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style1.xml" ContentType="application/vnd.ms-office.chartstyle+xml"/>
  <Override PartName="/xl/charts/colors1.xml" ContentType="application/vnd.ms-office.chartcolorstyle+xml"/>
  <Override PartName="/xl/charts/chart72.xml" ContentType="application/vnd.openxmlformats-officedocument.drawingml.chart+xml"/>
  <Override PartName="/xl/charts/style2.xml" ContentType="application/vnd.ms-office.chartstyle+xml"/>
  <Override PartName="/xl/charts/colors2.xml" ContentType="application/vnd.ms-office.chartcolorstyle+xml"/>
  <Override PartName="/xl/charts/chart73.xml" ContentType="application/vnd.openxmlformats-officedocument.drawingml.chart+xml"/>
  <Override PartName="/xl/charts/style3.xml" ContentType="application/vnd.ms-office.chartstyle+xml"/>
  <Override PartName="/xl/charts/colors3.xml" ContentType="application/vnd.ms-office.chartcolorstyle+xml"/>
  <Override PartName="/xl/charts/chart74.xml" ContentType="application/vnd.openxmlformats-officedocument.drawingml.chart+xml"/>
  <Override PartName="/xl/charts/style4.xml" ContentType="application/vnd.ms-office.chartstyle+xml"/>
  <Override PartName="/xl/charts/colors4.xml" ContentType="application/vnd.ms-office.chartcolorstyle+xml"/>
  <Override PartName="/xl/charts/chart75.xml" ContentType="application/vnd.openxmlformats-officedocument.drawingml.chart+xml"/>
  <Override PartName="/xl/charts/style5.xml" ContentType="application/vnd.ms-office.chartstyle+xml"/>
  <Override PartName="/xl/charts/colors5.xml" ContentType="application/vnd.ms-office.chartcolorstyle+xml"/>
  <Override PartName="/xl/charts/chart76.xml" ContentType="application/vnd.openxmlformats-officedocument.drawingml.chart+xml"/>
  <Override PartName="/xl/charts/style6.xml" ContentType="application/vnd.ms-office.chartstyle+xml"/>
  <Override PartName="/xl/charts/colors6.xml" ContentType="application/vnd.ms-office.chartcolorstyle+xml"/>
  <Override PartName="/xl/charts/chart77.xml" ContentType="application/vnd.openxmlformats-officedocument.drawingml.chart+xml"/>
  <Override PartName="/xl/charts/style7.xml" ContentType="application/vnd.ms-office.chartstyle+xml"/>
  <Override PartName="/xl/charts/colors7.xml" ContentType="application/vnd.ms-office.chartcolorstyle+xml"/>
  <Override PartName="/xl/charts/chart78.xml" ContentType="application/vnd.openxmlformats-officedocument.drawingml.chart+xml"/>
  <Override PartName="/xl/charts/style8.xml" ContentType="application/vnd.ms-office.chartstyle+xml"/>
  <Override PartName="/xl/charts/colors8.xml" ContentType="application/vnd.ms-office.chartcolorstyle+xml"/>
  <Override PartName="/xl/charts/chart79.xml" ContentType="application/vnd.openxmlformats-officedocument.drawingml.chart+xml"/>
  <Override PartName="/xl/charts/style9.xml" ContentType="application/vnd.ms-office.chartstyle+xml"/>
  <Override PartName="/xl/charts/colors9.xml" ContentType="application/vnd.ms-office.chartcolorstyle+xml"/>
  <Override PartName="/xl/charts/chart80.xml" ContentType="application/vnd.openxmlformats-officedocument.drawingml.chart+xml"/>
  <Override PartName="/xl/charts/style10.xml" ContentType="application/vnd.ms-office.chartstyle+xml"/>
  <Override PartName="/xl/charts/colors10.xml" ContentType="application/vnd.ms-office.chartcolorstyle+xml"/>
  <Override PartName="/xl/charts/chart81.xml" ContentType="application/vnd.openxmlformats-officedocument.drawingml.chart+xml"/>
  <Override PartName="/xl/charts/style11.xml" ContentType="application/vnd.ms-office.chartstyle+xml"/>
  <Override PartName="/xl/charts/colors11.xml" ContentType="application/vnd.ms-office.chartcolorstyle+xml"/>
  <Override PartName="/xl/charts/chart82.xml" ContentType="application/vnd.openxmlformats-officedocument.drawingml.chart+xml"/>
  <Override PartName="/xl/charts/style12.xml" ContentType="application/vnd.ms-office.chartstyle+xml"/>
  <Override PartName="/xl/charts/colors12.xml" ContentType="application/vnd.ms-office.chartcolorstyle+xml"/>
  <Override PartName="/xl/charts/chart83.xml" ContentType="application/vnd.openxmlformats-officedocument.drawingml.chart+xml"/>
  <Override PartName="/xl/charts/style13.xml" ContentType="application/vnd.ms-office.chartstyle+xml"/>
  <Override PartName="/xl/charts/colors13.xml" ContentType="application/vnd.ms-office.chartcolorstyle+xml"/>
  <Override PartName="/xl/charts/chart84.xml" ContentType="application/vnd.openxmlformats-officedocument.drawingml.chart+xml"/>
  <Override PartName="/xl/charts/style14.xml" ContentType="application/vnd.ms-office.chartstyle+xml"/>
  <Override PartName="/xl/charts/colors14.xml" ContentType="application/vnd.ms-office.chartcolorstyle+xml"/>
  <Override PartName="/xl/charts/chart85.xml" ContentType="application/vnd.openxmlformats-officedocument.drawingml.chart+xml"/>
  <Override PartName="/xl/charts/style15.xml" ContentType="application/vnd.ms-office.chartstyle+xml"/>
  <Override PartName="/xl/charts/colors15.xml" ContentType="application/vnd.ms-office.chartcolorstyle+xml"/>
  <Override PartName="/xl/charts/chart86.xml" ContentType="application/vnd.openxmlformats-officedocument.drawingml.chart+xml"/>
  <Override PartName="/xl/charts/style16.xml" ContentType="application/vnd.ms-office.chartstyle+xml"/>
  <Override PartName="/xl/charts/colors16.xml" ContentType="application/vnd.ms-office.chartcolorstyle+xml"/>
  <Override PartName="/xl/charts/chart87.xml" ContentType="application/vnd.openxmlformats-officedocument.drawingml.chart+xml"/>
  <Override PartName="/xl/charts/style17.xml" ContentType="application/vnd.ms-office.chartstyle+xml"/>
  <Override PartName="/xl/charts/colors17.xml" ContentType="application/vnd.ms-office.chartcolorstyle+xml"/>
  <Override PartName="/xl/charts/chart88.xml" ContentType="application/vnd.openxmlformats-officedocument.drawingml.chart+xml"/>
  <Override PartName="/xl/charts/style18.xml" ContentType="application/vnd.ms-office.chartstyle+xml"/>
  <Override PartName="/xl/charts/colors18.xml" ContentType="application/vnd.ms-office.chartcolorstyle+xml"/>
  <Override PartName="/xl/charts/chart89.xml" ContentType="application/vnd.openxmlformats-officedocument.drawingml.chart+xml"/>
  <Override PartName="/xl/charts/style19.xml" ContentType="application/vnd.ms-office.chartstyle+xml"/>
  <Override PartName="/xl/charts/colors19.xml" ContentType="application/vnd.ms-office.chartcolorstyle+xml"/>
  <Override PartName="/xl/charts/chart90.xml" ContentType="application/vnd.openxmlformats-officedocument.drawingml.chart+xml"/>
  <Override PartName="/xl/charts/style20.xml" ContentType="application/vnd.ms-office.chartstyle+xml"/>
  <Override PartName="/xl/charts/colors20.xml" ContentType="application/vnd.ms-office.chartcolorstyle+xml"/>
  <Override PartName="/xl/charts/chart91.xml" ContentType="application/vnd.openxmlformats-officedocument.drawingml.chart+xml"/>
  <Override PartName="/xl/charts/style21.xml" ContentType="application/vnd.ms-office.chartstyle+xml"/>
  <Override PartName="/xl/charts/colors21.xml" ContentType="application/vnd.ms-office.chartcolorstyle+xml"/>
  <Override PartName="/xl/charts/chart92.xml" ContentType="application/vnd.openxmlformats-officedocument.drawingml.chart+xml"/>
  <Override PartName="/xl/charts/style22.xml" ContentType="application/vnd.ms-office.chartstyle+xml"/>
  <Override PartName="/xl/charts/colors22.xml" ContentType="application/vnd.ms-office.chartcolorstyle+xml"/>
  <Override PartName="/xl/charts/chart93.xml" ContentType="application/vnd.openxmlformats-officedocument.drawingml.chart+xml"/>
  <Override PartName="/xl/charts/style23.xml" ContentType="application/vnd.ms-office.chartstyle+xml"/>
  <Override PartName="/xl/charts/colors23.xml" ContentType="application/vnd.ms-office.chartcolorstyle+xml"/>
  <Override PartName="/xl/charts/chart94.xml" ContentType="application/vnd.openxmlformats-officedocument.drawingml.chart+xml"/>
  <Override PartName="/xl/charts/style24.xml" ContentType="application/vnd.ms-office.chartstyle+xml"/>
  <Override PartName="/xl/charts/colors24.xml" ContentType="application/vnd.ms-office.chartcolorstyle+xml"/>
  <Override PartName="/xl/charts/chart95.xml" ContentType="application/vnd.openxmlformats-officedocument.drawingml.chart+xml"/>
  <Override PartName="/xl/charts/style25.xml" ContentType="application/vnd.ms-office.chartstyle+xml"/>
  <Override PartName="/xl/charts/colors25.xml" ContentType="application/vnd.ms-office.chartcolorstyle+xml"/>
  <Override PartName="/xl/charts/chart96.xml" ContentType="application/vnd.openxmlformats-officedocument.drawingml.chart+xml"/>
  <Override PartName="/xl/charts/style26.xml" ContentType="application/vnd.ms-office.chartstyle+xml"/>
  <Override PartName="/xl/charts/colors26.xml" ContentType="application/vnd.ms-office.chartcolorstyle+xml"/>
  <Override PartName="/xl/charts/chart97.xml" ContentType="application/vnd.openxmlformats-officedocument.drawingml.chart+xml"/>
  <Override PartName="/xl/charts/style27.xml" ContentType="application/vnd.ms-office.chartstyle+xml"/>
  <Override PartName="/xl/charts/colors27.xml" ContentType="application/vnd.ms-office.chartcolorstyle+xml"/>
  <Override PartName="/xl/charts/chart98.xml" ContentType="application/vnd.openxmlformats-officedocument.drawingml.chart+xml"/>
  <Override PartName="/xl/charts/style28.xml" ContentType="application/vnd.ms-office.chartstyle+xml"/>
  <Override PartName="/xl/charts/colors28.xml" ContentType="application/vnd.ms-office.chartcolorstyle+xml"/>
  <Override PartName="/xl/charts/chart99.xml" ContentType="application/vnd.openxmlformats-officedocument.drawingml.chart+xml"/>
  <Override PartName="/xl/charts/style29.xml" ContentType="application/vnd.ms-office.chartstyle+xml"/>
  <Override PartName="/xl/charts/colors29.xml" ContentType="application/vnd.ms-office.chartcolorstyle+xml"/>
  <Override PartName="/xl/charts/chart100.xml" ContentType="application/vnd.openxmlformats-officedocument.drawingml.chart+xml"/>
  <Override PartName="/xl/charts/style30.xml" ContentType="application/vnd.ms-office.chartstyle+xml"/>
  <Override PartName="/xl/charts/colors30.xml" ContentType="application/vnd.ms-office.chartcolorstyle+xml"/>
  <Override PartName="/xl/charts/chart101.xml" ContentType="application/vnd.openxmlformats-officedocument.drawingml.chart+xml"/>
  <Override PartName="/xl/charts/style31.xml" ContentType="application/vnd.ms-office.chartstyle+xml"/>
  <Override PartName="/xl/charts/colors31.xml" ContentType="application/vnd.ms-office.chartcolorstyle+xml"/>
  <Override PartName="/xl/charts/chart102.xml" ContentType="application/vnd.openxmlformats-officedocument.drawingml.chart+xml"/>
  <Override PartName="/xl/charts/style32.xml" ContentType="application/vnd.ms-office.chartstyle+xml"/>
  <Override PartName="/xl/charts/colors32.xml" ContentType="application/vnd.ms-office.chartcolorstyle+xml"/>
  <Override PartName="/xl/charts/chart103.xml" ContentType="application/vnd.openxmlformats-officedocument.drawingml.chart+xml"/>
  <Override PartName="/xl/charts/style33.xml" ContentType="application/vnd.ms-office.chartstyle+xml"/>
  <Override PartName="/xl/charts/colors33.xml" ContentType="application/vnd.ms-office.chartcolorstyle+xml"/>
  <Override PartName="/xl/charts/chart104.xml" ContentType="application/vnd.openxmlformats-officedocument.drawingml.chart+xml"/>
  <Override PartName="/xl/charts/style34.xml" ContentType="application/vnd.ms-office.chartstyle+xml"/>
  <Override PartName="/xl/charts/colors34.xml" ContentType="application/vnd.ms-office.chartcolorstyle+xml"/>
  <Override PartName="/xl/charts/chart105.xml" ContentType="application/vnd.openxmlformats-officedocument.drawingml.chart+xml"/>
  <Override PartName="/xl/charts/style35.xml" ContentType="application/vnd.ms-office.chartstyle+xml"/>
  <Override PartName="/xl/charts/colors35.xml" ContentType="application/vnd.ms-office.chartcolorstyle+xml"/>
  <Override PartName="/xl/charts/chart106.xml" ContentType="application/vnd.openxmlformats-officedocument.drawingml.chart+xml"/>
  <Override PartName="/xl/charts/style36.xml" ContentType="application/vnd.ms-office.chartstyle+xml"/>
  <Override PartName="/xl/charts/colors36.xml" ContentType="application/vnd.ms-office.chartcolorstyle+xml"/>
  <Override PartName="/xl/charts/chart107.xml" ContentType="application/vnd.openxmlformats-officedocument.drawingml.chart+xml"/>
  <Override PartName="/xl/charts/style37.xml" ContentType="application/vnd.ms-office.chartstyle+xml"/>
  <Override PartName="/xl/charts/colors37.xml" ContentType="application/vnd.ms-office.chartcolorstyle+xml"/>
  <Override PartName="/xl/charts/chart108.xml" ContentType="application/vnd.openxmlformats-officedocument.drawingml.chart+xml"/>
  <Override PartName="/xl/charts/style38.xml" ContentType="application/vnd.ms-office.chartstyle+xml"/>
  <Override PartName="/xl/charts/colors38.xml" ContentType="application/vnd.ms-office.chartcolorstyle+xml"/>
  <Override PartName="/xl/charts/chart109.xml" ContentType="application/vnd.openxmlformats-officedocument.drawingml.chart+xml"/>
  <Override PartName="/xl/charts/style39.xml" ContentType="application/vnd.ms-office.chartstyle+xml"/>
  <Override PartName="/xl/charts/colors39.xml" ContentType="application/vnd.ms-office.chartcolorstyle+xml"/>
  <Override PartName="/xl/charts/chart110.xml" ContentType="application/vnd.openxmlformats-officedocument.drawingml.chart+xml"/>
  <Override PartName="/xl/charts/style40.xml" ContentType="application/vnd.ms-office.chartstyle+xml"/>
  <Override PartName="/xl/charts/colors40.xml" ContentType="application/vnd.ms-office.chartcolorstyle+xml"/>
  <Override PartName="/xl/charts/chart111.xml" ContentType="application/vnd.openxmlformats-officedocument.drawingml.chart+xml"/>
  <Override PartName="/xl/charts/style41.xml" ContentType="application/vnd.ms-office.chartstyle+xml"/>
  <Override PartName="/xl/charts/colors41.xml" ContentType="application/vnd.ms-office.chartcolorstyle+xml"/>
  <Override PartName="/xl/charts/chart112.xml" ContentType="application/vnd.openxmlformats-officedocument.drawingml.chart+xml"/>
  <Override PartName="/xl/charts/style42.xml" ContentType="application/vnd.ms-office.chartstyle+xml"/>
  <Override PartName="/xl/charts/colors42.xml" ContentType="application/vnd.ms-office.chartcolorstyle+xml"/>
  <Override PartName="/xl/charts/chart113.xml" ContentType="application/vnd.openxmlformats-officedocument.drawingml.chart+xml"/>
  <Override PartName="/xl/charts/style43.xml" ContentType="application/vnd.ms-office.chartstyle+xml"/>
  <Override PartName="/xl/charts/colors43.xml" ContentType="application/vnd.ms-office.chartcolorstyle+xml"/>
  <Override PartName="/xl/charts/chart114.xml" ContentType="application/vnd.openxmlformats-officedocument.drawingml.chart+xml"/>
  <Override PartName="/xl/charts/style44.xml" ContentType="application/vnd.ms-office.chartstyle+xml"/>
  <Override PartName="/xl/charts/colors44.xml" ContentType="application/vnd.ms-office.chartcolorstyle+xml"/>
  <Override PartName="/xl/charts/chart115.xml" ContentType="application/vnd.openxmlformats-officedocument.drawingml.chart+xml"/>
  <Override PartName="/xl/charts/style45.xml" ContentType="application/vnd.ms-office.chartstyle+xml"/>
  <Override PartName="/xl/charts/colors45.xml" ContentType="application/vnd.ms-office.chartcolorstyle+xml"/>
  <Override PartName="/xl/charts/chart116.xml" ContentType="application/vnd.openxmlformats-officedocument.drawingml.chart+xml"/>
  <Override PartName="/xl/charts/style46.xml" ContentType="application/vnd.ms-office.chartstyle+xml"/>
  <Override PartName="/xl/charts/colors46.xml" ContentType="application/vnd.ms-office.chartcolorstyle+xml"/>
  <Override PartName="/xl/charts/chart117.xml" ContentType="application/vnd.openxmlformats-officedocument.drawingml.chart+xml"/>
  <Override PartName="/xl/charts/style47.xml" ContentType="application/vnd.ms-office.chartstyle+xml"/>
  <Override PartName="/xl/charts/colors47.xml" ContentType="application/vnd.ms-office.chartcolorstyle+xml"/>
  <Override PartName="/xl/charts/chart118.xml" ContentType="application/vnd.openxmlformats-officedocument.drawingml.chart+xml"/>
  <Override PartName="/xl/charts/style48.xml" ContentType="application/vnd.ms-office.chartstyle+xml"/>
  <Override PartName="/xl/charts/colors48.xml" ContentType="application/vnd.ms-office.chartcolorstyle+xml"/>
  <Override PartName="/xl/charts/chart119.xml" ContentType="application/vnd.openxmlformats-officedocument.drawingml.chart+xml"/>
  <Override PartName="/xl/charts/style49.xml" ContentType="application/vnd.ms-office.chartstyle+xml"/>
  <Override PartName="/xl/charts/colors49.xml" ContentType="application/vnd.ms-office.chartcolorstyle+xml"/>
  <Override PartName="/xl/charts/chart120.xml" ContentType="application/vnd.openxmlformats-officedocument.drawingml.chart+xml"/>
  <Override PartName="/xl/charts/style50.xml" ContentType="application/vnd.ms-office.chartstyle+xml"/>
  <Override PartName="/xl/charts/colors50.xml" ContentType="application/vnd.ms-office.chartcolorstyle+xml"/>
  <Override PartName="/xl/charts/chart121.xml" ContentType="application/vnd.openxmlformats-officedocument.drawingml.chart+xml"/>
  <Override PartName="/xl/charts/style51.xml" ContentType="application/vnd.ms-office.chartstyle+xml"/>
  <Override PartName="/xl/charts/colors51.xml" ContentType="application/vnd.ms-office.chartcolorstyle+xml"/>
  <Override PartName="/xl/charts/chart122.xml" ContentType="application/vnd.openxmlformats-officedocument.drawingml.chart+xml"/>
  <Override PartName="/xl/charts/style52.xml" ContentType="application/vnd.ms-office.chartstyle+xml"/>
  <Override PartName="/xl/charts/colors52.xml" ContentType="application/vnd.ms-office.chartcolorstyle+xml"/>
  <Override PartName="/xl/charts/chart123.xml" ContentType="application/vnd.openxmlformats-officedocument.drawingml.chart+xml"/>
  <Override PartName="/xl/charts/style53.xml" ContentType="application/vnd.ms-office.chartstyle+xml"/>
  <Override PartName="/xl/charts/colors53.xml" ContentType="application/vnd.ms-office.chartcolorstyle+xml"/>
  <Override PartName="/xl/charts/chart124.xml" ContentType="application/vnd.openxmlformats-officedocument.drawingml.chart+xml"/>
  <Override PartName="/xl/charts/style54.xml" ContentType="application/vnd.ms-office.chartstyle+xml"/>
  <Override PartName="/xl/charts/colors54.xml" ContentType="application/vnd.ms-office.chartcolorstyle+xml"/>
  <Override PartName="/xl/charts/chart125.xml" ContentType="application/vnd.openxmlformats-officedocument.drawingml.chart+xml"/>
  <Override PartName="/xl/charts/style55.xml" ContentType="application/vnd.ms-office.chartstyle+xml"/>
  <Override PartName="/xl/charts/colors55.xml" ContentType="application/vnd.ms-office.chartcolorstyle+xml"/>
  <Override PartName="/xl/charts/chart126.xml" ContentType="application/vnd.openxmlformats-officedocument.drawingml.chart+xml"/>
  <Override PartName="/xl/charts/style56.xml" ContentType="application/vnd.ms-office.chartstyle+xml"/>
  <Override PartName="/xl/charts/colors56.xml" ContentType="application/vnd.ms-office.chartcolorstyle+xml"/>
  <Override PartName="/xl/charts/chart127.xml" ContentType="application/vnd.openxmlformats-officedocument.drawingml.chart+xml"/>
  <Override PartName="/xl/charts/style57.xml" ContentType="application/vnd.ms-office.chartstyle+xml"/>
  <Override PartName="/xl/charts/colors57.xml" ContentType="application/vnd.ms-office.chartcolorstyle+xml"/>
  <Override PartName="/xl/charts/chart128.xml" ContentType="application/vnd.openxmlformats-officedocument.drawingml.chart+xml"/>
  <Override PartName="/xl/charts/style58.xml" ContentType="application/vnd.ms-office.chartstyle+xml"/>
  <Override PartName="/xl/charts/colors58.xml" ContentType="application/vnd.ms-office.chartcolorstyle+xml"/>
  <Override PartName="/xl/charts/chart129.xml" ContentType="application/vnd.openxmlformats-officedocument.drawingml.chart+xml"/>
  <Override PartName="/xl/charts/style59.xml" ContentType="application/vnd.ms-office.chartstyle+xml"/>
  <Override PartName="/xl/charts/colors59.xml" ContentType="application/vnd.ms-office.chartcolorstyle+xml"/>
  <Override PartName="/xl/charts/chart130.xml" ContentType="application/vnd.openxmlformats-officedocument.drawingml.chart+xml"/>
  <Override PartName="/xl/charts/style60.xml" ContentType="application/vnd.ms-office.chartstyle+xml"/>
  <Override PartName="/xl/charts/colors60.xml" ContentType="application/vnd.ms-office.chartcolorstyle+xml"/>
  <Override PartName="/xl/charts/chart131.xml" ContentType="application/vnd.openxmlformats-officedocument.drawingml.chart+xml"/>
  <Override PartName="/xl/charts/style61.xml" ContentType="application/vnd.ms-office.chartstyle+xml"/>
  <Override PartName="/xl/charts/colors61.xml" ContentType="application/vnd.ms-office.chartcolorstyle+xml"/>
  <Override PartName="/xl/charts/chart132.xml" ContentType="application/vnd.openxmlformats-officedocument.drawingml.chart+xml"/>
  <Override PartName="/xl/charts/style62.xml" ContentType="application/vnd.ms-office.chartstyle+xml"/>
  <Override PartName="/xl/charts/colors62.xml" ContentType="application/vnd.ms-office.chartcolorstyle+xml"/>
  <Override PartName="/xl/charts/chart133.xml" ContentType="application/vnd.openxmlformats-officedocument.drawingml.chart+xml"/>
  <Override PartName="/xl/charts/style63.xml" ContentType="application/vnd.ms-office.chartstyle+xml"/>
  <Override PartName="/xl/charts/colors63.xml" ContentType="application/vnd.ms-office.chartcolorstyle+xml"/>
  <Override PartName="/xl/charts/chart134.xml" ContentType="application/vnd.openxmlformats-officedocument.drawingml.chart+xml"/>
  <Override PartName="/xl/charts/style64.xml" ContentType="application/vnd.ms-office.chartstyle+xml"/>
  <Override PartName="/xl/charts/colors64.xml" ContentType="application/vnd.ms-office.chartcolorstyle+xml"/>
  <Override PartName="/xl/charts/chart135.xml" ContentType="application/vnd.openxmlformats-officedocument.drawingml.chart+xml"/>
  <Override PartName="/xl/charts/style65.xml" ContentType="application/vnd.ms-office.chartstyle+xml"/>
  <Override PartName="/xl/charts/colors65.xml" ContentType="application/vnd.ms-office.chartcolorstyle+xml"/>
  <Override PartName="/xl/charts/chart136.xml" ContentType="application/vnd.openxmlformats-officedocument.drawingml.chart+xml"/>
  <Override PartName="/xl/charts/style66.xml" ContentType="application/vnd.ms-office.chartstyle+xml"/>
  <Override PartName="/xl/charts/colors66.xml" ContentType="application/vnd.ms-office.chartcolorstyle+xml"/>
  <Override PartName="/xl/charts/chart137.xml" ContentType="application/vnd.openxmlformats-officedocument.drawingml.chart+xml"/>
  <Override PartName="/xl/charts/style67.xml" ContentType="application/vnd.ms-office.chartstyle+xml"/>
  <Override PartName="/xl/charts/colors67.xml" ContentType="application/vnd.ms-office.chartcolorstyle+xml"/>
  <Override PartName="/xl/charts/chart138.xml" ContentType="application/vnd.openxmlformats-officedocument.drawingml.chart+xml"/>
  <Override PartName="/xl/charts/style68.xml" ContentType="application/vnd.ms-office.chartstyle+xml"/>
  <Override PartName="/xl/charts/colors68.xml" ContentType="application/vnd.ms-office.chartcolorstyle+xml"/>
  <Override PartName="/xl/charts/chart139.xml" ContentType="application/vnd.openxmlformats-officedocument.drawingml.chart+xml"/>
  <Override PartName="/xl/charts/style69.xml" ContentType="application/vnd.ms-office.chartstyle+xml"/>
  <Override PartName="/xl/charts/colors69.xml" ContentType="application/vnd.ms-office.chartcolorstyle+xml"/>
  <Override PartName="/xl/charts/chart140.xml" ContentType="application/vnd.openxmlformats-officedocument.drawingml.chart+xml"/>
  <Override PartName="/xl/charts/style70.xml" ContentType="application/vnd.ms-office.chartstyle+xml"/>
  <Override PartName="/xl/charts/colors70.xml" ContentType="application/vnd.ms-office.chartcolorstyle+xml"/>
  <Override PartName="/xl/charts/chart141.xml" ContentType="application/vnd.openxmlformats-officedocument.drawingml.chart+xml"/>
  <Override PartName="/xl/charts/style71.xml" ContentType="application/vnd.ms-office.chartstyle+xml"/>
  <Override PartName="/xl/charts/colors71.xml" ContentType="application/vnd.ms-office.chartcolorstyle+xml"/>
  <Override PartName="/xl/charts/chart142.xml" ContentType="application/vnd.openxmlformats-officedocument.drawingml.chart+xml"/>
  <Override PartName="/xl/charts/style72.xml" ContentType="application/vnd.ms-office.chartstyle+xml"/>
  <Override PartName="/xl/charts/colors72.xml" ContentType="application/vnd.ms-office.chartcolorstyle+xml"/>
  <Override PartName="/xl/charts/chart143.xml" ContentType="application/vnd.openxmlformats-officedocument.drawingml.chart+xml"/>
  <Override PartName="/xl/charts/style73.xml" ContentType="application/vnd.ms-office.chartstyle+xml"/>
  <Override PartName="/xl/charts/colors73.xml" ContentType="application/vnd.ms-office.chartcolorstyle+xml"/>
  <Override PartName="/xl/charts/chart144.xml" ContentType="application/vnd.openxmlformats-officedocument.drawingml.chart+xml"/>
  <Override PartName="/xl/charts/style74.xml" ContentType="application/vnd.ms-office.chartstyle+xml"/>
  <Override PartName="/xl/charts/colors74.xml" ContentType="application/vnd.ms-office.chartcolorstyle+xml"/>
  <Override PartName="/xl/charts/chart145.xml" ContentType="application/vnd.openxmlformats-officedocument.drawingml.chart+xml"/>
  <Override PartName="/xl/charts/style75.xml" ContentType="application/vnd.ms-office.chartstyle+xml"/>
  <Override PartName="/xl/charts/colors75.xml" ContentType="application/vnd.ms-office.chartcolorstyle+xml"/>
  <Override PartName="/xl/charts/chart146.xml" ContentType="application/vnd.openxmlformats-officedocument.drawingml.chart+xml"/>
  <Override PartName="/xl/charts/style76.xml" ContentType="application/vnd.ms-office.chartstyle+xml"/>
  <Override PartName="/xl/charts/colors76.xml" ContentType="application/vnd.ms-office.chartcolorstyle+xml"/>
  <Override PartName="/xl/charts/chart147.xml" ContentType="application/vnd.openxmlformats-officedocument.drawingml.chart+xml"/>
  <Override PartName="/xl/charts/style77.xml" ContentType="application/vnd.ms-office.chartstyle+xml"/>
  <Override PartName="/xl/charts/colors77.xml" ContentType="application/vnd.ms-office.chartcolorstyle+xml"/>
  <Override PartName="/xl/charts/chart148.xml" ContentType="application/vnd.openxmlformats-officedocument.drawingml.chart+xml"/>
  <Override PartName="/xl/charts/style78.xml" ContentType="application/vnd.ms-office.chartstyle+xml"/>
  <Override PartName="/xl/charts/colors78.xml" ContentType="application/vnd.ms-office.chartcolorstyle+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harts/chart149.xml" ContentType="application/vnd.openxmlformats-officedocument.drawingml.chart+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ttps://unihamburgde-my.sharepoint.com/personal/lara_kaiser_uni-hamburg_de/Documents/daten und code/"/>
    </mc:Choice>
  </mc:AlternateContent>
  <bookViews>
    <workbookView xWindow="14388" yWindow="-12" windowWidth="14436" windowHeight="14808" activeTab="1"/>
  </bookViews>
  <sheets>
    <sheet name="samples without priming aerob" sheetId="3" r:id="rId1"/>
    <sheet name="samples without priming anaerob" sheetId="2" r:id="rId2"/>
    <sheet name="Methane in anaerobic samples" sheetId="4" r:id="rId3"/>
    <sheet name="1. Zusammenf. Permafrost Data" sheetId="5" r:id="rId4"/>
    <sheet name="Tabelle1" sheetId="6" r:id="rId5"/>
    <sheet name="Tabelle2" sheetId="7" r:id="rId6"/>
  </sheets>
  <definedNames>
    <definedName name="_13CGC_C.wke" localSheetId="3">#REF!</definedName>
    <definedName name="_13CGC_C.wke" localSheetId="0">#REF!</definedName>
    <definedName name="_13CGC_C.wke" localSheetId="1">#REF!</definedName>
    <definedName name="_13CGC_C.wke">#REF!</definedName>
    <definedName name="_xlnm._FilterDatabase" localSheetId="1" hidden="1">'samples without priming anaerob'!$Y$1:$Y$2341</definedName>
    <definedName name="_xlnm.Print_Area" localSheetId="3">'1. Zusammenf. Permafrost Data'!$A$21:$I$33</definedName>
  </definedNames>
  <calcPr calcId="162913"/>
</workbook>
</file>

<file path=xl/calcChain.xml><?xml version="1.0" encoding="utf-8"?>
<calcChain xmlns="http://schemas.openxmlformats.org/spreadsheetml/2006/main">
  <c r="C57" i="6" l="1"/>
  <c r="C56" i="6"/>
  <c r="F74" i="3"/>
  <c r="F879" i="2" l="1"/>
  <c r="F442" i="2"/>
  <c r="F392" i="2"/>
  <c r="F214" i="2"/>
  <c r="F163" i="2"/>
  <c r="F111" i="2"/>
  <c r="F59" i="2"/>
  <c r="F1194" i="3" l="1"/>
  <c r="F1129" i="3"/>
  <c r="F1064" i="3"/>
  <c r="F998" i="3"/>
  <c r="F932" i="3"/>
  <c r="F867" i="3"/>
  <c r="F802" i="3"/>
  <c r="F737" i="3"/>
  <c r="F672" i="3"/>
  <c r="F607" i="3"/>
  <c r="F541" i="3"/>
  <c r="F475" i="3"/>
  <c r="F409" i="3"/>
  <c r="F343" i="3"/>
  <c r="F276" i="3"/>
  <c r="F210" i="3"/>
  <c r="F142" i="3"/>
  <c r="F73" i="3"/>
  <c r="F634" i="2" l="1"/>
  <c r="F569" i="2"/>
  <c r="F505" i="2"/>
  <c r="F277" i="2"/>
  <c r="F341" i="2"/>
  <c r="F110" i="2" l="1"/>
  <c r="F58" i="2"/>
  <c r="F878" i="2" l="1"/>
  <c r="F441" i="2"/>
  <c r="F391" i="2"/>
  <c r="F213" i="2"/>
  <c r="F162" i="2"/>
  <c r="F109" i="2"/>
  <c r="F57" i="2"/>
  <c r="F141" i="3"/>
  <c r="F1193" i="3"/>
  <c r="F1128" i="3"/>
  <c r="F1063" i="3"/>
  <c r="F997" i="3"/>
  <c r="F931" i="3"/>
  <c r="F866" i="3"/>
  <c r="F801" i="3"/>
  <c r="F736" i="3"/>
  <c r="F671" i="3"/>
  <c r="F606" i="3"/>
  <c r="F540" i="3"/>
  <c r="F474" i="3"/>
  <c r="F408" i="3"/>
  <c r="F342" i="3"/>
  <c r="F275" i="3"/>
  <c r="F209" i="3"/>
  <c r="F140" i="3"/>
  <c r="F72" i="3"/>
  <c r="F633" i="2" l="1"/>
  <c r="F568" i="2"/>
  <c r="F504" i="2"/>
  <c r="F340" i="2"/>
  <c r="F276" i="2"/>
  <c r="F876" i="2" l="1"/>
  <c r="F877" i="2"/>
  <c r="F439" i="2"/>
  <c r="F440" i="2"/>
  <c r="F389" i="2"/>
  <c r="F390" i="2"/>
  <c r="F211" i="2"/>
  <c r="F212" i="2"/>
  <c r="F160" i="2"/>
  <c r="F161" i="2"/>
  <c r="F107" i="2"/>
  <c r="F108" i="2"/>
  <c r="F55" i="2"/>
  <c r="F56" i="2"/>
  <c r="F159" i="2"/>
  <c r="F1191" i="3" l="1"/>
  <c r="F1192" i="3"/>
  <c r="F1126" i="3"/>
  <c r="F1127" i="3"/>
  <c r="F1061" i="3"/>
  <c r="F1062" i="3"/>
  <c r="F995" i="3"/>
  <c r="F996" i="3"/>
  <c r="F929" i="3"/>
  <c r="F930" i="3"/>
  <c r="F864" i="3"/>
  <c r="F865" i="3"/>
  <c r="F799" i="3"/>
  <c r="F800" i="3"/>
  <c r="F734" i="3"/>
  <c r="F735" i="3"/>
  <c r="F669" i="3"/>
  <c r="F670" i="3"/>
  <c r="F604" i="3"/>
  <c r="F605" i="3"/>
  <c r="F538" i="3"/>
  <c r="F539" i="3"/>
  <c r="F472" i="3"/>
  <c r="F473" i="3"/>
  <c r="F406" i="3"/>
  <c r="F407" i="3"/>
  <c r="F340" i="3"/>
  <c r="F341" i="3"/>
  <c r="F273" i="3"/>
  <c r="F274" i="3"/>
  <c r="F207" i="3"/>
  <c r="F208" i="3"/>
  <c r="F138" i="3"/>
  <c r="F139" i="3"/>
  <c r="F70" i="3"/>
  <c r="F71" i="3"/>
  <c r="F631" i="2" l="1"/>
  <c r="F632" i="2"/>
  <c r="F566" i="2"/>
  <c r="F567" i="2"/>
  <c r="F502" i="2"/>
  <c r="F503" i="2"/>
  <c r="F338" i="2"/>
  <c r="F339" i="2"/>
  <c r="F275" i="2"/>
  <c r="F274" i="2"/>
  <c r="F630" i="2" l="1"/>
  <c r="F565" i="2"/>
  <c r="F501" i="2"/>
  <c r="F337" i="2"/>
  <c r="F273" i="2"/>
  <c r="F603" i="3" l="1"/>
  <c r="F537" i="3"/>
  <c r="F471" i="3"/>
  <c r="F405" i="3"/>
  <c r="F339" i="3"/>
  <c r="F272" i="3"/>
  <c r="F206" i="3"/>
  <c r="F137" i="3"/>
  <c r="F69" i="3"/>
  <c r="F1190" i="3" l="1"/>
  <c r="F1125" i="3"/>
  <c r="F1060" i="3"/>
  <c r="F994" i="3"/>
  <c r="F928" i="3"/>
  <c r="F863" i="3"/>
  <c r="F798" i="3"/>
  <c r="F733" i="3"/>
  <c r="F668" i="3"/>
  <c r="F602" i="3"/>
  <c r="F536" i="3"/>
  <c r="F470" i="3"/>
  <c r="F404" i="3"/>
  <c r="F338" i="3"/>
  <c r="F271" i="3"/>
  <c r="F205" i="3"/>
  <c r="F136" i="3"/>
  <c r="F68" i="3"/>
  <c r="F875" i="2" l="1"/>
  <c r="F438" i="2"/>
  <c r="F388" i="2"/>
  <c r="F209" i="2"/>
  <c r="F210" i="2"/>
  <c r="F158" i="2"/>
  <c r="F106" i="2"/>
  <c r="F54" i="2"/>
  <c r="F629" i="2" l="1"/>
  <c r="F564" i="2"/>
  <c r="F500" i="2"/>
  <c r="F336" i="2"/>
  <c r="F272" i="2"/>
  <c r="F628" i="2" l="1"/>
  <c r="F563" i="2"/>
  <c r="F499" i="2"/>
  <c r="F335" i="2"/>
  <c r="F271" i="2"/>
  <c r="F1189" i="3" l="1"/>
  <c r="F1124" i="3"/>
  <c r="F1059" i="3"/>
  <c r="F993" i="3"/>
  <c r="F927" i="3"/>
  <c r="F862" i="3"/>
  <c r="F797" i="3"/>
  <c r="F732" i="3"/>
  <c r="F667" i="3"/>
  <c r="F601" i="3"/>
  <c r="F535" i="3"/>
  <c r="F469" i="3"/>
  <c r="F403" i="3"/>
  <c r="F337" i="3"/>
  <c r="F270" i="3"/>
  <c r="F204" i="3"/>
  <c r="F135" i="3"/>
  <c r="F67" i="3"/>
  <c r="F874" i="2"/>
  <c r="F53" i="2"/>
  <c r="F105" i="2"/>
  <c r="F157" i="2"/>
  <c r="F208" i="2"/>
  <c r="F334" i="2"/>
  <c r="F386" i="2"/>
  <c r="F387" i="2"/>
  <c r="F436" i="2"/>
  <c r="F437" i="2"/>
  <c r="F627" i="2"/>
  <c r="F562" i="2"/>
  <c r="F498" i="2"/>
  <c r="F270" i="2"/>
  <c r="F626" i="2"/>
  <c r="F561" i="2"/>
  <c r="F497" i="2"/>
  <c r="F333" i="2"/>
  <c r="F269" i="2"/>
  <c r="F625" i="2"/>
  <c r="F560" i="2"/>
  <c r="F496" i="2"/>
  <c r="F332" i="2"/>
  <c r="F268" i="2"/>
  <c r="F624" i="2"/>
  <c r="F559" i="2"/>
  <c r="F495" i="2"/>
  <c r="F331" i="2"/>
  <c r="F267" i="2"/>
  <c r="F336" i="3"/>
  <c r="F203" i="3"/>
  <c r="F134" i="3"/>
  <c r="F66" i="3"/>
  <c r="F1188" i="3"/>
  <c r="F1123" i="3"/>
  <c r="F1058" i="3"/>
  <c r="F992" i="3"/>
  <c r="F926" i="3"/>
  <c r="F861" i="3"/>
  <c r="F796" i="3"/>
  <c r="F731" i="3"/>
  <c r="F666" i="3"/>
  <c r="F600" i="3"/>
  <c r="F534" i="3"/>
  <c r="F468" i="3"/>
  <c r="F402" i="3"/>
  <c r="F335" i="3"/>
  <c r="F269" i="3"/>
  <c r="F202" i="3"/>
  <c r="F133" i="3"/>
  <c r="F65" i="3"/>
  <c r="F873" i="2"/>
  <c r="F207" i="2"/>
  <c r="F156" i="2"/>
  <c r="F104" i="2"/>
  <c r="F52" i="2"/>
  <c r="F623" i="2"/>
  <c r="F558" i="2"/>
  <c r="F494" i="2"/>
  <c r="F330" i="2"/>
  <c r="F266" i="2"/>
  <c r="F622" i="2"/>
  <c r="F557" i="2"/>
  <c r="F493" i="2"/>
  <c r="F329" i="2"/>
  <c r="F265" i="2"/>
  <c r="F621" i="2"/>
  <c r="F556" i="2"/>
  <c r="F492" i="2"/>
  <c r="F328" i="2"/>
  <c r="F264" i="2"/>
  <c r="F620" i="2"/>
  <c r="F619" i="2"/>
  <c r="F618" i="2"/>
  <c r="F617" i="2"/>
  <c r="F555" i="2"/>
  <c r="F554" i="2"/>
  <c r="F553" i="2"/>
  <c r="F552" i="2"/>
  <c r="F491" i="2"/>
  <c r="F490" i="2"/>
  <c r="F489" i="2"/>
  <c r="F488" i="2"/>
  <c r="F327" i="2"/>
  <c r="F326" i="2"/>
  <c r="F325" i="2"/>
  <c r="F324" i="2"/>
  <c r="F263" i="2"/>
  <c r="F262" i="2"/>
  <c r="F261" i="2"/>
  <c r="F260" i="2"/>
  <c r="F614" i="2"/>
  <c r="F615" i="2"/>
  <c r="F616" i="2"/>
  <c r="F259" i="2"/>
  <c r="F322" i="2"/>
  <c r="F323" i="2"/>
  <c r="F384" i="2"/>
  <c r="F385" i="2"/>
  <c r="F435" i="2"/>
  <c r="F487" i="2"/>
  <c r="F551" i="2"/>
  <c r="F486" i="2"/>
  <c r="F550" i="2"/>
  <c r="F258"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S1507" i="2"/>
  <c r="Q1507" i="2" s="1"/>
  <c r="T1507" i="2" s="1"/>
  <c r="U1507" i="2" s="1"/>
  <c r="E1506" i="2"/>
  <c r="F1546" i="2" s="1"/>
  <c r="S1457" i="2"/>
  <c r="Q1457" i="2" s="1"/>
  <c r="T1457" i="2" s="1"/>
  <c r="U1457" i="2" s="1"/>
  <c r="E1456" i="2"/>
  <c r="F1485" i="2" s="1"/>
  <c r="S1304" i="2"/>
  <c r="Q1304" i="2"/>
  <c r="T1304" i="2" s="1"/>
  <c r="U1304" i="2" s="1"/>
  <c r="E1303" i="2"/>
  <c r="F1314" i="2" s="1"/>
  <c r="F1330" i="2"/>
  <c r="F1338" i="2"/>
  <c r="F1342" i="2"/>
  <c r="F1307" i="2"/>
  <c r="F1320" i="2"/>
  <c r="F1331" i="2"/>
  <c r="F1336" i="2"/>
  <c r="F1341" i="2"/>
  <c r="F1321" i="2"/>
  <c r="F1332" i="2"/>
  <c r="F1337" i="2"/>
  <c r="F1340" i="2"/>
  <c r="F1473" i="2"/>
  <c r="F1472" i="2"/>
  <c r="F1474" i="2"/>
  <c r="F1475" i="2"/>
  <c r="F1466" i="2"/>
  <c r="F1339" i="2"/>
  <c r="F1328" i="2"/>
  <c r="F1317" i="2"/>
  <c r="F1335" i="2"/>
  <c r="F1324" i="2"/>
  <c r="F1313" i="2"/>
  <c r="F1509" i="2"/>
  <c r="F1521" i="2"/>
  <c r="F1525" i="2"/>
  <c r="F1537" i="2"/>
  <c r="F1541" i="2"/>
  <c r="F1518" i="2"/>
  <c r="F1523" i="2"/>
  <c r="F1539" i="2"/>
  <c r="F1544" i="2"/>
  <c r="F1522" i="2"/>
  <c r="F1530" i="2"/>
  <c r="F1510" i="2"/>
  <c r="F1516" i="2"/>
  <c r="F1538" i="2"/>
  <c r="F1511" i="2"/>
  <c r="F1532" i="2"/>
  <c r="F1540" i="2"/>
  <c r="F1527" i="2"/>
  <c r="F1535" i="2"/>
  <c r="F1333" i="2"/>
  <c r="F1323" i="2"/>
  <c r="F1308" i="2"/>
  <c r="F1304" i="2"/>
  <c r="R46" i="5"/>
  <c r="J46" i="5"/>
  <c r="H46" i="5"/>
  <c r="R45" i="5"/>
  <c r="J45" i="5"/>
  <c r="H45" i="5"/>
  <c r="R44" i="5"/>
  <c r="J44" i="5"/>
  <c r="H44" i="5"/>
  <c r="R43" i="5"/>
  <c r="J43" i="5"/>
  <c r="H43" i="5"/>
  <c r="R42" i="5"/>
  <c r="J42" i="5"/>
  <c r="H42" i="5"/>
  <c r="R41" i="5"/>
  <c r="J41" i="5"/>
  <c r="H41" i="5"/>
  <c r="R40" i="5"/>
  <c r="J40" i="5"/>
  <c r="H40" i="5"/>
  <c r="R39" i="5"/>
  <c r="J39" i="5"/>
  <c r="H39" i="5"/>
  <c r="R38" i="5"/>
  <c r="J38" i="5"/>
  <c r="H38" i="5"/>
  <c r="R37" i="5"/>
  <c r="J37" i="5"/>
  <c r="H37" i="5"/>
  <c r="J32" i="5"/>
  <c r="H32" i="5"/>
  <c r="J31" i="5"/>
  <c r="H31" i="5"/>
  <c r="J30" i="5"/>
  <c r="H30" i="5"/>
  <c r="J29" i="5"/>
  <c r="H29" i="5"/>
  <c r="R24" i="5"/>
  <c r="J24" i="5"/>
  <c r="H24" i="5"/>
  <c r="J23" i="5"/>
  <c r="H23" i="5"/>
  <c r="J18" i="5"/>
  <c r="H18" i="5"/>
  <c r="J17" i="5"/>
  <c r="H17" i="5"/>
  <c r="J16" i="5"/>
  <c r="H16" i="5"/>
  <c r="J15" i="5"/>
  <c r="H15" i="5"/>
  <c r="J14" i="5"/>
  <c r="H14" i="5"/>
  <c r="J13" i="5"/>
  <c r="H13" i="5"/>
  <c r="J12" i="5"/>
  <c r="H12" i="5"/>
  <c r="J11" i="5"/>
  <c r="H11" i="5"/>
  <c r="J10" i="5"/>
  <c r="H10" i="5"/>
  <c r="J9" i="5"/>
  <c r="H9" i="5"/>
  <c r="J8" i="5"/>
  <c r="H8" i="5"/>
  <c r="J7" i="5"/>
  <c r="H7" i="5"/>
  <c r="J6" i="5"/>
  <c r="H6" i="5"/>
  <c r="J5" i="5"/>
  <c r="H5" i="5"/>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071"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13" i="3"/>
  <c r="S3178" i="3"/>
  <c r="AB3232" i="3" s="1"/>
  <c r="S3113" i="3"/>
  <c r="S3047" i="3"/>
  <c r="S2981" i="3"/>
  <c r="S2927" i="3"/>
  <c r="S2860"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06"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874"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45"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679"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548" i="3"/>
  <c r="S546" i="3"/>
  <c r="Q546" i="3"/>
  <c r="T546" i="3" s="1"/>
  <c r="U546" i="3" s="1"/>
  <c r="D551"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482" i="3"/>
  <c r="D485" i="3"/>
  <c r="S414" i="3"/>
  <c r="Q414" i="3" s="1"/>
  <c r="T414" i="3" s="1"/>
  <c r="U414"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16" i="3"/>
  <c r="D419"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350" i="3"/>
  <c r="D35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283" i="3"/>
  <c r="S2794" i="3"/>
  <c r="S2727" i="3"/>
  <c r="Q3178" i="3"/>
  <c r="E3179" i="3"/>
  <c r="F3233" i="3" s="1"/>
  <c r="Q3113" i="3"/>
  <c r="E3114" i="3"/>
  <c r="F3159" i="3" s="1"/>
  <c r="Q3047" i="3"/>
  <c r="E3048" i="3"/>
  <c r="F3079" i="3" s="1"/>
  <c r="Q2981" i="3"/>
  <c r="E2989" i="3"/>
  <c r="F2989" i="3" s="1"/>
  <c r="E2982" i="3"/>
  <c r="Q2927" i="3"/>
  <c r="E2928" i="3"/>
  <c r="F2969" i="3" s="1"/>
  <c r="Q2860" i="3"/>
  <c r="T2860" i="3" s="1"/>
  <c r="U2860" i="3" s="1"/>
  <c r="E2861" i="3"/>
  <c r="F2915" i="3" s="1"/>
  <c r="Q2794" i="3"/>
  <c r="D2800" i="3"/>
  <c r="E2795" i="3"/>
  <c r="F2840" i="3" s="1"/>
  <c r="Q2727" i="3"/>
  <c r="E2728" i="3"/>
  <c r="Q2661" i="3"/>
  <c r="E2662" i="3"/>
  <c r="Q2595" i="3"/>
  <c r="E2595" i="3"/>
  <c r="F2638" i="3" s="1"/>
  <c r="Q2529" i="3"/>
  <c r="E2529" i="3"/>
  <c r="F2571" i="3" s="1"/>
  <c r="S2661" i="3"/>
  <c r="F2935" i="3"/>
  <c r="F2968" i="3"/>
  <c r="F2967" i="3"/>
  <c r="F2777" i="3"/>
  <c r="F2782" i="3"/>
  <c r="F2781" i="3"/>
  <c r="F3181" i="3"/>
  <c r="F3232" i="3"/>
  <c r="F2881" i="3"/>
  <c r="F2914" i="3"/>
  <c r="F2987" i="3"/>
  <c r="F3035" i="3"/>
  <c r="T2981" i="3"/>
  <c r="U2981" i="3" s="1"/>
  <c r="AA3036" i="3" s="1"/>
  <c r="T3113" i="3"/>
  <c r="U3113" i="3"/>
  <c r="T2927" i="3"/>
  <c r="U2927" i="3" s="1"/>
  <c r="T3178" i="3"/>
  <c r="U3178" i="3" s="1"/>
  <c r="F2755" i="3"/>
  <c r="F3003" i="3"/>
  <c r="F2766" i="3"/>
  <c r="F2983" i="3"/>
  <c r="F2998" i="3"/>
  <c r="F3019" i="3"/>
  <c r="F2992" i="3"/>
  <c r="F3014" i="3"/>
  <c r="F3024" i="3"/>
  <c r="F2957" i="3"/>
  <c r="F2945" i="3"/>
  <c r="F2646" i="3"/>
  <c r="F2929" i="3"/>
  <c r="F2955" i="3"/>
  <c r="F2941" i="3"/>
  <c r="F2966" i="3"/>
  <c r="F2951" i="3"/>
  <c r="F3087" i="3"/>
  <c r="F2939" i="3"/>
  <c r="F2950" i="3"/>
  <c r="F2961" i="3"/>
  <c r="F2962" i="3"/>
  <c r="F2934" i="3"/>
  <c r="F3122" i="3"/>
  <c r="F2946" i="3"/>
  <c r="F2930" i="3"/>
  <c r="F3094" i="3"/>
  <c r="F3030" i="3"/>
  <c r="F3008" i="3"/>
  <c r="F2909" i="3"/>
  <c r="F2891" i="3"/>
  <c r="F2907" i="3"/>
  <c r="F2897" i="3"/>
  <c r="F2888" i="3"/>
  <c r="F2877" i="3"/>
  <c r="F2868" i="3"/>
  <c r="F2985" i="3"/>
  <c r="F2993" i="3"/>
  <c r="F2997" i="3"/>
  <c r="F3001" i="3"/>
  <c r="F3005" i="3"/>
  <c r="F3009" i="3"/>
  <c r="F3013" i="3"/>
  <c r="F3017" i="3"/>
  <c r="F3021" i="3"/>
  <c r="F3025" i="3"/>
  <c r="F3029" i="3"/>
  <c r="F3033" i="3"/>
  <c r="F3034" i="3"/>
  <c r="F3028" i="3"/>
  <c r="F3023" i="3"/>
  <c r="F3018" i="3"/>
  <c r="F3012" i="3"/>
  <c r="F3007" i="3"/>
  <c r="F3002" i="3"/>
  <c r="F2996" i="3"/>
  <c r="F2991" i="3"/>
  <c r="F2986" i="3"/>
  <c r="F2913" i="3"/>
  <c r="F2904" i="3"/>
  <c r="F2896" i="3"/>
  <c r="F2885" i="3"/>
  <c r="F2876" i="3"/>
  <c r="F2932" i="3"/>
  <c r="F2936" i="3"/>
  <c r="F2940" i="3"/>
  <c r="F2944" i="3"/>
  <c r="F2948" i="3"/>
  <c r="F2952" i="3"/>
  <c r="F2956" i="3"/>
  <c r="F2960" i="3"/>
  <c r="F2964" i="3"/>
  <c r="F2965" i="3"/>
  <c r="F2959" i="3"/>
  <c r="F2954" i="3"/>
  <c r="F2949" i="3"/>
  <c r="F2943" i="3"/>
  <c r="F2938" i="3"/>
  <c r="F2933" i="3"/>
  <c r="F3032" i="3"/>
  <c r="F3027" i="3"/>
  <c r="F3022" i="3"/>
  <c r="F3016" i="3"/>
  <c r="F3011" i="3"/>
  <c r="F3006" i="3"/>
  <c r="F3000" i="3"/>
  <c r="F2995" i="3"/>
  <c r="F2990" i="3"/>
  <c r="F2984" i="3"/>
  <c r="F2731" i="3"/>
  <c r="F2771" i="3"/>
  <c r="F2761" i="3"/>
  <c r="F2912" i="3"/>
  <c r="F2903" i="3"/>
  <c r="F2892" i="3"/>
  <c r="F2883" i="3"/>
  <c r="F2875" i="3"/>
  <c r="F2963" i="3"/>
  <c r="F2958" i="3"/>
  <c r="F2953" i="3"/>
  <c r="F2947" i="3"/>
  <c r="F2942" i="3"/>
  <c r="F2937" i="3"/>
  <c r="F2931" i="3"/>
  <c r="F3031" i="3"/>
  <c r="F3026" i="3"/>
  <c r="F3020" i="3"/>
  <c r="F3015" i="3"/>
  <c r="F3010" i="3"/>
  <c r="F3004" i="3"/>
  <c r="F2999" i="3"/>
  <c r="F2994" i="3"/>
  <c r="F2988" i="3"/>
  <c r="F3050" i="3"/>
  <c r="F3053" i="3"/>
  <c r="F3093" i="3"/>
  <c r="F3086" i="3"/>
  <c r="F3060" i="3"/>
  <c r="F2710" i="3"/>
  <c r="F2872" i="3"/>
  <c r="F2880" i="3"/>
  <c r="F2887" i="3"/>
  <c r="F2893" i="3"/>
  <c r="F2901" i="3"/>
  <c r="F2908" i="3"/>
  <c r="F2899" i="3"/>
  <c r="F2871" i="3"/>
  <c r="F3221" i="3"/>
  <c r="F3157" i="3"/>
  <c r="F3180" i="3"/>
  <c r="F3228" i="3"/>
  <c r="F3224" i="3"/>
  <c r="F3220" i="3"/>
  <c r="F3216" i="3"/>
  <c r="F3212" i="3"/>
  <c r="F3208" i="3"/>
  <c r="F3204" i="3"/>
  <c r="F3200" i="3"/>
  <c r="F3196" i="3"/>
  <c r="F3192" i="3"/>
  <c r="F3188" i="3"/>
  <c r="F3184" i="3"/>
  <c r="F3231" i="3"/>
  <c r="F3227" i="3"/>
  <c r="F3223" i="3"/>
  <c r="F3219" i="3"/>
  <c r="F3215" i="3"/>
  <c r="F3211" i="3"/>
  <c r="F3207" i="3"/>
  <c r="F3203" i="3"/>
  <c r="F3199" i="3"/>
  <c r="F3195" i="3"/>
  <c r="F3191" i="3"/>
  <c r="F3187" i="3"/>
  <c r="F3183" i="3"/>
  <c r="F3230" i="3"/>
  <c r="F3226" i="3"/>
  <c r="F3222" i="3"/>
  <c r="F3218" i="3"/>
  <c r="F3214" i="3"/>
  <c r="F3210" i="3"/>
  <c r="F3206" i="3"/>
  <c r="F3202" i="3"/>
  <c r="F3198" i="3"/>
  <c r="F3194" i="3"/>
  <c r="F3190" i="3"/>
  <c r="F3186" i="3"/>
  <c r="F3182" i="3"/>
  <c r="F3229" i="3"/>
  <c r="F3225" i="3"/>
  <c r="F3217" i="3"/>
  <c r="F3213" i="3"/>
  <c r="F3209" i="3"/>
  <c r="F3205" i="3"/>
  <c r="F3201" i="3"/>
  <c r="F3197" i="3"/>
  <c r="F3193" i="3"/>
  <c r="F3189" i="3"/>
  <c r="F3185" i="3"/>
  <c r="F2606" i="3"/>
  <c r="F2713" i="3"/>
  <c r="F2779" i="3"/>
  <c r="F2774" i="3"/>
  <c r="F2769" i="3"/>
  <c r="F2763" i="3"/>
  <c r="F2758" i="3"/>
  <c r="F2753" i="3"/>
  <c r="F2747" i="3"/>
  <c r="F2742" i="3"/>
  <c r="F2737" i="3"/>
  <c r="F2863" i="3"/>
  <c r="F2867" i="3"/>
  <c r="F2864" i="3"/>
  <c r="F2865" i="3"/>
  <c r="F2869" i="3"/>
  <c r="F2866" i="3"/>
  <c r="F2870" i="3"/>
  <c r="F2874" i="3"/>
  <c r="F2878" i="3"/>
  <c r="F2882" i="3"/>
  <c r="F2886" i="3"/>
  <c r="F2890" i="3"/>
  <c r="F2894" i="3"/>
  <c r="F2898" i="3"/>
  <c r="F2902" i="3"/>
  <c r="F2906" i="3"/>
  <c r="F2910" i="3"/>
  <c r="F2862" i="3"/>
  <c r="F2911" i="3"/>
  <c r="F2905" i="3"/>
  <c r="F2900" i="3"/>
  <c r="F2895" i="3"/>
  <c r="F2889" i="3"/>
  <c r="F2884" i="3"/>
  <c r="F2879" i="3"/>
  <c r="F2873" i="3"/>
  <c r="F2626" i="3"/>
  <c r="F2732" i="3"/>
  <c r="F2736" i="3"/>
  <c r="F2740" i="3"/>
  <c r="F2744" i="3"/>
  <c r="F2748" i="3"/>
  <c r="F2752" i="3"/>
  <c r="F2756" i="3"/>
  <c r="F2760" i="3"/>
  <c r="F2764" i="3"/>
  <c r="F2768" i="3"/>
  <c r="F2772" i="3"/>
  <c r="F2776" i="3"/>
  <c r="F2780" i="3"/>
  <c r="F2778" i="3"/>
  <c r="F2773" i="3"/>
  <c r="F2767" i="3"/>
  <c r="F2762" i="3"/>
  <c r="F2757" i="3"/>
  <c r="F2751" i="3"/>
  <c r="F2746" i="3"/>
  <c r="F2741" i="3"/>
  <c r="F2735" i="3"/>
  <c r="F2730" i="3"/>
  <c r="F2604" i="3"/>
  <c r="F2750" i="3"/>
  <c r="F2745" i="3"/>
  <c r="F2739" i="3"/>
  <c r="F2734" i="3"/>
  <c r="F2611" i="3"/>
  <c r="F2645" i="3"/>
  <c r="F2602" i="3"/>
  <c r="F2729" i="3"/>
  <c r="F2775" i="3"/>
  <c r="F2770" i="3"/>
  <c r="F2765" i="3"/>
  <c r="F2759" i="3"/>
  <c r="F2754" i="3"/>
  <c r="F2749" i="3"/>
  <c r="F2743" i="3"/>
  <c r="F2738" i="3"/>
  <c r="F2733" i="3"/>
  <c r="E2463" i="3"/>
  <c r="F2500" i="3" s="1"/>
  <c r="Q2463" i="3"/>
  <c r="S2595" i="3"/>
  <c r="S2529" i="3"/>
  <c r="S2463" i="3"/>
  <c r="E2396" i="3"/>
  <c r="F2451" i="3" s="1"/>
  <c r="E2329" i="3"/>
  <c r="F2384" i="3" s="1"/>
  <c r="F2382" i="3"/>
  <c r="F2450" i="3"/>
  <c r="F2449" i="3"/>
  <c r="F2487" i="3"/>
  <c r="T2661" i="3"/>
  <c r="U2661" i="3" s="1"/>
  <c r="T2529" i="3"/>
  <c r="U2529" i="3" s="1"/>
  <c r="F2372" i="3"/>
  <c r="F2348" i="3"/>
  <c r="F2364" i="3"/>
  <c r="F2380" i="3"/>
  <c r="F2360" i="3"/>
  <c r="F2340" i="3"/>
  <c r="F2376" i="3"/>
  <c r="F2356" i="3"/>
  <c r="F2332" i="3"/>
  <c r="F2344" i="3"/>
  <c r="F2401" i="3"/>
  <c r="F2399" i="3"/>
  <c r="F2407" i="3"/>
  <c r="F2415" i="3"/>
  <c r="F2423" i="3"/>
  <c r="F2431" i="3"/>
  <c r="F2439" i="3"/>
  <c r="F2447" i="3"/>
  <c r="F2440" i="3"/>
  <c r="F2428" i="3"/>
  <c r="F2419" i="3"/>
  <c r="F2408" i="3"/>
  <c r="F2448" i="3"/>
  <c r="F2436" i="3"/>
  <c r="F2427" i="3"/>
  <c r="F2416" i="3"/>
  <c r="F2404" i="3"/>
  <c r="F2444" i="3"/>
  <c r="F2435" i="3"/>
  <c r="F2424" i="3"/>
  <c r="F2412" i="3"/>
  <c r="F2403" i="3"/>
  <c r="F2443" i="3"/>
  <c r="F2432" i="3"/>
  <c r="F2420" i="3"/>
  <c r="F2411" i="3"/>
  <c r="F2400" i="3"/>
  <c r="F2368" i="3"/>
  <c r="F2352" i="3"/>
  <c r="F2336" i="3"/>
  <c r="F2379" i="3"/>
  <c r="F2375" i="3"/>
  <c r="F2371" i="3"/>
  <c r="F2367" i="3"/>
  <c r="F2363" i="3"/>
  <c r="F2359" i="3"/>
  <c r="F2355" i="3"/>
  <c r="F2351" i="3"/>
  <c r="F2347" i="3"/>
  <c r="F2343" i="3"/>
  <c r="F2339" i="3"/>
  <c r="F2335" i="3"/>
  <c r="F2331" i="3"/>
  <c r="F2330" i="3"/>
  <c r="F2378" i="3"/>
  <c r="F2374" i="3"/>
  <c r="F2370" i="3"/>
  <c r="F2366" i="3"/>
  <c r="F2362" i="3"/>
  <c r="F2358" i="3"/>
  <c r="F2354" i="3"/>
  <c r="F2350" i="3"/>
  <c r="F2346" i="3"/>
  <c r="F2342" i="3"/>
  <c r="F2338" i="3"/>
  <c r="F2334" i="3"/>
  <c r="F2446" i="3"/>
  <c r="F2442" i="3"/>
  <c r="F2438" i="3"/>
  <c r="F2434" i="3"/>
  <c r="F2430" i="3"/>
  <c r="F2426" i="3"/>
  <c r="F2422" i="3"/>
  <c r="F2418" i="3"/>
  <c r="F2414" i="3"/>
  <c r="F2410" i="3"/>
  <c r="F2406" i="3"/>
  <c r="F2402" i="3"/>
  <c r="F2398" i="3"/>
  <c r="F2381" i="3"/>
  <c r="F2377" i="3"/>
  <c r="F2373" i="3"/>
  <c r="F2369" i="3"/>
  <c r="F2365" i="3"/>
  <c r="F2361" i="3"/>
  <c r="F2357" i="3"/>
  <c r="F2353" i="3"/>
  <c r="F2349" i="3"/>
  <c r="F2345" i="3"/>
  <c r="F2341" i="3"/>
  <c r="F2337" i="3"/>
  <c r="F2397" i="3"/>
  <c r="F2445" i="3"/>
  <c r="F2441" i="3"/>
  <c r="F2437" i="3"/>
  <c r="F2433" i="3"/>
  <c r="F2429" i="3"/>
  <c r="F2425" i="3"/>
  <c r="F2421" i="3"/>
  <c r="F2417" i="3"/>
  <c r="F2413" i="3"/>
  <c r="F2409" i="3"/>
  <c r="F2405" i="3"/>
  <c r="E2260" i="3"/>
  <c r="Q2195" i="3"/>
  <c r="E2194" i="3"/>
  <c r="Q2130" i="3"/>
  <c r="E2128" i="3"/>
  <c r="E2063" i="3"/>
  <c r="E1998" i="3"/>
  <c r="E1952" i="3"/>
  <c r="F1952" i="3" s="1"/>
  <c r="E1933" i="3"/>
  <c r="E1866" i="3"/>
  <c r="F1921" i="3" s="1"/>
  <c r="D1804" i="3"/>
  <c r="E1799" i="3"/>
  <c r="F1852" i="3" s="1"/>
  <c r="E1733" i="3"/>
  <c r="D1671" i="3"/>
  <c r="E1666" i="3"/>
  <c r="E1600" i="3"/>
  <c r="F1608" i="3" s="1"/>
  <c r="D1538" i="3"/>
  <c r="E1533" i="3"/>
  <c r="D1470" i="3"/>
  <c r="E1465" i="3"/>
  <c r="F1487" i="3" s="1"/>
  <c r="S1533" i="3"/>
  <c r="Q1533" i="3" s="1"/>
  <c r="D1403" i="3"/>
  <c r="E1398" i="3"/>
  <c r="F1422" i="3" s="1"/>
  <c r="D1337" i="3"/>
  <c r="E1332" i="3"/>
  <c r="F1386" i="3" s="1"/>
  <c r="D1271" i="3"/>
  <c r="E1266" i="3"/>
  <c r="F1310" i="3" s="1"/>
  <c r="D1205" i="3"/>
  <c r="E1201"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36" i="3"/>
  <c r="S938" i="3"/>
  <c r="Q938" i="3" s="1"/>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39" i="3"/>
  <c r="D942"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09" i="3"/>
  <c r="D682"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14"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17"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150"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81" i="3"/>
  <c r="D220" i="3"/>
  <c r="D153" i="3"/>
  <c r="D84" i="3"/>
  <c r="S12" i="3"/>
  <c r="S2397" i="3"/>
  <c r="Q2397" i="3" s="1"/>
  <c r="T2397" i="3" s="1"/>
  <c r="U2397" i="3" s="1"/>
  <c r="S2330" i="3"/>
  <c r="Q2330" i="3" s="1"/>
  <c r="S2261" i="3"/>
  <c r="S2195" i="3"/>
  <c r="S2130" i="3"/>
  <c r="S2064" i="3"/>
  <c r="Q2064" i="3" s="1"/>
  <c r="T2064" i="3" s="1"/>
  <c r="S1999" i="3"/>
  <c r="Q1999" i="3" s="1"/>
  <c r="T1999" i="3" s="1"/>
  <c r="U1999" i="3" s="1"/>
  <c r="S1934" i="3"/>
  <c r="Q1934" i="3" s="1"/>
  <c r="T1934" i="3" s="1"/>
  <c r="U1934" i="3" s="1"/>
  <c r="S1867" i="3"/>
  <c r="Q1867" i="3" s="1"/>
  <c r="S1800" i="3"/>
  <c r="Q1800" i="3" s="1"/>
  <c r="T1800" i="3" s="1"/>
  <c r="U1800" i="3" s="1"/>
  <c r="S1734" i="3"/>
  <c r="S1667" i="3"/>
  <c r="Q1667" i="3" s="1"/>
  <c r="T1667" i="3" s="1"/>
  <c r="U1667" i="3" s="1"/>
  <c r="S1601" i="3"/>
  <c r="Q1601" i="3" s="1"/>
  <c r="T1601" i="3" s="1"/>
  <c r="U1601" i="3" s="1"/>
  <c r="S1465" i="3"/>
  <c r="Q1465" i="3" s="1"/>
  <c r="S1398" i="3"/>
  <c r="Q1398" i="3" s="1"/>
  <c r="T1398" i="3" s="1"/>
  <c r="U1398" i="3" s="1"/>
  <c r="S1333" i="3"/>
  <c r="Q1333" i="3" s="1"/>
  <c r="S1265" i="3"/>
  <c r="S1201" i="3"/>
  <c r="S1136" i="3"/>
  <c r="S1071" i="3"/>
  <c r="S1005" i="3"/>
  <c r="S873" i="3"/>
  <c r="S809" i="3"/>
  <c r="S745" i="3"/>
  <c r="Q745" i="3" s="1"/>
  <c r="S679" i="3"/>
  <c r="S613" i="3"/>
  <c r="S481" i="3"/>
  <c r="S349" i="3"/>
  <c r="Q349" i="3" s="1"/>
  <c r="S282" i="3"/>
  <c r="S215" i="3"/>
  <c r="S148" i="3"/>
  <c r="S79" i="3"/>
  <c r="Q79" i="3" s="1"/>
  <c r="A12" i="3"/>
  <c r="B45" i="3"/>
  <c r="F7" i="3"/>
  <c r="F1587" i="3"/>
  <c r="F1586" i="3"/>
  <c r="F1867" i="3"/>
  <c r="F1920" i="3"/>
  <c r="F1919" i="3"/>
  <c r="F2065" i="3"/>
  <c r="F2116" i="3"/>
  <c r="F1334" i="3"/>
  <c r="F1385" i="3"/>
  <c r="F1935" i="3"/>
  <c r="F1986" i="3"/>
  <c r="F2263" i="3"/>
  <c r="F2314" i="3"/>
  <c r="F2313" i="3"/>
  <c r="F1605" i="3"/>
  <c r="F2199" i="3"/>
  <c r="F2247" i="3"/>
  <c r="F1268" i="3"/>
  <c r="F1535" i="3"/>
  <c r="F1534" i="3"/>
  <c r="F2261" i="3"/>
  <c r="F2311" i="3"/>
  <c r="F2303" i="3"/>
  <c r="F2296" i="3"/>
  <c r="F2289" i="3"/>
  <c r="F2279" i="3"/>
  <c r="F2269" i="3"/>
  <c r="F2308" i="3"/>
  <c r="F2301" i="3"/>
  <c r="F2295" i="3"/>
  <c r="F2285" i="3"/>
  <c r="F2276" i="3"/>
  <c r="F2268" i="3"/>
  <c r="F2307" i="3"/>
  <c r="F2300" i="3"/>
  <c r="F2292" i="3"/>
  <c r="F2284" i="3"/>
  <c r="F2275" i="3"/>
  <c r="F2264" i="3"/>
  <c r="F2312" i="3"/>
  <c r="F2305" i="3"/>
  <c r="F2297" i="3"/>
  <c r="F2291" i="3"/>
  <c r="F2281" i="3"/>
  <c r="F2271" i="3"/>
  <c r="F2106" i="3"/>
  <c r="F2173" i="3"/>
  <c r="F2163" i="3"/>
  <c r="F2262" i="3"/>
  <c r="F2267" i="3"/>
  <c r="F2272" i="3"/>
  <c r="F2277" i="3"/>
  <c r="F2283" i="3"/>
  <c r="F2288" i="3"/>
  <c r="F2309" i="3"/>
  <c r="F2304" i="3"/>
  <c r="F2299" i="3"/>
  <c r="F2293" i="3"/>
  <c r="F2287" i="3"/>
  <c r="F2280" i="3"/>
  <c r="F2273" i="3"/>
  <c r="F2265" i="3"/>
  <c r="F2172" i="3"/>
  <c r="F2114" i="3"/>
  <c r="F2110" i="3"/>
  <c r="F2159" i="3"/>
  <c r="F2148" i="3"/>
  <c r="F2162" i="3"/>
  <c r="F2246" i="3"/>
  <c r="F2242" i="3"/>
  <c r="F2238" i="3"/>
  <c r="F2234" i="3"/>
  <c r="F2230" i="3"/>
  <c r="F2226" i="3"/>
  <c r="F2222" i="3"/>
  <c r="F2218" i="3"/>
  <c r="F2214" i="3"/>
  <c r="F2210" i="3"/>
  <c r="F2206" i="3"/>
  <c r="F2202" i="3"/>
  <c r="F2198" i="3"/>
  <c r="F2310" i="3"/>
  <c r="F2306" i="3"/>
  <c r="F2302" i="3"/>
  <c r="F2298" i="3"/>
  <c r="F2294" i="3"/>
  <c r="F2290" i="3"/>
  <c r="F2286" i="3"/>
  <c r="F2282" i="3"/>
  <c r="F2278" i="3"/>
  <c r="F2274" i="3"/>
  <c r="F2270" i="3"/>
  <c r="F2266" i="3"/>
  <c r="F2245" i="3"/>
  <c r="F2241" i="3"/>
  <c r="F2237" i="3"/>
  <c r="F2233" i="3"/>
  <c r="F2229" i="3"/>
  <c r="F2225" i="3"/>
  <c r="F2221" i="3"/>
  <c r="F2217" i="3"/>
  <c r="F2213" i="3"/>
  <c r="F2209" i="3"/>
  <c r="F2205" i="3"/>
  <c r="F2201" i="3"/>
  <c r="F2197" i="3"/>
  <c r="F2244" i="3"/>
  <c r="F2240" i="3"/>
  <c r="F2236" i="3"/>
  <c r="F2232" i="3"/>
  <c r="F2228" i="3"/>
  <c r="F2224" i="3"/>
  <c r="F2220" i="3"/>
  <c r="F2216" i="3"/>
  <c r="F2212" i="3"/>
  <c r="F2208" i="3"/>
  <c r="F2204" i="3"/>
  <c r="F2200" i="3"/>
  <c r="F2196" i="3"/>
  <c r="F2195" i="3"/>
  <c r="F2243" i="3"/>
  <c r="F2239" i="3"/>
  <c r="F2235" i="3"/>
  <c r="F2231" i="3"/>
  <c r="F2227" i="3"/>
  <c r="F2223" i="3"/>
  <c r="F2219" i="3"/>
  <c r="F2215" i="3"/>
  <c r="F2211" i="3"/>
  <c r="F2207" i="3"/>
  <c r="F2203" i="3"/>
  <c r="F2064" i="3"/>
  <c r="F2112" i="3"/>
  <c r="F2108" i="3"/>
  <c r="F2104" i="3"/>
  <c r="F2100" i="3"/>
  <c r="F2096" i="3"/>
  <c r="F2092" i="3"/>
  <c r="F2088" i="3"/>
  <c r="F2084" i="3"/>
  <c r="F2080" i="3"/>
  <c r="F2076" i="3"/>
  <c r="F2072" i="3"/>
  <c r="F2068" i="3"/>
  <c r="F2115" i="3"/>
  <c r="F2111" i="3"/>
  <c r="F2107" i="3"/>
  <c r="F2103" i="3"/>
  <c r="F2099" i="3"/>
  <c r="F2095" i="3"/>
  <c r="F2091" i="3"/>
  <c r="F2087" i="3"/>
  <c r="F2083" i="3"/>
  <c r="F2079" i="3"/>
  <c r="F2075" i="3"/>
  <c r="F2071" i="3"/>
  <c r="F2067" i="3"/>
  <c r="F2102" i="3"/>
  <c r="F2098" i="3"/>
  <c r="F2094" i="3"/>
  <c r="F2090" i="3"/>
  <c r="F2086" i="3"/>
  <c r="F2082" i="3"/>
  <c r="F2078" i="3"/>
  <c r="F2074" i="3"/>
  <c r="F2070" i="3"/>
  <c r="F2066" i="3"/>
  <c r="F2113" i="3"/>
  <c r="F2109" i="3"/>
  <c r="F2105" i="3"/>
  <c r="F2101" i="3"/>
  <c r="F2097" i="3"/>
  <c r="F2093" i="3"/>
  <c r="F2089" i="3"/>
  <c r="F2085" i="3"/>
  <c r="F2081" i="3"/>
  <c r="F2077" i="3"/>
  <c r="F2073" i="3"/>
  <c r="F2069" i="3"/>
  <c r="F1917" i="3"/>
  <c r="F1909" i="3"/>
  <c r="F1901" i="3"/>
  <c r="F1893" i="3"/>
  <c r="F1885" i="3"/>
  <c r="F1877" i="3"/>
  <c r="F1869" i="3"/>
  <c r="F1914" i="3"/>
  <c r="F1906" i="3"/>
  <c r="F1898" i="3"/>
  <c r="F1890" i="3"/>
  <c r="F1882" i="3"/>
  <c r="F1874" i="3"/>
  <c r="F1913" i="3"/>
  <c r="F1905" i="3"/>
  <c r="F1897" i="3"/>
  <c r="F1889" i="3"/>
  <c r="F1881" i="3"/>
  <c r="F1873" i="3"/>
  <c r="F1918" i="3"/>
  <c r="F1910" i="3"/>
  <c r="F1902" i="3"/>
  <c r="F1894" i="3"/>
  <c r="F1886" i="3"/>
  <c r="F1878" i="3"/>
  <c r="F1870" i="3"/>
  <c r="F1828" i="3"/>
  <c r="F1916" i="3"/>
  <c r="F1912" i="3"/>
  <c r="F1908" i="3"/>
  <c r="F1904" i="3"/>
  <c r="F1900" i="3"/>
  <c r="F1896" i="3"/>
  <c r="F1892" i="3"/>
  <c r="F1888" i="3"/>
  <c r="F1884" i="3"/>
  <c r="F1880" i="3"/>
  <c r="F1876" i="3"/>
  <c r="F1872" i="3"/>
  <c r="F1868" i="3"/>
  <c r="F1934" i="3"/>
  <c r="F1982" i="3"/>
  <c r="F1978" i="3"/>
  <c r="F1974" i="3"/>
  <c r="F1970" i="3"/>
  <c r="F1966" i="3"/>
  <c r="F1962" i="3"/>
  <c r="F1958" i="3"/>
  <c r="F1954" i="3"/>
  <c r="F1950" i="3"/>
  <c r="F1946" i="3"/>
  <c r="F1942" i="3"/>
  <c r="F1938" i="3"/>
  <c r="F1847" i="3"/>
  <c r="F1866" i="3"/>
  <c r="F1915" i="3"/>
  <c r="F1911" i="3"/>
  <c r="F1907" i="3"/>
  <c r="F1903" i="3"/>
  <c r="F1899" i="3"/>
  <c r="F1895" i="3"/>
  <c r="F1891" i="3"/>
  <c r="F1887" i="3"/>
  <c r="F1883" i="3"/>
  <c r="F1879" i="3"/>
  <c r="F1875" i="3"/>
  <c r="F1871" i="3"/>
  <c r="F1985" i="3"/>
  <c r="F1981" i="3"/>
  <c r="F1977" i="3"/>
  <c r="F1973" i="3"/>
  <c r="F1969" i="3"/>
  <c r="F1965" i="3"/>
  <c r="F1961" i="3"/>
  <c r="F1957" i="3"/>
  <c r="F1953" i="3"/>
  <c r="F1949" i="3"/>
  <c r="F1945" i="3"/>
  <c r="F1941" i="3"/>
  <c r="F1937" i="3"/>
  <c r="F1984" i="3"/>
  <c r="F1980" i="3"/>
  <c r="F1976" i="3"/>
  <c r="F1972" i="3"/>
  <c r="F1968" i="3"/>
  <c r="F1964" i="3"/>
  <c r="F1960" i="3"/>
  <c r="F1956" i="3"/>
  <c r="F1948" i="3"/>
  <c r="F1944" i="3"/>
  <c r="F1940" i="3"/>
  <c r="F1936" i="3"/>
  <c r="F1983" i="3"/>
  <c r="F1979" i="3"/>
  <c r="F1975" i="3"/>
  <c r="F1971" i="3"/>
  <c r="F1967" i="3"/>
  <c r="F1963" i="3"/>
  <c r="F1959" i="3"/>
  <c r="F1955" i="3"/>
  <c r="F1951" i="3"/>
  <c r="F1947" i="3"/>
  <c r="F1943" i="3"/>
  <c r="F1939" i="3"/>
  <c r="F1498" i="3"/>
  <c r="F1624" i="3"/>
  <c r="F1713" i="3"/>
  <c r="F1746" i="3"/>
  <c r="F1738" i="3"/>
  <c r="F1651" i="3"/>
  <c r="F1704" i="3"/>
  <c r="F1753" i="3"/>
  <c r="F1638" i="3"/>
  <c r="F1699" i="3"/>
  <c r="F1609" i="3"/>
  <c r="F1686" i="3"/>
  <c r="F1495" i="3"/>
  <c r="F1513" i="3"/>
  <c r="F1488" i="3"/>
  <c r="F1582" i="3"/>
  <c r="F1578" i="3"/>
  <c r="F1574" i="3"/>
  <c r="F1570" i="3"/>
  <c r="F1566" i="3"/>
  <c r="F1562" i="3"/>
  <c r="F1558" i="3"/>
  <c r="F1554" i="3"/>
  <c r="F1550" i="3"/>
  <c r="F1546" i="3"/>
  <c r="F1542" i="3"/>
  <c r="F1538" i="3"/>
  <c r="F1585" i="3"/>
  <c r="F1581" i="3"/>
  <c r="F1577" i="3"/>
  <c r="F1573" i="3"/>
  <c r="F1569" i="3"/>
  <c r="F1565" i="3"/>
  <c r="F1561" i="3"/>
  <c r="F1557" i="3"/>
  <c r="F1553" i="3"/>
  <c r="F1549" i="3"/>
  <c r="F1545" i="3"/>
  <c r="F1541" i="3"/>
  <c r="F1537" i="3"/>
  <c r="F1584" i="3"/>
  <c r="F1580" i="3"/>
  <c r="F1576" i="3"/>
  <c r="F1572" i="3"/>
  <c r="F1568" i="3"/>
  <c r="F1564" i="3"/>
  <c r="F1560" i="3"/>
  <c r="F1556" i="3"/>
  <c r="F1552" i="3"/>
  <c r="F1548" i="3"/>
  <c r="F1544" i="3"/>
  <c r="F1540" i="3"/>
  <c r="F1536" i="3"/>
  <c r="F1583" i="3"/>
  <c r="F1579" i="3"/>
  <c r="F1575" i="3"/>
  <c r="F1571" i="3"/>
  <c r="F1567" i="3"/>
  <c r="F1563" i="3"/>
  <c r="F1559" i="3"/>
  <c r="F1555" i="3"/>
  <c r="F1551" i="3"/>
  <c r="F1547" i="3"/>
  <c r="F1543" i="3"/>
  <c r="F1539" i="3"/>
  <c r="F1406" i="3"/>
  <c r="F1423" i="3"/>
  <c r="F1436" i="3"/>
  <c r="F1399" i="3"/>
  <c r="F1333" i="3"/>
  <c r="F1381" i="3"/>
  <c r="F1377" i="3"/>
  <c r="F1373" i="3"/>
  <c r="F1369" i="3"/>
  <c r="F1365" i="3"/>
  <c r="F1361" i="3"/>
  <c r="F1357" i="3"/>
  <c r="F1353" i="3"/>
  <c r="F1349" i="3"/>
  <c r="F1345" i="3"/>
  <c r="F1341" i="3"/>
  <c r="F1337" i="3"/>
  <c r="F1384" i="3"/>
  <c r="F1380" i="3"/>
  <c r="F1376" i="3"/>
  <c r="F1372" i="3"/>
  <c r="F1368" i="3"/>
  <c r="F1364" i="3"/>
  <c r="F1360" i="3"/>
  <c r="F1356" i="3"/>
  <c r="F1352" i="3"/>
  <c r="F1348" i="3"/>
  <c r="F1344" i="3"/>
  <c r="F1340" i="3"/>
  <c r="F1336" i="3"/>
  <c r="F1383" i="3"/>
  <c r="F1379" i="3"/>
  <c r="F1375" i="3"/>
  <c r="F1371" i="3"/>
  <c r="F1367" i="3"/>
  <c r="F1363" i="3"/>
  <c r="F1359" i="3"/>
  <c r="F1355" i="3"/>
  <c r="F1351" i="3"/>
  <c r="F1347" i="3"/>
  <c r="F1343" i="3"/>
  <c r="F1339" i="3"/>
  <c r="F1335" i="3"/>
  <c r="F1382" i="3"/>
  <c r="F1378" i="3"/>
  <c r="F1374" i="3"/>
  <c r="F1370" i="3"/>
  <c r="F1366" i="3"/>
  <c r="F1362" i="3"/>
  <c r="F1358" i="3"/>
  <c r="F1354" i="3"/>
  <c r="F1350" i="3"/>
  <c r="F1346" i="3"/>
  <c r="F1342" i="3"/>
  <c r="F1338" i="3"/>
  <c r="Q1265" i="3"/>
  <c r="T1333" i="3"/>
  <c r="U1333" i="3" s="1"/>
  <c r="F1275" i="3"/>
  <c r="F1313" i="3"/>
  <c r="F1300" i="3"/>
  <c r="E1200" i="3"/>
  <c r="Q1201" i="3"/>
  <c r="T1201" i="3" s="1"/>
  <c r="U1201" i="3" s="1"/>
  <c r="AA1253" i="3" s="1"/>
  <c r="Q1071" i="3"/>
  <c r="Q679" i="3"/>
  <c r="V698" i="3" s="1"/>
  <c r="Q809" i="3"/>
  <c r="Q873" i="3"/>
  <c r="Q613" i="3"/>
  <c r="T613" i="3"/>
  <c r="U613" i="3" s="1"/>
  <c r="AA666" i="3" s="1"/>
  <c r="T349" i="3"/>
  <c r="U349" i="3" s="1"/>
  <c r="AA402" i="3" s="1"/>
  <c r="Q215" i="3"/>
  <c r="T215" i="3" s="1"/>
  <c r="U215" i="3" s="1"/>
  <c r="W269" i="3" s="1"/>
  <c r="Q148" i="3"/>
  <c r="T79" i="3"/>
  <c r="U79" i="3" s="1"/>
  <c r="Q12" i="3"/>
  <c r="T1867" i="3"/>
  <c r="U1867" i="3" s="1"/>
  <c r="A32" i="3"/>
  <c r="U2064" i="3"/>
  <c r="A26" i="3"/>
  <c r="A28" i="3" s="1"/>
  <c r="AC2648" i="3" s="1"/>
  <c r="T2195" i="3"/>
  <c r="U2195" i="3" s="1"/>
  <c r="W1668" i="3"/>
  <c r="A13" i="3"/>
  <c r="V2584" i="3" s="1"/>
  <c r="T2330" i="3"/>
  <c r="U2330" i="3" s="1"/>
  <c r="AA2382" i="3" s="1"/>
  <c r="A14" i="3"/>
  <c r="A27" i="3"/>
  <c r="A29" i="3" s="1"/>
  <c r="A33" i="3"/>
  <c r="Z1337" i="3"/>
  <c r="Z829" i="3"/>
  <c r="V873" i="3"/>
  <c r="Z770" i="3"/>
  <c r="Z760" i="3"/>
  <c r="Z750" i="3"/>
  <c r="Z614" i="3"/>
  <c r="V826" i="3"/>
  <c r="Z819" i="3"/>
  <c r="Z684" i="3"/>
  <c r="V763" i="3"/>
  <c r="V751" i="3"/>
  <c r="Z816" i="3"/>
  <c r="Z810" i="3"/>
  <c r="Z180" i="3"/>
  <c r="Z613" i="3"/>
  <c r="V36" i="3"/>
  <c r="Z16" i="3"/>
  <c r="Z35" i="3"/>
  <c r="Z42" i="3"/>
  <c r="A46" i="3"/>
  <c r="X1853" i="3" s="1"/>
  <c r="V88" i="3"/>
  <c r="V108" i="3"/>
  <c r="V26" i="3"/>
  <c r="V216" i="3"/>
  <c r="AA1934" i="3"/>
  <c r="AA1999" i="3"/>
  <c r="W2195" i="3"/>
  <c r="Z110" i="3"/>
  <c r="Z686" i="3"/>
  <c r="W2065" i="3"/>
  <c r="V1465" i="3"/>
  <c r="Z1287" i="3"/>
  <c r="Z1202" i="3"/>
  <c r="Z1072" i="3"/>
  <c r="Z878" i="3"/>
  <c r="V772" i="3"/>
  <c r="V768" i="3"/>
  <c r="V764" i="3"/>
  <c r="V760" i="3"/>
  <c r="V756" i="3"/>
  <c r="V752" i="3"/>
  <c r="V748" i="3"/>
  <c r="V614" i="3"/>
  <c r="V690" i="3"/>
  <c r="Z771" i="3"/>
  <c r="Z767" i="3"/>
  <c r="Z763" i="3"/>
  <c r="Z759" i="3"/>
  <c r="Z755" i="3"/>
  <c r="Z751" i="3"/>
  <c r="Z747" i="3"/>
  <c r="V812" i="3"/>
  <c r="V695" i="3"/>
  <c r="V174" i="3"/>
  <c r="V158" i="3"/>
  <c r="Z349" i="3"/>
  <c r="V40" i="3"/>
  <c r="Z47" i="3"/>
  <c r="Z80" i="3"/>
  <c r="Z84" i="3"/>
  <c r="Z88" i="3"/>
  <c r="Z92" i="3"/>
  <c r="Z96" i="3"/>
  <c r="V1400" i="3"/>
  <c r="Z1349" i="3"/>
  <c r="Z1339" i="3"/>
  <c r="Z1399" i="3"/>
  <c r="V1293" i="3"/>
  <c r="V827" i="3"/>
  <c r="Z1071" i="3"/>
  <c r="Z883" i="3"/>
  <c r="V1202" i="3"/>
  <c r="Z876" i="3"/>
  <c r="V770" i="3"/>
  <c r="V766" i="3"/>
  <c r="V762" i="3"/>
  <c r="V758" i="3"/>
  <c r="V754" i="3"/>
  <c r="V750" i="3"/>
  <c r="V746" i="3"/>
  <c r="V809" i="3"/>
  <c r="V692" i="3"/>
  <c r="Z769" i="3"/>
  <c r="Z765" i="3"/>
  <c r="Z761" i="3"/>
  <c r="Z757" i="3"/>
  <c r="Z753" i="3"/>
  <c r="Z749" i="3"/>
  <c r="Z745" i="3"/>
  <c r="V814" i="3"/>
  <c r="V697" i="3"/>
  <c r="V172" i="3"/>
  <c r="V156" i="3"/>
  <c r="V613" i="3"/>
  <c r="V38" i="3"/>
  <c r="Z49" i="3"/>
  <c r="Z82" i="3"/>
  <c r="Z86" i="3"/>
  <c r="Z90" i="3"/>
  <c r="Z114" i="3"/>
  <c r="Z106" i="3"/>
  <c r="Z98" i="3"/>
  <c r="V86" i="3"/>
  <c r="AA1667" i="3"/>
  <c r="W1399" i="3"/>
  <c r="W1400" i="3"/>
  <c r="V114" i="3"/>
  <c r="V106" i="3"/>
  <c r="V98" i="3"/>
  <c r="V84" i="3"/>
  <c r="Z693" i="3"/>
  <c r="V1267" i="3"/>
  <c r="AA2196" i="3"/>
  <c r="AA1935" i="3"/>
  <c r="AA1399" i="3"/>
  <c r="Z151" i="3"/>
  <c r="Z116" i="3"/>
  <c r="Z112" i="3"/>
  <c r="Z108" i="3"/>
  <c r="Z104" i="3"/>
  <c r="Z100" i="3"/>
  <c r="V96" i="3"/>
  <c r="V90" i="3"/>
  <c r="V82" i="3"/>
  <c r="Z18" i="3"/>
  <c r="Z174" i="3"/>
  <c r="V745" i="3"/>
  <c r="V753" i="3"/>
  <c r="V761" i="3"/>
  <c r="V769" i="3"/>
  <c r="Z823" i="3"/>
  <c r="Z748" i="3"/>
  <c r="Z756" i="3"/>
  <c r="Z764" i="3"/>
  <c r="Z772" i="3"/>
  <c r="V880" i="3"/>
  <c r="V938" i="3"/>
  <c r="Z825" i="3"/>
  <c r="V1281" i="3"/>
  <c r="V1301" i="3"/>
  <c r="Z1347" i="3"/>
  <c r="AB2968" i="3"/>
  <c r="AB1920" i="3"/>
  <c r="AB1451" i="3"/>
  <c r="AB2582" i="3"/>
  <c r="AB2449" i="3"/>
  <c r="AB2051" i="3"/>
  <c r="AB1919" i="3"/>
  <c r="AB2649" i="3"/>
  <c r="AB2583" i="3"/>
  <c r="AB1519" i="3"/>
  <c r="AB134" i="3"/>
  <c r="AB2716" i="3"/>
  <c r="AB2383" i="3"/>
  <c r="AB2247" i="3"/>
  <c r="AB2116" i="3"/>
  <c r="AB1986" i="3"/>
  <c r="AB2782" i="3"/>
  <c r="AB1853" i="3"/>
  <c r="AB2967" i="3"/>
  <c r="AB2715" i="3"/>
  <c r="AB3167" i="3"/>
  <c r="AB1385" i="3"/>
  <c r="AB1253" i="3"/>
  <c r="AB1123" i="3"/>
  <c r="AB992" i="3"/>
  <c r="AB731" i="3"/>
  <c r="AB468" i="3"/>
  <c r="AB202" i="3"/>
  <c r="AB2914" i="3"/>
  <c r="AB1852" i="3"/>
  <c r="AB1720" i="3"/>
  <c r="AB1586" i="3"/>
  <c r="AB1450" i="3"/>
  <c r="AB1319" i="3"/>
  <c r="AB926" i="3"/>
  <c r="AB796" i="3"/>
  <c r="AB666" i="3"/>
  <c r="AB402" i="3"/>
  <c r="AB269" i="3"/>
  <c r="AB133" i="3"/>
  <c r="AB3035" i="3"/>
  <c r="AA1720" i="3"/>
  <c r="W1720" i="3"/>
  <c r="W2116" i="3"/>
  <c r="AA2116" i="3"/>
  <c r="W1451" i="3"/>
  <c r="AA1451" i="3"/>
  <c r="AA1450" i="3"/>
  <c r="W1450" i="3"/>
  <c r="AA134" i="3"/>
  <c r="W134" i="3"/>
  <c r="AA133" i="3"/>
  <c r="W133" i="3"/>
  <c r="W2583" i="3"/>
  <c r="X2450" i="3"/>
  <c r="X3232" i="3"/>
  <c r="X2715" i="3"/>
  <c r="X2968" i="3"/>
  <c r="X1451" i="3"/>
  <c r="X1519" i="3"/>
  <c r="X3035" i="3"/>
  <c r="X2914" i="3"/>
  <c r="X2716" i="3"/>
  <c r="X2383" i="3"/>
  <c r="X2382" i="3"/>
  <c r="X1986" i="3"/>
  <c r="X2449" i="3"/>
  <c r="X2051" i="3"/>
  <c r="X1385" i="3"/>
  <c r="X1253" i="3"/>
  <c r="X202" i="3"/>
  <c r="X1852" i="3"/>
  <c r="X1450" i="3"/>
  <c r="X1319" i="3"/>
  <c r="X926" i="3"/>
  <c r="X796" i="3"/>
  <c r="X402" i="3"/>
  <c r="X269" i="3"/>
  <c r="W2383" i="3"/>
  <c r="W2382" i="3"/>
  <c r="W2247" i="3"/>
  <c r="AA2247" i="3"/>
  <c r="W2582" i="3"/>
  <c r="Z2716" i="3"/>
  <c r="V2649" i="3"/>
  <c r="V2583" i="3"/>
  <c r="V1519" i="3"/>
  <c r="V134" i="3"/>
  <c r="V3167" i="3"/>
  <c r="V3035" i="3"/>
  <c r="V2914" i="3"/>
  <c r="V2781" i="3"/>
  <c r="V2648" i="3"/>
  <c r="Z2516" i="3"/>
  <c r="Z2247" i="3"/>
  <c r="Z2116" i="3"/>
  <c r="Z1986" i="3"/>
  <c r="Z2782" i="3"/>
  <c r="V2716" i="3"/>
  <c r="Z2450" i="3"/>
  <c r="V2383" i="3"/>
  <c r="V203" i="3"/>
  <c r="Z2968" i="3"/>
  <c r="V2782" i="3"/>
  <c r="Z2517" i="3"/>
  <c r="V2450" i="3"/>
  <c r="Z1920" i="3"/>
  <c r="Z1451" i="3"/>
  <c r="V3232" i="3"/>
  <c r="V3101" i="3"/>
  <c r="V2967" i="3"/>
  <c r="V2848" i="3"/>
  <c r="V2715" i="3"/>
  <c r="Z2582" i="3"/>
  <c r="Z2449" i="3"/>
  <c r="Z2051" i="3"/>
  <c r="Z1919" i="3"/>
  <c r="V2968" i="3"/>
  <c r="Z2649" i="3"/>
  <c r="Z2583" i="3"/>
  <c r="V2517" i="3"/>
  <c r="V1920" i="3"/>
  <c r="Z1519" i="3"/>
  <c r="V1451" i="3"/>
  <c r="Z134" i="3"/>
  <c r="V66" i="3"/>
  <c r="Z3167" i="3"/>
  <c r="Z3035" i="3"/>
  <c r="Z2914" i="3"/>
  <c r="Z2781" i="3"/>
  <c r="Z2648" i="3"/>
  <c r="V2582" i="3"/>
  <c r="V2449" i="3"/>
  <c r="V2181" i="3"/>
  <c r="V2051" i="3"/>
  <c r="V1919" i="3"/>
  <c r="Z2967" i="3"/>
  <c r="V2247" i="3"/>
  <c r="Z1852" i="3"/>
  <c r="Z1720" i="3"/>
  <c r="Z1586" i="3"/>
  <c r="Z1450" i="3"/>
  <c r="Z1319" i="3"/>
  <c r="Z926" i="3"/>
  <c r="Z796" i="3"/>
  <c r="Z666" i="3"/>
  <c r="Z402" i="3"/>
  <c r="Z269" i="3"/>
  <c r="Z133" i="3"/>
  <c r="Z3101" i="3"/>
  <c r="V2382" i="3"/>
  <c r="V1852" i="3"/>
  <c r="V1720" i="3"/>
  <c r="V1450" i="3"/>
  <c r="V1319" i="3"/>
  <c r="V926" i="3"/>
  <c r="V796" i="3"/>
  <c r="V666" i="3"/>
  <c r="V402" i="3"/>
  <c r="V269" i="3"/>
  <c r="V133" i="3"/>
  <c r="Z3232" i="3"/>
  <c r="Z2715" i="3"/>
  <c r="V2516" i="3"/>
  <c r="V1986" i="3"/>
  <c r="Z1654" i="3"/>
  <c r="Z1518" i="3"/>
  <c r="Z1385" i="3"/>
  <c r="Z1253" i="3"/>
  <c r="Z1123" i="3"/>
  <c r="Z992" i="3"/>
  <c r="Z861" i="3"/>
  <c r="Z731" i="3"/>
  <c r="Z468" i="3"/>
  <c r="Z65" i="3"/>
  <c r="Z2848" i="3"/>
  <c r="V1654" i="3"/>
  <c r="V1518" i="3"/>
  <c r="V1385" i="3"/>
  <c r="V1253" i="3"/>
  <c r="V1123" i="3"/>
  <c r="V992" i="3"/>
  <c r="V861" i="3"/>
  <c r="V731" i="3"/>
  <c r="V468" i="3"/>
  <c r="V65" i="3"/>
  <c r="W468" i="3"/>
  <c r="AA468" i="3"/>
  <c r="AA2968" i="3"/>
  <c r="W3167" i="3"/>
  <c r="W3232" i="3"/>
  <c r="W2967" i="3"/>
  <c r="AA2914" i="3"/>
  <c r="AA3035" i="3"/>
  <c r="W2968" i="3"/>
  <c r="W2914" i="3"/>
  <c r="W3035" i="3"/>
  <c r="AA2967" i="3"/>
  <c r="AA3167" i="3"/>
  <c r="AA3232" i="3"/>
  <c r="W2051" i="3"/>
  <c r="AA2051" i="3"/>
  <c r="AA269" i="3"/>
  <c r="AA2583" i="3"/>
  <c r="AA2715" i="3"/>
  <c r="W1986" i="3"/>
  <c r="AA1986" i="3"/>
  <c r="W1654" i="3"/>
  <c r="AA1654" i="3"/>
  <c r="AA1853" i="3"/>
  <c r="W1852" i="3"/>
  <c r="W1253" i="3"/>
  <c r="W1385" i="3"/>
  <c r="AA1319" i="3"/>
  <c r="W1319" i="3"/>
  <c r="AA1385" i="3"/>
  <c r="AA2582" i="3"/>
  <c r="W2716" i="3"/>
  <c r="Z1269" i="3"/>
  <c r="Z1273" i="3"/>
  <c r="V1287" i="3"/>
  <c r="Z1291" i="3"/>
  <c r="V1399" i="3"/>
  <c r="V1335" i="3"/>
  <c r="V1339" i="3"/>
  <c r="Z1343" i="3"/>
  <c r="V1349" i="3"/>
  <c r="Z1353" i="3"/>
  <c r="V1272" i="3"/>
  <c r="V1336" i="3"/>
  <c r="Z1344" i="3"/>
  <c r="Z1279" i="3"/>
  <c r="V1295" i="3"/>
  <c r="Z1299" i="3"/>
  <c r="V1333" i="3"/>
  <c r="V1337" i="3"/>
  <c r="V1341" i="3"/>
  <c r="Z1345" i="3"/>
  <c r="Z1351" i="3"/>
  <c r="V1294" i="3"/>
  <c r="Z1466" i="3"/>
  <c r="Z1289" i="3"/>
  <c r="Z1293" i="3"/>
  <c r="V1268" i="3"/>
  <c r="Z1280" i="3"/>
  <c r="W2572" i="3"/>
  <c r="W2562" i="3"/>
  <c r="AA2558" i="3"/>
  <c r="W2555" i="3"/>
  <c r="W2546" i="3"/>
  <c r="W2536" i="3"/>
  <c r="AA2572" i="3"/>
  <c r="W2566" i="3"/>
  <c r="AA2562" i="3"/>
  <c r="W2553" i="3"/>
  <c r="AA2545" i="3"/>
  <c r="AA2538" i="3"/>
  <c r="W2535" i="3"/>
  <c r="W2578" i="3"/>
  <c r="W2574" i="3"/>
  <c r="AA2569" i="3"/>
  <c r="W2560" i="3"/>
  <c r="AA2543" i="3"/>
  <c r="W2534" i="3"/>
  <c r="AA2577" i="3"/>
  <c r="AA2560" i="3"/>
  <c r="AA2550" i="3"/>
  <c r="W2547" i="3"/>
  <c r="AA2540" i="3"/>
  <c r="W2533" i="3"/>
  <c r="W2714" i="3"/>
  <c r="W2697" i="3"/>
  <c r="W2712" i="3"/>
  <c r="AA2705" i="3"/>
  <c r="AA2700" i="3"/>
  <c r="AA2689" i="3"/>
  <c r="AA2681" i="3"/>
  <c r="AA2711" i="3"/>
  <c r="W2688" i="3"/>
  <c r="W2678" i="3"/>
  <c r="W2708" i="3"/>
  <c r="W2699" i="3"/>
  <c r="AA2690" i="3"/>
  <c r="W2685" i="3"/>
  <c r="AA2713" i="3"/>
  <c r="W2701" i="3"/>
  <c r="AA2696" i="3"/>
  <c r="W2693" i="3"/>
  <c r="W2679" i="3"/>
  <c r="AA2666" i="3"/>
  <c r="AA2672" i="3"/>
  <c r="AA2665" i="3"/>
  <c r="AA2678" i="3"/>
  <c r="W2669" i="3"/>
  <c r="W2676" i="3"/>
  <c r="X3181" i="3"/>
  <c r="X3189" i="3"/>
  <c r="X3191" i="3"/>
  <c r="X3199" i="3"/>
  <c r="X3202" i="3"/>
  <c r="X3215" i="3"/>
  <c r="X3187" i="3"/>
  <c r="X3185" i="3"/>
  <c r="X3186" i="3"/>
  <c r="X3193" i="3"/>
  <c r="X3194" i="3"/>
  <c r="X3218" i="3"/>
  <c r="X3222" i="3"/>
  <c r="X3120" i="3"/>
  <c r="X3123" i="3"/>
  <c r="X3136" i="3"/>
  <c r="X3139" i="3"/>
  <c r="X3203" i="3"/>
  <c r="X3206" i="3"/>
  <c r="X3229" i="3"/>
  <c r="X3118" i="3"/>
  <c r="X3201" i="3"/>
  <c r="X3204" i="3"/>
  <c r="X3216" i="3"/>
  <c r="X3219" i="3"/>
  <c r="X3121" i="3"/>
  <c r="X3124" i="3"/>
  <c r="X3132" i="3"/>
  <c r="X3205" i="3"/>
  <c r="X3214" i="3"/>
  <c r="X3221" i="3"/>
  <c r="X3116" i="3"/>
  <c r="X3127" i="3"/>
  <c r="X3224" i="3"/>
  <c r="X3227" i="3"/>
  <c r="X3134" i="3"/>
  <c r="X3138" i="3"/>
  <c r="X3051" i="3"/>
  <c r="X3057" i="3"/>
  <c r="X3067" i="3"/>
  <c r="X3074" i="3"/>
  <c r="X3153" i="3"/>
  <c r="X3156" i="3"/>
  <c r="X3052" i="3"/>
  <c r="X3061" i="3"/>
  <c r="X3149" i="3"/>
  <c r="X3152" i="3"/>
  <c r="X3164" i="3"/>
  <c r="X3166" i="3"/>
  <c r="X3060" i="3"/>
  <c r="X3141" i="3"/>
  <c r="X3151" i="3"/>
  <c r="X3154" i="3"/>
  <c r="X3054" i="3"/>
  <c r="X3055" i="3"/>
  <c r="X3135" i="3"/>
  <c r="X3147" i="3"/>
  <c r="X3160" i="3"/>
  <c r="X3163" i="3"/>
  <c r="X3063" i="3"/>
  <c r="X3066" i="3"/>
  <c r="X3077" i="3"/>
  <c r="X3079" i="3"/>
  <c r="X2995" i="3"/>
  <c r="X2997" i="3"/>
  <c r="X3080" i="3"/>
  <c r="X3084" i="3"/>
  <c r="X3093" i="3"/>
  <c r="X3100" i="3"/>
  <c r="X2996" i="3"/>
  <c r="X3070" i="3"/>
  <c r="X3082" i="3"/>
  <c r="X3083" i="3"/>
  <c r="X3096" i="3"/>
  <c r="X3099" i="3"/>
  <c r="X3075" i="3"/>
  <c r="X3081" i="3"/>
  <c r="X3095" i="3"/>
  <c r="X3098" i="3"/>
  <c r="X3068" i="3"/>
  <c r="X3071" i="3"/>
  <c r="X3094" i="3"/>
  <c r="X3097" i="3"/>
  <c r="X2988" i="3"/>
  <c r="X2994" i="3"/>
  <c r="X3006" i="3"/>
  <c r="X3007" i="3"/>
  <c r="X3024" i="3"/>
  <c r="X3028" i="3"/>
  <c r="X2937" i="3"/>
  <c r="X2939" i="3"/>
  <c r="X2954" i="3"/>
  <c r="X3010" i="3"/>
  <c r="X3021" i="3"/>
  <c r="X3027" i="3"/>
  <c r="X2935" i="3"/>
  <c r="X2938" i="3"/>
  <c r="X2956" i="3"/>
  <c r="X2957" i="3"/>
  <c r="X2982" i="3"/>
  <c r="X2929" i="3"/>
  <c r="X3008" i="3"/>
  <c r="X3012" i="3"/>
  <c r="X3017" i="3"/>
  <c r="X3023" i="3"/>
  <c r="X2933" i="3"/>
  <c r="X2942" i="3"/>
  <c r="X2952" i="3"/>
  <c r="X2958" i="3"/>
  <c r="X2963" i="3"/>
  <c r="X3048" i="3"/>
  <c r="X2999" i="3"/>
  <c r="X3001" i="3"/>
  <c r="X3011" i="3"/>
  <c r="X3015" i="3"/>
  <c r="X3029" i="3"/>
  <c r="X2932" i="3"/>
  <c r="X2951" i="3"/>
  <c r="X2962" i="3"/>
  <c r="X3114" i="3"/>
  <c r="X3049" i="3"/>
  <c r="X3025" i="3"/>
  <c r="X3031" i="3"/>
  <c r="X2940" i="3"/>
  <c r="X2949" i="3"/>
  <c r="X2966" i="3"/>
  <c r="X3179" i="3"/>
  <c r="X2863" i="3"/>
  <c r="X2869" i="3"/>
  <c r="X2879" i="3"/>
  <c r="X2886" i="3"/>
  <c r="X2891" i="3"/>
  <c r="X2912" i="3"/>
  <c r="X2883" i="3"/>
  <c r="X2887" i="3"/>
  <c r="X2904" i="3"/>
  <c r="X2907" i="3"/>
  <c r="X2799" i="3"/>
  <c r="X2805" i="3"/>
  <c r="X2815" i="3"/>
  <c r="X2816" i="3"/>
  <c r="X2831" i="3"/>
  <c r="X2832" i="3"/>
  <c r="X2881" i="3"/>
  <c r="X2885" i="3"/>
  <c r="X2906" i="3"/>
  <c r="X2909" i="3"/>
  <c r="X2800" i="3"/>
  <c r="X2802" i="3"/>
  <c r="X2817" i="3"/>
  <c r="X2819" i="3"/>
  <c r="X2866" i="3"/>
  <c r="X2867" i="3"/>
  <c r="X2880" i="3"/>
  <c r="X2892" i="3"/>
  <c r="X2902" i="3"/>
  <c r="X2905" i="3"/>
  <c r="X2809" i="3"/>
  <c r="X2811" i="3"/>
  <c r="X2824" i="3"/>
  <c r="X2874" i="3"/>
  <c r="X2884" i="3"/>
  <c r="X2890" i="3"/>
  <c r="X2898" i="3"/>
  <c r="X2901" i="3"/>
  <c r="X2804" i="3"/>
  <c r="X2806" i="3"/>
  <c r="X2825" i="3"/>
  <c r="X2827" i="3"/>
  <c r="X2834" i="3"/>
  <c r="X2838" i="3"/>
  <c r="X2844" i="3"/>
  <c r="X2729" i="3"/>
  <c r="X2740" i="3"/>
  <c r="X2742" i="3"/>
  <c r="X2839" i="3"/>
  <c r="X2730" i="3"/>
  <c r="X2741" i="3"/>
  <c r="X2747" i="3"/>
  <c r="X2765" i="3"/>
  <c r="X2769" i="3"/>
  <c r="X2663" i="3"/>
  <c r="X2665" i="3"/>
  <c r="X2679" i="3"/>
  <c r="X2833" i="3"/>
  <c r="X2847" i="3"/>
  <c r="X2736" i="3"/>
  <c r="X2749" i="3"/>
  <c r="X2753" i="3"/>
  <c r="X2666" i="3"/>
  <c r="X2668" i="3"/>
  <c r="X2826" i="3"/>
  <c r="X2837" i="3"/>
  <c r="X2735" i="3"/>
  <c r="X2744" i="3"/>
  <c r="X2757" i="3"/>
  <c r="X2759" i="3"/>
  <c r="X2766" i="3"/>
  <c r="X2770" i="3"/>
  <c r="X2779" i="3"/>
  <c r="X2780" i="3"/>
  <c r="X2836" i="3"/>
  <c r="X2845" i="3"/>
  <c r="X2739" i="3"/>
  <c r="X2743" i="3"/>
  <c r="X2764" i="3"/>
  <c r="X2767" i="3"/>
  <c r="X2772" i="3"/>
  <c r="X2775" i="3"/>
  <c r="X2670" i="3"/>
  <c r="X2672" i="3"/>
  <c r="X2687" i="3"/>
  <c r="X2689" i="3"/>
  <c r="X2690" i="3"/>
  <c r="X2692" i="3"/>
  <c r="X2704" i="3"/>
  <c r="X2705" i="3"/>
  <c r="X2706" i="3"/>
  <c r="X2711" i="3"/>
  <c r="X2605" i="3"/>
  <c r="X2681" i="3"/>
  <c r="X2693" i="3"/>
  <c r="X2697" i="3"/>
  <c r="X2700" i="3"/>
  <c r="X2702" i="3"/>
  <c r="X2714" i="3"/>
  <c r="X2601" i="3"/>
  <c r="X2609" i="3"/>
  <c r="X2612" i="3"/>
  <c r="X2615" i="3"/>
  <c r="X2618" i="3"/>
  <c r="X2625" i="3"/>
  <c r="X2628" i="3"/>
  <c r="X2631" i="3"/>
  <c r="X2634" i="3"/>
  <c r="X2635" i="3"/>
  <c r="X2638" i="3"/>
  <c r="X2639" i="3"/>
  <c r="X2642" i="3"/>
  <c r="X2643" i="3"/>
  <c r="X2644" i="3"/>
  <c r="X2536" i="3"/>
  <c r="X2538" i="3"/>
  <c r="X2544" i="3"/>
  <c r="X2546" i="3"/>
  <c r="X2552" i="3"/>
  <c r="X2554" i="3"/>
  <c r="X2555" i="3"/>
  <c r="X2557" i="3"/>
  <c r="X2561" i="3"/>
  <c r="X2562" i="3"/>
  <c r="X2563" i="3"/>
  <c r="X2568" i="3"/>
  <c r="X2572" i="3"/>
  <c r="X2576" i="3"/>
  <c r="X2685" i="3"/>
  <c r="X2691" i="3"/>
  <c r="X2695" i="3"/>
  <c r="X2696" i="3"/>
  <c r="X2699" i="3"/>
  <c r="X2707" i="3"/>
  <c r="X2708" i="3"/>
  <c r="X2710" i="3"/>
  <c r="X2713" i="3"/>
  <c r="X2600" i="3"/>
  <c r="X2604" i="3"/>
  <c r="X2606" i="3"/>
  <c r="X2613" i="3"/>
  <c r="X2616" i="3"/>
  <c r="X2619" i="3"/>
  <c r="X2622" i="3"/>
  <c r="X2629" i="3"/>
  <c r="X2632" i="3"/>
  <c r="X2636" i="3"/>
  <c r="X2640" i="3"/>
  <c r="X2645" i="3"/>
  <c r="X2533" i="3"/>
  <c r="X2539" i="3"/>
  <c r="X2541" i="3"/>
  <c r="X2547" i="3"/>
  <c r="X2549" i="3"/>
  <c r="X2556" i="3"/>
  <c r="X2558" i="3"/>
  <c r="X2559" i="3"/>
  <c r="X2564" i="3"/>
  <c r="X2581" i="3"/>
  <c r="X2675" i="3"/>
  <c r="X2683" i="3"/>
  <c r="X2684" i="3"/>
  <c r="X2688" i="3"/>
  <c r="X2694" i="3"/>
  <c r="X2698" i="3"/>
  <c r="X2701" i="3"/>
  <c r="X2599" i="3"/>
  <c r="X2603" i="3"/>
  <c r="X2607" i="3"/>
  <c r="X2610" i="3"/>
  <c r="X2617" i="3"/>
  <c r="X2620" i="3"/>
  <c r="X2623" i="3"/>
  <c r="X2626" i="3"/>
  <c r="X2633" i="3"/>
  <c r="X2637" i="3"/>
  <c r="X2641" i="3"/>
  <c r="X2532" i="3"/>
  <c r="X2534" i="3"/>
  <c r="X2540" i="3"/>
  <c r="X2542" i="3"/>
  <c r="X2548" i="3"/>
  <c r="X2550" i="3"/>
  <c r="X2560" i="3"/>
  <c r="X2569" i="3"/>
  <c r="X2570" i="3"/>
  <c r="X2573" i="3"/>
  <c r="X2574" i="3"/>
  <c r="X2577" i="3"/>
  <c r="X2578" i="3"/>
  <c r="X2579" i="3"/>
  <c r="X2677" i="3"/>
  <c r="X2682" i="3"/>
  <c r="X2686" i="3"/>
  <c r="X2703" i="3"/>
  <c r="X2709" i="3"/>
  <c r="X2712" i="3"/>
  <c r="X2597" i="3"/>
  <c r="X2598" i="3"/>
  <c r="X2602" i="3"/>
  <c r="X2608" i="3"/>
  <c r="X2611" i="3"/>
  <c r="X2614" i="3"/>
  <c r="X2621" i="3"/>
  <c r="X2624" i="3"/>
  <c r="X2627" i="3"/>
  <c r="X2630" i="3"/>
  <c r="X2646" i="3"/>
  <c r="X2647" i="3"/>
  <c r="X2535" i="3"/>
  <c r="X2537" i="3"/>
  <c r="X2543" i="3"/>
  <c r="X2545" i="3"/>
  <c r="X2551" i="3"/>
  <c r="X2553" i="3"/>
  <c r="X2565" i="3"/>
  <c r="X2566" i="3"/>
  <c r="X2567" i="3"/>
  <c r="X2571" i="3"/>
  <c r="X2575" i="3"/>
  <c r="X2580" i="3"/>
  <c r="V3184" i="3"/>
  <c r="V3185" i="3"/>
  <c r="V3187" i="3"/>
  <c r="V3192" i="3"/>
  <c r="V3193" i="3"/>
  <c r="V3195" i="3"/>
  <c r="V3204" i="3"/>
  <c r="V3205" i="3"/>
  <c r="V3207" i="3"/>
  <c r="Z3208" i="3"/>
  <c r="Z3209" i="3"/>
  <c r="V3210" i="3"/>
  <c r="Z3210" i="3"/>
  <c r="Z3211" i="3"/>
  <c r="Z3183" i="3"/>
  <c r="Z3184" i="3"/>
  <c r="V3186" i="3"/>
  <c r="Z3188" i="3"/>
  <c r="V3189" i="3"/>
  <c r="V3190" i="3"/>
  <c r="Z3194" i="3"/>
  <c r="Z3198" i="3"/>
  <c r="V3199" i="3"/>
  <c r="Z3181" i="3"/>
  <c r="Z3187" i="3"/>
  <c r="Z3191" i="3"/>
  <c r="Z3192" i="3"/>
  <c r="V3194" i="3"/>
  <c r="Z3182" i="3"/>
  <c r="V3183" i="3"/>
  <c r="Z3185" i="3"/>
  <c r="V3188" i="3"/>
  <c r="Z3189" i="3"/>
  <c r="Z3195" i="3"/>
  <c r="Z3199" i="3"/>
  <c r="V3181" i="3"/>
  <c r="V3182" i="3"/>
  <c r="Z3186" i="3"/>
  <c r="Z3190" i="3"/>
  <c r="V3191" i="3"/>
  <c r="Z3193" i="3"/>
  <c r="V3196" i="3"/>
  <c r="Z3197" i="3"/>
  <c r="V3200" i="3"/>
  <c r="Z3201" i="3"/>
  <c r="Z3205" i="3"/>
  <c r="V3211" i="3"/>
  <c r="Z3214" i="3"/>
  <c r="V3215" i="3"/>
  <c r="V3216" i="3"/>
  <c r="V3217" i="3"/>
  <c r="V3220" i="3"/>
  <c r="V3221" i="3"/>
  <c r="V3224" i="3"/>
  <c r="V3225" i="3"/>
  <c r="V3228" i="3"/>
  <c r="V3229" i="3"/>
  <c r="Z3116" i="3"/>
  <c r="V3118" i="3"/>
  <c r="V3121" i="3"/>
  <c r="Z3122" i="3"/>
  <c r="Z3125" i="3"/>
  <c r="V3128" i="3"/>
  <c r="V3131" i="3"/>
  <c r="Z3131" i="3"/>
  <c r="Z3132" i="3"/>
  <c r="V3134" i="3"/>
  <c r="V3137" i="3"/>
  <c r="Z3138" i="3"/>
  <c r="Z3141" i="3"/>
  <c r="V3143" i="3"/>
  <c r="Z3143" i="3"/>
  <c r="V3198" i="3"/>
  <c r="V3201" i="3"/>
  <c r="Z3202" i="3"/>
  <c r="Z3213" i="3"/>
  <c r="V3214" i="3"/>
  <c r="Z3217" i="3"/>
  <c r="Z3218" i="3"/>
  <c r="V3219" i="3"/>
  <c r="V3222" i="3"/>
  <c r="Z3224" i="3"/>
  <c r="Z3227" i="3"/>
  <c r="V3116" i="3"/>
  <c r="V3117" i="3"/>
  <c r="Z3119" i="3"/>
  <c r="V3120" i="3"/>
  <c r="Z3123" i="3"/>
  <c r="V3124" i="3"/>
  <c r="Z3126" i="3"/>
  <c r="Z3127" i="3"/>
  <c r="Z3130" i="3"/>
  <c r="Z3196" i="3"/>
  <c r="Z3200" i="3"/>
  <c r="Z3203" i="3"/>
  <c r="Z3206" i="3"/>
  <c r="V3208" i="3"/>
  <c r="V3209" i="3"/>
  <c r="V3218" i="3"/>
  <c r="Z3220" i="3"/>
  <c r="Z3223" i="3"/>
  <c r="Z3229" i="3"/>
  <c r="Z3230" i="3"/>
  <c r="V3231" i="3"/>
  <c r="Z3118" i="3"/>
  <c r="V3119" i="3"/>
  <c r="V3123" i="3"/>
  <c r="V3127" i="3"/>
  <c r="Z3129" i="3"/>
  <c r="Z3133" i="3"/>
  <c r="V3197" i="3"/>
  <c r="V3202" i="3"/>
  <c r="Z3204" i="3"/>
  <c r="Z3207" i="3"/>
  <c r="V3212" i="3"/>
  <c r="V3213" i="3"/>
  <c r="Z3216" i="3"/>
  <c r="Z3219" i="3"/>
  <c r="Z3225" i="3"/>
  <c r="Z3226" i="3"/>
  <c r="V3227" i="3"/>
  <c r="V3230" i="3"/>
  <c r="Z3117" i="3"/>
  <c r="Z3120" i="3"/>
  <c r="Z3121" i="3"/>
  <c r="V3122" i="3"/>
  <c r="Z3124" i="3"/>
  <c r="V3126" i="3"/>
  <c r="Y3149" i="3" s="1"/>
  <c r="Z3128" i="3"/>
  <c r="V3130" i="3"/>
  <c r="V3203" i="3"/>
  <c r="V3206" i="3"/>
  <c r="Z3212" i="3"/>
  <c r="Z3215" i="3"/>
  <c r="Z3221" i="3"/>
  <c r="Z3222" i="3"/>
  <c r="V3223" i="3"/>
  <c r="V3226" i="3"/>
  <c r="Z3228" i="3"/>
  <c r="Z3231" i="3"/>
  <c r="V3125" i="3"/>
  <c r="V3129" i="3"/>
  <c r="V3132" i="3"/>
  <c r="V3133" i="3"/>
  <c r="Z3135" i="3"/>
  <c r="V3136" i="3"/>
  <c r="Z3139" i="3"/>
  <c r="V3140" i="3"/>
  <c r="Z3142" i="3"/>
  <c r="V3144" i="3"/>
  <c r="V3147" i="3"/>
  <c r="Z3147" i="3"/>
  <c r="Z3148" i="3"/>
  <c r="V3151" i="3"/>
  <c r="Z3151" i="3"/>
  <c r="Z3152" i="3"/>
  <c r="V3155" i="3"/>
  <c r="Z3155" i="3"/>
  <c r="Z3156" i="3"/>
  <c r="V3159" i="3"/>
  <c r="Z3159" i="3"/>
  <c r="Z3160" i="3"/>
  <c r="V3163" i="3"/>
  <c r="V3164" i="3"/>
  <c r="V3166" i="3"/>
  <c r="V3053" i="3"/>
  <c r="Z3054" i="3"/>
  <c r="V3055" i="3"/>
  <c r="Z3055" i="3"/>
  <c r="Z3056" i="3"/>
  <c r="V3061" i="3"/>
  <c r="Z3062" i="3"/>
  <c r="V3063" i="3"/>
  <c r="Z3063" i="3"/>
  <c r="Z3064" i="3"/>
  <c r="V3069" i="3"/>
  <c r="Z3070" i="3"/>
  <c r="V3071" i="3"/>
  <c r="Z3071" i="3"/>
  <c r="Z3072" i="3"/>
  <c r="Z3073" i="3"/>
  <c r="Z3136" i="3"/>
  <c r="V3145" i="3"/>
  <c r="Z3146" i="3"/>
  <c r="V3148" i="3"/>
  <c r="V3149" i="3"/>
  <c r="Z3150" i="3"/>
  <c r="Z3157" i="3"/>
  <c r="V3158" i="3"/>
  <c r="Z3163" i="3"/>
  <c r="V3050" i="3"/>
  <c r="V3051" i="3"/>
  <c r="Z3053" i="3"/>
  <c r="V3054" i="3"/>
  <c r="Z3057" i="3"/>
  <c r="Z3059" i="3"/>
  <c r="V3060" i="3"/>
  <c r="V3064" i="3"/>
  <c r="V3135" i="3"/>
  <c r="V3138" i="3"/>
  <c r="Z3140" i="3"/>
  <c r="V3141" i="3"/>
  <c r="Z3153" i="3"/>
  <c r="V3154" i="3"/>
  <c r="V3160" i="3"/>
  <c r="V3161" i="3"/>
  <c r="Z3162" i="3"/>
  <c r="V3165" i="3"/>
  <c r="Z3052" i="3"/>
  <c r="V3058" i="3"/>
  <c r="V3059" i="3"/>
  <c r="Z3061" i="3"/>
  <c r="V3062" i="3"/>
  <c r="Z3065" i="3"/>
  <c r="Z3134" i="3"/>
  <c r="Z3137" i="3"/>
  <c r="V3139" i="3"/>
  <c r="V3142" i="3"/>
  <c r="Z3145" i="3"/>
  <c r="V3146" i="3"/>
  <c r="Z3149" i="3"/>
  <c r="V3150" i="3"/>
  <c r="V3156" i="3"/>
  <c r="V3157" i="3"/>
  <c r="Z3158" i="3"/>
  <c r="Z3164" i="3"/>
  <c r="Z3166" i="3"/>
  <c r="Z3050" i="3"/>
  <c r="V3057" i="3"/>
  <c r="Z3060" i="3"/>
  <c r="Z3144" i="3"/>
  <c r="V3152" i="3"/>
  <c r="V3153" i="3"/>
  <c r="Z3154" i="3"/>
  <c r="Z3161" i="3"/>
  <c r="V3162" i="3"/>
  <c r="Z3165" i="3"/>
  <c r="Z3051" i="3"/>
  <c r="V3052" i="3"/>
  <c r="V3056" i="3"/>
  <c r="Z3058" i="3"/>
  <c r="V3065" i="3"/>
  <c r="Z3068" i="3"/>
  <c r="V3073" i="3"/>
  <c r="V3082" i="3"/>
  <c r="V3084" i="3"/>
  <c r="V3085" i="3"/>
  <c r="Z3086" i="3"/>
  <c r="V3088" i="3"/>
  <c r="V3089" i="3"/>
  <c r="Z3090" i="3"/>
  <c r="V3092" i="3"/>
  <c r="V3093" i="3"/>
  <c r="Z3094" i="3"/>
  <c r="V3096" i="3"/>
  <c r="V3097" i="3"/>
  <c r="Z3098" i="3"/>
  <c r="V3100" i="3"/>
  <c r="Z2984" i="3"/>
  <c r="V2985" i="3"/>
  <c r="Z2985" i="3"/>
  <c r="Z2986" i="3"/>
  <c r="V2991" i="3"/>
  <c r="Z2992" i="3"/>
  <c r="V2993" i="3"/>
  <c r="Z2993" i="3"/>
  <c r="Z2994" i="3"/>
  <c r="V2999" i="3"/>
  <c r="Z3000" i="3"/>
  <c r="V3001" i="3"/>
  <c r="Z3001" i="3"/>
  <c r="Z3002" i="3"/>
  <c r="Z3066" i="3"/>
  <c r="V3070" i="3"/>
  <c r="V3075" i="3"/>
  <c r="V3078" i="3"/>
  <c r="V3079" i="3"/>
  <c r="V3083" i="3"/>
  <c r="Z3088" i="3"/>
  <c r="Z3095" i="3"/>
  <c r="Z3097" i="3"/>
  <c r="V3098" i="3"/>
  <c r="V3099" i="3"/>
  <c r="V2986" i="3"/>
  <c r="Z2988" i="3"/>
  <c r="V2995" i="3"/>
  <c r="Z2998" i="3"/>
  <c r="V3067" i="3"/>
  <c r="Z3069" i="3"/>
  <c r="V3074" i="3"/>
  <c r="Z3076" i="3"/>
  <c r="V3077" i="3"/>
  <c r="Z3080" i="3"/>
  <c r="V3081" i="3"/>
  <c r="Z3084" i="3"/>
  <c r="Z3091" i="3"/>
  <c r="Z3093" i="3"/>
  <c r="V3094" i="3"/>
  <c r="V3095" i="3"/>
  <c r="Z3100" i="3"/>
  <c r="V2984" i="3"/>
  <c r="Z2987" i="3"/>
  <c r="Z2989" i="3"/>
  <c r="V2990" i="3"/>
  <c r="V2994" i="3"/>
  <c r="Z2996" i="3"/>
  <c r="V3068" i="3"/>
  <c r="Z3074" i="3"/>
  <c r="Z3078" i="3"/>
  <c r="Z3082" i="3"/>
  <c r="Z3087" i="3"/>
  <c r="Z3089" i="3"/>
  <c r="V3090" i="3"/>
  <c r="V3091" i="3"/>
  <c r="Z3096" i="3"/>
  <c r="V2988" i="3"/>
  <c r="V2989" i="3"/>
  <c r="Z2991" i="3"/>
  <c r="V2992" i="3"/>
  <c r="Z2995" i="3"/>
  <c r="Z2997" i="3"/>
  <c r="V3066" i="3"/>
  <c r="Z3067" i="3"/>
  <c r="V3072" i="3"/>
  <c r="Z3075" i="3"/>
  <c r="V3076" i="3"/>
  <c r="Z3077" i="3"/>
  <c r="Z3079" i="3"/>
  <c r="V3080" i="3"/>
  <c r="Z3081" i="3"/>
  <c r="Z3083" i="3"/>
  <c r="Z3085" i="3"/>
  <c r="V3086" i="3"/>
  <c r="V3087" i="3"/>
  <c r="Z3092" i="3"/>
  <c r="Z3099" i="3"/>
  <c r="V2987" i="3"/>
  <c r="Z2990" i="3"/>
  <c r="V2996" i="3"/>
  <c r="V2997" i="3"/>
  <c r="Z2999" i="3"/>
  <c r="V3000" i="3"/>
  <c r="Z3003" i="3"/>
  <c r="V3012" i="3"/>
  <c r="V3014" i="3"/>
  <c r="V3015" i="3"/>
  <c r="Z3016" i="3"/>
  <c r="V3017" i="3"/>
  <c r="Z3017" i="3"/>
  <c r="Z3018" i="3"/>
  <c r="Z3019" i="3"/>
  <c r="V3021" i="3"/>
  <c r="Z3021" i="3"/>
  <c r="Z3022" i="3"/>
  <c r="Z3023" i="3"/>
  <c r="V3025" i="3"/>
  <c r="Z3025" i="3"/>
  <c r="Z3026" i="3"/>
  <c r="Z3027" i="3"/>
  <c r="V3029" i="3"/>
  <c r="Z3029" i="3"/>
  <c r="Z3030" i="3"/>
  <c r="Z3031" i="3"/>
  <c r="V3033" i="3"/>
  <c r="Z3033" i="3"/>
  <c r="Z3034" i="3"/>
  <c r="V2933" i="3"/>
  <c r="Z2934" i="3"/>
  <c r="V2935" i="3"/>
  <c r="Z2935" i="3"/>
  <c r="Z2936" i="3"/>
  <c r="V2941" i="3"/>
  <c r="Z2942" i="3"/>
  <c r="V2943" i="3"/>
  <c r="Z2943" i="3"/>
  <c r="Z2944" i="3"/>
  <c r="V2949" i="3"/>
  <c r="Z2950" i="3"/>
  <c r="V2951" i="3"/>
  <c r="Z2951" i="3"/>
  <c r="Z2952" i="3"/>
  <c r="Z2953" i="3"/>
  <c r="V2998" i="3"/>
  <c r="V3004" i="3"/>
  <c r="V3005" i="3"/>
  <c r="V3008" i="3"/>
  <c r="V3009" i="3"/>
  <c r="V3013" i="3"/>
  <c r="V3019" i="3"/>
  <c r="Z3024" i="3"/>
  <c r="V3026" i="3"/>
  <c r="V3032" i="3"/>
  <c r="Z2930" i="3"/>
  <c r="V2937" i="3"/>
  <c r="Z2940" i="3"/>
  <c r="V2946" i="3"/>
  <c r="V2947" i="3"/>
  <c r="Z2949" i="3"/>
  <c r="V2950" i="3"/>
  <c r="V2954" i="3"/>
  <c r="V2962" i="3"/>
  <c r="V2964" i="3"/>
  <c r="V2965" i="3"/>
  <c r="Z2966" i="3"/>
  <c r="V3114" i="3"/>
  <c r="Z3049" i="3"/>
  <c r="V3049" i="3"/>
  <c r="Z3048" i="3"/>
  <c r="V2913" i="3"/>
  <c r="V2866" i="3"/>
  <c r="V3002" i="3"/>
  <c r="Z3006" i="3"/>
  <c r="V3007" i="3"/>
  <c r="Z3010" i="3"/>
  <c r="V3011" i="3"/>
  <c r="Z3014" i="3"/>
  <c r="Z3020" i="3"/>
  <c r="V3022" i="3"/>
  <c r="V3028" i="3"/>
  <c r="V3031" i="3"/>
  <c r="Z2931" i="3"/>
  <c r="V2932" i="3"/>
  <c r="V2936" i="3"/>
  <c r="Z2938" i="3"/>
  <c r="V2945" i="3"/>
  <c r="Z2948" i="3"/>
  <c r="V2953" i="3"/>
  <c r="V2955" i="3"/>
  <c r="Z2955" i="3"/>
  <c r="Z2956" i="3"/>
  <c r="Z2957" i="3"/>
  <c r="V2966" i="3"/>
  <c r="V3179" i="3"/>
  <c r="Z3115" i="3"/>
  <c r="V3115" i="3"/>
  <c r="Z3114" i="3"/>
  <c r="V2928" i="3"/>
  <c r="Z2862" i="3"/>
  <c r="V2863" i="3"/>
  <c r="Z2863" i="3"/>
  <c r="Z2864" i="3"/>
  <c r="V3003" i="3"/>
  <c r="Z3004" i="3"/>
  <c r="Z3008" i="3"/>
  <c r="Z3012" i="3"/>
  <c r="V3018" i="3"/>
  <c r="V3024" i="3"/>
  <c r="V3027" i="3"/>
  <c r="Z3032" i="3"/>
  <c r="V3034" i="3"/>
  <c r="V2930" i="3"/>
  <c r="V2931" i="3"/>
  <c r="Z2933" i="3"/>
  <c r="V2934" i="3"/>
  <c r="Z2937" i="3"/>
  <c r="Z2939" i="3"/>
  <c r="V2940" i="3"/>
  <c r="V2944" i="3"/>
  <c r="Z2946" i="3"/>
  <c r="Z2954" i="3"/>
  <c r="V2956" i="3"/>
  <c r="V2957" i="3"/>
  <c r="Z2958" i="3"/>
  <c r="V2959" i="3"/>
  <c r="Z2959" i="3"/>
  <c r="Z2960" i="3"/>
  <c r="Z2961" i="3"/>
  <c r="Z3180" i="3"/>
  <c r="V3180" i="3"/>
  <c r="Z3179" i="3"/>
  <c r="V2982" i="3"/>
  <c r="Z2929" i="3"/>
  <c r="V2929" i="3"/>
  <c r="Z2928" i="3"/>
  <c r="V2862" i="3"/>
  <c r="Z3005" i="3"/>
  <c r="V3006" i="3"/>
  <c r="Z3007" i="3"/>
  <c r="Z3009" i="3"/>
  <c r="V3010" i="3"/>
  <c r="Z3011" i="3"/>
  <c r="Z3013" i="3"/>
  <c r="Z3015" i="3"/>
  <c r="V3016" i="3"/>
  <c r="V3020" i="3"/>
  <c r="V3023" i="3"/>
  <c r="Z3028" i="3"/>
  <c r="V3030" i="3"/>
  <c r="Z2932" i="3"/>
  <c r="V2938" i="3"/>
  <c r="V2939" i="3"/>
  <c r="Z2941" i="3"/>
  <c r="V2942" i="3"/>
  <c r="Z2945" i="3"/>
  <c r="Z2947" i="3"/>
  <c r="V2948" i="3"/>
  <c r="V2952" i="3"/>
  <c r="V2958" i="3"/>
  <c r="V2960" i="3"/>
  <c r="V2961" i="3"/>
  <c r="Z2962" i="3"/>
  <c r="V2963" i="3"/>
  <c r="Z2963" i="3"/>
  <c r="Z2964" i="3"/>
  <c r="Z2965" i="3"/>
  <c r="V3048" i="3"/>
  <c r="Z2983" i="3"/>
  <c r="V2983" i="3"/>
  <c r="Z2982" i="3"/>
  <c r="Z2913" i="3"/>
  <c r="V2865" i="3"/>
  <c r="Z2866" i="3"/>
  <c r="V2867" i="3"/>
  <c r="Z2867" i="3"/>
  <c r="Z2868" i="3"/>
  <c r="V2873" i="3"/>
  <c r="Z2874" i="3"/>
  <c r="V2875" i="3"/>
  <c r="Z2875" i="3"/>
  <c r="Z2876" i="3"/>
  <c r="V2881" i="3"/>
  <c r="Z2882" i="3"/>
  <c r="V2883" i="3"/>
  <c r="Z2883" i="3"/>
  <c r="Z2884" i="3"/>
  <c r="Z2885" i="3"/>
  <c r="V2894" i="3"/>
  <c r="V2896" i="3"/>
  <c r="V2897" i="3"/>
  <c r="Z2898" i="3"/>
  <c r="V2900" i="3"/>
  <c r="V2901" i="3"/>
  <c r="Z2902" i="3"/>
  <c r="V2904" i="3"/>
  <c r="V2905" i="3"/>
  <c r="Z2906" i="3"/>
  <c r="V2908" i="3"/>
  <c r="V2909" i="3"/>
  <c r="Z2910" i="3"/>
  <c r="Z2865" i="3"/>
  <c r="Z2869" i="3"/>
  <c r="Z2871" i="3"/>
  <c r="V2872" i="3"/>
  <c r="V2876" i="3"/>
  <c r="Z2878" i="3"/>
  <c r="Z2886" i="3"/>
  <c r="Z2890" i="3"/>
  <c r="Z2894" i="3"/>
  <c r="Z2899" i="3"/>
  <c r="Z2901" i="3"/>
  <c r="V2902" i="3"/>
  <c r="V2903" i="3"/>
  <c r="Z2908" i="3"/>
  <c r="Z2911" i="3"/>
  <c r="V2801" i="3"/>
  <c r="V2803" i="3"/>
  <c r="Z2804" i="3"/>
  <c r="V2809" i="3"/>
  <c r="V2811" i="3"/>
  <c r="Z2812" i="3"/>
  <c r="V2821" i="3"/>
  <c r="V2823" i="3"/>
  <c r="V2824" i="3"/>
  <c r="Z2825" i="3"/>
  <c r="V2826" i="3"/>
  <c r="Z2826" i="3"/>
  <c r="Z2827" i="3"/>
  <c r="Z2828" i="3"/>
  <c r="V2864" i="3"/>
  <c r="V2870" i="3"/>
  <c r="V2871" i="3"/>
  <c r="Z2873" i="3"/>
  <c r="V2874" i="3"/>
  <c r="Z2877" i="3"/>
  <c r="Z2879" i="3"/>
  <c r="V2880" i="3"/>
  <c r="V2884" i="3"/>
  <c r="Z2887" i="3"/>
  <c r="V2888" i="3"/>
  <c r="Z2889" i="3"/>
  <c r="Z2891" i="3"/>
  <c r="V2892" i="3"/>
  <c r="Z2893" i="3"/>
  <c r="Z2895" i="3"/>
  <c r="Z2897" i="3"/>
  <c r="V2898" i="3"/>
  <c r="V2899" i="3"/>
  <c r="Z2904" i="3"/>
  <c r="Z2912" i="3"/>
  <c r="Z2798" i="3"/>
  <c r="Z2799" i="3"/>
  <c r="V2804" i="3"/>
  <c r="Z2805" i="3"/>
  <c r="V2806" i="3"/>
  <c r="Z2806" i="3"/>
  <c r="Z2807" i="3"/>
  <c r="V2812" i="3"/>
  <c r="Z2813" i="3"/>
  <c r="V2814" i="3"/>
  <c r="Z2814" i="3"/>
  <c r="Z2815" i="3"/>
  <c r="Z2816" i="3"/>
  <c r="V2825" i="3"/>
  <c r="V2827" i="3"/>
  <c r="V2828" i="3"/>
  <c r="Z2829" i="3"/>
  <c r="V2830" i="3"/>
  <c r="Z2830" i="3"/>
  <c r="Z2831" i="3"/>
  <c r="V2869" i="3"/>
  <c r="Z2872" i="3"/>
  <c r="V2878" i="3"/>
  <c r="V2879" i="3"/>
  <c r="Z2881" i="3"/>
  <c r="V2882" i="3"/>
  <c r="V2886" i="3"/>
  <c r="V2887" i="3"/>
  <c r="V2890" i="3"/>
  <c r="V2891" i="3"/>
  <c r="V2895" i="3"/>
  <c r="Z2900" i="3"/>
  <c r="Z2907" i="3"/>
  <c r="Z2909" i="3"/>
  <c r="V2910" i="3"/>
  <c r="V2911" i="3"/>
  <c r="V2861" i="3"/>
  <c r="Z2797" i="3"/>
  <c r="V2798" i="3"/>
  <c r="V2799" i="3"/>
  <c r="Z2800" i="3"/>
  <c r="V2805" i="3"/>
  <c r="V2807" i="3"/>
  <c r="Z2808" i="3"/>
  <c r="V2813" i="3"/>
  <c r="V2815" i="3"/>
  <c r="V2816" i="3"/>
  <c r="Z2817" i="3"/>
  <c r="V2818" i="3"/>
  <c r="Z2818" i="3"/>
  <c r="Z2819" i="3"/>
  <c r="Z2820" i="3"/>
  <c r="V2868" i="3"/>
  <c r="Z2870" i="3"/>
  <c r="V2877" i="3"/>
  <c r="Z2880" i="3"/>
  <c r="V2885" i="3"/>
  <c r="Z2888" i="3"/>
  <c r="V2889" i="3"/>
  <c r="Z2892" i="3"/>
  <c r="V2893" i="3"/>
  <c r="Z2896" i="3"/>
  <c r="Z2903" i="3"/>
  <c r="Z2905" i="3"/>
  <c r="V2906" i="3"/>
  <c r="V2907" i="3"/>
  <c r="V2912" i="3"/>
  <c r="Z2861" i="3"/>
  <c r="V2797" i="3"/>
  <c r="V2800" i="3"/>
  <c r="Z2801" i="3"/>
  <c r="V2802" i="3"/>
  <c r="Z2802" i="3"/>
  <c r="Z2803" i="3"/>
  <c r="V2808" i="3"/>
  <c r="Z2809" i="3"/>
  <c r="V2810" i="3"/>
  <c r="Z2810" i="3"/>
  <c r="Z2811" i="3"/>
  <c r="V2817" i="3"/>
  <c r="V2819" i="3"/>
  <c r="V2820" i="3"/>
  <c r="Z2821" i="3"/>
  <c r="V2822" i="3"/>
  <c r="Z2822" i="3"/>
  <c r="Z2823" i="3"/>
  <c r="Z2824" i="3"/>
  <c r="V2833" i="3"/>
  <c r="V2837" i="3"/>
  <c r="V2841" i="3"/>
  <c r="Z2847" i="3"/>
  <c r="Z2730" i="3"/>
  <c r="Z2731" i="3"/>
  <c r="V2736" i="3"/>
  <c r="Z2737" i="3"/>
  <c r="V2738" i="3"/>
  <c r="Z2738" i="3"/>
  <c r="Z2739" i="3"/>
  <c r="V2744" i="3"/>
  <c r="Z2745" i="3"/>
  <c r="V2746" i="3"/>
  <c r="Z2746" i="3"/>
  <c r="Z2747" i="3"/>
  <c r="V2753" i="3"/>
  <c r="V2755" i="3"/>
  <c r="V2756" i="3"/>
  <c r="V2829" i="3"/>
  <c r="V2832" i="3"/>
  <c r="Z2834" i="3"/>
  <c r="V2835" i="3"/>
  <c r="Z2836" i="3"/>
  <c r="V2838" i="3"/>
  <c r="Z2845" i="3"/>
  <c r="Z2846" i="3"/>
  <c r="Z2729" i="3"/>
  <c r="V2731" i="3"/>
  <c r="Z2733" i="3"/>
  <c r="V2740" i="3"/>
  <c r="Z2743" i="3"/>
  <c r="V2749" i="3"/>
  <c r="V2750" i="3"/>
  <c r="V2754" i="3"/>
  <c r="V2757" i="3"/>
  <c r="V2759" i="3"/>
  <c r="V2760" i="3"/>
  <c r="Z2761" i="3"/>
  <c r="V2762" i="3"/>
  <c r="Z2762" i="3"/>
  <c r="Z2763" i="3"/>
  <c r="Z2764" i="3"/>
  <c r="V2766" i="3"/>
  <c r="Z2766" i="3"/>
  <c r="Z2767" i="3"/>
  <c r="Z2768" i="3"/>
  <c r="V2770" i="3"/>
  <c r="Z2770" i="3"/>
  <c r="Z2771" i="3"/>
  <c r="Z2772" i="3"/>
  <c r="V2774" i="3"/>
  <c r="Z2774" i="3"/>
  <c r="Z2775" i="3"/>
  <c r="Z2776" i="3"/>
  <c r="V2778" i="3"/>
  <c r="Z2778" i="3"/>
  <c r="V2779" i="3"/>
  <c r="V2780" i="3"/>
  <c r="V2667" i="3"/>
  <c r="V2669" i="3"/>
  <c r="Z2670" i="3"/>
  <c r="V2675" i="3"/>
  <c r="V2677" i="3"/>
  <c r="Z2678" i="3"/>
  <c r="V2831" i="3"/>
  <c r="Z2832" i="3"/>
  <c r="V2834" i="3"/>
  <c r="Z2839" i="3"/>
  <c r="V2840" i="3"/>
  <c r="V2843" i="3"/>
  <c r="Z2844" i="3"/>
  <c r="V2846" i="3"/>
  <c r="Z2732" i="3"/>
  <c r="Z2734" i="3"/>
  <c r="V2735" i="3"/>
  <c r="V2739" i="3"/>
  <c r="Z2741" i="3"/>
  <c r="V2748" i="3"/>
  <c r="Z2751" i="3"/>
  <c r="V2752" i="3"/>
  <c r="Z2755" i="3"/>
  <c r="V2761" i="3"/>
  <c r="V2763" i="3"/>
  <c r="V2764" i="3"/>
  <c r="Z2765" i="3"/>
  <c r="V2767" i="3"/>
  <c r="V2768" i="3"/>
  <c r="Z2769" i="3"/>
  <c r="V2771" i="3"/>
  <c r="V2772" i="3"/>
  <c r="Z2773" i="3"/>
  <c r="V2775" i="3"/>
  <c r="V2776" i="3"/>
  <c r="Z2777" i="3"/>
  <c r="Z2663" i="3"/>
  <c r="V2664" i="3"/>
  <c r="Z2664" i="3"/>
  <c r="Z2665" i="3"/>
  <c r="V2670" i="3"/>
  <c r="Z2671" i="3"/>
  <c r="V2672" i="3"/>
  <c r="Z2672" i="3"/>
  <c r="Z2673" i="3"/>
  <c r="V2678" i="3"/>
  <c r="Z2679" i="3"/>
  <c r="V2680" i="3"/>
  <c r="Z2833" i="3"/>
  <c r="Z2835" i="3"/>
  <c r="V2836" i="3"/>
  <c r="Z2841" i="3"/>
  <c r="Z2842" i="3"/>
  <c r="V2845" i="3"/>
  <c r="V2729" i="3"/>
  <c r="V2730" i="3"/>
  <c r="V2733" i="3"/>
  <c r="V2734" i="3"/>
  <c r="Z2736" i="3"/>
  <c r="V2737" i="3"/>
  <c r="Z2740" i="3"/>
  <c r="Z2742" i="3"/>
  <c r="V2743" i="3"/>
  <c r="V2747" i="3"/>
  <c r="Z2749" i="3"/>
  <c r="Z2753" i="3"/>
  <c r="V2765" i="3"/>
  <c r="V2769" i="3"/>
  <c r="V2773" i="3"/>
  <c r="V2777" i="3"/>
  <c r="V2663" i="3"/>
  <c r="V2665" i="3"/>
  <c r="Z2666" i="3"/>
  <c r="V2671" i="3"/>
  <c r="V2673" i="3"/>
  <c r="Z2674" i="3"/>
  <c r="Z2837" i="3"/>
  <c r="Z2838" i="3"/>
  <c r="V2839" i="3"/>
  <c r="Z2840" i="3"/>
  <c r="V2842" i="3"/>
  <c r="Z2843" i="3"/>
  <c r="V2844" i="3"/>
  <c r="V2847" i="3"/>
  <c r="V2732" i="3"/>
  <c r="Z2735" i="3"/>
  <c r="V2741" i="3"/>
  <c r="V2742" i="3"/>
  <c r="Z2744" i="3"/>
  <c r="V2745" i="3"/>
  <c r="Z2748" i="3"/>
  <c r="Z2750" i="3"/>
  <c r="V2751" i="3"/>
  <c r="Z2752" i="3"/>
  <c r="Z2754" i="3"/>
  <c r="Z2756" i="3"/>
  <c r="Z2757" i="3"/>
  <c r="V2758" i="3"/>
  <c r="Z2758" i="3"/>
  <c r="Z2759" i="3"/>
  <c r="Z2760" i="3"/>
  <c r="Z2779" i="3"/>
  <c r="Z2780" i="3"/>
  <c r="V2666" i="3"/>
  <c r="Z2667" i="3"/>
  <c r="V2668" i="3"/>
  <c r="Z2668" i="3"/>
  <c r="Z2669" i="3"/>
  <c r="V2674" i="3"/>
  <c r="Z2675" i="3"/>
  <c r="V2676" i="3"/>
  <c r="Z2676" i="3"/>
  <c r="Z2677" i="3"/>
  <c r="V2682" i="3"/>
  <c r="Z2683" i="3"/>
  <c r="V2684" i="3"/>
  <c r="Z2684" i="3"/>
  <c r="Z2685" i="3"/>
  <c r="Z2686" i="3"/>
  <c r="V2695" i="3"/>
  <c r="V2697" i="3"/>
  <c r="V2698" i="3"/>
  <c r="Z2699" i="3"/>
  <c r="V2703" i="3"/>
  <c r="Z2709" i="3"/>
  <c r="Z2710" i="3"/>
  <c r="V2712" i="3"/>
  <c r="Z2712" i="3"/>
  <c r="V2713" i="3"/>
  <c r="Z2714" i="3"/>
  <c r="Z2598" i="3"/>
  <c r="V2600" i="3"/>
  <c r="Z2601" i="3"/>
  <c r="V2603" i="3"/>
  <c r="Z2603" i="3"/>
  <c r="Z2604" i="3"/>
  <c r="Z2682" i="3"/>
  <c r="V2683" i="3"/>
  <c r="V2687" i="3"/>
  <c r="V2688" i="3"/>
  <c r="V2691" i="3"/>
  <c r="V2692" i="3"/>
  <c r="V2696" i="3"/>
  <c r="Z2703" i="3"/>
  <c r="Z2704" i="3"/>
  <c r="V2707" i="3"/>
  <c r="Z2711" i="3"/>
  <c r="Z2597" i="3"/>
  <c r="Z2599" i="3"/>
  <c r="Z2602" i="3"/>
  <c r="Z2605" i="3"/>
  <c r="V2607" i="3"/>
  <c r="Z2607" i="3"/>
  <c r="Z2608" i="3"/>
  <c r="V2610" i="3"/>
  <c r="Z2614" i="3"/>
  <c r="V2617" i="3"/>
  <c r="V2620" i="3"/>
  <c r="Z2621" i="3"/>
  <c r="V2623" i="3"/>
  <c r="Z2623" i="3"/>
  <c r="Z2624" i="3"/>
  <c r="V2626" i="3"/>
  <c r="Z2630" i="3"/>
  <c r="V2633" i="3"/>
  <c r="V2637" i="3"/>
  <c r="V2641" i="3"/>
  <c r="Z2646" i="3"/>
  <c r="V2532" i="3"/>
  <c r="V2534" i="3"/>
  <c r="Z2535" i="3"/>
  <c r="V2540" i="3"/>
  <c r="V2542" i="3"/>
  <c r="Z2543" i="3"/>
  <c r="V2548" i="3"/>
  <c r="V2550" i="3"/>
  <c r="Z2551" i="3"/>
  <c r="V2560" i="3"/>
  <c r="Z2566" i="3"/>
  <c r="Z2567" i="3"/>
  <c r="V2569" i="3"/>
  <c r="Z2569" i="3"/>
  <c r="V2570" i="3"/>
  <c r="Z2571" i="3"/>
  <c r="V2573" i="3"/>
  <c r="V2574" i="3"/>
  <c r="Z2574" i="3"/>
  <c r="Z2575" i="3"/>
  <c r="V2577" i="3"/>
  <c r="V2578" i="3"/>
  <c r="Z2578" i="3"/>
  <c r="V2579" i="3"/>
  <c r="Z2580" i="3"/>
  <c r="Z2681" i="3"/>
  <c r="V2686" i="3"/>
  <c r="Z2689" i="3"/>
  <c r="V2690" i="3"/>
  <c r="Z2693" i="3"/>
  <c r="V2694" i="3"/>
  <c r="Z2697" i="3"/>
  <c r="Z2700" i="3"/>
  <c r="V2701" i="3"/>
  <c r="Z2702" i="3"/>
  <c r="V2704" i="3"/>
  <c r="Z2705" i="3"/>
  <c r="V2706" i="3"/>
  <c r="V2709" i="3"/>
  <c r="V2598" i="3"/>
  <c r="V2599" i="3"/>
  <c r="V2608" i="3"/>
  <c r="Z2609" i="3"/>
  <c r="V2611" i="3"/>
  <c r="Z2611" i="3"/>
  <c r="Z2612" i="3"/>
  <c r="V2614" i="3"/>
  <c r="Z2618" i="3"/>
  <c r="V2621" i="3"/>
  <c r="V2624" i="3"/>
  <c r="Z2625" i="3"/>
  <c r="V2627" i="3"/>
  <c r="Z2627" i="3"/>
  <c r="Z2628" i="3"/>
  <c r="V2630" i="3"/>
  <c r="Z2634" i="3"/>
  <c r="Z2638" i="3"/>
  <c r="Z2642" i="3"/>
  <c r="Z2644" i="3"/>
  <c r="V2646" i="3"/>
  <c r="V2647" i="3"/>
  <c r="Z2647" i="3"/>
  <c r="V2535" i="3"/>
  <c r="Z2536" i="3"/>
  <c r="V2537" i="3"/>
  <c r="Z2537" i="3"/>
  <c r="Z2538" i="3"/>
  <c r="V2543" i="3"/>
  <c r="Z2544" i="3"/>
  <c r="V2545" i="3"/>
  <c r="Z2545" i="3"/>
  <c r="Z2546" i="3"/>
  <c r="V2551" i="3"/>
  <c r="Z2552" i="3"/>
  <c r="V2553" i="3"/>
  <c r="Z2553" i="3"/>
  <c r="Z2554" i="3"/>
  <c r="Z2555" i="3"/>
  <c r="Z2562" i="3"/>
  <c r="Z2563" i="3"/>
  <c r="V2565" i="3"/>
  <c r="Z2565" i="3"/>
  <c r="V2566" i="3"/>
  <c r="V2567" i="3"/>
  <c r="Z2568" i="3"/>
  <c r="V2571" i="3"/>
  <c r="Z2572" i="3"/>
  <c r="V2575" i="3"/>
  <c r="Z2576" i="3"/>
  <c r="V2580" i="3"/>
  <c r="Z2687" i="3"/>
  <c r="Z2691" i="3"/>
  <c r="Z2695" i="3"/>
  <c r="Z2707" i="3"/>
  <c r="Z2708" i="3"/>
  <c r="V2711" i="3"/>
  <c r="Z2713" i="3"/>
  <c r="V2714" i="3"/>
  <c r="V2597" i="3"/>
  <c r="Z2600" i="3"/>
  <c r="V2601" i="3"/>
  <c r="V2602" i="3"/>
  <c r="V2605" i="3"/>
  <c r="Z2606" i="3"/>
  <c r="V2609" i="3"/>
  <c r="V2612" i="3"/>
  <c r="Z2613" i="3"/>
  <c r="V2615" i="3"/>
  <c r="Z2615" i="3"/>
  <c r="Z2616" i="3"/>
  <c r="V2618" i="3"/>
  <c r="Z2622" i="3"/>
  <c r="V2625" i="3"/>
  <c r="V2628" i="3"/>
  <c r="Z2629" i="3"/>
  <c r="V2631" i="3"/>
  <c r="Z2631" i="3"/>
  <c r="Z2632" i="3"/>
  <c r="V2634" i="3"/>
  <c r="V2635" i="3"/>
  <c r="Z2635" i="3"/>
  <c r="Z2636" i="3"/>
  <c r="V2638" i="3"/>
  <c r="V2639" i="3"/>
  <c r="Z2639" i="3"/>
  <c r="Z2640" i="3"/>
  <c r="V2642" i="3"/>
  <c r="V2643" i="3"/>
  <c r="Z2643" i="3"/>
  <c r="V2644" i="3"/>
  <c r="Z2645" i="3"/>
  <c r="V2536" i="3"/>
  <c r="V2538" i="3"/>
  <c r="Z2539" i="3"/>
  <c r="V2544" i="3"/>
  <c r="V2546" i="3"/>
  <c r="Z2547" i="3"/>
  <c r="V2552" i="3"/>
  <c r="V2554" i="3"/>
  <c r="V2555" i="3"/>
  <c r="Z2556" i="3"/>
  <c r="V2557" i="3"/>
  <c r="Z2557" i="3"/>
  <c r="Z2558" i="3"/>
  <c r="Z2559" i="3"/>
  <c r="V2561" i="3"/>
  <c r="Z2561" i="3"/>
  <c r="V2562" i="3"/>
  <c r="V2563" i="3"/>
  <c r="Z2564" i="3"/>
  <c r="V2568" i="3"/>
  <c r="V2572" i="3"/>
  <c r="V2576" i="3"/>
  <c r="Z2581" i="3"/>
  <c r="V2679" i="3"/>
  <c r="Z2680" i="3"/>
  <c r="V2681" i="3"/>
  <c r="V2685" i="3"/>
  <c r="Z2688" i="3"/>
  <c r="V2689" i="3"/>
  <c r="Z2690" i="3"/>
  <c r="Z2692" i="3"/>
  <c r="V2693" i="3"/>
  <c r="Z2694" i="3"/>
  <c r="Z2696" i="3"/>
  <c r="Z2698" i="3"/>
  <c r="V2699" i="3"/>
  <c r="V2700" i="3"/>
  <c r="Z2701" i="3"/>
  <c r="V2702" i="3"/>
  <c r="V2705" i="3"/>
  <c r="Z2706" i="3"/>
  <c r="V2708" i="3"/>
  <c r="V2710" i="3"/>
  <c r="V2604" i="3"/>
  <c r="V2606" i="3"/>
  <c r="Z2610" i="3"/>
  <c r="V2613" i="3"/>
  <c r="V2616" i="3"/>
  <c r="Z2617" i="3"/>
  <c r="V2619" i="3"/>
  <c r="Z2619" i="3"/>
  <c r="Z2620" i="3"/>
  <c r="V2622" i="3"/>
  <c r="Z2626" i="3"/>
  <c r="V2629" i="3"/>
  <c r="V2632" i="3"/>
  <c r="Z2633" i="3"/>
  <c r="V2636" i="3"/>
  <c r="Z2637" i="3"/>
  <c r="V2640" i="3"/>
  <c r="Z2641" i="3"/>
  <c r="V2645" i="3"/>
  <c r="Z2532" i="3"/>
  <c r="V2533" i="3"/>
  <c r="Z2533" i="3"/>
  <c r="Z2534" i="3"/>
  <c r="V2539" i="3"/>
  <c r="Z2540" i="3"/>
  <c r="V2541" i="3"/>
  <c r="Z2541" i="3"/>
  <c r="Z2542" i="3"/>
  <c r="V2547" i="3"/>
  <c r="Z2548" i="3"/>
  <c r="V2549" i="3"/>
  <c r="Z2549" i="3"/>
  <c r="Z2550" i="3"/>
  <c r="V2556" i="3"/>
  <c r="V2558" i="3"/>
  <c r="V2559" i="3"/>
  <c r="Z2560" i="3"/>
  <c r="V2564" i="3"/>
  <c r="Z2570" i="3"/>
  <c r="Z2573" i="3"/>
  <c r="Z2577" i="3"/>
  <c r="Z2579" i="3"/>
  <c r="V2581" i="3"/>
  <c r="W2913" i="3"/>
  <c r="AA2865" i="3"/>
  <c r="W2878" i="3"/>
  <c r="W2892" i="3"/>
  <c r="AA2895" i="3"/>
  <c r="AA2899" i="3"/>
  <c r="AA2903" i="3"/>
  <c r="AA2907" i="3"/>
  <c r="AA2861" i="3"/>
  <c r="W2868" i="3"/>
  <c r="AA2880" i="3"/>
  <c r="AA2888" i="3"/>
  <c r="W2900" i="3"/>
  <c r="AA2862" i="3"/>
  <c r="AA2875" i="3"/>
  <c r="AA2886" i="3"/>
  <c r="W2905" i="3"/>
  <c r="AA2868" i="3"/>
  <c r="AA2877" i="3"/>
  <c r="AA2885" i="3"/>
  <c r="AA2891" i="3"/>
  <c r="W2901" i="3"/>
  <c r="W2863" i="3"/>
  <c r="W2873" i="3"/>
  <c r="W2883" i="3"/>
  <c r="W2897" i="3"/>
  <c r="W2930" i="3"/>
  <c r="W2940" i="3"/>
  <c r="AA2949" i="3"/>
  <c r="W2939" i="3"/>
  <c r="AA2947" i="3"/>
  <c r="W2958" i="3"/>
  <c r="W2963" i="3"/>
  <c r="W2928" i="3"/>
  <c r="AA2940" i="3"/>
  <c r="W2950" i="3"/>
  <c r="W2964" i="3"/>
  <c r="W2929" i="3"/>
  <c r="W2936" i="3"/>
  <c r="AA2948" i="3"/>
  <c r="W2955" i="3"/>
  <c r="W2966" i="3"/>
  <c r="AA2937" i="3"/>
  <c r="AA2946" i="3"/>
  <c r="W2957" i="3"/>
  <c r="AA2960" i="3"/>
  <c r="W3117" i="3"/>
  <c r="W3127" i="3"/>
  <c r="W3133" i="3"/>
  <c r="W3121" i="3"/>
  <c r="AA3131" i="3"/>
  <c r="W3120" i="3"/>
  <c r="AA3130" i="3"/>
  <c r="AA3125" i="3"/>
  <c r="W3118" i="3"/>
  <c r="W3126" i="3"/>
  <c r="W3149" i="3"/>
  <c r="W3157" i="3"/>
  <c r="AA3163" i="3"/>
  <c r="AA3133" i="3"/>
  <c r="AA3151" i="3"/>
  <c r="AA3160" i="3"/>
  <c r="W3166" i="3"/>
  <c r="W3144" i="3"/>
  <c r="W3148" i="3"/>
  <c r="AA3157" i="3"/>
  <c r="AA3140" i="3"/>
  <c r="AA3153" i="3"/>
  <c r="W3163" i="3"/>
  <c r="AA3141" i="3"/>
  <c r="AA3148" i="3"/>
  <c r="AA3158" i="3"/>
  <c r="AA3114" i="3"/>
  <c r="W3186" i="3"/>
  <c r="AA3193" i="3"/>
  <c r="W3200" i="3"/>
  <c r="AA3205" i="3"/>
  <c r="W3181" i="3"/>
  <c r="W3191" i="3"/>
  <c r="AA3183" i="3"/>
  <c r="W3193" i="3"/>
  <c r="AA3196" i="3"/>
  <c r="W3183" i="3"/>
  <c r="W3192" i="3"/>
  <c r="W3208" i="3"/>
  <c r="AA3216" i="3"/>
  <c r="AA3221" i="3"/>
  <c r="W3227" i="3"/>
  <c r="W3207" i="3"/>
  <c r="W3216" i="3"/>
  <c r="AA3231" i="3"/>
  <c r="W3211" i="3"/>
  <c r="W3222" i="3"/>
  <c r="AA3200" i="3"/>
  <c r="W3215" i="3"/>
  <c r="W3224" i="3"/>
  <c r="AA3211" i="3"/>
  <c r="W3220" i="3"/>
  <c r="W3179" i="3"/>
  <c r="Y3179" i="3" s="1"/>
  <c r="W2988" i="3"/>
  <c r="W2998" i="3"/>
  <c r="AA2990" i="3"/>
  <c r="W3000" i="3"/>
  <c r="AA2988" i="3"/>
  <c r="W2999" i="3"/>
  <c r="AA2989" i="3"/>
  <c r="AA2986" i="3"/>
  <c r="AA2995" i="3"/>
  <c r="W3008" i="3"/>
  <c r="W3013" i="3"/>
  <c r="AA3000" i="3"/>
  <c r="AA3007" i="3"/>
  <c r="W3016" i="3"/>
  <c r="W3023" i="3"/>
  <c r="AA3031" i="3"/>
  <c r="W3009" i="3"/>
  <c r="AA3024" i="3"/>
  <c r="W3029" i="3"/>
  <c r="AA3006" i="3"/>
  <c r="AA3020" i="3"/>
  <c r="W3025" i="3"/>
  <c r="AA2983" i="3"/>
  <c r="W3003" i="3"/>
  <c r="AA3017" i="3"/>
  <c r="W3024" i="3"/>
  <c r="AA3033" i="3"/>
  <c r="W2864" i="3"/>
  <c r="W2890" i="3"/>
  <c r="W2903" i="3"/>
  <c r="W2911" i="3"/>
  <c r="W2885" i="3"/>
  <c r="AA2871" i="3"/>
  <c r="AA2864" i="3"/>
  <c r="AA2889" i="3"/>
  <c r="AA2872" i="3"/>
  <c r="W2891" i="3"/>
  <c r="W2948" i="3"/>
  <c r="AA2945" i="3"/>
  <c r="AA2965" i="3"/>
  <c r="W2962" i="3"/>
  <c r="W2945" i="3"/>
  <c r="W2953" i="3"/>
  <c r="W2944" i="3"/>
  <c r="AA2959" i="3"/>
  <c r="W3124" i="3"/>
  <c r="W3140" i="3"/>
  <c r="AA3126" i="3"/>
  <c r="AA3144" i="3"/>
  <c r="AA3166" i="3"/>
  <c r="AA3165" i="3"/>
  <c r="AA3156" i="3"/>
  <c r="W3139" i="3"/>
  <c r="W3146" i="3"/>
  <c r="AA3192" i="3"/>
  <c r="AA3207" i="3"/>
  <c r="AA3197" i="3"/>
  <c r="AA3182" i="3"/>
  <c r="AA3213" i="3"/>
  <c r="W3231" i="3"/>
  <c r="W3205" i="3"/>
  <c r="AA3210" i="3"/>
  <c r="AA3208" i="3"/>
  <c r="AA3179" i="3"/>
  <c r="W2986" i="3"/>
  <c r="W2993" i="3"/>
  <c r="AA3015" i="3"/>
  <c r="AA3022" i="3"/>
  <c r="W3019" i="3"/>
  <c r="AA3016" i="3"/>
  <c r="W3031" i="3"/>
  <c r="W3014" i="3"/>
  <c r="AA3032" i="3"/>
  <c r="W2866" i="3"/>
  <c r="W2870" i="3"/>
  <c r="W2880" i="3"/>
  <c r="W2893" i="3"/>
  <c r="AA2896" i="3"/>
  <c r="AA2900" i="3"/>
  <c r="AA2904" i="3"/>
  <c r="AA2908" i="3"/>
  <c r="W2861" i="3"/>
  <c r="AA2870" i="3"/>
  <c r="W2881" i="3"/>
  <c r="W2889" i="3"/>
  <c r="W2906" i="3"/>
  <c r="W2867" i="3"/>
  <c r="W2876" i="3"/>
  <c r="AA2890" i="3"/>
  <c r="AA2910" i="3"/>
  <c r="W2871" i="3"/>
  <c r="AA2879" i="3"/>
  <c r="AA2887" i="3"/>
  <c r="AA2893" i="3"/>
  <c r="AA2906" i="3"/>
  <c r="AA2866" i="3"/>
  <c r="AA2876" i="3"/>
  <c r="W2886" i="3"/>
  <c r="AA2902" i="3"/>
  <c r="W2932" i="3"/>
  <c r="AA2941" i="3"/>
  <c r="AA2932" i="3"/>
  <c r="W2942" i="3"/>
  <c r="AA2951" i="3"/>
  <c r="W2960" i="3"/>
  <c r="AA2963" i="3"/>
  <c r="AA2930" i="3"/>
  <c r="W2941" i="3"/>
  <c r="W2951" i="3"/>
  <c r="W2965" i="3"/>
  <c r="AA2928" i="3"/>
  <c r="AA2938" i="3"/>
  <c r="W2949" i="3"/>
  <c r="AA2955" i="3"/>
  <c r="W2931" i="3"/>
  <c r="AA2939" i="3"/>
  <c r="AA2950" i="3"/>
  <c r="AA2958" i="3"/>
  <c r="AA2961" i="3"/>
  <c r="AA3118" i="3"/>
  <c r="AA3127" i="3"/>
  <c r="AA3134" i="3"/>
  <c r="W3125" i="3"/>
  <c r="W3132" i="3"/>
  <c r="AA3122" i="3"/>
  <c r="W3131" i="3"/>
  <c r="AA3129" i="3"/>
  <c r="AA3120" i="3"/>
  <c r="W3137" i="3"/>
  <c r="W3150" i="3"/>
  <c r="W3158" i="3"/>
  <c r="AA3164" i="3"/>
  <c r="AA3135" i="3"/>
  <c r="W3152" i="3"/>
  <c r="AA3161" i="3"/>
  <c r="W3134" i="3"/>
  <c r="W3145" i="3"/>
  <c r="AA3150" i="3"/>
  <c r="AA3132" i="3"/>
  <c r="AA3143" i="3"/>
  <c r="AA3159" i="3"/>
  <c r="W3136" i="3"/>
  <c r="W3142" i="3"/>
  <c r="AA3149" i="3"/>
  <c r="W3159" i="3"/>
  <c r="W3114" i="3"/>
  <c r="AA3186" i="3"/>
  <c r="W3194" i="3"/>
  <c r="W3201" i="3"/>
  <c r="W3206" i="3"/>
  <c r="W3182" i="3"/>
  <c r="W3195" i="3"/>
  <c r="AA3188" i="3"/>
  <c r="AA3181" i="3"/>
  <c r="W3197" i="3"/>
  <c r="W3187" i="3"/>
  <c r="AA3199" i="3"/>
  <c r="AA3209" i="3"/>
  <c r="AA3217" i="3"/>
  <c r="W3223" i="3"/>
  <c r="AA3228" i="3"/>
  <c r="W3210" i="3"/>
  <c r="AA3222" i="3"/>
  <c r="AA3198" i="3"/>
  <c r="W3214" i="3"/>
  <c r="AA3227" i="3"/>
  <c r="AA3201" i="3"/>
  <c r="W3217" i="3"/>
  <c r="AA3230" i="3"/>
  <c r="W3213" i="3"/>
  <c r="AA3226" i="3"/>
  <c r="AA3180" i="3"/>
  <c r="W2990" i="3"/>
  <c r="AA2999" i="3"/>
  <c r="W2991" i="3"/>
  <c r="W3001" i="3"/>
  <c r="AA2992" i="3"/>
  <c r="W2984" i="3"/>
  <c r="AA2993" i="3"/>
  <c r="W2989" i="3"/>
  <c r="AA2997" i="3"/>
  <c r="W3010" i="3"/>
  <c r="AA3013" i="3"/>
  <c r="AA3003" i="3"/>
  <c r="AA3009" i="3"/>
  <c r="W3017" i="3"/>
  <c r="AA3028" i="3"/>
  <c r="W3033" i="3"/>
  <c r="W3015" i="3"/>
  <c r="AA3025" i="3"/>
  <c r="W3032" i="3"/>
  <c r="W3007" i="3"/>
  <c r="AA3021" i="3"/>
  <c r="W3028" i="3"/>
  <c r="W2983" i="3"/>
  <c r="AA3004" i="3"/>
  <c r="W3018" i="3"/>
  <c r="AA3026" i="3"/>
  <c r="W3034" i="3"/>
  <c r="W2865" i="3"/>
  <c r="W2895" i="3"/>
  <c r="W2907" i="3"/>
  <c r="W2877" i="3"/>
  <c r="W2912" i="3"/>
  <c r="W2902" i="3"/>
  <c r="W2875" i="3"/>
  <c r="W2898" i="3"/>
  <c r="W2882" i="3"/>
  <c r="W2938" i="3"/>
  <c r="AA2953" i="3"/>
  <c r="W2947" i="3"/>
  <c r="AA2935" i="3"/>
  <c r="AA2957" i="3"/>
  <c r="W2956" i="3"/>
  <c r="W3130" i="3"/>
  <c r="AA3119" i="3"/>
  <c r="W3123" i="3"/>
  <c r="AA3124" i="3"/>
  <c r="W3162" i="3"/>
  <c r="W3155" i="3"/>
  <c r="AA3147" i="3"/>
  <c r="AA3162" i="3"/>
  <c r="W3156" i="3"/>
  <c r="AA3185" i="3"/>
  <c r="AA3204" i="3"/>
  <c r="AA3191" i="3"/>
  <c r="W3204" i="3"/>
  <c r="AA3225" i="3"/>
  <c r="W3226" i="3"/>
  <c r="W3199" i="3"/>
  <c r="AA3223" i="3"/>
  <c r="W3230" i="3"/>
  <c r="W2987" i="3"/>
  <c r="AA2998" i="3"/>
  <c r="AA2996" i="3"/>
  <c r="AA3012" i="3"/>
  <c r="W3012" i="3"/>
  <c r="W3005" i="3"/>
  <c r="W2982" i="3"/>
  <c r="AA3002" i="3"/>
  <c r="AA2913" i="3"/>
  <c r="W2862" i="3"/>
  <c r="W2872" i="3"/>
  <c r="AA2881" i="3"/>
  <c r="AA2894" i="3"/>
  <c r="AA2897" i="3"/>
  <c r="AA2901" i="3"/>
  <c r="AA2905" i="3"/>
  <c r="AA2909" i="3"/>
  <c r="AA2863" i="3"/>
  <c r="AA2874" i="3"/>
  <c r="AA2884" i="3"/>
  <c r="AA2892" i="3"/>
  <c r="W2909" i="3"/>
  <c r="AA2869" i="3"/>
  <c r="AA2878" i="3"/>
  <c r="W2896" i="3"/>
  <c r="AA2911" i="3"/>
  <c r="W2874" i="3"/>
  <c r="AA2883" i="3"/>
  <c r="W2888" i="3"/>
  <c r="W2894" i="3"/>
  <c r="W2908" i="3"/>
  <c r="W2869" i="3"/>
  <c r="W2879" i="3"/>
  <c r="W2887" i="3"/>
  <c r="W2904" i="3"/>
  <c r="AA2933" i="3"/>
  <c r="W2946" i="3"/>
  <c r="W2933" i="3"/>
  <c r="W2943" i="3"/>
  <c r="W2952" i="3"/>
  <c r="W2961" i="3"/>
  <c r="AA2964" i="3"/>
  <c r="AA2934" i="3"/>
  <c r="AA2944" i="3"/>
  <c r="W2954" i="3"/>
  <c r="AA2966" i="3"/>
  <c r="AA2931" i="3"/>
  <c r="AA2942" i="3"/>
  <c r="AA2952" i="3"/>
  <c r="AA2956" i="3"/>
  <c r="W2934" i="3"/>
  <c r="AA2943" i="3"/>
  <c r="AA2954" i="3"/>
  <c r="W2959" i="3"/>
  <c r="AA3121" i="3"/>
  <c r="AA3128" i="3"/>
  <c r="AA3137" i="3"/>
  <c r="W3128" i="3"/>
  <c r="W3116" i="3"/>
  <c r="AA3123" i="3"/>
  <c r="W3119" i="3"/>
  <c r="AA3116" i="3"/>
  <c r="W3122" i="3"/>
  <c r="W3141" i="3"/>
  <c r="W3153" i="3"/>
  <c r="W3161" i="3"/>
  <c r="W3165" i="3"/>
  <c r="AA3142" i="3"/>
  <c r="AA3154" i="3"/>
  <c r="W3164" i="3"/>
  <c r="AA3136" i="3"/>
  <c r="AA3146" i="3"/>
  <c r="W3151" i="3"/>
  <c r="W3135" i="3"/>
  <c r="W3147" i="3"/>
  <c r="W3160" i="3"/>
  <c r="AA3138" i="3"/>
  <c r="AA3145" i="3"/>
  <c r="AA3155" i="3"/>
  <c r="AA3115" i="3"/>
  <c r="AA3184" i="3"/>
  <c r="AA3187" i="3"/>
  <c r="AA3194" i="3"/>
  <c r="W3203" i="3"/>
  <c r="AA3206" i="3"/>
  <c r="W3185" i="3"/>
  <c r="W3196" i="3"/>
  <c r="W3189" i="3"/>
  <c r="W3184" i="3"/>
  <c r="W3198" i="3"/>
  <c r="W3188" i="3"/>
  <c r="AA3203" i="3"/>
  <c r="W3212" i="3"/>
  <c r="W3219" i="3"/>
  <c r="AA3224" i="3"/>
  <c r="AA3229" i="3"/>
  <c r="AA3212" i="3"/>
  <c r="W3225" i="3"/>
  <c r="AA3202" i="3"/>
  <c r="AA3218" i="3"/>
  <c r="W3228" i="3"/>
  <c r="W3209" i="3"/>
  <c r="W3218" i="3"/>
  <c r="W3202" i="3"/>
  <c r="AA3214" i="3"/>
  <c r="W3229" i="3"/>
  <c r="W3180" i="3"/>
  <c r="AA2991" i="3"/>
  <c r="AA2984" i="3"/>
  <c r="AA2994" i="3"/>
  <c r="AA2985" i="3"/>
  <c r="W2995" i="3"/>
  <c r="W2985" i="3"/>
  <c r="W2994" i="3"/>
  <c r="W2992" i="3"/>
  <c r="AA3001" i="3"/>
  <c r="W3011" i="3"/>
  <c r="AA3014" i="3"/>
  <c r="AA3005" i="3"/>
  <c r="AA3011" i="3"/>
  <c r="W3020" i="3"/>
  <c r="AA3029" i="3"/>
  <c r="W3004" i="3"/>
  <c r="AA3018" i="3"/>
  <c r="W3026" i="3"/>
  <c r="AA3034" i="3"/>
  <c r="AA3010" i="3"/>
  <c r="W3022" i="3"/>
  <c r="AA3030" i="3"/>
  <c r="AA2982" i="3"/>
  <c r="AA3008" i="3"/>
  <c r="AA3019" i="3"/>
  <c r="W3027" i="3"/>
  <c r="AA2873" i="3"/>
  <c r="W2899" i="3"/>
  <c r="AA2867" i="3"/>
  <c r="AA2898" i="3"/>
  <c r="AA2882" i="3"/>
  <c r="W2884" i="3"/>
  <c r="AA2912" i="3"/>
  <c r="W2910" i="3"/>
  <c r="AA2936" i="3"/>
  <c r="AA2962" i="3"/>
  <c r="W2937" i="3"/>
  <c r="AA2929" i="3"/>
  <c r="W2935" i="3"/>
  <c r="W3129" i="3"/>
  <c r="AA3117" i="3"/>
  <c r="W3154" i="3"/>
  <c r="W3143" i="3"/>
  <c r="AA3139" i="3"/>
  <c r="W3138" i="3"/>
  <c r="AA3152" i="3"/>
  <c r="W3115" i="3"/>
  <c r="AA3195" i="3"/>
  <c r="AA3190" i="3"/>
  <c r="W3190" i="3"/>
  <c r="AA3189" i="3"/>
  <c r="AA3220" i="3"/>
  <c r="AA3215" i="3"/>
  <c r="W3221" i="3"/>
  <c r="AA3219" i="3"/>
  <c r="W2996" i="3"/>
  <c r="W2997" i="3"/>
  <c r="AA2987" i="3"/>
  <c r="W3002" i="3"/>
  <c r="W3006" i="3"/>
  <c r="W3030" i="3"/>
  <c r="AA3027" i="3"/>
  <c r="AA3023" i="3"/>
  <c r="W3021" i="3"/>
  <c r="W2568" i="3"/>
  <c r="AA2561" i="3"/>
  <c r="AA2557" i="3"/>
  <c r="W2554" i="3"/>
  <c r="W2544" i="3"/>
  <c r="W2580" i="3"/>
  <c r="W2571" i="3"/>
  <c r="AA2565" i="3"/>
  <c r="AA2555" i="3"/>
  <c r="AA2552" i="3"/>
  <c r="W2545" i="3"/>
  <c r="AA2537" i="3"/>
  <c r="AA2580" i="3"/>
  <c r="W2577" i="3"/>
  <c r="W2573" i="3"/>
  <c r="W2569" i="3"/>
  <c r="AA2551" i="3"/>
  <c r="W2542" i="3"/>
  <c r="W2532" i="3"/>
  <c r="AA2573" i="3"/>
  <c r="W2559" i="3"/>
  <c r="AA2549" i="3"/>
  <c r="AA2542" i="3"/>
  <c r="W2539" i="3"/>
  <c r="AA2532" i="3"/>
  <c r="W2711" i="3"/>
  <c r="AA2691" i="3"/>
  <c r="AA2710" i="3"/>
  <c r="W2704" i="3"/>
  <c r="AA2699" i="3"/>
  <c r="W2686" i="3"/>
  <c r="W2680" i="3"/>
  <c r="AA2704" i="3"/>
  <c r="W2687" i="3"/>
  <c r="W2713" i="3"/>
  <c r="AA2706" i="3"/>
  <c r="W2695" i="3"/>
  <c r="W2689" i="3"/>
  <c r="AA2684" i="3"/>
  <c r="W2707" i="3"/>
  <c r="W2700" i="3"/>
  <c r="W2696" i="3"/>
  <c r="W2691" i="3"/>
  <c r="AA2674" i="3"/>
  <c r="W2665" i="3"/>
  <c r="W2672" i="3"/>
  <c r="AA2664" i="3"/>
  <c r="W2677" i="3"/>
  <c r="W2667" i="3"/>
  <c r="AA2675" i="3"/>
  <c r="W2668" i="3"/>
  <c r="AA2581" i="3"/>
  <c r="AA2564" i="3"/>
  <c r="W2561" i="3"/>
  <c r="W2557" i="3"/>
  <c r="W2552" i="3"/>
  <c r="AA2539" i="3"/>
  <c r="AA2576" i="3"/>
  <c r="AA2568" i="3"/>
  <c r="W2565" i="3"/>
  <c r="AA2554" i="3"/>
  <c r="W2551" i="3"/>
  <c r="AA2544" i="3"/>
  <c r="W2537" i="3"/>
  <c r="W2579" i="3"/>
  <c r="AA2575" i="3"/>
  <c r="AA2571" i="3"/>
  <c r="AA2567" i="3"/>
  <c r="W2550" i="3"/>
  <c r="W2540" i="3"/>
  <c r="W2581" i="3"/>
  <c r="AA2570" i="3"/>
  <c r="W2558" i="3"/>
  <c r="W2549" i="3"/>
  <c r="AA2541" i="3"/>
  <c r="AA2534" i="3"/>
  <c r="AA2708" i="3"/>
  <c r="AA2687" i="3"/>
  <c r="W2709" i="3"/>
  <c r="W2703" i="3"/>
  <c r="AA2693" i="3"/>
  <c r="AA2685" i="3"/>
  <c r="AA2714" i="3"/>
  <c r="W2698" i="3"/>
  <c r="W2684" i="3"/>
  <c r="W2710" i="3"/>
  <c r="W2705" i="3"/>
  <c r="AA2694" i="3"/>
  <c r="AA2688" i="3"/>
  <c r="AA2680" i="3"/>
  <c r="AA2703" i="3"/>
  <c r="AA2698" i="3"/>
  <c r="AA2695" i="3"/>
  <c r="AA2682" i="3"/>
  <c r="W2673" i="3"/>
  <c r="W2663" i="3"/>
  <c r="AA2671" i="3"/>
  <c r="W2664" i="3"/>
  <c r="W2675" i="3"/>
  <c r="AA2677" i="3"/>
  <c r="W2674" i="3"/>
  <c r="AA2667" i="3"/>
  <c r="AC3181" i="3"/>
  <c r="AC3182" i="3"/>
  <c r="AC3183" i="3"/>
  <c r="AC3188" i="3"/>
  <c r="AC3189" i="3"/>
  <c r="AC3190" i="3"/>
  <c r="AC3191" i="3"/>
  <c r="AC3196" i="3"/>
  <c r="AC3197" i="3"/>
  <c r="AC3198" i="3"/>
  <c r="AC3199" i="3"/>
  <c r="AB3200" i="3"/>
  <c r="AB3201" i="3"/>
  <c r="AB3202" i="3"/>
  <c r="AB3203" i="3"/>
  <c r="AC3212" i="3"/>
  <c r="AC3213" i="3"/>
  <c r="AC3214" i="3"/>
  <c r="AB3182" i="3"/>
  <c r="AC3185" i="3"/>
  <c r="AB3186" i="3"/>
  <c r="AB3189" i="3"/>
  <c r="AB3193" i="3"/>
  <c r="AC3195" i="3"/>
  <c r="AB3199" i="3"/>
  <c r="AB3184" i="3"/>
  <c r="AC3186" i="3"/>
  <c r="AB3190" i="3"/>
  <c r="AC3193" i="3"/>
  <c r="AB3194" i="3"/>
  <c r="AB3183" i="3"/>
  <c r="AC3184" i="3"/>
  <c r="AB3187" i="3"/>
  <c r="AB3188" i="3"/>
  <c r="AB3192" i="3"/>
  <c r="AC3194" i="3"/>
  <c r="AB3198" i="3"/>
  <c r="AB3181" i="3"/>
  <c r="AB3185" i="3"/>
  <c r="AC3187" i="3"/>
  <c r="AB3191" i="3"/>
  <c r="AC3192" i="3"/>
  <c r="AB3195" i="3"/>
  <c r="AB3196" i="3"/>
  <c r="AC3200" i="3"/>
  <c r="AC3204" i="3"/>
  <c r="AB3207" i="3"/>
  <c r="AC3208" i="3"/>
  <c r="AB3211" i="3"/>
  <c r="AB3215" i="3"/>
  <c r="AB3218" i="3"/>
  <c r="AB3219" i="3"/>
  <c r="AB3222" i="3"/>
  <c r="AB3223" i="3"/>
  <c r="AB3226" i="3"/>
  <c r="AB3227" i="3"/>
  <c r="AB3230" i="3"/>
  <c r="AB3231" i="3"/>
  <c r="AB3117" i="3"/>
  <c r="AC3119" i="3"/>
  <c r="AC3120" i="3"/>
  <c r="AB3123" i="3"/>
  <c r="AB3124" i="3"/>
  <c r="AC3126" i="3"/>
  <c r="AC3129" i="3"/>
  <c r="AB3130" i="3"/>
  <c r="AB3133" i="3"/>
  <c r="AC3135" i="3"/>
  <c r="AC3136" i="3"/>
  <c r="AB3139" i="3"/>
  <c r="AB3140" i="3"/>
  <c r="AC3142" i="3"/>
  <c r="AC3205" i="3"/>
  <c r="AB3208" i="3"/>
  <c r="AB3209" i="3"/>
  <c r="AC3210" i="3"/>
  <c r="AC3211" i="3"/>
  <c r="AB3214" i="3"/>
  <c r="AC3216" i="3"/>
  <c r="AC3219" i="3"/>
  <c r="AB3221" i="3"/>
  <c r="AC3225" i="3"/>
  <c r="AC3226" i="3"/>
  <c r="AB3228" i="3"/>
  <c r="AB3116" i="3"/>
  <c r="AC3117" i="3"/>
  <c r="AB3120" i="3"/>
  <c r="AC3121" i="3"/>
  <c r="AC3124" i="3"/>
  <c r="AC3125" i="3"/>
  <c r="AC3128" i="3"/>
  <c r="AC3132" i="3"/>
  <c r="AC3209" i="3"/>
  <c r="AB3212" i="3"/>
  <c r="AB3213" i="3"/>
  <c r="AC3215" i="3"/>
  <c r="AB3217" i="3"/>
  <c r="AC3221" i="3"/>
  <c r="AC3222" i="3"/>
  <c r="AB3224" i="3"/>
  <c r="AC3228" i="3"/>
  <c r="AC3231" i="3"/>
  <c r="AC3116" i="3"/>
  <c r="AB3127" i="3"/>
  <c r="AB3131" i="3"/>
  <c r="AC3202" i="3"/>
  <c r="AC3203" i="3"/>
  <c r="AB3206" i="3"/>
  <c r="AC3217" i="3"/>
  <c r="AC3218" i="3"/>
  <c r="AB3220" i="3"/>
  <c r="AC3224" i="3"/>
  <c r="AC3227" i="3"/>
  <c r="AB3229" i="3"/>
  <c r="AB3118" i="3"/>
  <c r="AB3119" i="3"/>
  <c r="AB3122" i="3"/>
  <c r="AC3123" i="3"/>
  <c r="AB3126" i="3"/>
  <c r="AC3127" i="3"/>
  <c r="AC3130" i="3"/>
  <c r="AB3197" i="3"/>
  <c r="AC3201" i="3"/>
  <c r="AB3204" i="3"/>
  <c r="AB3205" i="3"/>
  <c r="AC3206" i="3"/>
  <c r="AC3207" i="3"/>
  <c r="AB3210" i="3"/>
  <c r="AB3216" i="3"/>
  <c r="AC3220" i="3"/>
  <c r="AC3223" i="3"/>
  <c r="AB3225" i="3"/>
  <c r="AC3229" i="3"/>
  <c r="AC3230" i="3"/>
  <c r="AC3118" i="3"/>
  <c r="AB3121" i="3"/>
  <c r="AC3122" i="3"/>
  <c r="AB3125" i="3"/>
  <c r="AB3128" i="3"/>
  <c r="AB3129" i="3"/>
  <c r="AB3132" i="3"/>
  <c r="AC3133" i="3"/>
  <c r="AB3136" i="3"/>
  <c r="AC3137" i="3"/>
  <c r="AC3140" i="3"/>
  <c r="AC3141" i="3"/>
  <c r="AC3145" i="3"/>
  <c r="AC3146" i="3"/>
  <c r="AB3149" i="3"/>
  <c r="AB3150" i="3"/>
  <c r="AB3153" i="3"/>
  <c r="AB3154" i="3"/>
  <c r="AB3157" i="3"/>
  <c r="AB3158" i="3"/>
  <c r="AB3161" i="3"/>
  <c r="AB3162" i="3"/>
  <c r="AB3165" i="3"/>
  <c r="AB3050" i="3"/>
  <c r="AB3051" i="3"/>
  <c r="AB3052" i="3"/>
  <c r="AC3057" i="3"/>
  <c r="AB3058" i="3"/>
  <c r="AB3059" i="3"/>
  <c r="AB3060" i="3"/>
  <c r="AC3065" i="3"/>
  <c r="AB3066" i="3"/>
  <c r="AB3067" i="3"/>
  <c r="AB3068" i="3"/>
  <c r="AC3134" i="3"/>
  <c r="AB3138" i="3"/>
  <c r="AB3141" i="3"/>
  <c r="AC3143" i="3"/>
  <c r="AB3144" i="3"/>
  <c r="AB3145" i="3"/>
  <c r="AB3148" i="3"/>
  <c r="AC3149" i="3"/>
  <c r="AC3152" i="3"/>
  <c r="AB3155" i="3"/>
  <c r="AC3158" i="3"/>
  <c r="AC3159" i="3"/>
  <c r="AC3164" i="3"/>
  <c r="AC3166" i="3"/>
  <c r="AC3050" i="3"/>
  <c r="AB3054" i="3"/>
  <c r="AC3056" i="3"/>
  <c r="AC3060" i="3"/>
  <c r="AB3064" i="3"/>
  <c r="AC3131" i="3"/>
  <c r="AB3135" i="3"/>
  <c r="AC3138" i="3"/>
  <c r="AB3142" i="3"/>
  <c r="AC3144" i="3"/>
  <c r="AC3148" i="3"/>
  <c r="AB3151" i="3"/>
  <c r="AC3154" i="3"/>
  <c r="AC3155" i="3"/>
  <c r="AB3160" i="3"/>
  <c r="AC3161" i="3"/>
  <c r="AB3163" i="3"/>
  <c r="AC3165" i="3"/>
  <c r="AC3051" i="3"/>
  <c r="AB3053" i="3"/>
  <c r="AC3054" i="3"/>
  <c r="AB3055" i="3"/>
  <c r="AC3058" i="3"/>
  <c r="AB3062" i="3"/>
  <c r="AC3064" i="3"/>
  <c r="AC3139" i="3"/>
  <c r="AB3146" i="3"/>
  <c r="AB3147" i="3"/>
  <c r="AC3150" i="3"/>
  <c r="AC3151" i="3"/>
  <c r="AB3156" i="3"/>
  <c r="AC3157" i="3"/>
  <c r="AC3160" i="3"/>
  <c r="AC3163" i="3"/>
  <c r="AC3053" i="3"/>
  <c r="AC3055" i="3"/>
  <c r="AB3057" i="3"/>
  <c r="AC3059" i="3"/>
  <c r="AB3061" i="3"/>
  <c r="AC3062" i="3"/>
  <c r="AB3063" i="3"/>
  <c r="AB3134" i="3"/>
  <c r="AB3137" i="3"/>
  <c r="AB3143" i="3"/>
  <c r="AC3147" i="3"/>
  <c r="AB3152" i="3"/>
  <c r="AC3153" i="3"/>
  <c r="AC3156" i="3"/>
  <c r="AB3159" i="3"/>
  <c r="AC3162" i="3"/>
  <c r="AB3164" i="3"/>
  <c r="AB3166" i="3"/>
  <c r="AC3052" i="3"/>
  <c r="AB3056" i="3"/>
  <c r="AC3061" i="3"/>
  <c r="AC3063" i="3"/>
  <c r="AB3065" i="3"/>
  <c r="AC3067" i="3"/>
  <c r="AB3069" i="3"/>
  <c r="AC3070" i="3"/>
  <c r="AB3071" i="3"/>
  <c r="AB3073" i="3"/>
  <c r="AC3074" i="3"/>
  <c r="AC3075" i="3"/>
  <c r="AC3076" i="3"/>
  <c r="AC3077" i="3"/>
  <c r="AB3078" i="3"/>
  <c r="AB3079" i="3"/>
  <c r="AB3080" i="3"/>
  <c r="AB3081" i="3"/>
  <c r="AC2987" i="3"/>
  <c r="AB2988" i="3"/>
  <c r="AB2989" i="3"/>
  <c r="AB2990" i="3"/>
  <c r="AC2995" i="3"/>
  <c r="AB2996" i="3"/>
  <c r="AB2997" i="3"/>
  <c r="AB2998" i="3"/>
  <c r="AB3074" i="3"/>
  <c r="AC3078" i="3"/>
  <c r="AC3082" i="3"/>
  <c r="AB3083" i="3"/>
  <c r="AB3085" i="3"/>
  <c r="AC3086" i="3"/>
  <c r="AC3087" i="3"/>
  <c r="AC3089" i="3"/>
  <c r="AB3092" i="3"/>
  <c r="AC3096" i="3"/>
  <c r="AB3098" i="3"/>
  <c r="AB3099" i="3"/>
  <c r="AB2986" i="3"/>
  <c r="AC2991" i="3"/>
  <c r="AC2993" i="3"/>
  <c r="AB2995" i="3"/>
  <c r="AC2997" i="3"/>
  <c r="AB2999" i="3"/>
  <c r="AC3000" i="3"/>
  <c r="AB3001" i="3"/>
  <c r="AC3068" i="3"/>
  <c r="AB3075" i="3"/>
  <c r="AB3077" i="3"/>
  <c r="AC3079" i="3"/>
  <c r="AC3081" i="3"/>
  <c r="AC3083" i="3"/>
  <c r="AC3085" i="3"/>
  <c r="AB3088" i="3"/>
  <c r="AC3092" i="3"/>
  <c r="AB3094" i="3"/>
  <c r="AB3095" i="3"/>
  <c r="AB3097" i="3"/>
  <c r="AC3098" i="3"/>
  <c r="AC3099" i="3"/>
  <c r="AB2984" i="3"/>
  <c r="AC2986" i="3"/>
  <c r="AC2990" i="3"/>
  <c r="AB2994" i="3"/>
  <c r="AC2999" i="3"/>
  <c r="AC3066" i="3"/>
  <c r="AC3069" i="3"/>
  <c r="AC3071" i="3"/>
  <c r="AB3072" i="3"/>
  <c r="AB3084" i="3"/>
  <c r="AC3088" i="3"/>
  <c r="AB3090" i="3"/>
  <c r="AB3091" i="3"/>
  <c r="AB3093" i="3"/>
  <c r="AC3094" i="3"/>
  <c r="AC3095" i="3"/>
  <c r="AC3097" i="3"/>
  <c r="AB3100" i="3"/>
  <c r="AC2984" i="3"/>
  <c r="AB2985" i="3"/>
  <c r="AC2988" i="3"/>
  <c r="AB2992" i="3"/>
  <c r="AC2994" i="3"/>
  <c r="AB3070" i="3"/>
  <c r="AC3072" i="3"/>
  <c r="AC3073" i="3"/>
  <c r="AB3076" i="3"/>
  <c r="AC3080" i="3"/>
  <c r="AB3082" i="3"/>
  <c r="AC3084" i="3"/>
  <c r="AB3086" i="3"/>
  <c r="AB3087" i="3"/>
  <c r="AB3089" i="3"/>
  <c r="AC3090" i="3"/>
  <c r="AC3091" i="3"/>
  <c r="AC3093" i="3"/>
  <c r="AB3096" i="3"/>
  <c r="AC3100" i="3"/>
  <c r="AC2985" i="3"/>
  <c r="AB2987" i="3"/>
  <c r="AC2989" i="3"/>
  <c r="AB2991" i="3"/>
  <c r="AC2992" i="3"/>
  <c r="AB2993" i="3"/>
  <c r="AC2996" i="3"/>
  <c r="AB3000" i="3"/>
  <c r="AC3002" i="3"/>
  <c r="AC3004" i="3"/>
  <c r="AC3005" i="3"/>
  <c r="AC3006" i="3"/>
  <c r="AC3007" i="3"/>
  <c r="AB3008" i="3"/>
  <c r="AB3009" i="3"/>
  <c r="AB3010" i="3"/>
  <c r="AB3011" i="3"/>
  <c r="AC3020" i="3"/>
  <c r="AC3024" i="3"/>
  <c r="AC3028" i="3"/>
  <c r="AC3032" i="3"/>
  <c r="AB2930" i="3"/>
  <c r="AB2931" i="3"/>
  <c r="AB2932" i="3"/>
  <c r="AC2937" i="3"/>
  <c r="AB2938" i="3"/>
  <c r="AB2939" i="3"/>
  <c r="AB2940" i="3"/>
  <c r="AC2945" i="3"/>
  <c r="AB2946" i="3"/>
  <c r="AB2947" i="3"/>
  <c r="AB2948" i="3"/>
  <c r="AC2954" i="3"/>
  <c r="AC3001" i="3"/>
  <c r="AB3002" i="3"/>
  <c r="AB3004" i="3"/>
  <c r="AC3008" i="3"/>
  <c r="AC3012" i="3"/>
  <c r="AB3013" i="3"/>
  <c r="AB3015" i="3"/>
  <c r="AC3016" i="3"/>
  <c r="AB3017" i="3"/>
  <c r="AB3019" i="3"/>
  <c r="AC3021" i="3"/>
  <c r="AC3023" i="3"/>
  <c r="AB3026" i="3"/>
  <c r="AC3030" i="3"/>
  <c r="AB3032" i="3"/>
  <c r="AB3033" i="3"/>
  <c r="AC2933" i="3"/>
  <c r="AC2935" i="3"/>
  <c r="AB2937" i="3"/>
  <c r="AC2939" i="3"/>
  <c r="AB2941" i="3"/>
  <c r="AC2942" i="3"/>
  <c r="AB2943" i="3"/>
  <c r="AC2946" i="3"/>
  <c r="AB2950" i="3"/>
  <c r="AC2952" i="3"/>
  <c r="AB2954" i="3"/>
  <c r="AC2955" i="3"/>
  <c r="AC2956" i="3"/>
  <c r="AC2957" i="3"/>
  <c r="AB2958" i="3"/>
  <c r="AB2959" i="3"/>
  <c r="AB2960" i="3"/>
  <c r="AB2961" i="3"/>
  <c r="AB3180" i="3"/>
  <c r="AB3179" i="3"/>
  <c r="AC2983" i="3"/>
  <c r="AC2982" i="3"/>
  <c r="AB2929" i="3"/>
  <c r="AB2928" i="3"/>
  <c r="AC2862" i="3"/>
  <c r="AC2863" i="3"/>
  <c r="AC2864" i="3"/>
  <c r="AB2865" i="3"/>
  <c r="AC2998" i="3"/>
  <c r="AB3003" i="3"/>
  <c r="AB3005" i="3"/>
  <c r="AB3007" i="3"/>
  <c r="AC3009" i="3"/>
  <c r="AC3011" i="3"/>
  <c r="AC3013" i="3"/>
  <c r="AC3015" i="3"/>
  <c r="AC3017" i="3"/>
  <c r="AC3019" i="3"/>
  <c r="AB3022" i="3"/>
  <c r="AC3026" i="3"/>
  <c r="AB3028" i="3"/>
  <c r="AB3029" i="3"/>
  <c r="AB3031" i="3"/>
  <c r="AC3033" i="3"/>
  <c r="AC2932" i="3"/>
  <c r="AB2936" i="3"/>
  <c r="AC2941" i="3"/>
  <c r="AC2943" i="3"/>
  <c r="AB2945" i="3"/>
  <c r="AC2947" i="3"/>
  <c r="AB2949" i="3"/>
  <c r="AC2950" i="3"/>
  <c r="AB2951" i="3"/>
  <c r="AB2953" i="3"/>
  <c r="AC2958" i="3"/>
  <c r="AC2959" i="3"/>
  <c r="AC2960" i="3"/>
  <c r="AC2961" i="3"/>
  <c r="AB2962" i="3"/>
  <c r="AB2963" i="3"/>
  <c r="AB2964" i="3"/>
  <c r="AB2965" i="3"/>
  <c r="AC3049" i="3"/>
  <c r="AC3048" i="3"/>
  <c r="AB2983" i="3"/>
  <c r="AB2982" i="3"/>
  <c r="AB2913" i="3"/>
  <c r="AC2865" i="3"/>
  <c r="AC3003" i="3"/>
  <c r="AB3014" i="3"/>
  <c r="AB3018" i="3"/>
  <c r="AC3022" i="3"/>
  <c r="AB3024" i="3"/>
  <c r="AB3025" i="3"/>
  <c r="AB3027" i="3"/>
  <c r="AC3029" i="3"/>
  <c r="AC3031" i="3"/>
  <c r="AB3034" i="3"/>
  <c r="AC2930" i="3"/>
  <c r="AB2934" i="3"/>
  <c r="AC2936" i="3"/>
  <c r="AC2940" i="3"/>
  <c r="AB2944" i="3"/>
  <c r="AC2949" i="3"/>
  <c r="AC2951" i="3"/>
  <c r="AC2953" i="3"/>
  <c r="AC2962" i="3"/>
  <c r="AC2963" i="3"/>
  <c r="AC2964" i="3"/>
  <c r="AC2965" i="3"/>
  <c r="AB2966" i="3"/>
  <c r="AC3115" i="3"/>
  <c r="AC3114" i="3"/>
  <c r="AB3049" i="3"/>
  <c r="AB3048" i="3"/>
  <c r="AC2913" i="3"/>
  <c r="AB3006" i="3"/>
  <c r="AC3010" i="3"/>
  <c r="AB3012" i="3"/>
  <c r="AC3014" i="3"/>
  <c r="AB3016" i="3"/>
  <c r="AC3018" i="3"/>
  <c r="AB3020" i="3"/>
  <c r="AB3021" i="3"/>
  <c r="AB3023" i="3"/>
  <c r="AC3025" i="3"/>
  <c r="AC3027" i="3"/>
  <c r="AB3030" i="3"/>
  <c r="AC3034" i="3"/>
  <c r="AC2931" i="3"/>
  <c r="AB2933" i="3"/>
  <c r="AC2934" i="3"/>
  <c r="AB2935" i="3"/>
  <c r="AC2938" i="3"/>
  <c r="AB2942" i="3"/>
  <c r="AC2944" i="3"/>
  <c r="AC2948" i="3"/>
  <c r="AB2952" i="3"/>
  <c r="AB2955" i="3"/>
  <c r="AB2956" i="3"/>
  <c r="AB2957" i="3"/>
  <c r="AC2966" i="3"/>
  <c r="AC3180" i="3"/>
  <c r="AC3179" i="3"/>
  <c r="AB3115" i="3"/>
  <c r="AB3114" i="3"/>
  <c r="AC2929" i="3"/>
  <c r="AC2928" i="3"/>
  <c r="AB2862" i="3"/>
  <c r="AB2863" i="3"/>
  <c r="AB2864" i="3"/>
  <c r="AC2869" i="3"/>
  <c r="AB2870" i="3"/>
  <c r="AB2871" i="3"/>
  <c r="AB2872" i="3"/>
  <c r="AC2877" i="3"/>
  <c r="AB2878" i="3"/>
  <c r="AB2879" i="3"/>
  <c r="AB2880" i="3"/>
  <c r="AC2886" i="3"/>
  <c r="AC2887" i="3"/>
  <c r="AC2888" i="3"/>
  <c r="AC2889" i="3"/>
  <c r="AB2890" i="3"/>
  <c r="AB2891" i="3"/>
  <c r="AB2892" i="3"/>
  <c r="AB2893" i="3"/>
  <c r="AB2911" i="3"/>
  <c r="AC2912" i="3"/>
  <c r="AB2866" i="3"/>
  <c r="AC2868" i="3"/>
  <c r="AC2872" i="3"/>
  <c r="AB2876" i="3"/>
  <c r="AC2881" i="3"/>
  <c r="AC2883" i="3"/>
  <c r="AC2885" i="3"/>
  <c r="AB2896" i="3"/>
  <c r="AC2900" i="3"/>
  <c r="AB2902" i="3"/>
  <c r="AB2903" i="3"/>
  <c r="AB2905" i="3"/>
  <c r="AC2906" i="3"/>
  <c r="AC2907" i="3"/>
  <c r="AC2909" i="3"/>
  <c r="AB2797" i="3"/>
  <c r="AC2798" i="3"/>
  <c r="AC2799" i="3"/>
  <c r="AB2800" i="3"/>
  <c r="AC2805" i="3"/>
  <c r="AC2806" i="3"/>
  <c r="AC2807" i="3"/>
  <c r="AB2808" i="3"/>
  <c r="AC2813" i="3"/>
  <c r="AC2814" i="3"/>
  <c r="AC2815" i="3"/>
  <c r="AC2816" i="3"/>
  <c r="AB2817" i="3"/>
  <c r="AB2818" i="3"/>
  <c r="AB2819" i="3"/>
  <c r="AB2820" i="3"/>
  <c r="AC2829" i="3"/>
  <c r="AC2830" i="3"/>
  <c r="AC2831" i="3"/>
  <c r="AC2832" i="3"/>
  <c r="AB2833" i="3"/>
  <c r="AC2866" i="3"/>
  <c r="AB2867" i="3"/>
  <c r="AC2870" i="3"/>
  <c r="AB2874" i="3"/>
  <c r="AC2876" i="3"/>
  <c r="AC2880" i="3"/>
  <c r="AB2884" i="3"/>
  <c r="AB2888" i="3"/>
  <c r="AC2892" i="3"/>
  <c r="AB2894" i="3"/>
  <c r="AC2896" i="3"/>
  <c r="AB2898" i="3"/>
  <c r="AB2899" i="3"/>
  <c r="AB2901" i="3"/>
  <c r="AC2902" i="3"/>
  <c r="AC2903" i="3"/>
  <c r="AC2905" i="3"/>
  <c r="AB2908" i="3"/>
  <c r="AC2861" i="3"/>
  <c r="AC2797" i="3"/>
  <c r="AC2800" i="3"/>
  <c r="AB2801" i="3"/>
  <c r="AB2802" i="3"/>
  <c r="AB2803" i="3"/>
  <c r="AC2808" i="3"/>
  <c r="AB2809" i="3"/>
  <c r="AB2810" i="3"/>
  <c r="AB2811" i="3"/>
  <c r="AC2817" i="3"/>
  <c r="AC2818" i="3"/>
  <c r="AC2819" i="3"/>
  <c r="AC2820" i="3"/>
  <c r="AB2821" i="3"/>
  <c r="AB2822" i="3"/>
  <c r="AB2823" i="3"/>
  <c r="AB2824" i="3"/>
  <c r="AC2867" i="3"/>
  <c r="AB2869" i="3"/>
  <c r="AC2871" i="3"/>
  <c r="AB2873" i="3"/>
  <c r="AC2874" i="3"/>
  <c r="AB2875" i="3"/>
  <c r="AC2878" i="3"/>
  <c r="AB2882" i="3"/>
  <c r="AC2884" i="3"/>
  <c r="AB2886" i="3"/>
  <c r="AC2890" i="3"/>
  <c r="AC2894" i="3"/>
  <c r="AB2895" i="3"/>
  <c r="AB2897" i="3"/>
  <c r="AC2898" i="3"/>
  <c r="AC2899" i="3"/>
  <c r="AC2901" i="3"/>
  <c r="AB2904" i="3"/>
  <c r="AC2908" i="3"/>
  <c r="AB2910" i="3"/>
  <c r="AC2911" i="3"/>
  <c r="AB2861" i="3"/>
  <c r="AC2801" i="3"/>
  <c r="AC2802" i="3"/>
  <c r="AC2803" i="3"/>
  <c r="AB2804" i="3"/>
  <c r="AC2809" i="3"/>
  <c r="AC2810" i="3"/>
  <c r="AC2811" i="3"/>
  <c r="AB2812" i="3"/>
  <c r="AC2821" i="3"/>
  <c r="AC2822" i="3"/>
  <c r="AC2823" i="3"/>
  <c r="AB2868" i="3"/>
  <c r="AC2873" i="3"/>
  <c r="AC2875" i="3"/>
  <c r="AB2877" i="3"/>
  <c r="AC2879" i="3"/>
  <c r="AB2881" i="3"/>
  <c r="AC2882" i="3"/>
  <c r="AB2883" i="3"/>
  <c r="AB2885" i="3"/>
  <c r="AB2887" i="3"/>
  <c r="AB2889" i="3"/>
  <c r="AC2891" i="3"/>
  <c r="AC2893" i="3"/>
  <c r="AC2895" i="3"/>
  <c r="AC2897" i="3"/>
  <c r="AB2900" i="3"/>
  <c r="AC2904" i="3"/>
  <c r="AB2906" i="3"/>
  <c r="AB2907" i="3"/>
  <c r="AB2909" i="3"/>
  <c r="AC2910" i="3"/>
  <c r="AB2912" i="3"/>
  <c r="AB2798" i="3"/>
  <c r="AB2799" i="3"/>
  <c r="AC2804" i="3"/>
  <c r="AB2805" i="3"/>
  <c r="AB2806" i="3"/>
  <c r="AB2807" i="3"/>
  <c r="AC2812" i="3"/>
  <c r="AB2813" i="3"/>
  <c r="AB2814" i="3"/>
  <c r="AB2815" i="3"/>
  <c r="AB2816" i="3"/>
  <c r="AC2825" i="3"/>
  <c r="AC2826" i="3"/>
  <c r="AC2827" i="3"/>
  <c r="AC2828" i="3"/>
  <c r="AB2829" i="3"/>
  <c r="AB2830" i="3"/>
  <c r="AB2831" i="3"/>
  <c r="AB2832" i="3"/>
  <c r="AB2834" i="3"/>
  <c r="AB2835" i="3"/>
  <c r="AB2836" i="3"/>
  <c r="AB2838" i="3"/>
  <c r="AB2839" i="3"/>
  <c r="AB2840" i="3"/>
  <c r="AB2842" i="3"/>
  <c r="AC2843" i="3"/>
  <c r="AC2844" i="3"/>
  <c r="AB2845" i="3"/>
  <c r="AC2846" i="3"/>
  <c r="AC2729" i="3"/>
  <c r="AC2732" i="3"/>
  <c r="AB2733" i="3"/>
  <c r="AB2734" i="3"/>
  <c r="AB2735" i="3"/>
  <c r="AC2740" i="3"/>
  <c r="AB2741" i="3"/>
  <c r="AB2742" i="3"/>
  <c r="AB2743" i="3"/>
  <c r="AC2748" i="3"/>
  <c r="AB2749" i="3"/>
  <c r="AB2750" i="3"/>
  <c r="AB2751" i="3"/>
  <c r="AB2752" i="3"/>
  <c r="AB2825" i="3"/>
  <c r="AC2835" i="3"/>
  <c r="AB2837" i="3"/>
  <c r="AC2841" i="3"/>
  <c r="AC2842" i="3"/>
  <c r="AC2847" i="3"/>
  <c r="AB2731" i="3"/>
  <c r="AC2736" i="3"/>
  <c r="AC2738" i="3"/>
  <c r="AB2740" i="3"/>
  <c r="AC2742" i="3"/>
  <c r="AB2744" i="3"/>
  <c r="AC2745" i="3"/>
  <c r="AB2746" i="3"/>
  <c r="AC2749" i="3"/>
  <c r="AC2753" i="3"/>
  <c r="AB2754" i="3"/>
  <c r="AB2756" i="3"/>
  <c r="AC2765" i="3"/>
  <c r="AC2769" i="3"/>
  <c r="AC2773" i="3"/>
  <c r="AC2777" i="3"/>
  <c r="AC2663" i="3"/>
  <c r="AC2664" i="3"/>
  <c r="AC2665" i="3"/>
  <c r="AB2666" i="3"/>
  <c r="AC2671" i="3"/>
  <c r="AC2672" i="3"/>
  <c r="AC2673" i="3"/>
  <c r="AB2674" i="3"/>
  <c r="AC2679" i="3"/>
  <c r="AB2827" i="3"/>
  <c r="AC2837" i="3"/>
  <c r="AC2838" i="3"/>
  <c r="AC2840" i="3"/>
  <c r="AB2843" i="3"/>
  <c r="AC2731" i="3"/>
  <c r="AC2735" i="3"/>
  <c r="AB2739" i="3"/>
  <c r="AC2744" i="3"/>
  <c r="AC2746" i="3"/>
  <c r="AB2748" i="3"/>
  <c r="AC2750" i="3"/>
  <c r="AC2752" i="3"/>
  <c r="AC2754" i="3"/>
  <c r="AC2756" i="3"/>
  <c r="AB2757" i="3"/>
  <c r="AB2758" i="3"/>
  <c r="AB2759" i="3"/>
  <c r="AB2760" i="3"/>
  <c r="AB2779" i="3"/>
  <c r="AB2780" i="3"/>
  <c r="AC2666" i="3"/>
  <c r="AB2667" i="3"/>
  <c r="AB2668" i="3"/>
  <c r="AB2669" i="3"/>
  <c r="AC2674" i="3"/>
  <c r="AB2675" i="3"/>
  <c r="AB2676" i="3"/>
  <c r="AB2677" i="3"/>
  <c r="AC2824" i="3"/>
  <c r="AC2834" i="3"/>
  <c r="AC2836" i="3"/>
  <c r="AC2845" i="3"/>
  <c r="AB2846" i="3"/>
  <c r="AB2729" i="3"/>
  <c r="AB2730" i="3"/>
  <c r="AC2733" i="3"/>
  <c r="AB2737" i="3"/>
  <c r="AC2739" i="3"/>
  <c r="AC2743" i="3"/>
  <c r="AB2747" i="3"/>
  <c r="AB2755" i="3"/>
  <c r="AC2757" i="3"/>
  <c r="AC2758" i="3"/>
  <c r="AC2759" i="3"/>
  <c r="AC2760" i="3"/>
  <c r="AB2761" i="3"/>
  <c r="AB2762" i="3"/>
  <c r="AB2763" i="3"/>
  <c r="AB2764" i="3"/>
  <c r="AB2766" i="3"/>
  <c r="AB2767" i="3"/>
  <c r="AB2768" i="3"/>
  <c r="AB2770" i="3"/>
  <c r="AB2771" i="3"/>
  <c r="AB2772" i="3"/>
  <c r="AB2774" i="3"/>
  <c r="AB2775" i="3"/>
  <c r="AB2776" i="3"/>
  <c r="AB2778" i="3"/>
  <c r="AC2779" i="3"/>
  <c r="AC2780" i="3"/>
  <c r="AC2667" i="3"/>
  <c r="AC2668" i="3"/>
  <c r="AC2669" i="3"/>
  <c r="AB2670" i="3"/>
  <c r="AB2826" i="3"/>
  <c r="AB2828" i="3"/>
  <c r="AC2833" i="3"/>
  <c r="AC2839" i="3"/>
  <c r="AB2841" i="3"/>
  <c r="AB2844" i="3"/>
  <c r="AB2847" i="3"/>
  <c r="AC2730" i="3"/>
  <c r="AB2732" i="3"/>
  <c r="AC2734" i="3"/>
  <c r="AB2736" i="3"/>
  <c r="AC2737" i="3"/>
  <c r="AB2738" i="3"/>
  <c r="AC2741" i="3"/>
  <c r="AB2745" i="3"/>
  <c r="AC2747" i="3"/>
  <c r="AC2751" i="3"/>
  <c r="AB2753" i="3"/>
  <c r="AC2755" i="3"/>
  <c r="AC2761" i="3"/>
  <c r="AC2762" i="3"/>
  <c r="AC2763" i="3"/>
  <c r="AC2764" i="3"/>
  <c r="AB2765" i="3"/>
  <c r="AC2766" i="3"/>
  <c r="AC2767" i="3"/>
  <c r="AC2768" i="3"/>
  <c r="AB2769" i="3"/>
  <c r="AC2770" i="3"/>
  <c r="AC2771" i="3"/>
  <c r="AC2772" i="3"/>
  <c r="AB2773" i="3"/>
  <c r="AC2774" i="3"/>
  <c r="AC2775" i="3"/>
  <c r="AC2776" i="3"/>
  <c r="AB2777" i="3"/>
  <c r="AC2778" i="3"/>
  <c r="AB2663" i="3"/>
  <c r="AB2664" i="3"/>
  <c r="AB2665" i="3"/>
  <c r="AC2670" i="3"/>
  <c r="AB2671" i="3"/>
  <c r="AB2672" i="3"/>
  <c r="AB2673" i="3"/>
  <c r="AC2678" i="3"/>
  <c r="AB2679" i="3"/>
  <c r="AB2680" i="3"/>
  <c r="AB2681" i="3"/>
  <c r="AC2687" i="3"/>
  <c r="AC2688" i="3"/>
  <c r="AC2689" i="3"/>
  <c r="AC2690" i="3"/>
  <c r="AB2691" i="3"/>
  <c r="AB2692" i="3"/>
  <c r="AB2693" i="3"/>
  <c r="AB2694" i="3"/>
  <c r="AB2700" i="3"/>
  <c r="AB2701" i="3"/>
  <c r="AB2702" i="3"/>
  <c r="AB2704" i="3"/>
  <c r="AC2705" i="3"/>
  <c r="AC2706" i="3"/>
  <c r="AB2707" i="3"/>
  <c r="AC2708" i="3"/>
  <c r="AC2711" i="3"/>
  <c r="AB2597" i="3"/>
  <c r="AB2602" i="3"/>
  <c r="AC2677" i="3"/>
  <c r="AB2683" i="3"/>
  <c r="AC2685" i="3"/>
  <c r="AB2687" i="3"/>
  <c r="AC2691" i="3"/>
  <c r="AC2695" i="3"/>
  <c r="AB2696" i="3"/>
  <c r="AB2698" i="3"/>
  <c r="AC2699" i="3"/>
  <c r="AC2707" i="3"/>
  <c r="AB2708" i="3"/>
  <c r="AC2710" i="3"/>
  <c r="AC2713" i="3"/>
  <c r="AC2600" i="3"/>
  <c r="AC2604" i="3"/>
  <c r="AB2606" i="3"/>
  <c r="AC2609" i="3"/>
  <c r="AC2611" i="3"/>
  <c r="AC2612" i="3"/>
  <c r="AB2613" i="3"/>
  <c r="AB2615" i="3"/>
  <c r="AB2616" i="3"/>
  <c r="AC2618" i="3"/>
  <c r="AB2622" i="3"/>
  <c r="AC2625" i="3"/>
  <c r="AC2627" i="3"/>
  <c r="AC2628" i="3"/>
  <c r="AB2629" i="3"/>
  <c r="AB2631" i="3"/>
  <c r="AB2632" i="3"/>
  <c r="AC2634" i="3"/>
  <c r="AB2635" i="3"/>
  <c r="AB2636" i="3"/>
  <c r="AC2638" i="3"/>
  <c r="AB2639" i="3"/>
  <c r="AB2640" i="3"/>
  <c r="AC2642" i="3"/>
  <c r="AB2643" i="3"/>
  <c r="AC2644" i="3"/>
  <c r="AB2645" i="3"/>
  <c r="AC2647" i="3"/>
  <c r="AC2536" i="3"/>
  <c r="AC2537" i="3"/>
  <c r="AC2538" i="3"/>
  <c r="AB2539" i="3"/>
  <c r="AC2544" i="3"/>
  <c r="AC2545" i="3"/>
  <c r="AC2546" i="3"/>
  <c r="AB2547" i="3"/>
  <c r="AC2552" i="3"/>
  <c r="AC2553" i="3"/>
  <c r="AC2554" i="3"/>
  <c r="AC2555" i="3"/>
  <c r="AB2556" i="3"/>
  <c r="AB2557" i="3"/>
  <c r="AB2558" i="3"/>
  <c r="AB2559" i="3"/>
  <c r="AB2561" i="3"/>
  <c r="AC2562" i="3"/>
  <c r="AC2563" i="3"/>
  <c r="AB2564" i="3"/>
  <c r="AC2565" i="3"/>
  <c r="AC2568" i="3"/>
  <c r="AC2572" i="3"/>
  <c r="AC2576" i="3"/>
  <c r="AB2581" i="3"/>
  <c r="AC2680" i="3"/>
  <c r="AB2682" i="3"/>
  <c r="AC2683" i="3"/>
  <c r="AB2684" i="3"/>
  <c r="AB2686" i="3"/>
  <c r="AB2688" i="3"/>
  <c r="AB2690" i="3"/>
  <c r="AC2692" i="3"/>
  <c r="AC2694" i="3"/>
  <c r="AC2696" i="3"/>
  <c r="AC2698" i="3"/>
  <c r="AC2701" i="3"/>
  <c r="AB2703" i="3"/>
  <c r="AB2706" i="3"/>
  <c r="AB2709" i="3"/>
  <c r="AB2598" i="3"/>
  <c r="AB2599" i="3"/>
  <c r="AB2603" i="3"/>
  <c r="AC2606" i="3"/>
  <c r="AB2610" i="3"/>
  <c r="AC2613" i="3"/>
  <c r="AC2615" i="3"/>
  <c r="AC2616" i="3"/>
  <c r="AB2617" i="3"/>
  <c r="AB2619" i="3"/>
  <c r="AB2620" i="3"/>
  <c r="AC2622" i="3"/>
  <c r="AB2626" i="3"/>
  <c r="AC2629" i="3"/>
  <c r="AC2631" i="3"/>
  <c r="AC2632" i="3"/>
  <c r="AB2633" i="3"/>
  <c r="AC2635" i="3"/>
  <c r="AC2636" i="3"/>
  <c r="AB2637" i="3"/>
  <c r="AC2639" i="3"/>
  <c r="AC2640" i="3"/>
  <c r="AB2641" i="3"/>
  <c r="AC2643" i="3"/>
  <c r="AC2645" i="3"/>
  <c r="AB2532" i="3"/>
  <c r="AB2533" i="3"/>
  <c r="AB2534" i="3"/>
  <c r="AC2539" i="3"/>
  <c r="AB2540" i="3"/>
  <c r="AB2541" i="3"/>
  <c r="AB2542" i="3"/>
  <c r="AC2547" i="3"/>
  <c r="AB2548" i="3"/>
  <c r="AB2549" i="3"/>
  <c r="AB2550" i="3"/>
  <c r="AC2556" i="3"/>
  <c r="AC2557" i="3"/>
  <c r="AC2558" i="3"/>
  <c r="AC2559" i="3"/>
  <c r="AB2560" i="3"/>
  <c r="AC2561" i="3"/>
  <c r="AC2564" i="3"/>
  <c r="AB2570" i="3"/>
  <c r="AB2573" i="3"/>
  <c r="AB2577" i="3"/>
  <c r="AB2579" i="3"/>
  <c r="AC2581" i="3"/>
  <c r="AC2676" i="3"/>
  <c r="AB2678" i="3"/>
  <c r="AC2682" i="3"/>
  <c r="AC2684" i="3"/>
  <c r="AC2686" i="3"/>
  <c r="AB2697" i="3"/>
  <c r="AC2703" i="3"/>
  <c r="AC2704" i="3"/>
  <c r="AC2709" i="3"/>
  <c r="AB2711" i="3"/>
  <c r="AB2712" i="3"/>
  <c r="AB2714" i="3"/>
  <c r="AC2597" i="3"/>
  <c r="AC2598" i="3"/>
  <c r="AC2599" i="3"/>
  <c r="AB2601" i="3"/>
  <c r="AC2602" i="3"/>
  <c r="AC2603" i="3"/>
  <c r="AB2605" i="3"/>
  <c r="AB2607" i="3"/>
  <c r="AB2608" i="3"/>
  <c r="AC2610" i="3"/>
  <c r="AB2614" i="3"/>
  <c r="AC2617" i="3"/>
  <c r="AC2619" i="3"/>
  <c r="AC2620" i="3"/>
  <c r="AB2621" i="3"/>
  <c r="AB2623" i="3"/>
  <c r="AB2624" i="3"/>
  <c r="AC2626" i="3"/>
  <c r="AB2630" i="3"/>
  <c r="AC2633" i="3"/>
  <c r="AC2637" i="3"/>
  <c r="AC2641" i="3"/>
  <c r="AB2646" i="3"/>
  <c r="AC2532" i="3"/>
  <c r="AC2533" i="3"/>
  <c r="AC2534" i="3"/>
  <c r="AB2535" i="3"/>
  <c r="AC2540" i="3"/>
  <c r="AC2541" i="3"/>
  <c r="AC2542" i="3"/>
  <c r="AB2543" i="3"/>
  <c r="AC2548" i="3"/>
  <c r="AC2549" i="3"/>
  <c r="AC2550" i="3"/>
  <c r="AB2551" i="3"/>
  <c r="AC2560" i="3"/>
  <c r="AB2566" i="3"/>
  <c r="AB2567" i="3"/>
  <c r="AB2569" i="3"/>
  <c r="AC2570" i="3"/>
  <c r="AB2571" i="3"/>
  <c r="AC2573" i="3"/>
  <c r="AB2574" i="3"/>
  <c r="AB2575" i="3"/>
  <c r="AC2577" i="3"/>
  <c r="AB2578" i="3"/>
  <c r="AC2579" i="3"/>
  <c r="AB2580" i="3"/>
  <c r="AC2675" i="3"/>
  <c r="AC2681" i="3"/>
  <c r="AB2685" i="3"/>
  <c r="AB2689" i="3"/>
  <c r="AC2693" i="3"/>
  <c r="AB2695" i="3"/>
  <c r="AC2697" i="3"/>
  <c r="AB2699" i="3"/>
  <c r="AC2700" i="3"/>
  <c r="AC2702" i="3"/>
  <c r="AB2705" i="3"/>
  <c r="AB2710" i="3"/>
  <c r="AC2712" i="3"/>
  <c r="AB2713" i="3"/>
  <c r="AC2714" i="3"/>
  <c r="AB2600" i="3"/>
  <c r="AC2601" i="3"/>
  <c r="AB2604" i="3"/>
  <c r="AC2605" i="3"/>
  <c r="AC2607" i="3"/>
  <c r="AC2608" i="3"/>
  <c r="AB2609" i="3"/>
  <c r="AB2611" i="3"/>
  <c r="AB2612" i="3"/>
  <c r="AC2614" i="3"/>
  <c r="AB2618" i="3"/>
  <c r="AC2621" i="3"/>
  <c r="AC2623" i="3"/>
  <c r="AC2624" i="3"/>
  <c r="AB2625" i="3"/>
  <c r="AB2627" i="3"/>
  <c r="AB2628" i="3"/>
  <c r="AC2630" i="3"/>
  <c r="AB2634" i="3"/>
  <c r="AB2638" i="3"/>
  <c r="AB2642" i="3"/>
  <c r="AB2644" i="3"/>
  <c r="AC2646" i="3"/>
  <c r="AB2647" i="3"/>
  <c r="AC2535" i="3"/>
  <c r="AB2536" i="3"/>
  <c r="AB2537" i="3"/>
  <c r="AB2538" i="3"/>
  <c r="AC2543" i="3"/>
  <c r="AB2544" i="3"/>
  <c r="AB2545" i="3"/>
  <c r="AB2546" i="3"/>
  <c r="AC2551" i="3"/>
  <c r="AB2552" i="3"/>
  <c r="AB2553" i="3"/>
  <c r="AB2554" i="3"/>
  <c r="AB2555" i="3"/>
  <c r="AB2562" i="3"/>
  <c r="AB2563" i="3"/>
  <c r="AB2565" i="3"/>
  <c r="AC2566" i="3"/>
  <c r="AC2567" i="3"/>
  <c r="AB2568" i="3"/>
  <c r="AC2569" i="3"/>
  <c r="AC2571" i="3"/>
  <c r="AB2572" i="3"/>
  <c r="AC2574" i="3"/>
  <c r="AC2575" i="3"/>
  <c r="AB2576" i="3"/>
  <c r="AC2578" i="3"/>
  <c r="AC2580" i="3"/>
  <c r="W2576" i="3"/>
  <c r="W2563" i="3"/>
  <c r="AA2559" i="3"/>
  <c r="AA2556" i="3"/>
  <c r="AA2547" i="3"/>
  <c r="W2538" i="3"/>
  <c r="W2575" i="3"/>
  <c r="W2567" i="3"/>
  <c r="AA2563" i="3"/>
  <c r="AA2553" i="3"/>
  <c r="AA2546" i="3"/>
  <c r="W2543" i="3"/>
  <c r="AA2536" i="3"/>
  <c r="AA2578" i="3"/>
  <c r="AA2574" i="3"/>
  <c r="W2570" i="3"/>
  <c r="AA2566" i="3"/>
  <c r="W2548" i="3"/>
  <c r="AA2535" i="3"/>
  <c r="AA2579" i="3"/>
  <c r="W2564" i="3"/>
  <c r="W2556" i="3"/>
  <c r="AA2548" i="3"/>
  <c r="W2541" i="3"/>
  <c r="AA2533" i="3"/>
  <c r="AA2707" i="3"/>
  <c r="AA2683" i="3"/>
  <c r="W2706" i="3"/>
  <c r="AA2702" i="3"/>
  <c r="W2690" i="3"/>
  <c r="W2682" i="3"/>
  <c r="AA2712" i="3"/>
  <c r="W2692" i="3"/>
  <c r="W2683" i="3"/>
  <c r="AA2709" i="3"/>
  <c r="AA2701" i="3"/>
  <c r="AA2692" i="3"/>
  <c r="AA2686" i="3"/>
  <c r="AA2679" i="3"/>
  <c r="W2702" i="3"/>
  <c r="AA2697" i="3"/>
  <c r="W2694" i="3"/>
  <c r="W2681" i="3"/>
  <c r="W2671" i="3"/>
  <c r="AA2673" i="3"/>
  <c r="W2670" i="3"/>
  <c r="AA2663" i="3"/>
  <c r="AA2670" i="3"/>
  <c r="AA2676" i="3"/>
  <c r="AA2669" i="3"/>
  <c r="W2666" i="3"/>
  <c r="V1278" i="3"/>
  <c r="V1286" i="3"/>
  <c r="Z1292" i="3"/>
  <c r="V1300" i="3"/>
  <c r="Z1201" i="3"/>
  <c r="V1344" i="3"/>
  <c r="V1352" i="3"/>
  <c r="AA2332" i="3"/>
  <c r="AA2333" i="3"/>
  <c r="W2338" i="3"/>
  <c r="AA2339" i="3"/>
  <c r="W2340" i="3"/>
  <c r="AA2340" i="3"/>
  <c r="AA2341" i="3"/>
  <c r="W2346" i="3"/>
  <c r="AA2347" i="3"/>
  <c r="W2348" i="3"/>
  <c r="AA2348" i="3"/>
  <c r="AA2349" i="3"/>
  <c r="W2355" i="3"/>
  <c r="W2357" i="3"/>
  <c r="W2358" i="3"/>
  <c r="AA2359" i="3"/>
  <c r="AA2334" i="3"/>
  <c r="AA2336" i="3"/>
  <c r="W2337" i="3"/>
  <c r="W2332" i="3"/>
  <c r="W2335" i="3"/>
  <c r="W2336" i="3"/>
  <c r="AA2338" i="3"/>
  <c r="W2339" i="3"/>
  <c r="AA2342" i="3"/>
  <c r="AA2344" i="3"/>
  <c r="W2345" i="3"/>
  <c r="W2333" i="3"/>
  <c r="AA2335" i="3"/>
  <c r="W2342" i="3"/>
  <c r="AA2345" i="3"/>
  <c r="W2351" i="3"/>
  <c r="W2352" i="3"/>
  <c r="W2356" i="3"/>
  <c r="W2363" i="3"/>
  <c r="W2367" i="3"/>
  <c r="W2371" i="3"/>
  <c r="W2375" i="3"/>
  <c r="W2379" i="3"/>
  <c r="AA2350" i="3"/>
  <c r="AA2352" i="3"/>
  <c r="AA2353" i="3"/>
  <c r="AA2363" i="3"/>
  <c r="AA2364" i="3"/>
  <c r="W2365" i="3"/>
  <c r="AA2366" i="3"/>
  <c r="W2368" i="3"/>
  <c r="AA2373" i="3"/>
  <c r="W2374" i="3"/>
  <c r="AA2379" i="3"/>
  <c r="AA2380" i="3"/>
  <c r="W2381" i="3"/>
  <c r="W2334" i="3"/>
  <c r="W2343" i="3"/>
  <c r="W2344" i="3"/>
  <c r="AA2346" i="3"/>
  <c r="W2349" i="3"/>
  <c r="AA2351" i="3"/>
  <c r="AA2354" i="3"/>
  <c r="AA2356" i="3"/>
  <c r="AA2357" i="3"/>
  <c r="W2359" i="3"/>
  <c r="AA2360" i="3"/>
  <c r="W2361" i="3"/>
  <c r="AA2362" i="3"/>
  <c r="W2364" i="3"/>
  <c r="AA2369" i="3"/>
  <c r="W2370" i="3"/>
  <c r="AA2375" i="3"/>
  <c r="AA2376" i="3"/>
  <c r="W2377" i="3"/>
  <c r="AA2378" i="3"/>
  <c r="W2380" i="3"/>
  <c r="W2341" i="3"/>
  <c r="AA2343" i="3"/>
  <c r="W2350" i="3"/>
  <c r="AA2355" i="3"/>
  <c r="AA2358" i="3"/>
  <c r="AA2365" i="3"/>
  <c r="W2366" i="3"/>
  <c r="AA2371" i="3"/>
  <c r="AA2372" i="3"/>
  <c r="W2373" i="3"/>
  <c r="AA2374" i="3"/>
  <c r="W2376" i="3"/>
  <c r="AA2381" i="3"/>
  <c r="AA2337" i="3"/>
  <c r="W2347" i="3"/>
  <c r="W2353" i="3"/>
  <c r="W2354" i="3"/>
  <c r="W2360" i="3"/>
  <c r="AA2361" i="3"/>
  <c r="W2362" i="3"/>
  <c r="AA2367" i="3"/>
  <c r="AA2368" i="3"/>
  <c r="W2369" i="3"/>
  <c r="AA2370" i="3"/>
  <c r="W2372" i="3"/>
  <c r="AA2377" i="3"/>
  <c r="W2378" i="3"/>
  <c r="W2197" i="3"/>
  <c r="AA2197" i="3"/>
  <c r="W2198" i="3"/>
  <c r="AA2202" i="3"/>
  <c r="AA2206" i="3"/>
  <c r="AA2210" i="3"/>
  <c r="AA2214" i="3"/>
  <c r="AA2218" i="3"/>
  <c r="AA2222" i="3"/>
  <c r="W2225" i="3"/>
  <c r="AA2225" i="3"/>
  <c r="W2226" i="3"/>
  <c r="AA2227" i="3"/>
  <c r="AA2228" i="3"/>
  <c r="W2231" i="3"/>
  <c r="W2232" i="3"/>
  <c r="AA2238" i="3"/>
  <c r="AA2199" i="3"/>
  <c r="W2200" i="3"/>
  <c r="W2201" i="3"/>
  <c r="W2207" i="3"/>
  <c r="AA2208" i="3"/>
  <c r="W2210" i="3"/>
  <c r="AA2213" i="3"/>
  <c r="AA2215" i="3"/>
  <c r="W2216" i="3"/>
  <c r="W2217" i="3"/>
  <c r="W2223" i="3"/>
  <c r="AA2224" i="3"/>
  <c r="W2228" i="3"/>
  <c r="W2229" i="3"/>
  <c r="AA2230" i="3"/>
  <c r="W2234" i="3"/>
  <c r="W2237" i="3"/>
  <c r="W2240" i="3"/>
  <c r="AA2246" i="3"/>
  <c r="AA2198" i="3"/>
  <c r="W2203" i="3"/>
  <c r="AA2204" i="3"/>
  <c r="W2206" i="3"/>
  <c r="AA2209" i="3"/>
  <c r="AA2211" i="3"/>
  <c r="W2212" i="3"/>
  <c r="W2213" i="3"/>
  <c r="W2219" i="3"/>
  <c r="AA2220" i="3"/>
  <c r="W2222" i="3"/>
  <c r="AA2232" i="3"/>
  <c r="AA2233" i="3"/>
  <c r="AA2235" i="3"/>
  <c r="W2236" i="3"/>
  <c r="W2239" i="3"/>
  <c r="AA2242" i="3"/>
  <c r="W2199" i="3"/>
  <c r="AA2200" i="3"/>
  <c r="W2202" i="3"/>
  <c r="AA2205" i="3"/>
  <c r="AA2207" i="3"/>
  <c r="W2208" i="3"/>
  <c r="W2209" i="3"/>
  <c r="W2215" i="3"/>
  <c r="AA2216" i="3"/>
  <c r="W2218" i="3"/>
  <c r="AA2221" i="3"/>
  <c r="AA2223" i="3"/>
  <c r="W2224" i="3"/>
  <c r="AA2226" i="3"/>
  <c r="W2227" i="3"/>
  <c r="W2230" i="3"/>
  <c r="W2233" i="3"/>
  <c r="AA2234" i="3"/>
  <c r="W2238" i="3"/>
  <c r="W2241" i="3"/>
  <c r="AA2241" i="3"/>
  <c r="W2242" i="3"/>
  <c r="AA2243" i="3"/>
  <c r="AA2244" i="3"/>
  <c r="AA2201" i="3"/>
  <c r="AA2203" i="3"/>
  <c r="W2204" i="3"/>
  <c r="W2205" i="3"/>
  <c r="W2211" i="3"/>
  <c r="AA2212" i="3"/>
  <c r="W2214" i="3"/>
  <c r="AA2217" i="3"/>
  <c r="AA2219" i="3"/>
  <c r="W2220" i="3"/>
  <c r="W2221" i="3"/>
  <c r="AA2229" i="3"/>
  <c r="AA2231" i="3"/>
  <c r="W2235" i="3"/>
  <c r="AA2236" i="3"/>
  <c r="AA2237" i="3"/>
  <c r="AA2239" i="3"/>
  <c r="AA2240" i="3"/>
  <c r="W2243" i="3"/>
  <c r="W2244" i="3"/>
  <c r="W2245" i="3"/>
  <c r="AA2245" i="3"/>
  <c r="W2246" i="3"/>
  <c r="W1870" i="3"/>
  <c r="W1871" i="3"/>
  <c r="AA1872" i="3"/>
  <c r="AA1877" i="3"/>
  <c r="W1879" i="3"/>
  <c r="AA1880" i="3"/>
  <c r="AA1885" i="3"/>
  <c r="W1887" i="3"/>
  <c r="W1888" i="3"/>
  <c r="W1890" i="3"/>
  <c r="AA1890" i="3"/>
  <c r="AA1891" i="3"/>
  <c r="AA1892" i="3"/>
  <c r="W1897" i="3"/>
  <c r="W1901" i="3"/>
  <c r="W1905" i="3"/>
  <c r="W1909" i="3"/>
  <c r="AA1869" i="3"/>
  <c r="W1874" i="3"/>
  <c r="AA1876" i="3"/>
  <c r="AA1878" i="3"/>
  <c r="AA1881" i="3"/>
  <c r="AA1882" i="3"/>
  <c r="W1883" i="3"/>
  <c r="AA1889" i="3"/>
  <c r="W1891" i="3"/>
  <c r="AA1893" i="3"/>
  <c r="AA1894" i="3"/>
  <c r="W1895" i="3"/>
  <c r="AA1896" i="3"/>
  <c r="AA1897" i="3"/>
  <c r="W1898" i="3"/>
  <c r="AA1903" i="3"/>
  <c r="W1904" i="3"/>
  <c r="AA1913" i="3"/>
  <c r="AA1917" i="3"/>
  <c r="W1867" i="3"/>
  <c r="AA1871" i="3"/>
  <c r="W1872" i="3"/>
  <c r="W1873" i="3"/>
  <c r="AA1875" i="3"/>
  <c r="W1877" i="3"/>
  <c r="W1878" i="3"/>
  <c r="W1882" i="3"/>
  <c r="AA1884" i="3"/>
  <c r="AA1886" i="3"/>
  <c r="AA1888" i="3"/>
  <c r="W1894" i="3"/>
  <c r="AA1899" i="3"/>
  <c r="W1900" i="3"/>
  <c r="AA1906" i="3"/>
  <c r="W1907" i="3"/>
  <c r="AA1908" i="3"/>
  <c r="AA1909" i="3"/>
  <c r="W1913" i="3"/>
  <c r="W1917" i="3"/>
  <c r="AA1867" i="3"/>
  <c r="W1869" i="3"/>
  <c r="W1876" i="3"/>
  <c r="AA1879" i="3"/>
  <c r="W1880" i="3"/>
  <c r="W1881" i="3"/>
  <c r="AA1883" i="3"/>
  <c r="W1885" i="3"/>
  <c r="W1886" i="3"/>
  <c r="W1889" i="3"/>
  <c r="W1892" i="3"/>
  <c r="W1893" i="3"/>
  <c r="AA1895" i="3"/>
  <c r="W1896" i="3"/>
  <c r="AA1902" i="3"/>
  <c r="W1903" i="3"/>
  <c r="AA1904" i="3"/>
  <c r="AA1905" i="3"/>
  <c r="W1906" i="3"/>
  <c r="W1910" i="3"/>
  <c r="AA1910" i="3"/>
  <c r="AA1911" i="3"/>
  <c r="AA1912" i="3"/>
  <c r="W1914" i="3"/>
  <c r="AA1914" i="3"/>
  <c r="AA1915" i="3"/>
  <c r="AA1916" i="3"/>
  <c r="W1918" i="3"/>
  <c r="AA1918" i="3"/>
  <c r="AA1870" i="3"/>
  <c r="AA1873" i="3"/>
  <c r="AA1874" i="3"/>
  <c r="W1875" i="3"/>
  <c r="W1884" i="3"/>
  <c r="AA1887" i="3"/>
  <c r="AA1898" i="3"/>
  <c r="W1899" i="3"/>
  <c r="AA1900" i="3"/>
  <c r="AA1901" i="3"/>
  <c r="W1902" i="3"/>
  <c r="AA1907" i="3"/>
  <c r="W1908" i="3"/>
  <c r="W1911" i="3"/>
  <c r="W1912" i="3"/>
  <c r="W1915" i="3"/>
  <c r="W1916" i="3"/>
  <c r="X2469" i="3"/>
  <c r="X2471" i="3"/>
  <c r="X2477" i="3"/>
  <c r="X2479" i="3"/>
  <c r="X2489" i="3"/>
  <c r="X2491" i="3"/>
  <c r="X2492" i="3"/>
  <c r="X2494" i="3"/>
  <c r="X2465" i="3"/>
  <c r="X2468" i="3"/>
  <c r="X2472" i="3"/>
  <c r="X2478" i="3"/>
  <c r="X2481" i="3"/>
  <c r="X2482" i="3"/>
  <c r="X2485" i="3"/>
  <c r="X2486" i="3"/>
  <c r="X2490" i="3"/>
  <c r="X2496" i="3"/>
  <c r="X2500" i="3"/>
  <c r="X2509" i="3"/>
  <c r="X2511" i="3"/>
  <c r="X2512" i="3"/>
  <c r="X2514" i="3"/>
  <c r="X2402" i="3"/>
  <c r="X2404" i="3"/>
  <c r="X2410" i="3"/>
  <c r="X2412" i="3"/>
  <c r="X2418" i="3"/>
  <c r="X2420" i="3"/>
  <c r="X2474" i="3"/>
  <c r="X2483" i="3"/>
  <c r="X2484" i="3"/>
  <c r="X2497" i="3"/>
  <c r="X2502" i="3"/>
  <c r="X2505" i="3"/>
  <c r="X2506" i="3"/>
  <c r="X2510" i="3"/>
  <c r="X2401" i="3"/>
  <c r="X2475" i="3"/>
  <c r="X2487" i="3"/>
  <c r="X2488" i="3"/>
  <c r="X2501" i="3"/>
  <c r="X2504" i="3"/>
  <c r="X2508" i="3"/>
  <c r="X2399" i="3"/>
  <c r="X2400" i="3"/>
  <c r="X2403" i="3"/>
  <c r="X2466" i="3"/>
  <c r="X2467" i="3"/>
  <c r="X2473" i="3"/>
  <c r="X2476" i="3"/>
  <c r="X2495" i="3"/>
  <c r="X2498" i="3"/>
  <c r="X2515" i="3"/>
  <c r="X2470" i="3"/>
  <c r="X2480" i="3"/>
  <c r="X2493" i="3"/>
  <c r="X2499" i="3"/>
  <c r="X2503" i="3"/>
  <c r="X2507" i="3"/>
  <c r="X2513" i="3"/>
  <c r="X2406" i="3"/>
  <c r="X2415" i="3"/>
  <c r="X2416" i="3"/>
  <c r="X2419" i="3"/>
  <c r="X2423" i="3"/>
  <c r="X2424" i="3"/>
  <c r="X2427" i="3"/>
  <c r="X2335" i="3"/>
  <c r="X2337" i="3"/>
  <c r="X2343" i="3"/>
  <c r="X2345" i="3"/>
  <c r="X2351" i="3"/>
  <c r="X2353" i="3"/>
  <c r="X2354" i="3"/>
  <c r="X2356" i="3"/>
  <c r="X2360" i="3"/>
  <c r="X2408" i="3"/>
  <c r="X2417" i="3"/>
  <c r="X2433" i="3"/>
  <c r="X2436" i="3"/>
  <c r="X2439" i="3"/>
  <c r="X2442" i="3"/>
  <c r="X2333" i="3"/>
  <c r="X2409" i="3"/>
  <c r="X2421" i="3"/>
  <c r="X2422" i="3"/>
  <c r="X2429" i="3"/>
  <c r="X2432" i="3"/>
  <c r="X2435" i="3"/>
  <c r="X2438" i="3"/>
  <c r="X2445" i="3"/>
  <c r="X2448" i="3"/>
  <c r="X2341" i="3"/>
  <c r="X2407" i="3"/>
  <c r="X2413" i="3"/>
  <c r="X2425" i="3"/>
  <c r="X2426" i="3"/>
  <c r="X2428" i="3"/>
  <c r="X2431" i="3"/>
  <c r="X2434" i="3"/>
  <c r="X2441" i="3"/>
  <c r="X2444" i="3"/>
  <c r="X2447" i="3"/>
  <c r="X2332" i="3"/>
  <c r="X2405" i="3"/>
  <c r="X2411" i="3"/>
  <c r="X2414" i="3"/>
  <c r="X2430" i="3"/>
  <c r="X2437" i="3"/>
  <c r="X2440" i="3"/>
  <c r="X2443" i="3"/>
  <c r="X2446" i="3"/>
  <c r="X2334" i="3"/>
  <c r="X2338" i="3"/>
  <c r="X2344" i="3"/>
  <c r="X2347" i="3"/>
  <c r="X2348" i="3"/>
  <c r="X2355" i="3"/>
  <c r="X2359" i="3"/>
  <c r="X2361" i="3"/>
  <c r="X2362" i="3"/>
  <c r="X2365" i="3"/>
  <c r="X2366" i="3"/>
  <c r="X2369" i="3"/>
  <c r="X2370" i="3"/>
  <c r="X2373" i="3"/>
  <c r="X2374" i="3"/>
  <c r="X2377" i="3"/>
  <c r="X2378" i="3"/>
  <c r="X2381" i="3"/>
  <c r="X2346" i="3"/>
  <c r="X2357" i="3"/>
  <c r="X2358" i="3"/>
  <c r="X2371" i="3"/>
  <c r="X2372" i="3"/>
  <c r="X2336" i="3"/>
  <c r="X2367" i="3"/>
  <c r="X2368" i="3"/>
  <c r="X2342" i="3"/>
  <c r="X2349" i="3"/>
  <c r="X2352" i="3"/>
  <c r="X2363" i="3"/>
  <c r="X2364" i="3"/>
  <c r="X2379" i="3"/>
  <c r="X2380" i="3"/>
  <c r="X2339" i="3"/>
  <c r="X2340" i="3"/>
  <c r="X2350" i="3"/>
  <c r="X2375" i="3"/>
  <c r="X2376" i="3"/>
  <c r="X2229" i="3"/>
  <c r="X2230" i="3"/>
  <c r="X2235" i="3"/>
  <c r="X2236" i="3"/>
  <c r="X2204" i="3"/>
  <c r="X2205" i="3"/>
  <c r="X2211" i="3"/>
  <c r="X2214" i="3"/>
  <c r="X2220" i="3"/>
  <c r="X2221" i="3"/>
  <c r="X2226" i="3"/>
  <c r="X2243" i="3"/>
  <c r="X2244" i="3"/>
  <c r="X2135" i="3"/>
  <c r="X2137" i="3"/>
  <c r="X2197" i="3"/>
  <c r="X2200" i="3"/>
  <c r="X2201" i="3"/>
  <c r="X2207" i="3"/>
  <c r="X2210" i="3"/>
  <c r="X2216" i="3"/>
  <c r="X2217" i="3"/>
  <c r="X2223" i="3"/>
  <c r="X2228" i="3"/>
  <c r="X2231" i="3"/>
  <c r="X2234" i="3"/>
  <c r="X2237" i="3"/>
  <c r="X2240" i="3"/>
  <c r="X2203" i="3"/>
  <c r="X2206" i="3"/>
  <c r="X2212" i="3"/>
  <c r="X2213" i="3"/>
  <c r="X2219" i="3"/>
  <c r="X2222" i="3"/>
  <c r="X2225" i="3"/>
  <c r="X2239" i="3"/>
  <c r="X2245" i="3"/>
  <c r="X2246" i="3"/>
  <c r="X2133" i="3"/>
  <c r="X2198" i="3"/>
  <c r="X2199" i="3"/>
  <c r="X2202" i="3"/>
  <c r="X2208" i="3"/>
  <c r="X2209" i="3"/>
  <c r="X2215" i="3"/>
  <c r="X2218" i="3"/>
  <c r="X2224" i="3"/>
  <c r="X2227" i="3"/>
  <c r="X2232" i="3"/>
  <c r="X2233" i="3"/>
  <c r="X2238" i="3"/>
  <c r="X2241" i="3"/>
  <c r="X2242" i="3"/>
  <c r="X2132" i="3"/>
  <c r="X2134" i="3"/>
  <c r="X2140" i="3"/>
  <c r="X2142" i="3"/>
  <c r="X2148" i="3"/>
  <c r="X2150" i="3"/>
  <c r="X2160" i="3"/>
  <c r="X2164" i="3"/>
  <c r="X2168" i="3"/>
  <c r="X2172" i="3"/>
  <c r="X2176" i="3"/>
  <c r="X2180" i="3"/>
  <c r="X2069" i="3"/>
  <c r="X2071" i="3"/>
  <c r="X2136" i="3"/>
  <c r="X2146" i="3"/>
  <c r="X2162" i="3"/>
  <c r="X2165" i="3"/>
  <c r="X2171" i="3"/>
  <c r="X2178" i="3"/>
  <c r="X2068" i="3"/>
  <c r="X2072" i="3"/>
  <c r="X2077" i="3"/>
  <c r="X2079" i="3"/>
  <c r="X2085" i="3"/>
  <c r="X2087" i="3"/>
  <c r="X2098" i="3"/>
  <c r="X2100" i="3"/>
  <c r="X2101" i="3"/>
  <c r="X2104" i="3"/>
  <c r="X2105" i="3"/>
  <c r="X2108" i="3"/>
  <c r="X2109" i="3"/>
  <c r="X2141" i="3"/>
  <c r="X2144" i="3"/>
  <c r="X2145" i="3"/>
  <c r="X2154" i="3"/>
  <c r="X2158" i="3"/>
  <c r="X2161" i="3"/>
  <c r="X2167" i="3"/>
  <c r="X2174" i="3"/>
  <c r="X2177" i="3"/>
  <c r="X2066" i="3"/>
  <c r="X2067" i="3"/>
  <c r="X2070" i="3"/>
  <c r="X2078" i="3"/>
  <c r="X2080" i="3"/>
  <c r="X2086" i="3"/>
  <c r="X2088" i="3"/>
  <c r="X2089" i="3"/>
  <c r="X2091" i="3"/>
  <c r="X2102" i="3"/>
  <c r="X2138" i="3"/>
  <c r="X2143" i="3"/>
  <c r="X2149" i="3"/>
  <c r="X2152" i="3"/>
  <c r="X2153" i="3"/>
  <c r="X2156" i="3"/>
  <c r="X2157" i="3"/>
  <c r="X2163" i="3"/>
  <c r="X2170" i="3"/>
  <c r="X2173" i="3"/>
  <c r="X2179" i="3"/>
  <c r="X2075" i="3"/>
  <c r="X2081" i="3"/>
  <c r="X2083" i="3"/>
  <c r="X2139" i="3"/>
  <c r="X2147" i="3"/>
  <c r="X2151" i="3"/>
  <c r="X2155" i="3"/>
  <c r="X2159" i="3"/>
  <c r="X2166" i="3"/>
  <c r="X2169" i="3"/>
  <c r="X2175" i="3"/>
  <c r="X2073" i="3"/>
  <c r="X2074" i="3"/>
  <c r="X2076" i="3"/>
  <c r="X2082" i="3"/>
  <c r="X2084" i="3"/>
  <c r="X2094" i="3"/>
  <c r="X2096" i="3"/>
  <c r="X2097" i="3"/>
  <c r="X2099" i="3"/>
  <c r="X2103" i="3"/>
  <c r="X2107" i="3"/>
  <c r="X2111" i="3"/>
  <c r="X2115" i="3"/>
  <c r="X2064" i="3"/>
  <c r="X2005" i="3"/>
  <c r="X2007" i="3"/>
  <c r="X2013" i="3"/>
  <c r="X2015" i="3"/>
  <c r="X2021" i="3"/>
  <c r="X2023" i="3"/>
  <c r="X2024" i="3"/>
  <c r="X2026" i="3"/>
  <c r="X2037" i="3"/>
  <c r="X2041" i="3"/>
  <c r="X2093" i="3"/>
  <c r="X2112" i="3"/>
  <c r="X2004" i="3"/>
  <c r="X2008" i="3"/>
  <c r="X2014" i="3"/>
  <c r="X2017" i="3"/>
  <c r="X2018" i="3"/>
  <c r="X2025" i="3"/>
  <c r="X2029" i="3"/>
  <c r="X2030" i="3"/>
  <c r="X2033" i="3"/>
  <c r="X2034" i="3"/>
  <c r="X2040" i="3"/>
  <c r="X2046" i="3"/>
  <c r="X2050" i="3"/>
  <c r="X1940" i="3"/>
  <c r="X1942" i="3"/>
  <c r="X1948" i="3"/>
  <c r="X1950" i="3"/>
  <c r="X1956" i="3"/>
  <c r="X1958" i="3"/>
  <c r="X1959" i="3"/>
  <c r="X1961" i="3"/>
  <c r="X2090" i="3"/>
  <c r="X2095" i="3"/>
  <c r="X2110" i="3"/>
  <c r="X2114" i="3"/>
  <c r="X2003" i="3"/>
  <c r="X2012" i="3"/>
  <c r="X2016" i="3"/>
  <c r="X2022" i="3"/>
  <c r="X2028" i="3"/>
  <c r="X2032" i="3"/>
  <c r="X2036" i="3"/>
  <c r="X2043" i="3"/>
  <c r="X2044" i="3"/>
  <c r="X2047" i="3"/>
  <c r="X2048" i="3"/>
  <c r="X1937" i="3"/>
  <c r="X1943" i="3"/>
  <c r="X1945" i="3"/>
  <c r="X1951" i="3"/>
  <c r="X1953" i="3"/>
  <c r="X2092" i="3"/>
  <c r="X2113" i="3"/>
  <c r="X2001" i="3"/>
  <c r="X2002" i="3"/>
  <c r="X2011" i="3"/>
  <c r="X2020" i="3"/>
  <c r="X2039" i="3"/>
  <c r="X2042" i="3"/>
  <c r="X2045" i="3"/>
  <c r="X2049" i="3"/>
  <c r="X1936" i="3"/>
  <c r="X1938" i="3"/>
  <c r="X1944" i="3"/>
  <c r="X2106" i="3"/>
  <c r="X2006" i="3"/>
  <c r="X2009" i="3"/>
  <c r="X2010" i="3"/>
  <c r="X2019" i="3"/>
  <c r="X2027" i="3"/>
  <c r="X2031" i="3"/>
  <c r="X2035" i="3"/>
  <c r="X2038" i="3"/>
  <c r="X1939" i="3"/>
  <c r="X1941" i="3"/>
  <c r="X1947" i="3"/>
  <c r="X1949" i="3"/>
  <c r="X1955" i="3"/>
  <c r="X1957" i="3"/>
  <c r="X1968" i="3"/>
  <c r="X1970" i="3"/>
  <c r="X1971" i="3"/>
  <c r="X1974" i="3"/>
  <c r="X1975" i="3"/>
  <c r="X1978" i="3"/>
  <c r="X1979" i="3"/>
  <c r="X1982" i="3"/>
  <c r="X1983" i="3"/>
  <c r="X1869" i="3"/>
  <c r="X1873" i="3"/>
  <c r="X1876" i="3"/>
  <c r="X1878" i="3"/>
  <c r="X1881" i="3"/>
  <c r="X1884" i="3"/>
  <c r="X1886" i="3"/>
  <c r="X1893" i="3"/>
  <c r="X1946" i="3"/>
  <c r="X1962" i="3"/>
  <c r="X1963" i="3"/>
  <c r="X1976" i="3"/>
  <c r="X1977" i="3"/>
  <c r="X1875" i="3"/>
  <c r="X1879" i="3"/>
  <c r="X1899" i="3"/>
  <c r="X1902" i="3"/>
  <c r="X1905" i="3"/>
  <c r="X1908" i="3"/>
  <c r="X1911" i="3"/>
  <c r="X1912" i="3"/>
  <c r="X1915" i="3"/>
  <c r="X1916" i="3"/>
  <c r="X1803" i="3"/>
  <c r="X1806" i="3"/>
  <c r="X1808" i="3"/>
  <c r="X1814" i="3"/>
  <c r="X1816" i="3"/>
  <c r="X1823" i="3"/>
  <c r="X1825" i="3"/>
  <c r="X1826" i="3"/>
  <c r="X1828" i="3"/>
  <c r="X1832" i="3"/>
  <c r="X1964" i="3"/>
  <c r="X1972" i="3"/>
  <c r="X1973" i="3"/>
  <c r="X1870" i="3"/>
  <c r="X1874" i="3"/>
  <c r="X1883" i="3"/>
  <c r="X1887" i="3"/>
  <c r="X1891" i="3"/>
  <c r="X1895" i="3"/>
  <c r="X1898" i="3"/>
  <c r="X1901" i="3"/>
  <c r="X1904" i="3"/>
  <c r="X1807" i="3"/>
  <c r="X1809" i="3"/>
  <c r="X1815" i="3"/>
  <c r="X1817" i="3"/>
  <c r="X1952" i="3"/>
  <c r="X1960" i="3"/>
  <c r="X1965" i="3"/>
  <c r="X1969" i="3"/>
  <c r="X1984" i="3"/>
  <c r="X1985" i="3"/>
  <c r="X1872" i="3"/>
  <c r="X1877" i="3"/>
  <c r="X1882" i="3"/>
  <c r="X1890" i="3"/>
  <c r="X1894" i="3"/>
  <c r="X1897" i="3"/>
  <c r="X1900" i="3"/>
  <c r="X1907" i="3"/>
  <c r="X1913" i="3"/>
  <c r="X1917" i="3"/>
  <c r="X1954" i="3"/>
  <c r="X1966" i="3"/>
  <c r="X1967" i="3"/>
  <c r="X1980" i="3"/>
  <c r="X1981" i="3"/>
  <c r="X1871" i="3"/>
  <c r="X1880" i="3"/>
  <c r="X1885" i="3"/>
  <c r="X1888" i="3"/>
  <c r="X1889" i="3"/>
  <c r="X1892" i="3"/>
  <c r="X1896" i="3"/>
  <c r="X1903" i="3"/>
  <c r="X1906" i="3"/>
  <c r="X1909" i="3"/>
  <c r="X1910" i="3"/>
  <c r="X1914" i="3"/>
  <c r="X1918" i="3"/>
  <c r="X1867" i="3"/>
  <c r="X1804" i="3"/>
  <c r="X1805" i="3"/>
  <c r="X1811" i="3"/>
  <c r="X1813" i="3"/>
  <c r="X1819" i="3"/>
  <c r="X1821" i="3"/>
  <c r="X1822" i="3"/>
  <c r="X1824" i="3"/>
  <c r="X1810" i="3"/>
  <c r="X1820" i="3"/>
  <c r="X1829" i="3"/>
  <c r="X1830" i="3"/>
  <c r="X1833" i="3"/>
  <c r="X1836" i="3"/>
  <c r="X1839" i="3"/>
  <c r="X1842" i="3"/>
  <c r="X1849" i="3"/>
  <c r="X1673" i="3"/>
  <c r="X1675" i="3"/>
  <c r="X1681" i="3"/>
  <c r="X1683" i="3"/>
  <c r="X1689" i="3"/>
  <c r="X1691" i="3"/>
  <c r="X1692" i="3"/>
  <c r="X1694" i="3"/>
  <c r="X1698" i="3"/>
  <c r="X1702" i="3"/>
  <c r="X1706" i="3"/>
  <c r="X1710" i="3"/>
  <c r="X1714" i="3"/>
  <c r="X1718" i="3"/>
  <c r="X1607" i="3"/>
  <c r="X1609" i="3"/>
  <c r="X1615" i="3"/>
  <c r="X1617" i="3"/>
  <c r="X1623" i="3"/>
  <c r="X1625" i="3"/>
  <c r="X1626" i="3"/>
  <c r="X1812" i="3"/>
  <c r="X1831" i="3"/>
  <c r="X1835" i="3"/>
  <c r="X1838" i="3"/>
  <c r="X1845" i="3"/>
  <c r="X1848" i="3"/>
  <c r="X1851" i="3"/>
  <c r="X1670" i="3"/>
  <c r="X1676" i="3"/>
  <c r="X1678" i="3"/>
  <c r="X1684" i="3"/>
  <c r="X1686" i="3"/>
  <c r="X1693" i="3"/>
  <c r="X1695" i="3"/>
  <c r="X1696" i="3"/>
  <c r="X1699" i="3"/>
  <c r="X1700" i="3"/>
  <c r="X1703" i="3"/>
  <c r="X1704" i="3"/>
  <c r="X1707" i="3"/>
  <c r="X1708" i="3"/>
  <c r="X1711" i="3"/>
  <c r="X1712" i="3"/>
  <c r="X1715" i="3"/>
  <c r="X1716" i="3"/>
  <c r="X1719" i="3"/>
  <c r="X1604" i="3"/>
  <c r="X1610" i="3"/>
  <c r="X1612" i="3"/>
  <c r="X1827" i="3"/>
  <c r="X1834" i="3"/>
  <c r="X1841" i="3"/>
  <c r="X1844" i="3"/>
  <c r="X1847" i="3"/>
  <c r="X1850" i="3"/>
  <c r="X1669" i="3"/>
  <c r="X1671" i="3"/>
  <c r="X1677" i="3"/>
  <c r="X1679" i="3"/>
  <c r="X1685" i="3"/>
  <c r="X1687" i="3"/>
  <c r="X1697" i="3"/>
  <c r="X1701" i="3"/>
  <c r="X1705" i="3"/>
  <c r="X1709" i="3"/>
  <c r="X1713" i="3"/>
  <c r="X1818" i="3"/>
  <c r="X1837" i="3"/>
  <c r="X1840" i="3"/>
  <c r="X1843" i="3"/>
  <c r="X1846" i="3"/>
  <c r="X1672" i="3"/>
  <c r="X1674" i="3"/>
  <c r="X1680" i="3"/>
  <c r="X1682" i="3"/>
  <c r="X1688" i="3"/>
  <c r="X1690" i="3"/>
  <c r="X1606" i="3"/>
  <c r="X1608" i="3"/>
  <c r="X1614" i="3"/>
  <c r="X1616" i="3"/>
  <c r="X1622" i="3"/>
  <c r="X1624" i="3"/>
  <c r="X1620" i="3"/>
  <c r="X1627" i="3"/>
  <c r="X1628" i="3"/>
  <c r="X1631" i="3"/>
  <c r="X1634" i="3"/>
  <c r="X1641" i="3"/>
  <c r="X1644" i="3"/>
  <c r="X1647" i="3"/>
  <c r="X1650" i="3"/>
  <c r="X1539" i="3"/>
  <c r="X1542" i="3"/>
  <c r="X1545" i="3"/>
  <c r="X1548" i="3"/>
  <c r="X1555" i="3"/>
  <c r="X1558" i="3"/>
  <c r="X1561" i="3"/>
  <c r="X1564" i="3"/>
  <c r="X1565" i="3"/>
  <c r="X1568" i="3"/>
  <c r="X1569" i="3"/>
  <c r="X1572" i="3"/>
  <c r="X1573" i="3"/>
  <c r="X1576" i="3"/>
  <c r="X1577" i="3"/>
  <c r="X1580" i="3"/>
  <c r="X1581" i="3"/>
  <c r="X1584" i="3"/>
  <c r="X1585" i="3"/>
  <c r="X1469" i="3"/>
  <c r="X1470" i="3"/>
  <c r="X1472" i="3"/>
  <c r="X1475" i="3"/>
  <c r="X1485" i="3"/>
  <c r="X1486" i="3"/>
  <c r="X1488" i="3"/>
  <c r="X1491" i="3"/>
  <c r="X1495" i="3"/>
  <c r="X1499" i="3"/>
  <c r="X1503" i="3"/>
  <c r="X1507" i="3"/>
  <c r="X1511" i="3"/>
  <c r="X1515" i="3"/>
  <c r="X1402" i="3"/>
  <c r="X1408" i="3"/>
  <c r="X1410" i="3"/>
  <c r="X1416" i="3"/>
  <c r="X1418" i="3"/>
  <c r="X1717" i="3"/>
  <c r="X1611" i="3"/>
  <c r="X1621" i="3"/>
  <c r="X1630" i="3"/>
  <c r="X1637" i="3"/>
  <c r="X1640" i="3"/>
  <c r="X1643" i="3"/>
  <c r="X1646" i="3"/>
  <c r="X1653" i="3"/>
  <c r="X1536" i="3"/>
  <c r="X1543" i="3"/>
  <c r="X1546" i="3"/>
  <c r="X1549" i="3"/>
  <c r="X1552" i="3"/>
  <c r="X1559" i="3"/>
  <c r="X1562" i="3"/>
  <c r="X1566" i="3"/>
  <c r="X1570" i="3"/>
  <c r="X1574" i="3"/>
  <c r="X1578" i="3"/>
  <c r="X1582" i="3"/>
  <c r="X1467" i="3"/>
  <c r="X1473" i="3"/>
  <c r="X1474" i="3"/>
  <c r="X1476" i="3"/>
  <c r="X1479" i="3"/>
  <c r="X1489" i="3"/>
  <c r="X1490" i="3"/>
  <c r="X1492" i="3"/>
  <c r="X1496" i="3"/>
  <c r="X1500" i="3"/>
  <c r="X1504" i="3"/>
  <c r="X1508" i="3"/>
  <c r="X1512" i="3"/>
  <c r="X1516" i="3"/>
  <c r="X1401" i="3"/>
  <c r="X1403" i="3"/>
  <c r="X1409" i="3"/>
  <c r="X1603" i="3"/>
  <c r="X1613" i="3"/>
  <c r="X1618" i="3"/>
  <c r="X1633" i="3"/>
  <c r="X1636" i="3"/>
  <c r="X1639" i="3"/>
  <c r="X1642" i="3"/>
  <c r="X1649" i="3"/>
  <c r="X1652" i="3"/>
  <c r="X1537" i="3"/>
  <c r="X1540" i="3"/>
  <c r="X1547" i="3"/>
  <c r="X1550" i="3"/>
  <c r="X1553" i="3"/>
  <c r="X1556" i="3"/>
  <c r="X1563" i="3"/>
  <c r="X1567" i="3"/>
  <c r="X1571" i="3"/>
  <c r="X1575" i="3"/>
  <c r="X1579" i="3"/>
  <c r="X1583" i="3"/>
  <c r="X1468" i="3"/>
  <c r="X1477" i="3"/>
  <c r="X1478" i="3"/>
  <c r="X1480" i="3"/>
  <c r="X1483" i="3"/>
  <c r="X1493" i="3"/>
  <c r="X1494" i="3"/>
  <c r="X1497" i="3"/>
  <c r="X1498" i="3"/>
  <c r="X1501" i="3"/>
  <c r="X1502" i="3"/>
  <c r="X1505" i="3"/>
  <c r="X1506" i="3"/>
  <c r="X1509" i="3"/>
  <c r="X1510" i="3"/>
  <c r="X1513" i="3"/>
  <c r="X1514" i="3"/>
  <c r="X1605" i="3"/>
  <c r="X1619" i="3"/>
  <c r="X1629" i="3"/>
  <c r="X1632" i="3"/>
  <c r="X1635" i="3"/>
  <c r="X1638" i="3"/>
  <c r="X1645" i="3"/>
  <c r="X1648" i="3"/>
  <c r="X1651" i="3"/>
  <c r="X1535" i="3"/>
  <c r="X1538" i="3"/>
  <c r="X1541" i="3"/>
  <c r="X1544" i="3"/>
  <c r="X1551" i="3"/>
  <c r="X1554" i="3"/>
  <c r="X1557" i="3"/>
  <c r="X1560" i="3"/>
  <c r="X1471" i="3"/>
  <c r="X1481" i="3"/>
  <c r="X1482" i="3"/>
  <c r="X1484" i="3"/>
  <c r="X1487" i="3"/>
  <c r="X1405" i="3"/>
  <c r="X1407" i="3"/>
  <c r="X1413" i="3"/>
  <c r="X1415" i="3"/>
  <c r="X1421" i="3"/>
  <c r="X1423" i="3"/>
  <c r="X1424" i="3"/>
  <c r="X1426" i="3"/>
  <c r="X1430" i="3"/>
  <c r="X1434" i="3"/>
  <c r="X1438" i="3"/>
  <c r="X1442" i="3"/>
  <c r="X1446" i="3"/>
  <c r="X1357" i="3"/>
  <c r="X1404" i="3"/>
  <c r="X1414" i="3"/>
  <c r="X1420" i="3"/>
  <c r="X1431" i="3"/>
  <c r="X1437" i="3"/>
  <c r="X1440" i="3"/>
  <c r="X1447" i="3"/>
  <c r="X1359" i="3"/>
  <c r="X1365" i="3"/>
  <c r="X1368" i="3"/>
  <c r="X1371" i="3"/>
  <c r="X1375" i="3"/>
  <c r="X1379" i="3"/>
  <c r="X1383" i="3"/>
  <c r="X1302" i="3"/>
  <c r="X1305" i="3"/>
  <c r="X1308" i="3"/>
  <c r="X1311" i="3"/>
  <c r="X1211" i="3"/>
  <c r="X1213" i="3"/>
  <c r="X1219" i="3"/>
  <c r="X1221" i="3"/>
  <c r="X1232" i="3"/>
  <c r="X1234" i="3"/>
  <c r="X1235" i="3"/>
  <c r="X1238" i="3"/>
  <c r="X1239" i="3"/>
  <c r="X1242" i="3"/>
  <c r="X1243" i="3"/>
  <c r="X1246" i="3"/>
  <c r="X1247" i="3"/>
  <c r="X1252" i="3"/>
  <c r="X1517" i="3"/>
  <c r="X1406" i="3"/>
  <c r="X1411" i="3"/>
  <c r="X1417" i="3"/>
  <c r="X1427" i="3"/>
  <c r="X1433" i="3"/>
  <c r="X1436" i="3"/>
  <c r="X1443" i="3"/>
  <c r="X1449" i="3"/>
  <c r="X1358" i="3"/>
  <c r="X1360" i="3"/>
  <c r="X1366" i="3"/>
  <c r="X1369" i="3"/>
  <c r="X1372" i="3"/>
  <c r="X1373" i="3"/>
  <c r="X1376" i="3"/>
  <c r="X1377" i="3"/>
  <c r="X1380" i="3"/>
  <c r="X1381" i="3"/>
  <c r="X1384" i="3"/>
  <c r="X1306" i="3"/>
  <c r="X1309" i="3"/>
  <c r="X1312" i="3"/>
  <c r="X1315" i="3"/>
  <c r="X1205" i="3"/>
  <c r="X1206" i="3"/>
  <c r="X1212" i="3"/>
  <c r="X1214" i="3"/>
  <c r="X1220" i="3"/>
  <c r="X1222" i="3"/>
  <c r="X1223" i="3"/>
  <c r="X1225" i="3"/>
  <c r="X1236" i="3"/>
  <c r="X1240" i="3"/>
  <c r="X1244" i="3"/>
  <c r="X1248" i="3"/>
  <c r="X1412" i="3"/>
  <c r="X1425" i="3"/>
  <c r="X1429" i="3"/>
  <c r="X1432" i="3"/>
  <c r="X1439" i="3"/>
  <c r="X1445" i="3"/>
  <c r="X1448" i="3"/>
  <c r="X1356" i="3"/>
  <c r="X1361" i="3"/>
  <c r="X1363" i="3"/>
  <c r="X1370" i="3"/>
  <c r="X1374" i="3"/>
  <c r="X1378" i="3"/>
  <c r="X1382" i="3"/>
  <c r="X1303" i="3"/>
  <c r="X1310" i="3"/>
  <c r="X1313" i="3"/>
  <c r="X1316" i="3"/>
  <c r="X1317" i="3"/>
  <c r="X1204" i="3"/>
  <c r="X1207" i="3"/>
  <c r="X1209" i="3"/>
  <c r="X1215" i="3"/>
  <c r="X1217" i="3"/>
  <c r="X1224" i="3"/>
  <c r="X1226" i="3"/>
  <c r="X1227" i="3"/>
  <c r="X1229" i="3"/>
  <c r="X1419" i="3"/>
  <c r="X1422" i="3"/>
  <c r="X1428" i="3"/>
  <c r="X1435" i="3"/>
  <c r="X1441" i="3"/>
  <c r="X1444" i="3"/>
  <c r="X1354" i="3"/>
  <c r="X1355" i="3"/>
  <c r="X1362" i="3"/>
  <c r="X1364" i="3"/>
  <c r="X1367" i="3"/>
  <c r="X1304" i="3"/>
  <c r="X1307" i="3"/>
  <c r="X1314" i="3"/>
  <c r="X1318" i="3"/>
  <c r="X1208" i="3"/>
  <c r="X1210" i="3"/>
  <c r="X1216" i="3"/>
  <c r="X1218" i="3"/>
  <c r="X1228" i="3"/>
  <c r="X1230" i="3"/>
  <c r="X1231" i="3"/>
  <c r="X1233" i="3"/>
  <c r="X1237" i="3"/>
  <c r="X1241" i="3"/>
  <c r="X1245" i="3"/>
  <c r="X1249" i="3"/>
  <c r="X1250" i="3"/>
  <c r="X1251" i="3"/>
  <c r="X1073" i="3"/>
  <c r="X1075" i="3"/>
  <c r="X1081" i="3"/>
  <c r="X1083" i="3"/>
  <c r="X1089" i="3"/>
  <c r="X1091" i="3"/>
  <c r="X1101" i="3"/>
  <c r="X1074" i="3"/>
  <c r="X1077" i="3"/>
  <c r="X1078" i="3"/>
  <c r="X1087" i="3"/>
  <c r="X1105" i="3"/>
  <c r="X1107" i="3"/>
  <c r="X1108" i="3"/>
  <c r="X1111" i="3"/>
  <c r="X1112" i="3"/>
  <c r="X1115" i="3"/>
  <c r="X1116" i="3"/>
  <c r="X1121" i="3"/>
  <c r="X943" i="3"/>
  <c r="X945" i="3"/>
  <c r="X951" i="3"/>
  <c r="X953" i="3"/>
  <c r="X959" i="3"/>
  <c r="X961" i="3"/>
  <c r="X972" i="3"/>
  <c r="X974" i="3"/>
  <c r="X975" i="3"/>
  <c r="X978" i="3"/>
  <c r="X979" i="3"/>
  <c r="X984" i="3"/>
  <c r="X891" i="3"/>
  <c r="X893" i="3"/>
  <c r="X899" i="3"/>
  <c r="X901" i="3"/>
  <c r="X908" i="3"/>
  <c r="X910" i="3"/>
  <c r="X911" i="3"/>
  <c r="X914" i="3"/>
  <c r="X915" i="3"/>
  <c r="X920" i="3"/>
  <c r="X924" i="3"/>
  <c r="X833" i="3"/>
  <c r="X835" i="3"/>
  <c r="X836" i="3"/>
  <c r="X837" i="3"/>
  <c r="X839" i="3"/>
  <c r="X840" i="3"/>
  <c r="X841" i="3"/>
  <c r="X843" i="3"/>
  <c r="X844" i="3"/>
  <c r="X845" i="3"/>
  <c r="X850" i="3"/>
  <c r="X859" i="3"/>
  <c r="X860" i="3"/>
  <c r="X773" i="3"/>
  <c r="X775" i="3"/>
  <c r="X781" i="3"/>
  <c r="X784" i="3"/>
  <c r="X788" i="3"/>
  <c r="X792" i="3"/>
  <c r="X1076" i="3"/>
  <c r="X1082" i="3"/>
  <c r="X1085" i="3"/>
  <c r="X1086" i="3"/>
  <c r="X1095" i="3"/>
  <c r="X1099" i="3"/>
  <c r="X1109" i="3"/>
  <c r="X1113" i="3"/>
  <c r="X1117" i="3"/>
  <c r="X944" i="3"/>
  <c r="X946" i="3"/>
  <c r="X952" i="3"/>
  <c r="X954" i="3"/>
  <c r="X960" i="3"/>
  <c r="X962" i="3"/>
  <c r="X963" i="3"/>
  <c r="X965" i="3"/>
  <c r="X976" i="3"/>
  <c r="X980" i="3"/>
  <c r="X989" i="3"/>
  <c r="X990" i="3"/>
  <c r="X991" i="3"/>
  <c r="X892" i="3"/>
  <c r="X894" i="3"/>
  <c r="X900" i="3"/>
  <c r="X902" i="3"/>
  <c r="X912" i="3"/>
  <c r="X916" i="3"/>
  <c r="X834" i="3"/>
  <c r="X838" i="3"/>
  <c r="X842" i="3"/>
  <c r="X846" i="3"/>
  <c r="X855" i="3"/>
  <c r="X856" i="3"/>
  <c r="X857" i="3"/>
  <c r="X776" i="3"/>
  <c r="X778" i="3"/>
  <c r="X785" i="3"/>
  <c r="X789" i="3"/>
  <c r="X793" i="3"/>
  <c r="X1080" i="3"/>
  <c r="X1084" i="3"/>
  <c r="X1090" i="3"/>
  <c r="X1093" i="3"/>
  <c r="X1094" i="3"/>
  <c r="X1097" i="3"/>
  <c r="X1098" i="3"/>
  <c r="X1102" i="3"/>
  <c r="X1122" i="3"/>
  <c r="X941" i="3"/>
  <c r="X947" i="3"/>
  <c r="X949" i="3"/>
  <c r="X955" i="3"/>
  <c r="X957" i="3"/>
  <c r="X964" i="3"/>
  <c r="X966" i="3"/>
  <c r="X967" i="3"/>
  <c r="X969" i="3"/>
  <c r="X985" i="3"/>
  <c r="X986" i="3"/>
  <c r="X987" i="3"/>
  <c r="X889" i="3"/>
  <c r="X895" i="3"/>
  <c r="X897" i="3"/>
  <c r="X903" i="3"/>
  <c r="X905" i="3"/>
  <c r="X921" i="3"/>
  <c r="X922" i="3"/>
  <c r="X925" i="3"/>
  <c r="X831" i="3"/>
  <c r="X851" i="3"/>
  <c r="X852" i="3"/>
  <c r="X853" i="3"/>
  <c r="X858" i="3"/>
  <c r="X777" i="3"/>
  <c r="X779" i="3"/>
  <c r="X782" i="3"/>
  <c r="X1079" i="3"/>
  <c r="X1088" i="3"/>
  <c r="X1092" i="3"/>
  <c r="X1096" i="3"/>
  <c r="X1100" i="3"/>
  <c r="X1103" i="3"/>
  <c r="X1104" i="3"/>
  <c r="X1106" i="3"/>
  <c r="X1110" i="3"/>
  <c r="X1114" i="3"/>
  <c r="X1118" i="3"/>
  <c r="X1119" i="3"/>
  <c r="X1120" i="3"/>
  <c r="X940" i="3"/>
  <c r="X942" i="3"/>
  <c r="X948" i="3"/>
  <c r="X950" i="3"/>
  <c r="X956" i="3"/>
  <c r="X958" i="3"/>
  <c r="X968" i="3"/>
  <c r="X970" i="3"/>
  <c r="X971" i="3"/>
  <c r="X973" i="3"/>
  <c r="X977" i="3"/>
  <c r="X981" i="3"/>
  <c r="X982" i="3"/>
  <c r="X983" i="3"/>
  <c r="X988" i="3"/>
  <c r="X888" i="3"/>
  <c r="X890" i="3"/>
  <c r="X896" i="3"/>
  <c r="X898" i="3"/>
  <c r="X904" i="3"/>
  <c r="X906" i="3"/>
  <c r="X907" i="3"/>
  <c r="X909" i="3"/>
  <c r="X913" i="3"/>
  <c r="X917" i="3"/>
  <c r="X918" i="3"/>
  <c r="X919" i="3"/>
  <c r="X923" i="3"/>
  <c r="X832" i="3"/>
  <c r="X847" i="3"/>
  <c r="X848" i="3"/>
  <c r="X849" i="3"/>
  <c r="X854" i="3"/>
  <c r="X774" i="3"/>
  <c r="X780" i="3"/>
  <c r="X783" i="3"/>
  <c r="X786" i="3"/>
  <c r="X787" i="3"/>
  <c r="X790" i="3"/>
  <c r="X791" i="3"/>
  <c r="X794" i="3"/>
  <c r="X795" i="3"/>
  <c r="Z2465" i="3"/>
  <c r="V2466" i="3"/>
  <c r="V2467" i="3"/>
  <c r="Z2468" i="3"/>
  <c r="V2473" i="3"/>
  <c r="V2475" i="3"/>
  <c r="Z2476" i="3"/>
  <c r="V2481" i="3"/>
  <c r="V2483" i="3"/>
  <c r="V2484" i="3"/>
  <c r="Z2485" i="3"/>
  <c r="V2486" i="3"/>
  <c r="Z2486" i="3"/>
  <c r="Z2487" i="3"/>
  <c r="Z2488" i="3"/>
  <c r="V2497" i="3"/>
  <c r="V2499" i="3"/>
  <c r="V2500" i="3"/>
  <c r="Z2501" i="3"/>
  <c r="V2465" i="3"/>
  <c r="Z2466" i="3"/>
  <c r="Z2470" i="3"/>
  <c r="V2471" i="3"/>
  <c r="Z2473" i="3"/>
  <c r="Z2477" i="3"/>
  <c r="V2480" i="3"/>
  <c r="Z2483" i="3"/>
  <c r="Z2489" i="3"/>
  <c r="Z2493" i="3"/>
  <c r="Z2497" i="3"/>
  <c r="V2503" i="3"/>
  <c r="V2504" i="3"/>
  <c r="Z2505" i="3"/>
  <c r="V2506" i="3"/>
  <c r="Z2506" i="3"/>
  <c r="Z2507" i="3"/>
  <c r="Z2508" i="3"/>
  <c r="Z2399" i="3"/>
  <c r="V2400" i="3"/>
  <c r="Z2400" i="3"/>
  <c r="Z2401" i="3"/>
  <c r="V2406" i="3"/>
  <c r="Z2407" i="3"/>
  <c r="V2408" i="3"/>
  <c r="Z2408" i="3"/>
  <c r="Z2409" i="3"/>
  <c r="V2414" i="3"/>
  <c r="Z2415" i="3"/>
  <c r="V2416" i="3"/>
  <c r="Z2416" i="3"/>
  <c r="Z2417" i="3"/>
  <c r="V2423" i="3"/>
  <c r="V2425" i="3"/>
  <c r="V2426" i="3"/>
  <c r="Z2427" i="3"/>
  <c r="Z2471" i="3"/>
  <c r="V2472" i="3"/>
  <c r="V2478" i="3"/>
  <c r="Z2480" i="3"/>
  <c r="Z2482" i="3"/>
  <c r="V2485" i="3"/>
  <c r="V2488" i="3"/>
  <c r="V2491" i="3"/>
  <c r="V2494" i="3"/>
  <c r="Z2499" i="3"/>
  <c r="Z2500" i="3"/>
  <c r="Z2503" i="3"/>
  <c r="Z2509" i="3"/>
  <c r="Z2513" i="3"/>
  <c r="V2403" i="3"/>
  <c r="Z2469" i="3"/>
  <c r="V2470" i="3"/>
  <c r="Z2472" i="3"/>
  <c r="Z2474" i="3"/>
  <c r="V2476" i="3"/>
  <c r="V2479" i="3"/>
  <c r="Z2481" i="3"/>
  <c r="Z2484" i="3"/>
  <c r="V2489" i="3"/>
  <c r="Z2490" i="3"/>
  <c r="V2492" i="3"/>
  <c r="V2495" i="3"/>
  <c r="V2498" i="3"/>
  <c r="V2507" i="3"/>
  <c r="Z2510" i="3"/>
  <c r="V2511" i="3"/>
  <c r="Z2512" i="3"/>
  <c r="Z2514" i="3"/>
  <c r="V2515" i="3"/>
  <c r="V2402" i="3"/>
  <c r="V2468" i="3"/>
  <c r="Z2475" i="3"/>
  <c r="V2477" i="3"/>
  <c r="Z2478" i="3"/>
  <c r="V2482" i="3"/>
  <c r="Z2491" i="3"/>
  <c r="Z2492" i="3"/>
  <c r="V2493" i="3"/>
  <c r="Z2494" i="3"/>
  <c r="V2496" i="3"/>
  <c r="Z2502" i="3"/>
  <c r="Z2504" i="3"/>
  <c r="V2505" i="3"/>
  <c r="V2509" i="3"/>
  <c r="V2510" i="3"/>
  <c r="V2513" i="3"/>
  <c r="V2514" i="3"/>
  <c r="V2401" i="3"/>
  <c r="Z2467" i="3"/>
  <c r="V2469" i="3"/>
  <c r="V2474" i="3"/>
  <c r="Z2479" i="3"/>
  <c r="V2487" i="3"/>
  <c r="V2490" i="3"/>
  <c r="Z2495" i="3"/>
  <c r="Z2496" i="3"/>
  <c r="Z2498" i="3"/>
  <c r="V2501" i="3"/>
  <c r="V2502" i="3"/>
  <c r="V2508" i="3"/>
  <c r="Z2511" i="3"/>
  <c r="V2512" i="3"/>
  <c r="Z2515" i="3"/>
  <c r="V2399" i="3"/>
  <c r="Z2402" i="3"/>
  <c r="Z2404" i="3"/>
  <c r="V2405" i="3"/>
  <c r="V2409" i="3"/>
  <c r="Z2411" i="3"/>
  <c r="V2418" i="3"/>
  <c r="Z2421" i="3"/>
  <c r="V2422" i="3"/>
  <c r="Z2425" i="3"/>
  <c r="V2429" i="3"/>
  <c r="V2430" i="3"/>
  <c r="Z2431" i="3"/>
  <c r="V2433" i="3"/>
  <c r="V2434" i="3"/>
  <c r="Z2435" i="3"/>
  <c r="V2437" i="3"/>
  <c r="V2438" i="3"/>
  <c r="Z2439" i="3"/>
  <c r="V2441" i="3"/>
  <c r="V2442" i="3"/>
  <c r="Z2443" i="3"/>
  <c r="V2445" i="3"/>
  <c r="V2446" i="3"/>
  <c r="Z2447" i="3"/>
  <c r="V2332" i="3"/>
  <c r="V2333" i="3"/>
  <c r="Z2334" i="3"/>
  <c r="V2339" i="3"/>
  <c r="V2341" i="3"/>
  <c r="Z2342" i="3"/>
  <c r="V2347" i="3"/>
  <c r="V2349" i="3"/>
  <c r="Z2350" i="3"/>
  <c r="V2359" i="3"/>
  <c r="Z2405" i="3"/>
  <c r="V2407" i="3"/>
  <c r="V2412" i="3"/>
  <c r="Z2414" i="3"/>
  <c r="V2421" i="3"/>
  <c r="V2424" i="3"/>
  <c r="Z2428" i="3"/>
  <c r="Z2430" i="3"/>
  <c r="V2431" i="3"/>
  <c r="V2432" i="3"/>
  <c r="Z2437" i="3"/>
  <c r="Z2444" i="3"/>
  <c r="Z2446" i="3"/>
  <c r="V2447" i="3"/>
  <c r="V2448" i="3"/>
  <c r="V2335" i="3"/>
  <c r="V2336" i="3"/>
  <c r="Z2338" i="3"/>
  <c r="Z2403" i="3"/>
  <c r="V2404" i="3"/>
  <c r="Z2406" i="3"/>
  <c r="V2410" i="3"/>
  <c r="V2413" i="3"/>
  <c r="Z2418" i="3"/>
  <c r="V2419" i="3"/>
  <c r="Z2420" i="3"/>
  <c r="V2428" i="3"/>
  <c r="Z2433" i="3"/>
  <c r="Z2440" i="3"/>
  <c r="Z2442" i="3"/>
  <c r="V2443" i="3"/>
  <c r="V2444" i="3"/>
  <c r="Z2333" i="3"/>
  <c r="V2334" i="3"/>
  <c r="Z2337" i="3"/>
  <c r="V2340" i="3"/>
  <c r="V2343" i="3"/>
  <c r="V2344" i="3"/>
  <c r="Z2346" i="3"/>
  <c r="Z2410" i="3"/>
  <c r="V2411" i="3"/>
  <c r="Z2412" i="3"/>
  <c r="V2417" i="3"/>
  <c r="Z2419" i="3"/>
  <c r="Z2422" i="3"/>
  <c r="Z2424" i="3"/>
  <c r="V2427" i="3"/>
  <c r="Z2429" i="3"/>
  <c r="Z2436" i="3"/>
  <c r="Z2438" i="3"/>
  <c r="V2439" i="3"/>
  <c r="V2440" i="3"/>
  <c r="Z2445" i="3"/>
  <c r="Z2413" i="3"/>
  <c r="V2415" i="3"/>
  <c r="V2420" i="3"/>
  <c r="Z2423" i="3"/>
  <c r="Z2426" i="3"/>
  <c r="Z2432" i="3"/>
  <c r="Z2434" i="3"/>
  <c r="V2435" i="3"/>
  <c r="V2436" i="3"/>
  <c r="Z2441" i="3"/>
  <c r="Z2448" i="3"/>
  <c r="Z2332" i="3"/>
  <c r="Z2336" i="3"/>
  <c r="V2337" i="3"/>
  <c r="Z2339" i="3"/>
  <c r="Z2343" i="3"/>
  <c r="V2346" i="3"/>
  <c r="Z2349" i="3"/>
  <c r="V2350" i="3"/>
  <c r="Z2353" i="3"/>
  <c r="V2354" i="3"/>
  <c r="Z2357" i="3"/>
  <c r="V2358" i="3"/>
  <c r="V2338" i="3"/>
  <c r="Z2340" i="3"/>
  <c r="V2345" i="3"/>
  <c r="Z2347" i="3"/>
  <c r="V2348" i="3"/>
  <c r="Z2351" i="3"/>
  <c r="Z2354" i="3"/>
  <c r="V2355" i="3"/>
  <c r="Z2356" i="3"/>
  <c r="Z2360" i="3"/>
  <c r="V2361" i="3"/>
  <c r="Z2362" i="3"/>
  <c r="V2364" i="3"/>
  <c r="V2367" i="3"/>
  <c r="Z2369" i="3"/>
  <c r="V2370" i="3"/>
  <c r="Z2375" i="3"/>
  <c r="Z2376" i="3"/>
  <c r="V2377" i="3"/>
  <c r="Z2378" i="3"/>
  <c r="V2380" i="3"/>
  <c r="V2342" i="3"/>
  <c r="Z2345" i="3"/>
  <c r="V2352" i="3"/>
  <c r="Z2355" i="3"/>
  <c r="Z2358" i="3"/>
  <c r="V2363" i="3"/>
  <c r="Z2365" i="3"/>
  <c r="V2366" i="3"/>
  <c r="Z2371" i="3"/>
  <c r="Z2372" i="3"/>
  <c r="V2373" i="3"/>
  <c r="Z2374" i="3"/>
  <c r="V2376" i="3"/>
  <c r="V2379" i="3"/>
  <c r="Z2381" i="3"/>
  <c r="Z2344" i="3"/>
  <c r="Z2348" i="3"/>
  <c r="V2353" i="3"/>
  <c r="V2356" i="3"/>
  <c r="Z2359" i="3"/>
  <c r="V2360" i="3"/>
  <c r="Z2361" i="3"/>
  <c r="V2362" i="3"/>
  <c r="Z2367" i="3"/>
  <c r="Z2368" i="3"/>
  <c r="V2369" i="3"/>
  <c r="Z2370" i="3"/>
  <c r="V2372" i="3"/>
  <c r="V2375" i="3"/>
  <c r="Z2377" i="3"/>
  <c r="V2378" i="3"/>
  <c r="Z2335" i="3"/>
  <c r="Z2341" i="3"/>
  <c r="V2351" i="3"/>
  <c r="Z2352" i="3"/>
  <c r="V2357" i="3"/>
  <c r="Z2363" i="3"/>
  <c r="Z2364" i="3"/>
  <c r="V2365" i="3"/>
  <c r="Z2366" i="3"/>
  <c r="V2368" i="3"/>
  <c r="V2371" i="3"/>
  <c r="Z2373" i="3"/>
  <c r="V2374" i="3"/>
  <c r="Z2379" i="3"/>
  <c r="Z2380" i="3"/>
  <c r="V2381" i="3"/>
  <c r="Z2199" i="3"/>
  <c r="Z2200" i="3"/>
  <c r="V2201" i="3"/>
  <c r="Z2201" i="3"/>
  <c r="V2202" i="3"/>
  <c r="Z2203" i="3"/>
  <c r="Z2204" i="3"/>
  <c r="V2205" i="3"/>
  <c r="Z2205" i="3"/>
  <c r="V2206" i="3"/>
  <c r="Z2207" i="3"/>
  <c r="Z2208" i="3"/>
  <c r="V2209" i="3"/>
  <c r="Z2209" i="3"/>
  <c r="V2210" i="3"/>
  <c r="Z2211" i="3"/>
  <c r="Z2212" i="3"/>
  <c r="V2213" i="3"/>
  <c r="Z2213" i="3"/>
  <c r="V2214" i="3"/>
  <c r="Z2215" i="3"/>
  <c r="Z2216" i="3"/>
  <c r="V2217" i="3"/>
  <c r="Z2217" i="3"/>
  <c r="V2218" i="3"/>
  <c r="Z2219" i="3"/>
  <c r="Z2220" i="3"/>
  <c r="V2221" i="3"/>
  <c r="Z2221" i="3"/>
  <c r="V2222" i="3"/>
  <c r="Z2223" i="3"/>
  <c r="Z2224" i="3"/>
  <c r="V2227" i="3"/>
  <c r="V2228" i="3"/>
  <c r="Z2234" i="3"/>
  <c r="V2237" i="3"/>
  <c r="Z2237" i="3"/>
  <c r="V2238" i="3"/>
  <c r="Z2239" i="3"/>
  <c r="V2197" i="3"/>
  <c r="Z2198" i="3"/>
  <c r="Z2202" i="3"/>
  <c r="V2203" i="3"/>
  <c r="V2212" i="3"/>
  <c r="Z2218" i="3"/>
  <c r="V2219" i="3"/>
  <c r="Z2225" i="3"/>
  <c r="Z2227" i="3"/>
  <c r="V2231" i="3"/>
  <c r="Z2232" i="3"/>
  <c r="Z2233" i="3"/>
  <c r="Z2235" i="3"/>
  <c r="V2236" i="3"/>
  <c r="Z2238" i="3"/>
  <c r="V2239" i="3"/>
  <c r="Z2242" i="3"/>
  <c r="V2245" i="3"/>
  <c r="Z2245" i="3"/>
  <c r="V2246" i="3"/>
  <c r="Z2132" i="3"/>
  <c r="V2133" i="3"/>
  <c r="Z2133" i="3"/>
  <c r="Z2134" i="3"/>
  <c r="V2139" i="3"/>
  <c r="Z2140" i="3"/>
  <c r="V2141" i="3"/>
  <c r="Z2141" i="3"/>
  <c r="Z2142" i="3"/>
  <c r="V2199" i="3"/>
  <c r="V2208" i="3"/>
  <c r="Z2214" i="3"/>
  <c r="V2215" i="3"/>
  <c r="V2224" i="3"/>
  <c r="V2225" i="3"/>
  <c r="Z2226" i="3"/>
  <c r="V2230" i="3"/>
  <c r="V2233" i="3"/>
  <c r="V2241" i="3"/>
  <c r="Z2241" i="3"/>
  <c r="V2242" i="3"/>
  <c r="Z2243" i="3"/>
  <c r="Z2244" i="3"/>
  <c r="V2198" i="3"/>
  <c r="V2204" i="3"/>
  <c r="Z2210" i="3"/>
  <c r="V2211" i="3"/>
  <c r="V2220" i="3"/>
  <c r="Z2228" i="3"/>
  <c r="Z2229" i="3"/>
  <c r="Z2231" i="3"/>
  <c r="V2232" i="3"/>
  <c r="V2235" i="3"/>
  <c r="Z2236" i="3"/>
  <c r="Z2240" i="3"/>
  <c r="V2243" i="3"/>
  <c r="V2244" i="3"/>
  <c r="V2135" i="3"/>
  <c r="Z2197" i="3"/>
  <c r="V2200" i="3"/>
  <c r="Z2206" i="3"/>
  <c r="V2207" i="3"/>
  <c r="V2216" i="3"/>
  <c r="Z2222" i="3"/>
  <c r="V2223" i="3"/>
  <c r="V2226" i="3"/>
  <c r="V2229" i="3"/>
  <c r="Z2230" i="3"/>
  <c r="V2234" i="3"/>
  <c r="V2240" i="3"/>
  <c r="Z2246" i="3"/>
  <c r="V2136" i="3"/>
  <c r="V2138" i="3"/>
  <c r="Z2139" i="3"/>
  <c r="V2144" i="3"/>
  <c r="V2146" i="3"/>
  <c r="Z2147" i="3"/>
  <c r="V2152" i="3"/>
  <c r="V2154" i="3"/>
  <c r="V2155" i="3"/>
  <c r="Z2156" i="3"/>
  <c r="V2157" i="3"/>
  <c r="Z2157" i="3"/>
  <c r="Z2158" i="3"/>
  <c r="Z2159" i="3"/>
  <c r="V2161" i="3"/>
  <c r="Z2161" i="3"/>
  <c r="Z2162" i="3"/>
  <c r="Z2163" i="3"/>
  <c r="V2165" i="3"/>
  <c r="Z2165" i="3"/>
  <c r="Z2166" i="3"/>
  <c r="Z2167" i="3"/>
  <c r="V2169" i="3"/>
  <c r="Z2169" i="3"/>
  <c r="Z2170" i="3"/>
  <c r="Z2171" i="3"/>
  <c r="V2173" i="3"/>
  <c r="Z2173" i="3"/>
  <c r="Z2174" i="3"/>
  <c r="Z2175" i="3"/>
  <c r="V2177" i="3"/>
  <c r="Z2177" i="3"/>
  <c r="Z2178" i="3"/>
  <c r="Z2179" i="3"/>
  <c r="Z2066" i="3"/>
  <c r="V2067" i="3"/>
  <c r="Z2067" i="3"/>
  <c r="Z2068" i="3"/>
  <c r="V2073" i="3"/>
  <c r="V2142" i="3"/>
  <c r="V2145" i="3"/>
  <c r="V2148" i="3"/>
  <c r="V2149" i="3"/>
  <c r="Z2151" i="3"/>
  <c r="Z2153" i="3"/>
  <c r="Z2155" i="3"/>
  <c r="V2156" i="3"/>
  <c r="V2160" i="3"/>
  <c r="V2163" i="3"/>
  <c r="Z2168" i="3"/>
  <c r="V2170" i="3"/>
  <c r="V2176" i="3"/>
  <c r="V2179" i="3"/>
  <c r="V2070" i="3"/>
  <c r="V2071" i="3"/>
  <c r="Z2073" i="3"/>
  <c r="Z2074" i="3"/>
  <c r="V2075" i="3"/>
  <c r="Z2075" i="3"/>
  <c r="Z2076" i="3"/>
  <c r="V2081" i="3"/>
  <c r="Z2082" i="3"/>
  <c r="V2083" i="3"/>
  <c r="Z2083" i="3"/>
  <c r="Z2084" i="3"/>
  <c r="V2090" i="3"/>
  <c r="V2092" i="3"/>
  <c r="V2093" i="3"/>
  <c r="Z2094" i="3"/>
  <c r="V2095" i="3"/>
  <c r="Z2095" i="3"/>
  <c r="Z2096" i="3"/>
  <c r="Z2097" i="3"/>
  <c r="Z2136" i="3"/>
  <c r="V2137" i="3"/>
  <c r="V2143" i="3"/>
  <c r="Z2146" i="3"/>
  <c r="V2147" i="3"/>
  <c r="Z2150" i="3"/>
  <c r="V2153" i="3"/>
  <c r="V2159" i="3"/>
  <c r="Z2164" i="3"/>
  <c r="V2166" i="3"/>
  <c r="V2172" i="3"/>
  <c r="V2175" i="3"/>
  <c r="Z2180" i="3"/>
  <c r="V2069" i="3"/>
  <c r="Z2072" i="3"/>
  <c r="V2074" i="3"/>
  <c r="V2076" i="3"/>
  <c r="Z2077" i="3"/>
  <c r="V2082" i="3"/>
  <c r="V2084" i="3"/>
  <c r="Z2085" i="3"/>
  <c r="V2094" i="3"/>
  <c r="V2096" i="3"/>
  <c r="V2097" i="3"/>
  <c r="Z2098" i="3"/>
  <c r="V2099" i="3"/>
  <c r="Z2099" i="3"/>
  <c r="Z2100" i="3"/>
  <c r="Z2101" i="3"/>
  <c r="V2103" i="3"/>
  <c r="Z2103" i="3"/>
  <c r="Z2104" i="3"/>
  <c r="Z2105" i="3"/>
  <c r="V2132" i="3"/>
  <c r="Z2135" i="3"/>
  <c r="V2140" i="3"/>
  <c r="Z2144" i="3"/>
  <c r="Z2148" i="3"/>
  <c r="V2151" i="3"/>
  <c r="Z2154" i="3"/>
  <c r="Z2160" i="3"/>
  <c r="V2162" i="3"/>
  <c r="V2168" i="3"/>
  <c r="V2171" i="3"/>
  <c r="Z2176" i="3"/>
  <c r="V2178" i="3"/>
  <c r="V2068" i="3"/>
  <c r="Z2070" i="3"/>
  <c r="V2077" i="3"/>
  <c r="Z2078" i="3"/>
  <c r="V2079" i="3"/>
  <c r="Z2079" i="3"/>
  <c r="Z2080" i="3"/>
  <c r="V2085" i="3"/>
  <c r="Z2086" i="3"/>
  <c r="V2087" i="3"/>
  <c r="Z2087" i="3"/>
  <c r="V2134" i="3"/>
  <c r="Z2137" i="3"/>
  <c r="Z2138" i="3"/>
  <c r="Z2143" i="3"/>
  <c r="Z2145" i="3"/>
  <c r="Z2149" i="3"/>
  <c r="V2150" i="3"/>
  <c r="Z2152" i="3"/>
  <c r="V2158" i="3"/>
  <c r="V2164" i="3"/>
  <c r="V2167" i="3"/>
  <c r="Z2172" i="3"/>
  <c r="V2174" i="3"/>
  <c r="V2180" i="3"/>
  <c r="V2066" i="3"/>
  <c r="Z2069" i="3"/>
  <c r="Z2071" i="3"/>
  <c r="V2072" i="3"/>
  <c r="V2078" i="3"/>
  <c r="V2080" i="3"/>
  <c r="Z2081" i="3"/>
  <c r="V2086" i="3"/>
  <c r="V2088" i="3"/>
  <c r="V2089" i="3"/>
  <c r="Z2090" i="3"/>
  <c r="V2091" i="3"/>
  <c r="Z2091" i="3"/>
  <c r="Z2092" i="3"/>
  <c r="Z2093" i="3"/>
  <c r="V2102" i="3"/>
  <c r="V2106" i="3"/>
  <c r="V2110" i="3"/>
  <c r="V2114" i="3"/>
  <c r="V2001" i="3"/>
  <c r="V2003" i="3"/>
  <c r="Z2004" i="3"/>
  <c r="V2009" i="3"/>
  <c r="V2011" i="3"/>
  <c r="Z2012" i="3"/>
  <c r="V2017" i="3"/>
  <c r="V2019" i="3"/>
  <c r="Z2020" i="3"/>
  <c r="V2029" i="3"/>
  <c r="V2031" i="3"/>
  <c r="V2032" i="3"/>
  <c r="Z2033" i="3"/>
  <c r="V2034" i="3"/>
  <c r="Z2034" i="3"/>
  <c r="Z2035" i="3"/>
  <c r="Z2036" i="3"/>
  <c r="V2038" i="3"/>
  <c r="Z2038" i="3"/>
  <c r="Z2039" i="3"/>
  <c r="Z2040" i="3"/>
  <c r="V2042" i="3"/>
  <c r="Z2042" i="3"/>
  <c r="V2100" i="3"/>
  <c r="Z2106" i="3"/>
  <c r="V2108" i="3"/>
  <c r="V2109" i="3"/>
  <c r="Z2064" i="3"/>
  <c r="Z2002" i="3"/>
  <c r="Z2006" i="3"/>
  <c r="V2007" i="3"/>
  <c r="Z2009" i="3"/>
  <c r="Z2013" i="3"/>
  <c r="V2016" i="3"/>
  <c r="Z2019" i="3"/>
  <c r="V2020" i="3"/>
  <c r="Z2023" i="3"/>
  <c r="V2024" i="3"/>
  <c r="Z2027" i="3"/>
  <c r="V2028" i="3"/>
  <c r="Z2031" i="3"/>
  <c r="Z2037" i="3"/>
  <c r="V2039" i="3"/>
  <c r="V2045" i="3"/>
  <c r="V2049" i="3"/>
  <c r="V1936" i="3"/>
  <c r="V1938" i="3"/>
  <c r="Z1939" i="3"/>
  <c r="V1944" i="3"/>
  <c r="V1946" i="3"/>
  <c r="Z1947" i="3"/>
  <c r="V1952" i="3"/>
  <c r="V1954" i="3"/>
  <c r="Z1955" i="3"/>
  <c r="V1964" i="3"/>
  <c r="V1966" i="3"/>
  <c r="V1967" i="3"/>
  <c r="Z2088" i="3"/>
  <c r="Z2102" i="3"/>
  <c r="V2104" i="3"/>
  <c r="Z2107" i="3"/>
  <c r="Z2108" i="3"/>
  <c r="Z2109" i="3"/>
  <c r="V2111" i="3"/>
  <c r="Z2112" i="3"/>
  <c r="V2113" i="3"/>
  <c r="V2002" i="3"/>
  <c r="V2005" i="3"/>
  <c r="V2006" i="3"/>
  <c r="Z2008" i="3"/>
  <c r="Z2010" i="3"/>
  <c r="Z2014" i="3"/>
  <c r="V2015" i="3"/>
  <c r="Z2017" i="3"/>
  <c r="Z2021" i="3"/>
  <c r="Z2025" i="3"/>
  <c r="Z2029" i="3"/>
  <c r="V2035" i="3"/>
  <c r="V2041" i="3"/>
  <c r="V1939" i="3"/>
  <c r="Z1940" i="3"/>
  <c r="V1941" i="3"/>
  <c r="Z1941" i="3"/>
  <c r="Z1942" i="3"/>
  <c r="V1947" i="3"/>
  <c r="Z1948" i="3"/>
  <c r="V1949" i="3"/>
  <c r="Z1949" i="3"/>
  <c r="Z1950" i="3"/>
  <c r="V1955" i="3"/>
  <c r="Z1956" i="3"/>
  <c r="V1957" i="3"/>
  <c r="Z1957" i="3"/>
  <c r="Z1958" i="3"/>
  <c r="Z1959" i="3"/>
  <c r="V2101" i="3"/>
  <c r="Z2110" i="3"/>
  <c r="Z2114" i="3"/>
  <c r="Z2115" i="3"/>
  <c r="Z2003" i="3"/>
  <c r="V2004" i="3"/>
  <c r="Z2007" i="3"/>
  <c r="V2010" i="3"/>
  <c r="V2013" i="3"/>
  <c r="V2014" i="3"/>
  <c r="Z2016" i="3"/>
  <c r="Z2018" i="3"/>
  <c r="Z2022" i="3"/>
  <c r="V2023" i="3"/>
  <c r="Z2024" i="3"/>
  <c r="Z2026" i="3"/>
  <c r="V2027" i="3"/>
  <c r="Z2028" i="3"/>
  <c r="Z2030" i="3"/>
  <c r="Z2032" i="3"/>
  <c r="V2033" i="3"/>
  <c r="V2037" i="3"/>
  <c r="V2040" i="3"/>
  <c r="Z2043" i="3"/>
  <c r="Z2044" i="3"/>
  <c r="V2046" i="3"/>
  <c r="Z2046" i="3"/>
  <c r="Z2047" i="3"/>
  <c r="Z2048" i="3"/>
  <c r="V2050" i="3"/>
  <c r="Z2050" i="3"/>
  <c r="V1940" i="3"/>
  <c r="V1942" i="3"/>
  <c r="Z1943" i="3"/>
  <c r="Z2089" i="3"/>
  <c r="V2098" i="3"/>
  <c r="V2105" i="3"/>
  <c r="V2107" i="3"/>
  <c r="Z2111" i="3"/>
  <c r="V2112" i="3"/>
  <c r="Z2113" i="3"/>
  <c r="V2115" i="3"/>
  <c r="V2064" i="3"/>
  <c r="Z2001" i="3"/>
  <c r="Z2005" i="3"/>
  <c r="V2008" i="3"/>
  <c r="Z2011" i="3"/>
  <c r="V2012" i="3"/>
  <c r="Z2015" i="3"/>
  <c r="V2018" i="3"/>
  <c r="V2021" i="3"/>
  <c r="V2022" i="3"/>
  <c r="V2025" i="3"/>
  <c r="V2026" i="3"/>
  <c r="V2030" i="3"/>
  <c r="V2036" i="3"/>
  <c r="Z2041" i="3"/>
  <c r="V2043" i="3"/>
  <c r="V2044" i="3"/>
  <c r="Z2045" i="3"/>
  <c r="V2047" i="3"/>
  <c r="V2048" i="3"/>
  <c r="Z2049" i="3"/>
  <c r="Z1936" i="3"/>
  <c r="V1937" i="3"/>
  <c r="Z1937" i="3"/>
  <c r="Z1938" i="3"/>
  <c r="V1943" i="3"/>
  <c r="Z1944" i="3"/>
  <c r="V1945" i="3"/>
  <c r="Z1945" i="3"/>
  <c r="Z1946" i="3"/>
  <c r="V1951" i="3"/>
  <c r="Z1952" i="3"/>
  <c r="V1953" i="3"/>
  <c r="Z1953" i="3"/>
  <c r="Z1954" i="3"/>
  <c r="V1960" i="3"/>
  <c r="V1962" i="3"/>
  <c r="V1963" i="3"/>
  <c r="Z1964" i="3"/>
  <c r="V1965" i="3"/>
  <c r="Z1965" i="3"/>
  <c r="Z1966" i="3"/>
  <c r="Z1967" i="3"/>
  <c r="V1872" i="3"/>
  <c r="V1874" i="3"/>
  <c r="Z1874" i="3"/>
  <c r="Z1875" i="3"/>
  <c r="V1877" i="3"/>
  <c r="V1880" i="3"/>
  <c r="V1882" i="3"/>
  <c r="Z1882" i="3"/>
  <c r="Z1883" i="3"/>
  <c r="V1885" i="3"/>
  <c r="Z1889" i="3"/>
  <c r="V1891" i="3"/>
  <c r="V1892" i="3"/>
  <c r="V1894" i="3"/>
  <c r="Z1894" i="3"/>
  <c r="Z1895" i="3"/>
  <c r="Z1896" i="3"/>
  <c r="V1898" i="3"/>
  <c r="Z1898" i="3"/>
  <c r="Z1899" i="3"/>
  <c r="Z1900" i="3"/>
  <c r="V1902" i="3"/>
  <c r="Z1902" i="3"/>
  <c r="Z1903" i="3"/>
  <c r="Z1904" i="3"/>
  <c r="V1906" i="3"/>
  <c r="Z1906" i="3"/>
  <c r="Z1907" i="3"/>
  <c r="Z1908" i="3"/>
  <c r="V1948" i="3"/>
  <c r="Z1951" i="3"/>
  <c r="V1958" i="3"/>
  <c r="V1968" i="3"/>
  <c r="V1969" i="3"/>
  <c r="V1972" i="3"/>
  <c r="Z1974" i="3"/>
  <c r="V1975" i="3"/>
  <c r="Z1980" i="3"/>
  <c r="Z1981" i="3"/>
  <c r="V1982" i="3"/>
  <c r="Z1983" i="3"/>
  <c r="V1985" i="3"/>
  <c r="V1870" i="3"/>
  <c r="Z1871" i="3"/>
  <c r="V1873" i="3"/>
  <c r="V1878" i="3"/>
  <c r="Z1880" i="3"/>
  <c r="Z1884" i="3"/>
  <c r="Z1885" i="3"/>
  <c r="Z1886" i="3"/>
  <c r="V1887" i="3"/>
  <c r="Z1888" i="3"/>
  <c r="Z1890" i="3"/>
  <c r="Z1892" i="3"/>
  <c r="V1900" i="3"/>
  <c r="V1901" i="3"/>
  <c r="V1907" i="3"/>
  <c r="Z1909" i="3"/>
  <c r="V1913" i="3"/>
  <c r="V1917" i="3"/>
  <c r="Z1804" i="3"/>
  <c r="Z1805" i="3"/>
  <c r="V1810" i="3"/>
  <c r="Z1811" i="3"/>
  <c r="V1812" i="3"/>
  <c r="Z1812" i="3"/>
  <c r="Z1813" i="3"/>
  <c r="V1818" i="3"/>
  <c r="Z1819" i="3"/>
  <c r="V1820" i="3"/>
  <c r="Z1820" i="3"/>
  <c r="Z1821" i="3"/>
  <c r="Z1822" i="3"/>
  <c r="V1831" i="3"/>
  <c r="V1950" i="3"/>
  <c r="Z1961" i="3"/>
  <c r="Z1962" i="3"/>
  <c r="Z1963" i="3"/>
  <c r="Z1970" i="3"/>
  <c r="V1971" i="3"/>
  <c r="Z1976" i="3"/>
  <c r="Z1977" i="3"/>
  <c r="V1978" i="3"/>
  <c r="Z1979" i="3"/>
  <c r="V1981" i="3"/>
  <c r="V1984" i="3"/>
  <c r="V1869" i="3"/>
  <c r="V1876" i="3"/>
  <c r="Z1879" i="3"/>
  <c r="V1881" i="3"/>
  <c r="V1886" i="3"/>
  <c r="V1889" i="3"/>
  <c r="V1890" i="3"/>
  <c r="V1893" i="3"/>
  <c r="V1896" i="3"/>
  <c r="V1897" i="3"/>
  <c r="V1903" i="3"/>
  <c r="Z1905" i="3"/>
  <c r="V1910" i="3"/>
  <c r="Z1910" i="3"/>
  <c r="Z1911" i="3"/>
  <c r="Z1912" i="3"/>
  <c r="V1914" i="3"/>
  <c r="Z1914" i="3"/>
  <c r="Z1915" i="3"/>
  <c r="Z1916" i="3"/>
  <c r="V1918" i="3"/>
  <c r="Z1918" i="3"/>
  <c r="V1867" i="3"/>
  <c r="Z1803" i="3"/>
  <c r="V1804" i="3"/>
  <c r="V1805" i="3"/>
  <c r="Z1806" i="3"/>
  <c r="V1811" i="3"/>
  <c r="V1813" i="3"/>
  <c r="Z1814" i="3"/>
  <c r="V1819" i="3"/>
  <c r="V1821" i="3"/>
  <c r="V1822" i="3"/>
  <c r="Z1823" i="3"/>
  <c r="V1824" i="3"/>
  <c r="Z1824" i="3"/>
  <c r="Z1825" i="3"/>
  <c r="V1959" i="3"/>
  <c r="Z1968" i="3"/>
  <c r="Z1972" i="3"/>
  <c r="Z1973" i="3"/>
  <c r="V1974" i="3"/>
  <c r="Z1975" i="3"/>
  <c r="V1977" i="3"/>
  <c r="V1980" i="3"/>
  <c r="Z1982" i="3"/>
  <c r="V1983" i="3"/>
  <c r="Z1870" i="3"/>
  <c r="V1871" i="3"/>
  <c r="Z1873" i="3"/>
  <c r="V1875" i="3"/>
  <c r="V1884" i="3"/>
  <c r="Z1887" i="3"/>
  <c r="V1888" i="3"/>
  <c r="Z1891" i="3"/>
  <c r="V1899" i="3"/>
  <c r="Z1901" i="3"/>
  <c r="V1908" i="3"/>
  <c r="V1909" i="3"/>
  <c r="V1911" i="3"/>
  <c r="V1912" i="3"/>
  <c r="V1915" i="3"/>
  <c r="V1916" i="3"/>
  <c r="Z1867" i="3"/>
  <c r="V1803" i="3"/>
  <c r="V1806" i="3"/>
  <c r="Z1807" i="3"/>
  <c r="V1808" i="3"/>
  <c r="Z1808" i="3"/>
  <c r="Z1809" i="3"/>
  <c r="V1956" i="3"/>
  <c r="Z1960" i="3"/>
  <c r="V1961" i="3"/>
  <c r="Z1969" i="3"/>
  <c r="V1970" i="3"/>
  <c r="Z1971" i="3"/>
  <c r="V1973" i="3"/>
  <c r="V1976" i="3"/>
  <c r="Z1978" i="3"/>
  <c r="V1979" i="3"/>
  <c r="Z1984" i="3"/>
  <c r="Z1985" i="3"/>
  <c r="Z1869" i="3"/>
  <c r="Z1872" i="3"/>
  <c r="Z1876" i="3"/>
  <c r="Z1877" i="3"/>
  <c r="Z1878" i="3"/>
  <c r="V1879" i="3"/>
  <c r="Z1881" i="3"/>
  <c r="V1883" i="3"/>
  <c r="Z1893" i="3"/>
  <c r="V1895" i="3"/>
  <c r="Z1897" i="3"/>
  <c r="V1904" i="3"/>
  <c r="V1905" i="3"/>
  <c r="Z1913" i="3"/>
  <c r="Z1917" i="3"/>
  <c r="V1807" i="3"/>
  <c r="V1809" i="3"/>
  <c r="Z1810" i="3"/>
  <c r="V1815" i="3"/>
  <c r="V1817" i="3"/>
  <c r="Z1818" i="3"/>
  <c r="V1827" i="3"/>
  <c r="V1829" i="3"/>
  <c r="V1830" i="3"/>
  <c r="Z1831" i="3"/>
  <c r="V1833" i="3"/>
  <c r="V1834" i="3"/>
  <c r="Z1835" i="3"/>
  <c r="V1837" i="3"/>
  <c r="V1838" i="3"/>
  <c r="Z1839" i="3"/>
  <c r="V1841" i="3"/>
  <c r="V1842" i="3"/>
  <c r="Z1843" i="3"/>
  <c r="V1845" i="3"/>
  <c r="V1846" i="3"/>
  <c r="Z1847" i="3"/>
  <c r="V1849" i="3"/>
  <c r="V1850" i="3"/>
  <c r="Z1851" i="3"/>
  <c r="Z1815" i="3"/>
  <c r="Z1837" i="3"/>
  <c r="Z1844" i="3"/>
  <c r="Z1846" i="3"/>
  <c r="V1847" i="3"/>
  <c r="V1848" i="3"/>
  <c r="V1669" i="3"/>
  <c r="V1671" i="3"/>
  <c r="Z1672" i="3"/>
  <c r="V1677" i="3"/>
  <c r="V1679" i="3"/>
  <c r="Z1680" i="3"/>
  <c r="V1685" i="3"/>
  <c r="V1687" i="3"/>
  <c r="Z1688" i="3"/>
  <c r="V1697" i="3"/>
  <c r="V1701" i="3"/>
  <c r="V1705" i="3"/>
  <c r="V1709" i="3"/>
  <c r="V1713" i="3"/>
  <c r="V1717" i="3"/>
  <c r="V1603" i="3"/>
  <c r="V1605" i="3"/>
  <c r="Z1606" i="3"/>
  <c r="V1611" i="3"/>
  <c r="V1613" i="3"/>
  <c r="Z1614" i="3"/>
  <c r="V1619" i="3"/>
  <c r="V1621" i="3"/>
  <c r="Z1622" i="3"/>
  <c r="V1814" i="3"/>
  <c r="Z1817" i="3"/>
  <c r="V1826" i="3"/>
  <c r="Z1828" i="3"/>
  <c r="Z1829" i="3"/>
  <c r="Z1830" i="3"/>
  <c r="V1832" i="3"/>
  <c r="Z1833" i="3"/>
  <c r="Z1840" i="3"/>
  <c r="Z1842" i="3"/>
  <c r="V1843" i="3"/>
  <c r="V1844" i="3"/>
  <c r="Z1849" i="3"/>
  <c r="V1672" i="3"/>
  <c r="Z1673" i="3"/>
  <c r="V1674" i="3"/>
  <c r="Z1674" i="3"/>
  <c r="Z1675" i="3"/>
  <c r="V1680" i="3"/>
  <c r="Z1681" i="3"/>
  <c r="V1682" i="3"/>
  <c r="Z1682" i="3"/>
  <c r="Z1683" i="3"/>
  <c r="V1688" i="3"/>
  <c r="Z1689" i="3"/>
  <c r="V1690" i="3"/>
  <c r="Z1690" i="3"/>
  <c r="Z1691" i="3"/>
  <c r="Z1692" i="3"/>
  <c r="V1606" i="3"/>
  <c r="Z1607" i="3"/>
  <c r="V1608" i="3"/>
  <c r="Z1608" i="3"/>
  <c r="Z1609" i="3"/>
  <c r="V1614" i="3"/>
  <c r="Z1615" i="3"/>
  <c r="V1616" i="3"/>
  <c r="V1816" i="3"/>
  <c r="V1823" i="3"/>
  <c r="Z1826" i="3"/>
  <c r="Z1836" i="3"/>
  <c r="Z1838" i="3"/>
  <c r="V1839" i="3"/>
  <c r="V1840" i="3"/>
  <c r="Z1845" i="3"/>
  <c r="V1673" i="3"/>
  <c r="V1675" i="3"/>
  <c r="Z1676" i="3"/>
  <c r="V1681" i="3"/>
  <c r="V1683" i="3"/>
  <c r="Z1684" i="3"/>
  <c r="V1689" i="3"/>
  <c r="V1691" i="3"/>
  <c r="V1692" i="3"/>
  <c r="Z1693" i="3"/>
  <c r="V1694" i="3"/>
  <c r="Z1694" i="3"/>
  <c r="Z1695" i="3"/>
  <c r="Z1696" i="3"/>
  <c r="V1698" i="3"/>
  <c r="Z1698" i="3"/>
  <c r="Z1699" i="3"/>
  <c r="Z1700" i="3"/>
  <c r="V1702" i="3"/>
  <c r="Z1702" i="3"/>
  <c r="Z1703" i="3"/>
  <c r="Z1704" i="3"/>
  <c r="V1706" i="3"/>
  <c r="Z1706" i="3"/>
  <c r="Z1707" i="3"/>
  <c r="Z1708" i="3"/>
  <c r="V1710" i="3"/>
  <c r="Z1710" i="3"/>
  <c r="Z1711" i="3"/>
  <c r="Z1712" i="3"/>
  <c r="V1714" i="3"/>
  <c r="Z1714" i="3"/>
  <c r="Z1816" i="3"/>
  <c r="V1825" i="3"/>
  <c r="Z1827" i="3"/>
  <c r="V1828" i="3"/>
  <c r="Z1832" i="3"/>
  <c r="Z1834" i="3"/>
  <c r="V1835" i="3"/>
  <c r="V1836" i="3"/>
  <c r="Z1841" i="3"/>
  <c r="Z1848" i="3"/>
  <c r="Z1850" i="3"/>
  <c r="V1851" i="3"/>
  <c r="Z1669" i="3"/>
  <c r="V1670" i="3"/>
  <c r="Z1670" i="3"/>
  <c r="Z1671" i="3"/>
  <c r="V1676" i="3"/>
  <c r="Z1677" i="3"/>
  <c r="V1678" i="3"/>
  <c r="Z1678" i="3"/>
  <c r="Z1679" i="3"/>
  <c r="V1684" i="3"/>
  <c r="Z1685" i="3"/>
  <c r="V1686" i="3"/>
  <c r="Z1686" i="3"/>
  <c r="Z1687" i="3"/>
  <c r="V1693" i="3"/>
  <c r="V1695" i="3"/>
  <c r="V1696" i="3"/>
  <c r="Z1697" i="3"/>
  <c r="V1699" i="3"/>
  <c r="V1700" i="3"/>
  <c r="Z1701" i="3"/>
  <c r="V1703" i="3"/>
  <c r="V1704" i="3"/>
  <c r="Z1705" i="3"/>
  <c r="V1707" i="3"/>
  <c r="V1708" i="3"/>
  <c r="Z1709" i="3"/>
  <c r="V1711" i="3"/>
  <c r="V1712" i="3"/>
  <c r="Z1713" i="3"/>
  <c r="V1715" i="3"/>
  <c r="V1716" i="3"/>
  <c r="Z1717" i="3"/>
  <c r="V1719" i="3"/>
  <c r="Z1603" i="3"/>
  <c r="V1604" i="3"/>
  <c r="Z1604" i="3"/>
  <c r="Z1605" i="3"/>
  <c r="V1610" i="3"/>
  <c r="Z1611" i="3"/>
  <c r="V1612" i="3"/>
  <c r="Z1612" i="3"/>
  <c r="Z1613" i="3"/>
  <c r="V1618" i="3"/>
  <c r="Z1619" i="3"/>
  <c r="V1620" i="3"/>
  <c r="Z1620" i="3"/>
  <c r="Z1621" i="3"/>
  <c r="V1627" i="3"/>
  <c r="V1629" i="3"/>
  <c r="V1630" i="3"/>
  <c r="Z1631" i="3"/>
  <c r="V1633" i="3"/>
  <c r="V1634" i="3"/>
  <c r="Z1635" i="3"/>
  <c r="V1637" i="3"/>
  <c r="V1638" i="3"/>
  <c r="Z1639" i="3"/>
  <c r="V1641" i="3"/>
  <c r="V1642" i="3"/>
  <c r="Z1643" i="3"/>
  <c r="V1645" i="3"/>
  <c r="V1646" i="3"/>
  <c r="Z1647" i="3"/>
  <c r="V1649" i="3"/>
  <c r="V1650" i="3"/>
  <c r="Z1651" i="3"/>
  <c r="V1653" i="3"/>
  <c r="Z1718" i="3"/>
  <c r="V1609" i="3"/>
  <c r="V1622" i="3"/>
  <c r="Z1624" i="3"/>
  <c r="Z1625" i="3"/>
  <c r="Z1626" i="3"/>
  <c r="Z1629" i="3"/>
  <c r="Z1636" i="3"/>
  <c r="Z1638" i="3"/>
  <c r="V1639" i="3"/>
  <c r="V1640" i="3"/>
  <c r="Z1645" i="3"/>
  <c r="Z1652" i="3"/>
  <c r="Z1535" i="3"/>
  <c r="V1537" i="3"/>
  <c r="Z1537" i="3"/>
  <c r="Z1538" i="3"/>
  <c r="V1540" i="3"/>
  <c r="Z1544" i="3"/>
  <c r="V1547" i="3"/>
  <c r="V1550" i="3"/>
  <c r="Z1551" i="3"/>
  <c r="V1553" i="3"/>
  <c r="Z1553" i="3"/>
  <c r="Z1554" i="3"/>
  <c r="V1556" i="3"/>
  <c r="Z1560" i="3"/>
  <c r="V1563" i="3"/>
  <c r="V1567" i="3"/>
  <c r="V1571" i="3"/>
  <c r="V1575" i="3"/>
  <c r="V1579" i="3"/>
  <c r="V1583" i="3"/>
  <c r="V1468" i="3"/>
  <c r="V1477" i="3"/>
  <c r="V1478" i="3"/>
  <c r="V1480" i="3"/>
  <c r="Z1481" i="3"/>
  <c r="Z1482" i="3"/>
  <c r="V1483" i="3"/>
  <c r="Z1483" i="3"/>
  <c r="Z1484" i="3"/>
  <c r="V1493" i="3"/>
  <c r="V1494" i="3"/>
  <c r="V1497" i="3"/>
  <c r="V1498" i="3"/>
  <c r="V1501" i="3"/>
  <c r="V1502" i="3"/>
  <c r="V1505" i="3"/>
  <c r="V1506" i="3"/>
  <c r="V1509" i="3"/>
  <c r="V1510" i="3"/>
  <c r="V1513" i="3"/>
  <c r="V1514" i="3"/>
  <c r="V1517" i="3"/>
  <c r="V1404" i="3"/>
  <c r="Z1405" i="3"/>
  <c r="V1406" i="3"/>
  <c r="Z1406" i="3"/>
  <c r="Z1407" i="3"/>
  <c r="V1412" i="3"/>
  <c r="Z1413" i="3"/>
  <c r="V1414" i="3"/>
  <c r="Z1414" i="3"/>
  <c r="Z1415" i="3"/>
  <c r="V1420" i="3"/>
  <c r="Z1421" i="3"/>
  <c r="Z1715" i="3"/>
  <c r="V1617" i="3"/>
  <c r="V1623" i="3"/>
  <c r="Z1627" i="3"/>
  <c r="Z1632" i="3"/>
  <c r="Z1634" i="3"/>
  <c r="V1635" i="3"/>
  <c r="V1636" i="3"/>
  <c r="Z1641" i="3"/>
  <c r="Z1648" i="3"/>
  <c r="Z1650" i="3"/>
  <c r="V1651" i="3"/>
  <c r="V1652" i="3"/>
  <c r="V1535" i="3"/>
  <c r="V1538" i="3"/>
  <c r="Z1539" i="3"/>
  <c r="V1541" i="3"/>
  <c r="Z1541" i="3"/>
  <c r="Z1542" i="3"/>
  <c r="V1544" i="3"/>
  <c r="Z1548" i="3"/>
  <c r="V1551" i="3"/>
  <c r="V1554" i="3"/>
  <c r="Z1555" i="3"/>
  <c r="V1557" i="3"/>
  <c r="Z1557" i="3"/>
  <c r="Z1558" i="3"/>
  <c r="V1560" i="3"/>
  <c r="Z1564" i="3"/>
  <c r="Z1568" i="3"/>
  <c r="Z1572" i="3"/>
  <c r="Z1576" i="3"/>
  <c r="Z1580" i="3"/>
  <c r="Z1584" i="3"/>
  <c r="Z1469" i="3"/>
  <c r="Z1470" i="3"/>
  <c r="V1471" i="3"/>
  <c r="Z1471" i="3"/>
  <c r="Z1472" i="3"/>
  <c r="V1481" i="3"/>
  <c r="V1482" i="3"/>
  <c r="V1484" i="3"/>
  <c r="Z1485" i="3"/>
  <c r="Z1486" i="3"/>
  <c r="V1487" i="3"/>
  <c r="Z1487" i="3"/>
  <c r="Z1488" i="3"/>
  <c r="V1405" i="3"/>
  <c r="V1407" i="3"/>
  <c r="Z1408" i="3"/>
  <c r="Z1719" i="3"/>
  <c r="V1615" i="3"/>
  <c r="Z1616" i="3"/>
  <c r="Z1617" i="3"/>
  <c r="Z1623" i="3"/>
  <c r="V1624" i="3"/>
  <c r="Z1628" i="3"/>
  <c r="Z1630" i="3"/>
  <c r="V1631" i="3"/>
  <c r="V1632" i="3"/>
  <c r="Z1637" i="3"/>
  <c r="Z1644" i="3"/>
  <c r="Z1646" i="3"/>
  <c r="V1647" i="3"/>
  <c r="V1648" i="3"/>
  <c r="Z1653" i="3"/>
  <c r="Z1536" i="3"/>
  <c r="V1539" i="3"/>
  <c r="V1542" i="3"/>
  <c r="Z1543" i="3"/>
  <c r="V1545" i="3"/>
  <c r="Z1545" i="3"/>
  <c r="Z1546" i="3"/>
  <c r="V1548" i="3"/>
  <c r="Z1552" i="3"/>
  <c r="V1555" i="3"/>
  <c r="V1558" i="3"/>
  <c r="Z1559" i="3"/>
  <c r="V1561" i="3"/>
  <c r="Z1561" i="3"/>
  <c r="Z1562" i="3"/>
  <c r="V1564" i="3"/>
  <c r="V1565" i="3"/>
  <c r="Z1565" i="3"/>
  <c r="Z1566" i="3"/>
  <c r="V1568" i="3"/>
  <c r="V1569" i="3"/>
  <c r="Z1569" i="3"/>
  <c r="Z1570" i="3"/>
  <c r="V1572" i="3"/>
  <c r="V1573" i="3"/>
  <c r="Z1573" i="3"/>
  <c r="Z1574" i="3"/>
  <c r="V1576" i="3"/>
  <c r="V1577" i="3"/>
  <c r="Z1577" i="3"/>
  <c r="Z1578" i="3"/>
  <c r="V1580" i="3"/>
  <c r="V1581" i="3"/>
  <c r="Z1581" i="3"/>
  <c r="Z1582" i="3"/>
  <c r="V1584" i="3"/>
  <c r="V1585" i="3"/>
  <c r="Z1585" i="3"/>
  <c r="V1469" i="3"/>
  <c r="V1470" i="3"/>
  <c r="V1472" i="3"/>
  <c r="Z1473" i="3"/>
  <c r="Z1474" i="3"/>
  <c r="V1475" i="3"/>
  <c r="Z1475" i="3"/>
  <c r="Z1476" i="3"/>
  <c r="V1485" i="3"/>
  <c r="V1486" i="3"/>
  <c r="V1488" i="3"/>
  <c r="Z1489" i="3"/>
  <c r="Z1490" i="3"/>
  <c r="V1491" i="3"/>
  <c r="Z1491" i="3"/>
  <c r="Z1492" i="3"/>
  <c r="V1495" i="3"/>
  <c r="Z1495" i="3"/>
  <c r="Z1496" i="3"/>
  <c r="V1499" i="3"/>
  <c r="Z1499" i="3"/>
  <c r="Z1500" i="3"/>
  <c r="V1503" i="3"/>
  <c r="Z1503" i="3"/>
  <c r="Z1504" i="3"/>
  <c r="V1507" i="3"/>
  <c r="Z1507" i="3"/>
  <c r="Z1508" i="3"/>
  <c r="V1511" i="3"/>
  <c r="Z1511" i="3"/>
  <c r="Z1512" i="3"/>
  <c r="V1515" i="3"/>
  <c r="Z1515" i="3"/>
  <c r="Z1516" i="3"/>
  <c r="Z1716" i="3"/>
  <c r="V1718" i="3"/>
  <c r="V1607" i="3"/>
  <c r="Z1610" i="3"/>
  <c r="Z1618" i="3"/>
  <c r="V1625" i="3"/>
  <c r="V1626" i="3"/>
  <c r="V1628" i="3"/>
  <c r="Z1633" i="3"/>
  <c r="Z1640" i="3"/>
  <c r="Z1642" i="3"/>
  <c r="V1643" i="3"/>
  <c r="V1644" i="3"/>
  <c r="Z1649" i="3"/>
  <c r="V1536" i="3"/>
  <c r="Z1540" i="3"/>
  <c r="V1543" i="3"/>
  <c r="V1546" i="3"/>
  <c r="Z1547" i="3"/>
  <c r="V1549" i="3"/>
  <c r="Z1549" i="3"/>
  <c r="Z1550" i="3"/>
  <c r="V1552" i="3"/>
  <c r="Z1556" i="3"/>
  <c r="V1559" i="3"/>
  <c r="V1562" i="3"/>
  <c r="Z1563" i="3"/>
  <c r="V1566" i="3"/>
  <c r="Z1567" i="3"/>
  <c r="V1570" i="3"/>
  <c r="Z1571" i="3"/>
  <c r="V1574" i="3"/>
  <c r="Z1575" i="3"/>
  <c r="V1578" i="3"/>
  <c r="Z1579" i="3"/>
  <c r="V1582" i="3"/>
  <c r="Z1583" i="3"/>
  <c r="V1467" i="3"/>
  <c r="Z1467" i="3"/>
  <c r="Z1468" i="3"/>
  <c r="V1473" i="3"/>
  <c r="V1474" i="3"/>
  <c r="V1476" i="3"/>
  <c r="Z1477" i="3"/>
  <c r="Z1478" i="3"/>
  <c r="V1479" i="3"/>
  <c r="Z1479" i="3"/>
  <c r="Z1480" i="3"/>
  <c r="V1489" i="3"/>
  <c r="V1490" i="3"/>
  <c r="V1492" i="3"/>
  <c r="Z1493" i="3"/>
  <c r="Z1494" i="3"/>
  <c r="V1496" i="3"/>
  <c r="Z1497" i="3"/>
  <c r="Z1498" i="3"/>
  <c r="V1500" i="3"/>
  <c r="Z1501" i="3"/>
  <c r="Z1502" i="3"/>
  <c r="V1504" i="3"/>
  <c r="Z1505" i="3"/>
  <c r="Z1506" i="3"/>
  <c r="V1508" i="3"/>
  <c r="Z1509" i="3"/>
  <c r="Z1510" i="3"/>
  <c r="V1512" i="3"/>
  <c r="Z1513" i="3"/>
  <c r="Z1514" i="3"/>
  <c r="V1516" i="3"/>
  <c r="Z1517" i="3"/>
  <c r="V1401" i="3"/>
  <c r="V1403" i="3"/>
  <c r="Z1404" i="3"/>
  <c r="V1409" i="3"/>
  <c r="V1411" i="3"/>
  <c r="Z1412" i="3"/>
  <c r="V1417" i="3"/>
  <c r="V1419" i="3"/>
  <c r="Z1420" i="3"/>
  <c r="V1429" i="3"/>
  <c r="V1433" i="3"/>
  <c r="V1437" i="3"/>
  <c r="V1441" i="3"/>
  <c r="V1445" i="3"/>
  <c r="V1449" i="3"/>
  <c r="Z1354" i="3"/>
  <c r="V1355" i="3"/>
  <c r="Z1355" i="3"/>
  <c r="Z1356" i="3"/>
  <c r="Z1402" i="3"/>
  <c r="Z1409" i="3"/>
  <c r="V1410" i="3"/>
  <c r="V1416" i="3"/>
  <c r="Z1418" i="3"/>
  <c r="Z1419" i="3"/>
  <c r="Z1422" i="3"/>
  <c r="V1423" i="3"/>
  <c r="Z1424" i="3"/>
  <c r="Z1426" i="3"/>
  <c r="V1427" i="3"/>
  <c r="Z1428" i="3"/>
  <c r="V1430" i="3"/>
  <c r="Z1435" i="3"/>
  <c r="V1436" i="3"/>
  <c r="Z1441" i="3"/>
  <c r="Z1442" i="3"/>
  <c r="V1443" i="3"/>
  <c r="Z1444" i="3"/>
  <c r="V1446" i="3"/>
  <c r="V1356" i="3"/>
  <c r="V1361" i="3"/>
  <c r="Z1362" i="3"/>
  <c r="V1363" i="3"/>
  <c r="Z1363" i="3"/>
  <c r="Z1364" i="3"/>
  <c r="V1370" i="3"/>
  <c r="V1374" i="3"/>
  <c r="V1378" i="3"/>
  <c r="V1382" i="3"/>
  <c r="V1303" i="3"/>
  <c r="Z1303" i="3"/>
  <c r="Z1304" i="3"/>
  <c r="V1310" i="3"/>
  <c r="V1313" i="3"/>
  <c r="Z1314" i="3"/>
  <c r="V1316" i="3"/>
  <c r="V1317" i="3"/>
  <c r="Z1318" i="3"/>
  <c r="V1204" i="3"/>
  <c r="V1207" i="3"/>
  <c r="Z1208" i="3"/>
  <c r="V1209" i="3"/>
  <c r="Z1209" i="3"/>
  <c r="Z1210" i="3"/>
  <c r="V1215" i="3"/>
  <c r="Z1216" i="3"/>
  <c r="V1217" i="3"/>
  <c r="Z1217" i="3"/>
  <c r="Z1218" i="3"/>
  <c r="V1224" i="3"/>
  <c r="V1226" i="3"/>
  <c r="V1227" i="3"/>
  <c r="Z1228" i="3"/>
  <c r="V1229" i="3"/>
  <c r="Z1229" i="3"/>
  <c r="Z1230" i="3"/>
  <c r="Z1231" i="3"/>
  <c r="Z1250" i="3"/>
  <c r="Z1251" i="3"/>
  <c r="Z1401" i="3"/>
  <c r="V1408" i="3"/>
  <c r="V1413" i="3"/>
  <c r="Z1416" i="3"/>
  <c r="V1422" i="3"/>
  <c r="V1425" i="3"/>
  <c r="V1426" i="3"/>
  <c r="Z1431" i="3"/>
  <c r="V1432" i="3"/>
  <c r="Z1437" i="3"/>
  <c r="Z1438" i="3"/>
  <c r="V1439" i="3"/>
  <c r="Z1440" i="3"/>
  <c r="V1442" i="3"/>
  <c r="Z1447" i="3"/>
  <c r="V1448" i="3"/>
  <c r="V1354" i="3"/>
  <c r="Z1357" i="3"/>
  <c r="V1362" i="3"/>
  <c r="V1364" i="3"/>
  <c r="Z1365" i="3"/>
  <c r="V1367" i="3"/>
  <c r="Z1367" i="3"/>
  <c r="Z1368" i="3"/>
  <c r="Z1302" i="3"/>
  <c r="V1304" i="3"/>
  <c r="Z1305" i="3"/>
  <c r="V1307" i="3"/>
  <c r="Z1307" i="3"/>
  <c r="Z1308" i="3"/>
  <c r="V1314" i="3"/>
  <c r="V1318" i="3"/>
  <c r="V1208" i="3"/>
  <c r="V1210" i="3"/>
  <c r="Z1211" i="3"/>
  <c r="V1216" i="3"/>
  <c r="V1218" i="3"/>
  <c r="Z1219" i="3"/>
  <c r="V1228" i="3"/>
  <c r="V1230" i="3"/>
  <c r="V1231" i="3"/>
  <c r="Z1232" i="3"/>
  <c r="V1233" i="3"/>
  <c r="Z1233" i="3"/>
  <c r="Z1234" i="3"/>
  <c r="Z1235" i="3"/>
  <c r="V1237" i="3"/>
  <c r="Z1237" i="3"/>
  <c r="Z1238" i="3"/>
  <c r="Z1239" i="3"/>
  <c r="V1241" i="3"/>
  <c r="Z1241" i="3"/>
  <c r="Z1242" i="3"/>
  <c r="Z1243" i="3"/>
  <c r="V1245" i="3"/>
  <c r="Z1245" i="3"/>
  <c r="Z1246" i="3"/>
  <c r="Z1247" i="3"/>
  <c r="V1249" i="3"/>
  <c r="Z1249" i="3"/>
  <c r="V1250" i="3"/>
  <c r="V1251" i="3"/>
  <c r="Z1252" i="3"/>
  <c r="Z1403" i="3"/>
  <c r="Z1410" i="3"/>
  <c r="Z1411" i="3"/>
  <c r="Z1417" i="3"/>
  <c r="V1418" i="3"/>
  <c r="Z1423" i="3"/>
  <c r="V1424" i="3"/>
  <c r="Z1427" i="3"/>
  <c r="V1428" i="3"/>
  <c r="Z1433" i="3"/>
  <c r="Z1434" i="3"/>
  <c r="V1435" i="3"/>
  <c r="Z1436" i="3"/>
  <c r="V1438" i="3"/>
  <c r="Z1443" i="3"/>
  <c r="V1444" i="3"/>
  <c r="Z1449" i="3"/>
  <c r="Z1358" i="3"/>
  <c r="V1359" i="3"/>
  <c r="Z1359" i="3"/>
  <c r="Z1360" i="3"/>
  <c r="V1365" i="3"/>
  <c r="Z1366" i="3"/>
  <c r="V1368" i="3"/>
  <c r="Z1369" i="3"/>
  <c r="V1371" i="3"/>
  <c r="Z1371" i="3"/>
  <c r="Z1372" i="3"/>
  <c r="Z1373" i="3"/>
  <c r="V1375" i="3"/>
  <c r="Z1375" i="3"/>
  <c r="Z1376" i="3"/>
  <c r="Z1377" i="3"/>
  <c r="V1379" i="3"/>
  <c r="Z1379" i="3"/>
  <c r="Z1380" i="3"/>
  <c r="Z1381" i="3"/>
  <c r="V1383" i="3"/>
  <c r="Z1383" i="3"/>
  <c r="Z1384" i="3"/>
  <c r="V1302" i="3"/>
  <c r="V1305" i="3"/>
  <c r="Z1306" i="3"/>
  <c r="V1308" i="3"/>
  <c r="Z1309" i="3"/>
  <c r="V1311" i="3"/>
  <c r="Z1311" i="3"/>
  <c r="Z1312" i="3"/>
  <c r="Z1205" i="3"/>
  <c r="Z1206" i="3"/>
  <c r="V1211" i="3"/>
  <c r="Z1212" i="3"/>
  <c r="V1213" i="3"/>
  <c r="Z1213" i="3"/>
  <c r="Z1214" i="3"/>
  <c r="V1219" i="3"/>
  <c r="Z1220" i="3"/>
  <c r="V1221" i="3"/>
  <c r="Z1221" i="3"/>
  <c r="Z1222" i="3"/>
  <c r="Z1223" i="3"/>
  <c r="V1232" i="3"/>
  <c r="V1234" i="3"/>
  <c r="V1235" i="3"/>
  <c r="Z1236" i="3"/>
  <c r="V1238" i="3"/>
  <c r="V1239" i="3"/>
  <c r="Z1240" i="3"/>
  <c r="V1242" i="3"/>
  <c r="V1243" i="3"/>
  <c r="Z1244" i="3"/>
  <c r="V1246" i="3"/>
  <c r="V1247" i="3"/>
  <c r="Z1248" i="3"/>
  <c r="V1252" i="3"/>
  <c r="V1402" i="3"/>
  <c r="V1415" i="3"/>
  <c r="V1421" i="3"/>
  <c r="Z1425" i="3"/>
  <c r="Z1429" i="3"/>
  <c r="Z1430" i="3"/>
  <c r="V1431" i="3"/>
  <c r="Z1432" i="3"/>
  <c r="V1434" i="3"/>
  <c r="Z1439" i="3"/>
  <c r="V1440" i="3"/>
  <c r="Z1445" i="3"/>
  <c r="Z1446" i="3"/>
  <c r="V1447" i="3"/>
  <c r="Z1448" i="3"/>
  <c r="V1357" i="3"/>
  <c r="V1358" i="3"/>
  <c r="V1360" i="3"/>
  <c r="Z1361" i="3"/>
  <c r="V1366" i="3"/>
  <c r="V1369" i="3"/>
  <c r="Z1370" i="3"/>
  <c r="V1372" i="3"/>
  <c r="V1373" i="3"/>
  <c r="Z1374" i="3"/>
  <c r="V1376" i="3"/>
  <c r="V1377" i="3"/>
  <c r="Z1378" i="3"/>
  <c r="V1380" i="3"/>
  <c r="V1381" i="3"/>
  <c r="Z1382" i="3"/>
  <c r="V1384" i="3"/>
  <c r="V1306" i="3"/>
  <c r="V1309" i="3"/>
  <c r="Z1310" i="3"/>
  <c r="V1312" i="3"/>
  <c r="Z1313" i="3"/>
  <c r="V1315" i="3"/>
  <c r="Z1315" i="3"/>
  <c r="Z1316" i="3"/>
  <c r="Z1317" i="3"/>
  <c r="Z1204" i="3"/>
  <c r="V1205" i="3"/>
  <c r="V1206" i="3"/>
  <c r="Z1207" i="3"/>
  <c r="V1212" i="3"/>
  <c r="V1214" i="3"/>
  <c r="Z1215" i="3"/>
  <c r="V1220" i="3"/>
  <c r="V1222" i="3"/>
  <c r="V1223" i="3"/>
  <c r="Z1224" i="3"/>
  <c r="V1225" i="3"/>
  <c r="Z1225" i="3"/>
  <c r="Z1226" i="3"/>
  <c r="Z1227" i="3"/>
  <c r="V1236" i="3"/>
  <c r="V1240" i="3"/>
  <c r="V1244" i="3"/>
  <c r="V1248" i="3"/>
  <c r="V1077" i="3"/>
  <c r="V1079" i="3"/>
  <c r="Z1080" i="3"/>
  <c r="V1085" i="3"/>
  <c r="V1087" i="3"/>
  <c r="Z1088" i="3"/>
  <c r="V1093" i="3"/>
  <c r="V1095" i="3"/>
  <c r="V1096" i="3"/>
  <c r="Z1097" i="3"/>
  <c r="V1098" i="3"/>
  <c r="Z1098" i="3"/>
  <c r="Z1099" i="3"/>
  <c r="Z1100" i="3"/>
  <c r="Z1073" i="3"/>
  <c r="V1076" i="3"/>
  <c r="Z1079" i="3"/>
  <c r="V1080" i="3"/>
  <c r="Z1083" i="3"/>
  <c r="V1086" i="3"/>
  <c r="V1089" i="3"/>
  <c r="V1090" i="3"/>
  <c r="Z1092" i="3"/>
  <c r="Z1094" i="3"/>
  <c r="Z1096" i="3"/>
  <c r="V1097" i="3"/>
  <c r="V1101" i="3"/>
  <c r="V1102" i="3"/>
  <c r="Z1102" i="3"/>
  <c r="Z1103" i="3"/>
  <c r="Z1104" i="3"/>
  <c r="Z1119" i="3"/>
  <c r="Z1120" i="3"/>
  <c r="V1122" i="3"/>
  <c r="Z1122" i="3"/>
  <c r="Z940" i="3"/>
  <c r="V941" i="3"/>
  <c r="Z941" i="3"/>
  <c r="Z942" i="3"/>
  <c r="V947" i="3"/>
  <c r="Z948" i="3"/>
  <c r="V949" i="3"/>
  <c r="Z949" i="3"/>
  <c r="Z950" i="3"/>
  <c r="V955" i="3"/>
  <c r="Z956" i="3"/>
  <c r="V957" i="3"/>
  <c r="Z957" i="3"/>
  <c r="Z958" i="3"/>
  <c r="V964" i="3"/>
  <c r="V966" i="3"/>
  <c r="V967" i="3"/>
  <c r="Z968" i="3"/>
  <c r="V969" i="3"/>
  <c r="Z969" i="3"/>
  <c r="Z970" i="3"/>
  <c r="Z971" i="3"/>
  <c r="Z982" i="3"/>
  <c r="Z983" i="3"/>
  <c r="V985" i="3"/>
  <c r="Z985" i="3"/>
  <c r="V986" i="3"/>
  <c r="V987" i="3"/>
  <c r="Z988" i="3"/>
  <c r="Z888" i="3"/>
  <c r="V889" i="3"/>
  <c r="Z889" i="3"/>
  <c r="Z890" i="3"/>
  <c r="V895" i="3"/>
  <c r="Z896" i="3"/>
  <c r="V897" i="3"/>
  <c r="Z897" i="3"/>
  <c r="Z898" i="3"/>
  <c r="V903" i="3"/>
  <c r="Z904" i="3"/>
  <c r="V905" i="3"/>
  <c r="Z905" i="3"/>
  <c r="Z906" i="3"/>
  <c r="Z907" i="3"/>
  <c r="Z918" i="3"/>
  <c r="Z919" i="3"/>
  <c r="V921" i="3"/>
  <c r="Z921" i="3"/>
  <c r="V922" i="3"/>
  <c r="Z923" i="3"/>
  <c r="V925" i="3"/>
  <c r="V831" i="3"/>
  <c r="Z831" i="3"/>
  <c r="Z832" i="3"/>
  <c r="Z848" i="3"/>
  <c r="Z849" i="3"/>
  <c r="V851" i="3"/>
  <c r="Z851" i="3"/>
  <c r="V852" i="3"/>
  <c r="V853" i="3"/>
  <c r="Z854" i="3"/>
  <c r="V858" i="3"/>
  <c r="V777" i="3"/>
  <c r="V779" i="3"/>
  <c r="Z780" i="3"/>
  <c r="V782" i="3"/>
  <c r="Z782" i="3"/>
  <c r="Z783" i="3"/>
  <c r="Z787" i="3"/>
  <c r="Z791" i="3"/>
  <c r="Z794" i="3"/>
  <c r="Z1074" i="3"/>
  <c r="V1075" i="3"/>
  <c r="Z1077" i="3"/>
  <c r="Z1081" i="3"/>
  <c r="V1084" i="3"/>
  <c r="Z1087" i="3"/>
  <c r="V1088" i="3"/>
  <c r="Z1091" i="3"/>
  <c r="V1094" i="3"/>
  <c r="V1100" i="3"/>
  <c r="V1103" i="3"/>
  <c r="V1104" i="3"/>
  <c r="Z1105" i="3"/>
  <c r="V1106" i="3"/>
  <c r="Z1106" i="3"/>
  <c r="Z1107" i="3"/>
  <c r="Z1108" i="3"/>
  <c r="V1110" i="3"/>
  <c r="Z1110" i="3"/>
  <c r="Z1111" i="3"/>
  <c r="Z1112" i="3"/>
  <c r="V1114" i="3"/>
  <c r="Z1114" i="3"/>
  <c r="Z1115" i="3"/>
  <c r="Z1116" i="3"/>
  <c r="V1118" i="3"/>
  <c r="Z1118" i="3"/>
  <c r="V1119" i="3"/>
  <c r="V1120" i="3"/>
  <c r="Z1121" i="3"/>
  <c r="V940" i="3"/>
  <c r="V942" i="3"/>
  <c r="Z943" i="3"/>
  <c r="V948" i="3"/>
  <c r="V950" i="3"/>
  <c r="Z951" i="3"/>
  <c r="V956" i="3"/>
  <c r="V958" i="3"/>
  <c r="Z959" i="3"/>
  <c r="V968" i="3"/>
  <c r="V970" i="3"/>
  <c r="V971" i="3"/>
  <c r="Z972" i="3"/>
  <c r="V973" i="3"/>
  <c r="Z973" i="3"/>
  <c r="Z974" i="3"/>
  <c r="Z975" i="3"/>
  <c r="V977" i="3"/>
  <c r="Z977" i="3"/>
  <c r="Z978" i="3"/>
  <c r="Z979" i="3"/>
  <c r="V981" i="3"/>
  <c r="Z981" i="3"/>
  <c r="V982" i="3"/>
  <c r="V983" i="3"/>
  <c r="Z984" i="3"/>
  <c r="V988" i="3"/>
  <c r="V888" i="3"/>
  <c r="V890" i="3"/>
  <c r="Z891" i="3"/>
  <c r="V896" i="3"/>
  <c r="V898" i="3"/>
  <c r="Z899" i="3"/>
  <c r="V904" i="3"/>
  <c r="V906" i="3"/>
  <c r="V907" i="3"/>
  <c r="Z908" i="3"/>
  <c r="V909" i="3"/>
  <c r="Z909" i="3"/>
  <c r="Z910" i="3"/>
  <c r="Z911" i="3"/>
  <c r="V913" i="3"/>
  <c r="Z913" i="3"/>
  <c r="Z914" i="3"/>
  <c r="Z915" i="3"/>
  <c r="V917" i="3"/>
  <c r="Z917" i="3"/>
  <c r="V918" i="3"/>
  <c r="V919" i="3"/>
  <c r="Z920" i="3"/>
  <c r="V923" i="3"/>
  <c r="Z924" i="3"/>
  <c r="V832" i="3"/>
  <c r="Z833" i="3"/>
  <c r="Z836" i="3"/>
  <c r="Z837" i="3"/>
  <c r="Z840" i="3"/>
  <c r="Z841" i="3"/>
  <c r="Z844" i="3"/>
  <c r="Z845" i="3"/>
  <c r="V847" i="3"/>
  <c r="Z847" i="3"/>
  <c r="V848" i="3"/>
  <c r="V849" i="3"/>
  <c r="Z850" i="3"/>
  <c r="V854" i="3"/>
  <c r="Z860" i="3"/>
  <c r="Z773" i="3"/>
  <c r="V774" i="3"/>
  <c r="Z774" i="3"/>
  <c r="Z775" i="3"/>
  <c r="V780" i="3"/>
  <c r="Z781" i="3"/>
  <c r="V783" i="3"/>
  <c r="Z784" i="3"/>
  <c r="V786" i="3"/>
  <c r="Z786" i="3"/>
  <c r="V787" i="3"/>
  <c r="Z788" i="3"/>
  <c r="V790" i="3"/>
  <c r="Z790" i="3"/>
  <c r="V791" i="3"/>
  <c r="Z792" i="3"/>
  <c r="V794" i="3"/>
  <c r="V795" i="3"/>
  <c r="Z795" i="3"/>
  <c r="V1073" i="3"/>
  <c r="V1074" i="3"/>
  <c r="Z1076" i="3"/>
  <c r="Z1078" i="3"/>
  <c r="Z1082" i="3"/>
  <c r="V1083" i="3"/>
  <c r="Z1085" i="3"/>
  <c r="Z1089" i="3"/>
  <c r="V1092" i="3"/>
  <c r="Z1095" i="3"/>
  <c r="Z1101" i="3"/>
  <c r="V1105" i="3"/>
  <c r="V1107" i="3"/>
  <c r="V1108" i="3"/>
  <c r="Z1109" i="3"/>
  <c r="V1111" i="3"/>
  <c r="V1112" i="3"/>
  <c r="Z1113" i="3"/>
  <c r="V1115" i="3"/>
  <c r="V1116" i="3"/>
  <c r="Z1117" i="3"/>
  <c r="V1121" i="3"/>
  <c r="V943" i="3"/>
  <c r="Z944" i="3"/>
  <c r="V945" i="3"/>
  <c r="Z945" i="3"/>
  <c r="Z946" i="3"/>
  <c r="V951" i="3"/>
  <c r="Z952" i="3"/>
  <c r="V953" i="3"/>
  <c r="Z953" i="3"/>
  <c r="Z954" i="3"/>
  <c r="V959" i="3"/>
  <c r="Z960" i="3"/>
  <c r="V961" i="3"/>
  <c r="Z961" i="3"/>
  <c r="Z962" i="3"/>
  <c r="Z963" i="3"/>
  <c r="V972" i="3"/>
  <c r="V974" i="3"/>
  <c r="V975" i="3"/>
  <c r="Z976" i="3"/>
  <c r="V978" i="3"/>
  <c r="V979" i="3"/>
  <c r="Z980" i="3"/>
  <c r="V984" i="3"/>
  <c r="Z990" i="3"/>
  <c r="Z991" i="3"/>
  <c r="V891" i="3"/>
  <c r="Z892" i="3"/>
  <c r="V893" i="3"/>
  <c r="Z893" i="3"/>
  <c r="Z894" i="3"/>
  <c r="V899" i="3"/>
  <c r="Z900" i="3"/>
  <c r="V901" i="3"/>
  <c r="Z901" i="3"/>
  <c r="Z902" i="3"/>
  <c r="V908" i="3"/>
  <c r="V910" i="3"/>
  <c r="V911" i="3"/>
  <c r="Z912" i="3"/>
  <c r="V914" i="3"/>
  <c r="V915" i="3"/>
  <c r="Z916" i="3"/>
  <c r="V920" i="3"/>
  <c r="V924" i="3"/>
  <c r="V833" i="3"/>
  <c r="Z834" i="3"/>
  <c r="V835" i="3"/>
  <c r="Z835" i="3"/>
  <c r="V836" i="3"/>
  <c r="V837" i="3"/>
  <c r="Z838" i="3"/>
  <c r="V839" i="3"/>
  <c r="Z839" i="3"/>
  <c r="V840" i="3"/>
  <c r="V841" i="3"/>
  <c r="Z842" i="3"/>
  <c r="V843" i="3"/>
  <c r="Z843" i="3"/>
  <c r="V844" i="3"/>
  <c r="V845" i="3"/>
  <c r="Z846" i="3"/>
  <c r="V850" i="3"/>
  <c r="Z856" i="3"/>
  <c r="Z857" i="3"/>
  <c r="V859" i="3"/>
  <c r="Z859" i="3"/>
  <c r="V860" i="3"/>
  <c r="V773" i="3"/>
  <c r="V775" i="3"/>
  <c r="Z776" i="3"/>
  <c r="V781" i="3"/>
  <c r="V784" i="3"/>
  <c r="Z785" i="3"/>
  <c r="V788" i="3"/>
  <c r="Z789" i="3"/>
  <c r="V792" i="3"/>
  <c r="Z793" i="3"/>
  <c r="Z1075" i="3"/>
  <c r="V1078" i="3"/>
  <c r="V1081" i="3"/>
  <c r="V1082" i="3"/>
  <c r="Z1084" i="3"/>
  <c r="Z1086" i="3"/>
  <c r="Z1090" i="3"/>
  <c r="V1091" i="3"/>
  <c r="Z1093" i="3"/>
  <c r="V1099" i="3"/>
  <c r="V1109" i="3"/>
  <c r="V1113" i="3"/>
  <c r="V1117" i="3"/>
  <c r="V944" i="3"/>
  <c r="V946" i="3"/>
  <c r="Z947" i="3"/>
  <c r="V952" i="3"/>
  <c r="V954" i="3"/>
  <c r="Z955" i="3"/>
  <c r="V960" i="3"/>
  <c r="V962" i="3"/>
  <c r="V963" i="3"/>
  <c r="Z964" i="3"/>
  <c r="V965" i="3"/>
  <c r="Z965" i="3"/>
  <c r="Z966" i="3"/>
  <c r="Z967" i="3"/>
  <c r="V976" i="3"/>
  <c r="V980" i="3"/>
  <c r="Z986" i="3"/>
  <c r="Z987" i="3"/>
  <c r="V989" i="3"/>
  <c r="Z989" i="3"/>
  <c r="V990" i="3"/>
  <c r="V991" i="3"/>
  <c r="V892" i="3"/>
  <c r="V894" i="3"/>
  <c r="Z895" i="3"/>
  <c r="V900" i="3"/>
  <c r="V902" i="3"/>
  <c r="Z903" i="3"/>
  <c r="V912" i="3"/>
  <c r="V916" i="3"/>
  <c r="Z922" i="3"/>
  <c r="Z925" i="3"/>
  <c r="V834" i="3"/>
  <c r="V838" i="3"/>
  <c r="V842" i="3"/>
  <c r="V846" i="3"/>
  <c r="Z852" i="3"/>
  <c r="Z853" i="3"/>
  <c r="V855" i="3"/>
  <c r="Z855" i="3"/>
  <c r="V856" i="3"/>
  <c r="V857" i="3"/>
  <c r="Z858" i="3"/>
  <c r="V776" i="3"/>
  <c r="Z777" i="3"/>
  <c r="V778" i="3"/>
  <c r="Z778" i="3"/>
  <c r="Z779" i="3"/>
  <c r="V785" i="3"/>
  <c r="V789" i="3"/>
  <c r="V793" i="3"/>
  <c r="W2403" i="3"/>
  <c r="W2413" i="3"/>
  <c r="W2422" i="3"/>
  <c r="AA2425" i="3"/>
  <c r="AA2402" i="3"/>
  <c r="AA2400" i="3"/>
  <c r="W2410" i="3"/>
  <c r="W2420" i="3"/>
  <c r="AA2429" i="3"/>
  <c r="AA2433" i="3"/>
  <c r="AA2437" i="3"/>
  <c r="AA2441" i="3"/>
  <c r="AA2445" i="3"/>
  <c r="AA2404" i="3"/>
  <c r="W2415" i="3"/>
  <c r="W2429" i="3"/>
  <c r="W2445" i="3"/>
  <c r="W2412" i="3"/>
  <c r="W2434" i="3"/>
  <c r="W2404" i="3"/>
  <c r="AA2420" i="3"/>
  <c r="AA2435" i="3"/>
  <c r="W2408" i="3"/>
  <c r="AA2419" i="3"/>
  <c r="W2433" i="3"/>
  <c r="AA2001" i="3"/>
  <c r="W2002" i="3"/>
  <c r="AA2002" i="3"/>
  <c r="AA2003" i="3"/>
  <c r="W2008" i="3"/>
  <c r="AA2009" i="3"/>
  <c r="W2010" i="3"/>
  <c r="AA2010" i="3"/>
  <c r="AA2011" i="3"/>
  <c r="W2016" i="3"/>
  <c r="AA2017" i="3"/>
  <c r="W2018" i="3"/>
  <c r="AA2018" i="3"/>
  <c r="AA2019" i="3"/>
  <c r="W2025" i="3"/>
  <c r="W2027" i="3"/>
  <c r="W2028" i="3"/>
  <c r="AA2029" i="3"/>
  <c r="W2030" i="3"/>
  <c r="AA2030" i="3"/>
  <c r="AA2031" i="3"/>
  <c r="AA2032" i="3"/>
  <c r="W2003" i="3"/>
  <c r="AA2005" i="3"/>
  <c r="W2012" i="3"/>
  <c r="AA2015" i="3"/>
  <c r="W2021" i="3"/>
  <c r="W2022" i="3"/>
  <c r="W2026" i="3"/>
  <c r="W2032" i="3"/>
  <c r="AA2035" i="3"/>
  <c r="W2036" i="3"/>
  <c r="AA2041" i="3"/>
  <c r="AA2042" i="3"/>
  <c r="W2043" i="3"/>
  <c r="W2044" i="3"/>
  <c r="AA2045" i="3"/>
  <c r="W2047" i="3"/>
  <c r="W2048" i="3"/>
  <c r="AA2049" i="3"/>
  <c r="W2001" i="3"/>
  <c r="AA2004" i="3"/>
  <c r="AA2006" i="3"/>
  <c r="W2007" i="3"/>
  <c r="W2011" i="3"/>
  <c r="AA2013" i="3"/>
  <c r="W2020" i="3"/>
  <c r="AA2023" i="3"/>
  <c r="W2024" i="3"/>
  <c r="AA2027" i="3"/>
  <c r="AA2033" i="3"/>
  <c r="AA2037" i="3"/>
  <c r="AA2038" i="3"/>
  <c r="W2039" i="3"/>
  <c r="AA2040" i="3"/>
  <c r="W2042" i="3"/>
  <c r="W2045" i="3"/>
  <c r="W2049" i="3"/>
  <c r="W2005" i="3"/>
  <c r="W2006" i="3"/>
  <c r="AA2008" i="3"/>
  <c r="W2009" i="3"/>
  <c r="AA2012" i="3"/>
  <c r="AA2014" i="3"/>
  <c r="W2015" i="3"/>
  <c r="W2019" i="3"/>
  <c r="AA2021" i="3"/>
  <c r="AA2025" i="3"/>
  <c r="W2031" i="3"/>
  <c r="AA2034" i="3"/>
  <c r="W2035" i="3"/>
  <c r="AA2036" i="3"/>
  <c r="W2038" i="3"/>
  <c r="W2041" i="3"/>
  <c r="W2004" i="3"/>
  <c r="AA2007" i="3"/>
  <c r="W2013" i="3"/>
  <c r="W2014" i="3"/>
  <c r="AA2016" i="3"/>
  <c r="W2017" i="3"/>
  <c r="AA2020" i="3"/>
  <c r="AA2022" i="3"/>
  <c r="W2023" i="3"/>
  <c r="AA2024" i="3"/>
  <c r="AA2026" i="3"/>
  <c r="AA2028" i="3"/>
  <c r="W2029" i="3"/>
  <c r="W2033" i="3"/>
  <c r="W2034" i="3"/>
  <c r="W2037" i="3"/>
  <c r="AA2039" i="3"/>
  <c r="W2040" i="3"/>
  <c r="AA2043" i="3"/>
  <c r="AA2044" i="3"/>
  <c r="W2046" i="3"/>
  <c r="AA2046" i="3"/>
  <c r="AA2047" i="3"/>
  <c r="AA2048" i="3"/>
  <c r="W2050" i="3"/>
  <c r="AA2050" i="3"/>
  <c r="V1276" i="3"/>
  <c r="V1282" i="3"/>
  <c r="Z1288" i="3"/>
  <c r="Z1296" i="3"/>
  <c r="Z1400" i="3"/>
  <c r="V1338" i="3"/>
  <c r="V1346" i="3"/>
  <c r="V1601" i="3"/>
  <c r="AA1936" i="3"/>
  <c r="W1937" i="3"/>
  <c r="AA1937" i="3"/>
  <c r="AA1938" i="3"/>
  <c r="W1943" i="3"/>
  <c r="AA1944" i="3"/>
  <c r="W1945" i="3"/>
  <c r="AA1945" i="3"/>
  <c r="AA1946" i="3"/>
  <c r="W1951" i="3"/>
  <c r="AA1952" i="3"/>
  <c r="W1953" i="3"/>
  <c r="AA1953" i="3"/>
  <c r="AA1954" i="3"/>
  <c r="W1960" i="3"/>
  <c r="W1962" i="3"/>
  <c r="W1963" i="3"/>
  <c r="AA1964" i="3"/>
  <c r="W1965" i="3"/>
  <c r="AA1965" i="3"/>
  <c r="AA1966" i="3"/>
  <c r="W1936" i="3"/>
  <c r="W1938" i="3"/>
  <c r="AA1939" i="3"/>
  <c r="W1944" i="3"/>
  <c r="W1946" i="3"/>
  <c r="AA1947" i="3"/>
  <c r="W1952" i="3"/>
  <c r="W1954" i="3"/>
  <c r="AA1955" i="3"/>
  <c r="W1939" i="3"/>
  <c r="AA1940" i="3"/>
  <c r="W1941" i="3"/>
  <c r="AA1941" i="3"/>
  <c r="AA1942" i="3"/>
  <c r="W1940" i="3"/>
  <c r="W1942" i="3"/>
  <c r="AA1943" i="3"/>
  <c r="W1948" i="3"/>
  <c r="W1950" i="3"/>
  <c r="AA1951" i="3"/>
  <c r="W1956" i="3"/>
  <c r="W1958" i="3"/>
  <c r="W1959" i="3"/>
  <c r="AA1960" i="3"/>
  <c r="W1961" i="3"/>
  <c r="AA1961" i="3"/>
  <c r="AA1962" i="3"/>
  <c r="AA1963" i="3"/>
  <c r="W1972" i="3"/>
  <c r="W1976" i="3"/>
  <c r="W1980" i="3"/>
  <c r="W1984" i="3"/>
  <c r="AA1949" i="3"/>
  <c r="AA1956" i="3"/>
  <c r="W1964" i="3"/>
  <c r="AA1967" i="3"/>
  <c r="AA1969" i="3"/>
  <c r="W1970" i="3"/>
  <c r="AA1971" i="3"/>
  <c r="W1973" i="3"/>
  <c r="AA1978" i="3"/>
  <c r="W1979" i="3"/>
  <c r="AA1984" i="3"/>
  <c r="AA1985" i="3"/>
  <c r="AA1948" i="3"/>
  <c r="W1955" i="3"/>
  <c r="AA1958" i="3"/>
  <c r="W1968" i="3"/>
  <c r="W1969" i="3"/>
  <c r="AA1974" i="3"/>
  <c r="W1975" i="3"/>
  <c r="AA1980" i="3"/>
  <c r="AA1981" i="3"/>
  <c r="W1982" i="3"/>
  <c r="AA1983" i="3"/>
  <c r="W1985" i="3"/>
  <c r="W1947" i="3"/>
  <c r="AA1950" i="3"/>
  <c r="W1957" i="3"/>
  <c r="W1966" i="3"/>
  <c r="W1967" i="3"/>
  <c r="AA1970" i="3"/>
  <c r="W1971" i="3"/>
  <c r="AA1976" i="3"/>
  <c r="AA1977" i="3"/>
  <c r="W1978" i="3"/>
  <c r="AA1979" i="3"/>
  <c r="W1981" i="3"/>
  <c r="W1949" i="3"/>
  <c r="AA1957" i="3"/>
  <c r="AA1959" i="3"/>
  <c r="AA1968" i="3"/>
  <c r="AA1972" i="3"/>
  <c r="AA1973" i="3"/>
  <c r="W1974" i="3"/>
  <c r="AA1975" i="3"/>
  <c r="W1977" i="3"/>
  <c r="AA1982" i="3"/>
  <c r="W1983" i="3"/>
  <c r="AA1603" i="3"/>
  <c r="W1604" i="3"/>
  <c r="AA1604" i="3"/>
  <c r="AA1605" i="3"/>
  <c r="W1610" i="3"/>
  <c r="AA1611" i="3"/>
  <c r="W1612" i="3"/>
  <c r="AA1612" i="3"/>
  <c r="AA1613" i="3"/>
  <c r="W1618" i="3"/>
  <c r="AA1619" i="3"/>
  <c r="W1620" i="3"/>
  <c r="AA1620" i="3"/>
  <c r="AA1621" i="3"/>
  <c r="W1627" i="3"/>
  <c r="W1603" i="3"/>
  <c r="W1605" i="3"/>
  <c r="AA1606" i="3"/>
  <c r="W1611" i="3"/>
  <c r="W1613" i="3"/>
  <c r="AA1614" i="3"/>
  <c r="W1607" i="3"/>
  <c r="W1609" i="3"/>
  <c r="AA1610" i="3"/>
  <c r="W1615" i="3"/>
  <c r="W1617" i="3"/>
  <c r="AA1618" i="3"/>
  <c r="W1623" i="3"/>
  <c r="W1625" i="3"/>
  <c r="W1626" i="3"/>
  <c r="AA1627" i="3"/>
  <c r="W1628" i="3"/>
  <c r="AA1628" i="3"/>
  <c r="AA1629" i="3"/>
  <c r="AA1630" i="3"/>
  <c r="W1632" i="3"/>
  <c r="AA1632" i="3"/>
  <c r="AA1633" i="3"/>
  <c r="AA1634" i="3"/>
  <c r="W1636" i="3"/>
  <c r="AA1636" i="3"/>
  <c r="AA1637" i="3"/>
  <c r="AA1638" i="3"/>
  <c r="W1640" i="3"/>
  <c r="AA1640" i="3"/>
  <c r="AA1641" i="3"/>
  <c r="AA1642" i="3"/>
  <c r="W1644" i="3"/>
  <c r="AA1644" i="3"/>
  <c r="AA1645" i="3"/>
  <c r="AA1646" i="3"/>
  <c r="W1648" i="3"/>
  <c r="AA1648" i="3"/>
  <c r="AA1649" i="3"/>
  <c r="AA1650" i="3"/>
  <c r="W1652" i="3"/>
  <c r="AA1652" i="3"/>
  <c r="AA1653" i="3"/>
  <c r="AA1607" i="3"/>
  <c r="W1614" i="3"/>
  <c r="W1621" i="3"/>
  <c r="W1630" i="3"/>
  <c r="AA1635" i="3"/>
  <c r="W1637" i="3"/>
  <c r="W1643" i="3"/>
  <c r="W1646" i="3"/>
  <c r="AA1651" i="3"/>
  <c r="W1653" i="3"/>
  <c r="W1606" i="3"/>
  <c r="AA1609" i="3"/>
  <c r="W1616" i="3"/>
  <c r="W1622" i="3"/>
  <c r="AA1624" i="3"/>
  <c r="AA1625" i="3"/>
  <c r="AA1626" i="3"/>
  <c r="AA1631" i="3"/>
  <c r="W1633" i="3"/>
  <c r="W1639" i="3"/>
  <c r="W1642" i="3"/>
  <c r="AA1647" i="3"/>
  <c r="W1649" i="3"/>
  <c r="W1608" i="3"/>
  <c r="W1619" i="3"/>
  <c r="AA1622" i="3"/>
  <c r="W1629" i="3"/>
  <c r="W1635" i="3"/>
  <c r="W1638" i="3"/>
  <c r="AA1643" i="3"/>
  <c r="W1645" i="3"/>
  <c r="W1651" i="3"/>
  <c r="AA1608" i="3"/>
  <c r="AA1615" i="3"/>
  <c r="AA1616" i="3"/>
  <c r="AA1617" i="3"/>
  <c r="AA1623" i="3"/>
  <c r="W1624" i="3"/>
  <c r="W1631" i="3"/>
  <c r="W1634" i="3"/>
  <c r="AA1639" i="3"/>
  <c r="W1641" i="3"/>
  <c r="W1647" i="3"/>
  <c r="W1650" i="3"/>
  <c r="W1807" i="3"/>
  <c r="W1809" i="3"/>
  <c r="AA1810" i="3"/>
  <c r="W1815" i="3"/>
  <c r="W1817" i="3"/>
  <c r="AA1818" i="3"/>
  <c r="W1827" i="3"/>
  <c r="W1829" i="3"/>
  <c r="W1830" i="3"/>
  <c r="AA1831" i="3"/>
  <c r="AA1804" i="3"/>
  <c r="AA1805" i="3"/>
  <c r="W1810" i="3"/>
  <c r="AA1811" i="3"/>
  <c r="W1812" i="3"/>
  <c r="AA1812" i="3"/>
  <c r="AA1813" i="3"/>
  <c r="W1818" i="3"/>
  <c r="AA1819" i="3"/>
  <c r="W1820" i="3"/>
  <c r="AA1820" i="3"/>
  <c r="AA1821" i="3"/>
  <c r="AA1822" i="3"/>
  <c r="AA1803" i="3"/>
  <c r="W1804" i="3"/>
  <c r="W1805" i="3"/>
  <c r="AA1806" i="3"/>
  <c r="W1803" i="3"/>
  <c r="W1806" i="3"/>
  <c r="AA1807" i="3"/>
  <c r="W1808" i="3"/>
  <c r="AA1808" i="3"/>
  <c r="AA1809" i="3"/>
  <c r="W1814" i="3"/>
  <c r="AA1815" i="3"/>
  <c r="W1816" i="3"/>
  <c r="AA1816" i="3"/>
  <c r="AA1817" i="3"/>
  <c r="W1823" i="3"/>
  <c r="W1825" i="3"/>
  <c r="W1826" i="3"/>
  <c r="AA1827" i="3"/>
  <c r="W1828" i="3"/>
  <c r="AA1828" i="3"/>
  <c r="AA1829" i="3"/>
  <c r="AA1830" i="3"/>
  <c r="W1832" i="3"/>
  <c r="AA1832" i="3"/>
  <c r="AA1833" i="3"/>
  <c r="AA1834" i="3"/>
  <c r="W1836" i="3"/>
  <c r="AA1836" i="3"/>
  <c r="AA1837" i="3"/>
  <c r="AA1838" i="3"/>
  <c r="W1840" i="3"/>
  <c r="AA1840" i="3"/>
  <c r="AA1841" i="3"/>
  <c r="AA1842" i="3"/>
  <c r="W1844" i="3"/>
  <c r="AA1844" i="3"/>
  <c r="AA1845" i="3"/>
  <c r="AA1846" i="3"/>
  <c r="W1848" i="3"/>
  <c r="AA1848" i="3"/>
  <c r="AA1849" i="3"/>
  <c r="AA1850" i="3"/>
  <c r="W1822" i="3"/>
  <c r="AA1825" i="3"/>
  <c r="W1831" i="3"/>
  <c r="W1835" i="3"/>
  <c r="W1838" i="3"/>
  <c r="AA1843" i="3"/>
  <c r="W1845" i="3"/>
  <c r="W1851" i="3"/>
  <c r="W1819" i="3"/>
  <c r="W1824" i="3"/>
  <c r="W1834" i="3"/>
  <c r="AA1839" i="3"/>
  <c r="W1841" i="3"/>
  <c r="W1847" i="3"/>
  <c r="W1850" i="3"/>
  <c r="W1811" i="3"/>
  <c r="AA1814" i="3"/>
  <c r="W1821" i="3"/>
  <c r="AA1824" i="3"/>
  <c r="AA1835" i="3"/>
  <c r="W1837" i="3"/>
  <c r="W1843" i="3"/>
  <c r="W1846" i="3"/>
  <c r="AA1851" i="3"/>
  <c r="W1813" i="3"/>
  <c r="AA1823" i="3"/>
  <c r="AA1826" i="3"/>
  <c r="W1833" i="3"/>
  <c r="W1839" i="3"/>
  <c r="W1842" i="3"/>
  <c r="AA1847" i="3"/>
  <c r="W1849" i="3"/>
  <c r="AA1204" i="3"/>
  <c r="W1205" i="3"/>
  <c r="W1206" i="3"/>
  <c r="AA1207" i="3"/>
  <c r="W1212" i="3"/>
  <c r="W1214" i="3"/>
  <c r="AA1215" i="3"/>
  <c r="W1220" i="3"/>
  <c r="W1222" i="3"/>
  <c r="W1223" i="3"/>
  <c r="AA1224" i="3"/>
  <c r="W1225" i="3"/>
  <c r="AA1225" i="3"/>
  <c r="AA1226" i="3"/>
  <c r="AA1227" i="3"/>
  <c r="W1236" i="3"/>
  <c r="W1240" i="3"/>
  <c r="W1244" i="3"/>
  <c r="W1248" i="3"/>
  <c r="W1204" i="3"/>
  <c r="W1207" i="3"/>
  <c r="AA1208" i="3"/>
  <c r="W1209" i="3"/>
  <c r="AA1209" i="3"/>
  <c r="AA1210" i="3"/>
  <c r="W1215" i="3"/>
  <c r="AA1216" i="3"/>
  <c r="W1217" i="3"/>
  <c r="AA1217" i="3"/>
  <c r="AA1218" i="3"/>
  <c r="W1224" i="3"/>
  <c r="W1226" i="3"/>
  <c r="W1227" i="3"/>
  <c r="AA1228" i="3"/>
  <c r="W1229" i="3"/>
  <c r="AA1229" i="3"/>
  <c r="AA1230" i="3"/>
  <c r="AA1231" i="3"/>
  <c r="AA1250" i="3"/>
  <c r="AA1251" i="3"/>
  <c r="W1208" i="3"/>
  <c r="W1210" i="3"/>
  <c r="AA1211" i="3"/>
  <c r="W1216" i="3"/>
  <c r="W1218" i="3"/>
  <c r="AA1219" i="3"/>
  <c r="W1228" i="3"/>
  <c r="W1230" i="3"/>
  <c r="W1231" i="3"/>
  <c r="AA1232" i="3"/>
  <c r="W1233" i="3"/>
  <c r="AA1233" i="3"/>
  <c r="AA1234" i="3"/>
  <c r="AA1235" i="3"/>
  <c r="W1237" i="3"/>
  <c r="AA1237" i="3"/>
  <c r="AA1238" i="3"/>
  <c r="AA1239" i="3"/>
  <c r="W1241" i="3"/>
  <c r="AA1241" i="3"/>
  <c r="AA1242" i="3"/>
  <c r="AA1243" i="3"/>
  <c r="W1245" i="3"/>
  <c r="AA1245" i="3"/>
  <c r="AA1246" i="3"/>
  <c r="AA1247" i="3"/>
  <c r="W1249" i="3"/>
  <c r="AA1249" i="3"/>
  <c r="W1250" i="3"/>
  <c r="W1251" i="3"/>
  <c r="AA1252" i="3"/>
  <c r="AA1205" i="3"/>
  <c r="AA1206" i="3"/>
  <c r="W1211" i="3"/>
  <c r="AA1212" i="3"/>
  <c r="W1213" i="3"/>
  <c r="AA1213" i="3"/>
  <c r="AA1214" i="3"/>
  <c r="W1219" i="3"/>
  <c r="AA1220" i="3"/>
  <c r="W1221" i="3"/>
  <c r="AA1221" i="3"/>
  <c r="AA1222" i="3"/>
  <c r="AA1223" i="3"/>
  <c r="W1232" i="3"/>
  <c r="W1234" i="3"/>
  <c r="W1235" i="3"/>
  <c r="AA1236" i="3"/>
  <c r="W1238" i="3"/>
  <c r="W1239" i="3"/>
  <c r="AA1240" i="3"/>
  <c r="W1242" i="3"/>
  <c r="W1243" i="3"/>
  <c r="AA1244" i="3"/>
  <c r="W1246" i="3"/>
  <c r="W1247" i="3"/>
  <c r="AA1248" i="3"/>
  <c r="W1252" i="3"/>
  <c r="Z1276" i="3"/>
  <c r="V1284" i="3"/>
  <c r="V1292" i="3"/>
  <c r="V1298" i="3"/>
  <c r="V1201" i="3"/>
  <c r="V1340" i="3"/>
  <c r="V1350" i="3"/>
  <c r="Z1465" i="3"/>
  <c r="AC2469" i="3"/>
  <c r="AC2470" i="3"/>
  <c r="AC2471" i="3"/>
  <c r="AB2472" i="3"/>
  <c r="AC2477" i="3"/>
  <c r="AC2478" i="3"/>
  <c r="AC2479" i="3"/>
  <c r="AB2480" i="3"/>
  <c r="AC2489" i="3"/>
  <c r="AC2490" i="3"/>
  <c r="AC2491" i="3"/>
  <c r="AC2492" i="3"/>
  <c r="AB2493" i="3"/>
  <c r="AB2494" i="3"/>
  <c r="AB2495" i="3"/>
  <c r="AB2496" i="3"/>
  <c r="AC2467" i="3"/>
  <c r="AB2471" i="3"/>
  <c r="AB2475" i="3"/>
  <c r="AC2476" i="3"/>
  <c r="AC2480" i="3"/>
  <c r="AC2482" i="3"/>
  <c r="AC2484" i="3"/>
  <c r="AC2486" i="3"/>
  <c r="AC2488" i="3"/>
  <c r="AB2499" i="3"/>
  <c r="AC2509" i="3"/>
  <c r="AC2510" i="3"/>
  <c r="AC2511" i="3"/>
  <c r="AC2512" i="3"/>
  <c r="AB2513" i="3"/>
  <c r="AB2514" i="3"/>
  <c r="AB2515" i="3"/>
  <c r="AC2402" i="3"/>
  <c r="AB2403" i="3"/>
  <c r="AB2404" i="3"/>
  <c r="AB2405" i="3"/>
  <c r="AC2410" i="3"/>
  <c r="AB2411" i="3"/>
  <c r="AB2412" i="3"/>
  <c r="AB2413" i="3"/>
  <c r="AC2418" i="3"/>
  <c r="AB2419" i="3"/>
  <c r="AB2420" i="3"/>
  <c r="AB2421" i="3"/>
  <c r="AB2422" i="3"/>
  <c r="AC2466" i="3"/>
  <c r="AB2467" i="3"/>
  <c r="AC2473" i="3"/>
  <c r="AB2476" i="3"/>
  <c r="AB2478" i="3"/>
  <c r="AB2479" i="3"/>
  <c r="AC2485" i="3"/>
  <c r="AB2489" i="3"/>
  <c r="AB2492" i="3"/>
  <c r="AC2494" i="3"/>
  <c r="AC2495" i="3"/>
  <c r="AB2498" i="3"/>
  <c r="AC2502" i="3"/>
  <c r="AC2504" i="3"/>
  <c r="AC2506" i="3"/>
  <c r="AC2508" i="3"/>
  <c r="AC2399" i="3"/>
  <c r="AB2400" i="3"/>
  <c r="AB2465" i="3"/>
  <c r="AB2468" i="3"/>
  <c r="AB2470" i="3"/>
  <c r="AB2477" i="3"/>
  <c r="AB2482" i="3"/>
  <c r="AB2483" i="3"/>
  <c r="AC2493" i="3"/>
  <c r="AC2496" i="3"/>
  <c r="AB2497" i="3"/>
  <c r="AC2498" i="3"/>
  <c r="AC2499" i="3"/>
  <c r="AB2500" i="3"/>
  <c r="AB2503" i="3"/>
  <c r="AB2507" i="3"/>
  <c r="AB2511" i="3"/>
  <c r="AC2515" i="3"/>
  <c r="AC2400" i="3"/>
  <c r="AB2402" i="3"/>
  <c r="AC2465" i="3"/>
  <c r="AC2468" i="3"/>
  <c r="AB2469" i="3"/>
  <c r="AB2474" i="3"/>
  <c r="AB2481" i="3"/>
  <c r="AC2483" i="3"/>
  <c r="AB2484" i="3"/>
  <c r="AB2486" i="3"/>
  <c r="AB2487" i="3"/>
  <c r="AC2497" i="3"/>
  <c r="AC2500" i="3"/>
  <c r="AB2501" i="3"/>
  <c r="AC2503" i="3"/>
  <c r="AB2505" i="3"/>
  <c r="AC2507" i="3"/>
  <c r="AB2509" i="3"/>
  <c r="AC2513" i="3"/>
  <c r="AB2401" i="3"/>
  <c r="AB2466" i="3"/>
  <c r="AC2472" i="3"/>
  <c r="AB2473" i="3"/>
  <c r="AC2474" i="3"/>
  <c r="AC2475" i="3"/>
  <c r="AC2481" i="3"/>
  <c r="AB2485" i="3"/>
  <c r="AC2487" i="3"/>
  <c r="AB2488" i="3"/>
  <c r="AB2490" i="3"/>
  <c r="AB2491" i="3"/>
  <c r="AC2501" i="3"/>
  <c r="AB2502" i="3"/>
  <c r="AB2504" i="3"/>
  <c r="AC2505" i="3"/>
  <c r="AB2506" i="3"/>
  <c r="AB2508" i="3"/>
  <c r="AB2510" i="3"/>
  <c r="AB2512" i="3"/>
  <c r="AC2514" i="3"/>
  <c r="AB2399" i="3"/>
  <c r="AC2401" i="3"/>
  <c r="AC2405" i="3"/>
  <c r="AB2409" i="3"/>
  <c r="AC2414" i="3"/>
  <c r="AC2416" i="3"/>
  <c r="AB2418" i="3"/>
  <c r="AC2420" i="3"/>
  <c r="AC2422" i="3"/>
  <c r="AC2424" i="3"/>
  <c r="AC2426" i="3"/>
  <c r="AC2335" i="3"/>
  <c r="AC2336" i="3"/>
  <c r="AC2337" i="3"/>
  <c r="AB2338" i="3"/>
  <c r="AC2343" i="3"/>
  <c r="AC2344" i="3"/>
  <c r="AC2345" i="3"/>
  <c r="AB2346" i="3"/>
  <c r="AC2351" i="3"/>
  <c r="AC2352" i="3"/>
  <c r="AC2353" i="3"/>
  <c r="AC2354" i="3"/>
  <c r="AB2355" i="3"/>
  <c r="AB2356" i="3"/>
  <c r="AB2357" i="3"/>
  <c r="AB2358" i="3"/>
  <c r="AC2407" i="3"/>
  <c r="AB2410" i="3"/>
  <c r="AC2412" i="3"/>
  <c r="AC2413" i="3"/>
  <c r="AC2419" i="3"/>
  <c r="AB2423" i="3"/>
  <c r="AC2425" i="3"/>
  <c r="AB2426" i="3"/>
  <c r="AC2429" i="3"/>
  <c r="AB2431" i="3"/>
  <c r="AB2432" i="3"/>
  <c r="AB2434" i="3"/>
  <c r="AC2435" i="3"/>
  <c r="AC2436" i="3"/>
  <c r="AC2438" i="3"/>
  <c r="AB2441" i="3"/>
  <c r="AC2445" i="3"/>
  <c r="AB2447" i="3"/>
  <c r="AB2448" i="3"/>
  <c r="AB2332" i="3"/>
  <c r="AB2335" i="3"/>
  <c r="AC2404" i="3"/>
  <c r="AC2411" i="3"/>
  <c r="AB2414" i="3"/>
  <c r="AB2416" i="3"/>
  <c r="AB2417" i="3"/>
  <c r="AC2423" i="3"/>
  <c r="AB2427" i="3"/>
  <c r="AB2428" i="3"/>
  <c r="AB2430" i="3"/>
  <c r="AC2431" i="3"/>
  <c r="AC2432" i="3"/>
  <c r="AC2434" i="3"/>
  <c r="AB2437" i="3"/>
  <c r="AC2441" i="3"/>
  <c r="AB2443" i="3"/>
  <c r="AB2444" i="3"/>
  <c r="AB2446" i="3"/>
  <c r="AC2447" i="3"/>
  <c r="AC2448" i="3"/>
  <c r="AC2332" i="3"/>
  <c r="AB2334" i="3"/>
  <c r="AB2336" i="3"/>
  <c r="AC2339" i="3"/>
  <c r="AB2340" i="3"/>
  <c r="AB2343" i="3"/>
  <c r="AB2347" i="3"/>
  <c r="AC2403" i="3"/>
  <c r="AB2406" i="3"/>
  <c r="AB2408" i="3"/>
  <c r="AB2415" i="3"/>
  <c r="AC2417" i="3"/>
  <c r="AC2427" i="3"/>
  <c r="AC2428" i="3"/>
  <c r="AC2430" i="3"/>
  <c r="AB2433" i="3"/>
  <c r="AC2437" i="3"/>
  <c r="AB2439" i="3"/>
  <c r="AB2440" i="3"/>
  <c r="AB2442" i="3"/>
  <c r="AC2443" i="3"/>
  <c r="AC2444" i="3"/>
  <c r="AC2446" i="3"/>
  <c r="AC2406" i="3"/>
  <c r="AB2407" i="3"/>
  <c r="AC2408" i="3"/>
  <c r="AC2409" i="3"/>
  <c r="AC2415" i="3"/>
  <c r="AC2421" i="3"/>
  <c r="AB2424" i="3"/>
  <c r="AB2425" i="3"/>
  <c r="AB2429" i="3"/>
  <c r="AC2433" i="3"/>
  <c r="AB2435" i="3"/>
  <c r="AB2436" i="3"/>
  <c r="AB2438" i="3"/>
  <c r="AC2439" i="3"/>
  <c r="AC2440" i="3"/>
  <c r="AC2442" i="3"/>
  <c r="AB2445" i="3"/>
  <c r="AC2333" i="3"/>
  <c r="AB2337" i="3"/>
  <c r="AB2341" i="3"/>
  <c r="AC2342" i="3"/>
  <c r="AC2346" i="3"/>
  <c r="AC2348" i="3"/>
  <c r="AB2350" i="3"/>
  <c r="AB2352" i="3"/>
  <c r="AB2354" i="3"/>
  <c r="AC2356" i="3"/>
  <c r="AC2358" i="3"/>
  <c r="AC2360" i="3"/>
  <c r="AC2361" i="3"/>
  <c r="AC2362" i="3"/>
  <c r="AB2363" i="3"/>
  <c r="AC2364" i="3"/>
  <c r="AC2365" i="3"/>
  <c r="AC2366" i="3"/>
  <c r="AB2367" i="3"/>
  <c r="AC2368" i="3"/>
  <c r="AC2369" i="3"/>
  <c r="AC2370" i="3"/>
  <c r="AB2371" i="3"/>
  <c r="AC2372" i="3"/>
  <c r="AC2373" i="3"/>
  <c r="AC2374" i="3"/>
  <c r="AB2375" i="3"/>
  <c r="AC2376" i="3"/>
  <c r="AC2377" i="3"/>
  <c r="AC2378" i="3"/>
  <c r="AB2379" i="3"/>
  <c r="AC2380" i="3"/>
  <c r="AC2381" i="3"/>
  <c r="AB2333" i="3"/>
  <c r="AB2339" i="3"/>
  <c r="AC2341" i="3"/>
  <c r="AC2349" i="3"/>
  <c r="AC2359" i="3"/>
  <c r="AB2361" i="3"/>
  <c r="AC2367" i="3"/>
  <c r="AB2368" i="3"/>
  <c r="AB2370" i="3"/>
  <c r="AB2377" i="3"/>
  <c r="AC2338" i="3"/>
  <c r="AC2340" i="3"/>
  <c r="AC2347" i="3"/>
  <c r="AC2350" i="3"/>
  <c r="AB2353" i="3"/>
  <c r="AC2363" i="3"/>
  <c r="AB2364" i="3"/>
  <c r="AB2366" i="3"/>
  <c r="AB2373" i="3"/>
  <c r="AC2379" i="3"/>
  <c r="AB2380" i="3"/>
  <c r="AC2334" i="3"/>
  <c r="AB2345" i="3"/>
  <c r="AB2351" i="3"/>
  <c r="AC2357" i="3"/>
  <c r="AB2360" i="3"/>
  <c r="AB2362" i="3"/>
  <c r="AB2369" i="3"/>
  <c r="AC2375" i="3"/>
  <c r="AB2376" i="3"/>
  <c r="AB2378" i="3"/>
  <c r="AB2342" i="3"/>
  <c r="AB2344" i="3"/>
  <c r="AB2348" i="3"/>
  <c r="AB2349" i="3"/>
  <c r="AC2355" i="3"/>
  <c r="AB2359" i="3"/>
  <c r="AB2365" i="3"/>
  <c r="AC2371" i="3"/>
  <c r="AB2372" i="3"/>
  <c r="AB2374" i="3"/>
  <c r="AB2381" i="3"/>
  <c r="AB2198" i="3"/>
  <c r="AB2226" i="3"/>
  <c r="AB2229" i="3"/>
  <c r="AC2230" i="3"/>
  <c r="AB2231" i="3"/>
  <c r="AB2232" i="3"/>
  <c r="AC2233" i="3"/>
  <c r="AC2235" i="3"/>
  <c r="AC2236" i="3"/>
  <c r="AB2197" i="3"/>
  <c r="AC2200" i="3"/>
  <c r="AB2201" i="3"/>
  <c r="AB2203" i="3"/>
  <c r="AC2205" i="3"/>
  <c r="AB2206" i="3"/>
  <c r="AC2207" i="3"/>
  <c r="AC2210" i="3"/>
  <c r="AB2212" i="3"/>
  <c r="AC2216" i="3"/>
  <c r="AB2217" i="3"/>
  <c r="AB2219" i="3"/>
  <c r="AC2221" i="3"/>
  <c r="AB2222" i="3"/>
  <c r="AC2223" i="3"/>
  <c r="AC2228" i="3"/>
  <c r="AC2229" i="3"/>
  <c r="AC2231" i="3"/>
  <c r="AC2234" i="3"/>
  <c r="AB2236" i="3"/>
  <c r="AB2237" i="3"/>
  <c r="AB2239" i="3"/>
  <c r="AB2240" i="3"/>
  <c r="AC2241" i="3"/>
  <c r="AC2243" i="3"/>
  <c r="AC2244" i="3"/>
  <c r="AC2135" i="3"/>
  <c r="AB2136" i="3"/>
  <c r="AB2137" i="3"/>
  <c r="AB2138" i="3"/>
  <c r="AC2197" i="3"/>
  <c r="AB2199" i="3"/>
  <c r="AC2201" i="3"/>
  <c r="AB2202" i="3"/>
  <c r="AC2203" i="3"/>
  <c r="AC2206" i="3"/>
  <c r="AB2208" i="3"/>
  <c r="AC2212" i="3"/>
  <c r="AB2213" i="3"/>
  <c r="AB2215" i="3"/>
  <c r="AC2217" i="3"/>
  <c r="AB2218" i="3"/>
  <c r="AC2219" i="3"/>
  <c r="AC2222" i="3"/>
  <c r="AB2224" i="3"/>
  <c r="AB2225" i="3"/>
  <c r="AB2227" i="3"/>
  <c r="AB2230" i="3"/>
  <c r="AC2237" i="3"/>
  <c r="AB2238" i="3"/>
  <c r="AC2239" i="3"/>
  <c r="AC2240" i="3"/>
  <c r="AC2198" i="3"/>
  <c r="AC2199" i="3"/>
  <c r="AC2202" i="3"/>
  <c r="AB2204" i="3"/>
  <c r="AC2208" i="3"/>
  <c r="AB2209" i="3"/>
  <c r="AB2211" i="3"/>
  <c r="AC2213" i="3"/>
  <c r="AB2214" i="3"/>
  <c r="AC2215" i="3"/>
  <c r="AC2218" i="3"/>
  <c r="AB2220" i="3"/>
  <c r="AC2224" i="3"/>
  <c r="AC2225" i="3"/>
  <c r="AC2227" i="3"/>
  <c r="AC2232" i="3"/>
  <c r="AB2233" i="3"/>
  <c r="AB2235" i="3"/>
  <c r="AC2238" i="3"/>
  <c r="AB2242" i="3"/>
  <c r="AB2245" i="3"/>
  <c r="AC2246" i="3"/>
  <c r="AB2132" i="3"/>
  <c r="AB2133" i="3"/>
  <c r="AB2134" i="3"/>
  <c r="AB2200" i="3"/>
  <c r="AC2204" i="3"/>
  <c r="AB2205" i="3"/>
  <c r="AB2207" i="3"/>
  <c r="AC2209" i="3"/>
  <c r="AB2210" i="3"/>
  <c r="AC2211" i="3"/>
  <c r="AC2214" i="3"/>
  <c r="AB2216" i="3"/>
  <c r="AC2220" i="3"/>
  <c r="AB2221" i="3"/>
  <c r="AB2223" i="3"/>
  <c r="AC2226" i="3"/>
  <c r="AB2228" i="3"/>
  <c r="AB2234" i="3"/>
  <c r="AB2241" i="3"/>
  <c r="AC2242" i="3"/>
  <c r="AB2243" i="3"/>
  <c r="AB2244" i="3"/>
  <c r="AC2245" i="3"/>
  <c r="AC2132" i="3"/>
  <c r="AC2133" i="3"/>
  <c r="AC2134" i="3"/>
  <c r="AB2135" i="3"/>
  <c r="AC2140" i="3"/>
  <c r="AC2141" i="3"/>
  <c r="AC2142" i="3"/>
  <c r="AB2143" i="3"/>
  <c r="AC2148" i="3"/>
  <c r="AC2149" i="3"/>
  <c r="AC2150" i="3"/>
  <c r="AB2151" i="3"/>
  <c r="AC2160" i="3"/>
  <c r="AC2164" i="3"/>
  <c r="AC2168" i="3"/>
  <c r="AC2172" i="3"/>
  <c r="AC2176" i="3"/>
  <c r="AC2180" i="3"/>
  <c r="AC2069" i="3"/>
  <c r="AB2070" i="3"/>
  <c r="AB2071" i="3"/>
  <c r="AB2072" i="3"/>
  <c r="AC2137" i="3"/>
  <c r="AC2138" i="3"/>
  <c r="AB2139" i="3"/>
  <c r="AC2144" i="3"/>
  <c r="AB2145" i="3"/>
  <c r="AB2148" i="3"/>
  <c r="AB2152" i="3"/>
  <c r="AC2154" i="3"/>
  <c r="AB2156" i="3"/>
  <c r="AC2158" i="3"/>
  <c r="AB2160" i="3"/>
  <c r="AB2161" i="3"/>
  <c r="AB2163" i="3"/>
  <c r="AC2165" i="3"/>
  <c r="AC2167" i="3"/>
  <c r="AB2170" i="3"/>
  <c r="AC2174" i="3"/>
  <c r="AB2176" i="3"/>
  <c r="AB2177" i="3"/>
  <c r="AB2179" i="3"/>
  <c r="AC2066" i="3"/>
  <c r="AB2067" i="3"/>
  <c r="AC2070" i="3"/>
  <c r="AC2077" i="3"/>
  <c r="AB2078" i="3"/>
  <c r="AB2079" i="3"/>
  <c r="AB2080" i="3"/>
  <c r="AC2085" i="3"/>
  <c r="AB2086" i="3"/>
  <c r="AB2087" i="3"/>
  <c r="AB2088" i="3"/>
  <c r="AB2089" i="3"/>
  <c r="AC2098" i="3"/>
  <c r="AC2099" i="3"/>
  <c r="AC2100" i="3"/>
  <c r="AC2101" i="3"/>
  <c r="AB2102" i="3"/>
  <c r="AC2103" i="3"/>
  <c r="AC2104" i="3"/>
  <c r="AC2105" i="3"/>
  <c r="AB2106" i="3"/>
  <c r="AC2107" i="3"/>
  <c r="AC2108" i="3"/>
  <c r="AC2109" i="3"/>
  <c r="AB2110" i="3"/>
  <c r="AC2139" i="3"/>
  <c r="AB2140" i="3"/>
  <c r="AC2143" i="3"/>
  <c r="AC2145" i="3"/>
  <c r="AB2147" i="3"/>
  <c r="AB2149" i="3"/>
  <c r="AC2152" i="3"/>
  <c r="AB2153" i="3"/>
  <c r="AB2155" i="3"/>
  <c r="AC2156" i="3"/>
  <c r="AB2157" i="3"/>
  <c r="AB2159" i="3"/>
  <c r="AC2161" i="3"/>
  <c r="AC2163" i="3"/>
  <c r="AB2166" i="3"/>
  <c r="AC2170" i="3"/>
  <c r="AB2172" i="3"/>
  <c r="AB2173" i="3"/>
  <c r="AB2175" i="3"/>
  <c r="AC2177" i="3"/>
  <c r="AC2179" i="3"/>
  <c r="AC2067" i="3"/>
  <c r="AB2069" i="3"/>
  <c r="AC2071" i="3"/>
  <c r="AB2073" i="3"/>
  <c r="AC2078" i="3"/>
  <c r="AC2079" i="3"/>
  <c r="AC2080" i="3"/>
  <c r="AB2081" i="3"/>
  <c r="AC2086" i="3"/>
  <c r="AC2087" i="3"/>
  <c r="AC2088" i="3"/>
  <c r="AC2089" i="3"/>
  <c r="AB2090" i="3"/>
  <c r="AB2091" i="3"/>
  <c r="AB2092" i="3"/>
  <c r="AB2093" i="3"/>
  <c r="AC2102" i="3"/>
  <c r="AC2136" i="3"/>
  <c r="AB2146" i="3"/>
  <c r="AC2147" i="3"/>
  <c r="AC2151" i="3"/>
  <c r="AC2153" i="3"/>
  <c r="AC2155" i="3"/>
  <c r="AC2157" i="3"/>
  <c r="AC2159" i="3"/>
  <c r="AB2162" i="3"/>
  <c r="AC2166" i="3"/>
  <c r="AB2168" i="3"/>
  <c r="AB2169" i="3"/>
  <c r="AB2171" i="3"/>
  <c r="AC2173" i="3"/>
  <c r="AC2175" i="3"/>
  <c r="AB2178" i="3"/>
  <c r="AB2068" i="3"/>
  <c r="AC2073" i="3"/>
  <c r="AB2074" i="3"/>
  <c r="AB2075" i="3"/>
  <c r="AB2076" i="3"/>
  <c r="AC2081" i="3"/>
  <c r="AB2082" i="3"/>
  <c r="AB2083" i="3"/>
  <c r="AB2084" i="3"/>
  <c r="AB2246" i="3"/>
  <c r="AB2141" i="3"/>
  <c r="AB2142" i="3"/>
  <c r="AB2144" i="3"/>
  <c r="AC2146" i="3"/>
  <c r="AB2150" i="3"/>
  <c r="AB2154" i="3"/>
  <c r="AB2158" i="3"/>
  <c r="AC2162" i="3"/>
  <c r="AB2164" i="3"/>
  <c r="AB2165" i="3"/>
  <c r="AB2167" i="3"/>
  <c r="AC2169" i="3"/>
  <c r="AC2171" i="3"/>
  <c r="AB2174" i="3"/>
  <c r="AC2178" i="3"/>
  <c r="AB2180" i="3"/>
  <c r="AB2066" i="3"/>
  <c r="AC2068" i="3"/>
  <c r="AC2072" i="3"/>
  <c r="AC2074" i="3"/>
  <c r="AC2075" i="3"/>
  <c r="AC2076" i="3"/>
  <c r="AB2077" i="3"/>
  <c r="AC2082" i="3"/>
  <c r="AC2083" i="3"/>
  <c r="AC2084" i="3"/>
  <c r="AB2085" i="3"/>
  <c r="AC2094" i="3"/>
  <c r="AC2095" i="3"/>
  <c r="AC2096" i="3"/>
  <c r="AC2097" i="3"/>
  <c r="AB2098" i="3"/>
  <c r="AB2099" i="3"/>
  <c r="AB2100" i="3"/>
  <c r="AB2101" i="3"/>
  <c r="AB2103" i="3"/>
  <c r="AB2104" i="3"/>
  <c r="AB2105" i="3"/>
  <c r="AB2107" i="3"/>
  <c r="AB2108" i="3"/>
  <c r="AB2109" i="3"/>
  <c r="AB2111" i="3"/>
  <c r="AB2112" i="3"/>
  <c r="AB2113" i="3"/>
  <c r="AB2115" i="3"/>
  <c r="AB2064" i="3"/>
  <c r="AC2005" i="3"/>
  <c r="AC2006" i="3"/>
  <c r="AC2007" i="3"/>
  <c r="AB2008" i="3"/>
  <c r="AC2013" i="3"/>
  <c r="AC2014" i="3"/>
  <c r="AC2015" i="3"/>
  <c r="AB2016" i="3"/>
  <c r="AC2021" i="3"/>
  <c r="AC2022" i="3"/>
  <c r="AC2023" i="3"/>
  <c r="AC2024" i="3"/>
  <c r="AB2025" i="3"/>
  <c r="AB2026" i="3"/>
  <c r="AB2027" i="3"/>
  <c r="AB2028" i="3"/>
  <c r="AC2037" i="3"/>
  <c r="AC2041" i="3"/>
  <c r="AB2096" i="3"/>
  <c r="AC2114" i="3"/>
  <c r="AC2115" i="3"/>
  <c r="AB2001" i="3"/>
  <c r="AC2003" i="3"/>
  <c r="AB2007" i="3"/>
  <c r="AB2011" i="3"/>
  <c r="AC2012" i="3"/>
  <c r="AC2016" i="3"/>
  <c r="AC2018" i="3"/>
  <c r="AB2020" i="3"/>
  <c r="AB2022" i="3"/>
  <c r="AB2024" i="3"/>
  <c r="AC2026" i="3"/>
  <c r="AC2028" i="3"/>
  <c r="AC2030" i="3"/>
  <c r="AC2032" i="3"/>
  <c r="AC2034" i="3"/>
  <c r="AC2036" i="3"/>
  <c r="AB2039" i="3"/>
  <c r="AB2043" i="3"/>
  <c r="AB2044" i="3"/>
  <c r="AB2046" i="3"/>
  <c r="AB2047" i="3"/>
  <c r="AB2048" i="3"/>
  <c r="AB2050" i="3"/>
  <c r="AC1940" i="3"/>
  <c r="AC1941" i="3"/>
  <c r="AC1942" i="3"/>
  <c r="AB1943" i="3"/>
  <c r="AC1948" i="3"/>
  <c r="AC1949" i="3"/>
  <c r="AC1950" i="3"/>
  <c r="AB1951" i="3"/>
  <c r="AC1956" i="3"/>
  <c r="AC1957" i="3"/>
  <c r="AC1958" i="3"/>
  <c r="AC1959" i="3"/>
  <c r="AB1960" i="3"/>
  <c r="AB1961" i="3"/>
  <c r="AB1962" i="3"/>
  <c r="AB1963" i="3"/>
  <c r="AC2091" i="3"/>
  <c r="AC2093" i="3"/>
  <c r="AC2106" i="3"/>
  <c r="AC2111" i="3"/>
  <c r="AC2113" i="3"/>
  <c r="AC2001" i="3"/>
  <c r="AB2002" i="3"/>
  <c r="AB2005" i="3"/>
  <c r="AB2009" i="3"/>
  <c r="AC2011" i="3"/>
  <c r="AB2015" i="3"/>
  <c r="AB2019" i="3"/>
  <c r="AC2020" i="3"/>
  <c r="AB2031" i="3"/>
  <c r="AB2035" i="3"/>
  <c r="AC2039" i="3"/>
  <c r="AB2041" i="3"/>
  <c r="AB2042" i="3"/>
  <c r="AC2043" i="3"/>
  <c r="AC2044" i="3"/>
  <c r="AB2045" i="3"/>
  <c r="AC2046" i="3"/>
  <c r="AC2047" i="3"/>
  <c r="AC2048" i="3"/>
  <c r="AB2049" i="3"/>
  <c r="AC2050" i="3"/>
  <c r="AB1936" i="3"/>
  <c r="AB1937" i="3"/>
  <c r="AB1938" i="3"/>
  <c r="AC1943" i="3"/>
  <c r="AB1944" i="3"/>
  <c r="AB1945" i="3"/>
  <c r="AB1946" i="3"/>
  <c r="AC1951" i="3"/>
  <c r="AB1952" i="3"/>
  <c r="AB1953" i="3"/>
  <c r="AB1954" i="3"/>
  <c r="AC2090" i="3"/>
  <c r="AB2095" i="3"/>
  <c r="AB2097" i="3"/>
  <c r="AC2064" i="3"/>
  <c r="AC2002" i="3"/>
  <c r="AB2004" i="3"/>
  <c r="AB2006" i="3"/>
  <c r="AC2009" i="3"/>
  <c r="AB2010" i="3"/>
  <c r="AB2013" i="3"/>
  <c r="AB2017" i="3"/>
  <c r="AC2019" i="3"/>
  <c r="AB2023" i="3"/>
  <c r="AC2027" i="3"/>
  <c r="AB2029" i="3"/>
  <c r="AC2031" i="3"/>
  <c r="AB2033" i="3"/>
  <c r="AC2035" i="3"/>
  <c r="AB2037" i="3"/>
  <c r="AB2038" i="3"/>
  <c r="AB2040" i="3"/>
  <c r="AC2042" i="3"/>
  <c r="AC2045" i="3"/>
  <c r="AC2049" i="3"/>
  <c r="AC1936" i="3"/>
  <c r="AC1937" i="3"/>
  <c r="AC1938" i="3"/>
  <c r="AB1939" i="3"/>
  <c r="AC2092" i="3"/>
  <c r="AB2094" i="3"/>
  <c r="AC2110" i="3"/>
  <c r="AC2112" i="3"/>
  <c r="AB2114" i="3"/>
  <c r="AB2003" i="3"/>
  <c r="AC2004" i="3"/>
  <c r="AC2008" i="3"/>
  <c r="AC2010" i="3"/>
  <c r="AB2012" i="3"/>
  <c r="AB2014" i="3"/>
  <c r="AC2017" i="3"/>
  <c r="AB2018" i="3"/>
  <c r="AB2021" i="3"/>
  <c r="AC2025" i="3"/>
  <c r="AC2029" i="3"/>
  <c r="AB2030" i="3"/>
  <c r="AB2032" i="3"/>
  <c r="AC2033" i="3"/>
  <c r="AB2034" i="3"/>
  <c r="AB2036" i="3"/>
  <c r="AC2038" i="3"/>
  <c r="AC2040" i="3"/>
  <c r="AC1939" i="3"/>
  <c r="AB1940" i="3"/>
  <c r="AB1941" i="3"/>
  <c r="AB1942" i="3"/>
  <c r="AC1947" i="3"/>
  <c r="AB1948" i="3"/>
  <c r="AB1949" i="3"/>
  <c r="AB1950" i="3"/>
  <c r="AC1955" i="3"/>
  <c r="AB1956" i="3"/>
  <c r="AB1957" i="3"/>
  <c r="AB1958" i="3"/>
  <c r="AB1959" i="3"/>
  <c r="AC1968" i="3"/>
  <c r="AC1969" i="3"/>
  <c r="AC1970" i="3"/>
  <c r="AC1971" i="3"/>
  <c r="AB1972" i="3"/>
  <c r="AC1973" i="3"/>
  <c r="AC1974" i="3"/>
  <c r="AC1975" i="3"/>
  <c r="AB1976" i="3"/>
  <c r="AC1977" i="3"/>
  <c r="AC1978" i="3"/>
  <c r="AC1979" i="3"/>
  <c r="AB1980" i="3"/>
  <c r="AC1981" i="3"/>
  <c r="AC1982" i="3"/>
  <c r="AC1983" i="3"/>
  <c r="AB1984" i="3"/>
  <c r="AC1985" i="3"/>
  <c r="AC1869" i="3"/>
  <c r="AB1870" i="3"/>
  <c r="AB1871" i="3"/>
  <c r="AC1873" i="3"/>
  <c r="AC1876" i="3"/>
  <c r="AB1878" i="3"/>
  <c r="AB1879" i="3"/>
  <c r="AC1881" i="3"/>
  <c r="AC1884" i="3"/>
  <c r="AB1886" i="3"/>
  <c r="AB1887" i="3"/>
  <c r="AB1888" i="3"/>
  <c r="AC1893" i="3"/>
  <c r="AB1897" i="3"/>
  <c r="AB1901" i="3"/>
  <c r="AB1905" i="3"/>
  <c r="AB1909" i="3"/>
  <c r="AC1944" i="3"/>
  <c r="AC1954" i="3"/>
  <c r="AC1960" i="3"/>
  <c r="AB1965" i="3"/>
  <c r="AB1966" i="3"/>
  <c r="AB1968" i="3"/>
  <c r="AC1972" i="3"/>
  <c r="AB1973" i="3"/>
  <c r="AB1975" i="3"/>
  <c r="AB1982" i="3"/>
  <c r="AC1870" i="3"/>
  <c r="AB1872" i="3"/>
  <c r="AB1873" i="3"/>
  <c r="AB1874" i="3"/>
  <c r="AB1877" i="3"/>
  <c r="AC1883" i="3"/>
  <c r="AC1887" i="3"/>
  <c r="AC1891" i="3"/>
  <c r="AC1895" i="3"/>
  <c r="AB1898" i="3"/>
  <c r="AB1900" i="3"/>
  <c r="AC1901" i="3"/>
  <c r="AC1902" i="3"/>
  <c r="AC1904" i="3"/>
  <c r="AB1907" i="3"/>
  <c r="AC1910" i="3"/>
  <c r="AC1911" i="3"/>
  <c r="AC1912" i="3"/>
  <c r="AC1914" i="3"/>
  <c r="AC1915" i="3"/>
  <c r="AC1916" i="3"/>
  <c r="AC1918" i="3"/>
  <c r="AB1867" i="3"/>
  <c r="AC1803" i="3"/>
  <c r="AC1806" i="3"/>
  <c r="AB1807" i="3"/>
  <c r="AB1808" i="3"/>
  <c r="AB1809" i="3"/>
  <c r="AC1814" i="3"/>
  <c r="AB1815" i="3"/>
  <c r="AB1816" i="3"/>
  <c r="AB1817" i="3"/>
  <c r="AC1823" i="3"/>
  <c r="AC1824" i="3"/>
  <c r="AC1825" i="3"/>
  <c r="AC1826" i="3"/>
  <c r="AB1827" i="3"/>
  <c r="AB1828" i="3"/>
  <c r="AB1829" i="3"/>
  <c r="AB1830" i="3"/>
  <c r="AC1946" i="3"/>
  <c r="AC1965" i="3"/>
  <c r="AC1966" i="3"/>
  <c r="AB1967" i="3"/>
  <c r="AB1969" i="3"/>
  <c r="AB1971" i="3"/>
  <c r="AB1978" i="3"/>
  <c r="AC1984" i="3"/>
  <c r="AB1985" i="3"/>
  <c r="AB1869" i="3"/>
  <c r="AC1872" i="3"/>
  <c r="AC1874" i="3"/>
  <c r="AB1876" i="3"/>
  <c r="AC1877" i="3"/>
  <c r="AC1878" i="3"/>
  <c r="AB1880" i="3"/>
  <c r="AB1881" i="3"/>
  <c r="AB1882" i="3"/>
  <c r="AB1885" i="3"/>
  <c r="AB1889" i="3"/>
  <c r="AB1890" i="3"/>
  <c r="AB1892" i="3"/>
  <c r="AB1893" i="3"/>
  <c r="AB1894" i="3"/>
  <c r="AB1896" i="3"/>
  <c r="AC1897" i="3"/>
  <c r="AC1898" i="3"/>
  <c r="AC1900" i="3"/>
  <c r="AB1903" i="3"/>
  <c r="AC1907" i="3"/>
  <c r="AB1913" i="3"/>
  <c r="AB1917" i="3"/>
  <c r="AC1807" i="3"/>
  <c r="AC1808" i="3"/>
  <c r="AC1809" i="3"/>
  <c r="AB1810" i="3"/>
  <c r="AC1815" i="3"/>
  <c r="AC1816" i="3"/>
  <c r="AC1817" i="3"/>
  <c r="AB1818" i="3"/>
  <c r="AC1953" i="3"/>
  <c r="AB1955" i="3"/>
  <c r="AC1961" i="3"/>
  <c r="AC1962" i="3"/>
  <c r="AC1963" i="3"/>
  <c r="AB1964" i="3"/>
  <c r="AC1967" i="3"/>
  <c r="AB1974" i="3"/>
  <c r="AC1980" i="3"/>
  <c r="AB1981" i="3"/>
  <c r="AB1983" i="3"/>
  <c r="AC1871" i="3"/>
  <c r="AB1875" i="3"/>
  <c r="AC1880" i="3"/>
  <c r="AC1882" i="3"/>
  <c r="AB1884" i="3"/>
  <c r="AC1885" i="3"/>
  <c r="AC1886" i="3"/>
  <c r="AC1888" i="3"/>
  <c r="AC1889" i="3"/>
  <c r="AC1890" i="3"/>
  <c r="AC1892" i="3"/>
  <c r="AC1894" i="3"/>
  <c r="AC1896" i="3"/>
  <c r="AB1899" i="3"/>
  <c r="AC1903" i="3"/>
  <c r="AB1906" i="3"/>
  <c r="AB1908" i="3"/>
  <c r="AC1909" i="3"/>
  <c r="AC1913" i="3"/>
  <c r="AC1917" i="3"/>
  <c r="AB1804" i="3"/>
  <c r="AB1805" i="3"/>
  <c r="AC1945" i="3"/>
  <c r="AB1947" i="3"/>
  <c r="AC1952" i="3"/>
  <c r="AC1964" i="3"/>
  <c r="AB1970" i="3"/>
  <c r="AC1976" i="3"/>
  <c r="AB1977" i="3"/>
  <c r="AB1979" i="3"/>
  <c r="AC1875" i="3"/>
  <c r="AC1879" i="3"/>
  <c r="AB1883" i="3"/>
  <c r="AB1891" i="3"/>
  <c r="AB1895" i="3"/>
  <c r="AC1899" i="3"/>
  <c r="AB1902" i="3"/>
  <c r="AB1904" i="3"/>
  <c r="AC1905" i="3"/>
  <c r="AC1906" i="3"/>
  <c r="AC1908" i="3"/>
  <c r="AB1910" i="3"/>
  <c r="AB1911" i="3"/>
  <c r="AB1912" i="3"/>
  <c r="AB1914" i="3"/>
  <c r="AB1915" i="3"/>
  <c r="AB1916" i="3"/>
  <c r="AB1918" i="3"/>
  <c r="AC1867" i="3"/>
  <c r="AB1803" i="3"/>
  <c r="AC1804" i="3"/>
  <c r="AC1805" i="3"/>
  <c r="AB1806" i="3"/>
  <c r="AC1811" i="3"/>
  <c r="AC1812" i="3"/>
  <c r="AC1813" i="3"/>
  <c r="AB1814" i="3"/>
  <c r="AC1819" i="3"/>
  <c r="AC1820" i="3"/>
  <c r="AC1821" i="3"/>
  <c r="AC1822" i="3"/>
  <c r="AB1823" i="3"/>
  <c r="AB1824" i="3"/>
  <c r="AB1825" i="3"/>
  <c r="AB1826" i="3"/>
  <c r="AB1813" i="3"/>
  <c r="AC1818" i="3"/>
  <c r="AC1827" i="3"/>
  <c r="AB1832" i="3"/>
  <c r="AB1834" i="3"/>
  <c r="AC1835" i="3"/>
  <c r="AC1836" i="3"/>
  <c r="AC1838" i="3"/>
  <c r="AB1841" i="3"/>
  <c r="AC1845" i="3"/>
  <c r="AB1847" i="3"/>
  <c r="AB1848" i="3"/>
  <c r="AB1850" i="3"/>
  <c r="AC1851" i="3"/>
  <c r="AC1673" i="3"/>
  <c r="AC1674" i="3"/>
  <c r="AC1675" i="3"/>
  <c r="AB1676" i="3"/>
  <c r="AC1681" i="3"/>
  <c r="AC1682" i="3"/>
  <c r="AC1683" i="3"/>
  <c r="AB1684" i="3"/>
  <c r="AC1689" i="3"/>
  <c r="AC1690" i="3"/>
  <c r="AC1691" i="3"/>
  <c r="AC1692" i="3"/>
  <c r="AB1693" i="3"/>
  <c r="AB1694" i="3"/>
  <c r="AB1695" i="3"/>
  <c r="AB1696" i="3"/>
  <c r="AB1698" i="3"/>
  <c r="AB1699" i="3"/>
  <c r="AB1700" i="3"/>
  <c r="AB1702" i="3"/>
  <c r="AB1703" i="3"/>
  <c r="AB1704" i="3"/>
  <c r="AB1706" i="3"/>
  <c r="AB1707" i="3"/>
  <c r="AB1708" i="3"/>
  <c r="AB1710" i="3"/>
  <c r="AB1711" i="3"/>
  <c r="AB1712" i="3"/>
  <c r="AB1714" i="3"/>
  <c r="AB1715" i="3"/>
  <c r="AB1716" i="3"/>
  <c r="AB1718" i="3"/>
  <c r="AB1719" i="3"/>
  <c r="AC1607" i="3"/>
  <c r="AC1608" i="3"/>
  <c r="AC1609" i="3"/>
  <c r="AB1610" i="3"/>
  <c r="AC1615" i="3"/>
  <c r="AC1616" i="3"/>
  <c r="AC1617" i="3"/>
  <c r="AB1618" i="3"/>
  <c r="AC1623" i="3"/>
  <c r="AC1624" i="3"/>
  <c r="AC1625" i="3"/>
  <c r="AC1626" i="3"/>
  <c r="AC1810" i="3"/>
  <c r="AB1820" i="3"/>
  <c r="AB1822" i="3"/>
  <c r="AC1832" i="3"/>
  <c r="AC1834" i="3"/>
  <c r="AB1837" i="3"/>
  <c r="AC1841" i="3"/>
  <c r="AB1843" i="3"/>
  <c r="AB1844" i="3"/>
  <c r="AB1846" i="3"/>
  <c r="AC1847" i="3"/>
  <c r="AC1848" i="3"/>
  <c r="AC1850" i="3"/>
  <c r="AB1669" i="3"/>
  <c r="AB1670" i="3"/>
  <c r="AB1671" i="3"/>
  <c r="AC1676" i="3"/>
  <c r="AB1677" i="3"/>
  <c r="AB1678" i="3"/>
  <c r="AB1679" i="3"/>
  <c r="AC1684" i="3"/>
  <c r="AB1685" i="3"/>
  <c r="AB1686" i="3"/>
  <c r="AB1687" i="3"/>
  <c r="AC1693" i="3"/>
  <c r="AC1694" i="3"/>
  <c r="AC1695" i="3"/>
  <c r="AC1696" i="3"/>
  <c r="AB1697" i="3"/>
  <c r="AC1698" i="3"/>
  <c r="AC1699" i="3"/>
  <c r="AC1700" i="3"/>
  <c r="AB1701" i="3"/>
  <c r="AC1702" i="3"/>
  <c r="AC1703" i="3"/>
  <c r="AC1704" i="3"/>
  <c r="AB1705" i="3"/>
  <c r="AC1706" i="3"/>
  <c r="AC1707" i="3"/>
  <c r="AC1708" i="3"/>
  <c r="AB1709" i="3"/>
  <c r="AC1710" i="3"/>
  <c r="AC1711" i="3"/>
  <c r="AC1712" i="3"/>
  <c r="AB1713" i="3"/>
  <c r="AC1714" i="3"/>
  <c r="AC1715" i="3"/>
  <c r="AC1716" i="3"/>
  <c r="AB1717" i="3"/>
  <c r="AC1718" i="3"/>
  <c r="AC1719" i="3"/>
  <c r="AB1603" i="3"/>
  <c r="AB1604" i="3"/>
  <c r="AB1605" i="3"/>
  <c r="AC1610" i="3"/>
  <c r="AB1611" i="3"/>
  <c r="AB1612" i="3"/>
  <c r="AB1613" i="3"/>
  <c r="AB1812" i="3"/>
  <c r="AB1819" i="3"/>
  <c r="AC1828" i="3"/>
  <c r="AC1829" i="3"/>
  <c r="AC1830" i="3"/>
  <c r="AB1831" i="3"/>
  <c r="AB1833" i="3"/>
  <c r="AC1837" i="3"/>
  <c r="AB1839" i="3"/>
  <c r="AB1840" i="3"/>
  <c r="AB1842" i="3"/>
  <c r="AC1843" i="3"/>
  <c r="AC1844" i="3"/>
  <c r="AC1846" i="3"/>
  <c r="AB1849" i="3"/>
  <c r="AC1669" i="3"/>
  <c r="AC1670" i="3"/>
  <c r="AC1671" i="3"/>
  <c r="AB1672" i="3"/>
  <c r="AC1677" i="3"/>
  <c r="AC1678" i="3"/>
  <c r="AC1679" i="3"/>
  <c r="AB1680" i="3"/>
  <c r="AC1685" i="3"/>
  <c r="AC1686" i="3"/>
  <c r="AC1687" i="3"/>
  <c r="AB1688" i="3"/>
  <c r="AC1697" i="3"/>
  <c r="AC1701" i="3"/>
  <c r="AC1705" i="3"/>
  <c r="AC1709" i="3"/>
  <c r="AC1713" i="3"/>
  <c r="AB1811" i="3"/>
  <c r="AB1821" i="3"/>
  <c r="AC1831" i="3"/>
  <c r="AC1833" i="3"/>
  <c r="AB1835" i="3"/>
  <c r="AB1836" i="3"/>
  <c r="AB1838" i="3"/>
  <c r="AC1839" i="3"/>
  <c r="AC1840" i="3"/>
  <c r="AC1842" i="3"/>
  <c r="AB1845" i="3"/>
  <c r="AC1849" i="3"/>
  <c r="AB1851" i="3"/>
  <c r="AC1672" i="3"/>
  <c r="AB1673" i="3"/>
  <c r="AB1674" i="3"/>
  <c r="AB1675" i="3"/>
  <c r="AC1680" i="3"/>
  <c r="AB1681" i="3"/>
  <c r="AB1682" i="3"/>
  <c r="AB1683" i="3"/>
  <c r="AC1688" i="3"/>
  <c r="AB1689" i="3"/>
  <c r="AB1690" i="3"/>
  <c r="AB1691" i="3"/>
  <c r="AB1692" i="3"/>
  <c r="AC1606" i="3"/>
  <c r="AB1607" i="3"/>
  <c r="AB1608" i="3"/>
  <c r="AB1609" i="3"/>
  <c r="AC1614" i="3"/>
  <c r="AB1615" i="3"/>
  <c r="AB1616" i="3"/>
  <c r="AB1617" i="3"/>
  <c r="AC1622" i="3"/>
  <c r="AB1623" i="3"/>
  <c r="AB1624" i="3"/>
  <c r="AB1625" i="3"/>
  <c r="AB1626" i="3"/>
  <c r="AC1605" i="3"/>
  <c r="AC1618" i="3"/>
  <c r="AB1619" i="3"/>
  <c r="AC1628" i="3"/>
  <c r="AC1630" i="3"/>
  <c r="AB1633" i="3"/>
  <c r="AC1637" i="3"/>
  <c r="AB1639" i="3"/>
  <c r="AB1640" i="3"/>
  <c r="AB1642" i="3"/>
  <c r="AC1643" i="3"/>
  <c r="AC1644" i="3"/>
  <c r="AC1646" i="3"/>
  <c r="AB1649" i="3"/>
  <c r="AC1653" i="3"/>
  <c r="AB1536" i="3"/>
  <c r="AC1539" i="3"/>
  <c r="AC1541" i="3"/>
  <c r="AC1542" i="3"/>
  <c r="AB1543" i="3"/>
  <c r="AB1545" i="3"/>
  <c r="AB1546" i="3"/>
  <c r="AC1548" i="3"/>
  <c r="AB1552" i="3"/>
  <c r="AC1555" i="3"/>
  <c r="AC1557" i="3"/>
  <c r="AC1558" i="3"/>
  <c r="AB1559" i="3"/>
  <c r="AB1561" i="3"/>
  <c r="AB1562" i="3"/>
  <c r="AC1564" i="3"/>
  <c r="AB1565" i="3"/>
  <c r="AB1566" i="3"/>
  <c r="AC1568" i="3"/>
  <c r="AB1569" i="3"/>
  <c r="AB1570" i="3"/>
  <c r="AC1572" i="3"/>
  <c r="AB1573" i="3"/>
  <c r="AB1574" i="3"/>
  <c r="AC1576" i="3"/>
  <c r="AB1577" i="3"/>
  <c r="AB1578" i="3"/>
  <c r="AC1580" i="3"/>
  <c r="AB1581" i="3"/>
  <c r="AB1582" i="3"/>
  <c r="AC1584" i="3"/>
  <c r="AB1585" i="3"/>
  <c r="AC1469" i="3"/>
  <c r="AC1470" i="3"/>
  <c r="AC1471" i="3"/>
  <c r="AC1472" i="3"/>
  <c r="AB1473" i="3"/>
  <c r="AB1474" i="3"/>
  <c r="AB1475" i="3"/>
  <c r="AB1476" i="3"/>
  <c r="AC1485" i="3"/>
  <c r="AC1486" i="3"/>
  <c r="AC1487" i="3"/>
  <c r="AC1488" i="3"/>
  <c r="AB1489" i="3"/>
  <c r="AB1490" i="3"/>
  <c r="AB1491" i="3"/>
  <c r="AB1492" i="3"/>
  <c r="AB1495" i="3"/>
  <c r="AB1496" i="3"/>
  <c r="AB1499" i="3"/>
  <c r="AB1500" i="3"/>
  <c r="AB1503" i="3"/>
  <c r="AB1504" i="3"/>
  <c r="AB1507" i="3"/>
  <c r="AB1508" i="3"/>
  <c r="AB1511" i="3"/>
  <c r="AB1512" i="3"/>
  <c r="AB1515" i="3"/>
  <c r="AB1516" i="3"/>
  <c r="AB1401" i="3"/>
  <c r="AB1402" i="3"/>
  <c r="AB1403" i="3"/>
  <c r="AC1408" i="3"/>
  <c r="AB1409" i="3"/>
  <c r="AB1410" i="3"/>
  <c r="AB1411" i="3"/>
  <c r="AC1416" i="3"/>
  <c r="AB1417" i="3"/>
  <c r="AB1418" i="3"/>
  <c r="AB1419" i="3"/>
  <c r="AC1612" i="3"/>
  <c r="AB1614" i="3"/>
  <c r="AC1619" i="3"/>
  <c r="AB1629" i="3"/>
  <c r="AC1633" i="3"/>
  <c r="AB1635" i="3"/>
  <c r="AB1636" i="3"/>
  <c r="AB1638" i="3"/>
  <c r="AC1639" i="3"/>
  <c r="AC1640" i="3"/>
  <c r="AC1642" i="3"/>
  <c r="AB1645" i="3"/>
  <c r="AC1649" i="3"/>
  <c r="AB1651" i="3"/>
  <c r="AB1652" i="3"/>
  <c r="AC1536" i="3"/>
  <c r="AB1540" i="3"/>
  <c r="AC1543" i="3"/>
  <c r="AC1545" i="3"/>
  <c r="AC1546" i="3"/>
  <c r="AB1547" i="3"/>
  <c r="AB1549" i="3"/>
  <c r="AB1550" i="3"/>
  <c r="AC1552" i="3"/>
  <c r="AB1556" i="3"/>
  <c r="AC1559" i="3"/>
  <c r="AC1561" i="3"/>
  <c r="AC1562" i="3"/>
  <c r="AB1563" i="3"/>
  <c r="AC1565" i="3"/>
  <c r="AC1566" i="3"/>
  <c r="AB1567" i="3"/>
  <c r="AC1569" i="3"/>
  <c r="AC1570" i="3"/>
  <c r="AB1571" i="3"/>
  <c r="AC1573" i="3"/>
  <c r="AC1574" i="3"/>
  <c r="AB1575" i="3"/>
  <c r="AC1577" i="3"/>
  <c r="AC1578" i="3"/>
  <c r="AB1579" i="3"/>
  <c r="AC1581" i="3"/>
  <c r="AC1582" i="3"/>
  <c r="AB1583" i="3"/>
  <c r="AC1585" i="3"/>
  <c r="AB1467" i="3"/>
  <c r="AB1468" i="3"/>
  <c r="AC1473" i="3"/>
  <c r="AC1474" i="3"/>
  <c r="AC1475" i="3"/>
  <c r="AC1476" i="3"/>
  <c r="AB1477" i="3"/>
  <c r="AB1478" i="3"/>
  <c r="AB1479" i="3"/>
  <c r="AB1480" i="3"/>
  <c r="AC1489" i="3"/>
  <c r="AC1490" i="3"/>
  <c r="AC1491" i="3"/>
  <c r="AC1492" i="3"/>
  <c r="AB1493" i="3"/>
  <c r="AB1494" i="3"/>
  <c r="AC1495" i="3"/>
  <c r="AC1496" i="3"/>
  <c r="AB1497" i="3"/>
  <c r="AB1498" i="3"/>
  <c r="AC1499" i="3"/>
  <c r="AC1500" i="3"/>
  <c r="AB1501" i="3"/>
  <c r="AB1502" i="3"/>
  <c r="AC1503" i="3"/>
  <c r="AC1504" i="3"/>
  <c r="AB1505" i="3"/>
  <c r="AB1506" i="3"/>
  <c r="AC1507" i="3"/>
  <c r="AC1508" i="3"/>
  <c r="AB1509" i="3"/>
  <c r="AB1510" i="3"/>
  <c r="AC1511" i="3"/>
  <c r="AC1512" i="3"/>
  <c r="AB1513" i="3"/>
  <c r="AB1514" i="3"/>
  <c r="AC1515" i="3"/>
  <c r="AC1516" i="3"/>
  <c r="AB1517" i="3"/>
  <c r="AC1401" i="3"/>
  <c r="AC1402" i="3"/>
  <c r="AC1403" i="3"/>
  <c r="AB1404" i="3"/>
  <c r="AC1717" i="3"/>
  <c r="AC1604" i="3"/>
  <c r="AB1606" i="3"/>
  <c r="AC1611" i="3"/>
  <c r="AB1620" i="3"/>
  <c r="AB1621" i="3"/>
  <c r="AB1627" i="3"/>
  <c r="AC1629" i="3"/>
  <c r="AB1631" i="3"/>
  <c r="AB1632" i="3"/>
  <c r="AB1634" i="3"/>
  <c r="AC1635" i="3"/>
  <c r="AC1636" i="3"/>
  <c r="AC1638" i="3"/>
  <c r="AB1641" i="3"/>
  <c r="AC1645" i="3"/>
  <c r="AB1647" i="3"/>
  <c r="AB1648" i="3"/>
  <c r="AB1650" i="3"/>
  <c r="AC1651" i="3"/>
  <c r="AC1652" i="3"/>
  <c r="AB1535" i="3"/>
  <c r="AB1537" i="3"/>
  <c r="AB1538" i="3"/>
  <c r="AC1540" i="3"/>
  <c r="AB1544" i="3"/>
  <c r="AC1547" i="3"/>
  <c r="AC1549" i="3"/>
  <c r="AC1550" i="3"/>
  <c r="AB1551" i="3"/>
  <c r="AB1553" i="3"/>
  <c r="AB1554" i="3"/>
  <c r="AC1556" i="3"/>
  <c r="AB1560" i="3"/>
  <c r="AC1563" i="3"/>
  <c r="AC1567" i="3"/>
  <c r="AC1571" i="3"/>
  <c r="AC1575" i="3"/>
  <c r="AC1579" i="3"/>
  <c r="AC1583" i="3"/>
  <c r="AC1467" i="3"/>
  <c r="AC1468" i="3"/>
  <c r="AC1477" i="3"/>
  <c r="AC1478" i="3"/>
  <c r="AC1479" i="3"/>
  <c r="AC1480" i="3"/>
  <c r="AB1481" i="3"/>
  <c r="AB1482" i="3"/>
  <c r="AB1483" i="3"/>
  <c r="AB1484" i="3"/>
  <c r="AC1493" i="3"/>
  <c r="AC1494" i="3"/>
  <c r="AC1497" i="3"/>
  <c r="AC1498" i="3"/>
  <c r="AC1501" i="3"/>
  <c r="AC1502" i="3"/>
  <c r="AC1505" i="3"/>
  <c r="AC1506" i="3"/>
  <c r="AC1509" i="3"/>
  <c r="AC1510" i="3"/>
  <c r="AC1513" i="3"/>
  <c r="AC1514" i="3"/>
  <c r="AC1603" i="3"/>
  <c r="AC1613" i="3"/>
  <c r="AC1620" i="3"/>
  <c r="AC1621" i="3"/>
  <c r="AB1622" i="3"/>
  <c r="AC1627" i="3"/>
  <c r="AB1628" i="3"/>
  <c r="AB1630" i="3"/>
  <c r="AC1631" i="3"/>
  <c r="AC1632" i="3"/>
  <c r="AC1634" i="3"/>
  <c r="AB1637" i="3"/>
  <c r="AC1641" i="3"/>
  <c r="AB1643" i="3"/>
  <c r="AB1644" i="3"/>
  <c r="AB1646" i="3"/>
  <c r="AC1647" i="3"/>
  <c r="AC1648" i="3"/>
  <c r="AC1650" i="3"/>
  <c r="AB1653" i="3"/>
  <c r="AC1535" i="3"/>
  <c r="AC1537" i="3"/>
  <c r="AC1538" i="3"/>
  <c r="AB1539" i="3"/>
  <c r="AB1541" i="3"/>
  <c r="AB1542" i="3"/>
  <c r="AC1544" i="3"/>
  <c r="AB1548" i="3"/>
  <c r="AC1551" i="3"/>
  <c r="AC1553" i="3"/>
  <c r="AC1554" i="3"/>
  <c r="AB1555" i="3"/>
  <c r="AB1557" i="3"/>
  <c r="AB1558" i="3"/>
  <c r="AC1560" i="3"/>
  <c r="AB1564" i="3"/>
  <c r="AB1568" i="3"/>
  <c r="AB1572" i="3"/>
  <c r="AB1576" i="3"/>
  <c r="AB1580" i="3"/>
  <c r="AB1584" i="3"/>
  <c r="AB1469" i="3"/>
  <c r="AB1470" i="3"/>
  <c r="AB1471" i="3"/>
  <c r="AB1472" i="3"/>
  <c r="AC1481" i="3"/>
  <c r="AC1482" i="3"/>
  <c r="AC1483" i="3"/>
  <c r="AC1484" i="3"/>
  <c r="AB1485" i="3"/>
  <c r="AB1486" i="3"/>
  <c r="AB1487" i="3"/>
  <c r="AB1488" i="3"/>
  <c r="AC1405" i="3"/>
  <c r="AC1406" i="3"/>
  <c r="AC1407" i="3"/>
  <c r="AB1408" i="3"/>
  <c r="AC1413" i="3"/>
  <c r="AC1414" i="3"/>
  <c r="AC1415" i="3"/>
  <c r="AB1416" i="3"/>
  <c r="AC1421" i="3"/>
  <c r="AC1422" i="3"/>
  <c r="AC1423" i="3"/>
  <c r="AC1424" i="3"/>
  <c r="AB1425" i="3"/>
  <c r="AB1426" i="3"/>
  <c r="AB1427" i="3"/>
  <c r="AB1428" i="3"/>
  <c r="AB1430" i="3"/>
  <c r="AB1431" i="3"/>
  <c r="AB1432" i="3"/>
  <c r="AB1434" i="3"/>
  <c r="AB1435" i="3"/>
  <c r="AB1436" i="3"/>
  <c r="AB1438" i="3"/>
  <c r="AB1439" i="3"/>
  <c r="AB1440" i="3"/>
  <c r="AB1442" i="3"/>
  <c r="AB1443" i="3"/>
  <c r="AB1444" i="3"/>
  <c r="AB1446" i="3"/>
  <c r="AB1447" i="3"/>
  <c r="AB1448" i="3"/>
  <c r="AB1407" i="3"/>
  <c r="AC1412" i="3"/>
  <c r="AB1413" i="3"/>
  <c r="AB1423" i="3"/>
  <c r="AC1427" i="3"/>
  <c r="AB1429" i="3"/>
  <c r="AC1433" i="3"/>
  <c r="AC1434" i="3"/>
  <c r="AC1436" i="3"/>
  <c r="AC1443" i="3"/>
  <c r="AB1445" i="3"/>
  <c r="AC1449" i="3"/>
  <c r="AB1356" i="3"/>
  <c r="AC1357" i="3"/>
  <c r="AB1358" i="3"/>
  <c r="AB1359" i="3"/>
  <c r="AB1360" i="3"/>
  <c r="AC1365" i="3"/>
  <c r="AB1366" i="3"/>
  <c r="AC1367" i="3"/>
  <c r="AC1368" i="3"/>
  <c r="AB1369" i="3"/>
  <c r="AB1371" i="3"/>
  <c r="AB1372" i="3"/>
  <c r="AB1373" i="3"/>
  <c r="AB1375" i="3"/>
  <c r="AB1376" i="3"/>
  <c r="AB1377" i="3"/>
  <c r="AB1379" i="3"/>
  <c r="AB1380" i="3"/>
  <c r="AB1381" i="3"/>
  <c r="AB1383" i="3"/>
  <c r="AB1384" i="3"/>
  <c r="AC1302" i="3"/>
  <c r="AC1305" i="3"/>
  <c r="AB1306" i="3"/>
  <c r="AC1307" i="3"/>
  <c r="AC1308" i="3"/>
  <c r="AB1309" i="3"/>
  <c r="AB1311" i="3"/>
  <c r="AB1312" i="3"/>
  <c r="AB1205" i="3"/>
  <c r="AB1206" i="3"/>
  <c r="AC1211" i="3"/>
  <c r="AB1212" i="3"/>
  <c r="AB1213" i="3"/>
  <c r="AB1214" i="3"/>
  <c r="AC1219" i="3"/>
  <c r="AB1220" i="3"/>
  <c r="AB1221" i="3"/>
  <c r="AB1222" i="3"/>
  <c r="AB1223" i="3"/>
  <c r="AC1232" i="3"/>
  <c r="AC1233" i="3"/>
  <c r="AC1234" i="3"/>
  <c r="AC1235" i="3"/>
  <c r="AB1236" i="3"/>
  <c r="AC1237" i="3"/>
  <c r="AC1238" i="3"/>
  <c r="AC1239" i="3"/>
  <c r="AB1240" i="3"/>
  <c r="AC1241" i="3"/>
  <c r="AC1242" i="3"/>
  <c r="AC1243" i="3"/>
  <c r="AB1244" i="3"/>
  <c r="AC1245" i="3"/>
  <c r="AC1246" i="3"/>
  <c r="AC1247" i="3"/>
  <c r="AB1248" i="3"/>
  <c r="AC1249" i="3"/>
  <c r="AC1252" i="3"/>
  <c r="AC1404" i="3"/>
  <c r="AC1409" i="3"/>
  <c r="AC1418" i="3"/>
  <c r="AC1419" i="3"/>
  <c r="AB1420" i="3"/>
  <c r="AC1425" i="3"/>
  <c r="AC1429" i="3"/>
  <c r="AC1430" i="3"/>
  <c r="AC1432" i="3"/>
  <c r="AC1439" i="3"/>
  <c r="AB1441" i="3"/>
  <c r="AC1445" i="3"/>
  <c r="AC1446" i="3"/>
  <c r="AC1448" i="3"/>
  <c r="AB1354" i="3"/>
  <c r="AC1356" i="3"/>
  <c r="AC1358" i="3"/>
  <c r="AC1359" i="3"/>
  <c r="AC1360" i="3"/>
  <c r="AB1361" i="3"/>
  <c r="AC1366" i="3"/>
  <c r="AC1369" i="3"/>
  <c r="AB1370" i="3"/>
  <c r="AC1371" i="3"/>
  <c r="AC1372" i="3"/>
  <c r="AC1373" i="3"/>
  <c r="AB1374" i="3"/>
  <c r="AC1375" i="3"/>
  <c r="AC1376" i="3"/>
  <c r="AC1377" i="3"/>
  <c r="AB1378" i="3"/>
  <c r="AC1379" i="3"/>
  <c r="AC1380" i="3"/>
  <c r="AC1381" i="3"/>
  <c r="AB1382" i="3"/>
  <c r="AC1383" i="3"/>
  <c r="AC1384" i="3"/>
  <c r="AC1306" i="3"/>
  <c r="AC1309" i="3"/>
  <c r="AB1310" i="3"/>
  <c r="AC1311" i="3"/>
  <c r="AC1312" i="3"/>
  <c r="AB1313" i="3"/>
  <c r="AB1315" i="3"/>
  <c r="AB1316" i="3"/>
  <c r="AB1317" i="3"/>
  <c r="AB1204" i="3"/>
  <c r="AC1205" i="3"/>
  <c r="AC1206" i="3"/>
  <c r="AB1207" i="3"/>
  <c r="AC1212" i="3"/>
  <c r="AC1213" i="3"/>
  <c r="AC1214" i="3"/>
  <c r="AB1215" i="3"/>
  <c r="AC1220" i="3"/>
  <c r="AC1221" i="3"/>
  <c r="AC1222" i="3"/>
  <c r="AC1223" i="3"/>
  <c r="AB1224" i="3"/>
  <c r="AB1225" i="3"/>
  <c r="AB1226" i="3"/>
  <c r="AB1227" i="3"/>
  <c r="AC1236" i="3"/>
  <c r="AC1240" i="3"/>
  <c r="AC1244" i="3"/>
  <c r="AC1248" i="3"/>
  <c r="AC1517" i="3"/>
  <c r="AB1406" i="3"/>
  <c r="AB1414" i="3"/>
  <c r="AB1415" i="3"/>
  <c r="AC1420" i="3"/>
  <c r="AB1421" i="3"/>
  <c r="AB1422" i="3"/>
  <c r="AB1424" i="3"/>
  <c r="AC1426" i="3"/>
  <c r="AC1428" i="3"/>
  <c r="AC1435" i="3"/>
  <c r="AB1437" i="3"/>
  <c r="AC1441" i="3"/>
  <c r="AC1442" i="3"/>
  <c r="AC1444" i="3"/>
  <c r="AC1354" i="3"/>
  <c r="AB1355" i="3"/>
  <c r="AC1361" i="3"/>
  <c r="AB1362" i="3"/>
  <c r="AB1363" i="3"/>
  <c r="AB1364" i="3"/>
  <c r="AC1370" i="3"/>
  <c r="AC1374" i="3"/>
  <c r="AC1378" i="3"/>
  <c r="AC1382" i="3"/>
  <c r="AB1303" i="3"/>
  <c r="AB1304" i="3"/>
  <c r="AC1310" i="3"/>
  <c r="AC1313" i="3"/>
  <c r="AB1314" i="3"/>
  <c r="AC1315" i="3"/>
  <c r="AC1316" i="3"/>
  <c r="AC1317" i="3"/>
  <c r="AB1318" i="3"/>
  <c r="AC1204" i="3"/>
  <c r="AC1207" i="3"/>
  <c r="AB1208" i="3"/>
  <c r="AB1209" i="3"/>
  <c r="AB1210" i="3"/>
  <c r="AC1215" i="3"/>
  <c r="AB1216" i="3"/>
  <c r="AB1217" i="3"/>
  <c r="AB1218" i="3"/>
  <c r="AC1224" i="3"/>
  <c r="AC1225" i="3"/>
  <c r="AC1226" i="3"/>
  <c r="AC1227" i="3"/>
  <c r="AB1228" i="3"/>
  <c r="AB1229" i="3"/>
  <c r="AB1230" i="3"/>
  <c r="AB1231" i="3"/>
  <c r="AB1250" i="3"/>
  <c r="AB1251" i="3"/>
  <c r="AB1405" i="3"/>
  <c r="AC1410" i="3"/>
  <c r="AC1411" i="3"/>
  <c r="AB1412" i="3"/>
  <c r="AC1417" i="3"/>
  <c r="AC1431" i="3"/>
  <c r="AB1433" i="3"/>
  <c r="AC1437" i="3"/>
  <c r="AC1438" i="3"/>
  <c r="AC1440" i="3"/>
  <c r="AC1447" i="3"/>
  <c r="AB1449" i="3"/>
  <c r="AC1355" i="3"/>
  <c r="AB1357" i="3"/>
  <c r="AC1362" i="3"/>
  <c r="AC1363" i="3"/>
  <c r="AC1364" i="3"/>
  <c r="AB1365" i="3"/>
  <c r="AB1367" i="3"/>
  <c r="AB1368" i="3"/>
  <c r="AB1302" i="3"/>
  <c r="AC1303" i="3"/>
  <c r="AC1304" i="3"/>
  <c r="AB1305" i="3"/>
  <c r="AB1307" i="3"/>
  <c r="AB1308" i="3"/>
  <c r="AC1314" i="3"/>
  <c r="AC1318" i="3"/>
  <c r="AC1208" i="3"/>
  <c r="AC1209" i="3"/>
  <c r="AC1210" i="3"/>
  <c r="AB1211" i="3"/>
  <c r="AC1216" i="3"/>
  <c r="AC1217" i="3"/>
  <c r="AC1218" i="3"/>
  <c r="AB1219" i="3"/>
  <c r="AC1228" i="3"/>
  <c r="AC1229" i="3"/>
  <c r="AC1230" i="3"/>
  <c r="AC1231" i="3"/>
  <c r="AB1232" i="3"/>
  <c r="AB1233" i="3"/>
  <c r="AB1234" i="3"/>
  <c r="AB1235" i="3"/>
  <c r="AB1237" i="3"/>
  <c r="AB1238" i="3"/>
  <c r="AB1239" i="3"/>
  <c r="AB1241" i="3"/>
  <c r="AB1242" i="3"/>
  <c r="AB1243" i="3"/>
  <c r="AB1245" i="3"/>
  <c r="AB1246" i="3"/>
  <c r="AB1247" i="3"/>
  <c r="AB1249" i="3"/>
  <c r="AC1250" i="3"/>
  <c r="AC1251" i="3"/>
  <c r="AB1252" i="3"/>
  <c r="AC1073" i="3"/>
  <c r="AC1074" i="3"/>
  <c r="AC1075" i="3"/>
  <c r="AB1076" i="3"/>
  <c r="AC1081" i="3"/>
  <c r="AC1082" i="3"/>
  <c r="AC1083" i="3"/>
  <c r="AB1084" i="3"/>
  <c r="AC1089" i="3"/>
  <c r="AC1090" i="3"/>
  <c r="AC1091" i="3"/>
  <c r="AB1092" i="3"/>
  <c r="AC1101" i="3"/>
  <c r="AC1076" i="3"/>
  <c r="AC1078" i="3"/>
  <c r="AB1080" i="3"/>
  <c r="AB1082" i="3"/>
  <c r="AC1085" i="3"/>
  <c r="AB1086" i="3"/>
  <c r="AB1089" i="3"/>
  <c r="AB1093" i="3"/>
  <c r="AC1095" i="3"/>
  <c r="AB1097" i="3"/>
  <c r="AC1099" i="3"/>
  <c r="AB1101" i="3"/>
  <c r="AC1105" i="3"/>
  <c r="AC1106" i="3"/>
  <c r="AC1107" i="3"/>
  <c r="AC1108" i="3"/>
  <c r="AB1109" i="3"/>
  <c r="AC1110" i="3"/>
  <c r="AC1111" i="3"/>
  <c r="AC1112" i="3"/>
  <c r="AB1113" i="3"/>
  <c r="AC1114" i="3"/>
  <c r="AC1115" i="3"/>
  <c r="AC1116" i="3"/>
  <c r="AB1117" i="3"/>
  <c r="AC1118" i="3"/>
  <c r="AC1121" i="3"/>
  <c r="AC943" i="3"/>
  <c r="AB944" i="3"/>
  <c r="AB945" i="3"/>
  <c r="AB946" i="3"/>
  <c r="AC951" i="3"/>
  <c r="AB952" i="3"/>
  <c r="AB953" i="3"/>
  <c r="AB954" i="3"/>
  <c r="AC959" i="3"/>
  <c r="AB960" i="3"/>
  <c r="AB961" i="3"/>
  <c r="AB962" i="3"/>
  <c r="AB963" i="3"/>
  <c r="AC972" i="3"/>
  <c r="AC973" i="3"/>
  <c r="AC974" i="3"/>
  <c r="AC975" i="3"/>
  <c r="AB976" i="3"/>
  <c r="AC977" i="3"/>
  <c r="AC978" i="3"/>
  <c r="AC979" i="3"/>
  <c r="AB980" i="3"/>
  <c r="AC981" i="3"/>
  <c r="AC984" i="3"/>
  <c r="AB990" i="3"/>
  <c r="AB991" i="3"/>
  <c r="AC891" i="3"/>
  <c r="AB892" i="3"/>
  <c r="AB893" i="3"/>
  <c r="AB894" i="3"/>
  <c r="AC899" i="3"/>
  <c r="AB900" i="3"/>
  <c r="AB901" i="3"/>
  <c r="AB902" i="3"/>
  <c r="AC908" i="3"/>
  <c r="AC909" i="3"/>
  <c r="AC910" i="3"/>
  <c r="AC911" i="3"/>
  <c r="AB912" i="3"/>
  <c r="AC913" i="3"/>
  <c r="AC914" i="3"/>
  <c r="AC915" i="3"/>
  <c r="AB916" i="3"/>
  <c r="AC917" i="3"/>
  <c r="AC920" i="3"/>
  <c r="AC924" i="3"/>
  <c r="AC833" i="3"/>
  <c r="AB834" i="3"/>
  <c r="AB835" i="3"/>
  <c r="AC836" i="3"/>
  <c r="AC837" i="3"/>
  <c r="AB838" i="3"/>
  <c r="AB839" i="3"/>
  <c r="AC840" i="3"/>
  <c r="AC841" i="3"/>
  <c r="AB842" i="3"/>
  <c r="AB843" i="3"/>
  <c r="AC844" i="3"/>
  <c r="AC845" i="3"/>
  <c r="AB846" i="3"/>
  <c r="AC847" i="3"/>
  <c r="AC850" i="3"/>
  <c r="AB856" i="3"/>
  <c r="AB857" i="3"/>
  <c r="AB859" i="3"/>
  <c r="AC860" i="3"/>
  <c r="AC773" i="3"/>
  <c r="AC774" i="3"/>
  <c r="AC775" i="3"/>
  <c r="AB776" i="3"/>
  <c r="AC781" i="3"/>
  <c r="AC784" i="3"/>
  <c r="AB785" i="3"/>
  <c r="AC786" i="3"/>
  <c r="AC788" i="3"/>
  <c r="AB789" i="3"/>
  <c r="AC790" i="3"/>
  <c r="AC792" i="3"/>
  <c r="AB793" i="3"/>
  <c r="AC795" i="3"/>
  <c r="AB1075" i="3"/>
  <c r="AB1079" i="3"/>
  <c r="AC1080" i="3"/>
  <c r="AC1084" i="3"/>
  <c r="AC1086" i="3"/>
  <c r="AB1088" i="3"/>
  <c r="AB1090" i="3"/>
  <c r="AC1093" i="3"/>
  <c r="AB1094" i="3"/>
  <c r="AB1096" i="3"/>
  <c r="AC1097" i="3"/>
  <c r="AB1098" i="3"/>
  <c r="AB1100" i="3"/>
  <c r="AC1109" i="3"/>
  <c r="AC1113" i="3"/>
  <c r="AC1117" i="3"/>
  <c r="AC944" i="3"/>
  <c r="AC945" i="3"/>
  <c r="AC946" i="3"/>
  <c r="AB947" i="3"/>
  <c r="AC952" i="3"/>
  <c r="AC953" i="3"/>
  <c r="AC954" i="3"/>
  <c r="AB955" i="3"/>
  <c r="AC960" i="3"/>
  <c r="AC961" i="3"/>
  <c r="AC962" i="3"/>
  <c r="AC963" i="3"/>
  <c r="AB964" i="3"/>
  <c r="AB965" i="3"/>
  <c r="AB966" i="3"/>
  <c r="AB967" i="3"/>
  <c r="AC976" i="3"/>
  <c r="AC980" i="3"/>
  <c r="AB986" i="3"/>
  <c r="AB987" i="3"/>
  <c r="AB989" i="3"/>
  <c r="AC990" i="3"/>
  <c r="AC991" i="3"/>
  <c r="AC892" i="3"/>
  <c r="AC893" i="3"/>
  <c r="AC894" i="3"/>
  <c r="AB895" i="3"/>
  <c r="AC900" i="3"/>
  <c r="AC901" i="3"/>
  <c r="AC902" i="3"/>
  <c r="AB903" i="3"/>
  <c r="AC912" i="3"/>
  <c r="AC916" i="3"/>
  <c r="AB922" i="3"/>
  <c r="AB925" i="3"/>
  <c r="AC834" i="3"/>
  <c r="AC835" i="3"/>
  <c r="AC838" i="3"/>
  <c r="AC839" i="3"/>
  <c r="AC842" i="3"/>
  <c r="AC843" i="3"/>
  <c r="AC846" i="3"/>
  <c r="AB852" i="3"/>
  <c r="AB853" i="3"/>
  <c r="AB855" i="3"/>
  <c r="AC856" i="3"/>
  <c r="AC857" i="3"/>
  <c r="AB858" i="3"/>
  <c r="AC859" i="3"/>
  <c r="AC776" i="3"/>
  <c r="AB777" i="3"/>
  <c r="AB778" i="3"/>
  <c r="AB779" i="3"/>
  <c r="AC785" i="3"/>
  <c r="AC789" i="3"/>
  <c r="AC793" i="3"/>
  <c r="AB1073" i="3"/>
  <c r="AB1077" i="3"/>
  <c r="AC1079" i="3"/>
  <c r="AB1083" i="3"/>
  <c r="AB1087" i="3"/>
  <c r="AC1088" i="3"/>
  <c r="AC1092" i="3"/>
  <c r="AC1094" i="3"/>
  <c r="AC1096" i="3"/>
  <c r="AC1098" i="3"/>
  <c r="AC1100" i="3"/>
  <c r="AB1102" i="3"/>
  <c r="AB1103" i="3"/>
  <c r="AB1104" i="3"/>
  <c r="AB1119" i="3"/>
  <c r="AB1120" i="3"/>
  <c r="AB1122" i="3"/>
  <c r="AB940" i="3"/>
  <c r="AB941" i="3"/>
  <c r="AB942" i="3"/>
  <c r="AC947" i="3"/>
  <c r="AB948" i="3"/>
  <c r="AB949" i="3"/>
  <c r="AB950" i="3"/>
  <c r="AC955" i="3"/>
  <c r="AB956" i="3"/>
  <c r="AB957" i="3"/>
  <c r="AB958" i="3"/>
  <c r="AC964" i="3"/>
  <c r="AC965" i="3"/>
  <c r="AC966" i="3"/>
  <c r="AC967" i="3"/>
  <c r="AB968" i="3"/>
  <c r="AB969" i="3"/>
  <c r="AB970" i="3"/>
  <c r="AB971" i="3"/>
  <c r="AB982" i="3"/>
  <c r="AB983" i="3"/>
  <c r="AB985" i="3"/>
  <c r="AC986" i="3"/>
  <c r="AC987" i="3"/>
  <c r="AB988" i="3"/>
  <c r="AC989" i="3"/>
  <c r="AB888" i="3"/>
  <c r="AB889" i="3"/>
  <c r="AB890" i="3"/>
  <c r="AC895" i="3"/>
  <c r="AB896" i="3"/>
  <c r="AB897" i="3"/>
  <c r="AB898" i="3"/>
  <c r="AC903" i="3"/>
  <c r="AB904" i="3"/>
  <c r="AB905" i="3"/>
  <c r="AB906" i="3"/>
  <c r="AB907" i="3"/>
  <c r="AB918" i="3"/>
  <c r="AB919" i="3"/>
  <c r="AB921" i="3"/>
  <c r="AC922" i="3"/>
  <c r="AB923" i="3"/>
  <c r="AC925" i="3"/>
  <c r="AB831" i="3"/>
  <c r="AB832" i="3"/>
  <c r="AB848" i="3"/>
  <c r="AB849" i="3"/>
  <c r="AB851" i="3"/>
  <c r="AC852" i="3"/>
  <c r="AC853" i="3"/>
  <c r="AB854" i="3"/>
  <c r="AC855" i="3"/>
  <c r="AC858" i="3"/>
  <c r="AC777" i="3"/>
  <c r="AC778" i="3"/>
  <c r="AC779" i="3"/>
  <c r="AB780" i="3"/>
  <c r="AB782" i="3"/>
  <c r="AB783" i="3"/>
  <c r="AB787" i="3"/>
  <c r="AB791" i="3"/>
  <c r="AB794" i="3"/>
  <c r="AB1074" i="3"/>
  <c r="AC1077" i="3"/>
  <c r="AB1078" i="3"/>
  <c r="AB1081" i="3"/>
  <c r="AB1085" i="3"/>
  <c r="AC1087" i="3"/>
  <c r="AB1091" i="3"/>
  <c r="AB1095" i="3"/>
  <c r="AB1099" i="3"/>
  <c r="AC1102" i="3"/>
  <c r="AC1103" i="3"/>
  <c r="AC1104" i="3"/>
  <c r="AB1105" i="3"/>
  <c r="AB1106" i="3"/>
  <c r="AB1107" i="3"/>
  <c r="AB1108" i="3"/>
  <c r="AB1110" i="3"/>
  <c r="AB1111" i="3"/>
  <c r="AB1112" i="3"/>
  <c r="AB1114" i="3"/>
  <c r="AB1115" i="3"/>
  <c r="AB1116" i="3"/>
  <c r="AB1118" i="3"/>
  <c r="AC1119" i="3"/>
  <c r="AC1120" i="3"/>
  <c r="AB1121" i="3"/>
  <c r="AC1122" i="3"/>
  <c r="AC940" i="3"/>
  <c r="AC941" i="3"/>
  <c r="AC942" i="3"/>
  <c r="AB943" i="3"/>
  <c r="AC948" i="3"/>
  <c r="AC949" i="3"/>
  <c r="AC950" i="3"/>
  <c r="AB951" i="3"/>
  <c r="AC956" i="3"/>
  <c r="AC957" i="3"/>
  <c r="AC958" i="3"/>
  <c r="AB959" i="3"/>
  <c r="AC968" i="3"/>
  <c r="AC969" i="3"/>
  <c r="AC970" i="3"/>
  <c r="AC971" i="3"/>
  <c r="AB972" i="3"/>
  <c r="AB973" i="3"/>
  <c r="AB974" i="3"/>
  <c r="AB975" i="3"/>
  <c r="AB977" i="3"/>
  <c r="AB978" i="3"/>
  <c r="AB979" i="3"/>
  <c r="AB981" i="3"/>
  <c r="AC982" i="3"/>
  <c r="AC983" i="3"/>
  <c r="AB984" i="3"/>
  <c r="AC985" i="3"/>
  <c r="AC988" i="3"/>
  <c r="AC888" i="3"/>
  <c r="AC889" i="3"/>
  <c r="AC890" i="3"/>
  <c r="AB891" i="3"/>
  <c r="AC896" i="3"/>
  <c r="AC897" i="3"/>
  <c r="AC898" i="3"/>
  <c r="AB899" i="3"/>
  <c r="AC904" i="3"/>
  <c r="AC905" i="3"/>
  <c r="AC906" i="3"/>
  <c r="AC907" i="3"/>
  <c r="AB908" i="3"/>
  <c r="AB909" i="3"/>
  <c r="AB910" i="3"/>
  <c r="AB911" i="3"/>
  <c r="AB913" i="3"/>
  <c r="AB914" i="3"/>
  <c r="AB915" i="3"/>
  <c r="AB917" i="3"/>
  <c r="AC918" i="3"/>
  <c r="AC919" i="3"/>
  <c r="AB920" i="3"/>
  <c r="AC921" i="3"/>
  <c r="AC923" i="3"/>
  <c r="AB924" i="3"/>
  <c r="AC831" i="3"/>
  <c r="AC832" i="3"/>
  <c r="AB833" i="3"/>
  <c r="AB836" i="3"/>
  <c r="AB837" i="3"/>
  <c r="AB840" i="3"/>
  <c r="AB841" i="3"/>
  <c r="AB844" i="3"/>
  <c r="AB845" i="3"/>
  <c r="AB847" i="3"/>
  <c r="AC848" i="3"/>
  <c r="AC849" i="3"/>
  <c r="AB850" i="3"/>
  <c r="AC851" i="3"/>
  <c r="AC854" i="3"/>
  <c r="AB860" i="3"/>
  <c r="AB773" i="3"/>
  <c r="AB774" i="3"/>
  <c r="AB775" i="3"/>
  <c r="AC780" i="3"/>
  <c r="AB781" i="3"/>
  <c r="AC782" i="3"/>
  <c r="AC783" i="3"/>
  <c r="AB784" i="3"/>
  <c r="AB786" i="3"/>
  <c r="AC787" i="3"/>
  <c r="AB788" i="3"/>
  <c r="AB790" i="3"/>
  <c r="AC791" i="3"/>
  <c r="AB792" i="3"/>
  <c r="AC794" i="3"/>
  <c r="AB795" i="3"/>
  <c r="AA1669" i="3"/>
  <c r="W1670" i="3"/>
  <c r="AA1670" i="3"/>
  <c r="AA1671" i="3"/>
  <c r="W1676" i="3"/>
  <c r="AA1677" i="3"/>
  <c r="W1678" i="3"/>
  <c r="AA1678" i="3"/>
  <c r="AA1679" i="3"/>
  <c r="W1684" i="3"/>
  <c r="AA1685" i="3"/>
  <c r="W1686" i="3"/>
  <c r="AA1686" i="3"/>
  <c r="AA1687" i="3"/>
  <c r="W1693" i="3"/>
  <c r="W1695" i="3"/>
  <c r="W1696" i="3"/>
  <c r="AA1697" i="3"/>
  <c r="W1699" i="3"/>
  <c r="W1700" i="3"/>
  <c r="AA1701" i="3"/>
  <c r="W1703" i="3"/>
  <c r="W1704" i="3"/>
  <c r="AA1705" i="3"/>
  <c r="W1707" i="3"/>
  <c r="W1708" i="3"/>
  <c r="AA1709" i="3"/>
  <c r="W1711" i="3"/>
  <c r="W1712" i="3"/>
  <c r="AA1713" i="3"/>
  <c r="W1715" i="3"/>
  <c r="W1716" i="3"/>
  <c r="AA1717" i="3"/>
  <c r="W1719" i="3"/>
  <c r="W1669" i="3"/>
  <c r="W1671" i="3"/>
  <c r="AA1672" i="3"/>
  <c r="W1677" i="3"/>
  <c r="W1679" i="3"/>
  <c r="AA1680" i="3"/>
  <c r="W1685" i="3"/>
  <c r="W1687" i="3"/>
  <c r="AA1688" i="3"/>
  <c r="W1697" i="3"/>
  <c r="W1701" i="3"/>
  <c r="W1705" i="3"/>
  <c r="W1709" i="3"/>
  <c r="W1713" i="3"/>
  <c r="W1717" i="3"/>
  <c r="W1672" i="3"/>
  <c r="AA1673" i="3"/>
  <c r="W1674" i="3"/>
  <c r="AA1674" i="3"/>
  <c r="AA1675" i="3"/>
  <c r="W1680" i="3"/>
  <c r="AA1681" i="3"/>
  <c r="W1682" i="3"/>
  <c r="AA1682" i="3"/>
  <c r="AA1683" i="3"/>
  <c r="W1688" i="3"/>
  <c r="AA1689" i="3"/>
  <c r="W1690" i="3"/>
  <c r="AA1690" i="3"/>
  <c r="AA1691" i="3"/>
  <c r="AA1692" i="3"/>
  <c r="W1673" i="3"/>
  <c r="W1675" i="3"/>
  <c r="AA1676" i="3"/>
  <c r="W1681" i="3"/>
  <c r="W1683" i="3"/>
  <c r="AA1684" i="3"/>
  <c r="W1689" i="3"/>
  <c r="W1691" i="3"/>
  <c r="W1692" i="3"/>
  <c r="AA1693" i="3"/>
  <c r="W1694" i="3"/>
  <c r="AA1694" i="3"/>
  <c r="AA1695" i="3"/>
  <c r="AA1696" i="3"/>
  <c r="W1698" i="3"/>
  <c r="AA1698" i="3"/>
  <c r="AA1699" i="3"/>
  <c r="AA1700" i="3"/>
  <c r="W1702" i="3"/>
  <c r="AA1702" i="3"/>
  <c r="AA1703" i="3"/>
  <c r="AA1704" i="3"/>
  <c r="W1706" i="3"/>
  <c r="AA1706" i="3"/>
  <c r="AA1707" i="3"/>
  <c r="AA1708" i="3"/>
  <c r="W1710" i="3"/>
  <c r="AA1710" i="3"/>
  <c r="AA1711" i="3"/>
  <c r="AA1712" i="3"/>
  <c r="W1714" i="3"/>
  <c r="AA1714" i="3"/>
  <c r="AA1715" i="3"/>
  <c r="AA1716" i="3"/>
  <c r="W1718" i="3"/>
  <c r="AA1718" i="3"/>
  <c r="AA1719" i="3"/>
  <c r="W2070" i="3"/>
  <c r="W2072" i="3"/>
  <c r="AA2073" i="3"/>
  <c r="W2066" i="3"/>
  <c r="W2067" i="3"/>
  <c r="AA2069" i="3"/>
  <c r="AA2071" i="3"/>
  <c r="W2078" i="3"/>
  <c r="W2080" i="3"/>
  <c r="AA2081" i="3"/>
  <c r="W2086" i="3"/>
  <c r="W2088" i="3"/>
  <c r="W2089" i="3"/>
  <c r="AA2090" i="3"/>
  <c r="W2091" i="3"/>
  <c r="AA2091" i="3"/>
  <c r="AA2092" i="3"/>
  <c r="AA2093" i="3"/>
  <c r="W2102" i="3"/>
  <c r="W2106" i="3"/>
  <c r="W2110" i="3"/>
  <c r="AA2068" i="3"/>
  <c r="W2071" i="3"/>
  <c r="AA2074" i="3"/>
  <c r="W2075" i="3"/>
  <c r="AA2075" i="3"/>
  <c r="AA2076" i="3"/>
  <c r="W2081" i="3"/>
  <c r="AA2082" i="3"/>
  <c r="W2083" i="3"/>
  <c r="AA2083" i="3"/>
  <c r="AA2084" i="3"/>
  <c r="W2090" i="3"/>
  <c r="W2092" i="3"/>
  <c r="W2093" i="3"/>
  <c r="AA2094" i="3"/>
  <c r="W2095" i="3"/>
  <c r="AA2095" i="3"/>
  <c r="AA2096" i="3"/>
  <c r="AA2097" i="3"/>
  <c r="AA2066" i="3"/>
  <c r="W2069" i="3"/>
  <c r="AA2072" i="3"/>
  <c r="W2073" i="3"/>
  <c r="W2074" i="3"/>
  <c r="W2076" i="3"/>
  <c r="AA2077" i="3"/>
  <c r="W2082" i="3"/>
  <c r="W2084" i="3"/>
  <c r="AA2085" i="3"/>
  <c r="AA2067" i="3"/>
  <c r="W2068" i="3"/>
  <c r="AA2070" i="3"/>
  <c r="W2077" i="3"/>
  <c r="AA2078" i="3"/>
  <c r="W2079" i="3"/>
  <c r="AA2079" i="3"/>
  <c r="AA2080" i="3"/>
  <c r="W2085" i="3"/>
  <c r="AA2086" i="3"/>
  <c r="W2087" i="3"/>
  <c r="AA2087" i="3"/>
  <c r="AA2088" i="3"/>
  <c r="AA2089" i="3"/>
  <c r="W2098" i="3"/>
  <c r="W2100" i="3"/>
  <c r="W2101" i="3"/>
  <c r="AA2102" i="3"/>
  <c r="W2104" i="3"/>
  <c r="W2105" i="3"/>
  <c r="AA2106" i="3"/>
  <c r="W2108" i="3"/>
  <c r="W2109" i="3"/>
  <c r="AA2110" i="3"/>
  <c r="W2112" i="3"/>
  <c r="W2113" i="3"/>
  <c r="AA2114" i="3"/>
  <c r="AA2098" i="3"/>
  <c r="AA2103" i="3"/>
  <c r="AA2105" i="3"/>
  <c r="W2107" i="3"/>
  <c r="AA2111" i="3"/>
  <c r="AA2113" i="3"/>
  <c r="W2114" i="3"/>
  <c r="W2115" i="3"/>
  <c r="W2097" i="3"/>
  <c r="AA2100" i="3"/>
  <c r="W2094" i="3"/>
  <c r="W2099" i="3"/>
  <c r="AA2104" i="3"/>
  <c r="AA2107" i="3"/>
  <c r="AA2108" i="3"/>
  <c r="AA2109" i="3"/>
  <c r="W2111" i="3"/>
  <c r="AA2112" i="3"/>
  <c r="W2064" i="3"/>
  <c r="W2096" i="3"/>
  <c r="AA2099" i="3"/>
  <c r="AA2101" i="3"/>
  <c r="W2103" i="3"/>
  <c r="AA2115" i="3"/>
  <c r="AA2064" i="3"/>
  <c r="W1401" i="3"/>
  <c r="W1403" i="3"/>
  <c r="AA1404" i="3"/>
  <c r="W1409" i="3"/>
  <c r="W1411" i="3"/>
  <c r="AA1412" i="3"/>
  <c r="W1417" i="3"/>
  <c r="W1419" i="3"/>
  <c r="AA1420" i="3"/>
  <c r="W1404" i="3"/>
  <c r="AA1405" i="3"/>
  <c r="W1406" i="3"/>
  <c r="AA1406" i="3"/>
  <c r="AA1407" i="3"/>
  <c r="AA1401" i="3"/>
  <c r="W1402" i="3"/>
  <c r="AA1402" i="3"/>
  <c r="AA1403" i="3"/>
  <c r="W1408" i="3"/>
  <c r="AA1409" i="3"/>
  <c r="W1410" i="3"/>
  <c r="AA1410" i="3"/>
  <c r="AA1411" i="3"/>
  <c r="W1416" i="3"/>
  <c r="AA1417" i="3"/>
  <c r="W1418" i="3"/>
  <c r="AA1418" i="3"/>
  <c r="AA1419" i="3"/>
  <c r="W1425" i="3"/>
  <c r="W1427" i="3"/>
  <c r="W1428" i="3"/>
  <c r="AA1429" i="3"/>
  <c r="W1431" i="3"/>
  <c r="W1432" i="3"/>
  <c r="AA1433" i="3"/>
  <c r="W1435" i="3"/>
  <c r="W1436" i="3"/>
  <c r="AA1437" i="3"/>
  <c r="W1439" i="3"/>
  <c r="W1440" i="3"/>
  <c r="AA1441" i="3"/>
  <c r="W1443" i="3"/>
  <c r="W1444" i="3"/>
  <c r="AA1445" i="3"/>
  <c r="W1447" i="3"/>
  <c r="W1448" i="3"/>
  <c r="AA1449" i="3"/>
  <c r="W1415" i="3"/>
  <c r="W1421" i="3"/>
  <c r="AA1425" i="3"/>
  <c r="AA1430" i="3"/>
  <c r="AA1432" i="3"/>
  <c r="W1433" i="3"/>
  <c r="W1434" i="3"/>
  <c r="AA1439" i="3"/>
  <c r="AA1446" i="3"/>
  <c r="AA1448" i="3"/>
  <c r="W1449" i="3"/>
  <c r="W1412" i="3"/>
  <c r="AA1414" i="3"/>
  <c r="AA1415" i="3"/>
  <c r="AA1421" i="3"/>
  <c r="AA1422" i="3"/>
  <c r="W1423" i="3"/>
  <c r="AA1424" i="3"/>
  <c r="AA1426" i="3"/>
  <c r="AA1428" i="3"/>
  <c r="W1429" i="3"/>
  <c r="W1430" i="3"/>
  <c r="AA1435" i="3"/>
  <c r="AA1442" i="3"/>
  <c r="AA1444" i="3"/>
  <c r="W1445" i="3"/>
  <c r="W1446" i="3"/>
  <c r="W1405" i="3"/>
  <c r="AA1408" i="3"/>
  <c r="W1413" i="3"/>
  <c r="AA1416" i="3"/>
  <c r="W1422" i="3"/>
  <c r="W1426" i="3"/>
  <c r="AA1431" i="3"/>
  <c r="AA1438" i="3"/>
  <c r="AA1440" i="3"/>
  <c r="W1441" i="3"/>
  <c r="W1442" i="3"/>
  <c r="AA1447" i="3"/>
  <c r="W1407" i="3"/>
  <c r="AA1413" i="3"/>
  <c r="W1414" i="3"/>
  <c r="W1420" i="3"/>
  <c r="AA1423" i="3"/>
  <c r="W1424" i="3"/>
  <c r="AA1427" i="3"/>
  <c r="AA1434" i="3"/>
  <c r="AA1436" i="3"/>
  <c r="W1437" i="3"/>
  <c r="W1438" i="3"/>
  <c r="AA1443" i="3"/>
  <c r="AA1354" i="3"/>
  <c r="W1357" i="3"/>
  <c r="W1358" i="3"/>
  <c r="W1360" i="3"/>
  <c r="AA1361" i="3"/>
  <c r="W1366" i="3"/>
  <c r="W1369" i="3"/>
  <c r="AA1370" i="3"/>
  <c r="W1372" i="3"/>
  <c r="W1373" i="3"/>
  <c r="AA1374" i="3"/>
  <c r="W1376" i="3"/>
  <c r="W1377" i="3"/>
  <c r="AA1378" i="3"/>
  <c r="W1380" i="3"/>
  <c r="W1381" i="3"/>
  <c r="AA1382" i="3"/>
  <c r="W1384" i="3"/>
  <c r="W1306" i="3"/>
  <c r="W1309" i="3"/>
  <c r="AA1310" i="3"/>
  <c r="W1312" i="3"/>
  <c r="AA1313" i="3"/>
  <c r="W1315" i="3"/>
  <c r="AA1315" i="3"/>
  <c r="AA1316" i="3"/>
  <c r="AA1317" i="3"/>
  <c r="AA1355" i="3"/>
  <c r="W1356" i="3"/>
  <c r="W1361" i="3"/>
  <c r="AA1362" i="3"/>
  <c r="W1363" i="3"/>
  <c r="AA1363" i="3"/>
  <c r="AA1364" i="3"/>
  <c r="W1370" i="3"/>
  <c r="W1374" i="3"/>
  <c r="W1378" i="3"/>
  <c r="W1382" i="3"/>
  <c r="W1303" i="3"/>
  <c r="AA1303" i="3"/>
  <c r="AA1304" i="3"/>
  <c r="W1310" i="3"/>
  <c r="W1313" i="3"/>
  <c r="AA1314" i="3"/>
  <c r="W1316" i="3"/>
  <c r="W1317" i="3"/>
  <c r="AA1318" i="3"/>
  <c r="W1354" i="3"/>
  <c r="W1355" i="3"/>
  <c r="AA1357" i="3"/>
  <c r="W1362" i="3"/>
  <c r="W1364" i="3"/>
  <c r="AA1365" i="3"/>
  <c r="W1367" i="3"/>
  <c r="AA1367" i="3"/>
  <c r="AA1368" i="3"/>
  <c r="AA1302" i="3"/>
  <c r="W1304" i="3"/>
  <c r="AA1305" i="3"/>
  <c r="W1307" i="3"/>
  <c r="AA1307" i="3"/>
  <c r="AA1308" i="3"/>
  <c r="W1314" i="3"/>
  <c r="W1318" i="3"/>
  <c r="AA1356" i="3"/>
  <c r="AA1358" i="3"/>
  <c r="W1359" i="3"/>
  <c r="AA1359" i="3"/>
  <c r="AA1360" i="3"/>
  <c r="W1365" i="3"/>
  <c r="AA1366" i="3"/>
  <c r="W1368" i="3"/>
  <c r="AA1369" i="3"/>
  <c r="W1371" i="3"/>
  <c r="AA1371" i="3"/>
  <c r="AA1372" i="3"/>
  <c r="AA1373" i="3"/>
  <c r="W1375" i="3"/>
  <c r="AA1375" i="3"/>
  <c r="AA1376" i="3"/>
  <c r="AA1377" i="3"/>
  <c r="W1379" i="3"/>
  <c r="AA1379" i="3"/>
  <c r="AA1380" i="3"/>
  <c r="AA1381" i="3"/>
  <c r="W1383" i="3"/>
  <c r="AA1383" i="3"/>
  <c r="AA1384" i="3"/>
  <c r="W1302" i="3"/>
  <c r="W1305" i="3"/>
  <c r="AA1306" i="3"/>
  <c r="W1308" i="3"/>
  <c r="AA1309" i="3"/>
  <c r="W1311" i="3"/>
  <c r="AA1311" i="3"/>
  <c r="AA1312" i="3"/>
  <c r="X700" i="3"/>
  <c r="X701" i="3"/>
  <c r="X707" i="3"/>
  <c r="X709" i="3"/>
  <c r="X715" i="3"/>
  <c r="X718" i="3"/>
  <c r="X719" i="3"/>
  <c r="X722" i="3"/>
  <c r="X723" i="3"/>
  <c r="X728" i="3"/>
  <c r="X615" i="3"/>
  <c r="X617" i="3"/>
  <c r="X702" i="3"/>
  <c r="X711" i="3"/>
  <c r="X706" i="3"/>
  <c r="X710" i="3"/>
  <c r="X704" i="3"/>
  <c r="X705" i="3"/>
  <c r="X708" i="3"/>
  <c r="X714" i="3"/>
  <c r="X703" i="3"/>
  <c r="X712" i="3"/>
  <c r="X713" i="3"/>
  <c r="X716" i="3"/>
  <c r="X717" i="3"/>
  <c r="X726" i="3"/>
  <c r="X729" i="3"/>
  <c r="X623" i="3"/>
  <c r="X625" i="3"/>
  <c r="X631" i="3"/>
  <c r="X633" i="3"/>
  <c r="X643" i="3"/>
  <c r="X645" i="3"/>
  <c r="X646" i="3"/>
  <c r="X648" i="3"/>
  <c r="X652" i="3"/>
  <c r="X656" i="3"/>
  <c r="X657" i="3"/>
  <c r="X658" i="3"/>
  <c r="X663" i="3"/>
  <c r="X720" i="3"/>
  <c r="X724" i="3"/>
  <c r="X621" i="3"/>
  <c r="X630" i="3"/>
  <c r="X634" i="3"/>
  <c r="X638" i="3"/>
  <c r="X642" i="3"/>
  <c r="X619" i="3"/>
  <c r="X620" i="3"/>
  <c r="X629" i="3"/>
  <c r="X649" i="3"/>
  <c r="X721" i="3"/>
  <c r="X725" i="3"/>
  <c r="X618" i="3"/>
  <c r="X624" i="3"/>
  <c r="X627" i="3"/>
  <c r="X628" i="3"/>
  <c r="X637" i="3"/>
  <c r="X727" i="3"/>
  <c r="X730" i="3"/>
  <c r="X616" i="3"/>
  <c r="X622" i="3"/>
  <c r="X626" i="3"/>
  <c r="X632" i="3"/>
  <c r="X635" i="3"/>
  <c r="X636" i="3"/>
  <c r="X639" i="3"/>
  <c r="X640" i="3"/>
  <c r="X644" i="3"/>
  <c r="X650" i="3"/>
  <c r="X659" i="3"/>
  <c r="X660" i="3"/>
  <c r="X662" i="3"/>
  <c r="X665" i="3"/>
  <c r="X647" i="3"/>
  <c r="X664" i="3"/>
  <c r="X653" i="3"/>
  <c r="X661" i="3"/>
  <c r="X641" i="3"/>
  <c r="X654" i="3"/>
  <c r="X651" i="3"/>
  <c r="X655" i="3"/>
  <c r="X420" i="3"/>
  <c r="X422" i="3"/>
  <c r="X428" i="3"/>
  <c r="X430" i="3"/>
  <c r="X436" i="3"/>
  <c r="X438" i="3"/>
  <c r="X424" i="3"/>
  <c r="X433" i="3"/>
  <c r="X434" i="3"/>
  <c r="X437" i="3"/>
  <c r="X441" i="3"/>
  <c r="X442" i="3"/>
  <c r="X445" i="3"/>
  <c r="X449" i="3"/>
  <c r="X451" i="3"/>
  <c r="X452" i="3"/>
  <c r="X419" i="3"/>
  <c r="X423" i="3"/>
  <c r="X432" i="3"/>
  <c r="X440" i="3"/>
  <c r="X444" i="3"/>
  <c r="X453" i="3"/>
  <c r="X457" i="3"/>
  <c r="X466" i="3"/>
  <c r="X467" i="3"/>
  <c r="X416" i="3"/>
  <c r="X417" i="3"/>
  <c r="X418" i="3"/>
  <c r="X421" i="3"/>
  <c r="X427" i="3"/>
  <c r="X431" i="3"/>
  <c r="X446" i="3"/>
  <c r="X462" i="3"/>
  <c r="X463" i="3"/>
  <c r="X464" i="3"/>
  <c r="X425" i="3"/>
  <c r="X426" i="3"/>
  <c r="X429" i="3"/>
  <c r="X435" i="3"/>
  <c r="X439" i="3"/>
  <c r="X443" i="3"/>
  <c r="X447" i="3"/>
  <c r="X448" i="3"/>
  <c r="X450" i="3"/>
  <c r="X454" i="3"/>
  <c r="X458" i="3"/>
  <c r="X459" i="3"/>
  <c r="X460" i="3"/>
  <c r="X465" i="3"/>
  <c r="X455" i="3"/>
  <c r="X456" i="3"/>
  <c r="X461" i="3"/>
  <c r="X415" i="3"/>
  <c r="AC700" i="3"/>
  <c r="AB700" i="3"/>
  <c r="AB701" i="3"/>
  <c r="AB702" i="3"/>
  <c r="AC707" i="3"/>
  <c r="AB708" i="3"/>
  <c r="AB709" i="3"/>
  <c r="AB710" i="3"/>
  <c r="AC715" i="3"/>
  <c r="AB716" i="3"/>
  <c r="AC717" i="3"/>
  <c r="AC718" i="3"/>
  <c r="AC719" i="3"/>
  <c r="AB720" i="3"/>
  <c r="AC721" i="3"/>
  <c r="AC722" i="3"/>
  <c r="AC723" i="3"/>
  <c r="AB724" i="3"/>
  <c r="AC725" i="3"/>
  <c r="AC728" i="3"/>
  <c r="AC615" i="3"/>
  <c r="AC616" i="3"/>
  <c r="AB704" i="3"/>
  <c r="AC706" i="3"/>
  <c r="AC710" i="3"/>
  <c r="AB714" i="3"/>
  <c r="AC701" i="3"/>
  <c r="AB703" i="3"/>
  <c r="AC704" i="3"/>
  <c r="AB705" i="3"/>
  <c r="AC708" i="3"/>
  <c r="AB712" i="3"/>
  <c r="AC703" i="3"/>
  <c r="AC705" i="3"/>
  <c r="AB707" i="3"/>
  <c r="AC709" i="3"/>
  <c r="AB711" i="3"/>
  <c r="AC712" i="3"/>
  <c r="AB713" i="3"/>
  <c r="AC702" i="3"/>
  <c r="AB706" i="3"/>
  <c r="AC711" i="3"/>
  <c r="AC713" i="3"/>
  <c r="AB715" i="3"/>
  <c r="AB722" i="3"/>
  <c r="AB727" i="3"/>
  <c r="AC729" i="3"/>
  <c r="AB615" i="3"/>
  <c r="AC617" i="3"/>
  <c r="AB618" i="3"/>
  <c r="AC623" i="3"/>
  <c r="AC624" i="3"/>
  <c r="AC625" i="3"/>
  <c r="AB626" i="3"/>
  <c r="AC631" i="3"/>
  <c r="AC632" i="3"/>
  <c r="AC633" i="3"/>
  <c r="AB634" i="3"/>
  <c r="AC643" i="3"/>
  <c r="AC644" i="3"/>
  <c r="AC645" i="3"/>
  <c r="AC646" i="3"/>
  <c r="AB647" i="3"/>
  <c r="AB648" i="3"/>
  <c r="AB649" i="3"/>
  <c r="AB650" i="3"/>
  <c r="AB652" i="3"/>
  <c r="AB653" i="3"/>
  <c r="AB654" i="3"/>
  <c r="AB656" i="3"/>
  <c r="AC657" i="3"/>
  <c r="AC658" i="3"/>
  <c r="AB659" i="3"/>
  <c r="AC660" i="3"/>
  <c r="AC663" i="3"/>
  <c r="AB717" i="3"/>
  <c r="AB718" i="3"/>
  <c r="AB721" i="3"/>
  <c r="AB725" i="3"/>
  <c r="AB726" i="3"/>
  <c r="AB729" i="3"/>
  <c r="AB730" i="3"/>
  <c r="AC619" i="3"/>
  <c r="AB620" i="3"/>
  <c r="AB623" i="3"/>
  <c r="AB627" i="3"/>
  <c r="AC629" i="3"/>
  <c r="AB633" i="3"/>
  <c r="AB637" i="3"/>
  <c r="AB641" i="3"/>
  <c r="AB645" i="3"/>
  <c r="AC649" i="3"/>
  <c r="AB719" i="3"/>
  <c r="AB723" i="3"/>
  <c r="AC726" i="3"/>
  <c r="AC727" i="3"/>
  <c r="AC730" i="3"/>
  <c r="AB616" i="3"/>
  <c r="AC618" i="3"/>
  <c r="AC620" i="3"/>
  <c r="AB622" i="3"/>
  <c r="AB624" i="3"/>
  <c r="AC627" i="3"/>
  <c r="AB628" i="3"/>
  <c r="AB631" i="3"/>
  <c r="AB635" i="3"/>
  <c r="AC637" i="3"/>
  <c r="AB639" i="3"/>
  <c r="AC641" i="3"/>
  <c r="AB643" i="3"/>
  <c r="AC647" i="3"/>
  <c r="AC714" i="3"/>
  <c r="AC716" i="3"/>
  <c r="AC720" i="3"/>
  <c r="AC724" i="3"/>
  <c r="AB728" i="3"/>
  <c r="AB617" i="3"/>
  <c r="AB621" i="3"/>
  <c r="AC622" i="3"/>
  <c r="AC626" i="3"/>
  <c r="AC628" i="3"/>
  <c r="AB630" i="3"/>
  <c r="AB632" i="3"/>
  <c r="AC635" i="3"/>
  <c r="AB636" i="3"/>
  <c r="AB619" i="3"/>
  <c r="AC621" i="3"/>
  <c r="AB625" i="3"/>
  <c r="AB629" i="3"/>
  <c r="AC630" i="3"/>
  <c r="AC634" i="3"/>
  <c r="AC636" i="3"/>
  <c r="AC638" i="3"/>
  <c r="AC640" i="3"/>
  <c r="AC642" i="3"/>
  <c r="AC653" i="3"/>
  <c r="AB655" i="3"/>
  <c r="AB658" i="3"/>
  <c r="AB661" i="3"/>
  <c r="AC665" i="3"/>
  <c r="AB642" i="3"/>
  <c r="AB644" i="3"/>
  <c r="AB651" i="3"/>
  <c r="AC654" i="3"/>
  <c r="AC662" i="3"/>
  <c r="AB663" i="3"/>
  <c r="AB638" i="3"/>
  <c r="AB640" i="3"/>
  <c r="AC651" i="3"/>
  <c r="AC655" i="3"/>
  <c r="AC659" i="3"/>
  <c r="AC650" i="3"/>
  <c r="AB664" i="3"/>
  <c r="AC639" i="3"/>
  <c r="AB646" i="3"/>
  <c r="AC648" i="3"/>
  <c r="AC652" i="3"/>
  <c r="AC656" i="3"/>
  <c r="AB657" i="3"/>
  <c r="AB660" i="3"/>
  <c r="AC661" i="3"/>
  <c r="AB662" i="3"/>
  <c r="AC664" i="3"/>
  <c r="AB665" i="3"/>
  <c r="AC420" i="3"/>
  <c r="AB421" i="3"/>
  <c r="AB422" i="3"/>
  <c r="AB423" i="3"/>
  <c r="AC428" i="3"/>
  <c r="AB429" i="3"/>
  <c r="AB430" i="3"/>
  <c r="AB431" i="3"/>
  <c r="AC436" i="3"/>
  <c r="AB437" i="3"/>
  <c r="AB438" i="3"/>
  <c r="AB439" i="3"/>
  <c r="AB440" i="3"/>
  <c r="AB417" i="3"/>
  <c r="AC419" i="3"/>
  <c r="AC423" i="3"/>
  <c r="AB427" i="3"/>
  <c r="AC432" i="3"/>
  <c r="AC434" i="3"/>
  <c r="AB436" i="3"/>
  <c r="AC438" i="3"/>
  <c r="AC440" i="3"/>
  <c r="AC442" i="3"/>
  <c r="AC444" i="3"/>
  <c r="AC449" i="3"/>
  <c r="AC450" i="3"/>
  <c r="AC451" i="3"/>
  <c r="AB453" i="3"/>
  <c r="AC455" i="3"/>
  <c r="AC458" i="3"/>
  <c r="AC461" i="3"/>
  <c r="AC416" i="3"/>
  <c r="AC415" i="3"/>
  <c r="AC417" i="3"/>
  <c r="AB418" i="3"/>
  <c r="AC421" i="3"/>
  <c r="AB425" i="3"/>
  <c r="AC427" i="3"/>
  <c r="AC431" i="3"/>
  <c r="AB435" i="3"/>
  <c r="AB443" i="3"/>
  <c r="AC453" i="3"/>
  <c r="AC457" i="3"/>
  <c r="AB463" i="3"/>
  <c r="AB464" i="3"/>
  <c r="AB466" i="3"/>
  <c r="AC467" i="3"/>
  <c r="AB416" i="3"/>
  <c r="AB415" i="3"/>
  <c r="AC418" i="3"/>
  <c r="AB420" i="3"/>
  <c r="AC422" i="3"/>
  <c r="AB424" i="3"/>
  <c r="AC425" i="3"/>
  <c r="AB426" i="3"/>
  <c r="AC429" i="3"/>
  <c r="AB433" i="3"/>
  <c r="AC435" i="3"/>
  <c r="AC439" i="3"/>
  <c r="AB441" i="3"/>
  <c r="AC443" i="3"/>
  <c r="AB445" i="3"/>
  <c r="AB446" i="3"/>
  <c r="AB447" i="3"/>
  <c r="AB448" i="3"/>
  <c r="AB459" i="3"/>
  <c r="AB460" i="3"/>
  <c r="AB462" i="3"/>
  <c r="AC463" i="3"/>
  <c r="AC464" i="3"/>
  <c r="AB465" i="3"/>
  <c r="AC466" i="3"/>
  <c r="AB419" i="3"/>
  <c r="AC424" i="3"/>
  <c r="AC426" i="3"/>
  <c r="AB428" i="3"/>
  <c r="AC430" i="3"/>
  <c r="AB432" i="3"/>
  <c r="AC433" i="3"/>
  <c r="AB434" i="3"/>
  <c r="AC437" i="3"/>
  <c r="AC441" i="3"/>
  <c r="AB442" i="3"/>
  <c r="AB444" i="3"/>
  <c r="AC445" i="3"/>
  <c r="AC446" i="3"/>
  <c r="AC447" i="3"/>
  <c r="AC448" i="3"/>
  <c r="AB449" i="3"/>
  <c r="AB450" i="3"/>
  <c r="AB451" i="3"/>
  <c r="AB452" i="3"/>
  <c r="AB454" i="3"/>
  <c r="AB455" i="3"/>
  <c r="AB456" i="3"/>
  <c r="AB458" i="3"/>
  <c r="AC459" i="3"/>
  <c r="AC460" i="3"/>
  <c r="AB461" i="3"/>
  <c r="AC462" i="3"/>
  <c r="AC465" i="3"/>
  <c r="AC452" i="3"/>
  <c r="AC454" i="3"/>
  <c r="AC456" i="3"/>
  <c r="AB457" i="3"/>
  <c r="AB467" i="3"/>
  <c r="V700" i="3"/>
  <c r="V703" i="3"/>
  <c r="Z704" i="3"/>
  <c r="V705" i="3"/>
  <c r="Z705" i="3"/>
  <c r="Z706" i="3"/>
  <c r="V711" i="3"/>
  <c r="Z712" i="3"/>
  <c r="V713" i="3"/>
  <c r="Z713" i="3"/>
  <c r="Z714" i="3"/>
  <c r="Z726" i="3"/>
  <c r="Z727" i="3"/>
  <c r="V729" i="3"/>
  <c r="Z729" i="3"/>
  <c r="Z730" i="3"/>
  <c r="Z700" i="3"/>
  <c r="V701" i="3"/>
  <c r="Z703" i="3"/>
  <c r="V704" i="3"/>
  <c r="Z707" i="3"/>
  <c r="Z709" i="3"/>
  <c r="V710" i="3"/>
  <c r="V714" i="3"/>
  <c r="Z716" i="3"/>
  <c r="Z702" i="3"/>
  <c r="V708" i="3"/>
  <c r="V709" i="3"/>
  <c r="Z711" i="3"/>
  <c r="V712" i="3"/>
  <c r="V707" i="3"/>
  <c r="Z710" i="3"/>
  <c r="V716" i="3"/>
  <c r="Z701" i="3"/>
  <c r="V702" i="3"/>
  <c r="V706" i="3"/>
  <c r="Z708" i="3"/>
  <c r="V715" i="3"/>
  <c r="Z720" i="3"/>
  <c r="Z721" i="3"/>
  <c r="V722" i="3"/>
  <c r="Z723" i="3"/>
  <c r="V725" i="3"/>
  <c r="V727" i="3"/>
  <c r="V615" i="3"/>
  <c r="V616" i="3"/>
  <c r="V619" i="3"/>
  <c r="V621" i="3"/>
  <c r="Z622" i="3"/>
  <c r="V627" i="3"/>
  <c r="V629" i="3"/>
  <c r="Z630" i="3"/>
  <c r="V635" i="3"/>
  <c r="V637" i="3"/>
  <c r="V638" i="3"/>
  <c r="Z639" i="3"/>
  <c r="V640" i="3"/>
  <c r="Z640" i="3"/>
  <c r="Z641" i="3"/>
  <c r="Z642" i="3"/>
  <c r="V651" i="3"/>
  <c r="V655" i="3"/>
  <c r="Z661" i="3"/>
  <c r="Z662" i="3"/>
  <c r="V664" i="3"/>
  <c r="Z664" i="3"/>
  <c r="V665" i="3"/>
  <c r="V717" i="3"/>
  <c r="V721" i="3"/>
  <c r="Z728" i="3"/>
  <c r="Z616" i="3"/>
  <c r="Z617" i="3"/>
  <c r="V620" i="3"/>
  <c r="V623" i="3"/>
  <c r="V624" i="3"/>
  <c r="Z626" i="3"/>
  <c r="Z628" i="3"/>
  <c r="Z632" i="3"/>
  <c r="V633" i="3"/>
  <c r="Z635" i="3"/>
  <c r="V641" i="3"/>
  <c r="Z644" i="3"/>
  <c r="V645" i="3"/>
  <c r="Z646" i="3"/>
  <c r="Z648" i="3"/>
  <c r="V649" i="3"/>
  <c r="Z650" i="3"/>
  <c r="V718" i="3"/>
  <c r="Z724" i="3"/>
  <c r="V726" i="3"/>
  <c r="V730" i="3"/>
  <c r="Z615" i="3"/>
  <c r="V618" i="3"/>
  <c r="Z621" i="3"/>
  <c r="AG638" i="3" s="1"/>
  <c r="V622" i="3"/>
  <c r="Z625" i="3"/>
  <c r="V628" i="3"/>
  <c r="V631" i="3"/>
  <c r="V632" i="3"/>
  <c r="Z634" i="3"/>
  <c r="Z636" i="3"/>
  <c r="Z638" i="3"/>
  <c r="V639" i="3"/>
  <c r="V643" i="3"/>
  <c r="V644" i="3"/>
  <c r="V647" i="3"/>
  <c r="V648" i="3"/>
  <c r="Z717" i="3"/>
  <c r="V719" i="3"/>
  <c r="V723" i="3"/>
  <c r="Z619" i="3"/>
  <c r="Z623" i="3"/>
  <c r="V626" i="3"/>
  <c r="Z629" i="3"/>
  <c r="V630" i="3"/>
  <c r="Z633" i="3"/>
  <c r="V636" i="3"/>
  <c r="Z715" i="3"/>
  <c r="Z718" i="3"/>
  <c r="Z719" i="3"/>
  <c r="V720" i="3"/>
  <c r="Z722" i="3"/>
  <c r="V724" i="3"/>
  <c r="Z725" i="3"/>
  <c r="V728" i="3"/>
  <c r="V617" i="3"/>
  <c r="Z618" i="3"/>
  <c r="Z620" i="3"/>
  <c r="Z624" i="3"/>
  <c r="V625" i="3"/>
  <c r="Z627" i="3"/>
  <c r="Z631" i="3"/>
  <c r="V634" i="3"/>
  <c r="Z637" i="3"/>
  <c r="Z643" i="3"/>
  <c r="Z647" i="3"/>
  <c r="Z651" i="3"/>
  <c r="Z652" i="3"/>
  <c r="V653" i="3"/>
  <c r="Z654" i="3"/>
  <c r="V656" i="3"/>
  <c r="Z657" i="3"/>
  <c r="V658" i="3"/>
  <c r="V661" i="3"/>
  <c r="Z649" i="3"/>
  <c r="Z655" i="3"/>
  <c r="V657" i="3"/>
  <c r="V662" i="3"/>
  <c r="Z645" i="3"/>
  <c r="V650" i="3"/>
  <c r="V654" i="3"/>
  <c r="Z660" i="3"/>
  <c r="V663" i="3"/>
  <c r="Z665" i="3"/>
  <c r="V646" i="3"/>
  <c r="Z653" i="3"/>
  <c r="Z656" i="3"/>
  <c r="Z658" i="3"/>
  <c r="V659" i="3"/>
  <c r="V642" i="3"/>
  <c r="V652" i="3"/>
  <c r="Z659" i="3"/>
  <c r="V660" i="3"/>
  <c r="Z663" i="3"/>
  <c r="Z417" i="3"/>
  <c r="V418" i="3"/>
  <c r="Z418" i="3"/>
  <c r="Z419" i="3"/>
  <c r="V424" i="3"/>
  <c r="Z425" i="3"/>
  <c r="V426" i="3"/>
  <c r="Z426" i="3"/>
  <c r="Z427" i="3"/>
  <c r="V432" i="3"/>
  <c r="Z433" i="3"/>
  <c r="V434" i="3"/>
  <c r="Z434" i="3"/>
  <c r="Z435" i="3"/>
  <c r="V441" i="3"/>
  <c r="V443" i="3"/>
  <c r="V444" i="3"/>
  <c r="Z445" i="3"/>
  <c r="V417" i="3"/>
  <c r="Z420" i="3"/>
  <c r="Z422" i="3"/>
  <c r="V423" i="3"/>
  <c r="V427" i="3"/>
  <c r="Z429" i="3"/>
  <c r="V436" i="3"/>
  <c r="Z439" i="3"/>
  <c r="V440" i="3"/>
  <c r="Z443" i="3"/>
  <c r="V446" i="3"/>
  <c r="Z446" i="3"/>
  <c r="Z447" i="3"/>
  <c r="Z448" i="3"/>
  <c r="Z462" i="3"/>
  <c r="V464" i="3"/>
  <c r="V421" i="3"/>
  <c r="V422" i="3"/>
  <c r="Z424" i="3"/>
  <c r="V425" i="3"/>
  <c r="Z428" i="3"/>
  <c r="Z430" i="3"/>
  <c r="V431" i="3"/>
  <c r="V435" i="3"/>
  <c r="Z437" i="3"/>
  <c r="Z441" i="3"/>
  <c r="V447" i="3"/>
  <c r="V448" i="3"/>
  <c r="Z449" i="3"/>
  <c r="V450" i="3"/>
  <c r="Z450" i="3"/>
  <c r="Z451" i="3"/>
  <c r="Z452" i="3"/>
  <c r="V454" i="3"/>
  <c r="Z454" i="3"/>
  <c r="Z455" i="3"/>
  <c r="Z456" i="3"/>
  <c r="V458" i="3"/>
  <c r="Z458" i="3"/>
  <c r="V459" i="3"/>
  <c r="V460" i="3"/>
  <c r="Z461" i="3"/>
  <c r="V465" i="3"/>
  <c r="V420" i="3"/>
  <c r="Z423" i="3"/>
  <c r="V429" i="3"/>
  <c r="V430" i="3"/>
  <c r="Z432" i="3"/>
  <c r="V433" i="3"/>
  <c r="Z436" i="3"/>
  <c r="Z438" i="3"/>
  <c r="V439" i="3"/>
  <c r="Z440" i="3"/>
  <c r="Z442" i="3"/>
  <c r="Z444" i="3"/>
  <c r="V445" i="3"/>
  <c r="V449" i="3"/>
  <c r="V451" i="3"/>
  <c r="V452" i="3"/>
  <c r="Z453" i="3"/>
  <c r="V455" i="3"/>
  <c r="V456" i="3"/>
  <c r="Z457" i="3"/>
  <c r="V461" i="3"/>
  <c r="Z467" i="3"/>
  <c r="V415" i="3"/>
  <c r="V419" i="3"/>
  <c r="Z421" i="3"/>
  <c r="V428" i="3"/>
  <c r="Z431" i="3"/>
  <c r="V437" i="3"/>
  <c r="V438" i="3"/>
  <c r="V442" i="3"/>
  <c r="V453" i="3"/>
  <c r="V457" i="3"/>
  <c r="Z463" i="3"/>
  <c r="Z464" i="3"/>
  <c r="V466" i="3"/>
  <c r="Z466" i="3"/>
  <c r="V467" i="3"/>
  <c r="Z416" i="3"/>
  <c r="V416" i="3"/>
  <c r="Z415" i="3"/>
  <c r="Z459" i="3"/>
  <c r="Z460" i="3"/>
  <c r="V462" i="3"/>
  <c r="V463" i="3"/>
  <c r="Z465" i="3"/>
  <c r="AA424" i="3"/>
  <c r="W437" i="3"/>
  <c r="W442" i="3"/>
  <c r="AA418" i="3"/>
  <c r="W428" i="3"/>
  <c r="W438" i="3"/>
  <c r="W466" i="3"/>
  <c r="AA420" i="3"/>
  <c r="AA429" i="3"/>
  <c r="AA445" i="3"/>
  <c r="AA448" i="3"/>
  <c r="AA462" i="3"/>
  <c r="W415" i="3"/>
  <c r="W426" i="3"/>
  <c r="W435" i="3"/>
  <c r="W448" i="3"/>
  <c r="AA451" i="3"/>
  <c r="AA455" i="3"/>
  <c r="W459" i="3"/>
  <c r="AA416" i="3"/>
  <c r="W420" i="3"/>
  <c r="W430" i="3"/>
  <c r="AA438" i="3"/>
  <c r="W449" i="3"/>
  <c r="W455" i="3"/>
  <c r="AA467" i="3"/>
  <c r="W429" i="3"/>
  <c r="W439" i="3"/>
  <c r="AA442" i="3"/>
  <c r="W419" i="3"/>
  <c r="AA431" i="3"/>
  <c r="W444" i="3"/>
  <c r="W467" i="3"/>
  <c r="AA422" i="3"/>
  <c r="AA433" i="3"/>
  <c r="W446" i="3"/>
  <c r="AA459" i="3"/>
  <c r="W463" i="3"/>
  <c r="AA419" i="3"/>
  <c r="AA428" i="3"/>
  <c r="AA437" i="3"/>
  <c r="AA449" i="3"/>
  <c r="AA452" i="3"/>
  <c r="AA456" i="3"/>
  <c r="W460" i="3"/>
  <c r="W416" i="3"/>
  <c r="AA423" i="3"/>
  <c r="W433" i="3"/>
  <c r="AA440" i="3"/>
  <c r="W451" i="3"/>
  <c r="W456" i="3"/>
  <c r="AA463" i="3"/>
  <c r="W421" i="3"/>
  <c r="W431" i="3"/>
  <c r="W440" i="3"/>
  <c r="AA443" i="3"/>
  <c r="AA421" i="3"/>
  <c r="W432" i="3"/>
  <c r="W453" i="3"/>
  <c r="W417" i="3"/>
  <c r="AA426" i="3"/>
  <c r="W436" i="3"/>
  <c r="AA446" i="3"/>
  <c r="AA460" i="3"/>
  <c r="W464" i="3"/>
  <c r="W422" i="3"/>
  <c r="AA430" i="3"/>
  <c r="W443" i="3"/>
  <c r="W450" i="3"/>
  <c r="W454" i="3"/>
  <c r="W458" i="3"/>
  <c r="AA461" i="3"/>
  <c r="AA415" i="3"/>
  <c r="W424" i="3"/>
  <c r="W434" i="3"/>
  <c r="W441" i="3"/>
  <c r="W452" i="3"/>
  <c r="AA457" i="3"/>
  <c r="AA464" i="3"/>
  <c r="W423" i="3"/>
  <c r="AA432" i="3"/>
  <c r="AA441" i="3"/>
  <c r="AA444" i="3"/>
  <c r="AA425" i="3"/>
  <c r="AA435" i="3"/>
  <c r="W457" i="3"/>
  <c r="W418" i="3"/>
  <c r="W427" i="3"/>
  <c r="AA439" i="3"/>
  <c r="AA447" i="3"/>
  <c r="W462" i="3"/>
  <c r="AA465" i="3"/>
  <c r="W425" i="3"/>
  <c r="AA434" i="3"/>
  <c r="W447" i="3"/>
  <c r="AA450" i="3"/>
  <c r="AA454" i="3"/>
  <c r="AA458" i="3"/>
  <c r="W465" i="3"/>
  <c r="AA417" i="3"/>
  <c r="AA427" i="3"/>
  <c r="AA436" i="3"/>
  <c r="W445" i="3"/>
  <c r="AA453" i="3"/>
  <c r="W461" i="3"/>
  <c r="AA466" i="3"/>
  <c r="AA616" i="3"/>
  <c r="W617" i="3"/>
  <c r="W618" i="3"/>
  <c r="AA619" i="3"/>
  <c r="W620" i="3"/>
  <c r="AA620" i="3"/>
  <c r="AA621" i="3"/>
  <c r="W626" i="3"/>
  <c r="AA627" i="3"/>
  <c r="W628" i="3"/>
  <c r="AA628" i="3"/>
  <c r="AA629" i="3"/>
  <c r="W634" i="3"/>
  <c r="AA635" i="3"/>
  <c r="W636" i="3"/>
  <c r="AA636" i="3"/>
  <c r="AA637" i="3"/>
  <c r="AA638" i="3"/>
  <c r="W647" i="3"/>
  <c r="W649" i="3"/>
  <c r="W650" i="3"/>
  <c r="AA651" i="3"/>
  <c r="W653" i="3"/>
  <c r="W654" i="3"/>
  <c r="AA655" i="3"/>
  <c r="W659" i="3"/>
  <c r="W615" i="3"/>
  <c r="AA618" i="3"/>
  <c r="W619" i="3"/>
  <c r="AA622" i="3"/>
  <c r="AA624" i="3"/>
  <c r="W625" i="3"/>
  <c r="W629" i="3"/>
  <c r="AA631" i="3"/>
  <c r="AA639" i="3"/>
  <c r="AA643" i="3"/>
  <c r="AA647" i="3"/>
  <c r="AA617" i="3"/>
  <c r="W623" i="3"/>
  <c r="W624" i="3"/>
  <c r="AA626" i="3"/>
  <c r="W627" i="3"/>
  <c r="AA630" i="3"/>
  <c r="AA632" i="3"/>
  <c r="W633" i="3"/>
  <c r="W637" i="3"/>
  <c r="AA640" i="3"/>
  <c r="W641" i="3"/>
  <c r="AA642" i="3"/>
  <c r="AA644" i="3"/>
  <c r="W645" i="3"/>
  <c r="AA646" i="3"/>
  <c r="AA648" i="3"/>
  <c r="AA650" i="3"/>
  <c r="AG650" i="3"/>
  <c r="W651" i="3"/>
  <c r="AA615" i="3"/>
  <c r="W616" i="3"/>
  <c r="W622" i="3"/>
  <c r="AA625" i="3"/>
  <c r="W631" i="3"/>
  <c r="W632" i="3"/>
  <c r="AA634" i="3"/>
  <c r="AG634" i="3" s="1"/>
  <c r="W635" i="3"/>
  <c r="W621" i="3"/>
  <c r="AA623" i="3"/>
  <c r="W630" i="3"/>
  <c r="AA633" i="3"/>
  <c r="W638" i="3"/>
  <c r="AA641" i="3"/>
  <c r="W642" i="3"/>
  <c r="AA645" i="3"/>
  <c r="W646" i="3"/>
  <c r="AA649" i="3"/>
  <c r="AA656" i="3"/>
  <c r="AA663" i="3"/>
  <c r="AA664" i="3"/>
  <c r="W640" i="3"/>
  <c r="W652" i="3"/>
  <c r="W656" i="3"/>
  <c r="AA659" i="3"/>
  <c r="W660" i="3"/>
  <c r="W661" i="3"/>
  <c r="W665" i="3"/>
  <c r="W643" i="3"/>
  <c r="W657" i="3"/>
  <c r="W658" i="3"/>
  <c r="W662" i="3"/>
  <c r="W639" i="3"/>
  <c r="W648" i="3"/>
  <c r="AA652" i="3"/>
  <c r="W655" i="3"/>
  <c r="AA657" i="3"/>
  <c r="AA660" i="3"/>
  <c r="AA661" i="3"/>
  <c r="AA662" i="3"/>
  <c r="W663" i="3"/>
  <c r="AA665" i="3"/>
  <c r="W644" i="3"/>
  <c r="AA653" i="3"/>
  <c r="AA654" i="3"/>
  <c r="AA658" i="3"/>
  <c r="W664" i="3"/>
  <c r="Z350" i="3"/>
  <c r="Z355" i="3"/>
  <c r="V356" i="3"/>
  <c r="V357" i="3"/>
  <c r="Z358" i="3"/>
  <c r="Z363" i="3"/>
  <c r="V364" i="3"/>
  <c r="V365" i="3"/>
  <c r="Z366" i="3"/>
  <c r="Z371" i="3"/>
  <c r="V372" i="3"/>
  <c r="V373" i="3"/>
  <c r="Z374" i="3"/>
  <c r="Z379" i="3"/>
  <c r="V380" i="3"/>
  <c r="V381" i="3"/>
  <c r="Z382" i="3"/>
  <c r="Z387" i="3"/>
  <c r="V388" i="3"/>
  <c r="V389" i="3"/>
  <c r="V350" i="3"/>
  <c r="V351" i="3"/>
  <c r="Z354" i="3"/>
  <c r="V360" i="3"/>
  <c r="Z361" i="3"/>
  <c r="V363" i="3"/>
  <c r="Z364" i="3"/>
  <c r="Z367" i="3"/>
  <c r="V370" i="3"/>
  <c r="Z376" i="3"/>
  <c r="V377" i="3"/>
  <c r="Z381" i="3"/>
  <c r="V382" i="3"/>
  <c r="V383" i="3"/>
  <c r="Z386" i="3"/>
  <c r="Z391" i="3"/>
  <c r="V392" i="3"/>
  <c r="V352" i="3"/>
  <c r="Z353" i="3"/>
  <c r="V355" i="3"/>
  <c r="Z356" i="3"/>
  <c r="Z359" i="3"/>
  <c r="V362" i="3"/>
  <c r="Z368" i="3"/>
  <c r="V369" i="3"/>
  <c r="Z373" i="3"/>
  <c r="V374" i="3"/>
  <c r="V375" i="3"/>
  <c r="Z378" i="3"/>
  <c r="Z351" i="3"/>
  <c r="V354" i="3"/>
  <c r="Z360" i="3"/>
  <c r="V361" i="3"/>
  <c r="Z365" i="3"/>
  <c r="V366" i="3"/>
  <c r="V367" i="3"/>
  <c r="Z370" i="3"/>
  <c r="V376" i="3"/>
  <c r="Z377" i="3"/>
  <c r="V379" i="3"/>
  <c r="Z380" i="3"/>
  <c r="Z383" i="3"/>
  <c r="Z352" i="3"/>
  <c r="V353" i="3"/>
  <c r="Z357" i="3"/>
  <c r="V358" i="3"/>
  <c r="V359" i="3"/>
  <c r="Z362" i="3"/>
  <c r="V368" i="3"/>
  <c r="Z369" i="3"/>
  <c r="V371" i="3"/>
  <c r="Z372" i="3"/>
  <c r="Z375" i="3"/>
  <c r="V378" i="3"/>
  <c r="Z384" i="3"/>
  <c r="V385" i="3"/>
  <c r="Z389" i="3"/>
  <c r="V390" i="3"/>
  <c r="Z392" i="3"/>
  <c r="Z393" i="3"/>
  <c r="V395" i="3"/>
  <c r="V398" i="3"/>
  <c r="Z400" i="3"/>
  <c r="Z401" i="3"/>
  <c r="V384" i="3"/>
  <c r="Z390" i="3"/>
  <c r="V393" i="3"/>
  <c r="V396" i="3"/>
  <c r="Z397" i="3"/>
  <c r="V399" i="3"/>
  <c r="V387" i="3"/>
  <c r="Z388" i="3"/>
  <c r="Z394" i="3"/>
  <c r="Z395" i="3"/>
  <c r="V400" i="3"/>
  <c r="V386" i="3"/>
  <c r="Z396" i="3"/>
  <c r="V397" i="3"/>
  <c r="Z399" i="3"/>
  <c r="Z385" i="3"/>
  <c r="V391" i="3"/>
  <c r="V394" i="3"/>
  <c r="Z398" i="3"/>
  <c r="V401" i="3"/>
  <c r="Z217" i="3"/>
  <c r="Z222" i="3"/>
  <c r="V223" i="3"/>
  <c r="V224" i="3"/>
  <c r="Z225" i="3"/>
  <c r="Z230" i="3"/>
  <c r="V231" i="3"/>
  <c r="V232" i="3"/>
  <c r="Z233" i="3"/>
  <c r="Z218" i="3"/>
  <c r="V221" i="3"/>
  <c r="Z227" i="3"/>
  <c r="V228" i="3"/>
  <c r="Z232" i="3"/>
  <c r="V233" i="3"/>
  <c r="V234" i="3"/>
  <c r="Z237" i="3"/>
  <c r="Z238" i="3"/>
  <c r="V239" i="3"/>
  <c r="V240" i="3"/>
  <c r="Z241" i="3"/>
  <c r="Z246" i="3"/>
  <c r="V247" i="3"/>
  <c r="V248" i="3"/>
  <c r="Z219" i="3"/>
  <c r="V220" i="3"/>
  <c r="Z224" i="3"/>
  <c r="V225" i="3"/>
  <c r="V226" i="3"/>
  <c r="Z229" i="3"/>
  <c r="V235" i="3"/>
  <c r="Z236" i="3"/>
  <c r="V217" i="3"/>
  <c r="V218" i="3"/>
  <c r="Z221" i="3"/>
  <c r="V227" i="3"/>
  <c r="Z228" i="3"/>
  <c r="V230" i="3"/>
  <c r="Z231" i="3"/>
  <c r="Z234" i="3"/>
  <c r="V219" i="3"/>
  <c r="Z220" i="3"/>
  <c r="V222" i="3"/>
  <c r="Z223" i="3"/>
  <c r="Z226" i="3"/>
  <c r="V229" i="3"/>
  <c r="Z235" i="3"/>
  <c r="V236" i="3"/>
  <c r="Z239" i="3"/>
  <c r="Z240" i="3"/>
  <c r="V242" i="3"/>
  <c r="V245" i="3"/>
  <c r="Z247" i="3"/>
  <c r="Z248" i="3"/>
  <c r="V250" i="3"/>
  <c r="V253" i="3"/>
  <c r="Z255" i="3"/>
  <c r="Z256" i="3"/>
  <c r="V258" i="3"/>
  <c r="V261" i="3"/>
  <c r="Z263" i="3"/>
  <c r="Z264" i="3"/>
  <c r="V266" i="3"/>
  <c r="V187" i="3"/>
  <c r="V190" i="3"/>
  <c r="Z191" i="3"/>
  <c r="V193" i="3"/>
  <c r="Z194" i="3"/>
  <c r="V196" i="3"/>
  <c r="Z196" i="3"/>
  <c r="Z197" i="3"/>
  <c r="V119" i="3"/>
  <c r="Z119" i="3"/>
  <c r="Z120" i="3"/>
  <c r="V126" i="3"/>
  <c r="Z130" i="3"/>
  <c r="V238" i="3"/>
  <c r="V241" i="3"/>
  <c r="V249" i="3"/>
  <c r="Z253" i="3"/>
  <c r="V256" i="3"/>
  <c r="V259" i="3"/>
  <c r="Z260" i="3"/>
  <c r="V262" i="3"/>
  <c r="Z265" i="3"/>
  <c r="Z266" i="3"/>
  <c r="V188" i="3"/>
  <c r="Z190" i="3"/>
  <c r="V191" i="3"/>
  <c r="V192" i="3"/>
  <c r="V195" i="3"/>
  <c r="V199" i="3"/>
  <c r="Z201" i="3"/>
  <c r="V118" i="3"/>
  <c r="V122" i="3"/>
  <c r="Z124" i="3"/>
  <c r="V243" i="3"/>
  <c r="V244" i="3"/>
  <c r="V251" i="3"/>
  <c r="Z252" i="3"/>
  <c r="V254" i="3"/>
  <c r="Z257" i="3"/>
  <c r="Z258" i="3"/>
  <c r="V263" i="3"/>
  <c r="Z267" i="3"/>
  <c r="V268" i="3"/>
  <c r="Z189" i="3"/>
  <c r="Z193" i="3"/>
  <c r="V194" i="3"/>
  <c r="V198" i="3"/>
  <c r="V237" i="3"/>
  <c r="Z243" i="3"/>
  <c r="Z244" i="3"/>
  <c r="V246" i="3"/>
  <c r="Z249" i="3"/>
  <c r="Z250" i="3"/>
  <c r="V255" i="3"/>
  <c r="Z259" i="3"/>
  <c r="V260" i="3"/>
  <c r="Z262" i="3"/>
  <c r="V265" i="3"/>
  <c r="Z195" i="3"/>
  <c r="V197" i="3"/>
  <c r="Z199" i="3"/>
  <c r="Z200" i="3"/>
  <c r="V201" i="3"/>
  <c r="Z118" i="3"/>
  <c r="V120" i="3"/>
  <c r="Z122" i="3"/>
  <c r="Z242" i="3"/>
  <c r="Z245" i="3"/>
  <c r="Z251" i="3"/>
  <c r="V252" i="3"/>
  <c r="Z254" i="3"/>
  <c r="V257" i="3"/>
  <c r="Z261" i="3"/>
  <c r="V264" i="3"/>
  <c r="V267" i="3"/>
  <c r="Z268" i="3"/>
  <c r="Z187" i="3"/>
  <c r="Z188" i="3"/>
  <c r="V189" i="3"/>
  <c r="Z192" i="3"/>
  <c r="Z198" i="3"/>
  <c r="V200" i="3"/>
  <c r="Z121" i="3"/>
  <c r="V123" i="3"/>
  <c r="Z125" i="3"/>
  <c r="V127" i="3"/>
  <c r="V130" i="3"/>
  <c r="V52" i="3"/>
  <c r="Z52" i="3"/>
  <c r="Z53" i="3"/>
  <c r="V59" i="3"/>
  <c r="V62" i="3"/>
  <c r="Z63" i="3"/>
  <c r="Z2796" i="3"/>
  <c r="V2796" i="3"/>
  <c r="Z2795" i="3"/>
  <c r="V121" i="3"/>
  <c r="V132" i="3"/>
  <c r="Z51" i="3"/>
  <c r="V53" i="3"/>
  <c r="Z55" i="3"/>
  <c r="Z56" i="3"/>
  <c r="V57" i="3"/>
  <c r="Z59" i="3"/>
  <c r="Z60" i="3"/>
  <c r="V61" i="3"/>
  <c r="Z64" i="3"/>
  <c r="V2795" i="3"/>
  <c r="V2728" i="3"/>
  <c r="Z2662" i="3"/>
  <c r="Z123" i="3"/>
  <c r="V128" i="3"/>
  <c r="V129" i="3"/>
  <c r="Z131" i="3"/>
  <c r="Z54" i="3"/>
  <c r="V56" i="3"/>
  <c r="Z58" i="3"/>
  <c r="V60" i="3"/>
  <c r="Z62" i="3"/>
  <c r="V63" i="3"/>
  <c r="V64" i="3"/>
  <c r="Z2728" i="3"/>
  <c r="V125" i="3"/>
  <c r="Z128" i="3"/>
  <c r="Z132" i="3"/>
  <c r="V55" i="3"/>
  <c r="Z57" i="3"/>
  <c r="Z61" i="3"/>
  <c r="V124" i="3"/>
  <c r="Z126" i="3"/>
  <c r="Z127" i="3"/>
  <c r="Z129" i="3"/>
  <c r="V131" i="3"/>
  <c r="V51" i="3"/>
  <c r="V54" i="3"/>
  <c r="V58" i="3"/>
  <c r="V2662" i="3"/>
  <c r="V2530" i="3"/>
  <c r="V2596" i="3"/>
  <c r="Z2531" i="3"/>
  <c r="V2531" i="3"/>
  <c r="Z2530" i="3"/>
  <c r="Z2596" i="3"/>
  <c r="Z2464" i="3"/>
  <c r="V2464" i="3"/>
  <c r="W218" i="3"/>
  <c r="W221" i="3"/>
  <c r="AA223" i="3"/>
  <c r="AA224" i="3"/>
  <c r="W226" i="3"/>
  <c r="W229" i="3"/>
  <c r="AA231" i="3"/>
  <c r="AA232" i="3"/>
  <c r="W234" i="3"/>
  <c r="W237" i="3"/>
  <c r="W219" i="3"/>
  <c r="AA220" i="3"/>
  <c r="W222" i="3"/>
  <c r="AA225" i="3"/>
  <c r="AA226" i="3"/>
  <c r="W231" i="3"/>
  <c r="AA235" i="3"/>
  <c r="W236" i="3"/>
  <c r="AA239" i="3"/>
  <c r="AA240" i="3"/>
  <c r="W242" i="3"/>
  <c r="W245" i="3"/>
  <c r="AA247" i="3"/>
  <c r="AA217" i="3"/>
  <c r="AA218" i="3"/>
  <c r="W223" i="3"/>
  <c r="AA227" i="3"/>
  <c r="W228" i="3"/>
  <c r="AA230" i="3"/>
  <c r="W233" i="3"/>
  <c r="AA237" i="3"/>
  <c r="AA219" i="3"/>
  <c r="W220" i="3"/>
  <c r="AA222" i="3"/>
  <c r="W225" i="3"/>
  <c r="AA229" i="3"/>
  <c r="W232" i="3"/>
  <c r="W235" i="3"/>
  <c r="W217" i="3"/>
  <c r="AA221" i="3"/>
  <c r="W224" i="3"/>
  <c r="W227" i="3"/>
  <c r="AA228" i="3"/>
  <c r="W230" i="3"/>
  <c r="AA233" i="3"/>
  <c r="AA234" i="3"/>
  <c r="AA242" i="3"/>
  <c r="W243" i="3"/>
  <c r="W244" i="3"/>
  <c r="AA245" i="3"/>
  <c r="AA250" i="3"/>
  <c r="W251" i="3"/>
  <c r="W252" i="3"/>
  <c r="AA253" i="3"/>
  <c r="AA258" i="3"/>
  <c r="W259" i="3"/>
  <c r="W260" i="3"/>
  <c r="AA261" i="3"/>
  <c r="AA266" i="3"/>
  <c r="W267" i="3"/>
  <c r="W268" i="3"/>
  <c r="W239" i="3"/>
  <c r="W240" i="3"/>
  <c r="AA246" i="3"/>
  <c r="AA248" i="3"/>
  <c r="W250" i="3"/>
  <c r="AA251" i="3"/>
  <c r="AA254" i="3"/>
  <c r="W257" i="3"/>
  <c r="AA263" i="3"/>
  <c r="W264" i="3"/>
  <c r="AA268" i="3"/>
  <c r="AA236" i="3"/>
  <c r="W238" i="3"/>
  <c r="W241" i="3"/>
  <c r="W249" i="3"/>
  <c r="AA255" i="3"/>
  <c r="W256" i="3"/>
  <c r="AA260" i="3"/>
  <c r="W261" i="3"/>
  <c r="W262" i="3"/>
  <c r="AA265" i="3"/>
  <c r="AA238" i="3"/>
  <c r="AA241" i="3"/>
  <c r="W247" i="3"/>
  <c r="W248" i="3"/>
  <c r="AA252" i="3"/>
  <c r="W253" i="3"/>
  <c r="W254" i="3"/>
  <c r="AA257" i="3"/>
  <c r="W263" i="3"/>
  <c r="AA264" i="3"/>
  <c r="W266" i="3"/>
  <c r="AA267" i="3"/>
  <c r="AA243" i="3"/>
  <c r="AA244" i="3"/>
  <c r="W246" i="3"/>
  <c r="AA249" i="3"/>
  <c r="W255" i="3"/>
  <c r="AA256" i="3"/>
  <c r="W258" i="3"/>
  <c r="AA259" i="3"/>
  <c r="AA262" i="3"/>
  <c r="W265" i="3"/>
  <c r="AA2530" i="3"/>
  <c r="AA2662" i="3"/>
  <c r="X352" i="3"/>
  <c r="X353" i="3"/>
  <c r="X360" i="3"/>
  <c r="X361" i="3"/>
  <c r="X368" i="3"/>
  <c r="X369" i="3"/>
  <c r="X376" i="3"/>
  <c r="X377" i="3"/>
  <c r="X384" i="3"/>
  <c r="X385" i="3"/>
  <c r="X356" i="3"/>
  <c r="X359" i="3"/>
  <c r="X366" i="3"/>
  <c r="X373" i="3"/>
  <c r="X378" i="3"/>
  <c r="X379" i="3"/>
  <c r="X388" i="3"/>
  <c r="X351" i="3"/>
  <c r="X358" i="3"/>
  <c r="X365" i="3"/>
  <c r="X370" i="3"/>
  <c r="X371" i="3"/>
  <c r="X380" i="3"/>
  <c r="X383" i="3"/>
  <c r="X350" i="3"/>
  <c r="X357" i="3"/>
  <c r="X362" i="3"/>
  <c r="X363" i="3"/>
  <c r="X372" i="3"/>
  <c r="X375" i="3"/>
  <c r="X382" i="3"/>
  <c r="X354" i="3"/>
  <c r="X355" i="3"/>
  <c r="X364" i="3"/>
  <c r="X367" i="3"/>
  <c r="X374" i="3"/>
  <c r="X381" i="3"/>
  <c r="X386" i="3"/>
  <c r="X387" i="3"/>
  <c r="X391" i="3"/>
  <c r="X394" i="3"/>
  <c r="X399" i="3"/>
  <c r="X389" i="3"/>
  <c r="X392" i="3"/>
  <c r="X395" i="3"/>
  <c r="X396" i="3"/>
  <c r="X401" i="3"/>
  <c r="X393" i="3"/>
  <c r="X398" i="3"/>
  <c r="X390" i="3"/>
  <c r="X397" i="3"/>
  <c r="X400" i="3"/>
  <c r="X219" i="3"/>
  <c r="X220" i="3"/>
  <c r="X227" i="3"/>
  <c r="X228" i="3"/>
  <c r="X235" i="3"/>
  <c r="X236" i="3"/>
  <c r="X217" i="3"/>
  <c r="X224" i="3"/>
  <c r="X229" i="3"/>
  <c r="X230" i="3"/>
  <c r="X243" i="3"/>
  <c r="X244" i="3"/>
  <c r="X221" i="3"/>
  <c r="X222" i="3"/>
  <c r="X231" i="3"/>
  <c r="X234" i="3"/>
  <c r="X223" i="3"/>
  <c r="X226" i="3"/>
  <c r="X233" i="3"/>
  <c r="X218" i="3"/>
  <c r="X225" i="3"/>
  <c r="X232" i="3"/>
  <c r="X237" i="3"/>
  <c r="X238" i="3"/>
  <c r="X241" i="3"/>
  <c r="X246" i="3"/>
  <c r="X249" i="3"/>
  <c r="X254" i="3"/>
  <c r="X257" i="3"/>
  <c r="X262" i="3"/>
  <c r="X265" i="3"/>
  <c r="X188" i="3"/>
  <c r="X195" i="3"/>
  <c r="X198" i="3"/>
  <c r="X201" i="3"/>
  <c r="X118" i="3"/>
  <c r="X121" i="3"/>
  <c r="X124" i="3"/>
  <c r="X127" i="3"/>
  <c r="X132" i="3"/>
  <c r="X51" i="3"/>
  <c r="X252" i="3"/>
  <c r="X255" i="3"/>
  <c r="X258" i="3"/>
  <c r="X267" i="3"/>
  <c r="X189" i="3"/>
  <c r="X193" i="3"/>
  <c r="X197" i="3"/>
  <c r="X120" i="3"/>
  <c r="X239" i="3"/>
  <c r="X240" i="3"/>
  <c r="X250" i="3"/>
  <c r="X259" i="3"/>
  <c r="X264" i="3"/>
  <c r="X192" i="3"/>
  <c r="X196" i="3"/>
  <c r="X242" i="3"/>
  <c r="X245" i="3"/>
  <c r="X251" i="3"/>
  <c r="X256" i="3"/>
  <c r="X261" i="3"/>
  <c r="X268" i="3"/>
  <c r="X187" i="3"/>
  <c r="X191" i="3"/>
  <c r="X247" i="3"/>
  <c r="Y247" i="3" s="1"/>
  <c r="X248" i="3"/>
  <c r="X253" i="3"/>
  <c r="X260" i="3"/>
  <c r="X263" i="3"/>
  <c r="X266" i="3"/>
  <c r="X190" i="3"/>
  <c r="X194" i="3"/>
  <c r="X128" i="3"/>
  <c r="X131" i="3"/>
  <c r="X54" i="3"/>
  <c r="X57" i="3"/>
  <c r="X60" i="3"/>
  <c r="X200" i="3"/>
  <c r="X123" i="3"/>
  <c r="X130" i="3"/>
  <c r="X58" i="3"/>
  <c r="X62" i="3"/>
  <c r="X119" i="3"/>
  <c r="X61" i="3"/>
  <c r="X2796" i="3"/>
  <c r="X2662" i="3"/>
  <c r="X199" i="3"/>
  <c r="X122" i="3"/>
  <c r="X126" i="3"/>
  <c r="X129" i="3"/>
  <c r="X53" i="3"/>
  <c r="X64" i="3"/>
  <c r="X2795" i="3"/>
  <c r="X125" i="3"/>
  <c r="X52" i="3"/>
  <c r="X55" i="3"/>
  <c r="X56" i="3"/>
  <c r="X59" i="3"/>
  <c r="X63" i="3"/>
  <c r="X2728" i="3"/>
  <c r="X2596" i="3"/>
  <c r="X2530" i="3"/>
  <c r="X2531" i="3"/>
  <c r="X2464" i="3"/>
  <c r="W2530" i="3"/>
  <c r="W2531" i="3"/>
  <c r="W2662" i="3"/>
  <c r="AB351" i="3"/>
  <c r="AC352" i="3"/>
  <c r="AC353" i="3"/>
  <c r="AB354" i="3"/>
  <c r="AB359" i="3"/>
  <c r="AC360" i="3"/>
  <c r="AC361" i="3"/>
  <c r="AB362" i="3"/>
  <c r="AB367" i="3"/>
  <c r="AC368" i="3"/>
  <c r="AC369" i="3"/>
  <c r="AB370" i="3"/>
  <c r="AB375" i="3"/>
  <c r="AC376" i="3"/>
  <c r="AC377" i="3"/>
  <c r="AB378" i="3"/>
  <c r="AB383" i="3"/>
  <c r="AC384" i="3"/>
  <c r="AC385" i="3"/>
  <c r="AB386" i="3"/>
  <c r="AB350" i="3"/>
  <c r="AC351" i="3"/>
  <c r="AB357" i="3"/>
  <c r="AC358" i="3"/>
  <c r="AB360" i="3"/>
  <c r="AB363" i="3"/>
  <c r="AC365" i="3"/>
  <c r="AC370" i="3"/>
  <c r="AC371" i="3"/>
  <c r="AB372" i="3"/>
  <c r="AB377" i="3"/>
  <c r="AC380" i="3"/>
  <c r="AB382" i="3"/>
  <c r="AC383" i="3"/>
  <c r="AB389" i="3"/>
  <c r="AB390" i="3"/>
  <c r="AC350" i="3"/>
  <c r="AB352" i="3"/>
  <c r="AB355" i="3"/>
  <c r="AC357" i="3"/>
  <c r="AC362" i="3"/>
  <c r="AC363" i="3"/>
  <c r="AB364" i="3"/>
  <c r="AB369" i="3"/>
  <c r="AC372" i="3"/>
  <c r="AB374" i="3"/>
  <c r="AC375" i="3"/>
  <c r="AB381" i="3"/>
  <c r="AC382" i="3"/>
  <c r="AC354" i="3"/>
  <c r="AC355" i="3"/>
  <c r="AB356" i="3"/>
  <c r="AB361" i="3"/>
  <c r="AC364" i="3"/>
  <c r="AB366" i="3"/>
  <c r="AC367" i="3"/>
  <c r="AB373" i="3"/>
  <c r="AC374" i="3"/>
  <c r="AB376" i="3"/>
  <c r="AB379" i="3"/>
  <c r="AC381" i="3"/>
  <c r="AB353" i="3"/>
  <c r="AC356" i="3"/>
  <c r="AB358" i="3"/>
  <c r="AC359" i="3"/>
  <c r="AB365" i="3"/>
  <c r="AC366" i="3"/>
  <c r="AB368" i="3"/>
  <c r="AB371" i="3"/>
  <c r="AC373" i="3"/>
  <c r="AC378" i="3"/>
  <c r="AC379" i="3"/>
  <c r="AB380" i="3"/>
  <c r="AB385" i="3"/>
  <c r="AC388" i="3"/>
  <c r="AC391" i="3"/>
  <c r="AC394" i="3"/>
  <c r="AB396" i="3"/>
  <c r="AB397" i="3"/>
  <c r="AC399" i="3"/>
  <c r="AC386" i="3"/>
  <c r="AC387" i="3"/>
  <c r="AB393" i="3"/>
  <c r="AC396" i="3"/>
  <c r="AB398" i="3"/>
  <c r="AB399" i="3"/>
  <c r="AC401" i="3"/>
  <c r="AB384" i="3"/>
  <c r="AC389" i="3"/>
  <c r="AC390" i="3"/>
  <c r="AC393" i="3"/>
  <c r="AC398" i="3"/>
  <c r="AB400" i="3"/>
  <c r="AB388" i="3"/>
  <c r="AB391" i="3"/>
  <c r="AB392" i="3"/>
  <c r="AB395" i="3"/>
  <c r="AC397" i="3"/>
  <c r="AC400" i="3"/>
  <c r="AB387" i="3"/>
  <c r="AC392" i="3"/>
  <c r="AB394" i="3"/>
  <c r="AC395" i="3"/>
  <c r="AB401" i="3"/>
  <c r="AB218" i="3"/>
  <c r="AC219" i="3"/>
  <c r="AC220" i="3"/>
  <c r="AB221" i="3"/>
  <c r="AB226" i="3"/>
  <c r="AC227" i="3"/>
  <c r="AC228" i="3"/>
  <c r="AB229" i="3"/>
  <c r="AB234" i="3"/>
  <c r="AC235" i="3"/>
  <c r="AC236" i="3"/>
  <c r="AB237" i="3"/>
  <c r="AC221" i="3"/>
  <c r="AC222" i="3"/>
  <c r="AB223" i="3"/>
  <c r="AB228" i="3"/>
  <c r="AC231" i="3"/>
  <c r="AB233" i="3"/>
  <c r="AC234" i="3"/>
  <c r="AB242" i="3"/>
  <c r="AC243" i="3"/>
  <c r="AC244" i="3"/>
  <c r="AB245" i="3"/>
  <c r="AB220" i="3"/>
  <c r="AC223" i="3"/>
  <c r="AB225" i="3"/>
  <c r="AC226" i="3"/>
  <c r="AB232" i="3"/>
  <c r="AC233" i="3"/>
  <c r="AB235" i="3"/>
  <c r="AB217" i="3"/>
  <c r="AC218" i="3"/>
  <c r="AB224" i="3"/>
  <c r="AC225" i="3"/>
  <c r="AB227" i="3"/>
  <c r="AB230" i="3"/>
  <c r="AC232" i="3"/>
  <c r="AC217" i="3"/>
  <c r="AB219" i="3"/>
  <c r="AB222" i="3"/>
  <c r="AC224" i="3"/>
  <c r="AC229" i="3"/>
  <c r="AC230" i="3"/>
  <c r="AB231" i="3"/>
  <c r="AB236" i="3"/>
  <c r="AC238" i="3"/>
  <c r="AC241" i="3"/>
  <c r="AB243" i="3"/>
  <c r="AB244" i="3"/>
  <c r="AC246" i="3"/>
  <c r="AC249" i="3"/>
  <c r="AB251" i="3"/>
  <c r="AB252" i="3"/>
  <c r="AC254" i="3"/>
  <c r="AC257" i="3"/>
  <c r="AB259" i="3"/>
  <c r="AB260" i="3"/>
  <c r="AC262" i="3"/>
  <c r="AC265" i="3"/>
  <c r="AB267" i="3"/>
  <c r="AB268" i="3"/>
  <c r="AB188" i="3"/>
  <c r="AB189" i="3"/>
  <c r="AC195" i="3"/>
  <c r="AC198" i="3"/>
  <c r="AB199" i="3"/>
  <c r="AC200" i="3"/>
  <c r="AC201" i="3"/>
  <c r="AC118" i="3"/>
  <c r="AC121" i="3"/>
  <c r="AB122" i="3"/>
  <c r="AC123" i="3"/>
  <c r="AC124" i="3"/>
  <c r="AB125" i="3"/>
  <c r="AB127" i="3"/>
  <c r="AB128" i="3"/>
  <c r="AB129" i="3"/>
  <c r="AC131" i="3"/>
  <c r="AC132" i="3"/>
  <c r="AC242" i="3"/>
  <c r="AC245" i="3"/>
  <c r="AB247" i="3"/>
  <c r="AB249" i="3"/>
  <c r="AC250" i="3"/>
  <c r="AB256" i="3"/>
  <c r="AC259" i="3"/>
  <c r="AB261" i="3"/>
  <c r="AB262" i="3"/>
  <c r="AC264" i="3"/>
  <c r="AB187" i="3"/>
  <c r="AB191" i="3"/>
  <c r="AB192" i="3"/>
  <c r="AB195" i="3"/>
  <c r="AB196" i="3"/>
  <c r="AC199" i="3"/>
  <c r="AB200" i="3"/>
  <c r="AB118" i="3"/>
  <c r="AB119" i="3"/>
  <c r="AC122" i="3"/>
  <c r="AB123" i="3"/>
  <c r="AC126" i="3"/>
  <c r="AC127" i="3"/>
  <c r="AB246" i="3"/>
  <c r="AC247" i="3"/>
  <c r="AB248" i="3"/>
  <c r="AC251" i="3"/>
  <c r="AB253" i="3"/>
  <c r="AB254" i="3"/>
  <c r="AC256" i="3"/>
  <c r="AC261" i="3"/>
  <c r="AB263" i="3"/>
  <c r="AB266" i="3"/>
  <c r="AC268" i="3"/>
  <c r="AC187" i="3"/>
  <c r="AC188" i="3"/>
  <c r="AB190" i="3"/>
  <c r="AC191" i="3"/>
  <c r="AC192" i="3"/>
  <c r="AB194" i="3"/>
  <c r="AC196" i="3"/>
  <c r="AB239" i="3"/>
  <c r="AB240" i="3"/>
  <c r="AC248" i="3"/>
  <c r="AC253" i="3"/>
  <c r="AB255" i="3"/>
  <c r="AB258" i="3"/>
  <c r="AC260" i="3"/>
  <c r="AC263" i="3"/>
  <c r="AB265" i="3"/>
  <c r="AC266" i="3"/>
  <c r="AC190" i="3"/>
  <c r="AB193" i="3"/>
  <c r="AC194" i="3"/>
  <c r="AB197" i="3"/>
  <c r="AB201" i="3"/>
  <c r="AB120" i="3"/>
  <c r="AC237" i="3"/>
  <c r="AB238" i="3"/>
  <c r="AC239" i="3"/>
  <c r="AC240" i="3"/>
  <c r="AB241" i="3"/>
  <c r="AB250" i="3"/>
  <c r="AC252" i="3"/>
  <c r="AC255" i="3"/>
  <c r="AB257" i="3"/>
  <c r="AC258" i="3"/>
  <c r="AB264" i="3"/>
  <c r="AC267" i="3"/>
  <c r="AC189" i="3"/>
  <c r="AC193" i="3"/>
  <c r="AC197" i="3"/>
  <c r="AC120" i="3"/>
  <c r="AB126" i="3"/>
  <c r="AB130" i="3"/>
  <c r="AC51" i="3"/>
  <c r="AC54" i="3"/>
  <c r="AB55" i="3"/>
  <c r="AC56" i="3"/>
  <c r="AC57" i="3"/>
  <c r="AB58" i="3"/>
  <c r="AB60" i="3"/>
  <c r="AB61" i="3"/>
  <c r="AC125" i="3"/>
  <c r="AC128" i="3"/>
  <c r="AC129" i="3"/>
  <c r="AB53" i="3"/>
  <c r="AB57" i="3"/>
  <c r="AC61" i="3"/>
  <c r="AB2795" i="3"/>
  <c r="AB198" i="3"/>
  <c r="AB121" i="3"/>
  <c r="AB124" i="3"/>
  <c r="AC53" i="3"/>
  <c r="AB59" i="3"/>
  <c r="AB63" i="3"/>
  <c r="AB64" i="3"/>
  <c r="AC2796" i="3"/>
  <c r="AC2728" i="3"/>
  <c r="AC2662" i="3"/>
  <c r="AC119" i="3"/>
  <c r="AC130" i="3"/>
  <c r="AB51" i="3"/>
  <c r="AB52" i="3"/>
  <c r="AC55" i="3"/>
  <c r="AB56" i="3"/>
  <c r="AC59" i="3"/>
  <c r="AC60" i="3"/>
  <c r="AB62" i="3"/>
  <c r="AC63" i="3"/>
  <c r="AC64" i="3"/>
  <c r="AB2796" i="3"/>
  <c r="AB2728" i="3"/>
  <c r="AB2662" i="3"/>
  <c r="AB131" i="3"/>
  <c r="AB132" i="3"/>
  <c r="AC52" i="3"/>
  <c r="AB54" i="3"/>
  <c r="AC58" i="3"/>
  <c r="AC62" i="3"/>
  <c r="AC2795" i="3"/>
  <c r="AB2596" i="3"/>
  <c r="AC2596" i="3"/>
  <c r="AC2531" i="3"/>
  <c r="AC2530" i="3"/>
  <c r="AG2530" i="3" s="1"/>
  <c r="AB2531" i="3"/>
  <c r="AB2530" i="3"/>
  <c r="AC2464" i="3"/>
  <c r="AB2464" i="3"/>
  <c r="W122" i="3"/>
  <c r="W125" i="3"/>
  <c r="AA126" i="3"/>
  <c r="W128" i="3"/>
  <c r="W129" i="3"/>
  <c r="W119" i="3"/>
  <c r="AA121" i="3"/>
  <c r="W123" i="3"/>
  <c r="AA125" i="3"/>
  <c r="W126" i="3"/>
  <c r="W127" i="3"/>
  <c r="W121" i="3"/>
  <c r="AA118" i="3"/>
  <c r="AA119" i="3"/>
  <c r="W120" i="3"/>
  <c r="AA122" i="3"/>
  <c r="AA123" i="3"/>
  <c r="W124" i="3"/>
  <c r="AA127" i="3"/>
  <c r="AA129" i="3"/>
  <c r="AA132" i="3"/>
  <c r="AA124" i="3"/>
  <c r="W131" i="3"/>
  <c r="AA130" i="3"/>
  <c r="W132" i="3"/>
  <c r="AA131" i="3"/>
  <c r="W118" i="3"/>
  <c r="AA120" i="3"/>
  <c r="AA128" i="3"/>
  <c r="W130" i="3"/>
  <c r="W351" i="3"/>
  <c r="W354" i="3"/>
  <c r="AA356" i="3"/>
  <c r="AA357" i="3"/>
  <c r="W359" i="3"/>
  <c r="W362" i="3"/>
  <c r="AA364" i="3"/>
  <c r="AA365" i="3"/>
  <c r="W367" i="3"/>
  <c r="W370" i="3"/>
  <c r="AA372" i="3"/>
  <c r="AA373" i="3"/>
  <c r="W375" i="3"/>
  <c r="W378" i="3"/>
  <c r="AA380" i="3"/>
  <c r="AA381" i="3"/>
  <c r="W383" i="3"/>
  <c r="W386" i="3"/>
  <c r="AA388" i="3"/>
  <c r="AA389" i="3"/>
  <c r="AA352" i="3"/>
  <c r="W353" i="3"/>
  <c r="AA355" i="3"/>
  <c r="W358" i="3"/>
  <c r="AA362" i="3"/>
  <c r="W365" i="3"/>
  <c r="W368" i="3"/>
  <c r="AA369" i="3"/>
  <c r="W371" i="3"/>
  <c r="AA374" i="3"/>
  <c r="AA375" i="3"/>
  <c r="W380" i="3"/>
  <c r="AA384" i="3"/>
  <c r="W385" i="3"/>
  <c r="AA387" i="3"/>
  <c r="W390" i="3"/>
  <c r="W350" i="3"/>
  <c r="AA354" i="3"/>
  <c r="W357" i="3"/>
  <c r="W360" i="3"/>
  <c r="AA361" i="3"/>
  <c r="W363" i="3"/>
  <c r="AA366" i="3"/>
  <c r="AA367" i="3"/>
  <c r="W372" i="3"/>
  <c r="AA376" i="3"/>
  <c r="W377" i="3"/>
  <c r="AA379" i="3"/>
  <c r="W382" i="3"/>
  <c r="W352" i="3"/>
  <c r="AA353" i="3"/>
  <c r="W355" i="3"/>
  <c r="AA358" i="3"/>
  <c r="AA359" i="3"/>
  <c r="AH359" i="3" s="1"/>
  <c r="W364" i="3"/>
  <c r="AA368" i="3"/>
  <c r="W369" i="3"/>
  <c r="AA371" i="3"/>
  <c r="AH371" i="3"/>
  <c r="W374" i="3"/>
  <c r="AA378" i="3"/>
  <c r="W381" i="3"/>
  <c r="W384" i="3"/>
  <c r="AA350" i="3"/>
  <c r="AA351" i="3"/>
  <c r="W356" i="3"/>
  <c r="AA360" i="3"/>
  <c r="W361" i="3"/>
  <c r="AA363" i="3"/>
  <c r="W366" i="3"/>
  <c r="AA370" i="3"/>
  <c r="W373" i="3"/>
  <c r="W376" i="3"/>
  <c r="AA377" i="3"/>
  <c r="W379" i="3"/>
  <c r="AA382" i="3"/>
  <c r="AA383" i="3"/>
  <c r="W388" i="3"/>
  <c r="AA390" i="3"/>
  <c r="AA395" i="3"/>
  <c r="W396" i="3"/>
  <c r="W397" i="3"/>
  <c r="AA398" i="3"/>
  <c r="AA385" i="3"/>
  <c r="W391" i="3"/>
  <c r="W394" i="3"/>
  <c r="AA400" i="3"/>
  <c r="W401" i="3"/>
  <c r="AA391" i="3"/>
  <c r="AA392" i="3"/>
  <c r="W393" i="3"/>
  <c r="AA397" i="3"/>
  <c r="W398" i="3"/>
  <c r="W399" i="3"/>
  <c r="W387" i="3"/>
  <c r="AA394" i="3"/>
  <c r="W400" i="3"/>
  <c r="AA401" i="3"/>
  <c r="AA386" i="3"/>
  <c r="W389" i="3"/>
  <c r="W392" i="3"/>
  <c r="AA393" i="3"/>
  <c r="W395" i="3"/>
  <c r="AA396" i="3"/>
  <c r="AA399" i="3"/>
  <c r="AA2531" i="3"/>
  <c r="AH370" i="3"/>
  <c r="Y218" i="3"/>
  <c r="Y219" i="3"/>
  <c r="Y217" i="3"/>
  <c r="V1343" i="3"/>
  <c r="V1347" i="3"/>
  <c r="V1351" i="3"/>
  <c r="Z1268" i="3"/>
  <c r="V1274" i="3"/>
  <c r="V1280" i="3"/>
  <c r="Z1284" i="3"/>
  <c r="V1290" i="3"/>
  <c r="V1296" i="3"/>
  <c r="Z1300" i="3"/>
  <c r="V1398" i="3"/>
  <c r="V1203" i="3"/>
  <c r="V1334" i="3"/>
  <c r="Z1340" i="3"/>
  <c r="Z1348" i="3"/>
  <c r="Z1270" i="3"/>
  <c r="Z1274" i="3"/>
  <c r="Z1278" i="3"/>
  <c r="Z1282" i="3"/>
  <c r="Z1286" i="3"/>
  <c r="Z1290" i="3"/>
  <c r="Z1294" i="3"/>
  <c r="Z1298" i="3"/>
  <c r="Z1398" i="3"/>
  <c r="Z1336" i="3"/>
  <c r="V1342" i="3"/>
  <c r="V1348" i="3"/>
  <c r="Z1352" i="3"/>
  <c r="Z1203" i="3"/>
  <c r="Z1334" i="3"/>
  <c r="Z1338" i="3"/>
  <c r="Z1342" i="3"/>
  <c r="Z1346" i="3"/>
  <c r="Z1350" i="3"/>
  <c r="V1466" i="3"/>
  <c r="V1668" i="3"/>
  <c r="V1602" i="3"/>
  <c r="Z1800" i="3"/>
  <c r="X1533" i="3"/>
  <c r="V1800" i="3"/>
  <c r="Z1601" i="3"/>
  <c r="Z1668" i="3"/>
  <c r="Z1667" i="3"/>
  <c r="V1801" i="3"/>
  <c r="Z1602" i="3"/>
  <c r="V1935" i="3"/>
  <c r="V1667" i="3"/>
  <c r="W1800" i="3"/>
  <c r="V2000" i="3"/>
  <c r="Z1802" i="3"/>
  <c r="AA1802" i="3"/>
  <c r="V1802" i="3"/>
  <c r="AB1533" i="3"/>
  <c r="AC1533" i="3"/>
  <c r="V1533" i="3"/>
  <c r="Z1533" i="3"/>
  <c r="AC1534" i="3"/>
  <c r="AB1534" i="3"/>
  <c r="V1534" i="3"/>
  <c r="Z1534" i="3"/>
  <c r="X1534" i="3"/>
  <c r="Z1935" i="3"/>
  <c r="W1300" i="3"/>
  <c r="W1296" i="3"/>
  <c r="W1292" i="3"/>
  <c r="W1288" i="3"/>
  <c r="W1284" i="3"/>
  <c r="W1280" i="3"/>
  <c r="W1276" i="3"/>
  <c r="W1272" i="3"/>
  <c r="W1268" i="3"/>
  <c r="W1351" i="3"/>
  <c r="W1347" i="3"/>
  <c r="W1343" i="3"/>
  <c r="W1339" i="3"/>
  <c r="W1335" i="3"/>
  <c r="W1299" i="3"/>
  <c r="W1295" i="3"/>
  <c r="W1291" i="3"/>
  <c r="W1287" i="3"/>
  <c r="W1283" i="3"/>
  <c r="W1279" i="3"/>
  <c r="W1275" i="3"/>
  <c r="W1271" i="3"/>
  <c r="W1267" i="3"/>
  <c r="W1352" i="3"/>
  <c r="W1348" i="3"/>
  <c r="W1344" i="3"/>
  <c r="W1340" i="3"/>
  <c r="W1336" i="3"/>
  <c r="AA1298" i="3"/>
  <c r="AA1294" i="3"/>
  <c r="AA1290" i="3"/>
  <c r="AA1286" i="3"/>
  <c r="AA1282" i="3"/>
  <c r="AA1278" i="3"/>
  <c r="AA1274" i="3"/>
  <c r="AA1270" i="3"/>
  <c r="AA1353" i="3"/>
  <c r="AA1349" i="3"/>
  <c r="AA1345" i="3"/>
  <c r="AA1341" i="3"/>
  <c r="AA1337" i="3"/>
  <c r="AA1333" i="3"/>
  <c r="AA1301" i="3"/>
  <c r="AA1297" i="3"/>
  <c r="AA1293" i="3"/>
  <c r="AA1289" i="3"/>
  <c r="AA1285" i="3"/>
  <c r="AA1281" i="3"/>
  <c r="AA1277" i="3"/>
  <c r="AA1273" i="3"/>
  <c r="AA1269" i="3"/>
  <c r="AA1350" i="3"/>
  <c r="AA1346" i="3"/>
  <c r="AA1342" i="3"/>
  <c r="AA1338" i="3"/>
  <c r="AA1334" i="3"/>
  <c r="W1298" i="3"/>
  <c r="W1294" i="3"/>
  <c r="W1290" i="3"/>
  <c r="W1286" i="3"/>
  <c r="W1282" i="3"/>
  <c r="W1278" i="3"/>
  <c r="W1274" i="3"/>
  <c r="W1270" i="3"/>
  <c r="W1353" i="3"/>
  <c r="W1349" i="3"/>
  <c r="W1345" i="3"/>
  <c r="W1341" i="3"/>
  <c r="W1337" i="3"/>
  <c r="W1333" i="3"/>
  <c r="W1301" i="3"/>
  <c r="W1297" i="3"/>
  <c r="W1293" i="3"/>
  <c r="W1289" i="3"/>
  <c r="W1285" i="3"/>
  <c r="W1281" i="3"/>
  <c r="W1277" i="3"/>
  <c r="W1273" i="3"/>
  <c r="W1269" i="3"/>
  <c r="W1350" i="3"/>
  <c r="W1346" i="3"/>
  <c r="W1342" i="3"/>
  <c r="W1338" i="3"/>
  <c r="W1334" i="3"/>
  <c r="AA1300" i="3"/>
  <c r="AA1296" i="3"/>
  <c r="AA1292" i="3"/>
  <c r="AA1288" i="3"/>
  <c r="AA1284" i="3"/>
  <c r="AA1280" i="3"/>
  <c r="AA1276" i="3"/>
  <c r="AA1272" i="3"/>
  <c r="AA1268" i="3"/>
  <c r="AA1351" i="3"/>
  <c r="AA1347" i="3"/>
  <c r="AA1343" i="3"/>
  <c r="AA1339" i="3"/>
  <c r="AA1335" i="3"/>
  <c r="AA1299" i="3"/>
  <c r="AA1295" i="3"/>
  <c r="AA1291" i="3"/>
  <c r="AA1287" i="3"/>
  <c r="AA1283" i="3"/>
  <c r="AA1279" i="3"/>
  <c r="AA1275" i="3"/>
  <c r="AA1271" i="3"/>
  <c r="AA1267" i="3"/>
  <c r="AA1352" i="3"/>
  <c r="AA1348" i="3"/>
  <c r="AA1344" i="3"/>
  <c r="AA1340" i="3"/>
  <c r="AA1336" i="3"/>
  <c r="F1202" i="3"/>
  <c r="F1206" i="3"/>
  <c r="F1210" i="3"/>
  <c r="F1214" i="3"/>
  <c r="F1218" i="3"/>
  <c r="F1222" i="3"/>
  <c r="F1226" i="3"/>
  <c r="F1230" i="3"/>
  <c r="F1234" i="3"/>
  <c r="F1238" i="3"/>
  <c r="F1242" i="3"/>
  <c r="F1246" i="3"/>
  <c r="F1250" i="3"/>
  <c r="F1203" i="3"/>
  <c r="F1207" i="3"/>
  <c r="F1211" i="3"/>
  <c r="F1215" i="3"/>
  <c r="F1219" i="3"/>
  <c r="F1223" i="3"/>
  <c r="F1227" i="3"/>
  <c r="F1231" i="3"/>
  <c r="F1235" i="3"/>
  <c r="F1239" i="3"/>
  <c r="F1243" i="3"/>
  <c r="F1247" i="3"/>
  <c r="F1251" i="3"/>
  <c r="F1204" i="3"/>
  <c r="F1208" i="3"/>
  <c r="F1212" i="3"/>
  <c r="F1216" i="3"/>
  <c r="F1220" i="3"/>
  <c r="F1224" i="3"/>
  <c r="F1228" i="3"/>
  <c r="F1232" i="3"/>
  <c r="F1236" i="3"/>
  <c r="F1240" i="3"/>
  <c r="F1244" i="3"/>
  <c r="F1248" i="3"/>
  <c r="F1252" i="3"/>
  <c r="F1205" i="3"/>
  <c r="F1209" i="3"/>
  <c r="F1213" i="3"/>
  <c r="F1217" i="3"/>
  <c r="F1221" i="3"/>
  <c r="F1225" i="3"/>
  <c r="F1229" i="3"/>
  <c r="F1233" i="3"/>
  <c r="F1237" i="3"/>
  <c r="F1241" i="3"/>
  <c r="F1245" i="3"/>
  <c r="F1249" i="3"/>
  <c r="F1201" i="3"/>
  <c r="W1201" i="3"/>
  <c r="AA1202" i="3"/>
  <c r="AA1203" i="3"/>
  <c r="W1202" i="3"/>
  <c r="W1203" i="3"/>
  <c r="AA1201" i="3"/>
  <c r="V1868" i="3"/>
  <c r="Z113" i="3"/>
  <c r="Z1934" i="3"/>
  <c r="V1934" i="3"/>
  <c r="Z1801" i="3"/>
  <c r="Z1868" i="3"/>
  <c r="Z1999" i="3"/>
  <c r="Z2130" i="3"/>
  <c r="Z36" i="3"/>
  <c r="Z2065" i="3"/>
  <c r="Z2195" i="3"/>
  <c r="V2331" i="3"/>
  <c r="V2398" i="3"/>
  <c r="AA613" i="3"/>
  <c r="W613" i="3"/>
  <c r="AA614" i="3"/>
  <c r="W614" i="3"/>
  <c r="Z2000" i="3"/>
  <c r="V2196" i="3"/>
  <c r="V1999" i="3"/>
  <c r="V2130" i="3"/>
  <c r="V97" i="3"/>
  <c r="AA349" i="3"/>
  <c r="W349" i="3"/>
  <c r="V2065" i="3"/>
  <c r="Z2131" i="3"/>
  <c r="Z2196" i="3"/>
  <c r="Z2330" i="3"/>
  <c r="V2131" i="3"/>
  <c r="V2195" i="3"/>
  <c r="V2330" i="3"/>
  <c r="Z2331" i="3"/>
  <c r="V103" i="3"/>
  <c r="V29" i="3"/>
  <c r="V45" i="3"/>
  <c r="Z39" i="3"/>
  <c r="Z19" i="3"/>
  <c r="V28" i="3"/>
  <c r="Z15" i="3"/>
  <c r="Z2397" i="3"/>
  <c r="Z85" i="3"/>
  <c r="V15" i="3"/>
  <c r="V113" i="3"/>
  <c r="V83" i="3"/>
  <c r="V2397" i="3"/>
  <c r="Z28" i="3"/>
  <c r="Z97" i="3"/>
  <c r="V48" i="3"/>
  <c r="V107" i="3"/>
  <c r="V89" i="3"/>
  <c r="V46" i="3"/>
  <c r="V185" i="3"/>
  <c r="Z157" i="3"/>
  <c r="V169" i="3"/>
  <c r="V152" i="3"/>
  <c r="V159" i="3"/>
  <c r="Z2398" i="3"/>
  <c r="V177" i="3"/>
  <c r="Z181" i="3"/>
  <c r="Z117" i="3"/>
  <c r="V105" i="3"/>
  <c r="V93" i="3"/>
  <c r="Z48" i="3"/>
  <c r="V34" i="3"/>
  <c r="V23" i="3"/>
  <c r="Z167" i="3"/>
  <c r="Z173" i="3"/>
  <c r="V150" i="3"/>
  <c r="Z109" i="3"/>
  <c r="V99" i="3"/>
  <c r="V91" i="3"/>
  <c r="Z81" i="3"/>
  <c r="V41" i="3"/>
  <c r="Z31" i="3"/>
  <c r="V21" i="3"/>
  <c r="Z183" i="3"/>
  <c r="V161" i="3"/>
  <c r="V175" i="3"/>
  <c r="V154" i="3"/>
  <c r="V115" i="3"/>
  <c r="V109" i="3"/>
  <c r="Z101" i="3"/>
  <c r="Z93" i="3"/>
  <c r="V87" i="3"/>
  <c r="V81" i="3"/>
  <c r="V43" i="3"/>
  <c r="V25" i="3"/>
  <c r="V17" i="3"/>
  <c r="Z45" i="3"/>
  <c r="W216" i="3"/>
  <c r="W114" i="3"/>
  <c r="W94" i="3"/>
  <c r="AA109" i="3"/>
  <c r="AA89" i="3"/>
  <c r="W110" i="3"/>
  <c r="W86" i="3"/>
  <c r="AA105" i="3"/>
  <c r="AA85" i="3"/>
  <c r="W102" i="3"/>
  <c r="W82" i="3"/>
  <c r="AA101" i="3"/>
  <c r="W98" i="3"/>
  <c r="AA117" i="3"/>
  <c r="AA93" i="3"/>
  <c r="A36" i="3"/>
  <c r="AA216" i="3"/>
  <c r="Z175" i="3"/>
  <c r="Z159" i="3"/>
  <c r="Z216" i="3"/>
  <c r="Z165" i="3"/>
  <c r="Z152" i="3"/>
  <c r="V117" i="3"/>
  <c r="V111" i="3"/>
  <c r="Z105" i="3"/>
  <c r="V101" i="3"/>
  <c r="V95" i="3"/>
  <c r="Z89" i="3"/>
  <c r="V85" i="3"/>
  <c r="V50" i="3"/>
  <c r="Z43" i="3"/>
  <c r="V39" i="3"/>
  <c r="Z29" i="3"/>
  <c r="Z23" i="3"/>
  <c r="V19" i="3"/>
  <c r="W81" i="3"/>
  <c r="AA97" i="3"/>
  <c r="AA113" i="3"/>
  <c r="W90" i="3"/>
  <c r="W106" i="3"/>
  <c r="V183" i="3"/>
  <c r="V167" i="3"/>
  <c r="Z154" i="3"/>
  <c r="Z150" i="3"/>
  <c r="Z115" i="3"/>
  <c r="Z111" i="3"/>
  <c r="Z107" i="3"/>
  <c r="Z103" i="3"/>
  <c r="Z99" i="3"/>
  <c r="Z95" i="3"/>
  <c r="Z91" i="3"/>
  <c r="Z87" i="3"/>
  <c r="Z83" i="3"/>
  <c r="Z50" i="3"/>
  <c r="Z46" i="3"/>
  <c r="Z41" i="3"/>
  <c r="Z34" i="3"/>
  <c r="V31" i="3"/>
  <c r="Z25" i="3"/>
  <c r="Z21" i="3"/>
  <c r="Z17" i="3"/>
  <c r="W83" i="3"/>
  <c r="AA91" i="3"/>
  <c r="AA99" i="3"/>
  <c r="AA107" i="3"/>
  <c r="AA115" i="3"/>
  <c r="W84" i="3"/>
  <c r="W92" i="3"/>
  <c r="W100" i="3"/>
  <c r="W108" i="3"/>
  <c r="W116" i="3"/>
  <c r="A38" i="3"/>
  <c r="AA87" i="3"/>
  <c r="AA95" i="3"/>
  <c r="AA103" i="3"/>
  <c r="AA111" i="3"/>
  <c r="W80" i="3"/>
  <c r="W88" i="3"/>
  <c r="W96" i="3"/>
  <c r="W104" i="3"/>
  <c r="W112" i="3"/>
  <c r="AA81" i="3"/>
  <c r="W87" i="3"/>
  <c r="W91" i="3"/>
  <c r="W95" i="3"/>
  <c r="W99" i="3"/>
  <c r="W103" i="3"/>
  <c r="W107" i="3"/>
  <c r="W111" i="3"/>
  <c r="W115" i="3"/>
  <c r="AA83" i="3"/>
  <c r="AA82" i="3"/>
  <c r="AA86" i="3"/>
  <c r="AA90" i="3"/>
  <c r="AA94" i="3"/>
  <c r="AA98" i="3"/>
  <c r="AA102" i="3"/>
  <c r="AA106" i="3"/>
  <c r="AA110" i="3"/>
  <c r="AA114" i="3"/>
  <c r="W85" i="3"/>
  <c r="W89" i="3"/>
  <c r="W93" i="3"/>
  <c r="W97" i="3"/>
  <c r="W101" i="3"/>
  <c r="W105" i="3"/>
  <c r="W109" i="3"/>
  <c r="W113" i="3"/>
  <c r="W117" i="3"/>
  <c r="AA80" i="3"/>
  <c r="AA84" i="3"/>
  <c r="AA88" i="3"/>
  <c r="AA92" i="3"/>
  <c r="AA96" i="3"/>
  <c r="AA100" i="3"/>
  <c r="AA104" i="3"/>
  <c r="AA108" i="3"/>
  <c r="AA112" i="3"/>
  <c r="AA116" i="3"/>
  <c r="AC2397" i="3"/>
  <c r="AC2398" i="3"/>
  <c r="AB2398" i="3"/>
  <c r="AC2330" i="3"/>
  <c r="AB2397" i="3"/>
  <c r="AB2330" i="3"/>
  <c r="AC2331" i="3"/>
  <c r="AB2331" i="3"/>
  <c r="AC2196" i="3"/>
  <c r="AB2195" i="3"/>
  <c r="AB2196" i="3"/>
  <c r="AC2130" i="3"/>
  <c r="AC2195" i="3"/>
  <c r="AB2131" i="3"/>
  <c r="AB2065" i="3"/>
  <c r="AB2130" i="3"/>
  <c r="AC1999" i="3"/>
  <c r="AC2131" i="3"/>
  <c r="AC2065" i="3"/>
  <c r="AB1999" i="3"/>
  <c r="AC2000" i="3"/>
  <c r="AB1934" i="3"/>
  <c r="AB2000" i="3"/>
  <c r="AC1802" i="3"/>
  <c r="AC1800" i="3"/>
  <c r="AC1934" i="3"/>
  <c r="AC1868" i="3"/>
  <c r="AB1802" i="3"/>
  <c r="AB1800" i="3"/>
  <c r="AC1935" i="3"/>
  <c r="AB1868" i="3"/>
  <c r="AB1935" i="3"/>
  <c r="AB1801" i="3"/>
  <c r="AC1667" i="3"/>
  <c r="AC1801" i="3"/>
  <c r="AB1667" i="3"/>
  <c r="AC1668" i="3"/>
  <c r="AB1668" i="3"/>
  <c r="AC1601" i="3"/>
  <c r="AC1466" i="3"/>
  <c r="AB1601" i="3"/>
  <c r="AB1466" i="3"/>
  <c r="AC1602" i="3"/>
  <c r="AB1602" i="3"/>
  <c r="AB1465" i="3"/>
  <c r="AC1465" i="3"/>
  <c r="AC1399" i="3"/>
  <c r="AB1353" i="3"/>
  <c r="AB1351" i="3"/>
  <c r="AB1349" i="3"/>
  <c r="AB1347" i="3"/>
  <c r="AB1345" i="3"/>
  <c r="AB1343" i="3"/>
  <c r="AB1341" i="3"/>
  <c r="AB1339" i="3"/>
  <c r="AB1337" i="3"/>
  <c r="AB1335" i="3"/>
  <c r="AB1333" i="3"/>
  <c r="AC1301" i="3"/>
  <c r="AC1299" i="3"/>
  <c r="AC1297" i="3"/>
  <c r="AC1295" i="3"/>
  <c r="AC1293" i="3"/>
  <c r="AC1291" i="3"/>
  <c r="AC1289" i="3"/>
  <c r="AC1287" i="3"/>
  <c r="AC1285" i="3"/>
  <c r="AC1283" i="3"/>
  <c r="AC1281" i="3"/>
  <c r="AC1279" i="3"/>
  <c r="AC1277" i="3"/>
  <c r="AC1275" i="3"/>
  <c r="AC1273" i="3"/>
  <c r="AC1271" i="3"/>
  <c r="AC1269" i="3"/>
  <c r="AC1267" i="3"/>
  <c r="AB1202" i="3"/>
  <c r="AB1399" i="3"/>
  <c r="AC1352" i="3"/>
  <c r="AC1350" i="3"/>
  <c r="AC1348" i="3"/>
  <c r="AC1346" i="3"/>
  <c r="AC1344" i="3"/>
  <c r="AC1342" i="3"/>
  <c r="AC1340" i="3"/>
  <c r="AC1338" i="3"/>
  <c r="AC1336" i="3"/>
  <c r="AC1334" i="3"/>
  <c r="AB1301" i="3"/>
  <c r="AB1299" i="3"/>
  <c r="AB1297" i="3"/>
  <c r="AB1295" i="3"/>
  <c r="AB1293" i="3"/>
  <c r="AB1291" i="3"/>
  <c r="AB1289" i="3"/>
  <c r="AB1287" i="3"/>
  <c r="AB1285" i="3"/>
  <c r="AB1283" i="3"/>
  <c r="AB1281" i="3"/>
  <c r="AB1279" i="3"/>
  <c r="AB1277" i="3"/>
  <c r="AB1275" i="3"/>
  <c r="AB1273" i="3"/>
  <c r="AB1271" i="3"/>
  <c r="AB1269" i="3"/>
  <c r="AB1267" i="3"/>
  <c r="AC1203" i="3"/>
  <c r="AC1201" i="3"/>
  <c r="AC1400" i="3"/>
  <c r="AC1398" i="3"/>
  <c r="AB1352" i="3"/>
  <c r="AB1350" i="3"/>
  <c r="AB1348" i="3"/>
  <c r="AB1346" i="3"/>
  <c r="AB1344" i="3"/>
  <c r="AB1342" i="3"/>
  <c r="AB1340" i="3"/>
  <c r="AB1338" i="3"/>
  <c r="AB1336" i="3"/>
  <c r="AB1334" i="3"/>
  <c r="AC1300" i="3"/>
  <c r="AC1298" i="3"/>
  <c r="AC1296" i="3"/>
  <c r="AC1294" i="3"/>
  <c r="AC1292" i="3"/>
  <c r="AC1290" i="3"/>
  <c r="AC1288" i="3"/>
  <c r="AC1286" i="3"/>
  <c r="AC1284" i="3"/>
  <c r="AC1282" i="3"/>
  <c r="AC1280" i="3"/>
  <c r="AC1278" i="3"/>
  <c r="AC1276" i="3"/>
  <c r="AC1274" i="3"/>
  <c r="AC1272" i="3"/>
  <c r="AC1270" i="3"/>
  <c r="AC1268" i="3"/>
  <c r="AB1400" i="3"/>
  <c r="AB1398" i="3"/>
  <c r="AC1353" i="3"/>
  <c r="AC1351" i="3"/>
  <c r="AC1349" i="3"/>
  <c r="AC1347" i="3"/>
  <c r="AC1345" i="3"/>
  <c r="AC1343" i="3"/>
  <c r="AC1341" i="3"/>
  <c r="AC1339" i="3"/>
  <c r="AC1337" i="3"/>
  <c r="AC1335" i="3"/>
  <c r="AC1333" i="3"/>
  <c r="AB1300" i="3"/>
  <c r="AB1298" i="3"/>
  <c r="AB1296" i="3"/>
  <c r="AB1294" i="3"/>
  <c r="AB1292" i="3"/>
  <c r="AB1290" i="3"/>
  <c r="AB1288" i="3"/>
  <c r="AB1286" i="3"/>
  <c r="AB1284" i="3"/>
  <c r="AB1282" i="3"/>
  <c r="AB1280" i="3"/>
  <c r="AB1278" i="3"/>
  <c r="AB1276" i="3"/>
  <c r="AB1274" i="3"/>
  <c r="AB1272" i="3"/>
  <c r="AB1270" i="3"/>
  <c r="AB1268" i="3"/>
  <c r="AC1202" i="3"/>
  <c r="AB1201" i="3"/>
  <c r="AC1072" i="3"/>
  <c r="AC938" i="3"/>
  <c r="AC886" i="3"/>
  <c r="AC884" i="3"/>
  <c r="AC882" i="3"/>
  <c r="AC880" i="3"/>
  <c r="AC878" i="3"/>
  <c r="AC876" i="3"/>
  <c r="AC874" i="3"/>
  <c r="AB830" i="3"/>
  <c r="AB828" i="3"/>
  <c r="AB826" i="3"/>
  <c r="AB1203" i="3"/>
  <c r="AB1072" i="3"/>
  <c r="AB938" i="3"/>
  <c r="AB886" i="3"/>
  <c r="AB884" i="3"/>
  <c r="AB882" i="3"/>
  <c r="AB880" i="3"/>
  <c r="AB878" i="3"/>
  <c r="AB876" i="3"/>
  <c r="AB874" i="3"/>
  <c r="AC829" i="3"/>
  <c r="AC827" i="3"/>
  <c r="AC825" i="3"/>
  <c r="AC1071" i="3"/>
  <c r="AB1071" i="3"/>
  <c r="AB939" i="3"/>
  <c r="AB887" i="3"/>
  <c r="AB885" i="3"/>
  <c r="AB883" i="3"/>
  <c r="AB881" i="3"/>
  <c r="AB879" i="3"/>
  <c r="AB877" i="3"/>
  <c r="AB875" i="3"/>
  <c r="AB873" i="3"/>
  <c r="AC830" i="3"/>
  <c r="AC828" i="3"/>
  <c r="AC824" i="3"/>
  <c r="AC822" i="3"/>
  <c r="AC820" i="3"/>
  <c r="AC818" i="3"/>
  <c r="AC816" i="3"/>
  <c r="AC814" i="3"/>
  <c r="AC812" i="3"/>
  <c r="AC810" i="3"/>
  <c r="AB771" i="3"/>
  <c r="AB769" i="3"/>
  <c r="AB767" i="3"/>
  <c r="AB765" i="3"/>
  <c r="AB763" i="3"/>
  <c r="AB761" i="3"/>
  <c r="AB759" i="3"/>
  <c r="AB757" i="3"/>
  <c r="AB755" i="3"/>
  <c r="AB753" i="3"/>
  <c r="AB751" i="3"/>
  <c r="AB749" i="3"/>
  <c r="AB747" i="3"/>
  <c r="AB745" i="3"/>
  <c r="AC699" i="3"/>
  <c r="AC697" i="3"/>
  <c r="AC695" i="3"/>
  <c r="AC693" i="3"/>
  <c r="AC691" i="3"/>
  <c r="AC689" i="3"/>
  <c r="AC687" i="3"/>
  <c r="AC685" i="3"/>
  <c r="AC683" i="3"/>
  <c r="AC681" i="3"/>
  <c r="AC679" i="3"/>
  <c r="AB613" i="3"/>
  <c r="AB827" i="3"/>
  <c r="AB825" i="3"/>
  <c r="AB824" i="3"/>
  <c r="AB822" i="3"/>
  <c r="AB820" i="3"/>
  <c r="AB818" i="3"/>
  <c r="AB816" i="3"/>
  <c r="AB814" i="3"/>
  <c r="AB812" i="3"/>
  <c r="AB810" i="3"/>
  <c r="AC772" i="3"/>
  <c r="AC770" i="3"/>
  <c r="AC768" i="3"/>
  <c r="AC766" i="3"/>
  <c r="AC764" i="3"/>
  <c r="AC762" i="3"/>
  <c r="AC760" i="3"/>
  <c r="AC758" i="3"/>
  <c r="AC756" i="3"/>
  <c r="AC754" i="3"/>
  <c r="AC752" i="3"/>
  <c r="AC750" i="3"/>
  <c r="AC748" i="3"/>
  <c r="AC746" i="3"/>
  <c r="AB699" i="3"/>
  <c r="AB697" i="3"/>
  <c r="AB695" i="3"/>
  <c r="AB693" i="3"/>
  <c r="AB691" i="3"/>
  <c r="AB689" i="3"/>
  <c r="AB687" i="3"/>
  <c r="AB685" i="3"/>
  <c r="AB683" i="3"/>
  <c r="AB681" i="3"/>
  <c r="AB679" i="3"/>
  <c r="AC614" i="3"/>
  <c r="AD614" i="3" s="1"/>
  <c r="AC939" i="3"/>
  <c r="AB829" i="3"/>
  <c r="AC826" i="3"/>
  <c r="AC823" i="3"/>
  <c r="AC821" i="3"/>
  <c r="AC819" i="3"/>
  <c r="AC817" i="3"/>
  <c r="AC815" i="3"/>
  <c r="AC813" i="3"/>
  <c r="AC811" i="3"/>
  <c r="AC809" i="3"/>
  <c r="AB772" i="3"/>
  <c r="AB770" i="3"/>
  <c r="AB768" i="3"/>
  <c r="AB766" i="3"/>
  <c r="AB764" i="3"/>
  <c r="AB762" i="3"/>
  <c r="AB760" i="3"/>
  <c r="AB758" i="3"/>
  <c r="AB756" i="3"/>
  <c r="AB754" i="3"/>
  <c r="AB752" i="3"/>
  <c r="AB750" i="3"/>
  <c r="AB748" i="3"/>
  <c r="AB746" i="3"/>
  <c r="AC698" i="3"/>
  <c r="AC696" i="3"/>
  <c r="AC694" i="3"/>
  <c r="AC692" i="3"/>
  <c r="AC690" i="3"/>
  <c r="AC688" i="3"/>
  <c r="AC686" i="3"/>
  <c r="AC684" i="3"/>
  <c r="AC682" i="3"/>
  <c r="AC680" i="3"/>
  <c r="AC887" i="3"/>
  <c r="AC885" i="3"/>
  <c r="AC883" i="3"/>
  <c r="AC881" i="3"/>
  <c r="AC879" i="3"/>
  <c r="AC877" i="3"/>
  <c r="AC875" i="3"/>
  <c r="AC873" i="3"/>
  <c r="AB823" i="3"/>
  <c r="AB821" i="3"/>
  <c r="AB819" i="3"/>
  <c r="AB817" i="3"/>
  <c r="AB815" i="3"/>
  <c r="AB813" i="3"/>
  <c r="AB811" i="3"/>
  <c r="AB809" i="3"/>
  <c r="AC771" i="3"/>
  <c r="AC769" i="3"/>
  <c r="AC767" i="3"/>
  <c r="AC765" i="3"/>
  <c r="AC763" i="3"/>
  <c r="AC761" i="3"/>
  <c r="AC759" i="3"/>
  <c r="AC757" i="3"/>
  <c r="AC755" i="3"/>
  <c r="AC753" i="3"/>
  <c r="AC751" i="3"/>
  <c r="AC749" i="3"/>
  <c r="AC747" i="3"/>
  <c r="AC745" i="3"/>
  <c r="AB698" i="3"/>
  <c r="AB696" i="3"/>
  <c r="AB694" i="3"/>
  <c r="AB692" i="3"/>
  <c r="AB690" i="3"/>
  <c r="AB688" i="3"/>
  <c r="AB686" i="3"/>
  <c r="AB684" i="3"/>
  <c r="AB682" i="3"/>
  <c r="AB680" i="3"/>
  <c r="AC613" i="3"/>
  <c r="AB349" i="3"/>
  <c r="AB216" i="3"/>
  <c r="AB185" i="3"/>
  <c r="AB183" i="3"/>
  <c r="AB181" i="3"/>
  <c r="AB179" i="3"/>
  <c r="AB177" i="3"/>
  <c r="AB175" i="3"/>
  <c r="AB173" i="3"/>
  <c r="AB171" i="3"/>
  <c r="AB169" i="3"/>
  <c r="AB167" i="3"/>
  <c r="AB165" i="3"/>
  <c r="AB163" i="3"/>
  <c r="AB161" i="3"/>
  <c r="AB159" i="3"/>
  <c r="AB157" i="3"/>
  <c r="AB614" i="3"/>
  <c r="AC186" i="3"/>
  <c r="AC184" i="3"/>
  <c r="AC182" i="3"/>
  <c r="AC180" i="3"/>
  <c r="AC178" i="3"/>
  <c r="AC176" i="3"/>
  <c r="AC174" i="3"/>
  <c r="AC172" i="3"/>
  <c r="AC170" i="3"/>
  <c r="AC168" i="3"/>
  <c r="AC166" i="3"/>
  <c r="AC164" i="3"/>
  <c r="AC162" i="3"/>
  <c r="AC160" i="3"/>
  <c r="AC158" i="3"/>
  <c r="AC156" i="3"/>
  <c r="AC349" i="3"/>
  <c r="AC216" i="3"/>
  <c r="AC185" i="3"/>
  <c r="AC183" i="3"/>
  <c r="AC181" i="3"/>
  <c r="AC179" i="3"/>
  <c r="AC177" i="3"/>
  <c r="AC175" i="3"/>
  <c r="AC173" i="3"/>
  <c r="AC171" i="3"/>
  <c r="AC169" i="3"/>
  <c r="AC167" i="3"/>
  <c r="AC165" i="3"/>
  <c r="AC163" i="3"/>
  <c r="AC161" i="3"/>
  <c r="AC159" i="3"/>
  <c r="AC157" i="3"/>
  <c r="AB186" i="3"/>
  <c r="AB178" i="3"/>
  <c r="AB170" i="3"/>
  <c r="AB162" i="3"/>
  <c r="AB156" i="3"/>
  <c r="AC154" i="3"/>
  <c r="AC152" i="3"/>
  <c r="AC150" i="3"/>
  <c r="AC117" i="3"/>
  <c r="AC115" i="3"/>
  <c r="AC113" i="3"/>
  <c r="AC111" i="3"/>
  <c r="AC109" i="3"/>
  <c r="AC107" i="3"/>
  <c r="AC105" i="3"/>
  <c r="AC103" i="3"/>
  <c r="AC101" i="3"/>
  <c r="AC99" i="3"/>
  <c r="AC97" i="3"/>
  <c r="AC95" i="3"/>
  <c r="AC93" i="3"/>
  <c r="AH93" i="3"/>
  <c r="AC91" i="3"/>
  <c r="AC89" i="3"/>
  <c r="AC87" i="3"/>
  <c r="AC85" i="3"/>
  <c r="AH85" i="3" s="1"/>
  <c r="AC83" i="3"/>
  <c r="AC81" i="3"/>
  <c r="AH81" i="3" s="1"/>
  <c r="AC50" i="3"/>
  <c r="AC48" i="3"/>
  <c r="AC46" i="3"/>
  <c r="AB45" i="3"/>
  <c r="AC43" i="3"/>
  <c r="AC41" i="3"/>
  <c r="AC39" i="3"/>
  <c r="AB36" i="3"/>
  <c r="AC34" i="3"/>
  <c r="AC31" i="3"/>
  <c r="AC29" i="3"/>
  <c r="AB28" i="3"/>
  <c r="AC25" i="3"/>
  <c r="AC23" i="3"/>
  <c r="AC21" i="3"/>
  <c r="AC19" i="3"/>
  <c r="AC17" i="3"/>
  <c r="AC15" i="3"/>
  <c r="AC49" i="3"/>
  <c r="AC44" i="3"/>
  <c r="AC33" i="3"/>
  <c r="AC16" i="3"/>
  <c r="AB184" i="3"/>
  <c r="AB176" i="3"/>
  <c r="AB168" i="3"/>
  <c r="AB160" i="3"/>
  <c r="AB154" i="3"/>
  <c r="AB152" i="3"/>
  <c r="AB150" i="3"/>
  <c r="AB117" i="3"/>
  <c r="AB115" i="3"/>
  <c r="AB113" i="3"/>
  <c r="AB111" i="3"/>
  <c r="AB109" i="3"/>
  <c r="AB107" i="3"/>
  <c r="AB105" i="3"/>
  <c r="AB103" i="3"/>
  <c r="AB101" i="3"/>
  <c r="AB99" i="3"/>
  <c r="AB97" i="3"/>
  <c r="AB95" i="3"/>
  <c r="AB93" i="3"/>
  <c r="AB91" i="3"/>
  <c r="AB89" i="3"/>
  <c r="AB87" i="3"/>
  <c r="AB85" i="3"/>
  <c r="AB83" i="3"/>
  <c r="AB81" i="3"/>
  <c r="AB50" i="3"/>
  <c r="AB48" i="3"/>
  <c r="AB46" i="3"/>
  <c r="AB43" i="3"/>
  <c r="AB41" i="3"/>
  <c r="AB39" i="3"/>
  <c r="AC37" i="3"/>
  <c r="AB34" i="3"/>
  <c r="AC32" i="3"/>
  <c r="AB31" i="3"/>
  <c r="AB29" i="3"/>
  <c r="AC26" i="3"/>
  <c r="AB25" i="3"/>
  <c r="AB23" i="3"/>
  <c r="AB21" i="3"/>
  <c r="AB19" i="3"/>
  <c r="AB17" i="3"/>
  <c r="AB15" i="3"/>
  <c r="AC13" i="3"/>
  <c r="AC47" i="3"/>
  <c r="AC40" i="3"/>
  <c r="AC38" i="3"/>
  <c r="AC27" i="3"/>
  <c r="AC24" i="3"/>
  <c r="AB182" i="3"/>
  <c r="AB174" i="3"/>
  <c r="AB166" i="3"/>
  <c r="AB158" i="3"/>
  <c r="AC155" i="3"/>
  <c r="AC153" i="3"/>
  <c r="AC151" i="3"/>
  <c r="AC149" i="3"/>
  <c r="AC116" i="3"/>
  <c r="AC114" i="3"/>
  <c r="AC112" i="3"/>
  <c r="AC110" i="3"/>
  <c r="AC108" i="3"/>
  <c r="AC106" i="3"/>
  <c r="AC104" i="3"/>
  <c r="AC102" i="3"/>
  <c r="AC100" i="3"/>
  <c r="AC98" i="3"/>
  <c r="AC96" i="3"/>
  <c r="AC94" i="3"/>
  <c r="AC92" i="3"/>
  <c r="AC90" i="3"/>
  <c r="AH90" i="3" s="1"/>
  <c r="AC88" i="3"/>
  <c r="AC86" i="3"/>
  <c r="AC84" i="3"/>
  <c r="AC82" i="3"/>
  <c r="AH82" i="3" s="1"/>
  <c r="AC80" i="3"/>
  <c r="AC22" i="3"/>
  <c r="AC20" i="3"/>
  <c r="AC18" i="3"/>
  <c r="AB180" i="3"/>
  <c r="AB172" i="3"/>
  <c r="AB164" i="3"/>
  <c r="AB155" i="3"/>
  <c r="AB153" i="3"/>
  <c r="AB151" i="3"/>
  <c r="AB149" i="3"/>
  <c r="AB116" i="3"/>
  <c r="AB114" i="3"/>
  <c r="AB112" i="3"/>
  <c r="AB110" i="3"/>
  <c r="AB108" i="3"/>
  <c r="AB106" i="3"/>
  <c r="AB104" i="3"/>
  <c r="AB102" i="3"/>
  <c r="AB100" i="3"/>
  <c r="AB98" i="3"/>
  <c r="AB96" i="3"/>
  <c r="AB94" i="3"/>
  <c r="AB92" i="3"/>
  <c r="AB90" i="3"/>
  <c r="AB88" i="3"/>
  <c r="AB86" i="3"/>
  <c r="AB84" i="3"/>
  <c r="AB82" i="3"/>
  <c r="AB80" i="3"/>
  <c r="AB49" i="3"/>
  <c r="AB47" i="3"/>
  <c r="AC45" i="3"/>
  <c r="AB44" i="3"/>
  <c r="AB42" i="3"/>
  <c r="AB40" i="3"/>
  <c r="AB38" i="3"/>
  <c r="AC36" i="3"/>
  <c r="AB35" i="3"/>
  <c r="AB33" i="3"/>
  <c r="AB30" i="3"/>
  <c r="AC28" i="3"/>
  <c r="AB27" i="3"/>
  <c r="AB24" i="3"/>
  <c r="AB22" i="3"/>
  <c r="AB20" i="3"/>
  <c r="AB18" i="3"/>
  <c r="AB16" i="3"/>
  <c r="AB14" i="3"/>
  <c r="AC42" i="3"/>
  <c r="AB37" i="3"/>
  <c r="AC35" i="3"/>
  <c r="AB32" i="3"/>
  <c r="AC30" i="3"/>
  <c r="AB26" i="3"/>
  <c r="AC14" i="3"/>
  <c r="AB13" i="3"/>
  <c r="X2398" i="3"/>
  <c r="X2397" i="3"/>
  <c r="X2331" i="3"/>
  <c r="X2330" i="3"/>
  <c r="X2196" i="3"/>
  <c r="X2195" i="3"/>
  <c r="X2065" i="3"/>
  <c r="Y2065" i="3" s="1"/>
  <c r="X2130" i="3"/>
  <c r="X2131" i="3"/>
  <c r="X1999" i="3"/>
  <c r="X2000" i="3"/>
  <c r="X1934" i="3"/>
  <c r="X1802" i="3"/>
  <c r="X1800" i="3"/>
  <c r="Y1800" i="3" s="1"/>
  <c r="X1935" i="3"/>
  <c r="X1868" i="3"/>
  <c r="X1801" i="3"/>
  <c r="X1667" i="3"/>
  <c r="X1668" i="3"/>
  <c r="Y1668" i="3" s="1"/>
  <c r="X1601" i="3"/>
  <c r="X1466" i="3"/>
  <c r="X1602" i="3"/>
  <c r="X1465" i="3"/>
  <c r="X1353" i="3"/>
  <c r="X1351" i="3"/>
  <c r="X1349" i="3"/>
  <c r="X1347" i="3"/>
  <c r="X1345" i="3"/>
  <c r="X1343" i="3"/>
  <c r="Y1343" i="3" s="1"/>
  <c r="X1341" i="3"/>
  <c r="X1339" i="3"/>
  <c r="Y1339" i="3" s="1"/>
  <c r="X1337" i="3"/>
  <c r="X1335" i="3"/>
  <c r="Y1335" i="3" s="1"/>
  <c r="X1333" i="3"/>
  <c r="X1202" i="3"/>
  <c r="Y1202" i="3" s="1"/>
  <c r="X1399" i="3"/>
  <c r="Y1399" i="3" s="1"/>
  <c r="X1301" i="3"/>
  <c r="X1299" i="3"/>
  <c r="X1297" i="3"/>
  <c r="X1295" i="3"/>
  <c r="X1293" i="3"/>
  <c r="X1291" i="3"/>
  <c r="X1289" i="3"/>
  <c r="X1287" i="3"/>
  <c r="X1285" i="3"/>
  <c r="X1283" i="3"/>
  <c r="X1281" i="3"/>
  <c r="X1279" i="3"/>
  <c r="X1277" i="3"/>
  <c r="X1275" i="3"/>
  <c r="X1273" i="3"/>
  <c r="X1271" i="3"/>
  <c r="X1269" i="3"/>
  <c r="X1267" i="3"/>
  <c r="Y1267" i="3" s="1"/>
  <c r="X1352" i="3"/>
  <c r="X1350" i="3"/>
  <c r="X1348" i="3"/>
  <c r="X1346" i="3"/>
  <c r="X1344" i="3"/>
  <c r="Y1344" i="3" s="1"/>
  <c r="X1342" i="3"/>
  <c r="Y1342" i="3" s="1"/>
  <c r="X1340" i="3"/>
  <c r="X1338" i="3"/>
  <c r="Y1338" i="3"/>
  <c r="X1336" i="3"/>
  <c r="X1334" i="3"/>
  <c r="Y1334" i="3" s="1"/>
  <c r="X1400" i="3"/>
  <c r="Y1400" i="3" s="1"/>
  <c r="X1398" i="3"/>
  <c r="X1300" i="3"/>
  <c r="X1298" i="3"/>
  <c r="X1296" i="3"/>
  <c r="X1294" i="3"/>
  <c r="X1292" i="3"/>
  <c r="X1290" i="3"/>
  <c r="X1288" i="3"/>
  <c r="X1286" i="3"/>
  <c r="X1284" i="3"/>
  <c r="X1282" i="3"/>
  <c r="X1280" i="3"/>
  <c r="X1278" i="3"/>
  <c r="X1276" i="3"/>
  <c r="X1274" i="3"/>
  <c r="X1272" i="3"/>
  <c r="X1270" i="3"/>
  <c r="X1268" i="3"/>
  <c r="X830" i="3"/>
  <c r="X828" i="3"/>
  <c r="X826" i="3"/>
  <c r="X1201" i="3"/>
  <c r="Y1201" i="3" s="1"/>
  <c r="X1072" i="3"/>
  <c r="X938" i="3"/>
  <c r="X886" i="3"/>
  <c r="X884" i="3"/>
  <c r="X882" i="3"/>
  <c r="X880" i="3"/>
  <c r="X878" i="3"/>
  <c r="X876" i="3"/>
  <c r="X874" i="3"/>
  <c r="X1203" i="3"/>
  <c r="Y1203" i="3" s="1"/>
  <c r="X1071" i="3"/>
  <c r="X939" i="3"/>
  <c r="X887" i="3"/>
  <c r="X885" i="3"/>
  <c r="X883" i="3"/>
  <c r="X881" i="3"/>
  <c r="X879" i="3"/>
  <c r="X877" i="3"/>
  <c r="X875" i="3"/>
  <c r="X873" i="3"/>
  <c r="X771" i="3"/>
  <c r="X769" i="3"/>
  <c r="X767" i="3"/>
  <c r="X765" i="3"/>
  <c r="X763" i="3"/>
  <c r="X761" i="3"/>
  <c r="X759" i="3"/>
  <c r="X757" i="3"/>
  <c r="X755" i="3"/>
  <c r="X753" i="3"/>
  <c r="X751" i="3"/>
  <c r="X749" i="3"/>
  <c r="X747" i="3"/>
  <c r="X745" i="3"/>
  <c r="X613" i="3"/>
  <c r="Y613" i="3" s="1"/>
  <c r="X824" i="3"/>
  <c r="X822" i="3"/>
  <c r="X820" i="3"/>
  <c r="X818" i="3"/>
  <c r="X816" i="3"/>
  <c r="X814" i="3"/>
  <c r="X812" i="3"/>
  <c r="X810" i="3"/>
  <c r="X699" i="3"/>
  <c r="X697" i="3"/>
  <c r="X695" i="3"/>
  <c r="X693" i="3"/>
  <c r="X691" i="3"/>
  <c r="X689" i="3"/>
  <c r="X687" i="3"/>
  <c r="X685" i="3"/>
  <c r="X683" i="3"/>
  <c r="X681" i="3"/>
  <c r="X679" i="3"/>
  <c r="X827" i="3"/>
  <c r="X772" i="3"/>
  <c r="X770" i="3"/>
  <c r="X768" i="3"/>
  <c r="X766" i="3"/>
  <c r="X764" i="3"/>
  <c r="X762" i="3"/>
  <c r="X760" i="3"/>
  <c r="X758" i="3"/>
  <c r="X756" i="3"/>
  <c r="X754" i="3"/>
  <c r="X752" i="3"/>
  <c r="X750" i="3"/>
  <c r="X748" i="3"/>
  <c r="X746" i="3"/>
  <c r="X829" i="3"/>
  <c r="X825" i="3"/>
  <c r="X823" i="3"/>
  <c r="X821" i="3"/>
  <c r="X819" i="3"/>
  <c r="X817" i="3"/>
  <c r="X815" i="3"/>
  <c r="X813" i="3"/>
  <c r="X811" i="3"/>
  <c r="X809" i="3"/>
  <c r="X698" i="3"/>
  <c r="X696" i="3"/>
  <c r="X694" i="3"/>
  <c r="X692" i="3"/>
  <c r="X690" i="3"/>
  <c r="X688" i="3"/>
  <c r="X686" i="3"/>
  <c r="X684" i="3"/>
  <c r="X682" i="3"/>
  <c r="X680" i="3"/>
  <c r="X349" i="3"/>
  <c r="X216" i="3"/>
  <c r="Y216" i="3" s="1"/>
  <c r="X185" i="3"/>
  <c r="X183" i="3"/>
  <c r="X181" i="3"/>
  <c r="X179" i="3"/>
  <c r="X177" i="3"/>
  <c r="X175" i="3"/>
  <c r="X173" i="3"/>
  <c r="X171" i="3"/>
  <c r="X169" i="3"/>
  <c r="X167" i="3"/>
  <c r="X165" i="3"/>
  <c r="X163" i="3"/>
  <c r="X161" i="3"/>
  <c r="X159" i="3"/>
  <c r="X157" i="3"/>
  <c r="X614" i="3"/>
  <c r="Y614" i="3" s="1"/>
  <c r="X180" i="3"/>
  <c r="X172" i="3"/>
  <c r="X164" i="3"/>
  <c r="X45" i="3"/>
  <c r="X36" i="3"/>
  <c r="X28" i="3"/>
  <c r="X13" i="3"/>
  <c r="X186" i="3"/>
  <c r="X178" i="3"/>
  <c r="X170" i="3"/>
  <c r="X162" i="3"/>
  <c r="X154" i="3"/>
  <c r="X152" i="3"/>
  <c r="X150" i="3"/>
  <c r="X117" i="3"/>
  <c r="X115" i="3"/>
  <c r="X113" i="3"/>
  <c r="X111" i="3"/>
  <c r="X109" i="3"/>
  <c r="X107" i="3"/>
  <c r="X105" i="3"/>
  <c r="X103" i="3"/>
  <c r="X101" i="3"/>
  <c r="X99" i="3"/>
  <c r="X97" i="3"/>
  <c r="X95" i="3"/>
  <c r="X93" i="3"/>
  <c r="X91" i="3"/>
  <c r="X89" i="3"/>
  <c r="X87" i="3"/>
  <c r="X85" i="3"/>
  <c r="X83" i="3"/>
  <c r="X81" i="3"/>
  <c r="X50" i="3"/>
  <c r="X48" i="3"/>
  <c r="X46" i="3"/>
  <c r="X43" i="3"/>
  <c r="X41" i="3"/>
  <c r="X39" i="3"/>
  <c r="X34" i="3"/>
  <c r="X31" i="3"/>
  <c r="X29" i="3"/>
  <c r="X25" i="3"/>
  <c r="X23" i="3"/>
  <c r="X21" i="3"/>
  <c r="X19" i="3"/>
  <c r="X17" i="3"/>
  <c r="X15" i="3"/>
  <c r="X37" i="3"/>
  <c r="X32" i="3"/>
  <c r="X26" i="3"/>
  <c r="X184" i="3"/>
  <c r="X176" i="3"/>
  <c r="X168" i="3"/>
  <c r="X160" i="3"/>
  <c r="X156" i="3"/>
  <c r="X182" i="3"/>
  <c r="X174" i="3"/>
  <c r="X166" i="3"/>
  <c r="X158" i="3"/>
  <c r="X155" i="3"/>
  <c r="X153" i="3"/>
  <c r="X151" i="3"/>
  <c r="X149" i="3"/>
  <c r="X116" i="3"/>
  <c r="X114" i="3"/>
  <c r="X112" i="3"/>
  <c r="X110" i="3"/>
  <c r="X108" i="3"/>
  <c r="X106" i="3"/>
  <c r="X104" i="3"/>
  <c r="X102" i="3"/>
  <c r="X100" i="3"/>
  <c r="X98" i="3"/>
  <c r="X96" i="3"/>
  <c r="X94" i="3"/>
  <c r="X92" i="3"/>
  <c r="X90" i="3"/>
  <c r="X88" i="3"/>
  <c r="X86" i="3"/>
  <c r="X84" i="3"/>
  <c r="X82" i="3"/>
  <c r="X80" i="3"/>
  <c r="X49" i="3"/>
  <c r="X47" i="3"/>
  <c r="X44" i="3"/>
  <c r="X42" i="3"/>
  <c r="X40" i="3"/>
  <c r="X38" i="3"/>
  <c r="X35" i="3"/>
  <c r="X33" i="3"/>
  <c r="X30" i="3"/>
  <c r="X27" i="3"/>
  <c r="X24" i="3"/>
  <c r="X22" i="3"/>
  <c r="X20" i="3"/>
  <c r="X18" i="3"/>
  <c r="X16" i="3"/>
  <c r="X14" i="3"/>
  <c r="Y1268" i="3"/>
  <c r="Y1336" i="3"/>
  <c r="Y1337" i="3"/>
  <c r="Y2195" i="3"/>
  <c r="AH88" i="3"/>
  <c r="AH83" i="3"/>
  <c r="AH91" i="3"/>
  <c r="AG350" i="3"/>
  <c r="Y3153" i="3"/>
  <c r="Y2982" i="3"/>
  <c r="Y3204" i="3"/>
  <c r="Y3224" i="3"/>
  <c r="AG654" i="3"/>
  <c r="AG659" i="3"/>
  <c r="AG615" i="3"/>
  <c r="AG646" i="3"/>
  <c r="AG643" i="3"/>
  <c r="AG618" i="3"/>
  <c r="AG619" i="3"/>
  <c r="Y1340" i="3"/>
  <c r="Y1333" i="3"/>
  <c r="Y1341" i="3"/>
  <c r="AH84" i="3"/>
  <c r="AG393" i="3"/>
  <c r="AG401" i="3"/>
  <c r="AG392" i="3"/>
  <c r="AH377" i="3"/>
  <c r="AG352" i="3"/>
  <c r="Y266" i="3"/>
  <c r="Y248" i="3"/>
  <c r="Y268" i="3"/>
  <c r="Y245" i="3"/>
  <c r="Y239" i="3"/>
  <c r="Y246" i="3"/>
  <c r="Y232" i="3"/>
  <c r="Y226" i="3"/>
  <c r="Y221" i="3"/>
  <c r="Y229" i="3"/>
  <c r="Y228" i="3"/>
  <c r="AG662" i="3"/>
  <c r="AG663" i="3"/>
  <c r="AG630" i="3"/>
  <c r="AG639" i="3"/>
  <c r="Y3114" i="3"/>
  <c r="Y3216" i="3"/>
  <c r="Y3121" i="3"/>
  <c r="AF2648" i="3"/>
  <c r="AD2648" i="3"/>
  <c r="AE2648" i="3"/>
  <c r="AG386" i="3"/>
  <c r="AG378" i="3"/>
  <c r="AG369" i="3"/>
  <c r="Y264" i="3"/>
  <c r="Y265" i="3"/>
  <c r="Y253" i="3"/>
  <c r="Y261" i="3"/>
  <c r="Y249" i="3"/>
  <c r="Y267" i="3"/>
  <c r="Y251" i="3"/>
  <c r="Y243" i="3"/>
  <c r="Y231" i="3"/>
  <c r="AH352" i="3"/>
  <c r="AG436" i="3"/>
  <c r="AG441" i="3"/>
  <c r="AG457" i="3"/>
  <c r="AG449" i="3"/>
  <c r="AG445" i="3"/>
  <c r="AG3189" i="3"/>
  <c r="AH358" i="3"/>
  <c r="AG358" i="3"/>
  <c r="AG384" i="3"/>
  <c r="AH384" i="3"/>
  <c r="AG362" i="3"/>
  <c r="AH362" i="3"/>
  <c r="AG355" i="3"/>
  <c r="AH355" i="3"/>
  <c r="AG375" i="3"/>
  <c r="AH375" i="3"/>
  <c r="AG377" i="3"/>
  <c r="AH361" i="3"/>
  <c r="AG353" i="3"/>
  <c r="AH353" i="3"/>
  <c r="Y250" i="3"/>
  <c r="Y238" i="3"/>
  <c r="Y244" i="3"/>
  <c r="Y263" i="3"/>
  <c r="Y241" i="3"/>
  <c r="Y240" i="3"/>
  <c r="Y254" i="3"/>
  <c r="Y242" i="3"/>
  <c r="Y257" i="3"/>
  <c r="Y236" i="3"/>
  <c r="Y255" i="3"/>
  <c r="Y234" i="3"/>
  <c r="Y258" i="3"/>
  <c r="Y235" i="3"/>
  <c r="Y260" i="3"/>
  <c r="Y237" i="3"/>
  <c r="Y227" i="3"/>
  <c r="Y225" i="3"/>
  <c r="AH354" i="3"/>
  <c r="AH382" i="3"/>
  <c r="AG382" i="3"/>
  <c r="AG374" i="3"/>
  <c r="AG397" i="3"/>
  <c r="AH380" i="3"/>
  <c r="AG360" i="3"/>
  <c r="AG359" i="3"/>
  <c r="AG398" i="3"/>
  <c r="AG354" i="3"/>
  <c r="AH372" i="3"/>
  <c r="AH381" i="3"/>
  <c r="AG367" i="3"/>
  <c r="AG400" i="3"/>
  <c r="AG381" i="3"/>
  <c r="AH376" i="3"/>
  <c r="AG396" i="3"/>
  <c r="AH92" i="3"/>
  <c r="Y256" i="3"/>
  <c r="AH373" i="3"/>
  <c r="AG364" i="3"/>
  <c r="AH86" i="3"/>
  <c r="AH89" i="3"/>
  <c r="AG361" i="3"/>
  <c r="AG357" i="3"/>
  <c r="AH374" i="3"/>
  <c r="AG399" i="3"/>
  <c r="AG391" i="3"/>
  <c r="AG383" i="3"/>
  <c r="AG363" i="3"/>
  <c r="AG351" i="3"/>
  <c r="AH378" i="3"/>
  <c r="AG368" i="3"/>
  <c r="AG379" i="3"/>
  <c r="AH367" i="3"/>
  <c r="AH369" i="3"/>
  <c r="AG389" i="3"/>
  <c r="AG373" i="3"/>
  <c r="AH365" i="3"/>
  <c r="AH357" i="3"/>
  <c r="AH363" i="3"/>
  <c r="AG394" i="3"/>
  <c r="AG385" i="3"/>
  <c r="AG395" i="3"/>
  <c r="AH366" i="3"/>
  <c r="AG387" i="3"/>
  <c r="AG388" i="3"/>
  <c r="AG380" i="3"/>
  <c r="AG372" i="3"/>
  <c r="AH364" i="3"/>
  <c r="AH356" i="3"/>
  <c r="Y2662" i="3"/>
  <c r="AG390" i="3"/>
  <c r="AG370" i="3"/>
  <c r="AH360" i="3"/>
  <c r="AG371" i="3"/>
  <c r="AG376" i="3"/>
  <c r="AH415" i="3"/>
  <c r="AG421" i="3"/>
  <c r="AG2663" i="3"/>
  <c r="AG2679" i="3"/>
  <c r="AG2683" i="3"/>
  <c r="AG2536" i="3"/>
  <c r="AG2563" i="3"/>
  <c r="AG2547" i="3"/>
  <c r="AD2575" i="3"/>
  <c r="AE2575" i="3"/>
  <c r="AF2575" i="3"/>
  <c r="AD2569" i="3"/>
  <c r="AF2569" i="3"/>
  <c r="AE2569" i="3"/>
  <c r="AG2569" i="3"/>
  <c r="AD2621" i="3"/>
  <c r="AE2621" i="3"/>
  <c r="AF2621" i="3"/>
  <c r="AD2605" i="3"/>
  <c r="AE2605" i="3"/>
  <c r="AF2605" i="3"/>
  <c r="AD2714" i="3"/>
  <c r="AE2714" i="3"/>
  <c r="AF2714" i="3"/>
  <c r="AD2697" i="3"/>
  <c r="AF2697" i="3"/>
  <c r="AE2697" i="3"/>
  <c r="AH2697" i="3"/>
  <c r="AH2703" i="3" s="1"/>
  <c r="AD2579" i="3"/>
  <c r="AF2579" i="3"/>
  <c r="AE2579" i="3"/>
  <c r="AF2599" i="3"/>
  <c r="AE2599" i="3"/>
  <c r="AD2599" i="3"/>
  <c r="AE2703" i="3"/>
  <c r="AF2703" i="3"/>
  <c r="AD2703" i="3"/>
  <c r="AD2682" i="3"/>
  <c r="AF2682" i="3"/>
  <c r="AE2682" i="3"/>
  <c r="AH2682" i="3"/>
  <c r="AF2564" i="3"/>
  <c r="AD2564" i="3"/>
  <c r="AE2564" i="3"/>
  <c r="AD2558" i="3"/>
  <c r="AF2558" i="3"/>
  <c r="AE2558" i="3"/>
  <c r="AD2636" i="3"/>
  <c r="AE2636" i="3"/>
  <c r="AF2636" i="3"/>
  <c r="AF2631" i="3"/>
  <c r="AE2631" i="3"/>
  <c r="AD2631" i="3"/>
  <c r="AF2615" i="3"/>
  <c r="AE2615" i="3"/>
  <c r="AD2615" i="3"/>
  <c r="AD2696" i="3"/>
  <c r="AG2696" i="3"/>
  <c r="AE2696" i="3"/>
  <c r="AH2696" i="3"/>
  <c r="AF2696" i="3"/>
  <c r="AD2572" i="3"/>
  <c r="AE2572" i="3"/>
  <c r="AF2572" i="3"/>
  <c r="AG2572" i="3"/>
  <c r="AD2563" i="3"/>
  <c r="AE2563" i="3"/>
  <c r="AF2563" i="3"/>
  <c r="AD2554" i="3"/>
  <c r="AF2554" i="3"/>
  <c r="AE2554" i="3"/>
  <c r="AH2554" i="3"/>
  <c r="AD2546" i="3"/>
  <c r="AF2546" i="3"/>
  <c r="AG2546" i="3"/>
  <c r="AH2546" i="3"/>
  <c r="AE2546" i="3"/>
  <c r="AD2538" i="3"/>
  <c r="AF2538" i="3"/>
  <c r="AG2538" i="3"/>
  <c r="AE2538" i="3"/>
  <c r="AH2538" i="3"/>
  <c r="AD2710" i="3"/>
  <c r="AE2710" i="3"/>
  <c r="AF2710" i="3"/>
  <c r="AD2689" i="3"/>
  <c r="AF2689" i="3"/>
  <c r="AE2689" i="3"/>
  <c r="AH2689" i="3"/>
  <c r="AD2776" i="3"/>
  <c r="AE2776" i="3"/>
  <c r="AF2776" i="3"/>
  <c r="AD2772" i="3"/>
  <c r="AE2772" i="3"/>
  <c r="AF2772" i="3"/>
  <c r="AD2768" i="3"/>
  <c r="AE2768" i="3"/>
  <c r="AF2768" i="3"/>
  <c r="AD2764" i="3"/>
  <c r="AE2764" i="3"/>
  <c r="AF2764" i="3"/>
  <c r="AD2755" i="3"/>
  <c r="AF2755" i="3"/>
  <c r="AE2755" i="3"/>
  <c r="AF2833" i="3"/>
  <c r="AE2833" i="3"/>
  <c r="AD2833" i="3"/>
  <c r="AD2669" i="3"/>
  <c r="AG2669" i="3"/>
  <c r="AF2669" i="3"/>
  <c r="AH2669" i="3"/>
  <c r="AE2669" i="3"/>
  <c r="AD2779" i="3"/>
  <c r="AF2779" i="3"/>
  <c r="AE2779" i="3"/>
  <c r="AD2759" i="3"/>
  <c r="AF2759" i="3"/>
  <c r="AE2759" i="3"/>
  <c r="AF2733" i="3"/>
  <c r="AE2733" i="3"/>
  <c r="AD2733" i="3"/>
  <c r="AF2845" i="3"/>
  <c r="AE2845" i="3"/>
  <c r="AD2845" i="3"/>
  <c r="AD2752" i="3"/>
  <c r="AE2752" i="3"/>
  <c r="AF2752" i="3"/>
  <c r="AD2744" i="3"/>
  <c r="AF2744" i="3"/>
  <c r="AE2744" i="3"/>
  <c r="AD2672" i="3"/>
  <c r="AG2672" i="3"/>
  <c r="AF2672" i="3"/>
  <c r="AE2672" i="3"/>
  <c r="AH2672" i="3"/>
  <c r="AD2664" i="3"/>
  <c r="AG2664" i="3"/>
  <c r="AE2664" i="3"/>
  <c r="AH2664" i="3"/>
  <c r="AF2664" i="3"/>
  <c r="AD2769" i="3"/>
  <c r="AE2769" i="3"/>
  <c r="AF2769" i="3"/>
  <c r="AE2753" i="3"/>
  <c r="AD2753" i="3"/>
  <c r="AF2753" i="3"/>
  <c r="AD2736" i="3"/>
  <c r="AF2736" i="3"/>
  <c r="AE2736" i="3"/>
  <c r="AE2841" i="3"/>
  <c r="AD2841" i="3"/>
  <c r="AF2841" i="3"/>
  <c r="AD2748" i="3"/>
  <c r="AE2748" i="3"/>
  <c r="AF2748" i="3"/>
  <c r="AD2740" i="3"/>
  <c r="AE2740" i="3"/>
  <c r="AF2740" i="3"/>
  <c r="AD2732" i="3"/>
  <c r="AE2732" i="3"/>
  <c r="AF2732" i="3"/>
  <c r="AD2844" i="3"/>
  <c r="AE2844" i="3"/>
  <c r="AF2844" i="3"/>
  <c r="AD2825" i="3"/>
  <c r="AE2825" i="3"/>
  <c r="AF2825" i="3"/>
  <c r="AD2895" i="3"/>
  <c r="AG2895" i="3"/>
  <c r="AF2895" i="3"/>
  <c r="AH2895" i="3"/>
  <c r="AE2895" i="3"/>
  <c r="AD2873" i="3"/>
  <c r="AF2873" i="3"/>
  <c r="AE2873" i="3"/>
  <c r="AH2873" i="3"/>
  <c r="AE2821" i="3"/>
  <c r="AF2821" i="3"/>
  <c r="AD2821" i="3"/>
  <c r="AE2809" i="3"/>
  <c r="AF2809" i="3"/>
  <c r="AD2809" i="3"/>
  <c r="AE2801" i="3"/>
  <c r="AF2801" i="3"/>
  <c r="AD2801" i="3"/>
  <c r="AD2908" i="3"/>
  <c r="AF2908" i="3"/>
  <c r="AG2908" i="3"/>
  <c r="AE2908" i="3"/>
  <c r="AD2898" i="3"/>
  <c r="AF2898" i="3"/>
  <c r="AE2898" i="3"/>
  <c r="AF2890" i="3"/>
  <c r="AE2890" i="3"/>
  <c r="AH2890" i="3"/>
  <c r="AD2890" i="3"/>
  <c r="AF2878" i="3"/>
  <c r="AE2878" i="3"/>
  <c r="AH2878" i="3"/>
  <c r="AD2878" i="3"/>
  <c r="AD2871" i="3"/>
  <c r="AG2871" i="3"/>
  <c r="AH2871" i="3"/>
  <c r="AF2871" i="3"/>
  <c r="AE2871" i="3"/>
  <c r="AD2819" i="3"/>
  <c r="AF2819" i="3"/>
  <c r="AE2819" i="3"/>
  <c r="AH2861" i="3"/>
  <c r="AF2861" i="3"/>
  <c r="AE2861" i="3"/>
  <c r="AD2861" i="3"/>
  <c r="AG2861" i="3"/>
  <c r="AD2902" i="3"/>
  <c r="AE2902" i="3"/>
  <c r="AF2902" i="3"/>
  <c r="AD2896" i="3"/>
  <c r="AF2896" i="3"/>
  <c r="AE2896" i="3"/>
  <c r="AH2896" i="3"/>
  <c r="AH2902" i="3" s="1"/>
  <c r="AF2870" i="3"/>
  <c r="AH2870" i="3"/>
  <c r="AD2870" i="3"/>
  <c r="AE2870" i="3"/>
  <c r="AD2832" i="3"/>
  <c r="AF2832" i="3"/>
  <c r="AE2832" i="3"/>
  <c r="AD2816" i="3"/>
  <c r="AE2816" i="3"/>
  <c r="AF2816" i="3"/>
  <c r="AD2909" i="3"/>
  <c r="AF2909" i="3"/>
  <c r="AE2909" i="3"/>
  <c r="AD2885" i="3"/>
  <c r="AE2885" i="3"/>
  <c r="AF2885" i="3"/>
  <c r="AH2885" i="3"/>
  <c r="AD2872" i="3"/>
  <c r="AF2872" i="3"/>
  <c r="AG2872" i="3"/>
  <c r="AE2872" i="3"/>
  <c r="AH2872" i="3"/>
  <c r="AH2886" i="3"/>
  <c r="AE2886" i="3"/>
  <c r="AF2886" i="3"/>
  <c r="AD2886" i="3"/>
  <c r="AD2877" i="3"/>
  <c r="AE2877" i="3"/>
  <c r="AF2877" i="3"/>
  <c r="AH2877" i="3"/>
  <c r="AD2869" i="3"/>
  <c r="AF2869" i="3"/>
  <c r="AE2869" i="3"/>
  <c r="AH2869" i="3"/>
  <c r="AH2928" i="3"/>
  <c r="AD2928" i="3"/>
  <c r="AE2928" i="3"/>
  <c r="AF2928" i="3"/>
  <c r="AG2928" i="3"/>
  <c r="AG3179" i="3"/>
  <c r="AD3179" i="3"/>
  <c r="AE3179" i="3"/>
  <c r="AF3179" i="3"/>
  <c r="AD2944" i="3"/>
  <c r="AF2944" i="3"/>
  <c r="AG2944" i="3"/>
  <c r="AH2944" i="3"/>
  <c r="AE2944" i="3"/>
  <c r="AD2934" i="3"/>
  <c r="AE2934" i="3"/>
  <c r="AF2934" i="3"/>
  <c r="AH2934" i="3"/>
  <c r="AD3014" i="3"/>
  <c r="AF3014" i="3"/>
  <c r="AE3014" i="3"/>
  <c r="AH3014" i="3"/>
  <c r="AE2913" i="3"/>
  <c r="AF2913" i="3"/>
  <c r="AD2913" i="3"/>
  <c r="AH3115" i="3"/>
  <c r="AE3115" i="3"/>
  <c r="AF3115" i="3"/>
  <c r="AG3115" i="3"/>
  <c r="AD3115" i="3"/>
  <c r="AD2963" i="3"/>
  <c r="AG2963" i="3"/>
  <c r="AH2963" i="3"/>
  <c r="AF2963" i="3"/>
  <c r="AE2963" i="3"/>
  <c r="AD2949" i="3"/>
  <c r="AF2949" i="3"/>
  <c r="AE2949" i="3"/>
  <c r="AH2949" i="3"/>
  <c r="AD3029" i="3"/>
  <c r="AG3029" i="3"/>
  <c r="AF3029" i="3"/>
  <c r="AE3029" i="3"/>
  <c r="AD3022" i="3"/>
  <c r="AF3022" i="3"/>
  <c r="AE3022" i="3"/>
  <c r="AD2865" i="3"/>
  <c r="AF2865" i="3"/>
  <c r="AE2865" i="3"/>
  <c r="AH2865" i="3"/>
  <c r="AD3048" i="3"/>
  <c r="AE3048" i="3"/>
  <c r="AF3048" i="3"/>
  <c r="AD2959" i="3"/>
  <c r="AG2959" i="3"/>
  <c r="AF2959" i="3"/>
  <c r="AE2959" i="3"/>
  <c r="AH2959" i="3"/>
  <c r="AD2950" i="3"/>
  <c r="AH2950" i="3"/>
  <c r="AE2950" i="3"/>
  <c r="AF2950" i="3"/>
  <c r="AD2943" i="3"/>
  <c r="AG2943" i="3"/>
  <c r="AF2943" i="3"/>
  <c r="AE2943" i="3"/>
  <c r="AH2943" i="3"/>
  <c r="AD3033" i="3"/>
  <c r="AG3033" i="3"/>
  <c r="AF3033" i="3"/>
  <c r="AE3033" i="3"/>
  <c r="AD3026" i="3"/>
  <c r="AF3026" i="3"/>
  <c r="AE3026" i="3"/>
  <c r="AD3015" i="3"/>
  <c r="AF3015" i="3"/>
  <c r="AE3015" i="3"/>
  <c r="AH3015" i="3"/>
  <c r="AD2955" i="3"/>
  <c r="AG2955" i="3"/>
  <c r="AH2955" i="3"/>
  <c r="AF2955" i="3"/>
  <c r="AE2955" i="3"/>
  <c r="AF2946" i="3"/>
  <c r="AD2946" i="3"/>
  <c r="AE2946" i="3"/>
  <c r="AH2946" i="3"/>
  <c r="AD2939" i="3"/>
  <c r="AG2939" i="3"/>
  <c r="AH2939" i="3"/>
  <c r="AF2939" i="3"/>
  <c r="AE2939" i="3"/>
  <c r="AD3023" i="3"/>
  <c r="AE3023" i="3"/>
  <c r="AF3023" i="3"/>
  <c r="AD3016" i="3"/>
  <c r="AE3016" i="3"/>
  <c r="AF3016" i="3"/>
  <c r="AH3016" i="3"/>
  <c r="AF3008" i="3"/>
  <c r="AD3008" i="3"/>
  <c r="AE3008" i="3"/>
  <c r="AH3008" i="3"/>
  <c r="AH2954" i="3"/>
  <c r="AD2954" i="3"/>
  <c r="AE2954" i="3"/>
  <c r="AF2954" i="3"/>
  <c r="AD2945" i="3"/>
  <c r="AE2945" i="3"/>
  <c r="AF2945" i="3"/>
  <c r="AH2945" i="3"/>
  <c r="AD2937" i="3"/>
  <c r="AE2937" i="3"/>
  <c r="AF2937" i="3"/>
  <c r="AH2937" i="3"/>
  <c r="AD3032" i="3"/>
  <c r="AE3032" i="3"/>
  <c r="AF3032" i="3"/>
  <c r="AD3007" i="3"/>
  <c r="AE3007" i="3"/>
  <c r="AF3007" i="3"/>
  <c r="AH3007" i="3"/>
  <c r="AD3002" i="3"/>
  <c r="AF3002" i="3"/>
  <c r="AG3002" i="3"/>
  <c r="AH3002" i="3"/>
  <c r="AE3002" i="3"/>
  <c r="AD2992" i="3"/>
  <c r="AE2992" i="3"/>
  <c r="AF2992" i="3"/>
  <c r="AH2992" i="3"/>
  <c r="AD2985" i="3"/>
  <c r="AG2985" i="3"/>
  <c r="AF2985" i="3"/>
  <c r="AE2985" i="3"/>
  <c r="AH2985" i="3"/>
  <c r="AD3091" i="3"/>
  <c r="AE3091" i="3"/>
  <c r="AF3091" i="3"/>
  <c r="AD2994" i="3"/>
  <c r="AF2994" i="3"/>
  <c r="AG2994" i="3"/>
  <c r="AH2994" i="3"/>
  <c r="AE2994" i="3"/>
  <c r="AD2984" i="3"/>
  <c r="AF2984" i="3"/>
  <c r="AH2984" i="3"/>
  <c r="AE2984" i="3"/>
  <c r="AD3094" i="3"/>
  <c r="AF3094" i="3"/>
  <c r="AE3094" i="3"/>
  <c r="AD3088" i="3"/>
  <c r="AF3088" i="3"/>
  <c r="AE3088" i="3"/>
  <c r="AD3069" i="3"/>
  <c r="AF3069" i="3"/>
  <c r="AE3069" i="3"/>
  <c r="AD2990" i="3"/>
  <c r="AF2990" i="3"/>
  <c r="AG2990" i="3"/>
  <c r="AE2990" i="3"/>
  <c r="AH2990" i="3"/>
  <c r="AD3098" i="3"/>
  <c r="AE3098" i="3"/>
  <c r="AF3098" i="3"/>
  <c r="AD3092" i="3"/>
  <c r="AF3092" i="3"/>
  <c r="AE3092" i="3"/>
  <c r="AD3081" i="3"/>
  <c r="AE3081" i="3"/>
  <c r="AF3081" i="3"/>
  <c r="AD3068" i="3"/>
  <c r="AF3068" i="3"/>
  <c r="AE3068" i="3"/>
  <c r="AD2997" i="3"/>
  <c r="AG2997" i="3"/>
  <c r="AH2997" i="3"/>
  <c r="AF2997" i="3"/>
  <c r="AE2997" i="3"/>
  <c r="AD2995" i="3"/>
  <c r="AE2995" i="3"/>
  <c r="AF2995" i="3"/>
  <c r="AH2995" i="3"/>
  <c r="AD2987" i="3"/>
  <c r="AE2987" i="3"/>
  <c r="AF2987" i="3"/>
  <c r="AH2987" i="3"/>
  <c r="AD3074" i="3"/>
  <c r="AE3074" i="3"/>
  <c r="AF3074" i="3"/>
  <c r="AD3061" i="3"/>
  <c r="AF3061" i="3"/>
  <c r="AE3061" i="3"/>
  <c r="AD3153" i="3"/>
  <c r="AE3153" i="3"/>
  <c r="AF3153" i="3"/>
  <c r="AD3053" i="3"/>
  <c r="AF3053" i="3"/>
  <c r="AE3053" i="3"/>
  <c r="AF3058" i="3"/>
  <c r="AD3058" i="3"/>
  <c r="AE3058" i="3"/>
  <c r="AD3051" i="3"/>
  <c r="AE3051" i="3"/>
  <c r="AF3051" i="3"/>
  <c r="AD3148" i="3"/>
  <c r="AE3148" i="3"/>
  <c r="AF3148" i="3"/>
  <c r="AD3056" i="3"/>
  <c r="AF3056" i="3"/>
  <c r="AE3056" i="3"/>
  <c r="AD3164" i="3"/>
  <c r="AF3164" i="3"/>
  <c r="AE3164" i="3"/>
  <c r="AG3164" i="3"/>
  <c r="AD3152" i="3"/>
  <c r="AE3152" i="3"/>
  <c r="AF3152" i="3"/>
  <c r="AF3134" i="3"/>
  <c r="AH3134" i="3"/>
  <c r="AD3134" i="3"/>
  <c r="AE3134" i="3"/>
  <c r="AG3134" i="3"/>
  <c r="AD3065" i="3"/>
  <c r="AE3065" i="3"/>
  <c r="AF3065" i="3"/>
  <c r="AD3057" i="3"/>
  <c r="AF3057" i="3"/>
  <c r="AE3057" i="3"/>
  <c r="AF3140" i="3"/>
  <c r="AE3140" i="3"/>
  <c r="AD3140" i="3"/>
  <c r="AG3140" i="3"/>
  <c r="AF3122" i="3"/>
  <c r="AD3122" i="3"/>
  <c r="AH3122" i="3"/>
  <c r="AE3122" i="3"/>
  <c r="AG3122" i="3"/>
  <c r="AE3229" i="3"/>
  <c r="AD3229" i="3"/>
  <c r="AF3229" i="3"/>
  <c r="AF3130" i="3"/>
  <c r="AH3130" i="3"/>
  <c r="AD3130" i="3"/>
  <c r="AE3130" i="3"/>
  <c r="AG3130" i="3"/>
  <c r="AE3227" i="3"/>
  <c r="AF3227" i="3"/>
  <c r="AD3227" i="3"/>
  <c r="AE3217" i="3"/>
  <c r="AF3217" i="3"/>
  <c r="AD3217" i="3"/>
  <c r="AF3228" i="3"/>
  <c r="AE3228" i="3"/>
  <c r="AD3228" i="3"/>
  <c r="AD3209" i="3"/>
  <c r="AF3209" i="3"/>
  <c r="AE3209" i="3"/>
  <c r="AH3209" i="3"/>
  <c r="AF3124" i="3"/>
  <c r="AD3124" i="3"/>
  <c r="AE3124" i="3"/>
  <c r="AG3124" i="3"/>
  <c r="AE3211" i="3"/>
  <c r="AD3211" i="3"/>
  <c r="AF3211" i="3"/>
  <c r="AH3211" i="3"/>
  <c r="AE3205" i="3"/>
  <c r="AF3205" i="3"/>
  <c r="AD3205" i="3"/>
  <c r="AH3205" i="3"/>
  <c r="AF3136" i="3"/>
  <c r="AD3136" i="3"/>
  <c r="AE3136" i="3"/>
  <c r="AG3136" i="3"/>
  <c r="AF3129" i="3"/>
  <c r="AD3129" i="3"/>
  <c r="AE3129" i="3"/>
  <c r="AH3129" i="3"/>
  <c r="AD3120" i="3"/>
  <c r="AE3120" i="3"/>
  <c r="AF3120" i="3"/>
  <c r="AG3120" i="3"/>
  <c r="AF3200" i="3"/>
  <c r="AE3200" i="3"/>
  <c r="AD3200" i="3"/>
  <c r="AH3200" i="3"/>
  <c r="AE3193" i="3"/>
  <c r="AH3193" i="3"/>
  <c r="AD3193" i="3"/>
  <c r="AF3193" i="3"/>
  <c r="AH3213" i="3"/>
  <c r="AF3213" i="3"/>
  <c r="AD3213" i="3"/>
  <c r="AE3213" i="3"/>
  <c r="AH3197" i="3"/>
  <c r="AF3197" i="3"/>
  <c r="AD3197" i="3"/>
  <c r="AE3197" i="3"/>
  <c r="AH3189" i="3"/>
  <c r="AD3189" i="3"/>
  <c r="AE3189" i="3"/>
  <c r="AF3189" i="3"/>
  <c r="AH3181" i="3"/>
  <c r="AD3181" i="3"/>
  <c r="AE3181" i="3"/>
  <c r="AF3181" i="3"/>
  <c r="AG2703" i="3"/>
  <c r="AG2714" i="3"/>
  <c r="AG2539" i="3"/>
  <c r="AG2564" i="3"/>
  <c r="AG2552" i="3"/>
  <c r="AG3027" i="3"/>
  <c r="AG2987" i="3"/>
  <c r="AG3152" i="3"/>
  <c r="AG2882" i="3"/>
  <c r="AG2873" i="3"/>
  <c r="AG3008" i="3"/>
  <c r="AG3224" i="3"/>
  <c r="AH3136" i="3"/>
  <c r="AG3121" i="3"/>
  <c r="AG2954" i="3"/>
  <c r="AG2909" i="3"/>
  <c r="AG2894" i="3"/>
  <c r="AG2913" i="3"/>
  <c r="AG3204" i="3"/>
  <c r="AG2957" i="3"/>
  <c r="AG2999" i="3"/>
  <c r="AG3209" i="3"/>
  <c r="AG3181" i="3"/>
  <c r="AG2961" i="3"/>
  <c r="AG2930" i="3"/>
  <c r="AG2902" i="3"/>
  <c r="AG2906" i="3"/>
  <c r="AG2870" i="3"/>
  <c r="AH3179" i="3"/>
  <c r="AG3156" i="3"/>
  <c r="AG3200" i="3"/>
  <c r="AG3216" i="3"/>
  <c r="AG3196" i="3"/>
  <c r="AG3141" i="3"/>
  <c r="AG3157" i="3"/>
  <c r="AG3160" i="3"/>
  <c r="AG3125" i="3"/>
  <c r="AG2937" i="3"/>
  <c r="AG2877" i="3"/>
  <c r="AG2558" i="3"/>
  <c r="AG2697" i="3"/>
  <c r="Y2581" i="3"/>
  <c r="Y2573" i="3"/>
  <c r="AG2896" i="3"/>
  <c r="AG2912" i="3"/>
  <c r="AG2956" i="3"/>
  <c r="AG3010" i="3"/>
  <c r="AH3144" i="3"/>
  <c r="AG3223" i="3"/>
  <c r="Y2567" i="3"/>
  <c r="Y2551" i="3"/>
  <c r="Y2535" i="3"/>
  <c r="Y2686" i="3"/>
  <c r="Y2578" i="3"/>
  <c r="Y2570" i="3"/>
  <c r="Y2548" i="3"/>
  <c r="Y2532" i="3"/>
  <c r="Y2701" i="3"/>
  <c r="Y2684" i="3"/>
  <c r="Y2564" i="3"/>
  <c r="Y2549" i="3"/>
  <c r="Y2533" i="3"/>
  <c r="Y2707" i="3"/>
  <c r="Y2691" i="3"/>
  <c r="Y2568" i="3"/>
  <c r="Y2557" i="3"/>
  <c r="Y2546" i="3"/>
  <c r="Y2702" i="3"/>
  <c r="Y2681" i="3"/>
  <c r="Y2705" i="3"/>
  <c r="Y2689" i="3"/>
  <c r="Y2672" i="3"/>
  <c r="Y2668" i="3"/>
  <c r="Y2665" i="3"/>
  <c r="Y2901" i="3"/>
  <c r="Y2890" i="3"/>
  <c r="Y2874" i="3"/>
  <c r="Y2905" i="3"/>
  <c r="Y2892" i="3"/>
  <c r="Y2867" i="3"/>
  <c r="Y2909" i="3"/>
  <c r="Y2885" i="3"/>
  <c r="Y2907" i="3"/>
  <c r="Y2887" i="3"/>
  <c r="Y2912" i="3"/>
  <c r="Y2886" i="3"/>
  <c r="Y2869" i="3"/>
  <c r="Y2949" i="3"/>
  <c r="Y3031" i="3"/>
  <c r="Y2962" i="3"/>
  <c r="Y2932" i="3"/>
  <c r="Y3015" i="3"/>
  <c r="Y3001" i="3"/>
  <c r="Y2958" i="3"/>
  <c r="Y2942" i="3"/>
  <c r="Y3023" i="3"/>
  <c r="Y3012" i="3"/>
  <c r="Y2929" i="3"/>
  <c r="Y2957" i="3"/>
  <c r="Y2938" i="3"/>
  <c r="Y3027" i="3"/>
  <c r="Y3010" i="3"/>
  <c r="Y2939" i="3"/>
  <c r="Y3028" i="3"/>
  <c r="Y3007" i="3"/>
  <c r="Y2994" i="3"/>
  <c r="Y2997" i="3"/>
  <c r="Y3163" i="3"/>
  <c r="Y3147" i="3"/>
  <c r="Y3154" i="3"/>
  <c r="Y3166" i="3"/>
  <c r="Y3152" i="3"/>
  <c r="Y3156" i="3"/>
  <c r="Y3138" i="3"/>
  <c r="Y3227" i="3"/>
  <c r="Y3127" i="3"/>
  <c r="Y3221" i="3"/>
  <c r="Y3205" i="3"/>
  <c r="Y3124" i="3"/>
  <c r="Y3219" i="3"/>
  <c r="Y3206" i="3"/>
  <c r="Y3139" i="3"/>
  <c r="Y3123" i="3"/>
  <c r="Y3222" i="3"/>
  <c r="Y3194" i="3"/>
  <c r="Y3186" i="3"/>
  <c r="Y3187" i="3"/>
  <c r="Y3202" i="3"/>
  <c r="Y3191" i="3"/>
  <c r="Y3181" i="3"/>
  <c r="AG2540" i="3"/>
  <c r="AG420" i="3"/>
  <c r="AG2686" i="3"/>
  <c r="AG2707" i="3"/>
  <c r="AG2579" i="3"/>
  <c r="AG2556" i="3"/>
  <c r="AD2580" i="3"/>
  <c r="AE2580" i="3"/>
  <c r="AF2580" i="3"/>
  <c r="AF2574" i="3"/>
  <c r="AG2574" i="3"/>
  <c r="AE2574" i="3"/>
  <c r="AD2574" i="3"/>
  <c r="AE2646" i="3"/>
  <c r="AD2646" i="3"/>
  <c r="AF2646" i="3"/>
  <c r="AD2702" i="3"/>
  <c r="AE2702" i="3"/>
  <c r="AF2702" i="3"/>
  <c r="AD2681" i="3"/>
  <c r="AF2681" i="3"/>
  <c r="AG2681" i="3"/>
  <c r="AE2681" i="3"/>
  <c r="AH2681" i="3"/>
  <c r="AG2573" i="3"/>
  <c r="AD2573" i="3"/>
  <c r="AE2573" i="3"/>
  <c r="AF2573" i="3"/>
  <c r="AD2550" i="3"/>
  <c r="AG2550" i="3"/>
  <c r="AF2550" i="3"/>
  <c r="AE2550" i="3"/>
  <c r="AH2550" i="3"/>
  <c r="AD2542" i="3"/>
  <c r="AG2542" i="3"/>
  <c r="AF2542" i="3"/>
  <c r="AE2542" i="3"/>
  <c r="AH2542" i="3"/>
  <c r="AD2534" i="3"/>
  <c r="AG2534" i="3"/>
  <c r="AF2534" i="3"/>
  <c r="AE2534" i="3"/>
  <c r="AH2534" i="3"/>
  <c r="AE2641" i="3"/>
  <c r="AF2641" i="3"/>
  <c r="AD2641" i="3"/>
  <c r="AE2626" i="3"/>
  <c r="AD2626" i="3"/>
  <c r="AF2626" i="3"/>
  <c r="AD2620" i="3"/>
  <c r="AF2620" i="3"/>
  <c r="AE2620" i="3"/>
  <c r="AE2610" i="3"/>
  <c r="AD2610" i="3"/>
  <c r="AF2610" i="3"/>
  <c r="AF2603" i="3"/>
  <c r="AE2603" i="3"/>
  <c r="AD2603" i="3"/>
  <c r="AE2598" i="3"/>
  <c r="AD2598" i="3"/>
  <c r="AF2598" i="3"/>
  <c r="AD2561" i="3"/>
  <c r="AG2561" i="3"/>
  <c r="AF2561" i="3"/>
  <c r="AE2561" i="3"/>
  <c r="AD2557" i="3"/>
  <c r="AG2557" i="3"/>
  <c r="AE2557" i="3"/>
  <c r="AF2557" i="3"/>
  <c r="AH2557" i="3"/>
  <c r="AH2561" i="3"/>
  <c r="AD2640" i="3"/>
  <c r="AE2640" i="3"/>
  <c r="AF2640" i="3"/>
  <c r="AF2635" i="3"/>
  <c r="AE2635" i="3"/>
  <c r="AD2635" i="3"/>
  <c r="AF2629" i="3"/>
  <c r="AD2629" i="3"/>
  <c r="AE2629" i="3"/>
  <c r="AF2613" i="3"/>
  <c r="AD2613" i="3"/>
  <c r="AE2613" i="3"/>
  <c r="AD2694" i="3"/>
  <c r="AE2694" i="3"/>
  <c r="AF2694" i="3"/>
  <c r="AH2694" i="3"/>
  <c r="AD2680" i="3"/>
  <c r="AG2680" i="3"/>
  <c r="AE2680" i="3"/>
  <c r="AH2680" i="3"/>
  <c r="AF2680" i="3"/>
  <c r="AD2568" i="3"/>
  <c r="AE2568" i="3"/>
  <c r="AF2568" i="3"/>
  <c r="AD2562" i="3"/>
  <c r="AF2562" i="3"/>
  <c r="AE2562" i="3"/>
  <c r="AD2553" i="3"/>
  <c r="AG2553" i="3"/>
  <c r="AF2553" i="3"/>
  <c r="AE2553" i="3"/>
  <c r="AH2553" i="3"/>
  <c r="AD2545" i="3"/>
  <c r="AG2545" i="3"/>
  <c r="AH2545" i="3"/>
  <c r="AE2545" i="3"/>
  <c r="AF2545" i="3"/>
  <c r="AD2537" i="3"/>
  <c r="AG2537" i="3"/>
  <c r="AF2537" i="3"/>
  <c r="AE2537" i="3"/>
  <c r="AH2537" i="3"/>
  <c r="AD2644" i="3"/>
  <c r="AE2644" i="3"/>
  <c r="AF2644" i="3"/>
  <c r="AE2634" i="3"/>
  <c r="AD2634" i="3"/>
  <c r="AF2634" i="3"/>
  <c r="AD2628" i="3"/>
  <c r="AE2628" i="3"/>
  <c r="AF2628" i="3"/>
  <c r="AE2618" i="3"/>
  <c r="AD2618" i="3"/>
  <c r="AF2618" i="3"/>
  <c r="AD2612" i="3"/>
  <c r="AE2612" i="3"/>
  <c r="AF2612" i="3"/>
  <c r="AD2604" i="3"/>
  <c r="AE2604" i="3"/>
  <c r="AF2604" i="3"/>
  <c r="AD2685" i="3"/>
  <c r="AF2685" i="3"/>
  <c r="AH2685" i="3"/>
  <c r="AE2685" i="3"/>
  <c r="AD2706" i="3"/>
  <c r="AE2706" i="3"/>
  <c r="AF2706" i="3"/>
  <c r="AD2688" i="3"/>
  <c r="AG2688" i="3"/>
  <c r="AF2688" i="3"/>
  <c r="AE2688" i="3"/>
  <c r="AH2688" i="3"/>
  <c r="AD2775" i="3"/>
  <c r="AF2775" i="3"/>
  <c r="AE2775" i="3"/>
  <c r="AD2771" i="3"/>
  <c r="AF2771" i="3"/>
  <c r="AE2771" i="3"/>
  <c r="AD2767" i="3"/>
  <c r="AF2767" i="3"/>
  <c r="AE2767" i="3"/>
  <c r="AD2763" i="3"/>
  <c r="AF2763" i="3"/>
  <c r="AE2763" i="3"/>
  <c r="AF2741" i="3"/>
  <c r="AD2741" i="3"/>
  <c r="AE2741" i="3"/>
  <c r="AD2734" i="3"/>
  <c r="AE2734" i="3"/>
  <c r="AF2734" i="3"/>
  <c r="AD2668" i="3"/>
  <c r="AE2668" i="3"/>
  <c r="AF2668" i="3"/>
  <c r="AD2758" i="3"/>
  <c r="AE2758" i="3"/>
  <c r="AF2758" i="3"/>
  <c r="AD2743" i="3"/>
  <c r="AF2743" i="3"/>
  <c r="AE2743" i="3"/>
  <c r="AD2836" i="3"/>
  <c r="AF2836" i="3"/>
  <c r="AE2836" i="3"/>
  <c r="AD2750" i="3"/>
  <c r="AE2750" i="3"/>
  <c r="AF2750" i="3"/>
  <c r="AD2840" i="3"/>
  <c r="AE2840" i="3"/>
  <c r="AF2840" i="3"/>
  <c r="AH2679" i="3"/>
  <c r="AD2679" i="3"/>
  <c r="AF2679" i="3"/>
  <c r="AE2679" i="3"/>
  <c r="AH2671" i="3"/>
  <c r="AD2671" i="3"/>
  <c r="AE2671" i="3"/>
  <c r="AF2671" i="3"/>
  <c r="AH2663" i="3"/>
  <c r="AD2663" i="3"/>
  <c r="AE2663" i="3"/>
  <c r="AF2663" i="3"/>
  <c r="AD2765" i="3"/>
  <c r="AE2765" i="3"/>
  <c r="AF2765" i="3"/>
  <c r="AF2749" i="3"/>
  <c r="AD2749" i="3"/>
  <c r="AE2749" i="3"/>
  <c r="AD2742" i="3"/>
  <c r="AE2742" i="3"/>
  <c r="AF2742" i="3"/>
  <c r="AE2729" i="3"/>
  <c r="AF2729" i="3"/>
  <c r="AD2729" i="3"/>
  <c r="AD2843" i="3"/>
  <c r="AF2843" i="3"/>
  <c r="AE2843" i="3"/>
  <c r="AD2828" i="3"/>
  <c r="AE2828" i="3"/>
  <c r="AF2828" i="3"/>
  <c r="AD2812" i="3"/>
  <c r="AE2812" i="3"/>
  <c r="AF2812" i="3"/>
  <c r="AD2804" i="3"/>
  <c r="AE2804" i="3"/>
  <c r="AF2804" i="3"/>
  <c r="AD2910" i="3"/>
  <c r="AE2910" i="3"/>
  <c r="AF2910" i="3"/>
  <c r="AD2904" i="3"/>
  <c r="AF2904" i="3"/>
  <c r="AE2904" i="3"/>
  <c r="AD2893" i="3"/>
  <c r="AE2893" i="3"/>
  <c r="AF2893" i="3"/>
  <c r="AH2893" i="3"/>
  <c r="AD2879" i="3"/>
  <c r="AG2879" i="3"/>
  <c r="AF2879" i="3"/>
  <c r="AH2879" i="3"/>
  <c r="AE2879" i="3"/>
  <c r="AD2818" i="3"/>
  <c r="AF2818" i="3"/>
  <c r="AE2818" i="3"/>
  <c r="AD2880" i="3"/>
  <c r="AF2880" i="3"/>
  <c r="AG2880" i="3"/>
  <c r="AE2880" i="3"/>
  <c r="AH2880" i="3"/>
  <c r="AD2831" i="3"/>
  <c r="AF2831" i="3"/>
  <c r="AE2831" i="3"/>
  <c r="AD2815" i="3"/>
  <c r="AF2815" i="3"/>
  <c r="AE2815" i="3"/>
  <c r="AD2807" i="3"/>
  <c r="AF2807" i="3"/>
  <c r="AE2807" i="3"/>
  <c r="AD2799" i="3"/>
  <c r="AF2799" i="3"/>
  <c r="AE2799" i="3"/>
  <c r="AD2907" i="3"/>
  <c r="AG2907" i="3"/>
  <c r="AF2907" i="3"/>
  <c r="AE2907" i="3"/>
  <c r="AD2883" i="3"/>
  <c r="AG2883" i="3"/>
  <c r="AE2883" i="3"/>
  <c r="AH2883" i="3"/>
  <c r="AF2883" i="3"/>
  <c r="AD2868" i="3"/>
  <c r="AF2868" i="3"/>
  <c r="AG2868" i="3"/>
  <c r="AH2868" i="3"/>
  <c r="AE2868" i="3"/>
  <c r="AD2889" i="3"/>
  <c r="AE2889" i="3"/>
  <c r="AF2889" i="3"/>
  <c r="AH2889" i="3"/>
  <c r="AH2929" i="3"/>
  <c r="AE2929" i="3"/>
  <c r="AF2929" i="3"/>
  <c r="AG2929" i="3"/>
  <c r="AD2929" i="3"/>
  <c r="AH3180" i="3"/>
  <c r="AG3180" i="3"/>
  <c r="AE3180" i="3"/>
  <c r="AF3180" i="3"/>
  <c r="AD3180" i="3"/>
  <c r="AD3027" i="3"/>
  <c r="AE3027" i="3"/>
  <c r="AF3027" i="3"/>
  <c r="AE2962" i="3"/>
  <c r="AF2962" i="3"/>
  <c r="AH2962" i="3"/>
  <c r="AD2962" i="3"/>
  <c r="AF2930" i="3"/>
  <c r="AE2930" i="3"/>
  <c r="AH2930" i="3"/>
  <c r="AD2930" i="3"/>
  <c r="AE3049" i="3"/>
  <c r="AF3049" i="3"/>
  <c r="AD3049" i="3"/>
  <c r="AF2958" i="3"/>
  <c r="AH2958" i="3"/>
  <c r="AD2958" i="3"/>
  <c r="AE2958" i="3"/>
  <c r="AD2941" i="3"/>
  <c r="AF2941" i="3"/>
  <c r="AE2941" i="3"/>
  <c r="AH2941" i="3"/>
  <c r="AD3013" i="3"/>
  <c r="AG3013" i="3"/>
  <c r="AH3013" i="3"/>
  <c r="AF3013" i="3"/>
  <c r="AE3013" i="3"/>
  <c r="AD2864" i="3"/>
  <c r="AF2864" i="3"/>
  <c r="AG2864" i="3"/>
  <c r="AE2864" i="3"/>
  <c r="AH2864" i="3"/>
  <c r="AD3021" i="3"/>
  <c r="AG3021" i="3"/>
  <c r="AE3021" i="3"/>
  <c r="AF3021" i="3"/>
  <c r="AF3028" i="3"/>
  <c r="AD3028" i="3"/>
  <c r="AE3028" i="3"/>
  <c r="AD3006" i="3"/>
  <c r="AF3006" i="3"/>
  <c r="AE3006" i="3"/>
  <c r="AH3006" i="3"/>
  <c r="AD3100" i="3"/>
  <c r="AF3100" i="3"/>
  <c r="AE3100" i="3"/>
  <c r="AD3090" i="3"/>
  <c r="AE3090" i="3"/>
  <c r="AF3090" i="3"/>
  <c r="AD3084" i="3"/>
  <c r="AF3084" i="3"/>
  <c r="AE3084" i="3"/>
  <c r="AD3073" i="3"/>
  <c r="AE3073" i="3"/>
  <c r="AF3073" i="3"/>
  <c r="AF3066" i="3"/>
  <c r="AD3066" i="3"/>
  <c r="AE3066" i="3"/>
  <c r="AD2986" i="3"/>
  <c r="AF2986" i="3"/>
  <c r="AG2986" i="3"/>
  <c r="AH2986" i="3"/>
  <c r="AE2986" i="3"/>
  <c r="AD3079" i="3"/>
  <c r="AF3079" i="3"/>
  <c r="AE3079" i="3"/>
  <c r="AD3089" i="3"/>
  <c r="AF3089" i="3"/>
  <c r="AE3089" i="3"/>
  <c r="AD3077" i="3"/>
  <c r="AE3077" i="3"/>
  <c r="AF3077" i="3"/>
  <c r="AD3067" i="3"/>
  <c r="AE3067" i="3"/>
  <c r="AF3067" i="3"/>
  <c r="AE3162" i="3"/>
  <c r="AD3162" i="3"/>
  <c r="AF3162" i="3"/>
  <c r="AG3162" i="3"/>
  <c r="AD3059" i="3"/>
  <c r="AE3059" i="3"/>
  <c r="AF3059" i="3"/>
  <c r="AE3163" i="3"/>
  <c r="AD3163" i="3"/>
  <c r="AF3163" i="3"/>
  <c r="AE3151" i="3"/>
  <c r="AG3151" i="3"/>
  <c r="AF3151" i="3"/>
  <c r="AD3151" i="3"/>
  <c r="AE3139" i="3"/>
  <c r="AG3139" i="3"/>
  <c r="AD3139" i="3"/>
  <c r="AF3139" i="3"/>
  <c r="AH3139" i="3"/>
  <c r="AD3165" i="3"/>
  <c r="AE3165" i="3"/>
  <c r="AF3165" i="3"/>
  <c r="AE3155" i="3"/>
  <c r="AG3155" i="3"/>
  <c r="AD3155" i="3"/>
  <c r="AF3155" i="3"/>
  <c r="AE3144" i="3"/>
  <c r="AD3144" i="3"/>
  <c r="AF3144" i="3"/>
  <c r="AE3131" i="3"/>
  <c r="AG3131" i="3"/>
  <c r="AD3131" i="3"/>
  <c r="AF3131" i="3"/>
  <c r="AH3131" i="3"/>
  <c r="AE3159" i="3"/>
  <c r="AG3159" i="3"/>
  <c r="AF3159" i="3"/>
  <c r="AD3159" i="3"/>
  <c r="AD3149" i="3"/>
  <c r="AE3149" i="3"/>
  <c r="AF3149" i="3"/>
  <c r="AH3149" i="3"/>
  <c r="AH3151" i="3" s="1"/>
  <c r="AE3143" i="3"/>
  <c r="AG3143" i="3"/>
  <c r="AH3143" i="3"/>
  <c r="AD3143" i="3"/>
  <c r="AF3143" i="3"/>
  <c r="AE3146" i="3"/>
  <c r="AF3146" i="3"/>
  <c r="AH3146" i="3"/>
  <c r="AD3146" i="3"/>
  <c r="AG3146" i="3"/>
  <c r="AF3137" i="3"/>
  <c r="AE3137" i="3"/>
  <c r="AD3137" i="3"/>
  <c r="AH3137" i="3"/>
  <c r="AE3127" i="3"/>
  <c r="AG3127" i="3"/>
  <c r="AD3127" i="3"/>
  <c r="AF3127" i="3"/>
  <c r="AH3127" i="3"/>
  <c r="AF3224" i="3"/>
  <c r="AE3224" i="3"/>
  <c r="AD3224" i="3"/>
  <c r="AE3215" i="3"/>
  <c r="AD3215" i="3"/>
  <c r="AF3215" i="3"/>
  <c r="AD3132" i="3"/>
  <c r="AE3132" i="3"/>
  <c r="AF3132" i="3"/>
  <c r="AG3132" i="3"/>
  <c r="AF3121" i="3"/>
  <c r="AE3121" i="3"/>
  <c r="AD3121" i="3"/>
  <c r="AH3121" i="3"/>
  <c r="AE3219" i="3"/>
  <c r="AD3219" i="3"/>
  <c r="AF3219" i="3"/>
  <c r="AG3219" i="3"/>
  <c r="AD3210" i="3"/>
  <c r="AG3210" i="3"/>
  <c r="AF3210" i="3"/>
  <c r="AE3210" i="3"/>
  <c r="AH3210" i="3"/>
  <c r="AE3142" i="3"/>
  <c r="AF3142" i="3"/>
  <c r="AD3142" i="3"/>
  <c r="AH3142" i="3"/>
  <c r="AE3135" i="3"/>
  <c r="AG3135" i="3"/>
  <c r="AD3135" i="3"/>
  <c r="AF3135" i="3"/>
  <c r="AH3135" i="3"/>
  <c r="AF3126" i="3"/>
  <c r="AH3126" i="3"/>
  <c r="AD3126" i="3"/>
  <c r="AE3126" i="3"/>
  <c r="AG3126" i="3"/>
  <c r="AE3119" i="3"/>
  <c r="AG3119" i="3"/>
  <c r="AD3119" i="3"/>
  <c r="AF3119" i="3"/>
  <c r="AH3119" i="3"/>
  <c r="AF3208" i="3"/>
  <c r="AE3208" i="3"/>
  <c r="AH3208" i="3"/>
  <c r="AD3208" i="3"/>
  <c r="AE3187" i="3"/>
  <c r="AF3187" i="3"/>
  <c r="AD3187" i="3"/>
  <c r="AH3187" i="3"/>
  <c r="AD3194" i="3"/>
  <c r="AG3194" i="3"/>
  <c r="AF3194" i="3"/>
  <c r="AH3194" i="3"/>
  <c r="AE3194" i="3"/>
  <c r="AF3184" i="3"/>
  <c r="AE3184" i="3"/>
  <c r="AD3184" i="3"/>
  <c r="AH3184" i="3"/>
  <c r="AE3195" i="3"/>
  <c r="AF3195" i="3"/>
  <c r="AH3195" i="3"/>
  <c r="AD3195" i="3"/>
  <c r="AE3185" i="3"/>
  <c r="AD3185" i="3"/>
  <c r="AF3185" i="3"/>
  <c r="AH3185" i="3"/>
  <c r="AF3212" i="3"/>
  <c r="AE3212" i="3"/>
  <c r="AH3212" i="3"/>
  <c r="AD3212" i="3"/>
  <c r="AF3196" i="3"/>
  <c r="AE3196" i="3"/>
  <c r="AH3196" i="3"/>
  <c r="AD3196" i="3"/>
  <c r="AF3188" i="3"/>
  <c r="AE3188" i="3"/>
  <c r="AH3188" i="3"/>
  <c r="AD3188" i="3"/>
  <c r="AG2667" i="3"/>
  <c r="AG2682" i="3"/>
  <c r="AG2687" i="3"/>
  <c r="AG2567" i="3"/>
  <c r="AG2674" i="3"/>
  <c r="AG2706" i="3"/>
  <c r="AG2710" i="3"/>
  <c r="AG2532" i="3"/>
  <c r="AG2551" i="3"/>
  <c r="AG2580" i="3"/>
  <c r="AG2555" i="3"/>
  <c r="AG3117" i="3"/>
  <c r="AG2898" i="3"/>
  <c r="AG3145" i="3"/>
  <c r="AH3116" i="3"/>
  <c r="AG2942" i="3"/>
  <c r="AG2933" i="3"/>
  <c r="AG2878" i="3"/>
  <c r="AG2905" i="3"/>
  <c r="AG2881" i="3"/>
  <c r="AG3012" i="3"/>
  <c r="AG3225" i="3"/>
  <c r="AG3185" i="3"/>
  <c r="AG2992" i="3"/>
  <c r="AG3228" i="3"/>
  <c r="AG3188" i="3"/>
  <c r="AG2958" i="3"/>
  <c r="AG2893" i="3"/>
  <c r="AG2910" i="3"/>
  <c r="AG3015" i="3"/>
  <c r="AG3208" i="3"/>
  <c r="AG3213" i="3"/>
  <c r="AG3192" i="3"/>
  <c r="AG3165" i="3"/>
  <c r="AG2965" i="3"/>
  <c r="AG3024" i="3"/>
  <c r="AG3205" i="3"/>
  <c r="AG2862" i="3"/>
  <c r="AG2865" i="3"/>
  <c r="AG2693" i="3"/>
  <c r="AG2705" i="3"/>
  <c r="AG2892" i="3"/>
  <c r="AG3030" i="3"/>
  <c r="AG2960" i="3"/>
  <c r="AG3006" i="3"/>
  <c r="AG3018" i="3"/>
  <c r="AH3148" i="3"/>
  <c r="Y3164" i="3"/>
  <c r="AG3231" i="3"/>
  <c r="Y3118" i="3"/>
  <c r="AG3199" i="3"/>
  <c r="AG3187" i="3"/>
  <c r="AG3183" i="3"/>
  <c r="AG3215" i="3"/>
  <c r="Y2580" i="3"/>
  <c r="Y2566" i="3"/>
  <c r="Y2545" i="3"/>
  <c r="Y2712" i="3"/>
  <c r="Y2682" i="3"/>
  <c r="Y2577" i="3"/>
  <c r="Y2569" i="3"/>
  <c r="Y2542" i="3"/>
  <c r="Y2698" i="3"/>
  <c r="Y2683" i="3"/>
  <c r="Y2559" i="3"/>
  <c r="Y2547" i="3"/>
  <c r="Y2713" i="3"/>
  <c r="Y2699" i="3"/>
  <c r="Y2685" i="3"/>
  <c r="Y2563" i="3"/>
  <c r="Y2555" i="3"/>
  <c r="Y2544" i="3"/>
  <c r="Y2704" i="3"/>
  <c r="Y2687" i="3"/>
  <c r="Y2670" i="3"/>
  <c r="Y2666" i="3"/>
  <c r="Y2679" i="3"/>
  <c r="Y2663" i="3"/>
  <c r="Y2898" i="3"/>
  <c r="Y2884" i="3"/>
  <c r="Y2902" i="3"/>
  <c r="Y2880" i="3"/>
  <c r="Y2866" i="3"/>
  <c r="Y2906" i="3"/>
  <c r="Y2881" i="3"/>
  <c r="Y2904" i="3"/>
  <c r="Y2883" i="3"/>
  <c r="Y2891" i="3"/>
  <c r="Y2879" i="3"/>
  <c r="Y2863" i="3"/>
  <c r="Y2966" i="3"/>
  <c r="Y2940" i="3"/>
  <c r="Y3025" i="3"/>
  <c r="Y2951" i="3"/>
  <c r="Y3029" i="3"/>
  <c r="Y3011" i="3"/>
  <c r="Y2999" i="3"/>
  <c r="Y2963" i="3"/>
  <c r="Y2952" i="3"/>
  <c r="Y2933" i="3"/>
  <c r="Y3017" i="3"/>
  <c r="Y3008" i="3"/>
  <c r="Y2956" i="3"/>
  <c r="Y2935" i="3"/>
  <c r="Y3021" i="3"/>
  <c r="Y2954" i="3"/>
  <c r="Y2937" i="3"/>
  <c r="Y3024" i="3"/>
  <c r="Y3006" i="3"/>
  <c r="Y2988" i="3"/>
  <c r="Y2996" i="3"/>
  <c r="Y2995" i="3"/>
  <c r="Y3160" i="3"/>
  <c r="Y3135" i="3"/>
  <c r="Y3151" i="3"/>
  <c r="Y3134" i="3"/>
  <c r="Y3116" i="3"/>
  <c r="Y3214" i="3"/>
  <c r="Y3132" i="3"/>
  <c r="Y3201" i="3"/>
  <c r="Y3229" i="3"/>
  <c r="Y3203" i="3"/>
  <c r="Y3136" i="3"/>
  <c r="Y3120" i="3"/>
  <c r="Y3218" i="3"/>
  <c r="Y3193" i="3"/>
  <c r="Y3185" i="3"/>
  <c r="Y3215" i="3"/>
  <c r="Y3199" i="3"/>
  <c r="Y3189" i="3"/>
  <c r="AG2690" i="3"/>
  <c r="AH383" i="3"/>
  <c r="AG2702" i="3"/>
  <c r="AG2548" i="3"/>
  <c r="AG2535" i="3"/>
  <c r="AG2559" i="3"/>
  <c r="AG2578" i="3"/>
  <c r="AF2578" i="3"/>
  <c r="AE2578" i="3"/>
  <c r="AD2578" i="3"/>
  <c r="AD2567" i="3"/>
  <c r="AE2567" i="3"/>
  <c r="AF2567" i="3"/>
  <c r="AE2630" i="3"/>
  <c r="AD2630" i="3"/>
  <c r="AF2630" i="3"/>
  <c r="AD2624" i="3"/>
  <c r="AE2624" i="3"/>
  <c r="AF2624" i="3"/>
  <c r="AE2614" i="3"/>
  <c r="AD2614" i="3"/>
  <c r="AF2614" i="3"/>
  <c r="AD2608" i="3"/>
  <c r="AE2608" i="3"/>
  <c r="AF2608" i="3"/>
  <c r="AD2601" i="3"/>
  <c r="AE2601" i="3"/>
  <c r="AF2601" i="3"/>
  <c r="AG2712" i="3"/>
  <c r="AD2712" i="3"/>
  <c r="AF2712" i="3"/>
  <c r="AE2712" i="3"/>
  <c r="AD2700" i="3"/>
  <c r="AG2700" i="3"/>
  <c r="AF2700" i="3"/>
  <c r="AE2700" i="3"/>
  <c r="AD2693" i="3"/>
  <c r="AF2693" i="3"/>
  <c r="AE2693" i="3"/>
  <c r="AH2693" i="3"/>
  <c r="AE2675" i="3"/>
  <c r="AF2675" i="3"/>
  <c r="AD2675" i="3"/>
  <c r="AH2675" i="3"/>
  <c r="AE2577" i="3"/>
  <c r="AD2577" i="3"/>
  <c r="AG2577" i="3"/>
  <c r="AF2577" i="3"/>
  <c r="AD2549" i="3"/>
  <c r="AG2549" i="3"/>
  <c r="AF2549" i="3"/>
  <c r="AE2549" i="3"/>
  <c r="AH2549" i="3"/>
  <c r="AD2541" i="3"/>
  <c r="AG2541" i="3"/>
  <c r="AE2541" i="3"/>
  <c r="AF2541" i="3"/>
  <c r="AH2541" i="3"/>
  <c r="AD2533" i="3"/>
  <c r="AG2533" i="3"/>
  <c r="AF2533" i="3"/>
  <c r="AE2533" i="3"/>
  <c r="AH2533" i="3"/>
  <c r="AE2637" i="3"/>
  <c r="AF2637" i="3"/>
  <c r="AD2637" i="3"/>
  <c r="AF2619" i="3"/>
  <c r="AE2619" i="3"/>
  <c r="AD2619" i="3"/>
  <c r="AE2602" i="3"/>
  <c r="AD2602" i="3"/>
  <c r="AF2602" i="3"/>
  <c r="AF2597" i="3"/>
  <c r="AE2597" i="3"/>
  <c r="AD2597" i="3"/>
  <c r="AD2709" i="3"/>
  <c r="AF2709" i="3"/>
  <c r="AE2709" i="3"/>
  <c r="AD2686" i="3"/>
  <c r="AE2686" i="3"/>
  <c r="AF2686" i="3"/>
  <c r="AH2686" i="3"/>
  <c r="AD2676" i="3"/>
  <c r="AG2676" i="3"/>
  <c r="AF2676" i="3"/>
  <c r="AH2676" i="3"/>
  <c r="AE2676" i="3"/>
  <c r="AF2556" i="3"/>
  <c r="AH2556" i="3"/>
  <c r="AD2556" i="3"/>
  <c r="AE2556" i="3"/>
  <c r="AD2547" i="3"/>
  <c r="AE2547" i="3"/>
  <c r="AF2547" i="3"/>
  <c r="AH2547" i="3"/>
  <c r="AD2539" i="3"/>
  <c r="AE2539" i="3"/>
  <c r="AF2539" i="3"/>
  <c r="AH2539" i="3"/>
  <c r="AF2645" i="3"/>
  <c r="AD2645" i="3"/>
  <c r="AE2645" i="3"/>
  <c r="AF2639" i="3"/>
  <c r="AD2639" i="3"/>
  <c r="AE2639" i="3"/>
  <c r="AD2701" i="3"/>
  <c r="AF2701" i="3"/>
  <c r="AE2701" i="3"/>
  <c r="AD2692" i="3"/>
  <c r="AG2692" i="3"/>
  <c r="AF2692" i="3"/>
  <c r="AH2692" i="3"/>
  <c r="AE2692" i="3"/>
  <c r="AG2565" i="3"/>
  <c r="AD2565" i="3"/>
  <c r="AF2565" i="3"/>
  <c r="AE2565" i="3"/>
  <c r="AH2552" i="3"/>
  <c r="AD2552" i="3"/>
  <c r="AE2552" i="3"/>
  <c r="AF2552" i="3"/>
  <c r="AH2544" i="3"/>
  <c r="AD2544" i="3"/>
  <c r="AE2544" i="3"/>
  <c r="AF2544" i="3"/>
  <c r="AH2536" i="3"/>
  <c r="AD2536" i="3"/>
  <c r="AE2536" i="3"/>
  <c r="AF2536" i="3"/>
  <c r="AE2638" i="3"/>
  <c r="AD2638" i="3"/>
  <c r="AF2638" i="3"/>
  <c r="AF2627" i="3"/>
  <c r="AE2627" i="3"/>
  <c r="AD2627" i="3"/>
  <c r="AF2611" i="3"/>
  <c r="AE2611" i="3"/>
  <c r="AD2611" i="3"/>
  <c r="AD2600" i="3"/>
  <c r="AF2600" i="3"/>
  <c r="AE2600" i="3"/>
  <c r="AF2707" i="3"/>
  <c r="AD2707" i="3"/>
  <c r="AE2707" i="3"/>
  <c r="AE2695" i="3"/>
  <c r="AD2695" i="3"/>
  <c r="AF2695" i="3"/>
  <c r="AH2695" i="3"/>
  <c r="AE2711" i="3"/>
  <c r="AF2711" i="3"/>
  <c r="AD2711" i="3"/>
  <c r="AD2705" i="3"/>
  <c r="AF2705" i="3"/>
  <c r="AE2705" i="3"/>
  <c r="AH2687" i="3"/>
  <c r="AD2687" i="3"/>
  <c r="AE2687" i="3"/>
  <c r="AF2687" i="3"/>
  <c r="AD2678" i="3"/>
  <c r="AE2678" i="3"/>
  <c r="AF2678" i="3"/>
  <c r="AH2678" i="3"/>
  <c r="AD2670" i="3"/>
  <c r="AE2670" i="3"/>
  <c r="AF2670" i="3"/>
  <c r="AH2670" i="3"/>
  <c r="AD2778" i="3"/>
  <c r="AF2778" i="3"/>
  <c r="AE2778" i="3"/>
  <c r="AD2774" i="3"/>
  <c r="AF2774" i="3"/>
  <c r="AE2774" i="3"/>
  <c r="AD2770" i="3"/>
  <c r="AF2770" i="3"/>
  <c r="AE2770" i="3"/>
  <c r="AD2766" i="3"/>
  <c r="AE2766" i="3"/>
  <c r="AF2766" i="3"/>
  <c r="AD2762" i="3"/>
  <c r="AF2762" i="3"/>
  <c r="AE2762" i="3"/>
  <c r="AD2751" i="3"/>
  <c r="AF2751" i="3"/>
  <c r="AE2751" i="3"/>
  <c r="AE2667" i="3"/>
  <c r="AF2667" i="3"/>
  <c r="AH2667" i="3"/>
  <c r="AD2667" i="3"/>
  <c r="AE2757" i="3"/>
  <c r="AF2757" i="3"/>
  <c r="AD2757" i="3"/>
  <c r="AD2739" i="3"/>
  <c r="AF2739" i="3"/>
  <c r="AE2739" i="3"/>
  <c r="AD2834" i="3"/>
  <c r="AE2834" i="3"/>
  <c r="AF2834" i="3"/>
  <c r="AD2756" i="3"/>
  <c r="AE2756" i="3"/>
  <c r="AF2756" i="3"/>
  <c r="AD2735" i="3"/>
  <c r="AF2735" i="3"/>
  <c r="AE2735" i="3"/>
  <c r="AD2838" i="3"/>
  <c r="AF2838" i="3"/>
  <c r="AE2838" i="3"/>
  <c r="AD2777" i="3"/>
  <c r="AE2777" i="3"/>
  <c r="AF2777" i="3"/>
  <c r="AD2847" i="3"/>
  <c r="AF2847" i="3"/>
  <c r="AE2847" i="3"/>
  <c r="AD2835" i="3"/>
  <c r="AF2835" i="3"/>
  <c r="AE2835" i="3"/>
  <c r="AF2846" i="3"/>
  <c r="AE2846" i="3"/>
  <c r="AD2846" i="3"/>
  <c r="AD2827" i="3"/>
  <c r="AF2827" i="3"/>
  <c r="AE2827" i="3"/>
  <c r="AD2891" i="3"/>
  <c r="AG2891" i="3"/>
  <c r="AF2891" i="3"/>
  <c r="AE2891" i="3"/>
  <c r="AH2891" i="3"/>
  <c r="AD2823" i="3"/>
  <c r="AF2823" i="3"/>
  <c r="AE2823" i="3"/>
  <c r="AD2811" i="3"/>
  <c r="AF2811" i="3"/>
  <c r="AE2811" i="3"/>
  <c r="AD2803" i="3"/>
  <c r="AF2803" i="3"/>
  <c r="AE2803" i="3"/>
  <c r="AG2911" i="3"/>
  <c r="AD2911" i="3"/>
  <c r="AF2911" i="3"/>
  <c r="AE2911" i="3"/>
  <c r="AD2901" i="3"/>
  <c r="AF2901" i="3"/>
  <c r="AE2901" i="3"/>
  <c r="AD2884" i="3"/>
  <c r="AF2884" i="3"/>
  <c r="AH2884" i="3"/>
  <c r="AE2884" i="3"/>
  <c r="AD2874" i="3"/>
  <c r="AF2874" i="3"/>
  <c r="AH2874" i="3"/>
  <c r="AE2874" i="3"/>
  <c r="AD2867" i="3"/>
  <c r="AG2867" i="3"/>
  <c r="AE2867" i="3"/>
  <c r="AH2867" i="3"/>
  <c r="AF2867" i="3"/>
  <c r="AF2817" i="3"/>
  <c r="AD2817" i="3"/>
  <c r="AE2817" i="3"/>
  <c r="AD2808" i="3"/>
  <c r="AE2808" i="3"/>
  <c r="AF2808" i="3"/>
  <c r="AD2800" i="3"/>
  <c r="AE2800" i="3"/>
  <c r="AF2800" i="3"/>
  <c r="AD2905" i="3"/>
  <c r="AF2905" i="3"/>
  <c r="AE2905" i="3"/>
  <c r="AD2892" i="3"/>
  <c r="AF2892" i="3"/>
  <c r="AH2892" i="3"/>
  <c r="AE2892" i="3"/>
  <c r="AD2876" i="3"/>
  <c r="AF2876" i="3"/>
  <c r="AG2876" i="3"/>
  <c r="AH2876" i="3"/>
  <c r="AE2876" i="3"/>
  <c r="AD2866" i="3"/>
  <c r="AH2866" i="3"/>
  <c r="AE2866" i="3"/>
  <c r="AF2866" i="3"/>
  <c r="AD2830" i="3"/>
  <c r="AF2830" i="3"/>
  <c r="AE2830" i="3"/>
  <c r="AD2814" i="3"/>
  <c r="AF2814" i="3"/>
  <c r="AE2814" i="3"/>
  <c r="AD2806" i="3"/>
  <c r="AE2806" i="3"/>
  <c r="AF2806" i="3"/>
  <c r="AD2798" i="3"/>
  <c r="AF2798" i="3"/>
  <c r="AE2798" i="3"/>
  <c r="AD2906" i="3"/>
  <c r="AE2906" i="3"/>
  <c r="AF2906" i="3"/>
  <c r="AD2900" i="3"/>
  <c r="AH2900" i="3"/>
  <c r="AF2900" i="3"/>
  <c r="AE2900" i="3"/>
  <c r="AD2881" i="3"/>
  <c r="AF2881" i="3"/>
  <c r="AE2881" i="3"/>
  <c r="AH2881" i="3"/>
  <c r="AD2888" i="3"/>
  <c r="AF2888" i="3"/>
  <c r="AE2888" i="3"/>
  <c r="AH2888" i="3"/>
  <c r="AD2966" i="3"/>
  <c r="AE2966" i="3"/>
  <c r="AF2966" i="3"/>
  <c r="AF2938" i="3"/>
  <c r="AD2938" i="3"/>
  <c r="AE2938" i="3"/>
  <c r="AH2938" i="3"/>
  <c r="AD2931" i="3"/>
  <c r="AG2931" i="3"/>
  <c r="AH2931" i="3"/>
  <c r="AF2931" i="3"/>
  <c r="AE2931" i="3"/>
  <c r="AD3025" i="3"/>
  <c r="AG3025" i="3"/>
  <c r="AF3025" i="3"/>
  <c r="AE3025" i="3"/>
  <c r="AD3018" i="3"/>
  <c r="AF3018" i="3"/>
  <c r="AE3018" i="3"/>
  <c r="AD3010" i="3"/>
  <c r="AF3010" i="3"/>
  <c r="AH3010" i="3"/>
  <c r="AE3010" i="3"/>
  <c r="AD2965" i="3"/>
  <c r="AF2965" i="3"/>
  <c r="AE2965" i="3"/>
  <c r="AD2953" i="3"/>
  <c r="AE2953" i="3"/>
  <c r="AF2953" i="3"/>
  <c r="AH2953" i="3"/>
  <c r="AD2940" i="3"/>
  <c r="AG2940" i="3"/>
  <c r="AF2940" i="3"/>
  <c r="AE2940" i="3"/>
  <c r="AH2940" i="3"/>
  <c r="AD2961" i="3"/>
  <c r="AE2961" i="3"/>
  <c r="AF2961" i="3"/>
  <c r="AH2961" i="3"/>
  <c r="AD2947" i="3"/>
  <c r="AG2947" i="3"/>
  <c r="AH2947" i="3"/>
  <c r="AF2947" i="3"/>
  <c r="AE2947" i="3"/>
  <c r="AD3019" i="3"/>
  <c r="AE3019" i="3"/>
  <c r="AF3019" i="3"/>
  <c r="AD3011" i="3"/>
  <c r="AE3011" i="3"/>
  <c r="AF3011" i="3"/>
  <c r="AH3011" i="3"/>
  <c r="AD2863" i="3"/>
  <c r="AG2863" i="3"/>
  <c r="AF2863" i="3"/>
  <c r="AH2863" i="3"/>
  <c r="AE2863" i="3"/>
  <c r="AH2982" i="3"/>
  <c r="AE2982" i="3"/>
  <c r="AG2982" i="3"/>
  <c r="AF2982" i="3"/>
  <c r="AD2982" i="3"/>
  <c r="AD2957" i="3"/>
  <c r="AE2957" i="3"/>
  <c r="AF2957" i="3"/>
  <c r="AH2957" i="3"/>
  <c r="AD2952" i="3"/>
  <c r="AF2952" i="3"/>
  <c r="AH2952" i="3"/>
  <c r="AE2952" i="3"/>
  <c r="AD2942" i="3"/>
  <c r="AE2942" i="3"/>
  <c r="AF2942" i="3"/>
  <c r="AH2942" i="3"/>
  <c r="AD2935" i="3"/>
  <c r="AG2935" i="3"/>
  <c r="AE2935" i="3"/>
  <c r="AF2935" i="3"/>
  <c r="AH2935" i="3"/>
  <c r="AD3030" i="3"/>
  <c r="AF3030" i="3"/>
  <c r="AE3030" i="3"/>
  <c r="AE3024" i="3"/>
  <c r="AF3024" i="3"/>
  <c r="AD3024" i="3"/>
  <c r="AD3005" i="3"/>
  <c r="AG3005" i="3"/>
  <c r="AF3005" i="3"/>
  <c r="AH3005" i="3"/>
  <c r="AE3005" i="3"/>
  <c r="AF2996" i="3"/>
  <c r="AD2996" i="3"/>
  <c r="AE2996" i="3"/>
  <c r="AH2996" i="3"/>
  <c r="AD2989" i="3"/>
  <c r="AG2989" i="3"/>
  <c r="AF2989" i="3"/>
  <c r="AH2989" i="3"/>
  <c r="AE2989" i="3"/>
  <c r="AD3072" i="3"/>
  <c r="AF3072" i="3"/>
  <c r="AE3072" i="3"/>
  <c r="AF2988" i="3"/>
  <c r="AE2988" i="3"/>
  <c r="AH2988" i="3"/>
  <c r="AD2988" i="3"/>
  <c r="AD3097" i="3"/>
  <c r="AF3097" i="3"/>
  <c r="AE3097" i="3"/>
  <c r="AD2999" i="3"/>
  <c r="AF2999" i="3"/>
  <c r="AE2999" i="3"/>
  <c r="AH2999" i="3"/>
  <c r="AD3085" i="3"/>
  <c r="AF3085" i="3"/>
  <c r="AE3085" i="3"/>
  <c r="AD3000" i="3"/>
  <c r="AE3000" i="3"/>
  <c r="AH3000" i="3"/>
  <c r="AF3000" i="3"/>
  <c r="AD2993" i="3"/>
  <c r="AG2993" i="3"/>
  <c r="AE2993" i="3"/>
  <c r="AH2993" i="3"/>
  <c r="AF2993" i="3"/>
  <c r="AD3087" i="3"/>
  <c r="AF3087" i="3"/>
  <c r="AE3087" i="3"/>
  <c r="AE3082" i="3"/>
  <c r="AD3082" i="3"/>
  <c r="AF3082" i="3"/>
  <c r="AD3076" i="3"/>
  <c r="AF3076" i="3"/>
  <c r="AE3076" i="3"/>
  <c r="AD3052" i="3"/>
  <c r="AF3052" i="3"/>
  <c r="AE3052" i="3"/>
  <c r="AE3147" i="3"/>
  <c r="AG3147" i="3"/>
  <c r="AH3147" i="3"/>
  <c r="AD3147" i="3"/>
  <c r="AF3147" i="3"/>
  <c r="AD3160" i="3"/>
  <c r="AF3160" i="3"/>
  <c r="AE3160" i="3"/>
  <c r="AE3150" i="3"/>
  <c r="AF3150" i="3"/>
  <c r="AD3150" i="3"/>
  <c r="AD3064" i="3"/>
  <c r="AF3064" i="3"/>
  <c r="AE3064" i="3"/>
  <c r="AD3054" i="3"/>
  <c r="AE3054" i="3"/>
  <c r="AF3054" i="3"/>
  <c r="AE3154" i="3"/>
  <c r="AD3154" i="3"/>
  <c r="AF3154" i="3"/>
  <c r="AG3154" i="3"/>
  <c r="AF3050" i="3"/>
  <c r="AD3050" i="3"/>
  <c r="AE3050" i="3"/>
  <c r="AE3158" i="3"/>
  <c r="AD3158" i="3"/>
  <c r="AF3158" i="3"/>
  <c r="AG3158" i="3"/>
  <c r="AD3145" i="3"/>
  <c r="AE3145" i="3"/>
  <c r="AH3145" i="3"/>
  <c r="AF3145" i="3"/>
  <c r="AF3118" i="3"/>
  <c r="AH3118" i="3"/>
  <c r="AD3118" i="3"/>
  <c r="AE3118" i="3"/>
  <c r="AE3223" i="3"/>
  <c r="AD3223" i="3"/>
  <c r="AF3223" i="3"/>
  <c r="AE3207" i="3"/>
  <c r="AF3207" i="3"/>
  <c r="AD3207" i="3"/>
  <c r="AH3207" i="3"/>
  <c r="AF3201" i="3"/>
  <c r="AE3201" i="3"/>
  <c r="AD3201" i="3"/>
  <c r="AH3201" i="3"/>
  <c r="AE3203" i="3"/>
  <c r="AF3203" i="3"/>
  <c r="AD3203" i="3"/>
  <c r="AH3203" i="3"/>
  <c r="AG3203" i="3"/>
  <c r="AD3116" i="3"/>
  <c r="AE3116" i="3"/>
  <c r="AF3116" i="3"/>
  <c r="AG3116" i="3"/>
  <c r="AD3222" i="3"/>
  <c r="AG3222" i="3"/>
  <c r="AE3222" i="3"/>
  <c r="AF3222" i="3"/>
  <c r="AE3128" i="3"/>
  <c r="AD3128" i="3"/>
  <c r="AF3128" i="3"/>
  <c r="AG3128" i="3"/>
  <c r="AD3226" i="3"/>
  <c r="AG3226" i="3"/>
  <c r="AF3226" i="3"/>
  <c r="AE3226" i="3"/>
  <c r="AF3216" i="3"/>
  <c r="AE3216" i="3"/>
  <c r="AD3216" i="3"/>
  <c r="AD3186" i="3"/>
  <c r="AG3186" i="3"/>
  <c r="AH3186" i="3"/>
  <c r="AE3186" i="3"/>
  <c r="AF3186" i="3"/>
  <c r="AE3199" i="3"/>
  <c r="AF3199" i="3"/>
  <c r="AD3199" i="3"/>
  <c r="AH3199" i="3"/>
  <c r="AE3191" i="3"/>
  <c r="AD3191" i="3"/>
  <c r="AF3191" i="3"/>
  <c r="AH3191" i="3"/>
  <c r="AE3183" i="3"/>
  <c r="AF3183" i="3"/>
  <c r="AH3183" i="3"/>
  <c r="AD3183" i="3"/>
  <c r="AG2671" i="3"/>
  <c r="AG2695" i="3"/>
  <c r="AG2571" i="3"/>
  <c r="AG2544" i="3"/>
  <c r="AG2568" i="3"/>
  <c r="AG2691" i="3"/>
  <c r="AG3220" i="3"/>
  <c r="AG2984" i="3"/>
  <c r="AG3212" i="3"/>
  <c r="AG3184" i="3"/>
  <c r="AG3137" i="3"/>
  <c r="AG2934" i="3"/>
  <c r="AG2869" i="3"/>
  <c r="AG2874" i="3"/>
  <c r="AG2901" i="3"/>
  <c r="AG2996" i="3"/>
  <c r="AG3004" i="3"/>
  <c r="AG3003" i="3"/>
  <c r="AG3149" i="3"/>
  <c r="AH3120" i="3"/>
  <c r="AG2950" i="3"/>
  <c r="AG2941" i="3"/>
  <c r="AG2890" i="3"/>
  <c r="AG3016" i="3"/>
  <c r="AG3166" i="3"/>
  <c r="AG2945" i="3"/>
  <c r="AG2889" i="3"/>
  <c r="AG3020" i="3"/>
  <c r="AG3007" i="3"/>
  <c r="AG2995" i="3"/>
  <c r="AG2988" i="3"/>
  <c r="AG3153" i="3"/>
  <c r="AG3133" i="3"/>
  <c r="AG2949" i="3"/>
  <c r="AG2562" i="3"/>
  <c r="Y2700" i="3"/>
  <c r="AG2689" i="3"/>
  <c r="AG2701" i="3"/>
  <c r="AG2685" i="3"/>
  <c r="AG2888" i="3"/>
  <c r="AG2900" i="3"/>
  <c r="AG2884" i="3"/>
  <c r="AG3026" i="3"/>
  <c r="AG2952" i="3"/>
  <c r="AG3163" i="3"/>
  <c r="AG3150" i="3"/>
  <c r="AG3227" i="3"/>
  <c r="AG3211" i="3"/>
  <c r="Y2575" i="3"/>
  <c r="Y2565" i="3"/>
  <c r="Y2543" i="3"/>
  <c r="Y2709" i="3"/>
  <c r="Y2677" i="3"/>
  <c r="Y2574" i="3"/>
  <c r="Y2560" i="3"/>
  <c r="Y2540" i="3"/>
  <c r="Y2694" i="3"/>
  <c r="Y2675" i="3"/>
  <c r="Y2558" i="3"/>
  <c r="Y2541" i="3"/>
  <c r="Y2710" i="3"/>
  <c r="Y2696" i="3"/>
  <c r="Y2576" i="3"/>
  <c r="Y2562" i="3"/>
  <c r="Y2554" i="3"/>
  <c r="Y2538" i="3"/>
  <c r="Y2697" i="3"/>
  <c r="Y2711" i="3"/>
  <c r="Y2692" i="3"/>
  <c r="AG2666" i="3"/>
  <c r="AG2711" i="3"/>
  <c r="AG2543" i="3"/>
  <c r="AG2670" i="3"/>
  <c r="AD2571" i="3"/>
  <c r="AE2571" i="3"/>
  <c r="AF2571" i="3"/>
  <c r="AD2566" i="3"/>
  <c r="AF2566" i="3"/>
  <c r="AE2566" i="3"/>
  <c r="AD2551" i="3"/>
  <c r="AE2551" i="3"/>
  <c r="AF2551" i="3"/>
  <c r="AH2551" i="3"/>
  <c r="AD2543" i="3"/>
  <c r="AE2543" i="3"/>
  <c r="AF2543" i="3"/>
  <c r="AH2543" i="3"/>
  <c r="AD2535" i="3"/>
  <c r="AE2535" i="3"/>
  <c r="AF2535" i="3"/>
  <c r="AH2535" i="3"/>
  <c r="AF2623" i="3"/>
  <c r="AE2623" i="3"/>
  <c r="AD2623" i="3"/>
  <c r="AF2607" i="3"/>
  <c r="AE2607" i="3"/>
  <c r="AD2607" i="3"/>
  <c r="AD2570" i="3"/>
  <c r="AG2570" i="3"/>
  <c r="AF2570" i="3"/>
  <c r="AE2570" i="3"/>
  <c r="AE2560" i="3"/>
  <c r="AF2560" i="3"/>
  <c r="AD2560" i="3"/>
  <c r="AE2548" i="3"/>
  <c r="AF2548" i="3"/>
  <c r="AH2548" i="3"/>
  <c r="AD2548" i="3"/>
  <c r="AE2540" i="3"/>
  <c r="AF2540" i="3"/>
  <c r="AH2540" i="3"/>
  <c r="AD2540" i="3"/>
  <c r="AE2532" i="3"/>
  <c r="AF2532" i="3"/>
  <c r="AH2532" i="3"/>
  <c r="AD2532" i="3"/>
  <c r="AE2633" i="3"/>
  <c r="AF2633" i="3"/>
  <c r="AD2633" i="3"/>
  <c r="AE2617" i="3"/>
  <c r="AF2617" i="3"/>
  <c r="AD2617" i="3"/>
  <c r="AG2704" i="3"/>
  <c r="AE2704" i="3"/>
  <c r="AF2704" i="3"/>
  <c r="AD2704" i="3"/>
  <c r="AD2684" i="3"/>
  <c r="AG2684" i="3"/>
  <c r="AE2684" i="3"/>
  <c r="AF2684" i="3"/>
  <c r="AH2684" i="3"/>
  <c r="AG2581" i="3"/>
  <c r="AD2581" i="3"/>
  <c r="AF2581" i="3"/>
  <c r="AE2581" i="3"/>
  <c r="AD2559" i="3"/>
  <c r="AE2559" i="3"/>
  <c r="AF2559" i="3"/>
  <c r="AF2643" i="3"/>
  <c r="AD2643" i="3"/>
  <c r="AE2643" i="3"/>
  <c r="AD2632" i="3"/>
  <c r="AE2632" i="3"/>
  <c r="AF2632" i="3"/>
  <c r="AE2622" i="3"/>
  <c r="AD2622" i="3"/>
  <c r="AF2622" i="3"/>
  <c r="AD2616" i="3"/>
  <c r="AE2616" i="3"/>
  <c r="AF2616" i="3"/>
  <c r="AE2606" i="3"/>
  <c r="AD2606" i="3"/>
  <c r="AF2606" i="3"/>
  <c r="AD2698" i="3"/>
  <c r="AF2698" i="3"/>
  <c r="AE2698" i="3"/>
  <c r="AD2683" i="3"/>
  <c r="AH2683" i="3"/>
  <c r="AE2683" i="3"/>
  <c r="AF2683" i="3"/>
  <c r="AD2576" i="3"/>
  <c r="AE2576" i="3"/>
  <c r="AF2576" i="3"/>
  <c r="AD2555" i="3"/>
  <c r="AE2555" i="3"/>
  <c r="AF2555" i="3"/>
  <c r="AH2555" i="3"/>
  <c r="AF2647" i="3"/>
  <c r="AE2647" i="3"/>
  <c r="AD2647" i="3"/>
  <c r="AE2642" i="3"/>
  <c r="AD2642" i="3"/>
  <c r="AF2642" i="3"/>
  <c r="AD2625" i="3"/>
  <c r="AE2625" i="3"/>
  <c r="AF2625" i="3"/>
  <c r="AD2609" i="3"/>
  <c r="AE2609" i="3"/>
  <c r="AF2609" i="3"/>
  <c r="AD2713" i="3"/>
  <c r="AG2713" i="3"/>
  <c r="AF2713" i="3"/>
  <c r="AE2713" i="3"/>
  <c r="AD2699" i="3"/>
  <c r="AE2699" i="3"/>
  <c r="AF2699" i="3"/>
  <c r="AF2691" i="3"/>
  <c r="AD2691" i="3"/>
  <c r="AE2691" i="3"/>
  <c r="AH2691" i="3"/>
  <c r="AD2677" i="3"/>
  <c r="AG2677" i="3"/>
  <c r="AF2677" i="3"/>
  <c r="AE2677" i="3"/>
  <c r="AH2677" i="3"/>
  <c r="AG2708" i="3"/>
  <c r="AF2708" i="3"/>
  <c r="AE2708" i="3"/>
  <c r="AD2708" i="3"/>
  <c r="AD2690" i="3"/>
  <c r="AE2690" i="3"/>
  <c r="AF2690" i="3"/>
  <c r="AH2690" i="3"/>
  <c r="AD2761" i="3"/>
  <c r="AE2761" i="3"/>
  <c r="AF2761" i="3"/>
  <c r="AD2747" i="3"/>
  <c r="AF2747" i="3"/>
  <c r="AE2747" i="3"/>
  <c r="AD2737" i="3"/>
  <c r="AE2737" i="3"/>
  <c r="AF2737" i="3"/>
  <c r="AD2730" i="3"/>
  <c r="AF2730" i="3"/>
  <c r="AE2730" i="3"/>
  <c r="AD2839" i="3"/>
  <c r="AF2839" i="3"/>
  <c r="AE2839" i="3"/>
  <c r="AD2780" i="3"/>
  <c r="AF2780" i="3"/>
  <c r="AE2780" i="3"/>
  <c r="AD2760" i="3"/>
  <c r="AF2760" i="3"/>
  <c r="AE2760" i="3"/>
  <c r="AD2824" i="3"/>
  <c r="AF2824" i="3"/>
  <c r="AE2824" i="3"/>
  <c r="AD2674" i="3"/>
  <c r="AE2674" i="3"/>
  <c r="AF2674" i="3"/>
  <c r="AH2674" i="3"/>
  <c r="AD2666" i="3"/>
  <c r="AE2666" i="3"/>
  <c r="AF2666" i="3"/>
  <c r="AH2666" i="3"/>
  <c r="AD2754" i="3"/>
  <c r="AF2754" i="3"/>
  <c r="AE2754" i="3"/>
  <c r="AD2746" i="3"/>
  <c r="AF2746" i="3"/>
  <c r="AE2746" i="3"/>
  <c r="AD2731" i="3"/>
  <c r="AF2731" i="3"/>
  <c r="AE2731" i="3"/>
  <c r="AE2837" i="3"/>
  <c r="AD2837" i="3"/>
  <c r="AF2837" i="3"/>
  <c r="AD2673" i="3"/>
  <c r="AF2673" i="3"/>
  <c r="AG2673" i="3"/>
  <c r="AE2673" i="3"/>
  <c r="AH2673" i="3"/>
  <c r="AD2665" i="3"/>
  <c r="AF2665" i="3"/>
  <c r="AG2665" i="3"/>
  <c r="AE2665" i="3"/>
  <c r="AH2665" i="3"/>
  <c r="AD2773" i="3"/>
  <c r="AE2773" i="3"/>
  <c r="AF2773" i="3"/>
  <c r="AD2745" i="3"/>
  <c r="AE2745" i="3"/>
  <c r="AF2745" i="3"/>
  <c r="AD2738" i="3"/>
  <c r="AF2738" i="3"/>
  <c r="AE2738" i="3"/>
  <c r="AD2842" i="3"/>
  <c r="AF2842" i="3"/>
  <c r="AE2842" i="3"/>
  <c r="AD2826" i="3"/>
  <c r="AF2826" i="3"/>
  <c r="AE2826" i="3"/>
  <c r="AD2897" i="3"/>
  <c r="AH2897" i="3"/>
  <c r="AF2897" i="3"/>
  <c r="AE2897" i="3"/>
  <c r="AD2882" i="3"/>
  <c r="AE2882" i="3"/>
  <c r="AF2882" i="3"/>
  <c r="AH2882" i="3"/>
  <c r="AD2875" i="3"/>
  <c r="AG2875" i="3"/>
  <c r="AF2875" i="3"/>
  <c r="AE2875" i="3"/>
  <c r="AH2875" i="3"/>
  <c r="AD2822" i="3"/>
  <c r="AE2822" i="3"/>
  <c r="AF2822" i="3"/>
  <c r="AD2810" i="3"/>
  <c r="AF2810" i="3"/>
  <c r="AE2810" i="3"/>
  <c r="AD2802" i="3"/>
  <c r="AF2802" i="3"/>
  <c r="AE2802" i="3"/>
  <c r="AD2899" i="3"/>
  <c r="AH2899" i="3"/>
  <c r="AG2899" i="3"/>
  <c r="AE2899" i="3"/>
  <c r="AF2899" i="3"/>
  <c r="AE2894" i="3"/>
  <c r="AF2894" i="3"/>
  <c r="AH2894" i="3"/>
  <c r="AD2894" i="3"/>
  <c r="AD2820" i="3"/>
  <c r="AE2820" i="3"/>
  <c r="AF2820" i="3"/>
  <c r="AF2797" i="3"/>
  <c r="AD2797" i="3"/>
  <c r="AE2797" i="3"/>
  <c r="AD2903" i="3"/>
  <c r="AG2903" i="3"/>
  <c r="AE2903" i="3"/>
  <c r="AF2903" i="3"/>
  <c r="AD2829" i="3"/>
  <c r="AF2829" i="3"/>
  <c r="AE2829" i="3"/>
  <c r="AD2813" i="3"/>
  <c r="AE2813" i="3"/>
  <c r="AF2813" i="3"/>
  <c r="AD2805" i="3"/>
  <c r="AE2805" i="3"/>
  <c r="AF2805" i="3"/>
  <c r="AD2912" i="3"/>
  <c r="AF2912" i="3"/>
  <c r="AE2912" i="3"/>
  <c r="AD2887" i="3"/>
  <c r="AG2887" i="3"/>
  <c r="AH2887" i="3"/>
  <c r="AF2887" i="3"/>
  <c r="AE2887" i="3"/>
  <c r="AD2948" i="3"/>
  <c r="AF2948" i="3"/>
  <c r="AG2948" i="3"/>
  <c r="AE2948" i="3"/>
  <c r="AH2948" i="3"/>
  <c r="AD3034" i="3"/>
  <c r="AF3034" i="3"/>
  <c r="AG3034" i="3"/>
  <c r="AE3034" i="3"/>
  <c r="AH3114" i="3"/>
  <c r="AD3114" i="3"/>
  <c r="AE3114" i="3"/>
  <c r="AF3114" i="3"/>
  <c r="AG3114" i="3"/>
  <c r="AD2964" i="3"/>
  <c r="AF2964" i="3"/>
  <c r="AE2964" i="3"/>
  <c r="AH2964" i="3"/>
  <c r="AH2965" i="3"/>
  <c r="AH2966" i="3" s="1"/>
  <c r="AD2951" i="3"/>
  <c r="AG2951" i="3"/>
  <c r="AE2951" i="3"/>
  <c r="AF2951" i="3"/>
  <c r="AH2951" i="3"/>
  <c r="AD2936" i="3"/>
  <c r="AF2936" i="3"/>
  <c r="AG2936" i="3"/>
  <c r="AH2936" i="3"/>
  <c r="AE2936" i="3"/>
  <c r="AD3031" i="3"/>
  <c r="AE3031" i="3"/>
  <c r="AF3031" i="3"/>
  <c r="AD3003" i="3"/>
  <c r="AE3003" i="3"/>
  <c r="AF3003" i="3"/>
  <c r="AH3003" i="3"/>
  <c r="AD2960" i="3"/>
  <c r="AF2960" i="3"/>
  <c r="AH2960" i="3"/>
  <c r="AE2960" i="3"/>
  <c r="AD2932" i="3"/>
  <c r="AF2932" i="3"/>
  <c r="AG2932" i="3"/>
  <c r="AE2932" i="3"/>
  <c r="AH2932" i="3"/>
  <c r="AD3017" i="3"/>
  <c r="AG3017" i="3"/>
  <c r="AF3017" i="3"/>
  <c r="AE3017" i="3"/>
  <c r="AH3017" i="3"/>
  <c r="AH3022" i="3" s="1"/>
  <c r="AD3009" i="3"/>
  <c r="AG3009" i="3"/>
  <c r="AE3009" i="3"/>
  <c r="AH3009" i="3"/>
  <c r="AF3009" i="3"/>
  <c r="AD2998" i="3"/>
  <c r="AG2998" i="3"/>
  <c r="AF2998" i="3"/>
  <c r="AE2998" i="3"/>
  <c r="AH2998" i="3"/>
  <c r="AH2862" i="3"/>
  <c r="AD2862" i="3"/>
  <c r="AF2862" i="3"/>
  <c r="AE2862" i="3"/>
  <c r="AH2983" i="3"/>
  <c r="AG2983" i="3"/>
  <c r="AE2983" i="3"/>
  <c r="AF2983" i="3"/>
  <c r="AD2983" i="3"/>
  <c r="AD2956" i="3"/>
  <c r="AF2956" i="3"/>
  <c r="AE2956" i="3"/>
  <c r="AH2956" i="3"/>
  <c r="AD2933" i="3"/>
  <c r="AF2933" i="3"/>
  <c r="AE2933" i="3"/>
  <c r="AH2933" i="3"/>
  <c r="AE3012" i="3"/>
  <c r="AD3012" i="3"/>
  <c r="AF3012" i="3"/>
  <c r="AH3012" i="3"/>
  <c r="AD3001" i="3"/>
  <c r="AG3001" i="3"/>
  <c r="AF3001" i="3"/>
  <c r="AE3001" i="3"/>
  <c r="AH3001" i="3"/>
  <c r="AD3020" i="3"/>
  <c r="AE3020" i="3"/>
  <c r="AF3020" i="3"/>
  <c r="AH3004" i="3"/>
  <c r="AD3004" i="3"/>
  <c r="AE3004" i="3"/>
  <c r="AF3004" i="3"/>
  <c r="AD3093" i="3"/>
  <c r="AF3093" i="3"/>
  <c r="AE3093" i="3"/>
  <c r="AD3080" i="3"/>
  <c r="AF3080" i="3"/>
  <c r="AE3080" i="3"/>
  <c r="AD3095" i="3"/>
  <c r="AF3095" i="3"/>
  <c r="AE3095" i="3"/>
  <c r="AD3071" i="3"/>
  <c r="AF3071" i="3"/>
  <c r="AE3071" i="3"/>
  <c r="AD3099" i="3"/>
  <c r="AE3099" i="3"/>
  <c r="AF3099" i="3"/>
  <c r="AD3083" i="3"/>
  <c r="AE3083" i="3"/>
  <c r="AF3083" i="3"/>
  <c r="AD2991" i="3"/>
  <c r="AF2991" i="3"/>
  <c r="AE2991" i="3"/>
  <c r="AH2991" i="3"/>
  <c r="AD3096" i="3"/>
  <c r="AF3096" i="3"/>
  <c r="AE3096" i="3"/>
  <c r="AD3086" i="3"/>
  <c r="AE3086" i="3"/>
  <c r="AF3086" i="3"/>
  <c r="AF3078" i="3"/>
  <c r="AD3078" i="3"/>
  <c r="AE3078" i="3"/>
  <c r="AD3075" i="3"/>
  <c r="AE3075" i="3"/>
  <c r="AF3075" i="3"/>
  <c r="AD3070" i="3"/>
  <c r="AE3070" i="3"/>
  <c r="AF3070" i="3"/>
  <c r="AD3063" i="3"/>
  <c r="AF3063" i="3"/>
  <c r="AE3063" i="3"/>
  <c r="AH3156" i="3"/>
  <c r="AD3156" i="3"/>
  <c r="AE3156" i="3"/>
  <c r="AF3156" i="3"/>
  <c r="AD3062" i="3"/>
  <c r="AF3062" i="3"/>
  <c r="AE3062" i="3"/>
  <c r="AD3055" i="3"/>
  <c r="AF3055" i="3"/>
  <c r="AE3055" i="3"/>
  <c r="AD3157" i="3"/>
  <c r="AH3157" i="3"/>
  <c r="AE3157" i="3"/>
  <c r="AF3157" i="3"/>
  <c r="AD3161" i="3"/>
  <c r="AE3161" i="3"/>
  <c r="AF3161" i="3"/>
  <c r="AF3138" i="3"/>
  <c r="AD3138" i="3"/>
  <c r="AH3138" i="3"/>
  <c r="AE3138" i="3"/>
  <c r="AG3138" i="3"/>
  <c r="AD3060" i="3"/>
  <c r="AF3060" i="3"/>
  <c r="AE3060" i="3"/>
  <c r="AE3166" i="3"/>
  <c r="AD3166" i="3"/>
  <c r="AF3166" i="3"/>
  <c r="AF3141" i="3"/>
  <c r="AD3141" i="3"/>
  <c r="AE3141" i="3"/>
  <c r="AH3141" i="3"/>
  <c r="AF3133" i="3"/>
  <c r="AD3133" i="3"/>
  <c r="AE3133" i="3"/>
  <c r="AH3133" i="3"/>
  <c r="AD3230" i="3"/>
  <c r="AG3230" i="3"/>
  <c r="AF3230" i="3"/>
  <c r="AE3230" i="3"/>
  <c r="AF3220" i="3"/>
  <c r="AE3220" i="3"/>
  <c r="AD3220" i="3"/>
  <c r="AD3206" i="3"/>
  <c r="AG3206" i="3"/>
  <c r="AE3206" i="3"/>
  <c r="AH3206" i="3"/>
  <c r="AF3206" i="3"/>
  <c r="AE3123" i="3"/>
  <c r="AG3123" i="3"/>
  <c r="AD3123" i="3"/>
  <c r="AF3123" i="3"/>
  <c r="AH3123" i="3"/>
  <c r="AD3218" i="3"/>
  <c r="AG3218" i="3"/>
  <c r="AE3218" i="3"/>
  <c r="AF3218" i="3"/>
  <c r="AD3202" i="3"/>
  <c r="AG3202" i="3"/>
  <c r="AE3202" i="3"/>
  <c r="AH3202" i="3"/>
  <c r="AF3202" i="3"/>
  <c r="AE3231" i="3"/>
  <c r="AD3231" i="3"/>
  <c r="AF3231" i="3"/>
  <c r="AE3221" i="3"/>
  <c r="AD3221" i="3"/>
  <c r="AF3221" i="3"/>
  <c r="AF3125" i="3"/>
  <c r="AD3125" i="3"/>
  <c r="AE3125" i="3"/>
  <c r="AH3125" i="3"/>
  <c r="AF3117" i="3"/>
  <c r="AD3117" i="3"/>
  <c r="AE3117" i="3"/>
  <c r="AH3117" i="3"/>
  <c r="AE3225" i="3"/>
  <c r="AD3225" i="3"/>
  <c r="AF3225" i="3"/>
  <c r="AF3204" i="3"/>
  <c r="AE3204" i="3"/>
  <c r="AH3204" i="3"/>
  <c r="AD3204" i="3"/>
  <c r="AF3192" i="3"/>
  <c r="AE3192" i="3"/>
  <c r="AH3192" i="3"/>
  <c r="AD3192" i="3"/>
  <c r="AD3214" i="3"/>
  <c r="AG3214" i="3"/>
  <c r="AH3214" i="3"/>
  <c r="AH3223" i="3" s="1"/>
  <c r="AF3214" i="3"/>
  <c r="AE3214" i="3"/>
  <c r="AD3198" i="3"/>
  <c r="AG3198" i="3"/>
  <c r="AF3198" i="3"/>
  <c r="AH3198" i="3"/>
  <c r="AE3198" i="3"/>
  <c r="AD3190" i="3"/>
  <c r="AG3190" i="3"/>
  <c r="AE3190" i="3"/>
  <c r="AF3190" i="3"/>
  <c r="AH3190" i="3"/>
  <c r="AD3182" i="3"/>
  <c r="AG3182" i="3"/>
  <c r="AF3182" i="3"/>
  <c r="AH3182" i="3"/>
  <c r="AE3182" i="3"/>
  <c r="AG2698" i="3"/>
  <c r="AG2694" i="3"/>
  <c r="AG2575" i="3"/>
  <c r="AG2576" i="3"/>
  <c r="AG2675" i="3"/>
  <c r="AG2699" i="3"/>
  <c r="AG3023" i="3"/>
  <c r="AG2962" i="3"/>
  <c r="AG3019" i="3"/>
  <c r="AG3011" i="3"/>
  <c r="AG2991" i="3"/>
  <c r="AG3229" i="3"/>
  <c r="AH3128" i="3"/>
  <c r="AG2966" i="3"/>
  <c r="AG2897" i="3"/>
  <c r="AH3124" i="3"/>
  <c r="AG2953" i="3"/>
  <c r="AG3028" i="3"/>
  <c r="AG3201" i="3"/>
  <c r="AG3217" i="3"/>
  <c r="AH3132" i="3"/>
  <c r="AG3161" i="3"/>
  <c r="AG3129" i="3"/>
  <c r="AG2938" i="3"/>
  <c r="AG2866" i="3"/>
  <c r="AG3032" i="3"/>
  <c r="AG3197" i="3"/>
  <c r="AG3144" i="3"/>
  <c r="AG3031" i="3"/>
  <c r="AG3000" i="3"/>
  <c r="AG3221" i="3"/>
  <c r="AG3193" i="3"/>
  <c r="AG3148" i="3"/>
  <c r="AH3140" i="3"/>
  <c r="AG2946" i="3"/>
  <c r="AG2885" i="3"/>
  <c r="AG2886" i="3"/>
  <c r="AG2566" i="3"/>
  <c r="AG2709" i="3"/>
  <c r="AG2554" i="3"/>
  <c r="AG2904" i="3"/>
  <c r="AG2964" i="3"/>
  <c r="AG3014" i="3"/>
  <c r="AG3022" i="3"/>
  <c r="AG3118" i="3"/>
  <c r="AG3142" i="3"/>
  <c r="AG3207" i="3"/>
  <c r="AG3195" i="3"/>
  <c r="AG3191" i="3"/>
  <c r="Y2571" i="3"/>
  <c r="Y2553" i="3"/>
  <c r="Y2537" i="3"/>
  <c r="Y2703" i="3"/>
  <c r="Y2579" i="3"/>
  <c r="Y2550" i="3"/>
  <c r="Y2534" i="3"/>
  <c r="Y2688" i="3"/>
  <c r="Y2556" i="3"/>
  <c r="Y2539" i="3"/>
  <c r="Y2708" i="3"/>
  <c r="Y2695" i="3"/>
  <c r="Y2572" i="3"/>
  <c r="Y2561" i="3"/>
  <c r="Y2552" i="3"/>
  <c r="Y2536" i="3"/>
  <c r="Y2714" i="3"/>
  <c r="Y2693" i="3"/>
  <c r="Y2706" i="3"/>
  <c r="Y2690" i="3"/>
  <c r="AG2678" i="3"/>
  <c r="AG2560" i="3"/>
  <c r="AH87" i="3"/>
  <c r="AH379" i="3"/>
  <c r="AG365" i="3"/>
  <c r="AH350" i="3"/>
  <c r="AG356" i="3"/>
  <c r="AG658" i="3"/>
  <c r="AG623" i="3"/>
  <c r="AG642" i="3"/>
  <c r="AG626" i="3"/>
  <c r="AG647" i="3"/>
  <c r="AG655" i="3"/>
  <c r="AG627" i="3"/>
  <c r="AG1416" i="3"/>
  <c r="AG1421" i="3"/>
  <c r="AG1425" i="3"/>
  <c r="AG1437" i="3"/>
  <c r="AG1412" i="3"/>
  <c r="AG2105" i="3"/>
  <c r="AG2102" i="3"/>
  <c r="AG2089" i="3"/>
  <c r="AG2086" i="3"/>
  <c r="AG2097" i="3"/>
  <c r="AG2094" i="3"/>
  <c r="AG2074" i="3"/>
  <c r="AG1676" i="3"/>
  <c r="AG1681" i="3"/>
  <c r="AG1680" i="3"/>
  <c r="AG1705" i="3"/>
  <c r="AD780" i="3"/>
  <c r="AE780" i="3"/>
  <c r="AF780" i="3"/>
  <c r="AD849" i="3"/>
  <c r="AE849" i="3"/>
  <c r="AF849" i="3"/>
  <c r="AD919" i="3"/>
  <c r="AE919" i="3"/>
  <c r="AF919" i="3"/>
  <c r="AD905" i="3"/>
  <c r="AE905" i="3"/>
  <c r="AF905" i="3"/>
  <c r="AD897" i="3"/>
  <c r="AF897" i="3"/>
  <c r="AE897" i="3"/>
  <c r="AD889" i="3"/>
  <c r="AE889" i="3"/>
  <c r="AF889" i="3"/>
  <c r="AD970" i="3"/>
  <c r="AF970" i="3"/>
  <c r="AE970" i="3"/>
  <c r="AD958" i="3"/>
  <c r="AF958" i="3"/>
  <c r="AE958" i="3"/>
  <c r="AD950" i="3"/>
  <c r="AF950" i="3"/>
  <c r="AE950" i="3"/>
  <c r="AD942" i="3"/>
  <c r="AF942" i="3"/>
  <c r="AE942" i="3"/>
  <c r="AD1122" i="3"/>
  <c r="AF1122" i="3"/>
  <c r="AE1122" i="3"/>
  <c r="AD1103" i="3"/>
  <c r="AF1103" i="3"/>
  <c r="AE1103" i="3"/>
  <c r="AE858" i="3"/>
  <c r="AF858" i="3"/>
  <c r="AD858" i="3"/>
  <c r="AD852" i="3"/>
  <c r="AF852" i="3"/>
  <c r="AE852" i="3"/>
  <c r="AD922" i="3"/>
  <c r="AF922" i="3"/>
  <c r="AE922" i="3"/>
  <c r="AD903" i="3"/>
  <c r="AF903" i="3"/>
  <c r="AE903" i="3"/>
  <c r="AD895" i="3"/>
  <c r="AF895" i="3"/>
  <c r="AE895" i="3"/>
  <c r="AD989" i="3"/>
  <c r="AF989" i="3"/>
  <c r="AE989" i="3"/>
  <c r="AD966" i="3"/>
  <c r="AF966" i="3"/>
  <c r="AE966" i="3"/>
  <c r="AD1098" i="3"/>
  <c r="AF1098" i="3"/>
  <c r="AE1098" i="3"/>
  <c r="AD1088" i="3"/>
  <c r="AE1088" i="3"/>
  <c r="AF1088" i="3"/>
  <c r="AF789" i="3"/>
  <c r="AD789" i="3"/>
  <c r="AE789" i="3"/>
  <c r="AD857" i="3"/>
  <c r="AE857" i="3"/>
  <c r="AF857" i="3"/>
  <c r="AD839" i="3"/>
  <c r="AE839" i="3"/>
  <c r="AF839" i="3"/>
  <c r="AD991" i="3"/>
  <c r="AE991" i="3"/>
  <c r="AF991" i="3"/>
  <c r="AD962" i="3"/>
  <c r="AF962" i="3"/>
  <c r="AE962" i="3"/>
  <c r="AD954" i="3"/>
  <c r="AF954" i="3"/>
  <c r="AE954" i="3"/>
  <c r="AD946" i="3"/>
  <c r="AF946" i="3"/>
  <c r="AE946" i="3"/>
  <c r="AD1086" i="3"/>
  <c r="AE1086" i="3"/>
  <c r="AF1086" i="3"/>
  <c r="AD788" i="3"/>
  <c r="AE788" i="3"/>
  <c r="AF788" i="3"/>
  <c r="AD781" i="3"/>
  <c r="AE781" i="3"/>
  <c r="AF781" i="3"/>
  <c r="AD773" i="3"/>
  <c r="AE773" i="3"/>
  <c r="AF773" i="3"/>
  <c r="AD845" i="3"/>
  <c r="AE845" i="3"/>
  <c r="AF845" i="3"/>
  <c r="AD841" i="3"/>
  <c r="AE841" i="3"/>
  <c r="AF841" i="3"/>
  <c r="AD837" i="3"/>
  <c r="AE837" i="3"/>
  <c r="AF837" i="3"/>
  <c r="AD833" i="3"/>
  <c r="AE833" i="3"/>
  <c r="AF833" i="3"/>
  <c r="AD908" i="3"/>
  <c r="AE908" i="3"/>
  <c r="AF908" i="3"/>
  <c r="AD899" i="3"/>
  <c r="AE899" i="3"/>
  <c r="AF899" i="3"/>
  <c r="AD891" i="3"/>
  <c r="AE891" i="3"/>
  <c r="AF891" i="3"/>
  <c r="AE981" i="3"/>
  <c r="AF981" i="3"/>
  <c r="AD981" i="3"/>
  <c r="AD977" i="3"/>
  <c r="AF977" i="3"/>
  <c r="AE977" i="3"/>
  <c r="AD973" i="3"/>
  <c r="AE973" i="3"/>
  <c r="AF973" i="3"/>
  <c r="AD1118" i="3"/>
  <c r="AF1118" i="3"/>
  <c r="AE1118" i="3"/>
  <c r="AD1114" i="3"/>
  <c r="AF1114" i="3"/>
  <c r="AE1114" i="3"/>
  <c r="AD1110" i="3"/>
  <c r="AE1110" i="3"/>
  <c r="AF1110" i="3"/>
  <c r="AD1106" i="3"/>
  <c r="AF1106" i="3"/>
  <c r="AE1106" i="3"/>
  <c r="AD1078" i="3"/>
  <c r="AE1078" i="3"/>
  <c r="AF1078" i="3"/>
  <c r="AD1090" i="3"/>
  <c r="AF1090" i="3"/>
  <c r="AE1090" i="3"/>
  <c r="AD1082" i="3"/>
  <c r="AF1082" i="3"/>
  <c r="AE1082" i="3"/>
  <c r="AD1074" i="3"/>
  <c r="AF1074" i="3"/>
  <c r="AE1074" i="3"/>
  <c r="AD1228" i="3"/>
  <c r="AE1228" i="3"/>
  <c r="AF1228" i="3"/>
  <c r="AH1228" i="3"/>
  <c r="AD1216" i="3"/>
  <c r="AE1216" i="3"/>
  <c r="AF1216" i="3"/>
  <c r="AH1216" i="3"/>
  <c r="AD1208" i="3"/>
  <c r="AE1208" i="3"/>
  <c r="AF1208" i="3"/>
  <c r="AH1208" i="3"/>
  <c r="AD1364" i="3"/>
  <c r="AF1364" i="3"/>
  <c r="AE1364" i="3"/>
  <c r="AD1355" i="3"/>
  <c r="AE1355" i="3"/>
  <c r="AF1355" i="3"/>
  <c r="AD1438" i="3"/>
  <c r="AG1438" i="3"/>
  <c r="AE1438" i="3"/>
  <c r="AF1438" i="3"/>
  <c r="AF1417" i="3"/>
  <c r="AE1417" i="3"/>
  <c r="AD1417" i="3"/>
  <c r="AH1417" i="3"/>
  <c r="AD1225" i="3"/>
  <c r="AG1225" i="3"/>
  <c r="AH1225" i="3"/>
  <c r="AF1225" i="3"/>
  <c r="AE1225" i="3"/>
  <c r="AD1317" i="3"/>
  <c r="AF1317" i="3"/>
  <c r="AE1317" i="3"/>
  <c r="AD1313" i="3"/>
  <c r="AF1313" i="3"/>
  <c r="AE1313" i="3"/>
  <c r="AE1382" i="3"/>
  <c r="AF1382" i="3"/>
  <c r="AD1382" i="3"/>
  <c r="AE1441" i="3"/>
  <c r="AF1441" i="3"/>
  <c r="AD1441" i="3"/>
  <c r="AD1426" i="3"/>
  <c r="AG1426" i="3"/>
  <c r="AH1426" i="3"/>
  <c r="AH1429" i="3" s="1"/>
  <c r="AF1426" i="3"/>
  <c r="AE1426" i="3"/>
  <c r="AD1420" i="3"/>
  <c r="AF1420" i="3"/>
  <c r="AE1420" i="3"/>
  <c r="AH1420" i="3"/>
  <c r="AF1517" i="3"/>
  <c r="AE1517" i="3"/>
  <c r="AD1517" i="3"/>
  <c r="AF1236" i="3"/>
  <c r="AD1236" i="3"/>
  <c r="AE1236" i="3"/>
  <c r="AF1220" i="3"/>
  <c r="AH1220" i="3"/>
  <c r="AD1220" i="3"/>
  <c r="AE1220" i="3"/>
  <c r="AF1212" i="3"/>
  <c r="AH1212" i="3"/>
  <c r="AD1212" i="3"/>
  <c r="AE1212" i="3"/>
  <c r="AD1309" i="3"/>
  <c r="AE1309" i="3"/>
  <c r="AF1309" i="3"/>
  <c r="AD1360" i="3"/>
  <c r="AF1360" i="3"/>
  <c r="AE1360" i="3"/>
  <c r="AE1429" i="3"/>
  <c r="AD1429" i="3"/>
  <c r="AF1429" i="3"/>
  <c r="AD1418" i="3"/>
  <c r="AG1418" i="3"/>
  <c r="AF1418" i="3"/>
  <c r="AE1418" i="3"/>
  <c r="AH1418" i="3"/>
  <c r="AD1252" i="3"/>
  <c r="AE1252" i="3"/>
  <c r="AF1252" i="3"/>
  <c r="AD1246" i="3"/>
  <c r="AF1246" i="3"/>
  <c r="AE1246" i="3"/>
  <c r="AD1242" i="3"/>
  <c r="AF1242" i="3"/>
  <c r="AE1242" i="3"/>
  <c r="AD1238" i="3"/>
  <c r="AF1238" i="3"/>
  <c r="AE1238" i="3"/>
  <c r="AD1234" i="3"/>
  <c r="AF1234" i="3"/>
  <c r="AH1234" i="3"/>
  <c r="AE1234" i="3"/>
  <c r="AD1305" i="3"/>
  <c r="AE1305" i="3"/>
  <c r="AF1305" i="3"/>
  <c r="AE1433" i="3"/>
  <c r="AD1433" i="3"/>
  <c r="AF1433" i="3"/>
  <c r="AD1422" i="3"/>
  <c r="AG1422" i="3"/>
  <c r="AE1422" i="3"/>
  <c r="AF1422" i="3"/>
  <c r="AH1422" i="3"/>
  <c r="AD1414" i="3"/>
  <c r="AG1414" i="3"/>
  <c r="AF1414" i="3"/>
  <c r="AH1414" i="3"/>
  <c r="AE1414" i="3"/>
  <c r="AD1406" i="3"/>
  <c r="AG1406" i="3"/>
  <c r="AE1406" i="3"/>
  <c r="AF1406" i="3"/>
  <c r="AH1406" i="3"/>
  <c r="AD1482" i="3"/>
  <c r="AE1482" i="3"/>
  <c r="AF1482" i="3"/>
  <c r="AE1560" i="3"/>
  <c r="AD1560" i="3"/>
  <c r="AF1560" i="3"/>
  <c r="AD1554" i="3"/>
  <c r="AE1554" i="3"/>
  <c r="AF1554" i="3"/>
  <c r="AE1544" i="3"/>
  <c r="AD1544" i="3"/>
  <c r="AF1544" i="3"/>
  <c r="AD1538" i="3"/>
  <c r="AE1538" i="3"/>
  <c r="AF1538" i="3"/>
  <c r="AD1650" i="3"/>
  <c r="AF1650" i="3"/>
  <c r="AE1650" i="3"/>
  <c r="AD1634" i="3"/>
  <c r="AF1634" i="3"/>
  <c r="AE1634" i="3"/>
  <c r="AD1620" i="3"/>
  <c r="AG1620" i="3"/>
  <c r="AE1620" i="3"/>
  <c r="AH1620" i="3"/>
  <c r="AF1620" i="3"/>
  <c r="AF1513" i="3"/>
  <c r="AE1513" i="3"/>
  <c r="AD1513" i="3"/>
  <c r="AF1505" i="3"/>
  <c r="AE1505" i="3"/>
  <c r="AD1505" i="3"/>
  <c r="AF1497" i="3"/>
  <c r="AE1497" i="3"/>
  <c r="AD1497" i="3"/>
  <c r="AD1479" i="3"/>
  <c r="AE1479" i="3"/>
  <c r="AF1479" i="3"/>
  <c r="AD1467" i="3"/>
  <c r="AF1467" i="3"/>
  <c r="AE1467" i="3"/>
  <c r="AE1571" i="3"/>
  <c r="AF1571" i="3"/>
  <c r="AD1571" i="3"/>
  <c r="AE1556" i="3"/>
  <c r="AD1556" i="3"/>
  <c r="AF1556" i="3"/>
  <c r="AD1550" i="3"/>
  <c r="AF1550" i="3"/>
  <c r="AE1550" i="3"/>
  <c r="AE1540" i="3"/>
  <c r="AD1540" i="3"/>
  <c r="AF1540" i="3"/>
  <c r="AD1652" i="3"/>
  <c r="AG1652" i="3"/>
  <c r="AE1652" i="3"/>
  <c r="AF1652" i="3"/>
  <c r="AD1636" i="3"/>
  <c r="AG1636" i="3"/>
  <c r="AE1636" i="3"/>
  <c r="AF1636" i="3"/>
  <c r="AE1717" i="3"/>
  <c r="AF1717" i="3"/>
  <c r="AD1717" i="3"/>
  <c r="AF1401" i="3"/>
  <c r="AH1401" i="3"/>
  <c r="AE1401" i="3"/>
  <c r="AD1401" i="3"/>
  <c r="AF1490" i="3"/>
  <c r="AD1490" i="3"/>
  <c r="AE1490" i="3"/>
  <c r="AF1474" i="3"/>
  <c r="AD1474" i="3"/>
  <c r="AE1474" i="3"/>
  <c r="AF1585" i="3"/>
  <c r="AD1585" i="3"/>
  <c r="AE1585" i="3"/>
  <c r="AD1574" i="3"/>
  <c r="AE1574" i="3"/>
  <c r="AF1574" i="3"/>
  <c r="AF1569" i="3"/>
  <c r="AD1569" i="3"/>
  <c r="AE1569" i="3"/>
  <c r="AD1649" i="3"/>
  <c r="AF1649" i="3"/>
  <c r="AE1649" i="3"/>
  <c r="AG1649" i="3"/>
  <c r="AD1639" i="3"/>
  <c r="AE1639" i="3"/>
  <c r="AF1639" i="3"/>
  <c r="AD1633" i="3"/>
  <c r="AF1633" i="3"/>
  <c r="AE1633" i="3"/>
  <c r="AD1612" i="3"/>
  <c r="AG1612" i="3"/>
  <c r="AH1612" i="3"/>
  <c r="AF1612" i="3"/>
  <c r="AE1612" i="3"/>
  <c r="AD1416" i="3"/>
  <c r="AF1416" i="3"/>
  <c r="AE1416" i="3"/>
  <c r="AH1416" i="3"/>
  <c r="AD1408" i="3"/>
  <c r="AE1408" i="3"/>
  <c r="AF1408" i="3"/>
  <c r="AH1408" i="3"/>
  <c r="AE1488" i="3"/>
  <c r="AD1488" i="3"/>
  <c r="AF1488" i="3"/>
  <c r="AE1472" i="3"/>
  <c r="AD1472" i="3"/>
  <c r="AF1472" i="3"/>
  <c r="AE1580" i="3"/>
  <c r="AD1580" i="3"/>
  <c r="AF1580" i="3"/>
  <c r="AE1564" i="3"/>
  <c r="AD1564" i="3"/>
  <c r="AF1564" i="3"/>
  <c r="AD1558" i="3"/>
  <c r="AE1558" i="3"/>
  <c r="AF1558" i="3"/>
  <c r="AE1548" i="3"/>
  <c r="AD1548" i="3"/>
  <c r="AF1548" i="3"/>
  <c r="AD1542" i="3"/>
  <c r="AE1542" i="3"/>
  <c r="AF1542" i="3"/>
  <c r="AD1653" i="3"/>
  <c r="AF1653" i="3"/>
  <c r="AE1653" i="3"/>
  <c r="AD1643" i="3"/>
  <c r="AE1643" i="3"/>
  <c r="AF1643" i="3"/>
  <c r="AD1637" i="3"/>
  <c r="AF1637" i="3"/>
  <c r="AE1637" i="3"/>
  <c r="AD1688" i="3"/>
  <c r="AE1688" i="3"/>
  <c r="AF1688" i="3"/>
  <c r="AH1688" i="3"/>
  <c r="AD1680" i="3"/>
  <c r="AE1680" i="3"/>
  <c r="AF1680" i="3"/>
  <c r="AH1680" i="3"/>
  <c r="AD1672" i="3"/>
  <c r="AE1672" i="3"/>
  <c r="AF1672" i="3"/>
  <c r="AH1672" i="3"/>
  <c r="AD1842" i="3"/>
  <c r="AF1842" i="3"/>
  <c r="AE1842" i="3"/>
  <c r="AE1705" i="3"/>
  <c r="AF1705" i="3"/>
  <c r="AD1705" i="3"/>
  <c r="AD1687" i="3"/>
  <c r="AG1687" i="3"/>
  <c r="AF1687" i="3"/>
  <c r="AH1687" i="3"/>
  <c r="AE1687" i="3"/>
  <c r="AD1679" i="3"/>
  <c r="AG1679" i="3"/>
  <c r="AF1679" i="3"/>
  <c r="AE1679" i="3"/>
  <c r="AH1679" i="3"/>
  <c r="AD1671" i="3"/>
  <c r="AG1671" i="3"/>
  <c r="AF1671" i="3"/>
  <c r="AH1671" i="3"/>
  <c r="AE1671" i="3"/>
  <c r="AD1843" i="3"/>
  <c r="AF1843" i="3"/>
  <c r="AE1843" i="3"/>
  <c r="AD1837" i="3"/>
  <c r="AF1837" i="3"/>
  <c r="AE1837" i="3"/>
  <c r="AD1829" i="3"/>
  <c r="AF1829" i="3"/>
  <c r="AE1829" i="3"/>
  <c r="AD1718" i="3"/>
  <c r="AG1718" i="3"/>
  <c r="AE1718" i="3"/>
  <c r="AF1718" i="3"/>
  <c r="AD1714" i="3"/>
  <c r="AG1714" i="3"/>
  <c r="AF1714" i="3"/>
  <c r="AE1714" i="3"/>
  <c r="AD1710" i="3"/>
  <c r="AG1710" i="3"/>
  <c r="AF1710" i="3"/>
  <c r="AE1710" i="3"/>
  <c r="AD1706" i="3"/>
  <c r="AG1706" i="3"/>
  <c r="AF1706" i="3"/>
  <c r="AE1706" i="3"/>
  <c r="AD1702" i="3"/>
  <c r="AG1702" i="3"/>
  <c r="AE1702" i="3"/>
  <c r="AF1702" i="3"/>
  <c r="AD1698" i="3"/>
  <c r="AG1698" i="3"/>
  <c r="AF1698" i="3"/>
  <c r="AE1698" i="3"/>
  <c r="AD1694" i="3"/>
  <c r="AG1694" i="3"/>
  <c r="AH1694" i="3"/>
  <c r="AH1698" i="3" s="1"/>
  <c r="AF1694" i="3"/>
  <c r="AE1694" i="3"/>
  <c r="AD1848" i="3"/>
  <c r="AG1848" i="3"/>
  <c r="AF1848" i="3"/>
  <c r="AE1848" i="3"/>
  <c r="AD1832" i="3"/>
  <c r="AG1832" i="3"/>
  <c r="AF1832" i="3"/>
  <c r="AE1832" i="3"/>
  <c r="AD1626" i="3"/>
  <c r="AE1626" i="3"/>
  <c r="AF1626" i="3"/>
  <c r="AH1626" i="3"/>
  <c r="AH1689" i="3"/>
  <c r="AD1689" i="3"/>
  <c r="AE1689" i="3"/>
  <c r="AF1689" i="3"/>
  <c r="AH1681" i="3"/>
  <c r="AD1681" i="3"/>
  <c r="AE1681" i="3"/>
  <c r="AF1681" i="3"/>
  <c r="AH1673" i="3"/>
  <c r="AD1673" i="3"/>
  <c r="AE1673" i="3"/>
  <c r="AF1673" i="3"/>
  <c r="AD1851" i="3"/>
  <c r="AE1851" i="3"/>
  <c r="AF1851" i="3"/>
  <c r="AD1845" i="3"/>
  <c r="AF1845" i="3"/>
  <c r="AE1845" i="3"/>
  <c r="AD1835" i="3"/>
  <c r="AE1835" i="3"/>
  <c r="AF1835" i="3"/>
  <c r="AD1818" i="3"/>
  <c r="AF1818" i="3"/>
  <c r="AE1818" i="3"/>
  <c r="AH1818" i="3"/>
  <c r="AD1819" i="3"/>
  <c r="AE1819" i="3"/>
  <c r="AH1819" i="3"/>
  <c r="AF1819" i="3"/>
  <c r="AD1811" i="3"/>
  <c r="AE1811" i="3"/>
  <c r="AH1811" i="3"/>
  <c r="AF1811" i="3"/>
  <c r="AE1964" i="3"/>
  <c r="AD1964" i="3"/>
  <c r="AF1964" i="3"/>
  <c r="AH1964" i="3"/>
  <c r="AF1909" i="3"/>
  <c r="AE1909" i="3"/>
  <c r="AD1909" i="3"/>
  <c r="AD1890" i="3"/>
  <c r="AG1890" i="3"/>
  <c r="AH1890" i="3"/>
  <c r="AF1890" i="3"/>
  <c r="AE1890" i="3"/>
  <c r="AF1885" i="3"/>
  <c r="AE1885" i="3"/>
  <c r="AH1885" i="3"/>
  <c r="AD1885" i="3"/>
  <c r="AF1980" i="3"/>
  <c r="AE1980" i="3"/>
  <c r="AD1980" i="3"/>
  <c r="AD1963" i="3"/>
  <c r="AF1963" i="3"/>
  <c r="AE1963" i="3"/>
  <c r="AH1963" i="3"/>
  <c r="AD1953" i="3"/>
  <c r="AG1953" i="3"/>
  <c r="AF1953" i="3"/>
  <c r="AE1953" i="3"/>
  <c r="AH1953" i="3"/>
  <c r="AF1815" i="3"/>
  <c r="AH1815" i="3"/>
  <c r="AE1815" i="3"/>
  <c r="AD1815" i="3"/>
  <c r="AF1807" i="3"/>
  <c r="AH1807" i="3"/>
  <c r="AD1807" i="3"/>
  <c r="AE1807" i="3"/>
  <c r="AD1946" i="3"/>
  <c r="AG1946" i="3"/>
  <c r="AF1946" i="3"/>
  <c r="AH1946" i="3"/>
  <c r="AE1946" i="3"/>
  <c r="AH1823" i="3"/>
  <c r="AD1823" i="3"/>
  <c r="AF1823" i="3"/>
  <c r="AE1823" i="3"/>
  <c r="AD1814" i="3"/>
  <c r="AE1814" i="3"/>
  <c r="AF1814" i="3"/>
  <c r="AH1814" i="3"/>
  <c r="AD1806" i="3"/>
  <c r="AE1806" i="3"/>
  <c r="AF1806" i="3"/>
  <c r="AH1806" i="3"/>
  <c r="AD1916" i="3"/>
  <c r="AE1916" i="3"/>
  <c r="AF1916" i="3"/>
  <c r="AD1911" i="3"/>
  <c r="AF1911" i="3"/>
  <c r="AE1911" i="3"/>
  <c r="AD1902" i="3"/>
  <c r="AG1902" i="3"/>
  <c r="AF1902" i="3"/>
  <c r="AE1902" i="3"/>
  <c r="AD1895" i="3"/>
  <c r="AF1895" i="3"/>
  <c r="AE1895" i="3"/>
  <c r="AD1870" i="3"/>
  <c r="AG1870" i="3"/>
  <c r="AE1870" i="3"/>
  <c r="AF1870" i="3"/>
  <c r="AH1870" i="3"/>
  <c r="AF1972" i="3"/>
  <c r="AD1972" i="3"/>
  <c r="AE1972" i="3"/>
  <c r="AF1960" i="3"/>
  <c r="AE1960" i="3"/>
  <c r="AD1960" i="3"/>
  <c r="AH1960" i="3"/>
  <c r="AF1881" i="3"/>
  <c r="AH1881" i="3"/>
  <c r="AD1881" i="3"/>
  <c r="AE1881" i="3"/>
  <c r="AF1873" i="3"/>
  <c r="AD1873" i="3"/>
  <c r="AE1873" i="3"/>
  <c r="AH1873" i="3"/>
  <c r="AD1985" i="3"/>
  <c r="AG1985" i="3"/>
  <c r="AF1985" i="3"/>
  <c r="AE1985" i="3"/>
  <c r="AD1981" i="3"/>
  <c r="AG1981" i="3"/>
  <c r="AF1981" i="3"/>
  <c r="AE1981" i="3"/>
  <c r="AD1977" i="3"/>
  <c r="AG1977" i="3"/>
  <c r="AE1977" i="3"/>
  <c r="AF1977" i="3"/>
  <c r="AD1973" i="3"/>
  <c r="AG1973" i="3"/>
  <c r="AE1973" i="3"/>
  <c r="AF1973" i="3"/>
  <c r="AD1969" i="3"/>
  <c r="AG1969" i="3"/>
  <c r="AF1969" i="3"/>
  <c r="AE1969" i="3"/>
  <c r="AD2038" i="3"/>
  <c r="AG2038" i="3"/>
  <c r="AF2038" i="3"/>
  <c r="AE2038" i="3"/>
  <c r="AD1937" i="3"/>
  <c r="AG1937" i="3"/>
  <c r="AF1937" i="3"/>
  <c r="AE1937" i="3"/>
  <c r="AH1937" i="3"/>
  <c r="AD2042" i="3"/>
  <c r="AG2042" i="3"/>
  <c r="AE2042" i="3"/>
  <c r="AF2042" i="3"/>
  <c r="AD2035" i="3"/>
  <c r="AF2035" i="3"/>
  <c r="AE2035" i="3"/>
  <c r="AD2027" i="3"/>
  <c r="AF2027" i="3"/>
  <c r="AH2027" i="3"/>
  <c r="AE2027" i="3"/>
  <c r="AD2047" i="3"/>
  <c r="AF2047" i="3"/>
  <c r="AG2047" i="3"/>
  <c r="AE2047" i="3"/>
  <c r="AD2043" i="3"/>
  <c r="AF2043" i="3"/>
  <c r="AE2043" i="3"/>
  <c r="AF2106" i="3"/>
  <c r="AE2106" i="3"/>
  <c r="AD2106" i="3"/>
  <c r="AD1958" i="3"/>
  <c r="AF1958" i="3"/>
  <c r="AE1958" i="3"/>
  <c r="AH1958" i="3"/>
  <c r="AD1950" i="3"/>
  <c r="AF1950" i="3"/>
  <c r="AG1950" i="3"/>
  <c r="AE1950" i="3"/>
  <c r="AH1950" i="3"/>
  <c r="AD1942" i="3"/>
  <c r="AF1942" i="3"/>
  <c r="AG1942" i="3"/>
  <c r="AE1942" i="3"/>
  <c r="AH1942" i="3"/>
  <c r="AD2032" i="3"/>
  <c r="AF2032" i="3"/>
  <c r="AE2032" i="3"/>
  <c r="AH2032" i="3"/>
  <c r="AD2016" i="3"/>
  <c r="AE2016" i="3"/>
  <c r="AF2016" i="3"/>
  <c r="AH2016" i="3"/>
  <c r="AD2003" i="3"/>
  <c r="AG2003" i="3"/>
  <c r="AF2003" i="3"/>
  <c r="AE2003" i="3"/>
  <c r="AH2003" i="3"/>
  <c r="AD2023" i="3"/>
  <c r="AF2023" i="3"/>
  <c r="AH2023" i="3"/>
  <c r="AE2023" i="3"/>
  <c r="AD2015" i="3"/>
  <c r="AF2015" i="3"/>
  <c r="AG2015" i="3"/>
  <c r="AE2015" i="3"/>
  <c r="AH2015" i="3"/>
  <c r="AD2007" i="3"/>
  <c r="AF2007" i="3"/>
  <c r="AG2007" i="3"/>
  <c r="AH2007" i="3"/>
  <c r="AE2007" i="3"/>
  <c r="AD2095" i="3"/>
  <c r="AG2095" i="3"/>
  <c r="AF2095" i="3"/>
  <c r="AE2095" i="3"/>
  <c r="AH2095" i="3"/>
  <c r="AD2083" i="3"/>
  <c r="AG2083" i="3"/>
  <c r="AE2083" i="3"/>
  <c r="AH2083" i="3"/>
  <c r="AF2083" i="3"/>
  <c r="AD2075" i="3"/>
  <c r="AG2075" i="3"/>
  <c r="AE2075" i="3"/>
  <c r="AF2075" i="3"/>
  <c r="AH2075" i="3"/>
  <c r="AD2171" i="3"/>
  <c r="AE2171" i="3"/>
  <c r="AF2171" i="3"/>
  <c r="AD2175" i="3"/>
  <c r="AE2175" i="3"/>
  <c r="AF2175" i="3"/>
  <c r="AD2157" i="3"/>
  <c r="AF2157" i="3"/>
  <c r="AE2157" i="3"/>
  <c r="AD2147" i="3"/>
  <c r="AE2147" i="3"/>
  <c r="AF2147" i="3"/>
  <c r="AD2089" i="3"/>
  <c r="AF2089" i="3"/>
  <c r="AE2089" i="3"/>
  <c r="AH2089" i="3"/>
  <c r="AD2179" i="3"/>
  <c r="AE2179" i="3"/>
  <c r="AF2179" i="3"/>
  <c r="AD2161" i="3"/>
  <c r="AF2161" i="3"/>
  <c r="AE2161" i="3"/>
  <c r="AD2139" i="3"/>
  <c r="AF2139" i="3"/>
  <c r="AE2139" i="3"/>
  <c r="AD2107" i="3"/>
  <c r="AG2107" i="3"/>
  <c r="AE2107" i="3"/>
  <c r="AF2107" i="3"/>
  <c r="AD2103" i="3"/>
  <c r="AG2103" i="3"/>
  <c r="AF2103" i="3"/>
  <c r="AE2103" i="3"/>
  <c r="AD2099" i="3"/>
  <c r="AG2099" i="3"/>
  <c r="AE2099" i="3"/>
  <c r="AF2099" i="3"/>
  <c r="AD2165" i="3"/>
  <c r="AE2165" i="3"/>
  <c r="AF2165" i="3"/>
  <c r="AD2158" i="3"/>
  <c r="AF2158" i="3"/>
  <c r="AE2158" i="3"/>
  <c r="AD2138" i="3"/>
  <c r="AF2138" i="3"/>
  <c r="AE2138" i="3"/>
  <c r="AF2172" i="3"/>
  <c r="AD2172" i="3"/>
  <c r="AE2172" i="3"/>
  <c r="AD2245" i="3"/>
  <c r="AE2245" i="3"/>
  <c r="AG2245" i="3"/>
  <c r="AF2245" i="3"/>
  <c r="AE2214" i="3"/>
  <c r="AF2214" i="3"/>
  <c r="AD2214" i="3"/>
  <c r="AG2214" i="3"/>
  <c r="AH2214" i="3"/>
  <c r="AE2246" i="3"/>
  <c r="AF2246" i="3"/>
  <c r="AD2246" i="3"/>
  <c r="AG2246" i="3"/>
  <c r="AD2225" i="3"/>
  <c r="AF2225" i="3"/>
  <c r="AE2225" i="3"/>
  <c r="AG2225" i="3"/>
  <c r="AF2215" i="3"/>
  <c r="AE2215" i="3"/>
  <c r="AH2215" i="3"/>
  <c r="AD2215" i="3"/>
  <c r="AF2199" i="3"/>
  <c r="AE2199" i="3"/>
  <c r="AH2199" i="3"/>
  <c r="AD2199" i="3"/>
  <c r="AF2239" i="3"/>
  <c r="AE2239" i="3"/>
  <c r="AD2239" i="3"/>
  <c r="AF2219" i="3"/>
  <c r="AE2219" i="3"/>
  <c r="AD2219" i="3"/>
  <c r="AH2219" i="3"/>
  <c r="AF2203" i="3"/>
  <c r="AE2203" i="3"/>
  <c r="AD2203" i="3"/>
  <c r="AH2203" i="3"/>
  <c r="AD2197" i="3"/>
  <c r="AF2197" i="3"/>
  <c r="AG2197" i="3"/>
  <c r="AE2197" i="3"/>
  <c r="AH2197" i="3"/>
  <c r="AD2135" i="3"/>
  <c r="AF2135" i="3"/>
  <c r="AE2135" i="3"/>
  <c r="AE2234" i="3"/>
  <c r="AD2234" i="3"/>
  <c r="AF2234" i="3"/>
  <c r="AG2234" i="3"/>
  <c r="AF2223" i="3"/>
  <c r="AE2223" i="3"/>
  <c r="AD2223" i="3"/>
  <c r="AF2207" i="3"/>
  <c r="AE2207" i="3"/>
  <c r="AH2207" i="3"/>
  <c r="AD2207" i="3"/>
  <c r="AD2338" i="3"/>
  <c r="AE2338" i="3"/>
  <c r="AF2338" i="3"/>
  <c r="AH2338" i="3"/>
  <c r="AF2367" i="3"/>
  <c r="AD2367" i="3"/>
  <c r="AE2367" i="3"/>
  <c r="AD2341" i="3"/>
  <c r="AG2341" i="3"/>
  <c r="AF2341" i="3"/>
  <c r="AE2341" i="3"/>
  <c r="AH2341" i="3"/>
  <c r="AD2381" i="3"/>
  <c r="AF2381" i="3"/>
  <c r="AE2381" i="3"/>
  <c r="AD2377" i="3"/>
  <c r="AF2377" i="3"/>
  <c r="AG2377" i="3"/>
  <c r="AE2377" i="3"/>
  <c r="AD2373" i="3"/>
  <c r="AF2373" i="3"/>
  <c r="AE2373" i="3"/>
  <c r="AD2369" i="3"/>
  <c r="AF2369" i="3"/>
  <c r="AE2369" i="3"/>
  <c r="AD2365" i="3"/>
  <c r="AF2365" i="3"/>
  <c r="AE2365" i="3"/>
  <c r="AD2361" i="3"/>
  <c r="AF2361" i="3"/>
  <c r="AE2361" i="3"/>
  <c r="AD2346" i="3"/>
  <c r="AF2346" i="3"/>
  <c r="AE2346" i="3"/>
  <c r="AH2346" i="3"/>
  <c r="AD2333" i="3"/>
  <c r="AG2333" i="3"/>
  <c r="AF2333" i="3"/>
  <c r="AE2333" i="3"/>
  <c r="AH2333" i="3"/>
  <c r="AD2439" i="3"/>
  <c r="AE2439" i="3"/>
  <c r="AF2439" i="3"/>
  <c r="AD2433" i="3"/>
  <c r="AF2433" i="3"/>
  <c r="AE2433" i="3"/>
  <c r="AD2421" i="3"/>
  <c r="AF2421" i="3"/>
  <c r="AE2421" i="3"/>
  <c r="AD2443" i="3"/>
  <c r="AF2443" i="3"/>
  <c r="AE2443" i="3"/>
  <c r="AD2437" i="3"/>
  <c r="AF2437" i="3"/>
  <c r="AE2437" i="3"/>
  <c r="AD2427" i="3"/>
  <c r="AF2427" i="3"/>
  <c r="AE2427" i="3"/>
  <c r="AD2332" i="3"/>
  <c r="AG2332" i="3"/>
  <c r="AF2332" i="3"/>
  <c r="AE2332" i="3"/>
  <c r="AH2332" i="3"/>
  <c r="AD2434" i="3"/>
  <c r="AF2434" i="3"/>
  <c r="AE2434" i="3"/>
  <c r="AD2445" i="3"/>
  <c r="AF2445" i="3"/>
  <c r="AE2445" i="3"/>
  <c r="AG2445" i="3"/>
  <c r="AD2435" i="3"/>
  <c r="AE2435" i="3"/>
  <c r="AF2435" i="3"/>
  <c r="AD2429" i="3"/>
  <c r="AF2429" i="3"/>
  <c r="AE2429" i="3"/>
  <c r="AF2419" i="3"/>
  <c r="AD2419" i="3"/>
  <c r="AE2419" i="3"/>
  <c r="AH2419" i="3"/>
  <c r="AD2407" i="3"/>
  <c r="AF2407" i="3"/>
  <c r="AE2407" i="3"/>
  <c r="AH2351" i="3"/>
  <c r="AD2351" i="3"/>
  <c r="AF2351" i="3"/>
  <c r="AE2351" i="3"/>
  <c r="AH2343" i="3"/>
  <c r="AE2343" i="3"/>
  <c r="AF2343" i="3"/>
  <c r="AD2343" i="3"/>
  <c r="AH2335" i="3"/>
  <c r="AD2335" i="3"/>
  <c r="AF2335" i="3"/>
  <c r="AE2335" i="3"/>
  <c r="AD2420" i="3"/>
  <c r="AG2420" i="3"/>
  <c r="AF2420" i="3"/>
  <c r="AE2420" i="3"/>
  <c r="AH2420" i="3"/>
  <c r="AD2514" i="3"/>
  <c r="AF2514" i="3"/>
  <c r="AE2514" i="3"/>
  <c r="AE2501" i="3"/>
  <c r="AD2501" i="3"/>
  <c r="AF2501" i="3"/>
  <c r="AD2487" i="3"/>
  <c r="AF2487" i="3"/>
  <c r="AE2487" i="3"/>
  <c r="AD2474" i="3"/>
  <c r="AF2474" i="3"/>
  <c r="AE2474" i="3"/>
  <c r="AE2497" i="3"/>
  <c r="AF2497" i="3"/>
  <c r="AD2497" i="3"/>
  <c r="AD2483" i="3"/>
  <c r="AF2483" i="3"/>
  <c r="AE2483" i="3"/>
  <c r="AD2468" i="3"/>
  <c r="AE2468" i="3"/>
  <c r="AF2468" i="3"/>
  <c r="AD2515" i="3"/>
  <c r="AF2515" i="3"/>
  <c r="AE2515" i="3"/>
  <c r="AD2496" i="3"/>
  <c r="AE2496" i="3"/>
  <c r="AF2496" i="3"/>
  <c r="AD2504" i="3"/>
  <c r="AF2504" i="3"/>
  <c r="AE2504" i="3"/>
  <c r="AD2494" i="3"/>
  <c r="AF2494" i="3"/>
  <c r="AE2494" i="3"/>
  <c r="AD2510" i="3"/>
  <c r="AF2510" i="3"/>
  <c r="AE2510" i="3"/>
  <c r="AD2486" i="3"/>
  <c r="AE2486" i="3"/>
  <c r="AF2486" i="3"/>
  <c r="AD2476" i="3"/>
  <c r="AE2476" i="3"/>
  <c r="AF2476" i="3"/>
  <c r="AD2492" i="3"/>
  <c r="AE2492" i="3"/>
  <c r="AF2492" i="3"/>
  <c r="AG1236" i="3"/>
  <c r="AG1223" i="3"/>
  <c r="AG1220" i="3"/>
  <c r="AG1251" i="3"/>
  <c r="AG1207" i="3"/>
  <c r="AG1847" i="3"/>
  <c r="AG1826" i="3"/>
  <c r="AG1639" i="3"/>
  <c r="AG1623" i="3"/>
  <c r="AG1626" i="3"/>
  <c r="AG1651" i="3"/>
  <c r="AG1635" i="3"/>
  <c r="AG1607" i="3"/>
  <c r="AG1650" i="3"/>
  <c r="AG1646" i="3"/>
  <c r="AG1642" i="3"/>
  <c r="AG1638" i="3"/>
  <c r="AG1634" i="3"/>
  <c r="AG1630" i="3"/>
  <c r="AG1627" i="3"/>
  <c r="AG1618" i="3"/>
  <c r="AG1619" i="3"/>
  <c r="AG1956" i="3"/>
  <c r="AG1947" i="3"/>
  <c r="AG1952" i="3"/>
  <c r="AG2024" i="3"/>
  <c r="AG2036" i="3"/>
  <c r="AG2025" i="3"/>
  <c r="AG2037" i="3"/>
  <c r="AG2049" i="3"/>
  <c r="AG2005" i="3"/>
  <c r="AG1431" i="3"/>
  <c r="AG1238" i="3"/>
  <c r="AG1222" i="3"/>
  <c r="AG1645" i="3"/>
  <c r="AG1703" i="3"/>
  <c r="AG1845" i="3"/>
  <c r="AG1962" i="3"/>
  <c r="AG1974" i="3"/>
  <c r="AG1907" i="3"/>
  <c r="AG1911" i="3"/>
  <c r="AG2039" i="3"/>
  <c r="AG2096" i="3"/>
  <c r="AG2210" i="3"/>
  <c r="AG2357" i="3"/>
  <c r="Y1250" i="3"/>
  <c r="Y1237" i="3"/>
  <c r="Y1228" i="3"/>
  <c r="Y1208" i="3"/>
  <c r="Y1435" i="3"/>
  <c r="Y1227" i="3"/>
  <c r="Y1215" i="3"/>
  <c r="Y1448" i="3"/>
  <c r="Y1429" i="3"/>
  <c r="Y1244" i="3"/>
  <c r="Y1223" i="3"/>
  <c r="Y1212" i="3"/>
  <c r="Y1436" i="3"/>
  <c r="Y1411" i="3"/>
  <c r="Y1252" i="3"/>
  <c r="Y1242" i="3"/>
  <c r="Y1234" i="3"/>
  <c r="Y1213" i="3"/>
  <c r="Y1431" i="3"/>
  <c r="Y1434" i="3"/>
  <c r="Y1423" i="3"/>
  <c r="Y1407" i="3"/>
  <c r="Y1648" i="3"/>
  <c r="Y1632" i="3"/>
  <c r="Y1639" i="3"/>
  <c r="Y1613" i="3"/>
  <c r="Y1401" i="3"/>
  <c r="Y1646" i="3"/>
  <c r="Y1630" i="3"/>
  <c r="Y1418" i="3"/>
  <c r="Y1402" i="3"/>
  <c r="Y1644" i="3"/>
  <c r="Y1628" i="3"/>
  <c r="Y1622" i="3"/>
  <c r="Y1606" i="3"/>
  <c r="Y1680" i="3"/>
  <c r="Y1846" i="3"/>
  <c r="Y1818" i="3"/>
  <c r="Y1701" i="3"/>
  <c r="Y1679" i="3"/>
  <c r="Y1841" i="3"/>
  <c r="Y1610" i="3"/>
  <c r="Y1715" i="3"/>
  <c r="Y1707" i="3"/>
  <c r="Y1699" i="3"/>
  <c r="Y1686" i="3"/>
  <c r="Y1670" i="3"/>
  <c r="Y1845" i="3"/>
  <c r="Y1812" i="3"/>
  <c r="Y1617" i="3"/>
  <c r="Y1718" i="3"/>
  <c r="Y1702" i="3"/>
  <c r="Y1691" i="3"/>
  <c r="Y1675" i="3"/>
  <c r="Y1836" i="3"/>
  <c r="Y1820" i="3"/>
  <c r="Y1822" i="3"/>
  <c r="Y1811" i="3"/>
  <c r="Y1918" i="3"/>
  <c r="Y1906" i="3"/>
  <c r="Y1871" i="3"/>
  <c r="Y1966" i="3"/>
  <c r="Y1907" i="3"/>
  <c r="Y1890" i="3"/>
  <c r="Y1985" i="3"/>
  <c r="Y1960" i="3"/>
  <c r="Y1809" i="3"/>
  <c r="Y1898" i="3"/>
  <c r="Y1883" i="3"/>
  <c r="Y1972" i="3"/>
  <c r="Y1826" i="3"/>
  <c r="Y1814" i="3"/>
  <c r="Y1916" i="3"/>
  <c r="Y1908" i="3"/>
  <c r="Y1879" i="3"/>
  <c r="Y1963" i="3"/>
  <c r="Y1886" i="3"/>
  <c r="Y1876" i="3"/>
  <c r="Y1982" i="3"/>
  <c r="Y1974" i="3"/>
  <c r="Y1957" i="3"/>
  <c r="Y1941" i="3"/>
  <c r="Y2031" i="3"/>
  <c r="Y2009" i="3"/>
  <c r="Y1938" i="3"/>
  <c r="Y2042" i="3"/>
  <c r="Y2002" i="3"/>
  <c r="Y1953" i="3"/>
  <c r="Y1937" i="3"/>
  <c r="Y2043" i="3"/>
  <c r="Y2022" i="3"/>
  <c r="Y2114" i="3"/>
  <c r="Y1961" i="3"/>
  <c r="Y1950" i="3"/>
  <c r="Y2050" i="3"/>
  <c r="Y2033" i="3"/>
  <c r="Y2018" i="3"/>
  <c r="Y2004" i="3"/>
  <c r="Y2037" i="3"/>
  <c r="Y2021" i="3"/>
  <c r="Y2005" i="3"/>
  <c r="Y2107" i="3"/>
  <c r="Y2096" i="3"/>
  <c r="Y2076" i="3"/>
  <c r="Y2081" i="3"/>
  <c r="Y2088" i="3"/>
  <c r="Y2070" i="3"/>
  <c r="Y2109" i="3"/>
  <c r="Y2101" i="3"/>
  <c r="Y2085" i="3"/>
  <c r="Y2068" i="3"/>
  <c r="Y2069" i="3"/>
  <c r="Y2233" i="3"/>
  <c r="Y2218" i="3"/>
  <c r="Y2202" i="3"/>
  <c r="Y2225" i="3"/>
  <c r="Y2212" i="3"/>
  <c r="Y2216" i="3"/>
  <c r="Y2200" i="3"/>
  <c r="Y2214" i="3"/>
  <c r="Y2229" i="3"/>
  <c r="Y2350" i="3"/>
  <c r="Y2380" i="3"/>
  <c r="Y2352" i="3"/>
  <c r="Y2371" i="3"/>
  <c r="Y2381" i="3"/>
  <c r="Y2373" i="3"/>
  <c r="Y2365" i="3"/>
  <c r="Y2355" i="3"/>
  <c r="Y2338" i="3"/>
  <c r="Y2422" i="3"/>
  <c r="Y2354" i="3"/>
  <c r="Y2343" i="3"/>
  <c r="Y2415" i="3"/>
  <c r="Y2403" i="3"/>
  <c r="Y2412" i="3"/>
  <c r="AG1904" i="3"/>
  <c r="AG1908" i="3"/>
  <c r="AG1884" i="3"/>
  <c r="AG1889" i="3"/>
  <c r="Y1909" i="3"/>
  <c r="AG1892" i="3"/>
  <c r="AG2240" i="3"/>
  <c r="Y2235" i="3"/>
  <c r="AG2212" i="3"/>
  <c r="AG2203" i="3"/>
  <c r="AG2200" i="3"/>
  <c r="AG2204" i="3"/>
  <c r="Y2231" i="3"/>
  <c r="AG2343" i="3"/>
  <c r="AG2354" i="3"/>
  <c r="AG2363" i="3"/>
  <c r="AG2338" i="3"/>
  <c r="AG1424" i="3"/>
  <c r="AG1448" i="3"/>
  <c r="AG1441" i="3"/>
  <c r="AG1417" i="3"/>
  <c r="AG1420" i="3"/>
  <c r="AG2101" i="3"/>
  <c r="AG2113" i="3"/>
  <c r="AG2106" i="3"/>
  <c r="AG2078" i="3"/>
  <c r="AG2077" i="3"/>
  <c r="AG2073" i="3"/>
  <c r="AG1716" i="3"/>
  <c r="AG1712" i="3"/>
  <c r="AG1708" i="3"/>
  <c r="AG1704" i="3"/>
  <c r="AG1700" i="3"/>
  <c r="AG1696" i="3"/>
  <c r="AG1693" i="3"/>
  <c r="AG1684" i="3"/>
  <c r="AG1673" i="3"/>
  <c r="AG1688" i="3"/>
  <c r="AG1709" i="3"/>
  <c r="AG1685" i="3"/>
  <c r="AD794" i="3"/>
  <c r="AE794" i="3"/>
  <c r="AF794" i="3"/>
  <c r="AD783" i="3"/>
  <c r="AF783" i="3"/>
  <c r="AE783" i="3"/>
  <c r="AD854" i="3"/>
  <c r="AE854" i="3"/>
  <c r="AF854" i="3"/>
  <c r="AD848" i="3"/>
  <c r="AF848" i="3"/>
  <c r="AE848" i="3"/>
  <c r="AD923" i="3"/>
  <c r="AE923" i="3"/>
  <c r="AF923" i="3"/>
  <c r="AD918" i="3"/>
  <c r="AF918" i="3"/>
  <c r="AE918" i="3"/>
  <c r="AD904" i="3"/>
  <c r="AE904" i="3"/>
  <c r="AF904" i="3"/>
  <c r="AD896" i="3"/>
  <c r="AE896" i="3"/>
  <c r="AF896" i="3"/>
  <c r="AD888" i="3"/>
  <c r="AE888" i="3"/>
  <c r="AF888" i="3"/>
  <c r="AD983" i="3"/>
  <c r="AE983" i="3"/>
  <c r="AF983" i="3"/>
  <c r="AD969" i="3"/>
  <c r="AF969" i="3"/>
  <c r="AE969" i="3"/>
  <c r="AD957" i="3"/>
  <c r="AE957" i="3"/>
  <c r="AF957" i="3"/>
  <c r="AD949" i="3"/>
  <c r="AF949" i="3"/>
  <c r="AE949" i="3"/>
  <c r="AD941" i="3"/>
  <c r="AE941" i="3"/>
  <c r="AF941" i="3"/>
  <c r="AD1102" i="3"/>
  <c r="AE1102" i="3"/>
  <c r="AF1102" i="3"/>
  <c r="AD1087" i="3"/>
  <c r="AF1087" i="3"/>
  <c r="AE1087" i="3"/>
  <c r="AE1077" i="3"/>
  <c r="AD1077" i="3"/>
  <c r="AF1077" i="3"/>
  <c r="AD779" i="3"/>
  <c r="AF779" i="3"/>
  <c r="AE779" i="3"/>
  <c r="AD855" i="3"/>
  <c r="AE855" i="3"/>
  <c r="AF855" i="3"/>
  <c r="AD965" i="3"/>
  <c r="AF965" i="3"/>
  <c r="AE965" i="3"/>
  <c r="AD1096" i="3"/>
  <c r="AF1096" i="3"/>
  <c r="AE1096" i="3"/>
  <c r="AF785" i="3"/>
  <c r="AD785" i="3"/>
  <c r="AE785" i="3"/>
  <c r="AD776" i="3"/>
  <c r="AE776" i="3"/>
  <c r="AF776" i="3"/>
  <c r="AD856" i="3"/>
  <c r="AF856" i="3"/>
  <c r="AE856" i="3"/>
  <c r="AF846" i="3"/>
  <c r="AD846" i="3"/>
  <c r="AE846" i="3"/>
  <c r="AF838" i="3"/>
  <c r="AD838" i="3"/>
  <c r="AE838" i="3"/>
  <c r="AD902" i="3"/>
  <c r="AF902" i="3"/>
  <c r="AE902" i="3"/>
  <c r="AD894" i="3"/>
  <c r="AF894" i="3"/>
  <c r="AE894" i="3"/>
  <c r="AD990" i="3"/>
  <c r="AF990" i="3"/>
  <c r="AE990" i="3"/>
  <c r="AF980" i="3"/>
  <c r="AD980" i="3"/>
  <c r="AE980" i="3"/>
  <c r="AD961" i="3"/>
  <c r="AE961" i="3"/>
  <c r="AF961" i="3"/>
  <c r="AD953" i="3"/>
  <c r="AF953" i="3"/>
  <c r="AE953" i="3"/>
  <c r="AD945" i="3"/>
  <c r="AE945" i="3"/>
  <c r="AF945" i="3"/>
  <c r="AF1117" i="3"/>
  <c r="AD1117" i="3"/>
  <c r="AE1117" i="3"/>
  <c r="AE1093" i="3"/>
  <c r="AD1093" i="3"/>
  <c r="AF1093" i="3"/>
  <c r="AD1084" i="3"/>
  <c r="AE1084" i="3"/>
  <c r="AF1084" i="3"/>
  <c r="AD792" i="3"/>
  <c r="AE792" i="3"/>
  <c r="AF792" i="3"/>
  <c r="AD786" i="3"/>
  <c r="AE786" i="3"/>
  <c r="AF786" i="3"/>
  <c r="AD860" i="3"/>
  <c r="AF860" i="3"/>
  <c r="AE860" i="3"/>
  <c r="AD850" i="3"/>
  <c r="AE850" i="3"/>
  <c r="AF850" i="3"/>
  <c r="AD844" i="3"/>
  <c r="AF844" i="3"/>
  <c r="AE844" i="3"/>
  <c r="AD840" i="3"/>
  <c r="AF840" i="3"/>
  <c r="AE840" i="3"/>
  <c r="AD836" i="3"/>
  <c r="AF836" i="3"/>
  <c r="AE836" i="3"/>
  <c r="AD924" i="3"/>
  <c r="AE924" i="3"/>
  <c r="AF924" i="3"/>
  <c r="AD915" i="3"/>
  <c r="AE915" i="3"/>
  <c r="AF915" i="3"/>
  <c r="AD911" i="3"/>
  <c r="AE911" i="3"/>
  <c r="AF911" i="3"/>
  <c r="AD972" i="3"/>
  <c r="AE972" i="3"/>
  <c r="AF972" i="3"/>
  <c r="AD1105" i="3"/>
  <c r="AE1105" i="3"/>
  <c r="AF1105" i="3"/>
  <c r="AD1095" i="3"/>
  <c r="AF1095" i="3"/>
  <c r="AE1095" i="3"/>
  <c r="AE1085" i="3"/>
  <c r="AD1085" i="3"/>
  <c r="AF1085" i="3"/>
  <c r="AD1076" i="3"/>
  <c r="AE1076" i="3"/>
  <c r="AF1076" i="3"/>
  <c r="AD1101" i="3"/>
  <c r="AE1101" i="3"/>
  <c r="AF1101" i="3"/>
  <c r="AD1089" i="3"/>
  <c r="AE1089" i="3"/>
  <c r="AF1089" i="3"/>
  <c r="AD1081" i="3"/>
  <c r="AE1081" i="3"/>
  <c r="AF1081" i="3"/>
  <c r="AE1073" i="3"/>
  <c r="AF1073" i="3"/>
  <c r="AD1073" i="3"/>
  <c r="AD1251" i="3"/>
  <c r="AE1251" i="3"/>
  <c r="AF1251" i="3"/>
  <c r="AD1231" i="3"/>
  <c r="AE1231" i="3"/>
  <c r="AF1231" i="3"/>
  <c r="AH1231" i="3"/>
  <c r="AD1318" i="3"/>
  <c r="AE1318" i="3"/>
  <c r="AF1318" i="3"/>
  <c r="AD1363" i="3"/>
  <c r="AF1363" i="3"/>
  <c r="AE1363" i="3"/>
  <c r="AE1437" i="3"/>
  <c r="AD1437" i="3"/>
  <c r="AF1437" i="3"/>
  <c r="AE1224" i="3"/>
  <c r="AF1224" i="3"/>
  <c r="AH1224" i="3"/>
  <c r="AD1224" i="3"/>
  <c r="AD1215" i="3"/>
  <c r="AF1215" i="3"/>
  <c r="AE1215" i="3"/>
  <c r="AH1215" i="3"/>
  <c r="AD1207" i="3"/>
  <c r="AF1207" i="3"/>
  <c r="AE1207" i="3"/>
  <c r="AH1207" i="3"/>
  <c r="AD1316" i="3"/>
  <c r="AF1316" i="3"/>
  <c r="AE1316" i="3"/>
  <c r="AE1310" i="3"/>
  <c r="AF1310" i="3"/>
  <c r="AD1310" i="3"/>
  <c r="AE1378" i="3"/>
  <c r="AF1378" i="3"/>
  <c r="AD1378" i="3"/>
  <c r="AD1354" i="3"/>
  <c r="AF1354" i="3"/>
  <c r="AE1354" i="3"/>
  <c r="AF1248" i="3"/>
  <c r="AD1248" i="3"/>
  <c r="AE1248" i="3"/>
  <c r="AD1223" i="3"/>
  <c r="AE1223" i="3"/>
  <c r="AF1223" i="3"/>
  <c r="AH1223" i="3"/>
  <c r="AD1312" i="3"/>
  <c r="AF1312" i="3"/>
  <c r="AE1312" i="3"/>
  <c r="AF1306" i="3"/>
  <c r="AD1306" i="3"/>
  <c r="AE1306" i="3"/>
  <c r="AD1381" i="3"/>
  <c r="AE1381" i="3"/>
  <c r="AF1381" i="3"/>
  <c r="AD1377" i="3"/>
  <c r="AE1377" i="3"/>
  <c r="AF1377" i="3"/>
  <c r="AD1373" i="3"/>
  <c r="AE1373" i="3"/>
  <c r="AF1373" i="3"/>
  <c r="AD1369" i="3"/>
  <c r="AE1369" i="3"/>
  <c r="AF1369" i="3"/>
  <c r="AD1359" i="3"/>
  <c r="AF1359" i="3"/>
  <c r="AE1359" i="3"/>
  <c r="AD1448" i="3"/>
  <c r="AE1448" i="3"/>
  <c r="AF1448" i="3"/>
  <c r="AD1439" i="3"/>
  <c r="AF1439" i="3"/>
  <c r="AE1439" i="3"/>
  <c r="AF1425" i="3"/>
  <c r="AH1425" i="3"/>
  <c r="AD1425" i="3"/>
  <c r="AE1425" i="3"/>
  <c r="AF1409" i="3"/>
  <c r="AE1409" i="3"/>
  <c r="AD1409" i="3"/>
  <c r="AH1409" i="3"/>
  <c r="AD1249" i="3"/>
  <c r="AE1249" i="3"/>
  <c r="AF1249" i="3"/>
  <c r="AG1249" i="3"/>
  <c r="AD1245" i="3"/>
  <c r="AG1245" i="3"/>
  <c r="AF1245" i="3"/>
  <c r="AE1245" i="3"/>
  <c r="AD1241" i="3"/>
  <c r="AG1241" i="3"/>
  <c r="AE1241" i="3"/>
  <c r="AF1241" i="3"/>
  <c r="AD1237" i="3"/>
  <c r="AG1237" i="3"/>
  <c r="AF1237" i="3"/>
  <c r="AE1237" i="3"/>
  <c r="AD1233" i="3"/>
  <c r="AG1233" i="3"/>
  <c r="AF1233" i="3"/>
  <c r="AE1233" i="3"/>
  <c r="AH1233" i="3"/>
  <c r="AD1308" i="3"/>
  <c r="AF1308" i="3"/>
  <c r="AE1308" i="3"/>
  <c r="AD1302" i="3"/>
  <c r="AE1302" i="3"/>
  <c r="AF1302" i="3"/>
  <c r="AD1365" i="3"/>
  <c r="AE1365" i="3"/>
  <c r="AF1365" i="3"/>
  <c r="AD1357" i="3"/>
  <c r="AE1357" i="3"/>
  <c r="AF1357" i="3"/>
  <c r="AD1443" i="3"/>
  <c r="AF1443" i="3"/>
  <c r="AE1443" i="3"/>
  <c r="AD1412" i="3"/>
  <c r="AF1412" i="3"/>
  <c r="AE1412" i="3"/>
  <c r="AH1412" i="3"/>
  <c r="AD1421" i="3"/>
  <c r="AH1421" i="3"/>
  <c r="AF1421" i="3"/>
  <c r="AE1421" i="3"/>
  <c r="AD1413" i="3"/>
  <c r="AH1413" i="3"/>
  <c r="AE1413" i="3"/>
  <c r="AF1413" i="3"/>
  <c r="AD1405" i="3"/>
  <c r="AE1405" i="3"/>
  <c r="AH1405" i="3"/>
  <c r="AF1405" i="3"/>
  <c r="AF1481" i="3"/>
  <c r="AE1481" i="3"/>
  <c r="AD1481" i="3"/>
  <c r="AF1553" i="3"/>
  <c r="AE1553" i="3"/>
  <c r="AD1553" i="3"/>
  <c r="AF1537" i="3"/>
  <c r="AE1537" i="3"/>
  <c r="AD1537" i="3"/>
  <c r="AD1648" i="3"/>
  <c r="AG1648" i="3"/>
  <c r="AE1648" i="3"/>
  <c r="AF1648" i="3"/>
  <c r="AD1632" i="3"/>
  <c r="AG1632" i="3"/>
  <c r="AE1632" i="3"/>
  <c r="AF1632" i="3"/>
  <c r="AE1627" i="3"/>
  <c r="AD1627" i="3"/>
  <c r="AF1627" i="3"/>
  <c r="AH1627" i="3"/>
  <c r="AD1613" i="3"/>
  <c r="AG1613" i="3"/>
  <c r="AF1613" i="3"/>
  <c r="AE1613" i="3"/>
  <c r="AH1613" i="3"/>
  <c r="AE1510" i="3"/>
  <c r="AF1510" i="3"/>
  <c r="AD1510" i="3"/>
  <c r="AE1502" i="3"/>
  <c r="AF1502" i="3"/>
  <c r="AD1502" i="3"/>
  <c r="AE1494" i="3"/>
  <c r="AF1494" i="3"/>
  <c r="AD1494" i="3"/>
  <c r="AE1478" i="3"/>
  <c r="AF1478" i="3"/>
  <c r="AD1478" i="3"/>
  <c r="AE1583" i="3"/>
  <c r="AF1583" i="3"/>
  <c r="AD1583" i="3"/>
  <c r="AE1567" i="3"/>
  <c r="AF1567" i="3"/>
  <c r="AD1567" i="3"/>
  <c r="AF1549" i="3"/>
  <c r="AE1549" i="3"/>
  <c r="AD1549" i="3"/>
  <c r="AD1651" i="3"/>
  <c r="AF1651" i="3"/>
  <c r="AE1651" i="3"/>
  <c r="AD1645" i="3"/>
  <c r="AF1645" i="3"/>
  <c r="AE1645" i="3"/>
  <c r="AD1635" i="3"/>
  <c r="AF1635" i="3"/>
  <c r="AE1635" i="3"/>
  <c r="AD1629" i="3"/>
  <c r="AF1629" i="3"/>
  <c r="AE1629" i="3"/>
  <c r="AE1611" i="3"/>
  <c r="AF1611" i="3"/>
  <c r="AD1611" i="3"/>
  <c r="AH1611" i="3"/>
  <c r="AF1489" i="3"/>
  <c r="AE1489" i="3"/>
  <c r="AD1489" i="3"/>
  <c r="AF1473" i="3"/>
  <c r="AE1473" i="3"/>
  <c r="AD1473" i="3"/>
  <c r="AD1578" i="3"/>
  <c r="AE1578" i="3"/>
  <c r="AF1578" i="3"/>
  <c r="AF1573" i="3"/>
  <c r="AE1573" i="3"/>
  <c r="AD1573" i="3"/>
  <c r="AD1562" i="3"/>
  <c r="AE1562" i="3"/>
  <c r="AF1562" i="3"/>
  <c r="AE1552" i="3"/>
  <c r="AD1552" i="3"/>
  <c r="AF1552" i="3"/>
  <c r="AD1546" i="3"/>
  <c r="AE1546" i="3"/>
  <c r="AF1546" i="3"/>
  <c r="AE1536" i="3"/>
  <c r="AD1536" i="3"/>
  <c r="AF1536" i="3"/>
  <c r="AD1487" i="3"/>
  <c r="AF1487" i="3"/>
  <c r="AE1487" i="3"/>
  <c r="AD1471" i="3"/>
  <c r="AF1471" i="3"/>
  <c r="AE1471" i="3"/>
  <c r="AE1584" i="3"/>
  <c r="AD1584" i="3"/>
  <c r="AF1584" i="3"/>
  <c r="AE1568" i="3"/>
  <c r="AD1568" i="3"/>
  <c r="AF1568" i="3"/>
  <c r="AF1557" i="3"/>
  <c r="AE1557" i="3"/>
  <c r="AD1557" i="3"/>
  <c r="AF1541" i="3"/>
  <c r="AE1541" i="3"/>
  <c r="AD1541" i="3"/>
  <c r="AD1618" i="3"/>
  <c r="AF1618" i="3"/>
  <c r="AE1618" i="3"/>
  <c r="AH1618" i="3"/>
  <c r="AD1840" i="3"/>
  <c r="AG1840" i="3"/>
  <c r="AF1840" i="3"/>
  <c r="AE1840" i="3"/>
  <c r="AE1701" i="3"/>
  <c r="AF1701" i="3"/>
  <c r="AD1701" i="3"/>
  <c r="AD1686" i="3"/>
  <c r="AG1686" i="3"/>
  <c r="AF1686" i="3"/>
  <c r="AE1686" i="3"/>
  <c r="AH1686" i="3"/>
  <c r="AD1678" i="3"/>
  <c r="AG1678" i="3"/>
  <c r="AH1678" i="3"/>
  <c r="AF1678" i="3"/>
  <c r="AE1678" i="3"/>
  <c r="AD1670" i="3"/>
  <c r="AG1670" i="3"/>
  <c r="AF1670" i="3"/>
  <c r="AE1670" i="3"/>
  <c r="AH1670" i="3"/>
  <c r="AD1828" i="3"/>
  <c r="AG1828" i="3"/>
  <c r="AF1828" i="3"/>
  <c r="AE1828" i="3"/>
  <c r="AF1693" i="3"/>
  <c r="AH1693" i="3"/>
  <c r="AD1693" i="3"/>
  <c r="AE1693" i="3"/>
  <c r="AD1684" i="3"/>
  <c r="AE1684" i="3"/>
  <c r="AF1684" i="3"/>
  <c r="AH1684" i="3"/>
  <c r="AD1676" i="3"/>
  <c r="AE1676" i="3"/>
  <c r="AF1676" i="3"/>
  <c r="AH1676" i="3"/>
  <c r="AD1847" i="3"/>
  <c r="AE1847" i="3"/>
  <c r="AF1847" i="3"/>
  <c r="AD1841" i="3"/>
  <c r="AF1841" i="3"/>
  <c r="AE1841" i="3"/>
  <c r="AD1625" i="3"/>
  <c r="AF1625" i="3"/>
  <c r="AE1625" i="3"/>
  <c r="AH1625" i="3"/>
  <c r="AD1617" i="3"/>
  <c r="AF1617" i="3"/>
  <c r="AG1617" i="3"/>
  <c r="AE1617" i="3"/>
  <c r="AH1617" i="3"/>
  <c r="AD1609" i="3"/>
  <c r="AF1609" i="3"/>
  <c r="AG1609" i="3"/>
  <c r="AE1609" i="3"/>
  <c r="AH1609" i="3"/>
  <c r="AD1692" i="3"/>
  <c r="AE1692" i="3"/>
  <c r="AF1692" i="3"/>
  <c r="AH1692" i="3"/>
  <c r="AD1822" i="3"/>
  <c r="AE1822" i="3"/>
  <c r="AF1822" i="3"/>
  <c r="AH1822" i="3"/>
  <c r="AH1867" i="3"/>
  <c r="AF1867" i="3"/>
  <c r="AE1867" i="3"/>
  <c r="AG1867" i="3"/>
  <c r="AD1867" i="3"/>
  <c r="AD1908" i="3"/>
  <c r="AE1908" i="3"/>
  <c r="AF1908" i="3"/>
  <c r="AE1952" i="3"/>
  <c r="AF1952" i="3"/>
  <c r="AD1952" i="3"/>
  <c r="AH1952" i="3"/>
  <c r="AD1896" i="3"/>
  <c r="AF1896" i="3"/>
  <c r="AE1896" i="3"/>
  <c r="AF1889" i="3"/>
  <c r="AD1889" i="3"/>
  <c r="AH1889" i="3"/>
  <c r="AE1889" i="3"/>
  <c r="AD1871" i="3"/>
  <c r="AG1871" i="3"/>
  <c r="AF1871" i="3"/>
  <c r="AH1871" i="3"/>
  <c r="AE1871" i="3"/>
  <c r="AD1962" i="3"/>
  <c r="AF1962" i="3"/>
  <c r="AH1962" i="3"/>
  <c r="AE1962" i="3"/>
  <c r="AD1900" i="3"/>
  <c r="AE1900" i="3"/>
  <c r="AF1900" i="3"/>
  <c r="AD1874" i="3"/>
  <c r="AG1874" i="3"/>
  <c r="AH1874" i="3"/>
  <c r="AF1874" i="3"/>
  <c r="AE1874" i="3"/>
  <c r="AF1984" i="3"/>
  <c r="AD1984" i="3"/>
  <c r="AE1984" i="3"/>
  <c r="AD1826" i="3"/>
  <c r="AE1826" i="3"/>
  <c r="AF1826" i="3"/>
  <c r="AH1826" i="3"/>
  <c r="AH1803" i="3"/>
  <c r="AD1803" i="3"/>
  <c r="AE1803" i="3"/>
  <c r="AF1803" i="3"/>
  <c r="AD1915" i="3"/>
  <c r="AF1915" i="3"/>
  <c r="AE1915" i="3"/>
  <c r="AG1915" i="3"/>
  <c r="AD1910" i="3"/>
  <c r="AG1910" i="3"/>
  <c r="AF1910" i="3"/>
  <c r="AE1910" i="3"/>
  <c r="AF1901" i="3"/>
  <c r="AD1901" i="3"/>
  <c r="AE1901" i="3"/>
  <c r="AD1891" i="3"/>
  <c r="AF1891" i="3"/>
  <c r="AE1891" i="3"/>
  <c r="AH1891" i="3"/>
  <c r="AD1954" i="3"/>
  <c r="AG1954" i="3"/>
  <c r="AF1954" i="3"/>
  <c r="AE1954" i="3"/>
  <c r="AH1954" i="3"/>
  <c r="AH1968" i="3"/>
  <c r="AH1977" i="3" s="1"/>
  <c r="AD1968" i="3"/>
  <c r="AE1968" i="3"/>
  <c r="AF1968" i="3"/>
  <c r="AD2010" i="3"/>
  <c r="AG2010" i="3"/>
  <c r="AF2010" i="3"/>
  <c r="AH2010" i="3"/>
  <c r="AE2010" i="3"/>
  <c r="AD2092" i="3"/>
  <c r="AF2092" i="3"/>
  <c r="AE2092" i="3"/>
  <c r="AH2092" i="3"/>
  <c r="AE1936" i="3"/>
  <c r="AF1936" i="3"/>
  <c r="AH1936" i="3"/>
  <c r="AD1936" i="3"/>
  <c r="AD2002" i="3"/>
  <c r="AG2002" i="3"/>
  <c r="AH2002" i="3"/>
  <c r="AF2002" i="3"/>
  <c r="AE2002" i="3"/>
  <c r="AE2090" i="3"/>
  <c r="AF2090" i="3"/>
  <c r="AD2090" i="3"/>
  <c r="AH2090" i="3"/>
  <c r="AD1951" i="3"/>
  <c r="AF1951" i="3"/>
  <c r="AE1951" i="3"/>
  <c r="AH1951" i="3"/>
  <c r="AD1943" i="3"/>
  <c r="AE1943" i="3"/>
  <c r="AF1943" i="3"/>
  <c r="AH1943" i="3"/>
  <c r="AD2050" i="3"/>
  <c r="AG2050" i="3"/>
  <c r="AF2050" i="3"/>
  <c r="AE2050" i="3"/>
  <c r="AD2046" i="3"/>
  <c r="AG2046" i="3"/>
  <c r="AF2046" i="3"/>
  <c r="AE2046" i="3"/>
  <c r="AD2011" i="3"/>
  <c r="AG2011" i="3"/>
  <c r="AF2011" i="3"/>
  <c r="AH2011" i="3"/>
  <c r="AE2011" i="3"/>
  <c r="AE2001" i="3"/>
  <c r="AH2001" i="3"/>
  <c r="AD2001" i="3"/>
  <c r="AF2001" i="3"/>
  <c r="AD2093" i="3"/>
  <c r="AF2093" i="3"/>
  <c r="AE2093" i="3"/>
  <c r="AH2093" i="3"/>
  <c r="AD1957" i="3"/>
  <c r="AG1957" i="3"/>
  <c r="AE1957" i="3"/>
  <c r="AF1957" i="3"/>
  <c r="AH1957" i="3"/>
  <c r="AD1949" i="3"/>
  <c r="AG1949" i="3"/>
  <c r="AF1949" i="3"/>
  <c r="AE1949" i="3"/>
  <c r="AH1949" i="3"/>
  <c r="AD1941" i="3"/>
  <c r="AG1941" i="3"/>
  <c r="AE1941" i="3"/>
  <c r="AF1941" i="3"/>
  <c r="AH1941" i="3"/>
  <c r="AD2030" i="3"/>
  <c r="AG2030" i="3"/>
  <c r="AF2030" i="3"/>
  <c r="AE2030" i="3"/>
  <c r="AH2030" i="3"/>
  <c r="AD2012" i="3"/>
  <c r="AE2012" i="3"/>
  <c r="AF2012" i="3"/>
  <c r="AH2012" i="3"/>
  <c r="AF2041" i="3"/>
  <c r="AD2041" i="3"/>
  <c r="AE2041" i="3"/>
  <c r="AD2022" i="3"/>
  <c r="AG2022" i="3"/>
  <c r="AE2022" i="3"/>
  <c r="AF2022" i="3"/>
  <c r="AH2022" i="3"/>
  <c r="AD2014" i="3"/>
  <c r="AG2014" i="3"/>
  <c r="AF2014" i="3"/>
  <c r="AE2014" i="3"/>
  <c r="AH2014" i="3"/>
  <c r="AD2006" i="3"/>
  <c r="AG2006" i="3"/>
  <c r="AE2006" i="3"/>
  <c r="AF2006" i="3"/>
  <c r="AH2006" i="3"/>
  <c r="AD2094" i="3"/>
  <c r="AE2094" i="3"/>
  <c r="AH2094" i="3"/>
  <c r="AF2094" i="3"/>
  <c r="AD2082" i="3"/>
  <c r="AE2082" i="3"/>
  <c r="AF2082" i="3"/>
  <c r="AH2082" i="3"/>
  <c r="AD2074" i="3"/>
  <c r="AE2074" i="3"/>
  <c r="AF2074" i="3"/>
  <c r="AH2074" i="3"/>
  <c r="AD2169" i="3"/>
  <c r="AE2169" i="3"/>
  <c r="AF2169" i="3"/>
  <c r="AD2162" i="3"/>
  <c r="AF2162" i="3"/>
  <c r="AE2162" i="3"/>
  <c r="AD2146" i="3"/>
  <c r="AF2146" i="3"/>
  <c r="AE2146" i="3"/>
  <c r="AD2081" i="3"/>
  <c r="AF2081" i="3"/>
  <c r="AE2081" i="3"/>
  <c r="AH2081" i="3"/>
  <c r="AD2073" i="3"/>
  <c r="AF2073" i="3"/>
  <c r="AE2073" i="3"/>
  <c r="AH2073" i="3"/>
  <c r="AD2173" i="3"/>
  <c r="AF2173" i="3"/>
  <c r="AE2173" i="3"/>
  <c r="AD2166" i="3"/>
  <c r="AF2166" i="3"/>
  <c r="AE2166" i="3"/>
  <c r="AD2155" i="3"/>
  <c r="AF2155" i="3"/>
  <c r="AE2155" i="3"/>
  <c r="AD2088" i="3"/>
  <c r="AF2088" i="3"/>
  <c r="AH2088" i="3"/>
  <c r="AE2088" i="3"/>
  <c r="AD2080" i="3"/>
  <c r="AF2080" i="3"/>
  <c r="AG2080" i="3"/>
  <c r="AE2080" i="3"/>
  <c r="AH2080" i="3"/>
  <c r="AD2071" i="3"/>
  <c r="AG2071" i="3"/>
  <c r="AF2071" i="3"/>
  <c r="AH2071" i="3"/>
  <c r="AE2071" i="3"/>
  <c r="AD2177" i="3"/>
  <c r="AF2177" i="3"/>
  <c r="AE2177" i="3"/>
  <c r="AD2170" i="3"/>
  <c r="AF2170" i="3"/>
  <c r="AE2170" i="3"/>
  <c r="AD2145" i="3"/>
  <c r="AF2145" i="3"/>
  <c r="AE2145" i="3"/>
  <c r="AH2098" i="3"/>
  <c r="AH2106" i="3"/>
  <c r="AD2098" i="3"/>
  <c r="AF2098" i="3"/>
  <c r="AE2098" i="3"/>
  <c r="AD2066" i="3"/>
  <c r="AE2066" i="3"/>
  <c r="AF2066" i="3"/>
  <c r="AH2066" i="3"/>
  <c r="AD2174" i="3"/>
  <c r="AF2174" i="3"/>
  <c r="AE2174" i="3"/>
  <c r="AD2137" i="3"/>
  <c r="AE2137" i="3"/>
  <c r="AF2137" i="3"/>
  <c r="AD2069" i="3"/>
  <c r="AE2069" i="3"/>
  <c r="AF2069" i="3"/>
  <c r="AH2069" i="3"/>
  <c r="AE2168" i="3"/>
  <c r="AF2168" i="3"/>
  <c r="AD2168" i="3"/>
  <c r="AD2150" i="3"/>
  <c r="AF2150" i="3"/>
  <c r="AE2150" i="3"/>
  <c r="AD2142" i="3"/>
  <c r="AF2142" i="3"/>
  <c r="AE2142" i="3"/>
  <c r="AD2134" i="3"/>
  <c r="AF2134" i="3"/>
  <c r="AE2134" i="3"/>
  <c r="AF2211" i="3"/>
  <c r="AE2211" i="3"/>
  <c r="AH2211" i="3"/>
  <c r="AD2211" i="3"/>
  <c r="AD2224" i="3"/>
  <c r="AF2224" i="3"/>
  <c r="AE2224" i="3"/>
  <c r="AD2208" i="3"/>
  <c r="AF2208" i="3"/>
  <c r="AH2208" i="3"/>
  <c r="AE2208" i="3"/>
  <c r="AE2198" i="3"/>
  <c r="AH2198" i="3"/>
  <c r="AF2198" i="3"/>
  <c r="AD2198" i="3"/>
  <c r="AD2212" i="3"/>
  <c r="AH2212" i="3"/>
  <c r="AE2212" i="3"/>
  <c r="AF2212" i="3"/>
  <c r="AD2244" i="3"/>
  <c r="AE2244" i="3"/>
  <c r="AF2244" i="3"/>
  <c r="AF2231" i="3"/>
  <c r="AE2231" i="3"/>
  <c r="AD2231" i="3"/>
  <c r="AD2216" i="3"/>
  <c r="AE2216" i="3"/>
  <c r="AF2216" i="3"/>
  <c r="AH2216" i="3"/>
  <c r="AD2200" i="3"/>
  <c r="AE2200" i="3"/>
  <c r="AF2200" i="3"/>
  <c r="AH2200" i="3"/>
  <c r="AD2236" i="3"/>
  <c r="AE2236" i="3"/>
  <c r="AF2236" i="3"/>
  <c r="AF2355" i="3"/>
  <c r="AD2355" i="3"/>
  <c r="AE2355" i="3"/>
  <c r="AH2355" i="3"/>
  <c r="AD2334" i="3"/>
  <c r="AE2334" i="3"/>
  <c r="AF2334" i="3"/>
  <c r="AH2334" i="3"/>
  <c r="AD2350" i="3"/>
  <c r="AE2350" i="3"/>
  <c r="AF2350" i="3"/>
  <c r="AH2350" i="3"/>
  <c r="AD2380" i="3"/>
  <c r="AG2380" i="3"/>
  <c r="AE2380" i="3"/>
  <c r="AF2380" i="3"/>
  <c r="AD2376" i="3"/>
  <c r="AG2376" i="3"/>
  <c r="AF2376" i="3"/>
  <c r="AE2376" i="3"/>
  <c r="AD2372" i="3"/>
  <c r="AG2372" i="3"/>
  <c r="AF2372" i="3"/>
  <c r="AE2372" i="3"/>
  <c r="AD2368" i="3"/>
  <c r="AG2368" i="3"/>
  <c r="AF2368" i="3"/>
  <c r="AE2368" i="3"/>
  <c r="AD2364" i="3"/>
  <c r="AG2364" i="3"/>
  <c r="AE2364" i="3"/>
  <c r="AF2364" i="3"/>
  <c r="AD2360" i="3"/>
  <c r="AG2360" i="3"/>
  <c r="AF2360" i="3"/>
  <c r="AE2360" i="3"/>
  <c r="AD2342" i="3"/>
  <c r="AE2342" i="3"/>
  <c r="AF2342" i="3"/>
  <c r="AH2342" i="3"/>
  <c r="AD2415" i="3"/>
  <c r="AE2415" i="3"/>
  <c r="AF2415" i="3"/>
  <c r="AD2406" i="3"/>
  <c r="AF2406" i="3"/>
  <c r="AE2406" i="3"/>
  <c r="AD2417" i="3"/>
  <c r="AF2417" i="3"/>
  <c r="AE2417" i="3"/>
  <c r="AF2403" i="3"/>
  <c r="AE2403" i="3"/>
  <c r="AD2403" i="3"/>
  <c r="AE2339" i="3"/>
  <c r="AF2339" i="3"/>
  <c r="AD2339" i="3"/>
  <c r="AH2339" i="3"/>
  <c r="AD2448" i="3"/>
  <c r="AE2448" i="3"/>
  <c r="AF2448" i="3"/>
  <c r="AD2432" i="3"/>
  <c r="AE2432" i="3"/>
  <c r="AF2432" i="3"/>
  <c r="AD2413" i="3"/>
  <c r="AF2413" i="3"/>
  <c r="AE2413" i="3"/>
  <c r="AD2354" i="3"/>
  <c r="AE2354" i="3"/>
  <c r="AF2354" i="3"/>
  <c r="AH2354" i="3"/>
  <c r="AD2426" i="3"/>
  <c r="AF2426" i="3"/>
  <c r="AE2426" i="3"/>
  <c r="AD2405" i="3"/>
  <c r="AF2405" i="3"/>
  <c r="AE2405" i="3"/>
  <c r="AD2505" i="3"/>
  <c r="AE2505" i="3"/>
  <c r="AF2505" i="3"/>
  <c r="AF2513" i="3"/>
  <c r="AE2513" i="3"/>
  <c r="AD2513" i="3"/>
  <c r="AD2503" i="3"/>
  <c r="AF2503" i="3"/>
  <c r="AE2503" i="3"/>
  <c r="AD2465" i="3"/>
  <c r="AF2465" i="3"/>
  <c r="AE2465" i="3"/>
  <c r="AD2499" i="3"/>
  <c r="AF2499" i="3"/>
  <c r="AE2499" i="3"/>
  <c r="AF2493" i="3"/>
  <c r="AE2493" i="3"/>
  <c r="AD2493" i="3"/>
  <c r="AD2399" i="3"/>
  <c r="AE2399" i="3"/>
  <c r="AF2399" i="3"/>
  <c r="AD2502" i="3"/>
  <c r="AE2502" i="3"/>
  <c r="AF2502" i="3"/>
  <c r="AD2466" i="3"/>
  <c r="AF2466" i="3"/>
  <c r="AE2466" i="3"/>
  <c r="AE2509" i="3"/>
  <c r="AF2509" i="3"/>
  <c r="AD2509" i="3"/>
  <c r="AD2484" i="3"/>
  <c r="AF2484" i="3"/>
  <c r="AE2484" i="3"/>
  <c r="AD2491" i="3"/>
  <c r="AF2491" i="3"/>
  <c r="AE2491" i="3"/>
  <c r="AD2479" i="3"/>
  <c r="AF2479" i="3"/>
  <c r="AE2479" i="3"/>
  <c r="AD2471" i="3"/>
  <c r="AF2471" i="3"/>
  <c r="AE2471" i="3"/>
  <c r="AG1240" i="3"/>
  <c r="AG1212" i="3"/>
  <c r="AG1252" i="3"/>
  <c r="AG1211" i="3"/>
  <c r="AG1216" i="3"/>
  <c r="AG1227" i="3"/>
  <c r="AG1224" i="3"/>
  <c r="AG1215" i="3"/>
  <c r="AG1823" i="3"/>
  <c r="AG1843" i="3"/>
  <c r="AG1803" i="3"/>
  <c r="AG1606" i="3"/>
  <c r="AG1611" i="3"/>
  <c r="AG1972" i="3"/>
  <c r="AG1948" i="3"/>
  <c r="AG1943" i="3"/>
  <c r="AG1955" i="3"/>
  <c r="AG1964" i="3"/>
  <c r="AG1944" i="3"/>
  <c r="AG2016" i="3"/>
  <c r="AG2021" i="3"/>
  <c r="AG2012" i="3"/>
  <c r="AG2040" i="3"/>
  <c r="AG2033" i="3"/>
  <c r="AG2017" i="3"/>
  <c r="AG1226" i="3"/>
  <c r="AG1427" i="3"/>
  <c r="AG1242" i="3"/>
  <c r="AG1230" i="3"/>
  <c r="AG1653" i="3"/>
  <c r="AG1633" i="3"/>
  <c r="AG1707" i="3"/>
  <c r="AG1833" i="3"/>
  <c r="AG1895" i="3"/>
  <c r="AG1970" i="3"/>
  <c r="AG1978" i="3"/>
  <c r="AG1821" i="3"/>
  <c r="AG1887" i="3"/>
  <c r="AG2031" i="3"/>
  <c r="AG2108" i="3"/>
  <c r="AG2035" i="3"/>
  <c r="AG2088" i="3"/>
  <c r="AG2198" i="3"/>
  <c r="AG2353" i="3"/>
  <c r="AG2433" i="3"/>
  <c r="Y1249" i="3"/>
  <c r="Y1233" i="3"/>
  <c r="Y1218" i="3"/>
  <c r="Y1428" i="3"/>
  <c r="Y1226" i="3"/>
  <c r="Y1209" i="3"/>
  <c r="Y1445" i="3"/>
  <c r="Y1425" i="3"/>
  <c r="Y1240" i="3"/>
  <c r="Y1222" i="3"/>
  <c r="Y1206" i="3"/>
  <c r="Y1433" i="3"/>
  <c r="Y1406" i="3"/>
  <c r="Y1247" i="3"/>
  <c r="Y1239" i="3"/>
  <c r="Y1232" i="3"/>
  <c r="Y1211" i="3"/>
  <c r="Y1447" i="3"/>
  <c r="Y1420" i="3"/>
  <c r="Y1446" i="3"/>
  <c r="Y1430" i="3"/>
  <c r="Y1421" i="3"/>
  <c r="Y1405" i="3"/>
  <c r="Y1645" i="3"/>
  <c r="Y1629" i="3"/>
  <c r="Y1652" i="3"/>
  <c r="Y1636" i="3"/>
  <c r="Y1603" i="3"/>
  <c r="Y1643" i="3"/>
  <c r="Y1621" i="3"/>
  <c r="Y1416" i="3"/>
  <c r="Y1641" i="3"/>
  <c r="Y1627" i="3"/>
  <c r="Y1616" i="3"/>
  <c r="Y1690" i="3"/>
  <c r="Y1674" i="3"/>
  <c r="Y1843" i="3"/>
  <c r="Y1713" i="3"/>
  <c r="Y1697" i="3"/>
  <c r="Y1677" i="3"/>
  <c r="Y1850" i="3"/>
  <c r="Y1834" i="3"/>
  <c r="Y1604" i="3"/>
  <c r="Y1712" i="3"/>
  <c r="Y1704" i="3"/>
  <c r="Y1696" i="3"/>
  <c r="Y1684" i="3"/>
  <c r="Y1838" i="3"/>
  <c r="Y1626" i="3"/>
  <c r="Y1615" i="3"/>
  <c r="Y1714" i="3"/>
  <c r="Y1698" i="3"/>
  <c r="Y1689" i="3"/>
  <c r="Y1673" i="3"/>
  <c r="Y1849" i="3"/>
  <c r="Y1833" i="3"/>
  <c r="Y1810" i="3"/>
  <c r="Y1821" i="3"/>
  <c r="Y1805" i="3"/>
  <c r="Y1914" i="3"/>
  <c r="Y1903" i="3"/>
  <c r="Y1888" i="3"/>
  <c r="Y1981" i="3"/>
  <c r="Y1954" i="3"/>
  <c r="Y1900" i="3"/>
  <c r="Y1882" i="3"/>
  <c r="Y1984" i="3"/>
  <c r="Y1952" i="3"/>
  <c r="Y1807" i="3"/>
  <c r="Y1895" i="3"/>
  <c r="Y1874" i="3"/>
  <c r="Y1964" i="3"/>
  <c r="Y1825" i="3"/>
  <c r="Y1808" i="3"/>
  <c r="Y1915" i="3"/>
  <c r="Y1875" i="3"/>
  <c r="Y1962" i="3"/>
  <c r="Y1884" i="3"/>
  <c r="Y1979" i="3"/>
  <c r="Y1971" i="3"/>
  <c r="Y1955" i="3"/>
  <c r="Y1939" i="3"/>
  <c r="Y2027" i="3"/>
  <c r="Y2006" i="3"/>
  <c r="Y1936" i="3"/>
  <c r="Y2039" i="3"/>
  <c r="Y2001" i="3"/>
  <c r="Y1951" i="3"/>
  <c r="Y2048" i="3"/>
  <c r="Y2036" i="3"/>
  <c r="Y2016" i="3"/>
  <c r="Y2110" i="3"/>
  <c r="Y1959" i="3"/>
  <c r="Y1948" i="3"/>
  <c r="Y2046" i="3"/>
  <c r="Y2030" i="3"/>
  <c r="Y2017" i="3"/>
  <c r="Y2112" i="3"/>
  <c r="Y2026" i="3"/>
  <c r="Y2015" i="3"/>
  <c r="Y2064" i="3"/>
  <c r="Y2103" i="3"/>
  <c r="Y2094" i="3"/>
  <c r="Y2074" i="3"/>
  <c r="Y2075" i="3"/>
  <c r="Y2102" i="3"/>
  <c r="Y2086" i="3"/>
  <c r="Y2067" i="3"/>
  <c r="Y2108" i="3"/>
  <c r="Y2100" i="3"/>
  <c r="Y2079" i="3"/>
  <c r="Y2242" i="3"/>
  <c r="Y2232" i="3"/>
  <c r="Y2246" i="3"/>
  <c r="Y2222" i="3"/>
  <c r="Y2206" i="3"/>
  <c r="Y2240" i="3"/>
  <c r="Y2228" i="3"/>
  <c r="Y2210" i="3"/>
  <c r="Y2197" i="3"/>
  <c r="Y2226" i="3"/>
  <c r="Y2236" i="3"/>
  <c r="Y2340" i="3"/>
  <c r="Y2379" i="3"/>
  <c r="Y2349" i="3"/>
  <c r="Y2368" i="3"/>
  <c r="Y2358" i="3"/>
  <c r="Y2378" i="3"/>
  <c r="Y2370" i="3"/>
  <c r="Y2362" i="3"/>
  <c r="Y2348" i="3"/>
  <c r="Y2334" i="3"/>
  <c r="Y2341" i="3"/>
  <c r="Y2408" i="3"/>
  <c r="Y2353" i="3"/>
  <c r="Y2337" i="3"/>
  <c r="Y2410" i="3"/>
  <c r="Y1893" i="3"/>
  <c r="Y1885" i="3"/>
  <c r="Y1917" i="3"/>
  <c r="Y1873" i="3"/>
  <c r="AG1917" i="3"/>
  <c r="AG1876" i="3"/>
  <c r="Y1905" i="3"/>
  <c r="AG1877" i="3"/>
  <c r="AG2239" i="3"/>
  <c r="AG2231" i="3"/>
  <c r="AG2219" i="3"/>
  <c r="Y2211" i="3"/>
  <c r="AG2216" i="3"/>
  <c r="AG2207" i="3"/>
  <c r="Y2199" i="3"/>
  <c r="AG2235" i="3"/>
  <c r="AG2220" i="3"/>
  <c r="AG2211" i="3"/>
  <c r="Y2203" i="3"/>
  <c r="AG2208" i="3"/>
  <c r="AG2199" i="3"/>
  <c r="AG2228" i="3"/>
  <c r="AG2367" i="3"/>
  <c r="AG2358" i="3"/>
  <c r="AG2351" i="3"/>
  <c r="AG2379" i="3"/>
  <c r="AG2366" i="3"/>
  <c r="AG1413" i="3"/>
  <c r="AG1408" i="3"/>
  <c r="AG1444" i="3"/>
  <c r="AG1432" i="3"/>
  <c r="AG1445" i="3"/>
  <c r="AG1429" i="3"/>
  <c r="AG1409" i="3"/>
  <c r="AG2098" i="3"/>
  <c r="AG2110" i="3"/>
  <c r="AG2085" i="3"/>
  <c r="AG2093" i="3"/>
  <c r="AG2090" i="3"/>
  <c r="AG2081" i="3"/>
  <c r="AG2069" i="3"/>
  <c r="AG1713" i="3"/>
  <c r="AG1697" i="3"/>
  <c r="AG1677" i="3"/>
  <c r="AD787" i="3"/>
  <c r="AF787" i="3"/>
  <c r="AE787" i="3"/>
  <c r="AD782" i="3"/>
  <c r="AF782" i="3"/>
  <c r="AE782" i="3"/>
  <c r="AD851" i="3"/>
  <c r="AE851" i="3"/>
  <c r="AF851" i="3"/>
  <c r="AD832" i="3"/>
  <c r="AF832" i="3"/>
  <c r="AE832" i="3"/>
  <c r="AD921" i="3"/>
  <c r="AE921" i="3"/>
  <c r="AF921" i="3"/>
  <c r="AD907" i="3"/>
  <c r="AE907" i="3"/>
  <c r="AF907" i="3"/>
  <c r="AD988" i="3"/>
  <c r="AE988" i="3"/>
  <c r="AF988" i="3"/>
  <c r="AD982" i="3"/>
  <c r="AF982" i="3"/>
  <c r="AE982" i="3"/>
  <c r="AD968" i="3"/>
  <c r="AE968" i="3"/>
  <c r="AF968" i="3"/>
  <c r="AD956" i="3"/>
  <c r="AE956" i="3"/>
  <c r="AF956" i="3"/>
  <c r="AD948" i="3"/>
  <c r="AE948" i="3"/>
  <c r="AF948" i="3"/>
  <c r="AD940" i="3"/>
  <c r="AE940" i="3"/>
  <c r="AF940" i="3"/>
  <c r="AD1120" i="3"/>
  <c r="AE1120" i="3"/>
  <c r="AF1120" i="3"/>
  <c r="AD778" i="3"/>
  <c r="AE778" i="3"/>
  <c r="AF778" i="3"/>
  <c r="AF925" i="3"/>
  <c r="AE925" i="3"/>
  <c r="AD925" i="3"/>
  <c r="AD987" i="3"/>
  <c r="AF987" i="3"/>
  <c r="AE987" i="3"/>
  <c r="AE964" i="3"/>
  <c r="AF964" i="3"/>
  <c r="AD964" i="3"/>
  <c r="AD955" i="3"/>
  <c r="AF955" i="3"/>
  <c r="AE955" i="3"/>
  <c r="AD947" i="3"/>
  <c r="AF947" i="3"/>
  <c r="AE947" i="3"/>
  <c r="AD1094" i="3"/>
  <c r="AE1094" i="3"/>
  <c r="AF1094" i="3"/>
  <c r="AD859" i="3"/>
  <c r="AF859" i="3"/>
  <c r="AE859" i="3"/>
  <c r="AD843" i="3"/>
  <c r="AF843" i="3"/>
  <c r="AE843" i="3"/>
  <c r="AD835" i="3"/>
  <c r="AF835" i="3"/>
  <c r="AE835" i="3"/>
  <c r="AF916" i="3"/>
  <c r="AD916" i="3"/>
  <c r="AE916" i="3"/>
  <c r="AD901" i="3"/>
  <c r="AE901" i="3"/>
  <c r="AF901" i="3"/>
  <c r="AD893" i="3"/>
  <c r="AF893" i="3"/>
  <c r="AE893" i="3"/>
  <c r="AF976" i="3"/>
  <c r="AD976" i="3"/>
  <c r="AE976" i="3"/>
  <c r="AF960" i="3"/>
  <c r="AD960" i="3"/>
  <c r="AE960" i="3"/>
  <c r="AF952" i="3"/>
  <c r="AD952" i="3"/>
  <c r="AE952" i="3"/>
  <c r="AF944" i="3"/>
  <c r="AD944" i="3"/>
  <c r="AE944" i="3"/>
  <c r="AF1113" i="3"/>
  <c r="AD1113" i="3"/>
  <c r="AE1113" i="3"/>
  <c r="AD1097" i="3"/>
  <c r="AE1097" i="3"/>
  <c r="AF1097" i="3"/>
  <c r="AD1080" i="3"/>
  <c r="AE1080" i="3"/>
  <c r="AF1080" i="3"/>
  <c r="AF790" i="3"/>
  <c r="AE790" i="3"/>
  <c r="AD790" i="3"/>
  <c r="AD775" i="3"/>
  <c r="AF775" i="3"/>
  <c r="AE775" i="3"/>
  <c r="AD847" i="3"/>
  <c r="AF847" i="3"/>
  <c r="AE847" i="3"/>
  <c r="AD920" i="3"/>
  <c r="AE920" i="3"/>
  <c r="AF920" i="3"/>
  <c r="AD914" i="3"/>
  <c r="AF914" i="3"/>
  <c r="AE914" i="3"/>
  <c r="AD910" i="3"/>
  <c r="AF910" i="3"/>
  <c r="AE910" i="3"/>
  <c r="AD979" i="3"/>
  <c r="AE979" i="3"/>
  <c r="AF979" i="3"/>
  <c r="AD975" i="3"/>
  <c r="AE975" i="3"/>
  <c r="AF975" i="3"/>
  <c r="AD959" i="3"/>
  <c r="AE959" i="3"/>
  <c r="AF959" i="3"/>
  <c r="AD951" i="3"/>
  <c r="AE951" i="3"/>
  <c r="AF951" i="3"/>
  <c r="AD943" i="3"/>
  <c r="AE943" i="3"/>
  <c r="AF943" i="3"/>
  <c r="AD1116" i="3"/>
  <c r="AE1116" i="3"/>
  <c r="AF1116" i="3"/>
  <c r="AD1112" i="3"/>
  <c r="AE1112" i="3"/>
  <c r="AF1112" i="3"/>
  <c r="AD1108" i="3"/>
  <c r="AE1108" i="3"/>
  <c r="AF1108" i="3"/>
  <c r="AD1250" i="3"/>
  <c r="AF1250" i="3"/>
  <c r="AE1250" i="3"/>
  <c r="AG1250" i="3"/>
  <c r="AD1230" i="3"/>
  <c r="AF1230" i="3"/>
  <c r="AH1230" i="3"/>
  <c r="AE1230" i="3"/>
  <c r="AD1218" i="3"/>
  <c r="AF1218" i="3"/>
  <c r="AG1218" i="3"/>
  <c r="AH1218" i="3"/>
  <c r="AE1218" i="3"/>
  <c r="AD1210" i="3"/>
  <c r="AF1210" i="3"/>
  <c r="AG1210" i="3"/>
  <c r="AE1210" i="3"/>
  <c r="AH1210" i="3"/>
  <c r="AD1314" i="3"/>
  <c r="AE1314" i="3"/>
  <c r="AF1314" i="3"/>
  <c r="AD1304" i="3"/>
  <c r="AF1304" i="3"/>
  <c r="AE1304" i="3"/>
  <c r="AD1362" i="3"/>
  <c r="AE1362" i="3"/>
  <c r="AF1362" i="3"/>
  <c r="AD1447" i="3"/>
  <c r="AF1447" i="3"/>
  <c r="AE1447" i="3"/>
  <c r="AG1447" i="3"/>
  <c r="AD1411" i="3"/>
  <c r="AG1411" i="3"/>
  <c r="AF1411" i="3"/>
  <c r="AE1411" i="3"/>
  <c r="AH1411" i="3"/>
  <c r="AD1227" i="3"/>
  <c r="AF1227" i="3"/>
  <c r="AE1227" i="3"/>
  <c r="AH1227" i="3"/>
  <c r="AE1204" i="3"/>
  <c r="AF1204" i="3"/>
  <c r="AH1204" i="3"/>
  <c r="AD1204" i="3"/>
  <c r="AD1315" i="3"/>
  <c r="AE1315" i="3"/>
  <c r="AF1315" i="3"/>
  <c r="AE1374" i="3"/>
  <c r="AF1374" i="3"/>
  <c r="AD1374" i="3"/>
  <c r="AD1444" i="3"/>
  <c r="AF1444" i="3"/>
  <c r="AE1444" i="3"/>
  <c r="AD1435" i="3"/>
  <c r="AF1435" i="3"/>
  <c r="AE1435" i="3"/>
  <c r="AF1244" i="3"/>
  <c r="AD1244" i="3"/>
  <c r="AE1244" i="3"/>
  <c r="AD1222" i="3"/>
  <c r="AF1222" i="3"/>
  <c r="AE1222" i="3"/>
  <c r="AH1222" i="3"/>
  <c r="AD1214" i="3"/>
  <c r="AF1214" i="3"/>
  <c r="AG1214" i="3"/>
  <c r="AH1214" i="3"/>
  <c r="AE1214" i="3"/>
  <c r="AD1206" i="3"/>
  <c r="AF1206" i="3"/>
  <c r="AG1206" i="3"/>
  <c r="AE1206" i="3"/>
  <c r="AH1206" i="3"/>
  <c r="AD1311" i="3"/>
  <c r="AF1311" i="3"/>
  <c r="AE1311" i="3"/>
  <c r="AD1384" i="3"/>
  <c r="AF1384" i="3"/>
  <c r="AE1384" i="3"/>
  <c r="AD1380" i="3"/>
  <c r="AF1380" i="3"/>
  <c r="AE1380" i="3"/>
  <c r="AD1376" i="3"/>
  <c r="AF1376" i="3"/>
  <c r="AE1376" i="3"/>
  <c r="AD1372" i="3"/>
  <c r="AF1372" i="3"/>
  <c r="AE1372" i="3"/>
  <c r="AF1366" i="3"/>
  <c r="AD1366" i="3"/>
  <c r="AE1366" i="3"/>
  <c r="AF1358" i="3"/>
  <c r="AD1358" i="3"/>
  <c r="AE1358" i="3"/>
  <c r="AD1446" i="3"/>
  <c r="AG1446" i="3"/>
  <c r="AF1446" i="3"/>
  <c r="AE1446" i="3"/>
  <c r="AD1432" i="3"/>
  <c r="AH1432" i="3"/>
  <c r="AH1438" i="3" s="1"/>
  <c r="AE1432" i="3"/>
  <c r="AF1432" i="3"/>
  <c r="AD1404" i="3"/>
  <c r="AF1404" i="3"/>
  <c r="AE1404" i="3"/>
  <c r="AH1404" i="3"/>
  <c r="AH1232" i="3"/>
  <c r="AD1232" i="3"/>
  <c r="AE1232" i="3"/>
  <c r="AF1232" i="3"/>
  <c r="AD1307" i="3"/>
  <c r="AE1307" i="3"/>
  <c r="AF1307" i="3"/>
  <c r="AD1368" i="3"/>
  <c r="AF1368" i="3"/>
  <c r="AE1368" i="3"/>
  <c r="AD1436" i="3"/>
  <c r="AE1436" i="3"/>
  <c r="AF1436" i="3"/>
  <c r="AD1427" i="3"/>
  <c r="AH1427" i="3"/>
  <c r="AF1427" i="3"/>
  <c r="AE1427" i="3"/>
  <c r="AD1424" i="3"/>
  <c r="AF1424" i="3"/>
  <c r="AE1424" i="3"/>
  <c r="AH1424" i="3"/>
  <c r="AE1484" i="3"/>
  <c r="AD1484" i="3"/>
  <c r="AF1484" i="3"/>
  <c r="AD1551" i="3"/>
  <c r="AE1551" i="3"/>
  <c r="AF1551" i="3"/>
  <c r="AD1535" i="3"/>
  <c r="AE1535" i="3"/>
  <c r="AF1535" i="3"/>
  <c r="AD1647" i="3"/>
  <c r="AE1647" i="3"/>
  <c r="AF1647" i="3"/>
  <c r="AD1641" i="3"/>
  <c r="AF1641" i="3"/>
  <c r="AE1641" i="3"/>
  <c r="AD1631" i="3"/>
  <c r="AE1631" i="3"/>
  <c r="AF1631" i="3"/>
  <c r="AE1603" i="3"/>
  <c r="AF1603" i="3"/>
  <c r="AD1603" i="3"/>
  <c r="AH1603" i="3"/>
  <c r="AF1509" i="3"/>
  <c r="AE1509" i="3"/>
  <c r="AD1509" i="3"/>
  <c r="AF1501" i="3"/>
  <c r="AE1501" i="3"/>
  <c r="AD1501" i="3"/>
  <c r="AF1493" i="3"/>
  <c r="AE1493" i="3"/>
  <c r="AD1493" i="3"/>
  <c r="AF1477" i="3"/>
  <c r="AE1477" i="3"/>
  <c r="AD1477" i="3"/>
  <c r="AE1579" i="3"/>
  <c r="AF1579" i="3"/>
  <c r="AD1579" i="3"/>
  <c r="AE1563" i="3"/>
  <c r="AF1563" i="3"/>
  <c r="AD1563" i="3"/>
  <c r="AE1547" i="3"/>
  <c r="AF1547" i="3"/>
  <c r="AD1547" i="3"/>
  <c r="AD1403" i="3"/>
  <c r="AG1403" i="3"/>
  <c r="AF1403" i="3"/>
  <c r="AE1403" i="3"/>
  <c r="AH1403" i="3"/>
  <c r="AE1516" i="3"/>
  <c r="AF1516" i="3"/>
  <c r="AD1516" i="3"/>
  <c r="AE1512" i="3"/>
  <c r="AD1512" i="3"/>
  <c r="AF1512" i="3"/>
  <c r="AE1508" i="3"/>
  <c r="AD1508" i="3"/>
  <c r="AF1508" i="3"/>
  <c r="AE1504" i="3"/>
  <c r="AD1504" i="3"/>
  <c r="AF1504" i="3"/>
  <c r="AE1500" i="3"/>
  <c r="AD1500" i="3"/>
  <c r="AF1500" i="3"/>
  <c r="AE1496" i="3"/>
  <c r="AD1496" i="3"/>
  <c r="AF1496" i="3"/>
  <c r="AE1492" i="3"/>
  <c r="AD1492" i="3"/>
  <c r="AF1492" i="3"/>
  <c r="AE1476" i="3"/>
  <c r="AD1476" i="3"/>
  <c r="AF1476" i="3"/>
  <c r="AD1582" i="3"/>
  <c r="AE1582" i="3"/>
  <c r="AF1582" i="3"/>
  <c r="AF1577" i="3"/>
  <c r="AE1577" i="3"/>
  <c r="AD1577" i="3"/>
  <c r="AD1566" i="3"/>
  <c r="AE1566" i="3"/>
  <c r="AF1566" i="3"/>
  <c r="AF1561" i="3"/>
  <c r="AE1561" i="3"/>
  <c r="AD1561" i="3"/>
  <c r="AF1545" i="3"/>
  <c r="AE1545" i="3"/>
  <c r="AD1545" i="3"/>
  <c r="AD1642" i="3"/>
  <c r="AF1642" i="3"/>
  <c r="AE1642" i="3"/>
  <c r="AE1619" i="3"/>
  <c r="AD1619" i="3"/>
  <c r="AF1619" i="3"/>
  <c r="AH1619" i="3"/>
  <c r="AD1486" i="3"/>
  <c r="AE1486" i="3"/>
  <c r="AF1486" i="3"/>
  <c r="AD1470" i="3"/>
  <c r="AE1470" i="3"/>
  <c r="AF1470" i="3"/>
  <c r="AE1572" i="3"/>
  <c r="AD1572" i="3"/>
  <c r="AF1572" i="3"/>
  <c r="AD1555" i="3"/>
  <c r="AE1555" i="3"/>
  <c r="AF1555" i="3"/>
  <c r="AD1539" i="3"/>
  <c r="AE1539" i="3"/>
  <c r="AF1539" i="3"/>
  <c r="AD1646" i="3"/>
  <c r="AF1646" i="3"/>
  <c r="AE1646" i="3"/>
  <c r="AD1630" i="3"/>
  <c r="AF1630" i="3"/>
  <c r="AE1630" i="3"/>
  <c r="AD1605" i="3"/>
  <c r="AG1605" i="3"/>
  <c r="AF1605" i="3"/>
  <c r="AH1605" i="3"/>
  <c r="AE1605" i="3"/>
  <c r="AD1849" i="3"/>
  <c r="AF1849" i="3"/>
  <c r="AE1849" i="3"/>
  <c r="AG1849" i="3"/>
  <c r="AD1839" i="3"/>
  <c r="AE1839" i="3"/>
  <c r="AF1839" i="3"/>
  <c r="AD1833" i="3"/>
  <c r="AF1833" i="3"/>
  <c r="AE1833" i="3"/>
  <c r="AE1713" i="3"/>
  <c r="AF1713" i="3"/>
  <c r="AD1713" i="3"/>
  <c r="AE1697" i="3"/>
  <c r="AF1697" i="3"/>
  <c r="AH1697" i="3"/>
  <c r="AD1697" i="3"/>
  <c r="AE1685" i="3"/>
  <c r="AF1685" i="3"/>
  <c r="AH1685" i="3"/>
  <c r="AD1685" i="3"/>
  <c r="AE1677" i="3"/>
  <c r="AF1677" i="3"/>
  <c r="AH1677" i="3"/>
  <c r="AD1677" i="3"/>
  <c r="AE1669" i="3"/>
  <c r="AF1669" i="3"/>
  <c r="AH1669" i="3"/>
  <c r="AD1669" i="3"/>
  <c r="AD1846" i="3"/>
  <c r="AF1846" i="3"/>
  <c r="AE1846" i="3"/>
  <c r="AD1716" i="3"/>
  <c r="AF1716" i="3"/>
  <c r="AE1716" i="3"/>
  <c r="AD1712" i="3"/>
  <c r="AE1712" i="3"/>
  <c r="AF1712" i="3"/>
  <c r="AD1708" i="3"/>
  <c r="AE1708" i="3"/>
  <c r="AF1708" i="3"/>
  <c r="AD1704" i="3"/>
  <c r="AE1704" i="3"/>
  <c r="AF1704" i="3"/>
  <c r="AD1700" i="3"/>
  <c r="AE1700" i="3"/>
  <c r="AF1700" i="3"/>
  <c r="AD1696" i="3"/>
  <c r="AE1696" i="3"/>
  <c r="AF1696" i="3"/>
  <c r="AD1624" i="3"/>
  <c r="AG1624" i="3"/>
  <c r="AF1624" i="3"/>
  <c r="AE1624" i="3"/>
  <c r="AH1624" i="3"/>
  <c r="AD1616" i="3"/>
  <c r="AG1616" i="3"/>
  <c r="AE1616" i="3"/>
  <c r="AF1616" i="3"/>
  <c r="AH1616" i="3"/>
  <c r="AD1608" i="3"/>
  <c r="AG1608" i="3"/>
  <c r="AF1608" i="3"/>
  <c r="AE1608" i="3"/>
  <c r="AH1608" i="3"/>
  <c r="AD1691" i="3"/>
  <c r="AF1691" i="3"/>
  <c r="AE1691" i="3"/>
  <c r="AH1691" i="3"/>
  <c r="AD1683" i="3"/>
  <c r="AF1683" i="3"/>
  <c r="AG1683" i="3"/>
  <c r="AH1683" i="3"/>
  <c r="AE1683" i="3"/>
  <c r="AD1675" i="3"/>
  <c r="AF1675" i="3"/>
  <c r="AG1675" i="3"/>
  <c r="AE1675" i="3"/>
  <c r="AH1675" i="3"/>
  <c r="AD1838" i="3"/>
  <c r="AF1838" i="3"/>
  <c r="AE1838" i="3"/>
  <c r="AD1821" i="3"/>
  <c r="AF1821" i="3"/>
  <c r="AH1821" i="3"/>
  <c r="AE1821" i="3"/>
  <c r="AD1813" i="3"/>
  <c r="AF1813" i="3"/>
  <c r="AG1813" i="3"/>
  <c r="AE1813" i="3"/>
  <c r="AH1813" i="3"/>
  <c r="AD1805" i="3"/>
  <c r="AF1805" i="3"/>
  <c r="AG1805" i="3"/>
  <c r="AH1805" i="3"/>
  <c r="AE1805" i="3"/>
  <c r="AD1906" i="3"/>
  <c r="AG1906" i="3"/>
  <c r="AF1906" i="3"/>
  <c r="AE1906" i="3"/>
  <c r="AD1899" i="3"/>
  <c r="AF1899" i="3"/>
  <c r="AE1899" i="3"/>
  <c r="AD1879" i="3"/>
  <c r="AF1879" i="3"/>
  <c r="AG1879" i="3"/>
  <c r="AH1879" i="3"/>
  <c r="AE1879" i="3"/>
  <c r="AF1976" i="3"/>
  <c r="AD1976" i="3"/>
  <c r="AE1976" i="3"/>
  <c r="AF1917" i="3"/>
  <c r="AE1917" i="3"/>
  <c r="AD1917" i="3"/>
  <c r="AD1894" i="3"/>
  <c r="AG1894" i="3"/>
  <c r="AF1894" i="3"/>
  <c r="AH1894" i="3"/>
  <c r="AH1896" i="3" s="1"/>
  <c r="AE1894" i="3"/>
  <c r="AF1888" i="3"/>
  <c r="AE1888" i="3"/>
  <c r="AD1888" i="3"/>
  <c r="AH1888" i="3"/>
  <c r="AD1882" i="3"/>
  <c r="AG1882" i="3"/>
  <c r="AF1882" i="3"/>
  <c r="AE1882" i="3"/>
  <c r="AH1882" i="3"/>
  <c r="AD1967" i="3"/>
  <c r="AE1967" i="3"/>
  <c r="AF1967" i="3"/>
  <c r="AH1967" i="3"/>
  <c r="AD1961" i="3"/>
  <c r="AG1961" i="3"/>
  <c r="AH1961" i="3"/>
  <c r="AE1961" i="3"/>
  <c r="AF1961" i="3"/>
  <c r="AD1817" i="3"/>
  <c r="AG1817" i="3"/>
  <c r="AF1817" i="3"/>
  <c r="AE1817" i="3"/>
  <c r="AH1817" i="3"/>
  <c r="AD1809" i="3"/>
  <c r="AF1809" i="3"/>
  <c r="AG1809" i="3"/>
  <c r="AE1809" i="3"/>
  <c r="AH1809" i="3"/>
  <c r="AD1898" i="3"/>
  <c r="AG1898" i="3"/>
  <c r="AE1898" i="3"/>
  <c r="AF1898" i="3"/>
  <c r="AD1878" i="3"/>
  <c r="AG1878" i="3"/>
  <c r="AF1878" i="3"/>
  <c r="AH1878" i="3"/>
  <c r="AE1878" i="3"/>
  <c r="AE1872" i="3"/>
  <c r="AD1872" i="3"/>
  <c r="AF1872" i="3"/>
  <c r="AH1872" i="3"/>
  <c r="AD1966" i="3"/>
  <c r="AF1966" i="3"/>
  <c r="AE1966" i="3"/>
  <c r="AH1966" i="3"/>
  <c r="AD1825" i="3"/>
  <c r="AF1825" i="3"/>
  <c r="AE1825" i="3"/>
  <c r="AH1825" i="3"/>
  <c r="AD1914" i="3"/>
  <c r="AG1914" i="3"/>
  <c r="AE1914" i="3"/>
  <c r="AF1914" i="3"/>
  <c r="AD1887" i="3"/>
  <c r="AF1887" i="3"/>
  <c r="AH1887" i="3"/>
  <c r="AE1887" i="3"/>
  <c r="AE1944" i="3"/>
  <c r="AF1944" i="3"/>
  <c r="AD1944" i="3"/>
  <c r="AH1944" i="3"/>
  <c r="AD1983" i="3"/>
  <c r="AF1983" i="3"/>
  <c r="AE1983" i="3"/>
  <c r="AD1979" i="3"/>
  <c r="AE1979" i="3"/>
  <c r="AF1979" i="3"/>
  <c r="AD1975" i="3"/>
  <c r="AE1975" i="3"/>
  <c r="AF1975" i="3"/>
  <c r="AD1971" i="3"/>
  <c r="AE1971" i="3"/>
  <c r="AF1971" i="3"/>
  <c r="AD1955" i="3"/>
  <c r="AE1955" i="3"/>
  <c r="AF1955" i="3"/>
  <c r="AH1955" i="3"/>
  <c r="AD1947" i="3"/>
  <c r="AE1947" i="3"/>
  <c r="AF1947" i="3"/>
  <c r="AH1947" i="3"/>
  <c r="AD1939" i="3"/>
  <c r="AE1939" i="3"/>
  <c r="AF1939" i="3"/>
  <c r="AH1939" i="3"/>
  <c r="AE2029" i="3"/>
  <c r="AD2029" i="3"/>
  <c r="AF2029" i="3"/>
  <c r="AH2029" i="3"/>
  <c r="AE2017" i="3"/>
  <c r="AD2017" i="3"/>
  <c r="AF2017" i="3"/>
  <c r="AH2017" i="3"/>
  <c r="AD2008" i="3"/>
  <c r="AE2008" i="3"/>
  <c r="AF2008" i="3"/>
  <c r="AH2008" i="3"/>
  <c r="AD2112" i="3"/>
  <c r="AF2112" i="3"/>
  <c r="AE2112" i="3"/>
  <c r="AG2112" i="3"/>
  <c r="AE2049" i="3"/>
  <c r="AF2049" i="3"/>
  <c r="AD2049" i="3"/>
  <c r="AD2031" i="3"/>
  <c r="AF2031" i="3"/>
  <c r="AE2031" i="3"/>
  <c r="AH2031" i="3"/>
  <c r="AD2019" i="3"/>
  <c r="AG2019" i="3"/>
  <c r="AF2019" i="3"/>
  <c r="AE2019" i="3"/>
  <c r="AH2019" i="3"/>
  <c r="AE2009" i="3"/>
  <c r="AF2009" i="3"/>
  <c r="AH2009" i="3"/>
  <c r="AD2009" i="3"/>
  <c r="AH2064" i="3"/>
  <c r="AG2064" i="3"/>
  <c r="AD2064" i="3"/>
  <c r="AE2064" i="3"/>
  <c r="AF2064" i="3"/>
  <c r="AD2020" i="3"/>
  <c r="AE2020" i="3"/>
  <c r="AF2020" i="3"/>
  <c r="AH2020" i="3"/>
  <c r="AD2113" i="3"/>
  <c r="AE2113" i="3"/>
  <c r="AF2113" i="3"/>
  <c r="AD2091" i="3"/>
  <c r="AG2091" i="3"/>
  <c r="AE2091" i="3"/>
  <c r="AF2091" i="3"/>
  <c r="AH2091" i="3"/>
  <c r="AH1956" i="3"/>
  <c r="AD1956" i="3"/>
  <c r="AF1956" i="3"/>
  <c r="AE1956" i="3"/>
  <c r="AH1948" i="3"/>
  <c r="AD1948" i="3"/>
  <c r="AF1948" i="3"/>
  <c r="AE1948" i="3"/>
  <c r="AH1940" i="3"/>
  <c r="AD1940" i="3"/>
  <c r="AE1940" i="3"/>
  <c r="AF1940" i="3"/>
  <c r="AD2036" i="3"/>
  <c r="AE2036" i="3"/>
  <c r="AF2036" i="3"/>
  <c r="AD2028" i="3"/>
  <c r="AE2028" i="3"/>
  <c r="AF2028" i="3"/>
  <c r="AH2028" i="3"/>
  <c r="AD2115" i="3"/>
  <c r="AG2115" i="3"/>
  <c r="AE2115" i="3"/>
  <c r="AF2115" i="3"/>
  <c r="AE2037" i="3"/>
  <c r="AF2037" i="3"/>
  <c r="AD2037" i="3"/>
  <c r="AH2021" i="3"/>
  <c r="AD2021" i="3"/>
  <c r="AE2021" i="3"/>
  <c r="AF2021" i="3"/>
  <c r="AH2013" i="3"/>
  <c r="AE2013" i="3"/>
  <c r="AF2013" i="3"/>
  <c r="AD2013" i="3"/>
  <c r="AH2005" i="3"/>
  <c r="AF2005" i="3"/>
  <c r="AD2005" i="3"/>
  <c r="AE2005" i="3"/>
  <c r="AD2097" i="3"/>
  <c r="AE2097" i="3"/>
  <c r="AF2097" i="3"/>
  <c r="AH2097" i="3"/>
  <c r="AD2072" i="3"/>
  <c r="AF2072" i="3"/>
  <c r="AG2072" i="3"/>
  <c r="AH2072" i="3"/>
  <c r="AE2072" i="3"/>
  <c r="AD2178" i="3"/>
  <c r="AF2178" i="3"/>
  <c r="AE2178" i="3"/>
  <c r="AD2153" i="3"/>
  <c r="AE2153" i="3"/>
  <c r="AF2153" i="3"/>
  <c r="AF2136" i="3"/>
  <c r="AE2136" i="3"/>
  <c r="AD2136" i="3"/>
  <c r="AD2087" i="3"/>
  <c r="AG2087" i="3"/>
  <c r="AF2087" i="3"/>
  <c r="AH2087" i="3"/>
  <c r="AE2087" i="3"/>
  <c r="AD2079" i="3"/>
  <c r="AG2079" i="3"/>
  <c r="AF2079" i="3"/>
  <c r="AE2079" i="3"/>
  <c r="AH2079" i="3"/>
  <c r="AE2152" i="3"/>
  <c r="AD2152" i="3"/>
  <c r="AF2152" i="3"/>
  <c r="AD2143" i="3"/>
  <c r="AE2143" i="3"/>
  <c r="AF2143" i="3"/>
  <c r="AD2109" i="3"/>
  <c r="AF2109" i="3"/>
  <c r="AE2109" i="3"/>
  <c r="AD2105" i="3"/>
  <c r="AE2105" i="3"/>
  <c r="AF2105" i="3"/>
  <c r="AD2101" i="3"/>
  <c r="AE2101" i="3"/>
  <c r="AF2101" i="3"/>
  <c r="AD2085" i="3"/>
  <c r="AE2085" i="3"/>
  <c r="AF2085" i="3"/>
  <c r="AH2085" i="3"/>
  <c r="AD2077" i="3"/>
  <c r="AE2077" i="3"/>
  <c r="AF2077" i="3"/>
  <c r="AH2077" i="3"/>
  <c r="AD2154" i="3"/>
  <c r="AF2154" i="3"/>
  <c r="AE2154" i="3"/>
  <c r="AE2144" i="3"/>
  <c r="AD2144" i="3"/>
  <c r="AF2144" i="3"/>
  <c r="AD2180" i="3"/>
  <c r="AE2180" i="3"/>
  <c r="AF2180" i="3"/>
  <c r="AD2164" i="3"/>
  <c r="AE2164" i="3"/>
  <c r="AF2164" i="3"/>
  <c r="AD2149" i="3"/>
  <c r="AF2149" i="3"/>
  <c r="AE2149" i="3"/>
  <c r="AD2141" i="3"/>
  <c r="AF2141" i="3"/>
  <c r="AE2141" i="3"/>
  <c r="AD2133" i="3"/>
  <c r="AF2133" i="3"/>
  <c r="AE2133" i="3"/>
  <c r="AD2220" i="3"/>
  <c r="AE2220" i="3"/>
  <c r="AF2220" i="3"/>
  <c r="AH2220" i="3"/>
  <c r="AD2204" i="3"/>
  <c r="AE2204" i="3"/>
  <c r="AF2204" i="3"/>
  <c r="AH2204" i="3"/>
  <c r="AF2232" i="3"/>
  <c r="AE2232" i="3"/>
  <c r="AD2232" i="3"/>
  <c r="AD2213" i="3"/>
  <c r="AG2213" i="3"/>
  <c r="AF2213" i="3"/>
  <c r="AH2213" i="3"/>
  <c r="AE2213" i="3"/>
  <c r="AD2237" i="3"/>
  <c r="AF2237" i="3"/>
  <c r="AE2237" i="3"/>
  <c r="AG2237" i="3"/>
  <c r="AD2217" i="3"/>
  <c r="AF2217" i="3"/>
  <c r="AE2217" i="3"/>
  <c r="AG2217" i="3"/>
  <c r="AH2217" i="3"/>
  <c r="AD2201" i="3"/>
  <c r="AG2201" i="3"/>
  <c r="AF2201" i="3"/>
  <c r="AE2201" i="3"/>
  <c r="AH2201" i="3"/>
  <c r="AF2243" i="3"/>
  <c r="AE2243" i="3"/>
  <c r="AD2243" i="3"/>
  <c r="AD2229" i="3"/>
  <c r="AE2229" i="3"/>
  <c r="AF2229" i="3"/>
  <c r="AG2229" i="3"/>
  <c r="AD2221" i="3"/>
  <c r="AG2221" i="3"/>
  <c r="AH2221" i="3"/>
  <c r="AF2221" i="3"/>
  <c r="AE2221" i="3"/>
  <c r="AD2205" i="3"/>
  <c r="AH2205" i="3"/>
  <c r="AG2205" i="3"/>
  <c r="AF2205" i="3"/>
  <c r="AE2205" i="3"/>
  <c r="AF2235" i="3"/>
  <c r="AE2235" i="3"/>
  <c r="AD2235" i="3"/>
  <c r="AE2230" i="3"/>
  <c r="AD2230" i="3"/>
  <c r="AF2230" i="3"/>
  <c r="AG2230" i="3"/>
  <c r="AF2371" i="3"/>
  <c r="AD2371" i="3"/>
  <c r="AE2371" i="3"/>
  <c r="AF2375" i="3"/>
  <c r="AE2375" i="3"/>
  <c r="AD2375" i="3"/>
  <c r="AD2357" i="3"/>
  <c r="AF2357" i="3"/>
  <c r="AE2357" i="3"/>
  <c r="AH2357" i="3"/>
  <c r="AH2364" i="3" s="1"/>
  <c r="AE2347" i="3"/>
  <c r="AD2347" i="3"/>
  <c r="AF2347" i="3"/>
  <c r="AH2347" i="3"/>
  <c r="AE2359" i="3"/>
  <c r="AD2359" i="3"/>
  <c r="AF2359" i="3"/>
  <c r="AD2358" i="3"/>
  <c r="AF2358" i="3"/>
  <c r="AE2358" i="3"/>
  <c r="AD2442" i="3"/>
  <c r="AF2442" i="3"/>
  <c r="AE2442" i="3"/>
  <c r="AD2409" i="3"/>
  <c r="AF2409" i="3"/>
  <c r="AE2409" i="3"/>
  <c r="AD2446" i="3"/>
  <c r="AF2446" i="3"/>
  <c r="AE2446" i="3"/>
  <c r="AD2430" i="3"/>
  <c r="AF2430" i="3"/>
  <c r="AE2430" i="3"/>
  <c r="AD2447" i="3"/>
  <c r="AE2447" i="3"/>
  <c r="AF2447" i="3"/>
  <c r="AD2441" i="3"/>
  <c r="AF2441" i="3"/>
  <c r="AE2441" i="3"/>
  <c r="AD2431" i="3"/>
  <c r="AE2431" i="3"/>
  <c r="AF2431" i="3"/>
  <c r="AE2423" i="3"/>
  <c r="AD2423" i="3"/>
  <c r="AF2423" i="3"/>
  <c r="AF2411" i="3"/>
  <c r="AE2411" i="3"/>
  <c r="AD2411" i="3"/>
  <c r="AD2438" i="3"/>
  <c r="AF2438" i="3"/>
  <c r="AE2438" i="3"/>
  <c r="AD2425" i="3"/>
  <c r="AF2425" i="3"/>
  <c r="AE2425" i="3"/>
  <c r="AD2412" i="3"/>
  <c r="AF2412" i="3"/>
  <c r="AE2412" i="3"/>
  <c r="AD2353" i="3"/>
  <c r="AF2353" i="3"/>
  <c r="AE2353" i="3"/>
  <c r="AH2353" i="3"/>
  <c r="AD2345" i="3"/>
  <c r="AF2345" i="3"/>
  <c r="AG2345" i="3"/>
  <c r="AH2345" i="3"/>
  <c r="AE2345" i="3"/>
  <c r="AD2337" i="3"/>
  <c r="AF2337" i="3"/>
  <c r="AG2337" i="3"/>
  <c r="AE2337" i="3"/>
  <c r="AH2337" i="3"/>
  <c r="AD2424" i="3"/>
  <c r="AE2424" i="3"/>
  <c r="AF2424" i="3"/>
  <c r="AD2416" i="3"/>
  <c r="AE2416" i="3"/>
  <c r="AF2416" i="3"/>
  <c r="AD2401" i="3"/>
  <c r="AF2401" i="3"/>
  <c r="AE2401" i="3"/>
  <c r="AE2481" i="3"/>
  <c r="AD2481" i="3"/>
  <c r="AF2481" i="3"/>
  <c r="AD2472" i="3"/>
  <c r="AE2472" i="3"/>
  <c r="AF2472" i="3"/>
  <c r="AD2498" i="3"/>
  <c r="AF2498" i="3"/>
  <c r="AE2498" i="3"/>
  <c r="AD2508" i="3"/>
  <c r="AE2508" i="3"/>
  <c r="AF2508" i="3"/>
  <c r="AD2418" i="3"/>
  <c r="AF2418" i="3"/>
  <c r="AE2418" i="3"/>
  <c r="AD2410" i="3"/>
  <c r="AE2410" i="3"/>
  <c r="AF2410" i="3"/>
  <c r="AD2402" i="3"/>
  <c r="AF2402" i="3"/>
  <c r="AE2402" i="3"/>
  <c r="AH2402" i="3"/>
  <c r="AD2512" i="3"/>
  <c r="AE2512" i="3"/>
  <c r="AF2512" i="3"/>
  <c r="AD2482" i="3"/>
  <c r="AF2482" i="3"/>
  <c r="AE2482" i="3"/>
  <c r="AD2490" i="3"/>
  <c r="AF2490" i="3"/>
  <c r="AE2490" i="3"/>
  <c r="AD2478" i="3"/>
  <c r="AF2478" i="3"/>
  <c r="AE2478" i="3"/>
  <c r="AD2470" i="3"/>
  <c r="AE2470" i="3"/>
  <c r="AF2470" i="3"/>
  <c r="AG1244" i="3"/>
  <c r="AG1247" i="3"/>
  <c r="AG1243" i="3"/>
  <c r="AG1239" i="3"/>
  <c r="AG1235" i="3"/>
  <c r="AG1232" i="3"/>
  <c r="AG1219" i="3"/>
  <c r="AG1231" i="3"/>
  <c r="AG1228" i="3"/>
  <c r="AG1208" i="3"/>
  <c r="AG1814" i="3"/>
  <c r="AG1815" i="3"/>
  <c r="AG1806" i="3"/>
  <c r="AG1822" i="3"/>
  <c r="AG1819" i="3"/>
  <c r="AG1810" i="3"/>
  <c r="AG1614" i="3"/>
  <c r="AG1603" i="3"/>
  <c r="AG1975" i="3"/>
  <c r="AG1968" i="3"/>
  <c r="AG1976" i="3"/>
  <c r="AG1980" i="3"/>
  <c r="AG1967" i="3"/>
  <c r="AG1963" i="3"/>
  <c r="AG1960" i="3"/>
  <c r="AG1951" i="3"/>
  <c r="AG1936" i="3"/>
  <c r="AG2048" i="3"/>
  <c r="AG2044" i="3"/>
  <c r="AG2028" i="3"/>
  <c r="AG2013" i="3"/>
  <c r="AG2004" i="3"/>
  <c r="AG2032" i="3"/>
  <c r="AG2029" i="3"/>
  <c r="AG2009" i="3"/>
  <c r="Y1205" i="3"/>
  <c r="AG1246" i="3"/>
  <c r="AG1629" i="3"/>
  <c r="AG1423" i="3"/>
  <c r="AG1637" i="3"/>
  <c r="AG1711" i="3"/>
  <c r="AG1829" i="3"/>
  <c r="AG1691" i="3"/>
  <c r="AG1837" i="3"/>
  <c r="AG1825" i="3"/>
  <c r="AG1966" i="3"/>
  <c r="AG2043" i="3"/>
  <c r="AG2027" i="3"/>
  <c r="AG2092" i="3"/>
  <c r="AG2365" i="3"/>
  <c r="AG2369" i="3"/>
  <c r="AG2361" i="3"/>
  <c r="AG2381" i="3"/>
  <c r="AG2425" i="3"/>
  <c r="AG2437" i="3"/>
  <c r="AG2429" i="3"/>
  <c r="Y1245" i="3"/>
  <c r="Y1231" i="3"/>
  <c r="Y1216" i="3"/>
  <c r="Y1444" i="3"/>
  <c r="Y1422" i="3"/>
  <c r="Y1224" i="3"/>
  <c r="Y1207" i="3"/>
  <c r="Y1439" i="3"/>
  <c r="Y1412" i="3"/>
  <c r="Y1236" i="3"/>
  <c r="Y1220" i="3"/>
  <c r="Y1449" i="3"/>
  <c r="Y1427" i="3"/>
  <c r="Y1246" i="3"/>
  <c r="Y1238" i="3"/>
  <c r="Y1221" i="3"/>
  <c r="Y1440" i="3"/>
  <c r="Y1414" i="3"/>
  <c r="Y1442" i="3"/>
  <c r="Y1426" i="3"/>
  <c r="Y1415" i="3"/>
  <c r="Y1638" i="3"/>
  <c r="Y1619" i="3"/>
  <c r="Y1649" i="3"/>
  <c r="Y1633" i="3"/>
  <c r="Y1409" i="3"/>
  <c r="Y1640" i="3"/>
  <c r="Y1611" i="3"/>
  <c r="Y1410" i="3"/>
  <c r="Y1650" i="3"/>
  <c r="Y1634" i="3"/>
  <c r="Y1620" i="3"/>
  <c r="Y1614" i="3"/>
  <c r="Y1688" i="3"/>
  <c r="Y1672" i="3"/>
  <c r="Y1840" i="3"/>
  <c r="Y1709" i="3"/>
  <c r="Y1687" i="3"/>
  <c r="Y1671" i="3"/>
  <c r="Y1847" i="3"/>
  <c r="Y1827" i="3"/>
  <c r="Y1719" i="3"/>
  <c r="Y1711" i="3"/>
  <c r="Y1703" i="3"/>
  <c r="Y1695" i="3"/>
  <c r="Y1678" i="3"/>
  <c r="Y1851" i="3"/>
  <c r="Y1835" i="3"/>
  <c r="Y1625" i="3"/>
  <c r="Y1609" i="3"/>
  <c r="Y1710" i="3"/>
  <c r="Y1694" i="3"/>
  <c r="Y1683" i="3"/>
  <c r="Y1842" i="3"/>
  <c r="Y1830" i="3"/>
  <c r="Y1819" i="3"/>
  <c r="Y1910" i="3"/>
  <c r="Y1896" i="3"/>
  <c r="Y1980" i="3"/>
  <c r="Y1969" i="3"/>
  <c r="Y1817" i="3"/>
  <c r="Y1904" i="3"/>
  <c r="Y1891" i="3"/>
  <c r="Y1870" i="3"/>
  <c r="Y1832" i="3"/>
  <c r="Y1823" i="3"/>
  <c r="Y1806" i="3"/>
  <c r="Y1912" i="3"/>
  <c r="Y1902" i="3"/>
  <c r="Y1977" i="3"/>
  <c r="Y1946" i="3"/>
  <c r="Y1978" i="3"/>
  <c r="Y1970" i="3"/>
  <c r="Y1949" i="3"/>
  <c r="Y2038" i="3"/>
  <c r="Y2019" i="3"/>
  <c r="Y2106" i="3"/>
  <c r="Y2049" i="3"/>
  <c r="Y2020" i="3"/>
  <c r="Y2113" i="3"/>
  <c r="Y1945" i="3"/>
  <c r="Y2047" i="3"/>
  <c r="Y2032" i="3"/>
  <c r="Y2012" i="3"/>
  <c r="Y2095" i="3"/>
  <c r="Y1958" i="3"/>
  <c r="Y1942" i="3"/>
  <c r="Y2040" i="3"/>
  <c r="Y2029" i="3"/>
  <c r="Y2014" i="3"/>
  <c r="Y2093" i="3"/>
  <c r="Y2024" i="3"/>
  <c r="Y2013" i="3"/>
  <c r="Y2115" i="3"/>
  <c r="Y2099" i="3"/>
  <c r="Y2084" i="3"/>
  <c r="Y2073" i="3"/>
  <c r="Y2091" i="3"/>
  <c r="Y2080" i="3"/>
  <c r="Y2066" i="3"/>
  <c r="Y2105" i="3"/>
  <c r="Y2098" i="3"/>
  <c r="Y2077" i="3"/>
  <c r="Y2241" i="3"/>
  <c r="Y2209" i="3"/>
  <c r="Y2198" i="3"/>
  <c r="Y2245" i="3"/>
  <c r="Y2237" i="3"/>
  <c r="Y2221" i="3"/>
  <c r="Y2205" i="3"/>
  <c r="Y2376" i="3"/>
  <c r="Y2339" i="3"/>
  <c r="Y2364" i="3"/>
  <c r="Y2342" i="3"/>
  <c r="Y2367" i="3"/>
  <c r="Y2357" i="3"/>
  <c r="Y2377" i="3"/>
  <c r="Y2369" i="3"/>
  <c r="Y2361" i="3"/>
  <c r="Y2347" i="3"/>
  <c r="Y2434" i="3"/>
  <c r="Y2360" i="3"/>
  <c r="Y2351" i="3"/>
  <c r="Y2335" i="3"/>
  <c r="Y2420" i="3"/>
  <c r="Y2404" i="3"/>
  <c r="AG1901" i="3"/>
  <c r="AG1873" i="3"/>
  <c r="AG1916" i="3"/>
  <c r="AG1912" i="3"/>
  <c r="Y1913" i="3"/>
  <c r="AG1888" i="3"/>
  <c r="AG1913" i="3"/>
  <c r="AG1897" i="3"/>
  <c r="AG1893" i="3"/>
  <c r="Y1901" i="3"/>
  <c r="AG1885" i="3"/>
  <c r="AG1872" i="3"/>
  <c r="AG2244" i="3"/>
  <c r="AG2223" i="3"/>
  <c r="Y2215" i="3"/>
  <c r="Y2219" i="3"/>
  <c r="AG2224" i="3"/>
  <c r="AG2215" i="3"/>
  <c r="Y2207" i="3"/>
  <c r="AG2227" i="3"/>
  <c r="AG2370" i="3"/>
  <c r="AG2371" i="3"/>
  <c r="AG2355" i="3"/>
  <c r="AG2375" i="3"/>
  <c r="AG2362" i="3"/>
  <c r="AG2335" i="3"/>
  <c r="AG2342" i="3"/>
  <c r="AG2334" i="3"/>
  <c r="AG2347" i="3"/>
  <c r="AG465" i="3"/>
  <c r="AG1436" i="3"/>
  <c r="AG1440" i="3"/>
  <c r="AG1428" i="3"/>
  <c r="AG1449" i="3"/>
  <c r="AG1433" i="3"/>
  <c r="AG1401" i="3"/>
  <c r="AG1405" i="3"/>
  <c r="AG1404" i="3"/>
  <c r="AG2109" i="3"/>
  <c r="AG2114" i="3"/>
  <c r="AG2070" i="3"/>
  <c r="AG2066" i="3"/>
  <c r="AG2082" i="3"/>
  <c r="AG1692" i="3"/>
  <c r="AG1689" i="3"/>
  <c r="AG1672" i="3"/>
  <c r="AG1717" i="3"/>
  <c r="AG1701" i="3"/>
  <c r="AG1669" i="3"/>
  <c r="AD791" i="3"/>
  <c r="AF791" i="3"/>
  <c r="AE791" i="3"/>
  <c r="AD831" i="3"/>
  <c r="AF831" i="3"/>
  <c r="AE831" i="3"/>
  <c r="AD906" i="3"/>
  <c r="AF906" i="3"/>
  <c r="AE906" i="3"/>
  <c r="AD898" i="3"/>
  <c r="AF898" i="3"/>
  <c r="AE898" i="3"/>
  <c r="AD890" i="3"/>
  <c r="AF890" i="3"/>
  <c r="AE890" i="3"/>
  <c r="AD985" i="3"/>
  <c r="AF985" i="3"/>
  <c r="AE985" i="3"/>
  <c r="AD971" i="3"/>
  <c r="AE971" i="3"/>
  <c r="AF971" i="3"/>
  <c r="AD1119" i="3"/>
  <c r="AF1119" i="3"/>
  <c r="AE1119" i="3"/>
  <c r="AD1104" i="3"/>
  <c r="AE1104" i="3"/>
  <c r="AF1104" i="3"/>
  <c r="AE777" i="3"/>
  <c r="AF777" i="3"/>
  <c r="AD777" i="3"/>
  <c r="AD853" i="3"/>
  <c r="AF853" i="3"/>
  <c r="AE853" i="3"/>
  <c r="AD986" i="3"/>
  <c r="AF986" i="3"/>
  <c r="AE986" i="3"/>
  <c r="AD967" i="3"/>
  <c r="AF967" i="3"/>
  <c r="AE967" i="3"/>
  <c r="AD1100" i="3"/>
  <c r="AE1100" i="3"/>
  <c r="AF1100" i="3"/>
  <c r="AD1092" i="3"/>
  <c r="AF1092" i="3"/>
  <c r="AE1092" i="3"/>
  <c r="AD1079" i="3"/>
  <c r="AF1079" i="3"/>
  <c r="AE1079" i="3"/>
  <c r="AF793" i="3"/>
  <c r="AD793" i="3"/>
  <c r="AE793" i="3"/>
  <c r="AF842" i="3"/>
  <c r="AD842" i="3"/>
  <c r="AE842" i="3"/>
  <c r="AF834" i="3"/>
  <c r="AD834" i="3"/>
  <c r="AE834" i="3"/>
  <c r="AF912" i="3"/>
  <c r="AD912" i="3"/>
  <c r="AE912" i="3"/>
  <c r="AF900" i="3"/>
  <c r="AD900" i="3"/>
  <c r="AE900" i="3"/>
  <c r="AF892" i="3"/>
  <c r="AD892" i="3"/>
  <c r="AE892" i="3"/>
  <c r="AD963" i="3"/>
  <c r="AE963" i="3"/>
  <c r="AF963" i="3"/>
  <c r="AF1109" i="3"/>
  <c r="AD1109" i="3"/>
  <c r="AE1109" i="3"/>
  <c r="AF795" i="3"/>
  <c r="AE795" i="3"/>
  <c r="AD795" i="3"/>
  <c r="AD784" i="3"/>
  <c r="AE784" i="3"/>
  <c r="AF784" i="3"/>
  <c r="AD774" i="3"/>
  <c r="AF774" i="3"/>
  <c r="AE774" i="3"/>
  <c r="AF917" i="3"/>
  <c r="AD917" i="3"/>
  <c r="AE917" i="3"/>
  <c r="AD913" i="3"/>
  <c r="AF913" i="3"/>
  <c r="AE913" i="3"/>
  <c r="AD909" i="3"/>
  <c r="AF909" i="3"/>
  <c r="AE909" i="3"/>
  <c r="AD984" i="3"/>
  <c r="AE984" i="3"/>
  <c r="AF984" i="3"/>
  <c r="AD978" i="3"/>
  <c r="AF978" i="3"/>
  <c r="AE978" i="3"/>
  <c r="AD974" i="3"/>
  <c r="AF974" i="3"/>
  <c r="AE974" i="3"/>
  <c r="AD1121" i="3"/>
  <c r="AE1121" i="3"/>
  <c r="AF1121" i="3"/>
  <c r="AD1115" i="3"/>
  <c r="AF1115" i="3"/>
  <c r="AE1115" i="3"/>
  <c r="AD1111" i="3"/>
  <c r="AF1111" i="3"/>
  <c r="AE1111" i="3"/>
  <c r="AD1107" i="3"/>
  <c r="AF1107" i="3"/>
  <c r="AE1107" i="3"/>
  <c r="AD1099" i="3"/>
  <c r="AF1099" i="3"/>
  <c r="AE1099" i="3"/>
  <c r="AD1091" i="3"/>
  <c r="AF1091" i="3"/>
  <c r="AE1091" i="3"/>
  <c r="AD1083" i="3"/>
  <c r="AF1083" i="3"/>
  <c r="AE1083" i="3"/>
  <c r="AD1075" i="3"/>
  <c r="AF1075" i="3"/>
  <c r="AE1075" i="3"/>
  <c r="AD1229" i="3"/>
  <c r="AG1229" i="3"/>
  <c r="AH1229" i="3"/>
  <c r="AE1229" i="3"/>
  <c r="AF1229" i="3"/>
  <c r="AD1217" i="3"/>
  <c r="AG1217" i="3"/>
  <c r="AF1217" i="3"/>
  <c r="AE1217" i="3"/>
  <c r="AH1217" i="3"/>
  <c r="AD1209" i="3"/>
  <c r="AG1209" i="3"/>
  <c r="AH1209" i="3"/>
  <c r="AF1209" i="3"/>
  <c r="AE1209" i="3"/>
  <c r="AD1303" i="3"/>
  <c r="AF1303" i="3"/>
  <c r="AE1303" i="3"/>
  <c r="AD1440" i="3"/>
  <c r="AE1440" i="3"/>
  <c r="AF1440" i="3"/>
  <c r="AD1431" i="3"/>
  <c r="AH1431" i="3"/>
  <c r="AF1431" i="3"/>
  <c r="AE1431" i="3"/>
  <c r="AD1410" i="3"/>
  <c r="AG1410" i="3"/>
  <c r="AH1410" i="3"/>
  <c r="AF1410" i="3"/>
  <c r="AE1410" i="3"/>
  <c r="AD1226" i="3"/>
  <c r="AF1226" i="3"/>
  <c r="AE1226" i="3"/>
  <c r="AH1226" i="3"/>
  <c r="AE1370" i="3"/>
  <c r="AF1370" i="3"/>
  <c r="AD1370" i="3"/>
  <c r="AD1361" i="3"/>
  <c r="AF1361" i="3"/>
  <c r="AE1361" i="3"/>
  <c r="AD1442" i="3"/>
  <c r="AG1442" i="3"/>
  <c r="AF1442" i="3"/>
  <c r="AE1442" i="3"/>
  <c r="AD1428" i="3"/>
  <c r="AH1428" i="3"/>
  <c r="AF1428" i="3"/>
  <c r="AE1428" i="3"/>
  <c r="AF1240" i="3"/>
  <c r="AD1240" i="3"/>
  <c r="AE1240" i="3"/>
  <c r="AD1221" i="3"/>
  <c r="AG1221" i="3"/>
  <c r="AF1221" i="3"/>
  <c r="AE1221" i="3"/>
  <c r="AH1221" i="3"/>
  <c r="AD1213" i="3"/>
  <c r="AG1213" i="3"/>
  <c r="AH1213" i="3"/>
  <c r="AE1213" i="3"/>
  <c r="AF1213" i="3"/>
  <c r="AD1205" i="3"/>
  <c r="AG1205" i="3"/>
  <c r="AF1205" i="3"/>
  <c r="AE1205" i="3"/>
  <c r="AH1205" i="3"/>
  <c r="AD1383" i="3"/>
  <c r="AF1383" i="3"/>
  <c r="AE1383" i="3"/>
  <c r="AD1379" i="3"/>
  <c r="AE1379" i="3"/>
  <c r="AF1379" i="3"/>
  <c r="AD1375" i="3"/>
  <c r="AF1375" i="3"/>
  <c r="AE1375" i="3"/>
  <c r="AD1371" i="3"/>
  <c r="AE1371" i="3"/>
  <c r="AF1371" i="3"/>
  <c r="AD1356" i="3"/>
  <c r="AF1356" i="3"/>
  <c r="AE1356" i="3"/>
  <c r="AE1445" i="3"/>
  <c r="AD1445" i="3"/>
  <c r="AF1445" i="3"/>
  <c r="AD1430" i="3"/>
  <c r="AH1430" i="3"/>
  <c r="AG1430" i="3"/>
  <c r="AF1430" i="3"/>
  <c r="AE1430" i="3"/>
  <c r="AD1419" i="3"/>
  <c r="AG1419" i="3"/>
  <c r="AF1419" i="3"/>
  <c r="AE1419" i="3"/>
  <c r="AH1419" i="3"/>
  <c r="AD1247" i="3"/>
  <c r="AE1247" i="3"/>
  <c r="AF1247" i="3"/>
  <c r="AD1243" i="3"/>
  <c r="AE1243" i="3"/>
  <c r="AF1243" i="3"/>
  <c r="AD1239" i="3"/>
  <c r="AE1239" i="3"/>
  <c r="AF1239" i="3"/>
  <c r="AD1235" i="3"/>
  <c r="AE1235" i="3"/>
  <c r="AF1235" i="3"/>
  <c r="AH1235" i="3"/>
  <c r="AH1236" i="3"/>
  <c r="AD1219" i="3"/>
  <c r="AE1219" i="3"/>
  <c r="AF1219" i="3"/>
  <c r="AH1219" i="3"/>
  <c r="AD1211" i="3"/>
  <c r="AE1211" i="3"/>
  <c r="AF1211" i="3"/>
  <c r="AH1211" i="3"/>
  <c r="AD1367" i="3"/>
  <c r="AF1367" i="3"/>
  <c r="AE1367" i="3"/>
  <c r="AE1449" i="3"/>
  <c r="AD1449" i="3"/>
  <c r="AF1449" i="3"/>
  <c r="AD1434" i="3"/>
  <c r="AG1434" i="3"/>
  <c r="AE1434" i="3"/>
  <c r="AF1434" i="3"/>
  <c r="AD1423" i="3"/>
  <c r="AF1423" i="3"/>
  <c r="AH1423" i="3"/>
  <c r="AE1423" i="3"/>
  <c r="AD1415" i="3"/>
  <c r="AF1415" i="3"/>
  <c r="AG1415" i="3"/>
  <c r="AH1415" i="3"/>
  <c r="AE1415" i="3"/>
  <c r="AD1407" i="3"/>
  <c r="AF1407" i="3"/>
  <c r="AG1407" i="3"/>
  <c r="AH1407" i="3"/>
  <c r="AE1407" i="3"/>
  <c r="AD1483" i="3"/>
  <c r="AF1483" i="3"/>
  <c r="AE1483" i="3"/>
  <c r="AD1621" i="3"/>
  <c r="AG1621" i="3"/>
  <c r="AF1621" i="3"/>
  <c r="AH1621" i="3"/>
  <c r="AE1621" i="3"/>
  <c r="AE1514" i="3"/>
  <c r="AF1514" i="3"/>
  <c r="AD1514" i="3"/>
  <c r="AE1506" i="3"/>
  <c r="AF1506" i="3"/>
  <c r="AD1506" i="3"/>
  <c r="AE1498" i="3"/>
  <c r="AF1498" i="3"/>
  <c r="AD1498" i="3"/>
  <c r="AE1480" i="3"/>
  <c r="AF1480" i="3"/>
  <c r="AD1480" i="3"/>
  <c r="AE1468" i="3"/>
  <c r="AF1468" i="3"/>
  <c r="AD1468" i="3"/>
  <c r="AE1575" i="3"/>
  <c r="AF1575" i="3"/>
  <c r="AD1575" i="3"/>
  <c r="AD1638" i="3"/>
  <c r="AF1638" i="3"/>
  <c r="AE1638" i="3"/>
  <c r="AD1604" i="3"/>
  <c r="AG1604" i="3"/>
  <c r="AE1604" i="3"/>
  <c r="AH1604" i="3"/>
  <c r="AF1604" i="3"/>
  <c r="AD1402" i="3"/>
  <c r="AG1402" i="3"/>
  <c r="AF1402" i="3"/>
  <c r="AE1402" i="3"/>
  <c r="AH1402" i="3"/>
  <c r="AD1515" i="3"/>
  <c r="AF1515" i="3"/>
  <c r="AE1515" i="3"/>
  <c r="AD1511" i="3"/>
  <c r="AE1511" i="3"/>
  <c r="AF1511" i="3"/>
  <c r="AD1507" i="3"/>
  <c r="AF1507" i="3"/>
  <c r="AE1507" i="3"/>
  <c r="AD1503" i="3"/>
  <c r="AE1503" i="3"/>
  <c r="AF1503" i="3"/>
  <c r="AD1499" i="3"/>
  <c r="AF1499" i="3"/>
  <c r="AE1499" i="3"/>
  <c r="AD1495" i="3"/>
  <c r="AE1495" i="3"/>
  <c r="AF1495" i="3"/>
  <c r="AD1491" i="3"/>
  <c r="AE1491" i="3"/>
  <c r="AF1491" i="3"/>
  <c r="AD1475" i="3"/>
  <c r="AE1475" i="3"/>
  <c r="AF1475" i="3"/>
  <c r="AF1581" i="3"/>
  <c r="AD1581" i="3"/>
  <c r="AE1581" i="3"/>
  <c r="AD1570" i="3"/>
  <c r="AE1570" i="3"/>
  <c r="AF1570" i="3"/>
  <c r="AF1565" i="3"/>
  <c r="AD1565" i="3"/>
  <c r="AE1565" i="3"/>
  <c r="AF1559" i="3"/>
  <c r="AD1559" i="3"/>
  <c r="AE1559" i="3"/>
  <c r="AF1543" i="3"/>
  <c r="AD1543" i="3"/>
  <c r="AE1543" i="3"/>
  <c r="AD1640" i="3"/>
  <c r="AG1640" i="3"/>
  <c r="AF1640" i="3"/>
  <c r="AE1640" i="3"/>
  <c r="AF1485" i="3"/>
  <c r="AE1485" i="3"/>
  <c r="AD1485" i="3"/>
  <c r="AF1469" i="3"/>
  <c r="AE1469" i="3"/>
  <c r="AD1469" i="3"/>
  <c r="AE1576" i="3"/>
  <c r="AD1576" i="3"/>
  <c r="AF1576" i="3"/>
  <c r="AD1644" i="3"/>
  <c r="AG1644" i="3"/>
  <c r="AF1644" i="3"/>
  <c r="AE1644" i="3"/>
  <c r="AD1628" i="3"/>
  <c r="AG1628" i="3"/>
  <c r="AH1628" i="3"/>
  <c r="AH1635" i="3" s="1"/>
  <c r="AH1636" i="3" s="1"/>
  <c r="AF1628" i="3"/>
  <c r="AE1628" i="3"/>
  <c r="AD1622" i="3"/>
  <c r="AE1622" i="3"/>
  <c r="AF1622" i="3"/>
  <c r="AH1622" i="3"/>
  <c r="AD1614" i="3"/>
  <c r="AE1614" i="3"/>
  <c r="AF1614" i="3"/>
  <c r="AH1614" i="3"/>
  <c r="AD1606" i="3"/>
  <c r="AE1606" i="3"/>
  <c r="AF1606" i="3"/>
  <c r="AH1606" i="3"/>
  <c r="AE1831" i="3"/>
  <c r="AD1831" i="3"/>
  <c r="AF1831" i="3"/>
  <c r="AE1709" i="3"/>
  <c r="AF1709" i="3"/>
  <c r="AD1709" i="3"/>
  <c r="AD1844" i="3"/>
  <c r="AG1844" i="3"/>
  <c r="AF1844" i="3"/>
  <c r="AE1844" i="3"/>
  <c r="AD1830" i="3"/>
  <c r="AF1830" i="3"/>
  <c r="AE1830" i="3"/>
  <c r="AD1610" i="3"/>
  <c r="AF1610" i="3"/>
  <c r="AE1610" i="3"/>
  <c r="AH1610" i="3"/>
  <c r="AD1719" i="3"/>
  <c r="AF1719" i="3"/>
  <c r="AG1719" i="3"/>
  <c r="AE1719" i="3"/>
  <c r="AD1715" i="3"/>
  <c r="AF1715" i="3"/>
  <c r="AE1715" i="3"/>
  <c r="AD1711" i="3"/>
  <c r="AF1711" i="3"/>
  <c r="AE1711" i="3"/>
  <c r="AD1707" i="3"/>
  <c r="AF1707" i="3"/>
  <c r="AE1707" i="3"/>
  <c r="AD1703" i="3"/>
  <c r="AF1703" i="3"/>
  <c r="AE1703" i="3"/>
  <c r="AD1699" i="3"/>
  <c r="AF1699" i="3"/>
  <c r="AE1699" i="3"/>
  <c r="AD1695" i="3"/>
  <c r="AF1695" i="3"/>
  <c r="AE1695" i="3"/>
  <c r="AD1850" i="3"/>
  <c r="AF1850" i="3"/>
  <c r="AE1850" i="3"/>
  <c r="AD1834" i="3"/>
  <c r="AF1834" i="3"/>
  <c r="AE1834" i="3"/>
  <c r="AD1810" i="3"/>
  <c r="AF1810" i="3"/>
  <c r="AE1810" i="3"/>
  <c r="AH1810" i="3"/>
  <c r="AH1623" i="3"/>
  <c r="AF1623" i="3"/>
  <c r="AD1623" i="3"/>
  <c r="AE1623" i="3"/>
  <c r="AH1615" i="3"/>
  <c r="AD1615" i="3"/>
  <c r="AF1615" i="3"/>
  <c r="AE1615" i="3"/>
  <c r="AH1607" i="3"/>
  <c r="AD1607" i="3"/>
  <c r="AF1607" i="3"/>
  <c r="AE1607" i="3"/>
  <c r="AD1690" i="3"/>
  <c r="AG1690" i="3"/>
  <c r="AF1690" i="3"/>
  <c r="AE1690" i="3"/>
  <c r="AH1690" i="3"/>
  <c r="AD1682" i="3"/>
  <c r="AG1682" i="3"/>
  <c r="AH1682" i="3"/>
  <c r="AE1682" i="3"/>
  <c r="AF1682" i="3"/>
  <c r="AD1674" i="3"/>
  <c r="AG1674" i="3"/>
  <c r="AF1674" i="3"/>
  <c r="AE1674" i="3"/>
  <c r="AH1674" i="3"/>
  <c r="AD1836" i="3"/>
  <c r="AG1836" i="3"/>
  <c r="AE1836" i="3"/>
  <c r="AF1836" i="3"/>
  <c r="AF1827" i="3"/>
  <c r="AE1827" i="3"/>
  <c r="AD1827" i="3"/>
  <c r="AH1827" i="3"/>
  <c r="AH1831" i="3"/>
  <c r="AD1820" i="3"/>
  <c r="AG1820" i="3"/>
  <c r="AF1820" i="3"/>
  <c r="AH1820" i="3"/>
  <c r="AE1820" i="3"/>
  <c r="AD1812" i="3"/>
  <c r="AG1812" i="3"/>
  <c r="AF1812" i="3"/>
  <c r="AE1812" i="3"/>
  <c r="AH1812" i="3"/>
  <c r="AD1804" i="3"/>
  <c r="AG1804" i="3"/>
  <c r="AF1804" i="3"/>
  <c r="AH1804" i="3"/>
  <c r="AE1804" i="3"/>
  <c r="AF1905" i="3"/>
  <c r="AD1905" i="3"/>
  <c r="AE1905" i="3"/>
  <c r="AD1875" i="3"/>
  <c r="AF1875" i="3"/>
  <c r="AG1875" i="3"/>
  <c r="AE1875" i="3"/>
  <c r="AH1875" i="3"/>
  <c r="AD1945" i="3"/>
  <c r="AG1945" i="3"/>
  <c r="AH1945" i="3"/>
  <c r="AE1945" i="3"/>
  <c r="AF1945" i="3"/>
  <c r="AF1913" i="3"/>
  <c r="AE1913" i="3"/>
  <c r="AD1913" i="3"/>
  <c r="AD1903" i="3"/>
  <c r="AF1903" i="3"/>
  <c r="AE1903" i="3"/>
  <c r="AE1892" i="3"/>
  <c r="AF1892" i="3"/>
  <c r="AD1892" i="3"/>
  <c r="AH1892" i="3"/>
  <c r="AD1886" i="3"/>
  <c r="AG1886" i="3"/>
  <c r="AE1886" i="3"/>
  <c r="AF1886" i="3"/>
  <c r="AH1886" i="3"/>
  <c r="AE1880" i="3"/>
  <c r="AF1880" i="3"/>
  <c r="AD1880" i="3"/>
  <c r="AH1880" i="3"/>
  <c r="AD1816" i="3"/>
  <c r="AG1816" i="3"/>
  <c r="AE1816" i="3"/>
  <c r="AH1816" i="3"/>
  <c r="AF1816" i="3"/>
  <c r="AD1808" i="3"/>
  <c r="AG1808" i="3"/>
  <c r="AE1808" i="3"/>
  <c r="AH1808" i="3"/>
  <c r="AF1808" i="3"/>
  <c r="AD1907" i="3"/>
  <c r="AF1907" i="3"/>
  <c r="AE1907" i="3"/>
  <c r="AF1897" i="3"/>
  <c r="AH1897" i="3"/>
  <c r="AD1897" i="3"/>
  <c r="AE1897" i="3"/>
  <c r="AF1877" i="3"/>
  <c r="AE1877" i="3"/>
  <c r="AD1877" i="3"/>
  <c r="AH1877" i="3"/>
  <c r="AD1965" i="3"/>
  <c r="AG1965" i="3"/>
  <c r="AF1965" i="3"/>
  <c r="AE1965" i="3"/>
  <c r="AH1965" i="3"/>
  <c r="AD1824" i="3"/>
  <c r="AG1824" i="3"/>
  <c r="AE1824" i="3"/>
  <c r="AH1824" i="3"/>
  <c r="AF1824" i="3"/>
  <c r="AD1918" i="3"/>
  <c r="AG1918" i="3"/>
  <c r="AF1918" i="3"/>
  <c r="AE1918" i="3"/>
  <c r="AD1912" i="3"/>
  <c r="AE1912" i="3"/>
  <c r="AF1912" i="3"/>
  <c r="AD1904" i="3"/>
  <c r="AE1904" i="3"/>
  <c r="AF1904" i="3"/>
  <c r="AD1883" i="3"/>
  <c r="AF1883" i="3"/>
  <c r="AG1883" i="3"/>
  <c r="AE1883" i="3"/>
  <c r="AH1883" i="3"/>
  <c r="AF1893" i="3"/>
  <c r="AH1893" i="3"/>
  <c r="AD1893" i="3"/>
  <c r="AE1893" i="3"/>
  <c r="AE1884" i="3"/>
  <c r="AF1884" i="3"/>
  <c r="AD1884" i="3"/>
  <c r="AH1884" i="3"/>
  <c r="AF1876" i="3"/>
  <c r="AD1876" i="3"/>
  <c r="AE1876" i="3"/>
  <c r="AH1876" i="3"/>
  <c r="AD1869" i="3"/>
  <c r="AG1869" i="3"/>
  <c r="AH1869" i="3"/>
  <c r="AF1869" i="3"/>
  <c r="AE1869" i="3"/>
  <c r="AD1982" i="3"/>
  <c r="AF1982" i="3"/>
  <c r="AE1982" i="3"/>
  <c r="AG1982" i="3"/>
  <c r="AD1978" i="3"/>
  <c r="AF1978" i="3"/>
  <c r="AE1978" i="3"/>
  <c r="AD1974" i="3"/>
  <c r="AH1974" i="3"/>
  <c r="AF1974" i="3"/>
  <c r="AE1974" i="3"/>
  <c r="AD1970" i="3"/>
  <c r="AH1970" i="3"/>
  <c r="AF1970" i="3"/>
  <c r="AE1970" i="3"/>
  <c r="AD2040" i="3"/>
  <c r="AE2040" i="3"/>
  <c r="AF2040" i="3"/>
  <c r="AD2033" i="3"/>
  <c r="AE2033" i="3"/>
  <c r="AF2033" i="3"/>
  <c r="AH2033" i="3"/>
  <c r="AH2039" i="3" s="1"/>
  <c r="AH2035" i="3"/>
  <c r="AF2025" i="3"/>
  <c r="AD2025" i="3"/>
  <c r="AE2025" i="3"/>
  <c r="AH2025" i="3"/>
  <c r="AD2004" i="3"/>
  <c r="AE2004" i="3"/>
  <c r="AF2004" i="3"/>
  <c r="AH2004" i="3"/>
  <c r="AF2110" i="3"/>
  <c r="AE2110" i="3"/>
  <c r="AD2110" i="3"/>
  <c r="AD1938" i="3"/>
  <c r="AG1938" i="3"/>
  <c r="AF1938" i="3"/>
  <c r="AE1938" i="3"/>
  <c r="AH1938" i="3"/>
  <c r="AE2045" i="3"/>
  <c r="AF2045" i="3"/>
  <c r="AD2045" i="3"/>
  <c r="AD2048" i="3"/>
  <c r="AE2048" i="3"/>
  <c r="AF2048" i="3"/>
  <c r="AD2044" i="3"/>
  <c r="AE2044" i="3"/>
  <c r="AF2044" i="3"/>
  <c r="AD2039" i="3"/>
  <c r="AF2039" i="3"/>
  <c r="AE2039" i="3"/>
  <c r="AD2111" i="3"/>
  <c r="AG2111" i="3"/>
  <c r="AF2111" i="3"/>
  <c r="AE2111" i="3"/>
  <c r="AD1959" i="3"/>
  <c r="AE1959" i="3"/>
  <c r="AF1959" i="3"/>
  <c r="AH1959" i="3"/>
  <c r="AD2034" i="3"/>
  <c r="AG2034" i="3"/>
  <c r="AH2034" i="3"/>
  <c r="AF2034" i="3"/>
  <c r="AE2034" i="3"/>
  <c r="AD2026" i="3"/>
  <c r="AG2026" i="3"/>
  <c r="AF2026" i="3"/>
  <c r="AH2026" i="3"/>
  <c r="AE2026" i="3"/>
  <c r="AD2018" i="3"/>
  <c r="AG2018" i="3"/>
  <c r="AH2018" i="3"/>
  <c r="AF2018" i="3"/>
  <c r="AE2018" i="3"/>
  <c r="AE2114" i="3"/>
  <c r="AD2114" i="3"/>
  <c r="AF2114" i="3"/>
  <c r="AD2024" i="3"/>
  <c r="AE2024" i="3"/>
  <c r="AF2024" i="3"/>
  <c r="AH2024" i="3"/>
  <c r="AD2096" i="3"/>
  <c r="AF2096" i="3"/>
  <c r="AE2096" i="3"/>
  <c r="AH2096" i="3"/>
  <c r="AD2084" i="3"/>
  <c r="AF2084" i="3"/>
  <c r="AG2084" i="3"/>
  <c r="AE2084" i="3"/>
  <c r="AH2084" i="3"/>
  <c r="AD2076" i="3"/>
  <c r="AF2076" i="3"/>
  <c r="AG2076" i="3"/>
  <c r="AE2076" i="3"/>
  <c r="AH2076" i="3"/>
  <c r="AD2068" i="3"/>
  <c r="AF2068" i="3"/>
  <c r="AG2068" i="3"/>
  <c r="AE2068" i="3"/>
  <c r="AH2068" i="3"/>
  <c r="AD2159" i="3"/>
  <c r="AE2159" i="3"/>
  <c r="AF2159" i="3"/>
  <c r="AD2151" i="3"/>
  <c r="AF2151" i="3"/>
  <c r="AE2151" i="3"/>
  <c r="AF2102" i="3"/>
  <c r="AE2102" i="3"/>
  <c r="AD2102" i="3"/>
  <c r="AF2086" i="3"/>
  <c r="AH2086" i="3"/>
  <c r="AD2086" i="3"/>
  <c r="AE2086" i="3"/>
  <c r="AF2078" i="3"/>
  <c r="AH2078" i="3"/>
  <c r="AD2078" i="3"/>
  <c r="AE2078" i="3"/>
  <c r="AD2067" i="3"/>
  <c r="AG2067" i="3"/>
  <c r="AE2067" i="3"/>
  <c r="AH2067" i="3"/>
  <c r="AF2067" i="3"/>
  <c r="AD2163" i="3"/>
  <c r="AE2163" i="3"/>
  <c r="AF2163" i="3"/>
  <c r="AD2156" i="3"/>
  <c r="AE2156" i="3"/>
  <c r="AF2156" i="3"/>
  <c r="AD2108" i="3"/>
  <c r="AF2108" i="3"/>
  <c r="AE2108" i="3"/>
  <c r="AD2104" i="3"/>
  <c r="AH2104" i="3"/>
  <c r="AF2104" i="3"/>
  <c r="AE2104" i="3"/>
  <c r="AD2100" i="3"/>
  <c r="AH2100" i="3"/>
  <c r="AF2100" i="3"/>
  <c r="AE2100" i="3"/>
  <c r="AF2070" i="3"/>
  <c r="AD2070" i="3"/>
  <c r="AE2070" i="3"/>
  <c r="AH2070" i="3"/>
  <c r="AD2167" i="3"/>
  <c r="AE2167" i="3"/>
  <c r="AF2167" i="3"/>
  <c r="AD2176" i="3"/>
  <c r="AE2176" i="3"/>
  <c r="AF2176" i="3"/>
  <c r="AD2160" i="3"/>
  <c r="AE2160" i="3"/>
  <c r="AF2160" i="3"/>
  <c r="AD2148" i="3"/>
  <c r="AE2148" i="3"/>
  <c r="AF2148" i="3"/>
  <c r="AD2140" i="3"/>
  <c r="AE2140" i="3"/>
  <c r="AF2140" i="3"/>
  <c r="AD2132" i="3"/>
  <c r="AF2132" i="3"/>
  <c r="AE2132" i="3"/>
  <c r="AE2242" i="3"/>
  <c r="AD2242" i="3"/>
  <c r="AF2242" i="3"/>
  <c r="AG2242" i="3"/>
  <c r="AE2226" i="3"/>
  <c r="AD2226" i="3"/>
  <c r="AF2226" i="3"/>
  <c r="AG2226" i="3"/>
  <c r="AD2209" i="3"/>
  <c r="AG2209" i="3"/>
  <c r="AE2209" i="3"/>
  <c r="AH2209" i="3"/>
  <c r="AF2209" i="3"/>
  <c r="AE2238" i="3"/>
  <c r="AF2238" i="3"/>
  <c r="AD2238" i="3"/>
  <c r="AG2238" i="3"/>
  <c r="AF2227" i="3"/>
  <c r="AE2227" i="3"/>
  <c r="AD2227" i="3"/>
  <c r="AE2218" i="3"/>
  <c r="AF2218" i="3"/>
  <c r="AD2218" i="3"/>
  <c r="AH2218" i="3"/>
  <c r="AG2218" i="3"/>
  <c r="AE2202" i="3"/>
  <c r="AF2202" i="3"/>
  <c r="AD2202" i="3"/>
  <c r="AH2202" i="3"/>
  <c r="AG2202" i="3"/>
  <c r="AF2240" i="3"/>
  <c r="AD2240" i="3"/>
  <c r="AE2240" i="3"/>
  <c r="AE2222" i="3"/>
  <c r="AF2222" i="3"/>
  <c r="AD2222" i="3"/>
  <c r="AG2222" i="3"/>
  <c r="AH2222" i="3"/>
  <c r="AH2224" i="3"/>
  <c r="AE2206" i="3"/>
  <c r="AF2206" i="3"/>
  <c r="AD2206" i="3"/>
  <c r="AH2206" i="3"/>
  <c r="AG2206" i="3"/>
  <c r="AD2241" i="3"/>
  <c r="AF2241" i="3"/>
  <c r="AG2241" i="3"/>
  <c r="AE2241" i="3"/>
  <c r="AE2228" i="3"/>
  <c r="AD2228" i="3"/>
  <c r="AF2228" i="3"/>
  <c r="AE2210" i="3"/>
  <c r="AF2210" i="3"/>
  <c r="AD2210" i="3"/>
  <c r="AH2210" i="3"/>
  <c r="AD2233" i="3"/>
  <c r="AF2233" i="3"/>
  <c r="AG2233" i="3"/>
  <c r="AE2233" i="3"/>
  <c r="AF2379" i="3"/>
  <c r="AD2379" i="3"/>
  <c r="AE2379" i="3"/>
  <c r="AH2363" i="3"/>
  <c r="AF2363" i="3"/>
  <c r="AD2363" i="3"/>
  <c r="AE2363" i="3"/>
  <c r="AD2340" i="3"/>
  <c r="AG2340" i="3"/>
  <c r="AE2340" i="3"/>
  <c r="AF2340" i="3"/>
  <c r="AH2340" i="3"/>
  <c r="AD2349" i="3"/>
  <c r="AG2349" i="3"/>
  <c r="AF2349" i="3"/>
  <c r="AE2349" i="3"/>
  <c r="AH2349" i="3"/>
  <c r="AD2378" i="3"/>
  <c r="AF2378" i="3"/>
  <c r="AE2378" i="3"/>
  <c r="AD2374" i="3"/>
  <c r="AE2374" i="3"/>
  <c r="AF2374" i="3"/>
  <c r="AD2370" i="3"/>
  <c r="AE2370" i="3"/>
  <c r="AF2370" i="3"/>
  <c r="AD2366" i="3"/>
  <c r="AE2366" i="3"/>
  <c r="AF2366" i="3"/>
  <c r="AD2362" i="3"/>
  <c r="AF2362" i="3"/>
  <c r="AE2362" i="3"/>
  <c r="AD2356" i="3"/>
  <c r="AG2356" i="3"/>
  <c r="AE2356" i="3"/>
  <c r="AF2356" i="3"/>
  <c r="AH2356" i="3"/>
  <c r="AD2348" i="3"/>
  <c r="AG2348" i="3"/>
  <c r="AF2348" i="3"/>
  <c r="AE2348" i="3"/>
  <c r="AH2348" i="3"/>
  <c r="AD2440" i="3"/>
  <c r="AE2440" i="3"/>
  <c r="AF2440" i="3"/>
  <c r="AD2408" i="3"/>
  <c r="AE2408" i="3"/>
  <c r="AF2408" i="3"/>
  <c r="AD2444" i="3"/>
  <c r="AF2444" i="3"/>
  <c r="AE2444" i="3"/>
  <c r="AD2428" i="3"/>
  <c r="AF2428" i="3"/>
  <c r="AE2428" i="3"/>
  <c r="AD2404" i="3"/>
  <c r="AG2404" i="3"/>
  <c r="AF2404" i="3"/>
  <c r="AE2404" i="3"/>
  <c r="AH2404" i="3"/>
  <c r="AD2436" i="3"/>
  <c r="AF2436" i="3"/>
  <c r="AE2436" i="3"/>
  <c r="AD2352" i="3"/>
  <c r="AG2352" i="3"/>
  <c r="AF2352" i="3"/>
  <c r="AE2352" i="3"/>
  <c r="AH2352" i="3"/>
  <c r="AD2344" i="3"/>
  <c r="AG2344" i="3"/>
  <c r="AH2344" i="3"/>
  <c r="AE2344" i="3"/>
  <c r="AF2344" i="3"/>
  <c r="AD2336" i="3"/>
  <c r="AG2336" i="3"/>
  <c r="AF2336" i="3"/>
  <c r="AE2336" i="3"/>
  <c r="AH2336" i="3"/>
  <c r="AD2422" i="3"/>
  <c r="AE2422" i="3"/>
  <c r="AF2422" i="3"/>
  <c r="AD2414" i="3"/>
  <c r="AF2414" i="3"/>
  <c r="AE2414" i="3"/>
  <c r="AD2475" i="3"/>
  <c r="AF2475" i="3"/>
  <c r="AE2475" i="3"/>
  <c r="AD2507" i="3"/>
  <c r="AF2507" i="3"/>
  <c r="AE2507" i="3"/>
  <c r="AD2500" i="3"/>
  <c r="AF2500" i="3"/>
  <c r="AE2500" i="3"/>
  <c r="AD2400" i="3"/>
  <c r="AG2400" i="3"/>
  <c r="AE2400" i="3"/>
  <c r="AH2400" i="3"/>
  <c r="AF2400" i="3"/>
  <c r="AD2506" i="3"/>
  <c r="AF2506" i="3"/>
  <c r="AE2506" i="3"/>
  <c r="AD2495" i="3"/>
  <c r="AF2495" i="3"/>
  <c r="AE2495" i="3"/>
  <c r="AD2485" i="3"/>
  <c r="AE2485" i="3"/>
  <c r="AF2485" i="3"/>
  <c r="AE2473" i="3"/>
  <c r="AF2473" i="3"/>
  <c r="AD2473" i="3"/>
  <c r="AD2511" i="3"/>
  <c r="AF2511" i="3"/>
  <c r="AE2511" i="3"/>
  <c r="AD2488" i="3"/>
  <c r="AE2488" i="3"/>
  <c r="AF2488" i="3"/>
  <c r="AD2480" i="3"/>
  <c r="AE2480" i="3"/>
  <c r="AF2480" i="3"/>
  <c r="AD2467" i="3"/>
  <c r="AF2467" i="3"/>
  <c r="AE2467" i="3"/>
  <c r="AE2489" i="3"/>
  <c r="AD2489" i="3"/>
  <c r="AF2489" i="3"/>
  <c r="AE2477" i="3"/>
  <c r="AD2477" i="3"/>
  <c r="AF2477" i="3"/>
  <c r="AF2469" i="3"/>
  <c r="AE2469" i="3"/>
  <c r="AD2469" i="3"/>
  <c r="AG1248" i="3"/>
  <c r="AG1204" i="3"/>
  <c r="AG1851" i="3"/>
  <c r="AG1835" i="3"/>
  <c r="AG1839" i="3"/>
  <c r="AG1850" i="3"/>
  <c r="AG1846" i="3"/>
  <c r="AG1842" i="3"/>
  <c r="AG1838" i="3"/>
  <c r="AG1834" i="3"/>
  <c r="AG1830" i="3"/>
  <c r="AG1827" i="3"/>
  <c r="AG1807" i="3"/>
  <c r="AG1811" i="3"/>
  <c r="AG1831" i="3"/>
  <c r="AG1818" i="3"/>
  <c r="AG1615" i="3"/>
  <c r="AG1643" i="3"/>
  <c r="AG1622" i="3"/>
  <c r="AG1647" i="3"/>
  <c r="AG1631" i="3"/>
  <c r="AG1610" i="3"/>
  <c r="AG1959" i="3"/>
  <c r="AG1979" i="3"/>
  <c r="AG1983" i="3"/>
  <c r="AG1984" i="3"/>
  <c r="AG1971" i="3"/>
  <c r="AG1940" i="3"/>
  <c r="AG1939" i="3"/>
  <c r="AG2020" i="3"/>
  <c r="AG2008" i="3"/>
  <c r="AG2045" i="3"/>
  <c r="AG2041" i="3"/>
  <c r="AG2001" i="3"/>
  <c r="AG2419" i="3"/>
  <c r="AG2435" i="3"/>
  <c r="AG2402" i="3"/>
  <c r="AG1435" i="3"/>
  <c r="AG1234" i="3"/>
  <c r="AG1439" i="3"/>
  <c r="AG1443" i="3"/>
  <c r="AG1625" i="3"/>
  <c r="AG1641" i="3"/>
  <c r="AG1715" i="3"/>
  <c r="AG1699" i="3"/>
  <c r="AG1695" i="3"/>
  <c r="AG1841" i="3"/>
  <c r="AG1899" i="3"/>
  <c r="AG1903" i="3"/>
  <c r="Y1804" i="3"/>
  <c r="AG1891" i="3"/>
  <c r="AG1958" i="3"/>
  <c r="AG2023" i="3"/>
  <c r="AG2104" i="3"/>
  <c r="AG2100" i="3"/>
  <c r="AG2373" i="3"/>
  <c r="AG2441" i="3"/>
  <c r="Y1251" i="3"/>
  <c r="Y1241" i="3"/>
  <c r="Y1230" i="3"/>
  <c r="Y1210" i="3"/>
  <c r="Y1441" i="3"/>
  <c r="Y1419" i="3"/>
  <c r="Y1229" i="3"/>
  <c r="Y1217" i="3"/>
  <c r="Y1204" i="3"/>
  <c r="Y1432" i="3"/>
  <c r="Y1248" i="3"/>
  <c r="Y1225" i="3"/>
  <c r="Y1214" i="3"/>
  <c r="Y1443" i="3"/>
  <c r="Y1417" i="3"/>
  <c r="Y1243" i="3"/>
  <c r="Y1235" i="3"/>
  <c r="Y1219" i="3"/>
  <c r="Y1437" i="3"/>
  <c r="Y1404" i="3"/>
  <c r="Y1438" i="3"/>
  <c r="Y1424" i="3"/>
  <c r="Y1413" i="3"/>
  <c r="Y1651" i="3"/>
  <c r="Y1635" i="3"/>
  <c r="Y1605" i="3"/>
  <c r="Y1642" i="3"/>
  <c r="Y1618" i="3"/>
  <c r="Y1403" i="3"/>
  <c r="Y1653" i="3"/>
  <c r="Y1637" i="3"/>
  <c r="Y1717" i="3"/>
  <c r="Y1408" i="3"/>
  <c r="Y1647" i="3"/>
  <c r="Y1631" i="3"/>
  <c r="Y1624" i="3"/>
  <c r="Y1608" i="3"/>
  <c r="Y1682" i="3"/>
  <c r="Y1837" i="3"/>
  <c r="Y1705" i="3"/>
  <c r="Y1685" i="3"/>
  <c r="Y1669" i="3"/>
  <c r="Y1844" i="3"/>
  <c r="Y1612" i="3"/>
  <c r="Y1716" i="3"/>
  <c r="Y1708" i="3"/>
  <c r="Y1700" i="3"/>
  <c r="Y1693" i="3"/>
  <c r="Y1676" i="3"/>
  <c r="Y1848" i="3"/>
  <c r="Y1831" i="3"/>
  <c r="Y1623" i="3"/>
  <c r="Y1607" i="3"/>
  <c r="Y1706" i="3"/>
  <c r="Y1692" i="3"/>
  <c r="Y1681" i="3"/>
  <c r="Y1839" i="3"/>
  <c r="Y1829" i="3"/>
  <c r="Y1824" i="3"/>
  <c r="Y1813" i="3"/>
  <c r="Y1867" i="3"/>
  <c r="Y1892" i="3"/>
  <c r="Y1880" i="3"/>
  <c r="Y1967" i="3"/>
  <c r="Y1894" i="3"/>
  <c r="Y1872" i="3"/>
  <c r="Y1965" i="3"/>
  <c r="Y1815" i="3"/>
  <c r="Y1887" i="3"/>
  <c r="Y1973" i="3"/>
  <c r="Y1828" i="3"/>
  <c r="Y1816" i="3"/>
  <c r="Y1803" i="3"/>
  <c r="Y1911" i="3"/>
  <c r="Y1899" i="3"/>
  <c r="Y1976" i="3"/>
  <c r="Y1878" i="3"/>
  <c r="Y1983" i="3"/>
  <c r="Y1975" i="3"/>
  <c r="Y1968" i="3"/>
  <c r="Y1947" i="3"/>
  <c r="Y2035" i="3"/>
  <c r="Y2010" i="3"/>
  <c r="Y1944" i="3"/>
  <c r="Y2045" i="3"/>
  <c r="Y2011" i="3"/>
  <c r="Y2092" i="3"/>
  <c r="Y1943" i="3"/>
  <c r="Y2044" i="3"/>
  <c r="Y2028" i="3"/>
  <c r="Y2003" i="3"/>
  <c r="Y2090" i="3"/>
  <c r="Y1956" i="3"/>
  <c r="Y1940" i="3"/>
  <c r="Y2034" i="3"/>
  <c r="Y2025" i="3"/>
  <c r="Y2008" i="3"/>
  <c r="Y2041" i="3"/>
  <c r="Y2023" i="3"/>
  <c r="Y2007" i="3"/>
  <c r="Y2111" i="3"/>
  <c r="Y2097" i="3"/>
  <c r="Y2082" i="3"/>
  <c r="Y2083" i="3"/>
  <c r="Y2089" i="3"/>
  <c r="Y2078" i="3"/>
  <c r="Y2104" i="3"/>
  <c r="Y2087" i="3"/>
  <c r="Y2072" i="3"/>
  <c r="Y2071" i="3"/>
  <c r="Y2238" i="3"/>
  <c r="Y2224" i="3"/>
  <c r="Y2208" i="3"/>
  <c r="Y2213" i="3"/>
  <c r="Y2234" i="3"/>
  <c r="Y2217" i="3"/>
  <c r="Y2201" i="3"/>
  <c r="Y2244" i="3"/>
  <c r="Y2220" i="3"/>
  <c r="Y2204" i="3"/>
  <c r="Y2230" i="3"/>
  <c r="Y2375" i="3"/>
  <c r="Y2363" i="3"/>
  <c r="Y2336" i="3"/>
  <c r="Y2372" i="3"/>
  <c r="Y2346" i="3"/>
  <c r="Y2374" i="3"/>
  <c r="Y2366" i="3"/>
  <c r="Y2359" i="3"/>
  <c r="Y2344" i="3"/>
  <c r="Y2413" i="3"/>
  <c r="Y2445" i="3"/>
  <c r="Y2429" i="3"/>
  <c r="Y2333" i="3"/>
  <c r="Y2433" i="3"/>
  <c r="Y2356" i="3"/>
  <c r="Y2345" i="3"/>
  <c r="AG1900" i="3"/>
  <c r="AG1905" i="3"/>
  <c r="Y1889" i="3"/>
  <c r="Y1881" i="3"/>
  <c r="Y1869" i="3"/>
  <c r="AG1909" i="3"/>
  <c r="Y1877" i="3"/>
  <c r="AG1896" i="3"/>
  <c r="AG1881" i="3"/>
  <c r="Y1897" i="3"/>
  <c r="AG1880" i="3"/>
  <c r="Y2243" i="3"/>
  <c r="AG2236" i="3"/>
  <c r="AG2243" i="3"/>
  <c r="Y2227" i="3"/>
  <c r="Y2239" i="3"/>
  <c r="AG2232" i="3"/>
  <c r="Y2223" i="3"/>
  <c r="AG2374" i="3"/>
  <c r="AG2378" i="3"/>
  <c r="AG2346" i="3"/>
  <c r="AG2350" i="3"/>
  <c r="Y2332" i="3"/>
  <c r="AG2359" i="3"/>
  <c r="AG2339" i="3"/>
  <c r="AH368" i="3"/>
  <c r="AH351" i="3"/>
  <c r="AG444" i="3"/>
  <c r="AG464" i="3"/>
  <c r="AG452" i="3"/>
  <c r="AG433" i="3"/>
  <c r="AG448" i="3"/>
  <c r="AG463" i="3"/>
  <c r="AG443" i="3"/>
  <c r="AG657" i="3"/>
  <c r="AG645" i="3"/>
  <c r="AD452" i="3"/>
  <c r="AE452" i="3"/>
  <c r="AF452" i="3"/>
  <c r="AD460" i="3"/>
  <c r="AE460" i="3"/>
  <c r="AF460" i="3"/>
  <c r="AD446" i="3"/>
  <c r="AG446" i="3"/>
  <c r="AH446" i="3"/>
  <c r="AF446" i="3"/>
  <c r="AE446" i="3"/>
  <c r="AE441" i="3"/>
  <c r="AD441" i="3"/>
  <c r="AF441" i="3"/>
  <c r="AH441" i="3"/>
  <c r="AD424" i="3"/>
  <c r="AF424" i="3"/>
  <c r="AE424" i="3"/>
  <c r="AH424" i="3"/>
  <c r="AD439" i="3"/>
  <c r="AF439" i="3"/>
  <c r="AE439" i="3"/>
  <c r="AH439" i="3"/>
  <c r="AD458" i="3"/>
  <c r="AG458" i="3"/>
  <c r="AF458" i="3"/>
  <c r="AE458" i="3"/>
  <c r="AD450" i="3"/>
  <c r="AG450" i="3"/>
  <c r="AE450" i="3"/>
  <c r="AF450" i="3"/>
  <c r="AH450" i="3"/>
  <c r="AD440" i="3"/>
  <c r="AE440" i="3"/>
  <c r="AF440" i="3"/>
  <c r="AH440" i="3"/>
  <c r="AD432" i="3"/>
  <c r="AF432" i="3"/>
  <c r="AE432" i="3"/>
  <c r="AH432" i="3"/>
  <c r="AD648" i="3"/>
  <c r="AG648" i="3"/>
  <c r="AF648" i="3"/>
  <c r="AH648" i="3"/>
  <c r="AH651" i="3"/>
  <c r="AE648" i="3"/>
  <c r="AD650" i="3"/>
  <c r="AF650" i="3"/>
  <c r="AE650" i="3"/>
  <c r="AE651" i="3"/>
  <c r="AF651" i="3"/>
  <c r="AD651" i="3"/>
  <c r="AD662" i="3"/>
  <c r="AE662" i="3"/>
  <c r="AF662" i="3"/>
  <c r="AD665" i="3"/>
  <c r="AF665" i="3"/>
  <c r="AE665" i="3"/>
  <c r="AD653" i="3"/>
  <c r="AF653" i="3"/>
  <c r="AE653" i="3"/>
  <c r="AD636" i="3"/>
  <c r="AG636" i="3"/>
  <c r="AE636" i="3"/>
  <c r="AH636" i="3"/>
  <c r="AF636" i="3"/>
  <c r="AE635" i="3"/>
  <c r="AF635" i="3"/>
  <c r="AH635" i="3"/>
  <c r="AD635" i="3"/>
  <c r="AD626" i="3"/>
  <c r="AF626" i="3"/>
  <c r="AE626" i="3"/>
  <c r="AH626" i="3"/>
  <c r="AD714" i="3"/>
  <c r="AF714" i="3"/>
  <c r="AE714" i="3"/>
  <c r="AD620" i="3"/>
  <c r="AG620" i="3"/>
  <c r="AE620" i="3"/>
  <c r="AH620" i="3"/>
  <c r="AF620" i="3"/>
  <c r="AD727" i="3"/>
  <c r="AE727" i="3"/>
  <c r="AF727" i="3"/>
  <c r="AD649" i="3"/>
  <c r="AF649" i="3"/>
  <c r="AE649" i="3"/>
  <c r="AD658" i="3"/>
  <c r="AE658" i="3"/>
  <c r="AF658" i="3"/>
  <c r="AD644" i="3"/>
  <c r="AG644" i="3"/>
  <c r="AF644" i="3"/>
  <c r="AE644" i="3"/>
  <c r="AH644" i="3"/>
  <c r="AD632" i="3"/>
  <c r="AG632" i="3"/>
  <c r="AF632" i="3"/>
  <c r="AH632" i="3"/>
  <c r="AE632" i="3"/>
  <c r="AD624" i="3"/>
  <c r="AG624" i="3"/>
  <c r="AE624" i="3"/>
  <c r="AF624" i="3"/>
  <c r="AH624" i="3"/>
  <c r="AD702" i="3"/>
  <c r="AF702" i="3"/>
  <c r="AE702" i="3"/>
  <c r="AD709" i="3"/>
  <c r="AF709" i="3"/>
  <c r="AE709" i="3"/>
  <c r="AD706" i="3"/>
  <c r="AF706" i="3"/>
  <c r="AE706" i="3"/>
  <c r="AD728" i="3"/>
  <c r="AF728" i="3"/>
  <c r="AE728" i="3"/>
  <c r="AD722" i="3"/>
  <c r="AF722" i="3"/>
  <c r="AE722" i="3"/>
  <c r="AD718" i="3"/>
  <c r="AF718" i="3"/>
  <c r="AE718" i="3"/>
  <c r="Y415" i="3"/>
  <c r="Y465" i="3"/>
  <c r="Y454" i="3"/>
  <c r="Y443" i="3"/>
  <c r="Y426" i="3"/>
  <c r="Y464" i="3"/>
  <c r="Y431" i="3"/>
  <c r="Y417" i="3"/>
  <c r="Y457" i="3"/>
  <c r="Y432" i="3"/>
  <c r="Y451" i="3"/>
  <c r="Y441" i="3"/>
  <c r="Y424" i="3"/>
  <c r="Y428" i="3"/>
  <c r="Y651" i="3"/>
  <c r="Y654" i="3"/>
  <c r="Y653" i="3"/>
  <c r="Y660" i="3"/>
  <c r="Y640" i="3"/>
  <c r="Y632" i="3"/>
  <c r="Y627" i="3"/>
  <c r="Y619" i="3"/>
  <c r="Y630" i="3"/>
  <c r="Y663" i="3"/>
  <c r="Y652" i="3"/>
  <c r="Y643" i="3"/>
  <c r="Y623" i="3"/>
  <c r="Y617" i="3"/>
  <c r="AG451" i="3"/>
  <c r="AG439" i="3"/>
  <c r="AG447" i="3"/>
  <c r="AG665" i="3"/>
  <c r="AD465" i="3"/>
  <c r="AE465" i="3"/>
  <c r="AF465" i="3"/>
  <c r="AD459" i="3"/>
  <c r="AF459" i="3"/>
  <c r="AE459" i="3"/>
  <c r="AD445" i="3"/>
  <c r="AE445" i="3"/>
  <c r="AF445" i="3"/>
  <c r="AH445" i="3"/>
  <c r="AF437" i="3"/>
  <c r="AD437" i="3"/>
  <c r="AE437" i="3"/>
  <c r="AH437" i="3"/>
  <c r="AD430" i="3"/>
  <c r="AG430" i="3"/>
  <c r="AH430" i="3"/>
  <c r="AF430" i="3"/>
  <c r="AE430" i="3"/>
  <c r="AD464" i="3"/>
  <c r="AF464" i="3"/>
  <c r="AE464" i="3"/>
  <c r="AD435" i="3"/>
  <c r="AF435" i="3"/>
  <c r="AG435" i="3"/>
  <c r="AH435" i="3"/>
  <c r="AE435" i="3"/>
  <c r="AD425" i="3"/>
  <c r="AF425" i="3"/>
  <c r="AH425" i="3"/>
  <c r="AE425" i="3"/>
  <c r="AD418" i="3"/>
  <c r="AG418" i="3"/>
  <c r="AE418" i="3"/>
  <c r="AF418" i="3"/>
  <c r="AH418" i="3"/>
  <c r="AF421" i="3"/>
  <c r="AH421" i="3"/>
  <c r="AD421" i="3"/>
  <c r="AE421" i="3"/>
  <c r="AG415" i="3"/>
  <c r="AE415" i="3"/>
  <c r="AD415" i="3"/>
  <c r="AF415" i="3"/>
  <c r="AD455" i="3"/>
  <c r="AF455" i="3"/>
  <c r="AE455" i="3"/>
  <c r="AH449" i="3"/>
  <c r="AD449" i="3"/>
  <c r="AE449" i="3"/>
  <c r="AF449" i="3"/>
  <c r="AD438" i="3"/>
  <c r="AG438" i="3"/>
  <c r="AH438" i="3"/>
  <c r="AF438" i="3"/>
  <c r="AE438" i="3"/>
  <c r="AG664" i="3"/>
  <c r="AF664" i="3"/>
  <c r="AE664" i="3"/>
  <c r="AD664" i="3"/>
  <c r="AD654" i="3"/>
  <c r="AF654" i="3"/>
  <c r="AE654" i="3"/>
  <c r="AD642" i="3"/>
  <c r="AE642" i="3"/>
  <c r="AF642" i="3"/>
  <c r="AH642" i="3"/>
  <c r="AD634" i="3"/>
  <c r="AE634" i="3"/>
  <c r="AF634" i="3"/>
  <c r="AH634" i="3"/>
  <c r="AD621" i="3"/>
  <c r="AG621" i="3"/>
  <c r="AF621" i="3"/>
  <c r="AE621" i="3"/>
  <c r="AH621" i="3"/>
  <c r="AD622" i="3"/>
  <c r="AE622" i="3"/>
  <c r="AF622" i="3"/>
  <c r="AH622" i="3"/>
  <c r="AF724" i="3"/>
  <c r="AE724" i="3"/>
  <c r="AD724" i="3"/>
  <c r="AF647" i="3"/>
  <c r="AH647" i="3"/>
  <c r="AE647" i="3"/>
  <c r="AD647" i="3"/>
  <c r="AD637" i="3"/>
  <c r="AF637" i="3"/>
  <c r="AE637" i="3"/>
  <c r="AH637" i="3"/>
  <c r="AE627" i="3"/>
  <c r="AH627" i="3"/>
  <c r="AD627" i="3"/>
  <c r="AF627" i="3"/>
  <c r="AD618" i="3"/>
  <c r="AE618" i="3"/>
  <c r="AF618" i="3"/>
  <c r="AH618" i="3"/>
  <c r="AD726" i="3"/>
  <c r="AF726" i="3"/>
  <c r="AE726" i="3"/>
  <c r="AD629" i="3"/>
  <c r="AG629" i="3"/>
  <c r="AF629" i="3"/>
  <c r="AE629" i="3"/>
  <c r="AH629" i="3"/>
  <c r="AE619" i="3"/>
  <c r="AD619" i="3"/>
  <c r="AF619" i="3"/>
  <c r="AH619" i="3"/>
  <c r="AF663" i="3"/>
  <c r="AD663" i="3"/>
  <c r="AE663" i="3"/>
  <c r="AD657" i="3"/>
  <c r="AF657" i="3"/>
  <c r="AE657" i="3"/>
  <c r="AH643" i="3"/>
  <c r="AF643" i="3"/>
  <c r="AE643" i="3"/>
  <c r="AD643" i="3"/>
  <c r="AH631" i="3"/>
  <c r="AF631" i="3"/>
  <c r="AD631" i="3"/>
  <c r="AE631" i="3"/>
  <c r="AH623" i="3"/>
  <c r="AD623" i="3"/>
  <c r="AE623" i="3"/>
  <c r="AF623" i="3"/>
  <c r="AD729" i="3"/>
  <c r="AF729" i="3"/>
  <c r="AE729" i="3"/>
  <c r="AD713" i="3"/>
  <c r="AF713" i="3"/>
  <c r="AE713" i="3"/>
  <c r="AF708" i="3"/>
  <c r="AD708" i="3"/>
  <c r="AE708" i="3"/>
  <c r="AD701" i="3"/>
  <c r="AE701" i="3"/>
  <c r="AF701" i="3"/>
  <c r="AE725" i="3"/>
  <c r="AD725" i="3"/>
  <c r="AF725" i="3"/>
  <c r="AD721" i="3"/>
  <c r="AF721" i="3"/>
  <c r="AE721" i="3"/>
  <c r="AD717" i="3"/>
  <c r="AE717" i="3"/>
  <c r="AF717" i="3"/>
  <c r="Y461" i="3"/>
  <c r="Y460" i="3"/>
  <c r="Y450" i="3"/>
  <c r="Y439" i="3"/>
  <c r="Y425" i="3"/>
  <c r="Y463" i="3"/>
  <c r="Y427" i="3"/>
  <c r="Y416" i="3"/>
  <c r="Y453" i="3"/>
  <c r="Y423" i="3"/>
  <c r="Y449" i="3"/>
  <c r="Y437" i="3"/>
  <c r="Y438" i="3"/>
  <c r="Y422" i="3"/>
  <c r="Y641" i="3"/>
  <c r="Y659" i="3"/>
  <c r="Y639" i="3"/>
  <c r="Y626" i="3"/>
  <c r="Y624" i="3"/>
  <c r="Y649" i="3"/>
  <c r="Y642" i="3"/>
  <c r="Y621" i="3"/>
  <c r="Y658" i="3"/>
  <c r="Y648" i="3"/>
  <c r="Y633" i="3"/>
  <c r="Y615" i="3"/>
  <c r="AG432" i="3"/>
  <c r="AG440" i="3"/>
  <c r="AG437" i="3"/>
  <c r="AG429" i="3"/>
  <c r="AG424" i="3"/>
  <c r="AG455" i="3"/>
  <c r="AG653" i="3"/>
  <c r="AD456" i="3"/>
  <c r="AE456" i="3"/>
  <c r="AF456" i="3"/>
  <c r="AD462" i="3"/>
  <c r="AF462" i="3"/>
  <c r="AE462" i="3"/>
  <c r="AG462" i="3"/>
  <c r="AD448" i="3"/>
  <c r="AE448" i="3"/>
  <c r="AF448" i="3"/>
  <c r="AH448" i="3"/>
  <c r="AD463" i="3"/>
  <c r="AF463" i="3"/>
  <c r="AE463" i="3"/>
  <c r="AD443" i="3"/>
  <c r="AF443" i="3"/>
  <c r="AH443" i="3"/>
  <c r="AE443" i="3"/>
  <c r="AD467" i="3"/>
  <c r="AF467" i="3"/>
  <c r="AG467" i="3"/>
  <c r="AE467" i="3"/>
  <c r="AD457" i="3"/>
  <c r="AE457" i="3"/>
  <c r="AF457" i="3"/>
  <c r="AD431" i="3"/>
  <c r="AF431" i="3"/>
  <c r="AG431" i="3"/>
  <c r="AE431" i="3"/>
  <c r="AH431" i="3"/>
  <c r="AG416" i="3"/>
  <c r="AH416" i="3"/>
  <c r="AE416" i="3"/>
  <c r="AF416" i="3"/>
  <c r="AD416" i="3"/>
  <c r="AD444" i="3"/>
  <c r="AF444" i="3"/>
  <c r="AE444" i="3"/>
  <c r="AH444" i="3"/>
  <c r="AD423" i="3"/>
  <c r="AF423" i="3"/>
  <c r="AG423" i="3"/>
  <c r="AE423" i="3"/>
  <c r="AH423" i="3"/>
  <c r="AD656" i="3"/>
  <c r="AE656" i="3"/>
  <c r="AF656" i="3"/>
  <c r="AG656" i="3"/>
  <c r="AD639" i="3"/>
  <c r="AF639" i="3"/>
  <c r="AH639" i="3"/>
  <c r="AE639" i="3"/>
  <c r="AF659" i="3"/>
  <c r="AD659" i="3"/>
  <c r="AE659" i="3"/>
  <c r="AD640" i="3"/>
  <c r="AG640" i="3"/>
  <c r="AE640" i="3"/>
  <c r="AF640" i="3"/>
  <c r="AH640" i="3"/>
  <c r="AD630" i="3"/>
  <c r="AE630" i="3"/>
  <c r="AF630" i="3"/>
  <c r="AH630" i="3"/>
  <c r="AF720" i="3"/>
  <c r="AE720" i="3"/>
  <c r="AD720" i="3"/>
  <c r="AG660" i="3"/>
  <c r="AD660" i="3"/>
  <c r="AF660" i="3"/>
  <c r="AE660" i="3"/>
  <c r="AD646" i="3"/>
  <c r="AF646" i="3"/>
  <c r="AE646" i="3"/>
  <c r="AH646" i="3"/>
  <c r="AD711" i="3"/>
  <c r="AF711" i="3"/>
  <c r="AE711" i="3"/>
  <c r="AD712" i="3"/>
  <c r="AF712" i="3"/>
  <c r="AE712" i="3"/>
  <c r="AD705" i="3"/>
  <c r="AF705" i="3"/>
  <c r="AE705" i="3"/>
  <c r="AD616" i="3"/>
  <c r="AG616" i="3"/>
  <c r="AF616" i="3"/>
  <c r="AH616" i="3"/>
  <c r="AE616" i="3"/>
  <c r="Y456" i="3"/>
  <c r="Y459" i="3"/>
  <c r="Y448" i="3"/>
  <c r="Y435" i="3"/>
  <c r="Y462" i="3"/>
  <c r="Y421" i="3"/>
  <c r="Y467" i="3"/>
  <c r="Y444" i="3"/>
  <c r="Y419" i="3"/>
  <c r="Y445" i="3"/>
  <c r="Y434" i="3"/>
  <c r="Y436" i="3"/>
  <c r="Y420" i="3"/>
  <c r="Y664" i="3"/>
  <c r="Y665" i="3"/>
  <c r="Y650" i="3"/>
  <c r="Y636" i="3"/>
  <c r="Y622" i="3"/>
  <c r="Y637" i="3"/>
  <c r="Y618" i="3"/>
  <c r="Y629" i="3"/>
  <c r="Y638" i="3"/>
  <c r="Y657" i="3"/>
  <c r="Y646" i="3"/>
  <c r="Y631" i="3"/>
  <c r="AG461" i="3"/>
  <c r="AG460" i="3"/>
  <c r="AG456" i="3"/>
  <c r="AG428" i="3"/>
  <c r="AG459" i="3"/>
  <c r="AG661" i="3"/>
  <c r="AG649" i="3"/>
  <c r="AG637" i="3"/>
  <c r="AG641" i="3"/>
  <c r="AD454" i="3"/>
  <c r="AG454" i="3"/>
  <c r="AH454" i="3"/>
  <c r="AF454" i="3"/>
  <c r="AE454" i="3"/>
  <c r="AD447" i="3"/>
  <c r="AF447" i="3"/>
  <c r="AE447" i="3"/>
  <c r="AH447" i="3"/>
  <c r="AD433" i="3"/>
  <c r="AE433" i="3"/>
  <c r="AF433" i="3"/>
  <c r="AH433" i="3"/>
  <c r="AD426" i="3"/>
  <c r="AG426" i="3"/>
  <c r="AF426" i="3"/>
  <c r="AE426" i="3"/>
  <c r="AH426" i="3"/>
  <c r="AG466" i="3"/>
  <c r="AE466" i="3"/>
  <c r="AF466" i="3"/>
  <c r="AD466" i="3"/>
  <c r="AF429" i="3"/>
  <c r="AE429" i="3"/>
  <c r="AH429" i="3"/>
  <c r="AD429" i="3"/>
  <c r="AD422" i="3"/>
  <c r="AG422" i="3"/>
  <c r="AH422" i="3"/>
  <c r="AF422" i="3"/>
  <c r="AE422" i="3"/>
  <c r="AD453" i="3"/>
  <c r="AE453" i="3"/>
  <c r="AF453" i="3"/>
  <c r="AD427" i="3"/>
  <c r="AF427" i="3"/>
  <c r="AG427" i="3"/>
  <c r="AH427" i="3"/>
  <c r="AE427" i="3"/>
  <c r="AD417" i="3"/>
  <c r="AH417" i="3"/>
  <c r="AE417" i="3"/>
  <c r="AF417" i="3"/>
  <c r="AD461" i="3"/>
  <c r="AE461" i="3"/>
  <c r="AF461" i="3"/>
  <c r="AD451" i="3"/>
  <c r="AF451" i="3"/>
  <c r="AE451" i="3"/>
  <c r="AD442" i="3"/>
  <c r="AG442" i="3"/>
  <c r="AF442" i="3"/>
  <c r="AE442" i="3"/>
  <c r="AH442" i="3"/>
  <c r="AD434" i="3"/>
  <c r="AG434" i="3"/>
  <c r="AE434" i="3"/>
  <c r="AF434" i="3"/>
  <c r="AH434" i="3"/>
  <c r="AD419" i="3"/>
  <c r="AF419" i="3"/>
  <c r="AG419" i="3"/>
  <c r="AH419" i="3"/>
  <c r="AE419" i="3"/>
  <c r="AD436" i="3"/>
  <c r="AE436" i="3"/>
  <c r="AF436" i="3"/>
  <c r="AH436" i="3"/>
  <c r="AD428" i="3"/>
  <c r="AE428" i="3"/>
  <c r="AF428" i="3"/>
  <c r="AH428" i="3"/>
  <c r="AD420" i="3"/>
  <c r="AF420" i="3"/>
  <c r="AE420" i="3"/>
  <c r="AH420" i="3"/>
  <c r="AD661" i="3"/>
  <c r="AF661" i="3"/>
  <c r="AE661" i="3"/>
  <c r="AD652" i="3"/>
  <c r="AG652" i="3"/>
  <c r="AE652" i="3"/>
  <c r="AF652" i="3"/>
  <c r="AE655" i="3"/>
  <c r="AD655" i="3"/>
  <c r="AF655" i="3"/>
  <c r="AD638" i="3"/>
  <c r="AF638" i="3"/>
  <c r="AE638" i="3"/>
  <c r="AH638" i="3"/>
  <c r="AD628" i="3"/>
  <c r="AG628" i="3"/>
  <c r="AF628" i="3"/>
  <c r="AE628" i="3"/>
  <c r="AH628" i="3"/>
  <c r="AF716" i="3"/>
  <c r="AD716" i="3"/>
  <c r="AE716" i="3"/>
  <c r="AD641" i="3"/>
  <c r="AF641" i="3"/>
  <c r="AH641" i="3"/>
  <c r="AE641" i="3"/>
  <c r="AD730" i="3"/>
  <c r="AF730" i="3"/>
  <c r="AE730" i="3"/>
  <c r="AD645" i="3"/>
  <c r="AF645" i="3"/>
  <c r="AE645" i="3"/>
  <c r="AH645" i="3"/>
  <c r="AD633" i="3"/>
  <c r="AF633" i="3"/>
  <c r="AG633" i="3"/>
  <c r="AE633" i="3"/>
  <c r="AH633" i="3"/>
  <c r="AD625" i="3"/>
  <c r="AF625" i="3"/>
  <c r="AG625" i="3"/>
  <c r="AH625" i="3"/>
  <c r="AE625" i="3"/>
  <c r="AD617" i="3"/>
  <c r="AG617" i="3"/>
  <c r="AF617" i="3"/>
  <c r="AE617" i="3"/>
  <c r="AH617" i="3"/>
  <c r="AD703" i="3"/>
  <c r="AF703" i="3"/>
  <c r="AE703" i="3"/>
  <c r="AD704" i="3"/>
  <c r="AE704" i="3"/>
  <c r="AF704" i="3"/>
  <c r="AD710" i="3"/>
  <c r="AF710" i="3"/>
  <c r="AE710" i="3"/>
  <c r="AH615" i="3"/>
  <c r="AE615" i="3"/>
  <c r="AF615" i="3"/>
  <c r="AD615" i="3"/>
  <c r="AD723" i="3"/>
  <c r="AF723" i="3"/>
  <c r="AE723" i="3"/>
  <c r="AD719" i="3"/>
  <c r="AE719" i="3"/>
  <c r="AF719" i="3"/>
  <c r="AD715" i="3"/>
  <c r="AE715" i="3"/>
  <c r="AF715" i="3"/>
  <c r="AD707" i="3"/>
  <c r="AF707" i="3"/>
  <c r="AE707" i="3"/>
  <c r="AF700" i="3"/>
  <c r="AD700" i="3"/>
  <c r="AE700" i="3"/>
  <c r="Y455" i="3"/>
  <c r="Y458" i="3"/>
  <c r="Y447" i="3"/>
  <c r="Y429" i="3"/>
  <c r="Y446" i="3"/>
  <c r="Y418" i="3"/>
  <c r="Y466" i="3"/>
  <c r="Y440" i="3"/>
  <c r="Y452" i="3"/>
  <c r="Y442" i="3"/>
  <c r="Y433" i="3"/>
  <c r="Y430" i="3"/>
  <c r="Y655" i="3"/>
  <c r="Y661" i="3"/>
  <c r="Y647" i="3"/>
  <c r="Y662" i="3"/>
  <c r="Y644" i="3"/>
  <c r="Y635" i="3"/>
  <c r="Y616" i="3"/>
  <c r="Y628" i="3"/>
  <c r="Y620" i="3"/>
  <c r="Y634" i="3"/>
  <c r="Y656" i="3"/>
  <c r="Y645" i="3"/>
  <c r="Y625" i="3"/>
  <c r="AE2795" i="3"/>
  <c r="AF2795" i="3"/>
  <c r="AD2795" i="3"/>
  <c r="AD52" i="3"/>
  <c r="AF52" i="3"/>
  <c r="AE52" i="3"/>
  <c r="AD63" i="3"/>
  <c r="AF63" i="3"/>
  <c r="AE63" i="3"/>
  <c r="AE130" i="3"/>
  <c r="AD130" i="3"/>
  <c r="AF130" i="3"/>
  <c r="AE2662" i="3"/>
  <c r="AD2662" i="3"/>
  <c r="AG2662" i="3"/>
  <c r="AF2662" i="3"/>
  <c r="AH2662" i="3"/>
  <c r="AD61" i="3"/>
  <c r="AF61" i="3"/>
  <c r="AE61" i="3"/>
  <c r="AD128" i="3"/>
  <c r="AF128" i="3"/>
  <c r="AE128" i="3"/>
  <c r="AD54" i="3"/>
  <c r="AE54" i="3"/>
  <c r="AF54" i="3"/>
  <c r="AD120" i="3"/>
  <c r="AF120" i="3"/>
  <c r="AE120" i="3"/>
  <c r="AD267" i="3"/>
  <c r="AF267" i="3"/>
  <c r="AE267" i="3"/>
  <c r="AD255" i="3"/>
  <c r="AF255" i="3"/>
  <c r="AE255" i="3"/>
  <c r="AD240" i="3"/>
  <c r="AF240" i="3"/>
  <c r="AE240" i="3"/>
  <c r="AD263" i="3"/>
  <c r="AF263" i="3"/>
  <c r="AE263" i="3"/>
  <c r="AE253" i="3"/>
  <c r="AF253" i="3"/>
  <c r="AD253" i="3"/>
  <c r="AD196" i="3"/>
  <c r="AE196" i="3"/>
  <c r="AF196" i="3"/>
  <c r="AD247" i="3"/>
  <c r="AF247" i="3"/>
  <c r="AE247" i="3"/>
  <c r="AD250" i="3"/>
  <c r="AF250" i="3"/>
  <c r="AE250" i="3"/>
  <c r="AD242" i="3"/>
  <c r="AF242" i="3"/>
  <c r="AE242" i="3"/>
  <c r="AD123" i="3"/>
  <c r="AF123" i="3"/>
  <c r="AE123" i="3"/>
  <c r="AD201" i="3"/>
  <c r="AF201" i="3"/>
  <c r="AE201" i="3"/>
  <c r="AD195" i="3"/>
  <c r="AE195" i="3"/>
  <c r="AF195" i="3"/>
  <c r="AD225" i="3"/>
  <c r="AF225" i="3"/>
  <c r="AE225" i="3"/>
  <c r="AD226" i="3"/>
  <c r="AF226" i="3"/>
  <c r="AE226" i="3"/>
  <c r="AD243" i="3"/>
  <c r="AF243" i="3"/>
  <c r="AE243" i="3"/>
  <c r="AD231" i="3"/>
  <c r="AF231" i="3"/>
  <c r="AE231" i="3"/>
  <c r="AF221" i="3"/>
  <c r="AD221" i="3"/>
  <c r="AE221" i="3"/>
  <c r="AD395" i="3"/>
  <c r="AF395" i="3"/>
  <c r="AE395" i="3"/>
  <c r="AD393" i="3"/>
  <c r="AE393" i="3"/>
  <c r="AF393" i="3"/>
  <c r="AD387" i="3"/>
  <c r="AE387" i="3"/>
  <c r="AF387" i="3"/>
  <c r="AD399" i="3"/>
  <c r="AF399" i="3"/>
  <c r="AE399" i="3"/>
  <c r="AD391" i="3"/>
  <c r="AF391" i="3"/>
  <c r="AE391" i="3"/>
  <c r="AD379" i="3"/>
  <c r="AF379" i="3"/>
  <c r="AE379" i="3"/>
  <c r="AD367" i="3"/>
  <c r="AF367" i="3"/>
  <c r="AE367" i="3"/>
  <c r="AD357" i="3"/>
  <c r="AF357" i="3"/>
  <c r="AE357" i="3"/>
  <c r="AD380" i="3"/>
  <c r="AF380" i="3"/>
  <c r="AE380" i="3"/>
  <c r="AF370" i="3"/>
  <c r="AD370" i="3"/>
  <c r="AE370" i="3"/>
  <c r="AD358" i="3"/>
  <c r="AE358" i="3"/>
  <c r="AF358" i="3"/>
  <c r="Y2531" i="3"/>
  <c r="Y2530" i="3"/>
  <c r="AH2530" i="3"/>
  <c r="AD62" i="3"/>
  <c r="AF62" i="3"/>
  <c r="AE62" i="3"/>
  <c r="AF55" i="3"/>
  <c r="AE55" i="3"/>
  <c r="AD55" i="3"/>
  <c r="AD119" i="3"/>
  <c r="AE119" i="3"/>
  <c r="AF119" i="3"/>
  <c r="AD125" i="3"/>
  <c r="AF125" i="3"/>
  <c r="AE125" i="3"/>
  <c r="AD57" i="3"/>
  <c r="AF57" i="3"/>
  <c r="AE57" i="3"/>
  <c r="AE51" i="3"/>
  <c r="AF51" i="3"/>
  <c r="AD51" i="3"/>
  <c r="AD197" i="3"/>
  <c r="AF197" i="3"/>
  <c r="AE197" i="3"/>
  <c r="AD252" i="3"/>
  <c r="AE252" i="3"/>
  <c r="AF252" i="3"/>
  <c r="AD239" i="3"/>
  <c r="AF239" i="3"/>
  <c r="AE239" i="3"/>
  <c r="AD190" i="3"/>
  <c r="AF190" i="3"/>
  <c r="AE190" i="3"/>
  <c r="AD260" i="3"/>
  <c r="AF260" i="3"/>
  <c r="AE260" i="3"/>
  <c r="AD248" i="3"/>
  <c r="AE248" i="3"/>
  <c r="AF248" i="3"/>
  <c r="AD188" i="3"/>
  <c r="AF188" i="3"/>
  <c r="AE188" i="3"/>
  <c r="AF122" i="3"/>
  <c r="AE122" i="3"/>
  <c r="AD122" i="3"/>
  <c r="AF199" i="3"/>
  <c r="AE199" i="3"/>
  <c r="AD199" i="3"/>
  <c r="AD132" i="3"/>
  <c r="AE132" i="3"/>
  <c r="AF132" i="3"/>
  <c r="AD200" i="3"/>
  <c r="AE200" i="3"/>
  <c r="AF200" i="3"/>
  <c r="AE265" i="3"/>
  <c r="AF265" i="3"/>
  <c r="AD265" i="3"/>
  <c r="AD257" i="3"/>
  <c r="AE257" i="3"/>
  <c r="AF257" i="3"/>
  <c r="AD249" i="3"/>
  <c r="AE249" i="3"/>
  <c r="AF249" i="3"/>
  <c r="AD241" i="3"/>
  <c r="AE241" i="3"/>
  <c r="AF241" i="3"/>
  <c r="AD230" i="3"/>
  <c r="AF230" i="3"/>
  <c r="AE230" i="3"/>
  <c r="AD232" i="3"/>
  <c r="AF232" i="3"/>
  <c r="AE232" i="3"/>
  <c r="AF390" i="3"/>
  <c r="AE390" i="3"/>
  <c r="AD390" i="3"/>
  <c r="AF386" i="3"/>
  <c r="AE386" i="3"/>
  <c r="AD386" i="3"/>
  <c r="AD388" i="3"/>
  <c r="AF388" i="3"/>
  <c r="AE388" i="3"/>
  <c r="AF378" i="3"/>
  <c r="AD378" i="3"/>
  <c r="AE378" i="3"/>
  <c r="AD366" i="3"/>
  <c r="AE366" i="3"/>
  <c r="AF366" i="3"/>
  <c r="AD356" i="3"/>
  <c r="AF356" i="3"/>
  <c r="AE356" i="3"/>
  <c r="AD355" i="3"/>
  <c r="AE355" i="3"/>
  <c r="AF355" i="3"/>
  <c r="AD375" i="3"/>
  <c r="AF375" i="3"/>
  <c r="AE375" i="3"/>
  <c r="AD365" i="3"/>
  <c r="AF365" i="3"/>
  <c r="AE365" i="3"/>
  <c r="AD385" i="3"/>
  <c r="AE385" i="3"/>
  <c r="AF385" i="3"/>
  <c r="AD377" i="3"/>
  <c r="AE377" i="3"/>
  <c r="AF377" i="3"/>
  <c r="AD369" i="3"/>
  <c r="AE369" i="3"/>
  <c r="AF369" i="3"/>
  <c r="AD361" i="3"/>
  <c r="AF361" i="3"/>
  <c r="AE361" i="3"/>
  <c r="AD353" i="3"/>
  <c r="AE353" i="3"/>
  <c r="AF353" i="3"/>
  <c r="AD58" i="3"/>
  <c r="AE58" i="3"/>
  <c r="AF58" i="3"/>
  <c r="AD60" i="3"/>
  <c r="AE60" i="3"/>
  <c r="AF60" i="3"/>
  <c r="AF2728" i="3"/>
  <c r="AE2728" i="3"/>
  <c r="AD2728" i="3"/>
  <c r="AE2796" i="3"/>
  <c r="AF2796" i="3"/>
  <c r="AD2796" i="3"/>
  <c r="AD53" i="3"/>
  <c r="AF53" i="3"/>
  <c r="AE53" i="3"/>
  <c r="AD56" i="3"/>
  <c r="AF56" i="3"/>
  <c r="AE56" i="3"/>
  <c r="AD193" i="3"/>
  <c r="AF193" i="3"/>
  <c r="AE193" i="3"/>
  <c r="AD258" i="3"/>
  <c r="AF258" i="3"/>
  <c r="AE258" i="3"/>
  <c r="AF266" i="3"/>
  <c r="AE266" i="3"/>
  <c r="AD266" i="3"/>
  <c r="AD192" i="3"/>
  <c r="AF192" i="3"/>
  <c r="AE192" i="3"/>
  <c r="AE187" i="3"/>
  <c r="AD187" i="3"/>
  <c r="AF187" i="3"/>
  <c r="AE261" i="3"/>
  <c r="AD261" i="3"/>
  <c r="AF261" i="3"/>
  <c r="AD251" i="3"/>
  <c r="AF251" i="3"/>
  <c r="AE251" i="3"/>
  <c r="AD127" i="3"/>
  <c r="AE127" i="3"/>
  <c r="AF127" i="3"/>
  <c r="AD259" i="3"/>
  <c r="AF259" i="3"/>
  <c r="AE259" i="3"/>
  <c r="AD131" i="3"/>
  <c r="AF131" i="3"/>
  <c r="AE131" i="3"/>
  <c r="AD121" i="3"/>
  <c r="AE121" i="3"/>
  <c r="AF121" i="3"/>
  <c r="AF262" i="3"/>
  <c r="AE262" i="3"/>
  <c r="AD262" i="3"/>
  <c r="AD254" i="3"/>
  <c r="AE254" i="3"/>
  <c r="AF254" i="3"/>
  <c r="AD246" i="3"/>
  <c r="AF246" i="3"/>
  <c r="AE246" i="3"/>
  <c r="AD238" i="3"/>
  <c r="AE238" i="3"/>
  <c r="AF238" i="3"/>
  <c r="AF229" i="3"/>
  <c r="AD229" i="3"/>
  <c r="AE229" i="3"/>
  <c r="AD217" i="3"/>
  <c r="AE217" i="3"/>
  <c r="AF217" i="3"/>
  <c r="AD218" i="3"/>
  <c r="AF218" i="3"/>
  <c r="AE218" i="3"/>
  <c r="AD233" i="3"/>
  <c r="AE233" i="3"/>
  <c r="AF233" i="3"/>
  <c r="AD223" i="3"/>
  <c r="AF223" i="3"/>
  <c r="AE223" i="3"/>
  <c r="AD234" i="3"/>
  <c r="AF234" i="3"/>
  <c r="AE234" i="3"/>
  <c r="AD236" i="3"/>
  <c r="AE236" i="3"/>
  <c r="AF236" i="3"/>
  <c r="AD228" i="3"/>
  <c r="AE228" i="3"/>
  <c r="AF228" i="3"/>
  <c r="AD220" i="3"/>
  <c r="AE220" i="3"/>
  <c r="AF220" i="3"/>
  <c r="AD392" i="3"/>
  <c r="AF392" i="3"/>
  <c r="AE392" i="3"/>
  <c r="AD400" i="3"/>
  <c r="AF400" i="3"/>
  <c r="AE400" i="3"/>
  <c r="AD389" i="3"/>
  <c r="AF389" i="3"/>
  <c r="AE389" i="3"/>
  <c r="AD396" i="3"/>
  <c r="AF396" i="3"/>
  <c r="AE396" i="3"/>
  <c r="AD373" i="3"/>
  <c r="AF373" i="3"/>
  <c r="AE373" i="3"/>
  <c r="AD374" i="3"/>
  <c r="AF374" i="3"/>
  <c r="AE374" i="3"/>
  <c r="AD364" i="3"/>
  <c r="AF364" i="3"/>
  <c r="AE364" i="3"/>
  <c r="AF354" i="3"/>
  <c r="AE354" i="3"/>
  <c r="AD354" i="3"/>
  <c r="AD363" i="3"/>
  <c r="AF363" i="3"/>
  <c r="AE363" i="3"/>
  <c r="AD383" i="3"/>
  <c r="AF383" i="3"/>
  <c r="AE383" i="3"/>
  <c r="AD351" i="3"/>
  <c r="AF351" i="3"/>
  <c r="AE351" i="3"/>
  <c r="AD384" i="3"/>
  <c r="AF384" i="3"/>
  <c r="AE384" i="3"/>
  <c r="AD376" i="3"/>
  <c r="AF376" i="3"/>
  <c r="AE376" i="3"/>
  <c r="AD368" i="3"/>
  <c r="AF368" i="3"/>
  <c r="AE368" i="3"/>
  <c r="AD360" i="3"/>
  <c r="AF360" i="3"/>
  <c r="AE360" i="3"/>
  <c r="AD352" i="3"/>
  <c r="AF352" i="3"/>
  <c r="AE352" i="3"/>
  <c r="AH2531" i="3"/>
  <c r="AG2531" i="3"/>
  <c r="AD64" i="3"/>
  <c r="AE64" i="3"/>
  <c r="AF64" i="3"/>
  <c r="AE59" i="3"/>
  <c r="AF59" i="3"/>
  <c r="AD59" i="3"/>
  <c r="AF129" i="3"/>
  <c r="AD129" i="3"/>
  <c r="AE129" i="3"/>
  <c r="AD189" i="3"/>
  <c r="AF189" i="3"/>
  <c r="AE189" i="3"/>
  <c r="AF237" i="3"/>
  <c r="AE237" i="3"/>
  <c r="AD237" i="3"/>
  <c r="AD194" i="3"/>
  <c r="AE194" i="3"/>
  <c r="AF194" i="3"/>
  <c r="AD191" i="3"/>
  <c r="AE191" i="3"/>
  <c r="AF191" i="3"/>
  <c r="AD268" i="3"/>
  <c r="AE268" i="3"/>
  <c r="AF268" i="3"/>
  <c r="AD256" i="3"/>
  <c r="AE256" i="3"/>
  <c r="AF256" i="3"/>
  <c r="AE126" i="3"/>
  <c r="AD126" i="3"/>
  <c r="AF126" i="3"/>
  <c r="AD264" i="3"/>
  <c r="AE264" i="3"/>
  <c r="AF264" i="3"/>
  <c r="AF245" i="3"/>
  <c r="AE245" i="3"/>
  <c r="AD245" i="3"/>
  <c r="AD124" i="3"/>
  <c r="AF124" i="3"/>
  <c r="AE124" i="3"/>
  <c r="AE118" i="3"/>
  <c r="AF118" i="3"/>
  <c r="AD118" i="3"/>
  <c r="AD198" i="3"/>
  <c r="AE198" i="3"/>
  <c r="AF198" i="3"/>
  <c r="AD224" i="3"/>
  <c r="AF224" i="3"/>
  <c r="AE224" i="3"/>
  <c r="AD244" i="3"/>
  <c r="AE244" i="3"/>
  <c r="AF244" i="3"/>
  <c r="AD222" i="3"/>
  <c r="AE222" i="3"/>
  <c r="AF222" i="3"/>
  <c r="AD235" i="3"/>
  <c r="AF235" i="3"/>
  <c r="AE235" i="3"/>
  <c r="AD227" i="3"/>
  <c r="AF227" i="3"/>
  <c r="AE227" i="3"/>
  <c r="AD219" i="3"/>
  <c r="AF219" i="3"/>
  <c r="AE219" i="3"/>
  <c r="AD397" i="3"/>
  <c r="AF397" i="3"/>
  <c r="AE397" i="3"/>
  <c r="AE398" i="3"/>
  <c r="AD398" i="3"/>
  <c r="AF398" i="3"/>
  <c r="AD401" i="3"/>
  <c r="AE401" i="3"/>
  <c r="AF401" i="3"/>
  <c r="AD394" i="3"/>
  <c r="AE394" i="3"/>
  <c r="AF394" i="3"/>
  <c r="AD359" i="3"/>
  <c r="AF359" i="3"/>
  <c r="AE359" i="3"/>
  <c r="AD381" i="3"/>
  <c r="AF381" i="3"/>
  <c r="AE381" i="3"/>
  <c r="AD382" i="3"/>
  <c r="AE382" i="3"/>
  <c r="AF382" i="3"/>
  <c r="AD372" i="3"/>
  <c r="AF372" i="3"/>
  <c r="AE372" i="3"/>
  <c r="AF362" i="3"/>
  <c r="AD362" i="3"/>
  <c r="AE362" i="3"/>
  <c r="AD350" i="3"/>
  <c r="AE350" i="3"/>
  <c r="AF350" i="3"/>
  <c r="AD371" i="3"/>
  <c r="AE371" i="3"/>
  <c r="AF371" i="3"/>
  <c r="AH251" i="3"/>
  <c r="AH217" i="3"/>
  <c r="AG223" i="3"/>
  <c r="AH225" i="3"/>
  <c r="AG231" i="3"/>
  <c r="AH233" i="3"/>
  <c r="AG222" i="3"/>
  <c r="AG227" i="3"/>
  <c r="AH229" i="3"/>
  <c r="AG234" i="3"/>
  <c r="AG246" i="3"/>
  <c r="AH249" i="3"/>
  <c r="AG230" i="3"/>
  <c r="AG235" i="3"/>
  <c r="AH237" i="3"/>
  <c r="AG250" i="3"/>
  <c r="AG254" i="3"/>
  <c r="AG258" i="3"/>
  <c r="AG218" i="3"/>
  <c r="AG238" i="3"/>
  <c r="AH241" i="3"/>
  <c r="AG219" i="3"/>
  <c r="AH221" i="3"/>
  <c r="AG226" i="3"/>
  <c r="AG242" i="3"/>
  <c r="AH245" i="3"/>
  <c r="AG266" i="3"/>
  <c r="AG257" i="3"/>
  <c r="AG265" i="3"/>
  <c r="AG256" i="3"/>
  <c r="AG236" i="3"/>
  <c r="AG264" i="3"/>
  <c r="AG251" i="3"/>
  <c r="AG217" i="3"/>
  <c r="AG244" i="3"/>
  <c r="AG229" i="3"/>
  <c r="AH240" i="3"/>
  <c r="AH224" i="3"/>
  <c r="AH242" i="3"/>
  <c r="AH226" i="3"/>
  <c r="AH244" i="3"/>
  <c r="AH243" i="3"/>
  <c r="AH227" i="3"/>
  <c r="AH238" i="3"/>
  <c r="AG253" i="3"/>
  <c r="AG243" i="3"/>
  <c r="AG233" i="3"/>
  <c r="AG263" i="3"/>
  <c r="AG255" i="3"/>
  <c r="AG232" i="3"/>
  <c r="AG248" i="3"/>
  <c r="AG268" i="3"/>
  <c r="AG241" i="3"/>
  <c r="AH219" i="3"/>
  <c r="AG240" i="3"/>
  <c r="AG260" i="3"/>
  <c r="AG252" i="3"/>
  <c r="AG225" i="3"/>
  <c r="AG245" i="3"/>
  <c r="AG228" i="3"/>
  <c r="AG220" i="3"/>
  <c r="AH248" i="3"/>
  <c r="AH232" i="3"/>
  <c r="AH250" i="3"/>
  <c r="AH234" i="3"/>
  <c r="AH218" i="3"/>
  <c r="AG261" i="3"/>
  <c r="AG237" i="3"/>
  <c r="AG259" i="3"/>
  <c r="AG249" i="3"/>
  <c r="AG239" i="3"/>
  <c r="AG224" i="3"/>
  <c r="AG262" i="3"/>
  <c r="AG247" i="3"/>
  <c r="AG221" i="3"/>
  <c r="AH236" i="3"/>
  <c r="AH220" i="3"/>
  <c r="AH247" i="3"/>
  <c r="AH239" i="3"/>
  <c r="AH231" i="3"/>
  <c r="AH223" i="3"/>
  <c r="AG267" i="3"/>
  <c r="AH246" i="3"/>
  <c r="AH230" i="3"/>
  <c r="AH228" i="3"/>
  <c r="AH235" i="3"/>
  <c r="AH222" i="3"/>
  <c r="AH386" i="3"/>
  <c r="AH390" i="3"/>
  <c r="AH385" i="3"/>
  <c r="AH387" i="3"/>
  <c r="AH391" i="3"/>
  <c r="AH388" i="3"/>
  <c r="AH392" i="3"/>
  <c r="AH389" i="3"/>
  <c r="AH393" i="3"/>
  <c r="AF2530" i="3"/>
  <c r="AE2530" i="3"/>
  <c r="AD2530" i="3"/>
  <c r="AF2464" i="3"/>
  <c r="AD2464" i="3"/>
  <c r="AE2464" i="3"/>
  <c r="AF2596" i="3"/>
  <c r="AD2596" i="3"/>
  <c r="AE2596" i="3"/>
  <c r="AD2531" i="3"/>
  <c r="AE2531" i="3"/>
  <c r="AF2531" i="3"/>
  <c r="AF1533" i="3"/>
  <c r="AD1533" i="3"/>
  <c r="AE1533" i="3"/>
  <c r="AD1534" i="3"/>
  <c r="AE1534" i="3"/>
  <c r="AF1534" i="3"/>
  <c r="AF45" i="3"/>
  <c r="AE45" i="3"/>
  <c r="AD45" i="3"/>
  <c r="AE18" i="3"/>
  <c r="AD18" i="3"/>
  <c r="AF18" i="3"/>
  <c r="AE82" i="3"/>
  <c r="AD82" i="3"/>
  <c r="AF82" i="3"/>
  <c r="AG82" i="3"/>
  <c r="AE90" i="3"/>
  <c r="AD90" i="3"/>
  <c r="AG90" i="3"/>
  <c r="AF90" i="3"/>
  <c r="AE98" i="3"/>
  <c r="AD98" i="3"/>
  <c r="AF98" i="3"/>
  <c r="AE106" i="3"/>
  <c r="AD106" i="3"/>
  <c r="AF106" i="3"/>
  <c r="AE114" i="3"/>
  <c r="AD114" i="3"/>
  <c r="AF114" i="3"/>
  <c r="AE153" i="3"/>
  <c r="AD153" i="3"/>
  <c r="AF153" i="3"/>
  <c r="AE38" i="3"/>
  <c r="AD38" i="3"/>
  <c r="AF38" i="3"/>
  <c r="AE16" i="3"/>
  <c r="AD16" i="3"/>
  <c r="AF16" i="3"/>
  <c r="AF15" i="3"/>
  <c r="AE15" i="3"/>
  <c r="AD15" i="3"/>
  <c r="AF23" i="3"/>
  <c r="AE23" i="3"/>
  <c r="AD23" i="3"/>
  <c r="AF31" i="3"/>
  <c r="AD31" i="3"/>
  <c r="AE31" i="3"/>
  <c r="AF41" i="3"/>
  <c r="AD41" i="3"/>
  <c r="AE41" i="3"/>
  <c r="AE48" i="3"/>
  <c r="AF48" i="3"/>
  <c r="AD48" i="3"/>
  <c r="AG85" i="3"/>
  <c r="AF85" i="3"/>
  <c r="AE85" i="3"/>
  <c r="AD85" i="3"/>
  <c r="AG93" i="3"/>
  <c r="AF93" i="3"/>
  <c r="AE93" i="3"/>
  <c r="AD93" i="3"/>
  <c r="AF101" i="3"/>
  <c r="AE101" i="3"/>
  <c r="AD101" i="3"/>
  <c r="AF109" i="3"/>
  <c r="AE109" i="3"/>
  <c r="AD109" i="3"/>
  <c r="AF117" i="3"/>
  <c r="AE117" i="3"/>
  <c r="AD117" i="3"/>
  <c r="AF157" i="3"/>
  <c r="AE157" i="3"/>
  <c r="AD157" i="3"/>
  <c r="AF165" i="3"/>
  <c r="AE165" i="3"/>
  <c r="AD165" i="3"/>
  <c r="AF173" i="3"/>
  <c r="AE173" i="3"/>
  <c r="AD173" i="3"/>
  <c r="AF181" i="3"/>
  <c r="AE181" i="3"/>
  <c r="AD181" i="3"/>
  <c r="AD156" i="3"/>
  <c r="AF156" i="3"/>
  <c r="AE156" i="3"/>
  <c r="AD164" i="3"/>
  <c r="AE164" i="3"/>
  <c r="AF164" i="3"/>
  <c r="AD172" i="3"/>
  <c r="AE172" i="3"/>
  <c r="AF172" i="3"/>
  <c r="AD180" i="3"/>
  <c r="AE180" i="3"/>
  <c r="AF180" i="3"/>
  <c r="AF613" i="3"/>
  <c r="AE613" i="3"/>
  <c r="AG613" i="3"/>
  <c r="AH613" i="3"/>
  <c r="AD613" i="3"/>
  <c r="AF747" i="3"/>
  <c r="AE747" i="3"/>
  <c r="AD747" i="3"/>
  <c r="AF755" i="3"/>
  <c r="AE755" i="3"/>
  <c r="AD755" i="3"/>
  <c r="AF763" i="3"/>
  <c r="AE763" i="3"/>
  <c r="AD763" i="3"/>
  <c r="AF771" i="3"/>
  <c r="AE771" i="3"/>
  <c r="AD771" i="3"/>
  <c r="AE873" i="3"/>
  <c r="AD873" i="3"/>
  <c r="AF873" i="3"/>
  <c r="AE881" i="3"/>
  <c r="AD881" i="3"/>
  <c r="AF881" i="3"/>
  <c r="AE682" i="3"/>
  <c r="AD682" i="3"/>
  <c r="AF682" i="3"/>
  <c r="AE690" i="3"/>
  <c r="AD690" i="3"/>
  <c r="AF690" i="3"/>
  <c r="AE698" i="3"/>
  <c r="AD698" i="3"/>
  <c r="AF698" i="3"/>
  <c r="AE815" i="3"/>
  <c r="AD815" i="3"/>
  <c r="AF815" i="3"/>
  <c r="AE823" i="3"/>
  <c r="AD823" i="3"/>
  <c r="AF823" i="3"/>
  <c r="AD746" i="3"/>
  <c r="AF746" i="3"/>
  <c r="AE746" i="3"/>
  <c r="AD754" i="3"/>
  <c r="AF754" i="3"/>
  <c r="AE754" i="3"/>
  <c r="AD762" i="3"/>
  <c r="AF762" i="3"/>
  <c r="AE762" i="3"/>
  <c r="AD770" i="3"/>
  <c r="AF770" i="3"/>
  <c r="AE770" i="3"/>
  <c r="AF681" i="3"/>
  <c r="AE681" i="3"/>
  <c r="AD681" i="3"/>
  <c r="AF689" i="3"/>
  <c r="AE689" i="3"/>
  <c r="AD689" i="3"/>
  <c r="AF697" i="3"/>
  <c r="AE697" i="3"/>
  <c r="AD697" i="3"/>
  <c r="AF816" i="3"/>
  <c r="AE816" i="3"/>
  <c r="AD816" i="3"/>
  <c r="AF824" i="3"/>
  <c r="AE824" i="3"/>
  <c r="AD824" i="3"/>
  <c r="AE1071" i="3"/>
  <c r="AD1071" i="3"/>
  <c r="AF1071" i="3"/>
  <c r="AD827" i="3"/>
  <c r="AE827" i="3"/>
  <c r="AF827" i="3"/>
  <c r="AF880" i="3"/>
  <c r="AD880" i="3"/>
  <c r="AE880" i="3"/>
  <c r="AF938" i="3"/>
  <c r="AD938" i="3"/>
  <c r="AE938" i="3"/>
  <c r="AF1339" i="3"/>
  <c r="AE1339" i="3"/>
  <c r="AD1339" i="3"/>
  <c r="AF1347" i="3"/>
  <c r="AE1347" i="3"/>
  <c r="AD1347" i="3"/>
  <c r="AE1270" i="3"/>
  <c r="AD1270" i="3"/>
  <c r="AF1270" i="3"/>
  <c r="AE1278" i="3"/>
  <c r="AD1278" i="3"/>
  <c r="AF1278" i="3"/>
  <c r="AE1286" i="3"/>
  <c r="AD1286" i="3"/>
  <c r="AF1286" i="3"/>
  <c r="AE1294" i="3"/>
  <c r="AD1294" i="3"/>
  <c r="AF1294" i="3"/>
  <c r="AD1334" i="3"/>
  <c r="AF1334" i="3"/>
  <c r="AE1334" i="3"/>
  <c r="AD1342" i="3"/>
  <c r="AF1342" i="3"/>
  <c r="AE1342" i="3"/>
  <c r="AD1350" i="3"/>
  <c r="AF1350" i="3"/>
  <c r="AE1350" i="3"/>
  <c r="AF1271" i="3"/>
  <c r="AE1271" i="3"/>
  <c r="AD1271" i="3"/>
  <c r="AF1279" i="3"/>
  <c r="AE1279" i="3"/>
  <c r="AD1279" i="3"/>
  <c r="AF1287" i="3"/>
  <c r="AE1287" i="3"/>
  <c r="AD1287" i="3"/>
  <c r="AF1295" i="3"/>
  <c r="AE1295" i="3"/>
  <c r="AD1295" i="3"/>
  <c r="AG1399" i="3"/>
  <c r="AF1399" i="3"/>
  <c r="AE1399" i="3"/>
  <c r="AH1399" i="3"/>
  <c r="AD1399" i="3"/>
  <c r="AF1601" i="3"/>
  <c r="AE1601" i="3"/>
  <c r="AD1601" i="3"/>
  <c r="AG1802" i="3"/>
  <c r="AF1802" i="3"/>
  <c r="AH1802" i="3"/>
  <c r="AD1802" i="3"/>
  <c r="AE1802" i="3"/>
  <c r="AF2065" i="3"/>
  <c r="AE2065" i="3"/>
  <c r="AD2065" i="3"/>
  <c r="AE2131" i="3"/>
  <c r="AF2131" i="3"/>
  <c r="AD2131" i="3"/>
  <c r="AE2130" i="3"/>
  <c r="AD2130" i="3"/>
  <c r="AF2130" i="3"/>
  <c r="AE2398" i="3"/>
  <c r="AF2398" i="3"/>
  <c r="AD2398" i="3"/>
  <c r="AF2397" i="3"/>
  <c r="AE2397" i="3"/>
  <c r="AD2397" i="3"/>
  <c r="AE14" i="3"/>
  <c r="AD14" i="3"/>
  <c r="AF14" i="3"/>
  <c r="AE35" i="3"/>
  <c r="AD35" i="3"/>
  <c r="AF35" i="3"/>
  <c r="AE20" i="3"/>
  <c r="AD20" i="3"/>
  <c r="AF20" i="3"/>
  <c r="AE84" i="3"/>
  <c r="AD84" i="3"/>
  <c r="AG84" i="3"/>
  <c r="AF84" i="3"/>
  <c r="AE92" i="3"/>
  <c r="AD92" i="3"/>
  <c r="AG92" i="3"/>
  <c r="AF92" i="3"/>
  <c r="AE100" i="3"/>
  <c r="AD100" i="3"/>
  <c r="AF100" i="3"/>
  <c r="AE108" i="3"/>
  <c r="AD108" i="3"/>
  <c r="AF108" i="3"/>
  <c r="AE116" i="3"/>
  <c r="AD116" i="3"/>
  <c r="AF116" i="3"/>
  <c r="AE155" i="3"/>
  <c r="AD155" i="3"/>
  <c r="AF155" i="3"/>
  <c r="AE40" i="3"/>
  <c r="AD40" i="3"/>
  <c r="AF40" i="3"/>
  <c r="AD32" i="3"/>
  <c r="AF32" i="3"/>
  <c r="AE32" i="3"/>
  <c r="AE33" i="3"/>
  <c r="AD33" i="3"/>
  <c r="AF33" i="3"/>
  <c r="AF17" i="3"/>
  <c r="AD17" i="3"/>
  <c r="AE17" i="3"/>
  <c r="AF25" i="3"/>
  <c r="AE25" i="3"/>
  <c r="AD25" i="3"/>
  <c r="AF34" i="3"/>
  <c r="AD34" i="3"/>
  <c r="AE34" i="3"/>
  <c r="AF43" i="3"/>
  <c r="AE43" i="3"/>
  <c r="AD43" i="3"/>
  <c r="AE50" i="3"/>
  <c r="AF50" i="3"/>
  <c r="AD50" i="3"/>
  <c r="AG87" i="3"/>
  <c r="AF87" i="3"/>
  <c r="AE87" i="3"/>
  <c r="AD87" i="3"/>
  <c r="AF95" i="3"/>
  <c r="AE95" i="3"/>
  <c r="AD95" i="3"/>
  <c r="AF103" i="3"/>
  <c r="AE103" i="3"/>
  <c r="AD103" i="3"/>
  <c r="AF111" i="3"/>
  <c r="AE111" i="3"/>
  <c r="AD111" i="3"/>
  <c r="AF150" i="3"/>
  <c r="AE150" i="3"/>
  <c r="AD150" i="3"/>
  <c r="AF159" i="3"/>
  <c r="AE159" i="3"/>
  <c r="AD159" i="3"/>
  <c r="AF167" i="3"/>
  <c r="AE167" i="3"/>
  <c r="AD167" i="3"/>
  <c r="AF175" i="3"/>
  <c r="AE175" i="3"/>
  <c r="AD175" i="3"/>
  <c r="AF183" i="3"/>
  <c r="AE183" i="3"/>
  <c r="AD183" i="3"/>
  <c r="AF349" i="3"/>
  <c r="AE349" i="3"/>
  <c r="AH349" i="3"/>
  <c r="AD349" i="3"/>
  <c r="AG349" i="3"/>
  <c r="AD158" i="3"/>
  <c r="AE158" i="3"/>
  <c r="AF158" i="3"/>
  <c r="AD166" i="3"/>
  <c r="AE166" i="3"/>
  <c r="AF166" i="3"/>
  <c r="AD174" i="3"/>
  <c r="AE174" i="3"/>
  <c r="AF174" i="3"/>
  <c r="AD182" i="3"/>
  <c r="AE182" i="3"/>
  <c r="AF182" i="3"/>
  <c r="AF749" i="3"/>
  <c r="AE749" i="3"/>
  <c r="AD749" i="3"/>
  <c r="AF757" i="3"/>
  <c r="AE757" i="3"/>
  <c r="AD757" i="3"/>
  <c r="AF765" i="3"/>
  <c r="AE765" i="3"/>
  <c r="AD765" i="3"/>
  <c r="AE875" i="3"/>
  <c r="AD875" i="3"/>
  <c r="AF875" i="3"/>
  <c r="AE883" i="3"/>
  <c r="AD883" i="3"/>
  <c r="AF883" i="3"/>
  <c r="AE684" i="3"/>
  <c r="AD684" i="3"/>
  <c r="AF684" i="3"/>
  <c r="AE692" i="3"/>
  <c r="AD692" i="3"/>
  <c r="AF692" i="3"/>
  <c r="AE809" i="3"/>
  <c r="AD809" i="3"/>
  <c r="AF809" i="3"/>
  <c r="AE817" i="3"/>
  <c r="AD817" i="3"/>
  <c r="AF817" i="3"/>
  <c r="AF826" i="3"/>
  <c r="AE826" i="3"/>
  <c r="AD826" i="3"/>
  <c r="AE939" i="3"/>
  <c r="AD939" i="3"/>
  <c r="AF939" i="3"/>
  <c r="AD748" i="3"/>
  <c r="AF748" i="3"/>
  <c r="AE748" i="3"/>
  <c r="AD756" i="3"/>
  <c r="AF756" i="3"/>
  <c r="AE756" i="3"/>
  <c r="AD764" i="3"/>
  <c r="AF764" i="3"/>
  <c r="AE764" i="3"/>
  <c r="AD772" i="3"/>
  <c r="AF772" i="3"/>
  <c r="AE772" i="3"/>
  <c r="AF683" i="3"/>
  <c r="AE683" i="3"/>
  <c r="AD683" i="3"/>
  <c r="AF691" i="3"/>
  <c r="AE691" i="3"/>
  <c r="AD691" i="3"/>
  <c r="AF699" i="3"/>
  <c r="AE699" i="3"/>
  <c r="AD699" i="3"/>
  <c r="AF810" i="3"/>
  <c r="AE810" i="3"/>
  <c r="AD810" i="3"/>
  <c r="AF818" i="3"/>
  <c r="AE818" i="3"/>
  <c r="AD818" i="3"/>
  <c r="AF828" i="3"/>
  <c r="AE828" i="3"/>
  <c r="AD828" i="3"/>
  <c r="AD829" i="3"/>
  <c r="AE829" i="3"/>
  <c r="AF829" i="3"/>
  <c r="AF874" i="3"/>
  <c r="AD874" i="3"/>
  <c r="AE874" i="3"/>
  <c r="AF882" i="3"/>
  <c r="AD882" i="3"/>
  <c r="AE882" i="3"/>
  <c r="AF1333" i="3"/>
  <c r="AE1333" i="3"/>
  <c r="AD1333" i="3"/>
  <c r="AF1341" i="3"/>
  <c r="AE1341" i="3"/>
  <c r="AD1341" i="3"/>
  <c r="AF1349" i="3"/>
  <c r="AE1349" i="3"/>
  <c r="AD1349" i="3"/>
  <c r="AE1272" i="3"/>
  <c r="AD1272" i="3"/>
  <c r="AF1272" i="3"/>
  <c r="AE1280" i="3"/>
  <c r="AD1280" i="3"/>
  <c r="AF1280" i="3"/>
  <c r="AE1288" i="3"/>
  <c r="AD1288" i="3"/>
  <c r="AF1288" i="3"/>
  <c r="AE1296" i="3"/>
  <c r="AD1296" i="3"/>
  <c r="AF1296" i="3"/>
  <c r="AE1398" i="3"/>
  <c r="AD1398" i="3"/>
  <c r="AF1398" i="3"/>
  <c r="AD1336" i="3"/>
  <c r="AF1336" i="3"/>
  <c r="AE1336" i="3"/>
  <c r="AD1344" i="3"/>
  <c r="AF1344" i="3"/>
  <c r="AE1344" i="3"/>
  <c r="AD1352" i="3"/>
  <c r="AF1352" i="3"/>
  <c r="AE1352" i="3"/>
  <c r="AF1273" i="3"/>
  <c r="AE1273" i="3"/>
  <c r="AD1273" i="3"/>
  <c r="AF1281" i="3"/>
  <c r="AE1281" i="3"/>
  <c r="AD1281" i="3"/>
  <c r="AF1289" i="3"/>
  <c r="AE1289" i="3"/>
  <c r="AD1289" i="3"/>
  <c r="AF1297" i="3"/>
  <c r="AE1297" i="3"/>
  <c r="AD1297" i="3"/>
  <c r="AE1602" i="3"/>
  <c r="AD1602" i="3"/>
  <c r="AF1602" i="3"/>
  <c r="AF1466" i="3"/>
  <c r="AD1466" i="3"/>
  <c r="AE1466" i="3"/>
  <c r="AE1668" i="3"/>
  <c r="AD1668" i="3"/>
  <c r="AF1668" i="3"/>
  <c r="AG1999" i="3"/>
  <c r="AD1999" i="3"/>
  <c r="AH1999" i="3"/>
  <c r="AF1999" i="3"/>
  <c r="AE1999" i="3"/>
  <c r="AE2196" i="3"/>
  <c r="AH2196" i="3"/>
  <c r="AG2196" i="3"/>
  <c r="AF2196" i="3"/>
  <c r="AD2196" i="3"/>
  <c r="AE2331" i="3"/>
  <c r="AD2331" i="3"/>
  <c r="AF2331" i="3"/>
  <c r="AE22" i="3"/>
  <c r="AD22" i="3"/>
  <c r="AF22" i="3"/>
  <c r="AE86" i="3"/>
  <c r="AD86" i="3"/>
  <c r="AG86" i="3"/>
  <c r="AF86" i="3"/>
  <c r="AE94" i="3"/>
  <c r="AD94" i="3"/>
  <c r="AF94" i="3"/>
  <c r="AE102" i="3"/>
  <c r="AD102" i="3"/>
  <c r="AF102" i="3"/>
  <c r="AE110" i="3"/>
  <c r="AD110" i="3"/>
  <c r="AF110" i="3"/>
  <c r="AE149" i="3"/>
  <c r="AD149" i="3"/>
  <c r="AF149" i="3"/>
  <c r="AE24" i="3"/>
  <c r="AD24" i="3"/>
  <c r="AF24" i="3"/>
  <c r="AE47" i="3"/>
  <c r="AD47" i="3"/>
  <c r="AF47" i="3"/>
  <c r="AD26" i="3"/>
  <c r="AF26" i="3"/>
  <c r="AE26" i="3"/>
  <c r="AE44" i="3"/>
  <c r="AD44" i="3"/>
  <c r="AF44" i="3"/>
  <c r="AE19" i="3"/>
  <c r="AF19" i="3"/>
  <c r="AD19" i="3"/>
  <c r="AG81" i="3"/>
  <c r="AF81" i="3"/>
  <c r="AE81" i="3"/>
  <c r="AD81" i="3"/>
  <c r="AG89" i="3"/>
  <c r="AF89" i="3"/>
  <c r="AE89" i="3"/>
  <c r="AD89" i="3"/>
  <c r="AF97" i="3"/>
  <c r="AE97" i="3"/>
  <c r="AD97" i="3"/>
  <c r="AF105" i="3"/>
  <c r="AE105" i="3"/>
  <c r="AD105" i="3"/>
  <c r="AF113" i="3"/>
  <c r="AE113" i="3"/>
  <c r="AD113" i="3"/>
  <c r="AF152" i="3"/>
  <c r="AE152" i="3"/>
  <c r="AD152" i="3"/>
  <c r="AF161" i="3"/>
  <c r="AE161" i="3"/>
  <c r="AD161" i="3"/>
  <c r="AF169" i="3"/>
  <c r="AE169" i="3"/>
  <c r="AD169" i="3"/>
  <c r="AF177" i="3"/>
  <c r="AE177" i="3"/>
  <c r="AD177" i="3"/>
  <c r="AF185" i="3"/>
  <c r="AE185" i="3"/>
  <c r="AD185" i="3"/>
  <c r="AD160" i="3"/>
  <c r="AE160" i="3"/>
  <c r="AF160" i="3"/>
  <c r="AD168" i="3"/>
  <c r="AE168" i="3"/>
  <c r="AF168" i="3"/>
  <c r="AD176" i="3"/>
  <c r="AE176" i="3"/>
  <c r="AF176" i="3"/>
  <c r="AD184" i="3"/>
  <c r="AE184" i="3"/>
  <c r="AF184" i="3"/>
  <c r="AF751" i="3"/>
  <c r="AE751" i="3"/>
  <c r="AD751" i="3"/>
  <c r="AF759" i="3"/>
  <c r="AE759" i="3"/>
  <c r="AD759" i="3"/>
  <c r="AF767" i="3"/>
  <c r="AE767" i="3"/>
  <c r="AD767" i="3"/>
  <c r="AE877" i="3"/>
  <c r="AD877" i="3"/>
  <c r="AF877" i="3"/>
  <c r="AE885" i="3"/>
  <c r="AD885" i="3"/>
  <c r="AF885" i="3"/>
  <c r="AE686" i="3"/>
  <c r="AD686" i="3"/>
  <c r="AF686" i="3"/>
  <c r="AE694" i="3"/>
  <c r="AD694" i="3"/>
  <c r="AF694" i="3"/>
  <c r="AE811" i="3"/>
  <c r="AD811" i="3"/>
  <c r="AF811" i="3"/>
  <c r="AE819" i="3"/>
  <c r="AD819" i="3"/>
  <c r="AF819" i="3"/>
  <c r="AH614" i="3"/>
  <c r="AG614" i="3"/>
  <c r="AE614" i="3"/>
  <c r="AF614" i="3"/>
  <c r="AD750" i="3"/>
  <c r="AF750" i="3"/>
  <c r="AE750" i="3"/>
  <c r="AD758" i="3"/>
  <c r="AF758" i="3"/>
  <c r="AE758" i="3"/>
  <c r="AD766" i="3"/>
  <c r="AF766" i="3"/>
  <c r="AE766" i="3"/>
  <c r="AF685" i="3"/>
  <c r="AE685" i="3"/>
  <c r="AD685" i="3"/>
  <c r="AF693" i="3"/>
  <c r="AE693" i="3"/>
  <c r="AD693" i="3"/>
  <c r="AF812" i="3"/>
  <c r="AE812" i="3"/>
  <c r="AD812" i="3"/>
  <c r="AF820" i="3"/>
  <c r="AE820" i="3"/>
  <c r="AD820" i="3"/>
  <c r="AF830" i="3"/>
  <c r="AE830" i="3"/>
  <c r="AD830" i="3"/>
  <c r="AF876" i="3"/>
  <c r="AD876" i="3"/>
  <c r="AE876" i="3"/>
  <c r="AF884" i="3"/>
  <c r="AD884" i="3"/>
  <c r="AE884" i="3"/>
  <c r="AF1335" i="3"/>
  <c r="AE1335" i="3"/>
  <c r="AD1335" i="3"/>
  <c r="AF1343" i="3"/>
  <c r="AE1343" i="3"/>
  <c r="AD1343" i="3"/>
  <c r="AF1351" i="3"/>
  <c r="AE1351" i="3"/>
  <c r="AD1351" i="3"/>
  <c r="AE1274" i="3"/>
  <c r="AD1274" i="3"/>
  <c r="AF1274" i="3"/>
  <c r="AE1282" i="3"/>
  <c r="AD1282" i="3"/>
  <c r="AF1282" i="3"/>
  <c r="AE1290" i="3"/>
  <c r="AD1290" i="3"/>
  <c r="AF1290" i="3"/>
  <c r="AE1298" i="3"/>
  <c r="AD1298" i="3"/>
  <c r="AF1298" i="3"/>
  <c r="AE1400" i="3"/>
  <c r="AD1400" i="3"/>
  <c r="AF1400" i="3"/>
  <c r="AH1201" i="3"/>
  <c r="AD1201" i="3"/>
  <c r="AG1201" i="3"/>
  <c r="AE1201" i="3"/>
  <c r="AF1201" i="3"/>
  <c r="AD1338" i="3"/>
  <c r="AF1338" i="3"/>
  <c r="AE1338" i="3"/>
  <c r="AD1346" i="3"/>
  <c r="AF1346" i="3"/>
  <c r="AE1346" i="3"/>
  <c r="AF1267" i="3"/>
  <c r="AE1267" i="3"/>
  <c r="AD1267" i="3"/>
  <c r="AF1275" i="3"/>
  <c r="AE1275" i="3"/>
  <c r="AD1275" i="3"/>
  <c r="AF1283" i="3"/>
  <c r="AE1283" i="3"/>
  <c r="AD1283" i="3"/>
  <c r="AF1291" i="3"/>
  <c r="AE1291" i="3"/>
  <c r="AD1291" i="3"/>
  <c r="AF1299" i="3"/>
  <c r="AE1299" i="3"/>
  <c r="AD1299" i="3"/>
  <c r="AE1801" i="3"/>
  <c r="AD1801" i="3"/>
  <c r="AF1801" i="3"/>
  <c r="AG1667" i="3"/>
  <c r="AF1667" i="3"/>
  <c r="AE1667" i="3"/>
  <c r="AH1667" i="3"/>
  <c r="AD1667" i="3"/>
  <c r="AH1935" i="3"/>
  <c r="AD1935" i="3"/>
  <c r="AF1935" i="3"/>
  <c r="AE1935" i="3"/>
  <c r="AG1935" i="3"/>
  <c r="AD1868" i="3"/>
  <c r="AF1868" i="3"/>
  <c r="AE1868" i="3"/>
  <c r="AF1934" i="3"/>
  <c r="AD1934" i="3"/>
  <c r="AH1934" i="3"/>
  <c r="AG1934" i="3"/>
  <c r="AE1934" i="3"/>
  <c r="AE2000" i="3"/>
  <c r="AF2000" i="3"/>
  <c r="AD2000" i="3"/>
  <c r="AF2195" i="3"/>
  <c r="AE2195" i="3"/>
  <c r="AD2195" i="3"/>
  <c r="AF2330" i="3"/>
  <c r="AE2330" i="3"/>
  <c r="AD2330" i="3"/>
  <c r="AE30" i="3"/>
  <c r="AD30" i="3"/>
  <c r="AF30" i="3"/>
  <c r="AE42" i="3"/>
  <c r="AD42" i="3"/>
  <c r="AF42" i="3"/>
  <c r="AF28" i="3"/>
  <c r="AE28" i="3"/>
  <c r="AD28" i="3"/>
  <c r="AF36" i="3"/>
  <c r="AE36" i="3"/>
  <c r="AD36" i="3"/>
  <c r="AE80" i="3"/>
  <c r="AH80" i="3"/>
  <c r="AD80" i="3"/>
  <c r="AG80" i="3"/>
  <c r="AF80" i="3"/>
  <c r="AE88" i="3"/>
  <c r="AD88" i="3"/>
  <c r="AG88" i="3"/>
  <c r="AF88" i="3"/>
  <c r="AE96" i="3"/>
  <c r="AD96" i="3"/>
  <c r="AF96" i="3"/>
  <c r="AE104" i="3"/>
  <c r="AD104" i="3"/>
  <c r="AF104" i="3"/>
  <c r="AE112" i="3"/>
  <c r="AD112" i="3"/>
  <c r="AF112" i="3"/>
  <c r="AE151" i="3"/>
  <c r="AD151" i="3"/>
  <c r="AF151" i="3"/>
  <c r="AE27" i="3"/>
  <c r="AD27" i="3"/>
  <c r="AF27" i="3"/>
  <c r="AD13" i="3"/>
  <c r="AF13" i="3"/>
  <c r="AE13" i="3"/>
  <c r="AD37" i="3"/>
  <c r="AF37" i="3"/>
  <c r="AE37" i="3"/>
  <c r="AE49" i="3"/>
  <c r="AD49" i="3"/>
  <c r="AF49" i="3"/>
  <c r="AF21" i="3"/>
  <c r="AE21" i="3"/>
  <c r="AD21" i="3"/>
  <c r="AF29" i="3"/>
  <c r="AE29" i="3"/>
  <c r="AD29" i="3"/>
  <c r="AF39" i="3"/>
  <c r="AD39" i="3"/>
  <c r="AE39" i="3"/>
  <c r="AF46" i="3"/>
  <c r="AE46" i="3"/>
  <c r="AD46" i="3"/>
  <c r="AG83" i="3"/>
  <c r="AF83" i="3"/>
  <c r="AE83" i="3"/>
  <c r="AD83" i="3"/>
  <c r="AG91" i="3"/>
  <c r="AF91" i="3"/>
  <c r="AE91" i="3"/>
  <c r="AD91" i="3"/>
  <c r="AF99" i="3"/>
  <c r="AE99" i="3"/>
  <c r="AD99" i="3"/>
  <c r="AF107" i="3"/>
  <c r="AE107" i="3"/>
  <c r="AD107" i="3"/>
  <c r="AF115" i="3"/>
  <c r="AE115" i="3"/>
  <c r="AD115" i="3"/>
  <c r="AF154" i="3"/>
  <c r="AE154" i="3"/>
  <c r="AD154" i="3"/>
  <c r="AF163" i="3"/>
  <c r="AE163" i="3"/>
  <c r="AD163" i="3"/>
  <c r="AF171" i="3"/>
  <c r="AE171" i="3"/>
  <c r="AD171" i="3"/>
  <c r="AF179" i="3"/>
  <c r="AE179" i="3"/>
  <c r="AD179" i="3"/>
  <c r="AF216" i="3"/>
  <c r="AE216" i="3"/>
  <c r="AG216" i="3"/>
  <c r="AH216" i="3"/>
  <c r="AD216" i="3"/>
  <c r="AD162" i="3"/>
  <c r="AE162" i="3"/>
  <c r="AF162" i="3"/>
  <c r="AD170" i="3"/>
  <c r="AE170" i="3"/>
  <c r="AF170" i="3"/>
  <c r="AD178" i="3"/>
  <c r="AE178" i="3"/>
  <c r="AF178" i="3"/>
  <c r="AD186" i="3"/>
  <c r="AE186" i="3"/>
  <c r="AF186" i="3"/>
  <c r="AF745" i="3"/>
  <c r="AE745" i="3"/>
  <c r="AD745" i="3"/>
  <c r="AF753" i="3"/>
  <c r="AE753" i="3"/>
  <c r="AD753" i="3"/>
  <c r="AF761" i="3"/>
  <c r="AE761" i="3"/>
  <c r="AD761" i="3"/>
  <c r="AF769" i="3"/>
  <c r="AE769" i="3"/>
  <c r="AD769" i="3"/>
  <c r="AE879" i="3"/>
  <c r="AD879" i="3"/>
  <c r="AF879" i="3"/>
  <c r="AE887" i="3"/>
  <c r="AD887" i="3"/>
  <c r="AF887" i="3"/>
  <c r="AE680" i="3"/>
  <c r="AD680" i="3"/>
  <c r="AF680" i="3"/>
  <c r="AE688" i="3"/>
  <c r="AD688" i="3"/>
  <c r="AF688" i="3"/>
  <c r="AE696" i="3"/>
  <c r="AD696" i="3"/>
  <c r="AF696" i="3"/>
  <c r="AE813" i="3"/>
  <c r="AD813" i="3"/>
  <c r="AF813" i="3"/>
  <c r="AE821" i="3"/>
  <c r="AD821" i="3"/>
  <c r="AF821" i="3"/>
  <c r="AD752" i="3"/>
  <c r="AF752" i="3"/>
  <c r="AE752" i="3"/>
  <c r="AD760" i="3"/>
  <c r="AF760" i="3"/>
  <c r="AE760" i="3"/>
  <c r="AD768" i="3"/>
  <c r="AF768" i="3"/>
  <c r="AE768" i="3"/>
  <c r="AF679" i="3"/>
  <c r="AE679" i="3"/>
  <c r="AD679" i="3"/>
  <c r="AF687" i="3"/>
  <c r="AE687" i="3"/>
  <c r="AD687" i="3"/>
  <c r="AF695" i="3"/>
  <c r="AE695" i="3"/>
  <c r="AD695" i="3"/>
  <c r="AF814" i="3"/>
  <c r="AE814" i="3"/>
  <c r="AD814" i="3"/>
  <c r="AF822" i="3"/>
  <c r="AE822" i="3"/>
  <c r="AD822" i="3"/>
  <c r="AD825" i="3"/>
  <c r="AE825" i="3"/>
  <c r="AF825" i="3"/>
  <c r="AF878" i="3"/>
  <c r="AD878" i="3"/>
  <c r="AE878" i="3"/>
  <c r="AF886" i="3"/>
  <c r="AD886" i="3"/>
  <c r="AE886" i="3"/>
  <c r="AF1072" i="3"/>
  <c r="AE1072" i="3"/>
  <c r="AD1072" i="3"/>
  <c r="AF1202" i="3"/>
  <c r="AE1202" i="3"/>
  <c r="AG1202" i="3"/>
  <c r="AD1202" i="3"/>
  <c r="AH1202" i="3"/>
  <c r="AF1337" i="3"/>
  <c r="AE1337" i="3"/>
  <c r="AD1337" i="3"/>
  <c r="AF1345" i="3"/>
  <c r="AE1345" i="3"/>
  <c r="AD1345" i="3"/>
  <c r="AF1353" i="3"/>
  <c r="AE1353" i="3"/>
  <c r="AD1353" i="3"/>
  <c r="AE1268" i="3"/>
  <c r="AD1268" i="3"/>
  <c r="AF1268" i="3"/>
  <c r="AE1276" i="3"/>
  <c r="AD1276" i="3"/>
  <c r="AF1276" i="3"/>
  <c r="AE1284" i="3"/>
  <c r="AD1284" i="3"/>
  <c r="AF1284" i="3"/>
  <c r="AE1292" i="3"/>
  <c r="AD1292" i="3"/>
  <c r="AF1292" i="3"/>
  <c r="AE1300" i="3"/>
  <c r="AD1300" i="3"/>
  <c r="AF1300" i="3"/>
  <c r="AH1203" i="3"/>
  <c r="AD1203" i="3"/>
  <c r="AG1203" i="3"/>
  <c r="AE1203" i="3"/>
  <c r="AF1203" i="3"/>
  <c r="AD1340" i="3"/>
  <c r="AF1340" i="3"/>
  <c r="AE1340" i="3"/>
  <c r="AD1348" i="3"/>
  <c r="AF1348" i="3"/>
  <c r="AE1348" i="3"/>
  <c r="AF1269" i="3"/>
  <c r="AE1269" i="3"/>
  <c r="AD1269" i="3"/>
  <c r="AF1277" i="3"/>
  <c r="AE1277" i="3"/>
  <c r="AD1277" i="3"/>
  <c r="AF1285" i="3"/>
  <c r="AE1285" i="3"/>
  <c r="AD1285" i="3"/>
  <c r="AF1293" i="3"/>
  <c r="AE1293" i="3"/>
  <c r="AD1293" i="3"/>
  <c r="AF1301" i="3"/>
  <c r="AE1301" i="3"/>
  <c r="AD1301" i="3"/>
  <c r="AE1465" i="3"/>
  <c r="AD1465" i="3"/>
  <c r="AF1465" i="3"/>
  <c r="AF1800" i="3"/>
  <c r="AD1800" i="3"/>
  <c r="AE1800" i="3"/>
  <c r="S2293" i="2"/>
  <c r="Q2293" i="2"/>
  <c r="T2293" i="2" s="1"/>
  <c r="U2293" i="2" s="1"/>
  <c r="E2292" i="2"/>
  <c r="S2241" i="2"/>
  <c r="Q2241" i="2"/>
  <c r="E2240" i="2"/>
  <c r="S2189" i="2"/>
  <c r="Q2189" i="2"/>
  <c r="E2188" i="2"/>
  <c r="F2230" i="2" s="1"/>
  <c r="S2136" i="2"/>
  <c r="T2136" i="2" s="1"/>
  <c r="U2136" i="2" s="1"/>
  <c r="Q2136" i="2"/>
  <c r="E2135" i="2"/>
  <c r="S2083" i="2"/>
  <c r="Q2083" i="2"/>
  <c r="E2082" i="2"/>
  <c r="F2122" i="2" s="1"/>
  <c r="S2031" i="2"/>
  <c r="Q2031" i="2"/>
  <c r="T2031" i="2" s="1"/>
  <c r="U2031" i="2" s="1"/>
  <c r="E2029" i="2"/>
  <c r="S1978" i="2"/>
  <c r="Q1978" i="2"/>
  <c r="T1978" i="2" s="1"/>
  <c r="U1978" i="2" s="1"/>
  <c r="E1977" i="2"/>
  <c r="F2019" i="2"/>
  <c r="S1926" i="2"/>
  <c r="Q1926" i="2"/>
  <c r="T1926" i="2" s="1"/>
  <c r="U1926" i="2" s="1"/>
  <c r="E1925" i="2"/>
  <c r="F1927" i="2" s="1"/>
  <c r="S1874" i="2"/>
  <c r="Q1874" i="2"/>
  <c r="T1874" i="2" s="1"/>
  <c r="U1874" i="2" s="1"/>
  <c r="E1873" i="2"/>
  <c r="F1913" i="2" s="1"/>
  <c r="S1822" i="2"/>
  <c r="Q1822" i="2"/>
  <c r="E1821" i="2"/>
  <c r="S1770" i="2"/>
  <c r="Q1770" i="2"/>
  <c r="E1769" i="2"/>
  <c r="F1811" i="2"/>
  <c r="S1716" i="2"/>
  <c r="Q1716" i="2"/>
  <c r="T1716" i="2" s="1"/>
  <c r="U1716" i="2" s="1"/>
  <c r="E1715" i="2"/>
  <c r="F1734" i="2" s="1"/>
  <c r="S1663" i="2"/>
  <c r="Q1663" i="2"/>
  <c r="T1663" i="2" s="1"/>
  <c r="U1663" i="2" s="1"/>
  <c r="E1662" i="2"/>
  <c r="F1669" i="2" s="1"/>
  <c r="F1704" i="2"/>
  <c r="S1610" i="2"/>
  <c r="Q1610" i="2"/>
  <c r="E1609" i="2"/>
  <c r="F1617" i="2" s="1"/>
  <c r="S1557" i="2"/>
  <c r="Q1557" i="2"/>
  <c r="T1557" i="2" s="1"/>
  <c r="U1557" i="2" s="1"/>
  <c r="E1556" i="2"/>
  <c r="F1563" i="2" s="1"/>
  <c r="S1406" i="2"/>
  <c r="Q1406" i="2"/>
  <c r="T1406" i="2" s="1"/>
  <c r="U1406" i="2" s="1"/>
  <c r="E1405" i="2"/>
  <c r="S1355" i="2"/>
  <c r="Q1355" i="2"/>
  <c r="E1354" i="2"/>
  <c r="F1371" i="2" s="1"/>
  <c r="F1394" i="2"/>
  <c r="S1240" i="2"/>
  <c r="Q1240" i="2"/>
  <c r="T1240" i="2" s="1"/>
  <c r="U1240" i="2" s="1"/>
  <c r="E1239" i="2"/>
  <c r="S1177" i="2"/>
  <c r="Q1177" i="2" s="1"/>
  <c r="T1177" i="2" s="1"/>
  <c r="U1177" i="2" s="1"/>
  <c r="E1176" i="2"/>
  <c r="F1223" i="2" s="1"/>
  <c r="S1127" i="2"/>
  <c r="Q1127" i="2" s="1"/>
  <c r="T1127" i="2" s="1"/>
  <c r="U1127" i="2" s="1"/>
  <c r="E1126" i="2"/>
  <c r="F1135" i="2" s="1"/>
  <c r="S1063" i="2"/>
  <c r="Q1063" i="2" s="1"/>
  <c r="E1062" i="2"/>
  <c r="F1083" i="2" s="1"/>
  <c r="D1003" i="2"/>
  <c r="S999" i="2"/>
  <c r="Q999" i="2" s="1"/>
  <c r="E998" i="2"/>
  <c r="F1049" i="2" s="1"/>
  <c r="S933" i="2"/>
  <c r="Q933" i="2" s="1"/>
  <c r="E933" i="2"/>
  <c r="D888" i="2"/>
  <c r="S883" i="2"/>
  <c r="Q883" i="2" s="1"/>
  <c r="T883" i="2" s="1"/>
  <c r="U883" i="2" s="1"/>
  <c r="E883" i="2"/>
  <c r="F834" i="2"/>
  <c r="S833" i="2"/>
  <c r="Q833" i="2" s="1"/>
  <c r="T833" i="2" s="1"/>
  <c r="U833" i="2" s="1"/>
  <c r="S769" i="2"/>
  <c r="Q769" i="2" s="1"/>
  <c r="E768" i="2"/>
  <c r="F808" i="2" s="1"/>
  <c r="D805" i="2" s="1"/>
  <c r="S704" i="2"/>
  <c r="Q704" i="2" s="1"/>
  <c r="T704" i="2" s="1"/>
  <c r="U704" i="2" s="1"/>
  <c r="E703" i="2"/>
  <c r="S640" i="2"/>
  <c r="Q640" i="2" s="1"/>
  <c r="T640" i="2" s="1"/>
  <c r="U640" i="2" s="1"/>
  <c r="E639" i="2"/>
  <c r="F685" i="2" s="1"/>
  <c r="F576" i="2"/>
  <c r="S575" i="2"/>
  <c r="Q575" i="2" s="1"/>
  <c r="T575" i="2" s="1"/>
  <c r="U575" i="2" s="1"/>
  <c r="F511" i="2"/>
  <c r="S510" i="2"/>
  <c r="Q510" i="2" s="1"/>
  <c r="T510" i="2" s="1"/>
  <c r="U510" i="2" s="1"/>
  <c r="F447" i="2"/>
  <c r="S446" i="2"/>
  <c r="Q446" i="2" s="1"/>
  <c r="F397" i="2"/>
  <c r="S396" i="2"/>
  <c r="Q396" i="2" s="1"/>
  <c r="F347" i="2"/>
  <c r="S346" i="2"/>
  <c r="Q346" i="2" s="1"/>
  <c r="F283" i="2"/>
  <c r="S282" i="2"/>
  <c r="Q282" i="2" s="1"/>
  <c r="T282" i="2" s="1"/>
  <c r="U282" i="2" s="1"/>
  <c r="F219" i="2"/>
  <c r="S218" i="2"/>
  <c r="Q218" i="2"/>
  <c r="T218" i="2" s="1"/>
  <c r="U218" i="2" s="1"/>
  <c r="F168" i="2"/>
  <c r="S167" i="2"/>
  <c r="Q167" i="2" s="1"/>
  <c r="T167" i="2" s="1"/>
  <c r="U167" i="2" s="1"/>
  <c r="F117" i="2"/>
  <c r="S116" i="2"/>
  <c r="Q116" i="2" s="1"/>
  <c r="T116" i="2" s="1"/>
  <c r="U116" i="2" s="1"/>
  <c r="F65" i="2"/>
  <c r="S64" i="2"/>
  <c r="Q64" i="2" s="1"/>
  <c r="T64" i="2" s="1"/>
  <c r="U64" i="2" s="1"/>
  <c r="F13" i="2"/>
  <c r="S12" i="2"/>
  <c r="Q12" i="2" s="1"/>
  <c r="T12" i="2" s="1"/>
  <c r="U12" i="2" s="1"/>
  <c r="A12" i="2"/>
  <c r="F7" i="2"/>
  <c r="F690" i="2"/>
  <c r="AH1696" i="3"/>
  <c r="AH1701" i="3"/>
  <c r="AH2698" i="3"/>
  <c r="AH2905" i="3"/>
  <c r="AH2701" i="3"/>
  <c r="AH2702" i="3"/>
  <c r="F1047" i="2"/>
  <c r="F1048" i="2"/>
  <c r="AH1699" i="3"/>
  <c r="AH2101" i="3"/>
  <c r="AH2105" i="3"/>
  <c r="AH2560" i="3"/>
  <c r="AH2901" i="3"/>
  <c r="AH2904" i="3"/>
  <c r="AH1695" i="3"/>
  <c r="AH1700" i="3"/>
  <c r="AH2559" i="3"/>
  <c r="AH2102" i="3"/>
  <c r="AH2903" i="3"/>
  <c r="AH2699" i="3"/>
  <c r="AH2704" i="3"/>
  <c r="AH2705" i="3"/>
  <c r="AH2700" i="3"/>
  <c r="AH2706" i="3"/>
  <c r="F2176" i="2"/>
  <c r="F2177" i="2"/>
  <c r="F681" i="2"/>
  <c r="F683" i="2"/>
  <c r="F680" i="2"/>
  <c r="AH1434" i="3"/>
  <c r="AH3020" i="3"/>
  <c r="F1045" i="2"/>
  <c r="F1043" i="2"/>
  <c r="F1036" i="2"/>
  <c r="F1037" i="2"/>
  <c r="F1041" i="2"/>
  <c r="AH1440" i="3"/>
  <c r="AH2362" i="3"/>
  <c r="AH2562" i="3"/>
  <c r="F679" i="2"/>
  <c r="F655" i="2"/>
  <c r="F659" i="2"/>
  <c r="F671" i="2"/>
  <c r="F652" i="2"/>
  <c r="F656" i="2"/>
  <c r="F668" i="2"/>
  <c r="F672" i="2"/>
  <c r="F645" i="2"/>
  <c r="F649" i="2"/>
  <c r="F661" i="2"/>
  <c r="F665" i="2"/>
  <c r="F677" i="2"/>
  <c r="F642" i="2"/>
  <c r="F654" i="2"/>
  <c r="F658" i="2"/>
  <c r="F670" i="2"/>
  <c r="F674" i="2"/>
  <c r="F771" i="2"/>
  <c r="F891" i="2"/>
  <c r="F895" i="2"/>
  <c r="F903" i="2"/>
  <c r="F911" i="2"/>
  <c r="F919" i="2"/>
  <c r="F888" i="2"/>
  <c r="F900" i="2"/>
  <c r="F904" i="2"/>
  <c r="F908" i="2"/>
  <c r="F920" i="2"/>
  <c r="F885" i="2"/>
  <c r="F893" i="2"/>
  <c r="F901" i="2"/>
  <c r="F909" i="2"/>
  <c r="F913" i="2"/>
  <c r="F886" i="2"/>
  <c r="F890" i="2"/>
  <c r="F894" i="2"/>
  <c r="F906" i="2"/>
  <c r="F910" i="2"/>
  <c r="F918" i="2"/>
  <c r="F1065" i="2"/>
  <c r="F1097" i="2"/>
  <c r="F1078" i="2"/>
  <c r="F1068" i="2"/>
  <c r="F1095" i="2"/>
  <c r="F1064" i="2"/>
  <c r="F1359" i="2"/>
  <c r="F1363" i="2"/>
  <c r="F1367" i="2"/>
  <c r="F1375" i="2"/>
  <c r="F1379" i="2"/>
  <c r="F1383" i="2"/>
  <c r="F1391" i="2"/>
  <c r="F1358" i="2"/>
  <c r="F1364" i="2"/>
  <c r="F1374" i="2"/>
  <c r="F1380" i="2"/>
  <c r="F1385" i="2"/>
  <c r="F1360" i="2"/>
  <c r="F1365" i="2"/>
  <c r="F1370" i="2"/>
  <c r="F1381" i="2"/>
  <c r="F1386" i="2"/>
  <c r="F1392" i="2"/>
  <c r="F1361" i="2"/>
  <c r="F1366" i="2"/>
  <c r="F1372" i="2"/>
  <c r="F1382" i="2"/>
  <c r="F1388" i="2"/>
  <c r="F1393" i="2"/>
  <c r="F1362" i="2"/>
  <c r="F1368" i="2"/>
  <c r="F1373" i="2"/>
  <c r="F1384" i="2"/>
  <c r="F1389" i="2"/>
  <c r="F1665" i="2"/>
  <c r="F1673" i="2"/>
  <c r="F1677" i="2"/>
  <c r="F1681" i="2"/>
  <c r="F1689" i="2"/>
  <c r="F1693" i="2"/>
  <c r="F1697" i="2"/>
  <c r="F1664" i="2"/>
  <c r="F1670" i="2"/>
  <c r="F1675" i="2"/>
  <c r="F1686" i="2"/>
  <c r="F1691" i="2"/>
  <c r="F1696" i="2"/>
  <c r="F1666" i="2"/>
  <c r="F1671" i="2"/>
  <c r="F1676" i="2"/>
  <c r="F1687" i="2"/>
  <c r="F1692" i="2"/>
  <c r="F1698" i="2"/>
  <c r="F1667" i="2"/>
  <c r="F1672" i="2"/>
  <c r="F1678" i="2"/>
  <c r="F1688" i="2"/>
  <c r="F1694" i="2"/>
  <c r="F1699" i="2"/>
  <c r="F1674" i="2"/>
  <c r="F1679" i="2"/>
  <c r="F1684" i="2"/>
  <c r="F1695" i="2"/>
  <c r="F1700" i="2"/>
  <c r="F1912" i="2"/>
  <c r="F1914" i="2"/>
  <c r="F1003" i="2"/>
  <c r="F1007" i="2"/>
  <c r="F1015" i="2"/>
  <c r="F1019" i="2"/>
  <c r="F1023" i="2"/>
  <c r="F1031" i="2"/>
  <c r="F1035" i="2"/>
  <c r="F1004" i="2"/>
  <c r="F1012" i="2"/>
  <c r="F1016" i="2"/>
  <c r="F1020" i="2"/>
  <c r="F1028" i="2"/>
  <c r="F1032" i="2"/>
  <c r="F1005" i="2"/>
  <c r="F1021" i="2"/>
  <c r="F1029" i="2"/>
  <c r="F1006" i="2"/>
  <c r="F1022" i="2"/>
  <c r="F1030" i="2"/>
  <c r="F1001" i="2"/>
  <c r="F1017" i="2"/>
  <c r="F1025" i="2"/>
  <c r="F1033" i="2"/>
  <c r="F1010" i="2"/>
  <c r="F1018" i="2"/>
  <c r="F1026" i="2"/>
  <c r="F1628" i="2"/>
  <c r="F1621" i="2"/>
  <c r="F1851" i="2"/>
  <c r="F733" i="2"/>
  <c r="F735" i="2"/>
  <c r="F1131" i="2"/>
  <c r="F1139" i="2"/>
  <c r="F1143" i="2"/>
  <c r="F1147" i="2"/>
  <c r="F1155" i="2"/>
  <c r="F1159" i="2"/>
  <c r="F1163" i="2"/>
  <c r="F1132" i="2"/>
  <c r="F1136" i="2"/>
  <c r="F1140" i="2"/>
  <c r="F1148" i="2"/>
  <c r="F1152" i="2"/>
  <c r="F1156" i="2"/>
  <c r="F1164" i="2"/>
  <c r="F1129" i="2"/>
  <c r="F1137" i="2"/>
  <c r="F1153" i="2"/>
  <c r="F1161" i="2"/>
  <c r="F1130" i="2"/>
  <c r="F1146" i="2"/>
  <c r="F1154" i="2"/>
  <c r="F1162" i="2"/>
  <c r="F1141" i="2"/>
  <c r="F1149" i="2"/>
  <c r="F1157" i="2"/>
  <c r="F1134" i="2"/>
  <c r="F1142" i="2"/>
  <c r="F1150" i="2"/>
  <c r="F1275" i="2"/>
  <c r="F1583" i="2"/>
  <c r="F1581" i="2"/>
  <c r="F1577" i="2"/>
  <c r="F1566" i="2"/>
  <c r="F1589" i="2"/>
  <c r="F1771" i="2"/>
  <c r="F1775" i="2"/>
  <c r="F1779" i="2"/>
  <c r="F1783" i="2"/>
  <c r="F1787" i="2"/>
  <c r="F1791" i="2"/>
  <c r="F1795" i="2"/>
  <c r="F1799" i="2"/>
  <c r="F1803" i="2"/>
  <c r="F1807" i="2"/>
  <c r="F1772" i="2"/>
  <c r="F1776" i="2"/>
  <c r="F1780" i="2"/>
  <c r="F1784" i="2"/>
  <c r="F1788" i="2"/>
  <c r="F1792" i="2"/>
  <c r="F1796" i="2"/>
  <c r="F1800" i="2"/>
  <c r="F1804" i="2"/>
  <c r="F1808" i="2"/>
  <c r="F1773" i="2"/>
  <c r="F1777" i="2"/>
  <c r="F1781" i="2"/>
  <c r="F1785" i="2"/>
  <c r="F1789" i="2"/>
  <c r="F1793" i="2"/>
  <c r="F1797" i="2"/>
  <c r="F1801" i="2"/>
  <c r="F1805" i="2"/>
  <c r="F1809" i="2"/>
  <c r="F1774" i="2"/>
  <c r="F1778" i="2"/>
  <c r="F1782" i="2"/>
  <c r="F1786" i="2"/>
  <c r="F1790" i="2"/>
  <c r="F1794" i="2"/>
  <c r="F1798" i="2"/>
  <c r="F1802" i="2"/>
  <c r="F1806" i="2"/>
  <c r="F1810" i="2"/>
  <c r="F2015" i="2"/>
  <c r="F2018" i="2"/>
  <c r="F2225" i="2"/>
  <c r="F2229" i="2"/>
  <c r="F1408" i="2"/>
  <c r="F1428" i="2"/>
  <c r="F1440" i="2"/>
  <c r="F1426" i="2"/>
  <c r="F1442" i="2"/>
  <c r="F1433" i="2"/>
  <c r="F1407" i="2"/>
  <c r="F1434" i="2"/>
  <c r="F1414" i="2"/>
  <c r="F1441" i="2"/>
  <c r="F1725" i="2"/>
  <c r="F1733" i="2"/>
  <c r="F1750" i="2"/>
  <c r="T2083" i="2"/>
  <c r="U2083" i="2" s="1"/>
  <c r="F2189" i="2"/>
  <c r="F1888" i="2"/>
  <c r="F2204" i="2"/>
  <c r="F2030" i="2"/>
  <c r="F1127" i="2"/>
  <c r="F2195" i="2"/>
  <c r="F1874" i="2"/>
  <c r="F1880" i="2"/>
  <c r="F1896" i="2"/>
  <c r="F2085" i="2"/>
  <c r="F2109" i="2"/>
  <c r="F2226" i="2"/>
  <c r="F1847" i="2"/>
  <c r="F1884" i="2"/>
  <c r="F1900" i="2"/>
  <c r="F2094" i="2"/>
  <c r="F2191" i="2"/>
  <c r="F2210" i="2"/>
  <c r="F1663" i="2"/>
  <c r="F1824" i="2"/>
  <c r="F1853" i="2"/>
  <c r="F1904" i="2"/>
  <c r="F2113" i="2"/>
  <c r="F2215" i="2"/>
  <c r="F1822" i="2"/>
  <c r="F1876" i="2"/>
  <c r="F1892" i="2"/>
  <c r="F1911" i="2"/>
  <c r="F2034" i="2"/>
  <c r="F2090" i="2"/>
  <c r="F2114" i="2"/>
  <c r="F2199" i="2"/>
  <c r="F2220" i="2"/>
  <c r="F640" i="2"/>
  <c r="F1878" i="2"/>
  <c r="F1882" i="2"/>
  <c r="F1886" i="2"/>
  <c r="F1890" i="2"/>
  <c r="F1894" i="2"/>
  <c r="F1898" i="2"/>
  <c r="F1902" i="2"/>
  <c r="F1907" i="2"/>
  <c r="F2084" i="2"/>
  <c r="F2096" i="2"/>
  <c r="F2116" i="2"/>
  <c r="F2193" i="2"/>
  <c r="F2197" i="2"/>
  <c r="F2202" i="2"/>
  <c r="F2207" i="2"/>
  <c r="F2212" i="2"/>
  <c r="F2218" i="2"/>
  <c r="F2223" i="2"/>
  <c r="F2228" i="2"/>
  <c r="AH655" i="3"/>
  <c r="AH657" i="3"/>
  <c r="AH658" i="3" s="1"/>
  <c r="AH649" i="3"/>
  <c r="AH3150" i="3"/>
  <c r="F1875" i="2"/>
  <c r="F1879" i="2"/>
  <c r="F1883" i="2"/>
  <c r="F1887" i="2"/>
  <c r="F1891" i="2"/>
  <c r="F1895" i="2"/>
  <c r="F1899" i="2"/>
  <c r="F1903" i="2"/>
  <c r="F1909" i="2"/>
  <c r="F2190" i="2"/>
  <c r="F2194" i="2"/>
  <c r="F2198" i="2"/>
  <c r="F2203" i="2"/>
  <c r="F2208" i="2"/>
  <c r="F2213" i="2"/>
  <c r="F2219" i="2"/>
  <c r="F2224" i="2"/>
  <c r="AH652" i="3"/>
  <c r="AH3158" i="3"/>
  <c r="F884" i="2"/>
  <c r="F1355" i="2"/>
  <c r="F1831" i="2"/>
  <c r="F1877" i="2"/>
  <c r="F1881" i="2"/>
  <c r="F1885" i="2"/>
  <c r="F1889" i="2"/>
  <c r="F1893" i="2"/>
  <c r="F1897" i="2"/>
  <c r="F1901" i="2"/>
  <c r="F1905" i="2"/>
  <c r="F1978" i="2"/>
  <c r="F2095" i="2"/>
  <c r="F2107" i="2"/>
  <c r="F2192" i="2"/>
  <c r="F2196" i="2"/>
  <c r="F2200" i="2"/>
  <c r="F2205" i="2"/>
  <c r="F2211" i="2"/>
  <c r="F2216" i="2"/>
  <c r="F2221" i="2"/>
  <c r="F2227" i="2"/>
  <c r="T2241" i="2"/>
  <c r="U2241" i="2" s="1"/>
  <c r="AH656" i="3"/>
  <c r="AH654" i="3"/>
  <c r="AH1239" i="3"/>
  <c r="AH1243" i="3"/>
  <c r="AH3154" i="3"/>
  <c r="AH1834" i="3"/>
  <c r="AH1841" i="3" s="1"/>
  <c r="AH453" i="3"/>
  <c r="AH455" i="3"/>
  <c r="AH1971" i="3"/>
  <c r="AH1975" i="3"/>
  <c r="AH1976" i="3"/>
  <c r="AH3229" i="3"/>
  <c r="AH3225" i="3"/>
  <c r="AH3227" i="3"/>
  <c r="AH3228" i="3"/>
  <c r="AH3226" i="3"/>
  <c r="AH3224" i="3"/>
  <c r="AH3218" i="3"/>
  <c r="AH3216" i="3"/>
  <c r="AH3219" i="3"/>
  <c r="AH3215" i="3"/>
  <c r="AH3159" i="3"/>
  <c r="AH2910" i="3"/>
  <c r="AH2898" i="3"/>
  <c r="AH2908" i="3"/>
  <c r="AH1899" i="3"/>
  <c r="AH3024" i="3"/>
  <c r="AH3018" i="3"/>
  <c r="AH3155" i="3"/>
  <c r="AH3162" i="3"/>
  <c r="AH3152" i="3"/>
  <c r="AH3164" i="3"/>
  <c r="AH3023" i="3"/>
  <c r="AH2909" i="3"/>
  <c r="AH2558" i="3"/>
  <c r="AH3220" i="3"/>
  <c r="AH3222" i="3"/>
  <c r="AH3025" i="3"/>
  <c r="AH2911" i="3"/>
  <c r="AH3021" i="3"/>
  <c r="AH3217" i="3"/>
  <c r="AH3153" i="3"/>
  <c r="AH2563" i="3"/>
  <c r="AH2564" i="3"/>
  <c r="AH3221" i="3"/>
  <c r="AH3019" i="3"/>
  <c r="AH3026" i="3"/>
  <c r="AH1637" i="3"/>
  <c r="AH1641" i="3"/>
  <c r="AH1639" i="3"/>
  <c r="AH1638" i="3"/>
  <c r="AH1640" i="3"/>
  <c r="AH1644" i="3"/>
  <c r="AH1643" i="3"/>
  <c r="AH1645" i="3"/>
  <c r="AH1642" i="3"/>
  <c r="AH2371" i="3"/>
  <c r="AH2373" i="3"/>
  <c r="AH2369" i="3"/>
  <c r="AH2365" i="3"/>
  <c r="AH2367" i="3"/>
  <c r="AH2372" i="3"/>
  <c r="AH2370" i="3"/>
  <c r="AH2366" i="3"/>
  <c r="AH2368" i="3"/>
  <c r="AH1981" i="3"/>
  <c r="AH1983" i="3"/>
  <c r="AH1979" i="3"/>
  <c r="AH1980" i="3"/>
  <c r="AH1982" i="3"/>
  <c r="AH1978" i="3"/>
  <c r="AH459" i="3"/>
  <c r="AH650" i="3"/>
  <c r="AH2040" i="3"/>
  <c r="AH1240" i="3"/>
  <c r="AH2037" i="3"/>
  <c r="AH1630" i="3"/>
  <c r="AH1631" i="3"/>
  <c r="AH1629" i="3"/>
  <c r="AH1437" i="3"/>
  <c r="AH2223" i="3"/>
  <c r="AH2225" i="3"/>
  <c r="AH2042" i="3"/>
  <c r="AH1969" i="3"/>
  <c r="AH1895" i="3"/>
  <c r="AH1832" i="3"/>
  <c r="AH1710" i="3"/>
  <c r="AH1435" i="3"/>
  <c r="AH2041" i="3"/>
  <c r="AH1900" i="3"/>
  <c r="AH1828" i="3"/>
  <c r="AH1632" i="3"/>
  <c r="AH1439" i="3"/>
  <c r="AH2107" i="3"/>
  <c r="AH1973" i="3"/>
  <c r="AH1972" i="3"/>
  <c r="AH1633" i="3"/>
  <c r="AH663" i="3"/>
  <c r="AH664" i="3"/>
  <c r="AH2228" i="3"/>
  <c r="AH2226" i="3"/>
  <c r="AH1836" i="3"/>
  <c r="AH1830" i="3"/>
  <c r="AH2036" i="3"/>
  <c r="AH1833" i="3"/>
  <c r="AH2360" i="3"/>
  <c r="AH1237" i="3"/>
  <c r="AH2361" i="3"/>
  <c r="AH2038" i="3"/>
  <c r="AH1702" i="3"/>
  <c r="AH1829" i="3"/>
  <c r="AH1837" i="3"/>
  <c r="AH1705" i="3"/>
  <c r="AH1634" i="3"/>
  <c r="AH1238" i="3"/>
  <c r="AH1242" i="3"/>
  <c r="AH1441" i="3"/>
  <c r="AH2227" i="3"/>
  <c r="AH2229" i="3"/>
  <c r="AH1244" i="3"/>
  <c r="AH1901" i="3"/>
  <c r="AH1241" i="3"/>
  <c r="AH2099" i="3"/>
  <c r="AH2103" i="3"/>
  <c r="AH1433" i="3"/>
  <c r="AH653" i="3"/>
  <c r="AH458" i="3"/>
  <c r="AH397" i="3"/>
  <c r="AH398" i="3"/>
  <c r="AH395" i="3"/>
  <c r="AH399" i="3"/>
  <c r="AH396" i="3"/>
  <c r="AH394" i="3"/>
  <c r="AH254" i="3"/>
  <c r="AH258" i="3"/>
  <c r="AH255" i="3"/>
  <c r="AH259" i="3"/>
  <c r="AH256" i="3"/>
  <c r="AH260" i="3"/>
  <c r="AH253" i="3"/>
  <c r="AH257" i="3"/>
  <c r="AH252" i="3"/>
  <c r="A32" i="2"/>
  <c r="A27" i="2"/>
  <c r="A29" i="2" s="1"/>
  <c r="F999" i="2"/>
  <c r="F934" i="2"/>
  <c r="F1406" i="2"/>
  <c r="F1770" i="2"/>
  <c r="F1861" i="2"/>
  <c r="F1858" i="2"/>
  <c r="F1852" i="2"/>
  <c r="F1842" i="2"/>
  <c r="F1836" i="2"/>
  <c r="F1906" i="2"/>
  <c r="F1908" i="2"/>
  <c r="F1910" i="2"/>
  <c r="F1980" i="2"/>
  <c r="F1982" i="2"/>
  <c r="F1984" i="2"/>
  <c r="F1986" i="2"/>
  <c r="F1988" i="2"/>
  <c r="F1990" i="2"/>
  <c r="F1992" i="2"/>
  <c r="F1994" i="2"/>
  <c r="F1996" i="2"/>
  <c r="F1998" i="2"/>
  <c r="F2000" i="2"/>
  <c r="F2002" i="2"/>
  <c r="F2006" i="2"/>
  <c r="F2009" i="2"/>
  <c r="F2014" i="2"/>
  <c r="F2017" i="2"/>
  <c r="F2039" i="2"/>
  <c r="F2047" i="2"/>
  <c r="F2003" i="2"/>
  <c r="F2008" i="2"/>
  <c r="F2011" i="2"/>
  <c r="F2016" i="2"/>
  <c r="F2033" i="2"/>
  <c r="F1979" i="2"/>
  <c r="F1981" i="2"/>
  <c r="F1983" i="2"/>
  <c r="F1985" i="2"/>
  <c r="F1987" i="2"/>
  <c r="F1989" i="2"/>
  <c r="F1991" i="2"/>
  <c r="F1993" i="2"/>
  <c r="F1995" i="2"/>
  <c r="F1997" i="2"/>
  <c r="F1999" i="2"/>
  <c r="F2001" i="2"/>
  <c r="F2005" i="2"/>
  <c r="F2010" i="2"/>
  <c r="F2013" i="2"/>
  <c r="F2064" i="2"/>
  <c r="F2054" i="2"/>
  <c r="F2048" i="2"/>
  <c r="F2063" i="2"/>
  <c r="F2057" i="2"/>
  <c r="F2032" i="2"/>
  <c r="F2043" i="2"/>
  <c r="F2004" i="2"/>
  <c r="F2007" i="2"/>
  <c r="F2012" i="2"/>
  <c r="F2174" i="2"/>
  <c r="F2172" i="2"/>
  <c r="F2170" i="2"/>
  <c r="F2168" i="2"/>
  <c r="F2166" i="2"/>
  <c r="F2164" i="2"/>
  <c r="F2162" i="2"/>
  <c r="F2160" i="2"/>
  <c r="F2158" i="2"/>
  <c r="F2156" i="2"/>
  <c r="F2154" i="2"/>
  <c r="F2171" i="2"/>
  <c r="F2163" i="2"/>
  <c r="F2155" i="2"/>
  <c r="F2152" i="2"/>
  <c r="F2150" i="2"/>
  <c r="F2148" i="2"/>
  <c r="F2146" i="2"/>
  <c r="F2144" i="2"/>
  <c r="F2142" i="2"/>
  <c r="F2140" i="2"/>
  <c r="F2138" i="2"/>
  <c r="F2136" i="2"/>
  <c r="F2169" i="2"/>
  <c r="F2161" i="2"/>
  <c r="F2153" i="2"/>
  <c r="F2175" i="2"/>
  <c r="F2167" i="2"/>
  <c r="F2159" i="2"/>
  <c r="F2151" i="2"/>
  <c r="F2149" i="2"/>
  <c r="F2147" i="2"/>
  <c r="F2145" i="2"/>
  <c r="F2143" i="2"/>
  <c r="F2141" i="2"/>
  <c r="F2139" i="2"/>
  <c r="F2137" i="2"/>
  <c r="F2173" i="2"/>
  <c r="F2165" i="2"/>
  <c r="F2157" i="2"/>
  <c r="F2120" i="2"/>
  <c r="F2201" i="2"/>
  <c r="F2206" i="2"/>
  <c r="F2209" i="2"/>
  <c r="F2214" i="2"/>
  <c r="F2217" i="2"/>
  <c r="F2222" i="2"/>
  <c r="F2280" i="2"/>
  <c r="F2275" i="2"/>
  <c r="F2278" i="2"/>
  <c r="F2279" i="2"/>
  <c r="F2276" i="2"/>
  <c r="F2271" i="2"/>
  <c r="F2268" i="2"/>
  <c r="F2277" i="2"/>
  <c r="F2266" i="2"/>
  <c r="F2261" i="2"/>
  <c r="F2258" i="2"/>
  <c r="F2253" i="2"/>
  <c r="F2250" i="2"/>
  <c r="F2245" i="2"/>
  <c r="F2242" i="2"/>
  <c r="F2264" i="2"/>
  <c r="F2259" i="2"/>
  <c r="F2256" i="2"/>
  <c r="F2251" i="2"/>
  <c r="F2248" i="2"/>
  <c r="F2269" i="2"/>
  <c r="F2267" i="2"/>
  <c r="F2265" i="2"/>
  <c r="F2262" i="2"/>
  <c r="F2257" i="2"/>
  <c r="F2254" i="2"/>
  <c r="F2249" i="2"/>
  <c r="F2246" i="2"/>
  <c r="F2241" i="2"/>
  <c r="F2274" i="2"/>
  <c r="F2273" i="2"/>
  <c r="F2272" i="2"/>
  <c r="F2270" i="2"/>
  <c r="F2263" i="2"/>
  <c r="F2260" i="2"/>
  <c r="F2255" i="2"/>
  <c r="F2252" i="2"/>
  <c r="F2247" i="2"/>
  <c r="F2244" i="2"/>
  <c r="F2243" i="2"/>
  <c r="F2302" i="2"/>
  <c r="F2313" i="2"/>
  <c r="F2304" i="2"/>
  <c r="F2323" i="2"/>
  <c r="F2324" i="2"/>
  <c r="F2311" i="2"/>
  <c r="F2299" i="2"/>
  <c r="F2293" i="2"/>
  <c r="F2306" i="2"/>
  <c r="F2318" i="2"/>
  <c r="AH2907" i="3"/>
  <c r="AH2906" i="3"/>
  <c r="AH2710" i="3"/>
  <c r="AH2711" i="3"/>
  <c r="AH2709" i="3"/>
  <c r="AH2708" i="3"/>
  <c r="AH2712" i="3"/>
  <c r="AH2707" i="3"/>
  <c r="AH1706" i="3"/>
  <c r="AH1709" i="3"/>
  <c r="AH1708" i="3"/>
  <c r="AH1704" i="3"/>
  <c r="AH1711" i="3"/>
  <c r="AH1707" i="3"/>
  <c r="AH1703" i="3"/>
  <c r="AH1843" i="3"/>
  <c r="AH1842" i="3"/>
  <c r="AH665" i="3"/>
  <c r="AH1835" i="3"/>
  <c r="AH1840" i="3"/>
  <c r="AH3163" i="3"/>
  <c r="AH3160" i="3"/>
  <c r="AH3161" i="3"/>
  <c r="AH662" i="3"/>
  <c r="AH659" i="3"/>
  <c r="AH660" i="3"/>
  <c r="AH661" i="3"/>
  <c r="AH2571" i="3"/>
  <c r="AH2573" i="3"/>
  <c r="AH2568" i="3"/>
  <c r="AH2565" i="3"/>
  <c r="AH2570" i="3"/>
  <c r="AH2569" i="3"/>
  <c r="AH2572" i="3"/>
  <c r="AH2567" i="3"/>
  <c r="AH2566" i="3"/>
  <c r="AH3165" i="3"/>
  <c r="AH3166" i="3"/>
  <c r="AH2913" i="3"/>
  <c r="AH2912" i="3"/>
  <c r="AH3032" i="3"/>
  <c r="AH3028" i="3"/>
  <c r="AH3031" i="3"/>
  <c r="AH3027" i="3"/>
  <c r="AH3029" i="3"/>
  <c r="AH3030" i="3"/>
  <c r="AH3230" i="3"/>
  <c r="AH3231" i="3"/>
  <c r="AH2236" i="3"/>
  <c r="AH2238" i="3"/>
  <c r="AH2233" i="3"/>
  <c r="AH2231" i="3"/>
  <c r="AH2232" i="3"/>
  <c r="AH2234" i="3"/>
  <c r="AH2237" i="3"/>
  <c r="AH2235" i="3"/>
  <c r="AH2230" i="3"/>
  <c r="AH2043" i="3"/>
  <c r="AH2048" i="3"/>
  <c r="AH2044" i="3"/>
  <c r="AH2046" i="3"/>
  <c r="AH2045" i="3"/>
  <c r="AH2047" i="3"/>
  <c r="AH460" i="3"/>
  <c r="AH465" i="3"/>
  <c r="AH464" i="3"/>
  <c r="AH462" i="3"/>
  <c r="AH461" i="3"/>
  <c r="AH463" i="3"/>
  <c r="AH1984" i="3"/>
  <c r="AH1985" i="3"/>
  <c r="AH1646" i="3"/>
  <c r="AH1650" i="3"/>
  <c r="AH1649" i="3"/>
  <c r="AH1648" i="3"/>
  <c r="AH1651" i="3"/>
  <c r="AH1647" i="3"/>
  <c r="AH1910" i="3"/>
  <c r="AH1916" i="3" s="1"/>
  <c r="AH1906" i="3"/>
  <c r="AH1905" i="3"/>
  <c r="AH1908" i="3"/>
  <c r="AH1904" i="3"/>
  <c r="AH1909" i="3"/>
  <c r="AH1902" i="3"/>
  <c r="AH1907" i="3"/>
  <c r="AH1903" i="3"/>
  <c r="AH1250" i="3"/>
  <c r="AH1246" i="3"/>
  <c r="AH1248" i="3"/>
  <c r="AH1249" i="3"/>
  <c r="AH1247" i="3"/>
  <c r="AH1245" i="3"/>
  <c r="AH2377" i="3"/>
  <c r="AH2376" i="3"/>
  <c r="AH2375" i="3"/>
  <c r="AH2378" i="3"/>
  <c r="AH2374" i="3"/>
  <c r="AH2379" i="3"/>
  <c r="AH1443" i="3"/>
  <c r="AH1444" i="3"/>
  <c r="AH1445" i="3"/>
  <c r="AH1447" i="3"/>
  <c r="AH1446" i="3"/>
  <c r="AH1442" i="3"/>
  <c r="AH2113" i="3"/>
  <c r="AH2111" i="3"/>
  <c r="AH2108" i="3"/>
  <c r="AH2112" i="3"/>
  <c r="AH2109" i="3"/>
  <c r="AH2110" i="3"/>
  <c r="AH265" i="3"/>
  <c r="AH262" i="3"/>
  <c r="AH266" i="3"/>
  <c r="AH263" i="3"/>
  <c r="AH261" i="3"/>
  <c r="AH264" i="3"/>
  <c r="AH401" i="3"/>
  <c r="AH400" i="3"/>
  <c r="AH2714" i="3"/>
  <c r="AH2713" i="3"/>
  <c r="AH1713" i="3"/>
  <c r="AH1715" i="3"/>
  <c r="AH1714" i="3"/>
  <c r="AH1712" i="3"/>
  <c r="AH1717" i="3"/>
  <c r="AH1716" i="3"/>
  <c r="AH1846" i="3"/>
  <c r="AH1847" i="3"/>
  <c r="AH1845" i="3"/>
  <c r="AH1849" i="3"/>
  <c r="AH1844" i="3"/>
  <c r="AH1848" i="3"/>
  <c r="AH3034" i="3"/>
  <c r="AH3033" i="3"/>
  <c r="AH2577" i="3"/>
  <c r="AH2575" i="3"/>
  <c r="AH2576" i="3"/>
  <c r="AH2579" i="3"/>
  <c r="AH2574" i="3"/>
  <c r="AH2578" i="3"/>
  <c r="AH1912" i="3"/>
  <c r="AH2115" i="3"/>
  <c r="AH2114" i="3"/>
  <c r="AH467" i="3"/>
  <c r="AH466" i="3"/>
  <c r="AH2049" i="3"/>
  <c r="AH2050" i="3"/>
  <c r="AH2243" i="3"/>
  <c r="AH2240" i="3"/>
  <c r="AH2239" i="3"/>
  <c r="AH2244" i="3"/>
  <c r="AH2242" i="3"/>
  <c r="AH2241" i="3"/>
  <c r="AH1449" i="3"/>
  <c r="AH1448" i="3"/>
  <c r="AH2381" i="3"/>
  <c r="AH2380" i="3"/>
  <c r="AH1653" i="3"/>
  <c r="AH1652" i="3"/>
  <c r="AH1251" i="3"/>
  <c r="AH1252" i="3"/>
  <c r="AH267" i="3"/>
  <c r="AH268" i="3"/>
  <c r="AH1718" i="3"/>
  <c r="AH1719" i="3"/>
  <c r="AH1851" i="3"/>
  <c r="AH1850" i="3"/>
  <c r="AH2581" i="3"/>
  <c r="AH2580" i="3"/>
  <c r="AH2245" i="3"/>
  <c r="AH2246" i="3"/>
  <c r="F1177" i="2" l="1"/>
  <c r="F2103" i="2"/>
  <c r="F2092" i="2"/>
  <c r="F2106" i="2"/>
  <c r="F1557" i="2"/>
  <c r="F2086" i="2"/>
  <c r="F2101" i="2"/>
  <c r="F1582" i="2"/>
  <c r="F1593" i="2"/>
  <c r="F1569" i="2"/>
  <c r="F1576" i="2"/>
  <c r="F1575" i="2"/>
  <c r="F1635" i="2"/>
  <c r="F782" i="2"/>
  <c r="F1492" i="2"/>
  <c r="F1458" i="2"/>
  <c r="F2099" i="2"/>
  <c r="F2121" i="2"/>
  <c r="F2088" i="2"/>
  <c r="F2098" i="2"/>
  <c r="F2083" i="2"/>
  <c r="F2093" i="2"/>
  <c r="F1574" i="2"/>
  <c r="F1585" i="2"/>
  <c r="F1558" i="2"/>
  <c r="F1570" i="2"/>
  <c r="F1571" i="2"/>
  <c r="F1644" i="2"/>
  <c r="F792" i="2"/>
  <c r="T1355" i="2"/>
  <c r="U1355" i="2" s="1"/>
  <c r="T1822" i="2"/>
  <c r="U1822" i="2" s="1"/>
  <c r="F2124" i="2"/>
  <c r="F1482" i="2"/>
  <c r="F1483" i="2"/>
  <c r="F1565" i="2"/>
  <c r="F1567" i="2"/>
  <c r="F2091" i="2"/>
  <c r="F2112" i="2"/>
  <c r="F2105" i="2"/>
  <c r="F1594" i="2"/>
  <c r="F1572" i="2"/>
  <c r="F1561" i="2"/>
  <c r="F1560" i="2"/>
  <c r="F1559" i="2"/>
  <c r="T1610" i="2"/>
  <c r="U1610" i="2" s="1"/>
  <c r="F1915" i="2"/>
  <c r="F1486" i="2"/>
  <c r="F1493" i="2"/>
  <c r="F2119" i="2"/>
  <c r="F2087" i="2"/>
  <c r="F2108" i="2"/>
  <c r="F2097" i="2"/>
  <c r="F2118" i="2"/>
  <c r="F1588" i="2"/>
  <c r="F1564" i="2"/>
  <c r="F1597" i="2"/>
  <c r="F1595" i="2"/>
  <c r="F1634" i="2"/>
  <c r="F2115" i="2"/>
  <c r="F2104" i="2"/>
  <c r="F2089" i="2"/>
  <c r="F2110" i="2"/>
  <c r="F1580" i="2"/>
  <c r="F1590" i="2"/>
  <c r="F1592" i="2"/>
  <c r="F1591" i="2"/>
  <c r="F1638" i="2"/>
  <c r="F2123" i="2"/>
  <c r="F1459" i="2"/>
  <c r="F1568" i="2"/>
  <c r="F1578" i="2"/>
  <c r="F1562" i="2"/>
  <c r="F2111" i="2"/>
  <c r="F2100" i="2"/>
  <c r="F2102" i="2"/>
  <c r="F2117" i="2"/>
  <c r="F1596" i="2"/>
  <c r="F1573" i="2"/>
  <c r="F1584" i="2"/>
  <c r="F1586" i="2"/>
  <c r="F1587" i="2"/>
  <c r="F1598" i="2"/>
  <c r="T1770" i="2"/>
  <c r="U1770" i="2" s="1"/>
  <c r="F1484" i="2"/>
  <c r="F1967" i="2"/>
  <c r="F1932" i="2"/>
  <c r="F1928" i="2"/>
  <c r="F1962" i="2"/>
  <c r="F1951" i="2"/>
  <c r="F1935" i="2"/>
  <c r="F1940" i="2"/>
  <c r="F1936" i="2"/>
  <c r="F1965" i="2"/>
  <c r="F1949" i="2"/>
  <c r="F1933" i="2"/>
  <c r="F1948" i="2"/>
  <c r="F1944" i="2"/>
  <c r="F1963" i="2"/>
  <c r="F1947" i="2"/>
  <c r="F1931" i="2"/>
  <c r="F1956" i="2"/>
  <c r="F1952" i="2"/>
  <c r="F1961" i="2"/>
  <c r="F1945" i="2"/>
  <c r="F1929" i="2"/>
  <c r="F1950" i="2"/>
  <c r="F1957" i="2"/>
  <c r="F1941" i="2"/>
  <c r="F1938" i="2"/>
  <c r="F1960" i="2"/>
  <c r="F1926" i="2"/>
  <c r="F1934" i="2"/>
  <c r="F1958" i="2"/>
  <c r="F1955" i="2"/>
  <c r="F1939" i="2"/>
  <c r="F1946" i="2"/>
  <c r="F1930" i="2"/>
  <c r="F1966" i="2"/>
  <c r="F1954" i="2"/>
  <c r="F1964" i="2"/>
  <c r="F1959" i="2"/>
  <c r="F1942" i="2"/>
  <c r="F1943" i="2"/>
  <c r="F1937" i="2"/>
  <c r="F1953" i="2"/>
  <c r="F1863" i="2"/>
  <c r="F1862" i="2"/>
  <c r="F1826" i="2"/>
  <c r="F1825" i="2"/>
  <c r="F1839" i="2"/>
  <c r="F1859" i="2"/>
  <c r="F1850" i="2"/>
  <c r="F1834" i="2"/>
  <c r="F1832" i="2"/>
  <c r="F1830" i="2"/>
  <c r="F1857" i="2"/>
  <c r="F1848" i="2"/>
  <c r="F1833" i="2"/>
  <c r="F1845" i="2"/>
  <c r="F1843" i="2"/>
  <c r="F1855" i="2"/>
  <c r="F1846" i="2"/>
  <c r="F1841" i="2"/>
  <c r="F1860" i="2"/>
  <c r="F1844" i="2"/>
  <c r="F1849" i="2"/>
  <c r="F1828" i="2"/>
  <c r="F1829" i="2"/>
  <c r="F1823" i="2"/>
  <c r="F1856" i="2"/>
  <c r="F1840" i="2"/>
  <c r="F1835" i="2"/>
  <c r="F1837" i="2"/>
  <c r="F1827" i="2"/>
  <c r="F1854" i="2"/>
  <c r="F1838" i="2"/>
  <c r="F1758" i="2"/>
  <c r="F1729" i="2"/>
  <c r="F1731" i="2"/>
  <c r="F1724" i="2"/>
  <c r="F1738" i="2"/>
  <c r="F1756" i="2"/>
  <c r="F1718" i="2"/>
  <c r="F1735" i="2"/>
  <c r="F1728" i="2"/>
  <c r="F1744" i="2"/>
  <c r="F1736" i="2"/>
  <c r="F1722" i="2"/>
  <c r="F1739" i="2"/>
  <c r="F1732" i="2"/>
  <c r="F1749" i="2"/>
  <c r="F1741" i="2"/>
  <c r="F1726" i="2"/>
  <c r="F1743" i="2"/>
  <c r="F1737" i="2"/>
  <c r="F1754" i="2"/>
  <c r="F1746" i="2"/>
  <c r="F1716" i="2"/>
  <c r="F1717" i="2"/>
  <c r="F1719" i="2"/>
  <c r="F1751" i="2"/>
  <c r="F1748" i="2"/>
  <c r="F1740" i="2"/>
  <c r="F1757" i="2"/>
  <c r="F1721" i="2"/>
  <c r="F1723" i="2"/>
  <c r="F1755" i="2"/>
  <c r="F1753" i="2"/>
  <c r="F1745" i="2"/>
  <c r="F1742" i="2"/>
  <c r="F1624" i="2"/>
  <c r="F1651" i="2"/>
  <c r="F1648" i="2"/>
  <c r="F1631" i="2"/>
  <c r="F1643" i="2"/>
  <c r="F1612" i="2"/>
  <c r="F1614" i="2"/>
  <c r="F1637" i="2"/>
  <c r="F1613" i="2"/>
  <c r="F1616" i="2"/>
  <c r="F1625" i="2"/>
  <c r="F1642" i="2"/>
  <c r="F1618" i="2"/>
  <c r="F1620" i="2"/>
  <c r="F1630" i="2"/>
  <c r="F1611" i="2"/>
  <c r="F1623" i="2"/>
  <c r="F1632" i="2"/>
  <c r="F1646" i="2"/>
  <c r="F1622" i="2"/>
  <c r="F1639" i="2"/>
  <c r="F1610" i="2"/>
  <c r="F1636" i="2"/>
  <c r="F1615" i="2"/>
  <c r="F1633" i="2"/>
  <c r="F1645" i="2"/>
  <c r="F1720" i="2"/>
  <c r="F1445" i="2"/>
  <c r="F1412" i="2"/>
  <c r="F1444" i="2"/>
  <c r="F1411" i="2"/>
  <c r="F1413" i="2"/>
  <c r="F1419" i="2"/>
  <c r="F1416" i="2"/>
  <c r="F1410" i="2"/>
  <c r="F1417" i="2"/>
  <c r="F1418" i="2"/>
  <c r="F1425" i="2"/>
  <c r="F1420" i="2"/>
  <c r="F1415" i="2"/>
  <c r="F1422" i="2"/>
  <c r="F1423" i="2"/>
  <c r="F1430" i="2"/>
  <c r="F1424" i="2"/>
  <c r="F1421" i="2"/>
  <c r="F1427" i="2"/>
  <c r="F1429" i="2"/>
  <c r="F1435" i="2"/>
  <c r="F1432" i="2"/>
  <c r="F1431" i="2"/>
  <c r="F1438" i="2"/>
  <c r="F1439" i="2"/>
  <c r="F1436" i="2"/>
  <c r="F1437" i="2"/>
  <c r="F1443" i="2"/>
  <c r="F1409" i="2"/>
  <c r="F1747" i="2"/>
  <c r="F1257" i="2"/>
  <c r="F1272" i="2"/>
  <c r="F1250" i="2"/>
  <c r="F1251" i="2"/>
  <c r="F1274" i="2"/>
  <c r="F1240" i="2"/>
  <c r="F1727" i="2"/>
  <c r="F1752" i="2"/>
  <c r="F1730" i="2"/>
  <c r="A26" i="2"/>
  <c r="B45" i="2"/>
  <c r="A46" i="2" s="1"/>
  <c r="A14" i="2"/>
  <c r="F2070" i="2"/>
  <c r="F2071" i="2"/>
  <c r="F2062" i="2"/>
  <c r="F2046" i="2"/>
  <c r="F2055" i="2"/>
  <c r="F2041" i="2"/>
  <c r="F2060" i="2"/>
  <c r="F2069" i="2"/>
  <c r="F2053" i="2"/>
  <c r="F2037" i="2"/>
  <c r="F2058" i="2"/>
  <c r="F2067" i="2"/>
  <c r="F2051" i="2"/>
  <c r="F2036" i="2"/>
  <c r="F2056" i="2"/>
  <c r="F2065" i="2"/>
  <c r="F2049" i="2"/>
  <c r="F2042" i="2"/>
  <c r="F2044" i="2"/>
  <c r="F2038" i="2"/>
  <c r="F2068" i="2"/>
  <c r="F2052" i="2"/>
  <c r="F2061" i="2"/>
  <c r="F2035" i="2"/>
  <c r="F2031" i="2"/>
  <c r="F2045" i="2"/>
  <c r="F2066" i="2"/>
  <c r="F2050" i="2"/>
  <c r="F2059" i="2"/>
  <c r="F2040" i="2"/>
  <c r="F2334" i="2"/>
  <c r="F2314" i="2"/>
  <c r="F2329" i="2"/>
  <c r="F2307" i="2"/>
  <c r="F2330" i="2"/>
  <c r="F2320" i="2"/>
  <c r="F2315" i="2"/>
  <c r="F2326" i="2"/>
  <c r="F2305" i="2"/>
  <c r="F2325" i="2"/>
  <c r="F2321" i="2"/>
  <c r="F2317" i="2"/>
  <c r="F2332" i="2"/>
  <c r="F2303" i="2"/>
  <c r="F2322" i="2"/>
  <c r="F2294" i="2"/>
  <c r="F2296" i="2"/>
  <c r="F2327" i="2"/>
  <c r="F2301" i="2"/>
  <c r="F2298" i="2"/>
  <c r="F2309" i="2"/>
  <c r="F2310" i="2"/>
  <c r="F2331" i="2"/>
  <c r="F2319" i="2"/>
  <c r="F2297" i="2"/>
  <c r="F2300" i="2"/>
  <c r="F2333" i="2"/>
  <c r="F2312" i="2"/>
  <c r="F2328" i="2"/>
  <c r="F2316" i="2"/>
  <c r="F2295" i="2"/>
  <c r="F2308" i="2"/>
  <c r="F1460" i="2"/>
  <c r="F1495" i="2"/>
  <c r="F1494" i="2"/>
  <c r="F1481" i="2"/>
  <c r="F1306" i="2"/>
  <c r="F643" i="2"/>
  <c r="F686" i="2"/>
  <c r="F1491" i="2"/>
  <c r="F1490" i="2"/>
  <c r="F1488" i="2"/>
  <c r="F1477" i="2"/>
  <c r="F1487" i="2"/>
  <c r="F1480" i="2"/>
  <c r="F1479" i="2"/>
  <c r="F1478" i="2"/>
  <c r="F1465" i="2"/>
  <c r="F675" i="2"/>
  <c r="F689" i="2"/>
  <c r="F1457" i="2"/>
  <c r="F1476" i="2"/>
  <c r="F1470" i="2"/>
  <c r="F1468" i="2"/>
  <c r="F1467" i="2"/>
  <c r="F1471" i="2"/>
  <c r="F1464" i="2"/>
  <c r="F1463" i="2"/>
  <c r="F1462" i="2"/>
  <c r="AH1917" i="3"/>
  <c r="AH1918" i="3"/>
  <c r="AC999" i="2"/>
  <c r="AC1001" i="2"/>
  <c r="AC1008" i="2"/>
  <c r="AC1024" i="2"/>
  <c r="AC1017" i="2"/>
  <c r="AC1033" i="2"/>
  <c r="AC1002" i="2"/>
  <c r="X1016" i="2"/>
  <c r="X1032" i="2"/>
  <c r="X1011" i="2"/>
  <c r="X1027" i="2"/>
  <c r="AH1915" i="3"/>
  <c r="AC1010" i="2"/>
  <c r="AC1026" i="2"/>
  <c r="AC1003" i="2"/>
  <c r="AC1019" i="2"/>
  <c r="AC1035" i="2"/>
  <c r="X1018" i="2"/>
  <c r="X1034" i="2"/>
  <c r="X1013" i="2"/>
  <c r="X1029" i="2"/>
  <c r="T446" i="2"/>
  <c r="U446" i="2" s="1"/>
  <c r="AC490" i="2"/>
  <c r="AC489" i="2"/>
  <c r="AC487" i="2"/>
  <c r="AC485" i="2"/>
  <c r="AC492" i="2"/>
  <c r="AC486" i="2"/>
  <c r="AC493" i="2"/>
  <c r="AC491" i="2"/>
  <c r="AH1913" i="3"/>
  <c r="AH1914" i="3"/>
  <c r="AC1012" i="2"/>
  <c r="AC1028" i="2"/>
  <c r="AC1005" i="2"/>
  <c r="AC1021" i="2"/>
  <c r="X1001" i="2"/>
  <c r="X1004" i="2"/>
  <c r="X1020" i="2"/>
  <c r="X1036" i="2"/>
  <c r="X1015" i="2"/>
  <c r="X1031" i="2"/>
  <c r="T1063" i="2"/>
  <c r="U1063" i="2" s="1"/>
  <c r="AC1103" i="2"/>
  <c r="AC1104" i="2"/>
  <c r="AC1108" i="2"/>
  <c r="AC1106" i="2"/>
  <c r="AC1110" i="2"/>
  <c r="AC1101" i="2"/>
  <c r="AC1107" i="2"/>
  <c r="AH1911" i="3"/>
  <c r="AC1014" i="2"/>
  <c r="AC1030" i="2"/>
  <c r="AC1007" i="2"/>
  <c r="AC1023" i="2"/>
  <c r="X1006" i="2"/>
  <c r="X1022" i="2"/>
  <c r="X1017" i="2"/>
  <c r="X1033" i="2"/>
  <c r="X1000" i="2"/>
  <c r="AC1016" i="2"/>
  <c r="AC1032" i="2"/>
  <c r="AC1009" i="2"/>
  <c r="AC1025" i="2"/>
  <c r="X1008" i="2"/>
  <c r="X1024" i="2"/>
  <c r="X1003" i="2"/>
  <c r="X1019" i="2"/>
  <c r="X1035" i="2"/>
  <c r="AC1043" i="2"/>
  <c r="AC1049" i="2"/>
  <c r="AC1045" i="2"/>
  <c r="AC1047" i="2"/>
  <c r="AC1037" i="2"/>
  <c r="AC1038" i="2"/>
  <c r="T999" i="2"/>
  <c r="U999" i="2" s="1"/>
  <c r="AC1039" i="2"/>
  <c r="AC1042" i="2"/>
  <c r="AC1040" i="2"/>
  <c r="AC1041" i="2"/>
  <c r="AC1018" i="2"/>
  <c r="AC1034" i="2"/>
  <c r="AC1011" i="2"/>
  <c r="AC1027" i="2"/>
  <c r="X1010" i="2"/>
  <c r="X1026" i="2"/>
  <c r="X1005" i="2"/>
  <c r="X1021" i="2"/>
  <c r="T933" i="2"/>
  <c r="U933" i="2" s="1"/>
  <c r="AC976" i="2"/>
  <c r="AC979" i="2"/>
  <c r="AC978" i="2"/>
  <c r="AC977" i="2"/>
  <c r="AC974" i="2"/>
  <c r="AC975" i="2"/>
  <c r="AC973" i="2"/>
  <c r="AC1004" i="2"/>
  <c r="AC1020" i="2"/>
  <c r="AC1036" i="2"/>
  <c r="AC1013" i="2"/>
  <c r="AC1029" i="2"/>
  <c r="X1012" i="2"/>
  <c r="X1028" i="2"/>
  <c r="X1007" i="2"/>
  <c r="X1023" i="2"/>
  <c r="T769" i="2"/>
  <c r="U769" i="2" s="1"/>
  <c r="AC809" i="2"/>
  <c r="AC814" i="2"/>
  <c r="AC810" i="2"/>
  <c r="AC816" i="2"/>
  <c r="AC808" i="2"/>
  <c r="AC812" i="2"/>
  <c r="AC807" i="2"/>
  <c r="AC813" i="2"/>
  <c r="F1166" i="2"/>
  <c r="AH1838" i="3"/>
  <c r="AH1436" i="3"/>
  <c r="AH2358" i="3"/>
  <c r="AH2359" i="3"/>
  <c r="AH1898" i="3"/>
  <c r="Y222" i="3"/>
  <c r="Y224" i="3"/>
  <c r="Y233" i="3"/>
  <c r="Y262" i="3"/>
  <c r="Y223" i="3"/>
  <c r="Y259" i="3"/>
  <c r="AG366" i="3"/>
  <c r="AG622" i="3"/>
  <c r="AG651" i="3"/>
  <c r="Y365" i="3"/>
  <c r="AG635" i="3"/>
  <c r="Y252" i="3"/>
  <c r="Y220" i="3"/>
  <c r="AG631" i="3"/>
  <c r="AG425" i="3"/>
  <c r="AG453" i="3"/>
  <c r="Y230" i="3"/>
  <c r="AG417" i="3"/>
  <c r="Y373" i="3"/>
  <c r="F1709" i="3"/>
  <c r="F1677" i="3"/>
  <c r="F1692" i="3"/>
  <c r="F1695" i="3"/>
  <c r="F1706" i="3"/>
  <c r="F1674" i="3"/>
  <c r="F1670" i="3"/>
  <c r="F1705" i="3"/>
  <c r="F1673" i="3"/>
  <c r="F1667" i="3"/>
  <c r="F1688" i="3"/>
  <c r="F1691" i="3"/>
  <c r="F1702" i="3"/>
  <c r="F1720" i="3"/>
  <c r="F1701" i="3"/>
  <c r="F1669" i="3"/>
  <c r="F1716" i="3"/>
  <c r="F1684" i="3"/>
  <c r="F1687" i="3"/>
  <c r="F1698" i="3"/>
  <c r="F1697" i="3"/>
  <c r="F1712" i="3"/>
  <c r="F1680" i="3"/>
  <c r="F1683" i="3"/>
  <c r="F1694" i="3"/>
  <c r="F1715" i="3"/>
  <c r="F1711" i="3"/>
  <c r="F1693" i="3"/>
  <c r="F1708" i="3"/>
  <c r="F1676" i="3"/>
  <c r="F1679" i="3"/>
  <c r="F1690" i="3"/>
  <c r="F1719" i="3"/>
  <c r="F1717" i="3"/>
  <c r="F1685" i="3"/>
  <c r="F1700" i="3"/>
  <c r="F1668" i="3"/>
  <c r="F1703" i="3"/>
  <c r="F1671" i="3"/>
  <c r="F1714" i="3"/>
  <c r="F1682" i="3"/>
  <c r="F1707" i="3"/>
  <c r="F1710" i="3"/>
  <c r="F1689" i="3"/>
  <c r="F1696" i="3"/>
  <c r="F1675" i="3"/>
  <c r="F1678" i="3"/>
  <c r="F1681" i="3"/>
  <c r="F1672" i="3"/>
  <c r="F1718" i="3"/>
  <c r="F2047" i="3"/>
  <c r="F2015" i="3"/>
  <c r="F2026" i="3"/>
  <c r="F2033" i="3"/>
  <c r="F2001" i="3"/>
  <c r="F2048" i="3"/>
  <c r="F2016" i="3"/>
  <c r="F2043" i="3"/>
  <c r="F2011" i="3"/>
  <c r="F2022" i="3"/>
  <c r="F2029" i="3"/>
  <c r="F2044" i="3"/>
  <c r="F2012" i="3"/>
  <c r="F2039" i="3"/>
  <c r="F2007" i="3"/>
  <c r="F2050" i="3"/>
  <c r="F2018" i="3"/>
  <c r="F2025" i="3"/>
  <c r="F2040" i="3"/>
  <c r="F2008" i="3"/>
  <c r="F2000" i="3"/>
  <c r="F2035" i="3"/>
  <c r="F2003" i="3"/>
  <c r="F2046" i="3"/>
  <c r="F2014" i="3"/>
  <c r="F2021" i="3"/>
  <c r="F2036" i="3"/>
  <c r="F2004" i="3"/>
  <c r="F2051" i="3"/>
  <c r="F2031" i="3"/>
  <c r="F2042" i="3"/>
  <c r="F2010" i="3"/>
  <c r="F2017" i="3"/>
  <c r="F2032" i="3"/>
  <c r="F2023" i="3"/>
  <c r="F2034" i="3"/>
  <c r="F2002" i="3"/>
  <c r="F2041" i="3"/>
  <c r="F2009" i="3"/>
  <c r="F2024" i="3"/>
  <c r="F2020" i="3"/>
  <c r="F2049" i="3"/>
  <c r="F1999" i="3"/>
  <c r="F2027" i="3"/>
  <c r="F2038" i="3"/>
  <c r="F2019" i="3"/>
  <c r="F2030" i="3"/>
  <c r="F2045" i="3"/>
  <c r="F2006" i="3"/>
  <c r="F2037" i="3"/>
  <c r="F2013" i="3"/>
  <c r="F2005" i="3"/>
  <c r="F2028" i="3"/>
  <c r="Y3141" i="3"/>
  <c r="Z1587" i="3"/>
  <c r="V1587" i="3"/>
  <c r="T1533" i="3"/>
  <c r="U1533" i="3" s="1"/>
  <c r="F1787" i="3"/>
  <c r="F1766" i="3"/>
  <c r="F1781" i="3"/>
  <c r="F1749" i="3"/>
  <c r="F1780" i="3"/>
  <c r="F1748" i="3"/>
  <c r="F1759" i="3"/>
  <c r="F1762" i="3"/>
  <c r="F1777" i="3"/>
  <c r="F1745" i="3"/>
  <c r="F1776" i="3"/>
  <c r="F1744" i="3"/>
  <c r="F1734" i="3"/>
  <c r="F1755" i="3"/>
  <c r="F1758" i="3"/>
  <c r="F1773" i="3"/>
  <c r="F1741" i="3"/>
  <c r="F1772" i="3"/>
  <c r="F1740" i="3"/>
  <c r="F1783" i="3"/>
  <c r="F1751" i="3"/>
  <c r="F1786" i="3"/>
  <c r="F1754" i="3"/>
  <c r="F1769" i="3"/>
  <c r="F1737" i="3"/>
  <c r="F1768" i="3"/>
  <c r="F1736" i="3"/>
  <c r="F1779" i="3"/>
  <c r="F1747" i="3"/>
  <c r="F1782" i="3"/>
  <c r="F1750" i="3"/>
  <c r="F1765" i="3"/>
  <c r="F1764" i="3"/>
  <c r="F1775" i="3"/>
  <c r="F1743" i="3"/>
  <c r="F1774" i="3"/>
  <c r="F1742" i="3"/>
  <c r="F1757" i="3"/>
  <c r="F1756" i="3"/>
  <c r="F1767" i="3"/>
  <c r="F2157" i="3"/>
  <c r="F2156" i="3"/>
  <c r="F2171" i="3"/>
  <c r="F2143" i="3"/>
  <c r="F2158" i="3"/>
  <c r="F2152" i="3"/>
  <c r="F2151" i="3"/>
  <c r="F2165" i="3"/>
  <c r="F2180" i="3"/>
  <c r="F2137" i="3"/>
  <c r="F2154" i="3"/>
  <c r="F2147" i="3"/>
  <c r="F2145" i="3"/>
  <c r="F2160" i="3"/>
  <c r="F2175" i="3"/>
  <c r="F2132" i="3"/>
  <c r="F2150" i="3"/>
  <c r="F2130" i="3"/>
  <c r="F2141" i="3"/>
  <c r="F2140" i="3"/>
  <c r="F2155" i="3"/>
  <c r="F2169" i="3"/>
  <c r="F2178" i="3"/>
  <c r="F2146" i="3"/>
  <c r="F2182" i="3"/>
  <c r="F2181" i="3"/>
  <c r="F2179" i="3"/>
  <c r="F2136" i="3"/>
  <c r="F2177" i="3"/>
  <c r="F2135" i="3"/>
  <c r="F2149" i="3"/>
  <c r="F2164" i="3"/>
  <c r="F2174" i="3"/>
  <c r="F2142" i="3"/>
  <c r="F2168" i="3"/>
  <c r="F2167" i="3"/>
  <c r="F2129" i="3"/>
  <c r="F2139" i="3"/>
  <c r="F2153" i="3"/>
  <c r="F2166" i="3"/>
  <c r="F2134" i="3"/>
  <c r="Q481" i="3"/>
  <c r="AB600" i="3"/>
  <c r="Q1136" i="3"/>
  <c r="Q1734" i="3"/>
  <c r="X1787" i="3" s="1"/>
  <c r="Q2261" i="3"/>
  <c r="AB2314" i="3"/>
  <c r="X2314" i="3"/>
  <c r="AB2313" i="3"/>
  <c r="W666" i="3"/>
  <c r="AB534" i="3"/>
  <c r="F1739" i="3"/>
  <c r="F1752" i="3"/>
  <c r="F1761" i="3"/>
  <c r="F1770" i="3"/>
  <c r="F3055" i="3"/>
  <c r="F3056" i="3"/>
  <c r="AB1787" i="3"/>
  <c r="AA1919" i="3"/>
  <c r="W1919" i="3"/>
  <c r="AA1920" i="3"/>
  <c r="F1763" i="3"/>
  <c r="F1760" i="3"/>
  <c r="F1785" i="3"/>
  <c r="F1778" i="3"/>
  <c r="F2133" i="3"/>
  <c r="T2727" i="3"/>
  <c r="U2727" i="3" s="1"/>
  <c r="AB2781" i="3"/>
  <c r="X2782" i="3"/>
  <c r="T3047" i="3"/>
  <c r="U3047" i="3" s="1"/>
  <c r="AB3101" i="3"/>
  <c r="X3101" i="3"/>
  <c r="T12" i="3"/>
  <c r="U12" i="3" s="1"/>
  <c r="Z20" i="3"/>
  <c r="Z44" i="3"/>
  <c r="Z26" i="3"/>
  <c r="V16" i="3"/>
  <c r="V14" i="3"/>
  <c r="V32" i="3"/>
  <c r="Z22" i="3"/>
  <c r="Z32" i="3"/>
  <c r="V20" i="3"/>
  <c r="V18" i="3"/>
  <c r="V13" i="3"/>
  <c r="AB66" i="3"/>
  <c r="Z24" i="3"/>
  <c r="V47" i="3"/>
  <c r="V37" i="3"/>
  <c r="V24" i="3"/>
  <c r="V22" i="3"/>
  <c r="AB65" i="3"/>
  <c r="X66" i="3"/>
  <c r="Z30" i="3"/>
  <c r="V49" i="3"/>
  <c r="Z37" i="3"/>
  <c r="V30" i="3"/>
  <c r="V27" i="3"/>
  <c r="Z38" i="3"/>
  <c r="Z66" i="3"/>
  <c r="Z33" i="3"/>
  <c r="V35" i="3"/>
  <c r="V33" i="3"/>
  <c r="Z27" i="3"/>
  <c r="Z14" i="3"/>
  <c r="Z40" i="3"/>
  <c r="Z13" i="3"/>
  <c r="V44" i="3"/>
  <c r="V42" i="3"/>
  <c r="T809" i="3"/>
  <c r="U809" i="3" s="1"/>
  <c r="Z817" i="3"/>
  <c r="V829" i="3"/>
  <c r="Z813" i="3"/>
  <c r="V828" i="3"/>
  <c r="V823" i="3"/>
  <c r="Z830" i="3"/>
  <c r="V830" i="3"/>
  <c r="V825" i="3"/>
  <c r="X861" i="3"/>
  <c r="Z811" i="3"/>
  <c r="Z824" i="3"/>
  <c r="V819" i="3"/>
  <c r="V824" i="3"/>
  <c r="V821" i="3"/>
  <c r="Z826" i="3"/>
  <c r="Z809" i="3"/>
  <c r="Z822" i="3"/>
  <c r="V815" i="3"/>
  <c r="V820" i="3"/>
  <c r="V817" i="3"/>
  <c r="V822" i="3"/>
  <c r="Z812" i="3"/>
  <c r="Z818" i="3"/>
  <c r="V811" i="3"/>
  <c r="V816" i="3"/>
  <c r="V813" i="3"/>
  <c r="V818" i="3"/>
  <c r="Z820" i="3"/>
  <c r="Z815" i="3"/>
  <c r="AB861" i="3"/>
  <c r="Z827" i="3"/>
  <c r="Z821" i="3"/>
  <c r="Z828" i="3"/>
  <c r="Z814" i="3"/>
  <c r="V810" i="3"/>
  <c r="F1771" i="3"/>
  <c r="F1784" i="3"/>
  <c r="F2144" i="3"/>
  <c r="T2463" i="3"/>
  <c r="U2463" i="3" s="1"/>
  <c r="AB2516" i="3"/>
  <c r="X2516" i="3"/>
  <c r="AB2517" i="3"/>
  <c r="F2613" i="3"/>
  <c r="F3070" i="3"/>
  <c r="AB1587" i="3"/>
  <c r="Z697" i="3"/>
  <c r="Z680" i="3"/>
  <c r="V686" i="3"/>
  <c r="V691" i="3"/>
  <c r="V688" i="3"/>
  <c r="V693" i="3"/>
  <c r="Z688" i="3"/>
  <c r="Z679" i="3"/>
  <c r="Z689" i="3"/>
  <c r="Z696" i="3"/>
  <c r="V682" i="3"/>
  <c r="V687" i="3"/>
  <c r="V684" i="3"/>
  <c r="V689" i="3"/>
  <c r="Z687" i="3"/>
  <c r="Z682" i="3"/>
  <c r="Z681" i="3"/>
  <c r="Z683" i="3"/>
  <c r="V683" i="3"/>
  <c r="V680" i="3"/>
  <c r="V685" i="3"/>
  <c r="Z695" i="3"/>
  <c r="Z690" i="3"/>
  <c r="X731" i="3"/>
  <c r="Z691" i="3"/>
  <c r="V679" i="3"/>
  <c r="V681" i="3"/>
  <c r="Z698" i="3"/>
  <c r="Z692" i="3"/>
  <c r="Z699" i="3"/>
  <c r="T679" i="3"/>
  <c r="U679" i="3" s="1"/>
  <c r="Z694" i="3"/>
  <c r="V694" i="3"/>
  <c r="V699" i="3"/>
  <c r="V696" i="3"/>
  <c r="Z685" i="3"/>
  <c r="F2138" i="3"/>
  <c r="F2176" i="3"/>
  <c r="W2717" i="3"/>
  <c r="AA2716" i="3"/>
  <c r="W2715" i="3"/>
  <c r="AA2668" i="3"/>
  <c r="F2650" i="3"/>
  <c r="F2620" i="3"/>
  <c r="F2641" i="3"/>
  <c r="F2633" i="3"/>
  <c r="F2621" i="3"/>
  <c r="F2623" i="3"/>
  <c r="F2640" i="3"/>
  <c r="F2597" i="3"/>
  <c r="F2609" i="3"/>
  <c r="F2636" i="3"/>
  <c r="F2628" i="3"/>
  <c r="F2616" i="3"/>
  <c r="F2627" i="3"/>
  <c r="F2634" i="3"/>
  <c r="F2598" i="3"/>
  <c r="F2625" i="3"/>
  <c r="F2614" i="3"/>
  <c r="F2622" i="3"/>
  <c r="F2610" i="3"/>
  <c r="F2599" i="3"/>
  <c r="F2631" i="3"/>
  <c r="F2629" i="3"/>
  <c r="F2630" i="3"/>
  <c r="F2617" i="3"/>
  <c r="F2596" i="3"/>
  <c r="F2605" i="3"/>
  <c r="F2603" i="3"/>
  <c r="F2635" i="3"/>
  <c r="F2624" i="3"/>
  <c r="F2649" i="3"/>
  <c r="F2612" i="3"/>
  <c r="F2642" i="3"/>
  <c r="F2600" i="3"/>
  <c r="F2607" i="3"/>
  <c r="F2639" i="3"/>
  <c r="F2618" i="3"/>
  <c r="F2644" i="3"/>
  <c r="F2601" i="3"/>
  <c r="F2632" i="3"/>
  <c r="F2615" i="3"/>
  <c r="F2647" i="3"/>
  <c r="F2608" i="3"/>
  <c r="T2794" i="3"/>
  <c r="U2794" i="3" s="1"/>
  <c r="AB2848" i="3"/>
  <c r="F3102" i="3"/>
  <c r="F3059" i="3"/>
  <c r="F3062" i="3"/>
  <c r="F3065" i="3"/>
  <c r="F3097" i="3"/>
  <c r="F3098" i="3"/>
  <c r="F3095" i="3"/>
  <c r="F3083" i="3"/>
  <c r="F3071" i="3"/>
  <c r="F3074" i="3"/>
  <c r="F3069" i="3"/>
  <c r="F3049" i="3"/>
  <c r="F3092" i="3"/>
  <c r="F3101" i="3"/>
  <c r="F3080" i="3"/>
  <c r="F3082" i="3"/>
  <c r="F3073" i="3"/>
  <c r="F3054" i="3"/>
  <c r="F3084" i="3"/>
  <c r="F3067" i="3"/>
  <c r="F3091" i="3"/>
  <c r="F3090" i="3"/>
  <c r="F3077" i="3"/>
  <c r="F3058" i="3"/>
  <c r="F3076" i="3"/>
  <c r="F3100" i="3"/>
  <c r="F3096" i="3"/>
  <c r="F3099" i="3"/>
  <c r="F3051" i="3"/>
  <c r="F3081" i="3"/>
  <c r="F3066" i="3"/>
  <c r="F3068" i="3"/>
  <c r="F3064" i="3"/>
  <c r="F3075" i="3"/>
  <c r="F3072" i="3"/>
  <c r="F3057" i="3"/>
  <c r="F3089" i="3"/>
  <c r="F3078" i="3"/>
  <c r="F3052" i="3"/>
  <c r="T2595" i="3"/>
  <c r="U2595" i="3" s="1"/>
  <c r="AB2648" i="3"/>
  <c r="F2643" i="3"/>
  <c r="F2637" i="3"/>
  <c r="F3085" i="3"/>
  <c r="F3063" i="3"/>
  <c r="F2648" i="3"/>
  <c r="V1586" i="3"/>
  <c r="X2313" i="3"/>
  <c r="AC2649" i="3"/>
  <c r="F2170" i="3"/>
  <c r="F2161" i="3"/>
  <c r="F2131" i="3"/>
  <c r="F1735" i="3"/>
  <c r="Q282" i="3"/>
  <c r="AB335" i="3"/>
  <c r="X335" i="3"/>
  <c r="Q1005" i="3"/>
  <c r="AB1058" i="3"/>
  <c r="W1602" i="3"/>
  <c r="Y1602" i="3" s="1"/>
  <c r="AA1601" i="3"/>
  <c r="F2619" i="3"/>
  <c r="F3061" i="3"/>
  <c r="F3088" i="3"/>
  <c r="V349" i="3"/>
  <c r="W1853" i="3"/>
  <c r="AB2382" i="3"/>
  <c r="T2130" i="3"/>
  <c r="U2130" i="3" s="1"/>
  <c r="F1469" i="2"/>
  <c r="F1327" i="2"/>
  <c r="F1325" i="2"/>
  <c r="F1334" i="2"/>
  <c r="Z270" i="3"/>
  <c r="Z170" i="3"/>
  <c r="V1283" i="3"/>
  <c r="V993" i="3"/>
  <c r="AB3233" i="3"/>
  <c r="W1987" i="3"/>
  <c r="F2383" i="3"/>
  <c r="F1461" i="2"/>
  <c r="F1316" i="2"/>
  <c r="F1315" i="2"/>
  <c r="F1322" i="2"/>
  <c r="V882" i="3"/>
  <c r="AA2584" i="3"/>
  <c r="F1489" i="2"/>
  <c r="F1319" i="2"/>
  <c r="F1311" i="2"/>
  <c r="F1309" i="2"/>
  <c r="F1318" i="2"/>
  <c r="F1344" i="2"/>
  <c r="Z2849" i="3"/>
  <c r="AA1400" i="3"/>
  <c r="V1520" i="3"/>
  <c r="F1329" i="2"/>
  <c r="F1305" i="2"/>
  <c r="F1312" i="2"/>
  <c r="V469" i="3"/>
  <c r="X1848" i="2"/>
  <c r="X1775" i="2"/>
  <c r="X1783" i="2"/>
  <c r="X1791" i="2"/>
  <c r="X1799" i="2"/>
  <c r="X1807" i="2"/>
  <c r="X1842" i="2"/>
  <c r="X1729" i="2"/>
  <c r="X1737" i="2"/>
  <c r="X1745" i="2"/>
  <c r="X1753" i="2"/>
  <c r="X1827" i="2"/>
  <c r="X1836" i="2"/>
  <c r="X1852" i="2"/>
  <c r="X1933" i="2"/>
  <c r="X1949" i="2"/>
  <c r="X1876" i="2"/>
  <c r="X1884" i="2"/>
  <c r="X1892" i="2"/>
  <c r="X1900" i="2"/>
  <c r="X1908" i="2"/>
  <c r="X1935" i="2"/>
  <c r="X1951" i="2"/>
  <c r="X1857" i="2"/>
  <c r="X1929" i="2"/>
  <c r="X1945" i="2"/>
  <c r="X1963" i="2"/>
  <c r="X1881" i="2"/>
  <c r="X1889" i="2"/>
  <c r="X1897" i="2"/>
  <c r="X1905" i="2"/>
  <c r="X1913" i="2"/>
  <c r="X1939" i="2"/>
  <c r="X1955" i="2"/>
  <c r="X1979" i="2"/>
  <c r="X1964" i="2"/>
  <c r="X2000" i="2"/>
  <c r="X2016" i="2"/>
  <c r="X2062" i="2"/>
  <c r="X2055" i="2"/>
  <c r="X2145" i="2"/>
  <c r="X2095" i="2"/>
  <c r="AC435" i="2"/>
  <c r="T396" i="2"/>
  <c r="U396" i="2" s="1"/>
  <c r="X1299" i="2"/>
  <c r="X1122" i="2"/>
  <c r="X993" i="2"/>
  <c r="X763" i="2"/>
  <c r="X635" i="2"/>
  <c r="X506" i="2"/>
  <c r="X1236" i="2"/>
  <c r="X1058" i="2"/>
  <c r="X828" i="2"/>
  <c r="X699" i="2"/>
  <c r="X570" i="2"/>
  <c r="X342" i="2"/>
  <c r="X278" i="2"/>
  <c r="X1173" i="2"/>
  <c r="X2341" i="2"/>
  <c r="X2237" i="2"/>
  <c r="X1974" i="2"/>
  <c r="X1870" i="2"/>
  <c r="X1765" i="2"/>
  <c r="X1503" i="2"/>
  <c r="X164" i="2"/>
  <c r="X2289" i="2"/>
  <c r="X2026" i="2"/>
  <c r="X1922" i="2"/>
  <c r="X1818" i="2"/>
  <c r="X1553" i="2"/>
  <c r="X880" i="2"/>
  <c r="X393" i="2"/>
  <c r="X112" i="2"/>
  <c r="X930" i="2"/>
  <c r="X443" i="2"/>
  <c r="X60" i="2"/>
  <c r="X2236" i="2"/>
  <c r="X1921" i="2"/>
  <c r="X1172" i="2"/>
  <c r="X392" i="2"/>
  <c r="X163" i="2"/>
  <c r="X2288" i="2"/>
  <c r="X1973" i="2"/>
  <c r="X1764" i="2"/>
  <c r="X442" i="2"/>
  <c r="X1869" i="2"/>
  <c r="X1552" i="2"/>
  <c r="X929" i="2"/>
  <c r="X2340" i="2"/>
  <c r="X2025" i="2"/>
  <c r="X1817" i="2"/>
  <c r="X1502" i="2"/>
  <c r="X879" i="2"/>
  <c r="X59" i="2"/>
  <c r="X111" i="2"/>
  <c r="X1057" i="2"/>
  <c r="X698" i="2"/>
  <c r="X277" i="2"/>
  <c r="X1235" i="2"/>
  <c r="X1121" i="2"/>
  <c r="X762" i="2"/>
  <c r="X505" i="2"/>
  <c r="X1298" i="2"/>
  <c r="X992" i="2"/>
  <c r="X634" i="2"/>
  <c r="X341" i="2"/>
  <c r="X827" i="2"/>
  <c r="X569" i="2"/>
  <c r="X58" i="2"/>
  <c r="X110" i="2"/>
  <c r="X2235" i="2"/>
  <c r="X1920" i="2"/>
  <c r="X1171" i="2"/>
  <c r="X391" i="2"/>
  <c r="X162" i="2"/>
  <c r="X2287" i="2"/>
  <c r="X1972" i="2"/>
  <c r="X1763" i="2"/>
  <c r="X441" i="2"/>
  <c r="X1868" i="2"/>
  <c r="X1551" i="2"/>
  <c r="X928" i="2"/>
  <c r="X109" i="2"/>
  <c r="X2339" i="2"/>
  <c r="X1816" i="2"/>
  <c r="X878" i="2"/>
  <c r="X1501" i="2"/>
  <c r="X57" i="2"/>
  <c r="X2024" i="2"/>
  <c r="X1056" i="2"/>
  <c r="X697" i="2"/>
  <c r="X340" i="2"/>
  <c r="X568" i="2"/>
  <c r="X1120" i="2"/>
  <c r="X761" i="2"/>
  <c r="X504" i="2"/>
  <c r="X1234" i="2"/>
  <c r="X1297" i="2"/>
  <c r="X991" i="2"/>
  <c r="X633" i="2"/>
  <c r="X276" i="2"/>
  <c r="X826" i="2"/>
  <c r="X2338" i="2"/>
  <c r="X2286" i="2"/>
  <c r="X2234" i="2"/>
  <c r="X1550" i="2"/>
  <c r="X1500" i="2"/>
  <c r="X877" i="2"/>
  <c r="X440" i="2"/>
  <c r="X390" i="2"/>
  <c r="X2285" i="2"/>
  <c r="X2022" i="2"/>
  <c r="X1918" i="2"/>
  <c r="X1814" i="2"/>
  <c r="X1549" i="2"/>
  <c r="X1169" i="2"/>
  <c r="X439" i="2"/>
  <c r="X160" i="2"/>
  <c r="X2023" i="2"/>
  <c r="X1867" i="2"/>
  <c r="X1815" i="2"/>
  <c r="X107" i="2"/>
  <c r="X1170" i="2"/>
  <c r="X159" i="2"/>
  <c r="X55" i="2"/>
  <c r="X1971" i="2"/>
  <c r="X1919" i="2"/>
  <c r="X1762" i="2"/>
  <c r="X161" i="2"/>
  <c r="X2233" i="2"/>
  <c r="X1499" i="2"/>
  <c r="X876" i="2"/>
  <c r="X1866" i="2"/>
  <c r="X927" i="2"/>
  <c r="X2337" i="2"/>
  <c r="X1761" i="2"/>
  <c r="X108" i="2"/>
  <c r="X1970" i="2"/>
  <c r="X926" i="2"/>
  <c r="X389" i="2"/>
  <c r="X56" i="2"/>
  <c r="X1233" i="2"/>
  <c r="X1119" i="2"/>
  <c r="X1055" i="2"/>
  <c r="X1054" i="2"/>
  <c r="X825" i="2"/>
  <c r="X760" i="2"/>
  <c r="X759" i="2"/>
  <c r="X632" i="2"/>
  <c r="X631" i="2"/>
  <c r="X503" i="2"/>
  <c r="X339" i="2"/>
  <c r="X338" i="2"/>
  <c r="X1295" i="2"/>
  <c r="X696" i="2"/>
  <c r="X567" i="2"/>
  <c r="X1232" i="2"/>
  <c r="X1118" i="2"/>
  <c r="X824" i="2"/>
  <c r="X502" i="2"/>
  <c r="X274" i="2"/>
  <c r="X1296" i="2"/>
  <c r="X989" i="2"/>
  <c r="X566" i="2"/>
  <c r="X275" i="2"/>
  <c r="X990" i="2"/>
  <c r="X695" i="2"/>
  <c r="X988" i="2"/>
  <c r="X1294" i="2"/>
  <c r="X1231" i="2"/>
  <c r="X1117" i="2"/>
  <c r="X1053" i="2"/>
  <c r="X823" i="2"/>
  <c r="X758" i="2"/>
  <c r="X497" i="2"/>
  <c r="X332" i="2"/>
  <c r="X561" i="2"/>
  <c r="X496" i="2"/>
  <c r="X495" i="2"/>
  <c r="X688" i="2"/>
  <c r="X52" i="2"/>
  <c r="X207" i="2"/>
  <c r="X976" i="2"/>
  <c r="X1109" i="2"/>
  <c r="X978" i="2"/>
  <c r="X975" i="2"/>
  <c r="X979" i="2"/>
  <c r="X616" i="2"/>
  <c r="X749" i="2"/>
  <c r="X687" i="2"/>
  <c r="X494" i="2"/>
  <c r="X557" i="2"/>
  <c r="X1282" i="2"/>
  <c r="X808" i="2"/>
  <c r="X682" i="2"/>
  <c r="X489" i="2"/>
  <c r="X1222" i="2"/>
  <c r="X744" i="2"/>
  <c r="X1217" i="2"/>
  <c r="X810" i="2"/>
  <c r="X683" i="2"/>
  <c r="X491" i="2"/>
  <c r="X809" i="2"/>
  <c r="X555" i="2"/>
  <c r="X551" i="2"/>
  <c r="X264" i="2"/>
  <c r="X324" i="2"/>
  <c r="X259" i="2"/>
  <c r="X258" i="2"/>
  <c r="X1216" i="2"/>
  <c r="X486" i="2"/>
  <c r="X1341" i="2"/>
  <c r="X385" i="2"/>
  <c r="X1966" i="2"/>
  <c r="X1165" i="2"/>
  <c r="X435" i="2"/>
  <c r="X678" i="2"/>
  <c r="X2123" i="2"/>
  <c r="X1393" i="2"/>
  <c r="X807" i="2"/>
  <c r="X206" i="2"/>
  <c r="X1495" i="2"/>
  <c r="X1520" i="2"/>
  <c r="X1536" i="2"/>
  <c r="X1507" i="2"/>
  <c r="X1509" i="2"/>
  <c r="X1511" i="2"/>
  <c r="X1525" i="2"/>
  <c r="X1519" i="2"/>
  <c r="X1538" i="2"/>
  <c r="X1540" i="2"/>
  <c r="X1463" i="2"/>
  <c r="X1479" i="2"/>
  <c r="X1484" i="2"/>
  <c r="X1462" i="2"/>
  <c r="X1467" i="2"/>
  <c r="X1486" i="2"/>
  <c r="X1474" i="2"/>
  <c r="X1489" i="2"/>
  <c r="X1473" i="2"/>
  <c r="X1306" i="2"/>
  <c r="X1321" i="2"/>
  <c r="X1309" i="2"/>
  <c r="X1330" i="2"/>
  <c r="X1340" i="2"/>
  <c r="X1326" i="2"/>
  <c r="X1304" i="2"/>
  <c r="X1315" i="2"/>
  <c r="X1338" i="2"/>
  <c r="X1335" i="2"/>
  <c r="X101" i="2"/>
  <c r="X2326" i="2"/>
  <c r="X2318" i="2"/>
  <c r="X2310" i="2"/>
  <c r="X2323" i="2"/>
  <c r="X2276" i="2"/>
  <c r="X2268" i="2"/>
  <c r="X2299" i="2"/>
  <c r="X2311" i="2"/>
  <c r="X2297" i="2"/>
  <c r="X2317" i="2"/>
  <c r="X2295" i="2"/>
  <c r="X2264" i="2"/>
  <c r="X2256" i="2"/>
  <c r="X2248" i="2"/>
  <c r="X2321" i="2"/>
  <c r="X2293" i="2"/>
  <c r="X2241" i="2"/>
  <c r="X2263" i="2"/>
  <c r="X2253" i="2"/>
  <c r="X2224" i="2"/>
  <c r="X2216" i="2"/>
  <c r="X2208" i="2"/>
  <c r="X2200" i="2"/>
  <c r="X2225" i="2"/>
  <c r="X2198" i="2"/>
  <c r="X2215" i="2"/>
  <c r="X2205" i="2"/>
  <c r="X2193" i="2"/>
  <c r="X2219" i="2"/>
  <c r="X2170" i="2"/>
  <c r="X2154" i="2"/>
  <c r="X2116" i="2"/>
  <c r="X2168" i="2"/>
  <c r="X2152" i="2"/>
  <c r="X2144" i="2"/>
  <c r="X2136" i="2"/>
  <c r="X2166" i="2"/>
  <c r="X2121" i="2"/>
  <c r="X2113" i="2"/>
  <c r="X2105" i="2"/>
  <c r="X2097" i="2"/>
  <c r="X2089" i="2"/>
  <c r="X2172" i="2"/>
  <c r="X2156" i="2"/>
  <c r="X2147" i="2"/>
  <c r="X2139" i="2"/>
  <c r="X2092" i="2"/>
  <c r="X2065" i="2"/>
  <c r="X2057" i="2"/>
  <c r="X2049" i="2"/>
  <c r="X2098" i="2"/>
  <c r="X2096" i="2"/>
  <c r="X2064" i="2"/>
  <c r="X2056" i="2"/>
  <c r="X2048" i="2"/>
  <c r="X2040" i="2"/>
  <c r="X2032" i="2"/>
  <c r="X2010" i="2"/>
  <c r="X2110" i="2"/>
  <c r="X2041" i="2"/>
  <c r="X2002" i="2"/>
  <c r="X1994" i="2"/>
  <c r="X1986" i="2"/>
  <c r="X1978" i="2"/>
  <c r="X2009" i="2"/>
  <c r="X2015" i="2"/>
  <c r="X1997" i="2"/>
  <c r="X1989" i="2"/>
  <c r="X1981" i="2"/>
  <c r="X2013" i="2"/>
  <c r="X560" i="2"/>
  <c r="X690" i="2"/>
  <c r="X1289" i="2"/>
  <c r="X559" i="2"/>
  <c r="X331" i="2"/>
  <c r="X436" i="2"/>
  <c r="X1103" i="2"/>
  <c r="X977" i="2"/>
  <c r="X1107" i="2"/>
  <c r="X618" i="2"/>
  <c r="X981" i="2"/>
  <c r="X980" i="2"/>
  <c r="X620" i="2"/>
  <c r="X622" i="2"/>
  <c r="X266" i="2"/>
  <c r="X330" i="2"/>
  <c r="X329" i="2"/>
  <c r="X1219" i="2"/>
  <c r="X812" i="2"/>
  <c r="X684" i="2"/>
  <c r="X1281" i="2"/>
  <c r="X1039" i="2"/>
  <c r="X748" i="2"/>
  <c r="X1221" i="2"/>
  <c r="X814" i="2"/>
  <c r="X685" i="2"/>
  <c r="X1279" i="2"/>
  <c r="X813" i="2"/>
  <c r="X492" i="2"/>
  <c r="X488" i="2"/>
  <c r="X328" i="2"/>
  <c r="X260" i="2"/>
  <c r="X263" i="2"/>
  <c r="X550" i="2"/>
  <c r="X743" i="2"/>
  <c r="X1703" i="2"/>
  <c r="X2281" i="2"/>
  <c r="X1862" i="2"/>
  <c r="X1101" i="2"/>
  <c r="X1342" i="2"/>
  <c r="X257" i="2"/>
  <c r="X2018" i="2"/>
  <c r="X1215" i="2"/>
  <c r="X549" i="2"/>
  <c r="X155" i="2"/>
  <c r="X51" i="2"/>
  <c r="X1522" i="2"/>
  <c r="X1539" i="2"/>
  <c r="X1527" i="2"/>
  <c r="X1513" i="2"/>
  <c r="X1515" i="2"/>
  <c r="X1533" i="2"/>
  <c r="X1523" i="2"/>
  <c r="X1530" i="2"/>
  <c r="X1541" i="2"/>
  <c r="X1469" i="2"/>
  <c r="X1480" i="2"/>
  <c r="X1487" i="2"/>
  <c r="X1468" i="2"/>
  <c r="X1470" i="2"/>
  <c r="X1490" i="2"/>
  <c r="X1475" i="2"/>
  <c r="X1457" i="2"/>
  <c r="X1491" i="2"/>
  <c r="X1308" i="2"/>
  <c r="X1323" i="2"/>
  <c r="X1313" i="2"/>
  <c r="X1331" i="2"/>
  <c r="X1312" i="2"/>
  <c r="X1327" i="2"/>
  <c r="X1307" i="2"/>
  <c r="X1319" i="2"/>
  <c r="X1339" i="2"/>
  <c r="X153" i="2"/>
  <c r="X2332" i="2"/>
  <c r="X2324" i="2"/>
  <c r="X2316" i="2"/>
  <c r="X2327" i="2"/>
  <c r="X2315" i="2"/>
  <c r="X2274" i="2"/>
  <c r="X2329" i="2"/>
  <c r="X2296" i="2"/>
  <c r="X2309" i="2"/>
  <c r="X2294" i="2"/>
  <c r="X2308" i="2"/>
  <c r="X2275" i="2"/>
  <c r="X2262" i="2"/>
  <c r="X2254" i="2"/>
  <c r="X2246" i="2"/>
  <c r="X2306" i="2"/>
  <c r="X2265" i="2"/>
  <c r="X2273" i="2"/>
  <c r="X2255" i="2"/>
  <c r="X2245" i="2"/>
  <c r="X2222" i="2"/>
  <c r="X2214" i="2"/>
  <c r="X2206" i="2"/>
  <c r="X2259" i="2"/>
  <c r="X2217" i="2"/>
  <c r="X2196" i="2"/>
  <c r="X2207" i="2"/>
  <c r="X2199" i="2"/>
  <c r="X2191" i="2"/>
  <c r="X2211" i="2"/>
  <c r="X2167" i="2"/>
  <c r="X2122" i="2"/>
  <c r="X2114" i="2"/>
  <c r="X2165" i="2"/>
  <c r="X2150" i="2"/>
  <c r="X2142" i="2"/>
  <c r="X1290" i="2"/>
  <c r="X333" i="2"/>
  <c r="X268" i="2"/>
  <c r="X1288" i="2"/>
  <c r="X2177" i="2"/>
  <c r="X156" i="2"/>
  <c r="X1104" i="2"/>
  <c r="X1102" i="2"/>
  <c r="X1108" i="2"/>
  <c r="X621" i="2"/>
  <c r="X617" i="2"/>
  <c r="X751" i="2"/>
  <c r="X623" i="2"/>
  <c r="X615" i="2"/>
  <c r="X1287" i="2"/>
  <c r="X686" i="2"/>
  <c r="X265" i="2"/>
  <c r="X1040" i="2"/>
  <c r="X745" i="2"/>
  <c r="X552" i="2"/>
  <c r="X1285" i="2"/>
  <c r="X1043" i="2"/>
  <c r="X1280" i="2"/>
  <c r="X1038" i="2"/>
  <c r="X747" i="2"/>
  <c r="X554" i="2"/>
  <c r="X1220" i="2"/>
  <c r="X746" i="2"/>
  <c r="X553" i="2"/>
  <c r="X325" i="2"/>
  <c r="X323" i="2"/>
  <c r="X326" i="2"/>
  <c r="X322" i="2"/>
  <c r="X1545" i="2"/>
  <c r="X1650" i="2"/>
  <c r="X2176" i="2"/>
  <c r="X1444" i="2"/>
  <c r="X972" i="2"/>
  <c r="X1757" i="2"/>
  <c r="X2333" i="2"/>
  <c r="X1914" i="2"/>
  <c r="X1037" i="2"/>
  <c r="X485" i="2"/>
  <c r="X103" i="2"/>
  <c r="X1494" i="2"/>
  <c r="X1512" i="2"/>
  <c r="X1528" i="2"/>
  <c r="X1542" i="2"/>
  <c r="X1518" i="2"/>
  <c r="X1516" i="2"/>
  <c r="X1521" i="2"/>
  <c r="X1535" i="2"/>
  <c r="X1529" i="2"/>
  <c r="X1526" i="2"/>
  <c r="X1537" i="2"/>
  <c r="X1471" i="2"/>
  <c r="X1481" i="2"/>
  <c r="X1458" i="2"/>
  <c r="X1472" i="2"/>
  <c r="X1476" i="2"/>
  <c r="X1493" i="2"/>
  <c r="X1478" i="2"/>
  <c r="X1460" i="2"/>
  <c r="X1488" i="2"/>
  <c r="X1318" i="2"/>
  <c r="X1314" i="2"/>
  <c r="X1317" i="2"/>
  <c r="X1333" i="2"/>
  <c r="X1316" i="2"/>
  <c r="X1329" i="2"/>
  <c r="X1310" i="2"/>
  <c r="X1325" i="2"/>
  <c r="X1328" i="2"/>
  <c r="X49" i="2"/>
  <c r="X2330" i="2"/>
  <c r="X2322" i="2"/>
  <c r="X2314" i="2"/>
  <c r="X2325" i="2"/>
  <c r="X2280" i="2"/>
  <c r="X2272" i="2"/>
  <c r="X2307" i="2"/>
  <c r="X2279" i="2"/>
  <c r="X2305" i="2"/>
  <c r="X2277" i="2"/>
  <c r="X2303" i="2"/>
  <c r="X2267" i="2"/>
  <c r="X2260" i="2"/>
  <c r="X2252" i="2"/>
  <c r="X2244" i="2"/>
  <c r="X2301" i="2"/>
  <c r="X2257" i="2"/>
  <c r="X2271" i="2"/>
  <c r="X2247" i="2"/>
  <c r="X2228" i="2"/>
  <c r="X2220" i="2"/>
  <c r="X2212" i="2"/>
  <c r="X2204" i="2"/>
  <c r="X2251" i="2"/>
  <c r="X2209" i="2"/>
  <c r="X2194" i="2"/>
  <c r="X2221" i="2"/>
  <c r="X2197" i="2"/>
  <c r="X2189" i="2"/>
  <c r="X2203" i="2"/>
  <c r="X2162" i="2"/>
  <c r="X2120" i="2"/>
  <c r="X2192" i="2"/>
  <c r="X2160" i="2"/>
  <c r="X2148" i="2"/>
  <c r="X2140" i="2"/>
  <c r="X2174" i="2"/>
  <c r="X2158" i="2"/>
  <c r="X2117" i="2"/>
  <c r="X2109" i="2"/>
  <c r="X2101" i="2"/>
  <c r="X2093" i="2"/>
  <c r="X2085" i="2"/>
  <c r="X2164" i="2"/>
  <c r="X2151" i="2"/>
  <c r="X2143" i="2"/>
  <c r="X2108" i="2"/>
  <c r="X2069" i="2"/>
  <c r="X2061" i="2"/>
  <c r="X2053" i="2"/>
  <c r="X2045" i="2"/>
  <c r="X2112" i="2"/>
  <c r="X2068" i="2"/>
  <c r="X2060" i="2"/>
  <c r="X2052" i="2"/>
  <c r="X2044" i="2"/>
  <c r="X2036" i="2"/>
  <c r="X2014" i="2"/>
  <c r="X2006" i="2"/>
  <c r="X2094" i="2"/>
  <c r="X2011" i="2"/>
  <c r="X1998" i="2"/>
  <c r="X1990" i="2"/>
  <c r="X1982" i="2"/>
  <c r="X2031" i="2"/>
  <c r="X1962" i="2"/>
  <c r="X2001" i="2"/>
  <c r="X1993" i="2"/>
  <c r="X1985" i="2"/>
  <c r="X2043" i="2"/>
  <c r="X1965" i="2"/>
  <c r="X754" i="2"/>
  <c r="X269" i="2"/>
  <c r="X753" i="2"/>
  <c r="X689" i="2"/>
  <c r="X752" i="2"/>
  <c r="X267" i="2"/>
  <c r="X386" i="2"/>
  <c r="X1496" i="2"/>
  <c r="X1110" i="2"/>
  <c r="X1106" i="2"/>
  <c r="X973" i="2"/>
  <c r="X1105" i="2"/>
  <c r="X619" i="2"/>
  <c r="X750" i="2"/>
  <c r="X974" i="2"/>
  <c r="X558" i="2"/>
  <c r="X1286" i="2"/>
  <c r="X493" i="2"/>
  <c r="X1044" i="2"/>
  <c r="X680" i="2"/>
  <c r="X556" i="2"/>
  <c r="X1218" i="2"/>
  <c r="X811" i="2"/>
  <c r="X1284" i="2"/>
  <c r="X1042" i="2"/>
  <c r="X681" i="2"/>
  <c r="X487" i="2"/>
  <c r="X1041" i="2"/>
  <c r="X1283" i="2"/>
  <c r="X490" i="2"/>
  <c r="X261" i="2"/>
  <c r="X327" i="2"/>
  <c r="X262" i="2"/>
  <c r="X679" i="2"/>
  <c r="X1544" i="2"/>
  <c r="X614" i="2"/>
  <c r="X2070" i="2"/>
  <c r="X1278" i="2"/>
  <c r="X872" i="2"/>
  <c r="X742" i="2"/>
  <c r="X2229" i="2"/>
  <c r="X1597" i="2"/>
  <c r="X922" i="2"/>
  <c r="X321" i="2"/>
  <c r="X1514" i="2"/>
  <c r="X1532" i="2"/>
  <c r="X1543" i="2"/>
  <c r="X1508" i="2"/>
  <c r="X1517" i="2"/>
  <c r="X1524" i="2"/>
  <c r="X1510" i="2"/>
  <c r="X1531" i="2"/>
  <c r="X1534" i="2"/>
  <c r="X1461" i="2"/>
  <c r="X1477" i="2"/>
  <c r="X1483" i="2"/>
  <c r="X1459" i="2"/>
  <c r="X1466" i="2"/>
  <c r="X1482" i="2"/>
  <c r="X1465" i="2"/>
  <c r="X1485" i="2"/>
  <c r="X1464" i="2"/>
  <c r="X1492" i="2"/>
  <c r="X1320" i="2"/>
  <c r="X1305" i="2"/>
  <c r="X1324" i="2"/>
  <c r="X1337" i="2"/>
  <c r="X1322" i="2"/>
  <c r="X1336" i="2"/>
  <c r="X1311" i="2"/>
  <c r="X1332" i="2"/>
  <c r="X1334" i="2"/>
  <c r="X204" i="2"/>
  <c r="X2328" i="2"/>
  <c r="X2320" i="2"/>
  <c r="X2312" i="2"/>
  <c r="X2331" i="2"/>
  <c r="X2278" i="2"/>
  <c r="X2270" i="2"/>
  <c r="X2304" i="2"/>
  <c r="X2313" i="2"/>
  <c r="X2302" i="2"/>
  <c r="X2319" i="2"/>
  <c r="X2300" i="2"/>
  <c r="X2266" i="2"/>
  <c r="X2258" i="2"/>
  <c r="X2250" i="2"/>
  <c r="X2242" i="2"/>
  <c r="X2298" i="2"/>
  <c r="X2249" i="2"/>
  <c r="X2269" i="2"/>
  <c r="X2261" i="2"/>
  <c r="X2226" i="2"/>
  <c r="X2218" i="2"/>
  <c r="X2210" i="2"/>
  <c r="X2202" i="2"/>
  <c r="X2243" i="2"/>
  <c r="X2201" i="2"/>
  <c r="X2223" i="2"/>
  <c r="X2213" i="2"/>
  <c r="X2195" i="2"/>
  <c r="X2227" i="2"/>
  <c r="X2175" i="2"/>
  <c r="X2159" i="2"/>
  <c r="X2118" i="2"/>
  <c r="X2173" i="2"/>
  <c r="X2157" i="2"/>
  <c r="X2146" i="2"/>
  <c r="X2138" i="2"/>
  <c r="X2171" i="2"/>
  <c r="X2155" i="2"/>
  <c r="X2115" i="2"/>
  <c r="X2107" i="2"/>
  <c r="X2099" i="2"/>
  <c r="X2091" i="2"/>
  <c r="X2083" i="2"/>
  <c r="X2161" i="2"/>
  <c r="X2149" i="2"/>
  <c r="X2141" i="2"/>
  <c r="X2100" i="2"/>
  <c r="X2067" i="2"/>
  <c r="X2059" i="2"/>
  <c r="X2051" i="2"/>
  <c r="X2106" i="2"/>
  <c r="X2104" i="2"/>
  <c r="X2066" i="2"/>
  <c r="X2058" i="2"/>
  <c r="X2050" i="2"/>
  <c r="X2042" i="2"/>
  <c r="X2034" i="2"/>
  <c r="X2012" i="2"/>
  <c r="X2004" i="2"/>
  <c r="X2086" i="2"/>
  <c r="X2003" i="2"/>
  <c r="X1996" i="2"/>
  <c r="X1988" i="2"/>
  <c r="X1980" i="2"/>
  <c r="X2017" i="2"/>
  <c r="X2037" i="2"/>
  <c r="X1999" i="2"/>
  <c r="X1991" i="2"/>
  <c r="X1983" i="2"/>
  <c r="X2035" i="2"/>
  <c r="T346" i="2"/>
  <c r="U346" i="2" s="1"/>
  <c r="AC385" i="2"/>
  <c r="AC1236" i="2"/>
  <c r="AC1058" i="2"/>
  <c r="AC828" i="2"/>
  <c r="AC699" i="2"/>
  <c r="AC570" i="2"/>
  <c r="AC342" i="2"/>
  <c r="AC278" i="2"/>
  <c r="AC993" i="2"/>
  <c r="AC1122" i="2"/>
  <c r="AC506" i="2"/>
  <c r="AC1299" i="2"/>
  <c r="AC635" i="2"/>
  <c r="AC763" i="2"/>
  <c r="AC1553" i="2"/>
  <c r="AC393" i="2"/>
  <c r="AC112" i="2"/>
  <c r="AC2341" i="2"/>
  <c r="AC2237" i="2"/>
  <c r="AC164" i="2"/>
  <c r="AC1974" i="2"/>
  <c r="AC930" i="2"/>
  <c r="AC443" i="2"/>
  <c r="AC60" i="2"/>
  <c r="AC1173" i="2"/>
  <c r="AC2289" i="2"/>
  <c r="AC2026" i="2"/>
  <c r="AC1922" i="2"/>
  <c r="AC1818" i="2"/>
  <c r="AC880" i="2"/>
  <c r="AC1870" i="2"/>
  <c r="AC1765" i="2"/>
  <c r="AC1503" i="2"/>
  <c r="AC2288" i="2"/>
  <c r="AC1973" i="2"/>
  <c r="AC1764" i="2"/>
  <c r="AC442" i="2"/>
  <c r="AC2340" i="2"/>
  <c r="AC2025" i="2"/>
  <c r="AC1817" i="2"/>
  <c r="AC1502" i="2"/>
  <c r="AC879" i="2"/>
  <c r="AC59" i="2"/>
  <c r="AC2236" i="2"/>
  <c r="AC1921" i="2"/>
  <c r="AC1172" i="2"/>
  <c r="AC392" i="2"/>
  <c r="AC163" i="2"/>
  <c r="AC1869" i="2"/>
  <c r="AC1552" i="2"/>
  <c r="AC929" i="2"/>
  <c r="AC111" i="2"/>
  <c r="AC1121" i="2"/>
  <c r="AC762" i="2"/>
  <c r="AC505" i="2"/>
  <c r="AC634" i="2"/>
  <c r="AC1235" i="2"/>
  <c r="AC827" i="2"/>
  <c r="AC569" i="2"/>
  <c r="AC1298" i="2"/>
  <c r="AC992" i="2"/>
  <c r="AC1057" i="2"/>
  <c r="AC698" i="2"/>
  <c r="AC277" i="2"/>
  <c r="AC341" i="2"/>
  <c r="AC58" i="2"/>
  <c r="AC110" i="2"/>
  <c r="AC2287" i="2"/>
  <c r="AC1972" i="2"/>
  <c r="AC1763" i="2"/>
  <c r="AC441" i="2"/>
  <c r="AC2339" i="2"/>
  <c r="AC2024" i="2"/>
  <c r="AC1816" i="2"/>
  <c r="AC1501" i="2"/>
  <c r="AC878" i="2"/>
  <c r="AC57" i="2"/>
  <c r="AC2235" i="2"/>
  <c r="AC1920" i="2"/>
  <c r="AC1171" i="2"/>
  <c r="AC391" i="2"/>
  <c r="AC162" i="2"/>
  <c r="AC1868" i="2"/>
  <c r="AC928" i="2"/>
  <c r="AC1551" i="2"/>
  <c r="AC109" i="2"/>
  <c r="AC1120" i="2"/>
  <c r="AC761" i="2"/>
  <c r="AC504" i="2"/>
  <c r="AC1297" i="2"/>
  <c r="AC276" i="2"/>
  <c r="AC1234" i="2"/>
  <c r="AC826" i="2"/>
  <c r="AC568" i="2"/>
  <c r="AC991" i="2"/>
  <c r="AC633" i="2"/>
  <c r="AC1056" i="2"/>
  <c r="AC697" i="2"/>
  <c r="AC340" i="2"/>
  <c r="AC926" i="2"/>
  <c r="AC823" i="2"/>
  <c r="AC825" i="2"/>
  <c r="AC925" i="2"/>
  <c r="AC822" i="2"/>
  <c r="AC821" i="2"/>
  <c r="AC927" i="2"/>
  <c r="AC824" i="2"/>
  <c r="AC499" i="2"/>
  <c r="AC500" i="2"/>
  <c r="AC501" i="2"/>
  <c r="AC502" i="2"/>
  <c r="AC503" i="2"/>
  <c r="AC107" i="2"/>
  <c r="AC2023" i="2"/>
  <c r="AC1971" i="2"/>
  <c r="AC1919" i="2"/>
  <c r="AC1867" i="2"/>
  <c r="AC1815" i="2"/>
  <c r="AC1762" i="2"/>
  <c r="AC1170" i="2"/>
  <c r="AC161" i="2"/>
  <c r="AC108" i="2"/>
  <c r="AC56" i="2"/>
  <c r="AC2337" i="2"/>
  <c r="AC2233" i="2"/>
  <c r="AC1970" i="2"/>
  <c r="AC1866" i="2"/>
  <c r="AC1761" i="2"/>
  <c r="AC1499" i="2"/>
  <c r="AC876" i="2"/>
  <c r="AC389" i="2"/>
  <c r="AC2338" i="2"/>
  <c r="AC2286" i="2"/>
  <c r="AC2234" i="2"/>
  <c r="AC1550" i="2"/>
  <c r="AC1500" i="2"/>
  <c r="AC877" i="2"/>
  <c r="AC440" i="2"/>
  <c r="AC390" i="2"/>
  <c r="AC2285" i="2"/>
  <c r="AC2022" i="2"/>
  <c r="AC1918" i="2"/>
  <c r="AC1814" i="2"/>
  <c r="AC1549" i="2"/>
  <c r="AC1169" i="2"/>
  <c r="AC439" i="2"/>
  <c r="AC160" i="2"/>
  <c r="AC159" i="2"/>
  <c r="AC55" i="2"/>
  <c r="AC1230" i="2"/>
  <c r="AC1232" i="2"/>
  <c r="AC1233" i="2"/>
  <c r="AC1231" i="2"/>
  <c r="AC1118" i="2"/>
  <c r="AC1296" i="2"/>
  <c r="AC1295" i="2"/>
  <c r="AC990" i="2"/>
  <c r="AC989" i="2"/>
  <c r="AC696" i="2"/>
  <c r="AC695" i="2"/>
  <c r="AC567" i="2"/>
  <c r="AC566" i="2"/>
  <c r="AC275" i="2"/>
  <c r="AC1119" i="2"/>
  <c r="AC1055" i="2"/>
  <c r="AC1054" i="2"/>
  <c r="AC760" i="2"/>
  <c r="AC759" i="2"/>
  <c r="AC632" i="2"/>
  <c r="AC631" i="2"/>
  <c r="AC339" i="2"/>
  <c r="AC338" i="2"/>
  <c r="AC274" i="2"/>
  <c r="AC1117" i="2"/>
  <c r="AC1053" i="2"/>
  <c r="AC758" i="2"/>
  <c r="AC1294" i="2"/>
  <c r="AC988" i="2"/>
  <c r="F666" i="2"/>
  <c r="F650" i="2"/>
  <c r="F673" i="2"/>
  <c r="F657" i="2"/>
  <c r="F641" i="2"/>
  <c r="F664" i="2"/>
  <c r="F648" i="2"/>
  <c r="F667" i="2"/>
  <c r="F651" i="2"/>
  <c r="F1042" i="2"/>
  <c r="F1040" i="2"/>
  <c r="F1039" i="2"/>
  <c r="F682" i="2"/>
  <c r="F687" i="2"/>
  <c r="F688" i="2"/>
  <c r="F762" i="2"/>
  <c r="F761" i="2"/>
  <c r="F759" i="2"/>
  <c r="F760" i="2"/>
  <c r="F758" i="2"/>
  <c r="F899" i="2"/>
  <c r="F929" i="2"/>
  <c r="F928" i="2"/>
  <c r="F926" i="2"/>
  <c r="F927" i="2"/>
  <c r="F1187" i="2"/>
  <c r="F1235" i="2"/>
  <c r="F1234" i="2"/>
  <c r="F1232" i="2"/>
  <c r="F1233" i="2"/>
  <c r="F1231" i="2"/>
  <c r="T2189" i="2"/>
  <c r="U2189" i="2" s="1"/>
  <c r="AH1839" i="3"/>
  <c r="F1579" i="2"/>
  <c r="F1158" i="2"/>
  <c r="F1165" i="2"/>
  <c r="F1133" i="2"/>
  <c r="F1138" i="2"/>
  <c r="F1145" i="2"/>
  <c r="F1160" i="2"/>
  <c r="F1144" i="2"/>
  <c r="F1128" i="2"/>
  <c r="F1151" i="2"/>
  <c r="F1650" i="2"/>
  <c r="F1629" i="2"/>
  <c r="F1649" i="2"/>
  <c r="F1627" i="2"/>
  <c r="F1647" i="2"/>
  <c r="F1626" i="2"/>
  <c r="F1641" i="2"/>
  <c r="F1619" i="2"/>
  <c r="F1640" i="2"/>
  <c r="F1034" i="2"/>
  <c r="F1002" i="2"/>
  <c r="F1009" i="2"/>
  <c r="F1014" i="2"/>
  <c r="F1013" i="2"/>
  <c r="F1024" i="2"/>
  <c r="F1008" i="2"/>
  <c r="F1027" i="2"/>
  <c r="F1011" i="2"/>
  <c r="F1690" i="2"/>
  <c r="F1668" i="2"/>
  <c r="F1683" i="2"/>
  <c r="F1703" i="2"/>
  <c r="F1682" i="2"/>
  <c r="F1702" i="2"/>
  <c r="F1680" i="2"/>
  <c r="F1701" i="2"/>
  <c r="F1685" i="2"/>
  <c r="F1378" i="2"/>
  <c r="F1357" i="2"/>
  <c r="F1377" i="2"/>
  <c r="F1356" i="2"/>
  <c r="F1376" i="2"/>
  <c r="F1390" i="2"/>
  <c r="F1369" i="2"/>
  <c r="F1387" i="2"/>
  <c r="F1194" i="2"/>
  <c r="F922" i="2"/>
  <c r="F902" i="2"/>
  <c r="F917" i="2"/>
  <c r="F897" i="2"/>
  <c r="F916" i="2"/>
  <c r="F892" i="2"/>
  <c r="F907" i="2"/>
  <c r="F887" i="2"/>
  <c r="F678" i="2"/>
  <c r="F662" i="2"/>
  <c r="F646" i="2"/>
  <c r="F669" i="2"/>
  <c r="F653" i="2"/>
  <c r="F676" i="2"/>
  <c r="F660" i="2"/>
  <c r="F644" i="2"/>
  <c r="F663" i="2"/>
  <c r="F647" i="2"/>
  <c r="F1038" i="2"/>
  <c r="F1044" i="2"/>
  <c r="F1046" i="2"/>
  <c r="F684" i="2"/>
  <c r="F2288" i="2"/>
  <c r="F2287" i="2"/>
  <c r="F2285" i="2"/>
  <c r="F2286" i="2"/>
  <c r="F2282" i="2"/>
  <c r="F2283" i="2"/>
  <c r="F2340" i="2"/>
  <c r="F2339" i="2"/>
  <c r="F2337" i="2"/>
  <c r="F2338" i="2"/>
  <c r="F1057" i="2"/>
  <c r="F1056" i="2"/>
  <c r="F1054" i="2"/>
  <c r="F1055" i="2"/>
  <c r="F1053" i="2"/>
  <c r="F2184" i="2"/>
  <c r="F2183" i="2"/>
  <c r="F2181" i="2"/>
  <c r="F2182" i="2"/>
  <c r="F2232" i="2"/>
  <c r="F2236" i="2"/>
  <c r="F2235" i="2"/>
  <c r="F2233" i="2"/>
  <c r="F2234" i="2"/>
  <c r="F698" i="2"/>
  <c r="F697" i="2"/>
  <c r="F695" i="2"/>
  <c r="F696" i="2"/>
  <c r="F691" i="2"/>
  <c r="F827" i="2"/>
  <c r="F826" i="2"/>
  <c r="F824" i="2"/>
  <c r="F825" i="2"/>
  <c r="F823" i="2"/>
  <c r="F938" i="2"/>
  <c r="F992" i="2"/>
  <c r="F991" i="2"/>
  <c r="F989" i="2"/>
  <c r="F990" i="2"/>
  <c r="F988" i="2"/>
  <c r="F936" i="2"/>
  <c r="F944" i="2"/>
  <c r="F952" i="2"/>
  <c r="F960" i="2"/>
  <c r="F968" i="2"/>
  <c r="F976" i="2"/>
  <c r="F984" i="2"/>
  <c r="F937" i="2"/>
  <c r="F945" i="2"/>
  <c r="F953" i="2"/>
  <c r="F961" i="2"/>
  <c r="F969" i="2"/>
  <c r="F977" i="2"/>
  <c r="F985" i="2"/>
  <c r="F941" i="2"/>
  <c r="F949" i="2"/>
  <c r="F957" i="2"/>
  <c r="F965" i="2"/>
  <c r="F973" i="2"/>
  <c r="F981" i="2"/>
  <c r="F940" i="2"/>
  <c r="F972" i="2"/>
  <c r="F948" i="2"/>
  <c r="F980" i="2"/>
  <c r="F964" i="2"/>
  <c r="F956" i="2"/>
  <c r="F1121" i="2"/>
  <c r="F1120" i="2"/>
  <c r="F1118" i="2"/>
  <c r="F1119" i="2"/>
  <c r="F1117" i="2"/>
  <c r="F1168" i="2"/>
  <c r="F1172" i="2"/>
  <c r="F1171" i="2"/>
  <c r="F1170" i="2"/>
  <c r="F1169" i="2"/>
  <c r="F1167" i="2"/>
  <c r="F1298" i="2"/>
  <c r="F1297" i="2"/>
  <c r="F1296" i="2"/>
  <c r="F1295" i="2"/>
  <c r="F1294" i="2"/>
  <c r="F1401" i="2"/>
  <c r="F1400" i="2"/>
  <c r="F1398" i="2"/>
  <c r="F1399" i="2"/>
  <c r="F1395" i="2"/>
  <c r="F1452" i="2"/>
  <c r="F1451" i="2"/>
  <c r="F1449" i="2"/>
  <c r="F1450" i="2"/>
  <c r="F1605" i="2"/>
  <c r="F1604" i="2"/>
  <c r="F1602" i="2"/>
  <c r="F1603" i="2"/>
  <c r="F1658" i="2"/>
  <c r="F1657" i="2"/>
  <c r="F1656" i="2"/>
  <c r="F1655" i="2"/>
  <c r="F1652" i="2"/>
  <c r="F1711" i="2"/>
  <c r="F1710" i="2"/>
  <c r="F1708" i="2"/>
  <c r="F1709" i="2"/>
  <c r="F1705" i="2"/>
  <c r="F1760" i="2"/>
  <c r="F1764" i="2"/>
  <c r="F1763" i="2"/>
  <c r="F1761" i="2"/>
  <c r="F1762" i="2"/>
  <c r="F1813" i="2"/>
  <c r="F1817" i="2"/>
  <c r="F1816" i="2"/>
  <c r="F1814" i="2"/>
  <c r="F1815" i="2"/>
  <c r="F1865" i="2"/>
  <c r="F1869" i="2"/>
  <c r="F1868" i="2"/>
  <c r="F1867" i="2"/>
  <c r="F1866" i="2"/>
  <c r="F1864" i="2"/>
  <c r="F1917" i="2"/>
  <c r="F1921" i="2"/>
  <c r="F1920" i="2"/>
  <c r="F1918" i="2"/>
  <c r="F1919" i="2"/>
  <c r="F1916" i="2"/>
  <c r="F1969" i="2"/>
  <c r="F1973" i="2"/>
  <c r="F1972" i="2"/>
  <c r="F1970" i="2"/>
  <c r="F1971" i="2"/>
  <c r="F2021" i="2"/>
  <c r="F2025" i="2"/>
  <c r="F2024" i="2"/>
  <c r="F2022" i="2"/>
  <c r="F2023" i="2"/>
  <c r="F2078" i="2"/>
  <c r="F2077" i="2"/>
  <c r="F2076" i="2"/>
  <c r="F2075" i="2"/>
  <c r="F2072" i="2"/>
  <c r="F2131" i="2"/>
  <c r="F2130" i="2"/>
  <c r="F2128" i="2"/>
  <c r="F2129" i="2"/>
  <c r="F2125" i="2"/>
  <c r="AH452" i="3"/>
  <c r="AH451" i="3"/>
  <c r="AH456" i="3"/>
  <c r="AH457" i="3"/>
  <c r="AA2458" i="3"/>
  <c r="W2458" i="3"/>
  <c r="W2457" i="3"/>
  <c r="AA2457" i="3"/>
  <c r="AA2456" i="3"/>
  <c r="W2456" i="3"/>
  <c r="W2454" i="3"/>
  <c r="AA2455" i="3"/>
  <c r="AA2454" i="3"/>
  <c r="W2455" i="3"/>
  <c r="AA2453" i="3"/>
  <c r="W2453" i="3"/>
  <c r="AA2452" i="3"/>
  <c r="W2452" i="3"/>
  <c r="AA2451" i="3"/>
  <c r="W2451" i="3"/>
  <c r="W2397" i="3"/>
  <c r="Y2397" i="3" s="1"/>
  <c r="W2398" i="3"/>
  <c r="Y2398" i="3" s="1"/>
  <c r="AA2397" i="3"/>
  <c r="W2449" i="3"/>
  <c r="AA2406" i="3"/>
  <c r="W2419" i="3"/>
  <c r="Y2419" i="3" s="1"/>
  <c r="W2424" i="3"/>
  <c r="Y2424" i="3" s="1"/>
  <c r="W2399" i="3"/>
  <c r="Y2399" i="3" s="1"/>
  <c r="AA2399" i="3"/>
  <c r="AA2403" i="3"/>
  <c r="W2414" i="3"/>
  <c r="Y2414" i="3" s="1"/>
  <c r="W2428" i="3"/>
  <c r="Y2428" i="3" s="1"/>
  <c r="W2432" i="3"/>
  <c r="Y2432" i="3" s="1"/>
  <c r="W2436" i="3"/>
  <c r="Y2436" i="3" s="1"/>
  <c r="W2440" i="3"/>
  <c r="Y2440" i="3" s="1"/>
  <c r="W2444" i="3"/>
  <c r="Y2444" i="3" s="1"/>
  <c r="W2448" i="3"/>
  <c r="Y2448" i="3" s="1"/>
  <c r="W2409" i="3"/>
  <c r="Y2409" i="3" s="1"/>
  <c r="W2418" i="3"/>
  <c r="Y2418" i="3" s="1"/>
  <c r="W2438" i="3"/>
  <c r="Y2438" i="3" s="1"/>
  <c r="W2407" i="3"/>
  <c r="Y2407" i="3" s="1"/>
  <c r="W2425" i="3"/>
  <c r="Y2425" i="3" s="1"/>
  <c r="W2441" i="3"/>
  <c r="Y2441" i="3" s="1"/>
  <c r="W2416" i="3"/>
  <c r="Y2416" i="3" s="1"/>
  <c r="W2423" i="3"/>
  <c r="Y2423" i="3" s="1"/>
  <c r="W2443" i="3"/>
  <c r="Y2443" i="3" s="1"/>
  <c r="AA2412" i="3"/>
  <c r="W2427" i="3"/>
  <c r="Y2427" i="3" s="1"/>
  <c r="W2442" i="3"/>
  <c r="Y2442" i="3" s="1"/>
  <c r="AA2450" i="3"/>
  <c r="W2411" i="3"/>
  <c r="Y2411" i="3" s="1"/>
  <c r="W2421" i="3"/>
  <c r="Y2421" i="3" s="1"/>
  <c r="AA2424" i="3"/>
  <c r="W2400" i="3"/>
  <c r="Y2400" i="3" s="1"/>
  <c r="W2402" i="3"/>
  <c r="Y2402" i="3" s="1"/>
  <c r="AA2407" i="3"/>
  <c r="AA2417" i="3"/>
  <c r="AA2428" i="3"/>
  <c r="AA2432" i="3"/>
  <c r="AA2436" i="3"/>
  <c r="AA2440" i="3"/>
  <c r="AA2444" i="3"/>
  <c r="AA2448" i="3"/>
  <c r="AA2411" i="3"/>
  <c r="AA2427" i="3"/>
  <c r="AA2443" i="3"/>
  <c r="AA2408" i="3"/>
  <c r="W2431" i="3"/>
  <c r="Y2431" i="3" s="1"/>
  <c r="W2447" i="3"/>
  <c r="Y2447" i="3" s="1"/>
  <c r="AA2418" i="3"/>
  <c r="W2430" i="3"/>
  <c r="Y2430" i="3" s="1"/>
  <c r="W2446" i="3"/>
  <c r="Y2446" i="3" s="1"/>
  <c r="W2417" i="3"/>
  <c r="Y2417" i="3" s="1"/>
  <c r="AA2431" i="3"/>
  <c r="AA2447" i="3"/>
  <c r="AA2398" i="3"/>
  <c r="W2450" i="3"/>
  <c r="AA2449" i="3"/>
  <c r="W2405" i="3"/>
  <c r="Y2405" i="3" s="1"/>
  <c r="AA2414" i="3"/>
  <c r="AA2423" i="3"/>
  <c r="AA2426" i="3"/>
  <c r="AA2401" i="3"/>
  <c r="W2401" i="3"/>
  <c r="Y2401" i="3" s="1"/>
  <c r="AA2413" i="3"/>
  <c r="W2426" i="3"/>
  <c r="Y2426" i="3" s="1"/>
  <c r="AA2430" i="3"/>
  <c r="AA2434" i="3"/>
  <c r="AA2438" i="3"/>
  <c r="AA2442" i="3"/>
  <c r="AA2446" i="3"/>
  <c r="W2406" i="3"/>
  <c r="Y2406" i="3" s="1"/>
  <c r="AA2416" i="3"/>
  <c r="W2435" i="3"/>
  <c r="Y2435" i="3" s="1"/>
  <c r="AA2405" i="3"/>
  <c r="AA2415" i="3"/>
  <c r="AA2439" i="3"/>
  <c r="AA2409" i="3"/>
  <c r="AA2421" i="3"/>
  <c r="W2437" i="3"/>
  <c r="Y2437" i="3" s="1"/>
  <c r="AA2410" i="3"/>
  <c r="AA2422" i="3"/>
  <c r="W2439" i="3"/>
  <c r="Y2439" i="3" s="1"/>
  <c r="X2678" i="3"/>
  <c r="Y2678" i="3" s="1"/>
  <c r="X2776" i="3"/>
  <c r="X2768" i="3"/>
  <c r="X2761" i="3"/>
  <c r="X2846" i="3"/>
  <c r="X2667" i="3"/>
  <c r="Y2667" i="3" s="1"/>
  <c r="X2774" i="3"/>
  <c r="X2760" i="3"/>
  <c r="X2752" i="3"/>
  <c r="X2840" i="3"/>
  <c r="X2674" i="3"/>
  <c r="Y2674" i="3" s="1"/>
  <c r="X2754" i="3"/>
  <c r="X2745" i="3"/>
  <c r="X2835" i="3"/>
  <c r="X2671" i="3"/>
  <c r="Y2671" i="3" s="1"/>
  <c r="X2773" i="3"/>
  <c r="X2751" i="3"/>
  <c r="X2737" i="3"/>
  <c r="X2748" i="3"/>
  <c r="X2732" i="3"/>
  <c r="X2842" i="3"/>
  <c r="X2828" i="3"/>
  <c r="X2812" i="3"/>
  <c r="X2908" i="3"/>
  <c r="Y2908" i="3" s="1"/>
  <c r="X2894" i="3"/>
  <c r="Y2894" i="3" s="1"/>
  <c r="X2875" i="3"/>
  <c r="Y2875" i="3" s="1"/>
  <c r="X2821" i="3"/>
  <c r="X2801" i="3"/>
  <c r="X2896" i="3"/>
  <c r="Y2896" i="3" s="1"/>
  <c r="X2870" i="3"/>
  <c r="Y2870" i="3" s="1"/>
  <c r="X2820" i="3"/>
  <c r="X2808" i="3"/>
  <c r="X2861" i="3"/>
  <c r="Y2861" i="3" s="1"/>
  <c r="X2900" i="3"/>
  <c r="Y2900" i="3" s="1"/>
  <c r="X2868" i="3"/>
  <c r="Y2868" i="3" s="1"/>
  <c r="X2818" i="3"/>
  <c r="X2807" i="3"/>
  <c r="X2910" i="3"/>
  <c r="Y2910" i="3" s="1"/>
  <c r="X2893" i="3"/>
  <c r="Y2893" i="3" s="1"/>
  <c r="X2873" i="3"/>
  <c r="Y2873" i="3" s="1"/>
  <c r="X2888" i="3"/>
  <c r="Y2888" i="3" s="1"/>
  <c r="X2871" i="3"/>
  <c r="Y2871" i="3" s="1"/>
  <c r="X3115" i="3"/>
  <c r="Y3115" i="3" s="1"/>
  <c r="X2953" i="3"/>
  <c r="Y2953" i="3" s="1"/>
  <c r="X2930" i="3"/>
  <c r="Y2930" i="3" s="1"/>
  <c r="X2913" i="3"/>
  <c r="Y2913" i="3" s="1"/>
  <c r="X2964" i="3"/>
  <c r="Y2964" i="3" s="1"/>
  <c r="X2941" i="3"/>
  <c r="Y2941" i="3" s="1"/>
  <c r="X3019" i="3"/>
  <c r="Y3019" i="3" s="1"/>
  <c r="X3002" i="3"/>
  <c r="Y3002" i="3" s="1"/>
  <c r="X2983" i="3"/>
  <c r="Y2983" i="3" s="1"/>
  <c r="X2960" i="3"/>
  <c r="Y2960" i="3" s="1"/>
  <c r="X2943" i="3"/>
  <c r="Y2943" i="3" s="1"/>
  <c r="X3030" i="3"/>
  <c r="Y3030" i="3" s="1"/>
  <c r="X3013" i="3"/>
  <c r="Y3013" i="3" s="1"/>
  <c r="X2862" i="3"/>
  <c r="Y2862" i="3" s="1"/>
  <c r="X2959" i="3"/>
  <c r="Y2959" i="3" s="1"/>
  <c r="X2944" i="3"/>
  <c r="Y2944" i="3" s="1"/>
  <c r="X3034" i="3"/>
  <c r="Y3034" i="3" s="1"/>
  <c r="X3014" i="3"/>
  <c r="Y3014" i="3" s="1"/>
  <c r="X2945" i="3"/>
  <c r="Y2945" i="3" s="1"/>
  <c r="X3032" i="3"/>
  <c r="Y3032" i="3" s="1"/>
  <c r="X3009" i="3"/>
  <c r="Y3009" i="3" s="1"/>
  <c r="X2998" i="3"/>
  <c r="Y2998" i="3" s="1"/>
  <c r="X2984" i="3"/>
  <c r="Y2984" i="3" s="1"/>
  <c r="X3088" i="3"/>
  <c r="X2986" i="3"/>
  <c r="Y2986" i="3" s="1"/>
  <c r="X3085" i="3"/>
  <c r="X2991" i="3"/>
  <c r="Y2991" i="3" s="1"/>
  <c r="X3086" i="3"/>
  <c r="X3073" i="3"/>
  <c r="X2992" i="3"/>
  <c r="Y2992" i="3" s="1"/>
  <c r="X3087" i="3"/>
  <c r="X3003" i="3"/>
  <c r="Y3003" i="3" s="1"/>
  <c r="X2987" i="3"/>
  <c r="Y2987" i="3" s="1"/>
  <c r="X3072" i="3"/>
  <c r="X3053" i="3"/>
  <c r="X3150" i="3"/>
  <c r="Y3150" i="3" s="1"/>
  <c r="X3058" i="3"/>
  <c r="X3161" i="3"/>
  <c r="Y3161" i="3" s="1"/>
  <c r="X3144" i="3"/>
  <c r="Y3144" i="3" s="1"/>
  <c r="X3050" i="3"/>
  <c r="X3155" i="3"/>
  <c r="Y3155" i="3" s="1"/>
  <c r="X3137" i="3"/>
  <c r="Y3137" i="3" s="1"/>
  <c r="X3159" i="3"/>
  <c r="Y3159" i="3" s="1"/>
  <c r="X3131" i="3"/>
  <c r="Y3131" i="3" s="1"/>
  <c r="X3059" i="3"/>
  <c r="X3145" i="3"/>
  <c r="Y3145" i="3" s="1"/>
  <c r="X3119" i="3"/>
  <c r="Y3119" i="3" s="1"/>
  <c r="X3209" i="3"/>
  <c r="Y3209" i="3" s="1"/>
  <c r="X3228" i="3"/>
  <c r="Y3228" i="3" s="1"/>
  <c r="X3208" i="3"/>
  <c r="Y3208" i="3" s="1"/>
  <c r="X3125" i="3"/>
  <c r="Y3125" i="3" s="1"/>
  <c r="X3225" i="3"/>
  <c r="Y3225" i="3" s="1"/>
  <c r="X3207" i="3"/>
  <c r="Y3207" i="3" s="1"/>
  <c r="X3122" i="3"/>
  <c r="Y3122" i="3" s="1"/>
  <c r="X3220" i="3"/>
  <c r="Y3220" i="3" s="1"/>
  <c r="X3142" i="3"/>
  <c r="Y3142" i="3" s="1"/>
  <c r="X3126" i="3"/>
  <c r="Y3126" i="3" s="1"/>
  <c r="X3226" i="3"/>
  <c r="Y3226" i="3" s="1"/>
  <c r="X3184" i="3"/>
  <c r="Y3184" i="3" s="1"/>
  <c r="X3195" i="3"/>
  <c r="Y3195" i="3" s="1"/>
  <c r="X3192" i="3"/>
  <c r="Y3192" i="3" s="1"/>
  <c r="X3212" i="3"/>
  <c r="Y3212" i="3" s="1"/>
  <c r="X3196" i="3"/>
  <c r="Y3196" i="3" s="1"/>
  <c r="X3183" i="3"/>
  <c r="Y3183" i="3" s="1"/>
  <c r="Z1297" i="3"/>
  <c r="Z1272" i="3"/>
  <c r="Z1283" i="3"/>
  <c r="V1297" i="3"/>
  <c r="Z1277" i="3"/>
  <c r="V2116" i="3"/>
  <c r="Z1853" i="3"/>
  <c r="Z2382" i="3"/>
  <c r="Z203" i="3"/>
  <c r="Z2383" i="3"/>
  <c r="X133" i="3"/>
  <c r="X666" i="3"/>
  <c r="X1720" i="3"/>
  <c r="X65" i="3"/>
  <c r="X600" i="3"/>
  <c r="X1123" i="3"/>
  <c r="X1654" i="3"/>
  <c r="X1919" i="3"/>
  <c r="X2247" i="3"/>
  <c r="X1587" i="3"/>
  <c r="X2781" i="3"/>
  <c r="X134" i="3"/>
  <c r="X2649" i="3"/>
  <c r="X2517" i="3"/>
  <c r="X2967" i="3"/>
  <c r="AB1654" i="3"/>
  <c r="V879" i="3"/>
  <c r="Z182" i="3"/>
  <c r="Z1295" i="3"/>
  <c r="V168" i="3"/>
  <c r="V184" i="3"/>
  <c r="Z938" i="3"/>
  <c r="Z879" i="3"/>
  <c r="V170" i="3"/>
  <c r="V186" i="3"/>
  <c r="Z874" i="3"/>
  <c r="Z149" i="3"/>
  <c r="W2255" i="3"/>
  <c r="AA2255" i="3"/>
  <c r="W2254" i="3"/>
  <c r="AA2254" i="3"/>
  <c r="W2253" i="3"/>
  <c r="AA2253" i="3"/>
  <c r="AA2252" i="3"/>
  <c r="AA2251" i="3"/>
  <c r="W2251" i="3"/>
  <c r="W2252" i="3"/>
  <c r="W2250" i="3"/>
  <c r="AA2250" i="3"/>
  <c r="AA2249" i="3"/>
  <c r="W2249" i="3"/>
  <c r="AA2248" i="3"/>
  <c r="W2196" i="3"/>
  <c r="Y2196" i="3" s="1"/>
  <c r="AA2195" i="3"/>
  <c r="W2248" i="3"/>
  <c r="T1465" i="3"/>
  <c r="U1465" i="3" s="1"/>
  <c r="AA143" i="3"/>
  <c r="W143" i="3"/>
  <c r="W142" i="3"/>
  <c r="AA142" i="3"/>
  <c r="AA141" i="3"/>
  <c r="W141" i="3"/>
  <c r="AA140" i="3"/>
  <c r="W140" i="3"/>
  <c r="W139" i="3"/>
  <c r="W138" i="3"/>
  <c r="AA139" i="3"/>
  <c r="AA138" i="3"/>
  <c r="W137" i="3"/>
  <c r="AA137" i="3"/>
  <c r="W136" i="3"/>
  <c r="AA136" i="3"/>
  <c r="AA135" i="3"/>
  <c r="W135" i="3"/>
  <c r="W673" i="3"/>
  <c r="AA673" i="3"/>
  <c r="W672" i="3"/>
  <c r="AA672" i="3"/>
  <c r="AA671" i="3"/>
  <c r="W671" i="3"/>
  <c r="AA670" i="3"/>
  <c r="W670" i="3"/>
  <c r="W669" i="3"/>
  <c r="AA669" i="3"/>
  <c r="AA668" i="3"/>
  <c r="W668" i="3"/>
  <c r="AA667" i="3"/>
  <c r="W667" i="3"/>
  <c r="T938" i="3"/>
  <c r="U938" i="3" s="1"/>
  <c r="F1284" i="3"/>
  <c r="F1297" i="3"/>
  <c r="AA1327" i="3"/>
  <c r="W1393" i="3"/>
  <c r="W1327" i="3"/>
  <c r="AA1393" i="3"/>
  <c r="AA1326" i="3"/>
  <c r="W1392" i="3"/>
  <c r="W1326" i="3"/>
  <c r="AA1392" i="3"/>
  <c r="AA1391" i="3"/>
  <c r="W1325" i="3"/>
  <c r="W1391" i="3"/>
  <c r="AA1325" i="3"/>
  <c r="AA1389" i="3"/>
  <c r="W1389" i="3"/>
  <c r="AA1390" i="3"/>
  <c r="W1390" i="3"/>
  <c r="W1324" i="3"/>
  <c r="W1323" i="3"/>
  <c r="AA1324" i="3"/>
  <c r="AA1323" i="3"/>
  <c r="AA1322" i="3"/>
  <c r="W1388" i="3"/>
  <c r="AA1388" i="3"/>
  <c r="W1322" i="3"/>
  <c r="AA1321" i="3"/>
  <c r="AA1387" i="3"/>
  <c r="W1321" i="3"/>
  <c r="W1387" i="3"/>
  <c r="AA1386" i="3"/>
  <c r="W1320" i="3"/>
  <c r="W1386" i="3"/>
  <c r="AA1320" i="3"/>
  <c r="F1401" i="3"/>
  <c r="F1439" i="3"/>
  <c r="F1472" i="3"/>
  <c r="F1491" i="3"/>
  <c r="F1474" i="3"/>
  <c r="F1622" i="3"/>
  <c r="F1635" i="3"/>
  <c r="F1846" i="3"/>
  <c r="F1831" i="3"/>
  <c r="F1812" i="3"/>
  <c r="F1809" i="3"/>
  <c r="F1829" i="3"/>
  <c r="AA1460" i="3"/>
  <c r="W1460" i="3"/>
  <c r="W1459" i="3"/>
  <c r="AA1459" i="3"/>
  <c r="AA1458" i="3"/>
  <c r="W1458" i="3"/>
  <c r="AA1457" i="3"/>
  <c r="W1457" i="3"/>
  <c r="AA1456" i="3"/>
  <c r="AA1455" i="3"/>
  <c r="W1456" i="3"/>
  <c r="W1455" i="3"/>
  <c r="W1454" i="3"/>
  <c r="AA1454" i="3"/>
  <c r="AA1453" i="3"/>
  <c r="W1453" i="3"/>
  <c r="AA1452" i="3"/>
  <c r="W1452" i="3"/>
  <c r="W1398" i="3"/>
  <c r="Y1398" i="3" s="1"/>
  <c r="AA1398" i="3"/>
  <c r="AA2058" i="3"/>
  <c r="W2058" i="3"/>
  <c r="AA2057" i="3"/>
  <c r="W2057" i="3"/>
  <c r="W2056" i="3"/>
  <c r="AA2056" i="3"/>
  <c r="W2054" i="3"/>
  <c r="AA2055" i="3"/>
  <c r="AA2054" i="3"/>
  <c r="W2055" i="3"/>
  <c r="W2053" i="3"/>
  <c r="AA2053" i="3"/>
  <c r="W2052" i="3"/>
  <c r="W2000" i="3"/>
  <c r="Y2000" i="3" s="1"/>
  <c r="AA2052" i="3"/>
  <c r="AA2000" i="3"/>
  <c r="W1999" i="3"/>
  <c r="Y1999" i="3" s="1"/>
  <c r="AA2976" i="3"/>
  <c r="W2976" i="3"/>
  <c r="AA2975" i="3"/>
  <c r="W2975" i="3"/>
  <c r="W2974" i="3"/>
  <c r="AA2974" i="3"/>
  <c r="W2973" i="3"/>
  <c r="AA2972" i="3"/>
  <c r="AA2973" i="3"/>
  <c r="W2972" i="3"/>
  <c r="AA2971" i="3"/>
  <c r="W2971" i="3"/>
  <c r="AA2970" i="3"/>
  <c r="W2970" i="3"/>
  <c r="AA2969" i="3"/>
  <c r="W2969" i="3"/>
  <c r="AB1721" i="3"/>
  <c r="X2590" i="3"/>
  <c r="X2458" i="3"/>
  <c r="X2323" i="3"/>
  <c r="X2189" i="3"/>
  <c r="X2058" i="3"/>
  <c r="X1861" i="3"/>
  <c r="X1728" i="3"/>
  <c r="X1595" i="3"/>
  <c r="X1460" i="3"/>
  <c r="X1327" i="3"/>
  <c r="X999" i="3"/>
  <c r="X608" i="3"/>
  <c r="X211" i="3"/>
  <c r="X673" i="3"/>
  <c r="X3174" i="3"/>
  <c r="X3043" i="3"/>
  <c r="X2922" i="3"/>
  <c r="X2790" i="3"/>
  <c r="X1065" i="3"/>
  <c r="X738" i="3"/>
  <c r="X410" i="3"/>
  <c r="X3239" i="3"/>
  <c r="X3109" i="3"/>
  <c r="X2976" i="3"/>
  <c r="X2856" i="3"/>
  <c r="X2723" i="3"/>
  <c r="X1261" i="3"/>
  <c r="X1130" i="3"/>
  <c r="X933" i="3"/>
  <c r="X542" i="3"/>
  <c r="X143" i="3"/>
  <c r="X803" i="3"/>
  <c r="X2123" i="3"/>
  <c r="X1528" i="3"/>
  <c r="X868" i="3"/>
  <c r="X344" i="3"/>
  <c r="X476" i="3"/>
  <c r="X2255" i="3"/>
  <c r="X1661" i="3"/>
  <c r="X277" i="3"/>
  <c r="X2391" i="3"/>
  <c r="X1794" i="3"/>
  <c r="X2524" i="3"/>
  <c r="X1928" i="3"/>
  <c r="X1393" i="3"/>
  <c r="X74" i="3"/>
  <c r="X2657" i="3"/>
  <c r="X3108" i="3"/>
  <c r="X2855" i="3"/>
  <c r="X2457" i="3"/>
  <c r="X2188" i="3"/>
  <c r="X1927" i="3"/>
  <c r="X1660" i="3"/>
  <c r="X1392" i="3"/>
  <c r="X1129" i="3"/>
  <c r="X867" i="3"/>
  <c r="X607" i="3"/>
  <c r="X343" i="3"/>
  <c r="X73" i="3"/>
  <c r="X3173" i="3"/>
  <c r="X2921" i="3"/>
  <c r="X2656" i="3"/>
  <c r="X2523" i="3"/>
  <c r="X2254" i="3"/>
  <c r="X1992" i="3"/>
  <c r="X1727" i="3"/>
  <c r="X1459" i="3"/>
  <c r="X932" i="3"/>
  <c r="X672" i="3"/>
  <c r="X409" i="3"/>
  <c r="X142" i="3"/>
  <c r="X3042" i="3"/>
  <c r="X2789" i="3"/>
  <c r="X2390" i="3"/>
  <c r="X2122" i="3"/>
  <c r="X1860" i="3"/>
  <c r="X1594" i="3"/>
  <c r="X1326" i="3"/>
  <c r="X1064" i="3"/>
  <c r="X802" i="3"/>
  <c r="X541" i="3"/>
  <c r="X276" i="3"/>
  <c r="X3238" i="3"/>
  <c r="X2975" i="3"/>
  <c r="X1793" i="3"/>
  <c r="X998" i="3"/>
  <c r="X475" i="3"/>
  <c r="X2322" i="3"/>
  <c r="X1260" i="3"/>
  <c r="X210" i="3"/>
  <c r="X2057" i="3"/>
  <c r="X2722" i="3"/>
  <c r="X2589" i="3"/>
  <c r="X1527" i="3"/>
  <c r="X737" i="3"/>
  <c r="X1526" i="3"/>
  <c r="X3172" i="3"/>
  <c r="X2920" i="3"/>
  <c r="X2655" i="3"/>
  <c r="X2522" i="3"/>
  <c r="X2253" i="3"/>
  <c r="X1991" i="3"/>
  <c r="X1726" i="3"/>
  <c r="X2321" i="3"/>
  <c r="X3237" i="3"/>
  <c r="X2974" i="3"/>
  <c r="X2721" i="3"/>
  <c r="X2588" i="3"/>
  <c r="X2320" i="3"/>
  <c r="X2056" i="3"/>
  <c r="X1792" i="3"/>
  <c r="X1458" i="3"/>
  <c r="X3107" i="3"/>
  <c r="X2854" i="3"/>
  <c r="X2456" i="3"/>
  <c r="X2187" i="3"/>
  <c r="X1926" i="3"/>
  <c r="X1659" i="3"/>
  <c r="X2788" i="3"/>
  <c r="X1525" i="3"/>
  <c r="X1259" i="3"/>
  <c r="X997" i="3"/>
  <c r="X736" i="3"/>
  <c r="X474" i="3"/>
  <c r="X209" i="3"/>
  <c r="X1391" i="3"/>
  <c r="X866" i="3"/>
  <c r="X342" i="3"/>
  <c r="X3041" i="3"/>
  <c r="X1859" i="3"/>
  <c r="X1593" i="3"/>
  <c r="X1325" i="3"/>
  <c r="X1063" i="3"/>
  <c r="X801" i="3"/>
  <c r="X540" i="3"/>
  <c r="X275" i="3"/>
  <c r="X141" i="3"/>
  <c r="X1128" i="3"/>
  <c r="X72" i="3"/>
  <c r="X2389" i="3"/>
  <c r="X1457" i="3"/>
  <c r="X931" i="3"/>
  <c r="X671" i="3"/>
  <c r="X408" i="3"/>
  <c r="X140" i="3"/>
  <c r="X2121" i="3"/>
  <c r="X606" i="3"/>
  <c r="X3236" i="3"/>
  <c r="X3171" i="3"/>
  <c r="X3106" i="3"/>
  <c r="X3040" i="3"/>
  <c r="X2973" i="3"/>
  <c r="X2919" i="3"/>
  <c r="X2853" i="3"/>
  <c r="X2787" i="3"/>
  <c r="X2720" i="3"/>
  <c r="X2654" i="3"/>
  <c r="X3170" i="3"/>
  <c r="X3039" i="3"/>
  <c r="X2918" i="3"/>
  <c r="X2786" i="3"/>
  <c r="X2653" i="3"/>
  <c r="X2586" i="3"/>
  <c r="X2454" i="3"/>
  <c r="X2318" i="3"/>
  <c r="X2185" i="3"/>
  <c r="X2054" i="3"/>
  <c r="X1924" i="3"/>
  <c r="X1790" i="3"/>
  <c r="X1657" i="3"/>
  <c r="X2587" i="3"/>
  <c r="X2521" i="3"/>
  <c r="X2455" i="3"/>
  <c r="X2388" i="3"/>
  <c r="X2319" i="3"/>
  <c r="X2252" i="3"/>
  <c r="X2186" i="3"/>
  <c r="X2120" i="3"/>
  <c r="X2055" i="3"/>
  <c r="X1990" i="3"/>
  <c r="X1925" i="3"/>
  <c r="X1858" i="3"/>
  <c r="X1791" i="3"/>
  <c r="X1725" i="3"/>
  <c r="X1658" i="3"/>
  <c r="X3235" i="3"/>
  <c r="X3105" i="3"/>
  <c r="X2972" i="3"/>
  <c r="X2852" i="3"/>
  <c r="X2719" i="3"/>
  <c r="X2520" i="3"/>
  <c r="X2387" i="3"/>
  <c r="X2251" i="3"/>
  <c r="X2119" i="3"/>
  <c r="X1989" i="3"/>
  <c r="X1857" i="3"/>
  <c r="X1724" i="3"/>
  <c r="X1592" i="3"/>
  <c r="X1524" i="3"/>
  <c r="X1456" i="3"/>
  <c r="X1390" i="3"/>
  <c r="X1324" i="3"/>
  <c r="X1258" i="3"/>
  <c r="X1127" i="3"/>
  <c r="X1062" i="3"/>
  <c r="X996" i="3"/>
  <c r="X930" i="3"/>
  <c r="X865" i="3"/>
  <c r="X800" i="3"/>
  <c r="X735" i="3"/>
  <c r="X670" i="3"/>
  <c r="X605" i="3"/>
  <c r="X539" i="3"/>
  <c r="X473" i="3"/>
  <c r="X407" i="3"/>
  <c r="X341" i="3"/>
  <c r="X274" i="3"/>
  <c r="X208" i="3"/>
  <c r="X139" i="3"/>
  <c r="X71" i="3"/>
  <c r="X1591" i="3"/>
  <c r="X1455" i="3"/>
  <c r="X1323" i="3"/>
  <c r="X1061" i="3"/>
  <c r="X929" i="3"/>
  <c r="X799" i="3"/>
  <c r="X669" i="3"/>
  <c r="X538" i="3"/>
  <c r="X406" i="3"/>
  <c r="X273" i="3"/>
  <c r="X138" i="3"/>
  <c r="X1257" i="3"/>
  <c r="X1126" i="3"/>
  <c r="X734" i="3"/>
  <c r="X604" i="3"/>
  <c r="X995" i="3"/>
  <c r="X864" i="3"/>
  <c r="X472" i="3"/>
  <c r="X340" i="3"/>
  <c r="X207" i="3"/>
  <c r="X70" i="3"/>
  <c r="X1523" i="3"/>
  <c r="X1389" i="3"/>
  <c r="X3104" i="3"/>
  <c r="X2851" i="3"/>
  <c r="X2317" i="3"/>
  <c r="X1856" i="3"/>
  <c r="X1454" i="3"/>
  <c r="X603" i="3"/>
  <c r="X339" i="3"/>
  <c r="X69" i="3"/>
  <c r="X1590" i="3"/>
  <c r="X471" i="3"/>
  <c r="X2917" i="3"/>
  <c r="X2386" i="3"/>
  <c r="X1923" i="3"/>
  <c r="X1522" i="3"/>
  <c r="X1256" i="3"/>
  <c r="X405" i="3"/>
  <c r="X137" i="3"/>
  <c r="X2971" i="3"/>
  <c r="X2453" i="3"/>
  <c r="X206" i="3"/>
  <c r="X3038" i="3"/>
  <c r="X2785" i="3"/>
  <c r="X2250" i="3"/>
  <c r="X1723" i="3"/>
  <c r="X1388" i="3"/>
  <c r="X537" i="3"/>
  <c r="X272" i="3"/>
  <c r="X2652" i="3"/>
  <c r="X2184" i="3"/>
  <c r="X1322" i="3"/>
  <c r="X3234" i="3"/>
  <c r="X2970" i="3"/>
  <c r="X2718" i="3"/>
  <c r="X2519" i="3"/>
  <c r="X2249" i="3"/>
  <c r="X1988" i="3"/>
  <c r="X1722" i="3"/>
  <c r="X1453" i="3"/>
  <c r="X928" i="3"/>
  <c r="X668" i="3"/>
  <c r="X404" i="3"/>
  <c r="X136" i="3"/>
  <c r="X2850" i="3"/>
  <c r="X2118" i="3"/>
  <c r="X1321" i="3"/>
  <c r="X798" i="3"/>
  <c r="X536" i="3"/>
  <c r="X271" i="3"/>
  <c r="X3037" i="3"/>
  <c r="X2784" i="3"/>
  <c r="X2585" i="3"/>
  <c r="X2316" i="3"/>
  <c r="X2053" i="3"/>
  <c r="X1789" i="3"/>
  <c r="X1521" i="3"/>
  <c r="X1255" i="3"/>
  <c r="X994" i="3"/>
  <c r="X733" i="3"/>
  <c r="X470" i="3"/>
  <c r="X205" i="3"/>
  <c r="X3103" i="3"/>
  <c r="X1589" i="3"/>
  <c r="X3169" i="3"/>
  <c r="X2916" i="3"/>
  <c r="X2651" i="3"/>
  <c r="X2452" i="3"/>
  <c r="X2183" i="3"/>
  <c r="X1922" i="3"/>
  <c r="X1656" i="3"/>
  <c r="X1387" i="3"/>
  <c r="X1125" i="3"/>
  <c r="X863" i="3"/>
  <c r="X602" i="3"/>
  <c r="X338" i="3"/>
  <c r="X68" i="3"/>
  <c r="X2385" i="3"/>
  <c r="X1855" i="3"/>
  <c r="X1060" i="3"/>
  <c r="X3036" i="3"/>
  <c r="X2783" i="3"/>
  <c r="X2584" i="3"/>
  <c r="X2315" i="3"/>
  <c r="X2052" i="3"/>
  <c r="X1788" i="3"/>
  <c r="X1520" i="3"/>
  <c r="X1254" i="3"/>
  <c r="X993" i="3"/>
  <c r="X732" i="3"/>
  <c r="X469" i="3"/>
  <c r="X204" i="3"/>
  <c r="X3102" i="3"/>
  <c r="X2849" i="3"/>
  <c r="X2384" i="3"/>
  <c r="X2117" i="3"/>
  <c r="X1854" i="3"/>
  <c r="X1588" i="3"/>
  <c r="X1320" i="3"/>
  <c r="X1059" i="3"/>
  <c r="X797" i="3"/>
  <c r="X535" i="3"/>
  <c r="X270" i="3"/>
  <c r="X3233" i="3"/>
  <c r="X2969" i="3"/>
  <c r="X2717" i="3"/>
  <c r="X2518" i="3"/>
  <c r="X2248" i="3"/>
  <c r="X1987" i="3"/>
  <c r="X1721" i="3"/>
  <c r="X1452" i="3"/>
  <c r="X927" i="3"/>
  <c r="X667" i="3"/>
  <c r="X403" i="3"/>
  <c r="X135" i="3"/>
  <c r="X2650" i="3"/>
  <c r="X1921" i="3"/>
  <c r="X862" i="3"/>
  <c r="X337" i="3"/>
  <c r="X2915" i="3"/>
  <c r="X2182" i="3"/>
  <c r="X1655" i="3"/>
  <c r="W2391" i="3"/>
  <c r="AA2391" i="3"/>
  <c r="AA2390" i="3"/>
  <c r="W2390" i="3"/>
  <c r="AA2389" i="3"/>
  <c r="W2389" i="3"/>
  <c r="AA2388" i="3"/>
  <c r="AA2387" i="3"/>
  <c r="W2387" i="3"/>
  <c r="W2388" i="3"/>
  <c r="W2386" i="3"/>
  <c r="AA2386" i="3"/>
  <c r="AA2385" i="3"/>
  <c r="W2385" i="3"/>
  <c r="W2384" i="3"/>
  <c r="AA2384" i="3"/>
  <c r="AA2330" i="3"/>
  <c r="W2331" i="3"/>
  <c r="Y2331" i="3" s="1"/>
  <c r="W2123" i="3"/>
  <c r="AA2123" i="3"/>
  <c r="AA2122" i="3"/>
  <c r="W2122" i="3"/>
  <c r="AA2121" i="3"/>
  <c r="W2121" i="3"/>
  <c r="AA2120" i="3"/>
  <c r="AA2119" i="3"/>
  <c r="W2119" i="3"/>
  <c r="W2120" i="3"/>
  <c r="AA2118" i="3"/>
  <c r="W2118" i="3"/>
  <c r="W2117" i="3"/>
  <c r="AA2117" i="3"/>
  <c r="AA2065" i="3"/>
  <c r="W1928" i="3"/>
  <c r="AA1928" i="3"/>
  <c r="W1927" i="3"/>
  <c r="AA1927" i="3"/>
  <c r="AA1926" i="3"/>
  <c r="W1926" i="3"/>
  <c r="W1924" i="3"/>
  <c r="AA1925" i="3"/>
  <c r="AA1924" i="3"/>
  <c r="W1925" i="3"/>
  <c r="W1923" i="3"/>
  <c r="AA1923" i="3"/>
  <c r="AA1922" i="3"/>
  <c r="W1922" i="3"/>
  <c r="AA1921" i="3"/>
  <c r="W1921" i="3"/>
  <c r="Z186" i="3"/>
  <c r="Z176" i="3"/>
  <c r="Z164" i="3"/>
  <c r="V153" i="3"/>
  <c r="V163" i="3"/>
  <c r="Z185" i="3"/>
  <c r="V165" i="3"/>
  <c r="Z184" i="3"/>
  <c r="Z172" i="3"/>
  <c r="Z162" i="3"/>
  <c r="V149" i="3"/>
  <c r="Z153" i="3"/>
  <c r="Z169" i="3"/>
  <c r="Z171" i="3"/>
  <c r="T148" i="3"/>
  <c r="U148" i="3" s="1"/>
  <c r="Z178" i="3"/>
  <c r="Z168" i="3"/>
  <c r="Z156" i="3"/>
  <c r="V151" i="3"/>
  <c r="Z161" i="3"/>
  <c r="V179" i="3"/>
  <c r="Z163" i="3"/>
  <c r="V181" i="3"/>
  <c r="V877" i="3"/>
  <c r="V886" i="3"/>
  <c r="V876" i="3"/>
  <c r="Z873" i="3"/>
  <c r="V885" i="3"/>
  <c r="V875" i="3"/>
  <c r="V884" i="3"/>
  <c r="V874" i="3"/>
  <c r="Z885" i="3"/>
  <c r="T873" i="3"/>
  <c r="U873" i="3" s="1"/>
  <c r="V881" i="3"/>
  <c r="V878" i="3"/>
  <c r="Z877" i="3"/>
  <c r="W738" i="3"/>
  <c r="AA738" i="3"/>
  <c r="AA737" i="3"/>
  <c r="W737" i="3"/>
  <c r="W736" i="3"/>
  <c r="AA736" i="3"/>
  <c r="AA734" i="3"/>
  <c r="W734" i="3"/>
  <c r="AA735" i="3"/>
  <c r="W735" i="3"/>
  <c r="W733" i="3"/>
  <c r="AA733" i="3"/>
  <c r="W732" i="3"/>
  <c r="AA732" i="3"/>
  <c r="W1261" i="3"/>
  <c r="AA1260" i="3"/>
  <c r="W1260" i="3"/>
  <c r="AA1259" i="3"/>
  <c r="W1259" i="3"/>
  <c r="AA1257" i="3"/>
  <c r="W1257" i="3"/>
  <c r="W1258" i="3"/>
  <c r="AA1258" i="3"/>
  <c r="W1256" i="3"/>
  <c r="AA1256" i="3"/>
  <c r="W1255" i="3"/>
  <c r="AA1255" i="3"/>
  <c r="W1254" i="3"/>
  <c r="V1285" i="3"/>
  <c r="V1270" i="3"/>
  <c r="V1277" i="3"/>
  <c r="V1273" i="3"/>
  <c r="Z1271" i="3"/>
  <c r="V1299" i="3"/>
  <c r="Z1267" i="3"/>
  <c r="T1265" i="3"/>
  <c r="U1265" i="3" s="1"/>
  <c r="V1291" i="3"/>
  <c r="V1279" i="3"/>
  <c r="AA1861" i="3"/>
  <c r="W1861" i="3"/>
  <c r="AA1860" i="3"/>
  <c r="W1860" i="3"/>
  <c r="AA1859" i="3"/>
  <c r="W1859" i="3"/>
  <c r="AA1858" i="3"/>
  <c r="AA1857" i="3"/>
  <c r="W1858" i="3"/>
  <c r="W1857" i="3"/>
  <c r="AA1856" i="3"/>
  <c r="W1856" i="3"/>
  <c r="AA1855" i="3"/>
  <c r="W1855" i="3"/>
  <c r="W1854" i="3"/>
  <c r="AA1854" i="3"/>
  <c r="AA1800" i="3"/>
  <c r="W1801" i="3"/>
  <c r="Y1801" i="3" s="1"/>
  <c r="W1802" i="3"/>
  <c r="Y1802" i="3" s="1"/>
  <c r="AA1801" i="3"/>
  <c r="F1326" i="3"/>
  <c r="F1325" i="3"/>
  <c r="F1323" i="3"/>
  <c r="F1324" i="3"/>
  <c r="F1322" i="3"/>
  <c r="F1321" i="3"/>
  <c r="F1320" i="3"/>
  <c r="F1315" i="3"/>
  <c r="F1299" i="3"/>
  <c r="F1283" i="3"/>
  <c r="F1318" i="3"/>
  <c r="F1302" i="3"/>
  <c r="F1286" i="3"/>
  <c r="F1270" i="3"/>
  <c r="F1305" i="3"/>
  <c r="F1289" i="3"/>
  <c r="F1273" i="3"/>
  <c r="F1308" i="3"/>
  <c r="F1292" i="3"/>
  <c r="F1276" i="3"/>
  <c r="F1311" i="3"/>
  <c r="F1295" i="3"/>
  <c r="F1279" i="3"/>
  <c r="F1314" i="3"/>
  <c r="F1298" i="3"/>
  <c r="F1282" i="3"/>
  <c r="F1317" i="3"/>
  <c r="F1301" i="3"/>
  <c r="F1285" i="3"/>
  <c r="F1269" i="3"/>
  <c r="F1304" i="3"/>
  <c r="F1288" i="3"/>
  <c r="F1272" i="3"/>
  <c r="F1319" i="3"/>
  <c r="F1267" i="3"/>
  <c r="F1303" i="3"/>
  <c r="F1287" i="3"/>
  <c r="F1271" i="3"/>
  <c r="F1306" i="3"/>
  <c r="F1290" i="3"/>
  <c r="F1274" i="3"/>
  <c r="F1309" i="3"/>
  <c r="F1293" i="3"/>
  <c r="F1277" i="3"/>
  <c r="F1312" i="3"/>
  <c r="F1296" i="3"/>
  <c r="F1280" i="3"/>
  <c r="F1459" i="3"/>
  <c r="F1458" i="3"/>
  <c r="F1457" i="3"/>
  <c r="F1455" i="3"/>
  <c r="F1456" i="3"/>
  <c r="F1454" i="3"/>
  <c r="F1453" i="3"/>
  <c r="F1452" i="3"/>
  <c r="F1451" i="3"/>
  <c r="F1414" i="3"/>
  <c r="F1430" i="3"/>
  <c r="F1446" i="3"/>
  <c r="F1415" i="3"/>
  <c r="F1431" i="3"/>
  <c r="F1447" i="3"/>
  <c r="F1412" i="3"/>
  <c r="F1428" i="3"/>
  <c r="F1444" i="3"/>
  <c r="F1409" i="3"/>
  <c r="F1425" i="3"/>
  <c r="F1441" i="3"/>
  <c r="F1450" i="3"/>
  <c r="F1402" i="3"/>
  <c r="F1418" i="3"/>
  <c r="F1434" i="3"/>
  <c r="F1403" i="3"/>
  <c r="F1419" i="3"/>
  <c r="F1435" i="3"/>
  <c r="F1400" i="3"/>
  <c r="F1416" i="3"/>
  <c r="F1432" i="3"/>
  <c r="F1448" i="3"/>
  <c r="F1413" i="3"/>
  <c r="F1429" i="3"/>
  <c r="F1445" i="3"/>
  <c r="F1449" i="3"/>
  <c r="F1410" i="3"/>
  <c r="F1426" i="3"/>
  <c r="F1442" i="3"/>
  <c r="F1411" i="3"/>
  <c r="F1427" i="3"/>
  <c r="F1443" i="3"/>
  <c r="F1408" i="3"/>
  <c r="F1424" i="3"/>
  <c r="F1440" i="3"/>
  <c r="F1405" i="3"/>
  <c r="F1421" i="3"/>
  <c r="F1437" i="3"/>
  <c r="F1527" i="3"/>
  <c r="F1526" i="3"/>
  <c r="F1525" i="3"/>
  <c r="F1523" i="3"/>
  <c r="F1524" i="3"/>
  <c r="F1522" i="3"/>
  <c r="F1521" i="3"/>
  <c r="F1520" i="3"/>
  <c r="F1519" i="3"/>
  <c r="F1468" i="3"/>
  <c r="F1477" i="3"/>
  <c r="F1509" i="3"/>
  <c r="F1506" i="3"/>
  <c r="F1485" i="3"/>
  <c r="F1515" i="3"/>
  <c r="F1494" i="3"/>
  <c r="F1473" i="3"/>
  <c r="F1502" i="3"/>
  <c r="F1481" i="3"/>
  <c r="F1512" i="3"/>
  <c r="F1496" i="3"/>
  <c r="F1480" i="3"/>
  <c r="F1518" i="3"/>
  <c r="F1466" i="3"/>
  <c r="F1493" i="3"/>
  <c r="F1503" i="3"/>
  <c r="F1501" i="3"/>
  <c r="F1479" i="3"/>
  <c r="F1510" i="3"/>
  <c r="F1489" i="3"/>
  <c r="F1467" i="3"/>
  <c r="F1497" i="3"/>
  <c r="F1475" i="3"/>
  <c r="F1508" i="3"/>
  <c r="F1492" i="3"/>
  <c r="F1476" i="3"/>
  <c r="F1514" i="3"/>
  <c r="F1471" i="3"/>
  <c r="F1511" i="3"/>
  <c r="F1490" i="3"/>
  <c r="F1469" i="3"/>
  <c r="F1499" i="3"/>
  <c r="F1478" i="3"/>
  <c r="F1507" i="3"/>
  <c r="F1486" i="3"/>
  <c r="F1516" i="3"/>
  <c r="F1500" i="3"/>
  <c r="F1484" i="3"/>
  <c r="F1660" i="3"/>
  <c r="F1659" i="3"/>
  <c r="F1658" i="3"/>
  <c r="F1657" i="3"/>
  <c r="F1656" i="3"/>
  <c r="F1655" i="3"/>
  <c r="F1648" i="3"/>
  <c r="F1632" i="3"/>
  <c r="F1616" i="3"/>
  <c r="F1643" i="3"/>
  <c r="F1627" i="3"/>
  <c r="F1611" i="3"/>
  <c r="F1646" i="3"/>
  <c r="F1630" i="3"/>
  <c r="F1614" i="3"/>
  <c r="F1649" i="3"/>
  <c r="F1633" i="3"/>
  <c r="F1617" i="3"/>
  <c r="F1644" i="3"/>
  <c r="F1628" i="3"/>
  <c r="F1612" i="3"/>
  <c r="F1639" i="3"/>
  <c r="F1623" i="3"/>
  <c r="F1607" i="3"/>
  <c r="F1642" i="3"/>
  <c r="F1626" i="3"/>
  <c r="F1610" i="3"/>
  <c r="F1645" i="3"/>
  <c r="F1629" i="3"/>
  <c r="F1613" i="3"/>
  <c r="F1654" i="3"/>
  <c r="F1652" i="3"/>
  <c r="F1636" i="3"/>
  <c r="F1620" i="3"/>
  <c r="F1604" i="3"/>
  <c r="F1647" i="3"/>
  <c r="F1631" i="3"/>
  <c r="F1615" i="3"/>
  <c r="F1650" i="3"/>
  <c r="F1634" i="3"/>
  <c r="F1618" i="3"/>
  <c r="F1602" i="3"/>
  <c r="F1653" i="3"/>
  <c r="F1637" i="3"/>
  <c r="F1621" i="3"/>
  <c r="F1860" i="3"/>
  <c r="F1859" i="3"/>
  <c r="F1858" i="3"/>
  <c r="F1857" i="3"/>
  <c r="F1856" i="3"/>
  <c r="F1855" i="3"/>
  <c r="F1854" i="3"/>
  <c r="F1802" i="3"/>
  <c r="F1845" i="3"/>
  <c r="F1805" i="3"/>
  <c r="F1841" i="3"/>
  <c r="F1800" i="3"/>
  <c r="F1836" i="3"/>
  <c r="F1820" i="3"/>
  <c r="F1804" i="3"/>
  <c r="F1839" i="3"/>
  <c r="F1823" i="3"/>
  <c r="F1807" i="3"/>
  <c r="F1838" i="3"/>
  <c r="F1822" i="3"/>
  <c r="F1806" i="3"/>
  <c r="F1853" i="3"/>
  <c r="F1813" i="3"/>
  <c r="F1833" i="3"/>
  <c r="F1817" i="3"/>
  <c r="F1825" i="3"/>
  <c r="F1848" i="3"/>
  <c r="F1832" i="3"/>
  <c r="F1816" i="3"/>
  <c r="F1851" i="3"/>
  <c r="F1835" i="3"/>
  <c r="F1819" i="3"/>
  <c r="F1803" i="3"/>
  <c r="F1850" i="3"/>
  <c r="F1834" i="3"/>
  <c r="F1818" i="3"/>
  <c r="F1849" i="3"/>
  <c r="F1821" i="3"/>
  <c r="F1840" i="3"/>
  <c r="F1824" i="3"/>
  <c r="F1808" i="3"/>
  <c r="F1843" i="3"/>
  <c r="F1827" i="3"/>
  <c r="F1811" i="3"/>
  <c r="F1842" i="3"/>
  <c r="F1826" i="3"/>
  <c r="F1810" i="3"/>
  <c r="AA2187" i="3"/>
  <c r="W2187" i="3"/>
  <c r="W2183" i="3"/>
  <c r="AA2183" i="3"/>
  <c r="W2524" i="3"/>
  <c r="AA2524" i="3"/>
  <c r="W2523" i="3"/>
  <c r="AA2523" i="3"/>
  <c r="W2522" i="3"/>
  <c r="AA2522" i="3"/>
  <c r="AA2521" i="3"/>
  <c r="AA2520" i="3"/>
  <c r="W2520" i="3"/>
  <c r="W2521" i="3"/>
  <c r="AA2519" i="3"/>
  <c r="W2519" i="3"/>
  <c r="AA2518" i="3"/>
  <c r="W2518" i="3"/>
  <c r="AA2516" i="3"/>
  <c r="F2523" i="3"/>
  <c r="F2522" i="3"/>
  <c r="F2521" i="3"/>
  <c r="F2520" i="3"/>
  <c r="F2519" i="3"/>
  <c r="F2466" i="3"/>
  <c r="F2482" i="3"/>
  <c r="F2498" i="3"/>
  <c r="F2514" i="3"/>
  <c r="F2479" i="3"/>
  <c r="F2495" i="3"/>
  <c r="F2511" i="3"/>
  <c r="F2476" i="3"/>
  <c r="F2492" i="3"/>
  <c r="F2508" i="3"/>
  <c r="F2469" i="3"/>
  <c r="F2485" i="3"/>
  <c r="F2501" i="3"/>
  <c r="F2470" i="3"/>
  <c r="F2486" i="3"/>
  <c r="F2502" i="3"/>
  <c r="F2467" i="3"/>
  <c r="F2483" i="3"/>
  <c r="F2499" i="3"/>
  <c r="F2515" i="3"/>
  <c r="F2480" i="3"/>
  <c r="F2496" i="3"/>
  <c r="F2512" i="3"/>
  <c r="F2473" i="3"/>
  <c r="F2489" i="3"/>
  <c r="F2505" i="3"/>
  <c r="F2518" i="3"/>
  <c r="F2516" i="3"/>
  <c r="F2478" i="3"/>
  <c r="F2494" i="3"/>
  <c r="F2510" i="3"/>
  <c r="F2475" i="3"/>
  <c r="F2491" i="3"/>
  <c r="F2507" i="3"/>
  <c r="F2472" i="3"/>
  <c r="F2488" i="3"/>
  <c r="F2504" i="3"/>
  <c r="F2465" i="3"/>
  <c r="F2481" i="3"/>
  <c r="F2497" i="3"/>
  <c r="F2513" i="3"/>
  <c r="F2506" i="3"/>
  <c r="F2468" i="3"/>
  <c r="F2477" i="3"/>
  <c r="F2517" i="3"/>
  <c r="F2471" i="3"/>
  <c r="F2484" i="3"/>
  <c r="F2493" i="3"/>
  <c r="F2490" i="3"/>
  <c r="F2503" i="3"/>
  <c r="F2464" i="3"/>
  <c r="AA1254" i="3"/>
  <c r="Z1854" i="3"/>
  <c r="Z166" i="3"/>
  <c r="Z155" i="3"/>
  <c r="V157" i="3"/>
  <c r="V160" i="3"/>
  <c r="V176" i="3"/>
  <c r="Z880" i="3"/>
  <c r="Z887" i="3"/>
  <c r="V1271" i="3"/>
  <c r="V162" i="3"/>
  <c r="V178" i="3"/>
  <c r="Z882" i="3"/>
  <c r="Z881" i="3"/>
  <c r="V1275" i="3"/>
  <c r="AA2331" i="3"/>
  <c r="W1868" i="3"/>
  <c r="Y1868" i="3" s="1"/>
  <c r="Z177" i="3"/>
  <c r="V883" i="3"/>
  <c r="AA74" i="3"/>
  <c r="W74" i="3"/>
  <c r="W73" i="3"/>
  <c r="AA73" i="3"/>
  <c r="AA72" i="3"/>
  <c r="W72" i="3"/>
  <c r="AA70" i="3"/>
  <c r="W70" i="3"/>
  <c r="W71" i="3"/>
  <c r="AA71" i="3"/>
  <c r="W69" i="3"/>
  <c r="AA69" i="3"/>
  <c r="W68" i="3"/>
  <c r="AA68" i="3"/>
  <c r="AA67" i="3"/>
  <c r="W67" i="3"/>
  <c r="W277" i="3"/>
  <c r="AA277" i="3"/>
  <c r="AA276" i="3"/>
  <c r="W276" i="3"/>
  <c r="W275" i="3"/>
  <c r="AA275" i="3"/>
  <c r="AA274" i="3"/>
  <c r="AA273" i="3"/>
  <c r="W274" i="3"/>
  <c r="W273" i="3"/>
  <c r="AA272" i="3"/>
  <c r="W272" i="3"/>
  <c r="AA271" i="3"/>
  <c r="W271" i="3"/>
  <c r="W270" i="3"/>
  <c r="AA270" i="3"/>
  <c r="W410" i="3"/>
  <c r="AA410" i="3"/>
  <c r="W409" i="3"/>
  <c r="AA409" i="3"/>
  <c r="AA408" i="3"/>
  <c r="W408" i="3"/>
  <c r="W407" i="3"/>
  <c r="W406" i="3"/>
  <c r="AA407" i="3"/>
  <c r="AA406" i="3"/>
  <c r="W405" i="3"/>
  <c r="AA405" i="3"/>
  <c r="W404" i="3"/>
  <c r="AA404" i="3"/>
  <c r="AA403" i="3"/>
  <c r="W403" i="3"/>
  <c r="W868" i="3"/>
  <c r="AA868" i="3"/>
  <c r="W867" i="3"/>
  <c r="AA867" i="3"/>
  <c r="AA866" i="3"/>
  <c r="W866" i="3"/>
  <c r="AA864" i="3"/>
  <c r="W864" i="3"/>
  <c r="W865" i="3"/>
  <c r="AA865" i="3"/>
  <c r="AA863" i="3"/>
  <c r="W863" i="3"/>
  <c r="AA862" i="3"/>
  <c r="W862" i="3"/>
  <c r="F1316" i="3"/>
  <c r="F1278" i="3"/>
  <c r="F1291" i="3"/>
  <c r="F1433" i="3"/>
  <c r="F1420" i="3"/>
  <c r="F1407" i="3"/>
  <c r="F1504" i="3"/>
  <c r="F1483" i="3"/>
  <c r="F1517" i="3"/>
  <c r="F1625" i="3"/>
  <c r="F1601" i="3"/>
  <c r="F1603" i="3"/>
  <c r="F1640" i="3"/>
  <c r="F1814" i="3"/>
  <c r="F1844" i="3"/>
  <c r="F1801" i="3"/>
  <c r="W1661" i="3"/>
  <c r="AA1661" i="3"/>
  <c r="W1660" i="3"/>
  <c r="AA1660" i="3"/>
  <c r="AA1659" i="3"/>
  <c r="W1659" i="3"/>
  <c r="W1657" i="3"/>
  <c r="AA1658" i="3"/>
  <c r="AA1657" i="3"/>
  <c r="W1658" i="3"/>
  <c r="W1656" i="3"/>
  <c r="AA1656" i="3"/>
  <c r="AA1655" i="3"/>
  <c r="W1655" i="3"/>
  <c r="AA1602" i="3"/>
  <c r="W1601" i="3"/>
  <c r="Y1601" i="3" s="1"/>
  <c r="V939" i="3"/>
  <c r="Z939" i="3"/>
  <c r="F2474" i="3"/>
  <c r="AA2856" i="3"/>
  <c r="W2856" i="3"/>
  <c r="W2855" i="3"/>
  <c r="AA2855" i="3"/>
  <c r="AA2854" i="3"/>
  <c r="W2854" i="3"/>
  <c r="W2853" i="3"/>
  <c r="AA2852" i="3"/>
  <c r="AA2853" i="3"/>
  <c r="W2852" i="3"/>
  <c r="W2851" i="3"/>
  <c r="AA2851" i="3"/>
  <c r="AA2850" i="3"/>
  <c r="W2850" i="3"/>
  <c r="W2849" i="3"/>
  <c r="AA2849" i="3"/>
  <c r="F2589" i="3"/>
  <c r="F2588" i="3"/>
  <c r="F2587" i="3"/>
  <c r="F2586" i="3"/>
  <c r="F2585" i="3"/>
  <c r="F2584" i="3"/>
  <c r="F2533" i="3"/>
  <c r="F2572" i="3"/>
  <c r="F2550" i="3"/>
  <c r="F2565" i="3"/>
  <c r="F2544" i="3"/>
  <c r="F2531" i="3"/>
  <c r="F2547" i="3"/>
  <c r="F2563" i="3"/>
  <c r="F2579" i="3"/>
  <c r="F2564" i="3"/>
  <c r="F2542" i="3"/>
  <c r="F2573" i="3"/>
  <c r="F2552" i="3"/>
  <c r="F2583" i="3"/>
  <c r="F2566" i="3"/>
  <c r="F2545" i="3"/>
  <c r="F2581" i="3"/>
  <c r="F2560" i="3"/>
  <c r="F2538" i="3"/>
  <c r="F2535" i="3"/>
  <c r="F2551" i="3"/>
  <c r="F2567" i="3"/>
  <c r="F2580" i="3"/>
  <c r="F2558" i="3"/>
  <c r="F2537" i="3"/>
  <c r="F2568" i="3"/>
  <c r="F2546" i="3"/>
  <c r="F2577" i="3"/>
  <c r="F2556" i="3"/>
  <c r="F2534" i="3"/>
  <c r="F2570" i="3"/>
  <c r="F2549" i="3"/>
  <c r="F2543" i="3"/>
  <c r="F2559" i="3"/>
  <c r="F2575" i="3"/>
  <c r="F2569" i="3"/>
  <c r="F2548" i="3"/>
  <c r="F2578" i="3"/>
  <c r="F2557" i="3"/>
  <c r="F2536" i="3"/>
  <c r="F2582" i="3"/>
  <c r="F2561" i="3"/>
  <c r="F2554" i="3"/>
  <c r="F2539" i="3"/>
  <c r="F2553" i="3"/>
  <c r="F2540" i="3"/>
  <c r="F2555" i="3"/>
  <c r="F2532" i="3"/>
  <c r="F2562" i="3"/>
  <c r="F2530" i="3"/>
  <c r="F2576" i="3"/>
  <c r="F2574" i="3"/>
  <c r="F2722" i="3"/>
  <c r="F2721" i="3"/>
  <c r="F2719" i="3"/>
  <c r="F2720" i="3"/>
  <c r="F2718" i="3"/>
  <c r="F2715" i="3"/>
  <c r="F2673" i="3"/>
  <c r="F2701" i="3"/>
  <c r="F2682" i="3"/>
  <c r="F2698" i="3"/>
  <c r="F2695" i="3"/>
  <c r="F2711" i="3"/>
  <c r="F2674" i="3"/>
  <c r="F2676" i="3"/>
  <c r="F2692" i="3"/>
  <c r="F2708" i="3"/>
  <c r="F2702" i="3"/>
  <c r="F2681" i="3"/>
  <c r="F2679" i="3"/>
  <c r="F2709" i="3"/>
  <c r="F2678" i="3"/>
  <c r="F2685" i="3"/>
  <c r="F2703" i="3"/>
  <c r="F2671" i="3"/>
  <c r="F2664" i="3"/>
  <c r="F2680" i="3"/>
  <c r="F2696" i="3"/>
  <c r="F2712" i="3"/>
  <c r="F2697" i="3"/>
  <c r="F2675" i="3"/>
  <c r="F2717" i="3"/>
  <c r="F2716" i="3"/>
  <c r="F2666" i="3"/>
  <c r="F2694" i="3"/>
  <c r="F2699" i="3"/>
  <c r="F2706" i="3"/>
  <c r="F2705" i="3"/>
  <c r="F2667" i="3"/>
  <c r="F2683" i="3"/>
  <c r="F2690" i="3"/>
  <c r="F2689" i="3"/>
  <c r="F2672" i="3"/>
  <c r="F2688" i="3"/>
  <c r="F2704" i="3"/>
  <c r="F2707" i="3"/>
  <c r="F2686" i="3"/>
  <c r="F2665" i="3"/>
  <c r="F2687" i="3"/>
  <c r="F2669" i="3"/>
  <c r="F2714" i="3"/>
  <c r="F2684" i="3"/>
  <c r="F2670" i="3"/>
  <c r="F2663" i="3"/>
  <c r="F2677" i="3"/>
  <c r="F2693" i="3"/>
  <c r="F2700" i="3"/>
  <c r="F2668" i="3"/>
  <c r="F2691" i="3"/>
  <c r="F2855" i="3"/>
  <c r="F2854" i="3"/>
  <c r="F2852" i="3"/>
  <c r="F2853" i="3"/>
  <c r="F2851" i="3"/>
  <c r="F2850" i="3"/>
  <c r="F2832" i="3"/>
  <c r="F2811" i="3"/>
  <c r="F2842" i="3"/>
  <c r="F2820" i="3"/>
  <c r="F2797" i="3"/>
  <c r="F2813" i="3"/>
  <c r="F2829" i="3"/>
  <c r="F2845" i="3"/>
  <c r="F2830" i="3"/>
  <c r="F2808" i="3"/>
  <c r="F2828" i="3"/>
  <c r="F2807" i="3"/>
  <c r="F2849" i="3"/>
  <c r="F2799" i="3"/>
  <c r="F2796" i="3"/>
  <c r="F2827" i="3"/>
  <c r="F2806" i="3"/>
  <c r="F2836" i="3"/>
  <c r="F2815" i="3"/>
  <c r="F2801" i="3"/>
  <c r="F2817" i="3"/>
  <c r="F2833" i="3"/>
  <c r="F2846" i="3"/>
  <c r="F2824" i="3"/>
  <c r="F2803" i="3"/>
  <c r="F2844" i="3"/>
  <c r="F2823" i="3"/>
  <c r="F2802" i="3"/>
  <c r="F2838" i="3"/>
  <c r="F2816" i="3"/>
  <c r="F2847" i="3"/>
  <c r="F2826" i="3"/>
  <c r="F2804" i="3"/>
  <c r="F2809" i="3"/>
  <c r="F2825" i="3"/>
  <c r="F2841" i="3"/>
  <c r="F2835" i="3"/>
  <c r="F2814" i="3"/>
  <c r="F2834" i="3"/>
  <c r="F2812" i="3"/>
  <c r="F2800" i="3"/>
  <c r="F2821" i="3"/>
  <c r="F2798" i="3"/>
  <c r="F2839" i="3"/>
  <c r="F2848" i="3"/>
  <c r="F2837" i="3"/>
  <c r="F2818" i="3"/>
  <c r="F2822" i="3"/>
  <c r="F2810" i="3"/>
  <c r="F2805" i="3"/>
  <c r="F2819" i="3"/>
  <c r="W2922" i="3"/>
  <c r="AA2922" i="3"/>
  <c r="W2921" i="3"/>
  <c r="AA2921" i="3"/>
  <c r="W2920" i="3"/>
  <c r="AA2920" i="3"/>
  <c r="W2919" i="3"/>
  <c r="W2918" i="3"/>
  <c r="AA2919" i="3"/>
  <c r="AA2918" i="3"/>
  <c r="W2917" i="3"/>
  <c r="AA2917" i="3"/>
  <c r="AA2916" i="3"/>
  <c r="W2916" i="3"/>
  <c r="AA2915" i="3"/>
  <c r="W2915" i="3"/>
  <c r="F3173" i="3"/>
  <c r="F3172" i="3"/>
  <c r="F3170" i="3"/>
  <c r="F3171" i="3"/>
  <c r="F3169" i="3"/>
  <c r="F3167" i="3"/>
  <c r="F3166" i="3"/>
  <c r="F3135" i="3"/>
  <c r="F3155" i="3"/>
  <c r="F3127" i="3"/>
  <c r="F3154" i="3"/>
  <c r="F3124" i="3"/>
  <c r="F3120" i="3"/>
  <c r="F3142" i="3"/>
  <c r="F3163" i="3"/>
  <c r="F3143" i="3"/>
  <c r="F3165" i="3"/>
  <c r="F3149" i="3"/>
  <c r="F3133" i="3"/>
  <c r="F3130" i="3"/>
  <c r="F3144" i="3"/>
  <c r="F3138" i="3"/>
  <c r="F3128" i="3"/>
  <c r="F3148" i="3"/>
  <c r="F3119" i="3"/>
  <c r="F3146" i="3"/>
  <c r="F3126" i="3"/>
  <c r="F3147" i="3"/>
  <c r="F3156" i="3"/>
  <c r="F3161" i="3"/>
  <c r="F3145" i="3"/>
  <c r="F3129" i="3"/>
  <c r="F3118" i="3"/>
  <c r="F3123" i="3"/>
  <c r="F3150" i="3"/>
  <c r="F3162" i="3"/>
  <c r="F3134" i="3"/>
  <c r="F3160" i="3"/>
  <c r="F3132" i="3"/>
  <c r="F3117" i="3"/>
  <c r="F3136" i="3"/>
  <c r="F3158" i="3"/>
  <c r="F3153" i="3"/>
  <c r="F3137" i="3"/>
  <c r="F3121" i="3"/>
  <c r="F3116" i="3"/>
  <c r="F3115" i="3"/>
  <c r="F3131" i="3"/>
  <c r="F3125" i="3"/>
  <c r="F3151" i="3"/>
  <c r="F3164" i="3"/>
  <c r="F3139" i="3"/>
  <c r="F3152" i="3"/>
  <c r="F3168" i="3"/>
  <c r="F3140" i="3"/>
  <c r="F3141" i="3"/>
  <c r="W2790" i="3"/>
  <c r="W2786" i="3"/>
  <c r="AA2787" i="3"/>
  <c r="AA2783" i="3"/>
  <c r="W476" i="3"/>
  <c r="AA476" i="3"/>
  <c r="AA475" i="3"/>
  <c r="W475" i="3"/>
  <c r="AA474" i="3"/>
  <c r="W474" i="3"/>
  <c r="AA472" i="3"/>
  <c r="W472" i="3"/>
  <c r="W473" i="3"/>
  <c r="AA473" i="3"/>
  <c r="AA471" i="3"/>
  <c r="W471" i="3"/>
  <c r="W470" i="3"/>
  <c r="AA470" i="3"/>
  <c r="W469" i="3"/>
  <c r="AA469" i="3"/>
  <c r="AA3109" i="3"/>
  <c r="W3109" i="3"/>
  <c r="W3108" i="3"/>
  <c r="AA3108" i="3"/>
  <c r="AA3107" i="3"/>
  <c r="W3107" i="3"/>
  <c r="W3106" i="3"/>
  <c r="AA3105" i="3"/>
  <c r="AA3106" i="3"/>
  <c r="W3105" i="3"/>
  <c r="AA3104" i="3"/>
  <c r="W3104" i="3"/>
  <c r="AA3103" i="3"/>
  <c r="W3103" i="3"/>
  <c r="W3102" i="3"/>
  <c r="AA3102" i="3"/>
  <c r="AB403" i="3"/>
  <c r="AB927" i="3"/>
  <c r="X1386" i="3"/>
  <c r="X2451" i="3"/>
  <c r="X2680" i="3"/>
  <c r="Y2680" i="3" s="1"/>
  <c r="X2664" i="3"/>
  <c r="Y2664" i="3" s="1"/>
  <c r="X2771" i="3"/>
  <c r="X2763" i="3"/>
  <c r="X2733" i="3"/>
  <c r="X2669" i="3"/>
  <c r="Y2669" i="3" s="1"/>
  <c r="X2778" i="3"/>
  <c r="X2762" i="3"/>
  <c r="X2756" i="3"/>
  <c r="X2731" i="3"/>
  <c r="X2676" i="3"/>
  <c r="Y2676" i="3" s="1"/>
  <c r="X2758" i="3"/>
  <c r="X2746" i="3"/>
  <c r="X2841" i="3"/>
  <c r="X2673" i="3"/>
  <c r="Y2673" i="3" s="1"/>
  <c r="X2777" i="3"/>
  <c r="X2755" i="3"/>
  <c r="X2738" i="3"/>
  <c r="X2750" i="3"/>
  <c r="X2734" i="3"/>
  <c r="X2843" i="3"/>
  <c r="X2830" i="3"/>
  <c r="X2814" i="3"/>
  <c r="X2911" i="3"/>
  <c r="Y2911" i="3" s="1"/>
  <c r="X2895" i="3"/>
  <c r="Y2895" i="3" s="1"/>
  <c r="X2878" i="3"/>
  <c r="Y2878" i="3" s="1"/>
  <c r="X2823" i="3"/>
  <c r="X2803" i="3"/>
  <c r="X2899" i="3"/>
  <c r="Y2899" i="3" s="1"/>
  <c r="X2876" i="3"/>
  <c r="Y2876" i="3" s="1"/>
  <c r="X2822" i="3"/>
  <c r="X2810" i="3"/>
  <c r="X2797" i="3"/>
  <c r="X2903" i="3"/>
  <c r="Y2903" i="3" s="1"/>
  <c r="X2872" i="3"/>
  <c r="Y2872" i="3" s="1"/>
  <c r="X2829" i="3"/>
  <c r="X2813" i="3"/>
  <c r="X2798" i="3"/>
  <c r="X2897" i="3"/>
  <c r="Y2897" i="3" s="1"/>
  <c r="X2882" i="3"/>
  <c r="Y2882" i="3" s="1"/>
  <c r="X2889" i="3"/>
  <c r="Y2889" i="3" s="1"/>
  <c r="X2877" i="3"/>
  <c r="Y2877" i="3" s="1"/>
  <c r="X2928" i="3"/>
  <c r="Y2928" i="3" s="1"/>
  <c r="X2955" i="3"/>
  <c r="Y2955" i="3" s="1"/>
  <c r="X2936" i="3"/>
  <c r="Y2936" i="3" s="1"/>
  <c r="X3022" i="3"/>
  <c r="Y3022" i="3" s="1"/>
  <c r="X2965" i="3"/>
  <c r="Y2965" i="3" s="1"/>
  <c r="X2950" i="3"/>
  <c r="Y2950" i="3" s="1"/>
  <c r="X3026" i="3"/>
  <c r="Y3026" i="3" s="1"/>
  <c r="X3005" i="3"/>
  <c r="Y3005" i="3" s="1"/>
  <c r="X2865" i="3"/>
  <c r="Y2865" i="3" s="1"/>
  <c r="X2961" i="3"/>
  <c r="Y2961" i="3" s="1"/>
  <c r="X2946" i="3"/>
  <c r="Y2946" i="3" s="1"/>
  <c r="X3033" i="3"/>
  <c r="Y3033" i="3" s="1"/>
  <c r="X3016" i="3"/>
  <c r="Y3016" i="3" s="1"/>
  <c r="X2864" i="3"/>
  <c r="Y2864" i="3" s="1"/>
  <c r="X3180" i="3"/>
  <c r="Y3180" i="3" s="1"/>
  <c r="X2948" i="3"/>
  <c r="Y2948" i="3" s="1"/>
  <c r="X2934" i="3"/>
  <c r="Y2934" i="3" s="1"/>
  <c r="X3018" i="3"/>
  <c r="Y3018" i="3" s="1"/>
  <c r="X2947" i="3"/>
  <c r="Y2947" i="3" s="1"/>
  <c r="X2931" i="3"/>
  <c r="Y2931" i="3" s="1"/>
  <c r="X3020" i="3"/>
  <c r="Y3020" i="3" s="1"/>
  <c r="X3004" i="3"/>
  <c r="Y3004" i="3" s="1"/>
  <c r="X2985" i="3"/>
  <c r="Y2985" i="3" s="1"/>
  <c r="X3091" i="3"/>
  <c r="X2990" i="3"/>
  <c r="Y2990" i="3" s="1"/>
  <c r="X3092" i="3"/>
  <c r="X3000" i="3"/>
  <c r="Y3000" i="3" s="1"/>
  <c r="X3089" i="3"/>
  <c r="X3078" i="3"/>
  <c r="X2993" i="3"/>
  <c r="Y2993" i="3" s="1"/>
  <c r="X3090" i="3"/>
  <c r="X3069" i="3"/>
  <c r="X2989" i="3"/>
  <c r="Y2989" i="3" s="1"/>
  <c r="X3076" i="3"/>
  <c r="X3062" i="3"/>
  <c r="X3157" i="3"/>
  <c r="Y3157" i="3" s="1"/>
  <c r="X3064" i="3"/>
  <c r="X3165" i="3"/>
  <c r="Y3165" i="3" s="1"/>
  <c r="X3148" i="3"/>
  <c r="Y3148" i="3" s="1"/>
  <c r="X3056" i="3"/>
  <c r="X3158" i="3"/>
  <c r="Y3158" i="3" s="1"/>
  <c r="X3143" i="3"/>
  <c r="Y3143" i="3" s="1"/>
  <c r="X3162" i="3"/>
  <c r="Y3162" i="3" s="1"/>
  <c r="X3140" i="3"/>
  <c r="Y3140" i="3" s="1"/>
  <c r="X3065" i="3"/>
  <c r="X3146" i="3"/>
  <c r="Y3146" i="3" s="1"/>
  <c r="X3130" i="3"/>
  <c r="Y3130" i="3" s="1"/>
  <c r="X3217" i="3"/>
  <c r="Y3217" i="3" s="1"/>
  <c r="X3231" i="3"/>
  <c r="Y3231" i="3" s="1"/>
  <c r="X3211" i="3"/>
  <c r="Y3211" i="3" s="1"/>
  <c r="X3128" i="3"/>
  <c r="Y3128" i="3" s="1"/>
  <c r="X3117" i="3"/>
  <c r="Y3117" i="3" s="1"/>
  <c r="X3210" i="3"/>
  <c r="Y3210" i="3" s="1"/>
  <c r="X3133" i="3"/>
  <c r="Y3133" i="3" s="1"/>
  <c r="X3223" i="3"/>
  <c r="Y3223" i="3" s="1"/>
  <c r="X3200" i="3"/>
  <c r="Y3200" i="3" s="1"/>
  <c r="X3129" i="3"/>
  <c r="Y3129" i="3" s="1"/>
  <c r="X3230" i="3"/>
  <c r="Y3230" i="3" s="1"/>
  <c r="X3198" i="3"/>
  <c r="Y3198" i="3" s="1"/>
  <c r="X3190" i="3"/>
  <c r="Y3190" i="3" s="1"/>
  <c r="X3182" i="3"/>
  <c r="Y3182" i="3" s="1"/>
  <c r="X3213" i="3"/>
  <c r="Y3213" i="3" s="1"/>
  <c r="X3197" i="3"/>
  <c r="Y3197" i="3" s="1"/>
  <c r="X3188" i="3"/>
  <c r="Y3188" i="3" s="1"/>
  <c r="Z1301" i="3"/>
  <c r="Z1285" i="3"/>
  <c r="V1289" i="3"/>
  <c r="V1288" i="3"/>
  <c r="Z1281" i="3"/>
  <c r="W65" i="3"/>
  <c r="AA1852" i="3"/>
  <c r="V202" i="3"/>
  <c r="Z202" i="3"/>
  <c r="Z2181" i="3"/>
  <c r="V1853" i="3"/>
  <c r="W1920" i="3"/>
  <c r="AA2383" i="3"/>
  <c r="X534" i="3"/>
  <c r="X1058" i="3"/>
  <c r="X1586" i="3"/>
  <c r="X2181" i="3"/>
  <c r="X468" i="3"/>
  <c r="X992" i="3"/>
  <c r="X1518" i="3"/>
  <c r="X2582" i="3"/>
  <c r="X2116" i="3"/>
  <c r="X203" i="3"/>
  <c r="X2648" i="3"/>
  <c r="X3167" i="3"/>
  <c r="X2583" i="3"/>
  <c r="X1920" i="3"/>
  <c r="X2848" i="3"/>
  <c r="X336" i="3"/>
  <c r="W2517" i="3"/>
  <c r="AA731" i="3"/>
  <c r="W402" i="3"/>
  <c r="AA2181" i="3"/>
  <c r="AB1518" i="3"/>
  <c r="AB2450" i="3"/>
  <c r="AB203" i="3"/>
  <c r="AB2181" i="3"/>
  <c r="V1269" i="3"/>
  <c r="V887" i="3"/>
  <c r="Z158" i="3"/>
  <c r="V171" i="3"/>
  <c r="V173" i="3"/>
  <c r="AA1868" i="3"/>
  <c r="W2330" i="3"/>
  <c r="Y2330" i="3" s="1"/>
  <c r="V164" i="3"/>
  <c r="V180" i="3"/>
  <c r="Z884" i="3"/>
  <c r="Z875" i="3"/>
  <c r="Z1275" i="3"/>
  <c r="V166" i="3"/>
  <c r="V182" i="3"/>
  <c r="Z886" i="3"/>
  <c r="Z179" i="3"/>
  <c r="V155" i="3"/>
  <c r="Z160" i="3"/>
  <c r="T481" i="3"/>
  <c r="U481" i="3" s="1"/>
  <c r="Z481" i="3"/>
  <c r="T1071" i="3"/>
  <c r="U1071" i="3" s="1"/>
  <c r="V1071" i="3"/>
  <c r="V1072" i="3"/>
  <c r="F1260" i="3"/>
  <c r="F1259" i="3"/>
  <c r="F1257" i="3"/>
  <c r="F1258" i="3"/>
  <c r="F1256" i="3"/>
  <c r="F1255" i="3"/>
  <c r="F1254" i="3"/>
  <c r="F1253" i="3"/>
  <c r="F1281" i="3"/>
  <c r="F1294" i="3"/>
  <c r="F1307" i="3"/>
  <c r="F1417" i="3"/>
  <c r="F1404" i="3"/>
  <c r="F1438" i="3"/>
  <c r="F1470" i="3"/>
  <c r="F1505" i="3"/>
  <c r="AA1595" i="3"/>
  <c r="W1595" i="3"/>
  <c r="AA1594" i="3"/>
  <c r="W1594" i="3"/>
  <c r="W1593" i="3"/>
  <c r="AA1593" i="3"/>
  <c r="AA1592" i="3"/>
  <c r="AA1591" i="3"/>
  <c r="W1592" i="3"/>
  <c r="W1591" i="3"/>
  <c r="AA1590" i="3"/>
  <c r="W1590" i="3"/>
  <c r="AA1589" i="3"/>
  <c r="W1589" i="3"/>
  <c r="W1588" i="3"/>
  <c r="AA1588" i="3"/>
  <c r="F1641" i="3"/>
  <c r="F1606" i="3"/>
  <c r="F1619" i="3"/>
  <c r="F1482" i="3"/>
  <c r="F1830" i="3"/>
  <c r="F1815" i="3"/>
  <c r="F1837" i="3"/>
  <c r="V100" i="3"/>
  <c r="V116" i="3"/>
  <c r="V94" i="3"/>
  <c r="V102" i="3"/>
  <c r="V80" i="3"/>
  <c r="V104" i="3"/>
  <c r="V92" i="3"/>
  <c r="Z94" i="3"/>
  <c r="V112" i="3"/>
  <c r="Z102" i="3"/>
  <c r="V110" i="3"/>
  <c r="Z766" i="3"/>
  <c r="Z754" i="3"/>
  <c r="V767" i="3"/>
  <c r="V757" i="3"/>
  <c r="V747" i="3"/>
  <c r="T745" i="3"/>
  <c r="U745" i="3" s="1"/>
  <c r="Z762" i="3"/>
  <c r="Z752" i="3"/>
  <c r="V765" i="3"/>
  <c r="V755" i="3"/>
  <c r="Z768" i="3"/>
  <c r="Z758" i="3"/>
  <c r="Z746" i="3"/>
  <c r="V771" i="3"/>
  <c r="V759" i="3"/>
  <c r="V749" i="3"/>
  <c r="V1353" i="3"/>
  <c r="Z1335" i="3"/>
  <c r="Z1341" i="3"/>
  <c r="Z1333" i="3"/>
  <c r="V1345" i="3"/>
  <c r="AA1728" i="3"/>
  <c r="W1728" i="3"/>
  <c r="W1727" i="3"/>
  <c r="AA1727" i="3"/>
  <c r="W1726" i="3"/>
  <c r="AA1726" i="3"/>
  <c r="AA1725" i="3"/>
  <c r="AA1724" i="3"/>
  <c r="W1725" i="3"/>
  <c r="W1724" i="3"/>
  <c r="AA1723" i="3"/>
  <c r="W1723" i="3"/>
  <c r="AA1722" i="3"/>
  <c r="W1722" i="3"/>
  <c r="AA1721" i="3"/>
  <c r="AA1668" i="3"/>
  <c r="W1667" i="3"/>
  <c r="Y1667" i="3" s="1"/>
  <c r="W1721" i="3"/>
  <c r="W1992" i="3"/>
  <c r="AA1992" i="3"/>
  <c r="W1991" i="3"/>
  <c r="AA1991" i="3"/>
  <c r="AA1990" i="3"/>
  <c r="AA1989" i="3"/>
  <c r="W1989" i="3"/>
  <c r="W1990" i="3"/>
  <c r="W1988" i="3"/>
  <c r="AA1988" i="3"/>
  <c r="AA1987" i="3"/>
  <c r="W1934" i="3"/>
  <c r="Y1934" i="3" s="1"/>
  <c r="W1935" i="3"/>
  <c r="Y1935" i="3" s="1"/>
  <c r="F2509" i="3"/>
  <c r="F2541" i="3"/>
  <c r="F2831" i="3"/>
  <c r="F2843" i="3"/>
  <c r="X67" i="3"/>
  <c r="X601" i="3"/>
  <c r="Z797" i="3"/>
  <c r="X1124" i="3"/>
  <c r="X3168" i="3"/>
  <c r="F1793" i="3"/>
  <c r="F1792" i="3"/>
  <c r="F1791" i="3"/>
  <c r="F1790" i="3"/>
  <c r="F1789" i="3"/>
  <c r="F1788" i="3"/>
  <c r="F1992" i="3"/>
  <c r="F1991" i="3"/>
  <c r="F1990" i="3"/>
  <c r="F1989" i="3"/>
  <c r="F1988" i="3"/>
  <c r="F1987" i="3"/>
  <c r="F2188" i="3"/>
  <c r="F2187" i="3"/>
  <c r="F2186" i="3"/>
  <c r="F2185" i="3"/>
  <c r="F2184" i="3"/>
  <c r="F2183" i="3"/>
  <c r="F2322" i="3"/>
  <c r="F2321" i="3"/>
  <c r="F2320" i="3"/>
  <c r="F2319" i="3"/>
  <c r="F2318" i="3"/>
  <c r="F2317" i="3"/>
  <c r="F2316" i="3"/>
  <c r="F2315" i="3"/>
  <c r="AA2723" i="3"/>
  <c r="W2723" i="3"/>
  <c r="AA2722" i="3"/>
  <c r="W2722" i="3"/>
  <c r="W2721" i="3"/>
  <c r="AA2721" i="3"/>
  <c r="W2720" i="3"/>
  <c r="AA2719" i="3"/>
  <c r="AA2720" i="3"/>
  <c r="W2719" i="3"/>
  <c r="AA2718" i="3"/>
  <c r="W2718" i="3"/>
  <c r="AA2717" i="3"/>
  <c r="W3043" i="3"/>
  <c r="AA3043" i="3"/>
  <c r="AA3042" i="3"/>
  <c r="W3042" i="3"/>
  <c r="AA3041" i="3"/>
  <c r="W3041" i="3"/>
  <c r="W3040" i="3"/>
  <c r="W3039" i="3"/>
  <c r="AA3040" i="3"/>
  <c r="AA3039" i="3"/>
  <c r="W3038" i="3"/>
  <c r="AA3038" i="3"/>
  <c r="W3037" i="3"/>
  <c r="AA3037" i="3"/>
  <c r="W3036" i="3"/>
  <c r="V1788" i="3"/>
  <c r="AB1987" i="3"/>
  <c r="Z2117" i="3"/>
  <c r="AB2717" i="3"/>
  <c r="Z3174" i="3"/>
  <c r="Z3043" i="3"/>
  <c r="Z2922" i="3"/>
  <c r="Z2790" i="3"/>
  <c r="Z2657" i="3"/>
  <c r="V2657" i="3"/>
  <c r="V2524" i="3"/>
  <c r="V2391" i="3"/>
  <c r="V2255" i="3"/>
  <c r="V2123" i="3"/>
  <c r="V1928" i="3"/>
  <c r="V1794" i="3"/>
  <c r="V1661" i="3"/>
  <c r="V1528" i="3"/>
  <c r="V1393" i="3"/>
  <c r="Z1065" i="3"/>
  <c r="V868" i="3"/>
  <c r="V476" i="3"/>
  <c r="Z999" i="3"/>
  <c r="Z803" i="3"/>
  <c r="Z608" i="3"/>
  <c r="V3239" i="3"/>
  <c r="V3109" i="3"/>
  <c r="V2976" i="3"/>
  <c r="V2856" i="3"/>
  <c r="V2723" i="3"/>
  <c r="Z2524" i="3"/>
  <c r="Z2391" i="3"/>
  <c r="Z2255" i="3"/>
  <c r="Z2123" i="3"/>
  <c r="Z1928" i="3"/>
  <c r="Z1794" i="3"/>
  <c r="Z1661" i="3"/>
  <c r="Z1528" i="3"/>
  <c r="Z1393" i="3"/>
  <c r="V1261" i="3"/>
  <c r="V1130" i="3"/>
  <c r="V933" i="3"/>
  <c r="V542" i="3"/>
  <c r="V143" i="3"/>
  <c r="V803" i="3"/>
  <c r="Z673" i="3"/>
  <c r="Z410" i="3"/>
  <c r="V3174" i="3"/>
  <c r="V3043" i="3"/>
  <c r="V2922" i="3"/>
  <c r="V2790" i="3"/>
  <c r="Z2590" i="3"/>
  <c r="Z2458" i="3"/>
  <c r="Z2323" i="3"/>
  <c r="Z2189" i="3"/>
  <c r="Z2058" i="3"/>
  <c r="Z1861" i="3"/>
  <c r="Z1728" i="3"/>
  <c r="Z1595" i="3"/>
  <c r="Z1460" i="3"/>
  <c r="Z1327" i="3"/>
  <c r="V1065" i="3"/>
  <c r="V738" i="3"/>
  <c r="V410" i="3"/>
  <c r="Z933" i="3"/>
  <c r="Z738" i="3"/>
  <c r="Z542" i="3"/>
  <c r="V2323" i="3"/>
  <c r="V2458" i="3"/>
  <c r="V1861" i="3"/>
  <c r="Z3239" i="3"/>
  <c r="Z2723" i="3"/>
  <c r="V2590" i="3"/>
  <c r="V2058" i="3"/>
  <c r="V1460" i="3"/>
  <c r="V608" i="3"/>
  <c r="Z476" i="3"/>
  <c r="Z344" i="3"/>
  <c r="V74" i="3"/>
  <c r="Z2856" i="3"/>
  <c r="V2189" i="3"/>
  <c r="V1595" i="3"/>
  <c r="V999" i="3"/>
  <c r="V673" i="3"/>
  <c r="V344" i="3"/>
  <c r="Z143" i="3"/>
  <c r="Z2976" i="3"/>
  <c r="V1728" i="3"/>
  <c r="Z1130" i="3"/>
  <c r="Z868" i="3"/>
  <c r="V277" i="3"/>
  <c r="Z211" i="3"/>
  <c r="Z3109" i="3"/>
  <c r="V1327" i="3"/>
  <c r="V211" i="3"/>
  <c r="Z277" i="3"/>
  <c r="Z74" i="3"/>
  <c r="V3238" i="3"/>
  <c r="Z3042" i="3"/>
  <c r="V2975" i="3"/>
  <c r="Z2789" i="3"/>
  <c r="V2722" i="3"/>
  <c r="V2589" i="3"/>
  <c r="Z2390" i="3"/>
  <c r="V2322" i="3"/>
  <c r="Z2122" i="3"/>
  <c r="V2057" i="3"/>
  <c r="Z1860" i="3"/>
  <c r="V1793" i="3"/>
  <c r="Z1594" i="3"/>
  <c r="V1527" i="3"/>
  <c r="Z1326" i="3"/>
  <c r="V1260" i="3"/>
  <c r="Z1064" i="3"/>
  <c r="V998" i="3"/>
  <c r="Z802" i="3"/>
  <c r="V737" i="3"/>
  <c r="Z541" i="3"/>
  <c r="V475" i="3"/>
  <c r="Z276" i="3"/>
  <c r="V210" i="3"/>
  <c r="Z3108" i="3"/>
  <c r="V3042" i="3"/>
  <c r="Z2855" i="3"/>
  <c r="V2789" i="3"/>
  <c r="Z2457" i="3"/>
  <c r="V2390" i="3"/>
  <c r="Z2188" i="3"/>
  <c r="V2122" i="3"/>
  <c r="Z1927" i="3"/>
  <c r="V1860" i="3"/>
  <c r="Z1660" i="3"/>
  <c r="V1594" i="3"/>
  <c r="Z1392" i="3"/>
  <c r="V1326" i="3"/>
  <c r="Z1129" i="3"/>
  <c r="V1064" i="3"/>
  <c r="Z867" i="3"/>
  <c r="V802" i="3"/>
  <c r="Z607" i="3"/>
  <c r="V541" i="3"/>
  <c r="Z343" i="3"/>
  <c r="V276" i="3"/>
  <c r="Z73" i="3"/>
  <c r="Z3238" i="3"/>
  <c r="V3173" i="3"/>
  <c r="Z2975" i="3"/>
  <c r="V2921" i="3"/>
  <c r="Z2722" i="3"/>
  <c r="V2656" i="3"/>
  <c r="Z2589" i="3"/>
  <c r="V2523" i="3"/>
  <c r="Z2322" i="3"/>
  <c r="V2254" i="3"/>
  <c r="Z2057" i="3"/>
  <c r="V1992" i="3"/>
  <c r="Z1793" i="3"/>
  <c r="V1727" i="3"/>
  <c r="Z1527" i="3"/>
  <c r="V1459" i="3"/>
  <c r="Z1260" i="3"/>
  <c r="Z998" i="3"/>
  <c r="V932" i="3"/>
  <c r="Z737" i="3"/>
  <c r="V672" i="3"/>
  <c r="Z475" i="3"/>
  <c r="V409" i="3"/>
  <c r="Z210" i="3"/>
  <c r="V142" i="3"/>
  <c r="V3108" i="3"/>
  <c r="Z2254" i="3"/>
  <c r="V1927" i="3"/>
  <c r="Z1194" i="3"/>
  <c r="V867" i="3"/>
  <c r="Z672" i="3"/>
  <c r="Z2921" i="3"/>
  <c r="Z932" i="3"/>
  <c r="Z3173" i="3"/>
  <c r="Z2656" i="3"/>
  <c r="Z2523" i="3"/>
  <c r="V2188" i="3"/>
  <c r="Z1459" i="3"/>
  <c r="V2457" i="3"/>
  <c r="V1129" i="3"/>
  <c r="V607" i="3"/>
  <c r="V73" i="3"/>
  <c r="V2855" i="3"/>
  <c r="Z1992" i="3"/>
  <c r="V1660" i="3"/>
  <c r="V343" i="3"/>
  <c r="Z142" i="3"/>
  <c r="Z1727" i="3"/>
  <c r="V1392" i="3"/>
  <c r="Z409" i="3"/>
  <c r="Z1458" i="3"/>
  <c r="V141" i="3"/>
  <c r="Z3107" i="3"/>
  <c r="V3041" i="3"/>
  <c r="Z2854" i="3"/>
  <c r="V2788" i="3"/>
  <c r="Z2456" i="3"/>
  <c r="V2389" i="3"/>
  <c r="Z2187" i="3"/>
  <c r="V2121" i="3"/>
  <c r="Z1926" i="3"/>
  <c r="V1859" i="3"/>
  <c r="Z1659" i="3"/>
  <c r="V1593" i="3"/>
  <c r="Z1526" i="3"/>
  <c r="V1458" i="3"/>
  <c r="Z3172" i="3"/>
  <c r="V3107" i="3"/>
  <c r="Z2920" i="3"/>
  <c r="V2854" i="3"/>
  <c r="Z2655" i="3"/>
  <c r="Z2522" i="3"/>
  <c r="V2456" i="3"/>
  <c r="Z2253" i="3"/>
  <c r="V2187" i="3"/>
  <c r="Z1991" i="3"/>
  <c r="V1926" i="3"/>
  <c r="Z1726" i="3"/>
  <c r="V1659" i="3"/>
  <c r="V2321" i="3"/>
  <c r="Z141" i="3"/>
  <c r="V3237" i="3"/>
  <c r="Z3041" i="3"/>
  <c r="V2974" i="3"/>
  <c r="Z2788" i="3"/>
  <c r="V2721" i="3"/>
  <c r="V2588" i="3"/>
  <c r="Z2389" i="3"/>
  <c r="V2320" i="3"/>
  <c r="Z2121" i="3"/>
  <c r="V2056" i="3"/>
  <c r="Z1859" i="3"/>
  <c r="V1792" i="3"/>
  <c r="Z3237" i="3"/>
  <c r="V2920" i="3"/>
  <c r="Z2056" i="3"/>
  <c r="V1726" i="3"/>
  <c r="Z1457" i="3"/>
  <c r="V1391" i="3"/>
  <c r="V1128" i="3"/>
  <c r="Z931" i="3"/>
  <c r="V866" i="3"/>
  <c r="Z671" i="3"/>
  <c r="V606" i="3"/>
  <c r="Z408" i="3"/>
  <c r="V342" i="3"/>
  <c r="Z140" i="3"/>
  <c r="V72" i="3"/>
  <c r="Z2721" i="3"/>
  <c r="V2253" i="3"/>
  <c r="V1259" i="3"/>
  <c r="Z1063" i="3"/>
  <c r="V736" i="3"/>
  <c r="Z540" i="3"/>
  <c r="V209" i="3"/>
  <c r="Z2321" i="3"/>
  <c r="V3172" i="3"/>
  <c r="Z2320" i="3"/>
  <c r="V1991" i="3"/>
  <c r="Z1525" i="3"/>
  <c r="V1457" i="3"/>
  <c r="Z1259" i="3"/>
  <c r="Z997" i="3"/>
  <c r="V931" i="3"/>
  <c r="Z736" i="3"/>
  <c r="V671" i="3"/>
  <c r="Z474" i="3"/>
  <c r="V408" i="3"/>
  <c r="Z209" i="3"/>
  <c r="V140" i="3"/>
  <c r="Z2588" i="3"/>
  <c r="Z1593" i="3"/>
  <c r="V997" i="3"/>
  <c r="Z275" i="3"/>
  <c r="Z2974" i="3"/>
  <c r="V2655" i="3"/>
  <c r="V2522" i="3"/>
  <c r="Z1792" i="3"/>
  <c r="Z1391" i="3"/>
  <c r="V1325" i="3"/>
  <c r="Z1128" i="3"/>
  <c r="V1063" i="3"/>
  <c r="Z866" i="3"/>
  <c r="V801" i="3"/>
  <c r="Z606" i="3"/>
  <c r="V540" i="3"/>
  <c r="Z342" i="3"/>
  <c r="V275" i="3"/>
  <c r="Z72" i="3"/>
  <c r="V1526" i="3"/>
  <c r="V1525" i="3"/>
  <c r="Z1325" i="3"/>
  <c r="Z801" i="3"/>
  <c r="V474" i="3"/>
  <c r="Z2587" i="3"/>
  <c r="Z2521" i="3"/>
  <c r="Z2455" i="3"/>
  <c r="Z2388" i="3"/>
  <c r="Z2319" i="3"/>
  <c r="Z2252" i="3"/>
  <c r="Z2186" i="3"/>
  <c r="Z2120" i="3"/>
  <c r="Z2055" i="3"/>
  <c r="Z1990" i="3"/>
  <c r="Z1925" i="3"/>
  <c r="Z1858" i="3"/>
  <c r="Z1791" i="3"/>
  <c r="Z1725" i="3"/>
  <c r="Z1658" i="3"/>
  <c r="Z3235" i="3"/>
  <c r="Z3105" i="3"/>
  <c r="Z2972" i="3"/>
  <c r="Z2852" i="3"/>
  <c r="Z2719" i="3"/>
  <c r="Z2520" i="3"/>
  <c r="Z2387" i="3"/>
  <c r="Z2251" i="3"/>
  <c r="Z2119" i="3"/>
  <c r="Z1989" i="3"/>
  <c r="Z1857" i="3"/>
  <c r="Z1724" i="3"/>
  <c r="V2587" i="3"/>
  <c r="V2521" i="3"/>
  <c r="V2455" i="3"/>
  <c r="V2388" i="3"/>
  <c r="V2319" i="3"/>
  <c r="V2252" i="3"/>
  <c r="V2186" i="3"/>
  <c r="V2120" i="3"/>
  <c r="V2055" i="3"/>
  <c r="V1990" i="3"/>
  <c r="V1925" i="3"/>
  <c r="V1858" i="3"/>
  <c r="V1791" i="3"/>
  <c r="V1725" i="3"/>
  <c r="V1658" i="3"/>
  <c r="V3235" i="3"/>
  <c r="V3105" i="3"/>
  <c r="V2972" i="3"/>
  <c r="V2852" i="3"/>
  <c r="V2719" i="3"/>
  <c r="V2520" i="3"/>
  <c r="V2387" i="3"/>
  <c r="V2251" i="3"/>
  <c r="V2119" i="3"/>
  <c r="V1989" i="3"/>
  <c r="V1857" i="3"/>
  <c r="V1724" i="3"/>
  <c r="V3236" i="3"/>
  <c r="V3171" i="3"/>
  <c r="V3106" i="3"/>
  <c r="V3040" i="3"/>
  <c r="V2973" i="3"/>
  <c r="V2919" i="3"/>
  <c r="V2853" i="3"/>
  <c r="V2787" i="3"/>
  <c r="V2720" i="3"/>
  <c r="V2654" i="3"/>
  <c r="V3170" i="3"/>
  <c r="V3039" i="3"/>
  <c r="V2918" i="3"/>
  <c r="V2786" i="3"/>
  <c r="V2653" i="3"/>
  <c r="V2586" i="3"/>
  <c r="V2454" i="3"/>
  <c r="V2318" i="3"/>
  <c r="V2185" i="3"/>
  <c r="V2054" i="3"/>
  <c r="V1924" i="3"/>
  <c r="V1790" i="3"/>
  <c r="V1657" i="3"/>
  <c r="Z3236" i="3"/>
  <c r="Z3106" i="3"/>
  <c r="Z2973" i="3"/>
  <c r="Z2853" i="3"/>
  <c r="Z2720" i="3"/>
  <c r="Z3170" i="3"/>
  <c r="Z2653" i="3"/>
  <c r="Z2318" i="3"/>
  <c r="Z3040" i="3"/>
  <c r="Z2654" i="3"/>
  <c r="Z2918" i="3"/>
  <c r="Z2786" i="3"/>
  <c r="Z2454" i="3"/>
  <c r="Z1924" i="3"/>
  <c r="Z3171" i="3"/>
  <c r="Z2787" i="3"/>
  <c r="Z3039" i="3"/>
  <c r="Z2185" i="3"/>
  <c r="Z1657" i="3"/>
  <c r="Z1790" i="3"/>
  <c r="Z2919" i="3"/>
  <c r="Z2586" i="3"/>
  <c r="Z2054" i="3"/>
  <c r="V1523" i="3"/>
  <c r="V1389" i="3"/>
  <c r="V1257" i="3"/>
  <c r="V1126" i="3"/>
  <c r="V995" i="3"/>
  <c r="V864" i="3"/>
  <c r="V734" i="3"/>
  <c r="V604" i="3"/>
  <c r="V472" i="3"/>
  <c r="V340" i="3"/>
  <c r="V207" i="3"/>
  <c r="V70" i="3"/>
  <c r="V1324" i="3"/>
  <c r="V1192" i="3"/>
  <c r="V996" i="3"/>
  <c r="V865" i="3"/>
  <c r="V735" i="3"/>
  <c r="V605" i="3"/>
  <c r="V473" i="3"/>
  <c r="V341" i="3"/>
  <c r="V71" i="3"/>
  <c r="V1455" i="3"/>
  <c r="V929" i="3"/>
  <c r="V406" i="3"/>
  <c r="V138" i="3"/>
  <c r="Z1592" i="3"/>
  <c r="Z1524" i="3"/>
  <c r="Z1456" i="3"/>
  <c r="Z1390" i="3"/>
  <c r="Z1324" i="3"/>
  <c r="Z1258" i="3"/>
  <c r="Z1127" i="3"/>
  <c r="Z1062" i="3"/>
  <c r="Z996" i="3"/>
  <c r="Z930" i="3"/>
  <c r="Z865" i="3"/>
  <c r="Z800" i="3"/>
  <c r="Z735" i="3"/>
  <c r="Z670" i="3"/>
  <c r="Z605" i="3"/>
  <c r="Z539" i="3"/>
  <c r="Z473" i="3"/>
  <c r="Z407" i="3"/>
  <c r="Z341" i="3"/>
  <c r="Z274" i="3"/>
  <c r="Z208" i="3"/>
  <c r="Z139" i="3"/>
  <c r="Z71" i="3"/>
  <c r="Z1591" i="3"/>
  <c r="Z1455" i="3"/>
  <c r="Z1323" i="3"/>
  <c r="Z1191" i="3"/>
  <c r="Z1061" i="3"/>
  <c r="Z929" i="3"/>
  <c r="Z799" i="3"/>
  <c r="Z669" i="3"/>
  <c r="Z538" i="3"/>
  <c r="Z406" i="3"/>
  <c r="Z138" i="3"/>
  <c r="V1524" i="3"/>
  <c r="V1258" i="3"/>
  <c r="V1127" i="3"/>
  <c r="V930" i="3"/>
  <c r="V800" i="3"/>
  <c r="V539" i="3"/>
  <c r="V407" i="3"/>
  <c r="V274" i="3"/>
  <c r="V139" i="3"/>
  <c r="V1591" i="3"/>
  <c r="V1323" i="3"/>
  <c r="V669" i="3"/>
  <c r="Z1523" i="3"/>
  <c r="Z1389" i="3"/>
  <c r="Z1257" i="3"/>
  <c r="Z1126" i="3"/>
  <c r="Z995" i="3"/>
  <c r="Z864" i="3"/>
  <c r="Z734" i="3"/>
  <c r="Z604" i="3"/>
  <c r="Z472" i="3"/>
  <c r="Z340" i="3"/>
  <c r="Z207" i="3"/>
  <c r="Z70" i="3"/>
  <c r="Z273" i="3"/>
  <c r="V1592" i="3"/>
  <c r="V1456" i="3"/>
  <c r="V1390" i="3"/>
  <c r="V1062" i="3"/>
  <c r="V670" i="3"/>
  <c r="V208" i="3"/>
  <c r="V1061" i="3"/>
  <c r="V799" i="3"/>
  <c r="V538" i="3"/>
  <c r="V273" i="3"/>
  <c r="Z3038" i="3"/>
  <c r="V2971" i="3"/>
  <c r="Z2785" i="3"/>
  <c r="V2652" i="3"/>
  <c r="V2453" i="3"/>
  <c r="Z2250" i="3"/>
  <c r="V2184" i="3"/>
  <c r="Z1723" i="3"/>
  <c r="V1590" i="3"/>
  <c r="Z1388" i="3"/>
  <c r="V1322" i="3"/>
  <c r="Z537" i="3"/>
  <c r="V471" i="3"/>
  <c r="Z272" i="3"/>
  <c r="V206" i="3"/>
  <c r="Z2386" i="3"/>
  <c r="Z1923" i="3"/>
  <c r="V1454" i="3"/>
  <c r="V339" i="3"/>
  <c r="Z3104" i="3"/>
  <c r="V3038" i="3"/>
  <c r="Z2851" i="3"/>
  <c r="V2785" i="3"/>
  <c r="Z2317" i="3"/>
  <c r="V2250" i="3"/>
  <c r="Z1856" i="3"/>
  <c r="V1723" i="3"/>
  <c r="Z1454" i="3"/>
  <c r="V1388" i="3"/>
  <c r="Z603" i="3"/>
  <c r="V537" i="3"/>
  <c r="Z339" i="3"/>
  <c r="V272" i="3"/>
  <c r="Z69" i="3"/>
  <c r="V2851" i="3"/>
  <c r="V2317" i="3"/>
  <c r="Z1522" i="3"/>
  <c r="Z1256" i="3"/>
  <c r="Z405" i="3"/>
  <c r="V69" i="3"/>
  <c r="Z2971" i="3"/>
  <c r="V2917" i="3"/>
  <c r="Z2652" i="3"/>
  <c r="Z2453" i="3"/>
  <c r="V2386" i="3"/>
  <c r="Z2184" i="3"/>
  <c r="V1923" i="3"/>
  <c r="Z1590" i="3"/>
  <c r="V1522" i="3"/>
  <c r="Z1322" i="3"/>
  <c r="V1256" i="3"/>
  <c r="Z471" i="3"/>
  <c r="V405" i="3"/>
  <c r="Z206" i="3"/>
  <c r="V137" i="3"/>
  <c r="V3104" i="3"/>
  <c r="Z2917" i="3"/>
  <c r="V1856" i="3"/>
  <c r="V603" i="3"/>
  <c r="Z137" i="3"/>
  <c r="Z3169" i="3"/>
  <c r="V3103" i="3"/>
  <c r="Z2916" i="3"/>
  <c r="V2850" i="3"/>
  <c r="Z2651" i="3"/>
  <c r="Z2452" i="3"/>
  <c r="V2385" i="3"/>
  <c r="Z2183" i="3"/>
  <c r="V2118" i="3"/>
  <c r="Z1922" i="3"/>
  <c r="V1855" i="3"/>
  <c r="Z1656" i="3"/>
  <c r="V1589" i="3"/>
  <c r="Z1387" i="3"/>
  <c r="V1321" i="3"/>
  <c r="Z1125" i="3"/>
  <c r="V1060" i="3"/>
  <c r="Z863" i="3"/>
  <c r="V798" i="3"/>
  <c r="Z602" i="3"/>
  <c r="V536" i="3"/>
  <c r="Z338" i="3"/>
  <c r="V271" i="3"/>
  <c r="Z68" i="3"/>
  <c r="V3234" i="3"/>
  <c r="Z3037" i="3"/>
  <c r="V2718" i="3"/>
  <c r="V2519" i="3"/>
  <c r="Z2316" i="3"/>
  <c r="V1988" i="3"/>
  <c r="Z1789" i="3"/>
  <c r="Z1521" i="3"/>
  <c r="V1190" i="3"/>
  <c r="Z994" i="3"/>
  <c r="V668" i="3"/>
  <c r="V404" i="3"/>
  <c r="V136" i="3"/>
  <c r="Z3234" i="3"/>
  <c r="V3169" i="3"/>
  <c r="Z2970" i="3"/>
  <c r="V2916" i="3"/>
  <c r="Z2718" i="3"/>
  <c r="V2651" i="3"/>
  <c r="Z2519" i="3"/>
  <c r="V2452" i="3"/>
  <c r="Z2249" i="3"/>
  <c r="V2183" i="3"/>
  <c r="Z1988" i="3"/>
  <c r="V1922" i="3"/>
  <c r="Z1722" i="3"/>
  <c r="V1656" i="3"/>
  <c r="Z1453" i="3"/>
  <c r="V1387" i="3"/>
  <c r="V1125" i="3"/>
  <c r="Z928" i="3"/>
  <c r="V863" i="3"/>
  <c r="Z668" i="3"/>
  <c r="V602" i="3"/>
  <c r="Z404" i="3"/>
  <c r="V338" i="3"/>
  <c r="Z136" i="3"/>
  <c r="V68" i="3"/>
  <c r="V2970" i="3"/>
  <c r="V1453" i="3"/>
  <c r="Z1255" i="3"/>
  <c r="Z733" i="3"/>
  <c r="Z205" i="3"/>
  <c r="Z3103" i="3"/>
  <c r="V3037" i="3"/>
  <c r="Z2850" i="3"/>
  <c r="V2784" i="3"/>
  <c r="V2585" i="3"/>
  <c r="Z2385" i="3"/>
  <c r="V2316" i="3"/>
  <c r="Z2118" i="3"/>
  <c r="V2053" i="3"/>
  <c r="Z1855" i="3"/>
  <c r="V1789" i="3"/>
  <c r="Z1589" i="3"/>
  <c r="V1521" i="3"/>
  <c r="Z1321" i="3"/>
  <c r="V1255" i="3"/>
  <c r="Z1060" i="3"/>
  <c r="V994" i="3"/>
  <c r="Z798" i="3"/>
  <c r="V733" i="3"/>
  <c r="Z536" i="3"/>
  <c r="V470" i="3"/>
  <c r="Z271" i="3"/>
  <c r="V205" i="3"/>
  <c r="Z2784" i="3"/>
  <c r="Z2585" i="3"/>
  <c r="V2249" i="3"/>
  <c r="Z2053" i="3"/>
  <c r="V1722" i="3"/>
  <c r="V928" i="3"/>
  <c r="Z470" i="3"/>
  <c r="Z3233" i="3"/>
  <c r="V3168" i="3"/>
  <c r="Z2969" i="3"/>
  <c r="V2915" i="3"/>
  <c r="Z2717" i="3"/>
  <c r="V2650" i="3"/>
  <c r="Z2518" i="3"/>
  <c r="V2451" i="3"/>
  <c r="Z2248" i="3"/>
  <c r="V2182" i="3"/>
  <c r="Z1987" i="3"/>
  <c r="V1921" i="3"/>
  <c r="Z1721" i="3"/>
  <c r="V1655" i="3"/>
  <c r="Z1452" i="3"/>
  <c r="V1386" i="3"/>
  <c r="V1124" i="3"/>
  <c r="Z927" i="3"/>
  <c r="V862" i="3"/>
  <c r="Z667" i="3"/>
  <c r="V601" i="3"/>
  <c r="Z403" i="3"/>
  <c r="V337" i="3"/>
  <c r="Z135" i="3"/>
  <c r="V67" i="3"/>
  <c r="V3233" i="3"/>
  <c r="Z3036" i="3"/>
  <c r="V2969" i="3"/>
  <c r="Z2783" i="3"/>
  <c r="V2717" i="3"/>
  <c r="Z2584" i="3"/>
  <c r="V2518" i="3"/>
  <c r="Z2315" i="3"/>
  <c r="V2248" i="3"/>
  <c r="Z2052" i="3"/>
  <c r="V1987" i="3"/>
  <c r="Z1788" i="3"/>
  <c r="V1721" i="3"/>
  <c r="Z1520" i="3"/>
  <c r="V1452" i="3"/>
  <c r="Z1254" i="3"/>
  <c r="Z993" i="3"/>
  <c r="V927" i="3"/>
  <c r="Z732" i="3"/>
  <c r="V667" i="3"/>
  <c r="Z469" i="3"/>
  <c r="V403" i="3"/>
  <c r="Z204" i="3"/>
  <c r="V135" i="3"/>
  <c r="Z3168" i="3"/>
  <c r="V3102" i="3"/>
  <c r="Z2915" i="3"/>
  <c r="V2849" i="3"/>
  <c r="Z2650" i="3"/>
  <c r="Z2451" i="3"/>
  <c r="V2384" i="3"/>
  <c r="Z2182" i="3"/>
  <c r="V2117" i="3"/>
  <c r="Z1921" i="3"/>
  <c r="V1854" i="3"/>
  <c r="Z1655" i="3"/>
  <c r="V1588" i="3"/>
  <c r="Z1386" i="3"/>
  <c r="V1320" i="3"/>
  <c r="Z1124" i="3"/>
  <c r="V1059" i="3"/>
  <c r="Z862" i="3"/>
  <c r="V797" i="3"/>
  <c r="Z601" i="3"/>
  <c r="V535" i="3"/>
  <c r="Z337" i="3"/>
  <c r="V270" i="3"/>
  <c r="Z67" i="3"/>
  <c r="F1727" i="3"/>
  <c r="F1726" i="3"/>
  <c r="F1725" i="3"/>
  <c r="F1724" i="3"/>
  <c r="F1723" i="3"/>
  <c r="F1722" i="3"/>
  <c r="F1721" i="3"/>
  <c r="F2057" i="3"/>
  <c r="F2056" i="3"/>
  <c r="F2055" i="3"/>
  <c r="F2054" i="3"/>
  <c r="F2053" i="3"/>
  <c r="F2052" i="3"/>
  <c r="F2254" i="3"/>
  <c r="F2253" i="3"/>
  <c r="F2252" i="3"/>
  <c r="F2251" i="3"/>
  <c r="F2250" i="3"/>
  <c r="F2249" i="3"/>
  <c r="F2248" i="3"/>
  <c r="AA2590" i="3"/>
  <c r="W2590" i="3"/>
  <c r="AA2589" i="3"/>
  <c r="W2589" i="3"/>
  <c r="W2588" i="3"/>
  <c r="AA2588" i="3"/>
  <c r="W2586" i="3"/>
  <c r="AA2587" i="3"/>
  <c r="AA2586" i="3"/>
  <c r="W2587" i="3"/>
  <c r="W2585" i="3"/>
  <c r="AA2585" i="3"/>
  <c r="W2584" i="3"/>
  <c r="W3174" i="3"/>
  <c r="AA3174" i="3"/>
  <c r="W3173" i="3"/>
  <c r="AA3173" i="3"/>
  <c r="W3172" i="3"/>
  <c r="AA3172" i="3"/>
  <c r="W3171" i="3"/>
  <c r="W3170" i="3"/>
  <c r="AA3171" i="3"/>
  <c r="AA3170" i="3"/>
  <c r="AA3169" i="3"/>
  <c r="W3169" i="3"/>
  <c r="AA3168" i="3"/>
  <c r="W3168" i="3"/>
  <c r="V1254" i="3"/>
  <c r="AB1452" i="3"/>
  <c r="Z1588" i="3"/>
  <c r="V2315" i="3"/>
  <c r="AB2518" i="3"/>
  <c r="AC2650" i="3"/>
  <c r="V3036" i="3"/>
  <c r="AB3239" i="3"/>
  <c r="AB3109" i="3"/>
  <c r="AB2976" i="3"/>
  <c r="AB2856" i="3"/>
  <c r="AB2723" i="3"/>
  <c r="AB1130" i="3"/>
  <c r="AB868" i="3"/>
  <c r="AB476" i="3"/>
  <c r="AB2590" i="3"/>
  <c r="AB2458" i="3"/>
  <c r="AB2323" i="3"/>
  <c r="AB2189" i="3"/>
  <c r="AB2058" i="3"/>
  <c r="AB1861" i="3"/>
  <c r="AB1728" i="3"/>
  <c r="AB1595" i="3"/>
  <c r="AB1460" i="3"/>
  <c r="AB1327" i="3"/>
  <c r="AB933" i="3"/>
  <c r="AB738" i="3"/>
  <c r="AB542" i="3"/>
  <c r="AC2657" i="3"/>
  <c r="AB2524" i="3"/>
  <c r="AB2391" i="3"/>
  <c r="AB2255" i="3"/>
  <c r="AB2123" i="3"/>
  <c r="AB1928" i="3"/>
  <c r="AB1794" i="3"/>
  <c r="AB1661" i="3"/>
  <c r="AB1528" i="3"/>
  <c r="AB1393" i="3"/>
  <c r="AB673" i="3"/>
  <c r="AB410" i="3"/>
  <c r="AB2790" i="3"/>
  <c r="AB608" i="3"/>
  <c r="AB143" i="3"/>
  <c r="AB2922" i="3"/>
  <c r="AB1065" i="3"/>
  <c r="AB803" i="3"/>
  <c r="AB211" i="3"/>
  <c r="AB3043" i="3"/>
  <c r="AB999" i="3"/>
  <c r="AB277" i="3"/>
  <c r="AB74" i="3"/>
  <c r="AB3174" i="3"/>
  <c r="AB2657" i="3"/>
  <c r="AB344" i="3"/>
  <c r="AB3173" i="3"/>
  <c r="AB2921" i="3"/>
  <c r="AB2656" i="3"/>
  <c r="AB2523" i="3"/>
  <c r="AB2254" i="3"/>
  <c r="AB1992" i="3"/>
  <c r="AB1727" i="3"/>
  <c r="AB1459" i="3"/>
  <c r="AB932" i="3"/>
  <c r="AB672" i="3"/>
  <c r="AB409" i="3"/>
  <c r="AB142" i="3"/>
  <c r="AB3238" i="3"/>
  <c r="AB2975" i="3"/>
  <c r="AB2722" i="3"/>
  <c r="AC2656" i="3"/>
  <c r="AB2589" i="3"/>
  <c r="AB2322" i="3"/>
  <c r="AB2057" i="3"/>
  <c r="AB1793" i="3"/>
  <c r="AB1527" i="3"/>
  <c r="AB1260" i="3"/>
  <c r="AB998" i="3"/>
  <c r="AB737" i="3"/>
  <c r="AB475" i="3"/>
  <c r="AB210" i="3"/>
  <c r="AB3108" i="3"/>
  <c r="AB2855" i="3"/>
  <c r="AB2457" i="3"/>
  <c r="AB2188" i="3"/>
  <c r="AB1927" i="3"/>
  <c r="AB1660" i="3"/>
  <c r="AB1392" i="3"/>
  <c r="AB1129" i="3"/>
  <c r="AB867" i="3"/>
  <c r="AB607" i="3"/>
  <c r="AB343" i="3"/>
  <c r="AB73" i="3"/>
  <c r="AB2122" i="3"/>
  <c r="AB802" i="3"/>
  <c r="AB276" i="3"/>
  <c r="AB1594" i="3"/>
  <c r="AB541" i="3"/>
  <c r="AB2390" i="3"/>
  <c r="AB1326" i="3"/>
  <c r="AB2789" i="3"/>
  <c r="AB3042" i="3"/>
  <c r="AB1860" i="3"/>
  <c r="AB1064" i="3"/>
  <c r="AB2321" i="3"/>
  <c r="AB3237" i="3"/>
  <c r="AB2974" i="3"/>
  <c r="AB2721" i="3"/>
  <c r="AC2655" i="3"/>
  <c r="AB2588" i="3"/>
  <c r="AB2320" i="3"/>
  <c r="AB2056" i="3"/>
  <c r="AB1792" i="3"/>
  <c r="AB141" i="3"/>
  <c r="AB3041" i="3"/>
  <c r="AB2788" i="3"/>
  <c r="AB2389" i="3"/>
  <c r="AB2121" i="3"/>
  <c r="AB1859" i="3"/>
  <c r="AB1526" i="3"/>
  <c r="AB3172" i="3"/>
  <c r="AB2920" i="3"/>
  <c r="AB2655" i="3"/>
  <c r="AB2522" i="3"/>
  <c r="AB2253" i="3"/>
  <c r="AB1991" i="3"/>
  <c r="AB1726" i="3"/>
  <c r="AB3107" i="3"/>
  <c r="AB1926" i="3"/>
  <c r="AB1593" i="3"/>
  <c r="AB1325" i="3"/>
  <c r="AB1063" i="3"/>
  <c r="AB801" i="3"/>
  <c r="AB540" i="3"/>
  <c r="AB275" i="3"/>
  <c r="AB671" i="3"/>
  <c r="AB140" i="3"/>
  <c r="AB1458" i="3"/>
  <c r="AB2187" i="3"/>
  <c r="AB1391" i="3"/>
  <c r="AB1128" i="3"/>
  <c r="AB866" i="3"/>
  <c r="AB606" i="3"/>
  <c r="AB342" i="3"/>
  <c r="AB72" i="3"/>
  <c r="AB2854" i="3"/>
  <c r="AB1659" i="3"/>
  <c r="AB1525" i="3"/>
  <c r="AB1259" i="3"/>
  <c r="AB997" i="3"/>
  <c r="AB736" i="3"/>
  <c r="AB474" i="3"/>
  <c r="AB209" i="3"/>
  <c r="AB2456" i="3"/>
  <c r="AB1457" i="3"/>
  <c r="AB931" i="3"/>
  <c r="AB408" i="3"/>
  <c r="AB3236" i="3"/>
  <c r="AB3171" i="3"/>
  <c r="AB3106" i="3"/>
  <c r="AB3040" i="3"/>
  <c r="AB2973" i="3"/>
  <c r="AB2919" i="3"/>
  <c r="AB2853" i="3"/>
  <c r="AB2787" i="3"/>
  <c r="AB2720" i="3"/>
  <c r="AB2654" i="3"/>
  <c r="AB3170" i="3"/>
  <c r="AB3039" i="3"/>
  <c r="AB2918" i="3"/>
  <c r="AB2786" i="3"/>
  <c r="AB2653" i="3"/>
  <c r="AB2586" i="3"/>
  <c r="AB2454" i="3"/>
  <c r="AB2318" i="3"/>
  <c r="AB2185" i="3"/>
  <c r="AB2054" i="3"/>
  <c r="AB1924" i="3"/>
  <c r="AB1790" i="3"/>
  <c r="AB1657" i="3"/>
  <c r="AC2654" i="3"/>
  <c r="AC2653" i="3"/>
  <c r="AB2852" i="3"/>
  <c r="AB2520" i="3"/>
  <c r="AB1724" i="3"/>
  <c r="AB2587" i="3"/>
  <c r="AB2455" i="3"/>
  <c r="AB2319" i="3"/>
  <c r="AB2186" i="3"/>
  <c r="AB2055" i="3"/>
  <c r="AB1925" i="3"/>
  <c r="AB1791" i="3"/>
  <c r="AB1658" i="3"/>
  <c r="AB2972" i="3"/>
  <c r="AB2119" i="3"/>
  <c r="AB2251" i="3"/>
  <c r="AB2521" i="3"/>
  <c r="AB2388" i="3"/>
  <c r="AB2252" i="3"/>
  <c r="AB2120" i="3"/>
  <c r="AB1990" i="3"/>
  <c r="AB1858" i="3"/>
  <c r="AB1725" i="3"/>
  <c r="AB3235" i="3"/>
  <c r="AB2719" i="3"/>
  <c r="AB2387" i="3"/>
  <c r="AB1857" i="3"/>
  <c r="AB1989" i="3"/>
  <c r="AB3105" i="3"/>
  <c r="AB1523" i="3"/>
  <c r="AB1389" i="3"/>
  <c r="AB1257" i="3"/>
  <c r="AB1126" i="3"/>
  <c r="AB995" i="3"/>
  <c r="AB864" i="3"/>
  <c r="AB734" i="3"/>
  <c r="AB604" i="3"/>
  <c r="AB472" i="3"/>
  <c r="AB340" i="3"/>
  <c r="AB207" i="3"/>
  <c r="AB1592" i="3"/>
  <c r="AB1524" i="3"/>
  <c r="AB1456" i="3"/>
  <c r="AB1390" i="3"/>
  <c r="AB1324" i="3"/>
  <c r="AB1258" i="3"/>
  <c r="AB1192" i="3"/>
  <c r="AB1127" i="3"/>
  <c r="AB1062" i="3"/>
  <c r="AB996" i="3"/>
  <c r="AB930" i="3"/>
  <c r="AB865" i="3"/>
  <c r="AB800" i="3"/>
  <c r="AB735" i="3"/>
  <c r="AB670" i="3"/>
  <c r="AB605" i="3"/>
  <c r="AB539" i="3"/>
  <c r="AB473" i="3"/>
  <c r="AB407" i="3"/>
  <c r="AB341" i="3"/>
  <c r="AB274" i="3"/>
  <c r="AB208" i="3"/>
  <c r="AB139" i="3"/>
  <c r="AB71" i="3"/>
  <c r="AB1591" i="3"/>
  <c r="AB1455" i="3"/>
  <c r="AB1323" i="3"/>
  <c r="AB1061" i="3"/>
  <c r="AB929" i="3"/>
  <c r="AB799" i="3"/>
  <c r="AB669" i="3"/>
  <c r="AB538" i="3"/>
  <c r="AB406" i="3"/>
  <c r="AB273" i="3"/>
  <c r="AB138" i="3"/>
  <c r="AB70" i="3"/>
  <c r="AB2917" i="3"/>
  <c r="AB2386" i="3"/>
  <c r="AB1923" i="3"/>
  <c r="AB1522" i="3"/>
  <c r="AB1256" i="3"/>
  <c r="AB405" i="3"/>
  <c r="AB137" i="3"/>
  <c r="AC2652" i="3"/>
  <c r="AB272" i="3"/>
  <c r="AB2971" i="3"/>
  <c r="AB2652" i="3"/>
  <c r="AB2453" i="3"/>
  <c r="AB2184" i="3"/>
  <c r="AB1590" i="3"/>
  <c r="AB1322" i="3"/>
  <c r="AB471" i="3"/>
  <c r="AB206" i="3"/>
  <c r="AB2785" i="3"/>
  <c r="AB2250" i="3"/>
  <c r="AB1388" i="3"/>
  <c r="AB3104" i="3"/>
  <c r="AB2851" i="3"/>
  <c r="AB2317" i="3"/>
  <c r="AB1856" i="3"/>
  <c r="AB1454" i="3"/>
  <c r="AB603" i="3"/>
  <c r="AB339" i="3"/>
  <c r="AB69" i="3"/>
  <c r="AB3038" i="3"/>
  <c r="AB1723" i="3"/>
  <c r="AB537" i="3"/>
  <c r="AB3037" i="3"/>
  <c r="AB2784" i="3"/>
  <c r="AB2585" i="3"/>
  <c r="AB2316" i="3"/>
  <c r="AB2053" i="3"/>
  <c r="AB1789" i="3"/>
  <c r="AB1521" i="3"/>
  <c r="AB1255" i="3"/>
  <c r="AB994" i="3"/>
  <c r="AB733" i="3"/>
  <c r="AB470" i="3"/>
  <c r="AB205" i="3"/>
  <c r="AB2651" i="3"/>
  <c r="AB2452" i="3"/>
  <c r="AB1922" i="3"/>
  <c r="AB1125" i="3"/>
  <c r="AB3103" i="3"/>
  <c r="AB2850" i="3"/>
  <c r="AB2385" i="3"/>
  <c r="AB2118" i="3"/>
  <c r="AB1855" i="3"/>
  <c r="AB1589" i="3"/>
  <c r="AB1321" i="3"/>
  <c r="AB1060" i="3"/>
  <c r="AB798" i="3"/>
  <c r="AB536" i="3"/>
  <c r="AB271" i="3"/>
  <c r="AB1387" i="3"/>
  <c r="AB863" i="3"/>
  <c r="AB602" i="3"/>
  <c r="AB68" i="3"/>
  <c r="AB3234" i="3"/>
  <c r="AB2970" i="3"/>
  <c r="AB2718" i="3"/>
  <c r="AC2651" i="3"/>
  <c r="AB2519" i="3"/>
  <c r="AB2249" i="3"/>
  <c r="AB1988" i="3"/>
  <c r="AB1722" i="3"/>
  <c r="AB1453" i="3"/>
  <c r="AB928" i="3"/>
  <c r="AB668" i="3"/>
  <c r="AB404" i="3"/>
  <c r="AB136" i="3"/>
  <c r="AB3169" i="3"/>
  <c r="AB2916" i="3"/>
  <c r="AB2183" i="3"/>
  <c r="AB1656" i="3"/>
  <c r="AB338" i="3"/>
  <c r="AB3102" i="3"/>
  <c r="AB2849" i="3"/>
  <c r="AB2384" i="3"/>
  <c r="AB2117" i="3"/>
  <c r="AB1854" i="3"/>
  <c r="AB1588" i="3"/>
  <c r="AB1320" i="3"/>
  <c r="AB1059" i="3"/>
  <c r="AB797" i="3"/>
  <c r="AB535" i="3"/>
  <c r="AB270" i="3"/>
  <c r="AB3168" i="3"/>
  <c r="AB2915" i="3"/>
  <c r="AB2650" i="3"/>
  <c r="AB2451" i="3"/>
  <c r="AB2182" i="3"/>
  <c r="AB1921" i="3"/>
  <c r="AB1655" i="3"/>
  <c r="AB1386" i="3"/>
  <c r="AB1124" i="3"/>
  <c r="AB862" i="3"/>
  <c r="AB601" i="3"/>
  <c r="AB337" i="3"/>
  <c r="AB67" i="3"/>
  <c r="AB3036" i="3"/>
  <c r="AB2783" i="3"/>
  <c r="AB2584" i="3"/>
  <c r="AB2315" i="3"/>
  <c r="AB2052" i="3"/>
  <c r="AB1788" i="3"/>
  <c r="AB1520" i="3"/>
  <c r="AB1254" i="3"/>
  <c r="AB993" i="3"/>
  <c r="AB732" i="3"/>
  <c r="AB469" i="3"/>
  <c r="AB204" i="3"/>
  <c r="F1392" i="3"/>
  <c r="F1391" i="3"/>
  <c r="F1389" i="3"/>
  <c r="F1390" i="3"/>
  <c r="F1388" i="3"/>
  <c r="F1387" i="3"/>
  <c r="F1594" i="3"/>
  <c r="F1593" i="3"/>
  <c r="F1591" i="3"/>
  <c r="F1592" i="3"/>
  <c r="F1590" i="3"/>
  <c r="F1589" i="3"/>
  <c r="F1588" i="3"/>
  <c r="F1927" i="3"/>
  <c r="F1926" i="3"/>
  <c r="F1925" i="3"/>
  <c r="F1924" i="3"/>
  <c r="F1923" i="3"/>
  <c r="F1922" i="3"/>
  <c r="F2122" i="3"/>
  <c r="F2121" i="3"/>
  <c r="F2120" i="3"/>
  <c r="F2119" i="3"/>
  <c r="F2118" i="3"/>
  <c r="F2117" i="3"/>
  <c r="AA2657" i="3"/>
  <c r="W2657" i="3"/>
  <c r="W2656" i="3"/>
  <c r="AA2656" i="3"/>
  <c r="W2655" i="3"/>
  <c r="AA2655" i="3"/>
  <c r="W2654" i="3"/>
  <c r="W2653" i="3"/>
  <c r="AA2654" i="3"/>
  <c r="AA2653" i="3"/>
  <c r="AA2652" i="3"/>
  <c r="W2652" i="3"/>
  <c r="AA2651" i="3"/>
  <c r="W2651" i="3"/>
  <c r="AA2650" i="3"/>
  <c r="W2650" i="3"/>
  <c r="AA3239" i="3"/>
  <c r="W3239" i="3"/>
  <c r="AA3238" i="3"/>
  <c r="W3238" i="3"/>
  <c r="W3237" i="3"/>
  <c r="AA3237" i="3"/>
  <c r="W3236" i="3"/>
  <c r="AA3235" i="3"/>
  <c r="AA3236" i="3"/>
  <c r="W3235" i="3"/>
  <c r="AA3234" i="3"/>
  <c r="W3234" i="3"/>
  <c r="AA3233" i="3"/>
  <c r="AB135" i="3"/>
  <c r="V204" i="3"/>
  <c r="Z535" i="3"/>
  <c r="AB667" i="3"/>
  <c r="V732" i="3"/>
  <c r="Z1059" i="3"/>
  <c r="AB1189" i="3"/>
  <c r="Z1320" i="3"/>
  <c r="V2052" i="3"/>
  <c r="AB2248" i="3"/>
  <c r="Z2384" i="3"/>
  <c r="V2783" i="3"/>
  <c r="AB2969" i="3"/>
  <c r="Z3102" i="3"/>
  <c r="W3233" i="3"/>
  <c r="F2457" i="3"/>
  <c r="F2456" i="3"/>
  <c r="F2455" i="3"/>
  <c r="F2454" i="3"/>
  <c r="F2453" i="3"/>
  <c r="F2452" i="3"/>
  <c r="F2921" i="3"/>
  <c r="F2920" i="3"/>
  <c r="F2918" i="3"/>
  <c r="F2919" i="3"/>
  <c r="F2917" i="3"/>
  <c r="F2916" i="3"/>
  <c r="F3042" i="3"/>
  <c r="F3041" i="3"/>
  <c r="F3039" i="3"/>
  <c r="F3040" i="3"/>
  <c r="F3038" i="3"/>
  <c r="F3037" i="3"/>
  <c r="F1350" i="2"/>
  <c r="F1349" i="2"/>
  <c r="F1348" i="2"/>
  <c r="F1347" i="2"/>
  <c r="F2333" i="3"/>
  <c r="F2975" i="3"/>
  <c r="F2974" i="3"/>
  <c r="F2972" i="3"/>
  <c r="F2973" i="3"/>
  <c r="F2971" i="3"/>
  <c r="F2970" i="3"/>
  <c r="F1326" i="2"/>
  <c r="F1310" i="2"/>
  <c r="F1552" i="2"/>
  <c r="F1551" i="2"/>
  <c r="F1549" i="2"/>
  <c r="F1550" i="2"/>
  <c r="F2390" i="3"/>
  <c r="F2389" i="3"/>
  <c r="F2388" i="3"/>
  <c r="F2387" i="3"/>
  <c r="F2386" i="3"/>
  <c r="F2385" i="3"/>
  <c r="F2656" i="3"/>
  <c r="F2655" i="3"/>
  <c r="F2654" i="3"/>
  <c r="F2653" i="3"/>
  <c r="F2652" i="3"/>
  <c r="F2651" i="3"/>
  <c r="F2789" i="3"/>
  <c r="F2788" i="3"/>
  <c r="F2786" i="3"/>
  <c r="F2787" i="3"/>
  <c r="F2785" i="3"/>
  <c r="F2784" i="3"/>
  <c r="F3108" i="3"/>
  <c r="F3107" i="3"/>
  <c r="F3105" i="3"/>
  <c r="F3106" i="3"/>
  <c r="F3104" i="3"/>
  <c r="F3103" i="3"/>
  <c r="F3238" i="3"/>
  <c r="F3237" i="3"/>
  <c r="F3235" i="3"/>
  <c r="F3236" i="3"/>
  <c r="F3234" i="3"/>
  <c r="F1498" i="2"/>
  <c r="F1502" i="2"/>
  <c r="F1501" i="2"/>
  <c r="F1499" i="2"/>
  <c r="F1500" i="2"/>
  <c r="F1497" i="2"/>
  <c r="F2783" i="3"/>
  <c r="F3036" i="3"/>
  <c r="AC630" i="2"/>
  <c r="AC273" i="2"/>
  <c r="AC694" i="2"/>
  <c r="AC565" i="2"/>
  <c r="AC337" i="2"/>
  <c r="AC2284" i="2"/>
  <c r="AC2021" i="2"/>
  <c r="AC1813" i="2"/>
  <c r="AC1548" i="2"/>
  <c r="AC1168" i="2"/>
  <c r="AC388" i="2"/>
  <c r="AC106" i="2"/>
  <c r="AC438" i="2"/>
  <c r="AC1917" i="2"/>
  <c r="AC2232" i="2"/>
  <c r="AC1969" i="2"/>
  <c r="AC1760" i="2"/>
  <c r="AC1498" i="2"/>
  <c r="AC54" i="2"/>
  <c r="AC2336" i="2"/>
  <c r="AC1865" i="2"/>
  <c r="AC158" i="2"/>
  <c r="AC875" i="2"/>
  <c r="AC757" i="2"/>
  <c r="AC1293" i="2"/>
  <c r="AC564" i="2"/>
  <c r="AC272" i="2"/>
  <c r="AC1116" i="2"/>
  <c r="AC1052" i="2"/>
  <c r="AC693" i="2"/>
  <c r="AC336" i="2"/>
  <c r="AC987" i="2"/>
  <c r="AC629" i="2"/>
  <c r="AC1229" i="2"/>
  <c r="AC1115" i="2"/>
  <c r="AC986" i="2"/>
  <c r="AC628" i="2"/>
  <c r="AC271" i="2"/>
  <c r="AC1051" i="2"/>
  <c r="AC335" i="2"/>
  <c r="AC756" i="2"/>
  <c r="AC563" i="2"/>
  <c r="AC1292" i="2"/>
  <c r="AC692" i="2"/>
  <c r="AC1810" i="2"/>
  <c r="AC1863" i="2"/>
  <c r="AC1811" i="2"/>
  <c r="AC1812" i="2"/>
  <c r="AC1864" i="2"/>
  <c r="AC1759" i="2"/>
  <c r="AC1758" i="2"/>
  <c r="AC2230" i="2"/>
  <c r="AC2124" i="2"/>
  <c r="AC2125" i="2"/>
  <c r="AC2071" i="2"/>
  <c r="AC2019" i="2"/>
  <c r="AC2020" i="2"/>
  <c r="AC1967" i="2"/>
  <c r="AC1916" i="2"/>
  <c r="AC1651" i="2"/>
  <c r="AC1446" i="2"/>
  <c r="AC1114" i="2"/>
  <c r="AC1915" i="2"/>
  <c r="AC1546" i="2"/>
  <c r="AC1547" i="2"/>
  <c r="AC1496" i="2"/>
  <c r="AC1497" i="2"/>
  <c r="AC1344" i="2"/>
  <c r="AC1227" i="2"/>
  <c r="AC1228" i="2"/>
  <c r="AC1167" i="2"/>
  <c r="AC1112" i="2"/>
  <c r="AC1113" i="2"/>
  <c r="AC2283" i="2"/>
  <c r="AC1599" i="2"/>
  <c r="AC1226" i="2"/>
  <c r="AC1166" i="2"/>
  <c r="AC1111" i="2"/>
  <c r="AC874" i="2"/>
  <c r="AC817" i="2"/>
  <c r="AC818" i="2"/>
  <c r="AC819" i="2"/>
  <c r="AC755" i="2"/>
  <c r="AC2334" i="2"/>
  <c r="AC2072" i="2"/>
  <c r="AC1704" i="2"/>
  <c r="AC1445" i="2"/>
  <c r="AC1394" i="2"/>
  <c r="AC1343" i="2"/>
  <c r="AC873" i="2"/>
  <c r="AC625" i="2"/>
  <c r="AC627" i="2"/>
  <c r="AC559" i="2"/>
  <c r="AC1968" i="2"/>
  <c r="AC924" i="2"/>
  <c r="AC820" i="2"/>
  <c r="AC688" i="2"/>
  <c r="AC690" i="2"/>
  <c r="AC626" i="2"/>
  <c r="AC496" i="2"/>
  <c r="AC387" i="2"/>
  <c r="AC105" i="2"/>
  <c r="AC52" i="2"/>
  <c r="AC53" i="2"/>
  <c r="AC2178" i="2"/>
  <c r="AC1050" i="2"/>
  <c r="AC982" i="2"/>
  <c r="AC984" i="2"/>
  <c r="AC754" i="2"/>
  <c r="AC691" i="2"/>
  <c r="AC497" i="2"/>
  <c r="AC437" i="2"/>
  <c r="AC267" i="2"/>
  <c r="AC268" i="2"/>
  <c r="AC269" i="2"/>
  <c r="AC270" i="2"/>
  <c r="AC207" i="2"/>
  <c r="AC208" i="2"/>
  <c r="AC1291" i="2"/>
  <c r="AC1598" i="2"/>
  <c r="AC983" i="2"/>
  <c r="AC753" i="2"/>
  <c r="AC560" i="2"/>
  <c r="AC104" i="2"/>
  <c r="AC2070" i="2"/>
  <c r="AC1652" i="2"/>
  <c r="AC985" i="2"/>
  <c r="AC923" i="2"/>
  <c r="AC752" i="2"/>
  <c r="AC498" i="2"/>
  <c r="AC386" i="2"/>
  <c r="AC156" i="2"/>
  <c r="AC334" i="2"/>
  <c r="AC2335" i="2"/>
  <c r="AC1705" i="2"/>
  <c r="AC689" i="2"/>
  <c r="AC436" i="2"/>
  <c r="AC562" i="2"/>
  <c r="AC2177" i="2"/>
  <c r="AC2282" i="2"/>
  <c r="AC1225" i="2"/>
  <c r="AC1395" i="2"/>
  <c r="AC624" i="2"/>
  <c r="AC157" i="2"/>
  <c r="AC2231" i="2"/>
  <c r="AC561" i="2"/>
  <c r="AC495" i="2"/>
  <c r="AC1048" i="2"/>
  <c r="AC1102" i="2"/>
  <c r="AC1109" i="2"/>
  <c r="AC1220" i="2"/>
  <c r="AC1105" i="2"/>
  <c r="AC1046" i="2"/>
  <c r="AC1287" i="2"/>
  <c r="AC1216" i="2"/>
  <c r="AC1224" i="2"/>
  <c r="AC1044" i="2"/>
  <c r="AC556" i="2"/>
  <c r="AC815" i="2"/>
  <c r="AC980" i="2"/>
  <c r="AC616" i="2"/>
  <c r="AC623" i="2"/>
  <c r="AC494" i="2"/>
  <c r="AC488" i="2"/>
  <c r="AC555" i="2"/>
  <c r="AC618" i="2"/>
  <c r="AC551" i="2"/>
  <c r="AC679" i="2"/>
  <c r="AC745" i="2"/>
  <c r="AC981" i="2"/>
  <c r="AC811" i="2"/>
  <c r="AC266" i="2"/>
  <c r="AC324" i="2"/>
  <c r="AC327" i="2"/>
  <c r="AC1650" i="2"/>
  <c r="AC2281" i="2"/>
  <c r="AC972" i="2"/>
  <c r="AC1341" i="2"/>
  <c r="AC549" i="2"/>
  <c r="AC2229" i="2"/>
  <c r="AC1165" i="2"/>
  <c r="AC206" i="2"/>
  <c r="AC51" i="2"/>
  <c r="AC1524" i="2"/>
  <c r="AC1514" i="2"/>
  <c r="AC1534" i="2"/>
  <c r="AC1512" i="2"/>
  <c r="AC1526" i="2"/>
  <c r="AC1536" i="2"/>
  <c r="AC1517" i="2"/>
  <c r="AC1531" i="2"/>
  <c r="AC1539" i="2"/>
  <c r="AC1463" i="2"/>
  <c r="AC1471" i="2"/>
  <c r="AC1479" i="2"/>
  <c r="AC1483" i="2"/>
  <c r="AC1491" i="2"/>
  <c r="AC1469" i="2"/>
  <c r="AC1475" i="2"/>
  <c r="AC1477" i="2"/>
  <c r="AC1492" i="2"/>
  <c r="AC1459" i="2"/>
  <c r="AC1493" i="2"/>
  <c r="AC1324" i="2"/>
  <c r="AC1332" i="2"/>
  <c r="AC1320" i="2"/>
  <c r="AC1314" i="2"/>
  <c r="AC1311" i="2"/>
  <c r="AC1317" i="2"/>
  <c r="AC1338" i="2"/>
  <c r="X565" i="2"/>
  <c r="X273" i="2"/>
  <c r="X694" i="2"/>
  <c r="X501" i="2"/>
  <c r="X630" i="2"/>
  <c r="X337" i="2"/>
  <c r="X2232" i="2"/>
  <c r="X1969" i="2"/>
  <c r="X1760" i="2"/>
  <c r="X1498" i="2"/>
  <c r="X925" i="2"/>
  <c r="X54" i="2"/>
  <c r="X2021" i="2"/>
  <c r="X1813" i="2"/>
  <c r="X1168" i="2"/>
  <c r="X438" i="2"/>
  <c r="X1917" i="2"/>
  <c r="X875" i="2"/>
  <c r="X2284" i="2"/>
  <c r="X1548" i="2"/>
  <c r="X388" i="2"/>
  <c r="X106" i="2"/>
  <c r="X2336" i="2"/>
  <c r="X1865" i="2"/>
  <c r="X158" i="2"/>
  <c r="X1116" i="2"/>
  <c r="X1052" i="2"/>
  <c r="X693" i="2"/>
  <c r="X336" i="2"/>
  <c r="X1293" i="2"/>
  <c r="X822" i="2"/>
  <c r="X987" i="2"/>
  <c r="X629" i="2"/>
  <c r="X272" i="2"/>
  <c r="X1230" i="2"/>
  <c r="X757" i="2"/>
  <c r="X500" i="2"/>
  <c r="X564" i="2"/>
  <c r="X1115" i="2"/>
  <c r="X1229" i="2"/>
  <c r="X821" i="2"/>
  <c r="X563" i="2"/>
  <c r="X628" i="2"/>
  <c r="X1292" i="2"/>
  <c r="X1051" i="2"/>
  <c r="X756" i="2"/>
  <c r="X499" i="2"/>
  <c r="X986" i="2"/>
  <c r="X271" i="2"/>
  <c r="X692" i="2"/>
  <c r="X335" i="2"/>
  <c r="X1811" i="2"/>
  <c r="X1812" i="2"/>
  <c r="X1810" i="2"/>
  <c r="X1863" i="2"/>
  <c r="X1864" i="2"/>
  <c r="X1045" i="2"/>
  <c r="X1049" i="2"/>
  <c r="X1759" i="2"/>
  <c r="X1046" i="2"/>
  <c r="X1050" i="2"/>
  <c r="X1048" i="2"/>
  <c r="X1758" i="2"/>
  <c r="X1047" i="2"/>
  <c r="X2019" i="2"/>
  <c r="X1915" i="2"/>
  <c r="X1599" i="2"/>
  <c r="X1547" i="2"/>
  <c r="X1445" i="2"/>
  <c r="X1394" i="2"/>
  <c r="X1344" i="2"/>
  <c r="X1226" i="2"/>
  <c r="X1111" i="2"/>
  <c r="X2335" i="2"/>
  <c r="X2124" i="2"/>
  <c r="X2030" i="2"/>
  <c r="X2020" i="2"/>
  <c r="X1916" i="2"/>
  <c r="X1651" i="2"/>
  <c r="X1446" i="2"/>
  <c r="X1395" i="2"/>
  <c r="X1223" i="2"/>
  <c r="X1227" i="2"/>
  <c r="X1166" i="2"/>
  <c r="X1112" i="2"/>
  <c r="X2283" i="2"/>
  <c r="X2231" i="2"/>
  <c r="X1968" i="2"/>
  <c r="X1705" i="2"/>
  <c r="X1343" i="2"/>
  <c r="X1225" i="2"/>
  <c r="X983" i="2"/>
  <c r="X924" i="2"/>
  <c r="X873" i="2"/>
  <c r="X817" i="2"/>
  <c r="X626" i="2"/>
  <c r="X2282" i="2"/>
  <c r="X2230" i="2"/>
  <c r="X1967" i="2"/>
  <c r="X1704" i="2"/>
  <c r="X1224" i="2"/>
  <c r="X1167" i="2"/>
  <c r="X1114" i="2"/>
  <c r="X984" i="2"/>
  <c r="X874" i="2"/>
  <c r="X818" i="2"/>
  <c r="X627" i="2"/>
  <c r="X2334" i="2"/>
  <c r="X2125" i="2"/>
  <c r="X2071" i="2"/>
  <c r="X1652" i="2"/>
  <c r="X1228" i="2"/>
  <c r="X1113" i="2"/>
  <c r="X982" i="2"/>
  <c r="X820" i="2"/>
  <c r="X625" i="2"/>
  <c r="X387" i="2"/>
  <c r="X53" i="2"/>
  <c r="X1291" i="2"/>
  <c r="X755" i="2"/>
  <c r="X691" i="2"/>
  <c r="X270" i="2"/>
  <c r="X1598" i="2"/>
  <c r="X1546" i="2"/>
  <c r="X1497" i="2"/>
  <c r="X819" i="2"/>
  <c r="X624" i="2"/>
  <c r="X437" i="2"/>
  <c r="X208" i="2"/>
  <c r="X562" i="2"/>
  <c r="X816" i="2"/>
  <c r="X104" i="2"/>
  <c r="X157" i="2"/>
  <c r="X2178" i="2"/>
  <c r="X985" i="2"/>
  <c r="X105" i="2"/>
  <c r="X498" i="2"/>
  <c r="X923" i="2"/>
  <c r="X815" i="2"/>
  <c r="F757" i="2"/>
  <c r="F756" i="2"/>
  <c r="F754" i="2"/>
  <c r="F751" i="2"/>
  <c r="F745" i="2"/>
  <c r="F752" i="2"/>
  <c r="F750" i="2"/>
  <c r="F744" i="2"/>
  <c r="F755" i="2"/>
  <c r="F753" i="2"/>
  <c r="F747" i="2"/>
  <c r="F709" i="2"/>
  <c r="F725" i="2"/>
  <c r="F741" i="2"/>
  <c r="F718" i="2"/>
  <c r="F734" i="2"/>
  <c r="F711" i="2"/>
  <c r="F727" i="2"/>
  <c r="F708" i="2"/>
  <c r="F724" i="2"/>
  <c r="F740" i="2"/>
  <c r="F746" i="2"/>
  <c r="F705" i="2"/>
  <c r="F721" i="2"/>
  <c r="F737" i="2"/>
  <c r="F714" i="2"/>
  <c r="F730" i="2"/>
  <c r="F707" i="2"/>
  <c r="F723" i="2"/>
  <c r="F739" i="2"/>
  <c r="F720" i="2"/>
  <c r="F736" i="2"/>
  <c r="F749" i="2"/>
  <c r="F729" i="2"/>
  <c r="F722" i="2"/>
  <c r="F715" i="2"/>
  <c r="F712" i="2"/>
  <c r="F717" i="2"/>
  <c r="F726" i="2"/>
  <c r="F731" i="2"/>
  <c r="F732" i="2"/>
  <c r="F748" i="2"/>
  <c r="F713" i="2"/>
  <c r="F710" i="2"/>
  <c r="F719" i="2"/>
  <c r="F728" i="2"/>
  <c r="F704" i="2"/>
  <c r="F743" i="2"/>
  <c r="F742" i="2"/>
  <c r="F706" i="2"/>
  <c r="F716" i="2"/>
  <c r="F738" i="2"/>
  <c r="F1230" i="2"/>
  <c r="F1229" i="2"/>
  <c r="F1220" i="2"/>
  <c r="F1219" i="2"/>
  <c r="F1227" i="2"/>
  <c r="F1222" i="2"/>
  <c r="F1228" i="2"/>
  <c r="F1179" i="2"/>
  <c r="F1186" i="2"/>
  <c r="F1203" i="2"/>
  <c r="F1182" i="2"/>
  <c r="F1200" i="2"/>
  <c r="F1184" i="2"/>
  <c r="F1185" i="2"/>
  <c r="F1178" i="2"/>
  <c r="F1213" i="2"/>
  <c r="F1206" i="2"/>
  <c r="F1226" i="2"/>
  <c r="F1217" i="2"/>
  <c r="F1216" i="2"/>
  <c r="F1181" i="2"/>
  <c r="F1199" i="2"/>
  <c r="F1215" i="2"/>
  <c r="F1196" i="2"/>
  <c r="F1212" i="2"/>
  <c r="F1209" i="2"/>
  <c r="F1210" i="2"/>
  <c r="F1205" i="2"/>
  <c r="F1198" i="2"/>
  <c r="F1191" i="2"/>
  <c r="F1188" i="2"/>
  <c r="F1193" i="2"/>
  <c r="F1189" i="2"/>
  <c r="F1214" i="2"/>
  <c r="F1183" i="2"/>
  <c r="F1211" i="2"/>
  <c r="F1201" i="2"/>
  <c r="F1180" i="2"/>
  <c r="F1224" i="2"/>
  <c r="F1207" i="2"/>
  <c r="F1208" i="2"/>
  <c r="F1197" i="2"/>
  <c r="F1225" i="2"/>
  <c r="F1204" i="2"/>
  <c r="F1218" i="2"/>
  <c r="F1195" i="2"/>
  <c r="F1202" i="2"/>
  <c r="F1221" i="2"/>
  <c r="F1192" i="2"/>
  <c r="F1190" i="2"/>
  <c r="X334" i="2"/>
  <c r="X2072" i="2"/>
  <c r="F822" i="2"/>
  <c r="F821" i="2"/>
  <c r="F817" i="2"/>
  <c r="F816" i="2"/>
  <c r="F809" i="2"/>
  <c r="F811" i="2"/>
  <c r="F784" i="2"/>
  <c r="F800" i="2"/>
  <c r="F781" i="2"/>
  <c r="F797" i="2"/>
  <c r="F774" i="2"/>
  <c r="F790" i="2"/>
  <c r="F806" i="2"/>
  <c r="F783" i="2"/>
  <c r="F799" i="2"/>
  <c r="F812" i="2"/>
  <c r="F814" i="2"/>
  <c r="F780" i="2"/>
  <c r="F796" i="2"/>
  <c r="F777" i="2"/>
  <c r="F793" i="2"/>
  <c r="F770" i="2"/>
  <c r="F786" i="2"/>
  <c r="F802" i="2"/>
  <c r="F779" i="2"/>
  <c r="F818" i="2"/>
  <c r="F810" i="2"/>
  <c r="F776" i="2"/>
  <c r="F773" i="2"/>
  <c r="F805" i="2"/>
  <c r="F798" i="2"/>
  <c r="F791" i="2"/>
  <c r="F813" i="2"/>
  <c r="F772" i="2"/>
  <c r="F804" i="2"/>
  <c r="F801" i="2"/>
  <c r="F794" i="2"/>
  <c r="F787" i="2"/>
  <c r="F807" i="2"/>
  <c r="F769" i="2"/>
  <c r="F815" i="2"/>
  <c r="F788" i="2"/>
  <c r="F778" i="2"/>
  <c r="F795" i="2"/>
  <c r="F819" i="2"/>
  <c r="F789" i="2"/>
  <c r="F803" i="2"/>
  <c r="F785" i="2"/>
  <c r="F775" i="2"/>
  <c r="F1116" i="2"/>
  <c r="F1115" i="2"/>
  <c r="F1112" i="2"/>
  <c r="F1111" i="2"/>
  <c r="F1105" i="2"/>
  <c r="F1110" i="2"/>
  <c r="F1113" i="2"/>
  <c r="F1101" i="2"/>
  <c r="F1106" i="2"/>
  <c r="F1108" i="2"/>
  <c r="F1107" i="2"/>
  <c r="F1073" i="2"/>
  <c r="F1089" i="2"/>
  <c r="F1070" i="2"/>
  <c r="F1086" i="2"/>
  <c r="F1067" i="2"/>
  <c r="F1099" i="2"/>
  <c r="F1092" i="2"/>
  <c r="F1087" i="2"/>
  <c r="F1080" i="2"/>
  <c r="F1104" i="2"/>
  <c r="F1103" i="2"/>
  <c r="F1069" i="2"/>
  <c r="F1085" i="2"/>
  <c r="F1066" i="2"/>
  <c r="F1082" i="2"/>
  <c r="F1098" i="2"/>
  <c r="F1091" i="2"/>
  <c r="F1084" i="2"/>
  <c r="F1079" i="2"/>
  <c r="F1072" i="2"/>
  <c r="F1114" i="2"/>
  <c r="F1077" i="2"/>
  <c r="F1074" i="2"/>
  <c r="F1075" i="2"/>
  <c r="F1100" i="2"/>
  <c r="F1088" i="2"/>
  <c r="F1102" i="2"/>
  <c r="F1093" i="2"/>
  <c r="F1094" i="2"/>
  <c r="F1071" i="2"/>
  <c r="F1109" i="2"/>
  <c r="F1081" i="2"/>
  <c r="F1090" i="2"/>
  <c r="F1076" i="2"/>
  <c r="F1096" i="2"/>
  <c r="F1063" i="2"/>
  <c r="F1293" i="2"/>
  <c r="F1292" i="2"/>
  <c r="F1291" i="2"/>
  <c r="F1289" i="2"/>
  <c r="F1285" i="2"/>
  <c r="F1279" i="2"/>
  <c r="F1288" i="2"/>
  <c r="F1287" i="2"/>
  <c r="F1283" i="2"/>
  <c r="F1280" i="2"/>
  <c r="F1286" i="2"/>
  <c r="F1281" i="2"/>
  <c r="F1248" i="2"/>
  <c r="F1264" i="2"/>
  <c r="F1245" i="2"/>
  <c r="F1266" i="2"/>
  <c r="F1246" i="2"/>
  <c r="F1267" i="2"/>
  <c r="F1253" i="2"/>
  <c r="F1254" i="2"/>
  <c r="F1258" i="2"/>
  <c r="F1270" i="2"/>
  <c r="F1244" i="2"/>
  <c r="F1260" i="2"/>
  <c r="F1276" i="2"/>
  <c r="F1261" i="2"/>
  <c r="F1241" i="2"/>
  <c r="F1262" i="2"/>
  <c r="F1242" i="2"/>
  <c r="F1243" i="2"/>
  <c r="F1247" i="2"/>
  <c r="F1259" i="2"/>
  <c r="F1282" i="2"/>
  <c r="F1268" i="2"/>
  <c r="F1271" i="2"/>
  <c r="F1273" i="2"/>
  <c r="F1265" i="2"/>
  <c r="F1256" i="2"/>
  <c r="F1277" i="2"/>
  <c r="F1263" i="2"/>
  <c r="F1249" i="2"/>
  <c r="F1290" i="2"/>
  <c r="F1284" i="2"/>
  <c r="F1252" i="2"/>
  <c r="F1255" i="2"/>
  <c r="F1278" i="2"/>
  <c r="F1269" i="2"/>
  <c r="AB2246" i="2"/>
  <c r="F820" i="2"/>
  <c r="A13" i="2"/>
  <c r="W818" i="2" s="1"/>
  <c r="A33" i="2"/>
  <c r="A38" i="2" s="1"/>
  <c r="F914" i="2"/>
  <c r="F898" i="2"/>
  <c r="F921" i="2"/>
  <c r="F905" i="2"/>
  <c r="F889" i="2"/>
  <c r="F912" i="2"/>
  <c r="F896" i="2"/>
  <c r="F915" i="2"/>
  <c r="F1548" i="2"/>
  <c r="F1547" i="2"/>
  <c r="F1517" i="2"/>
  <c r="F1533" i="2"/>
  <c r="F1512" i="2"/>
  <c r="F1534" i="2"/>
  <c r="F1515" i="2"/>
  <c r="F1543" i="2"/>
  <c r="F1531" i="2"/>
  <c r="F1526" i="2"/>
  <c r="F1520" i="2"/>
  <c r="F1513" i="2"/>
  <c r="F1529" i="2"/>
  <c r="F1545" i="2"/>
  <c r="F1528" i="2"/>
  <c r="F1508" i="2"/>
  <c r="F1536" i="2"/>
  <c r="F1524" i="2"/>
  <c r="F1519" i="2"/>
  <c r="F1514" i="2"/>
  <c r="F1542" i="2"/>
  <c r="F1507" i="2"/>
  <c r="W270" i="2"/>
  <c r="W387" i="2"/>
  <c r="W564" i="2"/>
  <c r="W560" i="2"/>
  <c r="W753" i="2"/>
  <c r="F925" i="2"/>
  <c r="F924" i="2"/>
  <c r="F923" i="2"/>
  <c r="AB1229" i="2"/>
  <c r="W1226" i="2"/>
  <c r="W1223" i="2"/>
  <c r="F2284" i="2"/>
  <c r="F2281" i="2"/>
  <c r="F2336" i="2"/>
  <c r="F2335" i="2"/>
  <c r="F694" i="2"/>
  <c r="F693" i="2"/>
  <c r="F692" i="2"/>
  <c r="F1052" i="2"/>
  <c r="F1051" i="2"/>
  <c r="F1397" i="2"/>
  <c r="F1396" i="2"/>
  <c r="F1447" i="2"/>
  <c r="F1448" i="2"/>
  <c r="F1600" i="2"/>
  <c r="F1601" i="2"/>
  <c r="F1654" i="2"/>
  <c r="F1653" i="2"/>
  <c r="F1707" i="2"/>
  <c r="F1706" i="2"/>
  <c r="F2073" i="2"/>
  <c r="F2074" i="2"/>
  <c r="F2127" i="2"/>
  <c r="F2126" i="2"/>
  <c r="F1345" i="2"/>
  <c r="F1346" i="2"/>
  <c r="F1599" i="2"/>
  <c r="F1812" i="2"/>
  <c r="F2020" i="2"/>
  <c r="F2231" i="2"/>
  <c r="F1446" i="2"/>
  <c r="F935" i="2"/>
  <c r="F982" i="2"/>
  <c r="F978" i="2"/>
  <c r="F974" i="2"/>
  <c r="F970" i="2"/>
  <c r="F966" i="2"/>
  <c r="F962" i="2"/>
  <c r="F958" i="2"/>
  <c r="F954" i="2"/>
  <c r="F950" i="2"/>
  <c r="F946" i="2"/>
  <c r="F942" i="2"/>
  <c r="F987" i="2"/>
  <c r="F986" i="2"/>
  <c r="F2180" i="2"/>
  <c r="F2179" i="2"/>
  <c r="F1343" i="2"/>
  <c r="F1496" i="2"/>
  <c r="F1759" i="2"/>
  <c r="F1968" i="2"/>
  <c r="F2178" i="2"/>
  <c r="F1050" i="2"/>
  <c r="F983" i="2"/>
  <c r="F979" i="2"/>
  <c r="F975" i="2"/>
  <c r="F971" i="2"/>
  <c r="F967" i="2"/>
  <c r="F963" i="2"/>
  <c r="F959" i="2"/>
  <c r="F955" i="2"/>
  <c r="F951" i="2"/>
  <c r="F947" i="2"/>
  <c r="F943" i="2"/>
  <c r="F939" i="2"/>
  <c r="F1000" i="2"/>
  <c r="AB53" i="2" l="1"/>
  <c r="AB2231" i="2"/>
  <c r="AB270" i="2"/>
  <c r="W2232" i="2"/>
  <c r="W104" i="2"/>
  <c r="AC1284" i="2"/>
  <c r="AC1286" i="2"/>
  <c r="AC750" i="2"/>
  <c r="AC683" i="2"/>
  <c r="AC687" i="2"/>
  <c r="AC680" i="2"/>
  <c r="AC325" i="2"/>
  <c r="AC614" i="2"/>
  <c r="AC678" i="2"/>
  <c r="AC1393" i="2"/>
  <c r="AC103" i="2"/>
  <c r="AC1513" i="2"/>
  <c r="AC1538" i="2"/>
  <c r="AC1525" i="2"/>
  <c r="AC1472" i="2"/>
  <c r="AC1474" i="2"/>
  <c r="AC1305" i="2"/>
  <c r="AC1309" i="2"/>
  <c r="AC1308" i="2"/>
  <c r="AC1339" i="2"/>
  <c r="AC1221" i="2"/>
  <c r="AC1217" i="2"/>
  <c r="AC620" i="2"/>
  <c r="AC684" i="2"/>
  <c r="AC743" i="2"/>
  <c r="AC330" i="2"/>
  <c r="AC326" i="2"/>
  <c r="AC2176" i="2"/>
  <c r="AC257" i="2"/>
  <c r="AC922" i="2"/>
  <c r="AC1515" i="2"/>
  <c r="AC1510" i="2"/>
  <c r="AC1541" i="2"/>
  <c r="AC1533" i="2"/>
  <c r="AC1478" i="2"/>
  <c r="AC1460" i="2"/>
  <c r="AC1466" i="2"/>
  <c r="AC1322" i="2"/>
  <c r="AC1312" i="2"/>
  <c r="AC1327" i="2"/>
  <c r="AC1315" i="2"/>
  <c r="AC1340" i="2"/>
  <c r="AC1279" i="2"/>
  <c r="AC1281" i="2"/>
  <c r="AC552" i="2"/>
  <c r="AC749" i="2"/>
  <c r="AC744" i="2"/>
  <c r="AC265" i="2"/>
  <c r="AC264" i="2"/>
  <c r="AC262" i="2"/>
  <c r="AC1966" i="2"/>
  <c r="AC2333" i="2"/>
  <c r="AC321" i="2"/>
  <c r="AC1523" i="2"/>
  <c r="AC1519" i="2"/>
  <c r="AC1508" i="2"/>
  <c r="AC1535" i="2"/>
  <c r="AC1482" i="2"/>
  <c r="AC1473" i="2"/>
  <c r="AC1480" i="2"/>
  <c r="AC1323" i="2"/>
  <c r="AC1316" i="2"/>
  <c r="AC1319" i="2"/>
  <c r="AC1330" i="2"/>
  <c r="AC1280" i="2"/>
  <c r="AC1218" i="2"/>
  <c r="AC553" i="2"/>
  <c r="AC622" i="2"/>
  <c r="AC746" i="2"/>
  <c r="AC329" i="2"/>
  <c r="AC322" i="2"/>
  <c r="AC259" i="2"/>
  <c r="AC1862" i="2"/>
  <c r="AC2123" i="2"/>
  <c r="AC1545" i="2"/>
  <c r="AC1540" i="2"/>
  <c r="AC1521" i="2"/>
  <c r="AC1509" i="2"/>
  <c r="AC1528" i="2"/>
  <c r="AC1485" i="2"/>
  <c r="AC1481" i="2"/>
  <c r="AC1490" i="2"/>
  <c r="AC1325" i="2"/>
  <c r="AC1306" i="2"/>
  <c r="AC1321" i="2"/>
  <c r="AC1337" i="2"/>
  <c r="AC1290" i="2"/>
  <c r="AC1288" i="2"/>
  <c r="AC1285" i="2"/>
  <c r="AC550" i="2"/>
  <c r="AC558" i="2"/>
  <c r="AC621" i="2"/>
  <c r="AC748" i="2"/>
  <c r="AC261" i="2"/>
  <c r="AC1342" i="2"/>
  <c r="AC742" i="2"/>
  <c r="AC1914" i="2"/>
  <c r="AC1444" i="2"/>
  <c r="AC1507" i="2"/>
  <c r="AC1527" i="2"/>
  <c r="AC1522" i="2"/>
  <c r="AC1462" i="2"/>
  <c r="AC1461" i="2"/>
  <c r="AC1468" i="2"/>
  <c r="AC1489" i="2"/>
  <c r="AC1329" i="2"/>
  <c r="AC1307" i="2"/>
  <c r="AC1304" i="2"/>
  <c r="AC332" i="2"/>
  <c r="AC331" i="2"/>
  <c r="AC1219" i="2"/>
  <c r="AC685" i="2"/>
  <c r="AC686" i="2"/>
  <c r="AC554" i="2"/>
  <c r="AC617" i="2"/>
  <c r="AC263" i="2"/>
  <c r="AC1544" i="2"/>
  <c r="AC1757" i="2"/>
  <c r="AC1703" i="2"/>
  <c r="AC1278" i="2"/>
  <c r="AC1543" i="2"/>
  <c r="AC1529" i="2"/>
  <c r="AC1530" i="2"/>
  <c r="AC1464" i="2"/>
  <c r="AC1465" i="2"/>
  <c r="AC1484" i="2"/>
  <c r="AC1486" i="2"/>
  <c r="AC1333" i="2"/>
  <c r="AC1335" i="2"/>
  <c r="AC751" i="2"/>
  <c r="AC1494" i="2"/>
  <c r="AC1511" i="2"/>
  <c r="AC1467" i="2"/>
  <c r="AC1318" i="2"/>
  <c r="AC1331" i="2"/>
  <c r="AC557" i="2"/>
  <c r="AC872" i="2"/>
  <c r="AC1518" i="2"/>
  <c r="AC1458" i="2"/>
  <c r="AC615" i="2"/>
  <c r="AC1215" i="2"/>
  <c r="AC1537" i="2"/>
  <c r="AC1488" i="2"/>
  <c r="AC1313" i="2"/>
  <c r="AC681" i="2"/>
  <c r="AC2018" i="2"/>
  <c r="AC1516" i="2"/>
  <c r="AC1457" i="2"/>
  <c r="AC1283" i="2"/>
  <c r="AC682" i="2"/>
  <c r="AC1597" i="2"/>
  <c r="AC1520" i="2"/>
  <c r="AC1487" i="2"/>
  <c r="AC1334" i="2"/>
  <c r="AC333" i="2"/>
  <c r="AC1222" i="2"/>
  <c r="AC619" i="2"/>
  <c r="AC323" i="2"/>
  <c r="AC155" i="2"/>
  <c r="AC1470" i="2"/>
  <c r="AC1336" i="2"/>
  <c r="AC1326" i="2"/>
  <c r="AC1542" i="2"/>
  <c r="AC1476" i="2"/>
  <c r="AC2324" i="2"/>
  <c r="AC1328" i="2"/>
  <c r="AC2322" i="2"/>
  <c r="AC1282" i="2"/>
  <c r="AC1310" i="2"/>
  <c r="AC2316" i="2"/>
  <c r="AC2321" i="2"/>
  <c r="AC2274" i="2"/>
  <c r="AC2279" i="2"/>
  <c r="AC2302" i="2"/>
  <c r="AC2269" i="2"/>
  <c r="AC2254" i="2"/>
  <c r="AC2308" i="2"/>
  <c r="AC2243" i="2"/>
  <c r="AC2249" i="2"/>
  <c r="AC2216" i="2"/>
  <c r="AC2200" i="2"/>
  <c r="AC2253" i="2"/>
  <c r="AC2203" i="2"/>
  <c r="AC2191" i="2"/>
  <c r="AC2221" i="2"/>
  <c r="AC2169" i="2"/>
  <c r="AC2120" i="2"/>
  <c r="AC2170" i="2"/>
  <c r="AC2314" i="2"/>
  <c r="AC2317" i="2"/>
  <c r="AC2272" i="2"/>
  <c r="AC2319" i="2"/>
  <c r="AC2252" i="2"/>
  <c r="AC2263" i="2"/>
  <c r="AC2214" i="2"/>
  <c r="AC2217" i="2"/>
  <c r="AC2207" i="2"/>
  <c r="AC2189" i="2"/>
  <c r="AC2118" i="2"/>
  <c r="AC2167" i="2"/>
  <c r="AC1223" i="2"/>
  <c r="AC260" i="2"/>
  <c r="AC258" i="2"/>
  <c r="AC2310" i="2"/>
  <c r="AC2268" i="2"/>
  <c r="AC2298" i="2"/>
  <c r="AC2294" i="2"/>
  <c r="AC2260" i="2"/>
  <c r="AC2300" i="2"/>
  <c r="AC2251" i="2"/>
  <c r="AC2222" i="2"/>
  <c r="AC2202" i="2"/>
  <c r="AC2245" i="2"/>
  <c r="AC2211" i="2"/>
  <c r="AC2223" i="2"/>
  <c r="AC2197" i="2"/>
  <c r="AC2213" i="2"/>
  <c r="AC2114" i="2"/>
  <c r="AC2138" i="2"/>
  <c r="AC2115" i="2"/>
  <c r="AC2099" i="2"/>
  <c r="AC2083" i="2"/>
  <c r="AC2143" i="2"/>
  <c r="AC2110" i="2"/>
  <c r="AC2059" i="2"/>
  <c r="AC2098" i="2"/>
  <c r="AC2064" i="2"/>
  <c r="AC2048" i="2"/>
  <c r="AC2032" i="2"/>
  <c r="AC747" i="2"/>
  <c r="AC1495" i="2"/>
  <c r="AC2332" i="2"/>
  <c r="AC2325" i="2"/>
  <c r="AC2331" i="2"/>
  <c r="AC2258" i="2"/>
  <c r="AC2255" i="2"/>
  <c r="AC2220" i="2"/>
  <c r="AC2273" i="2"/>
  <c r="AC2195" i="2"/>
  <c r="AC2154" i="2"/>
  <c r="AC2136" i="2"/>
  <c r="AC2160" i="2"/>
  <c r="AC2113" i="2"/>
  <c r="AC2097" i="2"/>
  <c r="AC2158" i="2"/>
  <c r="AC2141" i="2"/>
  <c r="AC2086" i="2"/>
  <c r="AC2057" i="2"/>
  <c r="AC2092" i="2"/>
  <c r="AC2062" i="2"/>
  <c r="AC2046" i="2"/>
  <c r="AC2016" i="2"/>
  <c r="AC2330" i="2"/>
  <c r="AC2328" i="2"/>
  <c r="AC2327" i="2"/>
  <c r="AC2297" i="2"/>
  <c r="AC2250" i="2"/>
  <c r="AC2313" i="2"/>
  <c r="AC2228" i="2"/>
  <c r="AC2204" i="2"/>
  <c r="AC2241" i="2"/>
  <c r="AC2194" i="2"/>
  <c r="AC2320" i="2"/>
  <c r="AC2306" i="2"/>
  <c r="AC2296" i="2"/>
  <c r="AC2246" i="2"/>
  <c r="AC2303" i="2"/>
  <c r="AC2265" i="2"/>
  <c r="AC2224" i="2"/>
  <c r="AC2219" i="2"/>
  <c r="AC2225" i="2"/>
  <c r="AC2215" i="2"/>
  <c r="AC2164" i="2"/>
  <c r="AC2159" i="2"/>
  <c r="AC2117" i="2"/>
  <c r="AC2093" i="2"/>
  <c r="AC2145" i="2"/>
  <c r="AC2102" i="2"/>
  <c r="AC2065" i="2"/>
  <c r="AC2045" i="2"/>
  <c r="AC2058" i="2"/>
  <c r="AC2038" i="2"/>
  <c r="AC2004" i="2"/>
  <c r="AC2013" i="2"/>
  <c r="AC1996" i="2"/>
  <c r="AC1980" i="2"/>
  <c r="AC1987" i="2"/>
  <c r="AC1965" i="2"/>
  <c r="AC1913" i="2"/>
  <c r="AC1897" i="2"/>
  <c r="AC1881" i="2"/>
  <c r="AC1960" i="2"/>
  <c r="AC1939" i="2"/>
  <c r="AC1953" i="2"/>
  <c r="AC1900" i="2"/>
  <c r="AC1884" i="2"/>
  <c r="AC1932" i="2"/>
  <c r="AC1851" i="2"/>
  <c r="AC1831" i="2"/>
  <c r="AC1741" i="2"/>
  <c r="AC1852" i="2"/>
  <c r="AC1803" i="2"/>
  <c r="AC1787" i="2"/>
  <c r="AC1771" i="2"/>
  <c r="AC1842" i="2"/>
  <c r="AC1822" i="2"/>
  <c r="AC1750" i="2"/>
  <c r="AC1734" i="2"/>
  <c r="AC1718" i="2"/>
  <c r="AC1796" i="2"/>
  <c r="AC1780" i="2"/>
  <c r="AC1685" i="2"/>
  <c r="AC1669" i="2"/>
  <c r="AC1596" i="2"/>
  <c r="AC1634" i="2"/>
  <c r="AC1618" i="2"/>
  <c r="AC1698" i="2"/>
  <c r="AC1682" i="2"/>
  <c r="AC1666" i="2"/>
  <c r="AC1591" i="2"/>
  <c r="AC1637" i="2"/>
  <c r="AC1621" i="2"/>
  <c r="AC1568" i="2"/>
  <c r="AC1377" i="2"/>
  <c r="AC1361" i="2"/>
  <c r="AC1429" i="2"/>
  <c r="AC1413" i="2"/>
  <c r="AC1569" i="2"/>
  <c r="AC1380" i="2"/>
  <c r="AC1364" i="2"/>
  <c r="AC328" i="2"/>
  <c r="AC2318" i="2"/>
  <c r="AC2280" i="2"/>
  <c r="AC2244" i="2"/>
  <c r="AC2295" i="2"/>
  <c r="AC2267" i="2"/>
  <c r="AC2218" i="2"/>
  <c r="AC2261" i="2"/>
  <c r="AC2161" i="2"/>
  <c r="AC2122" i="2"/>
  <c r="AC2150" i="2"/>
  <c r="AC2173" i="2"/>
  <c r="AC2111" i="2"/>
  <c r="AC2091" i="2"/>
  <c r="AC2166" i="2"/>
  <c r="AC2139" i="2"/>
  <c r="AC2063" i="2"/>
  <c r="AC2084" i="2"/>
  <c r="AC2056" i="2"/>
  <c r="AC2036" i="2"/>
  <c r="AC2112" i="2"/>
  <c r="AC1994" i="2"/>
  <c r="AC1978" i="2"/>
  <c r="AC2001" i="2"/>
  <c r="AC1985" i="2"/>
  <c r="AC2007" i="2"/>
  <c r="AC1963" i="2"/>
  <c r="AC1941" i="2"/>
  <c r="AC1911" i="2"/>
  <c r="AC1895" i="2"/>
  <c r="AC1879" i="2"/>
  <c r="AC1936" i="2"/>
  <c r="AC1950" i="2"/>
  <c r="AC1929" i="2"/>
  <c r="AC1898" i="2"/>
  <c r="AC1882" i="2"/>
  <c r="AC1951" i="2"/>
  <c r="AC1829" i="2"/>
  <c r="AC1755" i="2"/>
  <c r="AC1739" i="2"/>
  <c r="AC1849" i="2"/>
  <c r="AC1801" i="2"/>
  <c r="AC1785" i="2"/>
  <c r="AC1839" i="2"/>
  <c r="AC1748" i="2"/>
  <c r="AC1732" i="2"/>
  <c r="AC1716" i="2"/>
  <c r="AC1840" i="2"/>
  <c r="AC1794" i="2"/>
  <c r="AC1778" i="2"/>
  <c r="AC1699" i="2"/>
  <c r="AC1683" i="2"/>
  <c r="AC1667" i="2"/>
  <c r="AC1594" i="2"/>
  <c r="AC1727" i="2"/>
  <c r="AC1648" i="2"/>
  <c r="AC1632" i="2"/>
  <c r="AC1616" i="2"/>
  <c r="AC1696" i="2"/>
  <c r="AC1680" i="2"/>
  <c r="AC1664" i="2"/>
  <c r="AC1589" i="2"/>
  <c r="AC1635" i="2"/>
  <c r="AC1619" i="2"/>
  <c r="AC1566" i="2"/>
  <c r="AC1391" i="2"/>
  <c r="AC1375" i="2"/>
  <c r="AC1359" i="2"/>
  <c r="AC1443" i="2"/>
  <c r="AC1427" i="2"/>
  <c r="AC1411" i="2"/>
  <c r="AC1567" i="2"/>
  <c r="AC1378" i="2"/>
  <c r="AC2270" i="2"/>
  <c r="AC2256" i="2"/>
  <c r="AC2275" i="2"/>
  <c r="AC2208" i="2"/>
  <c r="AC2201" i="2"/>
  <c r="AC2116" i="2"/>
  <c r="AC2144" i="2"/>
  <c r="AC2109" i="2"/>
  <c r="AC2085" i="2"/>
  <c r="AC2149" i="2"/>
  <c r="AC2053" i="2"/>
  <c r="AC2042" i="2"/>
  <c r="AC1988" i="2"/>
  <c r="AC1962" i="2"/>
  <c r="AC2009" i="2"/>
  <c r="AC1983" i="2"/>
  <c r="AC1949" i="2"/>
  <c r="AC1909" i="2"/>
  <c r="AC1889" i="2"/>
  <c r="AC1908" i="2"/>
  <c r="AC1888" i="2"/>
  <c r="AC1835" i="2"/>
  <c r="AC1745" i="2"/>
  <c r="AC1791" i="2"/>
  <c r="AC1826" i="2"/>
  <c r="AC1738" i="2"/>
  <c r="AC1832" i="2"/>
  <c r="AC1800" i="2"/>
  <c r="AC1776" i="2"/>
  <c r="AC1532" i="2"/>
  <c r="AC2248" i="2"/>
  <c r="AC2259" i="2"/>
  <c r="AC2206" i="2"/>
  <c r="AC2172" i="2"/>
  <c r="AC2142" i="2"/>
  <c r="AC2152" i="2"/>
  <c r="AC2107" i="2"/>
  <c r="AC2190" i="2"/>
  <c r="AC2147" i="2"/>
  <c r="AC2094" i="2"/>
  <c r="AC2051" i="2"/>
  <c r="AC2068" i="2"/>
  <c r="AC2040" i="2"/>
  <c r="AC2005" i="2"/>
  <c r="AC1986" i="2"/>
  <c r="AC2033" i="2"/>
  <c r="AC1981" i="2"/>
  <c r="AC1946" i="2"/>
  <c r="AC1907" i="2"/>
  <c r="AC1887" i="2"/>
  <c r="AC1931" i="2"/>
  <c r="AC1945" i="2"/>
  <c r="AC1906" i="2"/>
  <c r="AC1886" i="2"/>
  <c r="AC1961" i="2"/>
  <c r="AC1935" i="2"/>
  <c r="AC1743" i="2"/>
  <c r="AC1844" i="2"/>
  <c r="AC1809" i="2"/>
  <c r="AC1789" i="2"/>
  <c r="AC1850" i="2"/>
  <c r="AC1824" i="2"/>
  <c r="AC1756" i="2"/>
  <c r="AC1736" i="2"/>
  <c r="AC1858" i="2"/>
  <c r="AC1798" i="2"/>
  <c r="AC1774" i="2"/>
  <c r="AC1702" i="2"/>
  <c r="AC2326" i="2"/>
  <c r="AC2309" i="2"/>
  <c r="AC2301" i="2"/>
  <c r="AC2305" i="2"/>
  <c r="AC2196" i="2"/>
  <c r="AC2156" i="2"/>
  <c r="AC2192" i="2"/>
  <c r="AC2103" i="2"/>
  <c r="AC2171" i="2"/>
  <c r="AC2047" i="2"/>
  <c r="AC2060" i="2"/>
  <c r="AC2014" i="2"/>
  <c r="AC2002" i="2"/>
  <c r="AC1982" i="2"/>
  <c r="AC2011" i="2"/>
  <c r="AC2039" i="2"/>
  <c r="AC1997" i="2"/>
  <c r="AC2037" i="2"/>
  <c r="AC1903" i="2"/>
  <c r="AC1883" i="2"/>
  <c r="AC1952" i="2"/>
  <c r="AC1926" i="2"/>
  <c r="AC1859" i="2"/>
  <c r="AC1902" i="2"/>
  <c r="AC1878" i="2"/>
  <c r="AC1956" i="2"/>
  <c r="AC1854" i="2"/>
  <c r="AC1825" i="2"/>
  <c r="AC1735" i="2"/>
  <c r="AC1805" i="2"/>
  <c r="AC1781" i="2"/>
  <c r="AC1752" i="2"/>
  <c r="AC1728" i="2"/>
  <c r="AC1790" i="2"/>
  <c r="AC1770" i="2"/>
  <c r="AC1695" i="2"/>
  <c r="AC1675" i="2"/>
  <c r="AC1586" i="2"/>
  <c r="AC1640" i="2"/>
  <c r="AC1620" i="2"/>
  <c r="AC1725" i="2"/>
  <c r="AC1688" i="2"/>
  <c r="AC1668" i="2"/>
  <c r="AC1577" i="2"/>
  <c r="AC1639" i="2"/>
  <c r="AC1615" i="2"/>
  <c r="AC1574" i="2"/>
  <c r="AC1383" i="2"/>
  <c r="AC1363" i="2"/>
  <c r="AC1431" i="2"/>
  <c r="AC1407" i="2"/>
  <c r="AC1276" i="2"/>
  <c r="AC1563" i="2"/>
  <c r="AC1374" i="2"/>
  <c r="AC1356" i="2"/>
  <c r="AC1442" i="2"/>
  <c r="AC1426" i="2"/>
  <c r="AC1410" i="2"/>
  <c r="AC1269" i="2"/>
  <c r="AC1248" i="2"/>
  <c r="AC1208" i="2"/>
  <c r="AC1192" i="2"/>
  <c r="AC1089" i="2"/>
  <c r="AC1073" i="2"/>
  <c r="AC1000" i="2"/>
  <c r="AC1164" i="2"/>
  <c r="AC1148" i="2"/>
  <c r="AC1132" i="2"/>
  <c r="AC1271" i="2"/>
  <c r="AC1247" i="2"/>
  <c r="AC1203" i="2"/>
  <c r="AC1187" i="2"/>
  <c r="AC1086" i="2"/>
  <c r="AC1070" i="2"/>
  <c r="AC1268" i="2"/>
  <c r="AC1245" i="2"/>
  <c r="AC1159" i="2"/>
  <c r="AC1143" i="2"/>
  <c r="AC2312" i="2"/>
  <c r="AC2293" i="2"/>
  <c r="AC2277" i="2"/>
  <c r="AC2315" i="2"/>
  <c r="AC2247" i="2"/>
  <c r="AC2199" i="2"/>
  <c r="AC2205" i="2"/>
  <c r="AC2153" i="2"/>
  <c r="AC2101" i="2"/>
  <c r="AC2163" i="2"/>
  <c r="AC2069" i="2"/>
  <c r="AC2108" i="2"/>
  <c r="AC2106" i="2"/>
  <c r="AC2054" i="2"/>
  <c r="AC2012" i="2"/>
  <c r="AC2000" i="2"/>
  <c r="AC2031" i="2"/>
  <c r="AC1995" i="2"/>
  <c r="AC1933" i="2"/>
  <c r="AC1901" i="2"/>
  <c r="AC1877" i="2"/>
  <c r="AC1857" i="2"/>
  <c r="AC1937" i="2"/>
  <c r="AC1896" i="2"/>
  <c r="AC1876" i="2"/>
  <c r="AC1948" i="2"/>
  <c r="AC1846" i="2"/>
  <c r="AC1823" i="2"/>
  <c r="AC1753" i="2"/>
  <c r="AC1733" i="2"/>
  <c r="AC1836" i="2"/>
  <c r="AC1799" i="2"/>
  <c r="AC1779" i="2"/>
  <c r="AC1746" i="2"/>
  <c r="AC1726" i="2"/>
  <c r="AC1848" i="2"/>
  <c r="AC1808" i="2"/>
  <c r="AC1788" i="2"/>
  <c r="AC1693" i="2"/>
  <c r="AC1673" i="2"/>
  <c r="AC1584" i="2"/>
  <c r="AC1638" i="2"/>
  <c r="AC1614" i="2"/>
  <c r="AC1686" i="2"/>
  <c r="AC1595" i="2"/>
  <c r="AC1633" i="2"/>
  <c r="AC1613" i="2"/>
  <c r="AC1572" i="2"/>
  <c r="AC1381" i="2"/>
  <c r="AC1357" i="2"/>
  <c r="AC1425" i="2"/>
  <c r="AC1561" i="2"/>
  <c r="AC1392" i="2"/>
  <c r="AC1372" i="2"/>
  <c r="AC1440" i="2"/>
  <c r="AC1424" i="2"/>
  <c r="AC1408" i="2"/>
  <c r="AC1265" i="2"/>
  <c r="AC1206" i="2"/>
  <c r="AC1190" i="2"/>
  <c r="AC1087" i="2"/>
  <c r="AC1071" i="2"/>
  <c r="AC1274" i="2"/>
  <c r="AC1249" i="2"/>
  <c r="AC1162" i="2"/>
  <c r="AC1146" i="2"/>
  <c r="AC1130" i="2"/>
  <c r="AC971" i="2"/>
  <c r="AC1267" i="2"/>
  <c r="AC1201" i="2"/>
  <c r="AC1185" i="2"/>
  <c r="AC1100" i="2"/>
  <c r="AC1084" i="2"/>
  <c r="AC1068" i="2"/>
  <c r="AC1243" i="2"/>
  <c r="AC1157" i="2"/>
  <c r="AC1141" i="2"/>
  <c r="AC2276" i="2"/>
  <c r="AC2262" i="2"/>
  <c r="AC2227" i="2"/>
  <c r="AC2157" i="2"/>
  <c r="AC2087" i="2"/>
  <c r="AC2100" i="2"/>
  <c r="AC2006" i="2"/>
  <c r="AC1990" i="2"/>
  <c r="AC1891" i="2"/>
  <c r="AC1910" i="2"/>
  <c r="AC1940" i="2"/>
  <c r="AC1747" i="2"/>
  <c r="AC1773" i="2"/>
  <c r="AC1828" i="2"/>
  <c r="AC1720" i="2"/>
  <c r="AC1802" i="2"/>
  <c r="AC1687" i="2"/>
  <c r="AC1636" i="2"/>
  <c r="AC1692" i="2"/>
  <c r="AC1581" i="2"/>
  <c r="AC1647" i="2"/>
  <c r="AC1623" i="2"/>
  <c r="AC1570" i="2"/>
  <c r="AC1387" i="2"/>
  <c r="AC1355" i="2"/>
  <c r="AC1435" i="2"/>
  <c r="AC1571" i="2"/>
  <c r="AC1386" i="2"/>
  <c r="AC1360" i="2"/>
  <c r="AC1582" i="2"/>
  <c r="AC1422" i="2"/>
  <c r="AC1264" i="2"/>
  <c r="AC1196" i="2"/>
  <c r="AC1093" i="2"/>
  <c r="AC1069" i="2"/>
  <c r="AC1257" i="2"/>
  <c r="AC2323" i="2"/>
  <c r="AC2242" i="2"/>
  <c r="AC2198" i="2"/>
  <c r="AC2175" i="2"/>
  <c r="AC2174" i="2"/>
  <c r="AC2066" i="2"/>
  <c r="AC2104" i="2"/>
  <c r="AC2043" i="2"/>
  <c r="AC1984" i="2"/>
  <c r="AC1999" i="2"/>
  <c r="AC1938" i="2"/>
  <c r="AC1885" i="2"/>
  <c r="AC1928" i="2"/>
  <c r="AC1861" i="2"/>
  <c r="AC1904" i="2"/>
  <c r="AC1927" i="2"/>
  <c r="AC1860" i="2"/>
  <c r="AC1737" i="2"/>
  <c r="AC1807" i="2"/>
  <c r="AC1754" i="2"/>
  <c r="AC1853" i="2"/>
  <c r="AC1792" i="2"/>
  <c r="AC1681" i="2"/>
  <c r="AC1719" i="2"/>
  <c r="AC1630" i="2"/>
  <c r="AC1690" i="2"/>
  <c r="AC1579" i="2"/>
  <c r="AC1645" i="2"/>
  <c r="AC1617" i="2"/>
  <c r="AC1564" i="2"/>
  <c r="AC1385" i="2"/>
  <c r="AC1433" i="2"/>
  <c r="AC1565" i="2"/>
  <c r="AC1384" i="2"/>
  <c r="AC1358" i="2"/>
  <c r="AC1420" i="2"/>
  <c r="AC1214" i="2"/>
  <c r="AC1194" i="2"/>
  <c r="AC1091" i="2"/>
  <c r="AC1067" i="2"/>
  <c r="AC1254" i="2"/>
  <c r="AC2329" i="2"/>
  <c r="AC2307" i="2"/>
  <c r="AC2226" i="2"/>
  <c r="AC2209" i="2"/>
  <c r="AC2162" i="2"/>
  <c r="AC2155" i="2"/>
  <c r="AC2067" i="2"/>
  <c r="AC2052" i="2"/>
  <c r="AC2096" i="2"/>
  <c r="AC2035" i="2"/>
  <c r="AC1993" i="2"/>
  <c r="AC1930" i="2"/>
  <c r="AC1875" i="2"/>
  <c r="AC1855" i="2"/>
  <c r="AC1894" i="2"/>
  <c r="AC1843" i="2"/>
  <c r="AC1731" i="2"/>
  <c r="AC1797" i="2"/>
  <c r="AC1744" i="2"/>
  <c r="AC1845" i="2"/>
  <c r="AC1786" i="2"/>
  <c r="AC1679" i="2"/>
  <c r="AC1628" i="2"/>
  <c r="AC1684" i="2"/>
  <c r="AC1723" i="2"/>
  <c r="AC1643" i="2"/>
  <c r="AC1611" i="2"/>
  <c r="AC1562" i="2"/>
  <c r="AC1379" i="2"/>
  <c r="AC1423" i="2"/>
  <c r="AC1559" i="2"/>
  <c r="AC1382" i="2"/>
  <c r="AC1438" i="2"/>
  <c r="AC1418" i="2"/>
  <c r="AC1259" i="2"/>
  <c r="AC1212" i="2"/>
  <c r="AC1188" i="2"/>
  <c r="AC1085" i="2"/>
  <c r="AC1065" i="2"/>
  <c r="AC1246" i="2"/>
  <c r="AC2304" i="2"/>
  <c r="AC2311" i="2"/>
  <c r="AC2212" i="2"/>
  <c r="AC2148" i="2"/>
  <c r="AC2121" i="2"/>
  <c r="AC2061" i="2"/>
  <c r="AC2050" i="2"/>
  <c r="AC2088" i="2"/>
  <c r="AC2041" i="2"/>
  <c r="AC1991" i="2"/>
  <c r="AC1958" i="2"/>
  <c r="AC1892" i="2"/>
  <c r="AC1729" i="2"/>
  <c r="AC1795" i="2"/>
  <c r="AC1742" i="2"/>
  <c r="AC1837" i="2"/>
  <c r="AC1784" i="2"/>
  <c r="AC1721" i="2"/>
  <c r="AC1677" i="2"/>
  <c r="AC1592" i="2"/>
  <c r="AC1700" i="2"/>
  <c r="AC1626" i="2"/>
  <c r="AC1678" i="2"/>
  <c r="AC1641" i="2"/>
  <c r="AC1560" i="2"/>
  <c r="AC1373" i="2"/>
  <c r="AC1421" i="2"/>
  <c r="AC1557" i="2"/>
  <c r="AC1376" i="2"/>
  <c r="AC1436" i="2"/>
  <c r="AC1416" i="2"/>
  <c r="AC1256" i="2"/>
  <c r="AC1210" i="2"/>
  <c r="AC1186" i="2"/>
  <c r="AC1083" i="2"/>
  <c r="AC1063" i="2"/>
  <c r="AC1244" i="2"/>
  <c r="AC2299" i="2"/>
  <c r="AC2210" i="2"/>
  <c r="AC2146" i="2"/>
  <c r="AC2119" i="2"/>
  <c r="AC2151" i="2"/>
  <c r="AC2055" i="2"/>
  <c r="AC2044" i="2"/>
  <c r="AC1964" i="2"/>
  <c r="AC1989" i="2"/>
  <c r="AC1890" i="2"/>
  <c r="AC1838" i="2"/>
  <c r="AC1793" i="2"/>
  <c r="AC1856" i="2"/>
  <c r="AC1740" i="2"/>
  <c r="AC1782" i="2"/>
  <c r="AC1671" i="2"/>
  <c r="AC1590" i="2"/>
  <c r="AC1624" i="2"/>
  <c r="AC1676" i="2"/>
  <c r="AC1593" i="2"/>
  <c r="AC1631" i="2"/>
  <c r="AC1558" i="2"/>
  <c r="AC1371" i="2"/>
  <c r="AC1419" i="2"/>
  <c r="AC1370" i="2"/>
  <c r="AC1434" i="2"/>
  <c r="AC1414" i="2"/>
  <c r="AC1204" i="2"/>
  <c r="AC1184" i="2"/>
  <c r="AC1081" i="2"/>
  <c r="AC1270" i="2"/>
  <c r="AC1242" i="2"/>
  <c r="AC1160" i="2"/>
  <c r="AC2278" i="2"/>
  <c r="AC2264" i="2"/>
  <c r="AC2165" i="2"/>
  <c r="AC2089" i="2"/>
  <c r="AC2090" i="2"/>
  <c r="AC2008" i="2"/>
  <c r="AC1992" i="2"/>
  <c r="AC2003" i="2"/>
  <c r="AC2015" i="2"/>
  <c r="AC1954" i="2"/>
  <c r="AC1893" i="2"/>
  <c r="AC1944" i="2"/>
  <c r="AC1912" i="2"/>
  <c r="AC1943" i="2"/>
  <c r="AC1749" i="2"/>
  <c r="AC1775" i="2"/>
  <c r="AC1830" i="2"/>
  <c r="AC1722" i="2"/>
  <c r="AC1804" i="2"/>
  <c r="AC1689" i="2"/>
  <c r="AC1642" i="2"/>
  <c r="AC1610" i="2"/>
  <c r="AC1694" i="2"/>
  <c r="AC1670" i="2"/>
  <c r="AC1583" i="2"/>
  <c r="AC1649" i="2"/>
  <c r="AC1625" i="2"/>
  <c r="AC1389" i="2"/>
  <c r="AC1365" i="2"/>
  <c r="AC1437" i="2"/>
  <c r="AC1409" i="2"/>
  <c r="AC1573" i="2"/>
  <c r="AC1388" i="2"/>
  <c r="AC1362" i="2"/>
  <c r="AC1428" i="2"/>
  <c r="AC1273" i="2"/>
  <c r="AC1198" i="2"/>
  <c r="AC1178" i="2"/>
  <c r="AC1095" i="2"/>
  <c r="AC1075" i="2"/>
  <c r="AC2137" i="2"/>
  <c r="AC1979" i="2"/>
  <c r="AC1955" i="2"/>
  <c r="AC1959" i="2"/>
  <c r="AC1841" i="2"/>
  <c r="AC1730" i="2"/>
  <c r="AC1665" i="2"/>
  <c r="AC1646" i="2"/>
  <c r="AC1629" i="2"/>
  <c r="AC1369" i="2"/>
  <c r="AC1368" i="2"/>
  <c r="AC1432" i="2"/>
  <c r="AC1251" i="2"/>
  <c r="AC1099" i="2"/>
  <c r="AC1240" i="2"/>
  <c r="AC1152" i="2"/>
  <c r="AC1128" i="2"/>
  <c r="AC1031" i="2"/>
  <c r="AC1263" i="2"/>
  <c r="AC1211" i="2"/>
  <c r="AC1191" i="2"/>
  <c r="AC1090" i="2"/>
  <c r="AC1066" i="2"/>
  <c r="AC1151" i="2"/>
  <c r="AC1131" i="2"/>
  <c r="AC970" i="2"/>
  <c r="AC863" i="2"/>
  <c r="AC847" i="2"/>
  <c r="AC730" i="2"/>
  <c r="AC714" i="2"/>
  <c r="AC957" i="2"/>
  <c r="AC942" i="2"/>
  <c r="AC915" i="2"/>
  <c r="AC899" i="2"/>
  <c r="AC798" i="2"/>
  <c r="AC782" i="2"/>
  <c r="AC964" i="2"/>
  <c r="AC887" i="2"/>
  <c r="AC860" i="2"/>
  <c r="AC844" i="2"/>
  <c r="AC727" i="2"/>
  <c r="AC947" i="2"/>
  <c r="AC920" i="2"/>
  <c r="AC904" i="2"/>
  <c r="AC888" i="2"/>
  <c r="AC803" i="2"/>
  <c r="AC787" i="2"/>
  <c r="AC771" i="2"/>
  <c r="AC2193" i="2"/>
  <c r="AC1947" i="2"/>
  <c r="AC1833" i="2"/>
  <c r="AC1724" i="2"/>
  <c r="AC1663" i="2"/>
  <c r="AC1644" i="2"/>
  <c r="AC1627" i="2"/>
  <c r="AC1367" i="2"/>
  <c r="AC1366" i="2"/>
  <c r="AC1430" i="2"/>
  <c r="AC2049" i="2"/>
  <c r="AC1783" i="2"/>
  <c r="AC1622" i="2"/>
  <c r="AC1587" i="2"/>
  <c r="AC1576" i="2"/>
  <c r="AC1412" i="2"/>
  <c r="AC1202" i="2"/>
  <c r="AC1079" i="2"/>
  <c r="AC1144" i="2"/>
  <c r="AC969" i="2"/>
  <c r="AC1207" i="2"/>
  <c r="AC1183" i="2"/>
  <c r="AC1082" i="2"/>
  <c r="AC1250" i="2"/>
  <c r="AC1147" i="2"/>
  <c r="AC1127" i="2"/>
  <c r="AC886" i="2"/>
  <c r="AC859" i="2"/>
  <c r="AC843" i="2"/>
  <c r="AC2266" i="2"/>
  <c r="AC1998" i="2"/>
  <c r="AC1777" i="2"/>
  <c r="AC1806" i="2"/>
  <c r="AC1612" i="2"/>
  <c r="AC1585" i="2"/>
  <c r="AC1580" i="2"/>
  <c r="AC1578" i="2"/>
  <c r="AC1575" i="2"/>
  <c r="AC1406" i="2"/>
  <c r="AC1200" i="2"/>
  <c r="AC1077" i="2"/>
  <c r="AC1142" i="2"/>
  <c r="AC967" i="2"/>
  <c r="AC1255" i="2"/>
  <c r="AC1205" i="2"/>
  <c r="AC1181" i="2"/>
  <c r="AC1080" i="2"/>
  <c r="AC1145" i="2"/>
  <c r="AC966" i="2"/>
  <c r="AC884" i="2"/>
  <c r="AC857" i="2"/>
  <c r="AC841" i="2"/>
  <c r="AC740" i="2"/>
  <c r="AC724" i="2"/>
  <c r="AC708" i="2"/>
  <c r="AC952" i="2"/>
  <c r="AC936" i="2"/>
  <c r="AC909" i="2"/>
  <c r="AC893" i="2"/>
  <c r="AC792" i="2"/>
  <c r="AC776" i="2"/>
  <c r="AC674" i="2"/>
  <c r="AC870" i="2"/>
  <c r="AC854" i="2"/>
  <c r="AC838" i="2"/>
  <c r="AC737" i="2"/>
  <c r="AC721" i="2"/>
  <c r="AC958" i="2"/>
  <c r="AC941" i="2"/>
  <c r="AC914" i="2"/>
  <c r="AC898" i="2"/>
  <c r="AC797" i="2"/>
  <c r="AC781" i="2"/>
  <c r="AC2140" i="2"/>
  <c r="AC1942" i="2"/>
  <c r="AC1827" i="2"/>
  <c r="AC1847" i="2"/>
  <c r="AC1772" i="2"/>
  <c r="AC1588" i="2"/>
  <c r="AC1717" i="2"/>
  <c r="AC1441" i="2"/>
  <c r="AC1182" i="2"/>
  <c r="AC1140" i="2"/>
  <c r="AC965" i="2"/>
  <c r="AC1252" i="2"/>
  <c r="AC1199" i="2"/>
  <c r="AC1179" i="2"/>
  <c r="AC1098" i="2"/>
  <c r="AC1078" i="2"/>
  <c r="AC1275" i="2"/>
  <c r="AC1241" i="2"/>
  <c r="AC1163" i="2"/>
  <c r="AC1139" i="2"/>
  <c r="AC962" i="2"/>
  <c r="AC871" i="2"/>
  <c r="AC855" i="2"/>
  <c r="AC839" i="2"/>
  <c r="AC738" i="2"/>
  <c r="AC722" i="2"/>
  <c r="AC706" i="2"/>
  <c r="AC950" i="2"/>
  <c r="AC934" i="2"/>
  <c r="AC907" i="2"/>
  <c r="AC891" i="2"/>
  <c r="AC806" i="2"/>
  <c r="AC790" i="2"/>
  <c r="AC774" i="2"/>
  <c r="AC672" i="2"/>
  <c r="AC868" i="2"/>
  <c r="AC852" i="2"/>
  <c r="AC836" i="2"/>
  <c r="AC735" i="2"/>
  <c r="AC719" i="2"/>
  <c r="AC955" i="2"/>
  <c r="AC939" i="2"/>
  <c r="AC912" i="2"/>
  <c r="AC896" i="2"/>
  <c r="AC795" i="2"/>
  <c r="AC779" i="2"/>
  <c r="AC2095" i="2"/>
  <c r="AC2010" i="2"/>
  <c r="AC2017" i="2"/>
  <c r="AC1899" i="2"/>
  <c r="AC1874" i="2"/>
  <c r="AC1751" i="2"/>
  <c r="AC1691" i="2"/>
  <c r="AC1672" i="2"/>
  <c r="AC1415" i="2"/>
  <c r="AC1390" i="2"/>
  <c r="AC1277" i="2"/>
  <c r="AC1262" i="2"/>
  <c r="AC1154" i="2"/>
  <c r="AC1134" i="2"/>
  <c r="AC959" i="2"/>
  <c r="AC1213" i="2"/>
  <c r="AC1193" i="2"/>
  <c r="AC1092" i="2"/>
  <c r="AC1072" i="2"/>
  <c r="AC1258" i="2"/>
  <c r="AC1153" i="2"/>
  <c r="AC1133" i="2"/>
  <c r="AC1006" i="2"/>
  <c r="AC865" i="2"/>
  <c r="AC849" i="2"/>
  <c r="AC833" i="2"/>
  <c r="AC732" i="2"/>
  <c r="AC716" i="2"/>
  <c r="AC944" i="2"/>
  <c r="AC917" i="2"/>
  <c r="AC901" i="2"/>
  <c r="AC800" i="2"/>
  <c r="AC784" i="2"/>
  <c r="AC666" i="2"/>
  <c r="AC862" i="2"/>
  <c r="AC846" i="2"/>
  <c r="AC729" i="2"/>
  <c r="AC713" i="2"/>
  <c r="AC949" i="2"/>
  <c r="AC933" i="2"/>
  <c r="AC906" i="2"/>
  <c r="AC890" i="2"/>
  <c r="AC805" i="2"/>
  <c r="AC789" i="2"/>
  <c r="AC773" i="2"/>
  <c r="AC2168" i="2"/>
  <c r="AC1934" i="2"/>
  <c r="AC1439" i="2"/>
  <c r="AC1156" i="2"/>
  <c r="AC1209" i="2"/>
  <c r="AC1272" i="2"/>
  <c r="AC851" i="2"/>
  <c r="AC728" i="2"/>
  <c r="AC940" i="2"/>
  <c r="AC897" i="2"/>
  <c r="AC796" i="2"/>
  <c r="AC858" i="2"/>
  <c r="AC741" i="2"/>
  <c r="AC918" i="2"/>
  <c r="AC785" i="2"/>
  <c r="AC673" i="2"/>
  <c r="AC662" i="2"/>
  <c r="AC646" i="2"/>
  <c r="AC546" i="2"/>
  <c r="AC530" i="2"/>
  <c r="AC514" i="2"/>
  <c r="AC431" i="2"/>
  <c r="AC415" i="2"/>
  <c r="AC399" i="2"/>
  <c r="AC608" i="2"/>
  <c r="AC592" i="2"/>
  <c r="AC576" i="2"/>
  <c r="AC476" i="2"/>
  <c r="AC460" i="2"/>
  <c r="AC375" i="2"/>
  <c r="AC649" i="2"/>
  <c r="AC533" i="2"/>
  <c r="AC517" i="2"/>
  <c r="AC432" i="2"/>
  <c r="AC416" i="2"/>
  <c r="AC400" i="2"/>
  <c r="AC603" i="2"/>
  <c r="AC587" i="2"/>
  <c r="AC473" i="2"/>
  <c r="AC457" i="2"/>
  <c r="AC370" i="2"/>
  <c r="AC310" i="2"/>
  <c r="AC294" i="2"/>
  <c r="AC194" i="2"/>
  <c r="AC178" i="2"/>
  <c r="AC149" i="2"/>
  <c r="AC133" i="2"/>
  <c r="AC117" i="2"/>
  <c r="AC87" i="2"/>
  <c r="AC71" i="2"/>
  <c r="AC362" i="2"/>
  <c r="AC246" i="2"/>
  <c r="AC230" i="2"/>
  <c r="AC305" i="2"/>
  <c r="AC289" i="2"/>
  <c r="AC203" i="2"/>
  <c r="AC187" i="2"/>
  <c r="AC171" i="2"/>
  <c r="AC142" i="2"/>
  <c r="AC126" i="2"/>
  <c r="AC96" i="2"/>
  <c r="AC80" i="2"/>
  <c r="AC352" i="2"/>
  <c r="AC255" i="2"/>
  <c r="AC239" i="2"/>
  <c r="AC223" i="2"/>
  <c r="AC44" i="2"/>
  <c r="AC76" i="2"/>
  <c r="AC41" i="2"/>
  <c r="AC25" i="2"/>
  <c r="AC1701" i="2"/>
  <c r="AC1138" i="2"/>
  <c r="AC1015" i="2"/>
  <c r="AC1195" i="2"/>
  <c r="AC1096" i="2"/>
  <c r="AC1253" i="2"/>
  <c r="AC1155" i="2"/>
  <c r="AC837" i="2"/>
  <c r="AC720" i="2"/>
  <c r="AC921" i="2"/>
  <c r="AC889" i="2"/>
  <c r="AC788" i="2"/>
  <c r="AC670" i="2"/>
  <c r="AC850" i="2"/>
  <c r="AC733" i="2"/>
  <c r="AC953" i="2"/>
  <c r="AC910" i="2"/>
  <c r="AC777" i="2"/>
  <c r="AC711" i="2"/>
  <c r="AC658" i="2"/>
  <c r="AC642" i="2"/>
  <c r="AC542" i="2"/>
  <c r="AC526" i="2"/>
  <c r="AC510" i="2"/>
  <c r="AC427" i="2"/>
  <c r="AC411" i="2"/>
  <c r="AC604" i="2"/>
  <c r="AC588" i="2"/>
  <c r="AC2271" i="2"/>
  <c r="AC1905" i="2"/>
  <c r="AC1697" i="2"/>
  <c r="AC1158" i="2"/>
  <c r="AC1064" i="2"/>
  <c r="AC968" i="2"/>
  <c r="AC853" i="2"/>
  <c r="AC734" i="2"/>
  <c r="AC946" i="2"/>
  <c r="AC903" i="2"/>
  <c r="AC802" i="2"/>
  <c r="AC770" i="2"/>
  <c r="AC864" i="2"/>
  <c r="AC715" i="2"/>
  <c r="AC935" i="2"/>
  <c r="AC892" i="2"/>
  <c r="AC791" i="2"/>
  <c r="AC675" i="2"/>
  <c r="AC648" i="2"/>
  <c r="AC548" i="2"/>
  <c r="AC532" i="2"/>
  <c r="AC516" i="2"/>
  <c r="AC433" i="2"/>
  <c r="AC417" i="2"/>
  <c r="AC401" i="2"/>
  <c r="AC610" i="2"/>
  <c r="AC594" i="2"/>
  <c r="AC578" i="2"/>
  <c r="AC478" i="2"/>
  <c r="AC462" i="2"/>
  <c r="AC446" i="2"/>
  <c r="AC377" i="2"/>
  <c r="AC651" i="2"/>
  <c r="AC535" i="2"/>
  <c r="AC519" i="2"/>
  <c r="AC434" i="2"/>
  <c r="AC418" i="2"/>
  <c r="AC402" i="2"/>
  <c r="AC664" i="2"/>
  <c r="AC605" i="2"/>
  <c r="AC589" i="2"/>
  <c r="AC475" i="2"/>
  <c r="AC459" i="2"/>
  <c r="AC372" i="2"/>
  <c r="AC312" i="2"/>
  <c r="AC296" i="2"/>
  <c r="AC196" i="2"/>
  <c r="AC180" i="2"/>
  <c r="AC151" i="2"/>
  <c r="AC135" i="2"/>
  <c r="AC119" i="2"/>
  <c r="AC89" i="2"/>
  <c r="AC73" i="2"/>
  <c r="AC363" i="2"/>
  <c r="AC347" i="2"/>
  <c r="AC248" i="2"/>
  <c r="AC232" i="2"/>
  <c r="AC307" i="2"/>
  <c r="AC291" i="2"/>
  <c r="AC205" i="2"/>
  <c r="AC189" i="2"/>
  <c r="AC173" i="2"/>
  <c r="AC144" i="2"/>
  <c r="AC128" i="2"/>
  <c r="AC98" i="2"/>
  <c r="AC82" i="2"/>
  <c r="AC354" i="2"/>
  <c r="AC241" i="2"/>
  <c r="AC225" i="2"/>
  <c r="AC30" i="2"/>
  <c r="AC14" i="2"/>
  <c r="AC36" i="2"/>
  <c r="AC43" i="2"/>
  <c r="AC46" i="2"/>
  <c r="AC32" i="2"/>
  <c r="AC1136" i="2"/>
  <c r="AC1088" i="2"/>
  <c r="AC1161" i="2"/>
  <c r="AC712" i="2"/>
  <c r="AC938" i="2"/>
  <c r="AC786" i="2"/>
  <c r="AC856" i="2"/>
  <c r="AC951" i="2"/>
  <c r="AC894" i="2"/>
  <c r="AC801" i="2"/>
  <c r="AC656" i="2"/>
  <c r="AC528" i="2"/>
  <c r="AC419" i="2"/>
  <c r="AC667" i="2"/>
  <c r="AC586" i="2"/>
  <c r="AC468" i="2"/>
  <c r="AC448" i="2"/>
  <c r="AC383" i="2"/>
  <c r="AC645" i="2"/>
  <c r="AC529" i="2"/>
  <c r="AC428" i="2"/>
  <c r="AC408" i="2"/>
  <c r="AC665" i="2"/>
  <c r="AC595" i="2"/>
  <c r="AC575" i="2"/>
  <c r="AC481" i="2"/>
  <c r="AC461" i="2"/>
  <c r="AC374" i="2"/>
  <c r="AC302" i="2"/>
  <c r="AC282" i="2"/>
  <c r="AC202" i="2"/>
  <c r="AC182" i="2"/>
  <c r="AC145" i="2"/>
  <c r="AC125" i="2"/>
  <c r="AC91" i="2"/>
  <c r="AC67" i="2"/>
  <c r="AC353" i="2"/>
  <c r="AC238" i="2"/>
  <c r="AC218" i="2"/>
  <c r="AC301" i="2"/>
  <c r="AC199" i="2"/>
  <c r="AC179" i="2"/>
  <c r="AC146" i="2"/>
  <c r="AC122" i="2"/>
  <c r="AC88" i="2"/>
  <c r="AC348" i="2"/>
  <c r="AC235" i="2"/>
  <c r="AC16" i="2"/>
  <c r="AC74" i="2"/>
  <c r="AC29" i="2"/>
  <c r="AC1674" i="2"/>
  <c r="AC1197" i="2"/>
  <c r="AC1076" i="2"/>
  <c r="AC1149" i="2"/>
  <c r="AC1022" i="2"/>
  <c r="AC869" i="2"/>
  <c r="AC710" i="2"/>
  <c r="AC919" i="2"/>
  <c r="AC780" i="2"/>
  <c r="AC676" i="2"/>
  <c r="AC848" i="2"/>
  <c r="AC945" i="2"/>
  <c r="AC799" i="2"/>
  <c r="AC677" i="2"/>
  <c r="AC654" i="2"/>
  <c r="AC524" i="2"/>
  <c r="AC413" i="2"/>
  <c r="AC612" i="2"/>
  <c r="AC584" i="2"/>
  <c r="AC466" i="2"/>
  <c r="AC381" i="2"/>
  <c r="AC663" i="2"/>
  <c r="AC643" i="2"/>
  <c r="AC547" i="2"/>
  <c r="AC527" i="2"/>
  <c r="AC426" i="2"/>
  <c r="AC406" i="2"/>
  <c r="AC613" i="2"/>
  <c r="AC593" i="2"/>
  <c r="AC479" i="2"/>
  <c r="AC455" i="2"/>
  <c r="AC368" i="2"/>
  <c r="AC320" i="2"/>
  <c r="AC300" i="2"/>
  <c r="AC200" i="2"/>
  <c r="AC176" i="2"/>
  <c r="AC143" i="2"/>
  <c r="AC123" i="2"/>
  <c r="AC85" i="2"/>
  <c r="AC65" i="2"/>
  <c r="AC351" i="2"/>
  <c r="AC256" i="2"/>
  <c r="AC236" i="2"/>
  <c r="AC319" i="2"/>
  <c r="AC299" i="2"/>
  <c r="AC197" i="2"/>
  <c r="AC177" i="2"/>
  <c r="AC140" i="2"/>
  <c r="AC120" i="2"/>
  <c r="AC86" i="2"/>
  <c r="AC346" i="2"/>
  <c r="AC253" i="2"/>
  <c r="AC233" i="2"/>
  <c r="AC35" i="2"/>
  <c r="AC68" i="2"/>
  <c r="AC28" i="2"/>
  <c r="AC66" i="2"/>
  <c r="AC23" i="2"/>
  <c r="AC1957" i="2"/>
  <c r="AC1180" i="2"/>
  <c r="AC1189" i="2"/>
  <c r="AC1074" i="2"/>
  <c r="AC1137" i="2"/>
  <c r="AC867" i="2"/>
  <c r="AC704" i="2"/>
  <c r="AC913" i="2"/>
  <c r="AC778" i="2"/>
  <c r="AC668" i="2"/>
  <c r="AC842" i="2"/>
  <c r="AC739" i="2"/>
  <c r="AC943" i="2"/>
  <c r="AC793" i="2"/>
  <c r="AC671" i="2"/>
  <c r="AC652" i="2"/>
  <c r="AC522" i="2"/>
  <c r="AC409" i="2"/>
  <c r="AC606" i="2"/>
  <c r="AC582" i="2"/>
  <c r="AC484" i="2"/>
  <c r="AC464" i="2"/>
  <c r="AC379" i="2"/>
  <c r="AC661" i="2"/>
  <c r="AC641" i="2"/>
  <c r="AC545" i="2"/>
  <c r="AC525" i="2"/>
  <c r="AC424" i="2"/>
  <c r="AC404" i="2"/>
  <c r="AC611" i="2"/>
  <c r="AC591" i="2"/>
  <c r="AC477" i="2"/>
  <c r="AC453" i="2"/>
  <c r="AC318" i="2"/>
  <c r="AC298" i="2"/>
  <c r="AC198" i="2"/>
  <c r="AC174" i="2"/>
  <c r="AC141" i="2"/>
  <c r="AC121" i="2"/>
  <c r="AC83" i="2"/>
  <c r="AC49" i="2"/>
  <c r="AC349" i="2"/>
  <c r="AC254" i="2"/>
  <c r="AC234" i="2"/>
  <c r="AC317" i="2"/>
  <c r="AC297" i="2"/>
  <c r="AC195" i="2"/>
  <c r="AC175" i="2"/>
  <c r="AC138" i="2"/>
  <c r="AC118" i="2"/>
  <c r="AC84" i="2"/>
  <c r="AC251" i="2"/>
  <c r="AC231" i="2"/>
  <c r="AC33" i="2"/>
  <c r="AC48" i="2"/>
  <c r="AC19" i="2"/>
  <c r="AC37" i="2"/>
  <c r="AC1880" i="2"/>
  <c r="AC1097" i="2"/>
  <c r="AC1177" i="2"/>
  <c r="AC1261" i="2"/>
  <c r="AC1135" i="2"/>
  <c r="AC861" i="2"/>
  <c r="AC911" i="2"/>
  <c r="AC772" i="2"/>
  <c r="AC960" i="2"/>
  <c r="AC840" i="2"/>
  <c r="AC731" i="2"/>
  <c r="AC937" i="2"/>
  <c r="AC783" i="2"/>
  <c r="AC709" i="2"/>
  <c r="AC650" i="2"/>
  <c r="AC544" i="2"/>
  <c r="AC520" i="2"/>
  <c r="AC407" i="2"/>
  <c r="AC602" i="2"/>
  <c r="AC580" i="2"/>
  <c r="AC482" i="2"/>
  <c r="AC458" i="2"/>
  <c r="AC373" i="2"/>
  <c r="AC659" i="2"/>
  <c r="AC543" i="2"/>
  <c r="AC523" i="2"/>
  <c r="AC422" i="2"/>
  <c r="AC398" i="2"/>
  <c r="AC609" i="2"/>
  <c r="AC585" i="2"/>
  <c r="AC471" i="2"/>
  <c r="AC451" i="2"/>
  <c r="AC384" i="2"/>
  <c r="AC364" i="2"/>
  <c r="AC316" i="2"/>
  <c r="AC292" i="2"/>
  <c r="AC192" i="2"/>
  <c r="AC172" i="2"/>
  <c r="AC139" i="2"/>
  <c r="AC101" i="2"/>
  <c r="AC81" i="2"/>
  <c r="AC47" i="2"/>
  <c r="AC252" i="2"/>
  <c r="AC228" i="2"/>
  <c r="AC315" i="2"/>
  <c r="AC295" i="2"/>
  <c r="AC193" i="2"/>
  <c r="AC169" i="2"/>
  <c r="AC136" i="2"/>
  <c r="AC102" i="2"/>
  <c r="AC78" i="2"/>
  <c r="AC361" i="2"/>
  <c r="AC249" i="2"/>
  <c r="AC229" i="2"/>
  <c r="AC70" i="2"/>
  <c r="AC27" i="2"/>
  <c r="AC45" i="2"/>
  <c r="AC39" i="2"/>
  <c r="AC17" i="2"/>
  <c r="AC13" i="2"/>
  <c r="AC961" i="2"/>
  <c r="AC718" i="2"/>
  <c r="AC866" i="2"/>
  <c r="AC534" i="2"/>
  <c r="AC470" i="2"/>
  <c r="AC365" i="2"/>
  <c r="AC531" i="2"/>
  <c r="AC410" i="2"/>
  <c r="AC577" i="2"/>
  <c r="AC483" i="2"/>
  <c r="AC376" i="2"/>
  <c r="AC304" i="2"/>
  <c r="AC184" i="2"/>
  <c r="AC127" i="2"/>
  <c r="AC69" i="2"/>
  <c r="AC240" i="2"/>
  <c r="AC303" i="2"/>
  <c r="AC181" i="2"/>
  <c r="AC124" i="2"/>
  <c r="AC237" i="2"/>
  <c r="AC18" i="2"/>
  <c r="AC15" i="2"/>
  <c r="AC1417" i="2"/>
  <c r="AC1260" i="2"/>
  <c r="AC1129" i="2"/>
  <c r="AC845" i="2"/>
  <c r="AC834" i="2"/>
  <c r="AC916" i="2"/>
  <c r="AC775" i="2"/>
  <c r="AC707" i="2"/>
  <c r="AC518" i="2"/>
  <c r="AC429" i="2"/>
  <c r="AC600" i="2"/>
  <c r="AC456" i="2"/>
  <c r="AC657" i="2"/>
  <c r="AC521" i="2"/>
  <c r="AC396" i="2"/>
  <c r="AC607" i="2"/>
  <c r="AC469" i="2"/>
  <c r="AC290" i="2"/>
  <c r="AC170" i="2"/>
  <c r="AC99" i="2"/>
  <c r="AC366" i="2"/>
  <c r="AC226" i="2"/>
  <c r="AC293" i="2"/>
  <c r="AC154" i="2"/>
  <c r="AC100" i="2"/>
  <c r="AC360" i="2"/>
  <c r="AC227" i="2"/>
  <c r="AC50" i="2"/>
  <c r="AC804" i="2"/>
  <c r="AC452" i="2"/>
  <c r="AC653" i="2"/>
  <c r="AC599" i="2"/>
  <c r="AC465" i="2"/>
  <c r="AC153" i="2"/>
  <c r="AC358" i="2"/>
  <c r="AC222" i="2"/>
  <c r="AC285" i="2"/>
  <c r="AC150" i="2"/>
  <c r="AC356" i="2"/>
  <c r="AC219" i="2"/>
  <c r="AC1094" i="2"/>
  <c r="AC355" i="2"/>
  <c r="AC835" i="2"/>
  <c r="AC956" i="2"/>
  <c r="AC908" i="2"/>
  <c r="AC769" i="2"/>
  <c r="AC705" i="2"/>
  <c r="AC512" i="2"/>
  <c r="AC425" i="2"/>
  <c r="AC598" i="2"/>
  <c r="AC454" i="2"/>
  <c r="AC655" i="2"/>
  <c r="AC515" i="2"/>
  <c r="AC601" i="2"/>
  <c r="AC467" i="2"/>
  <c r="AC288" i="2"/>
  <c r="AC168" i="2"/>
  <c r="AC97" i="2"/>
  <c r="AC359" i="2"/>
  <c r="AC224" i="2"/>
  <c r="AC287" i="2"/>
  <c r="AC152" i="2"/>
  <c r="AC94" i="2"/>
  <c r="AC357" i="2"/>
  <c r="AC221" i="2"/>
  <c r="AC42" i="2"/>
  <c r="AC34" i="2"/>
  <c r="AC954" i="2"/>
  <c r="AC423" i="2"/>
  <c r="AC513" i="2"/>
  <c r="AC286" i="2"/>
  <c r="AC95" i="2"/>
  <c r="AC92" i="2"/>
  <c r="AC40" i="2"/>
  <c r="AC26" i="2"/>
  <c r="AC1266" i="2"/>
  <c r="AC93" i="2"/>
  <c r="AC2257" i="2"/>
  <c r="AC902" i="2"/>
  <c r="AC596" i="2"/>
  <c r="AC147" i="2"/>
  <c r="AC148" i="2"/>
  <c r="AC350" i="2"/>
  <c r="AC2105" i="2"/>
  <c r="AC948" i="2"/>
  <c r="AC794" i="2"/>
  <c r="AC900" i="2"/>
  <c r="AC660" i="2"/>
  <c r="AC421" i="2"/>
  <c r="AC590" i="2"/>
  <c r="AC450" i="2"/>
  <c r="AC647" i="2"/>
  <c r="AC511" i="2"/>
  <c r="AC430" i="2"/>
  <c r="AC669" i="2"/>
  <c r="AC597" i="2"/>
  <c r="AC463" i="2"/>
  <c r="AC284" i="2"/>
  <c r="AC204" i="2"/>
  <c r="AC220" i="2"/>
  <c r="AC283" i="2"/>
  <c r="AC201" i="2"/>
  <c r="AC90" i="2"/>
  <c r="AC38" i="2"/>
  <c r="AC31" i="2"/>
  <c r="AC1289" i="2"/>
  <c r="AC2034" i="2"/>
  <c r="AC905" i="2"/>
  <c r="AC725" i="2"/>
  <c r="AC644" i="2"/>
  <c r="AC540" i="2"/>
  <c r="AC405" i="2"/>
  <c r="AC480" i="2"/>
  <c r="AC371" i="2"/>
  <c r="AC541" i="2"/>
  <c r="AC420" i="2"/>
  <c r="AC583" i="2"/>
  <c r="AC449" i="2"/>
  <c r="AC382" i="2"/>
  <c r="AC314" i="2"/>
  <c r="AC190" i="2"/>
  <c r="AC137" i="2"/>
  <c r="AC79" i="2"/>
  <c r="AC250" i="2"/>
  <c r="AC313" i="2"/>
  <c r="AC191" i="2"/>
  <c r="AC134" i="2"/>
  <c r="AC247" i="2"/>
  <c r="AC24" i="2"/>
  <c r="AC1834" i="2"/>
  <c r="AC1150" i="2"/>
  <c r="AC736" i="2"/>
  <c r="AC895" i="2"/>
  <c r="AC885" i="2"/>
  <c r="AC723" i="2"/>
  <c r="AC640" i="2"/>
  <c r="AC538" i="2"/>
  <c r="AC403" i="2"/>
  <c r="AC474" i="2"/>
  <c r="AC369" i="2"/>
  <c r="AC539" i="2"/>
  <c r="AC414" i="2"/>
  <c r="AC581" i="2"/>
  <c r="AC447" i="2"/>
  <c r="AC380" i="2"/>
  <c r="AC308" i="2"/>
  <c r="AC188" i="2"/>
  <c r="AC131" i="2"/>
  <c r="AC77" i="2"/>
  <c r="AC244" i="2"/>
  <c r="AC311" i="2"/>
  <c r="AC185" i="2"/>
  <c r="AC132" i="2"/>
  <c r="AC245" i="2"/>
  <c r="AC22" i="2"/>
  <c r="AC72" i="2"/>
  <c r="AC963" i="2"/>
  <c r="AC726" i="2"/>
  <c r="AC883" i="2"/>
  <c r="AC717" i="2"/>
  <c r="AC536" i="2"/>
  <c r="AC397" i="2"/>
  <c r="AC472" i="2"/>
  <c r="AC367" i="2"/>
  <c r="AC537" i="2"/>
  <c r="AC412" i="2"/>
  <c r="AC579" i="2"/>
  <c r="AC378" i="2"/>
  <c r="AC306" i="2"/>
  <c r="AC186" i="2"/>
  <c r="AC129" i="2"/>
  <c r="AC75" i="2"/>
  <c r="AC242" i="2"/>
  <c r="AC309" i="2"/>
  <c r="AC183" i="2"/>
  <c r="AC130" i="2"/>
  <c r="AC243" i="2"/>
  <c r="AC20" i="2"/>
  <c r="AC21" i="2"/>
  <c r="X2163" i="2"/>
  <c r="X2087" i="2"/>
  <c r="X2088" i="2"/>
  <c r="X1984" i="2"/>
  <c r="X1952" i="2"/>
  <c r="X1907" i="2"/>
  <c r="X1885" i="2"/>
  <c r="X1942" i="2"/>
  <c r="X1956" i="2"/>
  <c r="X1904" i="2"/>
  <c r="X1882" i="2"/>
  <c r="X1938" i="2"/>
  <c r="X1831" i="2"/>
  <c r="X1743" i="2"/>
  <c r="X1847" i="2"/>
  <c r="X1795" i="2"/>
  <c r="X1773" i="2"/>
  <c r="X2169" i="2"/>
  <c r="X2054" i="2"/>
  <c r="X2039" i="2"/>
  <c r="X1947" i="2"/>
  <c r="X1903" i="2"/>
  <c r="X1883" i="2"/>
  <c r="X1937" i="2"/>
  <c r="X1948" i="2"/>
  <c r="X1902" i="2"/>
  <c r="X1880" i="2"/>
  <c r="X1930" i="2"/>
  <c r="X1829" i="2"/>
  <c r="X1741" i="2"/>
  <c r="X1839" i="2"/>
  <c r="X1793" i="2"/>
  <c r="X1771" i="2"/>
  <c r="X2153" i="2"/>
  <c r="X2046" i="2"/>
  <c r="X2007" i="2"/>
  <c r="X1944" i="2"/>
  <c r="X1901" i="2"/>
  <c r="X1879" i="2"/>
  <c r="X1934" i="2"/>
  <c r="X1943" i="2"/>
  <c r="X1898" i="2"/>
  <c r="X1878" i="2"/>
  <c r="X1927" i="2"/>
  <c r="X1825" i="2"/>
  <c r="X1739" i="2"/>
  <c r="X1834" i="2"/>
  <c r="X1789" i="2"/>
  <c r="X1853" i="2"/>
  <c r="X2137" i="2"/>
  <c r="X2038" i="2"/>
  <c r="X1995" i="2"/>
  <c r="X1936" i="2"/>
  <c r="X1899" i="2"/>
  <c r="X1877" i="2"/>
  <c r="X1926" i="2"/>
  <c r="X1940" i="2"/>
  <c r="X1896" i="2"/>
  <c r="X1874" i="2"/>
  <c r="X1858" i="2"/>
  <c r="X1823" i="2"/>
  <c r="X1735" i="2"/>
  <c r="X1809" i="2"/>
  <c r="X1787" i="2"/>
  <c r="X1845" i="2"/>
  <c r="X2119" i="2"/>
  <c r="X2063" i="2"/>
  <c r="X2102" i="2"/>
  <c r="X2005" i="2"/>
  <c r="X1928" i="2"/>
  <c r="X1893" i="2"/>
  <c r="X1958" i="2"/>
  <c r="X1859" i="2"/>
  <c r="X1912" i="2"/>
  <c r="X1890" i="2"/>
  <c r="X1954" i="2"/>
  <c r="X1844" i="2"/>
  <c r="X1751" i="2"/>
  <c r="X1731" i="2"/>
  <c r="X1803" i="2"/>
  <c r="X1781" i="2"/>
  <c r="X2111" i="2"/>
  <c r="X2047" i="2"/>
  <c r="X2033" i="2"/>
  <c r="X1961" i="2"/>
  <c r="X1911" i="2"/>
  <c r="X1891" i="2"/>
  <c r="X1953" i="2"/>
  <c r="X1855" i="2"/>
  <c r="X1910" i="2"/>
  <c r="X1888" i="2"/>
  <c r="X1946" i="2"/>
  <c r="X1841" i="2"/>
  <c r="X1749" i="2"/>
  <c r="X1860" i="2"/>
  <c r="X1801" i="2"/>
  <c r="X1779" i="2"/>
  <c r="X1992" i="2"/>
  <c r="X1950" i="2"/>
  <c r="X1941" i="2"/>
  <c r="X1797" i="2"/>
  <c r="X1826" i="2"/>
  <c r="X1746" i="2"/>
  <c r="X1730" i="2"/>
  <c r="X1856" i="2"/>
  <c r="X1806" i="2"/>
  <c r="X1790" i="2"/>
  <c r="X1774" i="2"/>
  <c r="X1695" i="2"/>
  <c r="X1679" i="2"/>
  <c r="X1663" i="2"/>
  <c r="X1725" i="2"/>
  <c r="X1638" i="2"/>
  <c r="X1622" i="2"/>
  <c r="X1698" i="2"/>
  <c r="X1682" i="2"/>
  <c r="X1666" i="2"/>
  <c r="X1583" i="2"/>
  <c r="X1645" i="2"/>
  <c r="X1629" i="2"/>
  <c r="X1613" i="2"/>
  <c r="X1564" i="2"/>
  <c r="X1383" i="2"/>
  <c r="X1367" i="2"/>
  <c r="X1443" i="2"/>
  <c r="X1427" i="2"/>
  <c r="X1411" i="2"/>
  <c r="X1569" i="2"/>
  <c r="X1390" i="2"/>
  <c r="X1374" i="2"/>
  <c r="X1358" i="2"/>
  <c r="X1432" i="2"/>
  <c r="X1416" i="2"/>
  <c r="X1267" i="2"/>
  <c r="X1210" i="2"/>
  <c r="X1194" i="2"/>
  <c r="X1178" i="2"/>
  <c r="X1085" i="2"/>
  <c r="X1069" i="2"/>
  <c r="X1260" i="2"/>
  <c r="X1162" i="2"/>
  <c r="X1146" i="2"/>
  <c r="X1130" i="2"/>
  <c r="X963" i="2"/>
  <c r="X1250" i="2"/>
  <c r="X1199" i="2"/>
  <c r="X1183" i="2"/>
  <c r="X1092" i="2"/>
  <c r="X1076" i="2"/>
  <c r="X1270" i="2"/>
  <c r="X1243" i="2"/>
  <c r="X1151" i="2"/>
  <c r="X1135" i="2"/>
  <c r="X968" i="2"/>
  <c r="X869" i="2"/>
  <c r="X853" i="2"/>
  <c r="X837" i="2"/>
  <c r="X730" i="2"/>
  <c r="X714" i="2"/>
  <c r="X952" i="2"/>
  <c r="X936" i="2"/>
  <c r="X909" i="2"/>
  <c r="X893" i="2"/>
  <c r="X796" i="2"/>
  <c r="X780" i="2"/>
  <c r="X672" i="2"/>
  <c r="X885" i="2"/>
  <c r="X858" i="2"/>
  <c r="X842" i="2"/>
  <c r="X735" i="2"/>
  <c r="X719" i="2"/>
  <c r="X1987" i="2"/>
  <c r="X1861" i="2"/>
  <c r="X1849" i="2"/>
  <c r="X1785" i="2"/>
  <c r="X1824" i="2"/>
  <c r="X1744" i="2"/>
  <c r="X1728" i="2"/>
  <c r="X1854" i="2"/>
  <c r="X1804" i="2"/>
  <c r="X1788" i="2"/>
  <c r="X1772" i="2"/>
  <c r="X1693" i="2"/>
  <c r="X1677" i="2"/>
  <c r="X1596" i="2"/>
  <c r="X1717" i="2"/>
  <c r="X1636" i="2"/>
  <c r="X1620" i="2"/>
  <c r="X1696" i="2"/>
  <c r="X1680" i="2"/>
  <c r="X1664" i="2"/>
  <c r="X1581" i="2"/>
  <c r="X1643" i="2"/>
  <c r="X1627" i="2"/>
  <c r="X1611" i="2"/>
  <c r="X1562" i="2"/>
  <c r="X1381" i="2"/>
  <c r="X1365" i="2"/>
  <c r="X1441" i="2"/>
  <c r="X1425" i="2"/>
  <c r="X1409" i="2"/>
  <c r="X1567" i="2"/>
  <c r="X1388" i="2"/>
  <c r="X1372" i="2"/>
  <c r="X1356" i="2"/>
  <c r="X1430" i="2"/>
  <c r="X1414" i="2"/>
  <c r="X1262" i="2"/>
  <c r="X1208" i="2"/>
  <c r="X1192" i="2"/>
  <c r="X1099" i="2"/>
  <c r="X1083" i="2"/>
  <c r="X1067" i="2"/>
  <c r="X1255" i="2"/>
  <c r="X1160" i="2"/>
  <c r="X1144" i="2"/>
  <c r="X1128" i="2"/>
  <c r="X961" i="2"/>
  <c r="X1213" i="2"/>
  <c r="X1197" i="2"/>
  <c r="X1181" i="2"/>
  <c r="X1090" i="2"/>
  <c r="X1074" i="2"/>
  <c r="X1266" i="2"/>
  <c r="X1241" i="2"/>
  <c r="X1149" i="2"/>
  <c r="X1133" i="2"/>
  <c r="X999" i="2"/>
  <c r="X867" i="2"/>
  <c r="X851" i="2"/>
  <c r="X835" i="2"/>
  <c r="X728" i="2"/>
  <c r="X712" i="2"/>
  <c r="X950" i="2"/>
  <c r="X934" i="2"/>
  <c r="X907" i="2"/>
  <c r="X891" i="2"/>
  <c r="X794" i="2"/>
  <c r="X778" i="2"/>
  <c r="X670" i="2"/>
  <c r="X883" i="2"/>
  <c r="X856" i="2"/>
  <c r="X840" i="2"/>
  <c r="X733" i="2"/>
  <c r="X717" i="2"/>
  <c r="X1960" i="2"/>
  <c r="X1959" i="2"/>
  <c r="X1833" i="2"/>
  <c r="X1777" i="2"/>
  <c r="X1822" i="2"/>
  <c r="X1742" i="2"/>
  <c r="X1726" i="2"/>
  <c r="X1851" i="2"/>
  <c r="X1802" i="2"/>
  <c r="X1786" i="2"/>
  <c r="X1770" i="2"/>
  <c r="X1691" i="2"/>
  <c r="X1675" i="2"/>
  <c r="X1594" i="2"/>
  <c r="X1701" i="2"/>
  <c r="X1634" i="2"/>
  <c r="X1618" i="2"/>
  <c r="X1694" i="2"/>
  <c r="X1678" i="2"/>
  <c r="X1595" i="2"/>
  <c r="X1579" i="2"/>
  <c r="X1641" i="2"/>
  <c r="X1625" i="2"/>
  <c r="X1578" i="2"/>
  <c r="X1560" i="2"/>
  <c r="X1379" i="2"/>
  <c r="X1363" i="2"/>
  <c r="X1439" i="2"/>
  <c r="X1423" i="2"/>
  <c r="X1407" i="2"/>
  <c r="X1565" i="2"/>
  <c r="X1386" i="2"/>
  <c r="X1370" i="2"/>
  <c r="X1580" i="2"/>
  <c r="X1428" i="2"/>
  <c r="X1412" i="2"/>
  <c r="X1257" i="2"/>
  <c r="X1206" i="2"/>
  <c r="X1190" i="2"/>
  <c r="X1097" i="2"/>
  <c r="X1081" i="2"/>
  <c r="X1065" i="2"/>
  <c r="X1252" i="2"/>
  <c r="X1158" i="2"/>
  <c r="X1142" i="2"/>
  <c r="X1025" i="2"/>
  <c r="X1273" i="2"/>
  <c r="X1211" i="2"/>
  <c r="X1195" i="2"/>
  <c r="X1179" i="2"/>
  <c r="X1088" i="2"/>
  <c r="X1072" i="2"/>
  <c r="X1264" i="2"/>
  <c r="X1163" i="2"/>
  <c r="X1147" i="2"/>
  <c r="X1131" i="2"/>
  <c r="X964" i="2"/>
  <c r="X865" i="2"/>
  <c r="X849" i="2"/>
  <c r="X833" i="2"/>
  <c r="X726" i="2"/>
  <c r="X710" i="2"/>
  <c r="X948" i="2"/>
  <c r="X921" i="2"/>
  <c r="X905" i="2"/>
  <c r="X889" i="2"/>
  <c r="X792" i="2"/>
  <c r="X776" i="2"/>
  <c r="X668" i="2"/>
  <c r="X870" i="2"/>
  <c r="X854" i="2"/>
  <c r="X838" i="2"/>
  <c r="X731" i="2"/>
  <c r="X715" i="2"/>
  <c r="X2190" i="2"/>
  <c r="X1931" i="2"/>
  <c r="X1932" i="2"/>
  <c r="X1755" i="2"/>
  <c r="X1840" i="2"/>
  <c r="X1756" i="2"/>
  <c r="X1740" i="2"/>
  <c r="X1724" i="2"/>
  <c r="X1846" i="2"/>
  <c r="X1800" i="2"/>
  <c r="X1784" i="2"/>
  <c r="X1727" i="2"/>
  <c r="X1689" i="2"/>
  <c r="X1673" i="2"/>
  <c r="X1592" i="2"/>
  <c r="X1648" i="2"/>
  <c r="X1632" i="2"/>
  <c r="X1616" i="2"/>
  <c r="X1692" i="2"/>
  <c r="X1676" i="2"/>
  <c r="X1593" i="2"/>
  <c r="X1577" i="2"/>
  <c r="X1639" i="2"/>
  <c r="X1623" i="2"/>
  <c r="X1574" i="2"/>
  <c r="X1558" i="2"/>
  <c r="X1377" i="2"/>
  <c r="X1361" i="2"/>
  <c r="X1437" i="2"/>
  <c r="X1421" i="2"/>
  <c r="X1276" i="2"/>
  <c r="X1563" i="2"/>
  <c r="X1384" i="2"/>
  <c r="X1368" i="2"/>
  <c r="X1442" i="2"/>
  <c r="X1426" i="2"/>
  <c r="X1410" i="2"/>
  <c r="X1254" i="2"/>
  <c r="X1204" i="2"/>
  <c r="X1188" i="2"/>
  <c r="X1095" i="2"/>
  <c r="X1079" i="2"/>
  <c r="X1063" i="2"/>
  <c r="X1247" i="2"/>
  <c r="X1156" i="2"/>
  <c r="X1140" i="2"/>
  <c r="X1009" i="2"/>
  <c r="X1269" i="2"/>
  <c r="X1209" i="2"/>
  <c r="X1193" i="2"/>
  <c r="X1177" i="2"/>
  <c r="X1086" i="2"/>
  <c r="X1070" i="2"/>
  <c r="X1259" i="2"/>
  <c r="X1161" i="2"/>
  <c r="X1145" i="2"/>
  <c r="X1129" i="2"/>
  <c r="X960" i="2"/>
  <c r="X863" i="2"/>
  <c r="X847" i="2"/>
  <c r="X740" i="2"/>
  <c r="X724" i="2"/>
  <c r="X708" i="2"/>
  <c r="X946" i="2"/>
  <c r="X919" i="2"/>
  <c r="X903" i="2"/>
  <c r="X806" i="2"/>
  <c r="X790" i="2"/>
  <c r="X774" i="2"/>
  <c r="X666" i="2"/>
  <c r="X868" i="2"/>
  <c r="X852" i="2"/>
  <c r="X836" i="2"/>
  <c r="X729" i="2"/>
  <c r="X713" i="2"/>
  <c r="X2103" i="2"/>
  <c r="X1909" i="2"/>
  <c r="X1906" i="2"/>
  <c r="X1747" i="2"/>
  <c r="X1837" i="2"/>
  <c r="X1754" i="2"/>
  <c r="X1738" i="2"/>
  <c r="X1722" i="2"/>
  <c r="X1843" i="2"/>
  <c r="X1798" i="2"/>
  <c r="X1782" i="2"/>
  <c r="X1719" i="2"/>
  <c r="X1687" i="2"/>
  <c r="X1671" i="2"/>
  <c r="X1590" i="2"/>
  <c r="X1646" i="2"/>
  <c r="X1630" i="2"/>
  <c r="X1614" i="2"/>
  <c r="X1690" i="2"/>
  <c r="X1674" i="2"/>
  <c r="X1591" i="2"/>
  <c r="X1721" i="2"/>
  <c r="X1637" i="2"/>
  <c r="X1621" i="2"/>
  <c r="X1572" i="2"/>
  <c r="X1391" i="2"/>
  <c r="X1375" i="2"/>
  <c r="X1359" i="2"/>
  <c r="X1435" i="2"/>
  <c r="X1419" i="2"/>
  <c r="X1582" i="2"/>
  <c r="X1561" i="2"/>
  <c r="X1382" i="2"/>
  <c r="X1366" i="2"/>
  <c r="X1440" i="2"/>
  <c r="X1424" i="2"/>
  <c r="X1408" i="2"/>
  <c r="X1249" i="2"/>
  <c r="X1202" i="2"/>
  <c r="X1186" i="2"/>
  <c r="X1093" i="2"/>
  <c r="X1077" i="2"/>
  <c r="X1277" i="2"/>
  <c r="X1244" i="2"/>
  <c r="X1154" i="2"/>
  <c r="X1138" i="2"/>
  <c r="X971" i="2"/>
  <c r="X1265" i="2"/>
  <c r="X1207" i="2"/>
  <c r="X1191" i="2"/>
  <c r="X1100" i="2"/>
  <c r="X1084" i="2"/>
  <c r="X1068" i="2"/>
  <c r="X1256" i="2"/>
  <c r="X1159" i="2"/>
  <c r="X1143" i="2"/>
  <c r="X1127" i="2"/>
  <c r="X957" i="2"/>
  <c r="X861" i="2"/>
  <c r="X845" i="2"/>
  <c r="X738" i="2"/>
  <c r="X722" i="2"/>
  <c r="X706" i="2"/>
  <c r="X944" i="2"/>
  <c r="X917" i="2"/>
  <c r="X901" i="2"/>
  <c r="X804" i="2"/>
  <c r="X788" i="2"/>
  <c r="X772" i="2"/>
  <c r="X966" i="2"/>
  <c r="X866" i="2"/>
  <c r="X850" i="2"/>
  <c r="X834" i="2"/>
  <c r="X727" i="2"/>
  <c r="X959" i="2"/>
  <c r="X2090" i="2"/>
  <c r="X1887" i="2"/>
  <c r="X1886" i="2"/>
  <c r="X1850" i="2"/>
  <c r="X1830" i="2"/>
  <c r="X1750" i="2"/>
  <c r="X1734" i="2"/>
  <c r="X1718" i="2"/>
  <c r="X1835" i="2"/>
  <c r="X1794" i="2"/>
  <c r="X1778" i="2"/>
  <c r="X1699" i="2"/>
  <c r="X1683" i="2"/>
  <c r="X1667" i="2"/>
  <c r="X1586" i="2"/>
  <c r="X1642" i="2"/>
  <c r="X1626" i="2"/>
  <c r="X1610" i="2"/>
  <c r="X1686" i="2"/>
  <c r="X1670" i="2"/>
  <c r="X1587" i="2"/>
  <c r="X1649" i="2"/>
  <c r="X1633" i="2"/>
  <c r="X1617" i="2"/>
  <c r="X1568" i="2"/>
  <c r="X1387" i="2"/>
  <c r="X1371" i="2"/>
  <c r="X1355" i="2"/>
  <c r="X1431" i="2"/>
  <c r="X1415" i="2"/>
  <c r="X1573" i="2"/>
  <c r="X1557" i="2"/>
  <c r="X1378" i="2"/>
  <c r="X1362" i="2"/>
  <c r="X1436" i="2"/>
  <c r="X1420" i="2"/>
  <c r="X1275" i="2"/>
  <c r="X1214" i="2"/>
  <c r="X1198" i="2"/>
  <c r="X1182" i="2"/>
  <c r="X1089" i="2"/>
  <c r="X1073" i="2"/>
  <c r="X1268" i="2"/>
  <c r="X1240" i="2"/>
  <c r="X1150" i="2"/>
  <c r="X1134" i="2"/>
  <c r="X967" i="2"/>
  <c r="X1258" i="2"/>
  <c r="X1203" i="2"/>
  <c r="X1187" i="2"/>
  <c r="X1096" i="2"/>
  <c r="X1080" i="2"/>
  <c r="X1064" i="2"/>
  <c r="X1248" i="2"/>
  <c r="X1155" i="2"/>
  <c r="X1139" i="2"/>
  <c r="X1014" i="2"/>
  <c r="X884" i="2"/>
  <c r="X857" i="2"/>
  <c r="X841" i="2"/>
  <c r="X734" i="2"/>
  <c r="X718" i="2"/>
  <c r="X956" i="2"/>
  <c r="X940" i="2"/>
  <c r="X913" i="2"/>
  <c r="X897" i="2"/>
  <c r="X800" i="2"/>
  <c r="X784" i="2"/>
  <c r="X676" i="2"/>
  <c r="X958" i="2"/>
  <c r="X862" i="2"/>
  <c r="X846" i="2"/>
  <c r="X739" i="2"/>
  <c r="X723" i="2"/>
  <c r="X1805" i="2"/>
  <c r="X1716" i="2"/>
  <c r="X1697" i="2"/>
  <c r="X1640" i="2"/>
  <c r="X1668" i="2"/>
  <c r="X1615" i="2"/>
  <c r="X1576" i="2"/>
  <c r="X1392" i="2"/>
  <c r="X1418" i="2"/>
  <c r="X1180" i="2"/>
  <c r="X1164" i="2"/>
  <c r="X1253" i="2"/>
  <c r="X1078" i="2"/>
  <c r="X1137" i="2"/>
  <c r="X839" i="2"/>
  <c r="X938" i="2"/>
  <c r="X782" i="2"/>
  <c r="X844" i="2"/>
  <c r="X949" i="2"/>
  <c r="X933" i="2"/>
  <c r="X906" i="2"/>
  <c r="X890" i="2"/>
  <c r="X793" i="2"/>
  <c r="X777" i="2"/>
  <c r="X671" i="2"/>
  <c r="X648" i="2"/>
  <c r="X542" i="2"/>
  <c r="X526" i="2"/>
  <c r="X510" i="2"/>
  <c r="X419" i="2"/>
  <c r="X403" i="2"/>
  <c r="X669" i="2"/>
  <c r="X602" i="2"/>
  <c r="X586" i="2"/>
  <c r="X480" i="2"/>
  <c r="X464" i="2"/>
  <c r="X448" i="2"/>
  <c r="X371" i="2"/>
  <c r="X655" i="2"/>
  <c r="X547" i="2"/>
  <c r="X531" i="2"/>
  <c r="X515" i="2"/>
  <c r="X424" i="2"/>
  <c r="X408" i="2"/>
  <c r="X613" i="2"/>
  <c r="X2008" i="2"/>
  <c r="X1828" i="2"/>
  <c r="X1808" i="2"/>
  <c r="X1681" i="2"/>
  <c r="X1624" i="2"/>
  <c r="X1585" i="2"/>
  <c r="X1566" i="2"/>
  <c r="X1429" i="2"/>
  <c r="X1376" i="2"/>
  <c r="X1271" i="2"/>
  <c r="X1087" i="2"/>
  <c r="X1148" i="2"/>
  <c r="X1201" i="2"/>
  <c r="X1274" i="2"/>
  <c r="X970" i="2"/>
  <c r="X732" i="2"/>
  <c r="X911" i="2"/>
  <c r="X674" i="2"/>
  <c r="X737" i="2"/>
  <c r="X945" i="2"/>
  <c r="X918" i="2"/>
  <c r="X902" i="2"/>
  <c r="X805" i="2"/>
  <c r="X789" i="2"/>
  <c r="X773" i="2"/>
  <c r="X660" i="2"/>
  <c r="X644" i="2"/>
  <c r="X538" i="2"/>
  <c r="X522" i="2"/>
  <c r="X431" i="2"/>
  <c r="X415" i="2"/>
  <c r="X399" i="2"/>
  <c r="X663" i="2"/>
  <c r="X598" i="2"/>
  <c r="X582" i="2"/>
  <c r="X476" i="2"/>
  <c r="X460" i="2"/>
  <c r="X383" i="2"/>
  <c r="X367" i="2"/>
  <c r="X651" i="2"/>
  <c r="X543" i="2"/>
  <c r="X527" i="2"/>
  <c r="X511" i="2"/>
  <c r="X420" i="2"/>
  <c r="X404" i="2"/>
  <c r="X609" i="2"/>
  <c r="X593" i="2"/>
  <c r="X577" i="2"/>
  <c r="X471" i="2"/>
  <c r="X455" i="2"/>
  <c r="X378" i="2"/>
  <c r="X359" i="2"/>
  <c r="X308" i="2"/>
  <c r="X292" i="2"/>
  <c r="X198" i="2"/>
  <c r="X182" i="2"/>
  <c r="X151" i="2"/>
  <c r="X135" i="2"/>
  <c r="X119" i="2"/>
  <c r="X87" i="2"/>
  <c r="X71" i="2"/>
  <c r="X349" i="2"/>
  <c r="X244" i="2"/>
  <c r="X228" i="2"/>
  <c r="X360" i="2"/>
  <c r="X307" i="2"/>
  <c r="X291" i="2"/>
  <c r="X199" i="2"/>
  <c r="X183" i="2"/>
  <c r="X154" i="2"/>
  <c r="X138" i="2"/>
  <c r="X122" i="2"/>
  <c r="X92" i="2"/>
  <c r="X366" i="2"/>
  <c r="X253" i="2"/>
  <c r="X237" i="2"/>
  <c r="X221" i="2"/>
  <c r="X33" i="2"/>
  <c r="X14" i="2"/>
  <c r="X15" i="2"/>
  <c r="X34" i="2"/>
  <c r="X37" i="2"/>
  <c r="X1895" i="2"/>
  <c r="X1752" i="2"/>
  <c r="X1796" i="2"/>
  <c r="X1669" i="2"/>
  <c r="X1612" i="2"/>
  <c r="X1702" i="2"/>
  <c r="X1389" i="2"/>
  <c r="X1417" i="2"/>
  <c r="X1364" i="2"/>
  <c r="X1246" i="2"/>
  <c r="X1075" i="2"/>
  <c r="X1136" i="2"/>
  <c r="X1189" i="2"/>
  <c r="X1251" i="2"/>
  <c r="X886" i="2"/>
  <c r="X720" i="2"/>
  <c r="X899" i="2"/>
  <c r="X962" i="2"/>
  <c r="X725" i="2"/>
  <c r="X943" i="2"/>
  <c r="X916" i="2"/>
  <c r="X900" i="2"/>
  <c r="X803" i="2"/>
  <c r="X787" i="2"/>
  <c r="X771" i="2"/>
  <c r="X658" i="2"/>
  <c r="X642" i="2"/>
  <c r="X536" i="2"/>
  <c r="X520" i="2"/>
  <c r="X429" i="2"/>
  <c r="X413" i="2"/>
  <c r="X397" i="2"/>
  <c r="X612" i="2"/>
  <c r="X596" i="2"/>
  <c r="X580" i="2"/>
  <c r="X474" i="2"/>
  <c r="X458" i="2"/>
  <c r="X381" i="2"/>
  <c r="X365" i="2"/>
  <c r="X649" i="2"/>
  <c r="X541" i="2"/>
  <c r="X525" i="2"/>
  <c r="X434" i="2"/>
  <c r="X418" i="2"/>
  <c r="X402" i="2"/>
  <c r="X607" i="2"/>
  <c r="X591" i="2"/>
  <c r="X575" i="2"/>
  <c r="X469" i="2"/>
  <c r="X453" i="2"/>
  <c r="X376" i="2"/>
  <c r="X358" i="2"/>
  <c r="X306" i="2"/>
  <c r="X290" i="2"/>
  <c r="X196" i="2"/>
  <c r="X180" i="2"/>
  <c r="X149" i="2"/>
  <c r="X133" i="2"/>
  <c r="X117" i="2"/>
  <c r="X85" i="2"/>
  <c r="X69" i="2"/>
  <c r="X347" i="2"/>
  <c r="X242" i="2"/>
  <c r="X226" i="2"/>
  <c r="X357" i="2"/>
  <c r="X305" i="2"/>
  <c r="X289" i="2"/>
  <c r="X197" i="2"/>
  <c r="X181" i="2"/>
  <c r="X152" i="2"/>
  <c r="X136" i="2"/>
  <c r="X120" i="2"/>
  <c r="X90" i="2"/>
  <c r="X356" i="2"/>
  <c r="X251" i="2"/>
  <c r="X235" i="2"/>
  <c r="X219" i="2"/>
  <c r="X30" i="2"/>
  <c r="X70" i="2"/>
  <c r="X76" i="2"/>
  <c r="X31" i="2"/>
  <c r="X32" i="2"/>
  <c r="X1875" i="2"/>
  <c r="X1748" i="2"/>
  <c r="X1792" i="2"/>
  <c r="X1665" i="2"/>
  <c r="X1723" i="2"/>
  <c r="X1647" i="2"/>
  <c r="X1385" i="2"/>
  <c r="X1413" i="2"/>
  <c r="X1360" i="2"/>
  <c r="X1212" i="2"/>
  <c r="X1071" i="2"/>
  <c r="X1132" i="2"/>
  <c r="X1185" i="2"/>
  <c r="X1245" i="2"/>
  <c r="X871" i="2"/>
  <c r="X716" i="2"/>
  <c r="X895" i="2"/>
  <c r="X887" i="2"/>
  <c r="X721" i="2"/>
  <c r="X941" i="2"/>
  <c r="X914" i="2"/>
  <c r="X898" i="2"/>
  <c r="X801" i="2"/>
  <c r="X785" i="2"/>
  <c r="X769" i="2"/>
  <c r="X656" i="2"/>
  <c r="X640" i="2"/>
  <c r="X534" i="2"/>
  <c r="X518" i="2"/>
  <c r="X427" i="2"/>
  <c r="X411" i="2"/>
  <c r="X711" i="2"/>
  <c r="X610" i="2"/>
  <c r="X594" i="2"/>
  <c r="X578" i="2"/>
  <c r="X472" i="2"/>
  <c r="X456" i="2"/>
  <c r="X379" i="2"/>
  <c r="X664" i="2"/>
  <c r="X647" i="2"/>
  <c r="X539" i="2"/>
  <c r="X523" i="2"/>
  <c r="X432" i="2"/>
  <c r="X416" i="2"/>
  <c r="X400" i="2"/>
  <c r="X605" i="2"/>
  <c r="X1832" i="2"/>
  <c r="X1685" i="2"/>
  <c r="X1589" i="2"/>
  <c r="X1433" i="2"/>
  <c r="X1406" i="2"/>
  <c r="X1152" i="2"/>
  <c r="X1066" i="2"/>
  <c r="X736" i="2"/>
  <c r="X770" i="2"/>
  <c r="X947" i="2"/>
  <c r="X904" i="2"/>
  <c r="X791" i="2"/>
  <c r="X662" i="2"/>
  <c r="X540" i="2"/>
  <c r="X433" i="2"/>
  <c r="X401" i="2"/>
  <c r="X600" i="2"/>
  <c r="X478" i="2"/>
  <c r="X446" i="2"/>
  <c r="X653" i="2"/>
  <c r="X529" i="2"/>
  <c r="X422" i="2"/>
  <c r="X611" i="2"/>
  <c r="X585" i="2"/>
  <c r="X475" i="2"/>
  <c r="X451" i="2"/>
  <c r="X370" i="2"/>
  <c r="X312" i="2"/>
  <c r="X288" i="2"/>
  <c r="X190" i="2"/>
  <c r="X170" i="2"/>
  <c r="X131" i="2"/>
  <c r="X95" i="2"/>
  <c r="X75" i="2"/>
  <c r="X256" i="2"/>
  <c r="X236" i="2"/>
  <c r="X364" i="2"/>
  <c r="X303" i="2"/>
  <c r="X283" i="2"/>
  <c r="X187" i="2"/>
  <c r="X150" i="2"/>
  <c r="X130" i="2"/>
  <c r="X96" i="2"/>
  <c r="X354" i="2"/>
  <c r="X245" i="2"/>
  <c r="X225" i="2"/>
  <c r="X27" i="2"/>
  <c r="X36" i="2"/>
  <c r="X41" i="2"/>
  <c r="X26" i="2"/>
  <c r="X1736" i="2"/>
  <c r="X1588" i="2"/>
  <c r="X1635" i="2"/>
  <c r="X1575" i="2"/>
  <c r="X1200" i="2"/>
  <c r="X969" i="2"/>
  <c r="X1157" i="2"/>
  <c r="X704" i="2"/>
  <c r="X864" i="2"/>
  <c r="X939" i="2"/>
  <c r="X896" i="2"/>
  <c r="X783" i="2"/>
  <c r="X654" i="2"/>
  <c r="X532" i="2"/>
  <c r="X425" i="2"/>
  <c r="X709" i="2"/>
  <c r="X592" i="2"/>
  <c r="X470" i="2"/>
  <c r="X377" i="2"/>
  <c r="X645" i="2"/>
  <c r="X521" i="2"/>
  <c r="X414" i="2"/>
  <c r="X603" i="2"/>
  <c r="X583" i="2"/>
  <c r="X473" i="2"/>
  <c r="X449" i="2"/>
  <c r="X368" i="2"/>
  <c r="X310" i="2"/>
  <c r="X286" i="2"/>
  <c r="X188" i="2"/>
  <c r="X168" i="2"/>
  <c r="X129" i="2"/>
  <c r="X93" i="2"/>
  <c r="X73" i="2"/>
  <c r="X254" i="2"/>
  <c r="X234" i="2"/>
  <c r="X361" i="2"/>
  <c r="X301" i="2"/>
  <c r="X205" i="2"/>
  <c r="X185" i="2"/>
  <c r="X148" i="2"/>
  <c r="X128" i="2"/>
  <c r="X94" i="2"/>
  <c r="X352" i="2"/>
  <c r="X243" i="2"/>
  <c r="X223" i="2"/>
  <c r="X24" i="2"/>
  <c r="X28" i="2"/>
  <c r="X39" i="2"/>
  <c r="X13" i="2"/>
  <c r="X2084" i="2"/>
  <c r="X1838" i="2"/>
  <c r="X1628" i="2"/>
  <c r="X1570" i="2"/>
  <c r="X1380" i="2"/>
  <c r="X1091" i="2"/>
  <c r="X1732" i="2"/>
  <c r="X1684" i="2"/>
  <c r="X1559" i="2"/>
  <c r="X1242" i="2"/>
  <c r="X1141" i="2"/>
  <c r="X802" i="2"/>
  <c r="X951" i="2"/>
  <c r="X892" i="2"/>
  <c r="X677" i="2"/>
  <c r="X544" i="2"/>
  <c r="X421" i="2"/>
  <c r="X608" i="2"/>
  <c r="X482" i="2"/>
  <c r="X373" i="2"/>
  <c r="X537" i="2"/>
  <c r="X426" i="2"/>
  <c r="X599" i="2"/>
  <c r="X481" i="2"/>
  <c r="X457" i="2"/>
  <c r="X362" i="2"/>
  <c r="X298" i="2"/>
  <c r="X192" i="2"/>
  <c r="X145" i="2"/>
  <c r="X121" i="2"/>
  <c r="X77" i="2"/>
  <c r="X250" i="2"/>
  <c r="X222" i="2"/>
  <c r="X309" i="2"/>
  <c r="X201" i="2"/>
  <c r="X173" i="2"/>
  <c r="X132" i="2"/>
  <c r="X86" i="2"/>
  <c r="X255" i="2"/>
  <c r="X227" i="2"/>
  <c r="X20" i="2"/>
  <c r="X48" i="2"/>
  <c r="X66" i="2"/>
  <c r="X1720" i="2"/>
  <c r="X1672" i="2"/>
  <c r="X1438" i="2"/>
  <c r="X965" i="2"/>
  <c r="X1030" i="2"/>
  <c r="X798" i="2"/>
  <c r="X937" i="2"/>
  <c r="X888" i="2"/>
  <c r="X675" i="2"/>
  <c r="X530" i="2"/>
  <c r="X417" i="2"/>
  <c r="X606" i="2"/>
  <c r="X468" i="2"/>
  <c r="X369" i="2"/>
  <c r="X535" i="2"/>
  <c r="X412" i="2"/>
  <c r="X597" i="2"/>
  <c r="X479" i="2"/>
  <c r="X447" i="2"/>
  <c r="X320" i="2"/>
  <c r="X296" i="2"/>
  <c r="X186" i="2"/>
  <c r="X143" i="2"/>
  <c r="X99" i="2"/>
  <c r="X67" i="2"/>
  <c r="X248" i="2"/>
  <c r="X220" i="2"/>
  <c r="X299" i="2"/>
  <c r="X195" i="2"/>
  <c r="X171" i="2"/>
  <c r="X126" i="2"/>
  <c r="X84" i="2"/>
  <c r="X249" i="2"/>
  <c r="X72" i="2"/>
  <c r="X18" i="2"/>
  <c r="X46" i="2"/>
  <c r="X1780" i="2"/>
  <c r="X1373" i="2"/>
  <c r="X1272" i="2"/>
  <c r="X859" i="2"/>
  <c r="X848" i="2"/>
  <c r="X908" i="2"/>
  <c r="X673" i="2"/>
  <c r="X516" i="2"/>
  <c r="X705" i="2"/>
  <c r="X466" i="2"/>
  <c r="X657" i="2"/>
  <c r="X430" i="2"/>
  <c r="X595" i="2"/>
  <c r="X465" i="2"/>
  <c r="X372" i="2"/>
  <c r="X294" i="2"/>
  <c r="X176" i="2"/>
  <c r="X125" i="2"/>
  <c r="X65" i="2"/>
  <c r="X238" i="2"/>
  <c r="X313" i="2"/>
  <c r="X193" i="2"/>
  <c r="X144" i="2"/>
  <c r="X98" i="2"/>
  <c r="X247" i="2"/>
  <c r="X40" i="2"/>
  <c r="X17" i="2"/>
  <c r="X1776" i="2"/>
  <c r="X1369" i="2"/>
  <c r="X1263" i="2"/>
  <c r="X855" i="2"/>
  <c r="X741" i="2"/>
  <c r="X894" i="2"/>
  <c r="X652" i="2"/>
  <c r="X514" i="2"/>
  <c r="X665" i="2"/>
  <c r="X462" i="2"/>
  <c r="X643" i="2"/>
  <c r="X428" i="2"/>
  <c r="X589" i="2"/>
  <c r="X463" i="2"/>
  <c r="X363" i="2"/>
  <c r="X284" i="2"/>
  <c r="X174" i="2"/>
  <c r="X123" i="2"/>
  <c r="X47" i="2"/>
  <c r="X232" i="2"/>
  <c r="X311" i="2"/>
  <c r="X191" i="2"/>
  <c r="X142" i="2"/>
  <c r="X88" i="2"/>
  <c r="X241" i="2"/>
  <c r="X38" i="2"/>
  <c r="X68" i="2"/>
  <c r="X1584" i="2"/>
  <c r="X1571" i="2"/>
  <c r="X1205" i="2"/>
  <c r="X954" i="2"/>
  <c r="X953" i="2"/>
  <c r="X797" i="2"/>
  <c r="X646" i="2"/>
  <c r="X423" i="2"/>
  <c r="X590" i="2"/>
  <c r="X452" i="2"/>
  <c r="X545" i="2"/>
  <c r="X406" i="2"/>
  <c r="X581" i="2"/>
  <c r="X459" i="2"/>
  <c r="X316" i="2"/>
  <c r="X202" i="2"/>
  <c r="X147" i="2"/>
  <c r="X91" i="2"/>
  <c r="X353" i="2"/>
  <c r="X224" i="2"/>
  <c r="X295" i="2"/>
  <c r="X179" i="2"/>
  <c r="X134" i="2"/>
  <c r="X80" i="2"/>
  <c r="X233" i="2"/>
  <c r="X22" i="2"/>
  <c r="X29" i="2"/>
  <c r="X1644" i="2"/>
  <c r="X1434" i="2"/>
  <c r="X1098" i="2"/>
  <c r="X942" i="2"/>
  <c r="X935" i="2"/>
  <c r="X795" i="2"/>
  <c r="X548" i="2"/>
  <c r="X409" i="2"/>
  <c r="X588" i="2"/>
  <c r="X450" i="2"/>
  <c r="X533" i="2"/>
  <c r="X398" i="2"/>
  <c r="X579" i="2"/>
  <c r="X384" i="2"/>
  <c r="X314" i="2"/>
  <c r="X200" i="2"/>
  <c r="X141" i="2"/>
  <c r="X89" i="2"/>
  <c r="X351" i="2"/>
  <c r="X218" i="2"/>
  <c r="X293" i="2"/>
  <c r="X177" i="2"/>
  <c r="X124" i="2"/>
  <c r="X78" i="2"/>
  <c r="X231" i="2"/>
  <c r="X16" i="2"/>
  <c r="X25" i="2"/>
  <c r="X1688" i="2"/>
  <c r="X1094" i="2"/>
  <c r="X920" i="2"/>
  <c r="X546" i="2"/>
  <c r="X584" i="2"/>
  <c r="X519" i="2"/>
  <c r="X483" i="2"/>
  <c r="X304" i="2"/>
  <c r="X139" i="2"/>
  <c r="X252" i="2"/>
  <c r="X287" i="2"/>
  <c r="X118" i="2"/>
  <c r="X229" i="2"/>
  <c r="X23" i="2"/>
  <c r="X1631" i="2"/>
  <c r="X1082" i="2"/>
  <c r="X912" i="2"/>
  <c r="X528" i="2"/>
  <c r="X576" i="2"/>
  <c r="X517" i="2"/>
  <c r="X477" i="2"/>
  <c r="X302" i="2"/>
  <c r="X137" i="2"/>
  <c r="X246" i="2"/>
  <c r="X285" i="2"/>
  <c r="X102" i="2"/>
  <c r="X44" i="2"/>
  <c r="X21" i="2"/>
  <c r="X1357" i="2"/>
  <c r="X843" i="2"/>
  <c r="X799" i="2"/>
  <c r="X512" i="2"/>
  <c r="X454" i="2"/>
  <c r="X410" i="2"/>
  <c r="X461" i="2"/>
  <c r="X282" i="2"/>
  <c r="X97" i="2"/>
  <c r="X230" i="2"/>
  <c r="X189" i="2"/>
  <c r="X82" i="2"/>
  <c r="X35" i="2"/>
  <c r="X1894" i="2"/>
  <c r="X1422" i="2"/>
  <c r="X915" i="2"/>
  <c r="X781" i="2"/>
  <c r="X407" i="2"/>
  <c r="X375" i="2"/>
  <c r="X396" i="2"/>
  <c r="X382" i="2"/>
  <c r="X194" i="2"/>
  <c r="X83" i="2"/>
  <c r="X319" i="2"/>
  <c r="X175" i="2"/>
  <c r="X350" i="2"/>
  <c r="X50" i="2"/>
  <c r="X1261" i="2"/>
  <c r="X650" i="2"/>
  <c r="X641" i="2"/>
  <c r="X318" i="2"/>
  <c r="X355" i="2"/>
  <c r="X140" i="2"/>
  <c r="X43" i="2"/>
  <c r="X1153" i="2"/>
  <c r="X524" i="2"/>
  <c r="X513" i="2"/>
  <c r="X300" i="2"/>
  <c r="X240" i="2"/>
  <c r="X100" i="2"/>
  <c r="X74" i="2"/>
  <c r="X1957" i="2"/>
  <c r="X786" i="2"/>
  <c r="X405" i="2"/>
  <c r="X667" i="2"/>
  <c r="X184" i="2"/>
  <c r="X317" i="2"/>
  <c r="X348" i="2"/>
  <c r="X1733" i="2"/>
  <c r="X860" i="2"/>
  <c r="X707" i="2"/>
  <c r="X601" i="2"/>
  <c r="X178" i="2"/>
  <c r="X315" i="2"/>
  <c r="X346" i="2"/>
  <c r="X1700" i="2"/>
  <c r="X955" i="2"/>
  <c r="X604" i="2"/>
  <c r="X587" i="2"/>
  <c r="X172" i="2"/>
  <c r="X297" i="2"/>
  <c r="X239" i="2"/>
  <c r="X1184" i="2"/>
  <c r="X775" i="2"/>
  <c r="X659" i="2"/>
  <c r="X374" i="2"/>
  <c r="X79" i="2"/>
  <c r="X146" i="2"/>
  <c r="X19" i="2"/>
  <c r="X467" i="2"/>
  <c r="X380" i="2"/>
  <c r="X1619" i="2"/>
  <c r="X127" i="2"/>
  <c r="X1196" i="2"/>
  <c r="X81" i="2"/>
  <c r="X910" i="2"/>
  <c r="X203" i="2"/>
  <c r="X661" i="2"/>
  <c r="X45" i="2"/>
  <c r="X779" i="2"/>
  <c r="X484" i="2"/>
  <c r="X169" i="2"/>
  <c r="X42" i="2"/>
  <c r="A28" i="2"/>
  <c r="AD69" i="2" s="1"/>
  <c r="A36" i="2"/>
  <c r="X1002" i="2"/>
  <c r="AA2130" i="3"/>
  <c r="AA2139" i="3"/>
  <c r="AA2138" i="3"/>
  <c r="W2153" i="3"/>
  <c r="Y2153" i="3" s="1"/>
  <c r="W2144" i="3"/>
  <c r="Y2144" i="3" s="1"/>
  <c r="W2161" i="3"/>
  <c r="Y2161" i="3" s="1"/>
  <c r="W2177" i="3"/>
  <c r="Y2177" i="3" s="1"/>
  <c r="W2156" i="3"/>
  <c r="Y2156" i="3" s="1"/>
  <c r="AA2171" i="3"/>
  <c r="AA2142" i="3"/>
  <c r="W2166" i="3"/>
  <c r="Y2166" i="3" s="1"/>
  <c r="W2140" i="3"/>
  <c r="Y2140" i="3" s="1"/>
  <c r="W2165" i="3"/>
  <c r="Y2165" i="3" s="1"/>
  <c r="W2134" i="3"/>
  <c r="Y2134" i="3" s="1"/>
  <c r="AA2144" i="3"/>
  <c r="AA2154" i="3"/>
  <c r="AA2149" i="3"/>
  <c r="AA2166" i="3"/>
  <c r="W2133" i="3"/>
  <c r="Y2133" i="3" s="1"/>
  <c r="W2160" i="3"/>
  <c r="Y2160" i="3" s="1"/>
  <c r="W2176" i="3"/>
  <c r="Y2176" i="3" s="1"/>
  <c r="AA2150" i="3"/>
  <c r="W2169" i="3"/>
  <c r="Y2169" i="3" s="1"/>
  <c r="AA2148" i="3"/>
  <c r="AA2170" i="3"/>
  <c r="AA2137" i="3"/>
  <c r="AA2155" i="3"/>
  <c r="AA2157" i="3"/>
  <c r="AG2157" i="3" s="1"/>
  <c r="AA2175" i="3"/>
  <c r="AA2162" i="3"/>
  <c r="AA2133" i="3"/>
  <c r="AA2165" i="3"/>
  <c r="AA2156" i="3"/>
  <c r="AA2177" i="3"/>
  <c r="W2136" i="3"/>
  <c r="Y2136" i="3" s="1"/>
  <c r="W2143" i="3"/>
  <c r="Y2143" i="3" s="1"/>
  <c r="AA2134" i="3"/>
  <c r="W2158" i="3"/>
  <c r="Y2158" i="3" s="1"/>
  <c r="W2180" i="3"/>
  <c r="Y2180" i="3" s="1"/>
  <c r="W2163" i="3"/>
  <c r="Y2163" i="3" s="1"/>
  <c r="W2139" i="3"/>
  <c r="Y2139" i="3" s="1"/>
  <c r="AA2167" i="3"/>
  <c r="AA2160" i="3"/>
  <c r="W2178" i="3"/>
  <c r="Y2178" i="3" s="1"/>
  <c r="W2138" i="3"/>
  <c r="Y2138" i="3" s="1"/>
  <c r="W2132" i="3"/>
  <c r="Y2132" i="3" s="1"/>
  <c r="AA2145" i="3"/>
  <c r="W2141" i="3"/>
  <c r="Y2141" i="3" s="1"/>
  <c r="W2164" i="3"/>
  <c r="Y2164" i="3" s="1"/>
  <c r="W2148" i="3"/>
  <c r="Y2148" i="3" s="1"/>
  <c r="AA2169" i="3"/>
  <c r="W2147" i="3"/>
  <c r="Y2147" i="3" s="1"/>
  <c r="AA2174" i="3"/>
  <c r="W2162" i="3"/>
  <c r="Y2162" i="3" s="1"/>
  <c r="W2135" i="3"/>
  <c r="Y2135" i="3" s="1"/>
  <c r="W2151" i="3"/>
  <c r="Y2151" i="3" s="1"/>
  <c r="AA2147" i="3"/>
  <c r="AA2172" i="3"/>
  <c r="AA2151" i="3"/>
  <c r="W2173" i="3"/>
  <c r="Y2173" i="3" s="1"/>
  <c r="AA2158" i="3"/>
  <c r="AA2180" i="3"/>
  <c r="W2168" i="3"/>
  <c r="Y2168" i="3" s="1"/>
  <c r="AA2136" i="3"/>
  <c r="AA2152" i="3"/>
  <c r="W2150" i="3"/>
  <c r="Y2150" i="3" s="1"/>
  <c r="AA2173" i="3"/>
  <c r="W2152" i="3"/>
  <c r="Y2152" i="3" s="1"/>
  <c r="AA2178" i="3"/>
  <c r="W2159" i="3"/>
  <c r="Y2159" i="3" s="1"/>
  <c r="AA2132" i="3"/>
  <c r="W2171" i="3"/>
  <c r="Y2171" i="3" s="1"/>
  <c r="AA2140" i="3"/>
  <c r="W2157" i="3"/>
  <c r="Y2157" i="3" s="1"/>
  <c r="W2175" i="3"/>
  <c r="Y2175" i="3" s="1"/>
  <c r="AA2143" i="3"/>
  <c r="AA2168" i="3"/>
  <c r="W2146" i="3"/>
  <c r="Y2146" i="3" s="1"/>
  <c r="W2154" i="3"/>
  <c r="Y2154" i="3" s="1"/>
  <c r="W2170" i="3"/>
  <c r="Y2170" i="3" s="1"/>
  <c r="AA2161" i="3"/>
  <c r="AA2135" i="3"/>
  <c r="AA2159" i="3"/>
  <c r="W2179" i="3"/>
  <c r="Y2179" i="3" s="1"/>
  <c r="AA2163" i="3"/>
  <c r="W2137" i="3"/>
  <c r="Y2137" i="3" s="1"/>
  <c r="W2167" i="3"/>
  <c r="Y2167" i="3" s="1"/>
  <c r="AA2141" i="3"/>
  <c r="AA2176" i="3"/>
  <c r="W2145" i="3"/>
  <c r="Y2145" i="3" s="1"/>
  <c r="W2174" i="3"/>
  <c r="Y2174" i="3" s="1"/>
  <c r="W2155" i="3"/>
  <c r="Y2155" i="3" s="1"/>
  <c r="AA2179" i="3"/>
  <c r="AA2146" i="3"/>
  <c r="W2142" i="3"/>
  <c r="Y2142" i="3" s="1"/>
  <c r="AA2164" i="3"/>
  <c r="AA2153" i="3"/>
  <c r="W2149" i="3"/>
  <c r="Y2149" i="3" s="1"/>
  <c r="W2172" i="3"/>
  <c r="Y2172" i="3" s="1"/>
  <c r="W2782" i="3"/>
  <c r="W2732" i="3"/>
  <c r="AA2761" i="3"/>
  <c r="AA2765" i="3"/>
  <c r="W2741" i="3"/>
  <c r="Y2741" i="3" s="1"/>
  <c r="AA2733" i="3"/>
  <c r="AA2732" i="3"/>
  <c r="W2755" i="3"/>
  <c r="AA2760" i="3"/>
  <c r="AA2769" i="3"/>
  <c r="W2752" i="3"/>
  <c r="AA2747" i="3"/>
  <c r="AA2745" i="3"/>
  <c r="AA2750" i="3"/>
  <c r="AA2768" i="3"/>
  <c r="W2776" i="3"/>
  <c r="Y2776" i="3" s="1"/>
  <c r="AA2775" i="3"/>
  <c r="AA2754" i="3"/>
  <c r="W2757" i="3"/>
  <c r="Y2757" i="3" s="1"/>
  <c r="W2761" i="3"/>
  <c r="AA2744" i="3"/>
  <c r="W2740" i="3"/>
  <c r="Y2740" i="3" s="1"/>
  <c r="W2736" i="3"/>
  <c r="Y2736" i="3" s="1"/>
  <c r="AA2762" i="3"/>
  <c r="W2768" i="3"/>
  <c r="W2764" i="3"/>
  <c r="Y2764" i="3" s="1"/>
  <c r="AA2782" i="3"/>
  <c r="AA2779" i="3"/>
  <c r="AA2776" i="3"/>
  <c r="AA2740" i="3"/>
  <c r="W2775" i="3"/>
  <c r="Y2775" i="3" s="1"/>
  <c r="W2745" i="3"/>
  <c r="W2766" i="3"/>
  <c r="Y2766" i="3" s="1"/>
  <c r="W2772" i="3"/>
  <c r="Y2772" i="3" s="1"/>
  <c r="AA2756" i="3"/>
  <c r="AA2763" i="3"/>
  <c r="W2753" i="3"/>
  <c r="Y2753" i="3" s="1"/>
  <c r="AA2770" i="3"/>
  <c r="W2729" i="3"/>
  <c r="Y2729" i="3" s="1"/>
  <c r="W2769" i="3"/>
  <c r="Y2769" i="3" s="1"/>
  <c r="AA2736" i="3"/>
  <c r="W2731" i="3"/>
  <c r="W2780" i="3"/>
  <c r="Y2780" i="3" s="1"/>
  <c r="AA2749" i="3"/>
  <c r="W2747" i="3"/>
  <c r="Y2747" i="3" s="1"/>
  <c r="AA2752" i="3"/>
  <c r="W2770" i="3"/>
  <c r="Y2770" i="3" s="1"/>
  <c r="AA2777" i="3"/>
  <c r="AA2739" i="3"/>
  <c r="AA2771" i="3"/>
  <c r="AA2759" i="3"/>
  <c r="AA2774" i="3"/>
  <c r="W2737" i="3"/>
  <c r="Y2737" i="3" s="1"/>
  <c r="AA2781" i="3"/>
  <c r="W2749" i="3"/>
  <c r="Y2749" i="3" s="1"/>
  <c r="AA2743" i="3"/>
  <c r="W2739" i="3"/>
  <c r="Y2739" i="3" s="1"/>
  <c r="W2773" i="3"/>
  <c r="AA2758" i="3"/>
  <c r="W2774" i="3"/>
  <c r="W2734" i="3"/>
  <c r="AA2748" i="3"/>
  <c r="W2779" i="3"/>
  <c r="Y2779" i="3" s="1"/>
  <c r="W2733" i="3"/>
  <c r="Y2733" i="3" s="1"/>
  <c r="AA2729" i="3"/>
  <c r="AA2778" i="3"/>
  <c r="AA2746" i="3"/>
  <c r="W2754" i="3"/>
  <c r="W2756" i="3"/>
  <c r="AA2751" i="3"/>
  <c r="AA2780" i="3"/>
  <c r="W2778" i="3"/>
  <c r="AA2742" i="3"/>
  <c r="AA2757" i="3"/>
  <c r="W2748" i="3"/>
  <c r="W2743" i="3"/>
  <c r="Y2743" i="3" s="1"/>
  <c r="AA2737" i="3"/>
  <c r="AA2734" i="3"/>
  <c r="W2765" i="3"/>
  <c r="Y2765" i="3" s="1"/>
  <c r="W2771" i="3"/>
  <c r="AA2738" i="3"/>
  <c r="AA2735" i="3"/>
  <c r="W2735" i="3"/>
  <c r="Y2735" i="3" s="1"/>
  <c r="W2746" i="3"/>
  <c r="Y2746" i="3" s="1"/>
  <c r="AA2767" i="3"/>
  <c r="AA2731" i="3"/>
  <c r="W2744" i="3"/>
  <c r="Y2744" i="3" s="1"/>
  <c r="AA2753" i="3"/>
  <c r="W2759" i="3"/>
  <c r="Y2759" i="3" s="1"/>
  <c r="W2730" i="3"/>
  <c r="Y2730" i="3" s="1"/>
  <c r="W2781" i="3"/>
  <c r="W2762" i="3"/>
  <c r="AA2730" i="3"/>
  <c r="AA2766" i="3"/>
  <c r="AA2741" i="3"/>
  <c r="W2760" i="3"/>
  <c r="W2763" i="3"/>
  <c r="W2742" i="3"/>
  <c r="Y2742" i="3" s="1"/>
  <c r="W2767" i="3"/>
  <c r="Y2767" i="3" s="1"/>
  <c r="W2738" i="3"/>
  <c r="AA2773" i="3"/>
  <c r="W2758" i="3"/>
  <c r="W2777" i="3"/>
  <c r="AA2755" i="3"/>
  <c r="AA2764" i="3"/>
  <c r="W2750" i="3"/>
  <c r="W2751" i="3"/>
  <c r="AA2772" i="3"/>
  <c r="AA2728" i="3"/>
  <c r="W2728" i="3"/>
  <c r="Y2728" i="3" s="1"/>
  <c r="T1136" i="3"/>
  <c r="U1136" i="3" s="1"/>
  <c r="Z1137" i="3"/>
  <c r="V1137" i="3"/>
  <c r="V1188" i="3"/>
  <c r="Z1136" i="3"/>
  <c r="Z1188" i="3"/>
  <c r="V1136" i="3"/>
  <c r="X1141" i="3"/>
  <c r="X1173" i="3"/>
  <c r="X1163" i="3"/>
  <c r="X1148" i="3"/>
  <c r="X1179" i="3"/>
  <c r="X1167" i="3"/>
  <c r="Z1140" i="3"/>
  <c r="V1155" i="3"/>
  <c r="Z1167" i="3"/>
  <c r="V1154" i="3"/>
  <c r="Z1150" i="3"/>
  <c r="X1149" i="3"/>
  <c r="X1177" i="3"/>
  <c r="X1144" i="3"/>
  <c r="X1156" i="3"/>
  <c r="X1187" i="3"/>
  <c r="X1164" i="3"/>
  <c r="X1184" i="3"/>
  <c r="X1182" i="3"/>
  <c r="Z1146" i="3"/>
  <c r="Z1156" i="3"/>
  <c r="Z1169" i="3"/>
  <c r="V1138" i="3"/>
  <c r="Z1157" i="3"/>
  <c r="V1141" i="3"/>
  <c r="Z1151" i="3"/>
  <c r="V1150" i="3"/>
  <c r="Z1163" i="3"/>
  <c r="V1176" i="3"/>
  <c r="X1151" i="3"/>
  <c r="X1180" i="3"/>
  <c r="X1150" i="3"/>
  <c r="X1166" i="3"/>
  <c r="X1185" i="3"/>
  <c r="X1159" i="3"/>
  <c r="X1158" i="3"/>
  <c r="X1139" i="3"/>
  <c r="X1138" i="3"/>
  <c r="X1169" i="3"/>
  <c r="X1165" i="3"/>
  <c r="Z1138" i="3"/>
  <c r="Z1148" i="3"/>
  <c r="V1165" i="3"/>
  <c r="V1146" i="3"/>
  <c r="V1169" i="3"/>
  <c r="Z1143" i="3"/>
  <c r="V1158" i="3"/>
  <c r="V1174" i="3"/>
  <c r="Z1183" i="3"/>
  <c r="Z1159" i="3"/>
  <c r="X1172" i="3"/>
  <c r="X1152" i="3"/>
  <c r="X1147" i="3"/>
  <c r="X1154" i="3"/>
  <c r="X1153" i="3"/>
  <c r="Z1154" i="3"/>
  <c r="V1148" i="3"/>
  <c r="V1161" i="3"/>
  <c r="Z1174" i="3"/>
  <c r="Z1176" i="3"/>
  <c r="Z1158" i="3"/>
  <c r="Z1187" i="3"/>
  <c r="Z1173" i="3"/>
  <c r="X1176" i="3"/>
  <c r="X1160" i="3"/>
  <c r="X1168" i="3"/>
  <c r="X1186" i="3"/>
  <c r="X1181" i="3"/>
  <c r="X1161" i="3"/>
  <c r="X1171" i="3"/>
  <c r="V1139" i="3"/>
  <c r="V1162" i="3"/>
  <c r="V1156" i="3"/>
  <c r="V1143" i="3"/>
  <c r="V1142" i="3"/>
  <c r="V1163" i="3"/>
  <c r="Z1182" i="3"/>
  <c r="V1179" i="3"/>
  <c r="V1173" i="3"/>
  <c r="Z1179" i="3"/>
  <c r="X1175" i="3"/>
  <c r="Z1139" i="3"/>
  <c r="V1164" i="3"/>
  <c r="V1166" i="3"/>
  <c r="Z1144" i="3"/>
  <c r="V1144" i="3"/>
  <c r="Z1164" i="3"/>
  <c r="V1184" i="3"/>
  <c r="V1183" i="3"/>
  <c r="Z1178" i="3"/>
  <c r="Z1180" i="3"/>
  <c r="X1183" i="3"/>
  <c r="X1155" i="3"/>
  <c r="V1145" i="3"/>
  <c r="Z1166" i="3"/>
  <c r="V1168" i="3"/>
  <c r="V1149" i="3"/>
  <c r="Z1145" i="3"/>
  <c r="Z1165" i="3"/>
  <c r="Z1185" i="3"/>
  <c r="Z1161" i="3"/>
  <c r="X1143" i="3"/>
  <c r="X1162" i="3"/>
  <c r="V1147" i="3"/>
  <c r="V1167" i="3"/>
  <c r="Z1170" i="3"/>
  <c r="V1151" i="3"/>
  <c r="V1152" i="3"/>
  <c r="V1178" i="3"/>
  <c r="V1187" i="3"/>
  <c r="V1170" i="3"/>
  <c r="V1181" i="3"/>
  <c r="X1157" i="3"/>
  <c r="X1140" i="3"/>
  <c r="X1178" i="3"/>
  <c r="X1174" i="3"/>
  <c r="Z1153" i="3"/>
  <c r="V1171" i="3"/>
  <c r="Z1172" i="3"/>
  <c r="AB1142" i="3"/>
  <c r="AB1158" i="3"/>
  <c r="AB1174" i="3"/>
  <c r="V1160" i="3"/>
  <c r="Z1175" i="3"/>
  <c r="V1175" i="3"/>
  <c r="AB1143" i="3"/>
  <c r="AB1159" i="3"/>
  <c r="AC1175" i="3"/>
  <c r="AB1153" i="3"/>
  <c r="AB1165" i="3"/>
  <c r="AB1140" i="3"/>
  <c r="AC1140" i="3"/>
  <c r="AC1156" i="3"/>
  <c r="AB1172" i="3"/>
  <c r="AB1183" i="3"/>
  <c r="X1142" i="3"/>
  <c r="Z1147" i="3"/>
  <c r="Z1162" i="3"/>
  <c r="Z1177" i="3"/>
  <c r="V1172" i="3"/>
  <c r="Z1181" i="3"/>
  <c r="V1153" i="3"/>
  <c r="Z1142" i="3"/>
  <c r="V1182" i="3"/>
  <c r="Z1152" i="3"/>
  <c r="V1180" i="3"/>
  <c r="Z1186" i="3"/>
  <c r="AC1149" i="3"/>
  <c r="AB1161" i="3"/>
  <c r="AC1177" i="3"/>
  <c r="AC1143" i="3"/>
  <c r="AC1159" i="3"/>
  <c r="AB1146" i="3"/>
  <c r="AC1146" i="3"/>
  <c r="AC1166" i="3"/>
  <c r="AB1175" i="3"/>
  <c r="AB1185" i="3"/>
  <c r="AC1162" i="3"/>
  <c r="X1170" i="3"/>
  <c r="X1146" i="3"/>
  <c r="Z1168" i="3"/>
  <c r="V1140" i="3"/>
  <c r="V1177" i="3"/>
  <c r="V1185" i="3"/>
  <c r="V1157" i="3"/>
  <c r="AB1151" i="3"/>
  <c r="AC1171" i="3"/>
  <c r="AC1179" i="3"/>
  <c r="AB1145" i="3"/>
  <c r="AC1161" i="3"/>
  <c r="AB1148" i="3"/>
  <c r="AC1148" i="3"/>
  <c r="AC1168" i="3"/>
  <c r="AB1177" i="3"/>
  <c r="AB1169" i="3"/>
  <c r="AC1164" i="3"/>
  <c r="AB1168" i="3"/>
  <c r="AC1163" i="3"/>
  <c r="Z1141" i="3"/>
  <c r="Z1160" i="3"/>
  <c r="AB1152" i="3"/>
  <c r="AC1172" i="3"/>
  <c r="AC1180" i="3"/>
  <c r="AC1150" i="3"/>
  <c r="AB1162" i="3"/>
  <c r="AB1149" i="3"/>
  <c r="Z1155" i="3"/>
  <c r="Z1149" i="3"/>
  <c r="V1186" i="3"/>
  <c r="AB1144" i="3"/>
  <c r="AC1181" i="3"/>
  <c r="AC1160" i="3"/>
  <c r="AB1138" i="3"/>
  <c r="AC1147" i="3"/>
  <c r="AB1173" i="3"/>
  <c r="AB1187" i="3"/>
  <c r="AC1186" i="3"/>
  <c r="AB1150" i="3"/>
  <c r="AB1163" i="3"/>
  <c r="AB1139" i="3"/>
  <c r="AC1154" i="3"/>
  <c r="AB1176" i="3"/>
  <c r="Z1184" i="3"/>
  <c r="Z1171" i="3"/>
  <c r="AC1157" i="3"/>
  <c r="AB1164" i="3"/>
  <c r="AC1145" i="3"/>
  <c r="AC1155" i="3"/>
  <c r="AB1179" i="3"/>
  <c r="AB1160" i="3"/>
  <c r="AC1142" i="3"/>
  <c r="AB1147" i="3"/>
  <c r="AB1157" i="3"/>
  <c r="AB1180" i="3"/>
  <c r="AC1173" i="3"/>
  <c r="AC1151" i="3"/>
  <c r="AC1138" i="3"/>
  <c r="AC1169" i="3"/>
  <c r="AB1184" i="3"/>
  <c r="AB1167" i="3"/>
  <c r="AB1166" i="3"/>
  <c r="AC1182" i="3"/>
  <c r="AC1165" i="3"/>
  <c r="AC1176" i="3"/>
  <c r="AC1152" i="3"/>
  <c r="AC1139" i="3"/>
  <c r="AB1170" i="3"/>
  <c r="AC1187" i="3"/>
  <c r="AC1184" i="3"/>
  <c r="AC1174" i="3"/>
  <c r="AC1183" i="3"/>
  <c r="AC1178" i="3"/>
  <c r="V1159" i="3"/>
  <c r="AC1158" i="3"/>
  <c r="AC1167" i="3"/>
  <c r="AB1155" i="3"/>
  <c r="AC1185" i="3"/>
  <c r="AB1171" i="3"/>
  <c r="AB1186" i="3"/>
  <c r="AB1154" i="3"/>
  <c r="AC1141" i="3"/>
  <c r="AB1181" i="3"/>
  <c r="AB1182" i="3"/>
  <c r="AC1170" i="3"/>
  <c r="X1145" i="3"/>
  <c r="AB1178" i="3"/>
  <c r="AC1153" i="3"/>
  <c r="AC1144" i="3"/>
  <c r="AB1141" i="3"/>
  <c r="AB1156" i="3"/>
  <c r="AC1137" i="3"/>
  <c r="AB1137" i="3"/>
  <c r="X1136" i="3"/>
  <c r="AB1136" i="3"/>
  <c r="X1137" i="3"/>
  <c r="AC1136" i="3"/>
  <c r="Y2734" i="3"/>
  <c r="Y2758" i="3"/>
  <c r="Y2763" i="3"/>
  <c r="Y2751" i="3"/>
  <c r="Y2752" i="3"/>
  <c r="AB1188" i="3"/>
  <c r="AB923" i="2"/>
  <c r="W1864" i="2"/>
  <c r="V1191" i="3"/>
  <c r="V1193" i="3"/>
  <c r="Z1193" i="3"/>
  <c r="V1195" i="3"/>
  <c r="Y2750" i="3"/>
  <c r="Y2771" i="3"/>
  <c r="W2783" i="3"/>
  <c r="W2787" i="3"/>
  <c r="W2184" i="3"/>
  <c r="AA2188" i="3"/>
  <c r="X1193" i="3"/>
  <c r="X1188" i="3"/>
  <c r="Y2773" i="3"/>
  <c r="Y2760" i="3"/>
  <c r="T1005" i="3"/>
  <c r="U1005" i="3" s="1"/>
  <c r="V1035" i="3"/>
  <c r="V1009" i="3"/>
  <c r="V1025" i="3"/>
  <c r="V1038" i="3"/>
  <c r="V1031" i="3"/>
  <c r="V1019" i="3"/>
  <c r="V1034" i="3"/>
  <c r="V1040" i="3"/>
  <c r="V1043" i="3"/>
  <c r="V1015" i="3"/>
  <c r="V1030" i="3"/>
  <c r="V1032" i="3"/>
  <c r="V1033" i="3"/>
  <c r="V1036" i="3"/>
  <c r="Z1058" i="3"/>
  <c r="Z1005" i="3"/>
  <c r="V1022" i="3"/>
  <c r="V1039" i="3"/>
  <c r="V1024" i="3"/>
  <c r="V1023" i="3"/>
  <c r="V1028" i="3"/>
  <c r="V1010" i="3"/>
  <c r="V1014" i="3"/>
  <c r="V1017" i="3"/>
  <c r="V1008" i="3"/>
  <c r="V1005" i="3"/>
  <c r="V1012" i="3"/>
  <c r="V1042" i="3"/>
  <c r="V1041" i="3"/>
  <c r="V1016" i="3"/>
  <c r="V1021" i="3"/>
  <c r="V1020" i="3"/>
  <c r="V1029" i="3"/>
  <c r="V1018" i="3"/>
  <c r="V1006" i="3"/>
  <c r="V1058" i="3"/>
  <c r="V1037" i="3"/>
  <c r="Z1006" i="3"/>
  <c r="V1027" i="3"/>
  <c r="V1007" i="3"/>
  <c r="V1011" i="3"/>
  <c r="V1026" i="3"/>
  <c r="X1020" i="3"/>
  <c r="X1018" i="3"/>
  <c r="X1041" i="3"/>
  <c r="X1007" i="3"/>
  <c r="X1051" i="3"/>
  <c r="X1030" i="3"/>
  <c r="X1055" i="3"/>
  <c r="X1036" i="3"/>
  <c r="X1025" i="3"/>
  <c r="X1047" i="3"/>
  <c r="X1016" i="3"/>
  <c r="X1014" i="3"/>
  <c r="X1037" i="3"/>
  <c r="V1053" i="3"/>
  <c r="Z1023" i="3"/>
  <c r="Z1045" i="3"/>
  <c r="X1042" i="3"/>
  <c r="X1026" i="3"/>
  <c r="X1052" i="3"/>
  <c r="X1024" i="3"/>
  <c r="X1015" i="3"/>
  <c r="X1038" i="3"/>
  <c r="X1048" i="3"/>
  <c r="X1010" i="3"/>
  <c r="X1033" i="3"/>
  <c r="X1040" i="3"/>
  <c r="X1022" i="3"/>
  <c r="X1044" i="3"/>
  <c r="Z1008" i="3"/>
  <c r="Z1031" i="3"/>
  <c r="Z1056" i="3"/>
  <c r="X1012" i="3"/>
  <c r="X1009" i="3"/>
  <c r="X1057" i="3"/>
  <c r="X1031" i="3"/>
  <c r="V1057" i="3"/>
  <c r="Z1038" i="3"/>
  <c r="Z1044" i="3"/>
  <c r="V1046" i="3"/>
  <c r="Z1012" i="3"/>
  <c r="Z1035" i="3"/>
  <c r="Z1041" i="3"/>
  <c r="X1028" i="3"/>
  <c r="X1011" i="3"/>
  <c r="X1039" i="3"/>
  <c r="V1013" i="3"/>
  <c r="X1043" i="3"/>
  <c r="X1017" i="3"/>
  <c r="X1049" i="3"/>
  <c r="Z1015" i="3"/>
  <c r="Z1040" i="3"/>
  <c r="Z1013" i="3"/>
  <c r="V1050" i="3"/>
  <c r="Z1019" i="3"/>
  <c r="Z1046" i="3"/>
  <c r="Z1051" i="3"/>
  <c r="X1053" i="3"/>
  <c r="X1019" i="3"/>
  <c r="X1008" i="3"/>
  <c r="X1054" i="3"/>
  <c r="V1045" i="3"/>
  <c r="Z1016" i="3"/>
  <c r="Z1054" i="3"/>
  <c r="Z1021" i="3"/>
  <c r="V1052" i="3"/>
  <c r="Z1020" i="3"/>
  <c r="Z1047" i="3"/>
  <c r="Z1007" i="3"/>
  <c r="Z1052" i="3"/>
  <c r="X1027" i="3"/>
  <c r="X1032" i="3"/>
  <c r="X1013" i="3"/>
  <c r="V1047" i="3"/>
  <c r="Z1022" i="3"/>
  <c r="Z1055" i="3"/>
  <c r="Z1029" i="3"/>
  <c r="X1034" i="3"/>
  <c r="X1045" i="3"/>
  <c r="X1021" i="3"/>
  <c r="V1049" i="3"/>
  <c r="Z1024" i="3"/>
  <c r="Z1037" i="3"/>
  <c r="V1056" i="3"/>
  <c r="Z1027" i="3"/>
  <c r="Z1053" i="3"/>
  <c r="X1035" i="3"/>
  <c r="X1050" i="3"/>
  <c r="X1023" i="3"/>
  <c r="Z1039" i="3"/>
  <c r="Z1011" i="3"/>
  <c r="Z1042" i="3"/>
  <c r="Z1018" i="3"/>
  <c r="Z1009" i="3"/>
  <c r="AB1019" i="3"/>
  <c r="AB1035" i="3"/>
  <c r="Z1043" i="3"/>
  <c r="Z1026" i="3"/>
  <c r="Z1017" i="3"/>
  <c r="V1051" i="3"/>
  <c r="Z1049" i="3"/>
  <c r="Z1028" i="3"/>
  <c r="Z1025" i="3"/>
  <c r="AC1021" i="3"/>
  <c r="AC1037" i="3"/>
  <c r="AB1053" i="3"/>
  <c r="AB1009" i="3"/>
  <c r="AB1025" i="3"/>
  <c r="AB1041" i="3"/>
  <c r="AB1057" i="3"/>
  <c r="AB1008" i="3"/>
  <c r="AB1024" i="3"/>
  <c r="AB1040" i="3"/>
  <c r="AB1056" i="3"/>
  <c r="AC1008" i="3"/>
  <c r="AC1024" i="3"/>
  <c r="AC1040" i="3"/>
  <c r="AC1056" i="3"/>
  <c r="X1046" i="3"/>
  <c r="X1056" i="3"/>
  <c r="Z1014" i="3"/>
  <c r="V1048" i="3"/>
  <c r="Z1036" i="3"/>
  <c r="Z1050" i="3"/>
  <c r="AB1011" i="3"/>
  <c r="AB1027" i="3"/>
  <c r="AC1043" i="3"/>
  <c r="AC1011" i="3"/>
  <c r="AC1027" i="3"/>
  <c r="AC1047" i="3"/>
  <c r="AB1014" i="3"/>
  <c r="AB1030" i="3"/>
  <c r="AB1045" i="3"/>
  <c r="AC1014" i="3"/>
  <c r="AC1030" i="3"/>
  <c r="AB1043" i="3"/>
  <c r="Z1030" i="3"/>
  <c r="V1054" i="3"/>
  <c r="Z1048" i="3"/>
  <c r="Z1057" i="3"/>
  <c r="Z1033" i="3"/>
  <c r="AB1020" i="3"/>
  <c r="AB1046" i="3"/>
  <c r="AC1026" i="3"/>
  <c r="AB1050" i="3"/>
  <c r="AC1025" i="3"/>
  <c r="AC1051" i="3"/>
  <c r="AB1029" i="3"/>
  <c r="AC1045" i="3"/>
  <c r="X1029" i="3"/>
  <c r="V1044" i="3"/>
  <c r="AB1026" i="3"/>
  <c r="AB1047" i="3"/>
  <c r="AB1007" i="3"/>
  <c r="AC1028" i="3"/>
  <c r="AB1051" i="3"/>
  <c r="AC1007" i="3"/>
  <c r="AB1031" i="3"/>
  <c r="AC1052" i="3"/>
  <c r="AC1031" i="3"/>
  <c r="AB1049" i="3"/>
  <c r="Z1010" i="3"/>
  <c r="AB1028" i="3"/>
  <c r="AB1048" i="3"/>
  <c r="AC1010" i="3"/>
  <c r="AB1033" i="3"/>
  <c r="AB1052" i="3"/>
  <c r="AC1009" i="3"/>
  <c r="AB1032" i="3"/>
  <c r="AB1054" i="3"/>
  <c r="AB1013" i="3"/>
  <c r="AC1032" i="3"/>
  <c r="AC1054" i="3"/>
  <c r="Z1034" i="3"/>
  <c r="AC1029" i="3"/>
  <c r="AC1049" i="3"/>
  <c r="AC1012" i="3"/>
  <c r="AC1034" i="3"/>
  <c r="AC1053" i="3"/>
  <c r="AB1015" i="3"/>
  <c r="AC1033" i="3"/>
  <c r="AB1055" i="3"/>
  <c r="AC1015" i="3"/>
  <c r="AB1037" i="3"/>
  <c r="AC1055" i="3"/>
  <c r="V1055" i="3"/>
  <c r="AB1012" i="3"/>
  <c r="AB1036" i="3"/>
  <c r="AC1018" i="3"/>
  <c r="AC1036" i="3"/>
  <c r="AC1017" i="3"/>
  <c r="AB1039" i="3"/>
  <c r="AB1021" i="3"/>
  <c r="AC1039" i="3"/>
  <c r="Z1032" i="3"/>
  <c r="AC1013" i="3"/>
  <c r="AC1042" i="3"/>
  <c r="AC1019" i="3"/>
  <c r="AC1046" i="3"/>
  <c r="AB1022" i="3"/>
  <c r="AC1041" i="3"/>
  <c r="AC1022" i="3"/>
  <c r="AB1042" i="3"/>
  <c r="AC1044" i="3"/>
  <c r="AB1016" i="3"/>
  <c r="AC1016" i="3"/>
  <c r="AB1017" i="3"/>
  <c r="AB1023" i="3"/>
  <c r="AC1023" i="3"/>
  <c r="AC1020" i="3"/>
  <c r="AB1038" i="3"/>
  <c r="AC1038" i="3"/>
  <c r="AB1010" i="3"/>
  <c r="AC1035" i="3"/>
  <c r="AC1050" i="3"/>
  <c r="AB1044" i="3"/>
  <c r="AB1018" i="3"/>
  <c r="AC1048" i="3"/>
  <c r="AC1057" i="3"/>
  <c r="AB1034" i="3"/>
  <c r="AC1005" i="3"/>
  <c r="AB1006" i="3"/>
  <c r="X1005" i="3"/>
  <c r="AB1005" i="3"/>
  <c r="AC1006" i="3"/>
  <c r="X1006" i="3"/>
  <c r="AD2649" i="3"/>
  <c r="AE2649" i="3"/>
  <c r="AF2649" i="3"/>
  <c r="W731" i="3"/>
  <c r="W716" i="3"/>
  <c r="Y716" i="3" s="1"/>
  <c r="W715" i="3"/>
  <c r="Y715" i="3" s="1"/>
  <c r="AA706" i="3"/>
  <c r="W711" i="3"/>
  <c r="Y711" i="3" s="1"/>
  <c r="AA713" i="3"/>
  <c r="AA720" i="3"/>
  <c r="W727" i="3"/>
  <c r="Y727" i="3" s="1"/>
  <c r="W700" i="3"/>
  <c r="Y700" i="3" s="1"/>
  <c r="W724" i="3"/>
  <c r="Y724" i="3" s="1"/>
  <c r="W704" i="3"/>
  <c r="Y704" i="3" s="1"/>
  <c r="W712" i="3"/>
  <c r="Y712" i="3" s="1"/>
  <c r="AA718" i="3"/>
  <c r="AA722" i="3"/>
  <c r="W725" i="3"/>
  <c r="Y725" i="3" s="1"/>
  <c r="AA717" i="3"/>
  <c r="W702" i="3"/>
  <c r="Y702" i="3" s="1"/>
  <c r="W706" i="3"/>
  <c r="Y706" i="3" s="1"/>
  <c r="W703" i="3"/>
  <c r="Y703" i="3" s="1"/>
  <c r="W719" i="3"/>
  <c r="Y719" i="3" s="1"/>
  <c r="W714" i="3"/>
  <c r="Y714" i="3" s="1"/>
  <c r="W726" i="3"/>
  <c r="Y726" i="3" s="1"/>
  <c r="AA703" i="3"/>
  <c r="AA708" i="3"/>
  <c r="W709" i="3"/>
  <c r="Y709" i="3" s="1"/>
  <c r="AA724" i="3"/>
  <c r="AA716" i="3"/>
  <c r="W730" i="3"/>
  <c r="Y730" i="3" s="1"/>
  <c r="W708" i="3"/>
  <c r="Y708" i="3" s="1"/>
  <c r="AA712" i="3"/>
  <c r="W713" i="3"/>
  <c r="Y713" i="3" s="1"/>
  <c r="AA725" i="3"/>
  <c r="W717" i="3"/>
  <c r="Y717" i="3" s="1"/>
  <c r="AA721" i="3"/>
  <c r="AA711" i="3"/>
  <c r="W705" i="3"/>
  <c r="Y705" i="3" s="1"/>
  <c r="AA704" i="3"/>
  <c r="AA730" i="3"/>
  <c r="AA728" i="3"/>
  <c r="AA726" i="3"/>
  <c r="W720" i="3"/>
  <c r="Y720" i="3" s="1"/>
  <c r="AA707" i="3"/>
  <c r="W707" i="3"/>
  <c r="Y707" i="3" s="1"/>
  <c r="AA719" i="3"/>
  <c r="W729" i="3"/>
  <c r="Y729" i="3" s="1"/>
  <c r="AA729" i="3"/>
  <c r="AA700" i="3"/>
  <c r="AA710" i="3"/>
  <c r="W723" i="3"/>
  <c r="Y723" i="3" s="1"/>
  <c r="AA689" i="3"/>
  <c r="W697" i="3"/>
  <c r="Y697" i="3" s="1"/>
  <c r="AA686" i="3"/>
  <c r="W698" i="3"/>
  <c r="Y698" i="3" s="1"/>
  <c r="W687" i="3"/>
  <c r="Y687" i="3" s="1"/>
  <c r="W710" i="3"/>
  <c r="Y710" i="3" s="1"/>
  <c r="AA714" i="3"/>
  <c r="AA696" i="3"/>
  <c r="AA685" i="3"/>
  <c r="W693" i="3"/>
  <c r="Y693" i="3" s="1"/>
  <c r="AA682" i="3"/>
  <c r="W694" i="3"/>
  <c r="Y694" i="3" s="1"/>
  <c r="W683" i="3"/>
  <c r="Y683" i="3" s="1"/>
  <c r="AA701" i="3"/>
  <c r="W728" i="3"/>
  <c r="Y728" i="3" s="1"/>
  <c r="AA692" i="3"/>
  <c r="AA681" i="3"/>
  <c r="W689" i="3"/>
  <c r="Y689" i="3" s="1"/>
  <c r="AA699" i="3"/>
  <c r="W690" i="3"/>
  <c r="Y690" i="3" s="1"/>
  <c r="W679" i="3"/>
  <c r="Y679" i="3" s="1"/>
  <c r="AA705" i="3"/>
  <c r="AA723" i="3"/>
  <c r="W701" i="3"/>
  <c r="Y701" i="3" s="1"/>
  <c r="AA727" i="3"/>
  <c r="AA684" i="3"/>
  <c r="W692" i="3"/>
  <c r="Y692" i="3" s="1"/>
  <c r="W681" i="3"/>
  <c r="Y681" i="3" s="1"/>
  <c r="AA691" i="3"/>
  <c r="W682" i="3"/>
  <c r="Y682" i="3" s="1"/>
  <c r="AA709" i="3"/>
  <c r="W721" i="3"/>
  <c r="Y721" i="3" s="1"/>
  <c r="AA680" i="3"/>
  <c r="W688" i="3"/>
  <c r="Y688" i="3" s="1"/>
  <c r="AA698" i="3"/>
  <c r="AA687" i="3"/>
  <c r="W699" i="3"/>
  <c r="Y699" i="3" s="1"/>
  <c r="AA702" i="3"/>
  <c r="W718" i="3"/>
  <c r="Y718" i="3" s="1"/>
  <c r="AA715" i="3"/>
  <c r="W722" i="3"/>
  <c r="Y722" i="3" s="1"/>
  <c r="AA693" i="3"/>
  <c r="W680" i="3"/>
  <c r="Y680" i="3" s="1"/>
  <c r="AA690" i="3"/>
  <c r="AA679" i="3"/>
  <c r="W691" i="3"/>
  <c r="Y691" i="3" s="1"/>
  <c r="AA688" i="3"/>
  <c r="W686" i="3"/>
  <c r="Y686" i="3" s="1"/>
  <c r="AA697" i="3"/>
  <c r="W695" i="3"/>
  <c r="Y695" i="3" s="1"/>
  <c r="W696" i="3"/>
  <c r="Y696" i="3" s="1"/>
  <c r="W684" i="3"/>
  <c r="Y684" i="3" s="1"/>
  <c r="W685" i="3"/>
  <c r="Y685" i="3" s="1"/>
  <c r="AA694" i="3"/>
  <c r="AA695" i="3"/>
  <c r="AA683" i="3"/>
  <c r="AA66" i="3"/>
  <c r="W66" i="3"/>
  <c r="AA65" i="3"/>
  <c r="W58" i="3"/>
  <c r="Y58" i="3" s="1"/>
  <c r="AA51" i="3"/>
  <c r="W52" i="3"/>
  <c r="Y52" i="3" s="1"/>
  <c r="AA57" i="3"/>
  <c r="AA62" i="3"/>
  <c r="AA56" i="3"/>
  <c r="W60" i="3"/>
  <c r="Y60" i="3" s="1"/>
  <c r="W64" i="3"/>
  <c r="Y64" i="3" s="1"/>
  <c r="W57" i="3"/>
  <c r="Y57" i="3" s="1"/>
  <c r="W63" i="3"/>
  <c r="Y63" i="3" s="1"/>
  <c r="AA64" i="3"/>
  <c r="AA60" i="3"/>
  <c r="AA53" i="3"/>
  <c r="AA15" i="3"/>
  <c r="W48" i="3"/>
  <c r="Y48" i="3" s="1"/>
  <c r="AA34" i="3"/>
  <c r="W25" i="3"/>
  <c r="Y25" i="3" s="1"/>
  <c r="AA19" i="3"/>
  <c r="AA20" i="3"/>
  <c r="W54" i="3"/>
  <c r="Y54" i="3" s="1"/>
  <c r="AA13" i="3"/>
  <c r="AA61" i="3"/>
  <c r="W51" i="3"/>
  <c r="Y51" i="3" s="1"/>
  <c r="AA63" i="3"/>
  <c r="AA54" i="3"/>
  <c r="W62" i="3"/>
  <c r="Y62" i="3" s="1"/>
  <c r="AA44" i="3"/>
  <c r="AA29" i="3"/>
  <c r="W55" i="3"/>
  <c r="Y55" i="3" s="1"/>
  <c r="AA52" i="3"/>
  <c r="W56" i="3"/>
  <c r="Y56" i="3" s="1"/>
  <c r="W35" i="3"/>
  <c r="Y35" i="3" s="1"/>
  <c r="W44" i="3"/>
  <c r="Y44" i="3" s="1"/>
  <c r="AA40" i="3"/>
  <c r="AA49" i="3"/>
  <c r="AA43" i="3"/>
  <c r="AA23" i="3"/>
  <c r="W47" i="3"/>
  <c r="Y47" i="3" s="1"/>
  <c r="W23" i="3"/>
  <c r="Y23" i="3" s="1"/>
  <c r="W61" i="3"/>
  <c r="Y61" i="3" s="1"/>
  <c r="AA55" i="3"/>
  <c r="W59" i="3"/>
  <c r="Y59" i="3" s="1"/>
  <c r="AA46" i="3"/>
  <c r="W15" i="3"/>
  <c r="Y15" i="3" s="1"/>
  <c r="W37" i="3"/>
  <c r="Y37" i="3" s="1"/>
  <c r="W45" i="3"/>
  <c r="Y45" i="3" s="1"/>
  <c r="AA32" i="3"/>
  <c r="W30" i="3"/>
  <c r="Y30" i="3" s="1"/>
  <c r="W43" i="3"/>
  <c r="Y43" i="3" s="1"/>
  <c r="AA22" i="3"/>
  <c r="AA59" i="3"/>
  <c r="AA39" i="3"/>
  <c r="AA48" i="3"/>
  <c r="AG48" i="3" s="1"/>
  <c r="W14" i="3"/>
  <c r="Y14" i="3" s="1"/>
  <c r="W21" i="3"/>
  <c r="Y21" i="3" s="1"/>
  <c r="AA35" i="3"/>
  <c r="AA21" i="3"/>
  <c r="AA27" i="3"/>
  <c r="W53" i="3"/>
  <c r="Y53" i="3" s="1"/>
  <c r="W24" i="3"/>
  <c r="Y24" i="3" s="1"/>
  <c r="AA37" i="3"/>
  <c r="W38" i="3"/>
  <c r="Y38" i="3" s="1"/>
  <c r="AA30" i="3"/>
  <c r="AA41" i="3"/>
  <c r="W42" i="3"/>
  <c r="Y42" i="3" s="1"/>
  <c r="W29" i="3"/>
  <c r="Y29" i="3" s="1"/>
  <c r="AA33" i="3"/>
  <c r="AA58" i="3"/>
  <c r="W28" i="3"/>
  <c r="Y28" i="3" s="1"/>
  <c r="W13" i="3"/>
  <c r="Y13" i="3" s="1"/>
  <c r="AA24" i="3"/>
  <c r="W40" i="3"/>
  <c r="Y40" i="3" s="1"/>
  <c r="W34" i="3"/>
  <c r="Y34" i="3" s="1"/>
  <c r="W49" i="3"/>
  <c r="Y49" i="3" s="1"/>
  <c r="W50" i="3"/>
  <c r="Y50" i="3" s="1"/>
  <c r="AA38" i="3"/>
  <c r="W19" i="3"/>
  <c r="Y19" i="3" s="1"/>
  <c r="W27" i="3"/>
  <c r="Y27" i="3" s="1"/>
  <c r="W16" i="3"/>
  <c r="Y16" i="3" s="1"/>
  <c r="AA50" i="3"/>
  <c r="W36" i="3"/>
  <c r="Y36" i="3" s="1"/>
  <c r="AA36" i="3"/>
  <c r="AA42" i="3"/>
  <c r="W26" i="3"/>
  <c r="Y26" i="3" s="1"/>
  <c r="W18" i="3"/>
  <c r="Y18" i="3" s="1"/>
  <c r="AA28" i="3"/>
  <c r="W32" i="3"/>
  <c r="Y32" i="3" s="1"/>
  <c r="W41" i="3"/>
  <c r="Y41" i="3" s="1"/>
  <c r="W39" i="3"/>
  <c r="Y39" i="3" s="1"/>
  <c r="AA47" i="3"/>
  <c r="W33" i="3"/>
  <c r="Y33" i="3" s="1"/>
  <c r="AA45" i="3"/>
  <c r="AG45" i="3" s="1"/>
  <c r="W31" i="3"/>
  <c r="Y31" i="3" s="1"/>
  <c r="AA17" i="3"/>
  <c r="W17" i="3"/>
  <c r="Y17" i="3" s="1"/>
  <c r="AA16" i="3"/>
  <c r="AA14" i="3"/>
  <c r="W20" i="3"/>
  <c r="Y20" i="3" s="1"/>
  <c r="AA25" i="3"/>
  <c r="AA26" i="3"/>
  <c r="AA31" i="3"/>
  <c r="W46" i="3"/>
  <c r="Y46" i="3" s="1"/>
  <c r="W22" i="3"/>
  <c r="Y22" i="3" s="1"/>
  <c r="AA18" i="3"/>
  <c r="W756" i="2"/>
  <c r="AB1190" i="3"/>
  <c r="Y2738" i="3"/>
  <c r="Y2731" i="3"/>
  <c r="AA2784" i="3"/>
  <c r="W2788" i="3"/>
  <c r="W2130" i="3"/>
  <c r="Y2130" i="3" s="1"/>
  <c r="AA2184" i="3"/>
  <c r="W2188" i="3"/>
  <c r="X1189" i="3"/>
  <c r="X1190" i="3"/>
  <c r="X1192" i="3"/>
  <c r="Y2774" i="3"/>
  <c r="Y353" i="3"/>
  <c r="Y380" i="3"/>
  <c r="Y382" i="3"/>
  <c r="Y369" i="3"/>
  <c r="Y387" i="3"/>
  <c r="Y398" i="3"/>
  <c r="Y377" i="3"/>
  <c r="Y362" i="3"/>
  <c r="Y364" i="3"/>
  <c r="Y394" i="3"/>
  <c r="Y372" i="3"/>
  <c r="Y386" i="3"/>
  <c r="Y354" i="3"/>
  <c r="Y352" i="3"/>
  <c r="Y355" i="3"/>
  <c r="Y397" i="3"/>
  <c r="Y350" i="3"/>
  <c r="Y357" i="3"/>
  <c r="Y384" i="3"/>
  <c r="Y378" i="3"/>
  <c r="Y391" i="3"/>
  <c r="Y388" i="3"/>
  <c r="Y363" i="3"/>
  <c r="Y370" i="3"/>
  <c r="Y395" i="3"/>
  <c r="Y368" i="3"/>
  <c r="Y349" i="3"/>
  <c r="Y383" i="3"/>
  <c r="Y374" i="3"/>
  <c r="Y361" i="3"/>
  <c r="Y401" i="3"/>
  <c r="Y376" i="3"/>
  <c r="Y390" i="3"/>
  <c r="Y389" i="3"/>
  <c r="Y366" i="3"/>
  <c r="Y367" i="3"/>
  <c r="Y396" i="3"/>
  <c r="Y375" i="3"/>
  <c r="Y393" i="3"/>
  <c r="Y360" i="3"/>
  <c r="Y356" i="3"/>
  <c r="Y359" i="3"/>
  <c r="Y371" i="3"/>
  <c r="Y392" i="3"/>
  <c r="Y358" i="3"/>
  <c r="Y399" i="3"/>
  <c r="Y381" i="3"/>
  <c r="Y351" i="3"/>
  <c r="Y379" i="3"/>
  <c r="Y400" i="3"/>
  <c r="Y385" i="3"/>
  <c r="AA2648" i="3"/>
  <c r="AA2649" i="3"/>
  <c r="AA2615" i="3"/>
  <c r="W2641" i="3"/>
  <c r="Y2641" i="3" s="1"/>
  <c r="AA2619" i="3"/>
  <c r="W2631" i="3"/>
  <c r="Y2631" i="3" s="1"/>
  <c r="AA2611" i="3"/>
  <c r="W2636" i="3"/>
  <c r="Y2636" i="3" s="1"/>
  <c r="W2605" i="3"/>
  <c r="Y2605" i="3" s="1"/>
  <c r="AA2623" i="3"/>
  <c r="W2606" i="3"/>
  <c r="Y2606" i="3" s="1"/>
  <c r="AA2647" i="3"/>
  <c r="AA2621" i="3"/>
  <c r="AA2603" i="3"/>
  <c r="W2615" i="3"/>
  <c r="Y2615" i="3" s="1"/>
  <c r="W2637" i="3"/>
  <c r="Y2637" i="3" s="1"/>
  <c r="W2619" i="3"/>
  <c r="Y2619" i="3" s="1"/>
  <c r="W2642" i="3"/>
  <c r="Y2642" i="3" s="1"/>
  <c r="AA2634" i="3"/>
  <c r="AA2607" i="3"/>
  <c r="W2599" i="3"/>
  <c r="Y2599" i="3" s="1"/>
  <c r="W2628" i="3"/>
  <c r="Y2628" i="3" s="1"/>
  <c r="AA2609" i="3"/>
  <c r="W2632" i="3"/>
  <c r="Y2632" i="3" s="1"/>
  <c r="AA2643" i="3"/>
  <c r="AA2642" i="3"/>
  <c r="W2610" i="3"/>
  <c r="Y2610" i="3" s="1"/>
  <c r="AA2600" i="3"/>
  <c r="AA2639" i="3"/>
  <c r="AA2628" i="3"/>
  <c r="AA2605" i="3"/>
  <c r="W2647" i="3"/>
  <c r="Y2647" i="3" s="1"/>
  <c r="W2620" i="3"/>
  <c r="Y2620" i="3" s="1"/>
  <c r="W2600" i="3"/>
  <c r="Y2600" i="3" s="1"/>
  <c r="W2634" i="3"/>
  <c r="Y2634" i="3" s="1"/>
  <c r="AA2618" i="3"/>
  <c r="AA2641" i="3"/>
  <c r="W2612" i="3"/>
  <c r="Y2612" i="3" s="1"/>
  <c r="AA2630" i="3"/>
  <c r="W2616" i="3"/>
  <c r="Y2616" i="3" s="1"/>
  <c r="W2649" i="3"/>
  <c r="AA2635" i="3"/>
  <c r="W2624" i="3"/>
  <c r="Y2624" i="3" s="1"/>
  <c r="AA2597" i="3"/>
  <c r="W2643" i="3"/>
  <c r="Y2643" i="3" s="1"/>
  <c r="AA2638" i="3"/>
  <c r="AA2608" i="3"/>
  <c r="AA2599" i="3"/>
  <c r="AA2629" i="3"/>
  <c r="W2611" i="3"/>
  <c r="Y2611" i="3" s="1"/>
  <c r="AA2633" i="3"/>
  <c r="W2601" i="3"/>
  <c r="Y2601" i="3" s="1"/>
  <c r="W2623" i="3"/>
  <c r="Y2623" i="3" s="1"/>
  <c r="W2604" i="3"/>
  <c r="Y2604" i="3" s="1"/>
  <c r="AA2631" i="3"/>
  <c r="AA2612" i="3"/>
  <c r="AA2637" i="3"/>
  <c r="W2639" i="3"/>
  <c r="Y2639" i="3" s="1"/>
  <c r="AA2627" i="3"/>
  <c r="W2603" i="3"/>
  <c r="Y2603" i="3" s="1"/>
  <c r="W2618" i="3"/>
  <c r="Y2618" i="3" s="1"/>
  <c r="W2598" i="3"/>
  <c r="Y2598" i="3" s="1"/>
  <c r="W2622" i="3"/>
  <c r="Y2622" i="3" s="1"/>
  <c r="W2644" i="3"/>
  <c r="Y2644" i="3" s="1"/>
  <c r="AA2644" i="3"/>
  <c r="AG2644" i="3" s="1"/>
  <c r="AA2614" i="3"/>
  <c r="W2602" i="3"/>
  <c r="Y2602" i="3" s="1"/>
  <c r="W2625" i="3"/>
  <c r="Y2625" i="3" s="1"/>
  <c r="W2608" i="3"/>
  <c r="Y2608" i="3" s="1"/>
  <c r="W2629" i="3"/>
  <c r="Y2629" i="3" s="1"/>
  <c r="W2635" i="3"/>
  <c r="Y2635" i="3" s="1"/>
  <c r="W2621" i="3"/>
  <c r="Y2621" i="3" s="1"/>
  <c r="W2645" i="3"/>
  <c r="Y2645" i="3" s="1"/>
  <c r="AA2613" i="3"/>
  <c r="W2633" i="3"/>
  <c r="Y2633" i="3" s="1"/>
  <c r="AA2617" i="3"/>
  <c r="AA2610" i="3"/>
  <c r="W2617" i="3"/>
  <c r="Y2617" i="3" s="1"/>
  <c r="AA2632" i="3"/>
  <c r="W2640" i="3"/>
  <c r="Y2640" i="3" s="1"/>
  <c r="AA2602" i="3"/>
  <c r="AA2616" i="3"/>
  <c r="AA2620" i="3"/>
  <c r="AA2598" i="3"/>
  <c r="W2630" i="3"/>
  <c r="Y2630" i="3" s="1"/>
  <c r="W2597" i="3"/>
  <c r="Y2597" i="3" s="1"/>
  <c r="AA2622" i="3"/>
  <c r="AA2625" i="3"/>
  <c r="W2609" i="3"/>
  <c r="Y2609" i="3" s="1"/>
  <c r="AA2606" i="3"/>
  <c r="AA2645" i="3"/>
  <c r="W2614" i="3"/>
  <c r="Y2614" i="3" s="1"/>
  <c r="W2626" i="3"/>
  <c r="Y2626" i="3" s="1"/>
  <c r="AA2604" i="3"/>
  <c r="W2638" i="3"/>
  <c r="Y2638" i="3" s="1"/>
  <c r="AA2646" i="3"/>
  <c r="W2613" i="3"/>
  <c r="Y2613" i="3" s="1"/>
  <c r="W2646" i="3"/>
  <c r="Y2646" i="3" s="1"/>
  <c r="AA2601" i="3"/>
  <c r="W2627" i="3"/>
  <c r="Y2627" i="3" s="1"/>
  <c r="W2648" i="3"/>
  <c r="AA2624" i="3"/>
  <c r="AA2626" i="3"/>
  <c r="AA2640" i="3"/>
  <c r="AA2636" i="3"/>
  <c r="AG2636" i="3" s="1"/>
  <c r="W2607" i="3"/>
  <c r="Y2607" i="3" s="1"/>
  <c r="W2596" i="3"/>
  <c r="Y2596" i="3" s="1"/>
  <c r="AA2596" i="3"/>
  <c r="V481" i="3"/>
  <c r="Z534" i="3"/>
  <c r="V534" i="3"/>
  <c r="V600" i="3"/>
  <c r="Z600" i="3"/>
  <c r="X549" i="3"/>
  <c r="X572" i="3"/>
  <c r="X555" i="3"/>
  <c r="X589" i="3"/>
  <c r="X564" i="3"/>
  <c r="X573" i="3"/>
  <c r="X487" i="3"/>
  <c r="X556" i="3"/>
  <c r="X554" i="3"/>
  <c r="X581" i="3"/>
  <c r="X499" i="3"/>
  <c r="X577" i="3"/>
  <c r="X496" i="3"/>
  <c r="X485" i="3"/>
  <c r="X592" i="3"/>
  <c r="X523" i="3"/>
  <c r="X531" i="3"/>
  <c r="X518" i="3"/>
  <c r="X520" i="3"/>
  <c r="AB548" i="3"/>
  <c r="AC566" i="3"/>
  <c r="AB558" i="3"/>
  <c r="AC552" i="3"/>
  <c r="AC555" i="3"/>
  <c r="AC571" i="3"/>
  <c r="AB586" i="3"/>
  <c r="AC598" i="3"/>
  <c r="AC497" i="3"/>
  <c r="AB584" i="3"/>
  <c r="AB485" i="3"/>
  <c r="AB576" i="3"/>
  <c r="AB598" i="3"/>
  <c r="AB495" i="3"/>
  <c r="AB578" i="3"/>
  <c r="AB547" i="3"/>
  <c r="AB577" i="3"/>
  <c r="AB486" i="3"/>
  <c r="AC509" i="3"/>
  <c r="AC524" i="3"/>
  <c r="AB508" i="3"/>
  <c r="AC530" i="3"/>
  <c r="AB502" i="3"/>
  <c r="AC519" i="3"/>
  <c r="X559" i="3"/>
  <c r="X557" i="3"/>
  <c r="X585" i="3"/>
  <c r="X574" i="3"/>
  <c r="X584" i="3"/>
  <c r="X567" i="3"/>
  <c r="X494" i="3"/>
  <c r="X484" i="3"/>
  <c r="X524" i="3"/>
  <c r="X498" i="3"/>
  <c r="X526" i="3"/>
  <c r="X532" i="3"/>
  <c r="AC549" i="3"/>
  <c r="AB550" i="3"/>
  <c r="AC568" i="3"/>
  <c r="AB560" i="3"/>
  <c r="AB555" i="3"/>
  <c r="X569" i="3"/>
  <c r="X562" i="3"/>
  <c r="X598" i="3"/>
  <c r="X594" i="3"/>
  <c r="X591" i="3"/>
  <c r="X580" i="3"/>
  <c r="X570" i="3"/>
  <c r="X502" i="3"/>
  <c r="X529" i="3"/>
  <c r="X495" i="3"/>
  <c r="X512" i="3"/>
  <c r="X501" i="3"/>
  <c r="AB554" i="3"/>
  <c r="AB570" i="3"/>
  <c r="AB552" i="3"/>
  <c r="AC560" i="3"/>
  <c r="AC564" i="3"/>
  <c r="AC580" i="3"/>
  <c r="AB590" i="3"/>
  <c r="AB484" i="3"/>
  <c r="AB500" i="3"/>
  <c r="AC591" i="3"/>
  <c r="AC490" i="3"/>
  <c r="AB583" i="3"/>
  <c r="AC487" i="3"/>
  <c r="AB565" i="3"/>
  <c r="AC583" i="3"/>
  <c r="AC493" i="3"/>
  <c r="AB591" i="3"/>
  <c r="AB496" i="3"/>
  <c r="AB512" i="3"/>
  <c r="AC527" i="3"/>
  <c r="AC516" i="3"/>
  <c r="AC510" i="3"/>
  <c r="AB529" i="3"/>
  <c r="AC515" i="3"/>
  <c r="AC503" i="3"/>
  <c r="Z555" i="3"/>
  <c r="Z571" i="3"/>
  <c r="Z559" i="3"/>
  <c r="V549" i="3"/>
  <c r="V554" i="3"/>
  <c r="V570" i="3"/>
  <c r="Z587" i="3"/>
  <c r="V487" i="3"/>
  <c r="V501" i="3"/>
  <c r="Z579" i="3"/>
  <c r="V596" i="3"/>
  <c r="Z497" i="3"/>
  <c r="V592" i="3"/>
  <c r="Z573" i="3"/>
  <c r="Z590" i="3"/>
  <c r="V488" i="3"/>
  <c r="V581" i="3"/>
  <c r="Z599" i="3"/>
  <c r="V503" i="3"/>
  <c r="V522" i="3"/>
  <c r="V508" i="3"/>
  <c r="V519" i="3"/>
  <c r="V533" i="3"/>
  <c r="Z523" i="3"/>
  <c r="X550" i="3"/>
  <c r="X552" i="3"/>
  <c r="X568" i="3"/>
  <c r="X489" i="3"/>
  <c r="X597" i="3"/>
  <c r="X483" i="3"/>
  <c r="X587" i="3"/>
  <c r="X579" i="3"/>
  <c r="X508" i="3"/>
  <c r="X522" i="3"/>
  <c r="X519" i="3"/>
  <c r="X510" i="3"/>
  <c r="X507" i="3"/>
  <c r="AB557" i="3"/>
  <c r="AC554" i="3"/>
  <c r="AC548" i="3"/>
  <c r="AB566" i="3"/>
  <c r="AB582" i="3"/>
  <c r="AC593" i="3"/>
  <c r="AB490" i="3"/>
  <c r="AC567" i="3"/>
  <c r="AB599" i="3"/>
  <c r="AC496" i="3"/>
  <c r="AC587" i="3"/>
  <c r="AC491" i="3"/>
  <c r="AB574" i="3"/>
  <c r="AB592" i="3"/>
  <c r="AC572" i="3"/>
  <c r="AC595" i="3"/>
  <c r="AC506" i="3"/>
  <c r="AB520" i="3"/>
  <c r="AB530" i="3"/>
  <c r="AB497" i="3"/>
  <c r="AB519" i="3"/>
  <c r="AB515" i="3"/>
  <c r="AB503" i="3"/>
  <c r="AC520" i="3"/>
  <c r="AB516" i="3"/>
  <c r="V561" i="3"/>
  <c r="Z553" i="3"/>
  <c r="Z558" i="3"/>
  <c r="Z574" i="3"/>
  <c r="Z595" i="3"/>
  <c r="Z488" i="3"/>
  <c r="Z563" i="3"/>
  <c r="Z582" i="3"/>
  <c r="V483" i="3"/>
  <c r="V568" i="3"/>
  <c r="V598" i="3"/>
  <c r="V575" i="3"/>
  <c r="V595" i="3"/>
  <c r="V565" i="3"/>
  <c r="Z586" i="3"/>
  <c r="V486" i="3"/>
  <c r="Z504" i="3"/>
  <c r="Z531" i="3"/>
  <c r="Z511" i="3"/>
  <c r="V521" i="3"/>
  <c r="V506" i="3"/>
  <c r="V529" i="3"/>
  <c r="Z508" i="3"/>
  <c r="Z524" i="3"/>
  <c r="Z510" i="3"/>
  <c r="X551" i="3"/>
  <c r="X558" i="3"/>
  <c r="X571" i="3"/>
  <c r="X491" i="3"/>
  <c r="X488" i="3"/>
  <c r="X486" i="3"/>
  <c r="X596" i="3"/>
  <c r="X582" i="3"/>
  <c r="X509" i="3"/>
  <c r="X528" i="3"/>
  <c r="X521" i="3"/>
  <c r="X514" i="3"/>
  <c r="X513" i="3"/>
  <c r="AC559" i="3"/>
  <c r="AC556" i="3"/>
  <c r="AB549" i="3"/>
  <c r="AB568" i="3"/>
  <c r="AC584" i="3"/>
  <c r="AB594" i="3"/>
  <c r="AB491" i="3"/>
  <c r="AC573" i="3"/>
  <c r="AC482" i="3"/>
  <c r="AC563" i="3"/>
  <c r="AB589" i="3"/>
  <c r="AB493" i="3"/>
  <c r="AC575" i="3"/>
  <c r="X560" i="3"/>
  <c r="X578" i="3"/>
  <c r="X482" i="3"/>
  <c r="X493" i="3"/>
  <c r="X530" i="3"/>
  <c r="X517" i="3"/>
  <c r="AB563" i="3"/>
  <c r="AB551" i="3"/>
  <c r="AC561" i="3"/>
  <c r="AB575" i="3"/>
  <c r="AC547" i="3"/>
  <c r="AB587" i="3"/>
  <c r="AB579" i="3"/>
  <c r="AC498" i="3"/>
  <c r="AB597" i="3"/>
  <c r="AC594" i="3"/>
  <c r="AB510" i="3"/>
  <c r="AC532" i="3"/>
  <c r="AB504" i="3"/>
  <c r="AB517" i="3"/>
  <c r="AC511" i="3"/>
  <c r="AC505" i="3"/>
  <c r="Z562" i="3"/>
  <c r="V559" i="3"/>
  <c r="V553" i="3"/>
  <c r="V576" i="3"/>
  <c r="V482" i="3"/>
  <c r="Z496" i="3"/>
  <c r="Z585" i="3"/>
  <c r="V491" i="3"/>
  <c r="V589" i="3"/>
  <c r="V578" i="3"/>
  <c r="Z482" i="3"/>
  <c r="Z580" i="3"/>
  <c r="Z489" i="3"/>
  <c r="V516" i="3"/>
  <c r="Z507" i="3"/>
  <c r="V524" i="3"/>
  <c r="V511" i="3"/>
  <c r="Z500" i="3"/>
  <c r="Z521" i="3"/>
  <c r="Z506" i="3"/>
  <c r="X593" i="3"/>
  <c r="X490" i="3"/>
  <c r="X506" i="3"/>
  <c r="AC569" i="3"/>
  <c r="AC553" i="3"/>
  <c r="AC578" i="3"/>
  <c r="AB483" i="3"/>
  <c r="AC590" i="3"/>
  <c r="AB580" i="3"/>
  <c r="AB564" i="3"/>
  <c r="AC484" i="3"/>
  <c r="AC597" i="3"/>
  <c r="AB511" i="3"/>
  <c r="AC533" i="3"/>
  <c r="AC512" i="3"/>
  <c r="AC518" i="3"/>
  <c r="AC513" i="3"/>
  <c r="AC522" i="3"/>
  <c r="V564" i="3"/>
  <c r="V557" i="3"/>
  <c r="Z576" i="3"/>
  <c r="V485" i="3"/>
  <c r="Z502" i="3"/>
  <c r="V587" i="3"/>
  <c r="Z493" i="3"/>
  <c r="Z594" i="3"/>
  <c r="V582" i="3"/>
  <c r="Z483" i="3"/>
  <c r="V584" i="3"/>
  <c r="Z491" i="3"/>
  <c r="V517" i="3"/>
  <c r="Z509" i="3"/>
  <c r="Z525" i="3"/>
  <c r="V515" i="3"/>
  <c r="V502" i="3"/>
  <c r="V523" i="3"/>
  <c r="Z514" i="3"/>
  <c r="X547" i="3"/>
  <c r="X576" i="3"/>
  <c r="X511" i="3"/>
  <c r="AB572" i="3"/>
  <c r="AC557" i="3"/>
  <c r="AC581" i="3"/>
  <c r="AC489" i="3"/>
  <c r="AB593" i="3"/>
  <c r="AC586" i="3"/>
  <c r="AB571" i="3"/>
  <c r="AB488" i="3"/>
  <c r="AB482" i="3"/>
  <c r="AB513" i="3"/>
  <c r="AB514" i="3"/>
  <c r="AC526" i="3"/>
  <c r="AC517" i="3"/>
  <c r="AC523" i="3"/>
  <c r="Z564" i="3"/>
  <c r="V548" i="3"/>
  <c r="V560" i="3"/>
  <c r="Z577" i="3"/>
  <c r="Z486" i="3"/>
  <c r="X561" i="3"/>
  <c r="X497" i="3"/>
  <c r="X586" i="3"/>
  <c r="X525" i="3"/>
  <c r="X505" i="3"/>
  <c r="X504" i="3"/>
  <c r="AB561" i="3"/>
  <c r="AC585" i="3"/>
  <c r="AB492" i="3"/>
  <c r="AC483" i="3"/>
  <c r="AB596" i="3"/>
  <c r="AC576" i="3"/>
  <c r="AB567" i="3"/>
  <c r="AC488" i="3"/>
  <c r="AB521" i="3"/>
  <c r="AB518" i="3"/>
  <c r="AB527" i="3"/>
  <c r="AB522" i="3"/>
  <c r="X566" i="3"/>
  <c r="X588" i="3"/>
  <c r="X599" i="3"/>
  <c r="X533" i="3"/>
  <c r="X515" i="3"/>
  <c r="AB559" i="3"/>
  <c r="AC588" i="3"/>
  <c r="AB498" i="3"/>
  <c r="AC486" i="3"/>
  <c r="AC599" i="3"/>
  <c r="AC579" i="3"/>
  <c r="AB573" i="3"/>
  <c r="AC492" i="3"/>
  <c r="AB523" i="3"/>
  <c r="AC521" i="3"/>
  <c r="AC495" i="3"/>
  <c r="AC502" i="3"/>
  <c r="AB525" i="3"/>
  <c r="AB531" i="3"/>
  <c r="Z549" i="3"/>
  <c r="V567" i="3"/>
  <c r="V562" i="3"/>
  <c r="Z554" i="3"/>
  <c r="Z561" i="3"/>
  <c r="Z583" i="3"/>
  <c r="V493" i="3"/>
  <c r="V572" i="3"/>
  <c r="V593" i="3"/>
  <c r="Z581" i="3"/>
  <c r="V498" i="3"/>
  <c r="V588" i="3"/>
  <c r="Z568" i="3"/>
  <c r="V594" i="3"/>
  <c r="Z498" i="3"/>
  <c r="Z515" i="3"/>
  <c r="Z532" i="3"/>
  <c r="V532" i="3"/>
  <c r="Z512" i="3"/>
  <c r="Z530" i="3"/>
  <c r="Z527" i="3"/>
  <c r="X595" i="3"/>
  <c r="X563" i="3"/>
  <c r="X527" i="3"/>
  <c r="AC562" i="3"/>
  <c r="AC589" i="3"/>
  <c r="AB499" i="3"/>
  <c r="AB487" i="3"/>
  <c r="AC485" i="3"/>
  <c r="AC582" i="3"/>
  <c r="AC574" i="3"/>
  <c r="AC501" i="3"/>
  <c r="AC525" i="3"/>
  <c r="AB524" i="3"/>
  <c r="AC504" i="3"/>
  <c r="AB505" i="3"/>
  <c r="AB528" i="3"/>
  <c r="V550" i="3"/>
  <c r="V556" i="3"/>
  <c r="V563" i="3"/>
  <c r="Z591" i="3"/>
  <c r="Z494" i="3"/>
  <c r="Z575" i="3"/>
  <c r="Z547" i="3"/>
  <c r="V583" i="3"/>
  <c r="V569" i="3"/>
  <c r="Z593" i="3"/>
  <c r="Z569" i="3"/>
  <c r="Z596" i="3"/>
  <c r="Z503" i="3"/>
  <c r="Z517" i="3"/>
  <c r="Z499" i="3"/>
  <c r="V513" i="3"/>
  <c r="Z533" i="3"/>
  <c r="V497" i="3"/>
  <c r="Z529" i="3"/>
  <c r="X548" i="3"/>
  <c r="X492" i="3"/>
  <c r="X575" i="3"/>
  <c r="X500" i="3"/>
  <c r="AB553" i="3"/>
  <c r="AC551" i="3"/>
  <c r="AC565" i="3"/>
  <c r="AC592" i="3"/>
  <c r="X553" i="3"/>
  <c r="X565" i="3"/>
  <c r="X590" i="3"/>
  <c r="X583" i="3"/>
  <c r="AC550" i="3"/>
  <c r="AC570" i="3"/>
  <c r="AC508" i="3"/>
  <c r="AB501" i="3"/>
  <c r="AC514" i="3"/>
  <c r="V558" i="3"/>
  <c r="V555" i="3"/>
  <c r="Z557" i="3"/>
  <c r="Z560" i="3"/>
  <c r="Z495" i="3"/>
  <c r="V490" i="3"/>
  <c r="V574" i="3"/>
  <c r="V577" i="3"/>
  <c r="V514" i="3"/>
  <c r="Z513" i="3"/>
  <c r="V526" i="3"/>
  <c r="V525" i="3"/>
  <c r="X503" i="3"/>
  <c r="AB489" i="3"/>
  <c r="AB526" i="3"/>
  <c r="AC531" i="3"/>
  <c r="AB507" i="3"/>
  <c r="V551" i="3"/>
  <c r="Z565" i="3"/>
  <c r="Z567" i="3"/>
  <c r="V566" i="3"/>
  <c r="V494" i="3"/>
  <c r="Z584" i="3"/>
  <c r="Z589" i="3"/>
  <c r="Z518" i="3"/>
  <c r="V518" i="3"/>
  <c r="V528" i="3"/>
  <c r="V499" i="3"/>
  <c r="AC494" i="3"/>
  <c r="AC529" i="3"/>
  <c r="AB533" i="3"/>
  <c r="AB509" i="3"/>
  <c r="V573" i="3"/>
  <c r="Z570" i="3"/>
  <c r="Z566" i="3"/>
  <c r="V585" i="3"/>
  <c r="V591" i="3"/>
  <c r="Z528" i="3"/>
  <c r="Z520" i="3"/>
  <c r="Z501" i="3"/>
  <c r="AB569" i="3"/>
  <c r="AB585" i="3"/>
  <c r="AB532" i="3"/>
  <c r="AC499" i="3"/>
  <c r="V579" i="3"/>
  <c r="Z578" i="3"/>
  <c r="V586" i="3"/>
  <c r="V597" i="3"/>
  <c r="Z598" i="3"/>
  <c r="V527" i="3"/>
  <c r="Z519" i="3"/>
  <c r="AC596" i="3"/>
  <c r="AB595" i="3"/>
  <c r="AC500" i="3"/>
  <c r="Z597" i="3"/>
  <c r="V580" i="3"/>
  <c r="Z588" i="3"/>
  <c r="V547" i="3"/>
  <c r="Z485" i="3"/>
  <c r="V530" i="3"/>
  <c r="V505" i="3"/>
  <c r="Z526" i="3"/>
  <c r="X516" i="3"/>
  <c r="AB562" i="3"/>
  <c r="AB581" i="3"/>
  <c r="AC528" i="3"/>
  <c r="V599" i="3"/>
  <c r="V590" i="3"/>
  <c r="V489" i="3"/>
  <c r="V484" i="3"/>
  <c r="V492" i="3"/>
  <c r="V500" i="3"/>
  <c r="V507" i="3"/>
  <c r="V509" i="3"/>
  <c r="V531" i="3"/>
  <c r="AC577" i="3"/>
  <c r="AB588" i="3"/>
  <c r="Z548" i="3"/>
  <c r="Z550" i="3"/>
  <c r="Z551" i="3"/>
  <c r="Z487" i="3"/>
  <c r="Z592" i="3"/>
  <c r="Z492" i="3"/>
  <c r="Z490" i="3"/>
  <c r="V496" i="3"/>
  <c r="V504" i="3"/>
  <c r="V510" i="3"/>
  <c r="Z516" i="3"/>
  <c r="AB556" i="3"/>
  <c r="AC558" i="3"/>
  <c r="AB494" i="3"/>
  <c r="AC507" i="3"/>
  <c r="AB506" i="3"/>
  <c r="V552" i="3"/>
  <c r="Z556" i="3"/>
  <c r="Z552" i="3"/>
  <c r="V495" i="3"/>
  <c r="Z484" i="3"/>
  <c r="Z572" i="3"/>
  <c r="V571" i="3"/>
  <c r="Z505" i="3"/>
  <c r="V512" i="3"/>
  <c r="Z522" i="3"/>
  <c r="V520" i="3"/>
  <c r="AC481" i="3"/>
  <c r="X481" i="3"/>
  <c r="AB481" i="3"/>
  <c r="AB1191" i="3"/>
  <c r="Z1190" i="3"/>
  <c r="Y1299" i="3"/>
  <c r="Y2755" i="3"/>
  <c r="Y2756" i="3"/>
  <c r="W2784" i="3"/>
  <c r="AA2788" i="3"/>
  <c r="W2131" i="3"/>
  <c r="Y2131" i="3" s="1"/>
  <c r="W2186" i="3"/>
  <c r="W2189" i="3"/>
  <c r="W2181" i="3"/>
  <c r="AA2821" i="3"/>
  <c r="AA2816" i="3"/>
  <c r="W2842" i="3"/>
  <c r="AA2810" i="3"/>
  <c r="AA2839" i="3"/>
  <c r="W2802" i="3"/>
  <c r="Y2802" i="3" s="1"/>
  <c r="AA2799" i="3"/>
  <c r="W2836" i="3"/>
  <c r="Y2836" i="3" s="1"/>
  <c r="W2830" i="3"/>
  <c r="AA2847" i="3"/>
  <c r="W2810" i="3"/>
  <c r="AA2807" i="3"/>
  <c r="W2845" i="3"/>
  <c r="Y2845" i="3" s="1"/>
  <c r="W2841" i="3"/>
  <c r="W2848" i="3"/>
  <c r="AA2804" i="3"/>
  <c r="W2813" i="3"/>
  <c r="Y2813" i="3" s="1"/>
  <c r="W2838" i="3"/>
  <c r="Y2838" i="3" s="1"/>
  <c r="AA2828" i="3"/>
  <c r="W2817" i="3"/>
  <c r="Y2817" i="3" s="1"/>
  <c r="W2814" i="3"/>
  <c r="AA2838" i="3"/>
  <c r="AA2823" i="3"/>
  <c r="AA2822" i="3"/>
  <c r="W2798" i="3"/>
  <c r="W2844" i="3"/>
  <c r="Y2844" i="3" s="1"/>
  <c r="W2800" i="3"/>
  <c r="Y2800" i="3" s="1"/>
  <c r="AA2842" i="3"/>
  <c r="W2826" i="3"/>
  <c r="Y2826" i="3" s="1"/>
  <c r="W2829" i="3"/>
  <c r="Y2829" i="3" s="1"/>
  <c r="W2843" i="3"/>
  <c r="Y2843" i="3" s="1"/>
  <c r="AA2808" i="3"/>
  <c r="W2833" i="3"/>
  <c r="Y2833" i="3" s="1"/>
  <c r="W2805" i="3"/>
  <c r="Y2805" i="3" s="1"/>
  <c r="AA2834" i="3"/>
  <c r="AA2815" i="3"/>
  <c r="W2811" i="3"/>
  <c r="Y2811" i="3" s="1"/>
  <c r="W2816" i="3"/>
  <c r="Y2816" i="3" s="1"/>
  <c r="AA2846" i="3"/>
  <c r="AA2812" i="3"/>
  <c r="AA2848" i="3"/>
  <c r="AA2801" i="3"/>
  <c r="AA2798" i="3"/>
  <c r="W2835" i="3"/>
  <c r="Y2835" i="3" s="1"/>
  <c r="W2825" i="3"/>
  <c r="Y2825" i="3" s="1"/>
  <c r="AA2820" i="3"/>
  <c r="W2809" i="3"/>
  <c r="Y2809" i="3" s="1"/>
  <c r="W2815" i="3"/>
  <c r="Y2815" i="3" s="1"/>
  <c r="AA2845" i="3"/>
  <c r="AA2817" i="3"/>
  <c r="W2824" i="3"/>
  <c r="Y2824" i="3" s="1"/>
  <c r="AA2819" i="3"/>
  <c r="W2834" i="3"/>
  <c r="Y2834" i="3" s="1"/>
  <c r="AA2805" i="3"/>
  <c r="W2808" i="3"/>
  <c r="Y2808" i="3" s="1"/>
  <c r="W2806" i="3"/>
  <c r="Y2806" i="3" s="1"/>
  <c r="W2840" i="3"/>
  <c r="Y2840" i="3" s="1"/>
  <c r="W2827" i="3"/>
  <c r="Y2827" i="3" s="1"/>
  <c r="W2823" i="3"/>
  <c r="Y2823" i="3" s="1"/>
  <c r="AA2818" i="3"/>
  <c r="AA2832" i="3"/>
  <c r="W2839" i="3"/>
  <c r="Y2839" i="3" s="1"/>
  <c r="W2797" i="3"/>
  <c r="Y2797" i="3" s="1"/>
  <c r="AA2827" i="3"/>
  <c r="W2832" i="3"/>
  <c r="Y2832" i="3" s="1"/>
  <c r="W2846" i="3"/>
  <c r="W2799" i="3"/>
  <c r="Y2799" i="3" s="1"/>
  <c r="AA2811" i="3"/>
  <c r="AA2813" i="3"/>
  <c r="AA2830" i="3"/>
  <c r="W2847" i="3"/>
  <c r="Y2847" i="3" s="1"/>
  <c r="AA2826" i="3"/>
  <c r="W2831" i="3"/>
  <c r="Y2831" i="3" s="1"/>
  <c r="AA2844" i="3"/>
  <c r="W2837" i="3"/>
  <c r="Y2837" i="3" s="1"/>
  <c r="AA2802" i="3"/>
  <c r="W2804" i="3"/>
  <c r="Y2804" i="3" s="1"/>
  <c r="AA2837" i="3"/>
  <c r="AA2835" i="3"/>
  <c r="AA2833" i="3"/>
  <c r="AA2824" i="3"/>
  <c r="AA2841" i="3"/>
  <c r="AA2836" i="3"/>
  <c r="W2828" i="3"/>
  <c r="Y2828" i="3" s="1"/>
  <c r="W2821" i="3"/>
  <c r="AA2843" i="3"/>
  <c r="AA2800" i="3"/>
  <c r="W2818" i="3"/>
  <c r="W2803" i="3"/>
  <c r="Y2803" i="3" s="1"/>
  <c r="W2819" i="3"/>
  <c r="Y2819" i="3" s="1"/>
  <c r="AA2829" i="3"/>
  <c r="W2812" i="3"/>
  <c r="Y2812" i="3" s="1"/>
  <c r="AA2809" i="3"/>
  <c r="AA2803" i="3"/>
  <c r="W2801" i="3"/>
  <c r="AA2831" i="3"/>
  <c r="W2822" i="3"/>
  <c r="AA2825" i="3"/>
  <c r="AA2814" i="3"/>
  <c r="W2820" i="3"/>
  <c r="Y2820" i="3" s="1"/>
  <c r="W2807" i="3"/>
  <c r="AA2840" i="3"/>
  <c r="AA2806" i="3"/>
  <c r="AA2797" i="3"/>
  <c r="W2795" i="3"/>
  <c r="Y2795" i="3" s="1"/>
  <c r="W2796" i="3"/>
  <c r="Y2796" i="3" s="1"/>
  <c r="AA2796" i="3"/>
  <c r="AA2795" i="3"/>
  <c r="AB1343" i="2"/>
  <c r="AB1193" i="3"/>
  <c r="AB1195" i="3"/>
  <c r="V1189" i="3"/>
  <c r="V1194" i="3"/>
  <c r="Z1195" i="3"/>
  <c r="Y2810" i="3"/>
  <c r="Y2777" i="3"/>
  <c r="Y2762" i="3"/>
  <c r="AA2785" i="3"/>
  <c r="W2789" i="3"/>
  <c r="AA2131" i="3"/>
  <c r="AA2185" i="3"/>
  <c r="AA2189" i="3"/>
  <c r="X1194" i="3"/>
  <c r="Y2807" i="3"/>
  <c r="Y2842" i="3"/>
  <c r="Y2745" i="3"/>
  <c r="Y2846" i="3"/>
  <c r="T282" i="3"/>
  <c r="U282" i="3" s="1"/>
  <c r="Z336" i="3"/>
  <c r="V336" i="3"/>
  <c r="Z282" i="3"/>
  <c r="AB336" i="3"/>
  <c r="Z335" i="3"/>
  <c r="V282" i="3"/>
  <c r="V335" i="3"/>
  <c r="V285" i="3"/>
  <c r="V301" i="3"/>
  <c r="V317" i="3"/>
  <c r="Z301" i="3"/>
  <c r="Z321" i="3"/>
  <c r="Z290" i="3"/>
  <c r="V295" i="3"/>
  <c r="V315" i="3"/>
  <c r="V286" i="3"/>
  <c r="Z303" i="3"/>
  <c r="V288" i="3"/>
  <c r="V314" i="3"/>
  <c r="V298" i="3"/>
  <c r="V290" i="3"/>
  <c r="Z312" i="3"/>
  <c r="Z334" i="3"/>
  <c r="Z302" i="3"/>
  <c r="Z331" i="3"/>
  <c r="Z333" i="3"/>
  <c r="Z325" i="3"/>
  <c r="X298" i="3"/>
  <c r="X283" i="3"/>
  <c r="X294" i="3"/>
  <c r="X292" i="3"/>
  <c r="X330" i="3"/>
  <c r="X307" i="3"/>
  <c r="V294" i="3"/>
  <c r="Z311" i="3"/>
  <c r="V300" i="3"/>
  <c r="Z293" i="3"/>
  <c r="Z285" i="3"/>
  <c r="V305" i="3"/>
  <c r="Z327" i="3"/>
  <c r="V321" i="3"/>
  <c r="V322" i="3"/>
  <c r="Z323" i="3"/>
  <c r="Z314" i="3"/>
  <c r="X314" i="3"/>
  <c r="X303" i="3"/>
  <c r="X295" i="3"/>
  <c r="X318" i="3"/>
  <c r="X331" i="3"/>
  <c r="Z295" i="3"/>
  <c r="Z316" i="3"/>
  <c r="Z304" i="3"/>
  <c r="Z296" i="3"/>
  <c r="Z288" i="3"/>
  <c r="Z306" i="3"/>
  <c r="Z332" i="3"/>
  <c r="V323" i="3"/>
  <c r="Z326" i="3"/>
  <c r="V329" i="3"/>
  <c r="Z320" i="3"/>
  <c r="Z300" i="3"/>
  <c r="V297" i="3"/>
  <c r="Z299" i="3"/>
  <c r="V327" i="3"/>
  <c r="V304" i="3"/>
  <c r="X297" i="3"/>
  <c r="X293" i="3"/>
  <c r="X288" i="3"/>
  <c r="X329" i="3"/>
  <c r="X308" i="3"/>
  <c r="AC290" i="3"/>
  <c r="AC306" i="3"/>
  <c r="AC288" i="3"/>
  <c r="AC308" i="3"/>
  <c r="AB292" i="3"/>
  <c r="AB290" i="3"/>
  <c r="AC310" i="3"/>
  <c r="AB323" i="3"/>
  <c r="AC333" i="3"/>
  <c r="AC318" i="3"/>
  <c r="AC312" i="3"/>
  <c r="AB316" i="3"/>
  <c r="V302" i="3"/>
  <c r="Z298" i="3"/>
  <c r="V308" i="3"/>
  <c r="V306" i="3"/>
  <c r="V328" i="3"/>
  <c r="V313" i="3"/>
  <c r="X305" i="3"/>
  <c r="X296" i="3"/>
  <c r="X286" i="3"/>
  <c r="X317" i="3"/>
  <c r="X309" i="3"/>
  <c r="AB291" i="3"/>
  <c r="AB307" i="3"/>
  <c r="AB309" i="3"/>
  <c r="AC294" i="3"/>
  <c r="AB284" i="3"/>
  <c r="AC293" i="3"/>
  <c r="AC315" i="3"/>
  <c r="AB328" i="3"/>
  <c r="AC309" i="3"/>
  <c r="AB322" i="3"/>
  <c r="AB326" i="3"/>
  <c r="AB321" i="3"/>
  <c r="Z308" i="3"/>
  <c r="V307" i="3"/>
  <c r="Z309" i="3"/>
  <c r="V311" i="3"/>
  <c r="Z305" i="3"/>
  <c r="Z322" i="3"/>
  <c r="X306" i="3"/>
  <c r="X310" i="3"/>
  <c r="X291" i="3"/>
  <c r="X326" i="3"/>
  <c r="X312" i="3"/>
  <c r="X319" i="3"/>
  <c r="AB296" i="3"/>
  <c r="AB312" i="3"/>
  <c r="AB294" i="3"/>
  <c r="AB314" i="3"/>
  <c r="AC299" i="3"/>
  <c r="AC286" i="3"/>
  <c r="AB295" i="3"/>
  <c r="AC329" i="3"/>
  <c r="AB318" i="3"/>
  <c r="AC325" i="3"/>
  <c r="AC327" i="3"/>
  <c r="AB324" i="3"/>
  <c r="V309" i="3"/>
  <c r="Z313" i="3"/>
  <c r="Z324" i="3"/>
  <c r="V312" i="3"/>
  <c r="Z310" i="3"/>
  <c r="V324" i="3"/>
  <c r="X313" i="3"/>
  <c r="X315" i="3"/>
  <c r="X287" i="3"/>
  <c r="X301" i="3"/>
  <c r="X332" i="3"/>
  <c r="X323" i="3"/>
  <c r="X320" i="3"/>
  <c r="X327" i="3"/>
  <c r="AC297" i="3"/>
  <c r="AC313" i="3"/>
  <c r="AC295" i="3"/>
  <c r="AC317" i="3"/>
  <c r="AC296" i="3"/>
  <c r="AC316" i="3"/>
  <c r="AC330" i="3"/>
  <c r="AC319" i="3"/>
  <c r="AB327" i="3"/>
  <c r="AB329" i="3"/>
  <c r="AC326" i="3"/>
  <c r="Z284" i="3"/>
  <c r="V310" i="3"/>
  <c r="Z318" i="3"/>
  <c r="Z283" i="3"/>
  <c r="V284" i="3"/>
  <c r="V283" i="3"/>
  <c r="V325" i="3"/>
  <c r="Z329" i="3"/>
  <c r="Z315" i="3"/>
  <c r="Z328" i="3"/>
  <c r="X316" i="3"/>
  <c r="X299" i="3"/>
  <c r="X304" i="3"/>
  <c r="X324" i="3"/>
  <c r="X325" i="3"/>
  <c r="X334" i="3"/>
  <c r="AC298" i="3"/>
  <c r="AC314" i="3"/>
  <c r="AB297" i="3"/>
  <c r="AB319" i="3"/>
  <c r="AB286" i="3"/>
  <c r="AC291" i="3"/>
  <c r="AB302" i="3"/>
  <c r="AB317" i="3"/>
  <c r="AB331" i="3"/>
  <c r="AC323" i="3"/>
  <c r="AC300" i="3"/>
  <c r="AC328" i="3"/>
  <c r="AB332" i="3"/>
  <c r="Z287" i="3"/>
  <c r="V318" i="3"/>
  <c r="Z286" i="3"/>
  <c r="V319" i="3"/>
  <c r="V289" i="3"/>
  <c r="V291" i="3"/>
  <c r="Z289" i="3"/>
  <c r="V326" i="3"/>
  <c r="V330" i="3"/>
  <c r="Z307" i="3"/>
  <c r="Z330" i="3"/>
  <c r="V331" i="3"/>
  <c r="X300" i="3"/>
  <c r="X311" i="3"/>
  <c r="X333" i="3"/>
  <c r="X328" i="3"/>
  <c r="AB283" i="3"/>
  <c r="AB299" i="3"/>
  <c r="AB315" i="3"/>
  <c r="AB300" i="3"/>
  <c r="AC320" i="3"/>
  <c r="AC287" i="3"/>
  <c r="AC292" i="3"/>
  <c r="AC283" i="3"/>
  <c r="AC303" i="3"/>
  <c r="AC321" i="3"/>
  <c r="AC324" i="3"/>
  <c r="AB303" i="3"/>
  <c r="AB334" i="3"/>
  <c r="AB301" i="3"/>
  <c r="AC334" i="3"/>
  <c r="AC301" i="3"/>
  <c r="AC331" i="3"/>
  <c r="V293" i="3"/>
  <c r="Z291" i="3"/>
  <c r="V299" i="3"/>
  <c r="V296" i="3"/>
  <c r="V334" i="3"/>
  <c r="Z317" i="3"/>
  <c r="V303" i="3"/>
  <c r="X290" i="3"/>
  <c r="X284" i="3"/>
  <c r="X285" i="3"/>
  <c r="X322" i="3"/>
  <c r="X302" i="3"/>
  <c r="AC289" i="3"/>
  <c r="AC305" i="3"/>
  <c r="AB287" i="3"/>
  <c r="AC307" i="3"/>
  <c r="AB289" i="3"/>
  <c r="AB298" i="3"/>
  <c r="AB285" i="3"/>
  <c r="AB308" i="3"/>
  <c r="AB330" i="3"/>
  <c r="AB313" i="3"/>
  <c r="AB311" i="3"/>
  <c r="AC311" i="3"/>
  <c r="AB333" i="3"/>
  <c r="V332" i="3"/>
  <c r="X321" i="3"/>
  <c r="AB325" i="3"/>
  <c r="AB282" i="3"/>
  <c r="V292" i="3"/>
  <c r="AC284" i="3"/>
  <c r="Z292" i="3"/>
  <c r="V287" i="3"/>
  <c r="AB288" i="3"/>
  <c r="AB305" i="3"/>
  <c r="Z319" i="3"/>
  <c r="V320" i="3"/>
  <c r="AB304" i="3"/>
  <c r="AB293" i="3"/>
  <c r="AC322" i="3"/>
  <c r="Z294" i="3"/>
  <c r="X289" i="3"/>
  <c r="AB320" i="3"/>
  <c r="AC285" i="3"/>
  <c r="AC304" i="3"/>
  <c r="AB306" i="3"/>
  <c r="AB310" i="3"/>
  <c r="V333" i="3"/>
  <c r="AC302" i="3"/>
  <c r="AC332" i="3"/>
  <c r="AC282" i="3"/>
  <c r="X282" i="3"/>
  <c r="Z297" i="3"/>
  <c r="V316" i="3"/>
  <c r="AA3056" i="3"/>
  <c r="AA3096" i="3"/>
  <c r="W3077" i="3"/>
  <c r="Y3077" i="3" s="1"/>
  <c r="W3068" i="3"/>
  <c r="Y3068" i="3" s="1"/>
  <c r="AA3062" i="3"/>
  <c r="AA3085" i="3"/>
  <c r="AA3071" i="3"/>
  <c r="W3080" i="3"/>
  <c r="Y3080" i="3" s="1"/>
  <c r="W3086" i="3"/>
  <c r="Y3086" i="3" s="1"/>
  <c r="AA3049" i="3"/>
  <c r="AA3052" i="3"/>
  <c r="W3095" i="3"/>
  <c r="Y3095" i="3" s="1"/>
  <c r="AA3073" i="3"/>
  <c r="W3056" i="3"/>
  <c r="Y3056" i="3" s="1"/>
  <c r="W3050" i="3"/>
  <c r="Y3050" i="3" s="1"/>
  <c r="W3061" i="3"/>
  <c r="Y3061" i="3" s="1"/>
  <c r="W3073" i="3"/>
  <c r="Y3073" i="3" s="1"/>
  <c r="AA3078" i="3"/>
  <c r="W3064" i="3"/>
  <c r="AA3093" i="3"/>
  <c r="AA3070" i="3"/>
  <c r="W3051" i="3"/>
  <c r="Y3051" i="3" s="1"/>
  <c r="AA3087" i="3"/>
  <c r="W3075" i="3"/>
  <c r="Y3075" i="3" s="1"/>
  <c r="W3057" i="3"/>
  <c r="Y3057" i="3" s="1"/>
  <c r="AA3068" i="3"/>
  <c r="W3069" i="3"/>
  <c r="Y3069" i="3" s="1"/>
  <c r="W3101" i="3"/>
  <c r="AA3069" i="3"/>
  <c r="W3081" i="3"/>
  <c r="Y3081" i="3" s="1"/>
  <c r="W3089" i="3"/>
  <c r="W3049" i="3"/>
  <c r="Y3049" i="3" s="1"/>
  <c r="AA3054" i="3"/>
  <c r="AA3067" i="3"/>
  <c r="W3097" i="3"/>
  <c r="Y3097" i="3" s="1"/>
  <c r="W3053" i="3"/>
  <c r="Y3053" i="3" s="1"/>
  <c r="AA3095" i="3"/>
  <c r="AA3076" i="3"/>
  <c r="W3066" i="3"/>
  <c r="Y3066" i="3" s="1"/>
  <c r="W3078" i="3"/>
  <c r="W3082" i="3"/>
  <c r="Y3082" i="3" s="1"/>
  <c r="W3048" i="3"/>
  <c r="Y3048" i="3" s="1"/>
  <c r="AA3058" i="3"/>
  <c r="AA3084" i="3"/>
  <c r="AA3066" i="3"/>
  <c r="W3052" i="3"/>
  <c r="Y3052" i="3" s="1"/>
  <c r="AA3064" i="3"/>
  <c r="AA3075" i="3"/>
  <c r="W3084" i="3"/>
  <c r="Y3084" i="3" s="1"/>
  <c r="W3063" i="3"/>
  <c r="Y3063" i="3" s="1"/>
  <c r="AA3099" i="3"/>
  <c r="W3088" i="3"/>
  <c r="Y3088" i="3" s="1"/>
  <c r="AA3055" i="3"/>
  <c r="W3083" i="3"/>
  <c r="Y3083" i="3" s="1"/>
  <c r="W3096" i="3"/>
  <c r="Y3096" i="3" s="1"/>
  <c r="W3054" i="3"/>
  <c r="Y3054" i="3" s="1"/>
  <c r="AA3088" i="3"/>
  <c r="W3079" i="3"/>
  <c r="Y3079" i="3" s="1"/>
  <c r="AA3061" i="3"/>
  <c r="W3074" i="3"/>
  <c r="Y3074" i="3" s="1"/>
  <c r="AA3081" i="3"/>
  <c r="W3100" i="3"/>
  <c r="Y3100" i="3" s="1"/>
  <c r="AA3060" i="3"/>
  <c r="W3072" i="3"/>
  <c r="AA3074" i="3"/>
  <c r="W3065" i="3"/>
  <c r="W3087" i="3"/>
  <c r="Y3087" i="3" s="1"/>
  <c r="AA3072" i="3"/>
  <c r="AA3101" i="3"/>
  <c r="AA3063" i="3"/>
  <c r="AA3092" i="3"/>
  <c r="W3098" i="3"/>
  <c r="Y3098" i="3" s="1"/>
  <c r="AA3051" i="3"/>
  <c r="AA3082" i="3"/>
  <c r="AA3094" i="3"/>
  <c r="AA3048" i="3"/>
  <c r="W3070" i="3"/>
  <c r="Y3070" i="3" s="1"/>
  <c r="AA3077" i="3"/>
  <c r="W3093" i="3"/>
  <c r="Y3093" i="3" s="1"/>
  <c r="AA3057" i="3"/>
  <c r="W3091" i="3"/>
  <c r="Y3091" i="3" s="1"/>
  <c r="AA3090" i="3"/>
  <c r="AA3100" i="3"/>
  <c r="AA3053" i="3"/>
  <c r="AA3079" i="3"/>
  <c r="W3055" i="3"/>
  <c r="Y3055" i="3" s="1"/>
  <c r="W3062" i="3"/>
  <c r="Y3062" i="3" s="1"/>
  <c r="W3094" i="3"/>
  <c r="Y3094" i="3" s="1"/>
  <c r="W3059" i="3"/>
  <c r="Y3059" i="3" s="1"/>
  <c r="W3058" i="3"/>
  <c r="Y3058" i="3" s="1"/>
  <c r="W3067" i="3"/>
  <c r="Y3067" i="3" s="1"/>
  <c r="AA3098" i="3"/>
  <c r="AA3089" i="3"/>
  <c r="AA3059" i="3"/>
  <c r="W3099" i="3"/>
  <c r="Y3099" i="3" s="1"/>
  <c r="AA3097" i="3"/>
  <c r="AA3083" i="3"/>
  <c r="W3076" i="3"/>
  <c r="Y3076" i="3" s="1"/>
  <c r="W3060" i="3"/>
  <c r="Y3060" i="3" s="1"/>
  <c r="W3085" i="3"/>
  <c r="AA3091" i="3"/>
  <c r="AG3091" i="3" s="1"/>
  <c r="AA3086" i="3"/>
  <c r="W3092" i="3"/>
  <c r="Y3092" i="3" s="1"/>
  <c r="W3090" i="3"/>
  <c r="Y3090" i="3" s="1"/>
  <c r="AA3050" i="3"/>
  <c r="W3071" i="3"/>
  <c r="Y3071" i="3" s="1"/>
  <c r="AA3080" i="3"/>
  <c r="AA3065" i="3"/>
  <c r="V2314" i="3"/>
  <c r="Z2314" i="3"/>
  <c r="Z2313" i="3"/>
  <c r="T2261" i="3"/>
  <c r="U2261" i="3" s="1"/>
  <c r="X2266" i="3"/>
  <c r="X2292" i="3"/>
  <c r="X2286" i="3"/>
  <c r="X2271" i="3"/>
  <c r="X2304" i="3"/>
  <c r="X2291" i="3"/>
  <c r="X2305" i="3"/>
  <c r="X2310" i="3"/>
  <c r="X2297" i="3"/>
  <c r="Z2271" i="3"/>
  <c r="Z2281" i="3"/>
  <c r="V2265" i="3"/>
  <c r="V2290" i="3"/>
  <c r="Z2270" i="3"/>
  <c r="Z2286" i="3"/>
  <c r="V2307" i="3"/>
  <c r="Z2303" i="3"/>
  <c r="Z2302" i="3"/>
  <c r="Z2305" i="3"/>
  <c r="V2302" i="3"/>
  <c r="X2288" i="3"/>
  <c r="X2267" i="3"/>
  <c r="X2272" i="3"/>
  <c r="X2308" i="3"/>
  <c r="X2295" i="3"/>
  <c r="X2311" i="3"/>
  <c r="X2298" i="3"/>
  <c r="X2263" i="3"/>
  <c r="X2296" i="3"/>
  <c r="X2273" i="3"/>
  <c r="X2275" i="3"/>
  <c r="X2265" i="3"/>
  <c r="X2312" i="3"/>
  <c r="X2302" i="3"/>
  <c r="X2301" i="3"/>
  <c r="Z2272" i="3"/>
  <c r="V2291" i="3"/>
  <c r="V2266" i="3"/>
  <c r="V2274" i="3"/>
  <c r="Z2268" i="3"/>
  <c r="Z2274" i="3"/>
  <c r="V2289" i="3"/>
  <c r="Z2275" i="3"/>
  <c r="V2305" i="3"/>
  <c r="Z2287" i="3"/>
  <c r="Z2309" i="3"/>
  <c r="V2283" i="3"/>
  <c r="Z2311" i="3"/>
  <c r="Z2308" i="3"/>
  <c r="X2268" i="3"/>
  <c r="X2300" i="3"/>
  <c r="X2277" i="3"/>
  <c r="X2281" i="3"/>
  <c r="X2269" i="3"/>
  <c r="X2309" i="3"/>
  <c r="X2303" i="3"/>
  <c r="Z2273" i="3"/>
  <c r="V2295" i="3"/>
  <c r="Z2269" i="3"/>
  <c r="Z2277" i="3"/>
  <c r="V2313" i="3"/>
  <c r="X2276" i="3"/>
  <c r="X2282" i="3"/>
  <c r="X2284" i="3"/>
  <c r="Z2264" i="3"/>
  <c r="Z2279" i="3"/>
  <c r="V2276" i="3"/>
  <c r="Z2285" i="3"/>
  <c r="V2264" i="3"/>
  <c r="V2281" i="3"/>
  <c r="Z2297" i="3"/>
  <c r="Z2294" i="3"/>
  <c r="V2296" i="3"/>
  <c r="V2294" i="3"/>
  <c r="Z2293" i="3"/>
  <c r="V2312" i="3"/>
  <c r="X2274" i="3"/>
  <c r="X2290" i="3"/>
  <c r="Z2265" i="3"/>
  <c r="Z2267" i="3"/>
  <c r="V2268" i="3"/>
  <c r="V2292" i="3"/>
  <c r="Z2304" i="3"/>
  <c r="Z2291" i="3"/>
  <c r="V2306" i="3"/>
  <c r="X2283" i="3"/>
  <c r="X2289" i="3"/>
  <c r="X2294" i="3"/>
  <c r="V2270" i="3"/>
  <c r="V2282" i="3"/>
  <c r="V2271" i="3"/>
  <c r="V2298" i="3"/>
  <c r="Z2306" i="3"/>
  <c r="Z2295" i="3"/>
  <c r="Z2312" i="3"/>
  <c r="Z2283" i="3"/>
  <c r="X2285" i="3"/>
  <c r="X2278" i="3"/>
  <c r="X2306" i="3"/>
  <c r="V2272" i="3"/>
  <c r="V2286" i="3"/>
  <c r="Z2276" i="3"/>
  <c r="V2303" i="3"/>
  <c r="V2308" i="3"/>
  <c r="Z2299" i="3"/>
  <c r="Z2292" i="3"/>
  <c r="X2264" i="3"/>
  <c r="X2293" i="3"/>
  <c r="X2307" i="3"/>
  <c r="V2278" i="3"/>
  <c r="Z2289" i="3"/>
  <c r="V2277" i="3"/>
  <c r="V2311" i="3"/>
  <c r="V2273" i="3"/>
  <c r="V2300" i="3"/>
  <c r="Z2296" i="3"/>
  <c r="X2287" i="3"/>
  <c r="X2270" i="3"/>
  <c r="X2299" i="3"/>
  <c r="V2280" i="3"/>
  <c r="Z2266" i="3"/>
  <c r="Z2284" i="3"/>
  <c r="V2287" i="3"/>
  <c r="V2304" i="3"/>
  <c r="V2284" i="3"/>
  <c r="Z2300" i="3"/>
  <c r="X2280" i="3"/>
  <c r="Z2280" i="3"/>
  <c r="V2275" i="3"/>
  <c r="V2269" i="3"/>
  <c r="V2285" i="3"/>
  <c r="V2288" i="3"/>
  <c r="V2310" i="3"/>
  <c r="V2293" i="3"/>
  <c r="Z2307" i="3"/>
  <c r="Z2282" i="3"/>
  <c r="Z2278" i="3"/>
  <c r="V2263" i="3"/>
  <c r="Z2288" i="3"/>
  <c r="Z2298" i="3"/>
  <c r="V2297" i="3"/>
  <c r="V2309" i="3"/>
  <c r="V2301" i="3"/>
  <c r="Z2310" i="3"/>
  <c r="AC2274" i="3"/>
  <c r="AB2287" i="3"/>
  <c r="AB2297" i="3"/>
  <c r="AC2268" i="3"/>
  <c r="AB2280" i="3"/>
  <c r="AC2269" i="3"/>
  <c r="AC2273" i="3"/>
  <c r="AC2298" i="3"/>
  <c r="AB2312" i="3"/>
  <c r="AC2290" i="3"/>
  <c r="AC2308" i="3"/>
  <c r="AC2278" i="3"/>
  <c r="AC2306" i="3"/>
  <c r="X2279" i="3"/>
  <c r="AB2275" i="3"/>
  <c r="AB2288" i="3"/>
  <c r="AB2298" i="3"/>
  <c r="AB2270" i="3"/>
  <c r="AB2265" i="3"/>
  <c r="AB2282" i="3"/>
  <c r="AC2277" i="3"/>
  <c r="AB2302" i="3"/>
  <c r="AC2293" i="3"/>
  <c r="AC2310" i="3"/>
  <c r="AC2281" i="3"/>
  <c r="V2279" i="3"/>
  <c r="Z2263" i="3"/>
  <c r="AB2276" i="3"/>
  <c r="AB2289" i="3"/>
  <c r="AB2300" i="3"/>
  <c r="AC2271" i="3"/>
  <c r="AC2270" i="3"/>
  <c r="AB2284" i="3"/>
  <c r="AB2281" i="3"/>
  <c r="AB2304" i="3"/>
  <c r="AB2283" i="3"/>
  <c r="AC2294" i="3"/>
  <c r="AC2287" i="3"/>
  <c r="AC2280" i="3"/>
  <c r="V2267" i="3"/>
  <c r="AC2263" i="3"/>
  <c r="AB2277" i="3"/>
  <c r="AB2290" i="3"/>
  <c r="AB2301" i="3"/>
  <c r="AB2272" i="3"/>
  <c r="AC2272" i="3"/>
  <c r="AB2286" i="3"/>
  <c r="AB2285" i="3"/>
  <c r="AB2305" i="3"/>
  <c r="AC2292" i="3"/>
  <c r="AC2297" i="3"/>
  <c r="AC2291" i="3"/>
  <c r="AC2299" i="3"/>
  <c r="V2299" i="3"/>
  <c r="AB2267" i="3"/>
  <c r="AC2284" i="3"/>
  <c r="AB2293" i="3"/>
  <c r="AB2279" i="3"/>
  <c r="AC2276" i="3"/>
  <c r="AB2264" i="3"/>
  <c r="AB2291" i="3"/>
  <c r="AB2308" i="3"/>
  <c r="AB2307" i="3"/>
  <c r="AC2301" i="3"/>
  <c r="AB2299" i="3"/>
  <c r="AC2309" i="3"/>
  <c r="AB2268" i="3"/>
  <c r="AC2285" i="3"/>
  <c r="AB2294" i="3"/>
  <c r="AC2264" i="3"/>
  <c r="AB2278" i="3"/>
  <c r="AC2267" i="3"/>
  <c r="AC2295" i="3"/>
  <c r="AB2309" i="3"/>
  <c r="AC2311" i="3"/>
  <c r="AB2273" i="3"/>
  <c r="AB2303" i="3"/>
  <c r="AC2303" i="3"/>
  <c r="AB2311" i="3"/>
  <c r="AC2286" i="3"/>
  <c r="AB2310" i="3"/>
  <c r="AB2292" i="3"/>
  <c r="Z2290" i="3"/>
  <c r="Z2301" i="3"/>
  <c r="AB2296" i="3"/>
  <c r="AB2274" i="3"/>
  <c r="AC2305" i="3"/>
  <c r="AC2282" i="3"/>
  <c r="AC2279" i="3"/>
  <c r="AB2263" i="3"/>
  <c r="AC2312" i="3"/>
  <c r="AC2300" i="3"/>
  <c r="AB2295" i="3"/>
  <c r="AC2266" i="3"/>
  <c r="AB2266" i="3"/>
  <c r="AC2289" i="3"/>
  <c r="AB2269" i="3"/>
  <c r="AC2275" i="3"/>
  <c r="AC2296" i="3"/>
  <c r="AC2302" i="3"/>
  <c r="AC2265" i="3"/>
  <c r="AB2271" i="3"/>
  <c r="AC2304" i="3"/>
  <c r="AC2288" i="3"/>
  <c r="AB2306" i="3"/>
  <c r="AC2307" i="3"/>
  <c r="AC2283" i="3"/>
  <c r="Z2262" i="3"/>
  <c r="Z2261" i="3"/>
  <c r="X2262" i="3"/>
  <c r="AB2262" i="3"/>
  <c r="X2261" i="3"/>
  <c r="AC2261" i="3"/>
  <c r="V2262" i="3"/>
  <c r="AB2261" i="3"/>
  <c r="V2261" i="3"/>
  <c r="AC2262" i="3"/>
  <c r="W1586" i="3"/>
  <c r="W1587" i="3"/>
  <c r="AA1587" i="3"/>
  <c r="AA1586" i="3"/>
  <c r="W1543" i="3"/>
  <c r="Y1543" i="3" s="1"/>
  <c r="W1559" i="3"/>
  <c r="Y1559" i="3" s="1"/>
  <c r="AA1575" i="3"/>
  <c r="AA1538" i="3"/>
  <c r="AA1554" i="3"/>
  <c r="W1583" i="3"/>
  <c r="Y1583" i="3" s="1"/>
  <c r="AA1548" i="3"/>
  <c r="AA1564" i="3"/>
  <c r="W1542" i="3"/>
  <c r="Y1542" i="3" s="1"/>
  <c r="W1558" i="3"/>
  <c r="Y1558" i="3" s="1"/>
  <c r="AA1566" i="3"/>
  <c r="AA1574" i="3"/>
  <c r="AA1582" i="3"/>
  <c r="AA1549" i="3"/>
  <c r="W1570" i="3"/>
  <c r="Y1570" i="3" s="1"/>
  <c r="W1537" i="3"/>
  <c r="Y1537" i="3" s="1"/>
  <c r="AA1553" i="3"/>
  <c r="W1535" i="3"/>
  <c r="Y1535" i="3" s="1"/>
  <c r="W1554" i="3"/>
  <c r="Y1554" i="3" s="1"/>
  <c r="AA1576" i="3"/>
  <c r="AA1546" i="3"/>
  <c r="W1564" i="3"/>
  <c r="Y1564" i="3" s="1"/>
  <c r="W1573" i="3"/>
  <c r="Y1573" i="3" s="1"/>
  <c r="AA1581" i="3"/>
  <c r="AA1550" i="3"/>
  <c r="AA1571" i="3"/>
  <c r="AA1537" i="3"/>
  <c r="W1556" i="3"/>
  <c r="Y1556" i="3" s="1"/>
  <c r="W1538" i="3"/>
  <c r="Y1538" i="3" s="1"/>
  <c r="AA1555" i="3"/>
  <c r="AA1580" i="3"/>
  <c r="W1548" i="3"/>
  <c r="Y1548" i="3" s="1"/>
  <c r="W1565" i="3"/>
  <c r="Y1565" i="3" s="1"/>
  <c r="AA1573" i="3"/>
  <c r="W1584" i="3"/>
  <c r="Y1584" i="3" s="1"/>
  <c r="W1536" i="3"/>
  <c r="Y1536" i="3" s="1"/>
  <c r="AA1556" i="3"/>
  <c r="W1578" i="3"/>
  <c r="Y1578" i="3" s="1"/>
  <c r="AA1544" i="3"/>
  <c r="W1563" i="3"/>
  <c r="Y1563" i="3" s="1"/>
  <c r="W1541" i="3"/>
  <c r="Y1541" i="3" s="1"/>
  <c r="AA1557" i="3"/>
  <c r="AA1536" i="3"/>
  <c r="W1555" i="3"/>
  <c r="Y1555" i="3" s="1"/>
  <c r="W1568" i="3"/>
  <c r="Y1568" i="3" s="1"/>
  <c r="W1577" i="3"/>
  <c r="Y1577" i="3" s="1"/>
  <c r="AA1585" i="3"/>
  <c r="W1546" i="3"/>
  <c r="Y1546" i="3" s="1"/>
  <c r="AA1563" i="3"/>
  <c r="W1582" i="3"/>
  <c r="Y1582" i="3" s="1"/>
  <c r="W1550" i="3"/>
  <c r="Y1550" i="3" s="1"/>
  <c r="W1571" i="3"/>
  <c r="Y1571" i="3" s="1"/>
  <c r="AA1542" i="3"/>
  <c r="W1560" i="3"/>
  <c r="Y1560" i="3" s="1"/>
  <c r="AA1543" i="3"/>
  <c r="W1561" i="3"/>
  <c r="Y1561" i="3" s="1"/>
  <c r="AA1569" i="3"/>
  <c r="AA1578" i="3"/>
  <c r="AA1547" i="3"/>
  <c r="W1566" i="3"/>
  <c r="Y1566" i="3" s="1"/>
  <c r="AA1583" i="3"/>
  <c r="AA1551" i="3"/>
  <c r="W1575" i="3"/>
  <c r="Y1575" i="3" s="1"/>
  <c r="W1544" i="3"/>
  <c r="Y1544" i="3" s="1"/>
  <c r="AA1568" i="3"/>
  <c r="W1545" i="3"/>
  <c r="Y1545" i="3" s="1"/>
  <c r="AA1561" i="3"/>
  <c r="AA1570" i="3"/>
  <c r="W1580" i="3"/>
  <c r="Y1580" i="3" s="1"/>
  <c r="W1552" i="3"/>
  <c r="Y1552" i="3" s="1"/>
  <c r="W1553" i="3"/>
  <c r="Y1553" i="3" s="1"/>
  <c r="AA1558" i="3"/>
  <c r="AA1565" i="3"/>
  <c r="W1562" i="3"/>
  <c r="Y1562" i="3" s="1"/>
  <c r="AA1560" i="3"/>
  <c r="AA1572" i="3"/>
  <c r="W1569" i="3"/>
  <c r="Y1569" i="3" s="1"/>
  <c r="AA1567" i="3"/>
  <c r="W1567" i="3"/>
  <c r="Y1567" i="3" s="1"/>
  <c r="AA1584" i="3"/>
  <c r="W1572" i="3"/>
  <c r="Y1572" i="3" s="1"/>
  <c r="W1574" i="3"/>
  <c r="Y1574" i="3" s="1"/>
  <c r="W1579" i="3"/>
  <c r="Y1579" i="3" s="1"/>
  <c r="W1539" i="3"/>
  <c r="Y1539" i="3" s="1"/>
  <c r="W1576" i="3"/>
  <c r="Y1576" i="3" s="1"/>
  <c r="AA1579" i="3"/>
  <c r="AA1539" i="3"/>
  <c r="AA1545" i="3"/>
  <c r="AA1577" i="3"/>
  <c r="AA1535" i="3"/>
  <c r="AA1541" i="3"/>
  <c r="AA1552" i="3"/>
  <c r="W1581" i="3"/>
  <c r="Y1581" i="3" s="1"/>
  <c r="AA1540" i="3"/>
  <c r="W1540" i="3"/>
  <c r="Y1540" i="3" s="1"/>
  <c r="W1551" i="3"/>
  <c r="Y1551" i="3" s="1"/>
  <c r="AA1559" i="3"/>
  <c r="W1585" i="3"/>
  <c r="Y1585" i="3" s="1"/>
  <c r="W1549" i="3"/>
  <c r="Y1549" i="3" s="1"/>
  <c r="W1547" i="3"/>
  <c r="Y1547" i="3" s="1"/>
  <c r="W1557" i="3"/>
  <c r="Y1557" i="3" s="1"/>
  <c r="AA1562" i="3"/>
  <c r="AG1562" i="3" s="1"/>
  <c r="W1533" i="3"/>
  <c r="Y1533" i="3" s="1"/>
  <c r="W1534" i="3"/>
  <c r="Y1534" i="3" s="1"/>
  <c r="AA1533" i="3"/>
  <c r="AA1534" i="3"/>
  <c r="AB1194" i="3"/>
  <c r="Z1192" i="3"/>
  <c r="Y3065" i="3"/>
  <c r="Y3064" i="3"/>
  <c r="Y3078" i="3"/>
  <c r="Y2822" i="3"/>
  <c r="Y2814" i="3"/>
  <c r="Y2778" i="3"/>
  <c r="W2785" i="3"/>
  <c r="AA2789" i="3"/>
  <c r="W2182" i="3"/>
  <c r="AA2186" i="3"/>
  <c r="X1191" i="3"/>
  <c r="Y3072" i="3"/>
  <c r="Y3085" i="3"/>
  <c r="Y2818" i="3"/>
  <c r="Y2801" i="3"/>
  <c r="Y2732" i="3"/>
  <c r="Y2754" i="3"/>
  <c r="Y2761" i="3"/>
  <c r="AA861" i="3"/>
  <c r="W861" i="3"/>
  <c r="W846" i="3"/>
  <c r="Y846" i="3" s="1"/>
  <c r="W831" i="3"/>
  <c r="Y831" i="3" s="1"/>
  <c r="W853" i="3"/>
  <c r="Y853" i="3" s="1"/>
  <c r="AA841" i="3"/>
  <c r="W854" i="3"/>
  <c r="Y854" i="3" s="1"/>
  <c r="AA838" i="3"/>
  <c r="W844" i="3"/>
  <c r="Y844" i="3" s="1"/>
  <c r="W860" i="3"/>
  <c r="Y860" i="3" s="1"/>
  <c r="AA853" i="3"/>
  <c r="AA832" i="3"/>
  <c r="W858" i="3"/>
  <c r="Y858" i="3" s="1"/>
  <c r="AA845" i="3"/>
  <c r="W833" i="3"/>
  <c r="Y833" i="3" s="1"/>
  <c r="AA839" i="3"/>
  <c r="AA846" i="3"/>
  <c r="W855" i="3"/>
  <c r="Y855" i="3" s="1"/>
  <c r="AA848" i="3"/>
  <c r="AG848" i="3" s="1"/>
  <c r="W832" i="3"/>
  <c r="Y832" i="3" s="1"/>
  <c r="W847" i="3"/>
  <c r="Y847" i="3" s="1"/>
  <c r="AA834" i="3"/>
  <c r="W840" i="3"/>
  <c r="Y840" i="3" s="1"/>
  <c r="W850" i="3"/>
  <c r="Y850" i="3" s="1"/>
  <c r="W838" i="3"/>
  <c r="Y838" i="3" s="1"/>
  <c r="AA849" i="3"/>
  <c r="AA840" i="3"/>
  <c r="AA835" i="3"/>
  <c r="W845" i="3"/>
  <c r="Y845" i="3" s="1"/>
  <c r="W842" i="3"/>
  <c r="Y842" i="3" s="1"/>
  <c r="W851" i="3"/>
  <c r="Y851" i="3" s="1"/>
  <c r="AA844" i="3"/>
  <c r="W836" i="3"/>
  <c r="Y836" i="3" s="1"/>
  <c r="AA856" i="3"/>
  <c r="AA852" i="3"/>
  <c r="AA851" i="3"/>
  <c r="AA847" i="3"/>
  <c r="W837" i="3"/>
  <c r="Y837" i="3" s="1"/>
  <c r="AA857" i="3"/>
  <c r="AA855" i="3"/>
  <c r="W852" i="3"/>
  <c r="Y852" i="3" s="1"/>
  <c r="W848" i="3"/>
  <c r="Y848" i="3" s="1"/>
  <c r="W839" i="3"/>
  <c r="Y839" i="3" s="1"/>
  <c r="W859" i="3"/>
  <c r="Y859" i="3" s="1"/>
  <c r="W857" i="3"/>
  <c r="Y857" i="3" s="1"/>
  <c r="AA833" i="3"/>
  <c r="AA850" i="3"/>
  <c r="AA842" i="3"/>
  <c r="AA858" i="3"/>
  <c r="AA836" i="3"/>
  <c r="AA860" i="3"/>
  <c r="W843" i="3"/>
  <c r="Y843" i="3" s="1"/>
  <c r="W841" i="3"/>
  <c r="Y841" i="3" s="1"/>
  <c r="W834" i="3"/>
  <c r="Y834" i="3" s="1"/>
  <c r="AA843" i="3"/>
  <c r="W856" i="3"/>
  <c r="Y856" i="3" s="1"/>
  <c r="AA859" i="3"/>
  <c r="AA831" i="3"/>
  <c r="AA837" i="3"/>
  <c r="W849" i="3"/>
  <c r="Y849" i="3" s="1"/>
  <c r="AA854" i="3"/>
  <c r="W835" i="3"/>
  <c r="Y835" i="3" s="1"/>
  <c r="W813" i="3"/>
  <c r="Y813" i="3" s="1"/>
  <c r="AA823" i="3"/>
  <c r="W810" i="3"/>
  <c r="Y810" i="3" s="1"/>
  <c r="AA824" i="3"/>
  <c r="AA817" i="3"/>
  <c r="W809" i="3"/>
  <c r="Y809" i="3" s="1"/>
  <c r="AA819" i="3"/>
  <c r="AA830" i="3"/>
  <c r="AA820" i="3"/>
  <c r="AA813" i="3"/>
  <c r="AA822" i="3"/>
  <c r="AA815" i="3"/>
  <c r="AA826" i="3"/>
  <c r="AA816" i="3"/>
  <c r="AA809" i="3"/>
  <c r="AA829" i="3"/>
  <c r="AA814" i="3"/>
  <c r="AA825" i="3"/>
  <c r="W823" i="3"/>
  <c r="Y823" i="3" s="1"/>
  <c r="W830" i="3"/>
  <c r="Y830" i="3" s="1"/>
  <c r="W820" i="3"/>
  <c r="Y820" i="3" s="1"/>
  <c r="W825" i="3"/>
  <c r="Y825" i="3" s="1"/>
  <c r="AA810" i="3"/>
  <c r="W822" i="3"/>
  <c r="Y822" i="3" s="1"/>
  <c r="W819" i="3"/>
  <c r="Y819" i="3" s="1"/>
  <c r="W826" i="3"/>
  <c r="Y826" i="3" s="1"/>
  <c r="W816" i="3"/>
  <c r="Y816" i="3" s="1"/>
  <c r="W817" i="3"/>
  <c r="Y817" i="3" s="1"/>
  <c r="W829" i="3"/>
  <c r="Y829" i="3" s="1"/>
  <c r="W814" i="3"/>
  <c r="Y814" i="3" s="1"/>
  <c r="W811" i="3"/>
  <c r="Y811" i="3" s="1"/>
  <c r="AA821" i="3"/>
  <c r="AA827" i="3"/>
  <c r="W815" i="3"/>
  <c r="Y815" i="3" s="1"/>
  <c r="AA828" i="3"/>
  <c r="AA812" i="3"/>
  <c r="W821" i="3"/>
  <c r="Y821" i="3" s="1"/>
  <c r="W827" i="3"/>
  <c r="Y827" i="3" s="1"/>
  <c r="AA818" i="3"/>
  <c r="W824" i="3"/>
  <c r="Y824" i="3" s="1"/>
  <c r="W828" i="3"/>
  <c r="Y828" i="3" s="1"/>
  <c r="W812" i="3"/>
  <c r="Y812" i="3" s="1"/>
  <c r="AA811" i="3"/>
  <c r="W818" i="3"/>
  <c r="Y818" i="3" s="1"/>
  <c r="Z1189" i="3"/>
  <c r="Y3089" i="3"/>
  <c r="Y2798" i="3"/>
  <c r="Y2830" i="3"/>
  <c r="Y2841" i="3"/>
  <c r="AA2786" i="3"/>
  <c r="AA2790" i="3"/>
  <c r="AA2182" i="3"/>
  <c r="W2185" i="3"/>
  <c r="X1195" i="3"/>
  <c r="Y2821" i="3"/>
  <c r="Y2748" i="3"/>
  <c r="Y2768" i="3"/>
  <c r="AG1400" i="3"/>
  <c r="AH1400" i="3"/>
  <c r="AG1601" i="3"/>
  <c r="AH1601" i="3"/>
  <c r="AG2668" i="3"/>
  <c r="AH2668" i="3"/>
  <c r="W2516" i="3"/>
  <c r="AA2512" i="3"/>
  <c r="W2504" i="3"/>
  <c r="Y2504" i="3" s="1"/>
  <c r="AA2499" i="3"/>
  <c r="AA2517" i="3"/>
  <c r="W2479" i="3"/>
  <c r="Y2479" i="3" s="1"/>
  <c r="AA2503" i="3"/>
  <c r="AA2509" i="3"/>
  <c r="AA2495" i="3"/>
  <c r="AG2495" i="3" s="1"/>
  <c r="W2509" i="3"/>
  <c r="Y2509" i="3" s="1"/>
  <c r="AA2486" i="3"/>
  <c r="AA2487" i="3"/>
  <c r="W2497" i="3"/>
  <c r="Y2497" i="3" s="1"/>
  <c r="W2473" i="3"/>
  <c r="Y2473" i="3" s="1"/>
  <c r="AA2469" i="3"/>
  <c r="AA2473" i="3"/>
  <c r="W2486" i="3"/>
  <c r="Y2486" i="3" s="1"/>
  <c r="W2512" i="3"/>
  <c r="Y2512" i="3" s="1"/>
  <c r="W2496" i="3"/>
  <c r="Y2496" i="3" s="1"/>
  <c r="AA2476" i="3"/>
  <c r="W2490" i="3"/>
  <c r="Y2490" i="3" s="1"/>
  <c r="AA2483" i="3"/>
  <c r="W2507" i="3"/>
  <c r="Y2507" i="3" s="1"/>
  <c r="W2471" i="3"/>
  <c r="Y2471" i="3" s="1"/>
  <c r="AA2511" i="3"/>
  <c r="W2467" i="3"/>
  <c r="Y2467" i="3" s="1"/>
  <c r="AA2490" i="3"/>
  <c r="W2475" i="3"/>
  <c r="Y2475" i="3" s="1"/>
  <c r="W2465" i="3"/>
  <c r="Y2465" i="3" s="1"/>
  <c r="W2489" i="3"/>
  <c r="Y2489" i="3" s="1"/>
  <c r="AA2470" i="3"/>
  <c r="AA2482" i="3"/>
  <c r="W2480" i="3"/>
  <c r="Y2480" i="3" s="1"/>
  <c r="W2506" i="3"/>
  <c r="Y2506" i="3" s="1"/>
  <c r="AA2471" i="3"/>
  <c r="W2495" i="3"/>
  <c r="Y2495" i="3" s="1"/>
  <c r="AA2478" i="3"/>
  <c r="W2466" i="3"/>
  <c r="Y2466" i="3" s="1"/>
  <c r="AA2479" i="3"/>
  <c r="AA2494" i="3"/>
  <c r="W2501" i="3"/>
  <c r="Y2501" i="3" s="1"/>
  <c r="AA2475" i="3"/>
  <c r="W2468" i="3"/>
  <c r="Y2468" i="3" s="1"/>
  <c r="W2508" i="3"/>
  <c r="Y2508" i="3" s="1"/>
  <c r="AA2465" i="3"/>
  <c r="W2483" i="3"/>
  <c r="Y2483" i="3" s="1"/>
  <c r="W2487" i="3"/>
  <c r="Y2487" i="3" s="1"/>
  <c r="W2472" i="3"/>
  <c r="Y2472" i="3" s="1"/>
  <c r="AA2510" i="3"/>
  <c r="AA2496" i="3"/>
  <c r="W2498" i="3"/>
  <c r="Y2498" i="3" s="1"/>
  <c r="W2511" i="3"/>
  <c r="Y2511" i="3" s="1"/>
  <c r="W2515" i="3"/>
  <c r="Y2515" i="3" s="1"/>
  <c r="W2503" i="3"/>
  <c r="Y2503" i="3" s="1"/>
  <c r="W2481" i="3"/>
  <c r="Y2481" i="3" s="1"/>
  <c r="W2493" i="3"/>
  <c r="Y2493" i="3" s="1"/>
  <c r="AA2472" i="3"/>
  <c r="W2492" i="3"/>
  <c r="Y2492" i="3" s="1"/>
  <c r="W2514" i="3"/>
  <c r="Y2514" i="3" s="1"/>
  <c r="W2470" i="3"/>
  <c r="Y2470" i="3" s="1"/>
  <c r="W2513" i="3"/>
  <c r="Y2513" i="3" s="1"/>
  <c r="AA2474" i="3"/>
  <c r="AA2514" i="3"/>
  <c r="AA2507" i="3"/>
  <c r="AA2500" i="3"/>
  <c r="AA2505" i="3"/>
  <c r="W2484" i="3"/>
  <c r="Y2484" i="3" s="1"/>
  <c r="W2505" i="3"/>
  <c r="Y2505" i="3" s="1"/>
  <c r="W2494" i="3"/>
  <c r="Y2494" i="3" s="1"/>
  <c r="W2502" i="3"/>
  <c r="Y2502" i="3" s="1"/>
  <c r="AA2467" i="3"/>
  <c r="AA2502" i="3"/>
  <c r="W2482" i="3"/>
  <c r="Y2482" i="3" s="1"/>
  <c r="AA2508" i="3"/>
  <c r="AA2477" i="3"/>
  <c r="AA2481" i="3"/>
  <c r="AA2498" i="3"/>
  <c r="W2499" i="3"/>
  <c r="Y2499" i="3" s="1"/>
  <c r="AA2468" i="3"/>
  <c r="W2474" i="3"/>
  <c r="Y2474" i="3" s="1"/>
  <c r="AA2492" i="3"/>
  <c r="AA2513" i="3"/>
  <c r="AA2501" i="3"/>
  <c r="AA2480" i="3"/>
  <c r="W2500" i="3"/>
  <c r="Y2500" i="3" s="1"/>
  <c r="W2478" i="3"/>
  <c r="Y2478" i="3" s="1"/>
  <c r="W2476" i="3"/>
  <c r="Y2476" i="3" s="1"/>
  <c r="AA2506" i="3"/>
  <c r="W2469" i="3"/>
  <c r="Y2469" i="3" s="1"/>
  <c r="AA2489" i="3"/>
  <c r="AA2515" i="3"/>
  <c r="AA2497" i="3"/>
  <c r="W2477" i="3"/>
  <c r="Y2477" i="3" s="1"/>
  <c r="W2485" i="3"/>
  <c r="Y2485" i="3" s="1"/>
  <c r="AA2488" i="3"/>
  <c r="AA2485" i="3"/>
  <c r="AA2491" i="3"/>
  <c r="W2491" i="3"/>
  <c r="Y2491" i="3" s="1"/>
  <c r="AA2493" i="3"/>
  <c r="AA2504" i="3"/>
  <c r="W2488" i="3"/>
  <c r="Y2488" i="3" s="1"/>
  <c r="AA2484" i="3"/>
  <c r="W2510" i="3"/>
  <c r="Y2510" i="3" s="1"/>
  <c r="AA2466" i="3"/>
  <c r="AA2464" i="3"/>
  <c r="W2464" i="3"/>
  <c r="Y2464" i="3" s="1"/>
  <c r="T1734" i="3"/>
  <c r="U1734" i="3" s="1"/>
  <c r="Z1787" i="3"/>
  <c r="V1787" i="3"/>
  <c r="X1761" i="3"/>
  <c r="X1768" i="3"/>
  <c r="X1764" i="3"/>
  <c r="X1782" i="3"/>
  <c r="X1747" i="3"/>
  <c r="X1736" i="3"/>
  <c r="V1752" i="3"/>
  <c r="Z1750" i="3"/>
  <c r="V1772" i="3"/>
  <c r="V1755" i="3"/>
  <c r="V1741" i="3"/>
  <c r="Z1764" i="3"/>
  <c r="V1773" i="3"/>
  <c r="V1781" i="3"/>
  <c r="V1749" i="3"/>
  <c r="Z1763" i="3"/>
  <c r="V1778" i="3"/>
  <c r="X1740" i="3"/>
  <c r="X1765" i="3"/>
  <c r="X1769" i="3"/>
  <c r="X1767" i="3"/>
  <c r="X1783" i="3"/>
  <c r="X1751" i="3"/>
  <c r="X1737" i="3"/>
  <c r="X1742" i="3"/>
  <c r="X1773" i="3"/>
  <c r="X1739" i="3"/>
  <c r="X1770" i="3"/>
  <c r="X1786" i="3"/>
  <c r="X1757" i="3"/>
  <c r="X1746" i="3"/>
  <c r="V1736" i="3"/>
  <c r="Z1755" i="3"/>
  <c r="V1756" i="3"/>
  <c r="V1780" i="3"/>
  <c r="Z1741" i="3"/>
  <c r="V1759" i="3"/>
  <c r="Z1745" i="3"/>
  <c r="V1766" i="3"/>
  <c r="Z1774" i="3"/>
  <c r="Z1782" i="3"/>
  <c r="Z1753" i="3"/>
  <c r="V1770" i="3"/>
  <c r="Z1780" i="3"/>
  <c r="X1748" i="3"/>
  <c r="X1741" i="3"/>
  <c r="X1777" i="3"/>
  <c r="X1743" i="3"/>
  <c r="X1771" i="3"/>
  <c r="X1763" i="3"/>
  <c r="X1755" i="3"/>
  <c r="V1734" i="3"/>
  <c r="X1756" i="3"/>
  <c r="X1745" i="3"/>
  <c r="X1785" i="3"/>
  <c r="X1752" i="3"/>
  <c r="X1775" i="3"/>
  <c r="X1776" i="3"/>
  <c r="V1744" i="3"/>
  <c r="V1743" i="3"/>
  <c r="V1761" i="3"/>
  <c r="Z1748" i="3"/>
  <c r="Z1768" i="3"/>
  <c r="Z1752" i="3"/>
  <c r="Z1769" i="3"/>
  <c r="Z1777" i="3"/>
  <c r="Z1785" i="3"/>
  <c r="Z1742" i="3"/>
  <c r="Z1759" i="3"/>
  <c r="V1774" i="3"/>
  <c r="Z1784" i="3"/>
  <c r="X1758" i="3"/>
  <c r="X1779" i="3"/>
  <c r="X1784" i="3"/>
  <c r="V1754" i="3"/>
  <c r="Z1766" i="3"/>
  <c r="V1763" i="3"/>
  <c r="Z1765" i="3"/>
  <c r="Z1778" i="3"/>
  <c r="V1758" i="3"/>
  <c r="V1779" i="3"/>
  <c r="X1759" i="3"/>
  <c r="X1766" i="3"/>
  <c r="V1768" i="3"/>
  <c r="Z1740" i="3"/>
  <c r="V1776" i="3"/>
  <c r="V1742" i="3"/>
  <c r="V1740" i="3"/>
  <c r="V1769" i="3"/>
  <c r="Z1781" i="3"/>
  <c r="Z1738" i="3"/>
  <c r="V1762" i="3"/>
  <c r="V1783" i="3"/>
  <c r="X1744" i="3"/>
  <c r="X1749" i="3"/>
  <c r="Z1746" i="3"/>
  <c r="V1784" i="3"/>
  <c r="Z1744" i="3"/>
  <c r="Z1743" i="3"/>
  <c r="Z1770" i="3"/>
  <c r="Z1783" i="3"/>
  <c r="V1739" i="3"/>
  <c r="V1765" i="3"/>
  <c r="V1786" i="3"/>
  <c r="X1754" i="3"/>
  <c r="X1753" i="3"/>
  <c r="V1738" i="3"/>
  <c r="V1747" i="3"/>
  <c r="V1751" i="3"/>
  <c r="Z1749" i="3"/>
  <c r="Z1771" i="3"/>
  <c r="V1785" i="3"/>
  <c r="V1745" i="3"/>
  <c r="V1771" i="3"/>
  <c r="X1762" i="3"/>
  <c r="X1760" i="3"/>
  <c r="X1738" i="3"/>
  <c r="Z1739" i="3"/>
  <c r="V1753" i="3"/>
  <c r="Z1754" i="3"/>
  <c r="V1750" i="3"/>
  <c r="Z1773" i="3"/>
  <c r="Z1786" i="3"/>
  <c r="V1748" i="3"/>
  <c r="Z1772" i="3"/>
  <c r="X1781" i="3"/>
  <c r="X1774" i="3"/>
  <c r="X1772" i="3"/>
  <c r="V1746" i="3"/>
  <c r="V1757" i="3"/>
  <c r="Z1758" i="3"/>
  <c r="Z1756" i="3"/>
  <c r="Z1775" i="3"/>
  <c r="Z1751" i="3"/>
  <c r="V1775" i="3"/>
  <c r="Z1760" i="3"/>
  <c r="Z1757" i="3"/>
  <c r="AC1742" i="3"/>
  <c r="AC1758" i="3"/>
  <c r="AB1767" i="3"/>
  <c r="AC1739" i="3"/>
  <c r="AC1760" i="3"/>
  <c r="AB1774" i="3"/>
  <c r="AB1785" i="3"/>
  <c r="AC1747" i="3"/>
  <c r="AC1769" i="3"/>
  <c r="AC1777" i="3"/>
  <c r="AC1785" i="3"/>
  <c r="AB1740" i="3"/>
  <c r="AC1772" i="3"/>
  <c r="AB1752" i="3"/>
  <c r="X1780" i="3"/>
  <c r="Z1767" i="3"/>
  <c r="Z1761" i="3"/>
  <c r="AB1743" i="3"/>
  <c r="AC1759" i="3"/>
  <c r="AC1743" i="3"/>
  <c r="AC1764" i="3"/>
  <c r="AB1775" i="3"/>
  <c r="AB1786" i="3"/>
  <c r="AC1751" i="3"/>
  <c r="AC1770" i="3"/>
  <c r="AC1778" i="3"/>
  <c r="AC1786" i="3"/>
  <c r="AB1744" i="3"/>
  <c r="AC1776" i="3"/>
  <c r="AC1754" i="3"/>
  <c r="V1777" i="3"/>
  <c r="Z1776" i="3"/>
  <c r="Z1779" i="3"/>
  <c r="V1782" i="3"/>
  <c r="AC1749" i="3"/>
  <c r="AB1761" i="3"/>
  <c r="AB1747" i="3"/>
  <c r="AC1767" i="3"/>
  <c r="AB1778" i="3"/>
  <c r="AB1755" i="3"/>
  <c r="AB1772" i="3"/>
  <c r="AB1780" i="3"/>
  <c r="AB1750" i="3"/>
  <c r="AC1784" i="3"/>
  <c r="AB1739" i="3"/>
  <c r="AC1762" i="3"/>
  <c r="X1778" i="3"/>
  <c r="Z1747" i="3"/>
  <c r="Z1736" i="3"/>
  <c r="Z1737" i="3"/>
  <c r="AB1751" i="3"/>
  <c r="AB1763" i="3"/>
  <c r="AC1752" i="3"/>
  <c r="AB1770" i="3"/>
  <c r="AB1781" i="3"/>
  <c r="AC1738" i="3"/>
  <c r="AB1759" i="3"/>
  <c r="AC1774" i="3"/>
  <c r="AC1782" i="3"/>
  <c r="AC1755" i="3"/>
  <c r="AC1744" i="3"/>
  <c r="AC1768" i="3"/>
  <c r="X1750" i="3"/>
  <c r="V1764" i="3"/>
  <c r="V1760" i="3"/>
  <c r="Z1762" i="3"/>
  <c r="AC1740" i="3"/>
  <c r="AC1756" i="3"/>
  <c r="AB1765" i="3"/>
  <c r="AB1753" i="3"/>
  <c r="AB1771" i="3"/>
  <c r="AB1782" i="3"/>
  <c r="AB1742" i="3"/>
  <c r="AC1761" i="3"/>
  <c r="AC1775" i="3"/>
  <c r="AC1783" i="3"/>
  <c r="AC1736" i="3"/>
  <c r="AC1766" i="3"/>
  <c r="AB1745" i="3"/>
  <c r="AC1750" i="3"/>
  <c r="AB1769" i="3"/>
  <c r="AB1746" i="3"/>
  <c r="AC1781" i="3"/>
  <c r="AB1754" i="3"/>
  <c r="AC1757" i="3"/>
  <c r="AB1773" i="3"/>
  <c r="AC1753" i="3"/>
  <c r="AB1784" i="3"/>
  <c r="AB1768" i="3"/>
  <c r="AC1737" i="3"/>
  <c r="AB1760" i="3"/>
  <c r="AB1777" i="3"/>
  <c r="AB1757" i="3"/>
  <c r="AC1780" i="3"/>
  <c r="AB1741" i="3"/>
  <c r="AB1762" i="3"/>
  <c r="AB1738" i="3"/>
  <c r="AB1779" i="3"/>
  <c r="AC1763" i="3"/>
  <c r="AB1748" i="3"/>
  <c r="V1737" i="3"/>
  <c r="AB1749" i="3"/>
  <c r="AC1773" i="3"/>
  <c r="AB1764" i="3"/>
  <c r="AC1741" i="3"/>
  <c r="AB1756" i="3"/>
  <c r="AB1776" i="3"/>
  <c r="AB1737" i="3"/>
  <c r="AB1758" i="3"/>
  <c r="AC1746" i="3"/>
  <c r="AB1736" i="3"/>
  <c r="AC1771" i="3"/>
  <c r="V1767" i="3"/>
  <c r="AC1779" i="3"/>
  <c r="AC1748" i="3"/>
  <c r="AC1745" i="3"/>
  <c r="AB1766" i="3"/>
  <c r="AC1765" i="3"/>
  <c r="AB1783" i="3"/>
  <c r="Z1734" i="3"/>
  <c r="Z1735" i="3"/>
  <c r="AC1734" i="3"/>
  <c r="AB1734" i="3"/>
  <c r="X1734" i="3"/>
  <c r="V1735" i="3"/>
  <c r="AC1735" i="3"/>
  <c r="X1735" i="3"/>
  <c r="AB1735" i="3"/>
  <c r="W157" i="2"/>
  <c r="AA1299" i="2"/>
  <c r="AA1122" i="2"/>
  <c r="AA993" i="2"/>
  <c r="AA763" i="2"/>
  <c r="AA635" i="2"/>
  <c r="AA506" i="2"/>
  <c r="V278" i="2"/>
  <c r="V1236" i="2"/>
  <c r="V1058" i="2"/>
  <c r="V828" i="2"/>
  <c r="V699" i="2"/>
  <c r="V570" i="2"/>
  <c r="V342" i="2"/>
  <c r="V1299" i="2"/>
  <c r="V1122" i="2"/>
  <c r="V993" i="2"/>
  <c r="V763" i="2"/>
  <c r="V635" i="2"/>
  <c r="V506" i="2"/>
  <c r="AA278" i="2"/>
  <c r="AA699" i="2"/>
  <c r="AA828" i="2"/>
  <c r="AA1058" i="2"/>
  <c r="AA342" i="2"/>
  <c r="AA1236" i="2"/>
  <c r="AA570" i="2"/>
  <c r="AA1173" i="2"/>
  <c r="V880" i="2"/>
  <c r="V393" i="2"/>
  <c r="AA1553" i="2"/>
  <c r="V1173" i="2"/>
  <c r="V2289" i="2"/>
  <c r="V2026" i="2"/>
  <c r="V1922" i="2"/>
  <c r="V1818" i="2"/>
  <c r="V1553" i="2"/>
  <c r="AA2289" i="2"/>
  <c r="AA1818" i="2"/>
  <c r="V2341" i="2"/>
  <c r="V2237" i="2"/>
  <c r="V1974" i="2"/>
  <c r="V1870" i="2"/>
  <c r="V1765" i="2"/>
  <c r="V1503" i="2"/>
  <c r="V930" i="2"/>
  <c r="V443" i="2"/>
  <c r="V164" i="2"/>
  <c r="V60" i="2"/>
  <c r="AA2341" i="2"/>
  <c r="AA2237" i="2"/>
  <c r="AA1974" i="2"/>
  <c r="AA1870" i="2"/>
  <c r="AA1765" i="2"/>
  <c r="AA1503" i="2"/>
  <c r="AA930" i="2"/>
  <c r="AA443" i="2"/>
  <c r="AA164" i="2"/>
  <c r="AA60" i="2"/>
  <c r="V112" i="2"/>
  <c r="AA2026" i="2"/>
  <c r="AA1922" i="2"/>
  <c r="AA880" i="2"/>
  <c r="AA393" i="2"/>
  <c r="AA112" i="2"/>
  <c r="V2340" i="2"/>
  <c r="V2025" i="2"/>
  <c r="AA1869" i="2"/>
  <c r="V1817" i="2"/>
  <c r="AA1552" i="2"/>
  <c r="V1502" i="2"/>
  <c r="AA929" i="2"/>
  <c r="V879" i="2"/>
  <c r="AA111" i="2"/>
  <c r="V59" i="2"/>
  <c r="AA2236" i="2"/>
  <c r="AA1921" i="2"/>
  <c r="V1869" i="2"/>
  <c r="V1552" i="2"/>
  <c r="AA1172" i="2"/>
  <c r="V929" i="2"/>
  <c r="AA392" i="2"/>
  <c r="AA163" i="2"/>
  <c r="V111" i="2"/>
  <c r="AA2340" i="2"/>
  <c r="V2288" i="2"/>
  <c r="AA2025" i="2"/>
  <c r="V1973" i="2"/>
  <c r="AA1817" i="2"/>
  <c r="V1764" i="2"/>
  <c r="AA1502" i="2"/>
  <c r="AA2288" i="2"/>
  <c r="V2236" i="2"/>
  <c r="AA1973" i="2"/>
  <c r="V1921" i="2"/>
  <c r="AA1764" i="2"/>
  <c r="V1172" i="2"/>
  <c r="AA442" i="2"/>
  <c r="V392" i="2"/>
  <c r="V163" i="2"/>
  <c r="AA879" i="2"/>
  <c r="V442" i="2"/>
  <c r="AA59" i="2"/>
  <c r="AA1298" i="2"/>
  <c r="V1235" i="2"/>
  <c r="AA992" i="2"/>
  <c r="V827" i="2"/>
  <c r="AA634" i="2"/>
  <c r="V569" i="2"/>
  <c r="AA341" i="2"/>
  <c r="V1057" i="2"/>
  <c r="V277" i="2"/>
  <c r="V1298" i="2"/>
  <c r="AA1057" i="2"/>
  <c r="V992" i="2"/>
  <c r="AA698" i="2"/>
  <c r="V634" i="2"/>
  <c r="AA277" i="2"/>
  <c r="V341" i="2"/>
  <c r="V698" i="2"/>
  <c r="AA1235" i="2"/>
  <c r="V1121" i="2"/>
  <c r="AA827" i="2"/>
  <c r="V762" i="2"/>
  <c r="AA569" i="2"/>
  <c r="V505" i="2"/>
  <c r="AA1121" i="2"/>
  <c r="AA762" i="2"/>
  <c r="AA505" i="2"/>
  <c r="V110" i="2"/>
  <c r="V58" i="2"/>
  <c r="AA58" i="2"/>
  <c r="AA110" i="2"/>
  <c r="V2339" i="2"/>
  <c r="V2024" i="2"/>
  <c r="AA1868" i="2"/>
  <c r="V1816" i="2"/>
  <c r="AA1551" i="2"/>
  <c r="V1501" i="2"/>
  <c r="AA928" i="2"/>
  <c r="V878" i="2"/>
  <c r="AA109" i="2"/>
  <c r="V57" i="2"/>
  <c r="AA2235" i="2"/>
  <c r="AA1920" i="2"/>
  <c r="V1868" i="2"/>
  <c r="V1551" i="2"/>
  <c r="AA1171" i="2"/>
  <c r="V928" i="2"/>
  <c r="AA391" i="2"/>
  <c r="AA162" i="2"/>
  <c r="V109" i="2"/>
  <c r="AA2339" i="2"/>
  <c r="V2287" i="2"/>
  <c r="AA2024" i="2"/>
  <c r="V1972" i="2"/>
  <c r="AA1816" i="2"/>
  <c r="V1763" i="2"/>
  <c r="AA1501" i="2"/>
  <c r="AA878" i="2"/>
  <c r="V441" i="2"/>
  <c r="AA57" i="2"/>
  <c r="AA1972" i="2"/>
  <c r="V1920" i="2"/>
  <c r="V1171" i="2"/>
  <c r="V391" i="2"/>
  <c r="V162" i="2"/>
  <c r="AA2287" i="2"/>
  <c r="V2235" i="2"/>
  <c r="AA1763" i="2"/>
  <c r="AA441" i="2"/>
  <c r="AA1297" i="2"/>
  <c r="V1234" i="2"/>
  <c r="AA991" i="2"/>
  <c r="V826" i="2"/>
  <c r="AA633" i="2"/>
  <c r="V568" i="2"/>
  <c r="AA276" i="2"/>
  <c r="AA1120" i="2"/>
  <c r="V340" i="2"/>
  <c r="V1297" i="2"/>
  <c r="AA1056" i="2"/>
  <c r="V991" i="2"/>
  <c r="AA697" i="2"/>
  <c r="V633" i="2"/>
  <c r="AA340" i="2"/>
  <c r="V276" i="2"/>
  <c r="V1056" i="2"/>
  <c r="AA761" i="2"/>
  <c r="AA504" i="2"/>
  <c r="AA1234" i="2"/>
  <c r="V1120" i="2"/>
  <c r="AA826" i="2"/>
  <c r="V761" i="2"/>
  <c r="AA568" i="2"/>
  <c r="V504" i="2"/>
  <c r="V697" i="2"/>
  <c r="AA822" i="2"/>
  <c r="AA823" i="2"/>
  <c r="AA825" i="2"/>
  <c r="AA824" i="2"/>
  <c r="AA503" i="2"/>
  <c r="AA499" i="2"/>
  <c r="AA500" i="2"/>
  <c r="AA501" i="2"/>
  <c r="AA502" i="2"/>
  <c r="V2023" i="2"/>
  <c r="V1971" i="2"/>
  <c r="V1919" i="2"/>
  <c r="V1867" i="2"/>
  <c r="V1815" i="2"/>
  <c r="V1762" i="2"/>
  <c r="V1170" i="2"/>
  <c r="V927" i="2"/>
  <c r="V161" i="2"/>
  <c r="V108" i="2"/>
  <c r="V56" i="2"/>
  <c r="V2337" i="2"/>
  <c r="V2233" i="2"/>
  <c r="V1970" i="2"/>
  <c r="V1866" i="2"/>
  <c r="V1761" i="2"/>
  <c r="V1499" i="2"/>
  <c r="V926" i="2"/>
  <c r="V876" i="2"/>
  <c r="V389" i="2"/>
  <c r="AA159" i="2"/>
  <c r="AA55" i="2"/>
  <c r="V2338" i="2"/>
  <c r="AA2338" i="2"/>
  <c r="AA2286" i="2"/>
  <c r="AA2234" i="2"/>
  <c r="AA1550" i="2"/>
  <c r="AA1500" i="2"/>
  <c r="AA877" i="2"/>
  <c r="AA440" i="2"/>
  <c r="AA390" i="2"/>
  <c r="AA2285" i="2"/>
  <c r="AA2022" i="2"/>
  <c r="AA1918" i="2"/>
  <c r="AA1814" i="2"/>
  <c r="AA1549" i="2"/>
  <c r="AA1169" i="2"/>
  <c r="AA439" i="2"/>
  <c r="AA160" i="2"/>
  <c r="V159" i="2"/>
  <c r="V55" i="2"/>
  <c r="V2286" i="2"/>
  <c r="V1550" i="2"/>
  <c r="AA2023" i="2"/>
  <c r="AA1971" i="2"/>
  <c r="AA1919" i="2"/>
  <c r="AA1867" i="2"/>
  <c r="AA1815" i="2"/>
  <c r="AA1762" i="2"/>
  <c r="AA1170" i="2"/>
  <c r="AA927" i="2"/>
  <c r="AA161" i="2"/>
  <c r="AA108" i="2"/>
  <c r="AA56" i="2"/>
  <c r="AA2337" i="2"/>
  <c r="AA2233" i="2"/>
  <c r="AA1970" i="2"/>
  <c r="AA1866" i="2"/>
  <c r="AA1761" i="2"/>
  <c r="AA1499" i="2"/>
  <c r="AA926" i="2"/>
  <c r="AA876" i="2"/>
  <c r="AA389" i="2"/>
  <c r="V107" i="2"/>
  <c r="V2234" i="2"/>
  <c r="V1500" i="2"/>
  <c r="V1918" i="2"/>
  <c r="V160" i="2"/>
  <c r="V877" i="2"/>
  <c r="V2285" i="2"/>
  <c r="V2022" i="2"/>
  <c r="V1169" i="2"/>
  <c r="V439" i="2"/>
  <c r="AA107" i="2"/>
  <c r="V390" i="2"/>
  <c r="V1814" i="2"/>
  <c r="V440" i="2"/>
  <c r="V1549" i="2"/>
  <c r="AA1230" i="2"/>
  <c r="AA1231" i="2"/>
  <c r="AA1232" i="2"/>
  <c r="AA1233" i="2"/>
  <c r="V1296" i="2"/>
  <c r="V1295" i="2"/>
  <c r="V990" i="2"/>
  <c r="V989" i="2"/>
  <c r="V696" i="2"/>
  <c r="V695" i="2"/>
  <c r="V567" i="2"/>
  <c r="V566" i="2"/>
  <c r="V275" i="2"/>
  <c r="V1233" i="2"/>
  <c r="AA1118" i="2"/>
  <c r="V1054" i="2"/>
  <c r="V632" i="2"/>
  <c r="V503" i="2"/>
  <c r="V338" i="2"/>
  <c r="AA1119" i="2"/>
  <c r="AA1055" i="2"/>
  <c r="AA1054" i="2"/>
  <c r="AA760" i="2"/>
  <c r="AA759" i="2"/>
  <c r="AA632" i="2"/>
  <c r="AA631" i="2"/>
  <c r="AA339" i="2"/>
  <c r="AA338" i="2"/>
  <c r="V1119" i="2"/>
  <c r="V1055" i="2"/>
  <c r="V759" i="2"/>
  <c r="V631" i="2"/>
  <c r="AA1296" i="2"/>
  <c r="AA1295" i="2"/>
  <c r="V1232" i="2"/>
  <c r="V1118" i="2"/>
  <c r="AA990" i="2"/>
  <c r="AA989" i="2"/>
  <c r="V824" i="2"/>
  <c r="AA696" i="2"/>
  <c r="AA695" i="2"/>
  <c r="AA567" i="2"/>
  <c r="AA566" i="2"/>
  <c r="V502" i="2"/>
  <c r="AA275" i="2"/>
  <c r="V274" i="2"/>
  <c r="V825" i="2"/>
  <c r="V760" i="2"/>
  <c r="V339" i="2"/>
  <c r="AA274" i="2"/>
  <c r="V1294" i="2"/>
  <c r="AA758" i="2"/>
  <c r="AA988" i="2"/>
  <c r="V823" i="2"/>
  <c r="V758" i="2"/>
  <c r="AA1053" i="2"/>
  <c r="AA1294" i="2"/>
  <c r="V1231" i="2"/>
  <c r="V1117" i="2"/>
  <c r="V1053" i="2"/>
  <c r="AA1117" i="2"/>
  <c r="V988" i="2"/>
  <c r="AB106" i="2"/>
  <c r="AB1599" i="2"/>
  <c r="W1167" i="2"/>
  <c r="AB624" i="2"/>
  <c r="AB1549" i="2"/>
  <c r="W1551" i="2"/>
  <c r="AB1553" i="2"/>
  <c r="W1502" i="2"/>
  <c r="AF2651" i="3"/>
  <c r="AD2651" i="3"/>
  <c r="AE2651" i="3"/>
  <c r="AD2657" i="3"/>
  <c r="AE2657" i="3"/>
  <c r="AF2657" i="3"/>
  <c r="AG2131" i="3"/>
  <c r="AH2131" i="3"/>
  <c r="AG1801" i="3"/>
  <c r="AH1801" i="3"/>
  <c r="W1528" i="3"/>
  <c r="AA1528" i="3"/>
  <c r="AA1527" i="3"/>
  <c r="W1527" i="3"/>
  <c r="W1526" i="3"/>
  <c r="AA1525" i="3"/>
  <c r="AA1526" i="3"/>
  <c r="W1525" i="3"/>
  <c r="AA1523" i="3"/>
  <c r="AA1524" i="3"/>
  <c r="W1523" i="3"/>
  <c r="W1524" i="3"/>
  <c r="W1522" i="3"/>
  <c r="AA1522" i="3"/>
  <c r="W1521" i="3"/>
  <c r="AA1521" i="3"/>
  <c r="W1520" i="3"/>
  <c r="AA1466" i="3"/>
  <c r="W1466" i="3"/>
  <c r="Y1466" i="3" s="1"/>
  <c r="AA1520" i="3"/>
  <c r="W1465" i="3"/>
  <c r="Y1465" i="3" s="1"/>
  <c r="AA1519" i="3"/>
  <c r="W1467" i="3"/>
  <c r="Y1467" i="3" s="1"/>
  <c r="W1474" i="3"/>
  <c r="Y1474" i="3" s="1"/>
  <c r="W1479" i="3"/>
  <c r="Y1479" i="3" s="1"/>
  <c r="W1490" i="3"/>
  <c r="Y1490" i="3" s="1"/>
  <c r="W1496" i="3"/>
  <c r="Y1496" i="3" s="1"/>
  <c r="AA1501" i="3"/>
  <c r="AA1506" i="3"/>
  <c r="W1512" i="3"/>
  <c r="Y1512" i="3" s="1"/>
  <c r="AA1517" i="3"/>
  <c r="W1480" i="3"/>
  <c r="Y1480" i="3" s="1"/>
  <c r="AA1483" i="3"/>
  <c r="W1497" i="3"/>
  <c r="Y1497" i="3" s="1"/>
  <c r="W1505" i="3"/>
  <c r="Y1505" i="3" s="1"/>
  <c r="W1513" i="3"/>
  <c r="Y1513" i="3" s="1"/>
  <c r="AA1470" i="3"/>
  <c r="W1481" i="3"/>
  <c r="Y1481" i="3" s="1"/>
  <c r="AA1486" i="3"/>
  <c r="W1469" i="3"/>
  <c r="Y1469" i="3" s="1"/>
  <c r="AA1474" i="3"/>
  <c r="W1485" i="3"/>
  <c r="Y1485" i="3" s="1"/>
  <c r="AA1490" i="3"/>
  <c r="W1495" i="3"/>
  <c r="Y1495" i="3" s="1"/>
  <c r="AA1499" i="3"/>
  <c r="AA1504" i="3"/>
  <c r="W1511" i="3"/>
  <c r="Y1511" i="3" s="1"/>
  <c r="AA1515" i="3"/>
  <c r="W1519" i="3"/>
  <c r="AA1467" i="3"/>
  <c r="W1476" i="3"/>
  <c r="Y1476" i="3" s="1"/>
  <c r="AA1479" i="3"/>
  <c r="W1492" i="3"/>
  <c r="Y1492" i="3" s="1"/>
  <c r="AA1497" i="3"/>
  <c r="AA1502" i="3"/>
  <c r="W1508" i="3"/>
  <c r="Y1508" i="3" s="1"/>
  <c r="AA1513" i="3"/>
  <c r="W1468" i="3"/>
  <c r="Y1468" i="3" s="1"/>
  <c r="AA1481" i="3"/>
  <c r="AA1484" i="3"/>
  <c r="W1498" i="3"/>
  <c r="Y1498" i="3" s="1"/>
  <c r="W1506" i="3"/>
  <c r="Y1506" i="3" s="1"/>
  <c r="W1514" i="3"/>
  <c r="Y1514" i="3" s="1"/>
  <c r="W1471" i="3"/>
  <c r="Y1471" i="3" s="1"/>
  <c r="W1482" i="3"/>
  <c r="Y1482" i="3" s="1"/>
  <c r="W1487" i="3"/>
  <c r="Y1487" i="3" s="1"/>
  <c r="W1470" i="3"/>
  <c r="Y1470" i="3" s="1"/>
  <c r="W1475" i="3"/>
  <c r="Y1475" i="3" s="1"/>
  <c r="W1486" i="3"/>
  <c r="Y1486" i="3" s="1"/>
  <c r="W1491" i="3"/>
  <c r="Y1491" i="3" s="1"/>
  <c r="AA1495" i="3"/>
  <c r="AA1500" i="3"/>
  <c r="W1507" i="3"/>
  <c r="Y1507" i="3" s="1"/>
  <c r="AA1511" i="3"/>
  <c r="AA1516" i="3"/>
  <c r="AA1465" i="3"/>
  <c r="W1518" i="3"/>
  <c r="AA1468" i="3"/>
  <c r="AA1477" i="3"/>
  <c r="AA1480" i="3"/>
  <c r="AA1493" i="3"/>
  <c r="AA1498" i="3"/>
  <c r="W1504" i="3"/>
  <c r="Y1504" i="3" s="1"/>
  <c r="AA1509" i="3"/>
  <c r="AA1514" i="3"/>
  <c r="W1477" i="3"/>
  <c r="Y1477" i="3" s="1"/>
  <c r="AA1482" i="3"/>
  <c r="W1493" i="3"/>
  <c r="Y1493" i="3" s="1"/>
  <c r="W1501" i="3"/>
  <c r="Y1501" i="3" s="1"/>
  <c r="W1509" i="3"/>
  <c r="Y1509" i="3" s="1"/>
  <c r="W1517" i="3"/>
  <c r="Y1517" i="3" s="1"/>
  <c r="AA1471" i="3"/>
  <c r="W1484" i="3"/>
  <c r="Y1484" i="3" s="1"/>
  <c r="AA1487" i="3"/>
  <c r="W1472" i="3"/>
  <c r="Y1472" i="3" s="1"/>
  <c r="AA1475" i="3"/>
  <c r="AA1518" i="3"/>
  <c r="W1473" i="3"/>
  <c r="Y1473" i="3" s="1"/>
  <c r="AA1478" i="3"/>
  <c r="W1489" i="3"/>
  <c r="Y1489" i="3" s="1"/>
  <c r="AA1494" i="3"/>
  <c r="W1500" i="3"/>
  <c r="Y1500" i="3" s="1"/>
  <c r="AA1505" i="3"/>
  <c r="AA1510" i="3"/>
  <c r="W1516" i="3"/>
  <c r="Y1516" i="3" s="1"/>
  <c r="W1478" i="3"/>
  <c r="Y1478" i="3" s="1"/>
  <c r="W1483" i="3"/>
  <c r="Y1483" i="3" s="1"/>
  <c r="W1494" i="3"/>
  <c r="Y1494" i="3" s="1"/>
  <c r="W1502" i="3"/>
  <c r="Y1502" i="3" s="1"/>
  <c r="W1510" i="3"/>
  <c r="Y1510" i="3" s="1"/>
  <c r="AA1469" i="3"/>
  <c r="AA1472" i="3"/>
  <c r="AA1485" i="3"/>
  <c r="AA1488" i="3"/>
  <c r="AA1473" i="3"/>
  <c r="AA1476" i="3"/>
  <c r="AA1489" i="3"/>
  <c r="AA1492" i="3"/>
  <c r="W1499" i="3"/>
  <c r="Y1499" i="3" s="1"/>
  <c r="AA1503" i="3"/>
  <c r="AA1508" i="3"/>
  <c r="W1515" i="3"/>
  <c r="Y1515" i="3" s="1"/>
  <c r="AA1491" i="3"/>
  <c r="AA1512" i="3"/>
  <c r="AA1496" i="3"/>
  <c r="W1503" i="3"/>
  <c r="Y1503" i="3" s="1"/>
  <c r="W1488" i="3"/>
  <c r="Y1488" i="3" s="1"/>
  <c r="AA1507" i="3"/>
  <c r="AH2415" i="3"/>
  <c r="AG2415" i="3"/>
  <c r="AG2434" i="3"/>
  <c r="AG2414" i="3"/>
  <c r="AH2414" i="3"/>
  <c r="AH2398" i="3"/>
  <c r="AG2398" i="3"/>
  <c r="AG2411" i="3"/>
  <c r="AH2411" i="3"/>
  <c r="AG2436" i="3"/>
  <c r="AG2407" i="3"/>
  <c r="AH2407" i="3"/>
  <c r="Y1292" i="3"/>
  <c r="Y1296" i="3"/>
  <c r="AB1055" i="2"/>
  <c r="AB1056" i="2"/>
  <c r="W1058" i="2"/>
  <c r="AB338" i="2"/>
  <c r="W340" i="2"/>
  <c r="W342" i="2"/>
  <c r="AB877" i="2"/>
  <c r="W878" i="2"/>
  <c r="AB880" i="2"/>
  <c r="W274" i="2"/>
  <c r="AB277" i="2"/>
  <c r="AB107" i="2"/>
  <c r="W109" i="2"/>
  <c r="W111" i="2"/>
  <c r="W55" i="2"/>
  <c r="W57" i="2"/>
  <c r="Y57" i="2" s="1"/>
  <c r="W59" i="2"/>
  <c r="Y59" i="2" s="1"/>
  <c r="AB926" i="2"/>
  <c r="AB928" i="2"/>
  <c r="W930" i="2"/>
  <c r="AB2337" i="2"/>
  <c r="AB2340" i="2"/>
  <c r="W2237" i="2"/>
  <c r="AB2237" i="2"/>
  <c r="W2236" i="2"/>
  <c r="AB2236" i="2"/>
  <c r="W2235" i="2"/>
  <c r="AB2235" i="2"/>
  <c r="AB2233" i="2"/>
  <c r="AB2234" i="2"/>
  <c r="W2233" i="2"/>
  <c r="W2234" i="2"/>
  <c r="AB2023" i="2"/>
  <c r="AB2025" i="2"/>
  <c r="W1971" i="2"/>
  <c r="W1972" i="2"/>
  <c r="AB1974" i="2"/>
  <c r="AB1919" i="2"/>
  <c r="W1921" i="2"/>
  <c r="W1867" i="2"/>
  <c r="AB1868" i="2"/>
  <c r="W1870" i="2"/>
  <c r="AB1815" i="2"/>
  <c r="AB1817" i="2"/>
  <c r="W1762" i="2"/>
  <c r="W1763" i="2"/>
  <c r="AB1765" i="2"/>
  <c r="AB1502" i="2"/>
  <c r="W1295" i="2"/>
  <c r="W1297" i="2"/>
  <c r="AB1299" i="2"/>
  <c r="AB1117" i="2"/>
  <c r="AB1119" i="2"/>
  <c r="AB1121" i="2"/>
  <c r="W988" i="2"/>
  <c r="AB989" i="2"/>
  <c r="AB992" i="2"/>
  <c r="AB823" i="2"/>
  <c r="AB822" i="2"/>
  <c r="AB827" i="2"/>
  <c r="AB631" i="2"/>
  <c r="W633" i="2"/>
  <c r="AB635" i="2"/>
  <c r="W160" i="2"/>
  <c r="AB162" i="2"/>
  <c r="AB164" i="2"/>
  <c r="AB2286" i="2"/>
  <c r="W2288" i="2"/>
  <c r="W1232" i="2"/>
  <c r="AB1232" i="2"/>
  <c r="AB1235" i="2"/>
  <c r="W696" i="2"/>
  <c r="AB697" i="2"/>
  <c r="AB699" i="2"/>
  <c r="W759" i="2"/>
  <c r="W761" i="2"/>
  <c r="W763" i="2"/>
  <c r="AB499" i="2"/>
  <c r="AB504" i="2"/>
  <c r="AB506" i="2"/>
  <c r="W566" i="2"/>
  <c r="W568" i="2"/>
  <c r="W570" i="2"/>
  <c r="AB1170" i="2"/>
  <c r="W1172" i="2"/>
  <c r="W2334" i="2"/>
  <c r="W1051" i="2"/>
  <c r="AB2019" i="2"/>
  <c r="W1291" i="2"/>
  <c r="AB1116" i="2"/>
  <c r="W500" i="2"/>
  <c r="W1549" i="2"/>
  <c r="AB1551" i="2"/>
  <c r="W1553" i="2"/>
  <c r="W1500" i="2"/>
  <c r="W1503" i="2"/>
  <c r="AE2653" i="3"/>
  <c r="AD2653" i="3"/>
  <c r="AF2653" i="3"/>
  <c r="AE2656" i="3"/>
  <c r="AD2656" i="3"/>
  <c r="AF2656" i="3"/>
  <c r="AA803" i="3"/>
  <c r="W803" i="3"/>
  <c r="AA802" i="3"/>
  <c r="W802" i="3"/>
  <c r="W801" i="3"/>
  <c r="AA801" i="3"/>
  <c r="AA799" i="3"/>
  <c r="W800" i="3"/>
  <c r="W799" i="3"/>
  <c r="AA800" i="3"/>
  <c r="AA798" i="3"/>
  <c r="W798" i="3"/>
  <c r="W797" i="3"/>
  <c r="AA797" i="3"/>
  <c r="AA796" i="3"/>
  <c r="W776" i="3"/>
  <c r="Y776" i="3" s="1"/>
  <c r="AA779" i="3"/>
  <c r="W777" i="3"/>
  <c r="Y777" i="3" s="1"/>
  <c r="AA782" i="3"/>
  <c r="AA794" i="3"/>
  <c r="AA775" i="3"/>
  <c r="AA784" i="3"/>
  <c r="AA788" i="3"/>
  <c r="AA792" i="3"/>
  <c r="W773" i="3"/>
  <c r="Y773" i="3" s="1"/>
  <c r="W784" i="3"/>
  <c r="Y784" i="3" s="1"/>
  <c r="W792" i="3"/>
  <c r="Y792" i="3" s="1"/>
  <c r="W796" i="3"/>
  <c r="AA778" i="3"/>
  <c r="W793" i="3"/>
  <c r="Y793" i="3" s="1"/>
  <c r="W782" i="3"/>
  <c r="Y782" i="3" s="1"/>
  <c r="AA791" i="3"/>
  <c r="AA774" i="3"/>
  <c r="W783" i="3"/>
  <c r="Y783" i="3" s="1"/>
  <c r="W787" i="3"/>
  <c r="Y787" i="3" s="1"/>
  <c r="W791" i="3"/>
  <c r="Y791" i="3" s="1"/>
  <c r="AA795" i="3"/>
  <c r="W781" i="3"/>
  <c r="Y781" i="3" s="1"/>
  <c r="AA789" i="3"/>
  <c r="AA777" i="3"/>
  <c r="W779" i="3"/>
  <c r="Y779" i="3" s="1"/>
  <c r="AA773" i="3"/>
  <c r="W786" i="3"/>
  <c r="Y786" i="3" s="1"/>
  <c r="W794" i="3"/>
  <c r="Y794" i="3" s="1"/>
  <c r="AA785" i="3"/>
  <c r="W761" i="3"/>
  <c r="Y761" i="3" s="1"/>
  <c r="W745" i="3"/>
  <c r="Y745" i="3" s="1"/>
  <c r="W760" i="3"/>
  <c r="Y760" i="3" s="1"/>
  <c r="AA771" i="3"/>
  <c r="AA755" i="3"/>
  <c r="AA766" i="3"/>
  <c r="AA750" i="3"/>
  <c r="W763" i="3"/>
  <c r="Y763" i="3" s="1"/>
  <c r="W747" i="3"/>
  <c r="Y747" i="3" s="1"/>
  <c r="W758" i="3"/>
  <c r="Y758" i="3" s="1"/>
  <c r="AA769" i="3"/>
  <c r="AA753" i="3"/>
  <c r="AA768" i="3"/>
  <c r="AA752" i="3"/>
  <c r="W778" i="3"/>
  <c r="Y778" i="3" s="1"/>
  <c r="AA780" i="3"/>
  <c r="W774" i="3"/>
  <c r="Y774" i="3" s="1"/>
  <c r="AA786" i="3"/>
  <c r="W795" i="3"/>
  <c r="Y795" i="3" s="1"/>
  <c r="W788" i="3"/>
  <c r="Y788" i="3" s="1"/>
  <c r="W757" i="3"/>
  <c r="Y757" i="3" s="1"/>
  <c r="W772" i="3"/>
  <c r="Y772" i="3" s="1"/>
  <c r="W756" i="3"/>
  <c r="Y756" i="3" s="1"/>
  <c r="AA767" i="3"/>
  <c r="AA751" i="3"/>
  <c r="AA762" i="3"/>
  <c r="AA746" i="3"/>
  <c r="W759" i="3"/>
  <c r="Y759" i="3" s="1"/>
  <c r="W770" i="3"/>
  <c r="Y770" i="3" s="1"/>
  <c r="W754" i="3"/>
  <c r="Y754" i="3" s="1"/>
  <c r="AA765" i="3"/>
  <c r="AA749" i="3"/>
  <c r="AA764" i="3"/>
  <c r="AA748" i="3"/>
  <c r="W785" i="3"/>
  <c r="Y785" i="3" s="1"/>
  <c r="AA783" i="3"/>
  <c r="W780" i="3"/>
  <c r="Y780" i="3" s="1"/>
  <c r="W790" i="3"/>
  <c r="Y790" i="3" s="1"/>
  <c r="W775" i="3"/>
  <c r="Y775" i="3" s="1"/>
  <c r="AA793" i="3"/>
  <c r="W769" i="3"/>
  <c r="Y769" i="3" s="1"/>
  <c r="W753" i="3"/>
  <c r="Y753" i="3" s="1"/>
  <c r="W768" i="3"/>
  <c r="Y768" i="3" s="1"/>
  <c r="W752" i="3"/>
  <c r="Y752" i="3" s="1"/>
  <c r="AA763" i="3"/>
  <c r="AA747" i="3"/>
  <c r="AA758" i="3"/>
  <c r="W771" i="3"/>
  <c r="Y771" i="3" s="1"/>
  <c r="W755" i="3"/>
  <c r="Y755" i="3" s="1"/>
  <c r="W766" i="3"/>
  <c r="Y766" i="3" s="1"/>
  <c r="W750" i="3"/>
  <c r="Y750" i="3" s="1"/>
  <c r="AA761" i="3"/>
  <c r="AA745" i="3"/>
  <c r="AA760" i="3"/>
  <c r="W789" i="3"/>
  <c r="Y789" i="3" s="1"/>
  <c r="AA787" i="3"/>
  <c r="AA781" i="3"/>
  <c r="AA790" i="3"/>
  <c r="AA776" i="3"/>
  <c r="W765" i="3"/>
  <c r="Y765" i="3" s="1"/>
  <c r="W749" i="3"/>
  <c r="Y749" i="3" s="1"/>
  <c r="W764" i="3"/>
  <c r="Y764" i="3" s="1"/>
  <c r="W748" i="3"/>
  <c r="Y748" i="3" s="1"/>
  <c r="AA759" i="3"/>
  <c r="AA770" i="3"/>
  <c r="AA754" i="3"/>
  <c r="W767" i="3"/>
  <c r="Y767" i="3" s="1"/>
  <c r="W751" i="3"/>
  <c r="Y751" i="3" s="1"/>
  <c r="W762" i="3"/>
  <c r="Y762" i="3" s="1"/>
  <c r="W746" i="3"/>
  <c r="Y746" i="3" s="1"/>
  <c r="AA757" i="3"/>
  <c r="AA772" i="3"/>
  <c r="AA756" i="3"/>
  <c r="Y93" i="3"/>
  <c r="Y81" i="3"/>
  <c r="Y112" i="3"/>
  <c r="Y117" i="3"/>
  <c r="Y85" i="3"/>
  <c r="Y104" i="3"/>
  <c r="Y80" i="3"/>
  <c r="Y82" i="3"/>
  <c r="Y109" i="3"/>
  <c r="Y96" i="3"/>
  <c r="Y84" i="3"/>
  <c r="Y123" i="3"/>
  <c r="Y129" i="3"/>
  <c r="Y132" i="3"/>
  <c r="Y108" i="3"/>
  <c r="Y105" i="3"/>
  <c r="Y102" i="3"/>
  <c r="Y99" i="3"/>
  <c r="Y98" i="3"/>
  <c r="Y95" i="3"/>
  <c r="Y127" i="3"/>
  <c r="Y122" i="3"/>
  <c r="Y124" i="3"/>
  <c r="Y125" i="3"/>
  <c r="Y121" i="3"/>
  <c r="Y118" i="3"/>
  <c r="Y116" i="3"/>
  <c r="Y113" i="3"/>
  <c r="Y110" i="3"/>
  <c r="Y107" i="3"/>
  <c r="Y106" i="3"/>
  <c r="Y103" i="3"/>
  <c r="Y119" i="3"/>
  <c r="Y130" i="3"/>
  <c r="Y128" i="3"/>
  <c r="Y92" i="3"/>
  <c r="Y89" i="3"/>
  <c r="Y86" i="3"/>
  <c r="Y83" i="3"/>
  <c r="Y115" i="3"/>
  <c r="Y114" i="3"/>
  <c r="Y111" i="3"/>
  <c r="Y126" i="3"/>
  <c r="Y131" i="3"/>
  <c r="Y120" i="3"/>
  <c r="Y100" i="3"/>
  <c r="Y97" i="3"/>
  <c r="Y94" i="3"/>
  <c r="Y91" i="3"/>
  <c r="Y90" i="3"/>
  <c r="Y87" i="3"/>
  <c r="AA542" i="3"/>
  <c r="AA608" i="3"/>
  <c r="W608" i="3"/>
  <c r="W542" i="3"/>
  <c r="AA541" i="3"/>
  <c r="W607" i="3"/>
  <c r="W541" i="3"/>
  <c r="AA607" i="3"/>
  <c r="AA606" i="3"/>
  <c r="W540" i="3"/>
  <c r="W606" i="3"/>
  <c r="AA540" i="3"/>
  <c r="AA604" i="3"/>
  <c r="AA538" i="3"/>
  <c r="W604" i="3"/>
  <c r="W605" i="3"/>
  <c r="W539" i="3"/>
  <c r="W538" i="3"/>
  <c r="AA605" i="3"/>
  <c r="AA539" i="3"/>
  <c r="AA603" i="3"/>
  <c r="AA537" i="3"/>
  <c r="W537" i="3"/>
  <c r="W603" i="3"/>
  <c r="AA536" i="3"/>
  <c r="AA602" i="3"/>
  <c r="W536" i="3"/>
  <c r="W602" i="3"/>
  <c r="AA601" i="3"/>
  <c r="W535" i="3"/>
  <c r="W601" i="3"/>
  <c r="AA535" i="3"/>
  <c r="W600" i="3"/>
  <c r="AA534" i="3"/>
  <c r="W534" i="3"/>
  <c r="AA600" i="3"/>
  <c r="W551" i="3"/>
  <c r="Y551" i="3" s="1"/>
  <c r="W554" i="3"/>
  <c r="Y554" i="3" s="1"/>
  <c r="AA560" i="3"/>
  <c r="W570" i="3"/>
  <c r="Y570" i="3" s="1"/>
  <c r="W550" i="3"/>
  <c r="Y550" i="3" s="1"/>
  <c r="W561" i="3"/>
  <c r="Y561" i="3" s="1"/>
  <c r="W562" i="3"/>
  <c r="Y562" i="3" s="1"/>
  <c r="AA554" i="3"/>
  <c r="W559" i="3"/>
  <c r="Y559" i="3" s="1"/>
  <c r="AA570" i="3"/>
  <c r="W575" i="3"/>
  <c r="Y575" i="3" s="1"/>
  <c r="W590" i="3"/>
  <c r="Y590" i="3" s="1"/>
  <c r="W483" i="3"/>
  <c r="Y483" i="3" s="1"/>
  <c r="W492" i="3"/>
  <c r="Y492" i="3" s="1"/>
  <c r="AA501" i="3"/>
  <c r="W571" i="3"/>
  <c r="Y571" i="3" s="1"/>
  <c r="W581" i="3"/>
  <c r="Y581" i="3" s="1"/>
  <c r="AA589" i="3"/>
  <c r="W482" i="3"/>
  <c r="Y482" i="3" s="1"/>
  <c r="AA491" i="3"/>
  <c r="AA564" i="3"/>
  <c r="AA574" i="3"/>
  <c r="W580" i="3"/>
  <c r="Y580" i="3" s="1"/>
  <c r="AA592" i="3"/>
  <c r="AA597" i="3"/>
  <c r="W485" i="3"/>
  <c r="Y485" i="3" s="1"/>
  <c r="W495" i="3"/>
  <c r="Y495" i="3" s="1"/>
  <c r="AA577" i="3"/>
  <c r="AA588" i="3"/>
  <c r="AA594" i="3"/>
  <c r="AA492" i="3"/>
  <c r="W578" i="3"/>
  <c r="Y578" i="3" s="1"/>
  <c r="W588" i="3"/>
  <c r="Y588" i="3" s="1"/>
  <c r="W597" i="3"/>
  <c r="Y597" i="3" s="1"/>
  <c r="W488" i="3"/>
  <c r="Y488" i="3" s="1"/>
  <c r="AA500" i="3"/>
  <c r="W513" i="3"/>
  <c r="Y513" i="3" s="1"/>
  <c r="AA516" i="3"/>
  <c r="W520" i="3"/>
  <c r="Y520" i="3" s="1"/>
  <c r="W530" i="3"/>
  <c r="Y530" i="3" s="1"/>
  <c r="AA510" i="3"/>
  <c r="AA529" i="3"/>
  <c r="AA505" i="3"/>
  <c r="AA511" i="3"/>
  <c r="AA520" i="3"/>
  <c r="AA528" i="3"/>
  <c r="AA499" i="3"/>
  <c r="W511" i="3"/>
  <c r="Y511" i="3" s="1"/>
  <c r="AA531" i="3"/>
  <c r="W505" i="3"/>
  <c r="Y505" i="3" s="1"/>
  <c r="AA518" i="3"/>
  <c r="AA524" i="3"/>
  <c r="AA533" i="3"/>
  <c r="AA551" i="3"/>
  <c r="W557" i="3"/>
  <c r="Y557" i="3" s="1"/>
  <c r="AA561" i="3"/>
  <c r="W573" i="3"/>
  <c r="Y573" i="3" s="1"/>
  <c r="W552" i="3"/>
  <c r="Y552" i="3" s="1"/>
  <c r="AA562" i="3"/>
  <c r="W549" i="3"/>
  <c r="Y549" i="3" s="1"/>
  <c r="W556" i="3"/>
  <c r="Y556" i="3" s="1"/>
  <c r="AA563" i="3"/>
  <c r="W572" i="3"/>
  <c r="Y572" i="3" s="1"/>
  <c r="AA579" i="3"/>
  <c r="W594" i="3"/>
  <c r="Y594" i="3" s="1"/>
  <c r="W484" i="3"/>
  <c r="Y484" i="3" s="1"/>
  <c r="AA493" i="3"/>
  <c r="W565" i="3"/>
  <c r="Y565" i="3" s="1"/>
  <c r="AA576" i="3"/>
  <c r="AA583" i="3"/>
  <c r="W591" i="3"/>
  <c r="Y591" i="3" s="1"/>
  <c r="W486" i="3"/>
  <c r="Y486" i="3" s="1"/>
  <c r="AA495" i="3"/>
  <c r="AA565" i="3"/>
  <c r="AA575" i="3"/>
  <c r="AA582" i="3"/>
  <c r="W593" i="3"/>
  <c r="Y593" i="3" s="1"/>
  <c r="W599" i="3"/>
  <c r="Y599" i="3" s="1"/>
  <c r="AA488" i="3"/>
  <c r="AA497" i="3"/>
  <c r="W579" i="3"/>
  <c r="Y579" i="3" s="1"/>
  <c r="W589" i="3"/>
  <c r="Y589" i="3" s="1"/>
  <c r="W598" i="3"/>
  <c r="Y598" i="3" s="1"/>
  <c r="W493" i="3"/>
  <c r="Y493" i="3" s="1"/>
  <c r="AA584" i="3"/>
  <c r="AA590" i="3"/>
  <c r="AA547" i="3"/>
  <c r="AA490" i="3"/>
  <c r="W501" i="3"/>
  <c r="Y501" i="3" s="1"/>
  <c r="AA514" i="3"/>
  <c r="AA517" i="3"/>
  <c r="W521" i="3"/>
  <c r="Y521" i="3" s="1"/>
  <c r="W499" i="3"/>
  <c r="Y499" i="3" s="1"/>
  <c r="W516" i="3"/>
  <c r="Y516" i="3" s="1"/>
  <c r="W531" i="3"/>
  <c r="Y531" i="3" s="1"/>
  <c r="AA507" i="3"/>
  <c r="AA513" i="3"/>
  <c r="W524" i="3"/>
  <c r="Y524" i="3" s="1"/>
  <c r="AA532" i="3"/>
  <c r="W503" i="3"/>
  <c r="Y503" i="3" s="1"/>
  <c r="W517" i="3"/>
  <c r="Y517" i="3" s="1"/>
  <c r="W532" i="3"/>
  <c r="Y532" i="3" s="1"/>
  <c r="AA508" i="3"/>
  <c r="AA521" i="3"/>
  <c r="W525" i="3"/>
  <c r="Y525" i="3" s="1"/>
  <c r="AA552" i="3"/>
  <c r="AA558" i="3"/>
  <c r="W563" i="3"/>
  <c r="Y563" i="3" s="1"/>
  <c r="AA548" i="3"/>
  <c r="AA555" i="3"/>
  <c r="W555" i="3"/>
  <c r="Y555" i="3" s="1"/>
  <c r="AA550" i="3"/>
  <c r="AA556" i="3"/>
  <c r="W566" i="3"/>
  <c r="Y566" i="3" s="1"/>
  <c r="AA572" i="3"/>
  <c r="W582" i="3"/>
  <c r="Y582" i="3" s="1"/>
  <c r="AA599" i="3"/>
  <c r="AA485" i="3"/>
  <c r="W498" i="3"/>
  <c r="Y498" i="3" s="1"/>
  <c r="AA568" i="3"/>
  <c r="W577" i="3"/>
  <c r="Y577" i="3" s="1"/>
  <c r="W584" i="3"/>
  <c r="Y584" i="3" s="1"/>
  <c r="AA596" i="3"/>
  <c r="W487" i="3"/>
  <c r="Y487" i="3" s="1"/>
  <c r="W496" i="3"/>
  <c r="Y496" i="3" s="1"/>
  <c r="W567" i="3"/>
  <c r="Y567" i="3" s="1"/>
  <c r="W576" i="3"/>
  <c r="Y576" i="3" s="1"/>
  <c r="AA585" i="3"/>
  <c r="AA595" i="3"/>
  <c r="W547" i="3"/>
  <c r="Y547" i="3" s="1"/>
  <c r="W491" i="3"/>
  <c r="Y491" i="3" s="1"/>
  <c r="AA566" i="3"/>
  <c r="AA581" i="3"/>
  <c r="AA591" i="3"/>
  <c r="AA486" i="3"/>
  <c r="W564" i="3"/>
  <c r="Y564" i="3" s="1"/>
  <c r="W585" i="3"/>
  <c r="Y585" i="3" s="1"/>
  <c r="AA593" i="3"/>
  <c r="AA483" i="3"/>
  <c r="AA494" i="3"/>
  <c r="W510" i="3"/>
  <c r="Y510" i="3" s="1"/>
  <c r="W515" i="3"/>
  <c r="Y515" i="3" s="1"/>
  <c r="W519" i="3"/>
  <c r="Y519" i="3" s="1"/>
  <c r="AA522" i="3"/>
  <c r="AA502" i="3"/>
  <c r="AA526" i="3"/>
  <c r="AA503" i="3"/>
  <c r="W508" i="3"/>
  <c r="Y508" i="3" s="1"/>
  <c r="W514" i="3"/>
  <c r="Y514" i="3" s="1"/>
  <c r="AA525" i="3"/>
  <c r="W533" i="3"/>
  <c r="Y533" i="3" s="1"/>
  <c r="W506" i="3"/>
  <c r="Y506" i="3" s="1"/>
  <c r="AA523" i="3"/>
  <c r="W502" i="3"/>
  <c r="Y502" i="3" s="1"/>
  <c r="W509" i="3"/>
  <c r="Y509" i="3" s="1"/>
  <c r="W522" i="3"/>
  <c r="Y522" i="3" s="1"/>
  <c r="W528" i="3"/>
  <c r="Y528" i="3" s="1"/>
  <c r="AA481" i="3"/>
  <c r="W548" i="3"/>
  <c r="Y548" i="3" s="1"/>
  <c r="W553" i="3"/>
  <c r="Y553" i="3" s="1"/>
  <c r="W560" i="3"/>
  <c r="Y560" i="3" s="1"/>
  <c r="AA567" i="3"/>
  <c r="AA549" i="3"/>
  <c r="W558" i="3"/>
  <c r="Y558" i="3" s="1"/>
  <c r="AA559" i="3"/>
  <c r="AA553" i="3"/>
  <c r="AA557" i="3"/>
  <c r="W569" i="3"/>
  <c r="Y569" i="3" s="1"/>
  <c r="AA573" i="3"/>
  <c r="W586" i="3"/>
  <c r="Y586" i="3" s="1"/>
  <c r="AA482" i="3"/>
  <c r="W490" i="3"/>
  <c r="Y490" i="3" s="1"/>
  <c r="W500" i="3"/>
  <c r="Y500" i="3" s="1"/>
  <c r="AA569" i="3"/>
  <c r="AA580" i="3"/>
  <c r="AA586" i="3"/>
  <c r="AA598" i="3"/>
  <c r="AA489" i="3"/>
  <c r="AA498" i="3"/>
  <c r="AA571" i="3"/>
  <c r="AA578" i="3"/>
  <c r="W587" i="3"/>
  <c r="Y587" i="3" s="1"/>
  <c r="W596" i="3"/>
  <c r="Y596" i="3" s="1"/>
  <c r="AA484" i="3"/>
  <c r="W494" i="3"/>
  <c r="Y494" i="3" s="1"/>
  <c r="W568" i="3"/>
  <c r="Y568" i="3" s="1"/>
  <c r="W583" i="3"/>
  <c r="Y583" i="3" s="1"/>
  <c r="W592" i="3"/>
  <c r="Y592" i="3" s="1"/>
  <c r="W489" i="3"/>
  <c r="Y489" i="3" s="1"/>
  <c r="W574" i="3"/>
  <c r="Y574" i="3" s="1"/>
  <c r="AA587" i="3"/>
  <c r="W595" i="3"/>
  <c r="Y595" i="3" s="1"/>
  <c r="AA487" i="3"/>
  <c r="W497" i="3"/>
  <c r="Y497" i="3" s="1"/>
  <c r="W512" i="3"/>
  <c r="Y512" i="3" s="1"/>
  <c r="AA515" i="3"/>
  <c r="AA519" i="3"/>
  <c r="W526" i="3"/>
  <c r="Y526" i="3" s="1"/>
  <c r="AA506" i="3"/>
  <c r="AA527" i="3"/>
  <c r="W504" i="3"/>
  <c r="Y504" i="3" s="1"/>
  <c r="AA509" i="3"/>
  <c r="W518" i="3"/>
  <c r="Y518" i="3" s="1"/>
  <c r="W527" i="3"/>
  <c r="Y527" i="3" s="1"/>
  <c r="AA496" i="3"/>
  <c r="W507" i="3"/>
  <c r="Y507" i="3" s="1"/>
  <c r="W529" i="3"/>
  <c r="Y529" i="3" s="1"/>
  <c r="AA504" i="3"/>
  <c r="AA512" i="3"/>
  <c r="W523" i="3"/>
  <c r="Y523" i="3" s="1"/>
  <c r="AA530" i="3"/>
  <c r="W481" i="3"/>
  <c r="Y481" i="3" s="1"/>
  <c r="AG1602" i="3"/>
  <c r="AH1602" i="3"/>
  <c r="AA933" i="3"/>
  <c r="W933" i="3"/>
  <c r="W932" i="3"/>
  <c r="AA932" i="3"/>
  <c r="AA931" i="3"/>
  <c r="W931" i="3"/>
  <c r="W930" i="3"/>
  <c r="W929" i="3"/>
  <c r="AA930" i="3"/>
  <c r="AA929" i="3"/>
  <c r="AA928" i="3"/>
  <c r="W928" i="3"/>
  <c r="AA927" i="3"/>
  <c r="W927" i="3"/>
  <c r="AA926" i="3"/>
  <c r="W894" i="3"/>
  <c r="Y894" i="3" s="1"/>
  <c r="AA903" i="3"/>
  <c r="AA925" i="3"/>
  <c r="AA890" i="3"/>
  <c r="AA897" i="3"/>
  <c r="W905" i="3"/>
  <c r="Y905" i="3" s="1"/>
  <c r="AA918" i="3"/>
  <c r="W922" i="3"/>
  <c r="Y922" i="3" s="1"/>
  <c r="W890" i="3"/>
  <c r="Y890" i="3" s="1"/>
  <c r="AA899" i="3"/>
  <c r="AA908" i="3"/>
  <c r="AA911" i="3"/>
  <c r="AA915" i="3"/>
  <c r="W919" i="3"/>
  <c r="Y919" i="3" s="1"/>
  <c r="W891" i="3"/>
  <c r="Y891" i="3" s="1"/>
  <c r="AA894" i="3"/>
  <c r="AA901" i="3"/>
  <c r="W911" i="3"/>
  <c r="Y911" i="3" s="1"/>
  <c r="AA916" i="3"/>
  <c r="W926" i="3"/>
  <c r="AA895" i="3"/>
  <c r="W912" i="3"/>
  <c r="Y912" i="3" s="1"/>
  <c r="AA888" i="3"/>
  <c r="W895" i="3"/>
  <c r="Y895" i="3" s="1"/>
  <c r="AA898" i="3"/>
  <c r="AA905" i="3"/>
  <c r="AA919" i="3"/>
  <c r="AA923" i="3"/>
  <c r="AA891" i="3"/>
  <c r="W904" i="3"/>
  <c r="Y904" i="3" s="1"/>
  <c r="W909" i="3"/>
  <c r="Y909" i="3" s="1"/>
  <c r="W913" i="3"/>
  <c r="Y913" i="3" s="1"/>
  <c r="W917" i="3"/>
  <c r="Y917" i="3" s="1"/>
  <c r="AA920" i="3"/>
  <c r="AA892" i="3"/>
  <c r="W899" i="3"/>
  <c r="Y899" i="3" s="1"/>
  <c r="AA902" i="3"/>
  <c r="AA912" i="3"/>
  <c r="W920" i="3"/>
  <c r="Y920" i="3" s="1"/>
  <c r="W900" i="3"/>
  <c r="Y900" i="3" s="1"/>
  <c r="W916" i="3"/>
  <c r="Y916" i="3" s="1"/>
  <c r="W889" i="3"/>
  <c r="Y889" i="3" s="1"/>
  <c r="AA896" i="3"/>
  <c r="W903" i="3"/>
  <c r="Y903" i="3" s="1"/>
  <c r="AA906" i="3"/>
  <c r="W921" i="3"/>
  <c r="Y921" i="3" s="1"/>
  <c r="W925" i="3"/>
  <c r="Y925" i="3" s="1"/>
  <c r="W896" i="3"/>
  <c r="Y896" i="3" s="1"/>
  <c r="W906" i="3"/>
  <c r="Y906" i="3" s="1"/>
  <c r="AA909" i="3"/>
  <c r="AA913" i="3"/>
  <c r="AA917" i="3"/>
  <c r="W923" i="3"/>
  <c r="Y923" i="3" s="1"/>
  <c r="W893" i="3"/>
  <c r="Y893" i="3" s="1"/>
  <c r="AA900" i="3"/>
  <c r="W908" i="3"/>
  <c r="Y908" i="3" s="1"/>
  <c r="W914" i="3"/>
  <c r="Y914" i="3" s="1"/>
  <c r="W924" i="3"/>
  <c r="Y924" i="3" s="1"/>
  <c r="W892" i="3"/>
  <c r="Y892" i="3" s="1"/>
  <c r="W902" i="3"/>
  <c r="Y902" i="3" s="1"/>
  <c r="AA922" i="3"/>
  <c r="AA889" i="3"/>
  <c r="W897" i="3"/>
  <c r="Y897" i="3" s="1"/>
  <c r="AA904" i="3"/>
  <c r="AA907" i="3"/>
  <c r="AA921" i="3"/>
  <c r="W888" i="3"/>
  <c r="Y888" i="3" s="1"/>
  <c r="W898" i="3"/>
  <c r="Y898" i="3" s="1"/>
  <c r="W907" i="3"/>
  <c r="Y907" i="3" s="1"/>
  <c r="AA910" i="3"/>
  <c r="AA914" i="3"/>
  <c r="W918" i="3"/>
  <c r="Y918" i="3" s="1"/>
  <c r="AA924" i="3"/>
  <c r="AA893" i="3"/>
  <c r="W901" i="3"/>
  <c r="Y901" i="3" s="1"/>
  <c r="W910" i="3"/>
  <c r="Y910" i="3" s="1"/>
  <c r="W915" i="3"/>
  <c r="Y915" i="3" s="1"/>
  <c r="W885" i="3"/>
  <c r="Y885" i="3" s="1"/>
  <c r="W880" i="3"/>
  <c r="Y880" i="3" s="1"/>
  <c r="AA879" i="3"/>
  <c r="AA874" i="3"/>
  <c r="W879" i="3"/>
  <c r="Y879" i="3" s="1"/>
  <c r="AA876" i="3"/>
  <c r="AA877" i="3"/>
  <c r="W881" i="3"/>
  <c r="Y881" i="3" s="1"/>
  <c r="AA880" i="3"/>
  <c r="AA875" i="3"/>
  <c r="AA882" i="3"/>
  <c r="W875" i="3"/>
  <c r="Y875" i="3" s="1"/>
  <c r="AA884" i="3"/>
  <c r="AA873" i="3"/>
  <c r="AA878" i="3"/>
  <c r="W877" i="3"/>
  <c r="Y877" i="3" s="1"/>
  <c r="AA887" i="3"/>
  <c r="W874" i="3"/>
  <c r="Y874" i="3" s="1"/>
  <c r="W887" i="3"/>
  <c r="Y887" i="3" s="1"/>
  <c r="W876" i="3"/>
  <c r="Y876" i="3" s="1"/>
  <c r="AA885" i="3"/>
  <c r="W878" i="3"/>
  <c r="Y878" i="3" s="1"/>
  <c r="AA886" i="3"/>
  <c r="W873" i="3"/>
  <c r="Y873" i="3" s="1"/>
  <c r="AA883" i="3"/>
  <c r="W882" i="3"/>
  <c r="Y882" i="3" s="1"/>
  <c r="W883" i="3"/>
  <c r="Y883" i="3" s="1"/>
  <c r="W884" i="3"/>
  <c r="Y884" i="3" s="1"/>
  <c r="AA881" i="3"/>
  <c r="W886" i="3"/>
  <c r="Y886" i="3" s="1"/>
  <c r="AH2421" i="3"/>
  <c r="AG2421" i="3"/>
  <c r="AH2405" i="3"/>
  <c r="AG2405" i="3"/>
  <c r="AG2446" i="3"/>
  <c r="AG2430" i="3"/>
  <c r="AH2401" i="3"/>
  <c r="AG2401" i="3"/>
  <c r="AG2447" i="3"/>
  <c r="AG2408" i="3"/>
  <c r="AH2408" i="3"/>
  <c r="AG2448" i="3"/>
  <c r="AG2432" i="3"/>
  <c r="AG2412" i="3"/>
  <c r="AH2412" i="3"/>
  <c r="AG2397" i="3"/>
  <c r="AH2397" i="3"/>
  <c r="Y101" i="3"/>
  <c r="Y1290" i="3"/>
  <c r="W1054" i="2"/>
  <c r="W1056" i="2"/>
  <c r="AB1058" i="2"/>
  <c r="W338" i="2"/>
  <c r="AB340" i="2"/>
  <c r="AB342" i="2"/>
  <c r="W877" i="2"/>
  <c r="AB878" i="2"/>
  <c r="W880" i="2"/>
  <c r="AB275" i="2"/>
  <c r="W277" i="2"/>
  <c r="W108" i="2"/>
  <c r="AB109" i="2"/>
  <c r="AB111" i="2"/>
  <c r="AB55" i="2"/>
  <c r="AB57" i="2"/>
  <c r="AB59" i="2"/>
  <c r="AB927" i="2"/>
  <c r="W929" i="2"/>
  <c r="AB2338" i="2"/>
  <c r="W2339" i="2"/>
  <c r="W2341" i="2"/>
  <c r="AB2022" i="2"/>
  <c r="W2024" i="2"/>
  <c r="AB2026" i="2"/>
  <c r="AB1970" i="2"/>
  <c r="AB1973" i="2"/>
  <c r="AB1918" i="2"/>
  <c r="AB1920" i="2"/>
  <c r="AB1922" i="2"/>
  <c r="AB1866" i="2"/>
  <c r="W1869" i="2"/>
  <c r="AB1814" i="2"/>
  <c r="W1816" i="2"/>
  <c r="AB1818" i="2"/>
  <c r="AB1761" i="2"/>
  <c r="AB1764" i="2"/>
  <c r="AB1500" i="2"/>
  <c r="AB1503" i="2"/>
  <c r="W1296" i="2"/>
  <c r="AB1297" i="2"/>
  <c r="W1299" i="2"/>
  <c r="W1117" i="2"/>
  <c r="W1118" i="2"/>
  <c r="W1121" i="2"/>
  <c r="AB988" i="2"/>
  <c r="AB990" i="2"/>
  <c r="W992" i="2"/>
  <c r="W823" i="2"/>
  <c r="AB824" i="2"/>
  <c r="W826" i="2"/>
  <c r="W828" i="2"/>
  <c r="AB632" i="2"/>
  <c r="AB633" i="2"/>
  <c r="W635" i="2"/>
  <c r="AB159" i="2"/>
  <c r="W162" i="2"/>
  <c r="W164" i="2"/>
  <c r="AB2285" i="2"/>
  <c r="AB2287" i="2"/>
  <c r="W2289" i="2"/>
  <c r="AB1233" i="2"/>
  <c r="W1234" i="2"/>
  <c r="W1236" i="2"/>
  <c r="AB695" i="2"/>
  <c r="AB698" i="2"/>
  <c r="W758" i="2"/>
  <c r="W760" i="2"/>
  <c r="AB762" i="2"/>
  <c r="W503" i="2"/>
  <c r="AB503" i="2"/>
  <c r="W504" i="2"/>
  <c r="W506" i="2"/>
  <c r="W567" i="2"/>
  <c r="AB568" i="2"/>
  <c r="AB570" i="2"/>
  <c r="AB1169" i="2"/>
  <c r="AB1171" i="2"/>
  <c r="AB1173" i="2"/>
  <c r="W1550" i="2"/>
  <c r="W1552" i="2"/>
  <c r="W1499" i="2"/>
  <c r="AD2652" i="3"/>
  <c r="AF2652" i="3"/>
  <c r="AE2652" i="3"/>
  <c r="AE2654" i="3"/>
  <c r="AD2654" i="3"/>
  <c r="AF2654" i="3"/>
  <c r="AH1668" i="3"/>
  <c r="AG1668" i="3"/>
  <c r="Y1352" i="3"/>
  <c r="Y1347" i="3"/>
  <c r="Y1351" i="3"/>
  <c r="Y1346" i="3"/>
  <c r="Y1353" i="3"/>
  <c r="Y1348" i="3"/>
  <c r="Y1349" i="3"/>
  <c r="Y1355" i="3"/>
  <c r="Y1381" i="3"/>
  <c r="Y1357" i="3"/>
  <c r="Y1382" i="3"/>
  <c r="Y1358" i="3"/>
  <c r="Y1376" i="3"/>
  <c r="Y1379" i="3"/>
  <c r="Y1373" i="3"/>
  <c r="Y1375" i="3"/>
  <c r="Y1367" i="3"/>
  <c r="Y1363" i="3"/>
  <c r="Y1378" i="3"/>
  <c r="Y1383" i="3"/>
  <c r="Y1366" i="3"/>
  <c r="Y1365" i="3"/>
  <c r="Y1360" i="3"/>
  <c r="Y1359" i="3"/>
  <c r="Y1354" i="3"/>
  <c r="Y1380" i="3"/>
  <c r="Y1364" i="3"/>
  <c r="Y1361" i="3"/>
  <c r="Y1377" i="3"/>
  <c r="Y1368" i="3"/>
  <c r="Y1374" i="3"/>
  <c r="Y1345" i="3"/>
  <c r="Y1370" i="3"/>
  <c r="Y1372" i="3"/>
  <c r="Y1371" i="3"/>
  <c r="Y1369" i="3"/>
  <c r="Y1384" i="3"/>
  <c r="Y1356" i="3"/>
  <c r="Y1362" i="3"/>
  <c r="AH107" i="3"/>
  <c r="AH101" i="3"/>
  <c r="AH96" i="3"/>
  <c r="AH99" i="3"/>
  <c r="AH108" i="3"/>
  <c r="AH102" i="3"/>
  <c r="AG123" i="3"/>
  <c r="AG121" i="3"/>
  <c r="AH97" i="3"/>
  <c r="AH95" i="3"/>
  <c r="AH104" i="3"/>
  <c r="AH100" i="3"/>
  <c r="AH105" i="3"/>
  <c r="AH103" i="3"/>
  <c r="AG129" i="3"/>
  <c r="AG130" i="3"/>
  <c r="AH94" i="3"/>
  <c r="AG120" i="3"/>
  <c r="AG127" i="3"/>
  <c r="AG125" i="3"/>
  <c r="AG128" i="3"/>
  <c r="AG101" i="3"/>
  <c r="AG109" i="3"/>
  <c r="AG117" i="3"/>
  <c r="AG96" i="3"/>
  <c r="AG104" i="3"/>
  <c r="AG112" i="3"/>
  <c r="AG97" i="3"/>
  <c r="AG105" i="3"/>
  <c r="AG113" i="3"/>
  <c r="AG99" i="3"/>
  <c r="AG107" i="3"/>
  <c r="AG115" i="3"/>
  <c r="AG132" i="3"/>
  <c r="AG124" i="3"/>
  <c r="AG98" i="3"/>
  <c r="AG106" i="3"/>
  <c r="AG114" i="3"/>
  <c r="AG95" i="3"/>
  <c r="AG103" i="3"/>
  <c r="AG111" i="3"/>
  <c r="AG122" i="3"/>
  <c r="AG126" i="3"/>
  <c r="AG119" i="3"/>
  <c r="AG131" i="3"/>
  <c r="AG118" i="3"/>
  <c r="AG100" i="3"/>
  <c r="AG108" i="3"/>
  <c r="AG116" i="3"/>
  <c r="AG94" i="3"/>
  <c r="AG102" i="3"/>
  <c r="AG110" i="3"/>
  <c r="AH1868" i="3"/>
  <c r="AG1868" i="3"/>
  <c r="AH2065" i="3"/>
  <c r="AG2065" i="3"/>
  <c r="AG2330" i="3"/>
  <c r="AH2330" i="3"/>
  <c r="AG2195" i="3"/>
  <c r="AH2195" i="3"/>
  <c r="AG2422" i="3"/>
  <c r="AH2422" i="3"/>
  <c r="AH2409" i="3"/>
  <c r="AG2409" i="3"/>
  <c r="AG2442" i="3"/>
  <c r="AG2426" i="3"/>
  <c r="AG2431" i="3"/>
  <c r="AH2418" i="3"/>
  <c r="AG2418" i="3"/>
  <c r="AG2443" i="3"/>
  <c r="AG2444" i="3"/>
  <c r="AG2428" i="3"/>
  <c r="AH2403" i="3"/>
  <c r="AG2403" i="3"/>
  <c r="AH106" i="3"/>
  <c r="Y1274" i="3"/>
  <c r="Y1293" i="3"/>
  <c r="AB1053" i="2"/>
  <c r="W1055" i="2"/>
  <c r="AB1057" i="2"/>
  <c r="W339" i="2"/>
  <c r="AB341" i="2"/>
  <c r="W876" i="2"/>
  <c r="W879" i="2"/>
  <c r="AB274" i="2"/>
  <c r="W276" i="2"/>
  <c r="W278" i="2"/>
  <c r="W107" i="2"/>
  <c r="W110" i="2"/>
  <c r="AB112" i="2"/>
  <c r="W56" i="2"/>
  <c r="Y56" i="2" s="1"/>
  <c r="AB58" i="2"/>
  <c r="AB60" i="2"/>
  <c r="W926" i="2"/>
  <c r="AB925" i="2"/>
  <c r="AB929" i="2"/>
  <c r="W2338" i="2"/>
  <c r="AB2339" i="2"/>
  <c r="AB2341" i="2"/>
  <c r="W2022" i="2"/>
  <c r="AB2024" i="2"/>
  <c r="W2026" i="2"/>
  <c r="AB1971" i="2"/>
  <c r="W1973" i="2"/>
  <c r="W1918" i="2"/>
  <c r="W1920" i="2"/>
  <c r="W1922" i="2"/>
  <c r="AB1867" i="2"/>
  <c r="AB1869" i="2"/>
  <c r="W1814" i="2"/>
  <c r="AB1816" i="2"/>
  <c r="W1818" i="2"/>
  <c r="AB1762" i="2"/>
  <c r="W1764" i="2"/>
  <c r="AB1499" i="2"/>
  <c r="W1294" i="2"/>
  <c r="AB1295" i="2"/>
  <c r="W1298" i="2"/>
  <c r="AB1118" i="2"/>
  <c r="AB1120" i="2"/>
  <c r="AB1122" i="2"/>
  <c r="W989" i="2"/>
  <c r="AB991" i="2"/>
  <c r="AB993" i="2"/>
  <c r="W825" i="2"/>
  <c r="AB825" i="2"/>
  <c r="AB826" i="2"/>
  <c r="AB828" i="2"/>
  <c r="W631" i="2"/>
  <c r="W634" i="2"/>
  <c r="W159" i="2"/>
  <c r="W161" i="2"/>
  <c r="W163" i="2"/>
  <c r="W2285" i="2"/>
  <c r="W2287" i="2"/>
  <c r="AB2289" i="2"/>
  <c r="W1231" i="2"/>
  <c r="AB1231" i="2"/>
  <c r="AB1234" i="2"/>
  <c r="AB1236" i="2"/>
  <c r="AB696" i="2"/>
  <c r="W698" i="2"/>
  <c r="AB758" i="2"/>
  <c r="AB760" i="2"/>
  <c r="W762" i="2"/>
  <c r="W502" i="2"/>
  <c r="AB500" i="2"/>
  <c r="AB505" i="2"/>
  <c r="AB566" i="2"/>
  <c r="W569" i="2"/>
  <c r="W1169" i="2"/>
  <c r="W1171" i="2"/>
  <c r="W1173" i="2"/>
  <c r="AB1759" i="2"/>
  <c r="AB690" i="2"/>
  <c r="AB1550" i="2"/>
  <c r="AB1552" i="2"/>
  <c r="W1501" i="2"/>
  <c r="AE2655" i="3"/>
  <c r="AD2655" i="3"/>
  <c r="AF2655" i="3"/>
  <c r="AD2650" i="3"/>
  <c r="AE2650" i="3"/>
  <c r="AF2650" i="3"/>
  <c r="AG1364" i="3"/>
  <c r="AG1355" i="3"/>
  <c r="AH1360" i="3"/>
  <c r="AG1366" i="3"/>
  <c r="AG1357" i="3"/>
  <c r="AH1366" i="3"/>
  <c r="AG1368" i="3"/>
  <c r="AG1369" i="3"/>
  <c r="AG1382" i="3"/>
  <c r="AH1356" i="3"/>
  <c r="AH1364" i="3"/>
  <c r="AH1355" i="3"/>
  <c r="AG1376" i="3"/>
  <c r="AH1354" i="3"/>
  <c r="AH1359" i="3"/>
  <c r="AG1380" i="3"/>
  <c r="AG1378" i="3"/>
  <c r="AH1358" i="3"/>
  <c r="AG1381" i="3"/>
  <c r="AG1361" i="3"/>
  <c r="AG1367" i="3"/>
  <c r="AG1372" i="3"/>
  <c r="AG1360" i="3"/>
  <c r="AG1374" i="3"/>
  <c r="AH1363" i="3"/>
  <c r="AG1359" i="3"/>
  <c r="AH1362" i="3"/>
  <c r="AG1384" i="3"/>
  <c r="AG1377" i="3"/>
  <c r="AG1365" i="3"/>
  <c r="AG1354" i="3"/>
  <c r="AG1383" i="3"/>
  <c r="AG1379" i="3"/>
  <c r="AG1375" i="3"/>
  <c r="AG1371" i="3"/>
  <c r="AG1370" i="3"/>
  <c r="AG1362" i="3"/>
  <c r="AG1363" i="3"/>
  <c r="AH1365" i="3"/>
  <c r="AH1357" i="3"/>
  <c r="AG1358" i="3"/>
  <c r="AG1373" i="3"/>
  <c r="AH1347" i="3"/>
  <c r="AH1342" i="3"/>
  <c r="AH1333" i="3"/>
  <c r="AG1349" i="3"/>
  <c r="AG1336" i="3"/>
  <c r="AH1352" i="3"/>
  <c r="AH1335" i="3"/>
  <c r="AG1351" i="3"/>
  <c r="AH1346" i="3"/>
  <c r="AH1337" i="3"/>
  <c r="AG1353" i="3"/>
  <c r="AH1348" i="3"/>
  <c r="AH1367" i="3"/>
  <c r="AG1339" i="3"/>
  <c r="AG1334" i="3"/>
  <c r="AH1350" i="3"/>
  <c r="AH1341" i="3"/>
  <c r="AG1344" i="3"/>
  <c r="AH1343" i="3"/>
  <c r="AG1338" i="3"/>
  <c r="AH1345" i="3"/>
  <c r="AG1340" i="3"/>
  <c r="AH1361" i="3"/>
  <c r="AG1356" i="3"/>
  <c r="AG1347" i="3"/>
  <c r="AG1342" i="3"/>
  <c r="AG1333" i="3"/>
  <c r="AH1349" i="3"/>
  <c r="AH1336" i="3"/>
  <c r="AG1352" i="3"/>
  <c r="AG1335" i="3"/>
  <c r="AH1351" i="3"/>
  <c r="AG1346" i="3"/>
  <c r="AG1337" i="3"/>
  <c r="AH1353" i="3"/>
  <c r="AG1348" i="3"/>
  <c r="AH1339" i="3"/>
  <c r="AH1334" i="3"/>
  <c r="AG1350" i="3"/>
  <c r="AG1341" i="3"/>
  <c r="AH1344" i="3"/>
  <c r="AG1343" i="3"/>
  <c r="AH1338" i="3"/>
  <c r="AG1345" i="3"/>
  <c r="AH1340" i="3"/>
  <c r="AA1130" i="3"/>
  <c r="W1130" i="3"/>
  <c r="W1129" i="3"/>
  <c r="AA1129" i="3"/>
  <c r="AA1128" i="3"/>
  <c r="W1128" i="3"/>
  <c r="AA1126" i="3"/>
  <c r="AA1127" i="3"/>
  <c r="W1126" i="3"/>
  <c r="W1127" i="3"/>
  <c r="AA1125" i="3"/>
  <c r="W1125" i="3"/>
  <c r="AA1124" i="3"/>
  <c r="W1124" i="3"/>
  <c r="AA1077" i="3"/>
  <c r="W1084" i="3"/>
  <c r="Y1084" i="3" s="1"/>
  <c r="AA1087" i="3"/>
  <c r="AA1094" i="3"/>
  <c r="W1081" i="3"/>
  <c r="Y1081" i="3" s="1"/>
  <c r="AA1088" i="3"/>
  <c r="AA1098" i="3"/>
  <c r="W1113" i="3"/>
  <c r="Y1113" i="3" s="1"/>
  <c r="AA1083" i="3"/>
  <c r="W1093" i="3"/>
  <c r="Y1093" i="3" s="1"/>
  <c r="W1102" i="3"/>
  <c r="Y1102" i="3" s="1"/>
  <c r="AA1119" i="3"/>
  <c r="AA1074" i="3"/>
  <c r="W1088" i="3"/>
  <c r="Y1088" i="3" s="1"/>
  <c r="W1100" i="3"/>
  <c r="Y1100" i="3" s="1"/>
  <c r="W1106" i="3"/>
  <c r="Y1106" i="3" s="1"/>
  <c r="W1110" i="3"/>
  <c r="Y1110" i="3" s="1"/>
  <c r="W1114" i="3"/>
  <c r="Y1114" i="3" s="1"/>
  <c r="W1118" i="3"/>
  <c r="Y1118" i="3" s="1"/>
  <c r="AA1121" i="3"/>
  <c r="W1077" i="3"/>
  <c r="Y1077" i="3" s="1"/>
  <c r="W1087" i="3"/>
  <c r="Y1087" i="3" s="1"/>
  <c r="W1105" i="3"/>
  <c r="Y1105" i="3" s="1"/>
  <c r="W1111" i="3"/>
  <c r="Y1111" i="3" s="1"/>
  <c r="W1116" i="3"/>
  <c r="Y1116" i="3" s="1"/>
  <c r="W1078" i="3"/>
  <c r="Y1078" i="3" s="1"/>
  <c r="AA1085" i="3"/>
  <c r="W1092" i="3"/>
  <c r="Y1092" i="3" s="1"/>
  <c r="AA1095" i="3"/>
  <c r="W1082" i="3"/>
  <c r="Y1082" i="3" s="1"/>
  <c r="AA1090" i="3"/>
  <c r="W1099" i="3"/>
  <c r="Y1099" i="3" s="1"/>
  <c r="W1117" i="3"/>
  <c r="Y1117" i="3" s="1"/>
  <c r="W1089" i="3"/>
  <c r="Y1089" i="3" s="1"/>
  <c r="W1097" i="3"/>
  <c r="Y1097" i="3" s="1"/>
  <c r="AA1102" i="3"/>
  <c r="AA1120" i="3"/>
  <c r="W1075" i="3"/>
  <c r="Y1075" i="3" s="1"/>
  <c r="AA1091" i="3"/>
  <c r="W1103" i="3"/>
  <c r="Y1103" i="3" s="1"/>
  <c r="AA1106" i="3"/>
  <c r="AA1110" i="3"/>
  <c r="AA1114" i="3"/>
  <c r="AA1118" i="3"/>
  <c r="W1073" i="3"/>
  <c r="Y1073" i="3" s="1"/>
  <c r="AA1080" i="3"/>
  <c r="AA1089" i="3"/>
  <c r="W1107" i="3"/>
  <c r="Y1107" i="3" s="1"/>
  <c r="W1112" i="3"/>
  <c r="Y1112" i="3" s="1"/>
  <c r="AA1117" i="3"/>
  <c r="W1123" i="3"/>
  <c r="AA1078" i="3"/>
  <c r="W1086" i="3"/>
  <c r="Y1086" i="3" s="1"/>
  <c r="AA1093" i="3"/>
  <c r="AA1096" i="3"/>
  <c r="AA1084" i="3"/>
  <c r="W1091" i="3"/>
  <c r="Y1091" i="3" s="1"/>
  <c r="AA1100" i="3"/>
  <c r="AA1073" i="3"/>
  <c r="W1090" i="3"/>
  <c r="Y1090" i="3" s="1"/>
  <c r="W1098" i="3"/>
  <c r="Y1098" i="3" s="1"/>
  <c r="AA1103" i="3"/>
  <c r="W1122" i="3"/>
  <c r="Y1122" i="3" s="1"/>
  <c r="W1079" i="3"/>
  <c r="Y1079" i="3" s="1"/>
  <c r="W1096" i="3"/>
  <c r="Y1096" i="3" s="1"/>
  <c r="W1104" i="3"/>
  <c r="Y1104" i="3" s="1"/>
  <c r="AA1107" i="3"/>
  <c r="AA1111" i="3"/>
  <c r="AA1115" i="3"/>
  <c r="W1119" i="3"/>
  <c r="Y1119" i="3" s="1"/>
  <c r="W1074" i="3"/>
  <c r="Y1074" i="3" s="1"/>
  <c r="AA1082" i="3"/>
  <c r="AA1097" i="3"/>
  <c r="W1108" i="3"/>
  <c r="Y1108" i="3" s="1"/>
  <c r="AA1113" i="3"/>
  <c r="W1121" i="3"/>
  <c r="Y1121" i="3" s="1"/>
  <c r="AA1123" i="3"/>
  <c r="W1076" i="3"/>
  <c r="Y1076" i="3" s="1"/>
  <c r="AA1079" i="3"/>
  <c r="AA1086" i="3"/>
  <c r="W1094" i="3"/>
  <c r="Y1094" i="3" s="1"/>
  <c r="AA1075" i="3"/>
  <c r="W1085" i="3"/>
  <c r="Y1085" i="3" s="1"/>
  <c r="W1095" i="3"/>
  <c r="Y1095" i="3" s="1"/>
  <c r="W1109" i="3"/>
  <c r="Y1109" i="3" s="1"/>
  <c r="W1080" i="3"/>
  <c r="Y1080" i="3" s="1"/>
  <c r="AA1092" i="3"/>
  <c r="W1101" i="3"/>
  <c r="Y1101" i="3" s="1"/>
  <c r="AA1104" i="3"/>
  <c r="AA1122" i="3"/>
  <c r="AA1081" i="3"/>
  <c r="AA1099" i="3"/>
  <c r="AA1105" i="3"/>
  <c r="AA1108" i="3"/>
  <c r="AA1112" i="3"/>
  <c r="AA1116" i="3"/>
  <c r="W1120" i="3"/>
  <c r="Y1120" i="3" s="1"/>
  <c r="AA1076" i="3"/>
  <c r="W1083" i="3"/>
  <c r="Y1083" i="3" s="1"/>
  <c r="AA1101" i="3"/>
  <c r="AA1109" i="3"/>
  <c r="W1115" i="3"/>
  <c r="Y1115" i="3" s="1"/>
  <c r="AA1072" i="3"/>
  <c r="W1071" i="3"/>
  <c r="Y1071" i="3" s="1"/>
  <c r="W1072" i="3"/>
  <c r="Y1072" i="3" s="1"/>
  <c r="AA1071" i="3"/>
  <c r="Y1297" i="3"/>
  <c r="Y1281" i="3"/>
  <c r="Y1294" i="3"/>
  <c r="Y1278" i="3"/>
  <c r="Y1295" i="3"/>
  <c r="Y1301" i="3"/>
  <c r="Y1285" i="3"/>
  <c r="Y1269" i="3"/>
  <c r="Y1298" i="3"/>
  <c r="Y1282" i="3"/>
  <c r="Y1300" i="3"/>
  <c r="Y1271" i="3"/>
  <c r="Y1272" i="3"/>
  <c r="Y1275" i="3"/>
  <c r="Y1289" i="3"/>
  <c r="Y1273" i="3"/>
  <c r="Y1286" i="3"/>
  <c r="Y1270" i="3"/>
  <c r="Y1284" i="3"/>
  <c r="Y1287" i="3"/>
  <c r="Y1288" i="3"/>
  <c r="Y1291" i="3"/>
  <c r="Y1283" i="3"/>
  <c r="Y1305" i="3"/>
  <c r="Y1318" i="3"/>
  <c r="Y1313" i="3"/>
  <c r="Y1311" i="3"/>
  <c r="Y1279" i="3"/>
  <c r="Y1280" i="3"/>
  <c r="Y1317" i="3"/>
  <c r="Y1309" i="3"/>
  <c r="Y1314" i="3"/>
  <c r="Y1306" i="3"/>
  <c r="Y1310" i="3"/>
  <c r="Y1276" i="3"/>
  <c r="Y1303" i="3"/>
  <c r="Y1302" i="3"/>
  <c r="Y1307" i="3"/>
  <c r="Y1315" i="3"/>
  <c r="Y1304" i="3"/>
  <c r="Y1312" i="3"/>
  <c r="Y1316" i="3"/>
  <c r="Y1308" i="3"/>
  <c r="AH2331" i="3"/>
  <c r="AG2331" i="3"/>
  <c r="AG1800" i="3"/>
  <c r="AH1800" i="3"/>
  <c r="AG1317" i="3"/>
  <c r="AG1312" i="3"/>
  <c r="AG1309" i="3"/>
  <c r="AG1305" i="3"/>
  <c r="AG1313" i="3"/>
  <c r="AG1304" i="3"/>
  <c r="AG1315" i="3"/>
  <c r="AG1311" i="3"/>
  <c r="AG1302" i="3"/>
  <c r="AG1316" i="3"/>
  <c r="AG1314" i="3"/>
  <c r="AG1318" i="3"/>
  <c r="AG1303" i="3"/>
  <c r="AG1306" i="3"/>
  <c r="AG1308" i="3"/>
  <c r="AG1307" i="3"/>
  <c r="AG1310" i="3"/>
  <c r="AH1270" i="3"/>
  <c r="AG1286" i="3"/>
  <c r="AG1279" i="3"/>
  <c r="AH1287" i="3"/>
  <c r="AG1272" i="3"/>
  <c r="AH1288" i="3"/>
  <c r="AH1273" i="3"/>
  <c r="AG1297" i="3"/>
  <c r="AG1274" i="3"/>
  <c r="AH1290" i="3"/>
  <c r="AH1267" i="3"/>
  <c r="AG1291" i="3"/>
  <c r="AH1299" i="3"/>
  <c r="AG1268" i="3"/>
  <c r="AH1284" i="3"/>
  <c r="AG1300" i="3"/>
  <c r="AH1269" i="3"/>
  <c r="AG1293" i="3"/>
  <c r="AH1301" i="3"/>
  <c r="AH1278" i="3"/>
  <c r="AG1294" i="3"/>
  <c r="AG1287" i="3"/>
  <c r="AH1295" i="3"/>
  <c r="AG1280" i="3"/>
  <c r="AH1296" i="3"/>
  <c r="AG1273" i="3"/>
  <c r="AH1281" i="3"/>
  <c r="AG1282" i="3"/>
  <c r="AH1298" i="3"/>
  <c r="AG1267" i="3"/>
  <c r="AH1275" i="3"/>
  <c r="AG1299" i="3"/>
  <c r="AG1276" i="3"/>
  <c r="AH1292" i="3"/>
  <c r="AG1269" i="3"/>
  <c r="AH1277" i="3"/>
  <c r="AG1301" i="3"/>
  <c r="AG1270" i="3"/>
  <c r="AH1286" i="3"/>
  <c r="AH1271" i="3"/>
  <c r="AG1295" i="3"/>
  <c r="AH1272" i="3"/>
  <c r="AG1288" i="3"/>
  <c r="AG1281" i="3"/>
  <c r="AH1289" i="3"/>
  <c r="AH1274" i="3"/>
  <c r="AG1290" i="3"/>
  <c r="AG1275" i="3"/>
  <c r="AH1283" i="3"/>
  <c r="AH1268" i="3"/>
  <c r="AG1284" i="3"/>
  <c r="AH1300" i="3"/>
  <c r="AG1277" i="3"/>
  <c r="AH1285" i="3"/>
  <c r="AG1278" i="3"/>
  <c r="AH1294" i="3"/>
  <c r="AG1271" i="3"/>
  <c r="AH1279" i="3"/>
  <c r="AH1280" i="3"/>
  <c r="AG1296" i="3"/>
  <c r="AG1289" i="3"/>
  <c r="AH1297" i="3"/>
  <c r="AH1282" i="3"/>
  <c r="AG1298" i="3"/>
  <c r="AG1283" i="3"/>
  <c r="AH1291" i="3"/>
  <c r="AH1276" i="3"/>
  <c r="AG1292" i="3"/>
  <c r="AG1285" i="3"/>
  <c r="AH1293" i="3"/>
  <c r="W211" i="3"/>
  <c r="AA211" i="3"/>
  <c r="AA210" i="3"/>
  <c r="W210" i="3"/>
  <c r="AA209" i="3"/>
  <c r="W209" i="3"/>
  <c r="AA207" i="3"/>
  <c r="W207" i="3"/>
  <c r="AA208" i="3"/>
  <c r="W208" i="3"/>
  <c r="AA206" i="3"/>
  <c r="W206" i="3"/>
  <c r="W205" i="3"/>
  <c r="AA205" i="3"/>
  <c r="W204" i="3"/>
  <c r="AA204" i="3"/>
  <c r="AA203" i="3"/>
  <c r="W203" i="3"/>
  <c r="W202" i="3"/>
  <c r="AA202" i="3"/>
  <c r="AA187" i="3"/>
  <c r="AA192" i="3"/>
  <c r="AA194" i="3"/>
  <c r="W187" i="3"/>
  <c r="Y187" i="3" s="1"/>
  <c r="AA197" i="3"/>
  <c r="W198" i="3"/>
  <c r="Y198" i="3" s="1"/>
  <c r="AA196" i="3"/>
  <c r="W201" i="3"/>
  <c r="Y201" i="3" s="1"/>
  <c r="W175" i="3"/>
  <c r="Y175" i="3" s="1"/>
  <c r="AA155" i="3"/>
  <c r="W159" i="3"/>
  <c r="Y159" i="3" s="1"/>
  <c r="AA150" i="3"/>
  <c r="W170" i="3"/>
  <c r="Y170" i="3" s="1"/>
  <c r="W179" i="3"/>
  <c r="Y179" i="3" s="1"/>
  <c r="W158" i="3"/>
  <c r="Y158" i="3" s="1"/>
  <c r="AA151" i="3"/>
  <c r="W186" i="3"/>
  <c r="Y186" i="3" s="1"/>
  <c r="W152" i="3"/>
  <c r="Y152" i="3" s="1"/>
  <c r="W166" i="3"/>
  <c r="Y166" i="3" s="1"/>
  <c r="W165" i="3"/>
  <c r="Y165" i="3" s="1"/>
  <c r="AA153" i="3"/>
  <c r="AA170" i="3"/>
  <c r="AA186" i="3"/>
  <c r="AA171" i="3"/>
  <c r="AA176" i="3"/>
  <c r="AA161" i="3"/>
  <c r="AA177" i="3"/>
  <c r="W189" i="3"/>
  <c r="Y189" i="3" s="1"/>
  <c r="AA193" i="3"/>
  <c r="W196" i="3"/>
  <c r="Y196" i="3" s="1"/>
  <c r="W188" i="3"/>
  <c r="Y188" i="3" s="1"/>
  <c r="AA189" i="3"/>
  <c r="AA191" i="3"/>
  <c r="W197" i="3"/>
  <c r="Y197" i="3" s="1"/>
  <c r="AA201" i="3"/>
  <c r="W161" i="3"/>
  <c r="Y161" i="3" s="1"/>
  <c r="AA154" i="3"/>
  <c r="W174" i="3"/>
  <c r="Y174" i="3" s="1"/>
  <c r="W183" i="3"/>
  <c r="Y183" i="3" s="1"/>
  <c r="W162" i="3"/>
  <c r="Y162" i="3" s="1"/>
  <c r="W163" i="3"/>
  <c r="Y163" i="3" s="1"/>
  <c r="AA156" i="3"/>
  <c r="W160" i="3"/>
  <c r="Y160" i="3" s="1"/>
  <c r="W167" i="3"/>
  <c r="Y167" i="3" s="1"/>
  <c r="W149" i="3"/>
  <c r="Y149" i="3" s="1"/>
  <c r="W172" i="3"/>
  <c r="Y172" i="3" s="1"/>
  <c r="W173" i="3"/>
  <c r="Y173" i="3" s="1"/>
  <c r="W150" i="3"/>
  <c r="Y150" i="3" s="1"/>
  <c r="AA158" i="3"/>
  <c r="AA174" i="3"/>
  <c r="AA159" i="3"/>
  <c r="AA175" i="3"/>
  <c r="AA180" i="3"/>
  <c r="AA165" i="3"/>
  <c r="AA181" i="3"/>
  <c r="AA190" i="3"/>
  <c r="W199" i="3"/>
  <c r="Y199" i="3" s="1"/>
  <c r="AA198" i="3"/>
  <c r="W191" i="3"/>
  <c r="Y191" i="3" s="1"/>
  <c r="W190" i="3"/>
  <c r="Y190" i="3" s="1"/>
  <c r="W193" i="3"/>
  <c r="Y193" i="3" s="1"/>
  <c r="AA199" i="3"/>
  <c r="W178" i="3"/>
  <c r="Y178" i="3" s="1"/>
  <c r="W185" i="3"/>
  <c r="Y185" i="3" s="1"/>
  <c r="W164" i="3"/>
  <c r="Y164" i="3" s="1"/>
  <c r="W169" i="3"/>
  <c r="Y169" i="3" s="1"/>
  <c r="W151" i="3"/>
  <c r="Y151" i="3" s="1"/>
  <c r="W182" i="3"/>
  <c r="Y182" i="3" s="1"/>
  <c r="W168" i="3"/>
  <c r="Y168" i="3" s="1"/>
  <c r="W177" i="3"/>
  <c r="Y177" i="3" s="1"/>
  <c r="W155" i="3"/>
  <c r="Y155" i="3" s="1"/>
  <c r="W180" i="3"/>
  <c r="Y180" i="3" s="1"/>
  <c r="W181" i="3"/>
  <c r="Y181" i="3" s="1"/>
  <c r="W154" i="3"/>
  <c r="Y154" i="3" s="1"/>
  <c r="AA162" i="3"/>
  <c r="AA178" i="3"/>
  <c r="AA163" i="3"/>
  <c r="AA179" i="3"/>
  <c r="AA184" i="3"/>
  <c r="AA169" i="3"/>
  <c r="AA185" i="3"/>
  <c r="W192" i="3"/>
  <c r="Y192" i="3" s="1"/>
  <c r="AA188" i="3"/>
  <c r="W200" i="3"/>
  <c r="Y200" i="3" s="1"/>
  <c r="W195" i="3"/>
  <c r="Y195" i="3" s="1"/>
  <c r="W194" i="3"/>
  <c r="Y194" i="3" s="1"/>
  <c r="AA195" i="3"/>
  <c r="AA200" i="3"/>
  <c r="AA164" i="3"/>
  <c r="W171" i="3"/>
  <c r="Y171" i="3" s="1"/>
  <c r="W153" i="3"/>
  <c r="Y153" i="3" s="1"/>
  <c r="W184" i="3"/>
  <c r="Y184" i="3" s="1"/>
  <c r="W156" i="3"/>
  <c r="Y156" i="3" s="1"/>
  <c r="AA168" i="3"/>
  <c r="AA152" i="3"/>
  <c r="W176" i="3"/>
  <c r="Y176" i="3" s="1"/>
  <c r="AA160" i="3"/>
  <c r="W157" i="3"/>
  <c r="Y157" i="3" s="1"/>
  <c r="AA149" i="3"/>
  <c r="AA166" i="3"/>
  <c r="AA182" i="3"/>
  <c r="AA167" i="3"/>
  <c r="AA183" i="3"/>
  <c r="AA172" i="3"/>
  <c r="AA157" i="3"/>
  <c r="AA173" i="3"/>
  <c r="AH2000" i="3"/>
  <c r="AG2000" i="3"/>
  <c r="AG1398" i="3"/>
  <c r="AH1398" i="3"/>
  <c r="AA999" i="3"/>
  <c r="W999" i="3"/>
  <c r="AA998" i="3"/>
  <c r="W998" i="3"/>
  <c r="AA997" i="3"/>
  <c r="W997" i="3"/>
  <c r="AA995" i="3"/>
  <c r="W995" i="3"/>
  <c r="W996" i="3"/>
  <c r="AA996" i="3"/>
  <c r="W994" i="3"/>
  <c r="AA994" i="3"/>
  <c r="W993" i="3"/>
  <c r="AA993" i="3"/>
  <c r="W992" i="3"/>
  <c r="AA992" i="3"/>
  <c r="W946" i="3"/>
  <c r="Y946" i="3" s="1"/>
  <c r="AA955" i="3"/>
  <c r="W963" i="3"/>
  <c r="Y963" i="3" s="1"/>
  <c r="AA965" i="3"/>
  <c r="W976" i="3"/>
  <c r="Y976" i="3" s="1"/>
  <c r="W991" i="3"/>
  <c r="Y991" i="3" s="1"/>
  <c r="AA942" i="3"/>
  <c r="AA949" i="3"/>
  <c r="W957" i="3"/>
  <c r="Y957" i="3" s="1"/>
  <c r="W966" i="3"/>
  <c r="Y966" i="3" s="1"/>
  <c r="AA969" i="3"/>
  <c r="AA983" i="3"/>
  <c r="W986" i="3"/>
  <c r="Y986" i="3" s="1"/>
  <c r="W942" i="3"/>
  <c r="Y942" i="3" s="1"/>
  <c r="W950" i="3"/>
  <c r="Y950" i="3" s="1"/>
  <c r="AA959" i="3"/>
  <c r="AA972" i="3"/>
  <c r="AA975" i="3"/>
  <c r="AA979" i="3"/>
  <c r="W983" i="3"/>
  <c r="Y983" i="3" s="1"/>
  <c r="AA944" i="3"/>
  <c r="W951" i="3"/>
  <c r="Y951" i="3" s="1"/>
  <c r="AA954" i="3"/>
  <c r="W961" i="3"/>
  <c r="Y961" i="3" s="1"/>
  <c r="AA976" i="3"/>
  <c r="AA980" i="3"/>
  <c r="W938" i="3"/>
  <c r="Y938" i="3" s="1"/>
  <c r="AA947" i="3"/>
  <c r="AA964" i="3"/>
  <c r="AA966" i="3"/>
  <c r="W980" i="3"/>
  <c r="Y980" i="3" s="1"/>
  <c r="W989" i="3"/>
  <c r="Y989" i="3" s="1"/>
  <c r="AA940" i="3"/>
  <c r="W947" i="3"/>
  <c r="Y947" i="3" s="1"/>
  <c r="AA950" i="3"/>
  <c r="AA957" i="3"/>
  <c r="W967" i="3"/>
  <c r="Y967" i="3" s="1"/>
  <c r="AA970" i="3"/>
  <c r="W987" i="3"/>
  <c r="Y987" i="3" s="1"/>
  <c r="AA943" i="3"/>
  <c r="AA951" i="3"/>
  <c r="W968" i="3"/>
  <c r="Y968" i="3" s="1"/>
  <c r="W973" i="3"/>
  <c r="Y973" i="3" s="1"/>
  <c r="W977" i="3"/>
  <c r="Y977" i="3" s="1"/>
  <c r="W981" i="3"/>
  <c r="Y981" i="3" s="1"/>
  <c r="AA984" i="3"/>
  <c r="W945" i="3"/>
  <c r="Y945" i="3" s="1"/>
  <c r="AA952" i="3"/>
  <c r="W959" i="3"/>
  <c r="Y959" i="3" s="1"/>
  <c r="AA961" i="3"/>
  <c r="W972" i="3"/>
  <c r="Y972" i="3" s="1"/>
  <c r="W984" i="3"/>
  <c r="Y984" i="3" s="1"/>
  <c r="AA939" i="3"/>
  <c r="W952" i="3"/>
  <c r="Y952" i="3" s="1"/>
  <c r="W960" i="3"/>
  <c r="Y960" i="3" s="1"/>
  <c r="AA967" i="3"/>
  <c r="AA986" i="3"/>
  <c r="AA989" i="3"/>
  <c r="W941" i="3"/>
  <c r="Y941" i="3" s="1"/>
  <c r="AA948" i="3"/>
  <c r="W955" i="3"/>
  <c r="Y955" i="3" s="1"/>
  <c r="AA958" i="3"/>
  <c r="AA968" i="3"/>
  <c r="AA971" i="3"/>
  <c r="W985" i="3"/>
  <c r="Y985" i="3" s="1"/>
  <c r="AA988" i="3"/>
  <c r="W956" i="3"/>
  <c r="Y956" i="3" s="1"/>
  <c r="W970" i="3"/>
  <c r="Y970" i="3" s="1"/>
  <c r="AA973" i="3"/>
  <c r="AA977" i="3"/>
  <c r="AA981" i="3"/>
  <c r="W988" i="3"/>
  <c r="Y988" i="3" s="1"/>
  <c r="AA945" i="3"/>
  <c r="W953" i="3"/>
  <c r="Y953" i="3" s="1"/>
  <c r="AA960" i="3"/>
  <c r="AA962" i="3"/>
  <c r="W974" i="3"/>
  <c r="Y974" i="3" s="1"/>
  <c r="W978" i="3"/>
  <c r="Y978" i="3" s="1"/>
  <c r="AA990" i="3"/>
  <c r="AA938" i="3"/>
  <c r="W944" i="3"/>
  <c r="Y944" i="3" s="1"/>
  <c r="W954" i="3"/>
  <c r="Y954" i="3" s="1"/>
  <c r="W962" i="3"/>
  <c r="Y962" i="3" s="1"/>
  <c r="W965" i="3"/>
  <c r="Y965" i="3" s="1"/>
  <c r="AA987" i="3"/>
  <c r="W990" i="3"/>
  <c r="Y990" i="3" s="1"/>
  <c r="AA941" i="3"/>
  <c r="W949" i="3"/>
  <c r="Y949" i="3" s="1"/>
  <c r="AA956" i="3"/>
  <c r="W964" i="3"/>
  <c r="Y964" i="3" s="1"/>
  <c r="W969" i="3"/>
  <c r="Y969" i="3" s="1"/>
  <c r="AA982" i="3"/>
  <c r="AA985" i="3"/>
  <c r="W940" i="3"/>
  <c r="Y940" i="3" s="1"/>
  <c r="W948" i="3"/>
  <c r="Y948" i="3" s="1"/>
  <c r="W958" i="3"/>
  <c r="Y958" i="3" s="1"/>
  <c r="W971" i="3"/>
  <c r="Y971" i="3" s="1"/>
  <c r="AA974" i="3"/>
  <c r="AA978" i="3"/>
  <c r="W982" i="3"/>
  <c r="Y982" i="3" s="1"/>
  <c r="W943" i="3"/>
  <c r="Y943" i="3" s="1"/>
  <c r="AA946" i="3"/>
  <c r="AA953" i="3"/>
  <c r="AA963" i="3"/>
  <c r="W975" i="3"/>
  <c r="Y975" i="3" s="1"/>
  <c r="W979" i="3"/>
  <c r="Y979" i="3" s="1"/>
  <c r="AA991" i="3"/>
  <c r="W939" i="3"/>
  <c r="Y939" i="3" s="1"/>
  <c r="AH2410" i="3"/>
  <c r="AG2410" i="3"/>
  <c r="AG2439" i="3"/>
  <c r="AG2416" i="3"/>
  <c r="AH2416" i="3"/>
  <c r="AG2438" i="3"/>
  <c r="AG2413" i="3"/>
  <c r="AH2413" i="3"/>
  <c r="AH2423" i="3"/>
  <c r="AG2423" i="3"/>
  <c r="AG2427" i="3"/>
  <c r="AG2440" i="3"/>
  <c r="AG2417" i="3"/>
  <c r="AH2417" i="3"/>
  <c r="AH2424" i="3"/>
  <c r="AH2430" i="3" s="1"/>
  <c r="AG2424" i="3"/>
  <c r="AH2399" i="3"/>
  <c r="AG2399" i="3"/>
  <c r="AG2406" i="3"/>
  <c r="AH2406" i="3"/>
  <c r="AH98" i="3"/>
  <c r="Y1277" i="3"/>
  <c r="Y88" i="3"/>
  <c r="Y1350" i="3"/>
  <c r="W1053" i="2"/>
  <c r="AB1054" i="2"/>
  <c r="W1057" i="2"/>
  <c r="AB339" i="2"/>
  <c r="W341" i="2"/>
  <c r="AB876" i="2"/>
  <c r="AB879" i="2"/>
  <c r="W275" i="2"/>
  <c r="AB276" i="2"/>
  <c r="AB278" i="2"/>
  <c r="AB108" i="2"/>
  <c r="AB110" i="2"/>
  <c r="W112" i="2"/>
  <c r="AB56" i="2"/>
  <c r="W58" i="2"/>
  <c r="Y58" i="2" s="1"/>
  <c r="W60" i="2"/>
  <c r="Y60" i="2" s="1"/>
  <c r="W927" i="2"/>
  <c r="W928" i="2"/>
  <c r="AB930" i="2"/>
  <c r="W2337" i="2"/>
  <c r="W2340" i="2"/>
  <c r="W2023" i="2"/>
  <c r="W2025" i="2"/>
  <c r="W1970" i="2"/>
  <c r="AB1972" i="2"/>
  <c r="W1974" i="2"/>
  <c r="W1919" i="2"/>
  <c r="AB1921" i="2"/>
  <c r="W1866" i="2"/>
  <c r="W1868" i="2"/>
  <c r="AB1870" i="2"/>
  <c r="W1815" i="2"/>
  <c r="W1817" i="2"/>
  <c r="W1761" i="2"/>
  <c r="AB1763" i="2"/>
  <c r="W1765" i="2"/>
  <c r="AB1501" i="2"/>
  <c r="AB1294" i="2"/>
  <c r="AB1296" i="2"/>
  <c r="AB1298" i="2"/>
  <c r="W1119" i="2"/>
  <c r="W1120" i="2"/>
  <c r="W1122" i="2"/>
  <c r="W990" i="2"/>
  <c r="W991" i="2"/>
  <c r="W993" i="2"/>
  <c r="W824" i="2"/>
  <c r="AB821" i="2"/>
  <c r="W827" i="2"/>
  <c r="W632" i="2"/>
  <c r="AB634" i="2"/>
  <c r="AB160" i="2"/>
  <c r="AB161" i="2"/>
  <c r="AB163" i="2"/>
  <c r="W2286" i="2"/>
  <c r="AB2288" i="2"/>
  <c r="W1233" i="2"/>
  <c r="AB1230" i="2"/>
  <c r="W1235" i="2"/>
  <c r="W695" i="2"/>
  <c r="W697" i="2"/>
  <c r="W699" i="2"/>
  <c r="AB759" i="2"/>
  <c r="AB761" i="2"/>
  <c r="AB763" i="2"/>
  <c r="AB502" i="2"/>
  <c r="AB501" i="2"/>
  <c r="W505" i="2"/>
  <c r="W393" i="2"/>
  <c r="AB393" i="2"/>
  <c r="AB392" i="2"/>
  <c r="W392" i="2"/>
  <c r="W391" i="2"/>
  <c r="AB391" i="2"/>
  <c r="AB389" i="2"/>
  <c r="W389" i="2"/>
  <c r="W390" i="2"/>
  <c r="AB390" i="2"/>
  <c r="AB567" i="2"/>
  <c r="AB569" i="2"/>
  <c r="W1170" i="2"/>
  <c r="AB1172" i="2"/>
  <c r="AB443" i="2"/>
  <c r="W443" i="2"/>
  <c r="W442" i="2"/>
  <c r="AB442" i="2"/>
  <c r="W441" i="2"/>
  <c r="AB441" i="2"/>
  <c r="W440" i="2"/>
  <c r="W439" i="2"/>
  <c r="AB439" i="2"/>
  <c r="AB440" i="2"/>
  <c r="AB560" i="2"/>
  <c r="AB272" i="2"/>
  <c r="AB873" i="2"/>
  <c r="AB1546" i="2"/>
  <c r="AB1049" i="2"/>
  <c r="AB334" i="2"/>
  <c r="AB2070" i="2"/>
  <c r="AB1969" i="2"/>
  <c r="W1812" i="2"/>
  <c r="AB1705" i="2"/>
  <c r="W1445" i="2"/>
  <c r="AB1112" i="2"/>
  <c r="AB985" i="2"/>
  <c r="W816" i="2"/>
  <c r="AB694" i="2"/>
  <c r="AB498" i="2"/>
  <c r="V694" i="2"/>
  <c r="V337" i="2"/>
  <c r="AA565" i="2"/>
  <c r="AA630" i="2"/>
  <c r="AA273" i="2"/>
  <c r="AA694" i="2"/>
  <c r="V630" i="2"/>
  <c r="AA337" i="2"/>
  <c r="V273" i="2"/>
  <c r="V501" i="2"/>
  <c r="V565" i="2"/>
  <c r="V2336" i="2"/>
  <c r="AA1917" i="2"/>
  <c r="V1865" i="2"/>
  <c r="AA875" i="2"/>
  <c r="V438" i="2"/>
  <c r="V158" i="2"/>
  <c r="AA1760" i="2"/>
  <c r="AA925" i="2"/>
  <c r="V875" i="2"/>
  <c r="AA54" i="2"/>
  <c r="V1969" i="2"/>
  <c r="AA1813" i="2"/>
  <c r="V1760" i="2"/>
  <c r="V1498" i="2"/>
  <c r="AA1168" i="2"/>
  <c r="AA388" i="2"/>
  <c r="AA2336" i="2"/>
  <c r="V2284" i="2"/>
  <c r="V2021" i="2"/>
  <c r="AA1865" i="2"/>
  <c r="V1813" i="2"/>
  <c r="V1548" i="2"/>
  <c r="V1168" i="2"/>
  <c r="AA438" i="2"/>
  <c r="V388" i="2"/>
  <c r="AA158" i="2"/>
  <c r="V106" i="2"/>
  <c r="AA2232" i="2"/>
  <c r="AA1969" i="2"/>
  <c r="V1917" i="2"/>
  <c r="AA1498" i="2"/>
  <c r="AA2284" i="2"/>
  <c r="V2232" i="2"/>
  <c r="AA2021" i="2"/>
  <c r="AA1548" i="2"/>
  <c r="V925" i="2"/>
  <c r="AA106" i="2"/>
  <c r="V54" i="2"/>
  <c r="V1293" i="2"/>
  <c r="AA987" i="2"/>
  <c r="V822" i="2"/>
  <c r="AA629" i="2"/>
  <c r="V564" i="2"/>
  <c r="AA272" i="2"/>
  <c r="AA1116" i="2"/>
  <c r="AA1052" i="2"/>
  <c r="AA693" i="2"/>
  <c r="V629" i="2"/>
  <c r="AA336" i="2"/>
  <c r="V272" i="2"/>
  <c r="AA757" i="2"/>
  <c r="V693" i="2"/>
  <c r="AA1293" i="2"/>
  <c r="V1230" i="2"/>
  <c r="V757" i="2"/>
  <c r="AA564" i="2"/>
  <c r="V500" i="2"/>
  <c r="V987" i="2"/>
  <c r="V1116" i="2"/>
  <c r="V1052" i="2"/>
  <c r="V336" i="2"/>
  <c r="AA1115" i="2"/>
  <c r="AA1229" i="2"/>
  <c r="V1229" i="2"/>
  <c r="AA1051" i="2"/>
  <c r="V1115" i="2"/>
  <c r="V1292" i="2"/>
  <c r="AA756" i="2"/>
  <c r="V692" i="2"/>
  <c r="V335" i="2"/>
  <c r="AA563" i="2"/>
  <c r="AA986" i="2"/>
  <c r="AA628" i="2"/>
  <c r="AA1292" i="2"/>
  <c r="V986" i="2"/>
  <c r="AA692" i="2"/>
  <c r="V628" i="2"/>
  <c r="AA335" i="2"/>
  <c r="V271" i="2"/>
  <c r="V1051" i="2"/>
  <c r="AA821" i="2"/>
  <c r="V756" i="2"/>
  <c r="V499" i="2"/>
  <c r="V821" i="2"/>
  <c r="V563" i="2"/>
  <c r="AA271" i="2"/>
  <c r="V1863" i="2"/>
  <c r="V1864" i="2"/>
  <c r="AA1810" i="2"/>
  <c r="V1812" i="2"/>
  <c r="AA1863" i="2"/>
  <c r="AA1864" i="2"/>
  <c r="V1810" i="2"/>
  <c r="AA1811" i="2"/>
  <c r="AA1812" i="2"/>
  <c r="V1811" i="2"/>
  <c r="V1758" i="2"/>
  <c r="AA1049" i="2"/>
  <c r="V1047" i="2"/>
  <c r="AA1050" i="2"/>
  <c r="V1050" i="2"/>
  <c r="V1045" i="2"/>
  <c r="AA1758" i="2"/>
  <c r="V1759" i="2"/>
  <c r="AA1048" i="2"/>
  <c r="V1048" i="2"/>
  <c r="V1046" i="2"/>
  <c r="AA1759" i="2"/>
  <c r="AA1047" i="2"/>
  <c r="V1049" i="2"/>
  <c r="AA2334" i="2"/>
  <c r="AA2335" i="2"/>
  <c r="V2334" i="2"/>
  <c r="V2282" i="2"/>
  <c r="AA2231" i="2"/>
  <c r="V2230" i="2"/>
  <c r="V2125" i="2"/>
  <c r="AA2072" i="2"/>
  <c r="V2071" i="2"/>
  <c r="V1967" i="2"/>
  <c r="AA1968" i="2"/>
  <c r="AA1704" i="2"/>
  <c r="AA1705" i="2"/>
  <c r="V1704" i="2"/>
  <c r="AA1652" i="2"/>
  <c r="V1652" i="2"/>
  <c r="AA1445" i="2"/>
  <c r="AA1394" i="2"/>
  <c r="AA1395" i="2"/>
  <c r="AA1343" i="2"/>
  <c r="V1224" i="2"/>
  <c r="V1228" i="2"/>
  <c r="V1167" i="2"/>
  <c r="V1113" i="2"/>
  <c r="AA2282" i="2"/>
  <c r="AA2283" i="2"/>
  <c r="V2283" i="2"/>
  <c r="V2231" i="2"/>
  <c r="V2072" i="2"/>
  <c r="V1968" i="2"/>
  <c r="V1705" i="2"/>
  <c r="AA1598" i="2"/>
  <c r="AA1599" i="2"/>
  <c r="V1598" i="2"/>
  <c r="V1546" i="2"/>
  <c r="V1497" i="2"/>
  <c r="V1343" i="2"/>
  <c r="V1225" i="2"/>
  <c r="AA1225" i="2"/>
  <c r="AA1226" i="2"/>
  <c r="AA1166" i="2"/>
  <c r="AA1111" i="2"/>
  <c r="V1114" i="2"/>
  <c r="V2020" i="2"/>
  <c r="V1916" i="2"/>
  <c r="AA1546" i="2"/>
  <c r="AA1496" i="2"/>
  <c r="V1446" i="2"/>
  <c r="V1395" i="2"/>
  <c r="AA1344" i="2"/>
  <c r="V1223" i="2"/>
  <c r="AA1228" i="2"/>
  <c r="V1166" i="2"/>
  <c r="AA1113" i="2"/>
  <c r="AA982" i="2"/>
  <c r="AA983" i="2"/>
  <c r="AA984" i="2"/>
  <c r="V985" i="2"/>
  <c r="V815" i="2"/>
  <c r="V819" i="2"/>
  <c r="AA753" i="2"/>
  <c r="AA754" i="2"/>
  <c r="AA691" i="2"/>
  <c r="AA624" i="2"/>
  <c r="V624" i="2"/>
  <c r="AA560" i="2"/>
  <c r="AA2125" i="2"/>
  <c r="AA2071" i="2"/>
  <c r="AA2019" i="2"/>
  <c r="V2019" i="2"/>
  <c r="V1915" i="2"/>
  <c r="V1599" i="2"/>
  <c r="V1547" i="2"/>
  <c r="V1445" i="2"/>
  <c r="V1394" i="2"/>
  <c r="AA1114" i="2"/>
  <c r="AA985" i="2"/>
  <c r="V982" i="2"/>
  <c r="AA923" i="2"/>
  <c r="AA924" i="2"/>
  <c r="V923" i="2"/>
  <c r="V816" i="2"/>
  <c r="V820" i="2"/>
  <c r="AA820" i="2"/>
  <c r="AA752" i="2"/>
  <c r="AA688" i="2"/>
  <c r="AA689" i="2"/>
  <c r="AA690" i="2"/>
  <c r="AA627" i="2"/>
  <c r="V625" i="2"/>
  <c r="AA561" i="2"/>
  <c r="AA2230" i="2"/>
  <c r="AA2124" i="2"/>
  <c r="AA1651" i="2"/>
  <c r="AA873" i="2"/>
  <c r="V818" i="2"/>
  <c r="AA625" i="2"/>
  <c r="AA436" i="2"/>
  <c r="AA386" i="2"/>
  <c r="AA156" i="2"/>
  <c r="AA157" i="2"/>
  <c r="V104" i="2"/>
  <c r="V157" i="2"/>
  <c r="AA2177" i="2"/>
  <c r="V334" i="2"/>
  <c r="V2335" i="2"/>
  <c r="V2124" i="2"/>
  <c r="V1651" i="2"/>
  <c r="V1227" i="2"/>
  <c r="AA1227" i="2"/>
  <c r="AA1167" i="2"/>
  <c r="AA1112" i="2"/>
  <c r="V1112" i="2"/>
  <c r="V924" i="2"/>
  <c r="AA874" i="2"/>
  <c r="V817" i="2"/>
  <c r="AA818" i="2"/>
  <c r="AA562" i="2"/>
  <c r="AA104" i="2"/>
  <c r="V105" i="2"/>
  <c r="AA2070" i="2"/>
  <c r="V2178" i="2"/>
  <c r="V562" i="2"/>
  <c r="V498" i="2"/>
  <c r="AA334" i="2"/>
  <c r="V2030" i="2"/>
  <c r="AA1497" i="2"/>
  <c r="V983" i="2"/>
  <c r="V873" i="2"/>
  <c r="AA819" i="2"/>
  <c r="AA626" i="2"/>
  <c r="V626" i="2"/>
  <c r="V437" i="2"/>
  <c r="AA267" i="2"/>
  <c r="AA269" i="2"/>
  <c r="AA207" i="2"/>
  <c r="V208" i="2"/>
  <c r="AA2178" i="2"/>
  <c r="V270" i="2"/>
  <c r="V2319" i="2"/>
  <c r="V2322" i="2"/>
  <c r="AA2269" i="2"/>
  <c r="AA2305" i="2"/>
  <c r="AA2306" i="2"/>
  <c r="AA2278" i="2"/>
  <c r="AA2296" i="2"/>
  <c r="V2265" i="2"/>
  <c r="AA2257" i="2"/>
  <c r="AA2249" i="2"/>
  <c r="AA2243" i="2"/>
  <c r="V2308" i="2"/>
  <c r="V2280" i="2"/>
  <c r="V2256" i="2"/>
  <c r="AA2256" i="2"/>
  <c r="AA2254" i="2"/>
  <c r="V2225" i="2"/>
  <c r="AA2217" i="2"/>
  <c r="AA2209" i="2"/>
  <c r="AA2203" i="2"/>
  <c r="AA2252" i="2"/>
  <c r="V2216" i="2"/>
  <c r="AA2197" i="2"/>
  <c r="AA2224" i="2"/>
  <c r="AA2222" i="2"/>
  <c r="V2198" i="2"/>
  <c r="AA2190" i="2"/>
  <c r="AA2212" i="2"/>
  <c r="AA2171" i="2"/>
  <c r="V2158" i="2"/>
  <c r="AA2117" i="2"/>
  <c r="V2191" i="2"/>
  <c r="AA2166" i="2"/>
  <c r="V2151" i="2"/>
  <c r="AA2143" i="2"/>
  <c r="V2137" i="2"/>
  <c r="V2165" i="2"/>
  <c r="V2154" i="2"/>
  <c r="AA2116" i="2"/>
  <c r="AA2108" i="2"/>
  <c r="V2102" i="2"/>
  <c r="V2096" i="2"/>
  <c r="V2088" i="2"/>
  <c r="V2171" i="2"/>
  <c r="AA2157" i="2"/>
  <c r="AA2146" i="2"/>
  <c r="AA2140" i="2"/>
  <c r="V2107" i="2"/>
  <c r="V2068" i="2"/>
  <c r="AA2062" i="2"/>
  <c r="AA2056" i="2"/>
  <c r="V2052" i="2"/>
  <c r="AA2046" i="2"/>
  <c r="V2097" i="2"/>
  <c r="AA2105" i="2"/>
  <c r="V2087" i="2"/>
  <c r="V2065" i="2"/>
  <c r="AA2020" i="2"/>
  <c r="AA1916" i="2"/>
  <c r="AA1446" i="2"/>
  <c r="V1344" i="2"/>
  <c r="AA559" i="2"/>
  <c r="V387" i="2"/>
  <c r="AA105" i="2"/>
  <c r="AA53" i="2"/>
  <c r="V755" i="2"/>
  <c r="AA498" i="2"/>
  <c r="V2329" i="2"/>
  <c r="AA2324" i="2"/>
  <c r="AA2271" i="2"/>
  <c r="AA2312" i="2"/>
  <c r="V2278" i="2"/>
  <c r="AA2295" i="2"/>
  <c r="AA2301" i="2"/>
  <c r="AA2265" i="2"/>
  <c r="AA2259" i="2"/>
  <c r="V2253" i="2"/>
  <c r="V2245" i="2"/>
  <c r="V2316" i="2"/>
  <c r="AA2299" i="2"/>
  <c r="V2264" i="2"/>
  <c r="V2262" i="2"/>
  <c r="AA2262" i="2"/>
  <c r="AA2225" i="2"/>
  <c r="AA2219" i="2"/>
  <c r="V2213" i="2"/>
  <c r="V2205" i="2"/>
  <c r="V2258" i="2"/>
  <c r="AA2226" i="2"/>
  <c r="AA2199" i="2"/>
  <c r="AA2200" i="2"/>
  <c r="AA2198" i="2"/>
  <c r="AA2192" i="2"/>
  <c r="V2226" i="2"/>
  <c r="V2174" i="2"/>
  <c r="AA2160" i="2"/>
  <c r="V2121" i="2"/>
  <c r="V2113" i="2"/>
  <c r="V2167" i="2"/>
  <c r="AA2153" i="2"/>
  <c r="V2145" i="2"/>
  <c r="V2139" i="2"/>
  <c r="AA2172" i="2"/>
  <c r="AA2156" i="2"/>
  <c r="V2118" i="2"/>
  <c r="V2112" i="2"/>
  <c r="V2104" i="2"/>
  <c r="AA2096" i="2"/>
  <c r="V2090" i="2"/>
  <c r="AA2173" i="2"/>
  <c r="AA2162" i="2"/>
  <c r="V2150" i="2"/>
  <c r="V2142" i="2"/>
  <c r="AA2109" i="2"/>
  <c r="AA2085" i="2"/>
  <c r="V2064" i="2"/>
  <c r="AA2058" i="2"/>
  <c r="AA2052" i="2"/>
  <c r="V2048" i="2"/>
  <c r="V2105" i="2"/>
  <c r="V2111" i="2"/>
  <c r="AA2089" i="2"/>
  <c r="V2067" i="2"/>
  <c r="V2061" i="2"/>
  <c r="AA2055" i="2"/>
  <c r="V2051" i="2"/>
  <c r="V2045" i="2"/>
  <c r="AA2039" i="2"/>
  <c r="V2035" i="2"/>
  <c r="V2017" i="2"/>
  <c r="AA2011" i="2"/>
  <c r="V2007" i="2"/>
  <c r="V2109" i="2"/>
  <c r="AA2087" i="2"/>
  <c r="V2032" i="2"/>
  <c r="AA1999" i="2"/>
  <c r="V1995" i="2"/>
  <c r="AA1989" i="2"/>
  <c r="AA1983" i="2"/>
  <c r="V1979" i="2"/>
  <c r="AA2010" i="2"/>
  <c r="AA1961" i="2"/>
  <c r="AA2016" i="2"/>
  <c r="V2002" i="2"/>
  <c r="V1996" i="2"/>
  <c r="AA1990" i="2"/>
  <c r="V1986" i="2"/>
  <c r="V1980" i="2"/>
  <c r="V2034" i="2"/>
  <c r="AA1962" i="2"/>
  <c r="AA1948" i="2"/>
  <c r="V1938" i="2"/>
  <c r="AA1929" i="2"/>
  <c r="V1908" i="2"/>
  <c r="AA1902" i="2"/>
  <c r="V1898" i="2"/>
  <c r="V1892" i="2"/>
  <c r="AA1886" i="2"/>
  <c r="AA1882" i="2"/>
  <c r="AA1878" i="2"/>
  <c r="AA1874" i="2"/>
  <c r="V1960" i="2"/>
  <c r="V1952" i="2"/>
  <c r="V1944" i="2"/>
  <c r="V1936" i="2"/>
  <c r="V1928" i="2"/>
  <c r="V1860" i="2"/>
  <c r="V1856" i="2"/>
  <c r="AA1957" i="2"/>
  <c r="AA1949" i="2"/>
  <c r="AA1941" i="2"/>
  <c r="AA1933" i="2"/>
  <c r="V1913" i="2"/>
  <c r="V1909" i="2"/>
  <c r="V1905" i="2"/>
  <c r="V1901" i="2"/>
  <c r="V1897" i="2"/>
  <c r="V1893" i="2"/>
  <c r="V1889" i="2"/>
  <c r="V1885" i="2"/>
  <c r="V1881" i="2"/>
  <c r="V1877" i="2"/>
  <c r="V1956" i="2"/>
  <c r="V1948" i="2"/>
  <c r="V1940" i="2"/>
  <c r="V1932" i="2"/>
  <c r="V1926" i="2"/>
  <c r="V1851" i="2"/>
  <c r="V1843" i="2"/>
  <c r="V1835" i="2"/>
  <c r="V1830" i="2"/>
  <c r="V1826" i="2"/>
  <c r="V1822" i="2"/>
  <c r="AA1752" i="2"/>
  <c r="AA1748" i="2"/>
  <c r="AA1744" i="2"/>
  <c r="AA1740" i="2"/>
  <c r="AA1736" i="2"/>
  <c r="AA1732" i="2"/>
  <c r="AA1861" i="2"/>
  <c r="V1849" i="2"/>
  <c r="V1841" i="2"/>
  <c r="V1833" i="2"/>
  <c r="AA1806" i="2"/>
  <c r="AA1802" i="2"/>
  <c r="AA1798" i="2"/>
  <c r="AA1794" i="2"/>
  <c r="AA1790" i="2"/>
  <c r="AA1786" i="2"/>
  <c r="AA1782" i="2"/>
  <c r="AA1778" i="2"/>
  <c r="AA1774" i="2"/>
  <c r="AA1770" i="2"/>
  <c r="AA1854" i="2"/>
  <c r="AA1846" i="2"/>
  <c r="AA1838" i="2"/>
  <c r="V1831" i="2"/>
  <c r="V1827" i="2"/>
  <c r="V1823" i="2"/>
  <c r="V1753" i="2"/>
  <c r="V1749" i="2"/>
  <c r="V1745" i="2"/>
  <c r="V1741" i="2"/>
  <c r="V1737" i="2"/>
  <c r="V1733" i="2"/>
  <c r="V1729" i="2"/>
  <c r="V1725" i="2"/>
  <c r="V1721" i="2"/>
  <c r="V1717" i="2"/>
  <c r="AA1852" i="2"/>
  <c r="AA1844" i="2"/>
  <c r="AA1836" i="2"/>
  <c r="AA1807" i="2"/>
  <c r="AA1803" i="2"/>
  <c r="AA1799" i="2"/>
  <c r="AA1795" i="2"/>
  <c r="AA1791" i="2"/>
  <c r="AA1787" i="2"/>
  <c r="AA1783" i="2"/>
  <c r="AA1779" i="2"/>
  <c r="AA1775" i="2"/>
  <c r="AA1771" i="2"/>
  <c r="AA1720" i="2"/>
  <c r="AA1698" i="2"/>
  <c r="AA1694" i="2"/>
  <c r="AA1690" i="2"/>
  <c r="AA1686" i="2"/>
  <c r="AA1682" i="2"/>
  <c r="AA1678" i="2"/>
  <c r="AA1674" i="2"/>
  <c r="AA1670" i="2"/>
  <c r="AA1666" i="2"/>
  <c r="AA1595" i="2"/>
  <c r="AA1591" i="2"/>
  <c r="AA1587" i="2"/>
  <c r="AA1583" i="2"/>
  <c r="AA1718" i="2"/>
  <c r="AA1649" i="2"/>
  <c r="AA1645" i="2"/>
  <c r="AA1641" i="2"/>
  <c r="AA1637" i="2"/>
  <c r="AA1633" i="2"/>
  <c r="AA1629" i="2"/>
  <c r="AA1625" i="2"/>
  <c r="AA1621" i="2"/>
  <c r="AA1617" i="2"/>
  <c r="AA1613" i="2"/>
  <c r="V1226" i="2"/>
  <c r="V1111" i="2"/>
  <c r="V984" i="2"/>
  <c r="V874" i="2"/>
  <c r="V627" i="2"/>
  <c r="AA387" i="2"/>
  <c r="AB269" i="2"/>
  <c r="W208" i="2"/>
  <c r="V53" i="2"/>
  <c r="AA1915" i="2"/>
  <c r="AA1547" i="2"/>
  <c r="AA817" i="2"/>
  <c r="AA755" i="2"/>
  <c r="AB386" i="2"/>
  <c r="AA268" i="2"/>
  <c r="AA208" i="2"/>
  <c r="AA1291" i="2"/>
  <c r="AB2224" i="2"/>
  <c r="V2331" i="2"/>
  <c r="V2275" i="2"/>
  <c r="AA2297" i="2"/>
  <c r="AA2304" i="2"/>
  <c r="V2261" i="2"/>
  <c r="AA2247" i="2"/>
  <c r="V2300" i="2"/>
  <c r="AA2264" i="2"/>
  <c r="V2244" i="2"/>
  <c r="AA2213" i="2"/>
  <c r="V2266" i="2"/>
  <c r="AA2202" i="2"/>
  <c r="AA2208" i="2"/>
  <c r="V2194" i="2"/>
  <c r="AA2204" i="2"/>
  <c r="AA2121" i="2"/>
  <c r="AA2169" i="2"/>
  <c r="AA2147" i="2"/>
  <c r="V2173" i="2"/>
  <c r="V2120" i="2"/>
  <c r="V2106" i="2"/>
  <c r="V2092" i="2"/>
  <c r="V2163" i="2"/>
  <c r="AA2144" i="2"/>
  <c r="V2091" i="2"/>
  <c r="V2060" i="2"/>
  <c r="AA2048" i="2"/>
  <c r="V2089" i="2"/>
  <c r="AA2067" i="2"/>
  <c r="V2059" i="2"/>
  <c r="AA2051" i="2"/>
  <c r="AA2043" i="2"/>
  <c r="V2037" i="2"/>
  <c r="V2031" i="2"/>
  <c r="V2011" i="2"/>
  <c r="AA2003" i="2"/>
  <c r="V2093" i="2"/>
  <c r="V2010" i="2"/>
  <c r="AA1997" i="2"/>
  <c r="V1991" i="2"/>
  <c r="V1983" i="2"/>
  <c r="AA2032" i="2"/>
  <c r="AA1963" i="2"/>
  <c r="V2014" i="2"/>
  <c r="AA1998" i="2"/>
  <c r="V1992" i="2"/>
  <c r="V1984" i="2"/>
  <c r="V1978" i="2"/>
  <c r="V2004" i="2"/>
  <c r="V1946" i="2"/>
  <c r="AA1932" i="2"/>
  <c r="V1910" i="2"/>
  <c r="V1902" i="2"/>
  <c r="AA1894" i="2"/>
  <c r="V1888" i="2"/>
  <c r="V1882" i="2"/>
  <c r="AA1876" i="2"/>
  <c r="V1962" i="2"/>
  <c r="AA1951" i="2"/>
  <c r="V1941" i="2"/>
  <c r="AA1930" i="2"/>
  <c r="AA1858" i="2"/>
  <c r="AA1960" i="2"/>
  <c r="V1950" i="2"/>
  <c r="V1939" i="2"/>
  <c r="AA1928" i="2"/>
  <c r="AA1909" i="2"/>
  <c r="AA1903" i="2"/>
  <c r="V1899" i="2"/>
  <c r="AA1893" i="2"/>
  <c r="AA1887" i="2"/>
  <c r="V1883" i="2"/>
  <c r="AA1877" i="2"/>
  <c r="AA1955" i="2"/>
  <c r="V1945" i="2"/>
  <c r="AA1934" i="2"/>
  <c r="AA1859" i="2"/>
  <c r="V1848" i="2"/>
  <c r="AA1837" i="2"/>
  <c r="AA1828" i="2"/>
  <c r="V1824" i="2"/>
  <c r="V1754" i="2"/>
  <c r="V1748" i="2"/>
  <c r="AA1742" i="2"/>
  <c r="V1738" i="2"/>
  <c r="V1732" i="2"/>
  <c r="V1854" i="2"/>
  <c r="AA1843" i="2"/>
  <c r="AA1832" i="2"/>
  <c r="AA1804" i="2"/>
  <c r="V1800" i="2"/>
  <c r="V1794" i="2"/>
  <c r="AA1788" i="2"/>
  <c r="V1784" i="2"/>
  <c r="V1778" i="2"/>
  <c r="AA1772" i="2"/>
  <c r="AA1855" i="2"/>
  <c r="V1844" i="2"/>
  <c r="AA1833" i="2"/>
  <c r="AA1827" i="2"/>
  <c r="AA1755" i="2"/>
  <c r="V1751" i="2"/>
  <c r="AA1745" i="2"/>
  <c r="AA1739" i="2"/>
  <c r="V1735" i="2"/>
  <c r="AA1729" i="2"/>
  <c r="AA1723" i="2"/>
  <c r="V1719" i="2"/>
  <c r="V1853" i="2"/>
  <c r="V1842" i="2"/>
  <c r="AA1809" i="2"/>
  <c r="V1805" i="2"/>
  <c r="V1799" i="2"/>
  <c r="AA1793" i="2"/>
  <c r="V1789" i="2"/>
  <c r="V1783" i="2"/>
  <c r="AA1777" i="2"/>
  <c r="V1773" i="2"/>
  <c r="V1718" i="2"/>
  <c r="AA1696" i="2"/>
  <c r="V1692" i="2"/>
  <c r="V1686" i="2"/>
  <c r="AA1680" i="2"/>
  <c r="V1676" i="2"/>
  <c r="V1670" i="2"/>
  <c r="AA1664" i="2"/>
  <c r="V1593" i="2"/>
  <c r="V1587" i="2"/>
  <c r="AA1726" i="2"/>
  <c r="V1700" i="2"/>
  <c r="V1645" i="2"/>
  <c r="AA1639" i="2"/>
  <c r="V1635" i="2"/>
  <c r="V1629" i="2"/>
  <c r="AA1623" i="2"/>
  <c r="V1619" i="2"/>
  <c r="V1613" i="2"/>
  <c r="V1722" i="2"/>
  <c r="V1699" i="2"/>
  <c r="V1695" i="2"/>
  <c r="V1691" i="2"/>
  <c r="V1687" i="2"/>
  <c r="V1683" i="2"/>
  <c r="V1679" i="2"/>
  <c r="V1675" i="2"/>
  <c r="V1671" i="2"/>
  <c r="V1667" i="2"/>
  <c r="V1663" i="2"/>
  <c r="V1594" i="2"/>
  <c r="V1590" i="2"/>
  <c r="V1586" i="2"/>
  <c r="V1582" i="2"/>
  <c r="V1578" i="2"/>
  <c r="AA1722" i="2"/>
  <c r="V1648" i="2"/>
  <c r="V1644" i="2"/>
  <c r="V1640" i="2"/>
  <c r="V1636" i="2"/>
  <c r="V1632" i="2"/>
  <c r="V1628" i="2"/>
  <c r="V1624" i="2"/>
  <c r="V1620" i="2"/>
  <c r="V1616" i="2"/>
  <c r="V1612" i="2"/>
  <c r="V1577" i="2"/>
  <c r="V1573" i="2"/>
  <c r="V1569" i="2"/>
  <c r="V1565" i="2"/>
  <c r="V1561" i="2"/>
  <c r="V1557" i="2"/>
  <c r="V1390" i="2"/>
  <c r="V1386" i="2"/>
  <c r="V1382" i="2"/>
  <c r="V1378" i="2"/>
  <c r="V1374" i="2"/>
  <c r="V1370" i="2"/>
  <c r="V1366" i="2"/>
  <c r="V1362" i="2"/>
  <c r="V1358" i="2"/>
  <c r="AA1442" i="2"/>
  <c r="AA1438" i="2"/>
  <c r="AA1434" i="2"/>
  <c r="AA1430" i="2"/>
  <c r="AA1426" i="2"/>
  <c r="AA1422" i="2"/>
  <c r="AA1418" i="2"/>
  <c r="AA1414" i="2"/>
  <c r="AA1410" i="2"/>
  <c r="AA1406" i="2"/>
  <c r="AA1275" i="2"/>
  <c r="AA1572" i="2"/>
  <c r="AA1568" i="2"/>
  <c r="AA1564" i="2"/>
  <c r="AA1560" i="2"/>
  <c r="AA1391" i="2"/>
  <c r="AA1387" i="2"/>
  <c r="AA1383" i="2"/>
  <c r="AA1379" i="2"/>
  <c r="AA1375" i="2"/>
  <c r="AA1371" i="2"/>
  <c r="AA1367" i="2"/>
  <c r="AA1363" i="2"/>
  <c r="AA1359" i="2"/>
  <c r="AA1355" i="2"/>
  <c r="AA1443" i="2"/>
  <c r="AA1439" i="2"/>
  <c r="AA1435" i="2"/>
  <c r="AA1431" i="2"/>
  <c r="AA1427" i="2"/>
  <c r="AA1423" i="2"/>
  <c r="AA1419" i="2"/>
  <c r="AA1415" i="2"/>
  <c r="AA1411" i="2"/>
  <c r="AA1407" i="2"/>
  <c r="AA1272" i="2"/>
  <c r="V1264" i="2"/>
  <c r="V1256" i="2"/>
  <c r="V1248" i="2"/>
  <c r="AA1211" i="2"/>
  <c r="AA1207" i="2"/>
  <c r="AA1203" i="2"/>
  <c r="AA1199" i="2"/>
  <c r="AA1195" i="2"/>
  <c r="AA1191" i="2"/>
  <c r="AA1187" i="2"/>
  <c r="AA1183" i="2"/>
  <c r="AA1179" i="2"/>
  <c r="AA1100" i="2"/>
  <c r="AA1096" i="2"/>
  <c r="AA1092" i="2"/>
  <c r="AA1088" i="2"/>
  <c r="AA1084" i="2"/>
  <c r="AA1080" i="2"/>
  <c r="AA1076" i="2"/>
  <c r="AA1072" i="2"/>
  <c r="AA1068" i="2"/>
  <c r="AA1064" i="2"/>
  <c r="AA999" i="2"/>
  <c r="AA1273" i="2"/>
  <c r="AA1265" i="2"/>
  <c r="V1259" i="2"/>
  <c r="V1251" i="2"/>
  <c r="V1245" i="2"/>
  <c r="V1241" i="2"/>
  <c r="V1161" i="2"/>
  <c r="V1157" i="2"/>
  <c r="V1153" i="2"/>
  <c r="V1149" i="2"/>
  <c r="V1145" i="2"/>
  <c r="V1141" i="2"/>
  <c r="V1137" i="2"/>
  <c r="V1133" i="2"/>
  <c r="V1129" i="2"/>
  <c r="V1036" i="2"/>
  <c r="V1032" i="2"/>
  <c r="V1028" i="2"/>
  <c r="V1024" i="2"/>
  <c r="V1020" i="2"/>
  <c r="V1016" i="2"/>
  <c r="V1012" i="2"/>
  <c r="V1008" i="2"/>
  <c r="V1004" i="2"/>
  <c r="V968" i="2"/>
  <c r="V964" i="2"/>
  <c r="V960" i="2"/>
  <c r="V1268" i="2"/>
  <c r="AA1259" i="2"/>
  <c r="AA1251" i="2"/>
  <c r="V1214" i="2"/>
  <c r="V1210" i="2"/>
  <c r="V1206" i="2"/>
  <c r="V1202" i="2"/>
  <c r="V1198" i="2"/>
  <c r="V1194" i="2"/>
  <c r="V1190" i="2"/>
  <c r="V1186" i="2"/>
  <c r="V1182" i="2"/>
  <c r="V1178" i="2"/>
  <c r="V1097" i="2"/>
  <c r="V1093" i="2"/>
  <c r="V1089" i="2"/>
  <c r="V1085" i="2"/>
  <c r="V1081" i="2"/>
  <c r="V1077" i="2"/>
  <c r="V1073" i="2"/>
  <c r="V1069" i="2"/>
  <c r="AA437" i="2"/>
  <c r="AA270" i="2"/>
  <c r="V18" i="2"/>
  <c r="AA2322" i="2"/>
  <c r="V2296" i="2"/>
  <c r="AA2263" i="2"/>
  <c r="AA2241" i="2"/>
  <c r="AA2270" i="2"/>
  <c r="AA2246" i="2"/>
  <c r="V2209" i="2"/>
  <c r="V2246" i="2"/>
  <c r="V2214" i="2"/>
  <c r="AA2163" i="2"/>
  <c r="V2175" i="2"/>
  <c r="V2143" i="2"/>
  <c r="V2162" i="2"/>
  <c r="V2108" i="2"/>
  <c r="V2086" i="2"/>
  <c r="AA2150" i="2"/>
  <c r="AA2093" i="2"/>
  <c r="V2056" i="2"/>
  <c r="AA2107" i="2"/>
  <c r="V2069" i="2"/>
  <c r="V2057" i="2"/>
  <c r="AA2047" i="2"/>
  <c r="V2039" i="2"/>
  <c r="AA2015" i="2"/>
  <c r="AA2007" i="2"/>
  <c r="V2101" i="2"/>
  <c r="AA2004" i="2"/>
  <c r="AA1993" i="2"/>
  <c r="AA1985" i="2"/>
  <c r="V2016" i="2"/>
  <c r="V2044" i="2"/>
  <c r="V2000" i="2"/>
  <c r="V1990" i="2"/>
  <c r="V1982" i="2"/>
  <c r="AA2006" i="2"/>
  <c r="AA1945" i="2"/>
  <c r="V1912" i="2"/>
  <c r="V1904" i="2"/>
  <c r="V1894" i="2"/>
  <c r="AA1884" i="2"/>
  <c r="V1878" i="2"/>
  <c r="AA1959" i="2"/>
  <c r="AA1946" i="2"/>
  <c r="V1933" i="2"/>
  <c r="V1858" i="2"/>
  <c r="V1955" i="2"/>
  <c r="V1942" i="2"/>
  <c r="AA1913" i="2"/>
  <c r="V1907" i="2"/>
  <c r="AA1899" i="2"/>
  <c r="AA1891" i="2"/>
  <c r="AA1885" i="2"/>
  <c r="V1879" i="2"/>
  <c r="V1953" i="2"/>
  <c r="AA1939" i="2"/>
  <c r="AA1926" i="2"/>
  <c r="AA1845" i="2"/>
  <c r="V1832" i="2"/>
  <c r="AA1824" i="2"/>
  <c r="V1752" i="2"/>
  <c r="V1746" i="2"/>
  <c r="AA1738" i="2"/>
  <c r="AA1730" i="2"/>
  <c r="AA1848" i="2"/>
  <c r="AA1835" i="2"/>
  <c r="V1804" i="2"/>
  <c r="AA1796" i="2"/>
  <c r="V1790" i="2"/>
  <c r="V1782" i="2"/>
  <c r="V1776" i="2"/>
  <c r="V1861" i="2"/>
  <c r="AA1841" i="2"/>
  <c r="AA1829" i="2"/>
  <c r="AA1823" i="2"/>
  <c r="AA1749" i="2"/>
  <c r="V1743" i="2"/>
  <c r="AA1735" i="2"/>
  <c r="AA1727" i="2"/>
  <c r="AA1721" i="2"/>
  <c r="V1855" i="2"/>
  <c r="AA1839" i="2"/>
  <c r="V1807" i="2"/>
  <c r="V1801" i="2"/>
  <c r="V1793" i="2"/>
  <c r="AA1785" i="2"/>
  <c r="V1779" i="2"/>
  <c r="V1771" i="2"/>
  <c r="AA1701" i="2"/>
  <c r="AA1692" i="2"/>
  <c r="AA1684" i="2"/>
  <c r="V1678" i="2"/>
  <c r="V1672" i="2"/>
  <c r="V1664" i="2"/>
  <c r="AA1589" i="2"/>
  <c r="V1583" i="2"/>
  <c r="V1649" i="2"/>
  <c r="V1643" i="2"/>
  <c r="AA1635" i="2"/>
  <c r="AA1627" i="2"/>
  <c r="V1621" i="2"/>
  <c r="V1615" i="2"/>
  <c r="AA1716" i="2"/>
  <c r="V1697" i="2"/>
  <c r="AA1691" i="2"/>
  <c r="AA1685" i="2"/>
  <c r="V1681" i="2"/>
  <c r="AA1675" i="2"/>
  <c r="AA1669" i="2"/>
  <c r="V1665" i="2"/>
  <c r="AA1594" i="2"/>
  <c r="AA1588" i="2"/>
  <c r="V1584" i="2"/>
  <c r="AA1578" i="2"/>
  <c r="V1720" i="2"/>
  <c r="V1646" i="2"/>
  <c r="AA1640" i="2"/>
  <c r="AA1634" i="2"/>
  <c r="V1630" i="2"/>
  <c r="AA1624" i="2"/>
  <c r="AA1618" i="2"/>
  <c r="V1614" i="2"/>
  <c r="AA1579" i="2"/>
  <c r="AA1571" i="2"/>
  <c r="V1567" i="2"/>
  <c r="AA1561" i="2"/>
  <c r="AA1392" i="2"/>
  <c r="V1388" i="2"/>
  <c r="AA1382" i="2"/>
  <c r="AA1376" i="2"/>
  <c r="V1372" i="2"/>
  <c r="AA1366" i="2"/>
  <c r="AA1360" i="2"/>
  <c r="V1356" i="2"/>
  <c r="V1440" i="2"/>
  <c r="V1434" i="2"/>
  <c r="AA1428" i="2"/>
  <c r="V1424" i="2"/>
  <c r="V1418" i="2"/>
  <c r="AA1412" i="2"/>
  <c r="V1408" i="2"/>
  <c r="V1581" i="2"/>
  <c r="AA1570" i="2"/>
  <c r="V1566" i="2"/>
  <c r="V1560" i="2"/>
  <c r="AA1389" i="2"/>
  <c r="V1385" i="2"/>
  <c r="V1379" i="2"/>
  <c r="AA1373" i="2"/>
  <c r="V1369" i="2"/>
  <c r="V1363" i="2"/>
  <c r="AA1357" i="2"/>
  <c r="V1579" i="2"/>
  <c r="V1439" i="2"/>
  <c r="AA1433" i="2"/>
  <c r="V1429" i="2"/>
  <c r="V1423" i="2"/>
  <c r="AA1417" i="2"/>
  <c r="V1413" i="2"/>
  <c r="V1407" i="2"/>
  <c r="AA1268" i="2"/>
  <c r="AA1258" i="2"/>
  <c r="AA1247" i="2"/>
  <c r="AA1209" i="2"/>
  <c r="V1205" i="2"/>
  <c r="V1199" i="2"/>
  <c r="AA1193" i="2"/>
  <c r="V1189" i="2"/>
  <c r="V1183" i="2"/>
  <c r="AA1177" i="2"/>
  <c r="V1098" i="2"/>
  <c r="V1092" i="2"/>
  <c r="AA1086" i="2"/>
  <c r="V1082" i="2"/>
  <c r="V1076" i="2"/>
  <c r="AA1070" i="2"/>
  <c r="V1066" i="2"/>
  <c r="V999" i="2"/>
  <c r="AA1269" i="2"/>
  <c r="AA1261" i="2"/>
  <c r="AA1248" i="2"/>
  <c r="V1243" i="2"/>
  <c r="AA1161" i="2"/>
  <c r="AA1155" i="2"/>
  <c r="V1151" i="2"/>
  <c r="AA1145" i="2"/>
  <c r="AA1139" i="2"/>
  <c r="V1135" i="2"/>
  <c r="AA1129" i="2"/>
  <c r="AA1034" i="2"/>
  <c r="V1030" i="2"/>
  <c r="AA1024" i="2"/>
  <c r="AA1018" i="2"/>
  <c r="V1014" i="2"/>
  <c r="AA1008" i="2"/>
  <c r="AA970" i="2"/>
  <c r="V966" i="2"/>
  <c r="AA960" i="2"/>
  <c r="AA1266" i="2"/>
  <c r="AA1254" i="2"/>
  <c r="AA1214" i="2"/>
  <c r="AA1208" i="2"/>
  <c r="V1204" i="2"/>
  <c r="AA1198" i="2"/>
  <c r="AA1192" i="2"/>
  <c r="V1188" i="2"/>
  <c r="AA1182" i="2"/>
  <c r="AA1099" i="2"/>
  <c r="V1095" i="2"/>
  <c r="AA1089" i="2"/>
  <c r="AA1083" i="2"/>
  <c r="V1079" i="2"/>
  <c r="AA1073" i="2"/>
  <c r="AA1067" i="2"/>
  <c r="AA1063" i="2"/>
  <c r="V1269" i="2"/>
  <c r="AA1260" i="2"/>
  <c r="AA1252" i="2"/>
  <c r="AA1244" i="2"/>
  <c r="AA1240" i="2"/>
  <c r="AA1162" i="2"/>
  <c r="AA1158" i="2"/>
  <c r="AA1154" i="2"/>
  <c r="AA1150" i="2"/>
  <c r="AA1146" i="2"/>
  <c r="AA1142" i="2"/>
  <c r="AA1138" i="2"/>
  <c r="AA1134" i="2"/>
  <c r="AA1130" i="2"/>
  <c r="AA1035" i="2"/>
  <c r="AA1031" i="2"/>
  <c r="AA1027" i="2"/>
  <c r="AA1023" i="2"/>
  <c r="AA1019" i="2"/>
  <c r="AA1015" i="2"/>
  <c r="AA1011" i="2"/>
  <c r="AA1007" i="2"/>
  <c r="AA1003" i="2"/>
  <c r="AA969" i="2"/>
  <c r="AA1000" i="2"/>
  <c r="AA958" i="2"/>
  <c r="V885" i="2"/>
  <c r="V870" i="2"/>
  <c r="V866" i="2"/>
  <c r="V862" i="2"/>
  <c r="V858" i="2"/>
  <c r="V854" i="2"/>
  <c r="V850" i="2"/>
  <c r="V846" i="2"/>
  <c r="V842" i="2"/>
  <c r="V838" i="2"/>
  <c r="V834" i="2"/>
  <c r="V739" i="2"/>
  <c r="V735" i="2"/>
  <c r="V731" i="2"/>
  <c r="V727" i="2"/>
  <c r="V723" i="2"/>
  <c r="V719" i="2"/>
  <c r="V715" i="2"/>
  <c r="V711" i="2"/>
  <c r="V707" i="2"/>
  <c r="V1000" i="2"/>
  <c r="AA953" i="2"/>
  <c r="AA949" i="2"/>
  <c r="AA945" i="2"/>
  <c r="AA941" i="2"/>
  <c r="AA937" i="2"/>
  <c r="AA933" i="2"/>
  <c r="AA918" i="2"/>
  <c r="AA914" i="2"/>
  <c r="AA910" i="2"/>
  <c r="AA906" i="2"/>
  <c r="AA902" i="2"/>
  <c r="AA898" i="2"/>
  <c r="AA894" i="2"/>
  <c r="AA890" i="2"/>
  <c r="AA805" i="2"/>
  <c r="AA801" i="2"/>
  <c r="AA797" i="2"/>
  <c r="AA793" i="2"/>
  <c r="AA789" i="2"/>
  <c r="AA785" i="2"/>
  <c r="AA781" i="2"/>
  <c r="AA777" i="2"/>
  <c r="AA773" i="2"/>
  <c r="AA769" i="2"/>
  <c r="AA675" i="2"/>
  <c r="AA671" i="2"/>
  <c r="AA667" i="2"/>
  <c r="V1002" i="2"/>
  <c r="AA959" i="2"/>
  <c r="AA884" i="2"/>
  <c r="AA869" i="2"/>
  <c r="AA865" i="2"/>
  <c r="AA861" i="2"/>
  <c r="AA857" i="2"/>
  <c r="AA853" i="2"/>
  <c r="AA849" i="2"/>
  <c r="AA845" i="2"/>
  <c r="AA841" i="2"/>
  <c r="AA837" i="2"/>
  <c r="AA833" i="2"/>
  <c r="AA738" i="2"/>
  <c r="AA734" i="2"/>
  <c r="AA730" i="2"/>
  <c r="AA726" i="2"/>
  <c r="AA722" i="2"/>
  <c r="AA1967" i="2"/>
  <c r="AB267" i="2"/>
  <c r="V691" i="2"/>
  <c r="V2279" i="2"/>
  <c r="V2304" i="2"/>
  <c r="AA2276" i="2"/>
  <c r="V2249" i="2"/>
  <c r="AA2274" i="2"/>
  <c r="V2270" i="2"/>
  <c r="AA2215" i="2"/>
  <c r="V2242" i="2"/>
  <c r="AA2196" i="2"/>
  <c r="AA2168" i="2"/>
  <c r="V2115" i="2"/>
  <c r="V2149" i="2"/>
  <c r="AA2164" i="2"/>
  <c r="AA2112" i="2"/>
  <c r="AA2092" i="2"/>
  <c r="AA2154" i="2"/>
  <c r="AA2136" i="2"/>
  <c r="AA2060" i="2"/>
  <c r="AA2044" i="2"/>
  <c r="V2095" i="2"/>
  <c r="AA2059" i="2"/>
  <c r="V2049" i="2"/>
  <c r="V2041" i="2"/>
  <c r="AA2031" i="2"/>
  <c r="AI2030" i="2" s="1"/>
  <c r="V2009" i="2"/>
  <c r="AA2103" i="2"/>
  <c r="AA2034" i="2"/>
  <c r="AA1995" i="2"/>
  <c r="V1987" i="2"/>
  <c r="AA2040" i="2"/>
  <c r="V1961" i="2"/>
  <c r="AA2002" i="2"/>
  <c r="V1994" i="2"/>
  <c r="AA1982" i="2"/>
  <c r="AA2014" i="2"/>
  <c r="AA1953" i="2"/>
  <c r="V1930" i="2"/>
  <c r="V1906" i="2"/>
  <c r="V1896" i="2"/>
  <c r="V1886" i="2"/>
  <c r="V1880" i="2"/>
  <c r="AA1964" i="2"/>
  <c r="V1949" i="2"/>
  <c r="AA1935" i="2"/>
  <c r="AA1860" i="2"/>
  <c r="V1958" i="2"/>
  <c r="AA1944" i="2"/>
  <c r="V1931" i="2"/>
  <c r="AA1907" i="2"/>
  <c r="AA1901" i="2"/>
  <c r="V1895" i="2"/>
  <c r="V1887" i="2"/>
  <c r="AA1879" i="2"/>
  <c r="AA1958" i="2"/>
  <c r="AA1942" i="2"/>
  <c r="V1929" i="2"/>
  <c r="AA1850" i="2"/>
  <c r="AA1834" i="2"/>
  <c r="AA1826" i="2"/>
  <c r="AA1754" i="2"/>
  <c r="AA1746" i="2"/>
  <c r="V1740" i="2"/>
  <c r="V1734" i="2"/>
  <c r="AA1851" i="2"/>
  <c r="V1838" i="2"/>
  <c r="V1806" i="2"/>
  <c r="V1798" i="2"/>
  <c r="V1792" i="2"/>
  <c r="AA1784" i="2"/>
  <c r="AA1776" i="2"/>
  <c r="V1770" i="2"/>
  <c r="V1847" i="2"/>
  <c r="AA1831" i="2"/>
  <c r="V1825" i="2"/>
  <c r="AA1751" i="2"/>
  <c r="AA1743" i="2"/>
  <c r="AA1737" i="2"/>
  <c r="V1731" i="2"/>
  <c r="V1723" i="2"/>
  <c r="AA1857" i="2"/>
  <c r="V1845" i="2"/>
  <c r="V1809" i="2"/>
  <c r="AA1801" i="2"/>
  <c r="V1795" i="2"/>
  <c r="V1787" i="2"/>
  <c r="V1781" i="2"/>
  <c r="AA1773" i="2"/>
  <c r="V1702" i="2"/>
  <c r="V1694" i="2"/>
  <c r="V1688" i="2"/>
  <c r="V1680" i="2"/>
  <c r="AA1672" i="2"/>
  <c r="V1666" i="2"/>
  <c r="V1591" i="2"/>
  <c r="V1585" i="2"/>
  <c r="AA1702" i="2"/>
  <c r="AA1643" i="2"/>
  <c r="V1637" i="2"/>
  <c r="V1631" i="2"/>
  <c r="V1623" i="2"/>
  <c r="AA1615" i="2"/>
  <c r="AA1724" i="2"/>
  <c r="AA1697" i="2"/>
  <c r="V1693" i="2"/>
  <c r="AA1687" i="2"/>
  <c r="AA1681" i="2"/>
  <c r="V1677" i="2"/>
  <c r="AA1671" i="2"/>
  <c r="AA1665" i="2"/>
  <c r="V1596" i="2"/>
  <c r="AA1590" i="2"/>
  <c r="AA1584" i="2"/>
  <c r="V1580" i="2"/>
  <c r="V1728" i="2"/>
  <c r="AA1646" i="2"/>
  <c r="V1642" i="2"/>
  <c r="AA1636" i="2"/>
  <c r="AA1630" i="2"/>
  <c r="V1626" i="2"/>
  <c r="AA1620" i="2"/>
  <c r="AA1614" i="2"/>
  <c r="V1610" i="2"/>
  <c r="AA1573" i="2"/>
  <c r="AA1567" i="2"/>
  <c r="V1563" i="2"/>
  <c r="AA1557" i="2"/>
  <c r="AA1388" i="2"/>
  <c r="V1384" i="2"/>
  <c r="AA1378" i="2"/>
  <c r="AA1372" i="2"/>
  <c r="V1368" i="2"/>
  <c r="AA1362" i="2"/>
  <c r="AA1356" i="2"/>
  <c r="AA1440" i="2"/>
  <c r="V1436" i="2"/>
  <c r="V1430" i="2"/>
  <c r="AA1424" i="2"/>
  <c r="V1420" i="2"/>
  <c r="V1414" i="2"/>
  <c r="AA1408" i="2"/>
  <c r="V1277" i="2"/>
  <c r="V1572" i="2"/>
  <c r="AA1566" i="2"/>
  <c r="V1562" i="2"/>
  <c r="V1391" i="2"/>
  <c r="AA1385" i="2"/>
  <c r="V1381" i="2"/>
  <c r="V1375" i="2"/>
  <c r="AA1369" i="2"/>
  <c r="V1365" i="2"/>
  <c r="V1359" i="2"/>
  <c r="AA1581" i="2"/>
  <c r="V1441" i="2"/>
  <c r="V1435" i="2"/>
  <c r="AA1429" i="2"/>
  <c r="V1425" i="2"/>
  <c r="V1419" i="2"/>
  <c r="AA1413" i="2"/>
  <c r="V1409" i="2"/>
  <c r="V1270" i="2"/>
  <c r="V1261" i="2"/>
  <c r="AA1250" i="2"/>
  <c r="V1211" i="2"/>
  <c r="AA1205" i="2"/>
  <c r="V1201" i="2"/>
  <c r="V1195" i="2"/>
  <c r="AA1189" i="2"/>
  <c r="V1185" i="2"/>
  <c r="V1179" i="2"/>
  <c r="AA1098" i="2"/>
  <c r="V1094" i="2"/>
  <c r="V1088" i="2"/>
  <c r="AA1082" i="2"/>
  <c r="V1078" i="2"/>
  <c r="V1072" i="2"/>
  <c r="AA1066" i="2"/>
  <c r="V1001" i="2"/>
  <c r="V1271" i="2"/>
  <c r="V1262" i="2"/>
  <c r="AA1253" i="2"/>
  <c r="AA1243" i="2"/>
  <c r="V1163" i="2"/>
  <c r="AA1157" i="2"/>
  <c r="AA1151" i="2"/>
  <c r="V1147" i="2"/>
  <c r="AA1141" i="2"/>
  <c r="AA1135" i="2"/>
  <c r="V1131" i="2"/>
  <c r="AA1036" i="2"/>
  <c r="AA1030" i="2"/>
  <c r="V1026" i="2"/>
  <c r="AA1020" i="2"/>
  <c r="AA1014" i="2"/>
  <c r="V1010" i="2"/>
  <c r="AA1004" i="2"/>
  <c r="AA966" i="2"/>
  <c r="V962" i="2"/>
  <c r="AA1270" i="2"/>
  <c r="V1257" i="2"/>
  <c r="AA1246" i="2"/>
  <c r="AA1210" i="2"/>
  <c r="AA1204" i="2"/>
  <c r="V1200" i="2"/>
  <c r="AA1194" i="2"/>
  <c r="AA1188" i="2"/>
  <c r="V1184" i="2"/>
  <c r="AA1178" i="2"/>
  <c r="AA1095" i="2"/>
  <c r="V1091" i="2"/>
  <c r="AA1085" i="2"/>
  <c r="AA1079" i="2"/>
  <c r="V1075" i="2"/>
  <c r="AA1069" i="2"/>
  <c r="V1065" i="2"/>
  <c r="AA1271" i="2"/>
  <c r="V1263" i="2"/>
  <c r="V1255" i="2"/>
  <c r="V1247" i="2"/>
  <c r="V1242" i="2"/>
  <c r="V1164" i="2"/>
  <c r="V1160" i="2"/>
  <c r="V1156" i="2"/>
  <c r="V1152" i="2"/>
  <c r="V1148" i="2"/>
  <c r="V1144" i="2"/>
  <c r="V1140" i="2"/>
  <c r="V1136" i="2"/>
  <c r="V1132" i="2"/>
  <c r="V1128" i="2"/>
  <c r="V1033" i="2"/>
  <c r="V1029" i="2"/>
  <c r="V1025" i="2"/>
  <c r="V1021" i="2"/>
  <c r="V1017" i="2"/>
  <c r="V1013" i="2"/>
  <c r="V1009" i="2"/>
  <c r="V1005" i="2"/>
  <c r="V971" i="2"/>
  <c r="V967" i="2"/>
  <c r="AA961" i="2"/>
  <c r="AA885" i="2"/>
  <c r="AA870" i="2"/>
  <c r="AA866" i="2"/>
  <c r="AA862" i="2"/>
  <c r="AA858" i="2"/>
  <c r="AA854" i="2"/>
  <c r="AA850" i="2"/>
  <c r="AA846" i="2"/>
  <c r="AA842" i="2"/>
  <c r="AA838" i="2"/>
  <c r="AA834" i="2"/>
  <c r="AA739" i="2"/>
  <c r="AA735" i="2"/>
  <c r="AA731" i="2"/>
  <c r="AA727" i="2"/>
  <c r="AA723" i="2"/>
  <c r="AA719" i="2"/>
  <c r="AA715" i="2"/>
  <c r="AA711" i="2"/>
  <c r="AA707" i="2"/>
  <c r="AA1002" i="2"/>
  <c r="V955" i="2"/>
  <c r="V951" i="2"/>
  <c r="V947" i="2"/>
  <c r="V943" i="2"/>
  <c r="V939" i="2"/>
  <c r="V935" i="2"/>
  <c r="V920" i="2"/>
  <c r="V916" i="2"/>
  <c r="V912" i="2"/>
  <c r="V908" i="2"/>
  <c r="V904" i="2"/>
  <c r="V900" i="2"/>
  <c r="V896" i="2"/>
  <c r="V892" i="2"/>
  <c r="V888" i="2"/>
  <c r="V803" i="2"/>
  <c r="V799" i="2"/>
  <c r="V795" i="2"/>
  <c r="V791" i="2"/>
  <c r="V787" i="2"/>
  <c r="V783" i="2"/>
  <c r="V779" i="2"/>
  <c r="V775" i="2"/>
  <c r="V771" i="2"/>
  <c r="V677" i="2"/>
  <c r="V673" i="2"/>
  <c r="V669" i="2"/>
  <c r="V665" i="2"/>
  <c r="V961" i="2"/>
  <c r="V886" i="2"/>
  <c r="V871" i="2"/>
  <c r="V867" i="2"/>
  <c r="V863" i="2"/>
  <c r="V859" i="2"/>
  <c r="V855" i="2"/>
  <c r="V851" i="2"/>
  <c r="V847" i="2"/>
  <c r="V843" i="2"/>
  <c r="V839" i="2"/>
  <c r="V835" i="2"/>
  <c r="V740" i="2"/>
  <c r="V736" i="2"/>
  <c r="V732" i="2"/>
  <c r="V728" i="2"/>
  <c r="V724" i="2"/>
  <c r="V720" i="2"/>
  <c r="AB754" i="2"/>
  <c r="AA52" i="2"/>
  <c r="W269" i="2"/>
  <c r="V2309" i="2"/>
  <c r="AA2293" i="2"/>
  <c r="AA2302" i="2"/>
  <c r="V2221" i="2"/>
  <c r="V2197" i="2"/>
  <c r="V2210" i="2"/>
  <c r="AA2158" i="2"/>
  <c r="V2114" i="2"/>
  <c r="AA2170" i="2"/>
  <c r="AA2064" i="2"/>
  <c r="V2103" i="2"/>
  <c r="V2053" i="2"/>
  <c r="V2033" i="2"/>
  <c r="V2003" i="2"/>
  <c r="V1999" i="2"/>
  <c r="AB207" i="2"/>
  <c r="AA2300" i="2"/>
  <c r="AA2253" i="2"/>
  <c r="V2272" i="2"/>
  <c r="AA2201" i="2"/>
  <c r="V2212" i="2"/>
  <c r="V2117" i="2"/>
  <c r="V2189" i="2"/>
  <c r="V2098" i="2"/>
  <c r="AA2138" i="2"/>
  <c r="AA2050" i="2"/>
  <c r="V2063" i="2"/>
  <c r="V2043" i="2"/>
  <c r="V2013" i="2"/>
  <c r="V2040" i="2"/>
  <c r="AA1987" i="2"/>
  <c r="V1965" i="2"/>
  <c r="AA1994" i="2"/>
  <c r="AA2036" i="2"/>
  <c r="AA1937" i="2"/>
  <c r="AA1898" i="2"/>
  <c r="AA1880" i="2"/>
  <c r="AA1954" i="2"/>
  <c r="V1927" i="2"/>
  <c r="V1947" i="2"/>
  <c r="V1911" i="2"/>
  <c r="AA1895" i="2"/>
  <c r="AA1881" i="2"/>
  <c r="AA1947" i="2"/>
  <c r="AA1853" i="2"/>
  <c r="V1828" i="2"/>
  <c r="V1750" i="2"/>
  <c r="AA1734" i="2"/>
  <c r="AA1840" i="2"/>
  <c r="AA1800" i="2"/>
  <c r="V1786" i="2"/>
  <c r="V1772" i="2"/>
  <c r="V1836" i="2"/>
  <c r="AA1753" i="2"/>
  <c r="V1739" i="2"/>
  <c r="AA1725" i="2"/>
  <c r="AA1847" i="2"/>
  <c r="V1803" i="2"/>
  <c r="AA1789" i="2"/>
  <c r="V1775" i="2"/>
  <c r="V1696" i="2"/>
  <c r="V1682" i="2"/>
  <c r="V1668" i="2"/>
  <c r="AA1585" i="2"/>
  <c r="V1647" i="2"/>
  <c r="AA1631" i="2"/>
  <c r="V1617" i="2"/>
  <c r="AA1699" i="2"/>
  <c r="V1689" i="2"/>
  <c r="AA1677" i="2"/>
  <c r="AA1667" i="2"/>
  <c r="V1592" i="2"/>
  <c r="AA1580" i="2"/>
  <c r="AA1648" i="2"/>
  <c r="V1638" i="2"/>
  <c r="AA1626" i="2"/>
  <c r="AA1616" i="2"/>
  <c r="V1575" i="2"/>
  <c r="AA1563" i="2"/>
  <c r="AA1390" i="2"/>
  <c r="V1380" i="2"/>
  <c r="AA1368" i="2"/>
  <c r="AA1358" i="2"/>
  <c r="AA1436" i="2"/>
  <c r="V1426" i="2"/>
  <c r="V1416" i="2"/>
  <c r="AA1277" i="2"/>
  <c r="V1568" i="2"/>
  <c r="V1291" i="2"/>
  <c r="V2313" i="2"/>
  <c r="V2307" i="2"/>
  <c r="V2320" i="2"/>
  <c r="AA2223" i="2"/>
  <c r="AA2210" i="2"/>
  <c r="AA2228" i="2"/>
  <c r="V2159" i="2"/>
  <c r="V2122" i="2"/>
  <c r="AA2084" i="2"/>
  <c r="AA2066" i="2"/>
  <c r="AA2091" i="2"/>
  <c r="V2055" i="2"/>
  <c r="AA2035" i="2"/>
  <c r="V2005" i="2"/>
  <c r="AA2001" i="2"/>
  <c r="AA1981" i="2"/>
  <c r="V2036" i="2"/>
  <c r="V1988" i="2"/>
  <c r="AA1956" i="2"/>
  <c r="AA1910" i="2"/>
  <c r="AA1890" i="2"/>
  <c r="V1876" i="2"/>
  <c r="AA1943" i="2"/>
  <c r="AA1856" i="2"/>
  <c r="AA1936" i="2"/>
  <c r="AA1905" i="2"/>
  <c r="V1891" i="2"/>
  <c r="AA1875" i="2"/>
  <c r="V1937" i="2"/>
  <c r="AA1842" i="2"/>
  <c r="AA1822" i="2"/>
  <c r="V1744" i="2"/>
  <c r="V1730" i="2"/>
  <c r="AA1808" i="2"/>
  <c r="V1796" i="2"/>
  <c r="AA1780" i="2"/>
  <c r="V1852" i="2"/>
  <c r="V1829" i="2"/>
  <c r="AA1747" i="2"/>
  <c r="AA1733" i="2"/>
  <c r="AA1719" i="2"/>
  <c r="V1837" i="2"/>
  <c r="AA1797" i="2"/>
  <c r="V1785" i="2"/>
  <c r="AA1728" i="2"/>
  <c r="V1690" i="2"/>
  <c r="AA1676" i="2"/>
  <c r="V1595" i="2"/>
  <c r="V1724" i="2"/>
  <c r="V1641" i="2"/>
  <c r="V1627" i="2"/>
  <c r="AA1611" i="2"/>
  <c r="AA1695" i="2"/>
  <c r="V1685" i="2"/>
  <c r="AA1673" i="2"/>
  <c r="AA1663" i="2"/>
  <c r="V1588" i="2"/>
  <c r="AA1576" i="2"/>
  <c r="AA1644" i="2"/>
  <c r="V1634" i="2"/>
  <c r="AA1622" i="2"/>
  <c r="AA1612" i="2"/>
  <c r="V1571" i="2"/>
  <c r="AA1559" i="2"/>
  <c r="AA1386" i="2"/>
  <c r="V1376" i="2"/>
  <c r="AA1364" i="2"/>
  <c r="AA1577" i="2"/>
  <c r="AA1432" i="2"/>
  <c r="V1422" i="2"/>
  <c r="V1412" i="2"/>
  <c r="AA1574" i="2"/>
  <c r="V1564" i="2"/>
  <c r="V1389" i="2"/>
  <c r="AA1377" i="2"/>
  <c r="V1367" i="2"/>
  <c r="V1357" i="2"/>
  <c r="AA1437" i="2"/>
  <c r="V1427" i="2"/>
  <c r="V1417" i="2"/>
  <c r="AA1276" i="2"/>
  <c r="AA1255" i="2"/>
  <c r="AA2314" i="2"/>
  <c r="AA2214" i="2"/>
  <c r="V2146" i="2"/>
  <c r="V2015" i="2"/>
  <c r="AA1965" i="2"/>
  <c r="AA1978" i="2"/>
  <c r="V1900" i="2"/>
  <c r="V1957" i="2"/>
  <c r="AA1952" i="2"/>
  <c r="AA1897" i="2"/>
  <c r="AA1950" i="2"/>
  <c r="AA1830" i="2"/>
  <c r="V1736" i="2"/>
  <c r="V1802" i="2"/>
  <c r="V1774" i="2"/>
  <c r="V1755" i="2"/>
  <c r="V1727" i="2"/>
  <c r="AA1805" i="2"/>
  <c r="V1777" i="2"/>
  <c r="V1684" i="2"/>
  <c r="V1589" i="2"/>
  <c r="V1633" i="2"/>
  <c r="AA1700" i="2"/>
  <c r="AA1679" i="2"/>
  <c r="AA1592" i="2"/>
  <c r="V1701" i="2"/>
  <c r="AA1628" i="2"/>
  <c r="AA1575" i="2"/>
  <c r="V1392" i="2"/>
  <c r="AA1370" i="2"/>
  <c r="V1438" i="2"/>
  <c r="AA1416" i="2"/>
  <c r="V1570" i="2"/>
  <c r="V1387" i="2"/>
  <c r="V1373" i="2"/>
  <c r="V1361" i="2"/>
  <c r="V1437" i="2"/>
  <c r="AA1421" i="2"/>
  <c r="AA1409" i="2"/>
  <c r="V1253" i="2"/>
  <c r="V1207" i="2"/>
  <c r="V1197" i="2"/>
  <c r="AA1185" i="2"/>
  <c r="V1100" i="2"/>
  <c r="V1090" i="2"/>
  <c r="AA1078" i="2"/>
  <c r="V1068" i="2"/>
  <c r="V1275" i="2"/>
  <c r="V1254" i="2"/>
  <c r="AA1163" i="2"/>
  <c r="AA1153" i="2"/>
  <c r="V1143" i="2"/>
  <c r="AA1131" i="2"/>
  <c r="AA1032" i="2"/>
  <c r="V1022" i="2"/>
  <c r="AA1010" i="2"/>
  <c r="AA968" i="2"/>
  <c r="V1272" i="2"/>
  <c r="V1249" i="2"/>
  <c r="AA1206" i="2"/>
  <c r="V1196" i="2"/>
  <c r="AA1184" i="2"/>
  <c r="AA1097" i="2"/>
  <c r="V1087" i="2"/>
  <c r="AA1075" i="2"/>
  <c r="AA1065" i="2"/>
  <c r="V1265" i="2"/>
  <c r="AA1249" i="2"/>
  <c r="AA1164" i="2"/>
  <c r="AA1156" i="2"/>
  <c r="AA1148" i="2"/>
  <c r="AA1140" i="2"/>
  <c r="AA1132" i="2"/>
  <c r="AA1033" i="2"/>
  <c r="AA1025" i="2"/>
  <c r="AA1017" i="2"/>
  <c r="AA1009" i="2"/>
  <c r="AA971" i="2"/>
  <c r="V963" i="2"/>
  <c r="V883" i="2"/>
  <c r="V864" i="2"/>
  <c r="V856" i="2"/>
  <c r="V848" i="2"/>
  <c r="V840" i="2"/>
  <c r="V741" i="2"/>
  <c r="V733" i="2"/>
  <c r="V725" i="2"/>
  <c r="V717" i="2"/>
  <c r="V709" i="2"/>
  <c r="AA955" i="2"/>
  <c r="AA947" i="2"/>
  <c r="AA939" i="2"/>
  <c r="AA920" i="2"/>
  <c r="AA912" i="2"/>
  <c r="AA904" i="2"/>
  <c r="AA896" i="2"/>
  <c r="AA888" i="2"/>
  <c r="AA799" i="2"/>
  <c r="AA791" i="2"/>
  <c r="AA783" i="2"/>
  <c r="AA775" i="2"/>
  <c r="AA677" i="2"/>
  <c r="AA669" i="2"/>
  <c r="AA963" i="2"/>
  <c r="AA871" i="2"/>
  <c r="AA863" i="2"/>
  <c r="AA855" i="2"/>
  <c r="AA847" i="2"/>
  <c r="AA839" i="2"/>
  <c r="AA740" i="2"/>
  <c r="AA732" i="2"/>
  <c r="AA724" i="2"/>
  <c r="V718" i="2"/>
  <c r="V714" i="2"/>
  <c r="AA957" i="2"/>
  <c r="V954" i="2"/>
  <c r="V950" i="2"/>
  <c r="V946" i="2"/>
  <c r="V942" i="2"/>
  <c r="V938" i="2"/>
  <c r="V934" i="2"/>
  <c r="V919" i="2"/>
  <c r="V915" i="2"/>
  <c r="V911" i="2"/>
  <c r="V907" i="2"/>
  <c r="V903" i="2"/>
  <c r="V899" i="2"/>
  <c r="V895" i="2"/>
  <c r="V891" i="2"/>
  <c r="V806" i="2"/>
  <c r="V802" i="2"/>
  <c r="V798" i="2"/>
  <c r="V794" i="2"/>
  <c r="V790" i="2"/>
  <c r="V786" i="2"/>
  <c r="V782" i="2"/>
  <c r="V778" i="2"/>
  <c r="V774" i="2"/>
  <c r="V770" i="2"/>
  <c r="V674" i="2"/>
  <c r="AA710" i="2"/>
  <c r="AA661" i="2"/>
  <c r="AA657" i="2"/>
  <c r="AA653" i="2"/>
  <c r="AA649" i="2"/>
  <c r="AA645" i="2"/>
  <c r="AA641" i="2"/>
  <c r="AA545" i="2"/>
  <c r="AA541" i="2"/>
  <c r="AA537" i="2"/>
  <c r="AA533" i="2"/>
  <c r="AA529" i="2"/>
  <c r="AA525" i="2"/>
  <c r="AA521" i="2"/>
  <c r="AA517" i="2"/>
  <c r="AA513" i="2"/>
  <c r="AA434" i="2"/>
  <c r="AA430" i="2"/>
  <c r="AA426" i="2"/>
  <c r="AA422" i="2"/>
  <c r="AA418" i="2"/>
  <c r="AA414" i="2"/>
  <c r="AA410" i="2"/>
  <c r="AA406" i="2"/>
  <c r="AA402" i="2"/>
  <c r="AA398" i="2"/>
  <c r="V710" i="2"/>
  <c r="V668" i="2"/>
  <c r="V613" i="2"/>
  <c r="V609" i="2"/>
  <c r="V605" i="2"/>
  <c r="V601" i="2"/>
  <c r="V597" i="2"/>
  <c r="V593" i="2"/>
  <c r="V589" i="2"/>
  <c r="V585" i="2"/>
  <c r="V581" i="2"/>
  <c r="V577" i="2"/>
  <c r="V483" i="2"/>
  <c r="V479" i="2"/>
  <c r="V475" i="2"/>
  <c r="V471" i="2"/>
  <c r="V467" i="2"/>
  <c r="V463" i="2"/>
  <c r="V459" i="2"/>
  <c r="V455" i="2"/>
  <c r="V451" i="2"/>
  <c r="V447" i="2"/>
  <c r="V382" i="2"/>
  <c r="V378" i="2"/>
  <c r="V374" i="2"/>
  <c r="V370" i="2"/>
  <c r="V366" i="2"/>
  <c r="AA662" i="2"/>
  <c r="AA658" i="2"/>
  <c r="AA654" i="2"/>
  <c r="AA650" i="2"/>
  <c r="AA646" i="2"/>
  <c r="AA642" i="2"/>
  <c r="AA548" i="2"/>
  <c r="AA544" i="2"/>
  <c r="AA540" i="2"/>
  <c r="AA536" i="2"/>
  <c r="AA532" i="2"/>
  <c r="AA528" i="2"/>
  <c r="AA524" i="2"/>
  <c r="AA520" i="2"/>
  <c r="AA516" i="2"/>
  <c r="AA512" i="2"/>
  <c r="AA433" i="2"/>
  <c r="AA429" i="2"/>
  <c r="AA425" i="2"/>
  <c r="AA421" i="2"/>
  <c r="AA417" i="2"/>
  <c r="AA413" i="2"/>
  <c r="AA409" i="2"/>
  <c r="AA405" i="2"/>
  <c r="AA401" i="2"/>
  <c r="AA397" i="2"/>
  <c r="V666" i="2"/>
  <c r="AA610" i="2"/>
  <c r="AA606" i="2"/>
  <c r="AA602" i="2"/>
  <c r="AA598" i="2"/>
  <c r="AA594" i="2"/>
  <c r="AA590" i="2"/>
  <c r="AA586" i="2"/>
  <c r="AA582" i="2"/>
  <c r="AA578" i="2"/>
  <c r="AA484" i="2"/>
  <c r="AA480" i="2"/>
  <c r="AA476" i="2"/>
  <c r="AA472" i="2"/>
  <c r="AA468" i="2"/>
  <c r="AA464" i="2"/>
  <c r="AA460" i="2"/>
  <c r="AA456" i="2"/>
  <c r="AA452" i="2"/>
  <c r="AA448" i="2"/>
  <c r="AA383" i="2"/>
  <c r="AA379" i="2"/>
  <c r="AA375" i="2"/>
  <c r="AA371" i="2"/>
  <c r="AA367" i="2"/>
  <c r="V357" i="2"/>
  <c r="V317" i="2"/>
  <c r="V313" i="2"/>
  <c r="V309" i="2"/>
  <c r="V305" i="2"/>
  <c r="V301" i="2"/>
  <c r="V297" i="2"/>
  <c r="V293" i="2"/>
  <c r="V289" i="2"/>
  <c r="V285" i="2"/>
  <c r="V205" i="2"/>
  <c r="V201" i="2"/>
  <c r="V197" i="2"/>
  <c r="V193" i="2"/>
  <c r="V189" i="2"/>
  <c r="V185" i="2"/>
  <c r="V181" i="2"/>
  <c r="V177" i="2"/>
  <c r="V173" i="2"/>
  <c r="V169" i="2"/>
  <c r="V152" i="2"/>
  <c r="V148" i="2"/>
  <c r="V144" i="2"/>
  <c r="V140" i="2"/>
  <c r="V136" i="2"/>
  <c r="V132" i="2"/>
  <c r="V128" i="2"/>
  <c r="V124" i="2"/>
  <c r="V120" i="2"/>
  <c r="V102" i="2"/>
  <c r="V98" i="2"/>
  <c r="V94" i="2"/>
  <c r="V90" i="2"/>
  <c r="V86" i="2"/>
  <c r="V82" i="2"/>
  <c r="V78" i="2"/>
  <c r="V74" i="2"/>
  <c r="V70" i="2"/>
  <c r="V66" i="2"/>
  <c r="V48" i="2"/>
  <c r="AA361" i="2"/>
  <c r="V356" i="2"/>
  <c r="V352" i="2"/>
  <c r="V348" i="2"/>
  <c r="V255" i="2"/>
  <c r="V251" i="2"/>
  <c r="V247" i="2"/>
  <c r="V243" i="2"/>
  <c r="V239" i="2"/>
  <c r="V235" i="2"/>
  <c r="V231" i="2"/>
  <c r="V227" i="2"/>
  <c r="V223" i="2"/>
  <c r="V219" i="2"/>
  <c r="AA358" i="2"/>
  <c r="V318" i="2"/>
  <c r="V314" i="2"/>
  <c r="V310" i="2"/>
  <c r="V306" i="2"/>
  <c r="V302" i="2"/>
  <c r="V298" i="2"/>
  <c r="V294" i="2"/>
  <c r="V290" i="2"/>
  <c r="V286" i="2"/>
  <c r="V282" i="2"/>
  <c r="V202" i="2"/>
  <c r="V198" i="2"/>
  <c r="V194" i="2"/>
  <c r="V190" i="2"/>
  <c r="V186" i="2"/>
  <c r="V182" i="2"/>
  <c r="V178" i="2"/>
  <c r="V174" i="2"/>
  <c r="V170" i="2"/>
  <c r="V153" i="2"/>
  <c r="V149" i="2"/>
  <c r="V145" i="2"/>
  <c r="V141" i="2"/>
  <c r="V137" i="2"/>
  <c r="V133" i="2"/>
  <c r="V129" i="2"/>
  <c r="V125" i="2"/>
  <c r="V121" i="2"/>
  <c r="V117" i="2"/>
  <c r="V99" i="2"/>
  <c r="V95" i="2"/>
  <c r="V91" i="2"/>
  <c r="V87" i="2"/>
  <c r="V83" i="2"/>
  <c r="V79" i="2"/>
  <c r="V360" i="2"/>
  <c r="AA353" i="2"/>
  <c r="AA349" i="2"/>
  <c r="AA256" i="2"/>
  <c r="AA252" i="2"/>
  <c r="AA248" i="2"/>
  <c r="AA244" i="2"/>
  <c r="AA240" i="2"/>
  <c r="AA236" i="2"/>
  <c r="AA232" i="2"/>
  <c r="AA228" i="2"/>
  <c r="AA224" i="2"/>
  <c r="AA220" i="2"/>
  <c r="AA45" i="2"/>
  <c r="V75" i="2"/>
  <c r="W253" i="2"/>
  <c r="W249" i="2"/>
  <c r="W245" i="2"/>
  <c r="W241" i="2"/>
  <c r="W237" i="2"/>
  <c r="W233" i="2"/>
  <c r="W229" i="2"/>
  <c r="W225" i="2"/>
  <c r="W221" i="2"/>
  <c r="W256" i="2"/>
  <c r="W252" i="2"/>
  <c r="W248" i="2"/>
  <c r="W244" i="2"/>
  <c r="W240" i="2"/>
  <c r="W236" i="2"/>
  <c r="W232" i="2"/>
  <c r="W228" i="2"/>
  <c r="W224" i="2"/>
  <c r="W220" i="2"/>
  <c r="AA22" i="2"/>
  <c r="AA27" i="2"/>
  <c r="AA33" i="2"/>
  <c r="AA38" i="2"/>
  <c r="AA42" i="2"/>
  <c r="V49" i="2"/>
  <c r="W99" i="2"/>
  <c r="W95" i="2"/>
  <c r="W91" i="2"/>
  <c r="W87" i="2"/>
  <c r="W83" i="2"/>
  <c r="W79" i="2"/>
  <c r="W75" i="2"/>
  <c r="W71" i="2"/>
  <c r="W67" i="2"/>
  <c r="W102" i="2"/>
  <c r="W98" i="2"/>
  <c r="W94" i="2"/>
  <c r="W90" i="2"/>
  <c r="W86" i="2"/>
  <c r="W82" i="2"/>
  <c r="W78" i="2"/>
  <c r="W74" i="2"/>
  <c r="W70" i="2"/>
  <c r="W66" i="2"/>
  <c r="V77" i="2"/>
  <c r="W202" i="2"/>
  <c r="W198" i="2"/>
  <c r="W194" i="2"/>
  <c r="W190" i="2"/>
  <c r="W186" i="2"/>
  <c r="W182" i="2"/>
  <c r="W178" i="2"/>
  <c r="W174" i="2"/>
  <c r="W170" i="2"/>
  <c r="W205" i="2"/>
  <c r="W201" i="2"/>
  <c r="W197" i="2"/>
  <c r="W193" i="2"/>
  <c r="W189" i="2"/>
  <c r="W185" i="2"/>
  <c r="W181" i="2"/>
  <c r="W177" i="2"/>
  <c r="W173" i="2"/>
  <c r="W169" i="2"/>
  <c r="W382" i="2"/>
  <c r="W378" i="2"/>
  <c r="W374" i="2"/>
  <c r="W370" i="2"/>
  <c r="W366" i="2"/>
  <c r="W362" i="2"/>
  <c r="W358" i="2"/>
  <c r="W377" i="2"/>
  <c r="W369" i="2"/>
  <c r="AB357" i="2"/>
  <c r="W354" i="2"/>
  <c r="W350" i="2"/>
  <c r="W346" i="2"/>
  <c r="AB363" i="2"/>
  <c r="AB353" i="2"/>
  <c r="AB349" i="2"/>
  <c r="AB383" i="2"/>
  <c r="AB375" i="2"/>
  <c r="AB367" i="2"/>
  <c r="AA13" i="2"/>
  <c r="AA32" i="2"/>
  <c r="AA77" i="2"/>
  <c r="W151" i="2"/>
  <c r="W147" i="2"/>
  <c r="W143" i="2"/>
  <c r="W139" i="2"/>
  <c r="W135" i="2"/>
  <c r="W131" i="2"/>
  <c r="AA2207" i="2"/>
  <c r="AA2100" i="2"/>
  <c r="V2047" i="2"/>
  <c r="AA1979" i="2"/>
  <c r="AA1986" i="2"/>
  <c r="AA1906" i="2"/>
  <c r="V1874" i="2"/>
  <c r="V1964" i="2"/>
  <c r="V1903" i="2"/>
  <c r="V1875" i="2"/>
  <c r="V1840" i="2"/>
  <c r="V1742" i="2"/>
  <c r="V1808" i="2"/>
  <c r="V1780" i="2"/>
  <c r="AA1825" i="2"/>
  <c r="AA1731" i="2"/>
  <c r="V1834" i="2"/>
  <c r="AA1781" i="2"/>
  <c r="AA1688" i="2"/>
  <c r="AA1593" i="2"/>
  <c r="V1639" i="2"/>
  <c r="V1611" i="2"/>
  <c r="AA1683" i="2"/>
  <c r="AA1596" i="2"/>
  <c r="V1576" i="2"/>
  <c r="AA1632" i="2"/>
  <c r="AA1610" i="2"/>
  <c r="V1559" i="2"/>
  <c r="AA1374" i="2"/>
  <c r="V1442" i="2"/>
  <c r="AA1420" i="2"/>
  <c r="V1574" i="2"/>
  <c r="V1558" i="2"/>
  <c r="V1377" i="2"/>
  <c r="AA1361" i="2"/>
  <c r="AA1441" i="2"/>
  <c r="AA1425" i="2"/>
  <c r="V1411" i="2"/>
  <c r="AA1263" i="2"/>
  <c r="V1209" i="2"/>
  <c r="AA1197" i="2"/>
  <c r="V1187" i="2"/>
  <c r="V1177" i="2"/>
  <c r="AA1090" i="2"/>
  <c r="V1080" i="2"/>
  <c r="V1070" i="2"/>
  <c r="V1276" i="2"/>
  <c r="AA1256" i="2"/>
  <c r="AA1241" i="2"/>
  <c r="V1155" i="2"/>
  <c r="AA1143" i="2"/>
  <c r="AA1133" i="2"/>
  <c r="V1034" i="2"/>
  <c r="AA1022" i="2"/>
  <c r="AA1012" i="2"/>
  <c r="V970" i="2"/>
  <c r="AA1274" i="2"/>
  <c r="V1252" i="2"/>
  <c r="V1208" i="2"/>
  <c r="AA1196" i="2"/>
  <c r="AA1186" i="2"/>
  <c r="V1099" i="2"/>
  <c r="AA1087" i="2"/>
  <c r="AA1077" i="2"/>
  <c r="V1067" i="2"/>
  <c r="AA1267" i="2"/>
  <c r="V1250" i="2"/>
  <c r="V1240" i="2"/>
  <c r="V1158" i="2"/>
  <c r="V1150" i="2"/>
  <c r="V1142" i="2"/>
  <c r="V1134" i="2"/>
  <c r="V1035" i="2"/>
  <c r="V1027" i="2"/>
  <c r="V1019" i="2"/>
  <c r="V1011" i="2"/>
  <c r="V1003" i="2"/>
  <c r="AA965" i="2"/>
  <c r="AA883" i="2"/>
  <c r="AA864" i="2"/>
  <c r="AA856" i="2"/>
  <c r="AA848" i="2"/>
  <c r="AA840" i="2"/>
  <c r="AA741" i="2"/>
  <c r="AA733" i="2"/>
  <c r="AA725" i="2"/>
  <c r="AA717" i="2"/>
  <c r="AA709" i="2"/>
  <c r="V959" i="2"/>
  <c r="V949" i="2"/>
  <c r="V941" i="2"/>
  <c r="V933" i="2"/>
  <c r="V914" i="2"/>
  <c r="V906" i="2"/>
  <c r="V898" i="2"/>
  <c r="V890" i="2"/>
  <c r="V801" i="2"/>
  <c r="V793" i="2"/>
  <c r="V785" i="2"/>
  <c r="V777" i="2"/>
  <c r="V769" i="2"/>
  <c r="V671" i="2"/>
  <c r="V965" i="2"/>
  <c r="V884" i="2"/>
  <c r="V865" i="2"/>
  <c r="V857" i="2"/>
  <c r="V849" i="2"/>
  <c r="V841" i="2"/>
  <c r="V833" i="2"/>
  <c r="V734" i="2"/>
  <c r="V726" i="2"/>
  <c r="AA718" i="2"/>
  <c r="AA714" i="2"/>
  <c r="V958" i="2"/>
  <c r="AA954" i="2"/>
  <c r="AA950" i="2"/>
  <c r="AA946" i="2"/>
  <c r="AA942" i="2"/>
  <c r="AA938" i="2"/>
  <c r="AA934" i="2"/>
  <c r="AA919" i="2"/>
  <c r="AA915" i="2"/>
  <c r="AA911" i="2"/>
  <c r="AA907" i="2"/>
  <c r="AA903" i="2"/>
  <c r="AA899" i="2"/>
  <c r="AA895" i="2"/>
  <c r="AA891" i="2"/>
  <c r="AA806" i="2"/>
  <c r="AA802" i="2"/>
  <c r="AA798" i="2"/>
  <c r="AA794" i="2"/>
  <c r="AA790" i="2"/>
  <c r="AA786" i="2"/>
  <c r="AA782" i="2"/>
  <c r="AA778" i="2"/>
  <c r="AA774" i="2"/>
  <c r="AA770" i="2"/>
  <c r="AA674" i="2"/>
  <c r="AA670" i="2"/>
  <c r="V664" i="2"/>
  <c r="V659" i="2"/>
  <c r="V655" i="2"/>
  <c r="V651" i="2"/>
  <c r="V647" i="2"/>
  <c r="V643" i="2"/>
  <c r="V547" i="2"/>
  <c r="V543" i="2"/>
  <c r="V539" i="2"/>
  <c r="V535" i="2"/>
  <c r="V531" i="2"/>
  <c r="V527" i="2"/>
  <c r="V523" i="2"/>
  <c r="V519" i="2"/>
  <c r="V515" i="2"/>
  <c r="V511" i="2"/>
  <c r="V432" i="2"/>
  <c r="V428" i="2"/>
  <c r="V424" i="2"/>
  <c r="V420" i="2"/>
  <c r="V416" i="2"/>
  <c r="V412" i="2"/>
  <c r="V408" i="2"/>
  <c r="V404" i="2"/>
  <c r="V400" i="2"/>
  <c r="V396" i="2"/>
  <c r="AA704" i="2"/>
  <c r="AA613" i="2"/>
  <c r="AA609" i="2"/>
  <c r="AA605" i="2"/>
  <c r="AA601" i="2"/>
  <c r="AA597" i="2"/>
  <c r="AA593" i="2"/>
  <c r="AA589" i="2"/>
  <c r="AA585" i="2"/>
  <c r="AA581" i="2"/>
  <c r="AA577" i="2"/>
  <c r="AA483" i="2"/>
  <c r="AA479" i="2"/>
  <c r="AA475" i="2"/>
  <c r="AA471" i="2"/>
  <c r="AA467" i="2"/>
  <c r="AA463" i="2"/>
  <c r="AA459" i="2"/>
  <c r="AA455" i="2"/>
  <c r="AA451" i="2"/>
  <c r="AA447" i="2"/>
  <c r="AA382" i="2"/>
  <c r="AA378" i="2"/>
  <c r="AA374" i="2"/>
  <c r="AA370" i="2"/>
  <c r="AA366" i="2"/>
  <c r="V663" i="2"/>
  <c r="V660" i="2"/>
  <c r="V656" i="2"/>
  <c r="V652" i="2"/>
  <c r="V648" i="2"/>
  <c r="V644" i="2"/>
  <c r="V640" i="2"/>
  <c r="V546" i="2"/>
  <c r="V542" i="2"/>
  <c r="V538" i="2"/>
  <c r="V534" i="2"/>
  <c r="V530" i="2"/>
  <c r="V526" i="2"/>
  <c r="V522" i="2"/>
  <c r="V518" i="2"/>
  <c r="V514" i="2"/>
  <c r="V510" i="2"/>
  <c r="V431" i="2"/>
  <c r="V427" i="2"/>
  <c r="V423" i="2"/>
  <c r="V419" i="2"/>
  <c r="V415" i="2"/>
  <c r="V411" i="2"/>
  <c r="V407" i="2"/>
  <c r="V403" i="2"/>
  <c r="V399" i="2"/>
  <c r="AA668" i="2"/>
  <c r="V612" i="2"/>
  <c r="V608" i="2"/>
  <c r="V604" i="2"/>
  <c r="V600" i="2"/>
  <c r="V596" i="2"/>
  <c r="V592" i="2"/>
  <c r="V588" i="2"/>
  <c r="V584" i="2"/>
  <c r="V580" i="2"/>
  <c r="V576" i="2"/>
  <c r="V482" i="2"/>
  <c r="V478" i="2"/>
  <c r="V474" i="2"/>
  <c r="V470" i="2"/>
  <c r="V466" i="2"/>
  <c r="V462" i="2"/>
  <c r="V458" i="2"/>
  <c r="V454" i="2"/>
  <c r="V450" i="2"/>
  <c r="V446" i="2"/>
  <c r="V381" i="2"/>
  <c r="V377" i="2"/>
  <c r="V373" i="2"/>
  <c r="V369" i="2"/>
  <c r="AA360" i="2"/>
  <c r="AA317" i="2"/>
  <c r="AA313" i="2"/>
  <c r="AA309" i="2"/>
  <c r="AA305" i="2"/>
  <c r="AA301" i="2"/>
  <c r="AA297" i="2"/>
  <c r="AA293" i="2"/>
  <c r="AA289" i="2"/>
  <c r="AA285" i="2"/>
  <c r="AA205" i="2"/>
  <c r="AA201" i="2"/>
  <c r="AA197" i="2"/>
  <c r="AA193" i="2"/>
  <c r="AA189" i="2"/>
  <c r="AA185" i="2"/>
  <c r="AA181" i="2"/>
  <c r="AA177" i="2"/>
  <c r="AA173" i="2"/>
  <c r="AA169" i="2"/>
  <c r="AA152" i="2"/>
  <c r="AA148" i="2"/>
  <c r="AA144" i="2"/>
  <c r="AA140" i="2"/>
  <c r="AA136" i="2"/>
  <c r="AA132" i="2"/>
  <c r="AA128" i="2"/>
  <c r="AA124" i="2"/>
  <c r="AA120" i="2"/>
  <c r="AA102" i="2"/>
  <c r="AA98" i="2"/>
  <c r="AA94" i="2"/>
  <c r="AA90" i="2"/>
  <c r="AA86" i="2"/>
  <c r="AA82" i="2"/>
  <c r="AA78" i="2"/>
  <c r="AA74" i="2"/>
  <c r="AA70" i="2"/>
  <c r="AA66" i="2"/>
  <c r="AA48" i="2"/>
  <c r="V362" i="2"/>
  <c r="AA356" i="2"/>
  <c r="AA352" i="2"/>
  <c r="AA348" i="2"/>
  <c r="AA255" i="2"/>
  <c r="AA251" i="2"/>
  <c r="AA247" i="2"/>
  <c r="AA243" i="2"/>
  <c r="AA239" i="2"/>
  <c r="AA235" i="2"/>
  <c r="AA231" i="2"/>
  <c r="AA227" i="2"/>
  <c r="AA223" i="2"/>
  <c r="AA219" i="2"/>
  <c r="V359" i="2"/>
  <c r="AA318" i="2"/>
  <c r="AA314" i="2"/>
  <c r="AA310" i="2"/>
  <c r="AA306" i="2"/>
  <c r="AA302" i="2"/>
  <c r="AA298" i="2"/>
  <c r="AA294" i="2"/>
  <c r="AA290" i="2"/>
  <c r="AA286" i="2"/>
  <c r="AA282" i="2"/>
  <c r="AA202" i="2"/>
  <c r="AA198" i="2"/>
  <c r="AA194" i="2"/>
  <c r="AA190" i="2"/>
  <c r="AA186" i="2"/>
  <c r="AA182" i="2"/>
  <c r="AA178" i="2"/>
  <c r="AA174" i="2"/>
  <c r="AA170" i="2"/>
  <c r="AA153" i="2"/>
  <c r="AA149" i="2"/>
  <c r="AA145" i="2"/>
  <c r="AA141" i="2"/>
  <c r="AA137" i="2"/>
  <c r="AA133" i="2"/>
  <c r="AA129" i="2"/>
  <c r="AA125" i="2"/>
  <c r="AA121" i="2"/>
  <c r="AA117" i="2"/>
  <c r="AA99" i="2"/>
  <c r="AA95" i="2"/>
  <c r="AA91" i="2"/>
  <c r="AA87" i="2"/>
  <c r="AA83" i="2"/>
  <c r="AA79" i="2"/>
  <c r="AA363" i="2"/>
  <c r="V355" i="2"/>
  <c r="V351" i="2"/>
  <c r="V347" i="2"/>
  <c r="V254" i="2"/>
  <c r="V250" i="2"/>
  <c r="V246" i="2"/>
  <c r="V242" i="2"/>
  <c r="V238" i="2"/>
  <c r="V234" i="2"/>
  <c r="V230" i="2"/>
  <c r="V226" i="2"/>
  <c r="V222" i="2"/>
  <c r="V218" i="2"/>
  <c r="AA28" i="2"/>
  <c r="V45" i="2"/>
  <c r="AA73" i="2"/>
  <c r="AB253" i="2"/>
  <c r="AB249" i="2"/>
  <c r="AB245" i="2"/>
  <c r="AB241" i="2"/>
  <c r="AB237" i="2"/>
  <c r="AB233" i="2"/>
  <c r="AB229" i="2"/>
  <c r="AB225" i="2"/>
  <c r="AB221" i="2"/>
  <c r="AB256" i="2"/>
  <c r="AB252" i="2"/>
  <c r="AB248" i="2"/>
  <c r="AB244" i="2"/>
  <c r="AB240" i="2"/>
  <c r="AB236" i="2"/>
  <c r="AB232" i="2"/>
  <c r="AB228" i="2"/>
  <c r="AB224" i="2"/>
  <c r="AB220" i="2"/>
  <c r="V22" i="2"/>
  <c r="V27" i="2"/>
  <c r="V33" i="2"/>
  <c r="V38" i="2"/>
  <c r="V42" i="2"/>
  <c r="V47" i="2"/>
  <c r="AB99" i="2"/>
  <c r="AB95" i="2"/>
  <c r="AB91" i="2"/>
  <c r="AB87" i="2"/>
  <c r="AB83" i="2"/>
  <c r="AB79" i="2"/>
  <c r="AB75" i="2"/>
  <c r="AB71" i="2"/>
  <c r="AB67" i="2"/>
  <c r="AB102" i="2"/>
  <c r="AB98" i="2"/>
  <c r="AB94" i="2"/>
  <c r="AB90" i="2"/>
  <c r="AB86" i="2"/>
  <c r="AB82" i="2"/>
  <c r="AB78" i="2"/>
  <c r="AB74" i="2"/>
  <c r="AB70" i="2"/>
  <c r="AB66" i="2"/>
  <c r="AA75" i="2"/>
  <c r="AB202" i="2"/>
  <c r="AB198" i="2"/>
  <c r="AB194" i="2"/>
  <c r="AB190" i="2"/>
  <c r="AB186" i="2"/>
  <c r="AB182" i="2"/>
  <c r="AB178" i="2"/>
  <c r="AB174" i="2"/>
  <c r="AB170" i="2"/>
  <c r="AB205" i="2"/>
  <c r="AB201" i="2"/>
  <c r="AB197" i="2"/>
  <c r="AB193" i="2"/>
  <c r="AB189" i="2"/>
  <c r="AB185" i="2"/>
  <c r="AB181" i="2"/>
  <c r="AB177" i="2"/>
  <c r="AB173" i="2"/>
  <c r="AB169" i="2"/>
  <c r="AB382" i="2"/>
  <c r="AB378" i="2"/>
  <c r="AB374" i="2"/>
  <c r="AB370" i="2"/>
  <c r="AB366" i="2"/>
  <c r="AB362" i="2"/>
  <c r="AB358" i="2"/>
  <c r="W379" i="2"/>
  <c r="W371" i="2"/>
  <c r="AB361" i="2"/>
  <c r="AB354" i="2"/>
  <c r="AB350" i="2"/>
  <c r="AB346" i="2"/>
  <c r="W365" i="2"/>
  <c r="W355" i="2"/>
  <c r="W351" i="2"/>
  <c r="W347" i="2"/>
  <c r="AB377" i="2"/>
  <c r="AB369" i="2"/>
  <c r="V13" i="2"/>
  <c r="V32" i="2"/>
  <c r="V71" i="2"/>
  <c r="AB151" i="2"/>
  <c r="AB147" i="2"/>
  <c r="AB143" i="2"/>
  <c r="AB139" i="2"/>
  <c r="AB135" i="2"/>
  <c r="AB131" i="2"/>
  <c r="AB127" i="2"/>
  <c r="AB123" i="2"/>
  <c r="AB119" i="2"/>
  <c r="AB154" i="2"/>
  <c r="AB150" i="2"/>
  <c r="AB146" i="2"/>
  <c r="AB142" i="2"/>
  <c r="AB138" i="2"/>
  <c r="AB134" i="2"/>
  <c r="AB130" i="2"/>
  <c r="AB126" i="2"/>
  <c r="AB122" i="2"/>
  <c r="AB118" i="2"/>
  <c r="AA15" i="2"/>
  <c r="AA19" i="2"/>
  <c r="AA23" i="2"/>
  <c r="AA31" i="2"/>
  <c r="AA39" i="2"/>
  <c r="AA43" i="2"/>
  <c r="AA71" i="2"/>
  <c r="AB318" i="2"/>
  <c r="AB314" i="2"/>
  <c r="AB310" i="2"/>
  <c r="AB306" i="2"/>
  <c r="AB302" i="2"/>
  <c r="AB298" i="2"/>
  <c r="AB294" i="2"/>
  <c r="AB290" i="2"/>
  <c r="AB286" i="2"/>
  <c r="AB282" i="2"/>
  <c r="AB317" i="2"/>
  <c r="AB313" i="2"/>
  <c r="AB309" i="2"/>
  <c r="AB305" i="2"/>
  <c r="AB301" i="2"/>
  <c r="AB297" i="2"/>
  <c r="AB293" i="2"/>
  <c r="AB289" i="2"/>
  <c r="AB285" i="2"/>
  <c r="AB433" i="2"/>
  <c r="AB429" i="2"/>
  <c r="AB425" i="2"/>
  <c r="AB421" i="2"/>
  <c r="AB417" i="2"/>
  <c r="AB413" i="2"/>
  <c r="AB409" i="2"/>
  <c r="AB405" i="2"/>
  <c r="AB401" i="2"/>
  <c r="AB397" i="2"/>
  <c r="AB432" i="2"/>
  <c r="AB428" i="2"/>
  <c r="AB424" i="2"/>
  <c r="AB420" i="2"/>
  <c r="AB416" i="2"/>
  <c r="AB412" i="2"/>
  <c r="AB408" i="2"/>
  <c r="AB404" i="2"/>
  <c r="AB400" i="2"/>
  <c r="AB396" i="2"/>
  <c r="W548" i="2"/>
  <c r="W544" i="2"/>
  <c r="W540" i="2"/>
  <c r="W536" i="2"/>
  <c r="W532" i="2"/>
  <c r="W528" i="2"/>
  <c r="W524" i="2"/>
  <c r="W520" i="2"/>
  <c r="W516" i="2"/>
  <c r="W512" i="2"/>
  <c r="W547" i="2"/>
  <c r="W543" i="2"/>
  <c r="W539" i="2"/>
  <c r="W535" i="2"/>
  <c r="W531" i="2"/>
  <c r="W527" i="2"/>
  <c r="W523" i="2"/>
  <c r="W519" i="2"/>
  <c r="W515" i="2"/>
  <c r="W511" i="2"/>
  <c r="W675" i="2"/>
  <c r="W671" i="2"/>
  <c r="W667" i="2"/>
  <c r="W663" i="2"/>
  <c r="AB666" i="2"/>
  <c r="AB662" i="2"/>
  <c r="AB658" i="2"/>
  <c r="AB654" i="2"/>
  <c r="AB650" i="2"/>
  <c r="AB646" i="2"/>
  <c r="AB642" i="2"/>
  <c r="AB672" i="2"/>
  <c r="AB674" i="2"/>
  <c r="W661" i="2"/>
  <c r="W657" i="2"/>
  <c r="W653" i="2"/>
  <c r="W649" i="2"/>
  <c r="W645" i="2"/>
  <c r="W641" i="2"/>
  <c r="W481" i="2"/>
  <c r="W477" i="2"/>
  <c r="W473" i="2"/>
  <c r="W469" i="2"/>
  <c r="W465" i="2"/>
  <c r="W461" i="2"/>
  <c r="W457" i="2"/>
  <c r="W453" i="2"/>
  <c r="W449" i="2"/>
  <c r="W484" i="2"/>
  <c r="W480" i="2"/>
  <c r="W476" i="2"/>
  <c r="W472" i="2"/>
  <c r="W468" i="2"/>
  <c r="W464" i="2"/>
  <c r="W460" i="2"/>
  <c r="W456" i="2"/>
  <c r="W452" i="2"/>
  <c r="W448" i="2"/>
  <c r="W1036" i="2"/>
  <c r="W1032" i="2"/>
  <c r="W1028" i="2"/>
  <c r="W1024" i="2"/>
  <c r="W1020" i="2"/>
  <c r="W1016" i="2"/>
  <c r="W1012" i="2"/>
  <c r="W1008" i="2"/>
  <c r="W1004" i="2"/>
  <c r="W1000" i="2"/>
  <c r="W1033" i="2"/>
  <c r="W1029" i="2"/>
  <c r="W1025" i="2"/>
  <c r="W1021" i="2"/>
  <c r="W1017" i="2"/>
  <c r="W1013" i="2"/>
  <c r="W1009" i="2"/>
  <c r="W1001" i="2"/>
  <c r="AB1005" i="2"/>
  <c r="AB576" i="2"/>
  <c r="AB580" i="2"/>
  <c r="AB584" i="2"/>
  <c r="AB588" i="2"/>
  <c r="AB592" i="2"/>
  <c r="AB596" i="2"/>
  <c r="AB600" i="2"/>
  <c r="AB604" i="2"/>
  <c r="AB608" i="2"/>
  <c r="AB612" i="2"/>
  <c r="AB869" i="2"/>
  <c r="AB865" i="2"/>
  <c r="AB861" i="2"/>
  <c r="AB857" i="2"/>
  <c r="AB853" i="2"/>
  <c r="AB849" i="2"/>
  <c r="AB845" i="2"/>
  <c r="AB841" i="2"/>
  <c r="AB837" i="2"/>
  <c r="AB833" i="2"/>
  <c r="AB868" i="2"/>
  <c r="AB864" i="2"/>
  <c r="AB860" i="2"/>
  <c r="AB856" i="2"/>
  <c r="AB852" i="2"/>
  <c r="AB848" i="2"/>
  <c r="AB844" i="2"/>
  <c r="AB840" i="2"/>
  <c r="AB836" i="2"/>
  <c r="AB967" i="2"/>
  <c r="AB577" i="2"/>
  <c r="AB581" i="2"/>
  <c r="AB585" i="2"/>
  <c r="AB589" i="2"/>
  <c r="AB593" i="2"/>
  <c r="AB597" i="2"/>
  <c r="AB601" i="2"/>
  <c r="AB605" i="2"/>
  <c r="AB609" i="2"/>
  <c r="AB740" i="2"/>
  <c r="AB736" i="2"/>
  <c r="AB732" i="2"/>
  <c r="AB728" i="2"/>
  <c r="AB724" i="2"/>
  <c r="AB720" i="2"/>
  <c r="AB716" i="2"/>
  <c r="AB712" i="2"/>
  <c r="AB708" i="2"/>
  <c r="AB704" i="2"/>
  <c r="AB739" i="2"/>
  <c r="AB735" i="2"/>
  <c r="AB731" i="2"/>
  <c r="AB727" i="2"/>
  <c r="AB723" i="2"/>
  <c r="AB719" i="2"/>
  <c r="AB715" i="2"/>
  <c r="AB711" i="2"/>
  <c r="AB707" i="2"/>
  <c r="AB920" i="2"/>
  <c r="AB916" i="2"/>
  <c r="AB912" i="2"/>
  <c r="AB908" i="2"/>
  <c r="AB904" i="2"/>
  <c r="AB900" i="2"/>
  <c r="AB896" i="2"/>
  <c r="AB892" i="2"/>
  <c r="AB888" i="2"/>
  <c r="AB884" i="2"/>
  <c r="AB919" i="2"/>
  <c r="AB915" i="2"/>
  <c r="AB911" i="2"/>
  <c r="AB907" i="2"/>
  <c r="AB903" i="2"/>
  <c r="AB899" i="2"/>
  <c r="AB895" i="2"/>
  <c r="AB891" i="2"/>
  <c r="AB887" i="2"/>
  <c r="AB883" i="2"/>
  <c r="AB965" i="2"/>
  <c r="AB1275" i="2"/>
  <c r="AB1271" i="2"/>
  <c r="AB1267" i="2"/>
  <c r="AB1276" i="2"/>
  <c r="AB1272" i="2"/>
  <c r="AB1268" i="2"/>
  <c r="AB1264" i="2"/>
  <c r="AB1260" i="2"/>
  <c r="AB1256" i="2"/>
  <c r="AB1252" i="2"/>
  <c r="AB1248" i="2"/>
  <c r="AB1261" i="2"/>
  <c r="AB1245" i="2"/>
  <c r="AB1241" i="2"/>
  <c r="AB1251" i="2"/>
  <c r="W1255" i="2"/>
  <c r="W1244" i="2"/>
  <c r="W1240" i="2"/>
  <c r="W1253" i="2"/>
  <c r="W772" i="2"/>
  <c r="W776" i="2"/>
  <c r="W780" i="2"/>
  <c r="AA2255" i="2"/>
  <c r="AA2054" i="2"/>
  <c r="V2006" i="2"/>
  <c r="V1890" i="2"/>
  <c r="V1934" i="2"/>
  <c r="AA1931" i="2"/>
  <c r="V1859" i="2"/>
  <c r="AA1849" i="2"/>
  <c r="AA1717" i="2"/>
  <c r="V1726" i="2"/>
  <c r="V1716" i="2"/>
  <c r="AA1693" i="2"/>
  <c r="AA1586" i="2"/>
  <c r="V1622" i="2"/>
  <c r="AA1384" i="2"/>
  <c r="V1432" i="2"/>
  <c r="AA1562" i="2"/>
  <c r="V1371" i="2"/>
  <c r="V1433" i="2"/>
  <c r="V1274" i="2"/>
  <c r="V1203" i="2"/>
  <c r="AA1181" i="2"/>
  <c r="V1086" i="2"/>
  <c r="V1064" i="2"/>
  <c r="V1246" i="2"/>
  <c r="AA1149" i="2"/>
  <c r="AA1127" i="2"/>
  <c r="V1018" i="2"/>
  <c r="AA964" i="2"/>
  <c r="AA1212" i="2"/>
  <c r="V1192" i="2"/>
  <c r="AA1093" i="2"/>
  <c r="AA1071" i="2"/>
  <c r="V1258" i="2"/>
  <c r="V1162" i="2"/>
  <c r="V1146" i="2"/>
  <c r="V1130" i="2"/>
  <c r="V1023" i="2"/>
  <c r="V1007" i="2"/>
  <c r="AA887" i="2"/>
  <c r="AA860" i="2"/>
  <c r="AA844" i="2"/>
  <c r="AA737" i="2"/>
  <c r="AA721" i="2"/>
  <c r="AA705" i="2"/>
  <c r="V945" i="2"/>
  <c r="V918" i="2"/>
  <c r="V902" i="2"/>
  <c r="V805" i="2"/>
  <c r="V789" i="2"/>
  <c r="V773" i="2"/>
  <c r="V667" i="2"/>
  <c r="V869" i="2"/>
  <c r="V853" i="2"/>
  <c r="V837" i="2"/>
  <c r="V730" i="2"/>
  <c r="AA716" i="2"/>
  <c r="AA956" i="2"/>
  <c r="AA948" i="2"/>
  <c r="AA940" i="2"/>
  <c r="AA921" i="2"/>
  <c r="AA913" i="2"/>
  <c r="AA905" i="2"/>
  <c r="AA897" i="2"/>
  <c r="AA889" i="2"/>
  <c r="AA800" i="2"/>
  <c r="AA792" i="2"/>
  <c r="AA784" i="2"/>
  <c r="AA776" i="2"/>
  <c r="AA676" i="2"/>
  <c r="AA708" i="2"/>
  <c r="V657" i="2"/>
  <c r="V649" i="2"/>
  <c r="V641" i="2"/>
  <c r="V541" i="2"/>
  <c r="V533" i="2"/>
  <c r="V525" i="2"/>
  <c r="V517" i="2"/>
  <c r="V434" i="2"/>
  <c r="V426" i="2"/>
  <c r="V418" i="2"/>
  <c r="V410" i="2"/>
  <c r="V402" i="2"/>
  <c r="V708" i="2"/>
  <c r="AA611" i="2"/>
  <c r="AA603" i="2"/>
  <c r="AA595" i="2"/>
  <c r="AA587" i="2"/>
  <c r="AA579" i="2"/>
  <c r="AA481" i="2"/>
  <c r="AA473" i="2"/>
  <c r="AA465" i="2"/>
  <c r="AA457" i="2"/>
  <c r="AA449" i="2"/>
  <c r="AA380" i="2"/>
  <c r="AA372" i="2"/>
  <c r="AA364" i="2"/>
  <c r="V658" i="2"/>
  <c r="V650" i="2"/>
  <c r="V642" i="2"/>
  <c r="V544" i="2"/>
  <c r="V536" i="2"/>
  <c r="V528" i="2"/>
  <c r="V520" i="2"/>
  <c r="V512" i="2"/>
  <c r="V429" i="2"/>
  <c r="V421" i="2"/>
  <c r="V413" i="2"/>
  <c r="V405" i="2"/>
  <c r="V397" i="2"/>
  <c r="V610" i="2"/>
  <c r="V602" i="2"/>
  <c r="V594" i="2"/>
  <c r="V586" i="2"/>
  <c r="V578" i="2"/>
  <c r="V480" i="2"/>
  <c r="V472" i="2"/>
  <c r="V464" i="2"/>
  <c r="V456" i="2"/>
  <c r="V448" i="2"/>
  <c r="V379" i="2"/>
  <c r="V371" i="2"/>
  <c r="AA319" i="2"/>
  <c r="AA311" i="2"/>
  <c r="AA303" i="2"/>
  <c r="AA295" i="2"/>
  <c r="AA287" i="2"/>
  <c r="AA203" i="2"/>
  <c r="AA195" i="2"/>
  <c r="AA187" i="2"/>
  <c r="AA179" i="2"/>
  <c r="AA171" i="2"/>
  <c r="AA150" i="2"/>
  <c r="AA142" i="2"/>
  <c r="AA134" i="2"/>
  <c r="AA126" i="2"/>
  <c r="AA118" i="2"/>
  <c r="AA96" i="2"/>
  <c r="AA88" i="2"/>
  <c r="AA80" i="2"/>
  <c r="AA72" i="2"/>
  <c r="AA50" i="2"/>
  <c r="V358" i="2"/>
  <c r="AA350" i="2"/>
  <c r="AA253" i="2"/>
  <c r="AA245" i="2"/>
  <c r="AA237" i="2"/>
  <c r="AA229" i="2"/>
  <c r="AA221" i="2"/>
  <c r="AA320" i="2"/>
  <c r="AA312" i="2"/>
  <c r="AA304" i="2"/>
  <c r="AA296" i="2"/>
  <c r="AA288" i="2"/>
  <c r="AA204" i="2"/>
  <c r="AA196" i="2"/>
  <c r="AA188" i="2"/>
  <c r="AA180" i="2"/>
  <c r="AA172" i="2"/>
  <c r="AA151" i="2"/>
  <c r="AA143" i="2"/>
  <c r="AA135" i="2"/>
  <c r="AA127" i="2"/>
  <c r="AA119" i="2"/>
  <c r="AA97" i="2"/>
  <c r="AA89" i="2"/>
  <c r="AA81" i="2"/>
  <c r="AA359" i="2"/>
  <c r="V349" i="2"/>
  <c r="V252" i="2"/>
  <c r="V244" i="2"/>
  <c r="V236" i="2"/>
  <c r="V228" i="2"/>
  <c r="V220" i="2"/>
  <c r="V28" i="2"/>
  <c r="AA65" i="2"/>
  <c r="AB251" i="2"/>
  <c r="AB243" i="2"/>
  <c r="AB235" i="2"/>
  <c r="AB227" i="2"/>
  <c r="AB219" i="2"/>
  <c r="AB250" i="2"/>
  <c r="AB242" i="2"/>
  <c r="AB234" i="2"/>
  <c r="AB226" i="2"/>
  <c r="AB218" i="2"/>
  <c r="V30" i="2"/>
  <c r="V40" i="2"/>
  <c r="AB101" i="2"/>
  <c r="AB93" i="2"/>
  <c r="AB85" i="2"/>
  <c r="AB77" i="2"/>
  <c r="AB69" i="2"/>
  <c r="AB100" i="2"/>
  <c r="AB92" i="2"/>
  <c r="AB84" i="2"/>
  <c r="AB76" i="2"/>
  <c r="AB68" i="2"/>
  <c r="AB204" i="2"/>
  <c r="AB196" i="2"/>
  <c r="AB188" i="2"/>
  <c r="AB180" i="2"/>
  <c r="AB172" i="2"/>
  <c r="AB203" i="2"/>
  <c r="AB195" i="2"/>
  <c r="AB187" i="2"/>
  <c r="AB179" i="2"/>
  <c r="AB171" i="2"/>
  <c r="AB380" i="2"/>
  <c r="AB372" i="2"/>
  <c r="AB364" i="2"/>
  <c r="W383" i="2"/>
  <c r="W367" i="2"/>
  <c r="AB352" i="2"/>
  <c r="W363" i="2"/>
  <c r="W353" i="2"/>
  <c r="AB381" i="2"/>
  <c r="W361" i="2"/>
  <c r="V37" i="2"/>
  <c r="AA49" i="2"/>
  <c r="AB149" i="2"/>
  <c r="AB141" i="2"/>
  <c r="AB133" i="2"/>
  <c r="W127" i="2"/>
  <c r="AB121" i="2"/>
  <c r="W117" i="2"/>
  <c r="W150" i="2"/>
  <c r="AB144" i="2"/>
  <c r="W140" i="2"/>
  <c r="W134" i="2"/>
  <c r="AB128" i="2"/>
  <c r="W124" i="2"/>
  <c r="W118" i="2"/>
  <c r="AA17" i="2"/>
  <c r="V23" i="2"/>
  <c r="V29" i="2"/>
  <c r="AA34" i="2"/>
  <c r="V43" i="2"/>
  <c r="V73" i="2"/>
  <c r="AB316" i="2"/>
  <c r="W312" i="2"/>
  <c r="W306" i="2"/>
  <c r="AB300" i="2"/>
  <c r="W296" i="2"/>
  <c r="W290" i="2"/>
  <c r="AB284" i="2"/>
  <c r="W319" i="2"/>
  <c r="W313" i="2"/>
  <c r="AB307" i="2"/>
  <c r="W303" i="2"/>
  <c r="W297" i="2"/>
  <c r="AB291" i="2"/>
  <c r="W287" i="2"/>
  <c r="W433" i="2"/>
  <c r="AB427" i="2"/>
  <c r="W423" i="2"/>
  <c r="W417" i="2"/>
  <c r="AB411" i="2"/>
  <c r="W407" i="2"/>
  <c r="W401" i="2"/>
  <c r="AB434" i="2"/>
  <c r="W430" i="2"/>
  <c r="W424" i="2"/>
  <c r="AB418" i="2"/>
  <c r="W414" i="2"/>
  <c r="W408" i="2"/>
  <c r="AB402" i="2"/>
  <c r="W398" i="2"/>
  <c r="AB546" i="2"/>
  <c r="W542" i="2"/>
  <c r="AB536" i="2"/>
  <c r="AB530" i="2"/>
  <c r="W526" i="2"/>
  <c r="AB520" i="2"/>
  <c r="AB514" i="2"/>
  <c r="W510" i="2"/>
  <c r="AB543" i="2"/>
  <c r="AB537" i="2"/>
  <c r="W533" i="2"/>
  <c r="AB527" i="2"/>
  <c r="AB521" i="2"/>
  <c r="W517" i="2"/>
  <c r="AB511" i="2"/>
  <c r="AB673" i="2"/>
  <c r="W669" i="2"/>
  <c r="AB663" i="2"/>
  <c r="AB664" i="2"/>
  <c r="AB660" i="2"/>
  <c r="W656" i="2"/>
  <c r="W650" i="2"/>
  <c r="AB644" i="2"/>
  <c r="W640" i="2"/>
  <c r="Y640" i="2" s="1"/>
  <c r="W672" i="2"/>
  <c r="W659" i="2"/>
  <c r="AB653" i="2"/>
  <c r="AB647" i="2"/>
  <c r="W643" i="2"/>
  <c r="AB481" i="2"/>
  <c r="AB475" i="2"/>
  <c r="W471" i="2"/>
  <c r="AB465" i="2"/>
  <c r="AB459" i="2"/>
  <c r="W455" i="2"/>
  <c r="AB449" i="2"/>
  <c r="AB482" i="2"/>
  <c r="W478" i="2"/>
  <c r="AB472" i="2"/>
  <c r="AB466" i="2"/>
  <c r="W462" i="2"/>
  <c r="AB456" i="2"/>
  <c r="AB450" i="2"/>
  <c r="W446" i="2"/>
  <c r="Y446" i="2" s="1"/>
  <c r="AB1032" i="2"/>
  <c r="AB1026" i="2"/>
  <c r="W1022" i="2"/>
  <c r="AB1016" i="2"/>
  <c r="AB1010" i="2"/>
  <c r="W1006" i="2"/>
  <c r="AB1000" i="2"/>
  <c r="AB1031" i="2"/>
  <c r="W1027" i="2"/>
  <c r="AB1021" i="2"/>
  <c r="AB1015" i="2"/>
  <c r="W1011" i="2"/>
  <c r="AB1001" i="2"/>
  <c r="W1003" i="2"/>
  <c r="AB578" i="2"/>
  <c r="W584" i="2"/>
  <c r="W590" i="2"/>
  <c r="AB594" i="2"/>
  <c r="W600" i="2"/>
  <c r="W606" i="2"/>
  <c r="AB610" i="2"/>
  <c r="W871" i="2"/>
  <c r="W865" i="2"/>
  <c r="AB859" i="2"/>
  <c r="W855" i="2"/>
  <c r="W849" i="2"/>
  <c r="AB843" i="2"/>
  <c r="W839" i="2"/>
  <c r="W833" i="2"/>
  <c r="AB866" i="2"/>
  <c r="W862" i="2"/>
  <c r="W856" i="2"/>
  <c r="AB850" i="2"/>
  <c r="W846" i="2"/>
  <c r="W840" i="2"/>
  <c r="AB834" i="2"/>
  <c r="W577" i="2"/>
  <c r="W583" i="2"/>
  <c r="AB587" i="2"/>
  <c r="W593" i="2"/>
  <c r="W599" i="2"/>
  <c r="AB603" i="2"/>
  <c r="W609" i="2"/>
  <c r="W740" i="2"/>
  <c r="AB734" i="2"/>
  <c r="W730" i="2"/>
  <c r="W724" i="2"/>
  <c r="AB718" i="2"/>
  <c r="W714" i="2"/>
  <c r="W708" i="2"/>
  <c r="AB741" i="2"/>
  <c r="W737" i="2"/>
  <c r="W731" i="2"/>
  <c r="AB725" i="2"/>
  <c r="W721" i="2"/>
  <c r="W715" i="2"/>
  <c r="AB709" i="2"/>
  <c r="W705" i="2"/>
  <c r="W916" i="2"/>
  <c r="AB910" i="2"/>
  <c r="W906" i="2"/>
  <c r="W900" i="2"/>
  <c r="AB894" i="2"/>
  <c r="W890" i="2"/>
  <c r="W884" i="2"/>
  <c r="AB917" i="2"/>
  <c r="W913" i="2"/>
  <c r="W907" i="2"/>
  <c r="AB901" i="2"/>
  <c r="W897" i="2"/>
  <c r="W891" i="2"/>
  <c r="AB885" i="2"/>
  <c r="W963" i="2"/>
  <c r="W1275" i="2"/>
  <c r="AB1269" i="2"/>
  <c r="W1265" i="2"/>
  <c r="W1272" i="2"/>
  <c r="AB1266" i="2"/>
  <c r="W1262" i="2"/>
  <c r="W1256" i="2"/>
  <c r="AB1250" i="2"/>
  <c r="W1246" i="2"/>
  <c r="W1245" i="2"/>
  <c r="AB1259" i="2"/>
  <c r="AB1257" i="2"/>
  <c r="AB1242" i="2"/>
  <c r="W1261" i="2"/>
  <c r="AB770" i="2"/>
  <c r="AB776" i="2"/>
  <c r="W782" i="2"/>
  <c r="W786" i="2"/>
  <c r="W790" i="2"/>
  <c r="W794" i="2"/>
  <c r="W798" i="2"/>
  <c r="W802" i="2"/>
  <c r="W806" i="2"/>
  <c r="W968" i="2"/>
  <c r="W964" i="2"/>
  <c r="W960" i="2"/>
  <c r="AB934" i="2"/>
  <c r="AB938" i="2"/>
  <c r="AB942" i="2"/>
  <c r="AB946" i="2"/>
  <c r="AB950" i="2"/>
  <c r="AB954" i="2"/>
  <c r="AB1099" i="2"/>
  <c r="AB1095" i="2"/>
  <c r="AB1091" i="2"/>
  <c r="AB1087" i="2"/>
  <c r="AB1083" i="2"/>
  <c r="AB1079" i="2"/>
  <c r="AB1075" i="2"/>
  <c r="AB1071" i="2"/>
  <c r="AB1067" i="2"/>
  <c r="AB1063" i="2"/>
  <c r="AB1098" i="2"/>
  <c r="AB1094" i="2"/>
  <c r="AB1090" i="2"/>
  <c r="AB1086" i="2"/>
  <c r="AB1082" i="2"/>
  <c r="AB1078" i="2"/>
  <c r="AB1074" i="2"/>
  <c r="AB1070" i="2"/>
  <c r="AB1066" i="2"/>
  <c r="W957" i="2"/>
  <c r="W965" i="2"/>
  <c r="AB1391" i="2"/>
  <c r="AB1387" i="2"/>
  <c r="AB1383" i="2"/>
  <c r="AB1379" i="2"/>
  <c r="AB1375" i="2"/>
  <c r="AB1371" i="2"/>
  <c r="AB1367" i="2"/>
  <c r="AB1363" i="2"/>
  <c r="AB1359" i="2"/>
  <c r="AB1355" i="2"/>
  <c r="AB1390" i="2"/>
  <c r="AB1386" i="2"/>
  <c r="AB1382" i="2"/>
  <c r="AB1378" i="2"/>
  <c r="AB1374" i="2"/>
  <c r="AB1370" i="2"/>
  <c r="AB1366" i="2"/>
  <c r="AB1362" i="2"/>
  <c r="AB1358" i="2"/>
  <c r="W769" i="2"/>
  <c r="Y769" i="2" s="1"/>
  <c r="W773" i="2"/>
  <c r="W777" i="2"/>
  <c r="W781" i="2"/>
  <c r="W785" i="2"/>
  <c r="W789" i="2"/>
  <c r="W793" i="2"/>
  <c r="W797" i="2"/>
  <c r="W801" i="2"/>
  <c r="W805" i="2"/>
  <c r="W935" i="2"/>
  <c r="W939" i="2"/>
  <c r="W943" i="2"/>
  <c r="W947" i="2"/>
  <c r="W951" i="2"/>
  <c r="W955" i="2"/>
  <c r="AB969" i="2"/>
  <c r="W1436" i="2"/>
  <c r="W1428" i="2"/>
  <c r="W1420" i="2"/>
  <c r="W1412" i="2"/>
  <c r="W1443" i="2"/>
  <c r="W1435" i="2"/>
  <c r="W1427" i="2"/>
  <c r="W1419" i="2"/>
  <c r="W1411" i="2"/>
  <c r="AB1128" i="2"/>
  <c r="AB1132" i="2"/>
  <c r="AB1136" i="2"/>
  <c r="AB1140" i="2"/>
  <c r="AB1144" i="2"/>
  <c r="AB1148" i="2"/>
  <c r="AB1152" i="2"/>
  <c r="AB1156" i="2"/>
  <c r="AB1160" i="2"/>
  <c r="AB1164" i="2"/>
  <c r="W1129" i="2"/>
  <c r="W1133" i="2"/>
  <c r="W1137" i="2"/>
  <c r="W1141" i="2"/>
  <c r="W1145" i="2"/>
  <c r="W1149" i="2"/>
  <c r="W1153" i="2"/>
  <c r="W1157" i="2"/>
  <c r="W1161" i="2"/>
  <c r="AB1596" i="2"/>
  <c r="AB1592" i="2"/>
  <c r="AB1591" i="2"/>
  <c r="AB1583" i="2"/>
  <c r="AB1593" i="2"/>
  <c r="AB1584" i="2"/>
  <c r="AB1574" i="2"/>
  <c r="AB1570" i="2"/>
  <c r="AB1566" i="2"/>
  <c r="AB1562" i="2"/>
  <c r="AB1558" i="2"/>
  <c r="AB1589" i="2"/>
  <c r="AB1581" i="2"/>
  <c r="AB1590" i="2"/>
  <c r="W1582" i="2"/>
  <c r="AB1575" i="2"/>
  <c r="AB1571" i="2"/>
  <c r="AB1567" i="2"/>
  <c r="AB1563" i="2"/>
  <c r="AB1559" i="2"/>
  <c r="W1647" i="2"/>
  <c r="W1643" i="2"/>
  <c r="W1639" i="2"/>
  <c r="W1635" i="2"/>
  <c r="W1631" i="2"/>
  <c r="W1627" i="2"/>
  <c r="W1623" i="2"/>
  <c r="W1619" i="2"/>
  <c r="W1615" i="2"/>
  <c r="W1611" i="2"/>
  <c r="W1646" i="2"/>
  <c r="W1642" i="2"/>
  <c r="W1638" i="2"/>
  <c r="W1634" i="2"/>
  <c r="W1630" i="2"/>
  <c r="W1626" i="2"/>
  <c r="W1622" i="2"/>
  <c r="W1618" i="2"/>
  <c r="W1614" i="2"/>
  <c r="W1610" i="2"/>
  <c r="W1741" i="2"/>
  <c r="W1746" i="2"/>
  <c r="W1721" i="2"/>
  <c r="W1729" i="2"/>
  <c r="AB1725" i="2"/>
  <c r="W1700" i="2"/>
  <c r="W1693" i="2"/>
  <c r="W1685" i="2"/>
  <c r="W1677" i="2"/>
  <c r="W1669" i="2"/>
  <c r="AB1701" i="2"/>
  <c r="W1692" i="2"/>
  <c r="W1684" i="2"/>
  <c r="W1676" i="2"/>
  <c r="W1668" i="2"/>
  <c r="AB1808" i="2"/>
  <c r="AB1804" i="2"/>
  <c r="AB1800" i="2"/>
  <c r="AB1796" i="2"/>
  <c r="AB1792" i="2"/>
  <c r="AB1788" i="2"/>
  <c r="AB1784" i="2"/>
  <c r="AB1780" i="2"/>
  <c r="AB1776" i="2"/>
  <c r="AB1772" i="2"/>
  <c r="AB1809" i="2"/>
  <c r="AB1805" i="2"/>
  <c r="AB1801" i="2"/>
  <c r="AB1797" i="2"/>
  <c r="AB1793" i="2"/>
  <c r="AB1789" i="2"/>
  <c r="AB1785" i="2"/>
  <c r="AB1781" i="2"/>
  <c r="AB1777" i="2"/>
  <c r="AB1773" i="2"/>
  <c r="AB1860" i="2"/>
  <c r="AB1856" i="2"/>
  <c r="AB1859" i="2"/>
  <c r="AB1855" i="2"/>
  <c r="AB1851" i="2"/>
  <c r="AB1847" i="2"/>
  <c r="AB1843" i="2"/>
  <c r="AB1839" i="2"/>
  <c r="AB1835" i="2"/>
  <c r="W1854" i="2"/>
  <c r="W1838" i="2"/>
  <c r="AB1846" i="2"/>
  <c r="AB1831" i="2"/>
  <c r="AB1827" i="2"/>
  <c r="AB1823" i="2"/>
  <c r="AB1844" i="2"/>
  <c r="AB1850" i="2"/>
  <c r="AB1834" i="2"/>
  <c r="AB1828" i="2"/>
  <c r="AB1824" i="2"/>
  <c r="AB1913" i="2"/>
  <c r="AB1909" i="2"/>
  <c r="AB1905" i="2"/>
  <c r="AB1901" i="2"/>
  <c r="AB1897" i="2"/>
  <c r="AB1893" i="2"/>
  <c r="AB1889" i="2"/>
  <c r="AB1885" i="2"/>
  <c r="AB1881" i="2"/>
  <c r="AB1877" i="2"/>
  <c r="AB1912" i="2"/>
  <c r="AB1908" i="2"/>
  <c r="AB1904" i="2"/>
  <c r="AB1900" i="2"/>
  <c r="AB1896" i="2"/>
  <c r="AB1892" i="2"/>
  <c r="AB1888" i="2"/>
  <c r="AB1884" i="2"/>
  <c r="AB1880" i="2"/>
  <c r="AB1876" i="2"/>
  <c r="AB1961" i="2"/>
  <c r="AB1958" i="2"/>
  <c r="AB1950" i="2"/>
  <c r="AB1942" i="2"/>
  <c r="AB1934" i="2"/>
  <c r="AB1959" i="2"/>
  <c r="AB1927" i="2"/>
  <c r="AB1933" i="2"/>
  <c r="AB1931" i="2"/>
  <c r="W1943" i="2"/>
  <c r="W2069" i="2"/>
  <c r="W2065" i="2"/>
  <c r="W2061" i="2"/>
  <c r="W2057" i="2"/>
  <c r="W2053" i="2"/>
  <c r="W2049" i="2"/>
  <c r="AB2068" i="2"/>
  <c r="AB2064" i="2"/>
  <c r="AB2060" i="2"/>
  <c r="AB2056" i="2"/>
  <c r="AB2052" i="2"/>
  <c r="AB2048" i="2"/>
  <c r="W2038" i="2"/>
  <c r="AB2046" i="2"/>
  <c r="AB2038" i="2"/>
  <c r="W2046" i="2"/>
  <c r="W2039" i="2"/>
  <c r="W2031" i="2"/>
  <c r="AB2039" i="2"/>
  <c r="AB2031" i="2"/>
  <c r="W1979" i="2"/>
  <c r="AB1981" i="2"/>
  <c r="W1987" i="2"/>
  <c r="AB1989" i="2"/>
  <c r="W1995" i="2"/>
  <c r="AB1997" i="2"/>
  <c r="AB2004" i="2"/>
  <c r="AB2009" i="2"/>
  <c r="W2015" i="2"/>
  <c r="W2012" i="2"/>
  <c r="W1982" i="2"/>
  <c r="AB1984" i="2"/>
  <c r="W1990" i="2"/>
  <c r="AB1992" i="2"/>
  <c r="W1998" i="2"/>
  <c r="AB2000" i="2"/>
  <c r="W2003" i="2"/>
  <c r="AB2008" i="2"/>
  <c r="AB2013" i="2"/>
  <c r="AB2121" i="2"/>
  <c r="W2122" i="2"/>
  <c r="AB2112" i="2"/>
  <c r="AB2104" i="2"/>
  <c r="AB2096" i="2"/>
  <c r="AB2088" i="2"/>
  <c r="W2116" i="2"/>
  <c r="W2108" i="2"/>
  <c r="W2100" i="2"/>
  <c r="W2092" i="2"/>
  <c r="W2084" i="2"/>
  <c r="W2113" i="2"/>
  <c r="W2106" i="2"/>
  <c r="W2098" i="2"/>
  <c r="W2090" i="2"/>
  <c r="AB2122" i="2"/>
  <c r="W2114" i="2"/>
  <c r="AB2106" i="2"/>
  <c r="AB2098" i="2"/>
  <c r="AB2090" i="2"/>
  <c r="W2227" i="2"/>
  <c r="W2211" i="2"/>
  <c r="W2225" i="2"/>
  <c r="W2209" i="2"/>
  <c r="W2196" i="2"/>
  <c r="W2215" i="2"/>
  <c r="AB2226" i="2"/>
  <c r="AB2210" i="2"/>
  <c r="AB2197" i="2"/>
  <c r="AB2191" i="2"/>
  <c r="AB2175" i="2"/>
  <c r="AB2171" i="2"/>
  <c r="AB2167" i="2"/>
  <c r="AB2163" i="2"/>
  <c r="AB2159" i="2"/>
  <c r="AB2155" i="2"/>
  <c r="AB2174" i="2"/>
  <c r="AB2158" i="2"/>
  <c r="AB2149" i="2"/>
  <c r="AB2145" i="2"/>
  <c r="AB2141" i="2"/>
  <c r="AB2137" i="2"/>
  <c r="AB2164" i="2"/>
  <c r="AB2170" i="2"/>
  <c r="AB2154" i="2"/>
  <c r="AB2148" i="2"/>
  <c r="AB2144" i="2"/>
  <c r="AB2140" i="2"/>
  <c r="AB2136" i="2"/>
  <c r="W2166" i="2"/>
  <c r="W2276" i="2"/>
  <c r="W2280" i="2"/>
  <c r="W2272" i="2"/>
  <c r="W2278" i="2"/>
  <c r="AB2264" i="2"/>
  <c r="AB2256" i="2"/>
  <c r="AB2248" i="2"/>
  <c r="W2270" i="2"/>
  <c r="AB2262" i="2"/>
  <c r="AB2254" i="2"/>
  <c r="W2274" i="2"/>
  <c r="AB2265" i="2"/>
  <c r="AB2257" i="2"/>
  <c r="AB2249" i="2"/>
  <c r="AB2241" i="2"/>
  <c r="AB2268" i="2"/>
  <c r="AB2263" i="2"/>
  <c r="AB2255" i="2"/>
  <c r="AB2247" i="2"/>
  <c r="W2329" i="2"/>
  <c r="AB2332" i="2"/>
  <c r="W2328" i="2"/>
  <c r="AB2319" i="2"/>
  <c r="W2309" i="2"/>
  <c r="W2304" i="2"/>
  <c r="AB2298" i="2"/>
  <c r="W2294" i="2"/>
  <c r="W2322" i="2"/>
  <c r="AB2315" i="2"/>
  <c r="W2293" i="2"/>
  <c r="AB2321" i="2"/>
  <c r="W2313" i="2"/>
  <c r="W2297" i="2"/>
  <c r="W2303" i="2"/>
  <c r="AB2305" i="2"/>
  <c r="AB2293" i="2"/>
  <c r="W2323" i="2"/>
  <c r="AB2304" i="2"/>
  <c r="AB2330" i="2"/>
  <c r="AB2189" i="2"/>
  <c r="W2205" i="2"/>
  <c r="AB2209" i="2"/>
  <c r="AB2203" i="2"/>
  <c r="AB2205" i="2"/>
  <c r="AB1953" i="2"/>
  <c r="W1947" i="2"/>
  <c r="W1930" i="2"/>
  <c r="W1946" i="2"/>
  <c r="W1962" i="2"/>
  <c r="AB1670" i="2"/>
  <c r="AB1686" i="2"/>
  <c r="AB1663" i="2"/>
  <c r="AB1679" i="2"/>
  <c r="AB1695" i="2"/>
  <c r="W1730" i="2"/>
  <c r="W1719" i="2"/>
  <c r="W1731" i="2"/>
  <c r="AB1750" i="2"/>
  <c r="AB1745" i="2"/>
  <c r="AB1413" i="2"/>
  <c r="AB1429" i="2"/>
  <c r="AB1406" i="2"/>
  <c r="AB1422" i="2"/>
  <c r="AB1438" i="2"/>
  <c r="AA333" i="2"/>
  <c r="V332" i="2"/>
  <c r="AA497" i="2"/>
  <c r="V497" i="2"/>
  <c r="V1289" i="2"/>
  <c r="W496" i="2"/>
  <c r="AB1727" i="2"/>
  <c r="W1716" i="2"/>
  <c r="W1744" i="2"/>
  <c r="W1739" i="2"/>
  <c r="W1755" i="2"/>
  <c r="W2191" i="2"/>
  <c r="W2216" i="2"/>
  <c r="AB2220" i="2"/>
  <c r="AB2214" i="2"/>
  <c r="AB2216" i="2"/>
  <c r="W1937" i="2"/>
  <c r="W1933" i="2"/>
  <c r="W1936" i="2"/>
  <c r="W1952" i="2"/>
  <c r="AB1664" i="2"/>
  <c r="AB1680" i="2"/>
  <c r="AB1696" i="2"/>
  <c r="AB1673" i="2"/>
  <c r="AB1689" i="2"/>
  <c r="W1726" i="2"/>
  <c r="AB1735" i="2"/>
  <c r="AB1726" i="2"/>
  <c r="AB1748" i="2"/>
  <c r="AB1743" i="2"/>
  <c r="AB1411" i="2"/>
  <c r="AB1427" i="2"/>
  <c r="AB1443" i="2"/>
  <c r="AB1420" i="2"/>
  <c r="AB1436" i="2"/>
  <c r="AB1290" i="2"/>
  <c r="AB1043" i="2"/>
  <c r="AB618" i="2"/>
  <c r="AB493" i="2"/>
  <c r="W1110" i="2"/>
  <c r="AB687" i="2"/>
  <c r="AB980" i="2"/>
  <c r="AB1280" i="2"/>
  <c r="W267" i="2"/>
  <c r="AB551" i="2"/>
  <c r="W621" i="2"/>
  <c r="AB486" i="2"/>
  <c r="AB810" i="2"/>
  <c r="AB1102" i="2"/>
  <c r="AB682" i="2"/>
  <c r="W979" i="2"/>
  <c r="W436" i="2"/>
  <c r="AB743" i="2"/>
  <c r="AB1220" i="2"/>
  <c r="W52" i="2"/>
  <c r="AB619" i="2"/>
  <c r="AB492" i="2"/>
  <c r="AB813" i="2"/>
  <c r="AB1104" i="2"/>
  <c r="AB679" i="2"/>
  <c r="AB976" i="2"/>
  <c r="AB1285" i="2"/>
  <c r="W750" i="2"/>
  <c r="AB1219" i="2"/>
  <c r="W330" i="2"/>
  <c r="V688" i="2"/>
  <c r="V495" i="2"/>
  <c r="V156" i="2"/>
  <c r="V52" i="2"/>
  <c r="AA1217" i="2"/>
  <c r="AA973" i="2"/>
  <c r="AA1281" i="2"/>
  <c r="AA1224" i="2"/>
  <c r="V1108" i="2"/>
  <c r="AA1044" i="2"/>
  <c r="V978" i="2"/>
  <c r="AA1102" i="2"/>
  <c r="AA1280" i="2"/>
  <c r="AA1220" i="2"/>
  <c r="V1106" i="2"/>
  <c r="AA1043" i="2"/>
  <c r="V979" i="2"/>
  <c r="V623" i="2"/>
  <c r="AA808" i="2"/>
  <c r="V977" i="2"/>
  <c r="V622" i="2"/>
  <c r="AA679" i="2"/>
  <c r="AA744" i="2"/>
  <c r="AA748" i="2"/>
  <c r="AA493" i="2"/>
  <c r="AA815" i="2"/>
  <c r="AA981" i="2"/>
  <c r="V621" i="2"/>
  <c r="AA1106" i="2"/>
  <c r="AA979" i="2"/>
  <c r="AA750" i="2"/>
  <c r="AA620" i="2"/>
  <c r="AA557" i="2"/>
  <c r="AA487" i="2"/>
  <c r="AA622" i="2"/>
  <c r="AA812" i="2"/>
  <c r="AB1042" i="2"/>
  <c r="AB621" i="2"/>
  <c r="AB487" i="2"/>
  <c r="AB1110" i="2"/>
  <c r="AB680" i="2"/>
  <c r="W973" i="2"/>
  <c r="AB1288" i="2"/>
  <c r="AB1224" i="2"/>
  <c r="AB552" i="2"/>
  <c r="W487" i="2"/>
  <c r="W685" i="2"/>
  <c r="W558" i="2"/>
  <c r="V1287" i="2"/>
  <c r="AA266" i="2"/>
  <c r="V329" i="2"/>
  <c r="AA265" i="2"/>
  <c r="V1280" i="2"/>
  <c r="V1038" i="2"/>
  <c r="V747" i="2"/>
  <c r="V491" i="2"/>
  <c r="V1220" i="2"/>
  <c r="V746" i="2"/>
  <c r="V1040" i="2"/>
  <c r="V745" i="2"/>
  <c r="V556" i="2"/>
  <c r="V1222" i="2"/>
  <c r="V1039" i="2"/>
  <c r="V555" i="2"/>
  <c r="V551" i="2"/>
  <c r="W745" i="2"/>
  <c r="W266" i="2"/>
  <c r="W808" i="2"/>
  <c r="W1038" i="2"/>
  <c r="AA20" i="2"/>
  <c r="AA2273" i="2"/>
  <c r="AA2320" i="2"/>
  <c r="V2294" i="2"/>
  <c r="V2255" i="2"/>
  <c r="V2318" i="2"/>
  <c r="AA2258" i="2"/>
  <c r="V2252" i="2"/>
  <c r="V2215" i="2"/>
  <c r="AA2260" i="2"/>
  <c r="V2199" i="2"/>
  <c r="V2220" i="2"/>
  <c r="V2218" i="2"/>
  <c r="V2153" i="2"/>
  <c r="V2172" i="2"/>
  <c r="AA2145" i="2"/>
  <c r="AA2167" i="2"/>
  <c r="AA2114" i="2"/>
  <c r="AA2098" i="2"/>
  <c r="AA2189" i="2"/>
  <c r="V2148" i="2"/>
  <c r="V2099" i="2"/>
  <c r="V2058" i="2"/>
  <c r="AA2099" i="2"/>
  <c r="AA2065" i="2"/>
  <c r="AA2049" i="2"/>
  <c r="AA2033" i="2"/>
  <c r="AA2005" i="2"/>
  <c r="AA2012" i="2"/>
  <c r="V1989" i="2"/>
  <c r="V2008" i="2"/>
  <c r="AA2000" i="2"/>
  <c r="AA1984" i="2"/>
  <c r="V1959" i="2"/>
  <c r="AA1912" i="2"/>
  <c r="AA1896" i="2"/>
  <c r="W1040" i="2"/>
  <c r="W1219" i="2"/>
  <c r="W687" i="2"/>
  <c r="W746" i="2"/>
  <c r="W1281" i="2"/>
  <c r="W811" i="2"/>
  <c r="W555" i="2"/>
  <c r="AA2101" i="2"/>
  <c r="V2155" i="2"/>
  <c r="V2094" i="2"/>
  <c r="V2116" i="2"/>
  <c r="AA2191" i="2"/>
  <c r="AA2161" i="2"/>
  <c r="AA2155" i="2"/>
  <c r="V2190" i="2"/>
  <c r="AA2216" i="2"/>
  <c r="V2250" i="2"/>
  <c r="V2217" i="2"/>
  <c r="AA2248" i="2"/>
  <c r="AA2307" i="2"/>
  <c r="V2257" i="2"/>
  <c r="V2312" i="2"/>
  <c r="AA2267" i="2"/>
  <c r="W1286" i="2"/>
  <c r="W813" i="2"/>
  <c r="AB329" i="2"/>
  <c r="W1278" i="2"/>
  <c r="AB264" i="2"/>
  <c r="W257" i="2"/>
  <c r="W260" i="2"/>
  <c r="AA328" i="2"/>
  <c r="AA327" i="2"/>
  <c r="V259" i="2"/>
  <c r="AA322" i="2"/>
  <c r="AA263" i="2"/>
  <c r="AA325" i="2"/>
  <c r="V260" i="2"/>
  <c r="W742" i="2"/>
  <c r="AB261" i="2"/>
  <c r="AB326" i="2"/>
  <c r="AB260" i="2"/>
  <c r="W323" i="2"/>
  <c r="W485" i="2"/>
  <c r="W922" i="2"/>
  <c r="W550" i="2"/>
  <c r="AB1757" i="2"/>
  <c r="AB1703" i="2"/>
  <c r="W486" i="2"/>
  <c r="AB678" i="2"/>
  <c r="W2281" i="2"/>
  <c r="V16" i="2"/>
  <c r="V1216" i="2"/>
  <c r="AA1342" i="2"/>
  <c r="V1703" i="2"/>
  <c r="V1393" i="2"/>
  <c r="V1165" i="2"/>
  <c r="AA385" i="2"/>
  <c r="AA1545" i="2"/>
  <c r="V1966" i="2"/>
  <c r="V1101" i="2"/>
  <c r="AA549" i="2"/>
  <c r="AA1544" i="2"/>
  <c r="AA2123" i="2"/>
  <c r="AA1650" i="2"/>
  <c r="V678" i="2"/>
  <c r="V206" i="2"/>
  <c r="V103" i="2"/>
  <c r="V2123" i="2"/>
  <c r="AA1278" i="2"/>
  <c r="V807" i="2"/>
  <c r="AA2176" i="2"/>
  <c r="AA1101" i="2"/>
  <c r="V614" i="2"/>
  <c r="AB1544" i="2"/>
  <c r="AB1341" i="2"/>
  <c r="AB1650" i="2"/>
  <c r="W1393" i="2"/>
  <c r="AB872" i="2"/>
  <c r="AB1494" i="2"/>
  <c r="W1862" i="2"/>
  <c r="AB614" i="2"/>
  <c r="AB1101" i="2"/>
  <c r="W435" i="2"/>
  <c r="V2271" i="2"/>
  <c r="V2315" i="2"/>
  <c r="V2311" i="2"/>
  <c r="AA2331" i="2"/>
  <c r="V2317" i="2"/>
  <c r="V1495" i="2"/>
  <c r="W1495" i="2"/>
  <c r="W51" i="2"/>
  <c r="V2301" i="2"/>
  <c r="AA2310" i="2"/>
  <c r="V2277" i="2"/>
  <c r="AA2309" i="2"/>
  <c r="AA2325" i="2"/>
  <c r="V1510" i="2"/>
  <c r="AA1519" i="2"/>
  <c r="AA1530" i="2"/>
  <c r="V1537" i="2"/>
  <c r="V1511" i="2"/>
  <c r="AA1525" i="2"/>
  <c r="V1519" i="2"/>
  <c r="V1514" i="2"/>
  <c r="AA1526" i="2"/>
  <c r="AA1539" i="2"/>
  <c r="V1513" i="2"/>
  <c r="V1522" i="2"/>
  <c r="AA1533" i="2"/>
  <c r="V1507" i="2"/>
  <c r="AA1536" i="2"/>
  <c r="AA1529" i="2"/>
  <c r="AA1542" i="2"/>
  <c r="V1525" i="2"/>
  <c r="AB1533" i="2"/>
  <c r="W1543" i="2"/>
  <c r="W1515" i="2"/>
  <c r="AB1515" i="2"/>
  <c r="W1531" i="2"/>
  <c r="W1537" i="2"/>
  <c r="AB1528" i="2"/>
  <c r="AB1526" i="2"/>
  <c r="W1510" i="2"/>
  <c r="W1514" i="2"/>
  <c r="W1539" i="2"/>
  <c r="AB1509" i="2"/>
  <c r="W1512" i="2"/>
  <c r="W1529" i="2"/>
  <c r="W1534" i="2"/>
  <c r="AB1510" i="2"/>
  <c r="W1511" i="2"/>
  <c r="AB1540" i="2"/>
  <c r="AB1507" i="2"/>
  <c r="V1459" i="2"/>
  <c r="AA1466" i="2"/>
  <c r="V1473" i="2"/>
  <c r="AA1476" i="2"/>
  <c r="V1492" i="2"/>
  <c r="V1472" i="2"/>
  <c r="AA1464" i="2"/>
  <c r="V1474" i="2"/>
  <c r="AA1462" i="2"/>
  <c r="V1479" i="2"/>
  <c r="AA1487" i="2"/>
  <c r="AA1461" i="2"/>
  <c r="AA1470" i="2"/>
  <c r="AA1486" i="2"/>
  <c r="V1463" i="2"/>
  <c r="AA1471" i="2"/>
  <c r="AA1483" i="2"/>
  <c r="V1487" i="2"/>
  <c r="V1490" i="2"/>
  <c r="AB1465" i="2"/>
  <c r="AB1474" i="2"/>
  <c r="W1471" i="2"/>
  <c r="AB1476" i="2"/>
  <c r="W1493" i="2"/>
  <c r="AB1488" i="2"/>
  <c r="AB1478" i="2"/>
  <c r="AB1459" i="2"/>
  <c r="W1459" i="2"/>
  <c r="W1462" i="2"/>
  <c r="W1484" i="2"/>
  <c r="W1465" i="2"/>
  <c r="AB1472" i="2"/>
  <c r="AB1482" i="2"/>
  <c r="AB1473" i="2"/>
  <c r="W1466" i="2"/>
  <c r="W1489" i="2"/>
  <c r="W1492" i="2"/>
  <c r="W1193" i="2"/>
  <c r="V1313" i="2"/>
  <c r="AA1316" i="2"/>
  <c r="V1334" i="2"/>
  <c r="W1321" i="2"/>
  <c r="AA1310" i="2"/>
  <c r="AA1319" i="2"/>
  <c r="V1306" i="2"/>
  <c r="AA1313" i="2"/>
  <c r="V1322" i="2"/>
  <c r="V1329" i="2"/>
  <c r="AA1304" i="2"/>
  <c r="V1317" i="2"/>
  <c r="V1325" i="2"/>
  <c r="AA1335" i="2"/>
  <c r="AA1306" i="2"/>
  <c r="W1313" i="2"/>
  <c r="AB1320" i="2"/>
  <c r="W1338" i="2"/>
  <c r="V1324" i="2"/>
  <c r="V1331" i="2"/>
  <c r="AB1324" i="2"/>
  <c r="W1334" i="2"/>
  <c r="AB1329" i="2"/>
  <c r="AB1304" i="2"/>
  <c r="AB1330" i="2"/>
  <c r="W1318" i="2"/>
  <c r="W1316" i="2"/>
  <c r="AB1327" i="2"/>
  <c r="AB1328" i="2"/>
  <c r="W1320" i="2"/>
  <c r="AB1312" i="2"/>
  <c r="W1335" i="2"/>
  <c r="W1306" i="2"/>
  <c r="AB1310" i="2"/>
  <c r="W1332" i="2"/>
  <c r="W1310" i="2"/>
  <c r="W1308" i="2"/>
  <c r="AB1177" i="2"/>
  <c r="AB1192" i="2"/>
  <c r="AB1202" i="2"/>
  <c r="W1191" i="2"/>
  <c r="W1211" i="2"/>
  <c r="AB1190" i="2"/>
  <c r="W1197" i="2"/>
  <c r="W1194" i="2"/>
  <c r="W1207" i="2"/>
  <c r="AB1194" i="2"/>
  <c r="AB1206" i="2"/>
  <c r="W1205" i="2"/>
  <c r="W1210" i="2"/>
  <c r="W1212" i="2"/>
  <c r="AB1193" i="2"/>
  <c r="AB1204" i="2"/>
  <c r="AB1207" i="2"/>
  <c r="AB1182" i="2"/>
  <c r="W1114" i="2"/>
  <c r="AA2152" i="2"/>
  <c r="AA1991" i="2"/>
  <c r="V1884" i="2"/>
  <c r="AA1889" i="2"/>
  <c r="AA1750" i="2"/>
  <c r="V1839" i="2"/>
  <c r="V1797" i="2"/>
  <c r="AA1668" i="2"/>
  <c r="AA1689" i="2"/>
  <c r="AA1642" i="2"/>
  <c r="AA1565" i="2"/>
  <c r="V1428" i="2"/>
  <c r="V1383" i="2"/>
  <c r="V1443" i="2"/>
  <c r="V1266" i="2"/>
  <c r="V1193" i="2"/>
  <c r="AA1094" i="2"/>
  <c r="AA1001" i="2"/>
  <c r="AA1159" i="2"/>
  <c r="AA1137" i="2"/>
  <c r="AA1016" i="2"/>
  <c r="AA1262" i="2"/>
  <c r="AA1200" i="2"/>
  <c r="AA1091" i="2"/>
  <c r="V1063" i="2"/>
  <c r="AA1242" i="2"/>
  <c r="AA1144" i="2"/>
  <c r="V1031" i="2"/>
  <c r="AA1013" i="2"/>
  <c r="V887" i="2"/>
  <c r="AA852" i="2"/>
  <c r="V836" i="2"/>
  <c r="V721" i="2"/>
  <c r="V953" i="2"/>
  <c r="AA935" i="2"/>
  <c r="AA900" i="2"/>
  <c r="V797" i="2"/>
  <c r="AA779" i="2"/>
  <c r="AA665" i="2"/>
  <c r="V861" i="2"/>
  <c r="AA843" i="2"/>
  <c r="AA728" i="2"/>
  <c r="AA712" i="2"/>
  <c r="V952" i="2"/>
  <c r="V940" i="2"/>
  <c r="AA917" i="2"/>
  <c r="V909" i="2"/>
  <c r="V897" i="2"/>
  <c r="AA804" i="2"/>
  <c r="V796" i="2"/>
  <c r="V784" i="2"/>
  <c r="AA772" i="2"/>
  <c r="V672" i="2"/>
  <c r="AA655" i="2"/>
  <c r="V645" i="2"/>
  <c r="AA543" i="2"/>
  <c r="AA531" i="2"/>
  <c r="V521" i="2"/>
  <c r="AA511" i="2"/>
  <c r="AA424" i="2"/>
  <c r="V414" i="2"/>
  <c r="AA404" i="2"/>
  <c r="V706" i="2"/>
  <c r="AA607" i="2"/>
  <c r="V599" i="2"/>
  <c r="V587" i="2"/>
  <c r="AA575" i="2"/>
  <c r="V477" i="2"/>
  <c r="V465" i="2"/>
  <c r="AA453" i="2"/>
  <c r="V384" i="2"/>
  <c r="V372" i="2"/>
  <c r="V662" i="2"/>
  <c r="AA652" i="2"/>
  <c r="AA640" i="2"/>
  <c r="V540" i="2"/>
  <c r="AA530" i="2"/>
  <c r="AA518" i="2"/>
  <c r="V433" i="2"/>
  <c r="AA423" i="2"/>
  <c r="AA411" i="2"/>
  <c r="V401" i="2"/>
  <c r="AA612" i="2"/>
  <c r="AA600" i="2"/>
  <c r="V590" i="2"/>
  <c r="AA580" i="2"/>
  <c r="AA478" i="2"/>
  <c r="V468" i="2"/>
  <c r="AA458" i="2"/>
  <c r="AA446" i="2"/>
  <c r="V375" i="2"/>
  <c r="V361" i="2"/>
  <c r="V311" i="2"/>
  <c r="AA299" i="2"/>
  <c r="V291" i="2"/>
  <c r="V203" i="2"/>
  <c r="AA191" i="2"/>
  <c r="V183" i="2"/>
  <c r="V171" i="2"/>
  <c r="AA146" i="2"/>
  <c r="V138" i="2"/>
  <c r="V126" i="2"/>
  <c r="AA100" i="2"/>
  <c r="V92" i="2"/>
  <c r="V80" i="2"/>
  <c r="AA68" i="2"/>
  <c r="AA365" i="2"/>
  <c r="V350" i="2"/>
  <c r="AA249" i="2"/>
  <c r="V241" i="2"/>
  <c r="V229" i="2"/>
  <c r="V363" i="2"/>
  <c r="V316" i="2"/>
  <c r="V304" i="2"/>
  <c r="AA292" i="2"/>
  <c r="V284" i="2"/>
  <c r="V196" i="2"/>
  <c r="AA184" i="2"/>
  <c r="V176" i="2"/>
  <c r="V151" i="2"/>
  <c r="AA139" i="2"/>
  <c r="V131" i="2"/>
  <c r="V119" i="2"/>
  <c r="AA93" i="2"/>
  <c r="V85" i="2"/>
  <c r="AA355" i="2"/>
  <c r="V256" i="2"/>
  <c r="AA246" i="2"/>
  <c r="AA234" i="2"/>
  <c r="V224" i="2"/>
  <c r="V67" i="2"/>
  <c r="AB247" i="2"/>
  <c r="W239" i="2"/>
  <c r="W227" i="2"/>
  <c r="AB254" i="2"/>
  <c r="W246" i="2"/>
  <c r="W234" i="2"/>
  <c r="AB222" i="2"/>
  <c r="AA24" i="2"/>
  <c r="AA40" i="2"/>
  <c r="AB97" i="2"/>
  <c r="W89" i="2"/>
  <c r="W77" i="2"/>
  <c r="AB65" i="2"/>
  <c r="W96" i="2"/>
  <c r="W84" i="2"/>
  <c r="AB72" i="2"/>
  <c r="V69" i="2"/>
  <c r="W196" i="2"/>
  <c r="AB184" i="2"/>
  <c r="W176" i="2"/>
  <c r="W203" i="2"/>
  <c r="AB191" i="2"/>
  <c r="W183" i="2"/>
  <c r="W171" i="2"/>
  <c r="AB376" i="2"/>
  <c r="W368" i="2"/>
  <c r="W381" i="2"/>
  <c r="AB356" i="2"/>
  <c r="W348" i="2"/>
  <c r="AB351" i="2"/>
  <c r="AB373" i="2"/>
  <c r="AA26" i="2"/>
  <c r="AA69" i="2"/>
  <c r="AB145" i="2"/>
  <c r="W137" i="2"/>
  <c r="AB125" i="2"/>
  <c r="W119" i="2"/>
  <c r="W152" i="2"/>
  <c r="W144" i="2"/>
  <c r="AB136" i="2"/>
  <c r="W130" i="2"/>
  <c r="W122" i="2"/>
  <c r="V15" i="2"/>
  <c r="AA21" i="2"/>
  <c r="AA29" i="2"/>
  <c r="V41" i="2"/>
  <c r="V65" i="2"/>
  <c r="W316" i="2"/>
  <c r="AB308" i="2"/>
  <c r="W302" i="2"/>
  <c r="W294" i="2"/>
  <c r="W288" i="2"/>
  <c r="AB319" i="2"/>
  <c r="AB311" i="2"/>
  <c r="W305" i="2"/>
  <c r="W299" i="2"/>
  <c r="W291" i="2"/>
  <c r="AB283" i="2"/>
  <c r="W429" i="2"/>
  <c r="W421" i="2"/>
  <c r="W415" i="2"/>
  <c r="AB407" i="2"/>
  <c r="AB399" i="2"/>
  <c r="W432" i="2"/>
  <c r="W426" i="2"/>
  <c r="W418" i="2"/>
  <c r="AB410" i="2"/>
  <c r="W404" i="2"/>
  <c r="W396" i="2"/>
  <c r="AB544" i="2"/>
  <c r="W538" i="2"/>
  <c r="W530" i="2"/>
  <c r="AB522" i="2"/>
  <c r="AB516" i="2"/>
  <c r="AB547" i="2"/>
  <c r="W541" i="2"/>
  <c r="AB533" i="2"/>
  <c r="AB525" i="2"/>
  <c r="AB519" i="2"/>
  <c r="W513" i="2"/>
  <c r="W673" i="2"/>
  <c r="AB665" i="2"/>
  <c r="W668" i="2"/>
  <c r="W660" i="2"/>
  <c r="AB652" i="2"/>
  <c r="W646" i="2"/>
  <c r="W670" i="2"/>
  <c r="AB661" i="2"/>
  <c r="W655" i="2"/>
  <c r="W647" i="2"/>
  <c r="AB483" i="2"/>
  <c r="AB477" i="2"/>
  <c r="AB469" i="2"/>
  <c r="W463" i="2"/>
  <c r="AB455" i="2"/>
  <c r="AB447" i="2"/>
  <c r="AB480" i="2"/>
  <c r="W474" i="2"/>
  <c r="W466" i="2"/>
  <c r="AB458" i="2"/>
  <c r="AB452" i="2"/>
  <c r="AB1036" i="2"/>
  <c r="W1030" i="2"/>
  <c r="AB1022" i="2"/>
  <c r="AB1014" i="2"/>
  <c r="AB1008" i="2"/>
  <c r="W1002" i="2"/>
  <c r="W1031" i="2"/>
  <c r="AB1023" i="2"/>
  <c r="AB1017" i="2"/>
  <c r="AB1009" i="2"/>
  <c r="W999" i="2"/>
  <c r="W578" i="2"/>
  <c r="W586" i="2"/>
  <c r="W592" i="2"/>
  <c r="AB598" i="2"/>
  <c r="AB606" i="2"/>
  <c r="AB805" i="2"/>
  <c r="W867" i="2"/>
  <c r="W859" i="2"/>
  <c r="AB851" i="2"/>
  <c r="W845" i="2"/>
  <c r="W837" i="2"/>
  <c r="W870" i="2"/>
  <c r="AB862" i="2"/>
  <c r="AB854" i="2"/>
  <c r="W848" i="2"/>
  <c r="W842" i="2"/>
  <c r="W834" i="2"/>
  <c r="AB579" i="2"/>
  <c r="W587" i="2"/>
  <c r="W595" i="2"/>
  <c r="W601" i="2"/>
  <c r="AB607" i="2"/>
  <c r="AB738" i="2"/>
  <c r="W732" i="2"/>
  <c r="W726" i="2"/>
  <c r="W718" i="2"/>
  <c r="AB710" i="2"/>
  <c r="W704" i="2"/>
  <c r="W735" i="2"/>
  <c r="W729" i="2"/>
  <c r="AB721" i="2"/>
  <c r="AB713" i="2"/>
  <c r="W707" i="2"/>
  <c r="W918" i="2"/>
  <c r="W910" i="2"/>
  <c r="AB902" i="2"/>
  <c r="W896" i="2"/>
  <c r="W888" i="2"/>
  <c r="W921" i="2"/>
  <c r="AB913" i="2"/>
  <c r="AB905" i="2"/>
  <c r="W899" i="2"/>
  <c r="W893" i="2"/>
  <c r="W885" i="2"/>
  <c r="AB1277" i="2"/>
  <c r="W1271" i="2"/>
  <c r="W1276" i="2"/>
  <c r="W1270" i="2"/>
  <c r="AB1262" i="2"/>
  <c r="AB1254" i="2"/>
  <c r="W1248" i="2"/>
  <c r="W1251" i="2"/>
  <c r="W1257" i="2"/>
  <c r="W1247" i="2"/>
  <c r="AB1263" i="2"/>
  <c r="AB772" i="2"/>
  <c r="AB778" i="2"/>
  <c r="AB784" i="2"/>
  <c r="AB790" i="2"/>
  <c r="W796" i="2"/>
  <c r="AB800" i="2"/>
  <c r="AB806" i="2"/>
  <c r="W966" i="2"/>
  <c r="AB960" i="2"/>
  <c r="W936" i="2"/>
  <c r="AB940" i="2"/>
  <c r="W946" i="2"/>
  <c r="W952" i="2"/>
  <c r="AB956" i="2"/>
  <c r="W1097" i="2"/>
  <c r="W1091" i="2"/>
  <c r="AB1085" i="2"/>
  <c r="W1081" i="2"/>
  <c r="W1075" i="2"/>
  <c r="AB1069" i="2"/>
  <c r="W1065" i="2"/>
  <c r="W1098" i="2"/>
  <c r="AB1092" i="2"/>
  <c r="W1088" i="2"/>
  <c r="W1082" i="2"/>
  <c r="AB1076" i="2"/>
  <c r="W1072" i="2"/>
  <c r="W1066" i="2"/>
  <c r="W961" i="2"/>
  <c r="AB1163" i="2"/>
  <c r="W1387" i="2"/>
  <c r="AB1381" i="2"/>
  <c r="W1377" i="2"/>
  <c r="W1371" i="2"/>
  <c r="AB1365" i="2"/>
  <c r="W1361" i="2"/>
  <c r="W1355" i="2"/>
  <c r="AB1388" i="2"/>
  <c r="W1384" i="2"/>
  <c r="W1378" i="2"/>
  <c r="AB1372" i="2"/>
  <c r="W1368" i="2"/>
  <c r="W1362" i="2"/>
  <c r="AB1356" i="2"/>
  <c r="AB771" i="2"/>
  <c r="AB777" i="2"/>
  <c r="W783" i="2"/>
  <c r="AB787" i="2"/>
  <c r="AB793" i="2"/>
  <c r="W799" i="2"/>
  <c r="AB803" i="2"/>
  <c r="AB935" i="2"/>
  <c r="W941" i="2"/>
  <c r="AB945" i="2"/>
  <c r="AB951" i="2"/>
  <c r="W959" i="2"/>
  <c r="W1438" i="2"/>
  <c r="W1426" i="2"/>
  <c r="W1416" i="2"/>
  <c r="W1406" i="2"/>
  <c r="W1433" i="2"/>
  <c r="W1423" i="2"/>
  <c r="W1413" i="2"/>
  <c r="W1130" i="2"/>
  <c r="AB1134" i="2"/>
  <c r="W1140" i="2"/>
  <c r="W1146" i="2"/>
  <c r="AB1150" i="2"/>
  <c r="W1156" i="2"/>
  <c r="W1162" i="2"/>
  <c r="W1127" i="2"/>
  <c r="AB1131" i="2"/>
  <c r="AB1137" i="2"/>
  <c r="W1143" i="2"/>
  <c r="AB1147" i="2"/>
  <c r="AB1153" i="2"/>
  <c r="W1159" i="2"/>
  <c r="W1592" i="2"/>
  <c r="AB1587" i="2"/>
  <c r="AB1577" i="2"/>
  <c r="W1581" i="2"/>
  <c r="AB1572" i="2"/>
  <c r="W1568" i="2"/>
  <c r="W1562" i="2"/>
  <c r="W1593" i="2"/>
  <c r="W1583" i="2"/>
  <c r="W1588" i="2"/>
  <c r="W1577" i="2"/>
  <c r="W1573" i="2"/>
  <c r="W1567" i="2"/>
  <c r="AB1561" i="2"/>
  <c r="W1557" i="2"/>
  <c r="AB1647" i="2"/>
  <c r="AB1641" i="2"/>
  <c r="W1637" i="2"/>
  <c r="AB1631" i="2"/>
  <c r="AB1625" i="2"/>
  <c r="W1621" i="2"/>
  <c r="AB1615" i="2"/>
  <c r="AB1648" i="2"/>
  <c r="W1644" i="2"/>
  <c r="AB1638" i="2"/>
  <c r="AB1632" i="2"/>
  <c r="W1628" i="2"/>
  <c r="AB1622" i="2"/>
  <c r="AB1616" i="2"/>
  <c r="W1612" i="2"/>
  <c r="W1745" i="2"/>
  <c r="W1742" i="2"/>
  <c r="AB1724" i="2"/>
  <c r="AB1728" i="2"/>
  <c r="W1699" i="2"/>
  <c r="W1689" i="2"/>
  <c r="W1679" i="2"/>
  <c r="W1667" i="2"/>
  <c r="W1696" i="2"/>
  <c r="W1686" i="2"/>
  <c r="W1674" i="2"/>
  <c r="W1664" i="2"/>
  <c r="W1806" i="2"/>
  <c r="W1800" i="2"/>
  <c r="AB1794" i="2"/>
  <c r="W1790" i="2"/>
  <c r="W1784" i="2"/>
  <c r="AB1778" i="2"/>
  <c r="W1774" i="2"/>
  <c r="W1809" i="2"/>
  <c r="AB1803" i="2"/>
  <c r="W1799" i="2"/>
  <c r="W1793" i="2"/>
  <c r="AB1787" i="2"/>
  <c r="W1783" i="2"/>
  <c r="W1777" i="2"/>
  <c r="AB1771" i="2"/>
  <c r="W1858" i="2"/>
  <c r="W1859" i="2"/>
  <c r="AB1853" i="2"/>
  <c r="W1849" i="2"/>
  <c r="W1843" i="2"/>
  <c r="AB1837" i="2"/>
  <c r="W1833" i="2"/>
  <c r="AB1832" i="2"/>
  <c r="AB1838" i="2"/>
  <c r="W1829" i="2"/>
  <c r="W1823" i="2"/>
  <c r="AB1836" i="2"/>
  <c r="W1840" i="2"/>
  <c r="W1828" i="2"/>
  <c r="AB1822" i="2"/>
  <c r="W1911" i="2"/>
  <c r="W1905" i="2"/>
  <c r="AB1899" i="2"/>
  <c r="W1895" i="2"/>
  <c r="W1889" i="2"/>
  <c r="AB1883" i="2"/>
  <c r="W1879" i="2"/>
  <c r="W1912" i="2"/>
  <c r="AB1906" i="2"/>
  <c r="W1902" i="2"/>
  <c r="W1896" i="2"/>
  <c r="AB1890" i="2"/>
  <c r="W1886" i="2"/>
  <c r="W1880" i="2"/>
  <c r="AB1965" i="2"/>
  <c r="AB1960" i="2"/>
  <c r="AB1948" i="2"/>
  <c r="AB1938" i="2"/>
  <c r="AB1928" i="2"/>
  <c r="AB1957" i="2"/>
  <c r="AB1947" i="2"/>
  <c r="W1951" i="2"/>
  <c r="AB2067" i="2"/>
  <c r="W2063" i="2"/>
  <c r="AB2057" i="2"/>
  <c r="AB2051" i="2"/>
  <c r="W2047" i="2"/>
  <c r="W2066" i="2"/>
  <c r="W2060" i="2"/>
  <c r="AB2054" i="2"/>
  <c r="W2050" i="2"/>
  <c r="AB2037" i="2"/>
  <c r="AB2043" i="2"/>
  <c r="W2033" i="2"/>
  <c r="AB2036" i="2"/>
  <c r="AB2042" i="2"/>
  <c r="W2032" i="2"/>
  <c r="AB1979" i="2"/>
  <c r="W1983" i="2"/>
  <c r="AB1985" i="2"/>
  <c r="W1989" i="2"/>
  <c r="AB1995" i="2"/>
  <c r="W1999" i="2"/>
  <c r="AB2001" i="2"/>
  <c r="AB2003" i="2"/>
  <c r="W2009" i="2"/>
  <c r="W1978" i="2"/>
  <c r="AB1980" i="2"/>
  <c r="W1984" i="2"/>
  <c r="AB1990" i="2"/>
  <c r="W1994" i="2"/>
  <c r="AB1996" i="2"/>
  <c r="W2000" i="2"/>
  <c r="W2011" i="2"/>
  <c r="W2005" i="2"/>
  <c r="AB2010" i="2"/>
  <c r="AB2117" i="2"/>
  <c r="AB2107" i="2"/>
  <c r="W2097" i="2"/>
  <c r="W2086" i="2"/>
  <c r="W2111" i="2"/>
  <c r="AB2102" i="2"/>
  <c r="AB2089" i="2"/>
  <c r="W2117" i="2"/>
  <c r="AB2108" i="2"/>
  <c r="AB2095" i="2"/>
  <c r="W2085" i="2"/>
  <c r="AB2116" i="2"/>
  <c r="W2104" i="2"/>
  <c r="AB2093" i="2"/>
  <c r="W2083" i="2"/>
  <c r="W2206" i="2"/>
  <c r="W2217" i="2"/>
  <c r="W2198" i="2"/>
  <c r="W2210" i="2"/>
  <c r="AB2218" i="2"/>
  <c r="AB2199" i="2"/>
  <c r="W2192" i="2"/>
  <c r="AB2173" i="2"/>
  <c r="W2169" i="2"/>
  <c r="W2163" i="2"/>
  <c r="AB2157" i="2"/>
  <c r="W2153" i="2"/>
  <c r="W2156" i="2"/>
  <c r="AB2147" i="2"/>
  <c r="W2143" i="2"/>
  <c r="W2137" i="2"/>
  <c r="AB2156" i="2"/>
  <c r="W2160" i="2"/>
  <c r="W2148" i="2"/>
  <c r="AB2142" i="2"/>
  <c r="W2138" i="2"/>
  <c r="AB2160" i="2"/>
  <c r="W2279" i="2"/>
  <c r="AB2274" i="2"/>
  <c r="AB2277" i="2"/>
  <c r="AB2261" i="2"/>
  <c r="W2251" i="2"/>
  <c r="W2268" i="2"/>
  <c r="AB2259" i="2"/>
  <c r="W2249" i="2"/>
  <c r="W2263" i="2"/>
  <c r="AB2252" i="2"/>
  <c r="W2242" i="2"/>
  <c r="AB2267" i="2"/>
  <c r="AB2258" i="2"/>
  <c r="W2248" i="2"/>
  <c r="AB2326" i="2"/>
  <c r="W2327" i="2"/>
  <c r="W2320" i="2"/>
  <c r="W2308" i="2"/>
  <c r="W2302" i="2"/>
  <c r="AB2294" i="2"/>
  <c r="AB2320" i="2"/>
  <c r="W2301" i="2"/>
  <c r="W2299" i="2"/>
  <c r="W2311" i="2"/>
  <c r="AB2310" i="2"/>
  <c r="W2310" i="2"/>
  <c r="AB2296" i="2"/>
  <c r="AB2322" i="2"/>
  <c r="AB2194" i="2"/>
  <c r="W2221" i="2"/>
  <c r="AB2196" i="2"/>
  <c r="AB2213" i="2"/>
  <c r="W1945" i="2"/>
  <c r="W1957" i="2"/>
  <c r="W1950" i="2"/>
  <c r="W1965" i="2"/>
  <c r="AB1682" i="2"/>
  <c r="AB1667" i="2"/>
  <c r="AB1687" i="2"/>
  <c r="W1723" i="2"/>
  <c r="W1727" i="2"/>
  <c r="AB1742" i="2"/>
  <c r="AB1741" i="2"/>
  <c r="AB1417" i="2"/>
  <c r="AB1437" i="2"/>
  <c r="AB1418" i="2"/>
  <c r="AB1442" i="2"/>
  <c r="V689" i="2"/>
  <c r="V690" i="2"/>
  <c r="V560" i="2"/>
  <c r="AA332" i="2"/>
  <c r="AB1289" i="2"/>
  <c r="AB1719" i="2"/>
  <c r="W1724" i="2"/>
  <c r="W1752" i="2"/>
  <c r="W1751" i="2"/>
  <c r="W2197" i="2"/>
  <c r="AB2204" i="2"/>
  <c r="AB2206" i="2"/>
  <c r="AB1929" i="2"/>
  <c r="W1939" i="2"/>
  <c r="W1932" i="2"/>
  <c r="W1956" i="2"/>
  <c r="AB1672" i="2"/>
  <c r="AB1692" i="2"/>
  <c r="AB1677" i="2"/>
  <c r="AB1697" i="2"/>
  <c r="W1728" i="2"/>
  <c r="W1735" i="2"/>
  <c r="AB1756" i="2"/>
  <c r="AB1407" i="2"/>
  <c r="AB1431" i="2"/>
  <c r="AB1412" i="2"/>
  <c r="AB1432" i="2"/>
  <c r="AB1048" i="2"/>
  <c r="W690" i="2"/>
  <c r="W754" i="2"/>
  <c r="AB617" i="2"/>
  <c r="W495" i="2"/>
  <c r="AB1108" i="2"/>
  <c r="W980" i="2"/>
  <c r="AB746" i="2"/>
  <c r="AB1222" i="2"/>
  <c r="AB1045" i="2"/>
  <c r="W616" i="2"/>
  <c r="W207" i="2"/>
  <c r="AB1105" i="2"/>
  <c r="AB979" i="2"/>
  <c r="AB1284" i="2"/>
  <c r="AB750" i="2"/>
  <c r="W559" i="2"/>
  <c r="W622" i="2"/>
  <c r="W386" i="2"/>
  <c r="AB1106" i="2"/>
  <c r="W688" i="2"/>
  <c r="AB974" i="2"/>
  <c r="W749" i="2"/>
  <c r="AB550" i="2"/>
  <c r="AA331" i="2"/>
  <c r="V752" i="2"/>
  <c r="V1496" i="2"/>
  <c r="AA1286" i="2"/>
  <c r="AA1108" i="2"/>
  <c r="AA1216" i="2"/>
  <c r="AA1104" i="2"/>
  <c r="AA1042" i="2"/>
  <c r="AA1283" i="2"/>
  <c r="V1104" i="2"/>
  <c r="AA1219" i="2"/>
  <c r="V1109" i="2"/>
  <c r="AA974" i="2"/>
  <c r="V620" i="2"/>
  <c r="AA488" i="2"/>
  <c r="AA618" i="2"/>
  <c r="V615" i="2"/>
  <c r="AA745" i="2"/>
  <c r="AA810" i="2"/>
  <c r="AA811" i="2"/>
  <c r="AA617" i="2"/>
  <c r="AA685" i="2"/>
  <c r="V976" i="2"/>
  <c r="AA616" i="2"/>
  <c r="AA552" i="2"/>
  <c r="AA491" i="2"/>
  <c r="AA555" i="2"/>
  <c r="W1496" i="2"/>
  <c r="W618" i="2"/>
  <c r="AB490" i="2"/>
  <c r="AB1103" i="2"/>
  <c r="W981" i="2"/>
  <c r="AB748" i="2"/>
  <c r="AB557" i="2"/>
  <c r="W1043" i="2"/>
  <c r="W682" i="2"/>
  <c r="AB323" i="2"/>
  <c r="V1286" i="2"/>
  <c r="V266" i="2"/>
  <c r="V558" i="2"/>
  <c r="V1042" i="2"/>
  <c r="V554" i="2"/>
  <c r="V1283" i="2"/>
  <c r="AA2250" i="2"/>
  <c r="V2085" i="2"/>
  <c r="AA1940" i="2"/>
  <c r="AA1911" i="2"/>
  <c r="AA1756" i="2"/>
  <c r="V1788" i="2"/>
  <c r="V1850" i="2"/>
  <c r="V1674" i="2"/>
  <c r="AA1619" i="2"/>
  <c r="AA1582" i="2"/>
  <c r="AA1569" i="2"/>
  <c r="V1360" i="2"/>
  <c r="AA1558" i="2"/>
  <c r="V1355" i="2"/>
  <c r="V1415" i="2"/>
  <c r="AA1201" i="2"/>
  <c r="V1096" i="2"/>
  <c r="V1074" i="2"/>
  <c r="AA1245" i="2"/>
  <c r="V1139" i="2"/>
  <c r="AA1026" i="2"/>
  <c r="AA962" i="2"/>
  <c r="AA1202" i="2"/>
  <c r="V1180" i="2"/>
  <c r="V1071" i="2"/>
  <c r="V1244" i="2"/>
  <c r="AA1152" i="2"/>
  <c r="AA1128" i="2"/>
  <c r="V1015" i="2"/>
  <c r="AA967" i="2"/>
  <c r="V860" i="2"/>
  <c r="AA836" i="2"/>
  <c r="V729" i="2"/>
  <c r="V705" i="2"/>
  <c r="V937" i="2"/>
  <c r="AA908" i="2"/>
  <c r="AA803" i="2"/>
  <c r="V781" i="2"/>
  <c r="AA673" i="2"/>
  <c r="AA867" i="2"/>
  <c r="V845" i="2"/>
  <c r="AA736" i="2"/>
  <c r="V716" i="2"/>
  <c r="AA952" i="2"/>
  <c r="V944" i="2"/>
  <c r="V921" i="2"/>
  <c r="AA909" i="2"/>
  <c r="V901" i="2"/>
  <c r="V889" i="2"/>
  <c r="AA796" i="2"/>
  <c r="V788" i="2"/>
  <c r="V776" i="2"/>
  <c r="AA672" i="2"/>
  <c r="AA659" i="2"/>
  <c r="AA647" i="2"/>
  <c r="V545" i="2"/>
  <c r="AA535" i="2"/>
  <c r="AA523" i="2"/>
  <c r="V513" i="2"/>
  <c r="AA428" i="2"/>
  <c r="AA416" i="2"/>
  <c r="V406" i="2"/>
  <c r="AA396" i="2"/>
  <c r="V611" i="2"/>
  <c r="AA599" i="2"/>
  <c r="V591" i="2"/>
  <c r="V579" i="2"/>
  <c r="AA477" i="2"/>
  <c r="V469" i="2"/>
  <c r="V457" i="2"/>
  <c r="AA384" i="2"/>
  <c r="V376" i="2"/>
  <c r="V704" i="2"/>
  <c r="V654" i="2"/>
  <c r="AA644" i="2"/>
  <c r="AA542" i="2"/>
  <c r="V532" i="2"/>
  <c r="AA522" i="2"/>
  <c r="AA510" i="2"/>
  <c r="V425" i="2"/>
  <c r="AA415" i="2"/>
  <c r="AA403" i="2"/>
  <c r="AA663" i="2"/>
  <c r="AA604" i="2"/>
  <c r="AA592" i="2"/>
  <c r="V582" i="2"/>
  <c r="AA482" i="2"/>
  <c r="AA470" i="2"/>
  <c r="V460" i="2"/>
  <c r="AA450" i="2"/>
  <c r="AA377" i="2"/>
  <c r="V367" i="2"/>
  <c r="V315" i="2"/>
  <c r="V303" i="2"/>
  <c r="AA291" i="2"/>
  <c r="V283" i="2"/>
  <c r="V195" i="2"/>
  <c r="AA183" i="2"/>
  <c r="V175" i="2"/>
  <c r="V150" i="2"/>
  <c r="AA138" i="2"/>
  <c r="V130" i="2"/>
  <c r="V118" i="2"/>
  <c r="AA92" i="2"/>
  <c r="V84" i="2"/>
  <c r="V72" i="2"/>
  <c r="AA46" i="2"/>
  <c r="V354" i="2"/>
  <c r="V253" i="2"/>
  <c r="AA241" i="2"/>
  <c r="V233" i="2"/>
  <c r="V221" i="2"/>
  <c r="AA316" i="2"/>
  <c r="V308" i="2"/>
  <c r="V296" i="2"/>
  <c r="AA284" i="2"/>
  <c r="V200" i="2"/>
  <c r="V188" i="2"/>
  <c r="AA176" i="2"/>
  <c r="V168" i="2"/>
  <c r="V143" i="2"/>
  <c r="AA131" i="2"/>
  <c r="V123" i="2"/>
  <c r="V97" i="2"/>
  <c r="AA85" i="2"/>
  <c r="V364" i="2"/>
  <c r="AA347" i="2"/>
  <c r="V248" i="2"/>
  <c r="AA238" i="2"/>
  <c r="AA226" i="2"/>
  <c r="AA36" i="2"/>
  <c r="W251" i="2"/>
  <c r="AB239" i="2"/>
  <c r="W231" i="2"/>
  <c r="W219" i="2"/>
  <c r="AB246" i="2"/>
  <c r="W238" i="2"/>
  <c r="W226" i="2"/>
  <c r="V24" i="2"/>
  <c r="AA35" i="2"/>
  <c r="W101" i="2"/>
  <c r="AB89" i="2"/>
  <c r="W81" i="2"/>
  <c r="W69" i="2"/>
  <c r="AB96" i="2"/>
  <c r="W88" i="2"/>
  <c r="W76" i="2"/>
  <c r="AA67" i="2"/>
  <c r="W200" i="2"/>
  <c r="W188" i="2"/>
  <c r="AB176" i="2"/>
  <c r="W168" i="2"/>
  <c r="Y168" i="2" s="1"/>
  <c r="W195" i="2"/>
  <c r="AB183" i="2"/>
  <c r="W175" i="2"/>
  <c r="W380" i="2"/>
  <c r="AB368" i="2"/>
  <c r="W360" i="2"/>
  <c r="AB365" i="2"/>
  <c r="AB348" i="2"/>
  <c r="AB355" i="2"/>
  <c r="AB379" i="2"/>
  <c r="V26" i="2"/>
  <c r="W149" i="2"/>
  <c r="AB137" i="2"/>
  <c r="W129" i="2"/>
  <c r="W121" i="2"/>
  <c r="AB152" i="2"/>
  <c r="W146" i="2"/>
  <c r="W138" i="2"/>
  <c r="W132" i="2"/>
  <c r="AB124" i="2"/>
  <c r="V21" i="2"/>
  <c r="V39" i="2"/>
  <c r="AA47" i="2"/>
  <c r="W318" i="2"/>
  <c r="W310" i="2"/>
  <c r="W304" i="2"/>
  <c r="AB296" i="2"/>
  <c r="AB288" i="2"/>
  <c r="W282" i="2"/>
  <c r="W315" i="2"/>
  <c r="W307" i="2"/>
  <c r="AB299" i="2"/>
  <c r="W293" i="2"/>
  <c r="W285" i="2"/>
  <c r="W431" i="2"/>
  <c r="AB423" i="2"/>
  <c r="AB415" i="2"/>
  <c r="W409" i="2"/>
  <c r="W403" i="2"/>
  <c r="W434" i="2"/>
  <c r="AB426" i="2"/>
  <c r="W420" i="2"/>
  <c r="W412" i="2"/>
  <c r="W406" i="2"/>
  <c r="AB398" i="2"/>
  <c r="W546" i="2"/>
  <c r="AB538" i="2"/>
  <c r="AB532" i="2"/>
  <c r="AB524" i="2"/>
  <c r="W518" i="2"/>
  <c r="AB510" i="2"/>
  <c r="AB541" i="2"/>
  <c r="AB535" i="2"/>
  <c r="W529" i="2"/>
  <c r="W521" i="2"/>
  <c r="AB513" i="2"/>
  <c r="AB675" i="2"/>
  <c r="AB667" i="2"/>
  <c r="W674" i="2"/>
  <c r="W662" i="2"/>
  <c r="W654" i="2"/>
  <c r="W648" i="2"/>
  <c r="AB640" i="2"/>
  <c r="W664" i="2"/>
  <c r="AB655" i="2"/>
  <c r="AB649" i="2"/>
  <c r="AB641" i="2"/>
  <c r="W479" i="2"/>
  <c r="AB471" i="2"/>
  <c r="AB463" i="2"/>
  <c r="AB457" i="2"/>
  <c r="W451" i="2"/>
  <c r="W482" i="2"/>
  <c r="AB474" i="2"/>
  <c r="AB468" i="2"/>
  <c r="AB460" i="2"/>
  <c r="W454" i="2"/>
  <c r="AB446" i="2"/>
  <c r="AB1030" i="2"/>
  <c r="AB1024" i="2"/>
  <c r="W1018" i="2"/>
  <c r="W1010" i="2"/>
  <c r="AB1002" i="2"/>
  <c r="AB1033" i="2"/>
  <c r="AB1025" i="2"/>
  <c r="W1019" i="2"/>
  <c r="AB1011" i="2"/>
  <c r="AB999" i="2"/>
  <c r="W576" i="2"/>
  <c r="AB582" i="2"/>
  <c r="AB590" i="2"/>
  <c r="W598" i="2"/>
  <c r="W604" i="2"/>
  <c r="W612" i="2"/>
  <c r="AB867" i="2"/>
  <c r="W861" i="2"/>
  <c r="W853" i="2"/>
  <c r="W847" i="2"/>
  <c r="AB839" i="2"/>
  <c r="AB870" i="2"/>
  <c r="W864" i="2"/>
  <c r="W858" i="2"/>
  <c r="W850" i="2"/>
  <c r="AB842" i="2"/>
  <c r="W836" i="2"/>
  <c r="W579" i="2"/>
  <c r="W585" i="2"/>
  <c r="AB591" i="2"/>
  <c r="AB599" i="2"/>
  <c r="W607" i="2"/>
  <c r="W613" i="2"/>
  <c r="W734" i="2"/>
  <c r="AB726" i="2"/>
  <c r="W720" i="2"/>
  <c r="W712" i="2"/>
  <c r="W706" i="2"/>
  <c r="AB737" i="2"/>
  <c r="AB729" i="2"/>
  <c r="W723" i="2"/>
  <c r="W717" i="2"/>
  <c r="W709" i="2"/>
  <c r="AB918" i="2"/>
  <c r="W912" i="2"/>
  <c r="W904" i="2"/>
  <c r="W898" i="2"/>
  <c r="AB890" i="2"/>
  <c r="AB921" i="2"/>
  <c r="W915" i="2"/>
  <c r="W909" i="2"/>
  <c r="W901" i="2"/>
  <c r="AB893" i="2"/>
  <c r="W887" i="2"/>
  <c r="W1273" i="2"/>
  <c r="AB1265" i="2"/>
  <c r="AB1270" i="2"/>
  <c r="W1264" i="2"/>
  <c r="W1258" i="2"/>
  <c r="W1250" i="2"/>
  <c r="AB1253" i="2"/>
  <c r="W1241" i="2"/>
  <c r="AB1249" i="2"/>
  <c r="AB1240" i="2"/>
  <c r="W770" i="2"/>
  <c r="W778" i="2"/>
  <c r="W784" i="2"/>
  <c r="AB788" i="2"/>
  <c r="AB794" i="2"/>
  <c r="W800" i="2"/>
  <c r="AB804" i="2"/>
  <c r="AB966" i="2"/>
  <c r="W962" i="2"/>
  <c r="W934" i="2"/>
  <c r="W940" i="2"/>
  <c r="AB944" i="2"/>
  <c r="W950" i="2"/>
  <c r="W956" i="2"/>
  <c r="AB1097" i="2"/>
  <c r="W1093" i="2"/>
  <c r="W1087" i="2"/>
  <c r="AB1081" i="2"/>
  <c r="W1077" i="2"/>
  <c r="W1071" i="2"/>
  <c r="AB1065" i="2"/>
  <c r="W1100" i="2"/>
  <c r="W1094" i="2"/>
  <c r="AB1088" i="2"/>
  <c r="W1084" i="2"/>
  <c r="W1078" i="2"/>
  <c r="AB1072" i="2"/>
  <c r="W1068" i="2"/>
  <c r="AB959" i="2"/>
  <c r="AB971" i="2"/>
  <c r="W1389" i="2"/>
  <c r="W1383" i="2"/>
  <c r="AB1377" i="2"/>
  <c r="W1373" i="2"/>
  <c r="W1367" i="2"/>
  <c r="AB1361" i="2"/>
  <c r="W1357" i="2"/>
  <c r="W1390" i="2"/>
  <c r="AB1384" i="2"/>
  <c r="W1380" i="2"/>
  <c r="W1374" i="2"/>
  <c r="AB1368" i="2"/>
  <c r="W1364" i="2"/>
  <c r="W1358" i="2"/>
  <c r="W771" i="2"/>
  <c r="AB775" i="2"/>
  <c r="AB781" i="2"/>
  <c r="W787" i="2"/>
  <c r="AB791" i="2"/>
  <c r="AB797" i="2"/>
  <c r="W803" i="2"/>
  <c r="AB939" i="2"/>
  <c r="W945" i="2"/>
  <c r="AB949" i="2"/>
  <c r="AB955" i="2"/>
  <c r="W1440" i="2"/>
  <c r="W1430" i="2"/>
  <c r="W1418" i="2"/>
  <c r="W1408" i="2"/>
  <c r="W1437" i="2"/>
  <c r="W1425" i="2"/>
  <c r="W1415" i="2"/>
  <c r="W1128" i="2"/>
  <c r="W1134" i="2"/>
  <c r="AB1138" i="2"/>
  <c r="W1144" i="2"/>
  <c r="W1150" i="2"/>
  <c r="AB1154" i="2"/>
  <c r="W1160" i="2"/>
  <c r="W1131" i="2"/>
  <c r="AB1135" i="2"/>
  <c r="AB1141" i="2"/>
  <c r="W1147" i="2"/>
  <c r="AB1151" i="2"/>
  <c r="AB1157" i="2"/>
  <c r="W1163" i="2"/>
  <c r="W1594" i="2"/>
  <c r="W1589" i="2"/>
  <c r="W1580" i="2"/>
  <c r="W1586" i="2"/>
  <c r="W1574" i="2"/>
  <c r="AB1568" i="2"/>
  <c r="W1564" i="2"/>
  <c r="W1558" i="2"/>
  <c r="AB1585" i="2"/>
  <c r="W1576" i="2"/>
  <c r="AB1579" i="2"/>
  <c r="AB1573" i="2"/>
  <c r="W1569" i="2"/>
  <c r="W1563" i="2"/>
  <c r="AB1557" i="2"/>
  <c r="W1649" i="2"/>
  <c r="AB1643" i="2"/>
  <c r="AB1637" i="2"/>
  <c r="W1633" i="2"/>
  <c r="AB1627" i="2"/>
  <c r="AB1621" i="2"/>
  <c r="W1617" i="2"/>
  <c r="AB1611" i="2"/>
  <c r="AB1644" i="2"/>
  <c r="W1640" i="2"/>
  <c r="AB1634" i="2"/>
  <c r="AB1628" i="2"/>
  <c r="W1624" i="2"/>
  <c r="AB1618" i="2"/>
  <c r="AB1612" i="2"/>
  <c r="W1749" i="2"/>
  <c r="W1750" i="2"/>
  <c r="AB1734" i="2"/>
  <c r="AB1736" i="2"/>
  <c r="W1702" i="2"/>
  <c r="W1691" i="2"/>
  <c r="W1681" i="2"/>
  <c r="W1671" i="2"/>
  <c r="W1698" i="2"/>
  <c r="W1688" i="2"/>
  <c r="W1678" i="2"/>
  <c r="W1666" i="2"/>
  <c r="AB1806" i="2"/>
  <c r="W1802" i="2"/>
  <c r="W1796" i="2"/>
  <c r="AB1790" i="2"/>
  <c r="W1786" i="2"/>
  <c r="W1780" i="2"/>
  <c r="AB1774" i="2"/>
  <c r="W1770" i="2"/>
  <c r="Y1770" i="2" s="1"/>
  <c r="W1805" i="2"/>
  <c r="AB1799" i="2"/>
  <c r="W1795" i="2"/>
  <c r="W1789" i="2"/>
  <c r="AB1783" i="2"/>
  <c r="W1779" i="2"/>
  <c r="W1773" i="2"/>
  <c r="AB1858" i="2"/>
  <c r="W1861" i="2"/>
  <c r="W1855" i="2"/>
  <c r="AB1849" i="2"/>
  <c r="W1845" i="2"/>
  <c r="W1839" i="2"/>
  <c r="AB1833" i="2"/>
  <c r="AB1840" i="2"/>
  <c r="W1844" i="2"/>
  <c r="AB1829" i="2"/>
  <c r="W1825" i="2"/>
  <c r="W1842" i="2"/>
  <c r="AB1842" i="2"/>
  <c r="W1830" i="2"/>
  <c r="W1824" i="2"/>
  <c r="AB1911" i="2"/>
  <c r="W1907" i="2"/>
  <c r="W1901" i="2"/>
  <c r="AB1895" i="2"/>
  <c r="W1891" i="2"/>
  <c r="W1885" i="2"/>
  <c r="AB1879" i="2"/>
  <c r="W1875" i="2"/>
  <c r="W1908" i="2"/>
  <c r="AB1902" i="2"/>
  <c r="W1898" i="2"/>
  <c r="W1892" i="2"/>
  <c r="AB1886" i="2"/>
  <c r="W1882" i="2"/>
  <c r="W1876" i="2"/>
  <c r="AB1962" i="2"/>
  <c r="AB1952" i="2"/>
  <c r="AB1940" i="2"/>
  <c r="AB1930" i="2"/>
  <c r="AB1935" i="2"/>
  <c r="AB1955" i="2"/>
  <c r="W1959" i="2"/>
  <c r="AB2069" i="2"/>
  <c r="AB2063" i="2"/>
  <c r="W2059" i="2"/>
  <c r="AB2053" i="2"/>
  <c r="AB2047" i="2"/>
  <c r="AB2066" i="2"/>
  <c r="W2062" i="2"/>
  <c r="W2056" i="2"/>
  <c r="AB2050" i="2"/>
  <c r="AB2040" i="2"/>
  <c r="W2044" i="2"/>
  <c r="AB2035" i="2"/>
  <c r="AB2041" i="2"/>
  <c r="AB2044" i="2"/>
  <c r="AB2034" i="2"/>
  <c r="W1985" i="2"/>
  <c r="AB1991" i="2"/>
  <c r="W2001" i="2"/>
  <c r="W2007" i="2"/>
  <c r="AB2014" i="2"/>
  <c r="W1980" i="2"/>
  <c r="AB1986" i="2"/>
  <c r="W1996" i="2"/>
  <c r="AB2002" i="2"/>
  <c r="AB2016" i="2"/>
  <c r="W2008" i="2"/>
  <c r="AB2015" i="2"/>
  <c r="W2119" i="2"/>
  <c r="W2110" i="2"/>
  <c r="AB2099" i="2"/>
  <c r="W2089" i="2"/>
  <c r="AB2114" i="2"/>
  <c r="W2103" i="2"/>
  <c r="AB2094" i="2"/>
  <c r="AB2120" i="2"/>
  <c r="W2109" i="2"/>
  <c r="AB2100" i="2"/>
  <c r="AB2087" i="2"/>
  <c r="W2118" i="2"/>
  <c r="W2107" i="2"/>
  <c r="W2096" i="2"/>
  <c r="AB2085" i="2"/>
  <c r="W2214" i="2"/>
  <c r="W2220" i="2"/>
  <c r="W2201" i="2"/>
  <c r="W2218" i="2"/>
  <c r="AB2223" i="2"/>
  <c r="AB2202" i="2"/>
  <c r="AB2190" i="2"/>
  <c r="W2175" i="2"/>
  <c r="AB2169" i="2"/>
  <c r="W2165" i="2"/>
  <c r="W2159" i="2"/>
  <c r="AB2153" i="2"/>
  <c r="W2164" i="2"/>
  <c r="W2149" i="2"/>
  <c r="AB2143" i="2"/>
  <c r="W2139" i="2"/>
  <c r="W2162" i="2"/>
  <c r="AB2162" i="2"/>
  <c r="W2150" i="2"/>
  <c r="W2144" i="2"/>
  <c r="AB2138" i="2"/>
  <c r="AB2168" i="2"/>
  <c r="AB2275" i="2"/>
  <c r="W2277" i="2"/>
  <c r="AB2280" i="2"/>
  <c r="W2262" i="2"/>
  <c r="AB2253" i="2"/>
  <c r="W2243" i="2"/>
  <c r="W2260" i="2"/>
  <c r="AB2251" i="2"/>
  <c r="W2266" i="2"/>
  <c r="W2255" i="2"/>
  <c r="AB2244" i="2"/>
  <c r="AB2269" i="2"/>
  <c r="W2261" i="2"/>
  <c r="AB2250" i="2"/>
  <c r="AB2331" i="2"/>
  <c r="AB2329" i="2"/>
  <c r="W2325" i="2"/>
  <c r="AB2311" i="2"/>
  <c r="AB2302" i="2"/>
  <c r="W2296" i="2"/>
  <c r="AB2325" i="2"/>
  <c r="AB2313" i="2"/>
  <c r="AB2301" i="2"/>
  <c r="W2314" i="2"/>
  <c r="AB2312" i="2"/>
  <c r="W2295" i="2"/>
  <c r="W2315" i="2"/>
  <c r="W2331" i="2"/>
  <c r="AB2314" i="2"/>
  <c r="W2190" i="2"/>
  <c r="W2213" i="2"/>
  <c r="AB2225" i="2"/>
  <c r="AB2227" i="2"/>
  <c r="W1929" i="2"/>
  <c r="W1941" i="2"/>
  <c r="W1942" i="2"/>
  <c r="W1961" i="2"/>
  <c r="AB1678" i="2"/>
  <c r="AB1698" i="2"/>
  <c r="AB1683" i="2"/>
  <c r="AB1702" i="2"/>
  <c r="AB1731" i="2"/>
  <c r="AB1738" i="2"/>
  <c r="AB1737" i="2"/>
  <c r="AB1409" i="2"/>
  <c r="AB1433" i="2"/>
  <c r="AB1414" i="2"/>
  <c r="AB1434" i="2"/>
  <c r="V269" i="2"/>
  <c r="AA1289" i="2"/>
  <c r="V496" i="2"/>
  <c r="V268" i="2"/>
  <c r="W332" i="2"/>
  <c r="AB1732" i="2"/>
  <c r="AB1730" i="2"/>
  <c r="W1748" i="2"/>
  <c r="W1747" i="2"/>
  <c r="W2189" i="2"/>
  <c r="Y2189" i="2" s="1"/>
  <c r="W2224" i="2"/>
  <c r="AB2198" i="2"/>
  <c r="AB2208" i="2"/>
  <c r="W1953" i="2"/>
  <c r="W1928" i="2"/>
  <c r="W1948" i="2"/>
  <c r="AB1668" i="2"/>
  <c r="AB1688" i="2"/>
  <c r="AB1669" i="2"/>
  <c r="AB1693" i="2"/>
  <c r="W1720" i="2"/>
  <c r="AB1718" i="2"/>
  <c r="AB1752" i="2"/>
  <c r="AB1751" i="2"/>
  <c r="AB1423" i="2"/>
  <c r="AB1408" i="2"/>
  <c r="AB1428" i="2"/>
  <c r="AB620" i="2"/>
  <c r="AB491" i="2"/>
  <c r="W1103" i="2"/>
  <c r="W331" i="2"/>
  <c r="AB1287" i="2"/>
  <c r="AB1223" i="2"/>
  <c r="AB615" i="2"/>
  <c r="AB814" i="2"/>
  <c r="AB1107" i="2"/>
  <c r="AB331" i="2"/>
  <c r="AB975" i="2"/>
  <c r="AB744" i="2"/>
  <c r="AB555" i="2"/>
  <c r="AB1039" i="2"/>
  <c r="AB488" i="2"/>
  <c r="W1107" i="2"/>
  <c r="AB685" i="2"/>
  <c r="W975" i="2"/>
  <c r="AB751" i="2"/>
  <c r="AB1216" i="2"/>
  <c r="V1288" i="2"/>
  <c r="V331" i="2"/>
  <c r="V2177" i="2"/>
  <c r="V436" i="2"/>
  <c r="AA1107" i="2"/>
  <c r="AA978" i="2"/>
  <c r="AA1103" i="2"/>
  <c r="AA1038" i="2"/>
  <c r="AA977" i="2"/>
  <c r="V1103" i="2"/>
  <c r="AA1285" i="2"/>
  <c r="AA1105" i="2"/>
  <c r="AA1046" i="2"/>
  <c r="AA749" i="2"/>
  <c r="AA684" i="2"/>
  <c r="V749" i="2"/>
  <c r="AA554" i="2"/>
  <c r="AA743" i="2"/>
  <c r="AA809" i="2"/>
  <c r="AA680" i="2"/>
  <c r="AA1045" i="2"/>
  <c r="AA550" i="2"/>
  <c r="AA1040" i="2"/>
  <c r="AA751" i="2"/>
  <c r="AA623" i="2"/>
  <c r="AA686" i="2"/>
  <c r="V616" i="2"/>
  <c r="AA816" i="2"/>
  <c r="AB623" i="2"/>
  <c r="AB494" i="2"/>
  <c r="W1104" i="2"/>
  <c r="AB977" i="2"/>
  <c r="AB1282" i="2"/>
  <c r="AB1217" i="2"/>
  <c r="W1287" i="2"/>
  <c r="W809" i="2"/>
  <c r="V686" i="2"/>
  <c r="AA330" i="2"/>
  <c r="V687" i="2"/>
  <c r="V1221" i="2"/>
  <c r="V683" i="2"/>
  <c r="V680" i="2"/>
  <c r="V813" i="2"/>
  <c r="V1044" i="2"/>
  <c r="V685" i="2"/>
  <c r="V1285" i="2"/>
  <c r="V811" i="2"/>
  <c r="V553" i="2"/>
  <c r="W744" i="2"/>
  <c r="W686" i="2"/>
  <c r="W493" i="2"/>
  <c r="W1279" i="2"/>
  <c r="V2267" i="2"/>
  <c r="V2276" i="2"/>
  <c r="V2259" i="2"/>
  <c r="V2305" i="2"/>
  <c r="V2254" i="2"/>
  <c r="V2219" i="2"/>
  <c r="AA2244" i="2"/>
  <c r="V2222" i="2"/>
  <c r="V2192" i="2"/>
  <c r="AA2119" i="2"/>
  <c r="V2156" i="2"/>
  <c r="V1998" i="2"/>
  <c r="AA1883" i="2"/>
  <c r="V1747" i="2"/>
  <c r="AA1647" i="2"/>
  <c r="AA1638" i="2"/>
  <c r="V1410" i="2"/>
  <c r="V1431" i="2"/>
  <c r="V1191" i="2"/>
  <c r="V1267" i="2"/>
  <c r="V1127" i="2"/>
  <c r="V1260" i="2"/>
  <c r="V1083" i="2"/>
  <c r="AA1160" i="2"/>
  <c r="AA1029" i="2"/>
  <c r="AA868" i="2"/>
  <c r="V737" i="2"/>
  <c r="AA951" i="2"/>
  <c r="V894" i="2"/>
  <c r="AA771" i="2"/>
  <c r="AA859" i="2"/>
  <c r="V722" i="2"/>
  <c r="V948" i="2"/>
  <c r="V917" i="2"/>
  <c r="AA893" i="2"/>
  <c r="V792" i="2"/>
  <c r="V772" i="2"/>
  <c r="V653" i="2"/>
  <c r="AA539" i="2"/>
  <c r="AA519" i="2"/>
  <c r="V422" i="2"/>
  <c r="AA400" i="2"/>
  <c r="V607" i="2"/>
  <c r="AA583" i="2"/>
  <c r="V473" i="2"/>
  <c r="V453" i="2"/>
  <c r="AA368" i="2"/>
  <c r="AA648" i="2"/>
  <c r="AA538" i="2"/>
  <c r="V516" i="2"/>
  <c r="AA419" i="2"/>
  <c r="AA399" i="2"/>
  <c r="V598" i="2"/>
  <c r="AA576" i="2"/>
  <c r="AA466" i="2"/>
  <c r="V383" i="2"/>
  <c r="V319" i="2"/>
  <c r="V299" i="2"/>
  <c r="AA199" i="2"/>
  <c r="V179" i="2"/>
  <c r="V146" i="2"/>
  <c r="AA122" i="2"/>
  <c r="V88" i="2"/>
  <c r="V68" i="2"/>
  <c r="AA346" i="2"/>
  <c r="V237" i="2"/>
  <c r="AA362" i="2"/>
  <c r="AA300" i="2"/>
  <c r="V204" i="2"/>
  <c r="V184" i="2"/>
  <c r="AA147" i="2"/>
  <c r="V127" i="2"/>
  <c r="V93" i="2"/>
  <c r="V353" i="2"/>
  <c r="AA242" i="2"/>
  <c r="AA222" i="2"/>
  <c r="W247" i="2"/>
  <c r="AB223" i="2"/>
  <c r="W242" i="2"/>
  <c r="W222" i="2"/>
  <c r="V44" i="2"/>
  <c r="W85" i="2"/>
  <c r="W65" i="2"/>
  <c r="AB80" i="2"/>
  <c r="W204" i="2"/>
  <c r="W184" i="2"/>
  <c r="AB199" i="2"/>
  <c r="W179" i="2"/>
  <c r="W376" i="2"/>
  <c r="W375" i="2"/>
  <c r="W359" i="2"/>
  <c r="AB371" i="2"/>
  <c r="W141" i="2"/>
  <c r="W123" i="2"/>
  <c r="W148" i="2"/>
  <c r="AB132" i="2"/>
  <c r="W120" i="2"/>
  <c r="V25" i="2"/>
  <c r="V34" i="2"/>
  <c r="W320" i="2"/>
  <c r="AB304" i="2"/>
  <c r="W292" i="2"/>
  <c r="AB315" i="2"/>
  <c r="W301" i="2"/>
  <c r="AB287" i="2"/>
  <c r="W425" i="2"/>
  <c r="W411" i="2"/>
  <c r="W397" i="2"/>
  <c r="W422" i="2"/>
  <c r="AB406" i="2"/>
  <c r="AB548" i="2"/>
  <c r="W534" i="2"/>
  <c r="AB518" i="2"/>
  <c r="W545" i="2"/>
  <c r="AB529" i="2"/>
  <c r="AB515" i="2"/>
  <c r="AB669" i="2"/>
  <c r="AB670" i="2"/>
  <c r="AB648" i="2"/>
  <c r="W666" i="2"/>
  <c r="W651" i="2"/>
  <c r="AB479" i="2"/>
  <c r="W467" i="2"/>
  <c r="AB451" i="2"/>
  <c r="AB476" i="2"/>
  <c r="AB462" i="2"/>
  <c r="AB448" i="2"/>
  <c r="W1026" i="2"/>
  <c r="AB1012" i="2"/>
  <c r="W1035" i="2"/>
  <c r="AB1019" i="2"/>
  <c r="W1007" i="2"/>
  <c r="W582" i="2"/>
  <c r="W596" i="2"/>
  <c r="W610" i="2"/>
  <c r="W863" i="2"/>
  <c r="AB847" i="2"/>
  <c r="W835" i="2"/>
  <c r="AB858" i="2"/>
  <c r="W844" i="2"/>
  <c r="AB575" i="2"/>
  <c r="W591" i="2"/>
  <c r="W605" i="2"/>
  <c r="W736" i="2"/>
  <c r="W722" i="2"/>
  <c r="AB706" i="2"/>
  <c r="W733" i="2"/>
  <c r="AB717" i="2"/>
  <c r="W920" i="2"/>
  <c r="AB906" i="2"/>
  <c r="W892" i="2"/>
  <c r="W917" i="2"/>
  <c r="W903" i="2"/>
  <c r="W889" i="2"/>
  <c r="W1277" i="2"/>
  <c r="AB1274" i="2"/>
  <c r="W1260" i="2"/>
  <c r="AB1246" i="2"/>
  <c r="W1249" i="2"/>
  <c r="AB1255" i="2"/>
  <c r="AB780" i="2"/>
  <c r="W792" i="2"/>
  <c r="AB802" i="2"/>
  <c r="AB964" i="2"/>
  <c r="AB936" i="2"/>
  <c r="W948" i="2"/>
  <c r="AB957" i="2"/>
  <c r="AB1089" i="2"/>
  <c r="W1079" i="2"/>
  <c r="W1069" i="2"/>
  <c r="AB1096" i="2"/>
  <c r="W1086" i="2"/>
  <c r="W1076" i="2"/>
  <c r="AB1064" i="2"/>
  <c r="W1391" i="2"/>
  <c r="W1381" i="2"/>
  <c r="AB1369" i="2"/>
  <c r="W1359" i="2"/>
  <c r="W1388" i="2"/>
  <c r="AB1376" i="2"/>
  <c r="AA2139" i="2"/>
  <c r="AA1938" i="2"/>
  <c r="V1846" i="2"/>
  <c r="V1791" i="2"/>
  <c r="V1673" i="2"/>
  <c r="AA1380" i="2"/>
  <c r="AA1381" i="2"/>
  <c r="AA1213" i="2"/>
  <c r="V1084" i="2"/>
  <c r="V1159" i="2"/>
  <c r="AA1006" i="2"/>
  <c r="AA1190" i="2"/>
  <c r="V1273" i="2"/>
  <c r="V1138" i="2"/>
  <c r="AA1005" i="2"/>
  <c r="V852" i="2"/>
  <c r="AA713" i="2"/>
  <c r="AA916" i="2"/>
  <c r="AA795" i="2"/>
  <c r="V957" i="2"/>
  <c r="AA835" i="2"/>
  <c r="V712" i="2"/>
  <c r="AA936" i="2"/>
  <c r="V905" i="2"/>
  <c r="V804" i="2"/>
  <c r="AA780" i="2"/>
  <c r="AA706" i="2"/>
  <c r="AA643" i="2"/>
  <c r="V529" i="2"/>
  <c r="AA432" i="2"/>
  <c r="AA412" i="2"/>
  <c r="AA666" i="2"/>
  <c r="V595" i="2"/>
  <c r="V575" i="2"/>
  <c r="AA461" i="2"/>
  <c r="V380" i="2"/>
  <c r="AA660" i="2"/>
  <c r="V548" i="2"/>
  <c r="AA526" i="2"/>
  <c r="AA431" i="2"/>
  <c r="V409" i="2"/>
  <c r="AA608" i="2"/>
  <c r="AA588" i="2"/>
  <c r="V476" i="2"/>
  <c r="AA454" i="2"/>
  <c r="AA373" i="2"/>
  <c r="AA307" i="2"/>
  <c r="V287" i="2"/>
  <c r="V191" i="2"/>
  <c r="AA154" i="2"/>
  <c r="V134" i="2"/>
  <c r="V100" i="2"/>
  <c r="AA76" i="2"/>
  <c r="AA357" i="2"/>
  <c r="V249" i="2"/>
  <c r="AA225" i="2"/>
  <c r="V312" i="2"/>
  <c r="V292" i="2"/>
  <c r="AA192" i="2"/>
  <c r="V172" i="2"/>
  <c r="V139" i="2"/>
  <c r="AA101" i="2"/>
  <c r="V81" i="2"/>
  <c r="AA254" i="2"/>
  <c r="V232" i="2"/>
  <c r="AB255" i="2"/>
  <c r="W235" i="2"/>
  <c r="W254" i="2"/>
  <c r="AB230" i="2"/>
  <c r="AA30" i="2"/>
  <c r="W97" i="2"/>
  <c r="AB73" i="2"/>
  <c r="W92" i="2"/>
  <c r="W72" i="2"/>
  <c r="AB192" i="2"/>
  <c r="W172" i="2"/>
  <c r="W191" i="2"/>
  <c r="AB384" i="2"/>
  <c r="W364" i="2"/>
  <c r="W356" i="2"/>
  <c r="W349" i="2"/>
  <c r="AA37" i="2"/>
  <c r="W153" i="2"/>
  <c r="AB129" i="2"/>
  <c r="W154" i="2"/>
  <c r="AB140" i="2"/>
  <c r="W126" i="2"/>
  <c r="V17" i="2"/>
  <c r="V46" i="2"/>
  <c r="AB312" i="2"/>
  <c r="W298" i="2"/>
  <c r="W284" i="2"/>
  <c r="W309" i="2"/>
  <c r="W295" i="2"/>
  <c r="AB431" i="2"/>
  <c r="W419" i="2"/>
  <c r="AB403" i="2"/>
  <c r="W428" i="2"/>
  <c r="AB414" i="2"/>
  <c r="W400" i="2"/>
  <c r="AB540" i="2"/>
  <c r="AB526" i="2"/>
  <c r="AB512" i="2"/>
  <c r="W537" i="2"/>
  <c r="AB523" i="2"/>
  <c r="W677" i="2"/>
  <c r="AB676" i="2"/>
  <c r="AB656" i="2"/>
  <c r="W642" i="2"/>
  <c r="AB657" i="2"/>
  <c r="AB643" i="2"/>
  <c r="AB473" i="2"/>
  <c r="W459" i="2"/>
  <c r="AB484" i="2"/>
  <c r="W470" i="2"/>
  <c r="AB454" i="2"/>
  <c r="W1034" i="2"/>
  <c r="AB1018" i="2"/>
  <c r="AB1004" i="2"/>
  <c r="AB1027" i="2"/>
  <c r="AB1013" i="2"/>
  <c r="W1005" i="2"/>
  <c r="W588" i="2"/>
  <c r="AB602" i="2"/>
  <c r="W869" i="2"/>
  <c r="AB855" i="2"/>
  <c r="W841" i="2"/>
  <c r="W866" i="2"/>
  <c r="W852" i="2"/>
  <c r="W838" i="2"/>
  <c r="AB583" i="2"/>
  <c r="W597" i="2"/>
  <c r="AB611" i="2"/>
  <c r="W728" i="2"/>
  <c r="AB714" i="2"/>
  <c r="W739" i="2"/>
  <c r="W725" i="2"/>
  <c r="W711" i="2"/>
  <c r="W914" i="2"/>
  <c r="AB898" i="2"/>
  <c r="W886" i="2"/>
  <c r="AB909" i="2"/>
  <c r="W895" i="2"/>
  <c r="AB961" i="2"/>
  <c r="W1269" i="2"/>
  <c r="W1268" i="2"/>
  <c r="W1254" i="2"/>
  <c r="AB1243" i="2"/>
  <c r="AB1244" i="2"/>
  <c r="W774" i="2"/>
  <c r="AB786" i="2"/>
  <c r="AB796" i="2"/>
  <c r="AB970" i="2"/>
  <c r="AB958" i="2"/>
  <c r="W942" i="2"/>
  <c r="AB952" i="2"/>
  <c r="W1095" i="2"/>
  <c r="W1085" i="2"/>
  <c r="AB1073" i="2"/>
  <c r="W1063" i="2"/>
  <c r="W1092" i="2"/>
  <c r="AB1080" i="2"/>
  <c r="W1070" i="2"/>
  <c r="AB963" i="2"/>
  <c r="AB1385" i="2"/>
  <c r="W1375" i="2"/>
  <c r="W1365" i="2"/>
  <c r="AB1392" i="2"/>
  <c r="W1382" i="2"/>
  <c r="W1372" i="2"/>
  <c r="AA2063" i="2"/>
  <c r="AA1927" i="2"/>
  <c r="AA1792" i="2"/>
  <c r="V1698" i="2"/>
  <c r="V1669" i="2"/>
  <c r="V1364" i="2"/>
  <c r="AA1365" i="2"/>
  <c r="V1213" i="2"/>
  <c r="AA1074" i="2"/>
  <c r="AA1147" i="2"/>
  <c r="V1006" i="2"/>
  <c r="AA1180" i="2"/>
  <c r="AA1257" i="2"/>
  <c r="AA1136" i="2"/>
  <c r="V969" i="2"/>
  <c r="V844" i="2"/>
  <c r="V713" i="2"/>
  <c r="V910" i="2"/>
  <c r="AA787" i="2"/>
  <c r="AA886" i="2"/>
  <c r="V738" i="2"/>
  <c r="V956" i="2"/>
  <c r="V936" i="2"/>
  <c r="AA901" i="2"/>
  <c r="V800" i="2"/>
  <c r="V780" i="2"/>
  <c r="V661" i="2"/>
  <c r="AA547" i="2"/>
  <c r="AA527" i="2"/>
  <c r="V430" i="2"/>
  <c r="AA408" i="2"/>
  <c r="AA664" i="2"/>
  <c r="AA591" i="2"/>
  <c r="V481" i="2"/>
  <c r="V461" i="2"/>
  <c r="AA376" i="2"/>
  <c r="AA656" i="2"/>
  <c r="AA546" i="2"/>
  <c r="V524" i="2"/>
  <c r="AA427" i="2"/>
  <c r="AA407" i="2"/>
  <c r="V606" i="2"/>
  <c r="AA584" i="2"/>
  <c r="AA474" i="2"/>
  <c r="V452" i="2"/>
  <c r="AA369" i="2"/>
  <c r="V307" i="2"/>
  <c r="AA283" i="2"/>
  <c r="V187" i="2"/>
  <c r="V154" i="2"/>
  <c r="AA130" i="2"/>
  <c r="V96" i="2"/>
  <c r="V76" i="2"/>
  <c r="AA354" i="2"/>
  <c r="V245" i="2"/>
  <c r="V225" i="2"/>
  <c r="AA308" i="2"/>
  <c r="V288" i="2"/>
  <c r="V192" i="2"/>
  <c r="AA168" i="2"/>
  <c r="V135" i="2"/>
  <c r="V101" i="2"/>
  <c r="V365" i="2"/>
  <c r="AA250" i="2"/>
  <c r="AA230" i="2"/>
  <c r="W255" i="2"/>
  <c r="AB231" i="2"/>
  <c r="W250" i="2"/>
  <c r="W230" i="2"/>
  <c r="V35" i="2"/>
  <c r="W93" i="2"/>
  <c r="W73" i="2"/>
  <c r="AB88" i="2"/>
  <c r="W68" i="2"/>
  <c r="W192" i="2"/>
  <c r="AB168" i="2"/>
  <c r="W187" i="2"/>
  <c r="W384" i="2"/>
  <c r="AB360" i="2"/>
  <c r="W352" i="2"/>
  <c r="AB347" i="2"/>
  <c r="W145" i="2"/>
  <c r="W125" i="2"/>
  <c r="AB148" i="2"/>
  <c r="W136" i="2"/>
  <c r="AB120" i="2"/>
  <c r="V19" i="2"/>
  <c r="V31" i="2"/>
  <c r="AB320" i="2"/>
  <c r="W308" i="2"/>
  <c r="AB292" i="2"/>
  <c r="W317" i="2"/>
  <c r="AB303" i="2"/>
  <c r="W289" i="2"/>
  <c r="W427" i="2"/>
  <c r="W413" i="2"/>
  <c r="W399" i="2"/>
  <c r="AB422" i="2"/>
  <c r="W410" i="2"/>
  <c r="AB613" i="2"/>
  <c r="AB534" i="2"/>
  <c r="W522" i="2"/>
  <c r="AB545" i="2"/>
  <c r="AB531" i="2"/>
  <c r="AB517" i="2"/>
  <c r="AB671" i="2"/>
  <c r="W676" i="2"/>
  <c r="W652" i="2"/>
  <c r="AB668" i="2"/>
  <c r="AB651" i="2"/>
  <c r="W483" i="2"/>
  <c r="AB467" i="2"/>
  <c r="AB453" i="2"/>
  <c r="AB478" i="2"/>
  <c r="AB464" i="2"/>
  <c r="W450" i="2"/>
  <c r="AB1028" i="2"/>
  <c r="W1014" i="2"/>
  <c r="AB1035" i="2"/>
  <c r="W1023" i="2"/>
  <c r="AB1007" i="2"/>
  <c r="W580" i="2"/>
  <c r="W594" i="2"/>
  <c r="W608" i="2"/>
  <c r="AB863" i="2"/>
  <c r="W851" i="2"/>
  <c r="AB835" i="2"/>
  <c r="W860" i="2"/>
  <c r="AB846" i="2"/>
  <c r="W575" i="2"/>
  <c r="W589" i="2"/>
  <c r="W603" i="2"/>
  <c r="W738" i="2"/>
  <c r="AB722" i="2"/>
  <c r="W710" i="2"/>
  <c r="AB733" i="2"/>
  <c r="W719" i="2"/>
  <c r="AB705" i="2"/>
  <c r="W908" i="2"/>
  <c r="W894" i="2"/>
  <c r="W919" i="2"/>
  <c r="W905" i="2"/>
  <c r="AB889" i="2"/>
  <c r="W1267" i="2"/>
  <c r="W1266" i="2"/>
  <c r="W1252" i="2"/>
  <c r="W1243" i="2"/>
  <c r="W1242" i="2"/>
  <c r="AB774" i="2"/>
  <c r="W788" i="2"/>
  <c r="AB798" i="2"/>
  <c r="AB968" i="2"/>
  <c r="W958" i="2"/>
  <c r="W944" i="2"/>
  <c r="W954" i="2"/>
  <c r="AB1093" i="2"/>
  <c r="W1083" i="2"/>
  <c r="W1073" i="2"/>
  <c r="AB1100" i="2"/>
  <c r="W1090" i="2"/>
  <c r="W1080" i="2"/>
  <c r="AB1068" i="2"/>
  <c r="W969" i="2"/>
  <c r="W1385" i="2"/>
  <c r="AB1373" i="2"/>
  <c r="W1363" i="2"/>
  <c r="W1392" i="2"/>
  <c r="AB1380" i="2"/>
  <c r="W1370" i="2"/>
  <c r="W1360" i="2"/>
  <c r="W775" i="2"/>
  <c r="AB785" i="2"/>
  <c r="AB795" i="2"/>
  <c r="AB933" i="2"/>
  <c r="AB941" i="2"/>
  <c r="W953" i="2"/>
  <c r="W1434" i="2"/>
  <c r="W1414" i="2"/>
  <c r="W1431" i="2"/>
  <c r="W1409" i="2"/>
  <c r="W1136" i="2"/>
  <c r="AB1146" i="2"/>
  <c r="W1158" i="2"/>
  <c r="W1135" i="2"/>
  <c r="AB1145" i="2"/>
  <c r="AB1155" i="2"/>
  <c r="W1596" i="2"/>
  <c r="W1585" i="2"/>
  <c r="AB1580" i="2"/>
  <c r="W1566" i="2"/>
  <c r="W1591" i="2"/>
  <c r="AA1741" i="2"/>
  <c r="V1421" i="2"/>
  <c r="V1212" i="2"/>
  <c r="V868" i="2"/>
  <c r="V675" i="2"/>
  <c r="V913" i="2"/>
  <c r="AA651" i="2"/>
  <c r="V398" i="2"/>
  <c r="V449" i="2"/>
  <c r="AA514" i="2"/>
  <c r="V484" i="2"/>
  <c r="V295" i="2"/>
  <c r="V122" i="2"/>
  <c r="AA233" i="2"/>
  <c r="V180" i="2"/>
  <c r="AA351" i="2"/>
  <c r="W223" i="2"/>
  <c r="AB81" i="2"/>
  <c r="W180" i="2"/>
  <c r="W373" i="2"/>
  <c r="W142" i="2"/>
  <c r="W286" i="2"/>
  <c r="AB419" i="2"/>
  <c r="W402" i="2"/>
  <c r="AB539" i="2"/>
  <c r="W658" i="2"/>
  <c r="W475" i="2"/>
  <c r="W458" i="2"/>
  <c r="AB1029" i="2"/>
  <c r="W602" i="2"/>
  <c r="W868" i="2"/>
  <c r="AB595" i="2"/>
  <c r="W741" i="2"/>
  <c r="W902" i="2"/>
  <c r="W883" i="2"/>
  <c r="AB1258" i="2"/>
  <c r="AB782" i="2"/>
  <c r="W938" i="2"/>
  <c r="AB1077" i="2"/>
  <c r="W1074" i="2"/>
  <c r="W1369" i="2"/>
  <c r="W1366" i="2"/>
  <c r="AB769" i="2"/>
  <c r="AB783" i="2"/>
  <c r="AB799" i="2"/>
  <c r="W937" i="2"/>
  <c r="W949" i="2"/>
  <c r="W1432" i="2"/>
  <c r="W1441" i="2"/>
  <c r="W1417" i="2"/>
  <c r="W1138" i="2"/>
  <c r="W1152" i="2"/>
  <c r="W1164" i="2"/>
  <c r="AB1133" i="2"/>
  <c r="AB1149" i="2"/>
  <c r="AB1161" i="2"/>
  <c r="W1595" i="2"/>
  <c r="W1578" i="2"/>
  <c r="AB1560" i="2"/>
  <c r="AB1578" i="2"/>
  <c r="W1575" i="2"/>
  <c r="W1565" i="2"/>
  <c r="AB1649" i="2"/>
  <c r="AB1639" i="2"/>
  <c r="W1629" i="2"/>
  <c r="AB1617" i="2"/>
  <c r="AB1646" i="2"/>
  <c r="W1636" i="2"/>
  <c r="AB1624" i="2"/>
  <c r="AB1614" i="2"/>
  <c r="W1754" i="2"/>
  <c r="AB1722" i="2"/>
  <c r="W1695" i="2"/>
  <c r="W1673" i="2"/>
  <c r="W1690" i="2"/>
  <c r="W1670" i="2"/>
  <c r="AB1802" i="2"/>
  <c r="W1792" i="2"/>
  <c r="W1782" i="2"/>
  <c r="AB1770" i="2"/>
  <c r="W1801" i="2"/>
  <c r="W1791" i="2"/>
  <c r="AB1779" i="2"/>
  <c r="W1860" i="2"/>
  <c r="W1857" i="2"/>
  <c r="AB1845" i="2"/>
  <c r="W1835" i="2"/>
  <c r="W1852" i="2"/>
  <c r="AB1825" i="2"/>
  <c r="W1848" i="2"/>
  <c r="W1826" i="2"/>
  <c r="AB1907" i="2"/>
  <c r="W1897" i="2"/>
  <c r="W1887" i="2"/>
  <c r="AB1875" i="2"/>
  <c r="W1904" i="2"/>
  <c r="W1894" i="2"/>
  <c r="AB1882" i="2"/>
  <c r="AB1964" i="2"/>
  <c r="AB1944" i="2"/>
  <c r="AB1943" i="2"/>
  <c r="AB1926" i="2"/>
  <c r="AB2065" i="2"/>
  <c r="W2055" i="2"/>
  <c r="W2068" i="2"/>
  <c r="W2058" i="2"/>
  <c r="W2043" i="2"/>
  <c r="W2036" i="2"/>
  <c r="AB2033" i="2"/>
  <c r="AB1987" i="2"/>
  <c r="W2010" i="2"/>
  <c r="AB2017" i="2"/>
  <c r="AB2006" i="2"/>
  <c r="AB1978" i="2"/>
  <c r="W1988" i="2"/>
  <c r="W1992" i="2"/>
  <c r="W2002" i="2"/>
  <c r="AB2007" i="2"/>
  <c r="W2121" i="2"/>
  <c r="W2105" i="2"/>
  <c r="AB2083" i="2"/>
  <c r="AB2097" i="2"/>
  <c r="AB2115" i="2"/>
  <c r="W2093" i="2"/>
  <c r="W2112" i="2"/>
  <c r="W2091" i="2"/>
  <c r="W2203" i="2"/>
  <c r="W2226" i="2"/>
  <c r="AB2215" i="2"/>
  <c r="W2194" i="2"/>
  <c r="W2167" i="2"/>
  <c r="W2157" i="2"/>
  <c r="AB2151" i="2"/>
  <c r="W2141" i="2"/>
  <c r="W2154" i="2"/>
  <c r="AB2146" i="2"/>
  <c r="W2136" i="2"/>
  <c r="AB2276" i="2"/>
  <c r="W2275" i="2"/>
  <c r="W2246" i="2"/>
  <c r="W2257" i="2"/>
  <c r="AB2260" i="2"/>
  <c r="AB2272" i="2"/>
  <c r="W2256" i="2"/>
  <c r="AB2323" i="2"/>
  <c r="W2317" i="2"/>
  <c r="W2300" i="2"/>
  <c r="AB2318" i="2"/>
  <c r="W2318" i="2"/>
  <c r="AB2309" i="2"/>
  <c r="AB2307" i="2"/>
  <c r="AB2308" i="2"/>
  <c r="W2199" i="2"/>
  <c r="AB2219" i="2"/>
  <c r="W1927" i="2"/>
  <c r="W1958" i="2"/>
  <c r="AB1694" i="2"/>
  <c r="AB1699" i="2"/>
  <c r="AB1723" i="2"/>
  <c r="AB1753" i="2"/>
  <c r="AB1410" i="2"/>
  <c r="V1290" i="2"/>
  <c r="V753" i="2"/>
  <c r="W268" i="2"/>
  <c r="AB1721" i="2"/>
  <c r="W1743" i="2"/>
  <c r="W2208" i="2"/>
  <c r="AB2200" i="2"/>
  <c r="W1949" i="2"/>
  <c r="W1964" i="2"/>
  <c r="AB1665" i="2"/>
  <c r="W1734" i="2"/>
  <c r="AB1744" i="2"/>
  <c r="AB1419" i="2"/>
  <c r="AB1424" i="2"/>
  <c r="W561" i="2"/>
  <c r="W620" i="2"/>
  <c r="W1106" i="2"/>
  <c r="AB745" i="2"/>
  <c r="W156" i="2"/>
  <c r="AB681" i="2"/>
  <c r="AB1279" i="2"/>
  <c r="AB1040" i="2"/>
  <c r="AB808" i="2"/>
  <c r="AB978" i="2"/>
  <c r="AB1221" i="2"/>
  <c r="AA495" i="2"/>
  <c r="V386" i="2"/>
  <c r="V975" i="2"/>
  <c r="AA1110" i="2"/>
  <c r="AA1221" i="2"/>
  <c r="V1102" i="2"/>
  <c r="V751" i="2"/>
  <c r="AA494" i="2"/>
  <c r="AA687" i="2"/>
  <c r="AA556" i="2"/>
  <c r="AA619" i="2"/>
  <c r="V981" i="2"/>
  <c r="AA558" i="2"/>
  <c r="AA492" i="2"/>
  <c r="W617" i="2"/>
  <c r="AB684" i="2"/>
  <c r="AB749" i="2"/>
  <c r="W1222" i="2"/>
  <c r="V330" i="2"/>
  <c r="V494" i="2"/>
  <c r="V810" i="2"/>
  <c r="V1041" i="2"/>
  <c r="V1219" i="2"/>
  <c r="V552" i="2"/>
  <c r="V682" i="2"/>
  <c r="V492" i="2"/>
  <c r="AB330" i="2"/>
  <c r="W814" i="2"/>
  <c r="W1285" i="2"/>
  <c r="AA2308" i="2"/>
  <c r="AA2268" i="2"/>
  <c r="V2243" i="2"/>
  <c r="V2268" i="2"/>
  <c r="V2207" i="2"/>
  <c r="V2195" i="2"/>
  <c r="V2202" i="2"/>
  <c r="AA2193" i="2"/>
  <c r="AA2137" i="2"/>
  <c r="AA2118" i="2"/>
  <c r="AA2094" i="2"/>
  <c r="V2160" i="2"/>
  <c r="V2136" i="2"/>
  <c r="V2054" i="2"/>
  <c r="AA2097" i="2"/>
  <c r="AA2053" i="2"/>
  <c r="AA2017" i="2"/>
  <c r="AA2095" i="2"/>
  <c r="V1993" i="2"/>
  <c r="V1963" i="2"/>
  <c r="AA1992" i="2"/>
  <c r="V2012" i="2"/>
  <c r="AA1908" i="2"/>
  <c r="AA1888" i="2"/>
  <c r="W494" i="2"/>
  <c r="AB266" i="2"/>
  <c r="W812" i="2"/>
  <c r="W329" i="2"/>
  <c r="AA2142" i="2"/>
  <c r="AA2088" i="2"/>
  <c r="AA2120" i="2"/>
  <c r="V2147" i="2"/>
  <c r="V2119" i="2"/>
  <c r="AA2194" i="2"/>
  <c r="V2200" i="2"/>
  <c r="AA2211" i="2"/>
  <c r="V2248" i="2"/>
  <c r="AA2245" i="2"/>
  <c r="V2299" i="2"/>
  <c r="AA2277" i="2"/>
  <c r="W491" i="2"/>
  <c r="W557" i="2"/>
  <c r="W263" i="2"/>
  <c r="AB1037" i="2"/>
  <c r="W324" i="2"/>
  <c r="V328" i="2"/>
  <c r="V263" i="2"/>
  <c r="AA260" i="2"/>
  <c r="AA324" i="2"/>
  <c r="V262" i="2"/>
  <c r="W2070" i="2"/>
  <c r="W327" i="2"/>
  <c r="AB259" i="2"/>
  <c r="W328" i="2"/>
  <c r="W614" i="2"/>
  <c r="W679" i="2"/>
  <c r="AB206" i="2"/>
  <c r="W2333" i="2"/>
  <c r="AB2229" i="2"/>
  <c r="AB155" i="2"/>
  <c r="W972" i="2"/>
  <c r="AB1914" i="2"/>
  <c r="V550" i="2"/>
  <c r="V1757" i="2"/>
  <c r="V1444" i="2"/>
  <c r="V742" i="2"/>
  <c r="V1341" i="2"/>
  <c r="V2070" i="2"/>
  <c r="V972" i="2"/>
  <c r="AA321" i="2"/>
  <c r="AA2229" i="2"/>
  <c r="AA1037" i="2"/>
  <c r="AA485" i="2"/>
  <c r="AA155" i="2"/>
  <c r="V2018" i="2"/>
  <c r="V1037" i="2"/>
  <c r="AA2281" i="2"/>
  <c r="AA972" i="2"/>
  <c r="AA257" i="2"/>
  <c r="W1341" i="2"/>
  <c r="W2176" i="2"/>
  <c r="AB1278" i="2"/>
  <c r="W678" i="2"/>
  <c r="AB1862" i="2"/>
  <c r="W385" i="2"/>
  <c r="AB549" i="2"/>
  <c r="AA2275" i="2"/>
  <c r="AA14" i="2"/>
  <c r="V2327" i="2"/>
  <c r="V2323" i="2"/>
  <c r="V20" i="2"/>
  <c r="V1494" i="2"/>
  <c r="AB51" i="2"/>
  <c r="V2295" i="2"/>
  <c r="V2273" i="2"/>
  <c r="AA2313" i="2"/>
  <c r="AA16" i="2"/>
  <c r="V1516" i="2"/>
  <c r="AA1527" i="2"/>
  <c r="AA1541" i="2"/>
  <c r="V1517" i="2"/>
  <c r="AA1518" i="2"/>
  <c r="AA1516" i="2"/>
  <c r="AA1532" i="2"/>
  <c r="V1512" i="2"/>
  <c r="AA1524" i="2"/>
  <c r="V1540" i="2"/>
  <c r="V1529" i="2"/>
  <c r="V1532" i="2"/>
  <c r="V1538" i="2"/>
  <c r="AB1531" i="2"/>
  <c r="AA1507" i="2"/>
  <c r="AB1525" i="2"/>
  <c r="AB1522" i="2"/>
  <c r="AB1519" i="2"/>
  <c r="AB1516" i="2"/>
  <c r="W1520" i="2"/>
  <c r="AB1532" i="2"/>
  <c r="W1524" i="2"/>
  <c r="AB1537" i="2"/>
  <c r="W1538" i="2"/>
  <c r="W1526" i="2"/>
  <c r="W1540" i="2"/>
  <c r="AB1511" i="2"/>
  <c r="AA1460" i="2"/>
  <c r="AA1468" i="2"/>
  <c r="V1486" i="2"/>
  <c r="V1493" i="2"/>
  <c r="V1461" i="2"/>
  <c r="V1954" i="2"/>
  <c r="V1618" i="2"/>
  <c r="AA1264" i="2"/>
  <c r="V1154" i="2"/>
  <c r="AA943" i="2"/>
  <c r="AA720" i="2"/>
  <c r="AA788" i="2"/>
  <c r="AA515" i="2"/>
  <c r="V583" i="2"/>
  <c r="V646" i="2"/>
  <c r="V670" i="2"/>
  <c r="AA381" i="2"/>
  <c r="AA175" i="2"/>
  <c r="V50" i="2"/>
  <c r="V300" i="2"/>
  <c r="AA123" i="2"/>
  <c r="AA218" i="2"/>
  <c r="V36" i="2"/>
  <c r="W218" i="2"/>
  <c r="W80" i="2"/>
  <c r="AB175" i="2"/>
  <c r="W357" i="2"/>
  <c r="W133" i="2"/>
  <c r="W314" i="2"/>
  <c r="AB295" i="2"/>
  <c r="AB430" i="2"/>
  <c r="AB528" i="2"/>
  <c r="AB677" i="2"/>
  <c r="AB659" i="2"/>
  <c r="W447" i="2"/>
  <c r="Y447" i="2" s="1"/>
  <c r="AB1020" i="2"/>
  <c r="AB1003" i="2"/>
  <c r="W857" i="2"/>
  <c r="AB838" i="2"/>
  <c r="AB730" i="2"/>
  <c r="W713" i="2"/>
  <c r="W911" i="2"/>
  <c r="AB1273" i="2"/>
  <c r="W1263" i="2"/>
  <c r="W804" i="2"/>
  <c r="W1099" i="2"/>
  <c r="W1096" i="2"/>
  <c r="AB1389" i="2"/>
  <c r="W1386" i="2"/>
  <c r="AB1360" i="2"/>
  <c r="W779" i="2"/>
  <c r="W791" i="2"/>
  <c r="W933" i="2"/>
  <c r="AB943" i="2"/>
  <c r="W967" i="2"/>
  <c r="W1422" i="2"/>
  <c r="W1429" i="2"/>
  <c r="AB1130" i="2"/>
  <c r="AB1142" i="2"/>
  <c r="AB1158" i="2"/>
  <c r="AB1127" i="2"/>
  <c r="AB1139" i="2"/>
  <c r="W1155" i="2"/>
  <c r="AB1594" i="2"/>
  <c r="W1590" i="2"/>
  <c r="W1570" i="2"/>
  <c r="W1587" i="2"/>
  <c r="W1584" i="2"/>
  <c r="AB1569" i="2"/>
  <c r="W1559" i="2"/>
  <c r="W1645" i="2"/>
  <c r="AB1633" i="2"/>
  <c r="AB1623" i="2"/>
  <c r="W1613" i="2"/>
  <c r="AB1640" i="2"/>
  <c r="AB1630" i="2"/>
  <c r="W1620" i="2"/>
  <c r="W1753" i="2"/>
  <c r="AB1729" i="2"/>
  <c r="AB1717" i="2"/>
  <c r="W1683" i="2"/>
  <c r="W1663" i="2"/>
  <c r="W1680" i="2"/>
  <c r="W1808" i="2"/>
  <c r="W1798" i="2"/>
  <c r="AB1786" i="2"/>
  <c r="W1776" i="2"/>
  <c r="W1807" i="2"/>
  <c r="AB1795" i="2"/>
  <c r="W1785" i="2"/>
  <c r="W1775" i="2"/>
  <c r="AB1861" i="2"/>
  <c r="W1851" i="2"/>
  <c r="W1841" i="2"/>
  <c r="W1846" i="2"/>
  <c r="W1831" i="2"/>
  <c r="W1850" i="2"/>
  <c r="AB1830" i="2"/>
  <c r="W1913" i="2"/>
  <c r="W1903" i="2"/>
  <c r="AB1891" i="2"/>
  <c r="W1881" i="2"/>
  <c r="W1910" i="2"/>
  <c r="AB1898" i="2"/>
  <c r="W1888" i="2"/>
  <c r="W1878" i="2"/>
  <c r="AB1954" i="2"/>
  <c r="AB1932" i="2"/>
  <c r="AB1941" i="2"/>
  <c r="AB2059" i="2"/>
  <c r="AB2049" i="2"/>
  <c r="AB2062" i="2"/>
  <c r="W2052" i="2"/>
  <c r="AB2032" i="2"/>
  <c r="W2042" i="2"/>
  <c r="W2037" i="2"/>
  <c r="AB1993" i="2"/>
  <c r="W1986" i="2"/>
  <c r="AB1994" i="2"/>
  <c r="AB2005" i="2"/>
  <c r="W2014" i="2"/>
  <c r="W2013" i="2"/>
  <c r="W2115" i="2"/>
  <c r="W2094" i="2"/>
  <c r="AB2110" i="2"/>
  <c r="W2087" i="2"/>
  <c r="AB2103" i="2"/>
  <c r="AB2084" i="2"/>
  <c r="AB2101" i="2"/>
  <c r="W2222" i="2"/>
  <c r="W2212" i="2"/>
  <c r="W2207" i="2"/>
  <c r="AB2195" i="2"/>
  <c r="W2173" i="2"/>
  <c r="AB2161" i="2"/>
  <c r="W2172" i="2"/>
  <c r="W2147" i="2"/>
  <c r="AB2172" i="2"/>
  <c r="W2152" i="2"/>
  <c r="W2142" i="2"/>
  <c r="W2158" i="2"/>
  <c r="AB2271" i="2"/>
  <c r="W2259" i="2"/>
  <c r="W2267" i="2"/>
  <c r="W2273" i="2"/>
  <c r="W2250" i="2"/>
  <c r="AB2266" i="2"/>
  <c r="W2245" i="2"/>
  <c r="AB2324" i="2"/>
  <c r="AB2306" i="2"/>
  <c r="AB2328" i="2"/>
  <c r="AB2295" i="2"/>
  <c r="W2305" i="2"/>
  <c r="AB2317" i="2"/>
  <c r="W2324" i="2"/>
  <c r="AB2217" i="2"/>
  <c r="AB1937" i="2"/>
  <c r="W1938" i="2"/>
  <c r="AB1674" i="2"/>
  <c r="AB1675" i="2"/>
  <c r="W1725" i="2"/>
  <c r="AB1754" i="2"/>
  <c r="AB1425" i="2"/>
  <c r="AB1430" i="2"/>
  <c r="V754" i="2"/>
  <c r="V561" i="2"/>
  <c r="W1740" i="2"/>
  <c r="W2193" i="2"/>
  <c r="AB2228" i="2"/>
  <c r="W1926" i="2"/>
  <c r="Y1926" i="2" s="1"/>
  <c r="W1944" i="2"/>
  <c r="AB1684" i="2"/>
  <c r="AB1685" i="2"/>
  <c r="W1732" i="2"/>
  <c r="AB1747" i="2"/>
  <c r="AB1439" i="2"/>
  <c r="AB1044" i="2"/>
  <c r="AB815" i="2"/>
  <c r="W977" i="2"/>
  <c r="AB553" i="2"/>
  <c r="W615" i="2"/>
  <c r="AB1109" i="2"/>
  <c r="W976" i="2"/>
  <c r="AB556" i="2"/>
  <c r="W619" i="2"/>
  <c r="W1102" i="2"/>
  <c r="W1288" i="2"/>
  <c r="AB2243" i="2"/>
  <c r="V559" i="2"/>
  <c r="V1105" i="2"/>
  <c r="AA1223" i="2"/>
  <c r="AA976" i="2"/>
  <c r="AA1282" i="2"/>
  <c r="AA1041" i="2"/>
  <c r="AA681" i="2"/>
  <c r="AA551" i="2"/>
  <c r="AA747" i="2"/>
  <c r="AA1109" i="2"/>
  <c r="V1110" i="2"/>
  <c r="V619" i="2"/>
  <c r="V750" i="2"/>
  <c r="AB1046" i="2"/>
  <c r="AB812" i="2"/>
  <c r="AB1281" i="2"/>
  <c r="W1284" i="2"/>
  <c r="W552" i="2"/>
  <c r="V557" i="2"/>
  <c r="V1284" i="2"/>
  <c r="V487" i="2"/>
  <c r="V684" i="2"/>
  <c r="V812" i="2"/>
  <c r="V1281" i="2"/>
  <c r="V744" i="2"/>
  <c r="V488" i="2"/>
  <c r="W556" i="2"/>
  <c r="W490" i="2"/>
  <c r="AA2328" i="2"/>
  <c r="AA2298" i="2"/>
  <c r="V2251" i="2"/>
  <c r="AA2272" i="2"/>
  <c r="V2223" i="2"/>
  <c r="V2224" i="2"/>
  <c r="V2204" i="2"/>
  <c r="V2161" i="2"/>
  <c r="AA2149" i="2"/>
  <c r="AA2159" i="2"/>
  <c r="AA2106" i="2"/>
  <c r="AA2086" i="2"/>
  <c r="V2144" i="2"/>
  <c r="V2066" i="2"/>
  <c r="V2046" i="2"/>
  <c r="AA2061" i="2"/>
  <c r="AA2041" i="2"/>
  <c r="AA2009" i="2"/>
  <c r="V2001" i="2"/>
  <c r="V1981" i="2"/>
  <c r="AA2008" i="2"/>
  <c r="AA1980" i="2"/>
  <c r="V1943" i="2"/>
  <c r="AA1900" i="2"/>
  <c r="W1039" i="2"/>
  <c r="W810" i="2"/>
  <c r="AB328" i="2"/>
  <c r="W1041" i="2"/>
  <c r="W265" i="2"/>
  <c r="AA2068" i="2"/>
  <c r="AA2165" i="2"/>
  <c r="AA2104" i="2"/>
  <c r="V2170" i="2"/>
  <c r="AA2174" i="2"/>
  <c r="V2193" i="2"/>
  <c r="V2228" i="2"/>
  <c r="V2201" i="2"/>
  <c r="AA2227" i="2"/>
  <c r="AA2294" i="2"/>
  <c r="AA2261" i="2"/>
  <c r="AA2280" i="2"/>
  <c r="AA2323" i="2"/>
  <c r="W1283" i="2"/>
  <c r="W683" i="2"/>
  <c r="W261" i="2"/>
  <c r="AB327" i="2"/>
  <c r="W1597" i="2"/>
  <c r="W262" i="2"/>
  <c r="V264" i="2"/>
  <c r="V327" i="2"/>
  <c r="AA258" i="2"/>
  <c r="V261" i="2"/>
  <c r="V324" i="2"/>
  <c r="AB1165" i="2"/>
  <c r="AB258" i="2"/>
  <c r="W872" i="2"/>
  <c r="W325" i="2"/>
  <c r="AB1215" i="2"/>
  <c r="AB972" i="2"/>
  <c r="W1757" i="2"/>
  <c r="W1966" i="2"/>
  <c r="AB807" i="2"/>
  <c r="AB2281" i="2"/>
  <c r="V743" i="2"/>
  <c r="V1545" i="2"/>
  <c r="V1597" i="2"/>
  <c r="V1278" i="2"/>
  <c r="V385" i="2"/>
  <c r="V2281" i="2"/>
  <c r="V1756" i="2"/>
  <c r="AA678" i="2"/>
  <c r="AA1494" i="2"/>
  <c r="AA1914" i="2"/>
  <c r="AA807" i="2"/>
  <c r="AA206" i="2"/>
  <c r="V2333" i="2"/>
  <c r="AA1444" i="2"/>
  <c r="V485" i="2"/>
  <c r="AA1862" i="2"/>
  <c r="AA742" i="2"/>
  <c r="W1545" i="2"/>
  <c r="W1342" i="2"/>
  <c r="AB1393" i="2"/>
  <c r="W155" i="2"/>
  <c r="AB435" i="2"/>
  <c r="AB2123" i="2"/>
  <c r="AB922" i="2"/>
  <c r="W103" i="2"/>
  <c r="V2324" i="2"/>
  <c r="AA2315" i="2"/>
  <c r="V2326" i="2"/>
  <c r="V14" i="2"/>
  <c r="V51" i="2"/>
  <c r="V2293" i="2"/>
  <c r="V2328" i="2"/>
  <c r="V2330" i="2"/>
  <c r="AA2321" i="2"/>
  <c r="V1509" i="2"/>
  <c r="V1524" i="2"/>
  <c r="AA1534" i="2"/>
  <c r="AA1510" i="2"/>
  <c r="AA1512" i="2"/>
  <c r="AA1509" i="2"/>
  <c r="V1523" i="2"/>
  <c r="V1541" i="2"/>
  <c r="AA1517" i="2"/>
  <c r="V1530" i="2"/>
  <c r="AA1523" i="2"/>
  <c r="V1542" i="2"/>
  <c r="V1539" i="2"/>
  <c r="AB1527" i="2"/>
  <c r="W1536" i="2"/>
  <c r="AB1542" i="2"/>
  <c r="AB1514" i="2"/>
  <c r="AB1513" i="2"/>
  <c r="W1532" i="2"/>
  <c r="W1509" i="2"/>
  <c r="AB1536" i="2"/>
  <c r="AB1521" i="2"/>
  <c r="W1517" i="2"/>
  <c r="W1521" i="2"/>
  <c r="W1518" i="2"/>
  <c r="AB1517" i="2"/>
  <c r="W1519" i="2"/>
  <c r="AB1535" i="2"/>
  <c r="AA1458" i="2"/>
  <c r="V1467" i="2"/>
  <c r="V1475" i="2"/>
  <c r="AA1490" i="2"/>
  <c r="AA1481" i="2"/>
  <c r="V1857" i="2"/>
  <c r="V1406" i="2"/>
  <c r="AA1028" i="2"/>
  <c r="AA1021" i="2"/>
  <c r="AA892" i="2"/>
  <c r="AA944" i="2"/>
  <c r="V676" i="2"/>
  <c r="AA420" i="2"/>
  <c r="AA469" i="2"/>
  <c r="AA534" i="2"/>
  <c r="AA596" i="2"/>
  <c r="AA315" i="2"/>
  <c r="V142" i="2"/>
  <c r="V346" i="2"/>
  <c r="AA200" i="2"/>
  <c r="V89" i="2"/>
  <c r="W243" i="2"/>
  <c r="AA44" i="2"/>
  <c r="AB200" i="2"/>
  <c r="W372" i="2"/>
  <c r="AB117" i="2"/>
  <c r="AA25" i="2"/>
  <c r="W300" i="2"/>
  <c r="W283" i="2"/>
  <c r="W416" i="2"/>
  <c r="W514" i="2"/>
  <c r="W665" i="2"/>
  <c r="AB645" i="2"/>
  <c r="AB470" i="2"/>
  <c r="AB1006" i="2"/>
  <c r="AB586" i="2"/>
  <c r="W843" i="2"/>
  <c r="W581" i="2"/>
  <c r="W716" i="2"/>
  <c r="AB914" i="2"/>
  <c r="AB897" i="2"/>
  <c r="W1274" i="2"/>
  <c r="AB1247" i="2"/>
  <c r="AB962" i="2"/>
  <c r="W1089" i="2"/>
  <c r="AB1084" i="2"/>
  <c r="W1379" i="2"/>
  <c r="W1376" i="2"/>
  <c r="W1356" i="2"/>
  <c r="AB779" i="2"/>
  <c r="W795" i="2"/>
  <c r="AB947" i="2"/>
  <c r="W1442" i="2"/>
  <c r="W1410" i="2"/>
  <c r="W1421" i="2"/>
  <c r="W1132" i="2"/>
  <c r="W1148" i="2"/>
  <c r="AB1162" i="2"/>
  <c r="AB1129" i="2"/>
  <c r="AB1143" i="2"/>
  <c r="AB1159" i="2"/>
  <c r="AB1595" i="2"/>
  <c r="AB1588" i="2"/>
  <c r="AB1564" i="2"/>
  <c r="W1579" i="2"/>
  <c r="AB1576" i="2"/>
  <c r="AB1565" i="2"/>
  <c r="W1641" i="2"/>
  <c r="AB1629" i="2"/>
  <c r="AB1619" i="2"/>
  <c r="W1648" i="2"/>
  <c r="AB1636" i="2"/>
  <c r="AB1626" i="2"/>
  <c r="W1616" i="2"/>
  <c r="W1737" i="2"/>
  <c r="AB1716" i="2"/>
  <c r="W1697" i="2"/>
  <c r="W1675" i="2"/>
  <c r="W1694" i="2"/>
  <c r="W1672" i="2"/>
  <c r="W1804" i="2"/>
  <c r="W1794" i="2"/>
  <c r="AB1782" i="2"/>
  <c r="W1772" i="2"/>
  <c r="W1803" i="2"/>
  <c r="AB1791" i="2"/>
  <c r="W1781" i="2"/>
  <c r="W1771" i="2"/>
  <c r="AB1857" i="2"/>
  <c r="W1847" i="2"/>
  <c r="W1837" i="2"/>
  <c r="AB1854" i="2"/>
  <c r="W1827" i="2"/>
  <c r="W1834" i="2"/>
  <c r="AB1826" i="2"/>
  <c r="W1909" i="2"/>
  <c r="W1899" i="2"/>
  <c r="AB1887" i="2"/>
  <c r="W1877" i="2"/>
  <c r="W1906" i="2"/>
  <c r="AB1894" i="2"/>
  <c r="W1884" i="2"/>
  <c r="AB1963" i="2"/>
  <c r="AB1946" i="2"/>
  <c r="AB1951" i="2"/>
  <c r="AB1939" i="2"/>
  <c r="W2067" i="2"/>
  <c r="AB2055" i="2"/>
  <c r="AB2045" i="2"/>
  <c r="AB2058" i="2"/>
  <c r="W2048" i="2"/>
  <c r="W2041" i="2"/>
  <c r="W2034" i="2"/>
  <c r="W1981" i="2"/>
  <c r="W1991" i="2"/>
  <c r="AB1999" i="2"/>
  <c r="W2004" i="2"/>
  <c r="AB2011" i="2"/>
  <c r="AB1982" i="2"/>
  <c r="W2006" i="2"/>
  <c r="AB2113" i="2"/>
  <c r="AB2091" i="2"/>
  <c r="AB2105" i="2"/>
  <c r="AB2086" i="2"/>
  <c r="W2101" i="2"/>
  <c r="W2120" i="2"/>
  <c r="W2099" i="2"/>
  <c r="W2219" i="2"/>
  <c r="W2204" i="2"/>
  <c r="W2202" i="2"/>
  <c r="AB2193" i="2"/>
  <c r="W2171" i="2"/>
  <c r="W2161" i="2"/>
  <c r="AB2166" i="2"/>
  <c r="W2145" i="2"/>
  <c r="W2170" i="2"/>
  <c r="AB2150" i="2"/>
  <c r="W2140" i="2"/>
  <c r="AB2152" i="2"/>
  <c r="AB2278" i="2"/>
  <c r="W2269" i="2"/>
  <c r="W2254" i="2"/>
  <c r="W2265" i="2"/>
  <c r="W2271" i="2"/>
  <c r="W2247" i="2"/>
  <c r="W2264" i="2"/>
  <c r="AB2242" i="2"/>
  <c r="AB2327" i="2"/>
  <c r="W2306" i="2"/>
  <c r="W2326" i="2"/>
  <c r="W2307" i="2"/>
  <c r="AB2299" i="2"/>
  <c r="W2319" i="2"/>
  <c r="AB2300" i="2"/>
  <c r="W2195" i="2"/>
  <c r="AB2211" i="2"/>
  <c r="W1931" i="2"/>
  <c r="W1954" i="2"/>
  <c r="AB1690" i="2"/>
  <c r="AB1691" i="2"/>
  <c r="W1736" i="2"/>
  <c r="AB1749" i="2"/>
  <c r="AB1441" i="2"/>
  <c r="V333" i="2"/>
  <c r="W1733" i="2"/>
  <c r="W1756" i="2"/>
  <c r="W2200" i="2"/>
  <c r="AB2222" i="2"/>
  <c r="W1955" i="2"/>
  <c r="W1960" i="2"/>
  <c r="W1701" i="2"/>
  <c r="W1718" i="2"/>
  <c r="AB1740" i="2"/>
  <c r="AB1415" i="2"/>
  <c r="AB1416" i="2"/>
  <c r="AB1047" i="2"/>
  <c r="AB811" i="2"/>
  <c r="AB973" i="2"/>
  <c r="AB489" i="2"/>
  <c r="AB686" i="2"/>
  <c r="AB1286" i="2"/>
  <c r="AB1038" i="2"/>
  <c r="AB809" i="2"/>
  <c r="AB981" i="2"/>
  <c r="W752" i="2"/>
  <c r="V267" i="2"/>
  <c r="V207" i="2"/>
  <c r="V974" i="2"/>
  <c r="V1107" i="2"/>
  <c r="AA1284" i="2"/>
  <c r="AA1222" i="2"/>
  <c r="AA975" i="2"/>
  <c r="AA813" i="2"/>
  <c r="AA682" i="2"/>
  <c r="AA489" i="2"/>
  <c r="V618" i="2"/>
  <c r="AA980" i="2"/>
  <c r="AA553" i="2"/>
  <c r="AA683" i="2"/>
  <c r="AB622" i="2"/>
  <c r="W1109" i="2"/>
  <c r="AB747" i="2"/>
  <c r="W488" i="2"/>
  <c r="V493" i="2"/>
  <c r="V1217" i="2"/>
  <c r="V1279" i="2"/>
  <c r="V1282" i="2"/>
  <c r="V681" i="2"/>
  <c r="V1043" i="2"/>
  <c r="V748" i="2"/>
  <c r="AA486" i="2"/>
  <c r="W680" i="2"/>
  <c r="W1044" i="2"/>
  <c r="AA2279" i="2"/>
  <c r="V2302" i="2"/>
  <c r="V2247" i="2"/>
  <c r="AA2242" i="2"/>
  <c r="V2211" i="2"/>
  <c r="V2208" i="2"/>
  <c r="V2196" i="2"/>
  <c r="AA2115" i="2"/>
  <c r="AA2141" i="2"/>
  <c r="AA2122" i="2"/>
  <c r="AA2102" i="2"/>
  <c r="V2168" i="2"/>
  <c r="V2140" i="2"/>
  <c r="V2062" i="2"/>
  <c r="AA2083" i="2"/>
  <c r="AA2057" i="2"/>
  <c r="AA2037" i="2"/>
  <c r="AA2111" i="2"/>
  <c r="V1997" i="2"/>
  <c r="V2038" i="2"/>
  <c r="AA1996" i="2"/>
  <c r="V2042" i="2"/>
  <c r="V1935" i="2"/>
  <c r="AA1892" i="2"/>
  <c r="W489" i="2"/>
  <c r="W681" i="2"/>
  <c r="W1220" i="2"/>
  <c r="V2138" i="2"/>
  <c r="V2084" i="2"/>
  <c r="V2110" i="2"/>
  <c r="V2141" i="2"/>
  <c r="AA2113" i="2"/>
  <c r="AA2220" i="2"/>
  <c r="AA2195" i="2"/>
  <c r="AA2205" i="2"/>
  <c r="V2260" i="2"/>
  <c r="V2241" i="2"/>
  <c r="V2274" i="2"/>
  <c r="V2306" i="2"/>
  <c r="W1042" i="2"/>
  <c r="W554" i="2"/>
  <c r="W259" i="2"/>
  <c r="AB324" i="2"/>
  <c r="W1165" i="2"/>
  <c r="W326" i="2"/>
  <c r="AA264" i="2"/>
  <c r="AA259" i="2"/>
  <c r="V325" i="2"/>
  <c r="AA323" i="2"/>
  <c r="AA262" i="2"/>
  <c r="AB257" i="2"/>
  <c r="AB262" i="2"/>
  <c r="W258" i="2"/>
  <c r="AB325" i="2"/>
  <c r="W1101" i="2"/>
  <c r="W321" i="2"/>
  <c r="W2229" i="2"/>
  <c r="AB1966" i="2"/>
  <c r="W1444" i="2"/>
  <c r="W1914" i="2"/>
  <c r="V486" i="2"/>
  <c r="AA1495" i="2"/>
  <c r="AA1597" i="2"/>
  <c r="V1215" i="2"/>
  <c r="V1342" i="2"/>
  <c r="V2176" i="2"/>
  <c r="AA1215" i="2"/>
  <c r="V435" i="2"/>
  <c r="AA2333" i="2"/>
  <c r="AA1703" i="2"/>
  <c r="AA614" i="2"/>
  <c r="V155" i="2"/>
  <c r="V2229" i="2"/>
  <c r="AA1165" i="2"/>
  <c r="V1544" i="2"/>
  <c r="V1650" i="2"/>
  <c r="AA435" i="2"/>
  <c r="W1544" i="2"/>
  <c r="W1650" i="2"/>
  <c r="AB1597" i="2"/>
  <c r="W807" i="2"/>
  <c r="AB103" i="2"/>
  <c r="AB485" i="2"/>
  <c r="AB1444" i="2"/>
  <c r="AA2330" i="2"/>
  <c r="V2325" i="2"/>
  <c r="V2321" i="2"/>
  <c r="AA2311" i="2"/>
  <c r="AA51" i="2"/>
  <c r="AA2318" i="2"/>
  <c r="V2269" i="2"/>
  <c r="V2332" i="2"/>
  <c r="AA2329" i="2"/>
  <c r="AA1511" i="2"/>
  <c r="V1526" i="2"/>
  <c r="AA1535" i="2"/>
  <c r="AA1514" i="2"/>
  <c r="V1515" i="2"/>
  <c r="AA1513" i="2"/>
  <c r="V1527" i="2"/>
  <c r="V1508" i="2"/>
  <c r="AA1521" i="2"/>
  <c r="V1536" i="2"/>
  <c r="V1528" i="2"/>
  <c r="AA1543" i="2"/>
  <c r="V1531" i="2"/>
  <c r="W1530" i="2"/>
  <c r="AA1538" i="2"/>
  <c r="AB1518" i="2"/>
  <c r="AB1508" i="2"/>
  <c r="W1527" i="2"/>
  <c r="AB1538" i="2"/>
  <c r="W1516" i="2"/>
  <c r="AB1543" i="2"/>
  <c r="AB1529" i="2"/>
  <c r="AB1524" i="2"/>
  <c r="AB1512" i="2"/>
  <c r="W1541" i="2"/>
  <c r="W1525" i="2"/>
  <c r="AB1530" i="2"/>
  <c r="W1533" i="2"/>
  <c r="AA1459" i="2"/>
  <c r="AA1467" i="2"/>
  <c r="AA1475" i="2"/>
  <c r="AA1492" i="2"/>
  <c r="AA1485" i="2"/>
  <c r="AA1473" i="2"/>
  <c r="V1469" i="2"/>
  <c r="V1481" i="2"/>
  <c r="V1458" i="2"/>
  <c r="V1477" i="2"/>
  <c r="AA1493" i="2"/>
  <c r="AA1469" i="2"/>
  <c r="V1483" i="2"/>
  <c r="V1482" i="2"/>
  <c r="AB1477" i="2"/>
  <c r="W1467" i="2"/>
  <c r="AB1492" i="2"/>
  <c r="W1468" i="2"/>
  <c r="W1477" i="2"/>
  <c r="W1474" i="2"/>
  <c r="AB1490" i="2"/>
  <c r="W1472" i="2"/>
  <c r="AB1471" i="2"/>
  <c r="W1460" i="2"/>
  <c r="W1486" i="2"/>
  <c r="W1491" i="2"/>
  <c r="AB1468" i="2"/>
  <c r="AA1081" i="2"/>
  <c r="V537" i="2"/>
  <c r="AA462" i="2"/>
  <c r="V147" i="2"/>
  <c r="AB359" i="2"/>
  <c r="W128" i="2"/>
  <c r="W311" i="2"/>
  <c r="W644" i="2"/>
  <c r="AB871" i="2"/>
  <c r="AB886" i="2"/>
  <c r="AB948" i="2"/>
  <c r="AB1364" i="2"/>
  <c r="W1439" i="2"/>
  <c r="AB1582" i="2"/>
  <c r="W1571" i="2"/>
  <c r="AB1635" i="2"/>
  <c r="W1632" i="2"/>
  <c r="AB1720" i="2"/>
  <c r="AB1874" i="2"/>
  <c r="AB1807" i="2"/>
  <c r="W1856" i="2"/>
  <c r="W1836" i="2"/>
  <c r="AB1903" i="2"/>
  <c r="W1900" i="2"/>
  <c r="AB1936" i="2"/>
  <c r="AB2061" i="2"/>
  <c r="W2035" i="2"/>
  <c r="AB1983" i="2"/>
  <c r="AB2118" i="2"/>
  <c r="AB2109" i="2"/>
  <c r="AB2207" i="2"/>
  <c r="W2151" i="2"/>
  <c r="W2174" i="2"/>
  <c r="AB2279" i="2"/>
  <c r="W2258" i="2"/>
  <c r="W2312" i="2"/>
  <c r="AB2297" i="2"/>
  <c r="AB2201" i="2"/>
  <c r="AB1671" i="2"/>
  <c r="AB1426" i="2"/>
  <c r="AB1676" i="2"/>
  <c r="AB1435" i="2"/>
  <c r="AB332" i="2"/>
  <c r="W978" i="2"/>
  <c r="AB1283" i="2"/>
  <c r="AA1218" i="2"/>
  <c r="AA615" i="2"/>
  <c r="AA814" i="2"/>
  <c r="AB816" i="2"/>
  <c r="V809" i="2"/>
  <c r="V490" i="2"/>
  <c r="V2298" i="2"/>
  <c r="V2203" i="2"/>
  <c r="AA2175" i="2"/>
  <c r="V2083" i="2"/>
  <c r="AA2013" i="2"/>
  <c r="AA1988" i="2"/>
  <c r="W1218" i="2"/>
  <c r="W1282" i="2"/>
  <c r="AA2148" i="2"/>
  <c r="V2166" i="2"/>
  <c r="AA2266" i="2"/>
  <c r="W748" i="2"/>
  <c r="AB2018" i="2"/>
  <c r="AB263" i="2"/>
  <c r="AA261" i="2"/>
  <c r="AB742" i="2"/>
  <c r="W1216" i="2"/>
  <c r="AA1757" i="2"/>
  <c r="V1862" i="2"/>
  <c r="AA922" i="2"/>
  <c r="V922" i="2"/>
  <c r="AB1342" i="2"/>
  <c r="W2123" i="2"/>
  <c r="AA2326" i="2"/>
  <c r="W1494" i="2"/>
  <c r="V2310" i="2"/>
  <c r="AA1508" i="2"/>
  <c r="V1520" i="2"/>
  <c r="AA1515" i="2"/>
  <c r="V1533" i="2"/>
  <c r="W1508" i="2"/>
  <c r="W1528" i="2"/>
  <c r="W1507" i="2"/>
  <c r="V1489" i="2"/>
  <c r="AA1477" i="2"/>
  <c r="V1478" i="2"/>
  <c r="AA1491" i="2"/>
  <c r="AA1482" i="2"/>
  <c r="AA1465" i="2"/>
  <c r="V1480" i="2"/>
  <c r="AA1484" i="2"/>
  <c r="W1488" i="2"/>
  <c r="AB1479" i="2"/>
  <c r="AB1481" i="2"/>
  <c r="AB1469" i="2"/>
  <c r="W1479" i="2"/>
  <c r="W1485" i="2"/>
  <c r="W1475" i="2"/>
  <c r="AB1461" i="2"/>
  <c r="AB1463" i="2"/>
  <c r="W1473" i="2"/>
  <c r="AB1483" i="2"/>
  <c r="AB1181" i="2"/>
  <c r="AA1314" i="2"/>
  <c r="V1326" i="2"/>
  <c r="V1339" i="2"/>
  <c r="AB1314" i="2"/>
  <c r="AA1321" i="2"/>
  <c r="AA1311" i="2"/>
  <c r="V1323" i="2"/>
  <c r="V1336" i="2"/>
  <c r="V1311" i="2"/>
  <c r="AA1330" i="2"/>
  <c r="V1338" i="2"/>
  <c r="AA1312" i="2"/>
  <c r="AA1322" i="2"/>
  <c r="AA1340" i="2"/>
  <c r="W1330" i="2"/>
  <c r="V1328" i="2"/>
  <c r="AA1336" i="2"/>
  <c r="V1340" i="2"/>
  <c r="W1333" i="2"/>
  <c r="AB1332" i="2"/>
  <c r="W1324" i="2"/>
  <c r="W1315" i="2"/>
  <c r="AB1305" i="2"/>
  <c r="AB1331" i="2"/>
  <c r="AB1325" i="2"/>
  <c r="AB1326" i="2"/>
  <c r="W1319" i="2"/>
  <c r="AB1189" i="2"/>
  <c r="W1196" i="2"/>
  <c r="W1209" i="2"/>
  <c r="AB1210" i="2"/>
  <c r="W1202" i="2"/>
  <c r="AB1203" i="2"/>
  <c r="W1195" i="2"/>
  <c r="AB1208" i="2"/>
  <c r="AB1195" i="2"/>
  <c r="W1180" i="2"/>
  <c r="AB1198" i="2"/>
  <c r="W1185" i="2"/>
  <c r="AB47" i="2"/>
  <c r="AB48" i="2"/>
  <c r="W37" i="2"/>
  <c r="W26" i="2"/>
  <c r="W44" i="2"/>
  <c r="W40" i="2"/>
  <c r="W35" i="2"/>
  <c r="W30" i="2"/>
  <c r="W24" i="2"/>
  <c r="W20" i="2"/>
  <c r="W16" i="2"/>
  <c r="W45" i="2"/>
  <c r="W28" i="2"/>
  <c r="AB41" i="2"/>
  <c r="AB34" i="2"/>
  <c r="AB29" i="2"/>
  <c r="AB23" i="2"/>
  <c r="AB19" i="2"/>
  <c r="AB15" i="2"/>
  <c r="V1625" i="2"/>
  <c r="AA851" i="2"/>
  <c r="V368" i="2"/>
  <c r="AA84" i="2"/>
  <c r="W100" i="2"/>
  <c r="AB542" i="2"/>
  <c r="AB1034" i="2"/>
  <c r="W611" i="2"/>
  <c r="W1259" i="2"/>
  <c r="W1064" i="2"/>
  <c r="AB789" i="2"/>
  <c r="AB953" i="2"/>
  <c r="W1142" i="2"/>
  <c r="W1151" i="2"/>
  <c r="W1560" i="2"/>
  <c r="AB1613" i="2"/>
  <c r="AB1610" i="2"/>
  <c r="W1665" i="2"/>
  <c r="W1788" i="2"/>
  <c r="W1787" i="2"/>
  <c r="AB1841" i="2"/>
  <c r="W1832" i="2"/>
  <c r="W1883" i="2"/>
  <c r="AB1878" i="2"/>
  <c r="W1935" i="2"/>
  <c r="W2016" i="2"/>
  <c r="W2064" i="2"/>
  <c r="W2040" i="2"/>
  <c r="W1993" i="2"/>
  <c r="AB2119" i="2"/>
  <c r="AB2111" i="2"/>
  <c r="W2228" i="2"/>
  <c r="AB2165" i="2"/>
  <c r="W2168" i="2"/>
  <c r="AB2245" i="2"/>
  <c r="W2253" i="2"/>
  <c r="AB2316" i="2"/>
  <c r="AB2303" i="2"/>
  <c r="W1934" i="2"/>
  <c r="AB1746" i="2"/>
  <c r="AA496" i="2"/>
  <c r="AB1945" i="2"/>
  <c r="W1722" i="2"/>
  <c r="AB683" i="2"/>
  <c r="AB1041" i="2"/>
  <c r="W623" i="2"/>
  <c r="AA1288" i="2"/>
  <c r="AA1279" i="2"/>
  <c r="AA746" i="2"/>
  <c r="V980" i="2"/>
  <c r="AB554" i="2"/>
  <c r="AA329" i="2"/>
  <c r="V489" i="2"/>
  <c r="W1221" i="2"/>
  <c r="V2297" i="2"/>
  <c r="V2169" i="2"/>
  <c r="AA2090" i="2"/>
  <c r="AA2069" i="2"/>
  <c r="V1985" i="2"/>
  <c r="AA1904" i="2"/>
  <c r="V2157" i="2"/>
  <c r="AA2218" i="2"/>
  <c r="AA2303" i="2"/>
  <c r="V323" i="2"/>
  <c r="V258" i="2"/>
  <c r="AB1495" i="2"/>
  <c r="AB2333" i="2"/>
  <c r="V679" i="2"/>
  <c r="V549" i="2"/>
  <c r="V257" i="2"/>
  <c r="AA103" i="2"/>
  <c r="AA872" i="2"/>
  <c r="W743" i="2"/>
  <c r="W322" i="2"/>
  <c r="AA2327" i="2"/>
  <c r="V2314" i="2"/>
  <c r="AA1531" i="2"/>
  <c r="AA1520" i="2"/>
  <c r="V1543" i="2"/>
  <c r="V1535" i="2"/>
  <c r="AB1541" i="2"/>
  <c r="W1535" i="2"/>
  <c r="AB1523" i="2"/>
  <c r="V1465" i="2"/>
  <c r="V1470" i="2"/>
  <c r="V1460" i="2"/>
  <c r="V1485" i="2"/>
  <c r="V1464" i="2"/>
  <c r="V1488" i="2"/>
  <c r="V1476" i="2"/>
  <c r="AA1305" i="2"/>
  <c r="W1457" i="2"/>
  <c r="W1476" i="2"/>
  <c r="AB1487" i="2"/>
  <c r="W1482" i="2"/>
  <c r="W1483" i="2"/>
  <c r="W1487" i="2"/>
  <c r="W1463" i="2"/>
  <c r="AB1480" i="2"/>
  <c r="W1464" i="2"/>
  <c r="AB1458" i="2"/>
  <c r="AB1467" i="2"/>
  <c r="W1183" i="2"/>
  <c r="V1310" i="2"/>
  <c r="AA1315" i="2"/>
  <c r="V1337" i="2"/>
  <c r="AA1307" i="2"/>
  <c r="AB1318" i="2"/>
  <c r="V1307" i="2"/>
  <c r="V1318" i="2"/>
  <c r="AA1328" i="2"/>
  <c r="V1305" i="2"/>
  <c r="V1321" i="2"/>
  <c r="AA1333" i="2"/>
  <c r="AB1308" i="2"/>
  <c r="W1317" i="2"/>
  <c r="AB1333" i="2"/>
  <c r="AA1325" i="2"/>
  <c r="W1337" i="2"/>
  <c r="AA1331" i="2"/>
  <c r="V1333" i="2"/>
  <c r="W1322" i="2"/>
  <c r="AB1340" i="2"/>
  <c r="AB1307" i="2"/>
  <c r="AB1334" i="2"/>
  <c r="W1326" i="2"/>
  <c r="W1325" i="2"/>
  <c r="W1323" i="2"/>
  <c r="W1312" i="2"/>
  <c r="AB1335" i="2"/>
  <c r="AB1323" i="2"/>
  <c r="W1190" i="2"/>
  <c r="AB1199" i="2"/>
  <c r="W1177" i="2"/>
  <c r="AB1197" i="2"/>
  <c r="AB1185" i="2"/>
  <c r="W1213" i="2"/>
  <c r="AB1212" i="2"/>
  <c r="AB1180" i="2"/>
  <c r="W1200" i="2"/>
  <c r="W1189" i="2"/>
  <c r="W1199" i="2"/>
  <c r="W1187" i="2"/>
  <c r="AB1179" i="2"/>
  <c r="W1198" i="2"/>
  <c r="AB49" i="2"/>
  <c r="AB50" i="2"/>
  <c r="AB46" i="2"/>
  <c r="W32" i="2"/>
  <c r="W13" i="2"/>
  <c r="Y13" i="2" s="1"/>
  <c r="W42" i="2"/>
  <c r="W38" i="2"/>
  <c r="W33" i="2"/>
  <c r="W27" i="2"/>
  <c r="W22" i="2"/>
  <c r="W18" i="2"/>
  <c r="W14" i="2"/>
  <c r="W36" i="2"/>
  <c r="AB43" i="2"/>
  <c r="AB39" i="2"/>
  <c r="AB31" i="2"/>
  <c r="AB25" i="2"/>
  <c r="AB21" i="2"/>
  <c r="AB17" i="2"/>
  <c r="V1181" i="2"/>
  <c r="V893" i="2"/>
  <c r="V417" i="2"/>
  <c r="V320" i="2"/>
  <c r="W199" i="2"/>
  <c r="AB153" i="2"/>
  <c r="AA41" i="2"/>
  <c r="W525" i="2"/>
  <c r="W1015" i="2"/>
  <c r="W727" i="2"/>
  <c r="AB792" i="2"/>
  <c r="AB1357" i="2"/>
  <c r="AB801" i="2"/>
  <c r="W1424" i="2"/>
  <c r="W1154" i="2"/>
  <c r="AB1586" i="2"/>
  <c r="AB1645" i="2"/>
  <c r="AB1642" i="2"/>
  <c r="W1738" i="2"/>
  <c r="W1682" i="2"/>
  <c r="W1778" i="2"/>
  <c r="AB1775" i="2"/>
  <c r="AB1848" i="2"/>
  <c r="W1822" i="2"/>
  <c r="Y1822" i="2" s="1"/>
  <c r="W1874" i="2"/>
  <c r="Y1874" i="2" s="1"/>
  <c r="AB1910" i="2"/>
  <c r="AB1956" i="2"/>
  <c r="W2054" i="2"/>
  <c r="AB2012" i="2"/>
  <c r="W2017" i="2"/>
  <c r="AB1988" i="2"/>
  <c r="W2102" i="2"/>
  <c r="AB2092" i="2"/>
  <c r="W2223" i="2"/>
  <c r="W2155" i="2"/>
  <c r="W2146" i="2"/>
  <c r="W2252" i="2"/>
  <c r="W2321" i="2"/>
  <c r="W2316" i="2"/>
  <c r="W2330" i="2"/>
  <c r="AB1666" i="2"/>
  <c r="AB1421" i="2"/>
  <c r="AA1290" i="2"/>
  <c r="AB1733" i="2"/>
  <c r="W1940" i="2"/>
  <c r="AB1739" i="2"/>
  <c r="W751" i="2"/>
  <c r="W1108" i="2"/>
  <c r="W1105" i="2"/>
  <c r="AA1287" i="2"/>
  <c r="AA1039" i="2"/>
  <c r="AA490" i="2"/>
  <c r="W2177" i="2"/>
  <c r="AB265" i="2"/>
  <c r="V814" i="2"/>
  <c r="V1218" i="2"/>
  <c r="AA2319" i="2"/>
  <c r="V2227" i="2"/>
  <c r="V2164" i="2"/>
  <c r="V2152" i="2"/>
  <c r="AA2045" i="2"/>
  <c r="AA2038" i="2"/>
  <c r="W1280" i="2"/>
  <c r="W747" i="2"/>
  <c r="AA2151" i="2"/>
  <c r="AA2221" i="2"/>
  <c r="AA2332" i="2"/>
  <c r="W492" i="2"/>
  <c r="W1217" i="2"/>
  <c r="W2018" i="2"/>
  <c r="V326" i="2"/>
  <c r="W1037" i="2"/>
  <c r="W1703" i="2"/>
  <c r="V322" i="2"/>
  <c r="AA1341" i="2"/>
  <c r="AA2018" i="2"/>
  <c r="V1914" i="2"/>
  <c r="AB1545" i="2"/>
  <c r="W549" i="2"/>
  <c r="AA2316" i="2"/>
  <c r="AA2317" i="2"/>
  <c r="V1521" i="2"/>
  <c r="V1534" i="2"/>
  <c r="AA1537" i="2"/>
  <c r="W1513" i="2"/>
  <c r="W1523" i="2"/>
  <c r="W1522" i="2"/>
  <c r="AB1520" i="2"/>
  <c r="AA1474" i="2"/>
  <c r="V1471" i="2"/>
  <c r="AA1472" i="2"/>
  <c r="AA1488" i="2"/>
  <c r="V1468" i="2"/>
  <c r="V1462" i="2"/>
  <c r="AA1478" i="2"/>
  <c r="AA1489" i="2"/>
  <c r="W1478" i="2"/>
  <c r="W1461" i="2"/>
  <c r="W1458" i="2"/>
  <c r="AB1460" i="2"/>
  <c r="W1469" i="2"/>
  <c r="W1490" i="2"/>
  <c r="W1480" i="2"/>
  <c r="AB1491" i="2"/>
  <c r="AB1486" i="2"/>
  <c r="AB1462" i="2"/>
  <c r="AB1457" i="2"/>
  <c r="W1203" i="2"/>
  <c r="V1312" i="2"/>
  <c r="AA1317" i="2"/>
  <c r="AA1338" i="2"/>
  <c r="V1308" i="2"/>
  <c r="V1320" i="2"/>
  <c r="AA1309" i="2"/>
  <c r="V1319" i="2"/>
  <c r="AA1334" i="2"/>
  <c r="AA1308" i="2"/>
  <c r="AA1324" i="2"/>
  <c r="AA1337" i="2"/>
  <c r="V1309" i="2"/>
  <c r="AA1318" i="2"/>
  <c r="W1339" i="2"/>
  <c r="AA1327" i="2"/>
  <c r="V1304" i="2"/>
  <c r="V1335" i="2"/>
  <c r="AB1336" i="2"/>
  <c r="W1327" i="2"/>
  <c r="AB1309" i="2"/>
  <c r="AB1311" i="2"/>
  <c r="AB1337" i="2"/>
  <c r="AB1315" i="2"/>
  <c r="W1328" i="2"/>
  <c r="W1314" i="2"/>
  <c r="AB1313" i="2"/>
  <c r="W1340" i="2"/>
  <c r="AB1317" i="2"/>
  <c r="AB1200" i="2"/>
  <c r="AB1214" i="2"/>
  <c r="W1204" i="2"/>
  <c r="W1184" i="2"/>
  <c r="W1181" i="2"/>
  <c r="AB1178" i="2"/>
  <c r="W1188" i="2"/>
  <c r="W1214" i="2"/>
  <c r="AB1211" i="2"/>
  <c r="AB1205" i="2"/>
  <c r="W1192" i="2"/>
  <c r="W1201" i="2"/>
  <c r="W1178" i="2"/>
  <c r="W49" i="2"/>
  <c r="W50" i="2"/>
  <c r="Y50" i="2" s="1"/>
  <c r="AB37" i="2"/>
  <c r="AB26" i="2"/>
  <c r="AB44" i="2"/>
  <c r="AB40" i="2"/>
  <c r="AB35" i="2"/>
  <c r="AB30" i="2"/>
  <c r="AB24" i="2"/>
  <c r="AB20" i="2"/>
  <c r="AB16" i="2"/>
  <c r="AB45" i="2"/>
  <c r="AB28" i="2"/>
  <c r="W43" i="2"/>
  <c r="W39" i="2"/>
  <c r="W31" i="2"/>
  <c r="W25" i="2"/>
  <c r="W21" i="2"/>
  <c r="W17" i="2"/>
  <c r="V199" i="2"/>
  <c r="W854" i="2"/>
  <c r="W1139" i="2"/>
  <c r="AB1798" i="2"/>
  <c r="W1890" i="2"/>
  <c r="W1997" i="2"/>
  <c r="AB2192" i="2"/>
  <c r="AB2212" i="2"/>
  <c r="AB1218" i="2"/>
  <c r="V617" i="2"/>
  <c r="V808" i="2"/>
  <c r="AA2110" i="2"/>
  <c r="W553" i="2"/>
  <c r="AA326" i="2"/>
  <c r="V321" i="2"/>
  <c r="AA18" i="2"/>
  <c r="AA1528" i="2"/>
  <c r="AB1534" i="2"/>
  <c r="AA1479" i="2"/>
  <c r="V1466" i="2"/>
  <c r="AB1466" i="2"/>
  <c r="AB1489" i="2"/>
  <c r="W1481" i="2"/>
  <c r="V1330" i="2"/>
  <c r="V1314" i="2"/>
  <c r="V1332" i="2"/>
  <c r="W1304" i="2"/>
  <c r="W1311" i="2"/>
  <c r="W1307" i="2"/>
  <c r="W1329" i="2"/>
  <c r="W1179" i="2"/>
  <c r="AB1213" i="2"/>
  <c r="AB1186" i="2"/>
  <c r="AB13" i="2"/>
  <c r="AB36" i="2"/>
  <c r="AB238" i="2"/>
  <c r="W1625" i="2"/>
  <c r="W1797" i="2"/>
  <c r="AB2221" i="2"/>
  <c r="AB558" i="2"/>
  <c r="V2050" i="2"/>
  <c r="V2100" i="2"/>
  <c r="W264" i="2"/>
  <c r="AB385" i="2"/>
  <c r="V2303" i="2"/>
  <c r="AA1540" i="2"/>
  <c r="W1470" i="2"/>
  <c r="W1305" i="2"/>
  <c r="W1309" i="2"/>
  <c r="AB1201" i="2"/>
  <c r="AB22" i="2"/>
  <c r="W23" i="2"/>
  <c r="AA729" i="2"/>
  <c r="W405" i="2"/>
  <c r="W1067" i="2"/>
  <c r="W1407" i="2"/>
  <c r="Y1407" i="2" s="1"/>
  <c r="W1572" i="2"/>
  <c r="AB1620" i="2"/>
  <c r="W1853" i="2"/>
  <c r="W2051" i="2"/>
  <c r="W2095" i="2"/>
  <c r="AB2270" i="2"/>
  <c r="W1717" i="2"/>
  <c r="V973" i="2"/>
  <c r="V2263" i="2"/>
  <c r="AA2042" i="2"/>
  <c r="AA2206" i="2"/>
  <c r="AA1393" i="2"/>
  <c r="AB2176" i="2"/>
  <c r="V1518" i="2"/>
  <c r="W1542" i="2"/>
  <c r="W1186" i="2"/>
  <c r="AA1463" i="2"/>
  <c r="V1491" i="2"/>
  <c r="AB1464" i="2"/>
  <c r="AB1485" i="2"/>
  <c r="AB1184" i="2"/>
  <c r="V1316" i="2"/>
  <c r="AA1339" i="2"/>
  <c r="AB1316" i="2"/>
  <c r="AA1329" i="2"/>
  <c r="AB1321" i="2"/>
  <c r="AB1339" i="2"/>
  <c r="AB1209" i="2"/>
  <c r="AB1187" i="2"/>
  <c r="AB1188" i="2"/>
  <c r="AB1191" i="2"/>
  <c r="W48" i="2"/>
  <c r="AB38" i="2"/>
  <c r="AB18" i="2"/>
  <c r="W41" i="2"/>
  <c r="W19" i="2"/>
  <c r="AB27" i="2"/>
  <c r="W29" i="2"/>
  <c r="V240" i="2"/>
  <c r="AB937" i="2"/>
  <c r="AB1949" i="2"/>
  <c r="AB1998" i="2"/>
  <c r="AB2139" i="2"/>
  <c r="AB2273" i="2"/>
  <c r="AB1681" i="2"/>
  <c r="AB616" i="2"/>
  <c r="W974" i="2"/>
  <c r="W551" i="2"/>
  <c r="AB322" i="2"/>
  <c r="AB321" i="2"/>
  <c r="V1457" i="2"/>
  <c r="AB1306" i="2"/>
  <c r="W1336" i="2"/>
  <c r="AB1196" i="2"/>
  <c r="AB42" i="2"/>
  <c r="V603" i="2"/>
  <c r="AB461" i="2"/>
  <c r="AB773" i="2"/>
  <c r="W1561" i="2"/>
  <c r="W1687" i="2"/>
  <c r="AB1852" i="2"/>
  <c r="W1893" i="2"/>
  <c r="W2045" i="2"/>
  <c r="W2088" i="2"/>
  <c r="W2298" i="2"/>
  <c r="AA621" i="2"/>
  <c r="V265" i="2"/>
  <c r="V2206" i="2"/>
  <c r="V1951" i="2"/>
  <c r="W684" i="2"/>
  <c r="AA2251" i="2"/>
  <c r="W206" i="2"/>
  <c r="V872" i="2"/>
  <c r="W1215" i="2"/>
  <c r="AA1522" i="2"/>
  <c r="AB1539" i="2"/>
  <c r="AA1457" i="2"/>
  <c r="V1484" i="2"/>
  <c r="AB1493" i="2"/>
  <c r="AB1470" i="2"/>
  <c r="AB1475" i="2"/>
  <c r="V1315" i="2"/>
  <c r="AB1322" i="2"/>
  <c r="AA1320" i="2"/>
  <c r="AA1326" i="2"/>
  <c r="AA1323" i="2"/>
  <c r="W1331" i="2"/>
  <c r="AB1319" i="2"/>
  <c r="W1208" i="2"/>
  <c r="AB1183" i="2"/>
  <c r="W1182" i="2"/>
  <c r="AB32" i="2"/>
  <c r="AB33" i="2"/>
  <c r="AB14" i="2"/>
  <c r="W34" i="2"/>
  <c r="W15" i="2"/>
  <c r="AA1966" i="2"/>
  <c r="AA1480" i="2"/>
  <c r="AB1484" i="2"/>
  <c r="V1327" i="2"/>
  <c r="AA1332" i="2"/>
  <c r="AB1338" i="2"/>
  <c r="W1206" i="2"/>
  <c r="W47" i="2"/>
  <c r="W46" i="2"/>
  <c r="AB2178" i="2"/>
  <c r="AB157" i="2"/>
  <c r="W438" i="2"/>
  <c r="AB496" i="2"/>
  <c r="W630" i="2"/>
  <c r="W628" i="2"/>
  <c r="W625" i="2"/>
  <c r="W624" i="2"/>
  <c r="W693" i="2"/>
  <c r="AB688" i="2"/>
  <c r="AB691" i="2"/>
  <c r="AB820" i="2"/>
  <c r="AB819" i="2"/>
  <c r="AB987" i="2"/>
  <c r="W970" i="2"/>
  <c r="W983" i="2"/>
  <c r="AB982" i="2"/>
  <c r="AB1115" i="2"/>
  <c r="W1111" i="2"/>
  <c r="AB1113" i="2"/>
  <c r="AB1167" i="2"/>
  <c r="W1292" i="2"/>
  <c r="AB1291" i="2"/>
  <c r="AB1394" i="2"/>
  <c r="AB1497" i="2"/>
  <c r="AB1445" i="2"/>
  <c r="W1599" i="2"/>
  <c r="W1651" i="2"/>
  <c r="AB1704" i="2"/>
  <c r="AB1758" i="2"/>
  <c r="AB1755" i="2"/>
  <c r="AB1810" i="2"/>
  <c r="AB1812" i="2"/>
  <c r="AB1864" i="2"/>
  <c r="W1917" i="2"/>
  <c r="W1916" i="2"/>
  <c r="AB1967" i="2"/>
  <c r="W2021" i="2"/>
  <c r="W2019" i="2"/>
  <c r="AB2071" i="2"/>
  <c r="W1498" i="2"/>
  <c r="AB337" i="2"/>
  <c r="AB335" i="2"/>
  <c r="AB333" i="2"/>
  <c r="W1052" i="2"/>
  <c r="W1047" i="2"/>
  <c r="W1046" i="2"/>
  <c r="W1547" i="2"/>
  <c r="AB2284" i="2"/>
  <c r="W2282" i="2"/>
  <c r="AB2124" i="2"/>
  <c r="W105" i="2"/>
  <c r="AB268" i="2"/>
  <c r="W873" i="2"/>
  <c r="W1344" i="2"/>
  <c r="W2336" i="2"/>
  <c r="AB2334" i="2"/>
  <c r="W925" i="2"/>
  <c r="W923" i="2"/>
  <c r="W2231" i="2"/>
  <c r="W54" i="2"/>
  <c r="W273" i="2"/>
  <c r="W271" i="2"/>
  <c r="AB388" i="2"/>
  <c r="W565" i="2"/>
  <c r="W563" i="2"/>
  <c r="W562" i="2"/>
  <c r="AB757" i="2"/>
  <c r="AB755" i="2"/>
  <c r="AB1225" i="2"/>
  <c r="W1227" i="2"/>
  <c r="W1224" i="2"/>
  <c r="AB156" i="2"/>
  <c r="W501" i="2"/>
  <c r="W497" i="2"/>
  <c r="AB628" i="2"/>
  <c r="AB689" i="2"/>
  <c r="W817" i="2"/>
  <c r="W987" i="2"/>
  <c r="AB984" i="2"/>
  <c r="W1113" i="2"/>
  <c r="W1290" i="2"/>
  <c r="AB1496" i="2"/>
  <c r="AB1651" i="2"/>
  <c r="W1759" i="2"/>
  <c r="W1811" i="2"/>
  <c r="AB1916" i="2"/>
  <c r="AB1968" i="2"/>
  <c r="W2020" i="2"/>
  <c r="W1497" i="2"/>
  <c r="W334" i="2"/>
  <c r="AB1051" i="2"/>
  <c r="AB1050" i="2"/>
  <c r="AB1547" i="2"/>
  <c r="W2241" i="2"/>
  <c r="W106" i="2"/>
  <c r="W875" i="2"/>
  <c r="AB1344" i="2"/>
  <c r="W2332" i="2"/>
  <c r="AB52" i="2"/>
  <c r="AB387" i="2"/>
  <c r="AB559" i="2"/>
  <c r="AB1226" i="2"/>
  <c r="W2178" i="2"/>
  <c r="W158" i="2"/>
  <c r="AB438" i="2"/>
  <c r="W437" i="2"/>
  <c r="W498" i="2"/>
  <c r="AB497" i="2"/>
  <c r="AB629" i="2"/>
  <c r="AB626" i="2"/>
  <c r="W627" i="2"/>
  <c r="W694" i="2"/>
  <c r="W692" i="2"/>
  <c r="W691" i="2"/>
  <c r="W822" i="2"/>
  <c r="W820" i="2"/>
  <c r="AB818" i="2"/>
  <c r="W819" i="2"/>
  <c r="AB986" i="2"/>
  <c r="W982" i="2"/>
  <c r="W984" i="2"/>
  <c r="W1116" i="2"/>
  <c r="AB1114" i="2"/>
  <c r="W1112" i="2"/>
  <c r="AB1166" i="2"/>
  <c r="AB1292" i="2"/>
  <c r="W1289" i="2"/>
  <c r="W1395" i="2"/>
  <c r="AB1446" i="2"/>
  <c r="AB1440" i="2"/>
  <c r="W1598" i="2"/>
  <c r="W1652" i="2"/>
  <c r="W1704" i="2"/>
  <c r="AB1760" i="2"/>
  <c r="W1758" i="2"/>
  <c r="W1810" i="2"/>
  <c r="AB1811" i="2"/>
  <c r="AB1863" i="2"/>
  <c r="AB1917" i="2"/>
  <c r="AB1915" i="2"/>
  <c r="W1968" i="2"/>
  <c r="W1963" i="2"/>
  <c r="AB2020" i="2"/>
  <c r="W2072" i="2"/>
  <c r="AB2072" i="2"/>
  <c r="AB336" i="2"/>
  <c r="W333" i="2"/>
  <c r="AB1052" i="2"/>
  <c r="W1048" i="2"/>
  <c r="W1049" i="2"/>
  <c r="W1546" i="2"/>
  <c r="W2284" i="2"/>
  <c r="W2283" i="2"/>
  <c r="W2244" i="2"/>
  <c r="W2124" i="2"/>
  <c r="AB104" i="2"/>
  <c r="AB208" i="2"/>
  <c r="AB874" i="2"/>
  <c r="W1343" i="2"/>
  <c r="AB2336" i="2"/>
  <c r="W2335" i="2"/>
  <c r="AB924" i="2"/>
  <c r="AB2232" i="2"/>
  <c r="W2230" i="2"/>
  <c r="AB54" i="2"/>
  <c r="W53" i="2"/>
  <c r="W272" i="2"/>
  <c r="W388" i="2"/>
  <c r="AB565" i="2"/>
  <c r="AB563" i="2"/>
  <c r="AB562" i="2"/>
  <c r="W757" i="2"/>
  <c r="AB752" i="2"/>
  <c r="W755" i="2"/>
  <c r="W1230" i="2"/>
  <c r="W1225" i="2"/>
  <c r="W1228" i="2"/>
  <c r="AB1228" i="2"/>
  <c r="AB2177" i="2"/>
  <c r="AB436" i="2"/>
  <c r="W499" i="2"/>
  <c r="AB630" i="2"/>
  <c r="W626" i="2"/>
  <c r="AB627" i="2"/>
  <c r="AB693" i="2"/>
  <c r="W689" i="2"/>
  <c r="W821" i="2"/>
  <c r="W815" i="2"/>
  <c r="W971" i="2"/>
  <c r="AB983" i="2"/>
  <c r="W1115" i="2"/>
  <c r="W1168" i="2"/>
  <c r="W1166" i="2"/>
  <c r="AB1293" i="2"/>
  <c r="W1394" i="2"/>
  <c r="AB1498" i="2"/>
  <c r="AB1598" i="2"/>
  <c r="W1705" i="2"/>
  <c r="AB1700" i="2"/>
  <c r="W1813" i="2"/>
  <c r="AB1865" i="2"/>
  <c r="W1863" i="2"/>
  <c r="W1969" i="2"/>
  <c r="AB2021" i="2"/>
  <c r="W2071" i="2"/>
  <c r="W337" i="2"/>
  <c r="W335" i="2"/>
  <c r="W1050" i="2"/>
  <c r="W1548" i="2"/>
  <c r="AB2282" i="2"/>
  <c r="AB2125" i="2"/>
  <c r="AB105" i="2"/>
  <c r="W874" i="2"/>
  <c r="AB2335" i="2"/>
  <c r="W924" i="2"/>
  <c r="AB2230" i="2"/>
  <c r="AB273" i="2"/>
  <c r="AB271" i="2"/>
  <c r="AB564" i="2"/>
  <c r="AB561" i="2"/>
  <c r="AB756" i="2"/>
  <c r="AB753" i="2"/>
  <c r="W1229" i="2"/>
  <c r="AB1227" i="2"/>
  <c r="AB875" i="2"/>
  <c r="W2125" i="2"/>
  <c r="AB1548" i="2"/>
  <c r="W1045" i="2"/>
  <c r="W336" i="2"/>
  <c r="W2030" i="2"/>
  <c r="W1915" i="2"/>
  <c r="AB1813" i="2"/>
  <c r="AB1652" i="2"/>
  <c r="AB1395" i="2"/>
  <c r="AB1111" i="2"/>
  <c r="W986" i="2"/>
  <c r="AB625" i="2"/>
  <c r="AB495" i="2"/>
  <c r="AB158" i="2"/>
  <c r="AB2283" i="2"/>
  <c r="W1967" i="2"/>
  <c r="W1865" i="2"/>
  <c r="W1760" i="2"/>
  <c r="W1446" i="2"/>
  <c r="W1293" i="2"/>
  <c r="AB1168" i="2"/>
  <c r="W985" i="2"/>
  <c r="AB817" i="2"/>
  <c r="AB692" i="2"/>
  <c r="W629" i="2"/>
  <c r="AB437" i="2"/>
  <c r="AD1412" i="2" l="1"/>
  <c r="AF1412" i="2" s="1"/>
  <c r="AD134" i="2"/>
  <c r="Y1305" i="2"/>
  <c r="AD887" i="2"/>
  <c r="AD851" i="2"/>
  <c r="AD515" i="2"/>
  <c r="AD31" i="2"/>
  <c r="AE31" i="2" s="1"/>
  <c r="AD525" i="2"/>
  <c r="AD221" i="2"/>
  <c r="AE221" i="2" s="1"/>
  <c r="AD466" i="2"/>
  <c r="AD447" i="2"/>
  <c r="AG447" i="2" s="1"/>
  <c r="AD223" i="2"/>
  <c r="AD462" i="2"/>
  <c r="AD138" i="2"/>
  <c r="AD32" i="2"/>
  <c r="AE32" i="2" s="1"/>
  <c r="AD354" i="2"/>
  <c r="AD523" i="2"/>
  <c r="AF523" i="2" s="1"/>
  <c r="AG69" i="2"/>
  <c r="AE69" i="2"/>
  <c r="AF69" i="2"/>
  <c r="Y55" i="2"/>
  <c r="AD186" i="2"/>
  <c r="AD76" i="2"/>
  <c r="AI76" i="2" s="1"/>
  <c r="AD242" i="2"/>
  <c r="AD467" i="2"/>
  <c r="AD721" i="2"/>
  <c r="AD15" i="2"/>
  <c r="AD313" i="2"/>
  <c r="AD512" i="2"/>
  <c r="AD424" i="2"/>
  <c r="AD712" i="2"/>
  <c r="AH712" i="2" s="1"/>
  <c r="AD1212" i="2"/>
  <c r="AD190" i="2"/>
  <c r="AD84" i="2"/>
  <c r="AD246" i="2"/>
  <c r="AD471" i="2"/>
  <c r="AD735" i="2"/>
  <c r="AD152" i="2"/>
  <c r="AD528" i="2"/>
  <c r="AH528" i="2" s="1"/>
  <c r="AD734" i="2"/>
  <c r="AD24" i="2"/>
  <c r="AD933" i="2"/>
  <c r="AD740" i="2"/>
  <c r="AD219" i="2"/>
  <c r="AD675" i="2"/>
  <c r="AD41" i="2"/>
  <c r="AD536" i="2"/>
  <c r="AH536" i="2" s="1"/>
  <c r="AD1153" i="2"/>
  <c r="AD43" i="2"/>
  <c r="AD538" i="2"/>
  <c r="AF134" i="2"/>
  <c r="AG134" i="2"/>
  <c r="AE134" i="2"/>
  <c r="AF462" i="2"/>
  <c r="AG462" i="2"/>
  <c r="AE462" i="2"/>
  <c r="AE887" i="2"/>
  <c r="AG887" i="2"/>
  <c r="AF887" i="2"/>
  <c r="AG851" i="2"/>
  <c r="AE851" i="2"/>
  <c r="AF851" i="2"/>
  <c r="AE138" i="2"/>
  <c r="AF138" i="2"/>
  <c r="AG138" i="2"/>
  <c r="AF466" i="2"/>
  <c r="AE466" i="2"/>
  <c r="AG466" i="2"/>
  <c r="AE515" i="2"/>
  <c r="AF515" i="2"/>
  <c r="AG515" i="2"/>
  <c r="AF354" i="2"/>
  <c r="AG354" i="2"/>
  <c r="AE354" i="2"/>
  <c r="AF221" i="2"/>
  <c r="AG221" i="2"/>
  <c r="AE1412" i="2"/>
  <c r="AG1412" i="2"/>
  <c r="AF447" i="2"/>
  <c r="AF223" i="2"/>
  <c r="AE223" i="2"/>
  <c r="AG223" i="2"/>
  <c r="AF525" i="2"/>
  <c r="AG525" i="2"/>
  <c r="AE525" i="2"/>
  <c r="AD308" i="2"/>
  <c r="AD191" i="2"/>
  <c r="AD603" i="2"/>
  <c r="AD77" i="2"/>
  <c r="AD241" i="2"/>
  <c r="AH241" i="2" s="1"/>
  <c r="AD650" i="2"/>
  <c r="AD543" i="2"/>
  <c r="AD316" i="2"/>
  <c r="AD195" i="2"/>
  <c r="AD611" i="2"/>
  <c r="AD770" i="2"/>
  <c r="AD147" i="2"/>
  <c r="AD285" i="2"/>
  <c r="AI285" i="2" s="1"/>
  <c r="AD783" i="2"/>
  <c r="AD93" i="2"/>
  <c r="AD218" i="2"/>
  <c r="AD789" i="2"/>
  <c r="AD154" i="2"/>
  <c r="AD398" i="2"/>
  <c r="AD97" i="2"/>
  <c r="AD384" i="2"/>
  <c r="AH384" i="2" s="1"/>
  <c r="AD797" i="2"/>
  <c r="AD100" i="2"/>
  <c r="AD99" i="2"/>
  <c r="AD42" i="2"/>
  <c r="AD47" i="2"/>
  <c r="AD378" i="2"/>
  <c r="AD433" i="2"/>
  <c r="AD612" i="2"/>
  <c r="AH612" i="2" s="1"/>
  <c r="AD913" i="2"/>
  <c r="AD131" i="2"/>
  <c r="AD649" i="2"/>
  <c r="AD13" i="2"/>
  <c r="AD382" i="2"/>
  <c r="AD938" i="2"/>
  <c r="AD286" i="2"/>
  <c r="AD359" i="2"/>
  <c r="AI359" i="2" s="1"/>
  <c r="AD204" i="2"/>
  <c r="AD583" i="2"/>
  <c r="AD941" i="2"/>
  <c r="AD291" i="2"/>
  <c r="AD521" i="2"/>
  <c r="AD168" i="2"/>
  <c r="AD356" i="2"/>
  <c r="AD220" i="2"/>
  <c r="AI220" i="2" s="1"/>
  <c r="AD449" i="2"/>
  <c r="AD363" i="2"/>
  <c r="AD951" i="2"/>
  <c r="AD170" i="2"/>
  <c r="AD360" i="2"/>
  <c r="AD226" i="2"/>
  <c r="AD451" i="2"/>
  <c r="AD365" i="2"/>
  <c r="AH365" i="2" s="1"/>
  <c r="AD958" i="2"/>
  <c r="AD311" i="2"/>
  <c r="AD510" i="2"/>
  <c r="AD422" i="2"/>
  <c r="AD708" i="2"/>
  <c r="AD1206" i="2"/>
  <c r="AD188" i="2"/>
  <c r="AD78" i="2"/>
  <c r="AH78" i="2" s="1"/>
  <c r="AD244" i="2"/>
  <c r="AD469" i="2"/>
  <c r="AD727" i="2"/>
  <c r="AD21" i="2"/>
  <c r="AD315" i="2"/>
  <c r="AD518" i="2"/>
  <c r="AD426" i="2"/>
  <c r="AD718" i="2"/>
  <c r="AI718" i="2" s="1"/>
  <c r="AD1214" i="2"/>
  <c r="AD804" i="2"/>
  <c r="AD102" i="2"/>
  <c r="AD836" i="2"/>
  <c r="AD39" i="2"/>
  <c r="AD361" i="2"/>
  <c r="AD118" i="2"/>
  <c r="AD838" i="2"/>
  <c r="AI838" i="2" s="1"/>
  <c r="Y54" i="2"/>
  <c r="Y1557" i="2"/>
  <c r="AD841" i="2"/>
  <c r="AD136" i="2"/>
  <c r="AD464" i="2"/>
  <c r="AD857" i="2"/>
  <c r="AD1213" i="2"/>
  <c r="AD349" i="2"/>
  <c r="AH349" i="2" s="1"/>
  <c r="AD581" i="2"/>
  <c r="AD482" i="2"/>
  <c r="AD802" i="2"/>
  <c r="AD484" i="2"/>
  <c r="AD1077" i="2"/>
  <c r="AD153" i="2"/>
  <c r="AD290" i="2"/>
  <c r="AD169" i="2"/>
  <c r="AI169" i="2" s="1"/>
  <c r="AD358" i="2"/>
  <c r="AD585" i="2"/>
  <c r="AD95" i="2"/>
  <c r="AD292" i="2"/>
  <c r="AD175" i="2"/>
  <c r="AD362" i="2"/>
  <c r="AD587" i="2"/>
  <c r="AD964" i="2"/>
  <c r="AI964" i="2" s="1"/>
  <c r="AD1030" i="2"/>
  <c r="AD1016" i="2"/>
  <c r="AD1007" i="2"/>
  <c r="AD1044" i="2"/>
  <c r="AD807" i="2"/>
  <c r="AD1484" i="2"/>
  <c r="AD491" i="2"/>
  <c r="AD155" i="2"/>
  <c r="AH155" i="2" s="1"/>
  <c r="AD1473" i="2"/>
  <c r="AD812" i="2"/>
  <c r="AD742" i="2"/>
  <c r="AD1470" i="2"/>
  <c r="AD1107" i="2"/>
  <c r="AD326" i="2"/>
  <c r="AD1479" i="2"/>
  <c r="AD750" i="2"/>
  <c r="AH750" i="2" s="1"/>
  <c r="AD1531" i="2"/>
  <c r="AD1282" i="2"/>
  <c r="AD747" i="2"/>
  <c r="AD1461" i="2"/>
  <c r="AD1285" i="2"/>
  <c r="AD261" i="2"/>
  <c r="AD1481" i="2"/>
  <c r="AD552" i="2"/>
  <c r="AH552" i="2" s="1"/>
  <c r="AD2123" i="2"/>
  <c r="AD1024" i="2"/>
  <c r="AD1010" i="2"/>
  <c r="AD825" i="2"/>
  <c r="AD1119" i="2"/>
  <c r="AD1001" i="2"/>
  <c r="AD1032" i="2"/>
  <c r="AD1006" i="2"/>
  <c r="AH1006" i="2" s="1"/>
  <c r="AD1023" i="2"/>
  <c r="AD682" i="2"/>
  <c r="AD1539" i="2"/>
  <c r="AD1458" i="2"/>
  <c r="AD811" i="2"/>
  <c r="AD872" i="2"/>
  <c r="AD1490" i="2"/>
  <c r="AD751" i="2"/>
  <c r="AH751" i="2" s="1"/>
  <c r="AD1342" i="2"/>
  <c r="AD1478" i="2"/>
  <c r="AD1043" i="2"/>
  <c r="AD1278" i="2"/>
  <c r="AD1106" i="2"/>
  <c r="AD618" i="2"/>
  <c r="AD1518" i="2"/>
  <c r="AD1287" i="2"/>
  <c r="AH1287" i="2" s="1"/>
  <c r="AD262" i="2"/>
  <c r="AD1480" i="2"/>
  <c r="AD1217" i="2"/>
  <c r="AD1544" i="2"/>
  <c r="AD1467" i="2"/>
  <c r="AD975" i="2"/>
  <c r="AD922" i="2"/>
  <c r="AD1009" i="2"/>
  <c r="AI1009" i="2" s="1"/>
  <c r="AD1026" i="2"/>
  <c r="AD926" i="2"/>
  <c r="AD499" i="2"/>
  <c r="AD1018" i="2"/>
  <c r="AD553" i="2"/>
  <c r="AD1516" i="2"/>
  <c r="AD1318" i="2"/>
  <c r="AD979" i="2"/>
  <c r="AH979" i="2" s="1"/>
  <c r="AD1703" i="2"/>
  <c r="AD1319" i="2"/>
  <c r="AD494" i="2"/>
  <c r="AD1650" i="2"/>
  <c r="AD1475" i="2"/>
  <c r="AD748" i="2"/>
  <c r="AD2281" i="2"/>
  <c r="AD1279" i="2"/>
  <c r="AH1279" i="2" s="1"/>
  <c r="AD745" i="2"/>
  <c r="AD1468" i="2"/>
  <c r="AD619" i="2"/>
  <c r="AD1966" i="2"/>
  <c r="AD1465" i="2"/>
  <c r="AD492" i="2"/>
  <c r="AD2229" i="2"/>
  <c r="AD1457" i="2"/>
  <c r="AI1457" i="2" s="1"/>
  <c r="AD623" i="2"/>
  <c r="AD1514" i="2"/>
  <c r="AD1025" i="2"/>
  <c r="AD2339" i="2"/>
  <c r="AD927" i="2"/>
  <c r="AD500" i="2"/>
  <c r="AD1117" i="2"/>
  <c r="AD1034" i="2"/>
  <c r="AI1034" i="2" s="1"/>
  <c r="AI1035" i="2" s="1"/>
  <c r="AD551" i="2"/>
  <c r="AD1519" i="2"/>
  <c r="AD1224" i="2"/>
  <c r="AD490" i="2"/>
  <c r="AD485" i="2"/>
  <c r="AD1103" i="2"/>
  <c r="AD266" i="2"/>
  <c r="AD321" i="2"/>
  <c r="AH321" i="2" s="1"/>
  <c r="AD1472" i="2"/>
  <c r="AD814" i="2"/>
  <c r="AD1515" i="2"/>
  <c r="AD1286" i="2"/>
  <c r="AD322" i="2"/>
  <c r="AD1483" i="2"/>
  <c r="AD816" i="2"/>
  <c r="AD2333" i="2"/>
  <c r="AH2333" i="2" s="1"/>
  <c r="AD1489" i="2"/>
  <c r="AD1041" i="2"/>
  <c r="AD1037" i="2"/>
  <c r="AD1491" i="2"/>
  <c r="AD622" i="2"/>
  <c r="AD1536" i="2"/>
  <c r="AD1000" i="2"/>
  <c r="AD1011" i="2"/>
  <c r="AI1011" i="2" s="1"/>
  <c r="AD435" i="2"/>
  <c r="AD2336" i="2"/>
  <c r="AD823" i="2"/>
  <c r="AD501" i="2"/>
  <c r="AD1232" i="2"/>
  <c r="AD1020" i="2"/>
  <c r="AD259" i="2"/>
  <c r="AD1507" i="2"/>
  <c r="AI1507" i="2" s="1"/>
  <c r="AD1221" i="2"/>
  <c r="AD489" i="2"/>
  <c r="AD1520" i="2"/>
  <c r="AD976" i="2"/>
  <c r="AD265" i="2"/>
  <c r="AD1522" i="2"/>
  <c r="AD1321" i="2"/>
  <c r="AD557" i="2"/>
  <c r="AD1541" i="2"/>
  <c r="AD1046" i="2"/>
  <c r="AD1165" i="2"/>
  <c r="AD1493" i="2"/>
  <c r="AD1105" i="2"/>
  <c r="AD51" i="2"/>
  <c r="AD1306" i="2"/>
  <c r="AD615" i="2"/>
  <c r="AH615" i="2" s="1"/>
  <c r="AD1512" i="2"/>
  <c r="AD1307" i="2"/>
  <c r="AD681" i="2"/>
  <c r="AD1463" i="2"/>
  <c r="AD1002" i="2"/>
  <c r="AD1027" i="2"/>
  <c r="AD1013" i="2"/>
  <c r="AD2338" i="2"/>
  <c r="AH2338" i="2" s="1"/>
  <c r="AD824" i="2"/>
  <c r="AD502" i="2"/>
  <c r="AD1118" i="2"/>
  <c r="AD690" i="2"/>
  <c r="AD1017" i="2"/>
  <c r="AD1004" i="2"/>
  <c r="AD1003" i="2"/>
  <c r="AD1036" i="2"/>
  <c r="AH1036" i="2" s="1"/>
  <c r="AD206" i="2"/>
  <c r="AD1534" i="2"/>
  <c r="AD1045" i="2"/>
  <c r="AD683" i="2"/>
  <c r="AD1523" i="2"/>
  <c r="AD1220" i="2"/>
  <c r="AD325" i="2"/>
  <c r="AD1511" i="2"/>
  <c r="AH1511" i="2" s="1"/>
  <c r="AD1304" i="2"/>
  <c r="AD493" i="2"/>
  <c r="AD1535" i="2"/>
  <c r="AD809" i="2"/>
  <c r="AD2176" i="2"/>
  <c r="AD1488" i="2"/>
  <c r="AD620" i="2"/>
  <c r="AD1532" i="2"/>
  <c r="AH1532" i="2" s="1"/>
  <c r="AD1216" i="2"/>
  <c r="AD487" i="2"/>
  <c r="AD1533" i="2"/>
  <c r="AD973" i="2"/>
  <c r="AD264" i="2"/>
  <c r="AD1471" i="2"/>
  <c r="AD1029" i="2"/>
  <c r="AD2337" i="2"/>
  <c r="AH2337" i="2" s="1"/>
  <c r="AD925" i="2"/>
  <c r="AD503" i="2"/>
  <c r="AD1231" i="2"/>
  <c r="AD1033" i="2"/>
  <c r="AD1019" i="2"/>
  <c r="AD1005" i="2"/>
  <c r="AD1101" i="2"/>
  <c r="AD1530" i="2"/>
  <c r="AH1530" i="2" s="1"/>
  <c r="AD1219" i="2"/>
  <c r="AD679" i="2"/>
  <c r="AD1537" i="2"/>
  <c r="AD744" i="2"/>
  <c r="AD1545" i="2"/>
  <c r="AD1540" i="2"/>
  <c r="AD1104" i="2"/>
  <c r="AD687" i="2"/>
  <c r="AD1477" i="2"/>
  <c r="AD617" i="2"/>
  <c r="AD1393" i="2"/>
  <c r="AD1110" i="2"/>
  <c r="AD749" i="2"/>
  <c r="AD1508" i="2"/>
  <c r="AD1038" i="2"/>
  <c r="AD810" i="2"/>
  <c r="AH810" i="2" s="1"/>
  <c r="AD1510" i="2"/>
  <c r="AD486" i="2"/>
  <c r="AD1495" i="2"/>
  <c r="AD1460" i="2"/>
  <c r="AD1022" i="2"/>
  <c r="AD2340" i="2"/>
  <c r="AD822" i="2"/>
  <c r="AD821" i="2"/>
  <c r="AH821" i="2" s="1"/>
  <c r="AD1233" i="2"/>
  <c r="AD1014" i="2"/>
  <c r="AD1035" i="2"/>
  <c r="AD1021" i="2"/>
  <c r="AD1223" i="2"/>
  <c r="AD1914" i="2"/>
  <c r="AD1469" i="2"/>
  <c r="AD981" i="2"/>
  <c r="AH981" i="2" s="1"/>
  <c r="AD324" i="2"/>
  <c r="AD1474" i="2"/>
  <c r="AD550" i="2"/>
  <c r="AD103" i="2"/>
  <c r="AD1487" i="2"/>
  <c r="AD1102" i="2"/>
  <c r="AD263" i="2"/>
  <c r="AD1462" i="2"/>
  <c r="AH1462" i="2" s="1"/>
  <c r="AD815" i="2"/>
  <c r="AD1528" i="2"/>
  <c r="AD1109" i="2"/>
  <c r="AD555" i="2"/>
  <c r="AD1526" i="2"/>
  <c r="AD1284" i="2"/>
  <c r="AD328" i="2"/>
  <c r="AD1527" i="2"/>
  <c r="AH1527" i="2" s="1"/>
  <c r="AD680" i="2"/>
  <c r="AD549" i="2"/>
  <c r="AD1008" i="2"/>
  <c r="AD1230" i="2"/>
  <c r="AD1116" i="2"/>
  <c r="AD1050" i="2"/>
  <c r="AD1811" i="2"/>
  <c r="AD1864" i="2"/>
  <c r="AH1864" i="2" s="1"/>
  <c r="AD1547" i="2"/>
  <c r="AD1167" i="2"/>
  <c r="AD1968" i="2"/>
  <c r="AD983" i="2"/>
  <c r="AD626" i="2"/>
  <c r="AD267" i="2"/>
  <c r="AD562" i="2"/>
  <c r="AD2230" i="2"/>
  <c r="AH2230" i="2" s="1"/>
  <c r="AD496" i="2"/>
  <c r="AD1111" i="2"/>
  <c r="AD1651" i="2"/>
  <c r="AD1166" i="2"/>
  <c r="AD978" i="2"/>
  <c r="AD980" i="2"/>
  <c r="AD684" i="2"/>
  <c r="AD329" i="2"/>
  <c r="AH329" i="2" s="1"/>
  <c r="AD1341" i="2"/>
  <c r="AD972" i="2"/>
  <c r="AD2018" i="2"/>
  <c r="AD1529" i="2"/>
  <c r="AD1476" i="2"/>
  <c r="AD1486" i="2"/>
  <c r="AD1313" i="2"/>
  <c r="AD1496" i="2"/>
  <c r="AH1496" i="2" s="1"/>
  <c r="AD1112" i="2"/>
  <c r="AD1445" i="2"/>
  <c r="AD1598" i="2"/>
  <c r="AD984" i="2"/>
  <c r="AD268" i="2"/>
  <c r="AD104" i="2"/>
  <c r="AD1599" i="2"/>
  <c r="AD1280" i="2"/>
  <c r="AH1280" i="2" s="1"/>
  <c r="AD974" i="2"/>
  <c r="AD556" i="2"/>
  <c r="AD616" i="2"/>
  <c r="AD1597" i="2"/>
  <c r="AD1538" i="2"/>
  <c r="AD1542" i="2"/>
  <c r="AD1492" i="2"/>
  <c r="AD1311" i="2"/>
  <c r="AH1311" i="2" s="1"/>
  <c r="AD1051" i="2"/>
  <c r="AD1758" i="2"/>
  <c r="AD1497" i="2"/>
  <c r="AD1113" i="2"/>
  <c r="AD1704" i="2"/>
  <c r="AD1394" i="2"/>
  <c r="AD625" i="2"/>
  <c r="AD269" i="2"/>
  <c r="AH269" i="2" s="1"/>
  <c r="AD985" i="2"/>
  <c r="AD498" i="2"/>
  <c r="AD105" i="2"/>
  <c r="AD2178" i="2"/>
  <c r="AD820" i="2"/>
  <c r="AD1042" i="2"/>
  <c r="AD685" i="2"/>
  <c r="AD808" i="2"/>
  <c r="AH808" i="2" s="1"/>
  <c r="AD258" i="2"/>
  <c r="AD1543" i="2"/>
  <c r="AD1482" i="2"/>
  <c r="AD1334" i="2"/>
  <c r="AD1229" i="2"/>
  <c r="AD1705" i="2"/>
  <c r="AD1395" i="2"/>
  <c r="AD624" i="2"/>
  <c r="AD753" i="2"/>
  <c r="AD560" i="2"/>
  <c r="AD270" i="2"/>
  <c r="AD2020" i="2"/>
  <c r="AD923" i="2"/>
  <c r="AD436" i="2"/>
  <c r="AD924" i="2"/>
  <c r="AD53" i="2"/>
  <c r="AH53" i="2" s="1"/>
  <c r="AD817" i="2"/>
  <c r="AD2124" i="2"/>
  <c r="AD977" i="2"/>
  <c r="AD1222" i="2"/>
  <c r="AD746" i="2"/>
  <c r="AD813" i="2"/>
  <c r="AD260" i="2"/>
  <c r="AD1444" i="2"/>
  <c r="AH1444" i="2" s="1"/>
  <c r="AD1757" i="2"/>
  <c r="AD614" i="2"/>
  <c r="AD1509" i="2"/>
  <c r="AD1485" i="2"/>
  <c r="AD1326" i="2"/>
  <c r="AD1335" i="2"/>
  <c r="AD1115" i="2"/>
  <c r="AD1292" i="2"/>
  <c r="AH1292" i="2" s="1"/>
  <c r="AD1812" i="2"/>
  <c r="AD1759" i="2"/>
  <c r="AD1915" i="2"/>
  <c r="AD1344" i="2"/>
  <c r="AD2334" i="2"/>
  <c r="AD1652" i="2"/>
  <c r="AD1343" i="2"/>
  <c r="AD1114" i="2"/>
  <c r="AH1114" i="2" s="1"/>
  <c r="AD627" i="2"/>
  <c r="AD754" i="2"/>
  <c r="AD874" i="2"/>
  <c r="AD207" i="2"/>
  <c r="AD1967" i="2"/>
  <c r="AD752" i="2"/>
  <c r="AD156" i="2"/>
  <c r="AD387" i="2"/>
  <c r="AH387" i="2" s="1"/>
  <c r="AD1283" i="2"/>
  <c r="AD330" i="2"/>
  <c r="AD621" i="2"/>
  <c r="AD1215" i="2"/>
  <c r="AD1464" i="2"/>
  <c r="AD1308" i="2"/>
  <c r="AD1336" i="2"/>
  <c r="AD1338" i="2"/>
  <c r="AH1338" i="2" s="1"/>
  <c r="AD1048" i="2"/>
  <c r="AD1047" i="2"/>
  <c r="AD1291" i="2"/>
  <c r="AD2335" i="2"/>
  <c r="AD2125" i="2"/>
  <c r="AD873" i="2"/>
  <c r="AD1289" i="2"/>
  <c r="AD691" i="2"/>
  <c r="AH691" i="2" s="1"/>
  <c r="AD818" i="2"/>
  <c r="AD497" i="2"/>
  <c r="AD208" i="2"/>
  <c r="AD1916" i="2"/>
  <c r="AD386" i="2"/>
  <c r="AD157" i="2"/>
  <c r="AD688" i="2"/>
  <c r="AD2283" i="2"/>
  <c r="AH2283" i="2" s="1"/>
  <c r="AD755" i="2"/>
  <c r="AD52" i="2"/>
  <c r="AD558" i="2"/>
  <c r="AD488" i="2"/>
  <c r="AD554" i="2"/>
  <c r="AD323" i="2"/>
  <c r="AD385" i="2"/>
  <c r="AD678" i="2"/>
  <c r="AH678" i="2" s="1"/>
  <c r="AD1517" i="2"/>
  <c r="AD1320" i="2"/>
  <c r="AD1330" i="2"/>
  <c r="AD986" i="2"/>
  <c r="AD1810" i="2"/>
  <c r="AD1227" i="2"/>
  <c r="AD2231" i="2"/>
  <c r="AD1290" i="2"/>
  <c r="AH1290" i="2" s="1"/>
  <c r="AD2071" i="2"/>
  <c r="AD2282" i="2"/>
  <c r="AD1225" i="2"/>
  <c r="AD437" i="2"/>
  <c r="AD1446" i="2"/>
  <c r="AD689" i="2"/>
  <c r="AD2177" i="2"/>
  <c r="AD559" i="2"/>
  <c r="AH559" i="2" s="1"/>
  <c r="AD819" i="2"/>
  <c r="AD2070" i="2"/>
  <c r="AD1281" i="2"/>
  <c r="AD1108" i="2"/>
  <c r="AD686" i="2"/>
  <c r="AD743" i="2"/>
  <c r="AD257" i="2"/>
  <c r="AD1513" i="2"/>
  <c r="AH1513" i="2" s="1"/>
  <c r="AD1459" i="2"/>
  <c r="AD2019" i="2"/>
  <c r="AD982" i="2"/>
  <c r="AD1226" i="2"/>
  <c r="AD1218" i="2"/>
  <c r="AD1228" i="2"/>
  <c r="AD1039" i="2"/>
  <c r="AD1521" i="2"/>
  <c r="AI1521" i="2" s="1"/>
  <c r="AD1546" i="2"/>
  <c r="AD1288" i="2"/>
  <c r="AD1862" i="2"/>
  <c r="AD1466" i="2"/>
  <c r="AD1325" i="2"/>
  <c r="AD1049" i="2"/>
  <c r="AD1863" i="2"/>
  <c r="AD2072" i="2"/>
  <c r="AH2072" i="2" s="1"/>
  <c r="AD1524" i="2"/>
  <c r="AD561" i="2"/>
  <c r="AD495" i="2"/>
  <c r="AD1525" i="2"/>
  <c r="AD1040" i="2"/>
  <c r="AD327" i="2"/>
  <c r="AD1494" i="2"/>
  <c r="AD1322" i="2"/>
  <c r="AH1322" i="2" s="1"/>
  <c r="AD2279" i="2"/>
  <c r="AD2299" i="2"/>
  <c r="AD2318" i="2"/>
  <c r="AD2274" i="2"/>
  <c r="AD2160" i="2"/>
  <c r="AD2191" i="2"/>
  <c r="AD2095" i="2"/>
  <c r="AD2313" i="2"/>
  <c r="AI2313" i="2" s="1"/>
  <c r="AD2211" i="2"/>
  <c r="AD2115" i="2"/>
  <c r="AD2113" i="2"/>
  <c r="AD2226" i="2"/>
  <c r="AD2275" i="2"/>
  <c r="AD2151" i="2"/>
  <c r="AD2087" i="2"/>
  <c r="AD2047" i="2"/>
  <c r="AH2047" i="2" s="1"/>
  <c r="AD2004" i="2"/>
  <c r="AD1944" i="2"/>
  <c r="AD1876" i="2"/>
  <c r="AD1624" i="2"/>
  <c r="AD1736" i="2"/>
  <c r="AD1697" i="2"/>
  <c r="AD1423" i="2"/>
  <c r="AD2272" i="2"/>
  <c r="AI2272" i="2" s="1"/>
  <c r="AD2212" i="2"/>
  <c r="AD2149" i="2"/>
  <c r="AD2045" i="2"/>
  <c r="AD1874" i="2"/>
  <c r="AD1930" i="2"/>
  <c r="AD1808" i="2"/>
  <c r="AD1622" i="2"/>
  <c r="AD1732" i="2"/>
  <c r="AH1732" i="2" s="1"/>
  <c r="AD1695" i="2"/>
  <c r="AD1421" i="2"/>
  <c r="AD2214" i="2"/>
  <c r="AD2110" i="2"/>
  <c r="AD1852" i="2"/>
  <c r="AD1770" i="2"/>
  <c r="AD2206" i="2"/>
  <c r="AD2107" i="2"/>
  <c r="AI2107" i="2" s="1"/>
  <c r="AD2007" i="2"/>
  <c r="AD1850" i="2"/>
  <c r="AD2102" i="2"/>
  <c r="AD1846" i="2"/>
  <c r="AD1563" i="2"/>
  <c r="AD1381" i="2"/>
  <c r="AD1132" i="2"/>
  <c r="AD2035" i="2"/>
  <c r="AI2035" i="2" s="1"/>
  <c r="AD1888" i="2"/>
  <c r="AD1891" i="2"/>
  <c r="AD1629" i="2"/>
  <c r="AD1435" i="2"/>
  <c r="AD1372" i="2"/>
  <c r="AD1245" i="2"/>
  <c r="AD1246" i="2"/>
  <c r="AD971" i="2"/>
  <c r="AH971" i="2" s="1"/>
  <c r="AD1088" i="2"/>
  <c r="AD1141" i="2"/>
  <c r="AD2001" i="2"/>
  <c r="AD1722" i="2"/>
  <c r="AD1687" i="2"/>
  <c r="AD1160" i="2"/>
  <c r="AD2092" i="2"/>
  <c r="AD1947" i="2"/>
  <c r="AH1947" i="2" s="1"/>
  <c r="AD1360" i="2"/>
  <c r="AD2314" i="2"/>
  <c r="AD2058" i="2"/>
  <c r="AD1994" i="2"/>
  <c r="AD1591" i="2"/>
  <c r="AD1385" i="2"/>
  <c r="AD2207" i="2"/>
  <c r="AD1861" i="2"/>
  <c r="AH1861" i="2" s="1"/>
  <c r="AD1641" i="2"/>
  <c r="AD2195" i="2"/>
  <c r="AD2016" i="2"/>
  <c r="AD1902" i="2"/>
  <c r="AD1630" i="2"/>
  <c r="AD1270" i="2"/>
  <c r="AD1271" i="2"/>
  <c r="AD1197" i="2"/>
  <c r="AI1197" i="2" s="1"/>
  <c r="AD1725" i="2"/>
  <c r="AD1693" i="2"/>
  <c r="AD1583" i="2"/>
  <c r="AD2312" i="2"/>
  <c r="AD1208" i="2"/>
  <c r="AD934" i="2"/>
  <c r="AD856" i="2"/>
  <c r="AD945" i="2"/>
  <c r="AI945" i="2" s="1"/>
  <c r="AD769" i="2"/>
  <c r="AD845" i="2"/>
  <c r="AD1961" i="2"/>
  <c r="AD2003" i="2"/>
  <c r="AD1193" i="2"/>
  <c r="AD1151" i="2"/>
  <c r="AD1889" i="2"/>
  <c r="AD1076" i="2"/>
  <c r="AH1076" i="2" s="1"/>
  <c r="AD1012" i="2"/>
  <c r="AD784" i="2"/>
  <c r="AD795" i="2"/>
  <c r="AD871" i="2"/>
  <c r="AD2112" i="2"/>
  <c r="AD1015" i="2"/>
  <c r="AD664" i="2"/>
  <c r="AD894" i="2"/>
  <c r="AH894" i="2" s="1"/>
  <c r="AD1064" i="2"/>
  <c r="AD952" i="2"/>
  <c r="AD776" i="2"/>
  <c r="AD885" i="2"/>
  <c r="AD787" i="2"/>
  <c r="AD863" i="2"/>
  <c r="AD1093" i="2"/>
  <c r="AD799" i="2"/>
  <c r="AH799" i="2" s="1"/>
  <c r="AD714" i="2"/>
  <c r="AD651" i="2"/>
  <c r="AD434" i="2"/>
  <c r="AD575" i="2"/>
  <c r="AD660" i="2"/>
  <c r="AD254" i="2"/>
  <c r="AD203" i="2"/>
  <c r="AD346" i="2"/>
  <c r="AI346" i="2" s="1"/>
  <c r="AD87" i="2"/>
  <c r="AD1150" i="2"/>
  <c r="AD948" i="2"/>
  <c r="AD846" i="2"/>
  <c r="AD470" i="2"/>
  <c r="AD911" i="2"/>
  <c r="AD667" i="2"/>
  <c r="AD460" i="2"/>
  <c r="AH460" i="2" s="1"/>
  <c r="AD404" i="2"/>
  <c r="AD415" i="2"/>
  <c r="AD224" i="2"/>
  <c r="AD173" i="2"/>
  <c r="AD45" i="2"/>
  <c r="AD713" i="2"/>
  <c r="AD704" i="2"/>
  <c r="AD379" i="2"/>
  <c r="AH379" i="2" s="1"/>
  <c r="AD414" i="2"/>
  <c r="AD463" i="2"/>
  <c r="AD234" i="2"/>
  <c r="AD307" i="2"/>
  <c r="AD72" i="2"/>
  <c r="AD182" i="2"/>
  <c r="AD862" i="2"/>
  <c r="AD450" i="2"/>
  <c r="AI450" i="2" s="1"/>
  <c r="AD544" i="2"/>
  <c r="AD124" i="2"/>
  <c r="AD529" i="2"/>
  <c r="AD595" i="2"/>
  <c r="AD366" i="2"/>
  <c r="AD179" i="2"/>
  <c r="AD227" i="2"/>
  <c r="AD300" i="2"/>
  <c r="AH300" i="2" s="1"/>
  <c r="AD49" i="2"/>
  <c r="AD596" i="2"/>
  <c r="AD419" i="2"/>
  <c r="AD101" i="2"/>
  <c r="AD35" i="2"/>
  <c r="AD833" i="2"/>
  <c r="AD1314" i="2"/>
  <c r="AD1329" i="2"/>
  <c r="AI1329" i="2" s="1"/>
  <c r="AD1331" i="2"/>
  <c r="AD1312" i="2"/>
  <c r="AD1340" i="2"/>
  <c r="AD1317" i="2"/>
  <c r="AD2220" i="2"/>
  <c r="AD2148" i="2"/>
  <c r="AD2306" i="2"/>
  <c r="AD2251" i="2"/>
  <c r="AI2251" i="2" s="1"/>
  <c r="AD2219" i="2"/>
  <c r="AD2150" i="2"/>
  <c r="AD2062" i="2"/>
  <c r="AD2280" i="2"/>
  <c r="AD2175" i="2"/>
  <c r="AD2174" i="2"/>
  <c r="AD2052" i="2"/>
  <c r="AD1903" i="2"/>
  <c r="AI1903" i="2" s="1"/>
  <c r="AD1794" i="2"/>
  <c r="AD1681" i="2"/>
  <c r="AD1407" i="2"/>
  <c r="AD1384" i="2"/>
  <c r="AD2213" i="2"/>
  <c r="AD2050" i="2"/>
  <c r="AD2011" i="2"/>
  <c r="AD1901" i="2"/>
  <c r="AH1901" i="2" s="1"/>
  <c r="AD1792" i="2"/>
  <c r="AD1679" i="2"/>
  <c r="AD1382" i="2"/>
  <c r="AD2325" i="2"/>
  <c r="AD2083" i="2"/>
  <c r="AD1857" i="2"/>
  <c r="AD1832" i="2"/>
  <c r="AD1847" i="2"/>
  <c r="AH1847" i="2" s="1"/>
  <c r="AD2315" i="2"/>
  <c r="AD2218" i="2"/>
  <c r="AD2069" i="2"/>
  <c r="AD1855" i="2"/>
  <c r="AD2202" i="2"/>
  <c r="AD2122" i="2"/>
  <c r="AD2065" i="2"/>
  <c r="AD1965" i="2"/>
  <c r="AH1965" i="2" s="1"/>
  <c r="AD1839" i="2"/>
  <c r="AD1642" i="2"/>
  <c r="AD1365" i="2"/>
  <c r="AD1204" i="2"/>
  <c r="AD2165" i="2"/>
  <c r="AD2064" i="2"/>
  <c r="AD1964" i="2"/>
  <c r="AD1996" i="2"/>
  <c r="AI1996" i="2" s="1"/>
  <c r="AD1746" i="2"/>
  <c r="AD1692" i="2"/>
  <c r="AD1415" i="2"/>
  <c r="AD1582" i="2"/>
  <c r="AD1570" i="2"/>
  <c r="AD1072" i="2"/>
  <c r="AD2012" i="2"/>
  <c r="AD1858" i="2"/>
  <c r="AH1858" i="2" s="1"/>
  <c r="AD1772" i="2"/>
  <c r="AD1682" i="2"/>
  <c r="AD1390" i="2"/>
  <c r="AD1560" i="2"/>
  <c r="AD1140" i="2"/>
  <c r="AD2068" i="2"/>
  <c r="AD2000" i="2"/>
  <c r="AD1593" i="2"/>
  <c r="AI1593" i="2" s="1"/>
  <c r="AD1387" i="2"/>
  <c r="AD1789" i="2"/>
  <c r="AD1724" i="2"/>
  <c r="AD1425" i="2"/>
  <c r="AD1418" i="2"/>
  <c r="AD1361" i="2"/>
  <c r="AD961" i="2"/>
  <c r="AD2196" i="2"/>
  <c r="AH2196" i="2" s="1"/>
  <c r="AD2033" i="2"/>
  <c r="AD1904" i="2"/>
  <c r="AD1632" i="2"/>
  <c r="AD1613" i="2"/>
  <c r="AD1272" i="2"/>
  <c r="AD1273" i="2"/>
  <c r="AD1199" i="2"/>
  <c r="AD2039" i="2"/>
  <c r="AH2039" i="2" s="1"/>
  <c r="AD1956" i="2"/>
  <c r="AD1718" i="2"/>
  <c r="AD1559" i="2"/>
  <c r="AD1251" i="2"/>
  <c r="AD2015" i="2"/>
  <c r="AD1860" i="2"/>
  <c r="AD1774" i="2"/>
  <c r="AD1684" i="2"/>
  <c r="AH1684" i="2" s="1"/>
  <c r="AD1562" i="2"/>
  <c r="AD1142" i="2"/>
  <c r="AD2205" i="2"/>
  <c r="AD1184" i="2"/>
  <c r="AD907" i="2"/>
  <c r="AD840" i="2"/>
  <c r="AD918" i="2"/>
  <c r="AD2040" i="2"/>
  <c r="AI2040" i="2" s="1"/>
  <c r="AD1584" i="2"/>
  <c r="AD1131" i="2"/>
  <c r="AD1085" i="2"/>
  <c r="AD1267" i="2"/>
  <c r="AD1248" i="2"/>
  <c r="AD944" i="2"/>
  <c r="AD866" i="2"/>
  <c r="AD955" i="2"/>
  <c r="AH955" i="2" s="1"/>
  <c r="AD779" i="2"/>
  <c r="AD855" i="2"/>
  <c r="AD2014" i="2"/>
  <c r="AD1702" i="2"/>
  <c r="AD1179" i="2"/>
  <c r="AD1147" i="2"/>
  <c r="AD1097" i="2"/>
  <c r="AD736" i="2"/>
  <c r="AH736" i="2" s="1"/>
  <c r="AD1780" i="2"/>
  <c r="AD1564" i="2"/>
  <c r="AD1210" i="2"/>
  <c r="AD936" i="2"/>
  <c r="AD858" i="2"/>
  <c r="AD947" i="2"/>
  <c r="AD771" i="2"/>
  <c r="AD847" i="2"/>
  <c r="AI847" i="2" s="1"/>
  <c r="AD1244" i="2"/>
  <c r="AD956" i="2"/>
  <c r="AD854" i="2"/>
  <c r="AD474" i="2"/>
  <c r="AD418" i="2"/>
  <c r="AD644" i="2"/>
  <c r="AD429" i="2"/>
  <c r="AD238" i="2"/>
  <c r="AI238" i="2" s="1"/>
  <c r="AD187" i="2"/>
  <c r="AD71" i="2"/>
  <c r="AD44" i="2"/>
  <c r="AD895" i="2"/>
  <c r="AD454" i="2"/>
  <c r="AD1080" i="2"/>
  <c r="AD477" i="2"/>
  <c r="AD399" i="2"/>
  <c r="AI399" i="2" s="1"/>
  <c r="AD144" i="2"/>
  <c r="AD249" i="2"/>
  <c r="AD196" i="2"/>
  <c r="AD16" i="2"/>
  <c r="AD1063" i="2"/>
  <c r="AD916" i="2"/>
  <c r="AD283" i="2"/>
  <c r="AD350" i="2"/>
  <c r="AH350" i="2" s="1"/>
  <c r="AD145" i="2"/>
  <c r="AD724" i="2"/>
  <c r="AD432" i="2"/>
  <c r="AD481" i="2"/>
  <c r="AD524" i="2"/>
  <c r="AD252" i="2"/>
  <c r="AD90" i="2"/>
  <c r="AD200" i="2"/>
  <c r="AH200" i="2" s="1"/>
  <c r="AD1092" i="2"/>
  <c r="AD865" i="2"/>
  <c r="AD472" i="2"/>
  <c r="AD146" i="2"/>
  <c r="AD1673" i="2"/>
  <c r="AD772" i="2"/>
  <c r="AD613" i="2"/>
  <c r="AD654" i="2"/>
  <c r="AH654" i="2" s="1"/>
  <c r="AD197" i="2"/>
  <c r="AD245" i="2"/>
  <c r="AD318" i="2"/>
  <c r="AD81" i="2"/>
  <c r="AD1194" i="2"/>
  <c r="AD706" i="2"/>
  <c r="AD416" i="2"/>
  <c r="AD309" i="2"/>
  <c r="AH309" i="2" s="1"/>
  <c r="AD1305" i="2"/>
  <c r="AD1316" i="2"/>
  <c r="AD2266" i="2"/>
  <c r="AD2199" i="2"/>
  <c r="AD2262" i="2"/>
  <c r="AD2222" i="2"/>
  <c r="AD2198" i="2"/>
  <c r="AD2322" i="2"/>
  <c r="AH2322" i="2" s="1"/>
  <c r="AD2161" i="2"/>
  <c r="AD2046" i="2"/>
  <c r="AD2243" i="2"/>
  <c r="AD2144" i="2"/>
  <c r="AD2193" i="2"/>
  <c r="AD2060" i="2"/>
  <c r="AD2254" i="2"/>
  <c r="AD2227" i="2"/>
  <c r="AH2227" i="2" s="1"/>
  <c r="AD2170" i="2"/>
  <c r="AD2101" i="2"/>
  <c r="AD1959" i="2"/>
  <c r="AD1932" i="2"/>
  <c r="AD1887" i="2"/>
  <c r="AD1830" i="2"/>
  <c r="AD1778" i="2"/>
  <c r="AD1751" i="2"/>
  <c r="AI1751" i="2" s="1"/>
  <c r="AD1731" i="2"/>
  <c r="AD1665" i="2"/>
  <c r="AD1368" i="2"/>
  <c r="AD2168" i="2"/>
  <c r="AD2093" i="2"/>
  <c r="AD1957" i="2"/>
  <c r="AD1885" i="2"/>
  <c r="AD1828" i="2"/>
  <c r="AI1828" i="2" s="1"/>
  <c r="AD1776" i="2"/>
  <c r="AD1749" i="2"/>
  <c r="AD1663" i="2"/>
  <c r="AD1366" i="2"/>
  <c r="AD2156" i="2"/>
  <c r="AD2097" i="2"/>
  <c r="AD2051" i="2"/>
  <c r="AD1951" i="2"/>
  <c r="AH1951" i="2" s="1"/>
  <c r="AD1934" i="2"/>
  <c r="AD1938" i="2"/>
  <c r="AD1822" i="2"/>
  <c r="AD1701" i="2"/>
  <c r="AD2329" i="2"/>
  <c r="AD2154" i="2"/>
  <c r="AD2049" i="2"/>
  <c r="AD1949" i="2"/>
  <c r="AH1949" i="2" s="1"/>
  <c r="AD2224" i="2"/>
  <c r="AD2084" i="2"/>
  <c r="AD2041" i="2"/>
  <c r="AD1945" i="2"/>
  <c r="AD1913" i="2"/>
  <c r="AD1851" i="2"/>
  <c r="AD1618" i="2"/>
  <c r="AD1263" i="2"/>
  <c r="AH1263" i="2" s="1"/>
  <c r="AD1159" i="2"/>
  <c r="AD1188" i="2"/>
  <c r="AD2260" i="2"/>
  <c r="AD2171" i="2"/>
  <c r="AD2009" i="2"/>
  <c r="AD1960" i="2"/>
  <c r="AD1837" i="2"/>
  <c r="AD1755" i="2"/>
  <c r="AH1755" i="2" s="1"/>
  <c r="AD1672" i="2"/>
  <c r="AD1726" i="2"/>
  <c r="AD2105" i="2"/>
  <c r="AD1953" i="2"/>
  <c r="AD1362" i="2"/>
  <c r="AD2253" i="2"/>
  <c r="AD1795" i="2"/>
  <c r="AD1739" i="2"/>
  <c r="AH1739" i="2" s="1"/>
  <c r="AD1427" i="2"/>
  <c r="AD1420" i="2"/>
  <c r="AD1367" i="2"/>
  <c r="AD963" i="2"/>
  <c r="AD1643" i="2"/>
  <c r="AD1738" i="2"/>
  <c r="AD1721" i="2"/>
  <c r="AD1565" i="2"/>
  <c r="AH1565" i="2" s="1"/>
  <c r="AD1253" i="2"/>
  <c r="AD1177" i="2"/>
  <c r="AD1796" i="2"/>
  <c r="AD1690" i="2"/>
  <c r="AD1675" i="2"/>
  <c r="AD1568" i="2"/>
  <c r="AD1152" i="2"/>
  <c r="AD2114" i="2"/>
  <c r="AI2114" i="2" s="1"/>
  <c r="AD1955" i="2"/>
  <c r="AD1364" i="2"/>
  <c r="AD891" i="2"/>
  <c r="AD672" i="2"/>
  <c r="AD902" i="2"/>
  <c r="AD968" i="2"/>
  <c r="AD1946" i="2"/>
  <c r="AD1370" i="2"/>
  <c r="AH1370" i="2" s="1"/>
  <c r="AD1896" i="2"/>
  <c r="AD1589" i="2"/>
  <c r="AD1098" i="2"/>
  <c r="AD1069" i="2"/>
  <c r="AD1198" i="2"/>
  <c r="AD917" i="2"/>
  <c r="AD850" i="2"/>
  <c r="AD939" i="2"/>
  <c r="AH939" i="2" s="1"/>
  <c r="AD839" i="2"/>
  <c r="AD1980" i="2"/>
  <c r="AD1443" i="2"/>
  <c r="AD1081" i="2"/>
  <c r="AD731" i="2"/>
  <c r="AD2248" i="2"/>
  <c r="AD1190" i="2"/>
  <c r="AD909" i="2"/>
  <c r="AI909" i="2" s="1"/>
  <c r="AD842" i="2"/>
  <c r="AD920" i="2"/>
  <c r="AD905" i="2"/>
  <c r="AD966" i="2"/>
  <c r="AD458" i="2"/>
  <c r="AD402" i="2"/>
  <c r="AD413" i="2"/>
  <c r="AD222" i="2"/>
  <c r="AH222" i="2" s="1"/>
  <c r="AD171" i="2"/>
  <c r="AD30" i="2"/>
  <c r="AD729" i="2"/>
  <c r="AD545" i="2"/>
  <c r="AD1241" i="2"/>
  <c r="AD794" i="2"/>
  <c r="AD711" i="2"/>
  <c r="AD606" i="2"/>
  <c r="AI606" i="2" s="1"/>
  <c r="AD535" i="2"/>
  <c r="AD669" i="2"/>
  <c r="AD461" i="2"/>
  <c r="AD548" i="2"/>
  <c r="AD305" i="2"/>
  <c r="AD128" i="2"/>
  <c r="AD233" i="2"/>
  <c r="AD372" i="2"/>
  <c r="AH372" i="2" s="1"/>
  <c r="AD180" i="2"/>
  <c r="AD2006" i="2"/>
  <c r="AD889" i="2"/>
  <c r="AD608" i="2"/>
  <c r="AD641" i="2"/>
  <c r="AD673" i="2"/>
  <c r="AD425" i="2"/>
  <c r="AD374" i="2"/>
  <c r="AH374" i="2" s="1"/>
  <c r="AD125" i="2"/>
  <c r="AD40" i="2"/>
  <c r="AD377" i="2"/>
  <c r="AD412" i="2"/>
  <c r="AD457" i="2"/>
  <c r="AD232" i="2"/>
  <c r="AD301" i="2"/>
  <c r="AD70" i="2"/>
  <c r="AH70" i="2" s="1"/>
  <c r="AD176" i="2"/>
  <c r="AD852" i="2"/>
  <c r="AD448" i="2"/>
  <c r="AD542" i="2"/>
  <c r="AD122" i="2"/>
  <c r="AD668" i="2"/>
  <c r="AD527" i="2"/>
  <c r="AD589" i="2"/>
  <c r="AH589" i="2" s="1"/>
  <c r="AD177" i="2"/>
  <c r="AD225" i="2"/>
  <c r="AD294" i="2"/>
  <c r="AD1775" i="2"/>
  <c r="AD897" i="2"/>
  <c r="AD610" i="2"/>
  <c r="AD427" i="2"/>
  <c r="AD376" i="2"/>
  <c r="AH376" i="2" s="1"/>
  <c r="AD1333" i="2"/>
  <c r="AD1309" i="2"/>
  <c r="AD1315" i="2"/>
  <c r="AD1327" i="2"/>
  <c r="AD1310" i="2"/>
  <c r="AD1323" i="2"/>
  <c r="AD2245" i="2"/>
  <c r="AD2210" i="2"/>
  <c r="AI2210" i="2" s="1"/>
  <c r="AD2276" i="2"/>
  <c r="AD2241" i="2"/>
  <c r="AD2201" i="2"/>
  <c r="AD2167" i="2"/>
  <c r="AD2328" i="2"/>
  <c r="AD2223" i="2"/>
  <c r="AD2157" i="2"/>
  <c r="AD2332" i="2"/>
  <c r="AH2332" i="2" s="1"/>
  <c r="AD2317" i="2"/>
  <c r="AD2209" i="2"/>
  <c r="AD2192" i="2"/>
  <c r="AD2121" i="2"/>
  <c r="AD2270" i="2"/>
  <c r="AD2216" i="2"/>
  <c r="AD2169" i="2"/>
  <c r="AD1943" i="2"/>
  <c r="AH1943" i="2" s="1"/>
  <c r="AD1734" i="2"/>
  <c r="AD1696" i="2"/>
  <c r="AD1590" i="2"/>
  <c r="AD2263" i="2"/>
  <c r="AD2208" i="2"/>
  <c r="AD1941" i="2"/>
  <c r="AD1849" i="2"/>
  <c r="AD1730" i="2"/>
  <c r="AH1730" i="2" s="1"/>
  <c r="AD1694" i="2"/>
  <c r="AD1586" i="2"/>
  <c r="AD2310" i="2"/>
  <c r="AD2194" i="2"/>
  <c r="AD2008" i="2"/>
  <c r="AD1931" i="2"/>
  <c r="AD1900" i="2"/>
  <c r="AD1899" i="2"/>
  <c r="AI1899" i="2" s="1"/>
  <c r="AD2309" i="2"/>
  <c r="AD1929" i="2"/>
  <c r="AD1898" i="2"/>
  <c r="AD1897" i="2"/>
  <c r="AD1831" i="2"/>
  <c r="AD1894" i="2"/>
  <c r="AD1893" i="2"/>
  <c r="AD1827" i="2"/>
  <c r="AH1827" i="2" s="1"/>
  <c r="AD1631" i="2"/>
  <c r="AD1441" i="2"/>
  <c r="AD1374" i="2"/>
  <c r="AD1247" i="2"/>
  <c r="AD1090" i="2"/>
  <c r="AD1143" i="2"/>
  <c r="AD2139" i="2"/>
  <c r="AD1987" i="2"/>
  <c r="AI1987" i="2" s="1"/>
  <c r="AD1791" i="2"/>
  <c r="AD1802" i="2"/>
  <c r="AD1727" i="2"/>
  <c r="AD1689" i="2"/>
  <c r="AD1428" i="2"/>
  <c r="AD1162" i="2"/>
  <c r="AD1207" i="2"/>
  <c r="AD2013" i="2"/>
  <c r="AI2013" i="2" s="1"/>
  <c r="AD1881" i="2"/>
  <c r="AD1595" i="2"/>
  <c r="AD1389" i="2"/>
  <c r="AD1645" i="2"/>
  <c r="AD1262" i="2"/>
  <c r="AD2203" i="2"/>
  <c r="AD1910" i="2"/>
  <c r="AD1634" i="2"/>
  <c r="AH1634" i="2" s="1"/>
  <c r="AD1615" i="2"/>
  <c r="AD1274" i="2"/>
  <c r="AD1275" i="2"/>
  <c r="AD1201" i="2"/>
  <c r="AD1979" i="2"/>
  <c r="AD1798" i="2"/>
  <c r="AD1677" i="2"/>
  <c r="AD1574" i="2"/>
  <c r="AI1574" i="2" s="1"/>
  <c r="AD1154" i="2"/>
  <c r="AD2324" i="2"/>
  <c r="AD1834" i="2"/>
  <c r="AD1666" i="2"/>
  <c r="AD1378" i="2"/>
  <c r="AD1128" i="2"/>
  <c r="AD2103" i="2"/>
  <c r="AD1883" i="2"/>
  <c r="AH1883" i="2" s="1"/>
  <c r="AD1578" i="2"/>
  <c r="AD1391" i="2"/>
  <c r="AD2067" i="2"/>
  <c r="AD1633" i="2"/>
  <c r="AD1155" i="2"/>
  <c r="AD1895" i="2"/>
  <c r="AD1078" i="2"/>
  <c r="AD1028" i="2"/>
  <c r="AH1028" i="2" s="1"/>
  <c r="AD970" i="2"/>
  <c r="AD2142" i="2"/>
  <c r="AD1626" i="2"/>
  <c r="AD1178" i="2"/>
  <c r="AD901" i="2"/>
  <c r="AD834" i="2"/>
  <c r="AD912" i="2"/>
  <c r="AD1094" i="2"/>
  <c r="AI1094" i="2" s="1"/>
  <c r="AD1065" i="2"/>
  <c r="AD798" i="2"/>
  <c r="AD715" i="2"/>
  <c r="AD1686" i="2"/>
  <c r="AD1144" i="2"/>
  <c r="AD893" i="2"/>
  <c r="AD674" i="2"/>
  <c r="AD904" i="2"/>
  <c r="AH904" i="2" s="1"/>
  <c r="AD1068" i="2"/>
  <c r="AD737" i="2"/>
  <c r="AD475" i="2"/>
  <c r="AD397" i="2"/>
  <c r="AD319" i="2"/>
  <c r="AD142" i="2"/>
  <c r="AD247" i="2"/>
  <c r="AD194" i="2"/>
  <c r="AI194" i="2" s="1"/>
  <c r="AD28" i="2"/>
  <c r="AD14" i="2"/>
  <c r="AD780" i="2"/>
  <c r="AD867" i="2"/>
  <c r="AD600" i="2"/>
  <c r="AD1145" i="2"/>
  <c r="AD949" i="2"/>
  <c r="AD849" i="2"/>
  <c r="AI849" i="2" s="1"/>
  <c r="AD590" i="2"/>
  <c r="AD519" i="2"/>
  <c r="AD532" i="2"/>
  <c r="AD353" i="2"/>
  <c r="AD289" i="2"/>
  <c r="AD98" i="2"/>
  <c r="AD151" i="2"/>
  <c r="AD1688" i="2"/>
  <c r="AI1688" i="2" s="1"/>
  <c r="AD796" i="2"/>
  <c r="AD781" i="2"/>
  <c r="AD580" i="2"/>
  <c r="AD405" i="2"/>
  <c r="AD255" i="2"/>
  <c r="AD91" i="2"/>
  <c r="AD22" i="2"/>
  <c r="AD914" i="2"/>
  <c r="AI914" i="2" s="1"/>
  <c r="AD661" i="2"/>
  <c r="AD143" i="2"/>
  <c r="AD722" i="2"/>
  <c r="AD430" i="2"/>
  <c r="AD479" i="2"/>
  <c r="AD522" i="2"/>
  <c r="AD250" i="2"/>
  <c r="AD88" i="2"/>
  <c r="AH88" i="2" s="1"/>
  <c r="AD198" i="2"/>
  <c r="AD25" i="2"/>
  <c r="AD1086" i="2"/>
  <c r="AD859" i="2"/>
  <c r="AD468" i="2"/>
  <c r="AD140" i="2"/>
  <c r="AD1433" i="2"/>
  <c r="AD601" i="2"/>
  <c r="AH601" i="2" s="1"/>
  <c r="AD185" i="2"/>
  <c r="AD306" i="2"/>
  <c r="AD1337" i="2"/>
  <c r="AD1195" i="2"/>
  <c r="AD1328" i="2"/>
  <c r="AD1332" i="2"/>
  <c r="AD2320" i="2"/>
  <c r="AD1339" i="2"/>
  <c r="AH1339" i="2" s="1"/>
  <c r="AD2277" i="2"/>
  <c r="AD2247" i="2"/>
  <c r="AD2146" i="2"/>
  <c r="AD2303" i="2"/>
  <c r="AD2298" i="2"/>
  <c r="AD2215" i="2"/>
  <c r="AD2096" i="2"/>
  <c r="AD2305" i="2"/>
  <c r="AH2305" i="2" s="1"/>
  <c r="AD2331" i="2"/>
  <c r="AD2268" i="2"/>
  <c r="AD2031" i="2"/>
  <c r="AD1927" i="2"/>
  <c r="AD1700" i="2"/>
  <c r="AD1680" i="2"/>
  <c r="AD1637" i="2"/>
  <c r="AD1268" i="2"/>
  <c r="AH1268" i="2" s="1"/>
  <c r="AD2323" i="2"/>
  <c r="AD2017" i="2"/>
  <c r="AD2043" i="2"/>
  <c r="AD1958" i="2"/>
  <c r="AD1678" i="2"/>
  <c r="AD1635" i="2"/>
  <c r="AD1266" i="2"/>
  <c r="AD2098" i="2"/>
  <c r="AH2098" i="2" s="1"/>
  <c r="AD2005" i="2"/>
  <c r="AD1880" i="2"/>
  <c r="AD1879" i="2"/>
  <c r="AD1754" i="2"/>
  <c r="AD2189" i="2"/>
  <c r="AD2090" i="2"/>
  <c r="AD2002" i="2"/>
  <c r="AD1878" i="2"/>
  <c r="AI1878" i="2" s="1"/>
  <c r="AD1877" i="2"/>
  <c r="AD1752" i="2"/>
  <c r="AD2316" i="2"/>
  <c r="AD2173" i="2"/>
  <c r="AD2066" i="2"/>
  <c r="AD1998" i="2"/>
  <c r="AD1748" i="2"/>
  <c r="AD1698" i="2"/>
  <c r="AH1698" i="2" s="1"/>
  <c r="AD1611" i="2"/>
  <c r="AD1417" i="2"/>
  <c r="AD1572" i="2"/>
  <c r="AD957" i="2"/>
  <c r="AD1074" i="2"/>
  <c r="AD1127" i="2"/>
  <c r="AD2256" i="2"/>
  <c r="AD1782" i="2"/>
  <c r="AH1782" i="2" s="1"/>
  <c r="AD1669" i="2"/>
  <c r="AD1581" i="2"/>
  <c r="AD1146" i="2"/>
  <c r="AD1189" i="2"/>
  <c r="AD1243" i="2"/>
  <c r="AD1264" i="2"/>
  <c r="AD2271" i="2"/>
  <c r="AD2088" i="2"/>
  <c r="AI2088" i="2" s="1"/>
  <c r="AD1952" i="2"/>
  <c r="AD1805" i="2"/>
  <c r="AD1745" i="2"/>
  <c r="AD1429" i="2"/>
  <c r="AD1426" i="2"/>
  <c r="AD1369" i="2"/>
  <c r="AD965" i="2"/>
  <c r="AD2152" i="2"/>
  <c r="AI2152" i="2" s="1"/>
  <c r="AD1644" i="2"/>
  <c r="AD1617" i="2"/>
  <c r="AD1276" i="2"/>
  <c r="AD1203" i="2"/>
  <c r="AD1962" i="2"/>
  <c r="AD1744" i="2"/>
  <c r="AD1610" i="2"/>
  <c r="AD1567" i="2"/>
  <c r="AI1567" i="2" s="1"/>
  <c r="AD1255" i="2"/>
  <c r="AD2327" i="2"/>
  <c r="AD2153" i="2"/>
  <c r="AD1836" i="2"/>
  <c r="AD1668" i="2"/>
  <c r="AD1380" i="2"/>
  <c r="AD1134" i="2"/>
  <c r="AD1933" i="2"/>
  <c r="AI1933" i="2" s="1"/>
  <c r="AD1905" i="2"/>
  <c r="AD1835" i="2"/>
  <c r="AD1594" i="2"/>
  <c r="AD1579" i="2"/>
  <c r="AD2255" i="2"/>
  <c r="AD1807" i="2"/>
  <c r="AD1747" i="2"/>
  <c r="AD1431" i="2"/>
  <c r="AI1431" i="2" s="1"/>
  <c r="AD1432" i="2"/>
  <c r="AD1371" i="2"/>
  <c r="AD967" i="2"/>
  <c r="AD1135" i="2"/>
  <c r="AD1089" i="2"/>
  <c r="AD739" i="2"/>
  <c r="AD2295" i="2"/>
  <c r="AD1269" i="2"/>
  <c r="AI1269" i="2" s="1"/>
  <c r="AD946" i="2"/>
  <c r="AD2106" i="2"/>
  <c r="AD666" i="2"/>
  <c r="AD896" i="2"/>
  <c r="AD1436" i="2"/>
  <c r="AD1070" i="2"/>
  <c r="AD782" i="2"/>
  <c r="AD793" i="2"/>
  <c r="AI793" i="2" s="1"/>
  <c r="AD869" i="2"/>
  <c r="AD1161" i="2"/>
  <c r="AD960" i="2"/>
  <c r="AD888" i="2"/>
  <c r="AD788" i="2"/>
  <c r="AD705" i="2"/>
  <c r="AD886" i="2"/>
  <c r="AD604" i="2"/>
  <c r="AI604" i="2" s="1"/>
  <c r="AD533" i="2"/>
  <c r="AD665" i="2"/>
  <c r="AD459" i="2"/>
  <c r="AD546" i="2"/>
  <c r="AD303" i="2"/>
  <c r="AD126" i="2"/>
  <c r="AD231" i="2"/>
  <c r="AD370" i="2"/>
  <c r="AI370" i="2" s="1"/>
  <c r="AD178" i="2"/>
  <c r="AD2104" i="2"/>
  <c r="AD935" i="2"/>
  <c r="AD835" i="2"/>
  <c r="AD584" i="2"/>
  <c r="AD383" i="2"/>
  <c r="AD676" i="2"/>
  <c r="AD906" i="2"/>
  <c r="AI906" i="2" s="1"/>
  <c r="AD373" i="2"/>
  <c r="AD609" i="2"/>
  <c r="AD516" i="2"/>
  <c r="AD82" i="2"/>
  <c r="AD314" i="2"/>
  <c r="AD135" i="2"/>
  <c r="AD19" i="2"/>
  <c r="AD1566" i="2"/>
  <c r="AI1566" i="2" s="1"/>
  <c r="AD537" i="2"/>
  <c r="AD599" i="2"/>
  <c r="AD640" i="2"/>
  <c r="AD183" i="2"/>
  <c r="AD235" i="2"/>
  <c r="AD304" i="2"/>
  <c r="AD67" i="2"/>
  <c r="AD2042" i="2"/>
  <c r="AH2042" i="2" s="1"/>
  <c r="AD602" i="2"/>
  <c r="AD423" i="2"/>
  <c r="AD368" i="2"/>
  <c r="AD123" i="2"/>
  <c r="AD38" i="2"/>
  <c r="AD375" i="2"/>
  <c r="AD410" i="2"/>
  <c r="AD455" i="2"/>
  <c r="AI455" i="2" s="1"/>
  <c r="AD230" i="2"/>
  <c r="AD299" i="2"/>
  <c r="AD68" i="2"/>
  <c r="AD174" i="2"/>
  <c r="AD46" i="2"/>
  <c r="AD844" i="2"/>
  <c r="AD446" i="2"/>
  <c r="AD540" i="2"/>
  <c r="AI540" i="2" s="1"/>
  <c r="AD120" i="2"/>
  <c r="AD969" i="2"/>
  <c r="AD870" i="2"/>
  <c r="AD456" i="2"/>
  <c r="AD132" i="2"/>
  <c r="AD2301" i="2"/>
  <c r="AD2319" i="2"/>
  <c r="AD2162" i="2"/>
  <c r="AI2162" i="2" s="1"/>
  <c r="AD2300" i="2"/>
  <c r="AD2197" i="2"/>
  <c r="AD2252" i="2"/>
  <c r="AD2163" i="2"/>
  <c r="AD2089" i="2"/>
  <c r="AD2297" i="2"/>
  <c r="AD2249" i="2"/>
  <c r="AD2221" i="2"/>
  <c r="AI2221" i="2" s="1"/>
  <c r="AD2108" i="2"/>
  <c r="AD2326" i="2"/>
  <c r="AD2293" i="2"/>
  <c r="AD2136" i="2"/>
  <c r="AD1999" i="2"/>
  <c r="AD2010" i="2"/>
  <c r="AD1856" i="2"/>
  <c r="AD1803" i="2"/>
  <c r="AH1803" i="2" s="1"/>
  <c r="AD1664" i="2"/>
  <c r="AD1621" i="2"/>
  <c r="AD1592" i="2"/>
  <c r="AD1573" i="2"/>
  <c r="AD1440" i="2"/>
  <c r="AD2100" i="2"/>
  <c r="AD1997" i="2"/>
  <c r="AD1854" i="2"/>
  <c r="AH1854" i="2" s="1"/>
  <c r="AD1801" i="2"/>
  <c r="AD1756" i="2"/>
  <c r="AD1619" i="2"/>
  <c r="AD1588" i="2"/>
  <c r="AD1571" i="2"/>
  <c r="AD1438" i="2"/>
  <c r="AD2048" i="2"/>
  <c r="AD2036" i="2"/>
  <c r="AH2036" i="2" s="1"/>
  <c r="AD1984" i="2"/>
  <c r="AD1948" i="2"/>
  <c r="AD1853" i="2"/>
  <c r="AD2116" i="2"/>
  <c r="AD1982" i="2"/>
  <c r="AD1833" i="2"/>
  <c r="AD2246" i="2"/>
  <c r="AD2109" i="2"/>
  <c r="AI2109" i="2" s="1"/>
  <c r="AD1978" i="2"/>
  <c r="AD1940" i="2"/>
  <c r="AD1845" i="2"/>
  <c r="AD1674" i="2"/>
  <c r="AD1252" i="2"/>
  <c r="AD999" i="2"/>
  <c r="AD2228" i="2"/>
  <c r="AD2099" i="2"/>
  <c r="AH2099" i="2" s="1"/>
  <c r="AD1844" i="2"/>
  <c r="AD1723" i="2"/>
  <c r="AD1561" i="2"/>
  <c r="AD1379" i="2"/>
  <c r="AD1130" i="2"/>
  <c r="AD1647" i="2"/>
  <c r="AD1750" i="2"/>
  <c r="AD1612" i="2"/>
  <c r="AI1612" i="2" s="1"/>
  <c r="AD1569" i="2"/>
  <c r="AD1257" i="2"/>
  <c r="AD1181" i="2"/>
  <c r="AD2137" i="2"/>
  <c r="AD1985" i="2"/>
  <c r="AD1800" i="2"/>
  <c r="AD1717" i="2"/>
  <c r="AD1683" i="2"/>
  <c r="AH1683" i="2" s="1"/>
  <c r="AD1577" i="2"/>
  <c r="AD1156" i="2"/>
  <c r="AD1935" i="2"/>
  <c r="AD1907" i="2"/>
  <c r="AD1596" i="2"/>
  <c r="AD1356" i="2"/>
  <c r="AD2278" i="2"/>
  <c r="AD2054" i="2"/>
  <c r="AI2054" i="2" s="1"/>
  <c r="AD1986" i="2"/>
  <c r="AD1720" i="2"/>
  <c r="AD1442" i="2"/>
  <c r="AD1377" i="2"/>
  <c r="AD1031" i="2"/>
  <c r="AD2244" i="2"/>
  <c r="AD1260" i="2"/>
  <c r="AD1073" i="2"/>
  <c r="AI1073" i="2" s="1"/>
  <c r="AD806" i="2"/>
  <c r="AD723" i="2"/>
  <c r="AD2308" i="2"/>
  <c r="AD1829" i="2"/>
  <c r="AD1258" i="2"/>
  <c r="AD1200" i="2"/>
  <c r="AD919" i="2"/>
  <c r="AD1187" i="2"/>
  <c r="AI1187" i="2" s="1"/>
  <c r="AD1149" i="2"/>
  <c r="AD1099" i="2"/>
  <c r="AD738" i="2"/>
  <c r="AD1249" i="2"/>
  <c r="AD942" i="2"/>
  <c r="AD864" i="2"/>
  <c r="AD953" i="2"/>
  <c r="AD777" i="2"/>
  <c r="AI777" i="2" s="1"/>
  <c r="AD853" i="2"/>
  <c r="AD1667" i="2"/>
  <c r="AD1137" i="2"/>
  <c r="AD1091" i="2"/>
  <c r="AD741" i="2"/>
  <c r="AD1139" i="2"/>
  <c r="AD943" i="2"/>
  <c r="AD843" i="2"/>
  <c r="AH843" i="2" s="1"/>
  <c r="AD588" i="2"/>
  <c r="AD517" i="2"/>
  <c r="AD530" i="2"/>
  <c r="AD351" i="2"/>
  <c r="AD287" i="2"/>
  <c r="AD96" i="2"/>
  <c r="AD149" i="2"/>
  <c r="AD34" i="2"/>
  <c r="AH34" i="2" s="1"/>
  <c r="AD1809" i="2"/>
  <c r="AD662" i="2"/>
  <c r="AD892" i="2"/>
  <c r="AD367" i="2"/>
  <c r="AD1192" i="2"/>
  <c r="AD732" i="2"/>
  <c r="AD357" i="2"/>
  <c r="AD593" i="2"/>
  <c r="AH593" i="2" s="1"/>
  <c r="AD66" i="2"/>
  <c r="AD298" i="2"/>
  <c r="AD119" i="2"/>
  <c r="AD480" i="2"/>
  <c r="AD513" i="2"/>
  <c r="AD579" i="2"/>
  <c r="AD347" i="2"/>
  <c r="AD150" i="2"/>
  <c r="AH150" i="2" s="1"/>
  <c r="AD284" i="2"/>
  <c r="AD36" i="2"/>
  <c r="AD786" i="2"/>
  <c r="AD775" i="2"/>
  <c r="AD578" i="2"/>
  <c r="AD658" i="2"/>
  <c r="AD403" i="2"/>
  <c r="AD201" i="2"/>
  <c r="AI201" i="2" s="1"/>
  <c r="AD253" i="2"/>
  <c r="AD85" i="2"/>
  <c r="AD20" i="2"/>
  <c r="AD954" i="2"/>
  <c r="AD908" i="2"/>
  <c r="AD659" i="2"/>
  <c r="AD141" i="2"/>
  <c r="AD720" i="2"/>
  <c r="AH720" i="2" s="1"/>
  <c r="AD428" i="2"/>
  <c r="AD473" i="2"/>
  <c r="AD520" i="2"/>
  <c r="AD248" i="2"/>
  <c r="AD317" i="2"/>
  <c r="AD86" i="2"/>
  <c r="AD192" i="2"/>
  <c r="AD23" i="2"/>
  <c r="AI23" i="2" s="1"/>
  <c r="AD1066" i="2"/>
  <c r="AD719" i="2"/>
  <c r="AD381" i="2"/>
  <c r="AD465" i="2"/>
  <c r="AD236" i="2"/>
  <c r="AD74" i="2"/>
  <c r="AD184" i="2"/>
  <c r="AD1324" i="2"/>
  <c r="AI1324" i="2" s="1"/>
  <c r="AD2330" i="2"/>
  <c r="AD2267" i="2"/>
  <c r="AD2242" i="2"/>
  <c r="AD2258" i="2"/>
  <c r="AD2164" i="2"/>
  <c r="AD2145" i="2"/>
  <c r="AD2273" i="2"/>
  <c r="AD2302" i="2"/>
  <c r="AI2302" i="2" s="1"/>
  <c r="AD2264" i="2"/>
  <c r="AD2094" i="2"/>
  <c r="AD1983" i="2"/>
  <c r="AD1992" i="2"/>
  <c r="AD1908" i="2"/>
  <c r="AD1840" i="2"/>
  <c r="AD1787" i="2"/>
  <c r="AD1742" i="2"/>
  <c r="AH1742" i="2" s="1"/>
  <c r="AD1843" i="2"/>
  <c r="AD1557" i="2"/>
  <c r="AD1424" i="2"/>
  <c r="AD2304" i="2"/>
  <c r="AD2091" i="2"/>
  <c r="AD1981" i="2"/>
  <c r="AD1990" i="2"/>
  <c r="AD1906" i="2"/>
  <c r="AH1906" i="2" s="1"/>
  <c r="AD1838" i="2"/>
  <c r="AD1785" i="2"/>
  <c r="AD1740" i="2"/>
  <c r="AD1422" i="2"/>
  <c r="AD2269" i="2"/>
  <c r="AD2155" i="2"/>
  <c r="AD2085" i="2"/>
  <c r="AD1995" i="2"/>
  <c r="AH1995" i="2" s="1"/>
  <c r="AD1799" i="2"/>
  <c r="AD1743" i="2"/>
  <c r="AD2261" i="2"/>
  <c r="AD1993" i="2"/>
  <c r="AD1797" i="2"/>
  <c r="AD1741" i="2"/>
  <c r="AD2250" i="2"/>
  <c r="AD2141" i="2"/>
  <c r="AH2141" i="2" s="1"/>
  <c r="AD1989" i="2"/>
  <c r="AD1936" i="2"/>
  <c r="AD1793" i="2"/>
  <c r="AD1804" i="2"/>
  <c r="AD1737" i="2"/>
  <c r="AD1691" i="2"/>
  <c r="AD1430" i="2"/>
  <c r="AD1164" i="2"/>
  <c r="AH1164" i="2" s="1"/>
  <c r="AD1209" i="2"/>
  <c r="AD2307" i="2"/>
  <c r="AD2120" i="2"/>
  <c r="AD2059" i="2"/>
  <c r="AD1963" i="2"/>
  <c r="AD1950" i="2"/>
  <c r="AD1636" i="2"/>
  <c r="AD1277" i="2"/>
  <c r="AH1277" i="2" s="1"/>
  <c r="AD1363" i="2"/>
  <c r="AD1202" i="2"/>
  <c r="AD2166" i="2"/>
  <c r="AD2053" i="2"/>
  <c r="AD1942" i="2"/>
  <c r="AD1824" i="2"/>
  <c r="AD1646" i="2"/>
  <c r="AD1623" i="2"/>
  <c r="AH1623" i="2" s="1"/>
  <c r="AD1240" i="2"/>
  <c r="AD1205" i="2"/>
  <c r="AD2147" i="2"/>
  <c r="AD1991" i="2"/>
  <c r="AD1806" i="2"/>
  <c r="AD1685" i="2"/>
  <c r="AD1580" i="2"/>
  <c r="AD1158" i="2"/>
  <c r="AI1158" i="2" s="1"/>
  <c r="AD1842" i="2"/>
  <c r="AD1670" i="2"/>
  <c r="AD1386" i="2"/>
  <c r="AD1136" i="2"/>
  <c r="AD2056" i="2"/>
  <c r="AD1988" i="2"/>
  <c r="AD1841" i="2"/>
  <c r="AD1728" i="2"/>
  <c r="AH1728" i="2" s="1"/>
  <c r="AD1383" i="2"/>
  <c r="AD1926" i="2"/>
  <c r="AD1781" i="2"/>
  <c r="AD1719" i="2"/>
  <c r="AD1413" i="2"/>
  <c r="AD1414" i="2"/>
  <c r="AD1357" i="2"/>
  <c r="AD2172" i="2"/>
  <c r="AI2172" i="2" s="1"/>
  <c r="AD2055" i="2"/>
  <c r="AD1826" i="2"/>
  <c r="AD1648" i="2"/>
  <c r="AD1625" i="2"/>
  <c r="AD1242" i="2"/>
  <c r="AD1211" i="2"/>
  <c r="AD1376" i="2"/>
  <c r="AD1082" i="2"/>
  <c r="AI1082" i="2" s="1"/>
  <c r="AD790" i="2"/>
  <c r="AD707" i="2"/>
  <c r="AD801" i="2"/>
  <c r="AD2118" i="2"/>
  <c r="AD2159" i="2"/>
  <c r="AD1628" i="2"/>
  <c r="AD1180" i="2"/>
  <c r="AD903" i="2"/>
  <c r="AH903" i="2" s="1"/>
  <c r="AD2032" i="2"/>
  <c r="AD1129" i="2"/>
  <c r="AD1083" i="2"/>
  <c r="AD733" i="2"/>
  <c r="AD2257" i="2"/>
  <c r="AD1375" i="2"/>
  <c r="AD1196" i="2"/>
  <c r="AD915" i="2"/>
  <c r="AH915" i="2" s="1"/>
  <c r="AD848" i="2"/>
  <c r="AD937" i="2"/>
  <c r="AD837" i="2"/>
  <c r="AD1409" i="2"/>
  <c r="AD1075" i="2"/>
  <c r="AD725" i="2"/>
  <c r="AD670" i="2"/>
  <c r="AD900" i="2"/>
  <c r="AI900" i="2" s="1"/>
  <c r="AD371" i="2"/>
  <c r="AD607" i="2"/>
  <c r="AD514" i="2"/>
  <c r="AD80" i="2"/>
  <c r="AD312" i="2"/>
  <c r="AD133" i="2"/>
  <c r="AD17" i="2"/>
  <c r="AD726" i="2"/>
  <c r="AH726" i="2" s="1"/>
  <c r="AD663" i="2"/>
  <c r="AD1411" i="2"/>
  <c r="AD1095" i="2"/>
  <c r="AD805" i="2"/>
  <c r="AD716" i="2"/>
  <c r="AD653" i="2"/>
  <c r="AD577" i="2"/>
  <c r="AD256" i="2"/>
  <c r="AD205" i="2"/>
  <c r="AD348" i="2"/>
  <c r="AD282" i="2"/>
  <c r="AD89" i="2"/>
  <c r="AD26" i="2"/>
  <c r="AD1250" i="2"/>
  <c r="AD868" i="2"/>
  <c r="AD452" i="2"/>
  <c r="AH452" i="2" s="1"/>
  <c r="AD130" i="2"/>
  <c r="AD1373" i="2"/>
  <c r="AD531" i="2"/>
  <c r="AD597" i="2"/>
  <c r="AD181" i="2"/>
  <c r="AD229" i="2"/>
  <c r="AD302" i="2"/>
  <c r="AD65" i="2"/>
  <c r="AI65" i="2" s="1"/>
  <c r="AD598" i="2"/>
  <c r="AD421" i="2"/>
  <c r="AD364" i="2"/>
  <c r="AD121" i="2"/>
  <c r="AD369" i="2"/>
  <c r="AD408" i="2"/>
  <c r="AD453" i="2"/>
  <c r="AD228" i="2"/>
  <c r="AI228" i="2" s="1"/>
  <c r="AD297" i="2"/>
  <c r="AD48" i="2"/>
  <c r="AD172" i="2"/>
  <c r="AD1163" i="2"/>
  <c r="AD2321" i="2"/>
  <c r="AD2265" i="2"/>
  <c r="AD2225" i="2"/>
  <c r="AD2200" i="2"/>
  <c r="AI2200" i="2" s="1"/>
  <c r="AD2294" i="2"/>
  <c r="AD2119" i="2"/>
  <c r="AD2117" i="2"/>
  <c r="AD2296" i="2"/>
  <c r="AD2158" i="2"/>
  <c r="AD2143" i="2"/>
  <c r="AD2190" i="2"/>
  <c r="AD2063" i="2"/>
  <c r="AH2063" i="2" s="1"/>
  <c r="AD2037" i="2"/>
  <c r="AD1892" i="2"/>
  <c r="AD1954" i="2"/>
  <c r="AD1771" i="2"/>
  <c r="AD1825" i="2"/>
  <c r="AD1640" i="2"/>
  <c r="AD1733" i="2"/>
  <c r="AD1439" i="2"/>
  <c r="AI1439" i="2" s="1"/>
  <c r="AD1408" i="2"/>
  <c r="AD2311" i="2"/>
  <c r="AD2217" i="2"/>
  <c r="AD2111" i="2"/>
  <c r="AD2061" i="2"/>
  <c r="AD2034" i="2"/>
  <c r="AD1890" i="2"/>
  <c r="AD1823" i="2"/>
  <c r="AH1823" i="2" s="1"/>
  <c r="AD1638" i="2"/>
  <c r="AD1729" i="2"/>
  <c r="AD1437" i="2"/>
  <c r="AD1406" i="2"/>
  <c r="AD1779" i="2"/>
  <c r="AD1790" i="2"/>
  <c r="AD1716" i="2"/>
  <c r="AD2044" i="2"/>
  <c r="AH2044" i="2" s="1"/>
  <c r="AD1777" i="2"/>
  <c r="AD1788" i="2"/>
  <c r="AD2259" i="2"/>
  <c r="AD1773" i="2"/>
  <c r="AD1784" i="2"/>
  <c r="AD1671" i="2"/>
  <c r="AD1585" i="2"/>
  <c r="AD1410" i="2"/>
  <c r="AH1410" i="2" s="1"/>
  <c r="AD1148" i="2"/>
  <c r="AD1191" i="2"/>
  <c r="AD2038" i="2"/>
  <c r="AD1939" i="2"/>
  <c r="AD1912" i="2"/>
  <c r="AD1911" i="2"/>
  <c r="AD1616" i="2"/>
  <c r="AD1649" i="2"/>
  <c r="AH1649" i="2" s="1"/>
  <c r="AD1392" i="2"/>
  <c r="AD1261" i="2"/>
  <c r="AD1157" i="2"/>
  <c r="AD1186" i="2"/>
  <c r="AD2138" i="2"/>
  <c r="AD1882" i="2"/>
  <c r="AD1614" i="2"/>
  <c r="AD1575" i="2"/>
  <c r="AI1575" i="2" s="1"/>
  <c r="AD1259" i="2"/>
  <c r="AD1183" i="2"/>
  <c r="AD1848" i="2"/>
  <c r="AD1676" i="2"/>
  <c r="AD1388" i="2"/>
  <c r="AD1558" i="2"/>
  <c r="AD1138" i="2"/>
  <c r="AD1937" i="2"/>
  <c r="AH1937" i="2" s="1"/>
  <c r="AD1909" i="2"/>
  <c r="AD1358" i="2"/>
  <c r="AD1928" i="2"/>
  <c r="AD1783" i="2"/>
  <c r="AD1419" i="2"/>
  <c r="AD1416" i="2"/>
  <c r="AD1359" i="2"/>
  <c r="AD959" i="2"/>
  <c r="AI959" i="2" s="1"/>
  <c r="AD2204" i="2"/>
  <c r="AD2086" i="2"/>
  <c r="AD1859" i="2"/>
  <c r="AD1875" i="2"/>
  <c r="AD1639" i="2"/>
  <c r="AD1254" i="2"/>
  <c r="AD2140" i="2"/>
  <c r="AD1884" i="2"/>
  <c r="AH1884" i="2" s="1"/>
  <c r="AD1620" i="2"/>
  <c r="AD1576" i="2"/>
  <c r="AD1265" i="2"/>
  <c r="AD1185" i="2"/>
  <c r="AD1256" i="2"/>
  <c r="AD950" i="2"/>
  <c r="AD774" i="2"/>
  <c r="AD883" i="2"/>
  <c r="AI883" i="2" s="1"/>
  <c r="AD785" i="2"/>
  <c r="AD861" i="2"/>
  <c r="AD2057" i="2"/>
  <c r="AD1627" i="2"/>
  <c r="AD1886" i="2"/>
  <c r="AD1096" i="2"/>
  <c r="AD1067" i="2"/>
  <c r="AD800" i="2"/>
  <c r="AI800" i="2" s="1"/>
  <c r="AD717" i="2"/>
  <c r="AD899" i="2"/>
  <c r="AD910" i="2"/>
  <c r="AD1084" i="2"/>
  <c r="AD792" i="2"/>
  <c r="AD709" i="2"/>
  <c r="AD803" i="2"/>
  <c r="AD1735" i="2"/>
  <c r="AI1735" i="2" s="1"/>
  <c r="AD1182" i="2"/>
  <c r="AD730" i="2"/>
  <c r="AD671" i="2"/>
  <c r="AD591" i="2"/>
  <c r="AD50" i="2"/>
  <c r="AD296" i="2"/>
  <c r="AD117" i="2"/>
  <c r="AD1434" i="2"/>
  <c r="AI1434" i="2" s="1"/>
  <c r="AD1079" i="2"/>
  <c r="AD791" i="2"/>
  <c r="AD710" i="2"/>
  <c r="AD647" i="2"/>
  <c r="AD1355" i="2"/>
  <c r="AD860" i="2"/>
  <c r="AD773" i="2"/>
  <c r="AD476" i="2"/>
  <c r="AH476" i="2" s="1"/>
  <c r="AD420" i="2"/>
  <c r="AD646" i="2"/>
  <c r="AD431" i="2"/>
  <c r="AD240" i="2"/>
  <c r="AD189" i="2"/>
  <c r="AD73" i="2"/>
  <c r="AD728" i="2"/>
  <c r="AD483" i="2"/>
  <c r="AH483" i="2" s="1"/>
  <c r="AD526" i="2"/>
  <c r="AD92" i="2"/>
  <c r="AD202" i="2"/>
  <c r="AD29" i="2"/>
  <c r="AD1100" i="2"/>
  <c r="AD884" i="2"/>
  <c r="AD478" i="2"/>
  <c r="AD511" i="2"/>
  <c r="AI511" i="2" s="1"/>
  <c r="AD148" i="2"/>
  <c r="AD1699" i="2"/>
  <c r="AH1699" i="2" s="1"/>
  <c r="AD778" i="2"/>
  <c r="AD576" i="2"/>
  <c r="AD656" i="2"/>
  <c r="AD401" i="2"/>
  <c r="AD199" i="2"/>
  <c r="AD251" i="2"/>
  <c r="AH251" i="2" s="1"/>
  <c r="AD320" i="2"/>
  <c r="AD83" i="2"/>
  <c r="AD18" i="2"/>
  <c r="AD940" i="2"/>
  <c r="AD898" i="2"/>
  <c r="AD657" i="2"/>
  <c r="AD139" i="2"/>
  <c r="AD1753" i="2"/>
  <c r="AH1753" i="2" s="1"/>
  <c r="AD962" i="2"/>
  <c r="AD539" i="2"/>
  <c r="AD642" i="2"/>
  <c r="AD237" i="2"/>
  <c r="AD75" i="2"/>
  <c r="AD239" i="2"/>
  <c r="AD648" i="2"/>
  <c r="AD541" i="2"/>
  <c r="AI541" i="2" s="1"/>
  <c r="AD1786" i="2"/>
  <c r="AD310" i="2"/>
  <c r="AD193" i="2"/>
  <c r="AD605" i="2"/>
  <c r="AD79" i="2"/>
  <c r="AD243" i="2"/>
  <c r="AD652" i="2"/>
  <c r="AD547" i="2"/>
  <c r="AH547" i="2" s="1"/>
  <c r="AD407" i="2"/>
  <c r="AD582" i="2"/>
  <c r="AD1071" i="2"/>
  <c r="AD352" i="2"/>
  <c r="AD586" i="2"/>
  <c r="AD1133" i="2"/>
  <c r="AD288" i="2"/>
  <c r="AD409" i="2"/>
  <c r="AI409" i="2" s="1"/>
  <c r="AD27" i="2"/>
  <c r="AD411" i="2"/>
  <c r="AD592" i="2"/>
  <c r="AD355" i="2"/>
  <c r="AD33" i="2"/>
  <c r="AD417" i="2"/>
  <c r="AD594" i="2"/>
  <c r="AD127" i="2"/>
  <c r="AH127" i="2" s="1"/>
  <c r="AD129" i="2"/>
  <c r="AD645" i="2"/>
  <c r="AD380" i="2"/>
  <c r="AD921" i="2"/>
  <c r="AD137" i="2"/>
  <c r="AD655" i="2"/>
  <c r="AD890" i="2"/>
  <c r="AD94" i="2"/>
  <c r="AH94" i="2" s="1"/>
  <c r="AD396" i="2"/>
  <c r="AD677" i="2"/>
  <c r="AD1587" i="2"/>
  <c r="AD534" i="2"/>
  <c r="AD293" i="2"/>
  <c r="AD400" i="2"/>
  <c r="AD1087" i="2"/>
  <c r="AD37" i="2"/>
  <c r="AI37" i="2" s="1"/>
  <c r="AD295" i="2"/>
  <c r="AD406" i="2"/>
  <c r="AD643" i="2"/>
  <c r="Z58" i="2"/>
  <c r="Z59" i="2"/>
  <c r="Z60" i="2"/>
  <c r="Z57" i="2"/>
  <c r="AE1741" i="3"/>
  <c r="AD1741" i="3"/>
  <c r="AF1741" i="3"/>
  <c r="AD1770" i="3"/>
  <c r="AF1770" i="3"/>
  <c r="AE1770" i="3"/>
  <c r="AD1769" i="3"/>
  <c r="AE1769" i="3"/>
  <c r="AF1769" i="3"/>
  <c r="AD1742" i="3"/>
  <c r="AF1742" i="3"/>
  <c r="AE1742" i="3"/>
  <c r="AG2488" i="3"/>
  <c r="AH2488" i="3"/>
  <c r="AH2468" i="3"/>
  <c r="AG2468" i="3"/>
  <c r="AG2467" i="3"/>
  <c r="AH2467" i="3"/>
  <c r="AG2514" i="3"/>
  <c r="AG2479" i="3"/>
  <c r="AH2479" i="3"/>
  <c r="AG2470" i="3"/>
  <c r="AH2470" i="3"/>
  <c r="AH2469" i="3"/>
  <c r="AG2469" i="3"/>
  <c r="AG2503" i="3"/>
  <c r="AH821" i="3"/>
  <c r="AG821" i="3"/>
  <c r="AH829" i="3"/>
  <c r="AG829" i="3"/>
  <c r="AG830" i="3"/>
  <c r="AH830" i="3"/>
  <c r="AH833" i="3"/>
  <c r="AG833" i="3"/>
  <c r="AG834" i="3"/>
  <c r="AH834" i="3"/>
  <c r="AG845" i="3"/>
  <c r="AG841" i="3"/>
  <c r="AH841" i="3"/>
  <c r="AG1541" i="3"/>
  <c r="AH1541" i="3"/>
  <c r="AG1560" i="3"/>
  <c r="AH1560" i="3"/>
  <c r="AH1561" i="3"/>
  <c r="AH1562" i="3" s="1"/>
  <c r="AG1561" i="3"/>
  <c r="AH1547" i="3"/>
  <c r="AG1547" i="3"/>
  <c r="AH1536" i="3"/>
  <c r="AG1536" i="3"/>
  <c r="AH1537" i="3"/>
  <c r="AG1537" i="3"/>
  <c r="AG1566" i="3"/>
  <c r="AG1575" i="3"/>
  <c r="AE2302" i="3"/>
  <c r="AF2302" i="3"/>
  <c r="AD2302" i="3"/>
  <c r="AD2300" i="3"/>
  <c r="AF2300" i="3"/>
  <c r="AE2300" i="3"/>
  <c r="AD2285" i="3"/>
  <c r="AF2285" i="3"/>
  <c r="AE2285" i="3"/>
  <c r="AE2291" i="3"/>
  <c r="AF2291" i="3"/>
  <c r="AD2291" i="3"/>
  <c r="AD2278" i="3"/>
  <c r="AF2278" i="3"/>
  <c r="AE2278" i="3"/>
  <c r="AD2268" i="3"/>
  <c r="AF2268" i="3"/>
  <c r="AE2268" i="3"/>
  <c r="AH3065" i="3"/>
  <c r="AG3065" i="3"/>
  <c r="AG3098" i="3"/>
  <c r="AH3053" i="3"/>
  <c r="AG3053" i="3"/>
  <c r="AH3048" i="3"/>
  <c r="AG3048" i="3"/>
  <c r="AH3072" i="3"/>
  <c r="AG3072" i="3"/>
  <c r="AG3084" i="3"/>
  <c r="AG3093" i="3"/>
  <c r="AE332" i="3"/>
  <c r="AD332" i="3"/>
  <c r="AF332" i="3"/>
  <c r="AD324" i="3"/>
  <c r="AE324" i="3"/>
  <c r="AF324" i="3"/>
  <c r="AF326" i="3"/>
  <c r="AE326" i="3"/>
  <c r="AD326" i="3"/>
  <c r="AD295" i="3"/>
  <c r="AE295" i="3"/>
  <c r="AF295" i="3"/>
  <c r="AD299" i="3"/>
  <c r="AE299" i="3"/>
  <c r="AF299" i="3"/>
  <c r="AD308" i="3"/>
  <c r="AE308" i="3"/>
  <c r="AF308" i="3"/>
  <c r="AG2825" i="3"/>
  <c r="AH2825" i="3"/>
  <c r="AG2841" i="3"/>
  <c r="AG2844" i="3"/>
  <c r="AG2817" i="3"/>
  <c r="AH2817" i="3"/>
  <c r="AH2801" i="3"/>
  <c r="AG2801" i="3"/>
  <c r="AG2847" i="3"/>
  <c r="AH2816" i="3"/>
  <c r="AG2816" i="3"/>
  <c r="AD531" i="3"/>
  <c r="AF531" i="3"/>
  <c r="AE531" i="3"/>
  <c r="AE514" i="3"/>
  <c r="AD514" i="3"/>
  <c r="AF514" i="3"/>
  <c r="AD525" i="3"/>
  <c r="AF525" i="3"/>
  <c r="AE525" i="3"/>
  <c r="AD562" i="3"/>
  <c r="AE562" i="3"/>
  <c r="AF562" i="3"/>
  <c r="AD488" i="3"/>
  <c r="AF488" i="3"/>
  <c r="AE488" i="3"/>
  <c r="AE513" i="3"/>
  <c r="AD513" i="3"/>
  <c r="AF513" i="3"/>
  <c r="AE547" i="3"/>
  <c r="AF547" i="3"/>
  <c r="AD547" i="3"/>
  <c r="AE573" i="3"/>
  <c r="AD573" i="3"/>
  <c r="AF573" i="3"/>
  <c r="AF572" i="3"/>
  <c r="AD572" i="3"/>
  <c r="AE572" i="3"/>
  <c r="AD516" i="3"/>
  <c r="AF516" i="3"/>
  <c r="AE516" i="3"/>
  <c r="AF487" i="3"/>
  <c r="AD487" i="3"/>
  <c r="AE487" i="3"/>
  <c r="AD564" i="3"/>
  <c r="AF564" i="3"/>
  <c r="AE564" i="3"/>
  <c r="AF566" i="3"/>
  <c r="AE566" i="3"/>
  <c r="AD566" i="3"/>
  <c r="AH2624" i="3"/>
  <c r="AG2624" i="3"/>
  <c r="AG2604" i="3"/>
  <c r="AH2604" i="3"/>
  <c r="AG2638" i="3"/>
  <c r="AG2628" i="3"/>
  <c r="AH2628" i="3"/>
  <c r="AG2603" i="3"/>
  <c r="AH2603" i="3"/>
  <c r="AH26" i="3"/>
  <c r="AG26" i="3"/>
  <c r="AH38" i="3"/>
  <c r="AG38" i="3"/>
  <c r="AG58" i="3"/>
  <c r="AH39" i="3"/>
  <c r="AG39" i="3"/>
  <c r="AG43" i="3"/>
  <c r="AG29" i="3"/>
  <c r="AH29" i="3"/>
  <c r="AG60" i="3"/>
  <c r="AG57" i="3"/>
  <c r="AG695" i="3"/>
  <c r="AH695" i="3"/>
  <c r="AH688" i="3"/>
  <c r="AG688" i="3"/>
  <c r="AH709" i="3"/>
  <c r="AG709" i="3"/>
  <c r="AG723" i="3"/>
  <c r="AG714" i="3"/>
  <c r="AG710" i="3"/>
  <c r="AH710" i="3"/>
  <c r="AG726" i="3"/>
  <c r="AG725" i="3"/>
  <c r="AH708" i="3"/>
  <c r="AG708" i="3"/>
  <c r="AG717" i="3"/>
  <c r="AD1005" i="3"/>
  <c r="AF1005" i="3"/>
  <c r="AE1005" i="3"/>
  <c r="AD1042" i="3"/>
  <c r="AE1042" i="3"/>
  <c r="AF1042" i="3"/>
  <c r="AE1018" i="3"/>
  <c r="AF1018" i="3"/>
  <c r="AD1018" i="3"/>
  <c r="AE1033" i="3"/>
  <c r="AD1033" i="3"/>
  <c r="AF1033" i="3"/>
  <c r="AD1054" i="3"/>
  <c r="AE1054" i="3"/>
  <c r="AF1054" i="3"/>
  <c r="AF1010" i="3"/>
  <c r="AD1010" i="3"/>
  <c r="AE1010" i="3"/>
  <c r="AE1007" i="3"/>
  <c r="AD1007" i="3"/>
  <c r="AF1007" i="3"/>
  <c r="AE1045" i="3"/>
  <c r="AD1045" i="3"/>
  <c r="AF1045" i="3"/>
  <c r="AD1040" i="3"/>
  <c r="AE1040" i="3"/>
  <c r="AF1040" i="3"/>
  <c r="AF1174" i="3"/>
  <c r="AE1174" i="3"/>
  <c r="AD1174" i="3"/>
  <c r="AE1182" i="3"/>
  <c r="AF1182" i="3"/>
  <c r="AD1182" i="3"/>
  <c r="AD1172" i="3"/>
  <c r="AF1172" i="3"/>
  <c r="AE1172" i="3"/>
  <c r="AD1162" i="3"/>
  <c r="AE1162" i="3"/>
  <c r="AF1162" i="3"/>
  <c r="AD1177" i="3"/>
  <c r="AF1177" i="3"/>
  <c r="AE1177" i="3"/>
  <c r="AG2746" i="3"/>
  <c r="AH2746" i="3"/>
  <c r="AG2758" i="3"/>
  <c r="AH2758" i="3"/>
  <c r="AH2759" i="3"/>
  <c r="AG2759" i="3"/>
  <c r="AG2756" i="3"/>
  <c r="AH2756" i="3"/>
  <c r="AG2761" i="3"/>
  <c r="AH2761" i="3"/>
  <c r="AG2146" i="3"/>
  <c r="AH2146" i="3"/>
  <c r="AG2180" i="3"/>
  <c r="AG2162" i="3"/>
  <c r="AG2150" i="3"/>
  <c r="AH2150" i="3"/>
  <c r="AH2340" i="2"/>
  <c r="AD1771" i="3"/>
  <c r="AE1771" i="3"/>
  <c r="AF1771" i="3"/>
  <c r="AE1750" i="3"/>
  <c r="AD1750" i="3"/>
  <c r="AF1750" i="3"/>
  <c r="AD1738" i="3"/>
  <c r="AF1738" i="3"/>
  <c r="AE1738" i="3"/>
  <c r="AD1751" i="3"/>
  <c r="AE1751" i="3"/>
  <c r="AF1751" i="3"/>
  <c r="AD1747" i="3"/>
  <c r="AE1747" i="3"/>
  <c r="AF1747" i="3"/>
  <c r="AG2484" i="3"/>
  <c r="AH2484" i="3"/>
  <c r="AH2474" i="3"/>
  <c r="AG2474" i="3"/>
  <c r="AH2483" i="3"/>
  <c r="AG2483" i="3"/>
  <c r="AG818" i="3"/>
  <c r="AH818" i="3"/>
  <c r="AG810" i="3"/>
  <c r="AH810" i="3"/>
  <c r="AG809" i="3"/>
  <c r="AH809" i="3"/>
  <c r="AH819" i="3"/>
  <c r="AG819" i="3"/>
  <c r="AG854" i="3"/>
  <c r="AG847" i="3"/>
  <c r="AG1534" i="3"/>
  <c r="AH1534" i="3"/>
  <c r="AH1535" i="3"/>
  <c r="AG1535" i="3"/>
  <c r="AG1578" i="3"/>
  <c r="AH1557" i="3"/>
  <c r="AG1557" i="3"/>
  <c r="AG1573" i="3"/>
  <c r="AG1571" i="3"/>
  <c r="AE2283" i="3"/>
  <c r="AD2283" i="3"/>
  <c r="AF2283" i="3"/>
  <c r="AE2296" i="3"/>
  <c r="AF2296" i="3"/>
  <c r="AD2296" i="3"/>
  <c r="AD2312" i="3"/>
  <c r="AE2312" i="3"/>
  <c r="AF2312" i="3"/>
  <c r="AE2311" i="3"/>
  <c r="AD2311" i="3"/>
  <c r="AF2311" i="3"/>
  <c r="AD2276" i="3"/>
  <c r="AE2276" i="3"/>
  <c r="AF2276" i="3"/>
  <c r="AD2297" i="3"/>
  <c r="AF2297" i="3"/>
  <c r="AE2297" i="3"/>
  <c r="AE2308" i="3"/>
  <c r="AF2308" i="3"/>
  <c r="AD2308" i="3"/>
  <c r="AG3080" i="3"/>
  <c r="AH3080" i="3"/>
  <c r="AG3100" i="3"/>
  <c r="AG3094" i="3"/>
  <c r="AH3061" i="3"/>
  <c r="AG3061" i="3"/>
  <c r="AG3099" i="3"/>
  <c r="AH3058" i="3"/>
  <c r="AG3058" i="3"/>
  <c r="AG3052" i="3"/>
  <c r="AH3052" i="3"/>
  <c r="AE302" i="3"/>
  <c r="AD302" i="3"/>
  <c r="AF302" i="3"/>
  <c r="AF321" i="3"/>
  <c r="AE321" i="3"/>
  <c r="AD321" i="3"/>
  <c r="AF313" i="3"/>
  <c r="AE313" i="3"/>
  <c r="AD313" i="3"/>
  <c r="AD294" i="3"/>
  <c r="AF294" i="3"/>
  <c r="AE294" i="3"/>
  <c r="AD312" i="3"/>
  <c r="AF312" i="3"/>
  <c r="AE312" i="3"/>
  <c r="AD288" i="3"/>
  <c r="AF288" i="3"/>
  <c r="AE288" i="3"/>
  <c r="AH2824" i="3"/>
  <c r="AG2824" i="3"/>
  <c r="AG2845" i="3"/>
  <c r="AH2821" i="3"/>
  <c r="AG2821" i="3"/>
  <c r="AD592" i="3"/>
  <c r="AE592" i="3"/>
  <c r="AF592" i="3"/>
  <c r="AD501" i="3"/>
  <c r="AF501" i="3"/>
  <c r="AE501" i="3"/>
  <c r="AE579" i="3"/>
  <c r="AD579" i="3"/>
  <c r="AF579" i="3"/>
  <c r="AD518" i="3"/>
  <c r="AE518" i="3"/>
  <c r="AF518" i="3"/>
  <c r="AF590" i="3"/>
  <c r="AD590" i="3"/>
  <c r="AE590" i="3"/>
  <c r="AD532" i="3"/>
  <c r="AE532" i="3"/>
  <c r="AF532" i="3"/>
  <c r="AE593" i="3"/>
  <c r="AF593" i="3"/>
  <c r="AD593" i="3"/>
  <c r="AF527" i="3"/>
  <c r="AE527" i="3"/>
  <c r="AD527" i="3"/>
  <c r="AD560" i="3"/>
  <c r="AF560" i="3"/>
  <c r="AE560" i="3"/>
  <c r="AD497" i="3"/>
  <c r="AF497" i="3"/>
  <c r="AE497" i="3"/>
  <c r="AG2610" i="3"/>
  <c r="AH2610" i="3"/>
  <c r="AG2641" i="3"/>
  <c r="AG2639" i="3"/>
  <c r="AH2621" i="3"/>
  <c r="AG2621" i="3"/>
  <c r="AH2619" i="3"/>
  <c r="AG2619" i="3"/>
  <c r="AG25" i="3"/>
  <c r="AH25" i="3"/>
  <c r="AG42" i="3"/>
  <c r="AH33" i="3"/>
  <c r="AG33" i="3"/>
  <c r="AG59" i="3"/>
  <c r="AG46" i="3"/>
  <c r="AG49" i="3"/>
  <c r="AG44" i="3"/>
  <c r="AH20" i="3"/>
  <c r="AG20" i="3"/>
  <c r="AG64" i="3"/>
  <c r="AH694" i="3"/>
  <c r="AG694" i="3"/>
  <c r="AG702" i="3"/>
  <c r="AH702" i="3"/>
  <c r="AG705" i="3"/>
  <c r="AH705" i="3"/>
  <c r="AG701" i="3"/>
  <c r="AH701" i="3"/>
  <c r="AG700" i="3"/>
  <c r="AH700" i="3"/>
  <c r="AG728" i="3"/>
  <c r="AG703" i="3"/>
  <c r="AH703" i="3"/>
  <c r="AG720" i="3"/>
  <c r="AD1038" i="3"/>
  <c r="AE1038" i="3"/>
  <c r="AF1038" i="3"/>
  <c r="AF1044" i="3"/>
  <c r="AE1044" i="3"/>
  <c r="AD1044" i="3"/>
  <c r="AE1013" i="3"/>
  <c r="AD1013" i="3"/>
  <c r="AF1013" i="3"/>
  <c r="AF1032" i="3"/>
  <c r="AE1032" i="3"/>
  <c r="AD1032" i="3"/>
  <c r="AD1024" i="3"/>
  <c r="AE1024" i="3"/>
  <c r="AF1024" i="3"/>
  <c r="AD1185" i="3"/>
  <c r="AF1185" i="3"/>
  <c r="AE1185" i="3"/>
  <c r="AD1184" i="3"/>
  <c r="AF1184" i="3"/>
  <c r="AE1184" i="3"/>
  <c r="AD1157" i="3"/>
  <c r="AE1157" i="3"/>
  <c r="AF1157" i="3"/>
  <c r="AE1186" i="3"/>
  <c r="AD1186" i="3"/>
  <c r="AF1186" i="3"/>
  <c r="AD1168" i="3"/>
  <c r="AF1168" i="3"/>
  <c r="AE1168" i="3"/>
  <c r="AD1156" i="3"/>
  <c r="AF1156" i="3"/>
  <c r="AE1156" i="3"/>
  <c r="AH2735" i="3"/>
  <c r="AG2735" i="3"/>
  <c r="AG2757" i="3"/>
  <c r="AH2757" i="3"/>
  <c r="AG2778" i="3"/>
  <c r="AG2771" i="3"/>
  <c r="AG2754" i="3"/>
  <c r="AH2754" i="3"/>
  <c r="AG2769" i="3"/>
  <c r="AG2179" i="3"/>
  <c r="AG2163" i="3"/>
  <c r="AG2168" i="3"/>
  <c r="AG2178" i="3"/>
  <c r="AG2158" i="3"/>
  <c r="AG2174" i="3"/>
  <c r="AH2134" i="3"/>
  <c r="AG2134" i="3"/>
  <c r="AG2175" i="3"/>
  <c r="AD1773" i="3"/>
  <c r="AF1773" i="3"/>
  <c r="AE1773" i="3"/>
  <c r="AF1753" i="3"/>
  <c r="AD1753" i="3"/>
  <c r="AE1753" i="3"/>
  <c r="AG2498" i="3"/>
  <c r="AH2465" i="3"/>
  <c r="AG2465" i="3"/>
  <c r="AH2478" i="3"/>
  <c r="AG2478" i="3"/>
  <c r="AG816" i="3"/>
  <c r="AH816" i="3"/>
  <c r="AG851" i="3"/>
  <c r="AG835" i="3"/>
  <c r="AH835" i="3"/>
  <c r="AG832" i="3"/>
  <c r="AH832" i="3"/>
  <c r="AG1533" i="3"/>
  <c r="AH1533" i="3"/>
  <c r="AH1559" i="3"/>
  <c r="AG1559" i="3"/>
  <c r="AG1577" i="3"/>
  <c r="AH1565" i="3"/>
  <c r="AG1565" i="3"/>
  <c r="AG1568" i="3"/>
  <c r="AH1568" i="3"/>
  <c r="AH1577" i="3" s="1"/>
  <c r="AG1569" i="3"/>
  <c r="AH1569" i="3"/>
  <c r="AG1563" i="3"/>
  <c r="AH1563" i="3"/>
  <c r="AH1550" i="3"/>
  <c r="AG1550" i="3"/>
  <c r="AG1553" i="3"/>
  <c r="AH1553" i="3"/>
  <c r="AE2307" i="3"/>
  <c r="AD2307" i="3"/>
  <c r="AF2307" i="3"/>
  <c r="AF2275" i="3"/>
  <c r="AD2275" i="3"/>
  <c r="AE2275" i="3"/>
  <c r="AD2309" i="3"/>
  <c r="AF2309" i="3"/>
  <c r="AE2309" i="3"/>
  <c r="AE2292" i="3"/>
  <c r="AF2292" i="3"/>
  <c r="AD2292" i="3"/>
  <c r="AF2290" i="3"/>
  <c r="AE2290" i="3"/>
  <c r="AD2290" i="3"/>
  <c r="AG3090" i="3"/>
  <c r="AH3082" i="3"/>
  <c r="AG3082" i="3"/>
  <c r="AG3067" i="3"/>
  <c r="AH3067" i="3"/>
  <c r="AG3068" i="3"/>
  <c r="AH3068" i="3"/>
  <c r="AH3078" i="3"/>
  <c r="AG3078" i="3"/>
  <c r="AH3049" i="3"/>
  <c r="AG3049" i="3"/>
  <c r="AG3096" i="3"/>
  <c r="AD322" i="3"/>
  <c r="AE322" i="3"/>
  <c r="AF322" i="3"/>
  <c r="AD311" i="3"/>
  <c r="AF311" i="3"/>
  <c r="AE311" i="3"/>
  <c r="AE307" i="3"/>
  <c r="AF307" i="3"/>
  <c r="AD307" i="3"/>
  <c r="AF331" i="3"/>
  <c r="AD331" i="3"/>
  <c r="AE331" i="3"/>
  <c r="AG303" i="3"/>
  <c r="AF303" i="3"/>
  <c r="AD303" i="3"/>
  <c r="AE303" i="3"/>
  <c r="AF291" i="3"/>
  <c r="AE291" i="3"/>
  <c r="AD291" i="3"/>
  <c r="AD297" i="3"/>
  <c r="AF297" i="3"/>
  <c r="AE297" i="3"/>
  <c r="AD327" i="3"/>
  <c r="AF327" i="3"/>
  <c r="AE327" i="3"/>
  <c r="Y306" i="3"/>
  <c r="AD318" i="3"/>
  <c r="AF318" i="3"/>
  <c r="AE318" i="3"/>
  <c r="AD306" i="3"/>
  <c r="AF306" i="3"/>
  <c r="AE306" i="3"/>
  <c r="AA293" i="3"/>
  <c r="AA309" i="3"/>
  <c r="AA289" i="3"/>
  <c r="W308" i="3"/>
  <c r="W297" i="3"/>
  <c r="Y297" i="3" s="1"/>
  <c r="AA295" i="3"/>
  <c r="AG295" i="3" s="1"/>
  <c r="W298" i="3"/>
  <c r="AA319" i="3"/>
  <c r="AA334" i="3"/>
  <c r="W333" i="3"/>
  <c r="AA332" i="3"/>
  <c r="W327" i="3"/>
  <c r="W329" i="3"/>
  <c r="W288" i="3"/>
  <c r="W307" i="3"/>
  <c r="Y307" i="3" s="1"/>
  <c r="W290" i="3"/>
  <c r="Y290" i="3" s="1"/>
  <c r="AA312" i="3"/>
  <c r="AG312" i="3" s="1"/>
  <c r="AA283" i="3"/>
  <c r="AA287" i="3"/>
  <c r="W313" i="3"/>
  <c r="Y313" i="3" s="1"/>
  <c r="W331" i="3"/>
  <c r="Y331" i="3" s="1"/>
  <c r="AA328" i="3"/>
  <c r="W309" i="3"/>
  <c r="W334" i="3"/>
  <c r="Y334" i="3" s="1"/>
  <c r="W291" i="3"/>
  <c r="Y291" i="3" s="1"/>
  <c r="AA310" i="3"/>
  <c r="AA292" i="3"/>
  <c r="W317" i="3"/>
  <c r="W286" i="3"/>
  <c r="AA288" i="3"/>
  <c r="AG288" i="3" s="1"/>
  <c r="AA314" i="3"/>
  <c r="AA333" i="3"/>
  <c r="W306" i="3"/>
  <c r="W314" i="3"/>
  <c r="AA305" i="3"/>
  <c r="AA294" i="3"/>
  <c r="AH294" i="3" s="1"/>
  <c r="W312" i="3"/>
  <c r="W295" i="3"/>
  <c r="AA284" i="3"/>
  <c r="W289" i="3"/>
  <c r="Y289" i="3" s="1"/>
  <c r="W293" i="3"/>
  <c r="W316" i="3"/>
  <c r="AA303" i="3"/>
  <c r="AH303" i="3" s="1"/>
  <c r="AA308" i="3"/>
  <c r="AG308" i="3" s="1"/>
  <c r="AA316" i="3"/>
  <c r="AA315" i="3"/>
  <c r="W296" i="3"/>
  <c r="Y296" i="3" s="1"/>
  <c r="W315" i="3"/>
  <c r="Y315" i="3" s="1"/>
  <c r="AA299" i="3"/>
  <c r="AH299" i="3" s="1"/>
  <c r="W287" i="3"/>
  <c r="Y287" i="3" s="1"/>
  <c r="AA290" i="3"/>
  <c r="AA297" i="3"/>
  <c r="AH297" i="3" s="1"/>
  <c r="AA320" i="3"/>
  <c r="AA304" i="3"/>
  <c r="W311" i="3"/>
  <c r="W319" i="3"/>
  <c r="W318" i="3"/>
  <c r="Y318" i="3" s="1"/>
  <c r="W299" i="3"/>
  <c r="AA317" i="3"/>
  <c r="W302" i="3"/>
  <c r="AA291" i="3"/>
  <c r="AG291" i="3" s="1"/>
  <c r="W292" i="3"/>
  <c r="AA300" i="3"/>
  <c r="W323" i="3"/>
  <c r="AA313" i="3"/>
  <c r="AG313" i="3" s="1"/>
  <c r="W321" i="3"/>
  <c r="AA321" i="3"/>
  <c r="AG321" i="3" s="1"/>
  <c r="AA323" i="3"/>
  <c r="W283" i="3"/>
  <c r="AA301" i="3"/>
  <c r="AA318" i="3"/>
  <c r="AH318" i="3" s="1"/>
  <c r="W305" i="3"/>
  <c r="Y305" i="3" s="1"/>
  <c r="W294" i="3"/>
  <c r="AA296" i="3"/>
  <c r="W303" i="3"/>
  <c r="AA325" i="3"/>
  <c r="AA322" i="3"/>
  <c r="AG322" i="3" s="1"/>
  <c r="W325" i="3"/>
  <c r="Y325" i="3" s="1"/>
  <c r="W322" i="3"/>
  <c r="W326" i="3"/>
  <c r="AA286" i="3"/>
  <c r="W304" i="3"/>
  <c r="W285" i="3"/>
  <c r="Y285" i="3" s="1"/>
  <c r="AA311" i="3"/>
  <c r="AG311" i="3" s="1"/>
  <c r="W300" i="3"/>
  <c r="W284" i="3"/>
  <c r="Y284" i="3" s="1"/>
  <c r="W310" i="3"/>
  <c r="Y310" i="3" s="1"/>
  <c r="W328" i="3"/>
  <c r="AA327" i="3"/>
  <c r="AG327" i="3" s="1"/>
  <c r="W330" i="3"/>
  <c r="Y330" i="3" s="1"/>
  <c r="AA331" i="3"/>
  <c r="AG331" i="3" s="1"/>
  <c r="W332" i="3"/>
  <c r="AA282" i="3"/>
  <c r="AA298" i="3"/>
  <c r="W301" i="3"/>
  <c r="AA307" i="3"/>
  <c r="AH307" i="3" s="1"/>
  <c r="AA326" i="3"/>
  <c r="AG326" i="3" s="1"/>
  <c r="AA285" i="3"/>
  <c r="W324" i="3"/>
  <c r="Y324" i="3" s="1"/>
  <c r="AA302" i="3"/>
  <c r="AG302" i="3" s="1"/>
  <c r="AA329" i="3"/>
  <c r="W320" i="3"/>
  <c r="AA324" i="3"/>
  <c r="AG324" i="3" s="1"/>
  <c r="W282" i="3"/>
  <c r="AA306" i="3"/>
  <c r="AH306" i="3" s="1"/>
  <c r="AA330" i="3"/>
  <c r="AA344" i="3"/>
  <c r="AA341" i="3"/>
  <c r="AA335" i="3"/>
  <c r="W343" i="3"/>
  <c r="AA339" i="3"/>
  <c r="AA336" i="3"/>
  <c r="AA343" i="3"/>
  <c r="W339" i="3"/>
  <c r="W336" i="3"/>
  <c r="AA342" i="3"/>
  <c r="AA338" i="3"/>
  <c r="W342" i="3"/>
  <c r="W338" i="3"/>
  <c r="AA340" i="3"/>
  <c r="AA337" i="3"/>
  <c r="W340" i="3"/>
  <c r="W337" i="3"/>
  <c r="W344" i="3"/>
  <c r="W341" i="3"/>
  <c r="W335" i="3"/>
  <c r="AG2797" i="3"/>
  <c r="AH2797" i="3"/>
  <c r="AG2831" i="3"/>
  <c r="AG2833" i="3"/>
  <c r="AG2826" i="3"/>
  <c r="AH2826" i="3"/>
  <c r="AG2827" i="3"/>
  <c r="AH2827" i="3"/>
  <c r="AH2812" i="3"/>
  <c r="AG2812" i="3"/>
  <c r="AG2808" i="3"/>
  <c r="AH2808" i="3"/>
  <c r="AG2822" i="3"/>
  <c r="AH2822" i="3"/>
  <c r="AH2804" i="3"/>
  <c r="AG2804" i="3"/>
  <c r="AD500" i="3"/>
  <c r="AF500" i="3"/>
  <c r="AE500" i="3"/>
  <c r="AD529" i="3"/>
  <c r="AE529" i="3"/>
  <c r="AF529" i="3"/>
  <c r="AD508" i="3"/>
  <c r="AF508" i="3"/>
  <c r="AE508" i="3"/>
  <c r="AD565" i="3"/>
  <c r="AE565" i="3"/>
  <c r="AF565" i="3"/>
  <c r="AE574" i="3"/>
  <c r="AF574" i="3"/>
  <c r="AD574" i="3"/>
  <c r="AE599" i="3"/>
  <c r="AD599" i="3"/>
  <c r="AF599" i="3"/>
  <c r="AD576" i="3"/>
  <c r="AF576" i="3"/>
  <c r="AE576" i="3"/>
  <c r="AF512" i="3"/>
  <c r="AE512" i="3"/>
  <c r="AD512" i="3"/>
  <c r="AD561" i="3"/>
  <c r="AF561" i="3"/>
  <c r="AE561" i="3"/>
  <c r="AF490" i="3"/>
  <c r="AD490" i="3"/>
  <c r="AE490" i="3"/>
  <c r="AD519" i="3"/>
  <c r="AF519" i="3"/>
  <c r="AE519" i="3"/>
  <c r="AF598" i="3"/>
  <c r="AD598" i="3"/>
  <c r="AE598" i="3"/>
  <c r="AH2596" i="3"/>
  <c r="AG2596" i="3"/>
  <c r="AG2598" i="3"/>
  <c r="AH2598" i="3"/>
  <c r="AG2617" i="3"/>
  <c r="AH2617" i="3"/>
  <c r="AH2597" i="3"/>
  <c r="AG2597" i="3"/>
  <c r="AH2618" i="3"/>
  <c r="AG2618" i="3"/>
  <c r="AH2600" i="3"/>
  <c r="AG2600" i="3"/>
  <c r="AG2607" i="3"/>
  <c r="AH2607" i="3"/>
  <c r="AG2647" i="3"/>
  <c r="AG47" i="3"/>
  <c r="AH47" i="3"/>
  <c r="AH48" i="3" s="1"/>
  <c r="AH36" i="3"/>
  <c r="AG36" i="3"/>
  <c r="AH27" i="3"/>
  <c r="AG27" i="3"/>
  <c r="AH22" i="3"/>
  <c r="AG22" i="3"/>
  <c r="AH40" i="3"/>
  <c r="AH45" i="3" s="1"/>
  <c r="AG40" i="3"/>
  <c r="AH19" i="3"/>
  <c r="AG19" i="3"/>
  <c r="AG51" i="3"/>
  <c r="AH679" i="3"/>
  <c r="AG679" i="3"/>
  <c r="AG691" i="3"/>
  <c r="AH691" i="3"/>
  <c r="AG729" i="3"/>
  <c r="AG730" i="3"/>
  <c r="AG712" i="3"/>
  <c r="AH712" i="3"/>
  <c r="AG722" i="3"/>
  <c r="AG713" i="3"/>
  <c r="AH713" i="3"/>
  <c r="AH714" i="3" s="1"/>
  <c r="AD1057" i="3"/>
  <c r="AF1057" i="3"/>
  <c r="AE1057" i="3"/>
  <c r="AE1053" i="3"/>
  <c r="AD1053" i="3"/>
  <c r="AF1053" i="3"/>
  <c r="AD1028" i="3"/>
  <c r="AF1028" i="3"/>
  <c r="AE1028" i="3"/>
  <c r="AF1051" i="3"/>
  <c r="AE1051" i="3"/>
  <c r="AD1051" i="3"/>
  <c r="AF1008" i="3"/>
  <c r="AD1008" i="3"/>
  <c r="AE1008" i="3"/>
  <c r="AD1170" i="3"/>
  <c r="AF1170" i="3"/>
  <c r="AE1170" i="3"/>
  <c r="AE1187" i="3"/>
  <c r="AD1187" i="3"/>
  <c r="AF1187" i="3"/>
  <c r="AE1148" i="3"/>
  <c r="AD1148" i="3"/>
  <c r="AF1148" i="3"/>
  <c r="AD1149" i="3"/>
  <c r="AE1149" i="3"/>
  <c r="AF1149" i="3"/>
  <c r="AD1140" i="3"/>
  <c r="AF1140" i="3"/>
  <c r="AE1140" i="3"/>
  <c r="AG2764" i="3"/>
  <c r="AH2738" i="3"/>
  <c r="AG2738" i="3"/>
  <c r="AG2742" i="3"/>
  <c r="AH2742" i="3"/>
  <c r="AG2729" i="3"/>
  <c r="AH2729" i="3"/>
  <c r="AG2739" i="3"/>
  <c r="AH2739" i="3"/>
  <c r="AG2736" i="3"/>
  <c r="AH2736" i="3"/>
  <c r="AG2775" i="3"/>
  <c r="AG2760" i="3"/>
  <c r="AH2760" i="3"/>
  <c r="AG2143" i="3"/>
  <c r="AH2143" i="3"/>
  <c r="AF1735" i="3"/>
  <c r="AE1735" i="3"/>
  <c r="AD1735" i="3"/>
  <c r="AD1765" i="3"/>
  <c r="AF1765" i="3"/>
  <c r="AE1765" i="3"/>
  <c r="AD1746" i="3"/>
  <c r="AF1746" i="3"/>
  <c r="AE1746" i="3"/>
  <c r="AE1780" i="3"/>
  <c r="AF1780" i="3"/>
  <c r="AD1780" i="3"/>
  <c r="AD1766" i="3"/>
  <c r="AF1766" i="3"/>
  <c r="AE1766" i="3"/>
  <c r="AE1768" i="3"/>
  <c r="AD1768" i="3"/>
  <c r="AF1768" i="3"/>
  <c r="AD1762" i="3"/>
  <c r="AF1762" i="3"/>
  <c r="AE1762" i="3"/>
  <c r="AE1767" i="3"/>
  <c r="AF1767" i="3"/>
  <c r="AD1767" i="3"/>
  <c r="AF1754" i="3"/>
  <c r="AE1754" i="3"/>
  <c r="AD1754" i="3"/>
  <c r="AG2504" i="3"/>
  <c r="AG2497" i="3"/>
  <c r="AG2480" i="3"/>
  <c r="AH2480" i="3"/>
  <c r="AH2481" i="3"/>
  <c r="AG2481" i="3"/>
  <c r="AH2476" i="3"/>
  <c r="AG2476" i="3"/>
  <c r="AH2487" i="3"/>
  <c r="AG2487" i="3"/>
  <c r="AG2499" i="3"/>
  <c r="AG826" i="3"/>
  <c r="AH826" i="3"/>
  <c r="AH817" i="3"/>
  <c r="AG817" i="3"/>
  <c r="AH837" i="3"/>
  <c r="AG837" i="3"/>
  <c r="AG860" i="3"/>
  <c r="AG852" i="3"/>
  <c r="AG840" i="3"/>
  <c r="AH840" i="3"/>
  <c r="AG853" i="3"/>
  <c r="AG1545" i="3"/>
  <c r="AH1545" i="3"/>
  <c r="AG1584" i="3"/>
  <c r="AH1558" i="3"/>
  <c r="AG1558" i="3"/>
  <c r="AG1581" i="3"/>
  <c r="AG1564" i="3"/>
  <c r="AH1564" i="3"/>
  <c r="AD2261" i="3"/>
  <c r="AF2261" i="3"/>
  <c r="AE2261" i="3"/>
  <c r="AD2279" i="3"/>
  <c r="AF2279" i="3"/>
  <c r="AE2279" i="3"/>
  <c r="AE2295" i="3"/>
  <c r="AF2295" i="3"/>
  <c r="AD2295" i="3"/>
  <c r="AE2263" i="3"/>
  <c r="AF2263" i="3"/>
  <c r="AD2263" i="3"/>
  <c r="AD2281" i="3"/>
  <c r="AF2281" i="3"/>
  <c r="AE2281" i="3"/>
  <c r="AD2274" i="3"/>
  <c r="AF2274" i="3"/>
  <c r="AE2274" i="3"/>
  <c r="AG3050" i="3"/>
  <c r="AH3050" i="3"/>
  <c r="AG3083" i="3"/>
  <c r="AH3083" i="3"/>
  <c r="AH3091" i="3" s="1"/>
  <c r="AH3051" i="3"/>
  <c r="AG3051" i="3"/>
  <c r="AG3074" i="3"/>
  <c r="AH3074" i="3"/>
  <c r="AG3088" i="3"/>
  <c r="AH3088" i="3"/>
  <c r="AH3054" i="3"/>
  <c r="AG3054" i="3"/>
  <c r="AG3056" i="3"/>
  <c r="AH3056" i="3"/>
  <c r="AH284" i="3"/>
  <c r="AG284" i="3"/>
  <c r="AD284" i="3"/>
  <c r="AE284" i="3"/>
  <c r="AF284" i="3"/>
  <c r="AH301" i="3"/>
  <c r="AG301" i="3"/>
  <c r="AD301" i="3"/>
  <c r="AF301" i="3"/>
  <c r="AE301" i="3"/>
  <c r="AG283" i="3"/>
  <c r="AH283" i="3"/>
  <c r="AF283" i="3"/>
  <c r="AD283" i="3"/>
  <c r="AE283" i="3"/>
  <c r="Y328" i="3"/>
  <c r="Y304" i="3"/>
  <c r="AG319" i="3"/>
  <c r="AD319" i="3"/>
  <c r="AF319" i="3"/>
  <c r="AE319" i="3"/>
  <c r="Y327" i="3"/>
  <c r="AG325" i="3"/>
  <c r="AF325" i="3"/>
  <c r="AE325" i="3"/>
  <c r="AD325" i="3"/>
  <c r="AG333" i="3"/>
  <c r="AF333" i="3"/>
  <c r="AE333" i="3"/>
  <c r="AD333" i="3"/>
  <c r="AH290" i="3"/>
  <c r="AG290" i="3"/>
  <c r="AD290" i="3"/>
  <c r="AE290" i="3"/>
  <c r="AF290" i="3"/>
  <c r="Y295" i="3"/>
  <c r="Y292" i="3"/>
  <c r="AH2806" i="3"/>
  <c r="AG2806" i="3"/>
  <c r="AH2800" i="3"/>
  <c r="AG2800" i="3"/>
  <c r="AG2835" i="3"/>
  <c r="AG2846" i="3"/>
  <c r="AG2823" i="3"/>
  <c r="AH2823" i="3"/>
  <c r="AG2799" i="3"/>
  <c r="AH2799" i="3"/>
  <c r="AD494" i="3"/>
  <c r="AF494" i="3"/>
  <c r="AE494" i="3"/>
  <c r="AF570" i="3"/>
  <c r="AE570" i="3"/>
  <c r="AD570" i="3"/>
  <c r="AE551" i="3"/>
  <c r="AF551" i="3"/>
  <c r="AD551" i="3"/>
  <c r="AF582" i="3"/>
  <c r="AE582" i="3"/>
  <c r="AD582" i="3"/>
  <c r="AF502" i="3"/>
  <c r="AE502" i="3"/>
  <c r="AD502" i="3"/>
  <c r="AF486" i="3"/>
  <c r="AD486" i="3"/>
  <c r="AE486" i="3"/>
  <c r="AE523" i="3"/>
  <c r="AF523" i="3"/>
  <c r="AD523" i="3"/>
  <c r="AD586" i="3"/>
  <c r="AE586" i="3"/>
  <c r="AF586" i="3"/>
  <c r="AF533" i="3"/>
  <c r="AD533" i="3"/>
  <c r="AE533" i="3"/>
  <c r="AF578" i="3"/>
  <c r="AD578" i="3"/>
  <c r="AE578" i="3"/>
  <c r="AF594" i="3"/>
  <c r="AD594" i="3"/>
  <c r="AE594" i="3"/>
  <c r="AD575" i="3"/>
  <c r="AF575" i="3"/>
  <c r="AE575" i="3"/>
  <c r="AD584" i="3"/>
  <c r="AE584" i="3"/>
  <c r="AF584" i="3"/>
  <c r="AD491" i="3"/>
  <c r="AF491" i="3"/>
  <c r="AE491" i="3"/>
  <c r="AE591" i="3"/>
  <c r="AD591" i="3"/>
  <c r="AF591" i="3"/>
  <c r="AF568" i="3"/>
  <c r="AD568" i="3"/>
  <c r="AE568" i="3"/>
  <c r="AH2601" i="3"/>
  <c r="AG2601" i="3"/>
  <c r="AG2645" i="3"/>
  <c r="AH2620" i="3"/>
  <c r="AG2620" i="3"/>
  <c r="AH2627" i="3"/>
  <c r="AG2627" i="3"/>
  <c r="AG2633" i="3"/>
  <c r="AG2634" i="3"/>
  <c r="AH2615" i="3"/>
  <c r="AG2615" i="3"/>
  <c r="AH14" i="3"/>
  <c r="AG14" i="3"/>
  <c r="AG21" i="3"/>
  <c r="AH21" i="3"/>
  <c r="AG55" i="3"/>
  <c r="AH55" i="3"/>
  <c r="AG54" i="3"/>
  <c r="AH54" i="3"/>
  <c r="AH690" i="3"/>
  <c r="AG690" i="3"/>
  <c r="AG687" i="3"/>
  <c r="AH687" i="3"/>
  <c r="AH704" i="3"/>
  <c r="AG704" i="3"/>
  <c r="AH718" i="3"/>
  <c r="AG718" i="3"/>
  <c r="AF1048" i="3"/>
  <c r="AE1048" i="3"/>
  <c r="AD1048" i="3"/>
  <c r="AF1020" i="3"/>
  <c r="AD1020" i="3"/>
  <c r="AE1020" i="3"/>
  <c r="AD1022" i="3"/>
  <c r="AE1022" i="3"/>
  <c r="AF1022" i="3"/>
  <c r="AD1039" i="3"/>
  <c r="AE1039" i="3"/>
  <c r="AF1039" i="3"/>
  <c r="AE1034" i="3"/>
  <c r="AF1034" i="3"/>
  <c r="AD1034" i="3"/>
  <c r="AD1025" i="3"/>
  <c r="AF1025" i="3"/>
  <c r="AE1025" i="3"/>
  <c r="AD1047" i="3"/>
  <c r="AE1047" i="3"/>
  <c r="AF1047" i="3"/>
  <c r="AD1137" i="3"/>
  <c r="AF1137" i="3"/>
  <c r="AE1137" i="3"/>
  <c r="AD1167" i="3"/>
  <c r="AF1167" i="3"/>
  <c r="AE1167" i="3"/>
  <c r="AD1142" i="3"/>
  <c r="AE1142" i="3"/>
  <c r="AF1142" i="3"/>
  <c r="AD1166" i="3"/>
  <c r="AE1166" i="3"/>
  <c r="AF1166" i="3"/>
  <c r="AH2755" i="3"/>
  <c r="AG2755" i="3"/>
  <c r="AH2753" i="3"/>
  <c r="AG2753" i="3"/>
  <c r="AH2743" i="3"/>
  <c r="AG2743" i="3"/>
  <c r="AG2777" i="3"/>
  <c r="AH2762" i="3"/>
  <c r="AG2762" i="3"/>
  <c r="AG2159" i="3"/>
  <c r="AG2173" i="3"/>
  <c r="AH2151" i="3"/>
  <c r="AG2151" i="3"/>
  <c r="AG2169" i="3"/>
  <c r="AG2160" i="3"/>
  <c r="AG2155" i="3"/>
  <c r="AH2155" i="3"/>
  <c r="AH2138" i="3"/>
  <c r="AG2138" i="3"/>
  <c r="AD1757" i="3"/>
  <c r="AF1757" i="3"/>
  <c r="AE1757" i="3"/>
  <c r="AE1736" i="3"/>
  <c r="AF1736" i="3"/>
  <c r="AD1736" i="3"/>
  <c r="AE1744" i="3"/>
  <c r="AD1744" i="3"/>
  <c r="AF1744" i="3"/>
  <c r="AE1752" i="3"/>
  <c r="AD1752" i="3"/>
  <c r="AF1752" i="3"/>
  <c r="AD1776" i="3"/>
  <c r="AG1776" i="3"/>
  <c r="AE1776" i="3"/>
  <c r="AF1776" i="3"/>
  <c r="AF1764" i="3"/>
  <c r="AE1764" i="3"/>
  <c r="AD1764" i="3"/>
  <c r="AE1772" i="3"/>
  <c r="AF1772" i="3"/>
  <c r="AD1772" i="3"/>
  <c r="AG1772" i="3"/>
  <c r="AF1760" i="3"/>
  <c r="AD1760" i="3"/>
  <c r="AE1760" i="3"/>
  <c r="W1787" i="3"/>
  <c r="AA1787" i="3"/>
  <c r="AA1736" i="3"/>
  <c r="AH1736" i="3" s="1"/>
  <c r="AA1746" i="3"/>
  <c r="AH1746" i="3" s="1"/>
  <c r="W1763" i="3"/>
  <c r="Y1763" i="3" s="1"/>
  <c r="W1749" i="3"/>
  <c r="Y1749" i="3" s="1"/>
  <c r="AA1763" i="3"/>
  <c r="AA1776" i="3"/>
  <c r="W1738" i="3"/>
  <c r="W1772" i="3"/>
  <c r="Y1772" i="3" s="1"/>
  <c r="W1746" i="3"/>
  <c r="Y1746" i="3" s="1"/>
  <c r="AA1743" i="3"/>
  <c r="AA1765" i="3"/>
  <c r="AG1765" i="3" s="1"/>
  <c r="AA1773" i="3"/>
  <c r="AH1773" i="3" s="1"/>
  <c r="AA1781" i="3"/>
  <c r="AA1735" i="3"/>
  <c r="AH1735" i="3" s="1"/>
  <c r="AA1738" i="3"/>
  <c r="AH1738" i="3" s="1"/>
  <c r="W1753" i="3"/>
  <c r="Y1753" i="3" s="1"/>
  <c r="W1767" i="3"/>
  <c r="AA1755" i="3"/>
  <c r="W1770" i="3"/>
  <c r="AA1780" i="3"/>
  <c r="AG1780" i="3" s="1"/>
  <c r="AA1750" i="3"/>
  <c r="AG1750" i="3" s="1"/>
  <c r="W1784" i="3"/>
  <c r="Y1784" i="3" s="1"/>
  <c r="AA1758" i="3"/>
  <c r="AA1749" i="3"/>
  <c r="W1769" i="3"/>
  <c r="W1777" i="3"/>
  <c r="Y1777" i="3" s="1"/>
  <c r="W1785" i="3"/>
  <c r="Y1785" i="3" s="1"/>
  <c r="W1743" i="3"/>
  <c r="Y1743" i="3" s="1"/>
  <c r="AA1753" i="3"/>
  <c r="AG1753" i="3" s="1"/>
  <c r="AA1768" i="3"/>
  <c r="AH1768" i="3" s="1"/>
  <c r="AA1757" i="3"/>
  <c r="AH1757" i="3" s="1"/>
  <c r="W1771" i="3"/>
  <c r="Y1771" i="3" s="1"/>
  <c r="W1782" i="3"/>
  <c r="W1756" i="3"/>
  <c r="W1736" i="3"/>
  <c r="Y1736" i="3" s="1"/>
  <c r="W1759" i="3"/>
  <c r="Y1759" i="3" s="1"/>
  <c r="W1750" i="3"/>
  <c r="Y1750" i="3" s="1"/>
  <c r="AA1769" i="3"/>
  <c r="AH1769" i="3" s="1"/>
  <c r="AA1777" i="3"/>
  <c r="AA1785" i="3"/>
  <c r="W1734" i="3"/>
  <c r="W1745" i="3"/>
  <c r="Y1745" i="3" s="1"/>
  <c r="W1766" i="3"/>
  <c r="AA1761" i="3"/>
  <c r="W1783" i="3"/>
  <c r="Y1783" i="3" s="1"/>
  <c r="W1776" i="3"/>
  <c r="Y1776" i="3" s="1"/>
  <c r="W1740" i="3"/>
  <c r="Y1740" i="3" s="1"/>
  <c r="W1768" i="3"/>
  <c r="Y1768" i="3" s="1"/>
  <c r="W1781" i="3"/>
  <c r="Y1781" i="3" s="1"/>
  <c r="AA1745" i="3"/>
  <c r="W1739" i="3"/>
  <c r="W1764" i="3"/>
  <c r="AA1784" i="3"/>
  <c r="W1780" i="3"/>
  <c r="Y1780" i="3" s="1"/>
  <c r="W1741" i="3"/>
  <c r="Y1741" i="3" s="1"/>
  <c r="AA1770" i="3"/>
  <c r="AG1770" i="3" s="1"/>
  <c r="AA1782" i="3"/>
  <c r="W1751" i="3"/>
  <c r="Y1751" i="3" s="1"/>
  <c r="AA1742" i="3"/>
  <c r="AG1742" i="3" s="1"/>
  <c r="W1765" i="3"/>
  <c r="W1786" i="3"/>
  <c r="AA1739" i="3"/>
  <c r="W1744" i="3"/>
  <c r="Y1744" i="3" s="1"/>
  <c r="AA1771" i="3"/>
  <c r="AG1771" i="3" s="1"/>
  <c r="AA1783" i="3"/>
  <c r="AA1752" i="3"/>
  <c r="AH1752" i="3" s="1"/>
  <c r="W1748" i="3"/>
  <c r="AA1772" i="3"/>
  <c r="AH1772" i="3" s="1"/>
  <c r="AA1740" i="3"/>
  <c r="AA1741" i="3"/>
  <c r="AH1741" i="3" s="1"/>
  <c r="AA1747" i="3"/>
  <c r="AH1747" i="3" s="1"/>
  <c r="W1773" i="3"/>
  <c r="Y1773" i="3" s="1"/>
  <c r="AA1786" i="3"/>
  <c r="AA1754" i="3"/>
  <c r="AG1754" i="3" s="1"/>
  <c r="AA1751" i="3"/>
  <c r="AH1751" i="3" s="1"/>
  <c r="W1774" i="3"/>
  <c r="Y1774" i="3" s="1"/>
  <c r="W1747" i="3"/>
  <c r="W1742" i="3"/>
  <c r="Y1742" i="3" s="1"/>
  <c r="W1754" i="3"/>
  <c r="Y1754" i="3" s="1"/>
  <c r="AA1774" i="3"/>
  <c r="W1737" i="3"/>
  <c r="Y1737" i="3" s="1"/>
  <c r="W1760" i="3"/>
  <c r="W1752" i="3"/>
  <c r="Y1752" i="3" s="1"/>
  <c r="W1775" i="3"/>
  <c r="Y1775" i="3" s="1"/>
  <c r="W1757" i="3"/>
  <c r="Y1757" i="3" s="1"/>
  <c r="AA1748" i="3"/>
  <c r="AA1756" i="3"/>
  <c r="AA1775" i="3"/>
  <c r="W1778" i="3"/>
  <c r="Y1778" i="3" s="1"/>
  <c r="AA1778" i="3"/>
  <c r="W1779" i="3"/>
  <c r="Y1779" i="3" s="1"/>
  <c r="AA1779" i="3"/>
  <c r="AA1737" i="3"/>
  <c r="W1761" i="3"/>
  <c r="Y1761" i="3" s="1"/>
  <c r="AA1744" i="3"/>
  <c r="AH1744" i="3" s="1"/>
  <c r="AA1766" i="3"/>
  <c r="AH1766" i="3" s="1"/>
  <c r="W1762" i="3"/>
  <c r="W1755" i="3"/>
  <c r="AA1764" i="3"/>
  <c r="AG1764" i="3" s="1"/>
  <c r="AA1762" i="3"/>
  <c r="AG1762" i="3" s="1"/>
  <c r="W1758" i="3"/>
  <c r="Y1758" i="3" s="1"/>
  <c r="AA1760" i="3"/>
  <c r="AG1760" i="3" s="1"/>
  <c r="AA1759" i="3"/>
  <c r="AA1767" i="3"/>
  <c r="AH1767" i="3" s="1"/>
  <c r="W1793" i="3"/>
  <c r="AA1789" i="3"/>
  <c r="W1792" i="3"/>
  <c r="W1788" i="3"/>
  <c r="AA1792" i="3"/>
  <c r="AA1788" i="3"/>
  <c r="W1790" i="3"/>
  <c r="AA1734" i="3"/>
  <c r="AA1791" i="3"/>
  <c r="W1735" i="3"/>
  <c r="Y1735" i="3" s="1"/>
  <c r="W1794" i="3"/>
  <c r="AA1790" i="3"/>
  <c r="AA1794" i="3"/>
  <c r="W1791" i="3"/>
  <c r="AA1793" i="3"/>
  <c r="W1789" i="3"/>
  <c r="AG2493" i="3"/>
  <c r="AG2515" i="3"/>
  <c r="AG2501" i="3"/>
  <c r="AH2477" i="3"/>
  <c r="AG2477" i="3"/>
  <c r="AG2471" i="3"/>
  <c r="AH2471" i="3"/>
  <c r="AG2490" i="3"/>
  <c r="AH2490" i="3"/>
  <c r="AG2486" i="3"/>
  <c r="AH2486" i="3"/>
  <c r="AH812" i="3"/>
  <c r="AG812" i="3"/>
  <c r="AG815" i="3"/>
  <c r="AH815" i="3"/>
  <c r="AH824" i="3"/>
  <c r="AG824" i="3"/>
  <c r="AH831" i="3"/>
  <c r="AG831" i="3"/>
  <c r="AH836" i="3"/>
  <c r="AG836" i="3"/>
  <c r="AG856" i="3"/>
  <c r="AG849" i="3"/>
  <c r="AH1539" i="3"/>
  <c r="AG1539" i="3"/>
  <c r="AH1543" i="3"/>
  <c r="AG1543" i="3"/>
  <c r="AG1585" i="3"/>
  <c r="AH1544" i="3"/>
  <c r="AG1544" i="3"/>
  <c r="AG1580" i="3"/>
  <c r="AH1548" i="3"/>
  <c r="AG1548" i="3"/>
  <c r="AG2288" i="3"/>
  <c r="AF2288" i="3"/>
  <c r="AE2288" i="3"/>
  <c r="AD2288" i="3"/>
  <c r="AD2289" i="3"/>
  <c r="AF2289" i="3"/>
  <c r="AE2289" i="3"/>
  <c r="AG2289" i="3"/>
  <c r="AD2282" i="3"/>
  <c r="AE2282" i="3"/>
  <c r="AF2282" i="3"/>
  <c r="AD2286" i="3"/>
  <c r="AF2286" i="3"/>
  <c r="AE2286" i="3"/>
  <c r="AF2267" i="3"/>
  <c r="AD2267" i="3"/>
  <c r="AE2267" i="3"/>
  <c r="AF2301" i="3"/>
  <c r="AE2301" i="3"/>
  <c r="AD2301" i="3"/>
  <c r="AD2284" i="3"/>
  <c r="AG2284" i="3"/>
  <c r="AF2284" i="3"/>
  <c r="AE2284" i="3"/>
  <c r="AF2270" i="3"/>
  <c r="AE2270" i="3"/>
  <c r="AG2270" i="3"/>
  <c r="AD2270" i="3"/>
  <c r="AG2310" i="3"/>
  <c r="AD2310" i="3"/>
  <c r="AE2310" i="3"/>
  <c r="AF2310" i="3"/>
  <c r="AD2298" i="3"/>
  <c r="AE2298" i="3"/>
  <c r="AF2298" i="3"/>
  <c r="Y2294" i="3"/>
  <c r="Y2303" i="3"/>
  <c r="AA2315" i="3"/>
  <c r="AA2261" i="3"/>
  <c r="AH2261" i="3" s="1"/>
  <c r="W2314" i="3"/>
  <c r="W2313" i="3"/>
  <c r="W2287" i="3"/>
  <c r="W2298" i="3"/>
  <c r="Y2298" i="3" s="1"/>
  <c r="W2272" i="3"/>
  <c r="W2279" i="3"/>
  <c r="AA2267" i="3"/>
  <c r="AG2267" i="3" s="1"/>
  <c r="AA2283" i="3"/>
  <c r="AG2283" i="3" s="1"/>
  <c r="AA2303" i="3"/>
  <c r="W2281" i="3"/>
  <c r="AA2300" i="3"/>
  <c r="AG2300" i="3" s="1"/>
  <c r="AA2289" i="3"/>
  <c r="AH2289" i="3" s="1"/>
  <c r="AA2280" i="3"/>
  <c r="AA2309" i="3"/>
  <c r="AG2309" i="3" s="1"/>
  <c r="W2269" i="3"/>
  <c r="AA2291" i="3"/>
  <c r="AH2291" i="3" s="1"/>
  <c r="W2263" i="3"/>
  <c r="Y2263" i="3" s="1"/>
  <c r="W2266" i="3"/>
  <c r="Y2266" i="3" s="1"/>
  <c r="W2284" i="3"/>
  <c r="Y2284" i="3" s="1"/>
  <c r="AA2268" i="3"/>
  <c r="AG2268" i="3" s="1"/>
  <c r="AA2294" i="3"/>
  <c r="AA2307" i="3"/>
  <c r="AA2290" i="3"/>
  <c r="AG2290" i="3" s="1"/>
  <c r="W2311" i="3"/>
  <c r="Y2311" i="3" s="1"/>
  <c r="AA2304" i="3"/>
  <c r="AA2288" i="3"/>
  <c r="AH2288" i="3" s="1"/>
  <c r="W2291" i="3"/>
  <c r="AA2270" i="3"/>
  <c r="AH2270" i="3" s="1"/>
  <c r="AA2295" i="3"/>
  <c r="AG2295" i="3" s="1"/>
  <c r="AA2274" i="3"/>
  <c r="AH2274" i="3" s="1"/>
  <c r="W2288" i="3"/>
  <c r="AA2275" i="3"/>
  <c r="AG2275" i="3" s="1"/>
  <c r="W2305" i="3"/>
  <c r="AA2293" i="3"/>
  <c r="AA2281" i="3"/>
  <c r="AH2281" i="3" s="1"/>
  <c r="W2285" i="3"/>
  <c r="Y2285" i="3" s="1"/>
  <c r="AA2305" i="3"/>
  <c r="W2275" i="3"/>
  <c r="W2297" i="3"/>
  <c r="Y2297" i="3" s="1"/>
  <c r="AA2276" i="3"/>
  <c r="AH2276" i="3" s="1"/>
  <c r="AA2263" i="3"/>
  <c r="AG2263" i="3" s="1"/>
  <c r="AA2279" i="3"/>
  <c r="AH2279" i="3" s="1"/>
  <c r="W2306" i="3"/>
  <c r="Y2306" i="3" s="1"/>
  <c r="AA2296" i="3"/>
  <c r="W2286" i="3"/>
  <c r="Y2286" i="3" s="1"/>
  <c r="AA2286" i="3"/>
  <c r="AH2286" i="3" s="1"/>
  <c r="AA2312" i="3"/>
  <c r="AG2312" i="3" s="1"/>
  <c r="W2277" i="3"/>
  <c r="Y2277" i="3" s="1"/>
  <c r="AA2299" i="3"/>
  <c r="AA2269" i="3"/>
  <c r="AA2264" i="3"/>
  <c r="AA2287" i="3"/>
  <c r="W2309" i="3"/>
  <c r="AA2297" i="3"/>
  <c r="AG2297" i="3" s="1"/>
  <c r="W2292" i="3"/>
  <c r="Y2292" i="3" s="1"/>
  <c r="W2300" i="3"/>
  <c r="Y2300" i="3" s="1"/>
  <c r="AA2278" i="3"/>
  <c r="AH2278" i="3" s="1"/>
  <c r="W2301" i="3"/>
  <c r="Y2301" i="3" s="1"/>
  <c r="W2270" i="3"/>
  <c r="W2265" i="3"/>
  <c r="Y2265" i="3" s="1"/>
  <c r="AA2292" i="3"/>
  <c r="AH2292" i="3" s="1"/>
  <c r="W2310" i="3"/>
  <c r="Y2310" i="3" s="1"/>
  <c r="W2299" i="3"/>
  <c r="AA2298" i="3"/>
  <c r="AG2298" i="3" s="1"/>
  <c r="AA2302" i="3"/>
  <c r="AG2302" i="3" s="1"/>
  <c r="W2290" i="3"/>
  <c r="AA2265" i="3"/>
  <c r="W2276" i="3"/>
  <c r="AA2266" i="3"/>
  <c r="W2296" i="3"/>
  <c r="AA2277" i="3"/>
  <c r="AA2310" i="3"/>
  <c r="W2307" i="3"/>
  <c r="W2304" i="3"/>
  <c r="W2293" i="3"/>
  <c r="Y2293" i="3" s="1"/>
  <c r="W2268" i="3"/>
  <c r="Y2268" i="3" s="1"/>
  <c r="W2280" i="3"/>
  <c r="AA2272" i="3"/>
  <c r="AA2301" i="3"/>
  <c r="AG2301" i="3" s="1"/>
  <c r="AA2282" i="3"/>
  <c r="AH2282" i="3" s="1"/>
  <c r="W2312" i="3"/>
  <c r="Y2312" i="3" s="1"/>
  <c r="W2308" i="3"/>
  <c r="Y2308" i="3" s="1"/>
  <c r="W2282" i="3"/>
  <c r="W2294" i="3"/>
  <c r="W2302" i="3"/>
  <c r="Y2302" i="3" s="1"/>
  <c r="AA2285" i="3"/>
  <c r="AG2285" i="3" s="1"/>
  <c r="W2264" i="3"/>
  <c r="Y2264" i="3" s="1"/>
  <c r="AA2311" i="3"/>
  <c r="AG2311" i="3" s="1"/>
  <c r="W2271" i="3"/>
  <c r="Y2271" i="3" s="1"/>
  <c r="AA2284" i="3"/>
  <c r="AH2284" i="3" s="1"/>
  <c r="AA2273" i="3"/>
  <c r="AA2308" i="3"/>
  <c r="AA2271" i="3"/>
  <c r="AA2306" i="3"/>
  <c r="W2267" i="3"/>
  <c r="W2273" i="3"/>
  <c r="W2274" i="3"/>
  <c r="W2295" i="3"/>
  <c r="Y2295" i="3" s="1"/>
  <c r="W2278" i="3"/>
  <c r="Y2278" i="3" s="1"/>
  <c r="W2303" i="3"/>
  <c r="W2289" i="3"/>
  <c r="W2283" i="3"/>
  <c r="W2323" i="3"/>
  <c r="AA2319" i="3"/>
  <c r="W2262" i="3"/>
  <c r="Y2262" i="3" s="1"/>
  <c r="AA2322" i="3"/>
  <c r="AA2318" i="3"/>
  <c r="W2261" i="3"/>
  <c r="Y2261" i="3" s="1"/>
  <c r="W2322" i="3"/>
  <c r="W2319" i="3"/>
  <c r="AA2262" i="3"/>
  <c r="W2321" i="3"/>
  <c r="W2317" i="3"/>
  <c r="W2320" i="3"/>
  <c r="AA2317" i="3"/>
  <c r="AA2314" i="3"/>
  <c r="AA2313" i="3"/>
  <c r="AA2321" i="3"/>
  <c r="W2316" i="3"/>
  <c r="AA2320" i="3"/>
  <c r="AA2316" i="3"/>
  <c r="AA2323" i="3"/>
  <c r="W2318" i="3"/>
  <c r="W2315" i="3"/>
  <c r="AG3097" i="3"/>
  <c r="AG3057" i="3"/>
  <c r="AH3057" i="3"/>
  <c r="AH3075" i="3"/>
  <c r="AG3075" i="3"/>
  <c r="AH305" i="3"/>
  <c r="AG305" i="3"/>
  <c r="AD305" i="3"/>
  <c r="AF305" i="3"/>
  <c r="AE305" i="3"/>
  <c r="AG334" i="3"/>
  <c r="AD334" i="3"/>
  <c r="AF334" i="3"/>
  <c r="AE334" i="3"/>
  <c r="AG292" i="3"/>
  <c r="AH292" i="3"/>
  <c r="AD292" i="3"/>
  <c r="AE292" i="3"/>
  <c r="AF292" i="3"/>
  <c r="Y333" i="3"/>
  <c r="AG328" i="3"/>
  <c r="AD328" i="3"/>
  <c r="AF328" i="3"/>
  <c r="AE328" i="3"/>
  <c r="Y299" i="3"/>
  <c r="AG330" i="3"/>
  <c r="AD330" i="3"/>
  <c r="AE330" i="3"/>
  <c r="AF330" i="3"/>
  <c r="Y320" i="3"/>
  <c r="AG309" i="3"/>
  <c r="AH309" i="3"/>
  <c r="AD309" i="3"/>
  <c r="AF309" i="3"/>
  <c r="AE309" i="3"/>
  <c r="Y308" i="3"/>
  <c r="Y303" i="3"/>
  <c r="Y294" i="3"/>
  <c r="AG2840" i="3"/>
  <c r="AH2803" i="3"/>
  <c r="AG2803" i="3"/>
  <c r="AG2843" i="3"/>
  <c r="AH2837" i="3"/>
  <c r="AG2837" i="3"/>
  <c r="AG2830" i="3"/>
  <c r="AH2830" i="3"/>
  <c r="AH2835" i="3" s="1"/>
  <c r="AG2805" i="3"/>
  <c r="AH2805" i="3"/>
  <c r="AH2820" i="3"/>
  <c r="AG2820" i="3"/>
  <c r="AG2838" i="3"/>
  <c r="AD507" i="3"/>
  <c r="AF507" i="3"/>
  <c r="AE507" i="3"/>
  <c r="AD577" i="3"/>
  <c r="AE577" i="3"/>
  <c r="AF577" i="3"/>
  <c r="AD596" i="3"/>
  <c r="AF596" i="3"/>
  <c r="AE596" i="3"/>
  <c r="AD499" i="3"/>
  <c r="AE499" i="3"/>
  <c r="AF499" i="3"/>
  <c r="AE550" i="3"/>
  <c r="AD550" i="3"/>
  <c r="AF550" i="3"/>
  <c r="AD485" i="3"/>
  <c r="AF485" i="3"/>
  <c r="AE485" i="3"/>
  <c r="AF495" i="3"/>
  <c r="AE495" i="3"/>
  <c r="AD495" i="3"/>
  <c r="AE483" i="3"/>
  <c r="AF483" i="3"/>
  <c r="AD483" i="3"/>
  <c r="AD517" i="3"/>
  <c r="AF517" i="3"/>
  <c r="AE517" i="3"/>
  <c r="AE553" i="3"/>
  <c r="AF553" i="3"/>
  <c r="AD553" i="3"/>
  <c r="AE587" i="3"/>
  <c r="AD587" i="3"/>
  <c r="AF587" i="3"/>
  <c r="AF548" i="3"/>
  <c r="AE548" i="3"/>
  <c r="AD548" i="3"/>
  <c r="AE503" i="3"/>
  <c r="AF503" i="3"/>
  <c r="AD503" i="3"/>
  <c r="AF530" i="3"/>
  <c r="AD530" i="3"/>
  <c r="AE530" i="3"/>
  <c r="AE571" i="3"/>
  <c r="AD571" i="3"/>
  <c r="AF571" i="3"/>
  <c r="AG2606" i="3"/>
  <c r="AH2606" i="3"/>
  <c r="AH2616" i="3"/>
  <c r="AG2616" i="3"/>
  <c r="AG2613" i="3"/>
  <c r="AH2613" i="3"/>
  <c r="AG2614" i="3"/>
  <c r="AH2614" i="3"/>
  <c r="AG2635" i="3"/>
  <c r="AG2642" i="3"/>
  <c r="AG2623" i="3"/>
  <c r="AH2623" i="3"/>
  <c r="AG18" i="3"/>
  <c r="AH18" i="3"/>
  <c r="AH16" i="3"/>
  <c r="AG16" i="3"/>
  <c r="AH50" i="3"/>
  <c r="AG50" i="3"/>
  <c r="AH41" i="3"/>
  <c r="AG41" i="3"/>
  <c r="AG35" i="3"/>
  <c r="AH35" i="3"/>
  <c r="AG63" i="3"/>
  <c r="AG34" i="3"/>
  <c r="AH34" i="3"/>
  <c r="AH698" i="3"/>
  <c r="AG698" i="3"/>
  <c r="AH699" i="3"/>
  <c r="AG699" i="3"/>
  <c r="AG682" i="3"/>
  <c r="AH682" i="3"/>
  <c r="AH686" i="3"/>
  <c r="AG686" i="3"/>
  <c r="AH719" i="3"/>
  <c r="AG719" i="3"/>
  <c r="AG706" i="3"/>
  <c r="AH706" i="3"/>
  <c r="AD1006" i="3"/>
  <c r="AF1006" i="3"/>
  <c r="AE1006" i="3"/>
  <c r="AD1023" i="3"/>
  <c r="AE1023" i="3"/>
  <c r="AF1023" i="3"/>
  <c r="AF1041" i="3"/>
  <c r="AE1041" i="3"/>
  <c r="AD1041" i="3"/>
  <c r="AD1055" i="3"/>
  <c r="AE1055" i="3"/>
  <c r="AF1055" i="3"/>
  <c r="AD1012" i="3"/>
  <c r="AF1012" i="3"/>
  <c r="AE1012" i="3"/>
  <c r="AD1027" i="3"/>
  <c r="AE1027" i="3"/>
  <c r="AF1027" i="3"/>
  <c r="AD1037" i="3"/>
  <c r="AF1037" i="3"/>
  <c r="AE1037" i="3"/>
  <c r="AE1158" i="3"/>
  <c r="AD1158" i="3"/>
  <c r="AF1158" i="3"/>
  <c r="AD1139" i="3"/>
  <c r="AG1139" i="3"/>
  <c r="AF1139" i="3"/>
  <c r="AE1139" i="3"/>
  <c r="AE1169" i="3"/>
  <c r="AF1169" i="3"/>
  <c r="AD1169" i="3"/>
  <c r="AD1147" i="3"/>
  <c r="AE1147" i="3"/>
  <c r="AF1147" i="3"/>
  <c r="AD1163" i="3"/>
  <c r="AE1163" i="3"/>
  <c r="AF1163" i="3"/>
  <c r="AD1161" i="3"/>
  <c r="AF1161" i="3"/>
  <c r="AE1161" i="3"/>
  <c r="AG1146" i="3"/>
  <c r="AD1146" i="3"/>
  <c r="AE1146" i="3"/>
  <c r="AF1146" i="3"/>
  <c r="AH1146" i="3"/>
  <c r="Y1168" i="3"/>
  <c r="W1188" i="3"/>
  <c r="AA1188" i="3"/>
  <c r="W1160" i="3"/>
  <c r="W1178" i="3"/>
  <c r="Y1178" i="3" s="1"/>
  <c r="W1147" i="3"/>
  <c r="Y1147" i="3" s="1"/>
  <c r="W1162" i="3"/>
  <c r="W1138" i="3"/>
  <c r="Y1138" i="3" s="1"/>
  <c r="W1143" i="3"/>
  <c r="Y1143" i="3" s="1"/>
  <c r="W1157" i="3"/>
  <c r="W1173" i="3"/>
  <c r="Y1173" i="3" s="1"/>
  <c r="W1184" i="3"/>
  <c r="Y1184" i="3" s="1"/>
  <c r="AA1173" i="3"/>
  <c r="AA1185" i="3"/>
  <c r="W1179" i="3"/>
  <c r="Y1179" i="3" s="1"/>
  <c r="AA1145" i="3"/>
  <c r="W1163" i="3"/>
  <c r="Y1163" i="3" s="1"/>
  <c r="W1139" i="3"/>
  <c r="Y1139" i="3" s="1"/>
  <c r="W1153" i="3"/>
  <c r="AA1166" i="3"/>
  <c r="AG1166" i="3" s="1"/>
  <c r="W1146" i="3"/>
  <c r="W1149" i="3"/>
  <c r="Y1149" i="3" s="1"/>
  <c r="AA1159" i="3"/>
  <c r="W1177" i="3"/>
  <c r="Y1177" i="3" s="1"/>
  <c r="W1154" i="3"/>
  <c r="Y1154" i="3" s="1"/>
  <c r="AA1180" i="3"/>
  <c r="AA1170" i="3"/>
  <c r="AG1170" i="3" s="1"/>
  <c r="AA1184" i="3"/>
  <c r="AG1184" i="3" s="1"/>
  <c r="W1152" i="3"/>
  <c r="Y1152" i="3" s="1"/>
  <c r="W1174" i="3"/>
  <c r="Y1174" i="3" s="1"/>
  <c r="AA1148" i="3"/>
  <c r="AG1148" i="3" s="1"/>
  <c r="AA1167" i="3"/>
  <c r="AG1167" i="3" s="1"/>
  <c r="AA1142" i="3"/>
  <c r="AG1142" i="3" s="1"/>
  <c r="W1159" i="3"/>
  <c r="Y1159" i="3" s="1"/>
  <c r="W1180" i="3"/>
  <c r="AA1172" i="3"/>
  <c r="AG1172" i="3" s="1"/>
  <c r="W1187" i="3"/>
  <c r="AA1153" i="3"/>
  <c r="W1182" i="3"/>
  <c r="Y1182" i="3" s="1"/>
  <c r="AA1154" i="3"/>
  <c r="AA1168" i="3"/>
  <c r="AH1168" i="3" s="1"/>
  <c r="AA1143" i="3"/>
  <c r="AA1160" i="3"/>
  <c r="W1181" i="3"/>
  <c r="Y1181" i="3" s="1"/>
  <c r="W1175" i="3"/>
  <c r="W1171" i="3"/>
  <c r="Y1171" i="3" s="1"/>
  <c r="W1158" i="3"/>
  <c r="Y1158" i="3" s="1"/>
  <c r="AA1138" i="3"/>
  <c r="W1155" i="3"/>
  <c r="Y1155" i="3" s="1"/>
  <c r="AA1169" i="3"/>
  <c r="AG1169" i="3" s="1"/>
  <c r="AA1144" i="3"/>
  <c r="AA1161" i="3"/>
  <c r="AG1161" i="3" s="1"/>
  <c r="AA1182" i="3"/>
  <c r="AG1182" i="3" s="1"/>
  <c r="AA1179" i="3"/>
  <c r="AA1175" i="3"/>
  <c r="W1161" i="3"/>
  <c r="Y1161" i="3" s="1"/>
  <c r="AA1139" i="3"/>
  <c r="AH1139" i="3" s="1"/>
  <c r="AA1155" i="3"/>
  <c r="W1140" i="3"/>
  <c r="Y1140" i="3" s="1"/>
  <c r="AA1150" i="3"/>
  <c r="W1170" i="3"/>
  <c r="W1185" i="3"/>
  <c r="Y1185" i="3" s="1"/>
  <c r="AA1181" i="3"/>
  <c r="AA1176" i="3"/>
  <c r="W1142" i="3"/>
  <c r="AA1163" i="3"/>
  <c r="AG1163" i="3" s="1"/>
  <c r="W1145" i="3"/>
  <c r="Y1145" i="3" s="1"/>
  <c r="W1164" i="3"/>
  <c r="W1148" i="3"/>
  <c r="Y1148" i="3" s="1"/>
  <c r="AA1151" i="3"/>
  <c r="AA1174" i="3"/>
  <c r="AA1157" i="3"/>
  <c r="AG1157" i="3" s="1"/>
  <c r="W1168" i="3"/>
  <c r="W1183" i="3"/>
  <c r="Y1183" i="3" s="1"/>
  <c r="W1144" i="3"/>
  <c r="Y1144" i="3" s="1"/>
  <c r="AA1164" i="3"/>
  <c r="AA1146" i="3"/>
  <c r="W1165" i="3"/>
  <c r="AA1149" i="3"/>
  <c r="AH1149" i="3" s="1"/>
  <c r="AA1152" i="3"/>
  <c r="W1176" i="3"/>
  <c r="W1166" i="3"/>
  <c r="AA1183" i="3"/>
  <c r="W1169" i="3"/>
  <c r="AA1156" i="3"/>
  <c r="AG1156" i="3" s="1"/>
  <c r="AA1186" i="3"/>
  <c r="W1167" i="3"/>
  <c r="Y1167" i="3" s="1"/>
  <c r="AA1171" i="3"/>
  <c r="AA1141" i="3"/>
  <c r="W1156" i="3"/>
  <c r="W1150" i="3"/>
  <c r="W1141" i="3"/>
  <c r="W1186" i="3"/>
  <c r="Y1186" i="3" s="1"/>
  <c r="AA1165" i="3"/>
  <c r="AA1158" i="3"/>
  <c r="AH1158" i="3" s="1"/>
  <c r="AA1187" i="3"/>
  <c r="AG1187" i="3" s="1"/>
  <c r="AA1140" i="3"/>
  <c r="AH1140" i="3" s="1"/>
  <c r="W1172" i="3"/>
  <c r="Y1172" i="3" s="1"/>
  <c r="AA1177" i="3"/>
  <c r="AA1162" i="3"/>
  <c r="AH1162" i="3" s="1"/>
  <c r="AA1147" i="3"/>
  <c r="AG1147" i="3" s="1"/>
  <c r="W1151" i="3"/>
  <c r="Y1151" i="3" s="1"/>
  <c r="AA1178" i="3"/>
  <c r="W1137" i="3"/>
  <c r="W1136" i="3"/>
  <c r="Y1136" i="3" s="1"/>
  <c r="AA1136" i="3"/>
  <c r="AA1137" i="3"/>
  <c r="AH1137" i="3" s="1"/>
  <c r="AA1193" i="3"/>
  <c r="AA1189" i="3"/>
  <c r="W1193" i="3"/>
  <c r="W1189" i="3"/>
  <c r="AA1191" i="3"/>
  <c r="W1192" i="3"/>
  <c r="W1195" i="3"/>
  <c r="W1191" i="3"/>
  <c r="AA1195" i="3"/>
  <c r="AA1192" i="3"/>
  <c r="W1194" i="3"/>
  <c r="W1190" i="3"/>
  <c r="AA1194" i="3"/>
  <c r="AA1190" i="3"/>
  <c r="AG2741" i="3"/>
  <c r="AH2741" i="3"/>
  <c r="AG2780" i="3"/>
  <c r="AG2768" i="3"/>
  <c r="AG2732" i="3"/>
  <c r="AH2732" i="3"/>
  <c r="AG2135" i="3"/>
  <c r="AH2135" i="3"/>
  <c r="AG2172" i="3"/>
  <c r="AG2167" i="3"/>
  <c r="AG2177" i="3"/>
  <c r="AH2137" i="3"/>
  <c r="AG2137" i="3"/>
  <c r="AG2166" i="3"/>
  <c r="AG2142" i="3"/>
  <c r="AH2142" i="3"/>
  <c r="AH2139" i="3"/>
  <c r="AG2139" i="3"/>
  <c r="AH2339" i="2"/>
  <c r="Y1734" i="3"/>
  <c r="AH1745" i="3"/>
  <c r="AF1745" i="3"/>
  <c r="AD1745" i="3"/>
  <c r="AG1745" i="3"/>
  <c r="AE1745" i="3"/>
  <c r="AD1783" i="3"/>
  <c r="AE1783" i="3"/>
  <c r="AF1783" i="3"/>
  <c r="AG1783" i="3"/>
  <c r="AD1756" i="3"/>
  <c r="AE1756" i="3"/>
  <c r="AF1756" i="3"/>
  <c r="AH1756" i="3"/>
  <c r="AG1756" i="3"/>
  <c r="AD1755" i="3"/>
  <c r="AE1755" i="3"/>
  <c r="AF1755" i="3"/>
  <c r="AG1755" i="3"/>
  <c r="AH1755" i="3"/>
  <c r="AE1784" i="3"/>
  <c r="AG1784" i="3"/>
  <c r="AF1784" i="3"/>
  <c r="AD1784" i="3"/>
  <c r="AH1743" i="3"/>
  <c r="AG1743" i="3"/>
  <c r="AD1743" i="3"/>
  <c r="AE1743" i="3"/>
  <c r="AF1743" i="3"/>
  <c r="AD1739" i="3"/>
  <c r="AE1739" i="3"/>
  <c r="AG1739" i="3"/>
  <c r="AF1739" i="3"/>
  <c r="AH1739" i="3"/>
  <c r="Y1738" i="3"/>
  <c r="Y1756" i="3"/>
  <c r="Y1748" i="3"/>
  <c r="Y1786" i="3"/>
  <c r="Y1767" i="3"/>
  <c r="Y1747" i="3"/>
  <c r="AH2489" i="3"/>
  <c r="AG2489" i="3"/>
  <c r="AG2513" i="3"/>
  <c r="AG2508" i="3"/>
  <c r="AG2505" i="3"/>
  <c r="AG2496" i="3"/>
  <c r="AH2475" i="3"/>
  <c r="AG2475" i="3"/>
  <c r="AG2512" i="3"/>
  <c r="AG811" i="3"/>
  <c r="AH811" i="3"/>
  <c r="AH828" i="3"/>
  <c r="AG828" i="3"/>
  <c r="AG822" i="3"/>
  <c r="AH822" i="3"/>
  <c r="AG859" i="3"/>
  <c r="AG858" i="3"/>
  <c r="AG846" i="3"/>
  <c r="AG1540" i="3"/>
  <c r="AH1540" i="3"/>
  <c r="AG1579" i="3"/>
  <c r="AG1567" i="3"/>
  <c r="AH1567" i="3"/>
  <c r="AH1551" i="3"/>
  <c r="AG1551" i="3"/>
  <c r="AG1555" i="3"/>
  <c r="AH1555" i="3"/>
  <c r="AG1549" i="3"/>
  <c r="AH1549" i="3"/>
  <c r="AD2304" i="3"/>
  <c r="AG2304" i="3"/>
  <c r="AF2304" i="3"/>
  <c r="AE2304" i="3"/>
  <c r="AG2305" i="3"/>
  <c r="AD2305" i="3"/>
  <c r="AF2305" i="3"/>
  <c r="AE2305" i="3"/>
  <c r="AF2280" i="3"/>
  <c r="AG2280" i="3"/>
  <c r="AE2280" i="3"/>
  <c r="AH2280" i="3"/>
  <c r="AD2280" i="3"/>
  <c r="AE2271" i="3"/>
  <c r="AF2271" i="3"/>
  <c r="AH2271" i="3"/>
  <c r="AG2271" i="3"/>
  <c r="AD2271" i="3"/>
  <c r="AD2293" i="3"/>
  <c r="AF2293" i="3"/>
  <c r="AG2293" i="3"/>
  <c r="AE2293" i="3"/>
  <c r="AD2273" i="3"/>
  <c r="AF2273" i="3"/>
  <c r="AG2273" i="3"/>
  <c r="AE2273" i="3"/>
  <c r="AH2273" i="3"/>
  <c r="Y2280" i="3"/>
  <c r="Y2299" i="3"/>
  <c r="Y2289" i="3"/>
  <c r="Y2282" i="3"/>
  <c r="Y2309" i="3"/>
  <c r="Y2275" i="3"/>
  <c r="Y2272" i="3"/>
  <c r="Y2305" i="3"/>
  <c r="AG3092" i="3"/>
  <c r="AH3092" i="3"/>
  <c r="AH3098" i="3" s="1"/>
  <c r="AH3060" i="3"/>
  <c r="AG3060" i="3"/>
  <c r="AG3064" i="3"/>
  <c r="AH3064" i="3"/>
  <c r="AG3087" i="3"/>
  <c r="AH3087" i="3"/>
  <c r="AG3071" i="3"/>
  <c r="AH3071" i="3"/>
  <c r="AG304" i="3"/>
  <c r="AH304" i="3"/>
  <c r="AD304" i="3"/>
  <c r="AF304" i="3"/>
  <c r="AE304" i="3"/>
  <c r="AH289" i="3"/>
  <c r="AG289" i="3"/>
  <c r="AD289" i="3"/>
  <c r="AF289" i="3"/>
  <c r="AE289" i="3"/>
  <c r="AG287" i="3"/>
  <c r="AH287" i="3"/>
  <c r="AD287" i="3"/>
  <c r="AE287" i="3"/>
  <c r="AF287" i="3"/>
  <c r="Y311" i="3"/>
  <c r="AG300" i="3"/>
  <c r="AH300" i="3"/>
  <c r="AD300" i="3"/>
  <c r="AE300" i="3"/>
  <c r="AF300" i="3"/>
  <c r="Y316" i="3"/>
  <c r="AH316" i="3"/>
  <c r="AG316" i="3"/>
  <c r="AD316" i="3"/>
  <c r="AE316" i="3"/>
  <c r="AF316" i="3"/>
  <c r="Y323" i="3"/>
  <c r="AG329" i="3"/>
  <c r="AD329" i="3"/>
  <c r="AF329" i="3"/>
  <c r="AE329" i="3"/>
  <c r="Y319" i="3"/>
  <c r="Y309" i="3"/>
  <c r="AG310" i="3"/>
  <c r="AH310" i="3"/>
  <c r="AD310" i="3"/>
  <c r="AF310" i="3"/>
  <c r="AE310" i="3"/>
  <c r="Y329" i="3"/>
  <c r="Y314" i="3"/>
  <c r="Y283" i="3"/>
  <c r="AH2809" i="3"/>
  <c r="AG2809" i="3"/>
  <c r="AG2813" i="3"/>
  <c r="AH2813" i="3"/>
  <c r="AG2832" i="3"/>
  <c r="AH2832" i="3"/>
  <c r="AG2839" i="3"/>
  <c r="AH2839" i="3"/>
  <c r="AH2843" i="3" s="1"/>
  <c r="AD521" i="3"/>
  <c r="AE521" i="3"/>
  <c r="AF521" i="3"/>
  <c r="AD588" i="3"/>
  <c r="AF588" i="3"/>
  <c r="AE588" i="3"/>
  <c r="AF526" i="3"/>
  <c r="AD526" i="3"/>
  <c r="AE526" i="3"/>
  <c r="AD489" i="3"/>
  <c r="AE489" i="3"/>
  <c r="AF489" i="3"/>
  <c r="AD597" i="3"/>
  <c r="AE597" i="3"/>
  <c r="AF597" i="3"/>
  <c r="AE569" i="3"/>
  <c r="AF569" i="3"/>
  <c r="AD569" i="3"/>
  <c r="AD505" i="3"/>
  <c r="AE505" i="3"/>
  <c r="AF505" i="3"/>
  <c r="AE498" i="3"/>
  <c r="AD498" i="3"/>
  <c r="AF498" i="3"/>
  <c r="AD496" i="3"/>
  <c r="AF496" i="3"/>
  <c r="AE496" i="3"/>
  <c r="AE554" i="3"/>
  <c r="AD554" i="3"/>
  <c r="AF554" i="3"/>
  <c r="AF515" i="3"/>
  <c r="AD515" i="3"/>
  <c r="AE515" i="3"/>
  <c r="AD493" i="3"/>
  <c r="AF493" i="3"/>
  <c r="AE493" i="3"/>
  <c r="AD549" i="3"/>
  <c r="AE549" i="3"/>
  <c r="AF549" i="3"/>
  <c r="AD555" i="3"/>
  <c r="AF555" i="3"/>
  <c r="AE555" i="3"/>
  <c r="AH2602" i="3"/>
  <c r="AG2602" i="3"/>
  <c r="AG2637" i="3"/>
  <c r="AG2629" i="3"/>
  <c r="AH2629" i="3"/>
  <c r="AG2643" i="3"/>
  <c r="AH24" i="3"/>
  <c r="AG24" i="3"/>
  <c r="AH30" i="3"/>
  <c r="AG30" i="3"/>
  <c r="AH32" i="3"/>
  <c r="AG32" i="3"/>
  <c r="AG693" i="3"/>
  <c r="AH693" i="3"/>
  <c r="AH684" i="3"/>
  <c r="AG684" i="3"/>
  <c r="AG711" i="3"/>
  <c r="AH711" i="3"/>
  <c r="AH716" i="3"/>
  <c r="AG716" i="3"/>
  <c r="AE1049" i="3"/>
  <c r="AD1049" i="3"/>
  <c r="AF1049" i="3"/>
  <c r="AD1009" i="3"/>
  <c r="AF1009" i="3"/>
  <c r="AE1009" i="3"/>
  <c r="AE1031" i="3"/>
  <c r="AF1031" i="3"/>
  <c r="AD1031" i="3"/>
  <c r="AF1026" i="3"/>
  <c r="AD1026" i="3"/>
  <c r="AE1026" i="3"/>
  <c r="AD1011" i="3"/>
  <c r="AE1011" i="3"/>
  <c r="AF1011" i="3"/>
  <c r="AD1021" i="3"/>
  <c r="AF1021" i="3"/>
  <c r="AE1021" i="3"/>
  <c r="AG1141" i="3"/>
  <c r="AD1141" i="3"/>
  <c r="AE1141" i="3"/>
  <c r="AF1141" i="3"/>
  <c r="AH1141" i="3"/>
  <c r="AD1152" i="3"/>
  <c r="AG1152" i="3"/>
  <c r="AF1152" i="3"/>
  <c r="AE1152" i="3"/>
  <c r="AH1152" i="3"/>
  <c r="AE1138" i="3"/>
  <c r="AF1138" i="3"/>
  <c r="AG1138" i="3"/>
  <c r="AH1138" i="3"/>
  <c r="AD1138" i="3"/>
  <c r="AE1154" i="3"/>
  <c r="AH1154" i="3"/>
  <c r="AF1154" i="3"/>
  <c r="AG1154" i="3"/>
  <c r="AD1154" i="3"/>
  <c r="Y1157" i="3"/>
  <c r="Y1175" i="3"/>
  <c r="Y1160" i="3"/>
  <c r="Y1166" i="3"/>
  <c r="Y1164" i="3"/>
  <c r="Y1141" i="3"/>
  <c r="AG2766" i="3"/>
  <c r="AG2731" i="3"/>
  <c r="AH2731" i="3"/>
  <c r="AH2734" i="3"/>
  <c r="AG2734" i="3"/>
  <c r="AG2751" i="3"/>
  <c r="AH2751" i="3"/>
  <c r="AH2748" i="3"/>
  <c r="AG2748" i="3"/>
  <c r="AG2752" i="3"/>
  <c r="AH2752" i="3"/>
  <c r="AG2770" i="3"/>
  <c r="AH2740" i="3"/>
  <c r="AG2740" i="3"/>
  <c r="AH2750" i="3"/>
  <c r="AG2750" i="3"/>
  <c r="AG2733" i="3"/>
  <c r="AH2733" i="3"/>
  <c r="AH2153" i="3"/>
  <c r="AG2153" i="3"/>
  <c r="AG2176" i="3"/>
  <c r="AG2161" i="3"/>
  <c r="AH2140" i="3"/>
  <c r="AG2140" i="3"/>
  <c r="AG2152" i="3"/>
  <c r="AH2152" i="3"/>
  <c r="AH2147" i="3"/>
  <c r="AG2147" i="3"/>
  <c r="AG2156" i="3"/>
  <c r="AH2156" i="3"/>
  <c r="AH2157" i="3" s="1"/>
  <c r="AG2170" i="3"/>
  <c r="AG2149" i="3"/>
  <c r="AH2149" i="3"/>
  <c r="AG2171" i="3"/>
  <c r="AG2130" i="3"/>
  <c r="AH2130" i="3"/>
  <c r="AH1748" i="3"/>
  <c r="AD1748" i="3"/>
  <c r="AE1748" i="3"/>
  <c r="AF1748" i="3"/>
  <c r="AG1748" i="3"/>
  <c r="AE1763" i="3"/>
  <c r="AF1763" i="3"/>
  <c r="AG1763" i="3"/>
  <c r="AD1763" i="3"/>
  <c r="AD1781" i="3"/>
  <c r="AG1781" i="3"/>
  <c r="AF1781" i="3"/>
  <c r="AE1781" i="3"/>
  <c r="AD1775" i="3"/>
  <c r="AE1775" i="3"/>
  <c r="AF1775" i="3"/>
  <c r="AG1775" i="3"/>
  <c r="AE1740" i="3"/>
  <c r="AF1740" i="3"/>
  <c r="AD1740" i="3"/>
  <c r="AH1740" i="3"/>
  <c r="AG1740" i="3"/>
  <c r="AD1782" i="3"/>
  <c r="AF1782" i="3"/>
  <c r="AE1782" i="3"/>
  <c r="AG1782" i="3"/>
  <c r="AD1749" i="3"/>
  <c r="AG1749" i="3"/>
  <c r="AF1749" i="3"/>
  <c r="AH1749" i="3"/>
  <c r="AE1749" i="3"/>
  <c r="AD1786" i="3"/>
  <c r="AF1786" i="3"/>
  <c r="AG1786" i="3"/>
  <c r="AE1786" i="3"/>
  <c r="AD1759" i="3"/>
  <c r="AE1759" i="3"/>
  <c r="AF1759" i="3"/>
  <c r="AH1759" i="3"/>
  <c r="AG1759" i="3"/>
  <c r="AD1785" i="3"/>
  <c r="AG1785" i="3"/>
  <c r="AE1785" i="3"/>
  <c r="AF1785" i="3"/>
  <c r="Y1760" i="3"/>
  <c r="Y1770" i="3"/>
  <c r="Y1769" i="3"/>
  <c r="Y1782" i="3"/>
  <c r="AH2464" i="3"/>
  <c r="AG2464" i="3"/>
  <c r="AG2491" i="3"/>
  <c r="AH2491" i="3"/>
  <c r="AH2495" i="3" s="1"/>
  <c r="AG2492" i="3"/>
  <c r="AH2492" i="3"/>
  <c r="AG2500" i="3"/>
  <c r="AG2472" i="3"/>
  <c r="AH2472" i="3"/>
  <c r="AG2510" i="3"/>
  <c r="AG2511" i="3"/>
  <c r="AH825" i="3"/>
  <c r="AG825" i="3"/>
  <c r="AH813" i="3"/>
  <c r="AG813" i="3"/>
  <c r="AH823" i="3"/>
  <c r="AG823" i="3"/>
  <c r="AH842" i="3"/>
  <c r="AG842" i="3"/>
  <c r="AG855" i="3"/>
  <c r="AG844" i="3"/>
  <c r="AG839" i="3"/>
  <c r="AH839" i="3"/>
  <c r="AH838" i="3"/>
  <c r="AG838" i="3"/>
  <c r="AG1583" i="3"/>
  <c r="AH1542" i="3"/>
  <c r="AG1542" i="3"/>
  <c r="AH1556" i="3"/>
  <c r="AG1556" i="3"/>
  <c r="AG1546" i="3"/>
  <c r="AH1546" i="3"/>
  <c r="AG1582" i="3"/>
  <c r="AH1554" i="3"/>
  <c r="AG1554" i="3"/>
  <c r="AH2266" i="3"/>
  <c r="AD2266" i="3"/>
  <c r="AG2266" i="3"/>
  <c r="AE2266" i="3"/>
  <c r="AF2266" i="3"/>
  <c r="AG2303" i="3"/>
  <c r="AE2303" i="3"/>
  <c r="AF2303" i="3"/>
  <c r="AD2303" i="3"/>
  <c r="AD2264" i="3"/>
  <c r="AG2264" i="3"/>
  <c r="AE2264" i="3"/>
  <c r="AH2264" i="3"/>
  <c r="AF2264" i="3"/>
  <c r="AE2272" i="3"/>
  <c r="AD2272" i="3"/>
  <c r="AG2272" i="3"/>
  <c r="AH2272" i="3"/>
  <c r="AF2272" i="3"/>
  <c r="AD2287" i="3"/>
  <c r="AH2287" i="3"/>
  <c r="AE2287" i="3"/>
  <c r="AG2287" i="3"/>
  <c r="AF2287" i="3"/>
  <c r="Y2279" i="3"/>
  <c r="AD2269" i="3"/>
  <c r="AG2269" i="3"/>
  <c r="AF2269" i="3"/>
  <c r="AE2269" i="3"/>
  <c r="AH2269" i="3"/>
  <c r="Y2270" i="3"/>
  <c r="Y2283" i="3"/>
  <c r="Y2290" i="3"/>
  <c r="Y2276" i="3"/>
  <c r="Y2269" i="3"/>
  <c r="Y2273" i="3"/>
  <c r="Y2267" i="3"/>
  <c r="Y2291" i="3"/>
  <c r="AG3086" i="3"/>
  <c r="AH3086" i="3"/>
  <c r="AG3059" i="3"/>
  <c r="AH3059" i="3"/>
  <c r="AG3077" i="3"/>
  <c r="AH3077" i="3"/>
  <c r="AH3063" i="3"/>
  <c r="AG3063" i="3"/>
  <c r="AG3076" i="3"/>
  <c r="AH3076" i="3"/>
  <c r="AG3085" i="3"/>
  <c r="AH3085" i="3"/>
  <c r="Y282" i="3"/>
  <c r="AH285" i="3"/>
  <c r="AG285" i="3"/>
  <c r="AD285" i="3"/>
  <c r="AF285" i="3"/>
  <c r="AE285" i="3"/>
  <c r="Y302" i="3"/>
  <c r="AG320" i="3"/>
  <c r="AD320" i="3"/>
  <c r="AF320" i="3"/>
  <c r="AE320" i="3"/>
  <c r="Y300" i="3"/>
  <c r="AG323" i="3"/>
  <c r="AF323" i="3"/>
  <c r="AD323" i="3"/>
  <c r="AE323" i="3"/>
  <c r="AH314" i="3"/>
  <c r="AG314" i="3"/>
  <c r="AD314" i="3"/>
  <c r="AE314" i="3"/>
  <c r="AF314" i="3"/>
  <c r="AG296" i="3"/>
  <c r="AH296" i="3"/>
  <c r="AE296" i="3"/>
  <c r="AD296" i="3"/>
  <c r="AF296" i="3"/>
  <c r="Y332" i="3"/>
  <c r="Y312" i="3"/>
  <c r="AH315" i="3"/>
  <c r="AG315" i="3"/>
  <c r="AF315" i="3"/>
  <c r="AD315" i="3"/>
  <c r="AE315" i="3"/>
  <c r="Y317" i="3"/>
  <c r="Y288" i="3"/>
  <c r="Y298" i="3"/>
  <c r="AH2795" i="3"/>
  <c r="AG2795" i="3"/>
  <c r="AG2802" i="3"/>
  <c r="AH2802" i="3"/>
  <c r="AG2811" i="3"/>
  <c r="AH2811" i="3"/>
  <c r="AG2818" i="3"/>
  <c r="AH2818" i="3"/>
  <c r="AH2819" i="3"/>
  <c r="AG2819" i="3"/>
  <c r="AG2815" i="3"/>
  <c r="AH2815" i="3"/>
  <c r="AG2842" i="3"/>
  <c r="AH2842" i="3"/>
  <c r="AG2807" i="3"/>
  <c r="AH2807" i="3"/>
  <c r="AH2810" i="3"/>
  <c r="AG2810" i="3"/>
  <c r="AE558" i="3"/>
  <c r="AF558" i="3"/>
  <c r="AD558" i="3"/>
  <c r="AD528" i="3"/>
  <c r="AF528" i="3"/>
  <c r="AE528" i="3"/>
  <c r="AD504" i="3"/>
  <c r="AF504" i="3"/>
  <c r="AE504" i="3"/>
  <c r="AD585" i="3"/>
  <c r="AF585" i="3"/>
  <c r="AE585" i="3"/>
  <c r="AF581" i="3"/>
  <c r="AD581" i="3"/>
  <c r="AE581" i="3"/>
  <c r="AD484" i="3"/>
  <c r="AF484" i="3"/>
  <c r="AE484" i="3"/>
  <c r="AD511" i="3"/>
  <c r="AF511" i="3"/>
  <c r="AE511" i="3"/>
  <c r="AE563" i="3"/>
  <c r="AD563" i="3"/>
  <c r="AF563" i="3"/>
  <c r="AD556" i="3"/>
  <c r="AE556" i="3"/>
  <c r="AF556" i="3"/>
  <c r="AF506" i="3"/>
  <c r="AD506" i="3"/>
  <c r="AE506" i="3"/>
  <c r="AE583" i="3"/>
  <c r="AD583" i="3"/>
  <c r="AF583" i="3"/>
  <c r="AD524" i="3"/>
  <c r="AF524" i="3"/>
  <c r="AE524" i="3"/>
  <c r="AE552" i="3"/>
  <c r="AF552" i="3"/>
  <c r="AD552" i="3"/>
  <c r="AG2640" i="3"/>
  <c r="AG2646" i="3"/>
  <c r="AG2625" i="3"/>
  <c r="AH2625" i="3"/>
  <c r="AG2612" i="3"/>
  <c r="AH2612" i="3"/>
  <c r="AG2599" i="3"/>
  <c r="AH2599" i="3"/>
  <c r="AH17" i="3"/>
  <c r="AG17" i="3"/>
  <c r="AG28" i="3"/>
  <c r="AH28" i="3"/>
  <c r="AH52" i="3"/>
  <c r="AG52" i="3"/>
  <c r="AG61" i="3"/>
  <c r="AH61" i="3"/>
  <c r="AH15" i="3"/>
  <c r="AG15" i="3"/>
  <c r="AG56" i="3"/>
  <c r="AH56" i="3"/>
  <c r="AH57" i="3" s="1"/>
  <c r="AH697" i="3"/>
  <c r="AG697" i="3"/>
  <c r="AG680" i="3"/>
  <c r="AH680" i="3"/>
  <c r="AG727" i="3"/>
  <c r="AG681" i="3"/>
  <c r="AH681" i="3"/>
  <c r="AG685" i="3"/>
  <c r="AH685" i="3"/>
  <c r="AG689" i="3"/>
  <c r="AH689" i="3"/>
  <c r="AH707" i="3"/>
  <c r="AG707" i="3"/>
  <c r="AH721" i="3"/>
  <c r="AG721" i="3"/>
  <c r="AG724" i="3"/>
  <c r="AE1050" i="3"/>
  <c r="AF1050" i="3"/>
  <c r="AD1050" i="3"/>
  <c r="AG1050" i="3"/>
  <c r="AF1046" i="3"/>
  <c r="AD1046" i="3"/>
  <c r="AG1046" i="3"/>
  <c r="AE1046" i="3"/>
  <c r="AE1017" i="3"/>
  <c r="AD1017" i="3"/>
  <c r="AF1017" i="3"/>
  <c r="AE1015" i="3"/>
  <c r="AF1015" i="3"/>
  <c r="AD1015" i="3"/>
  <c r="AE1029" i="3"/>
  <c r="AD1029" i="3"/>
  <c r="AF1029" i="3"/>
  <c r="AD1052" i="3"/>
  <c r="AF1052" i="3"/>
  <c r="AE1052" i="3"/>
  <c r="AD1030" i="3"/>
  <c r="AE1030" i="3"/>
  <c r="AF1030" i="3"/>
  <c r="AD1043" i="3"/>
  <c r="AE1043" i="3"/>
  <c r="AF1043" i="3"/>
  <c r="W1058" i="3"/>
  <c r="AA1058" i="3"/>
  <c r="AA1050" i="3"/>
  <c r="W1053" i="3"/>
  <c r="Y1053" i="3" s="1"/>
  <c r="AA1023" i="3"/>
  <c r="AH1023" i="3" s="1"/>
  <c r="AA1045" i="3"/>
  <c r="AG1045" i="3" s="1"/>
  <c r="AA1042" i="3"/>
  <c r="AG1042" i="3" s="1"/>
  <c r="W1052" i="3"/>
  <c r="Y1052" i="3" s="1"/>
  <c r="AA1020" i="3"/>
  <c r="AG1020" i="3" s="1"/>
  <c r="AA1047" i="3"/>
  <c r="AG1047" i="3" s="1"/>
  <c r="AA1051" i="3"/>
  <c r="AG1051" i="3" s="1"/>
  <c r="W1055" i="3"/>
  <c r="Y1055" i="3" s="1"/>
  <c r="AA1024" i="3"/>
  <c r="AG1024" i="3" s="1"/>
  <c r="AA1054" i="3"/>
  <c r="AG1054" i="3" s="1"/>
  <c r="AA1043" i="3"/>
  <c r="AG1043" i="3" s="1"/>
  <c r="W1054" i="3"/>
  <c r="Y1054" i="3" s="1"/>
  <c r="AA1026" i="3"/>
  <c r="AH1026" i="3" s="1"/>
  <c r="AA1048" i="3"/>
  <c r="AG1048" i="3" s="1"/>
  <c r="AA1007" i="3"/>
  <c r="AG1007" i="3" s="1"/>
  <c r="AA1052" i="3"/>
  <c r="AG1052" i="3" s="1"/>
  <c r="W1057" i="3"/>
  <c r="Y1057" i="3" s="1"/>
  <c r="AA1030" i="3"/>
  <c r="AH1030" i="3" s="1"/>
  <c r="AA1055" i="3"/>
  <c r="AG1055" i="3" s="1"/>
  <c r="AA1044" i="3"/>
  <c r="AG1044" i="3" s="1"/>
  <c r="W1056" i="3"/>
  <c r="Y1056" i="3" s="1"/>
  <c r="AA1027" i="3"/>
  <c r="AH1027" i="3" s="1"/>
  <c r="AA1053" i="3"/>
  <c r="AG1053" i="3" s="1"/>
  <c r="AA1009" i="3"/>
  <c r="AG1009" i="3" s="1"/>
  <c r="AA1057" i="3"/>
  <c r="AG1057" i="3" s="1"/>
  <c r="AA1008" i="3"/>
  <c r="AG1008" i="3" s="1"/>
  <c r="AA1031" i="3"/>
  <c r="AH1031" i="3" s="1"/>
  <c r="AA1056" i="3"/>
  <c r="AA1049" i="3"/>
  <c r="AG1049" i="3" s="1"/>
  <c r="AA1010" i="3"/>
  <c r="AH1010" i="3" s="1"/>
  <c r="AA1028" i="3"/>
  <c r="AG1028" i="3" s="1"/>
  <c r="AA1025" i="3"/>
  <c r="AG1025" i="3" s="1"/>
  <c r="W1047" i="3"/>
  <c r="Y1047" i="3" s="1"/>
  <c r="AA1015" i="3"/>
  <c r="AH1015" i="3" s="1"/>
  <c r="AA1038" i="3"/>
  <c r="AG1038" i="3" s="1"/>
  <c r="AA1021" i="3"/>
  <c r="AH1021" i="3" s="1"/>
  <c r="W1046" i="3"/>
  <c r="Y1046" i="3" s="1"/>
  <c r="AA1012" i="3"/>
  <c r="AH1012" i="3" s="1"/>
  <c r="AA1035" i="3"/>
  <c r="AA1033" i="3"/>
  <c r="AH1033" i="3" s="1"/>
  <c r="W1049" i="3"/>
  <c r="Y1049" i="3" s="1"/>
  <c r="AA1016" i="3"/>
  <c r="AA1039" i="3"/>
  <c r="AH1039" i="3" s="1"/>
  <c r="AA1029" i="3"/>
  <c r="AH1029" i="3" s="1"/>
  <c r="W1048" i="3"/>
  <c r="Y1048" i="3" s="1"/>
  <c r="AA1018" i="3"/>
  <c r="AH1018" i="3" s="1"/>
  <c r="AA1036" i="3"/>
  <c r="AA1040" i="3"/>
  <c r="AG1040" i="3" s="1"/>
  <c r="AA1046" i="3"/>
  <c r="AA1017" i="3"/>
  <c r="AG1017" i="3" s="1"/>
  <c r="AA1013" i="3"/>
  <c r="AG1013" i="3" s="1"/>
  <c r="AA1041" i="3"/>
  <c r="AA1037" i="3"/>
  <c r="AH1037" i="3" s="1"/>
  <c r="W1045" i="3"/>
  <c r="Y1045" i="3" s="1"/>
  <c r="W1044" i="3"/>
  <c r="Y1044" i="3" s="1"/>
  <c r="AA1014" i="3"/>
  <c r="AA1011" i="3"/>
  <c r="AH1011" i="3" s="1"/>
  <c r="AA1022" i="3"/>
  <c r="AG1022" i="3" s="1"/>
  <c r="AA1019" i="3"/>
  <c r="W1051" i="3"/>
  <c r="AA1032" i="3"/>
  <c r="AG1032" i="3" s="1"/>
  <c r="W1050" i="3"/>
  <c r="Y1050" i="3" s="1"/>
  <c r="AA1034" i="3"/>
  <c r="AG1034" i="3" s="1"/>
  <c r="W1038" i="3"/>
  <c r="Y1038" i="3" s="1"/>
  <c r="W1006" i="3"/>
  <c r="Y1006" i="3" s="1"/>
  <c r="W1013" i="3"/>
  <c r="Y1013" i="3" s="1"/>
  <c r="W1020" i="3"/>
  <c r="Y1020" i="3" s="1"/>
  <c r="W1027" i="3"/>
  <c r="Y1027" i="3" s="1"/>
  <c r="W1034" i="3"/>
  <c r="W1041" i="3"/>
  <c r="Y1041" i="3" s="1"/>
  <c r="W1009" i="3"/>
  <c r="Y1009" i="3" s="1"/>
  <c r="W1016" i="3"/>
  <c r="Y1016" i="3" s="1"/>
  <c r="W1023" i="3"/>
  <c r="Y1023" i="3" s="1"/>
  <c r="W1030" i="3"/>
  <c r="Y1030" i="3" s="1"/>
  <c r="W1037" i="3"/>
  <c r="W1005" i="3"/>
  <c r="Y1005" i="3" s="1"/>
  <c r="W1012" i="3"/>
  <c r="Y1012" i="3" s="1"/>
  <c r="W1019" i="3"/>
  <c r="Y1019" i="3" s="1"/>
  <c r="W1022" i="3"/>
  <c r="Y1022" i="3" s="1"/>
  <c r="W1029" i="3"/>
  <c r="W1036" i="3"/>
  <c r="Y1036" i="3" s="1"/>
  <c r="W1043" i="3"/>
  <c r="Y1043" i="3" s="1"/>
  <c r="W1011" i="3"/>
  <c r="Y1011" i="3" s="1"/>
  <c r="W1018" i="3"/>
  <c r="Y1018" i="3" s="1"/>
  <c r="W1025" i="3"/>
  <c r="Y1025" i="3" s="1"/>
  <c r="W1032" i="3"/>
  <c r="Y1032" i="3" s="1"/>
  <c r="W1039" i="3"/>
  <c r="W1007" i="3"/>
  <c r="Y1007" i="3" s="1"/>
  <c r="W1042" i="3"/>
  <c r="Y1042" i="3" s="1"/>
  <c r="W1010" i="3"/>
  <c r="Y1010" i="3" s="1"/>
  <c r="W1017" i="3"/>
  <c r="Y1017" i="3" s="1"/>
  <c r="W1024" i="3"/>
  <c r="Y1024" i="3" s="1"/>
  <c r="W1031" i="3"/>
  <c r="Y1031" i="3" s="1"/>
  <c r="AA1005" i="3"/>
  <c r="AH1005" i="3" s="1"/>
  <c r="W1033" i="3"/>
  <c r="Y1033" i="3" s="1"/>
  <c r="W1021" i="3"/>
  <c r="Y1021" i="3" s="1"/>
  <c r="W1040" i="3"/>
  <c r="Y1040" i="3" s="1"/>
  <c r="W1028" i="3"/>
  <c r="Y1028" i="3" s="1"/>
  <c r="W1008" i="3"/>
  <c r="Y1008" i="3" s="1"/>
  <c r="W1035" i="3"/>
  <c r="Y1035" i="3" s="1"/>
  <c r="W1026" i="3"/>
  <c r="Y1026" i="3" s="1"/>
  <c r="W1015" i="3"/>
  <c r="W1014" i="3"/>
  <c r="Y1014" i="3" s="1"/>
  <c r="AA1006" i="3"/>
  <c r="AG1006" i="3" s="1"/>
  <c r="AA1063" i="3"/>
  <c r="AA1059" i="3"/>
  <c r="AA1061" i="3"/>
  <c r="AA1062" i="3"/>
  <c r="W1065" i="3"/>
  <c r="W1062" i="3"/>
  <c r="AA1065" i="3"/>
  <c r="W1061" i="3"/>
  <c r="AA1064" i="3"/>
  <c r="AA1060" i="3"/>
  <c r="W1064" i="3"/>
  <c r="W1060" i="3"/>
  <c r="W1063" i="3"/>
  <c r="W1059" i="3"/>
  <c r="AE1136" i="3"/>
  <c r="AH1136" i="3"/>
  <c r="AD1136" i="3"/>
  <c r="AG1136" i="3"/>
  <c r="AF1136" i="3"/>
  <c r="AG1144" i="3"/>
  <c r="AE1144" i="3"/>
  <c r="AH1144" i="3"/>
  <c r="AD1144" i="3"/>
  <c r="AF1144" i="3"/>
  <c r="AE1178" i="3"/>
  <c r="AD1178" i="3"/>
  <c r="AG1178" i="3"/>
  <c r="AF1178" i="3"/>
  <c r="AE1176" i="3"/>
  <c r="AD1176" i="3"/>
  <c r="AF1176" i="3"/>
  <c r="AG1176" i="3"/>
  <c r="AD1151" i="3"/>
  <c r="AG1151" i="3"/>
  <c r="AF1151" i="3"/>
  <c r="AE1151" i="3"/>
  <c r="AH1151" i="3"/>
  <c r="AF1155" i="3"/>
  <c r="AE1155" i="3"/>
  <c r="AH1155" i="3"/>
  <c r="AD1155" i="3"/>
  <c r="AG1155" i="3"/>
  <c r="AH1160" i="3"/>
  <c r="AD1160" i="3"/>
  <c r="AF1160" i="3"/>
  <c r="AG1160" i="3"/>
  <c r="AE1160" i="3"/>
  <c r="AF1150" i="3"/>
  <c r="AH1150" i="3"/>
  <c r="AD1150" i="3"/>
  <c r="AE1150" i="3"/>
  <c r="AG1150" i="3"/>
  <c r="AD1164" i="3"/>
  <c r="AG1164" i="3"/>
  <c r="AF1164" i="3"/>
  <c r="AH1164" i="3"/>
  <c r="AE1164" i="3"/>
  <c r="AE1179" i="3"/>
  <c r="AF1179" i="3"/>
  <c r="AD1179" i="3"/>
  <c r="AG1179" i="3"/>
  <c r="Y1146" i="3"/>
  <c r="AD1159" i="3"/>
  <c r="AG1159" i="3"/>
  <c r="AE1159" i="3"/>
  <c r="AF1159" i="3"/>
  <c r="AH1159" i="3"/>
  <c r="Y1142" i="3"/>
  <c r="AD1175" i="3"/>
  <c r="AG1175" i="3"/>
  <c r="AE1175" i="3"/>
  <c r="AF1175" i="3"/>
  <c r="Y1176" i="3"/>
  <c r="Y1165" i="3"/>
  <c r="Y1150" i="3"/>
  <c r="Y1187" i="3"/>
  <c r="AH2728" i="3"/>
  <c r="AG2728" i="3"/>
  <c r="AG2773" i="3"/>
  <c r="AG2730" i="3"/>
  <c r="AH2730" i="3"/>
  <c r="AG2767" i="3"/>
  <c r="AG2737" i="3"/>
  <c r="AH2737" i="3"/>
  <c r="AG2776" i="3"/>
  <c r="AH2744" i="3"/>
  <c r="AG2744" i="3"/>
  <c r="AG2745" i="3"/>
  <c r="AH2745" i="3"/>
  <c r="AG2164" i="3"/>
  <c r="AG2141" i="3"/>
  <c r="AH2141" i="3"/>
  <c r="AG2136" i="3"/>
  <c r="AH2136" i="3"/>
  <c r="AG2165" i="3"/>
  <c r="AG2148" i="3"/>
  <c r="AH2148" i="3"/>
  <c r="AG2154" i="3"/>
  <c r="AH2154" i="3"/>
  <c r="AF1734" i="3"/>
  <c r="AE1734" i="3"/>
  <c r="AD1734" i="3"/>
  <c r="AD1779" i="3"/>
  <c r="AE1779" i="3"/>
  <c r="AF1779" i="3"/>
  <c r="AG1779" i="3"/>
  <c r="AD1737" i="3"/>
  <c r="AG1737" i="3"/>
  <c r="AE1737" i="3"/>
  <c r="AH1737" i="3"/>
  <c r="AF1737" i="3"/>
  <c r="AE1761" i="3"/>
  <c r="AH1761" i="3"/>
  <c r="AH1763" i="3" s="1"/>
  <c r="AF1761" i="3"/>
  <c r="AD1761" i="3"/>
  <c r="AG1761" i="3"/>
  <c r="AF1774" i="3"/>
  <c r="AE1774" i="3"/>
  <c r="AD1774" i="3"/>
  <c r="AG1774" i="3"/>
  <c r="AG1778" i="3"/>
  <c r="AD1778" i="3"/>
  <c r="AF1778" i="3"/>
  <c r="AE1778" i="3"/>
  <c r="AD1777" i="3"/>
  <c r="AG1777" i="3"/>
  <c r="AE1777" i="3"/>
  <c r="AF1777" i="3"/>
  <c r="AD1758" i="3"/>
  <c r="AF1758" i="3"/>
  <c r="AE1758" i="3"/>
  <c r="AH1758" i="3"/>
  <c r="AG1758" i="3"/>
  <c r="Y1762" i="3"/>
  <c r="Y1766" i="3"/>
  <c r="Y1755" i="3"/>
  <c r="Y1739" i="3"/>
  <c r="Y1765" i="3"/>
  <c r="Y1764" i="3"/>
  <c r="AG2466" i="3"/>
  <c r="AH2466" i="3"/>
  <c r="AG2485" i="3"/>
  <c r="AH2485" i="3"/>
  <c r="AG2506" i="3"/>
  <c r="AG2502" i="3"/>
  <c r="AG2507" i="3"/>
  <c r="AG2494" i="3"/>
  <c r="AH2494" i="3"/>
  <c r="AG2482" i="3"/>
  <c r="AH2482" i="3"/>
  <c r="AH2473" i="3"/>
  <c r="AG2473" i="3"/>
  <c r="AG2509" i="3"/>
  <c r="AG827" i="3"/>
  <c r="AH827" i="3"/>
  <c r="AH814" i="3"/>
  <c r="AG814" i="3"/>
  <c r="AG820" i="3"/>
  <c r="AH820" i="3"/>
  <c r="AG843" i="3"/>
  <c r="AH843" i="3"/>
  <c r="AH848" i="3" s="1"/>
  <c r="AG850" i="3"/>
  <c r="AG857" i="3"/>
  <c r="AG1552" i="3"/>
  <c r="AH1552" i="3"/>
  <c r="AG1572" i="3"/>
  <c r="AH1572" i="3"/>
  <c r="AG1570" i="3"/>
  <c r="AH1570" i="3"/>
  <c r="AG1576" i="3"/>
  <c r="AH1576" i="3"/>
  <c r="AG1574" i="3"/>
  <c r="AH1574" i="3"/>
  <c r="AH1538" i="3"/>
  <c r="AG1538" i="3"/>
  <c r="AD2262" i="3"/>
  <c r="AF2262" i="3"/>
  <c r="AE2262" i="3"/>
  <c r="AD2265" i="3"/>
  <c r="AF2265" i="3"/>
  <c r="AG2265" i="3"/>
  <c r="AH2265" i="3"/>
  <c r="AE2265" i="3"/>
  <c r="AE2299" i="3"/>
  <c r="AD2299" i="3"/>
  <c r="AG2299" i="3"/>
  <c r="AF2299" i="3"/>
  <c r="AD2294" i="3"/>
  <c r="AE2294" i="3"/>
  <c r="AF2294" i="3"/>
  <c r="AG2294" i="3"/>
  <c r="AG2277" i="3"/>
  <c r="AE2277" i="3"/>
  <c r="AH2277" i="3"/>
  <c r="AD2277" i="3"/>
  <c r="AF2277" i="3"/>
  <c r="AD2306" i="3"/>
  <c r="AG2306" i="3"/>
  <c r="AF2306" i="3"/>
  <c r="AE2306" i="3"/>
  <c r="Y2287" i="3"/>
  <c r="Y2307" i="3"/>
  <c r="Y2274" i="3"/>
  <c r="Y2281" i="3"/>
  <c r="Y2296" i="3"/>
  <c r="Y2288" i="3"/>
  <c r="Y2304" i="3"/>
  <c r="AG3089" i="3"/>
  <c r="AH3089" i="3"/>
  <c r="AG3079" i="3"/>
  <c r="AH3079" i="3"/>
  <c r="AH3081" i="3"/>
  <c r="AG3081" i="3"/>
  <c r="AG3055" i="3"/>
  <c r="AH3055" i="3"/>
  <c r="AH3066" i="3"/>
  <c r="AG3066" i="3"/>
  <c r="AG3095" i="3"/>
  <c r="AH3095" i="3"/>
  <c r="AH3069" i="3"/>
  <c r="AG3069" i="3"/>
  <c r="AG3070" i="3"/>
  <c r="AH3070" i="3"/>
  <c r="AH3073" i="3"/>
  <c r="AG3073" i="3"/>
  <c r="AH3062" i="3"/>
  <c r="AG3062" i="3"/>
  <c r="AF282" i="3"/>
  <c r="AE282" i="3"/>
  <c r="AH282" i="3"/>
  <c r="AD282" i="3"/>
  <c r="AG282" i="3"/>
  <c r="Y321" i="3"/>
  <c r="Y322" i="3"/>
  <c r="AH298" i="3"/>
  <c r="AG298" i="3"/>
  <c r="AF298" i="3"/>
  <c r="AE298" i="3"/>
  <c r="AD298" i="3"/>
  <c r="AH317" i="3"/>
  <c r="AH319" i="3" s="1"/>
  <c r="AG317" i="3"/>
  <c r="AD317" i="3"/>
  <c r="AF317" i="3"/>
  <c r="AE317" i="3"/>
  <c r="Y301" i="3"/>
  <c r="AH286" i="3"/>
  <c r="AG286" i="3"/>
  <c r="AD286" i="3"/>
  <c r="AF286" i="3"/>
  <c r="AE286" i="3"/>
  <c r="Y326" i="3"/>
  <c r="AG293" i="3"/>
  <c r="AH293" i="3"/>
  <c r="AD293" i="3"/>
  <c r="AF293" i="3"/>
  <c r="AE293" i="3"/>
  <c r="Y286" i="3"/>
  <c r="Y293" i="3"/>
  <c r="AG2796" i="3"/>
  <c r="AH2796" i="3"/>
  <c r="AG2814" i="3"/>
  <c r="AH2814" i="3"/>
  <c r="AG2829" i="3"/>
  <c r="AH2829" i="3"/>
  <c r="AG2836" i="3"/>
  <c r="AH2836" i="3"/>
  <c r="AG2798" i="3"/>
  <c r="AH2798" i="3"/>
  <c r="AG2834" i="3"/>
  <c r="AH2834" i="3"/>
  <c r="AH2828" i="3"/>
  <c r="AG2828" i="3"/>
  <c r="AD481" i="3"/>
  <c r="AF481" i="3"/>
  <c r="AE481" i="3"/>
  <c r="AD589" i="3"/>
  <c r="AE589" i="3"/>
  <c r="AF589" i="3"/>
  <c r="AE492" i="3"/>
  <c r="AD492" i="3"/>
  <c r="AF492" i="3"/>
  <c r="AD557" i="3"/>
  <c r="AE557" i="3"/>
  <c r="AF557" i="3"/>
  <c r="AD522" i="3"/>
  <c r="AF522" i="3"/>
  <c r="AE522" i="3"/>
  <c r="AE482" i="3"/>
  <c r="AD482" i="3"/>
  <c r="AF482" i="3"/>
  <c r="AE559" i="3"/>
  <c r="AD559" i="3"/>
  <c r="AF559" i="3"/>
  <c r="AE520" i="3"/>
  <c r="AD520" i="3"/>
  <c r="AF520" i="3"/>
  <c r="AE595" i="3"/>
  <c r="AD595" i="3"/>
  <c r="AF595" i="3"/>
  <c r="AE567" i="3"/>
  <c r="AD567" i="3"/>
  <c r="AF567" i="3"/>
  <c r="AF510" i="3"/>
  <c r="AD510" i="3"/>
  <c r="AE510" i="3"/>
  <c r="AE580" i="3"/>
  <c r="AD580" i="3"/>
  <c r="AF580" i="3"/>
  <c r="AE509" i="3"/>
  <c r="AD509" i="3"/>
  <c r="AF509" i="3"/>
  <c r="AG2626" i="3"/>
  <c r="AH2626" i="3"/>
  <c r="AH2622" i="3"/>
  <c r="AG2622" i="3"/>
  <c r="AG2632" i="3"/>
  <c r="AH2632" i="3"/>
  <c r="AG2631" i="3"/>
  <c r="AH2608" i="3"/>
  <c r="AG2608" i="3"/>
  <c r="AG2630" i="3"/>
  <c r="AH2630" i="3"/>
  <c r="AH2636" i="3" s="1"/>
  <c r="AG2605" i="3"/>
  <c r="AH2605" i="3"/>
  <c r="AH2609" i="3"/>
  <c r="AG2609" i="3"/>
  <c r="AG2611" i="3"/>
  <c r="AH2611" i="3"/>
  <c r="AG31" i="3"/>
  <c r="AH31" i="3"/>
  <c r="AH37" i="3"/>
  <c r="AG37" i="3"/>
  <c r="AG23" i="3"/>
  <c r="AH23" i="3"/>
  <c r="AG13" i="3"/>
  <c r="AH13" i="3"/>
  <c r="AH53" i="3"/>
  <c r="AG53" i="3"/>
  <c r="AG62" i="3"/>
  <c r="AH62" i="3"/>
  <c r="AH64" i="3" s="1"/>
  <c r="AG683" i="3"/>
  <c r="AH683" i="3"/>
  <c r="AG715" i="3"/>
  <c r="AH715" i="3"/>
  <c r="AH692" i="3"/>
  <c r="AG692" i="3"/>
  <c r="AH696" i="3"/>
  <c r="AG696" i="3"/>
  <c r="AD1035" i="3"/>
  <c r="AG1035" i="3"/>
  <c r="AE1035" i="3"/>
  <c r="AF1035" i="3"/>
  <c r="AH1035" i="3"/>
  <c r="AG1016" i="3"/>
  <c r="AH1016" i="3"/>
  <c r="AF1016" i="3"/>
  <c r="AE1016" i="3"/>
  <c r="AD1016" i="3"/>
  <c r="AD1019" i="3"/>
  <c r="AE1019" i="3"/>
  <c r="AF1019" i="3"/>
  <c r="AG1019" i="3"/>
  <c r="AH1019" i="3"/>
  <c r="AD1036" i="3"/>
  <c r="AG1036" i="3"/>
  <c r="AF1036" i="3"/>
  <c r="AE1036" i="3"/>
  <c r="AH1036" i="3"/>
  <c r="Y1029" i="3"/>
  <c r="AG1014" i="3"/>
  <c r="AD1014" i="3"/>
  <c r="AE1014" i="3"/>
  <c r="AF1014" i="3"/>
  <c r="AH1014" i="3"/>
  <c r="AD1056" i="3"/>
  <c r="AG1056" i="3"/>
  <c r="AF1056" i="3"/>
  <c r="AE1056" i="3"/>
  <c r="Y1034" i="3"/>
  <c r="Y1039" i="3"/>
  <c r="Y1015" i="3"/>
  <c r="Y1037" i="3"/>
  <c r="Y1051" i="3"/>
  <c r="Y1137" i="3"/>
  <c r="AD1153" i="3"/>
  <c r="AF1153" i="3"/>
  <c r="AE1153" i="3"/>
  <c r="AH1153" i="3"/>
  <c r="AG1153" i="3"/>
  <c r="AD1183" i="3"/>
  <c r="AG1183" i="3"/>
  <c r="AF1183" i="3"/>
  <c r="AE1183" i="3"/>
  <c r="AD1165" i="3"/>
  <c r="AF1165" i="3"/>
  <c r="AE1165" i="3"/>
  <c r="AH1165" i="3"/>
  <c r="AG1165" i="3"/>
  <c r="AG1173" i="3"/>
  <c r="AF1173" i="3"/>
  <c r="AD1173" i="3"/>
  <c r="AE1173" i="3"/>
  <c r="AH1145" i="3"/>
  <c r="AD1145" i="3"/>
  <c r="AF1145" i="3"/>
  <c r="AE1145" i="3"/>
  <c r="AG1145" i="3"/>
  <c r="AD1181" i="3"/>
  <c r="AE1181" i="3"/>
  <c r="AG1181" i="3"/>
  <c r="AF1181" i="3"/>
  <c r="AD1180" i="3"/>
  <c r="AF1180" i="3"/>
  <c r="AE1180" i="3"/>
  <c r="AG1180" i="3"/>
  <c r="AF1171" i="3"/>
  <c r="AE1171" i="3"/>
  <c r="AD1171" i="3"/>
  <c r="AG1171" i="3"/>
  <c r="Y1170" i="3"/>
  <c r="AF1143" i="3"/>
  <c r="AH1143" i="3"/>
  <c r="AD1143" i="3"/>
  <c r="AG1143" i="3"/>
  <c r="AE1143" i="3"/>
  <c r="Y1162" i="3"/>
  <c r="Y1153" i="3"/>
  <c r="Y1169" i="3"/>
  <c r="Y1180" i="3"/>
  <c r="Y1156" i="3"/>
  <c r="AG2772" i="3"/>
  <c r="AG2774" i="3"/>
  <c r="AG2749" i="3"/>
  <c r="AH2749" i="3"/>
  <c r="AG2763" i="3"/>
  <c r="AH2763" i="3"/>
  <c r="AH2771" i="3" s="1"/>
  <c r="AG2779" i="3"/>
  <c r="AG2747" i="3"/>
  <c r="AH2747" i="3"/>
  <c r="AG2765" i="3"/>
  <c r="AH2765" i="3"/>
  <c r="AG2132" i="3"/>
  <c r="AH2132" i="3"/>
  <c r="AH2145" i="3"/>
  <c r="AG2145" i="3"/>
  <c r="AG2133" i="3"/>
  <c r="AH2133" i="3"/>
  <c r="AH2144" i="3"/>
  <c r="AG2144" i="3"/>
  <c r="AG985" i="3"/>
  <c r="AG956" i="3"/>
  <c r="AH956" i="3"/>
  <c r="AG987" i="3"/>
  <c r="AG945" i="3"/>
  <c r="AH945" i="3"/>
  <c r="AH973" i="3"/>
  <c r="AG973" i="3"/>
  <c r="AG986" i="3"/>
  <c r="AG939" i="3"/>
  <c r="AH939" i="3"/>
  <c r="AG951" i="3"/>
  <c r="AH951" i="3"/>
  <c r="AG940" i="3"/>
  <c r="AH940" i="3"/>
  <c r="AG964" i="3"/>
  <c r="AH964" i="3"/>
  <c r="AG976" i="3"/>
  <c r="AG944" i="3"/>
  <c r="AH944" i="3"/>
  <c r="AH972" i="3"/>
  <c r="AG972" i="3"/>
  <c r="AG183" i="3"/>
  <c r="AG149" i="3"/>
  <c r="AH149" i="3"/>
  <c r="AH152" i="3"/>
  <c r="AG152" i="3"/>
  <c r="AG195" i="3"/>
  <c r="AG188" i="3"/>
  <c r="AG184" i="3"/>
  <c r="AH162" i="3"/>
  <c r="AG162" i="3"/>
  <c r="AG181" i="3"/>
  <c r="AH159" i="3"/>
  <c r="AG159" i="3"/>
  <c r="AG201" i="3"/>
  <c r="AH177" i="3"/>
  <c r="AH184" i="3" s="1"/>
  <c r="AG177" i="3"/>
  <c r="AG186" i="3"/>
  <c r="AG196" i="3"/>
  <c r="AG194" i="3"/>
  <c r="AG1109" i="3"/>
  <c r="AH1105" i="3"/>
  <c r="AH1109" i="3" s="1"/>
  <c r="AG1105" i="3"/>
  <c r="AG1104" i="3"/>
  <c r="AH1104" i="3"/>
  <c r="AG1097" i="3"/>
  <c r="AH1097" i="3"/>
  <c r="AG1115" i="3"/>
  <c r="AG1106" i="3"/>
  <c r="AG1120" i="3"/>
  <c r="AH1095" i="3"/>
  <c r="AG1095" i="3"/>
  <c r="AH1074" i="3"/>
  <c r="AG1074" i="3"/>
  <c r="AH1083" i="3"/>
  <c r="AG1083" i="3"/>
  <c r="AG1077" i="3"/>
  <c r="AH1077" i="3"/>
  <c r="AH2428" i="3"/>
  <c r="AH2431" i="3"/>
  <c r="AH886" i="3"/>
  <c r="AG886" i="3"/>
  <c r="AH878" i="3"/>
  <c r="AG878" i="3"/>
  <c r="AG882" i="3"/>
  <c r="AH882" i="3"/>
  <c r="AG877" i="3"/>
  <c r="AH877" i="3"/>
  <c r="AG879" i="3"/>
  <c r="AH879" i="3"/>
  <c r="AG904" i="3"/>
  <c r="AH904" i="3"/>
  <c r="AG917" i="3"/>
  <c r="AG923" i="3"/>
  <c r="AH894" i="3"/>
  <c r="AG894" i="3"/>
  <c r="AG911" i="3"/>
  <c r="AH890" i="3"/>
  <c r="AG890" i="3"/>
  <c r="AG512" i="3"/>
  <c r="AH512" i="3"/>
  <c r="AH496" i="3"/>
  <c r="AG496" i="3"/>
  <c r="AG519" i="3"/>
  <c r="AH487" i="3"/>
  <c r="AG487" i="3"/>
  <c r="AG578" i="3"/>
  <c r="AH578" i="3"/>
  <c r="AG598" i="3"/>
  <c r="AG573" i="3"/>
  <c r="AH573" i="3"/>
  <c r="AG559" i="3"/>
  <c r="AH559" i="3"/>
  <c r="AG523" i="3"/>
  <c r="AH502" i="3"/>
  <c r="AG502" i="3"/>
  <c r="AG581" i="3"/>
  <c r="AH581" i="3"/>
  <c r="AG595" i="3"/>
  <c r="AG599" i="3"/>
  <c r="AG556" i="3"/>
  <c r="AH556" i="3"/>
  <c r="AG548" i="3"/>
  <c r="AH548" i="3"/>
  <c r="AH513" i="3"/>
  <c r="AG513" i="3"/>
  <c r="AG584" i="3"/>
  <c r="AH495" i="3"/>
  <c r="AG495" i="3"/>
  <c r="AH576" i="3"/>
  <c r="AG576" i="3"/>
  <c r="AG533" i="3"/>
  <c r="AG531" i="3"/>
  <c r="AG520" i="3"/>
  <c r="AG510" i="3"/>
  <c r="AH510" i="3"/>
  <c r="AG588" i="3"/>
  <c r="AG597" i="3"/>
  <c r="AH564" i="3"/>
  <c r="AG564" i="3"/>
  <c r="AH756" i="3"/>
  <c r="AG756" i="3"/>
  <c r="AG770" i="3"/>
  <c r="AH770" i="3"/>
  <c r="AG781" i="3"/>
  <c r="AH745" i="3"/>
  <c r="AG745" i="3"/>
  <c r="AH763" i="3"/>
  <c r="AG763" i="3"/>
  <c r="AH764" i="3"/>
  <c r="AG764" i="3"/>
  <c r="AH751" i="3"/>
  <c r="AG751" i="3"/>
  <c r="AG768" i="3"/>
  <c r="AH768" i="3"/>
  <c r="AH755" i="3"/>
  <c r="AG755" i="3"/>
  <c r="AH773" i="3"/>
  <c r="AG773" i="3"/>
  <c r="AG784" i="3"/>
  <c r="AG1492" i="3"/>
  <c r="AH1492" i="3"/>
  <c r="AG1488" i="3"/>
  <c r="AH1488" i="3"/>
  <c r="AH1487" i="3"/>
  <c r="AG1487" i="3"/>
  <c r="AG1498" i="3"/>
  <c r="AH1468" i="3"/>
  <c r="AG1468" i="3"/>
  <c r="AG1511" i="3"/>
  <c r="AG1497" i="3"/>
  <c r="AH1467" i="3"/>
  <c r="AG1467" i="3"/>
  <c r="AG1504" i="3"/>
  <c r="AH1466" i="3"/>
  <c r="AG1466" i="3"/>
  <c r="AG963" i="3"/>
  <c r="AH963" i="3"/>
  <c r="AG982" i="3"/>
  <c r="AG938" i="3"/>
  <c r="AH938" i="3"/>
  <c r="AG962" i="3"/>
  <c r="AH962" i="3"/>
  <c r="AG971" i="3"/>
  <c r="AH971" i="3"/>
  <c r="AH948" i="3"/>
  <c r="AG948" i="3"/>
  <c r="AG967" i="3"/>
  <c r="AH967" i="3"/>
  <c r="AH952" i="3"/>
  <c r="AG952" i="3"/>
  <c r="AG943" i="3"/>
  <c r="AH943" i="3"/>
  <c r="AH957" i="3"/>
  <c r="AG957" i="3"/>
  <c r="AG947" i="3"/>
  <c r="AH947" i="3"/>
  <c r="AG959" i="3"/>
  <c r="AH959" i="3"/>
  <c r="AG983" i="3"/>
  <c r="AH949" i="3"/>
  <c r="AG949" i="3"/>
  <c r="AH965" i="3"/>
  <c r="AG965" i="3"/>
  <c r="AH173" i="3"/>
  <c r="AG173" i="3"/>
  <c r="AH167" i="3"/>
  <c r="AG167" i="3"/>
  <c r="AH168" i="3"/>
  <c r="AG168" i="3"/>
  <c r="AH179" i="3"/>
  <c r="AG179" i="3"/>
  <c r="AG199" i="3"/>
  <c r="AG198" i="3"/>
  <c r="AH165" i="3"/>
  <c r="AG165" i="3"/>
  <c r="AG174" i="3"/>
  <c r="AH174" i="3"/>
  <c r="AH156" i="3"/>
  <c r="AG156" i="3"/>
  <c r="AH161" i="3"/>
  <c r="AG161" i="3"/>
  <c r="AH170" i="3"/>
  <c r="AG170" i="3"/>
  <c r="AH155" i="3"/>
  <c r="AG155" i="3"/>
  <c r="AG192" i="3"/>
  <c r="AH1101" i="3"/>
  <c r="AG1101" i="3"/>
  <c r="AG1116" i="3"/>
  <c r="AH1099" i="3"/>
  <c r="AG1099" i="3"/>
  <c r="AG1086" i="3"/>
  <c r="AH1086" i="3"/>
  <c r="AH1082" i="3"/>
  <c r="AG1082" i="3"/>
  <c r="AG1111" i="3"/>
  <c r="AH1111" i="3"/>
  <c r="AH1084" i="3"/>
  <c r="AG1084" i="3"/>
  <c r="AH1078" i="3"/>
  <c r="AG1078" i="3"/>
  <c r="AG1118" i="3"/>
  <c r="AH1102" i="3"/>
  <c r="AG1102" i="3"/>
  <c r="AG1121" i="3"/>
  <c r="AG1119" i="3"/>
  <c r="AH1094" i="3"/>
  <c r="AG1094" i="3"/>
  <c r="AH112" i="3"/>
  <c r="AH114" i="3"/>
  <c r="AH110" i="3"/>
  <c r="AH115" i="3"/>
  <c r="AH109" i="3"/>
  <c r="AH113" i="3"/>
  <c r="AH111" i="3"/>
  <c r="AG873" i="3"/>
  <c r="AH873" i="3"/>
  <c r="AH875" i="3"/>
  <c r="AG875" i="3"/>
  <c r="AG876" i="3"/>
  <c r="AH876" i="3"/>
  <c r="AG914" i="3"/>
  <c r="AH900" i="3"/>
  <c r="AG900" i="3"/>
  <c r="AG913" i="3"/>
  <c r="AH896" i="3"/>
  <c r="AG896" i="3"/>
  <c r="AH892" i="3"/>
  <c r="AG892" i="3"/>
  <c r="AG919" i="3"/>
  <c r="AG888" i="3"/>
  <c r="AH888" i="3"/>
  <c r="AG916" i="3"/>
  <c r="AG908" i="3"/>
  <c r="AH908" i="3"/>
  <c r="AH913" i="3" s="1"/>
  <c r="AG918" i="3"/>
  <c r="AG925" i="3"/>
  <c r="AH504" i="3"/>
  <c r="AG504" i="3"/>
  <c r="AG527" i="3"/>
  <c r="AH515" i="3"/>
  <c r="AG515" i="3"/>
  <c r="AH484" i="3"/>
  <c r="AG484" i="3"/>
  <c r="AH571" i="3"/>
  <c r="AG571" i="3"/>
  <c r="AG586" i="3"/>
  <c r="AG522" i="3"/>
  <c r="AG494" i="3"/>
  <c r="AH494" i="3"/>
  <c r="AH566" i="3"/>
  <c r="AG566" i="3"/>
  <c r="AG585" i="3"/>
  <c r="AH568" i="3"/>
  <c r="AG568" i="3"/>
  <c r="AG550" i="3"/>
  <c r="AH550" i="3"/>
  <c r="AG521" i="3"/>
  <c r="AH507" i="3"/>
  <c r="AG507" i="3"/>
  <c r="AH490" i="3"/>
  <c r="AG490" i="3"/>
  <c r="AH497" i="3"/>
  <c r="AG497" i="3"/>
  <c r="AH582" i="3"/>
  <c r="AH584" i="3" s="1"/>
  <c r="AG582" i="3"/>
  <c r="AG579" i="3"/>
  <c r="AH579" i="3"/>
  <c r="AG561" i="3"/>
  <c r="AH561" i="3"/>
  <c r="AG524" i="3"/>
  <c r="AH511" i="3"/>
  <c r="AG511" i="3"/>
  <c r="AG500" i="3"/>
  <c r="AH500" i="3"/>
  <c r="AH577" i="3"/>
  <c r="AG577" i="3"/>
  <c r="AG592" i="3"/>
  <c r="AH491" i="3"/>
  <c r="AG491" i="3"/>
  <c r="AG554" i="3"/>
  <c r="AH554" i="3"/>
  <c r="AG772" i="3"/>
  <c r="AH772" i="3"/>
  <c r="AH759" i="3"/>
  <c r="AG759" i="3"/>
  <c r="AG787" i="3"/>
  <c r="AG761" i="3"/>
  <c r="AH761" i="3"/>
  <c r="AG793" i="3"/>
  <c r="AG783" i="3"/>
  <c r="AG749" i="3"/>
  <c r="AH749" i="3"/>
  <c r="AG767" i="3"/>
  <c r="AH767" i="3"/>
  <c r="AG780" i="3"/>
  <c r="AH753" i="3"/>
  <c r="AG753" i="3"/>
  <c r="AG771" i="3"/>
  <c r="AH771" i="3"/>
  <c r="AG785" i="3"/>
  <c r="AG795" i="3"/>
  <c r="AG774" i="3"/>
  <c r="AH774" i="3"/>
  <c r="AH778" i="3"/>
  <c r="AH781" i="3" s="1"/>
  <c r="AG778" i="3"/>
  <c r="AH775" i="3"/>
  <c r="AG775" i="3"/>
  <c r="AG779" i="3"/>
  <c r="AG1496" i="3"/>
  <c r="AG1508" i="3"/>
  <c r="AH1489" i="3"/>
  <c r="AG1489" i="3"/>
  <c r="AG1485" i="3"/>
  <c r="AH1485" i="3"/>
  <c r="AG1494" i="3"/>
  <c r="AG1514" i="3"/>
  <c r="AH1493" i="3"/>
  <c r="AH1494" i="3" s="1"/>
  <c r="AG1493" i="3"/>
  <c r="AG1513" i="3"/>
  <c r="AG1499" i="3"/>
  <c r="AH1474" i="3"/>
  <c r="AG1474" i="3"/>
  <c r="AH1470" i="3"/>
  <c r="AG1470" i="3"/>
  <c r="AH1483" i="3"/>
  <c r="AG1483" i="3"/>
  <c r="AG1506" i="3"/>
  <c r="AH2429" i="3"/>
  <c r="AH2425" i="3"/>
  <c r="AG991" i="3"/>
  <c r="AH953" i="3"/>
  <c r="AG953" i="3"/>
  <c r="AG978" i="3"/>
  <c r="AH941" i="3"/>
  <c r="AG941" i="3"/>
  <c r="AG990" i="3"/>
  <c r="AG960" i="3"/>
  <c r="AH960" i="3"/>
  <c r="AG981" i="3"/>
  <c r="AG968" i="3"/>
  <c r="AH968" i="3"/>
  <c r="AG950" i="3"/>
  <c r="AH950" i="3"/>
  <c r="AH954" i="3"/>
  <c r="AG954" i="3"/>
  <c r="AG979" i="3"/>
  <c r="AG969" i="3"/>
  <c r="AH969" i="3"/>
  <c r="AH942" i="3"/>
  <c r="AG942" i="3"/>
  <c r="AH157" i="3"/>
  <c r="AG157" i="3"/>
  <c r="AG182" i="3"/>
  <c r="AH182" i="3"/>
  <c r="AH160" i="3"/>
  <c r="AG160" i="3"/>
  <c r="AH164" i="3"/>
  <c r="AG164" i="3"/>
  <c r="AG185" i="3"/>
  <c r="AG163" i="3"/>
  <c r="AH163" i="3"/>
  <c r="AG180" i="3"/>
  <c r="AH180" i="3"/>
  <c r="AH158" i="3"/>
  <c r="AG158" i="3"/>
  <c r="AH154" i="3"/>
  <c r="AG154" i="3"/>
  <c r="AG191" i="3"/>
  <c r="AG193" i="3"/>
  <c r="AH176" i="3"/>
  <c r="AG176" i="3"/>
  <c r="AH153" i="3"/>
  <c r="AG153" i="3"/>
  <c r="AG197" i="3"/>
  <c r="AG187" i="3"/>
  <c r="AH1305" i="3"/>
  <c r="AH1303" i="3"/>
  <c r="AH1309" i="3"/>
  <c r="AH1310" i="3"/>
  <c r="AH1302" i="3"/>
  <c r="AH1304" i="3"/>
  <c r="AH1308" i="3"/>
  <c r="AH1307" i="3"/>
  <c r="AH1306" i="3"/>
  <c r="AG1072" i="3"/>
  <c r="AH1072" i="3"/>
  <c r="AG1112" i="3"/>
  <c r="AH1112" i="3"/>
  <c r="AG1081" i="3"/>
  <c r="AH1081" i="3"/>
  <c r="AG1092" i="3"/>
  <c r="AH1092" i="3"/>
  <c r="AH1079" i="3"/>
  <c r="AG1079" i="3"/>
  <c r="AH1113" i="3"/>
  <c r="AG1113" i="3"/>
  <c r="AG1107" i="3"/>
  <c r="AH1107" i="3"/>
  <c r="AH1073" i="3"/>
  <c r="AG1073" i="3"/>
  <c r="AG1096" i="3"/>
  <c r="AH1096" i="3"/>
  <c r="AG1089" i="3"/>
  <c r="AH1089" i="3"/>
  <c r="AG1114" i="3"/>
  <c r="AH1114" i="3"/>
  <c r="AH1118" i="3" s="1"/>
  <c r="AG1091" i="3"/>
  <c r="AH1091" i="3"/>
  <c r="AG1090" i="3"/>
  <c r="AH1090" i="3"/>
  <c r="AG1085" i="3"/>
  <c r="AH1085" i="3"/>
  <c r="AG1098" i="3"/>
  <c r="AH1098" i="3"/>
  <c r="AG1087" i="3"/>
  <c r="AH1087" i="3"/>
  <c r="AH2426" i="3"/>
  <c r="AG881" i="3"/>
  <c r="AH881" i="3"/>
  <c r="AG883" i="3"/>
  <c r="AH883" i="3"/>
  <c r="AG885" i="3"/>
  <c r="AH885" i="3"/>
  <c r="AH887" i="3"/>
  <c r="AG887" i="3"/>
  <c r="AG884" i="3"/>
  <c r="AH884" i="3"/>
  <c r="AH880" i="3"/>
  <c r="AG880" i="3"/>
  <c r="AH893" i="3"/>
  <c r="AG893" i="3"/>
  <c r="AG910" i="3"/>
  <c r="AH910" i="3"/>
  <c r="AG921" i="3"/>
  <c r="AH889" i="3"/>
  <c r="AG889" i="3"/>
  <c r="AH909" i="3"/>
  <c r="AG909" i="3"/>
  <c r="AG912" i="3"/>
  <c r="AH912" i="3"/>
  <c r="AG920" i="3"/>
  <c r="AG905" i="3"/>
  <c r="AH905" i="3"/>
  <c r="AH899" i="3"/>
  <c r="AG899" i="3"/>
  <c r="AH903" i="3"/>
  <c r="AG903" i="3"/>
  <c r="AG530" i="3"/>
  <c r="AG506" i="3"/>
  <c r="AH506" i="3"/>
  <c r="AG587" i="3"/>
  <c r="AH587" i="3"/>
  <c r="AH498" i="3"/>
  <c r="AG498" i="3"/>
  <c r="AH580" i="3"/>
  <c r="AG580" i="3"/>
  <c r="AH482" i="3"/>
  <c r="AG482" i="3"/>
  <c r="AH557" i="3"/>
  <c r="AG557" i="3"/>
  <c r="AH549" i="3"/>
  <c r="AG549" i="3"/>
  <c r="AH503" i="3"/>
  <c r="AG503" i="3"/>
  <c r="AH483" i="3"/>
  <c r="AG483" i="3"/>
  <c r="AH486" i="3"/>
  <c r="AG486" i="3"/>
  <c r="AG596" i="3"/>
  <c r="AG572" i="3"/>
  <c r="AH572" i="3"/>
  <c r="AG558" i="3"/>
  <c r="AH558" i="3"/>
  <c r="AH508" i="3"/>
  <c r="AG508" i="3"/>
  <c r="AG532" i="3"/>
  <c r="AG517" i="3"/>
  <c r="AG547" i="3"/>
  <c r="AH547" i="3"/>
  <c r="AG488" i="3"/>
  <c r="AH488" i="3"/>
  <c r="AG575" i="3"/>
  <c r="AH575" i="3"/>
  <c r="AH493" i="3"/>
  <c r="AG493" i="3"/>
  <c r="AG562" i="3"/>
  <c r="AH562" i="3"/>
  <c r="AG518" i="3"/>
  <c r="AH499" i="3"/>
  <c r="AG499" i="3"/>
  <c r="AG505" i="3"/>
  <c r="AH505" i="3"/>
  <c r="AH492" i="3"/>
  <c r="AG492" i="3"/>
  <c r="AH501" i="3"/>
  <c r="AG501" i="3"/>
  <c r="AH560" i="3"/>
  <c r="AG560" i="3"/>
  <c r="AG757" i="3"/>
  <c r="AH757" i="3"/>
  <c r="AH776" i="3"/>
  <c r="AG776" i="3"/>
  <c r="AH758" i="3"/>
  <c r="AG758" i="3"/>
  <c r="AH765" i="3"/>
  <c r="AG765" i="3"/>
  <c r="AH746" i="3"/>
  <c r="AG746" i="3"/>
  <c r="AG769" i="3"/>
  <c r="AH769" i="3"/>
  <c r="AG750" i="3"/>
  <c r="AH750" i="3"/>
  <c r="AG777" i="3"/>
  <c r="AH777" i="3"/>
  <c r="AG791" i="3"/>
  <c r="AG792" i="3"/>
  <c r="AG794" i="3"/>
  <c r="AG1507" i="3"/>
  <c r="AG1512" i="3"/>
  <c r="AG1503" i="3"/>
  <c r="AG1476" i="3"/>
  <c r="AH1476" i="3"/>
  <c r="AH1472" i="3"/>
  <c r="AG1472" i="3"/>
  <c r="AG1510" i="3"/>
  <c r="AH1475" i="3"/>
  <c r="AG1475" i="3"/>
  <c r="AG1471" i="3"/>
  <c r="AH1471" i="3"/>
  <c r="AG1509" i="3"/>
  <c r="AH1480" i="3"/>
  <c r="AG1480" i="3"/>
  <c r="AH1465" i="3"/>
  <c r="AG1465" i="3"/>
  <c r="AG1500" i="3"/>
  <c r="AH1500" i="3"/>
  <c r="AH1506" i="3" s="1"/>
  <c r="AG1484" i="3"/>
  <c r="AH1484" i="3"/>
  <c r="AH1479" i="3"/>
  <c r="AG1479" i="3"/>
  <c r="AG1515" i="3"/>
  <c r="AG1501" i="3"/>
  <c r="AH1501" i="3"/>
  <c r="AH2427" i="3"/>
  <c r="AG946" i="3"/>
  <c r="AH946" i="3"/>
  <c r="AH974" i="3"/>
  <c r="AH983" i="3" s="1"/>
  <c r="AG974" i="3"/>
  <c r="AG977" i="3"/>
  <c r="AG988" i="3"/>
  <c r="AG958" i="3"/>
  <c r="AH958" i="3"/>
  <c r="AG989" i="3"/>
  <c r="AH961" i="3"/>
  <c r="AG961" i="3"/>
  <c r="AG984" i="3"/>
  <c r="AG970" i="3"/>
  <c r="AH970" i="3"/>
  <c r="AH966" i="3"/>
  <c r="AG966" i="3"/>
  <c r="AG980" i="3"/>
  <c r="AG975" i="3"/>
  <c r="AG955" i="3"/>
  <c r="AH955" i="3"/>
  <c r="AH172" i="3"/>
  <c r="AG172" i="3"/>
  <c r="AH166" i="3"/>
  <c r="AG166" i="3"/>
  <c r="AG200" i="3"/>
  <c r="AH169" i="3"/>
  <c r="AG169" i="3"/>
  <c r="AH178" i="3"/>
  <c r="AG178" i="3"/>
  <c r="AG190" i="3"/>
  <c r="AH175" i="3"/>
  <c r="AG175" i="3"/>
  <c r="AG189" i="3"/>
  <c r="AG171" i="3"/>
  <c r="AH171" i="3"/>
  <c r="AH151" i="3"/>
  <c r="AG151" i="3"/>
  <c r="AH150" i="3"/>
  <c r="AG150" i="3"/>
  <c r="AG1071" i="3"/>
  <c r="AH1071" i="3"/>
  <c r="AH1076" i="3"/>
  <c r="AG1076" i="3"/>
  <c r="AG1108" i="3"/>
  <c r="AH1108" i="3"/>
  <c r="AG1122" i="3"/>
  <c r="AH1075" i="3"/>
  <c r="AG1075" i="3"/>
  <c r="AH1103" i="3"/>
  <c r="AG1103" i="3"/>
  <c r="AG1100" i="3"/>
  <c r="AH1100" i="3"/>
  <c r="AG1093" i="3"/>
  <c r="AH1093" i="3"/>
  <c r="AG1117" i="3"/>
  <c r="AH1117" i="3"/>
  <c r="AG1080" i="3"/>
  <c r="AH1080" i="3"/>
  <c r="AG1110" i="3"/>
  <c r="AH1110" i="3"/>
  <c r="AH1088" i="3"/>
  <c r="AG1088" i="3"/>
  <c r="AH1372" i="3"/>
  <c r="AH1376" i="3"/>
  <c r="AH1369" i="3"/>
  <c r="AH1373" i="3"/>
  <c r="AH1375" i="3"/>
  <c r="AH1371" i="3"/>
  <c r="AH1370" i="3"/>
  <c r="AH1368" i="3"/>
  <c r="AH1374" i="3"/>
  <c r="AH874" i="3"/>
  <c r="AG874" i="3"/>
  <c r="AG924" i="3"/>
  <c r="AH907" i="3"/>
  <c r="AG907" i="3"/>
  <c r="AG922" i="3"/>
  <c r="AH906" i="3"/>
  <c r="AG906" i="3"/>
  <c r="AH902" i="3"/>
  <c r="AG902" i="3"/>
  <c r="AG891" i="3"/>
  <c r="AH891" i="3"/>
  <c r="AH898" i="3"/>
  <c r="AG898" i="3"/>
  <c r="AG895" i="3"/>
  <c r="AH895" i="3"/>
  <c r="AG901" i="3"/>
  <c r="AH901" i="3"/>
  <c r="AH915" i="3"/>
  <c r="AG915" i="3"/>
  <c r="AG897" i="3"/>
  <c r="AH897" i="3"/>
  <c r="AG509" i="3"/>
  <c r="AH509" i="3"/>
  <c r="AG489" i="3"/>
  <c r="AH489" i="3"/>
  <c r="AH569" i="3"/>
  <c r="AG569" i="3"/>
  <c r="AH553" i="3"/>
  <c r="AG553" i="3"/>
  <c r="AG567" i="3"/>
  <c r="AH567" i="3"/>
  <c r="AG481" i="3"/>
  <c r="AH481" i="3"/>
  <c r="AG525" i="3"/>
  <c r="AG526" i="3"/>
  <c r="AG593" i="3"/>
  <c r="AG591" i="3"/>
  <c r="AH591" i="3"/>
  <c r="AH593" i="3" s="1"/>
  <c r="AH485" i="3"/>
  <c r="AG485" i="3"/>
  <c r="AH555" i="3"/>
  <c r="AG555" i="3"/>
  <c r="AH552" i="3"/>
  <c r="AG552" i="3"/>
  <c r="AG514" i="3"/>
  <c r="AH514" i="3"/>
  <c r="AG590" i="3"/>
  <c r="AH590" i="3"/>
  <c r="AG565" i="3"/>
  <c r="AH565" i="3"/>
  <c r="AH583" i="3"/>
  <c r="AG583" i="3"/>
  <c r="AG563" i="3"/>
  <c r="AH563" i="3"/>
  <c r="AH551" i="3"/>
  <c r="AG551" i="3"/>
  <c r="AG528" i="3"/>
  <c r="AG529" i="3"/>
  <c r="AH516" i="3"/>
  <c r="AH519" i="3" s="1"/>
  <c r="AG516" i="3"/>
  <c r="AG594" i="3"/>
  <c r="AG574" i="3"/>
  <c r="AH574" i="3"/>
  <c r="AG589" i="3"/>
  <c r="AH589" i="3"/>
  <c r="AH570" i="3"/>
  <c r="AG570" i="3"/>
  <c r="AH754" i="3"/>
  <c r="AG754" i="3"/>
  <c r="AG790" i="3"/>
  <c r="AG760" i="3"/>
  <c r="AH760" i="3"/>
  <c r="AG747" i="3"/>
  <c r="AH747" i="3"/>
  <c r="AG748" i="3"/>
  <c r="AH748" i="3"/>
  <c r="AG762" i="3"/>
  <c r="AH762" i="3"/>
  <c r="AG786" i="3"/>
  <c r="AH786" i="3"/>
  <c r="AH752" i="3"/>
  <c r="AG752" i="3"/>
  <c r="AH766" i="3"/>
  <c r="AG766" i="3"/>
  <c r="AG789" i="3"/>
  <c r="AG788" i="3"/>
  <c r="AG782" i="3"/>
  <c r="AH782" i="3"/>
  <c r="AH1491" i="3"/>
  <c r="AG1491" i="3"/>
  <c r="AG1473" i="3"/>
  <c r="AH1473" i="3"/>
  <c r="AH1469" i="3"/>
  <c r="AG1469" i="3"/>
  <c r="AG1505" i="3"/>
  <c r="AH1505" i="3"/>
  <c r="AH1478" i="3"/>
  <c r="AG1478" i="3"/>
  <c r="AG1482" i="3"/>
  <c r="AH1482" i="3"/>
  <c r="AH1477" i="3"/>
  <c r="AG1477" i="3"/>
  <c r="AG1516" i="3"/>
  <c r="AH1495" i="3"/>
  <c r="AG1495" i="3"/>
  <c r="AH1481" i="3"/>
  <c r="AG1481" i="3"/>
  <c r="AG1502" i="3"/>
  <c r="AH1502" i="3"/>
  <c r="AG1490" i="3"/>
  <c r="AH1490" i="3"/>
  <c r="AH1486" i="3"/>
  <c r="AG1486" i="3"/>
  <c r="AG1517" i="3"/>
  <c r="Y883" i="2"/>
  <c r="Y1927" i="2"/>
  <c r="Y575" i="2"/>
  <c r="Y1179" i="2"/>
  <c r="AH1968" i="2"/>
  <c r="Y1178" i="2"/>
  <c r="Y1181" i="2"/>
  <c r="AI1486" i="2"/>
  <c r="Y525" i="2"/>
  <c r="Y2040" i="2"/>
  <c r="Y1787" i="2"/>
  <c r="Y1836" i="2"/>
  <c r="Y1877" i="2"/>
  <c r="Y1837" i="2"/>
  <c r="Y1781" i="2"/>
  <c r="Y1737" i="2"/>
  <c r="Y514" i="2"/>
  <c r="Y2037" i="2"/>
  <c r="Y1584" i="2"/>
  <c r="AH1964" i="2"/>
  <c r="Y1826" i="2"/>
  <c r="Y1835" i="2"/>
  <c r="Y1782" i="2"/>
  <c r="Y1754" i="2"/>
  <c r="Y1755" i="2" s="1"/>
  <c r="Y1756" i="2" s="1"/>
  <c r="Y1138" i="2"/>
  <c r="Y1566" i="2"/>
  <c r="Y580" i="2"/>
  <c r="Y1014" i="2"/>
  <c r="Y1063" i="2"/>
  <c r="Y284" i="2"/>
  <c r="Y397" i="2"/>
  <c r="Y1773" i="2"/>
  <c r="Y770" i="2"/>
  <c r="Y834" i="2"/>
  <c r="Y833" i="2"/>
  <c r="AH1652" i="2"/>
  <c r="AH1811" i="2"/>
  <c r="AH1547" i="2"/>
  <c r="Y1182" i="2"/>
  <c r="AI1308" i="2"/>
  <c r="AH1334" i="2"/>
  <c r="Y1180" i="2"/>
  <c r="AH1915" i="2"/>
  <c r="AH621" i="2"/>
  <c r="Y510" i="2"/>
  <c r="Z1182" i="2"/>
  <c r="AH1113" i="2"/>
  <c r="AH2335" i="2"/>
  <c r="AH874" i="2"/>
  <c r="Y2244" i="2"/>
  <c r="Y2241" i="2"/>
  <c r="Y2088" i="2"/>
  <c r="Y1687" i="2"/>
  <c r="AH1485" i="2"/>
  <c r="Y1186" i="2"/>
  <c r="Y2051" i="2"/>
  <c r="AH385" i="2"/>
  <c r="AH558" i="2"/>
  <c r="AH1213" i="2"/>
  <c r="AH1862" i="2"/>
  <c r="Y642" i="2"/>
  <c r="Y1311" i="2"/>
  <c r="Y1201" i="2"/>
  <c r="Y1184" i="2"/>
  <c r="Y1203" i="2"/>
  <c r="Y2330" i="2"/>
  <c r="Y2331" i="2" s="1"/>
  <c r="Y2335" i="2" s="1"/>
  <c r="Y2146" i="2"/>
  <c r="Y2054" i="2"/>
  <c r="Y1682" i="2"/>
  <c r="Y1200" i="2"/>
  <c r="Y1190" i="2"/>
  <c r="Y1457" i="2"/>
  <c r="AH683" i="2"/>
  <c r="Y2253" i="2"/>
  <c r="Y1195" i="2"/>
  <c r="Y1209" i="2"/>
  <c r="Y1508" i="2"/>
  <c r="AH325" i="2"/>
  <c r="Y2056" i="2"/>
  <c r="AH809" i="2"/>
  <c r="Y2200" i="2"/>
  <c r="Y2195" i="2"/>
  <c r="Y2265" i="2"/>
  <c r="Y2145" i="2"/>
  <c r="Y2099" i="2"/>
  <c r="Y1991" i="2"/>
  <c r="Y1694" i="2"/>
  <c r="Y1421" i="2"/>
  <c r="Y795" i="2"/>
  <c r="Y1379" i="2"/>
  <c r="Y716" i="2"/>
  <c r="Y1435" i="2"/>
  <c r="AH1281" i="2"/>
  <c r="Y2193" i="2"/>
  <c r="Y2245" i="2"/>
  <c r="Y2094" i="2"/>
  <c r="Y1903" i="2"/>
  <c r="Y1807" i="2"/>
  <c r="Y1808" i="2" s="1"/>
  <c r="Y1809" i="2" s="1"/>
  <c r="Y791" i="2"/>
  <c r="Y1263" i="2"/>
  <c r="Y2203" i="2"/>
  <c r="Y1690" i="2"/>
  <c r="Y949" i="2"/>
  <c r="Y868" i="2"/>
  <c r="Y475" i="2"/>
  <c r="Y1360" i="2"/>
  <c r="Y1363" i="2"/>
  <c r="Y1073" i="2"/>
  <c r="Y944" i="2"/>
  <c r="Y788" i="2"/>
  <c r="Y1252" i="2"/>
  <c r="Y851" i="2"/>
  <c r="Y522" i="2"/>
  <c r="Y289" i="2"/>
  <c r="AH1967" i="2"/>
  <c r="Y739" i="2"/>
  <c r="Y740" i="2" s="1"/>
  <c r="Y742" i="2" s="1"/>
  <c r="Y866" i="2"/>
  <c r="Y400" i="2"/>
  <c r="Y419" i="2"/>
  <c r="Y1086" i="2"/>
  <c r="Y736" i="2"/>
  <c r="Y1007" i="2"/>
  <c r="Y1026" i="2"/>
  <c r="Y534" i="2"/>
  <c r="Y1928" i="2"/>
  <c r="Y1941" i="2"/>
  <c r="Y2089" i="2"/>
  <c r="Y1908" i="2"/>
  <c r="Y1891" i="2"/>
  <c r="Y1842" i="2"/>
  <c r="Y1678" i="2"/>
  <c r="Y1681" i="2"/>
  <c r="Y1640" i="2"/>
  <c r="Y1569" i="2"/>
  <c r="Y1574" i="2"/>
  <c r="Y1594" i="2"/>
  <c r="Y1595" i="2" s="1"/>
  <c r="Y1599" i="2" s="1"/>
  <c r="Y945" i="2"/>
  <c r="Y771" i="2"/>
  <c r="Y1357" i="2"/>
  <c r="Y1084" i="2"/>
  <c r="Y1087" i="2"/>
  <c r="Y950" i="2"/>
  <c r="Y412" i="2"/>
  <c r="Y403" i="2"/>
  <c r="Y1728" i="2"/>
  <c r="Y884" i="2"/>
  <c r="AH925" i="2"/>
  <c r="AH927" i="2"/>
  <c r="Y1810" i="2"/>
  <c r="AH1545" i="2"/>
  <c r="Y1177" i="2"/>
  <c r="Y1064" i="2"/>
  <c r="Y1507" i="2"/>
  <c r="Y644" i="2"/>
  <c r="AH1524" i="2"/>
  <c r="AH1597" i="2"/>
  <c r="Y1931" i="2"/>
  <c r="Y1356" i="2"/>
  <c r="AH1476" i="2"/>
  <c r="Y1878" i="2"/>
  <c r="Y1005" i="2"/>
  <c r="Y1359" i="2"/>
  <c r="Y1876" i="2"/>
  <c r="Y1932" i="2"/>
  <c r="Y1879" i="2"/>
  <c r="Y1002" i="2"/>
  <c r="AH501" i="2"/>
  <c r="AH500" i="2"/>
  <c r="AH499" i="2"/>
  <c r="Y1930" i="2"/>
  <c r="AH824" i="2"/>
  <c r="AH822" i="2"/>
  <c r="AH825" i="2"/>
  <c r="AH823" i="2"/>
  <c r="Y2102" i="2"/>
  <c r="Y1464" i="2"/>
  <c r="AH1330" i="2"/>
  <c r="AH2279" i="2"/>
  <c r="AI1492" i="2"/>
  <c r="AI1493" i="2" s="1"/>
  <c r="AH1486" i="2"/>
  <c r="AH2125" i="2"/>
  <c r="Y2267" i="2"/>
  <c r="Y2142" i="2"/>
  <c r="AI1517" i="2"/>
  <c r="Y2300" i="2"/>
  <c r="Y905" i="2"/>
  <c r="Y597" i="2"/>
  <c r="Y844" i="2"/>
  <c r="Y2260" i="2"/>
  <c r="Y1147" i="2"/>
  <c r="Y1160" i="2"/>
  <c r="AH921" i="2"/>
  <c r="Y712" i="2"/>
  <c r="Y585" i="2"/>
  <c r="Y850" i="2"/>
  <c r="Y521" i="2"/>
  <c r="AI1464" i="2"/>
  <c r="AH1227" i="2"/>
  <c r="AH1598" i="2"/>
  <c r="AH752" i="2"/>
  <c r="AH1166" i="2"/>
  <c r="Y1929" i="2"/>
  <c r="Y1875" i="2"/>
  <c r="Y1558" i="2"/>
  <c r="AI1538" i="2"/>
  <c r="AH1229" i="2"/>
  <c r="AH1230" i="2"/>
  <c r="AH1233" i="2"/>
  <c r="AH1231" i="2"/>
  <c r="AH1232" i="2"/>
  <c r="AH1049" i="2"/>
  <c r="AI1476" i="2"/>
  <c r="AH1517" i="2"/>
  <c r="AH755" i="2"/>
  <c r="AH688" i="2"/>
  <c r="Y2298" i="2"/>
  <c r="Y2252" i="2"/>
  <c r="Y402" i="2"/>
  <c r="Y775" i="2"/>
  <c r="Y706" i="2"/>
  <c r="Y2033" i="2"/>
  <c r="Y1880" i="2"/>
  <c r="Y1933" i="2"/>
  <c r="Y1003" i="2"/>
  <c r="Y1001" i="2"/>
  <c r="Y1000" i="2"/>
  <c r="AI2246" i="2"/>
  <c r="Y1751" i="2"/>
  <c r="AH1289" i="2"/>
  <c r="Y1723" i="2"/>
  <c r="Y2249" i="2"/>
  <c r="Y2104" i="2"/>
  <c r="Y2032" i="2"/>
  <c r="Y1886" i="2"/>
  <c r="Y1889" i="2"/>
  <c r="Y1911" i="2"/>
  <c r="Y1912" i="2" s="1"/>
  <c r="Y1849" i="2"/>
  <c r="Y1774" i="2"/>
  <c r="Y1674" i="2"/>
  <c r="Y1679" i="2"/>
  <c r="Y1621" i="2"/>
  <c r="Y1567" i="2"/>
  <c r="Y1592" i="2"/>
  <c r="Y1143" i="2"/>
  <c r="Y1162" i="2"/>
  <c r="Y1163" i="2" s="1"/>
  <c r="Y1168" i="2" s="1"/>
  <c r="Y1140" i="2"/>
  <c r="Y1098" i="2"/>
  <c r="Y1099" i="2" s="1"/>
  <c r="Y1100" i="2" s="1"/>
  <c r="Y1081" i="2"/>
  <c r="Y936" i="2"/>
  <c r="Y1257" i="2"/>
  <c r="Y896" i="2"/>
  <c r="Y707" i="2"/>
  <c r="Y578" i="2"/>
  <c r="Y655" i="2"/>
  <c r="Y396" i="2"/>
  <c r="Y426" i="2"/>
  <c r="Y415" i="2"/>
  <c r="Y1511" i="2"/>
  <c r="Y1512" i="2"/>
  <c r="Y1510" i="2"/>
  <c r="AH1341" i="2"/>
  <c r="AH1443" i="2"/>
  <c r="Y1937" i="2"/>
  <c r="Y1744" i="2"/>
  <c r="Y1731" i="2"/>
  <c r="Y1962" i="2"/>
  <c r="Y2297" i="2"/>
  <c r="Y2090" i="2"/>
  <c r="Y2084" i="2"/>
  <c r="Y2031" i="2"/>
  <c r="Y1668" i="2"/>
  <c r="Y1693" i="2"/>
  <c r="Y1721" i="2"/>
  <c r="Y1614" i="2"/>
  <c r="Y1630" i="2"/>
  <c r="Y1646" i="2"/>
  <c r="Y1623" i="2"/>
  <c r="Y1639" i="2"/>
  <c r="Y1582" i="2"/>
  <c r="Y1157" i="2"/>
  <c r="Y1141" i="2"/>
  <c r="Y714" i="2"/>
  <c r="Y577" i="2"/>
  <c r="Y1027" i="2"/>
  <c r="Y462" i="2"/>
  <c r="Y643" i="2"/>
  <c r="Y656" i="2"/>
  <c r="Y669" i="2"/>
  <c r="Y414" i="2"/>
  <c r="Y417" i="2"/>
  <c r="Y1009" i="2"/>
  <c r="Y1025" i="2"/>
  <c r="Y1004" i="2"/>
  <c r="Y1020" i="2"/>
  <c r="Y460" i="2"/>
  <c r="Y453" i="2"/>
  <c r="Y641" i="2"/>
  <c r="AH488" i="2"/>
  <c r="AH616" i="2"/>
  <c r="AH1599" i="2"/>
  <c r="AH923" i="2"/>
  <c r="AH978" i="2"/>
  <c r="AH1051" i="2"/>
  <c r="Y1719" i="2"/>
  <c r="AH386" i="2"/>
  <c r="AH1651" i="2"/>
  <c r="Y1358" i="2"/>
  <c r="AH323" i="2"/>
  <c r="Y999" i="2"/>
  <c r="AH690" i="2"/>
  <c r="Y1716" i="2"/>
  <c r="AH1112" i="2"/>
  <c r="AH2246" i="2"/>
  <c r="AH50" i="2"/>
  <c r="AH208" i="2"/>
  <c r="AH49" i="2"/>
  <c r="AH270" i="2"/>
  <c r="Y104" i="2"/>
  <c r="AH267" i="2"/>
  <c r="Y105" i="2"/>
  <c r="Y47" i="2"/>
  <c r="Y15" i="2"/>
  <c r="Y19" i="2"/>
  <c r="Y48" i="2"/>
  <c r="Y49" i="2" s="1"/>
  <c r="Y23" i="2"/>
  <c r="Y17" i="2"/>
  <c r="Y39" i="2"/>
  <c r="Y18" i="2"/>
  <c r="Y38" i="2"/>
  <c r="Y16" i="2"/>
  <c r="Y35" i="2"/>
  <c r="Y37" i="2"/>
  <c r="Y128" i="2"/>
  <c r="Y103" i="2"/>
  <c r="Y155" i="2"/>
  <c r="Y133" i="2"/>
  <c r="Y218" i="2"/>
  <c r="Y180" i="2"/>
  <c r="Y145" i="2"/>
  <c r="Y68" i="2"/>
  <c r="Y172" i="2"/>
  <c r="Y254" i="2"/>
  <c r="Y255" i="2" s="1"/>
  <c r="Y256" i="2" s="1"/>
  <c r="Y222" i="2"/>
  <c r="Y121" i="2"/>
  <c r="Y219" i="2"/>
  <c r="AH104" i="2"/>
  <c r="AH156" i="2"/>
  <c r="Y169" i="2"/>
  <c r="Y66" i="2"/>
  <c r="Y225" i="2"/>
  <c r="AH207" i="2"/>
  <c r="Y65" i="2"/>
  <c r="Y157" i="2"/>
  <c r="AH268" i="2"/>
  <c r="Y117" i="2"/>
  <c r="Y1101" i="2"/>
  <c r="Z1101" i="2" s="1"/>
  <c r="AI1539" i="2"/>
  <c r="AH1539" i="2"/>
  <c r="AI1306" i="2"/>
  <c r="AH1306" i="2"/>
  <c r="AH2273" i="2"/>
  <c r="AI2273" i="2"/>
  <c r="AH2212" i="2"/>
  <c r="AI2212" i="2"/>
  <c r="AH1317" i="2"/>
  <c r="AI1317" i="2"/>
  <c r="AH1586" i="2"/>
  <c r="AH39" i="2"/>
  <c r="AI39" i="2"/>
  <c r="AI46" i="2"/>
  <c r="AH46" i="2"/>
  <c r="Y1317" i="2"/>
  <c r="AH953" i="2"/>
  <c r="AI953" i="2"/>
  <c r="Y1315" i="2"/>
  <c r="Y1485" i="2"/>
  <c r="AI1435" i="2"/>
  <c r="AH1435" i="2"/>
  <c r="AH2201" i="2"/>
  <c r="AI2201" i="2"/>
  <c r="AI1490" i="2"/>
  <c r="AH1490" i="2"/>
  <c r="AI1416" i="2"/>
  <c r="AH1416" i="2"/>
  <c r="AI1690" i="2"/>
  <c r="AH1690" i="2"/>
  <c r="AI2193" i="2"/>
  <c r="AH2193" i="2"/>
  <c r="Y2067" i="2"/>
  <c r="Y2068" i="2" s="1"/>
  <c r="Y2071" i="2" s="1"/>
  <c r="AI1588" i="2"/>
  <c r="AH1588" i="2"/>
  <c r="Y1519" i="2"/>
  <c r="Y1532" i="2"/>
  <c r="AH2243" i="2"/>
  <c r="AI2243" i="2"/>
  <c r="AI1684" i="2"/>
  <c r="AH1675" i="2"/>
  <c r="AI1675" i="2"/>
  <c r="AH2295" i="2"/>
  <c r="AI2295" i="2"/>
  <c r="Y2207" i="2"/>
  <c r="AI2084" i="2"/>
  <c r="AI2005" i="2"/>
  <c r="AH2005" i="2"/>
  <c r="AH2062" i="2"/>
  <c r="AI2062" i="2"/>
  <c r="AH1898" i="2"/>
  <c r="AI1898" i="2"/>
  <c r="AH1717" i="2"/>
  <c r="AI1717" i="2"/>
  <c r="AH1633" i="2"/>
  <c r="AI1633" i="2"/>
  <c r="AI1594" i="2"/>
  <c r="AI1595" i="2" s="1"/>
  <c r="AH1594" i="2"/>
  <c r="AI1516" i="2"/>
  <c r="AH1516" i="2"/>
  <c r="AH749" i="2"/>
  <c r="AH745" i="2"/>
  <c r="Y2275" i="2"/>
  <c r="Y2154" i="2"/>
  <c r="AH1875" i="2"/>
  <c r="AI1875" i="2"/>
  <c r="AI1779" i="2"/>
  <c r="AH1779" i="2"/>
  <c r="AI1560" i="2"/>
  <c r="AH1560" i="2"/>
  <c r="AI1149" i="2"/>
  <c r="AH1149" i="2"/>
  <c r="AI769" i="2"/>
  <c r="AH769" i="2"/>
  <c r="Y1414" i="2"/>
  <c r="AH933" i="2"/>
  <c r="AI933" i="2"/>
  <c r="AI1068" i="2"/>
  <c r="AH1068" i="2"/>
  <c r="AI651" i="2"/>
  <c r="AH120" i="2"/>
  <c r="AI120" i="2"/>
  <c r="AH1392" i="2"/>
  <c r="AH1243" i="2"/>
  <c r="AI1243" i="2"/>
  <c r="AH961" i="2"/>
  <c r="AI961" i="2"/>
  <c r="AI454" i="2"/>
  <c r="AH454" i="2"/>
  <c r="Y537" i="2"/>
  <c r="AI129" i="2"/>
  <c r="AH129" i="2"/>
  <c r="AI451" i="2"/>
  <c r="AH451" i="2"/>
  <c r="AH515" i="2"/>
  <c r="AI515" i="2"/>
  <c r="Y301" i="2"/>
  <c r="AH371" i="2"/>
  <c r="AI371" i="2"/>
  <c r="AH1216" i="2"/>
  <c r="AI1669" i="2"/>
  <c r="AH1669" i="2"/>
  <c r="Y2224" i="2"/>
  <c r="AH1738" i="2"/>
  <c r="AI1738" i="2"/>
  <c r="Y2213" i="2"/>
  <c r="AH2331" i="2"/>
  <c r="AH2280" i="2"/>
  <c r="Y2162" i="2"/>
  <c r="AH2169" i="2"/>
  <c r="AI2169" i="2"/>
  <c r="Y2118" i="2"/>
  <c r="Y2007" i="2"/>
  <c r="AH2034" i="2"/>
  <c r="AI2034" i="2"/>
  <c r="Y2059" i="2"/>
  <c r="AH1952" i="2"/>
  <c r="AI1952" i="2"/>
  <c r="AI1886" i="2"/>
  <c r="AH1886" i="2"/>
  <c r="AH1840" i="2"/>
  <c r="AI1840" i="2"/>
  <c r="Y1795" i="2"/>
  <c r="AI1774" i="2"/>
  <c r="AH1774" i="2"/>
  <c r="Y1796" i="2"/>
  <c r="AI1643" i="2"/>
  <c r="AH1643" i="2"/>
  <c r="Y1430" i="2"/>
  <c r="AI1065" i="2"/>
  <c r="AH1065" i="2"/>
  <c r="Y962" i="2"/>
  <c r="AH1253" i="2"/>
  <c r="AI1253" i="2"/>
  <c r="AH1270" i="2"/>
  <c r="AI1270" i="2"/>
  <c r="AH893" i="2"/>
  <c r="AI893" i="2"/>
  <c r="Y723" i="2"/>
  <c r="AI839" i="2"/>
  <c r="AH839" i="2"/>
  <c r="AH590" i="2"/>
  <c r="AI590" i="2"/>
  <c r="AI1002" i="2"/>
  <c r="AH1002" i="2"/>
  <c r="AH1030" i="2"/>
  <c r="AI1030" i="2"/>
  <c r="AI468" i="2"/>
  <c r="AH468" i="2"/>
  <c r="AI457" i="2"/>
  <c r="AH457" i="2"/>
  <c r="AI641" i="2"/>
  <c r="AH641" i="2"/>
  <c r="AI640" i="2"/>
  <c r="AH640" i="2"/>
  <c r="AH510" i="2"/>
  <c r="AI510" i="2"/>
  <c r="AH538" i="2"/>
  <c r="AI538" i="2"/>
  <c r="Y431" i="2"/>
  <c r="AH296" i="2"/>
  <c r="AI296" i="2"/>
  <c r="Y175" i="2"/>
  <c r="Y81" i="2"/>
  <c r="AH490" i="2"/>
  <c r="AH1045" i="2"/>
  <c r="Y2311" i="2"/>
  <c r="Y2160" i="2"/>
  <c r="AI2147" i="2"/>
  <c r="AH2147" i="2"/>
  <c r="AH2199" i="2"/>
  <c r="AI2199" i="2"/>
  <c r="Y2111" i="2"/>
  <c r="Y1984" i="2"/>
  <c r="AH2057" i="2"/>
  <c r="AI2057" i="2"/>
  <c r="D1885" i="2"/>
  <c r="AH1836" i="2"/>
  <c r="AI1836" i="2"/>
  <c r="AH1832" i="2"/>
  <c r="AI1832" i="2"/>
  <c r="AH1771" i="2"/>
  <c r="AI1771" i="2"/>
  <c r="AH1641" i="2"/>
  <c r="AI1641" i="2"/>
  <c r="AI1572" i="2"/>
  <c r="AH1572" i="2"/>
  <c r="Y1423" i="2"/>
  <c r="Y799" i="2"/>
  <c r="AH1388" i="2"/>
  <c r="AI1388" i="2"/>
  <c r="Y1371" i="2"/>
  <c r="AH905" i="2"/>
  <c r="AI905" i="2"/>
  <c r="Y735" i="2"/>
  <c r="Y601" i="2"/>
  <c r="AH480" i="2"/>
  <c r="AI480" i="2"/>
  <c r="AI652" i="2"/>
  <c r="AH652" i="2"/>
  <c r="AH522" i="2"/>
  <c r="AI522" i="2"/>
  <c r="AH319" i="2"/>
  <c r="Y130" i="2"/>
  <c r="Y203" i="2"/>
  <c r="Y204" i="2" s="1"/>
  <c r="Y208" i="2" s="1"/>
  <c r="Y1197" i="2"/>
  <c r="Y1335" i="2"/>
  <c r="Y1193" i="2"/>
  <c r="Y1484" i="2"/>
  <c r="AH1494" i="2"/>
  <c r="AH261" i="2"/>
  <c r="AH1224" i="2"/>
  <c r="AH976" i="2"/>
  <c r="AH1102" i="2"/>
  <c r="AH551" i="2"/>
  <c r="AH687" i="2"/>
  <c r="AI1748" i="2"/>
  <c r="AH1748" i="2"/>
  <c r="AI1429" i="2"/>
  <c r="AH1429" i="2"/>
  <c r="Y2205" i="2"/>
  <c r="Y2276" i="2"/>
  <c r="AH2149" i="2"/>
  <c r="AH2175" i="2"/>
  <c r="Y2225" i="2"/>
  <c r="AH2112" i="2"/>
  <c r="AI2112" i="2"/>
  <c r="Y2012" i="2"/>
  <c r="AH1981" i="2"/>
  <c r="AI1981" i="2"/>
  <c r="Y2049" i="2"/>
  <c r="AI1942" i="2"/>
  <c r="AH1942" i="2"/>
  <c r="AI1844" i="2"/>
  <c r="AH1844" i="2"/>
  <c r="AI1839" i="2"/>
  <c r="AH1839" i="2"/>
  <c r="AI1773" i="2"/>
  <c r="AH1773" i="2"/>
  <c r="AH1780" i="2"/>
  <c r="AI1780" i="2"/>
  <c r="AI1132" i="2"/>
  <c r="AH1132" i="2"/>
  <c r="Y955" i="2"/>
  <c r="Y939" i="2"/>
  <c r="Y957" i="2"/>
  <c r="AH1078" i="2"/>
  <c r="AI1078" i="2"/>
  <c r="AH1087" i="2"/>
  <c r="AI1087" i="2"/>
  <c r="AI954" i="2"/>
  <c r="AH954" i="2"/>
  <c r="AI938" i="2"/>
  <c r="AH938" i="2"/>
  <c r="Y968" i="2"/>
  <c r="AH776" i="2"/>
  <c r="AI776" i="2"/>
  <c r="Y963" i="2"/>
  <c r="Y906" i="2"/>
  <c r="AI734" i="2"/>
  <c r="AH734" i="2"/>
  <c r="Y599" i="2"/>
  <c r="AH850" i="2"/>
  <c r="AI850" i="2"/>
  <c r="Y855" i="2"/>
  <c r="AH610" i="2"/>
  <c r="AI610" i="2"/>
  <c r="AI1001" i="2"/>
  <c r="AH1001" i="2"/>
  <c r="AH1010" i="2"/>
  <c r="AI1010" i="2"/>
  <c r="AI465" i="2"/>
  <c r="AH465" i="2"/>
  <c r="Y287" i="2"/>
  <c r="Y312" i="2"/>
  <c r="Y140" i="2"/>
  <c r="Y367" i="2"/>
  <c r="AI195" i="2"/>
  <c r="AH195" i="2"/>
  <c r="AI226" i="2"/>
  <c r="AH226" i="2"/>
  <c r="AI1251" i="2"/>
  <c r="AH1251" i="2"/>
  <c r="AI1264" i="2"/>
  <c r="AH1264" i="2"/>
  <c r="AH908" i="2"/>
  <c r="AI908" i="2"/>
  <c r="AH723" i="2"/>
  <c r="AI716" i="2"/>
  <c r="AH716" i="2"/>
  <c r="AI589" i="2"/>
  <c r="AI864" i="2"/>
  <c r="AH864" i="2"/>
  <c r="AH596" i="2"/>
  <c r="Y657" i="2"/>
  <c r="AH658" i="2"/>
  <c r="AI658" i="2"/>
  <c r="Y515" i="2"/>
  <c r="Y524" i="2"/>
  <c r="AI416" i="2"/>
  <c r="AH416" i="2"/>
  <c r="AI305" i="2"/>
  <c r="AH305" i="2"/>
  <c r="AI314" i="2"/>
  <c r="AH314" i="2"/>
  <c r="AI130" i="2"/>
  <c r="AH130" i="2"/>
  <c r="AI123" i="2"/>
  <c r="AH123" i="2"/>
  <c r="Y365" i="2"/>
  <c r="AI362" i="2"/>
  <c r="AH362" i="2"/>
  <c r="AI193" i="2"/>
  <c r="AH193" i="2"/>
  <c r="AH202" i="2"/>
  <c r="AI202" i="2"/>
  <c r="AH67" i="2"/>
  <c r="AI67" i="2"/>
  <c r="AH256" i="2"/>
  <c r="Y147" i="2"/>
  <c r="Y377" i="2"/>
  <c r="Y185" i="2"/>
  <c r="Y178" i="2"/>
  <c r="Y82" i="2"/>
  <c r="Y91" i="2"/>
  <c r="Y232" i="2"/>
  <c r="Y241" i="2"/>
  <c r="AH1916" i="2"/>
  <c r="AH2070" i="2"/>
  <c r="AH1542" i="2"/>
  <c r="AH1492" i="2"/>
  <c r="Y2069" i="2"/>
  <c r="AI1524" i="2"/>
  <c r="AI1336" i="2"/>
  <c r="AI1334" i="2"/>
  <c r="AH817" i="2"/>
  <c r="AI1330" i="2"/>
  <c r="AH625" i="2"/>
  <c r="AH1395" i="2"/>
  <c r="AH753" i="2"/>
  <c r="AI1700" i="2"/>
  <c r="AH1700" i="2"/>
  <c r="AH2177" i="2"/>
  <c r="AH562" i="2"/>
  <c r="AH2020" i="2"/>
  <c r="AH986" i="2"/>
  <c r="AH1050" i="2"/>
  <c r="AH689" i="2"/>
  <c r="AH1115" i="2"/>
  <c r="AH2178" i="2"/>
  <c r="Y1893" i="2"/>
  <c r="AH773" i="2"/>
  <c r="AI773" i="2"/>
  <c r="AH1196" i="2"/>
  <c r="AI1196" i="2"/>
  <c r="AH1998" i="2"/>
  <c r="AI1998" i="2"/>
  <c r="Y29" i="2"/>
  <c r="AH18" i="2"/>
  <c r="AI18" i="2"/>
  <c r="AH1188" i="2"/>
  <c r="AH1321" i="2"/>
  <c r="AI1321" i="2"/>
  <c r="AH2270" i="2"/>
  <c r="AI2270" i="2"/>
  <c r="AH1620" i="2"/>
  <c r="AI1620" i="2"/>
  <c r="Y405" i="2"/>
  <c r="AH1201" i="2"/>
  <c r="AI1201" i="2"/>
  <c r="Y1797" i="2"/>
  <c r="AH13" i="2"/>
  <c r="AI13" i="2"/>
  <c r="Y1329" i="2"/>
  <c r="AH1489" i="2"/>
  <c r="AI1489" i="2"/>
  <c r="Y1997" i="2"/>
  <c r="Y854" i="2"/>
  <c r="Y25" i="2"/>
  <c r="AH28" i="2"/>
  <c r="AI28" i="2"/>
  <c r="AH24" i="2"/>
  <c r="AH44" i="2"/>
  <c r="AI44" i="2"/>
  <c r="AI1178" i="2"/>
  <c r="AH1178" i="2"/>
  <c r="AH1214" i="2"/>
  <c r="AI1313" i="2"/>
  <c r="AH1337" i="2"/>
  <c r="AI1337" i="2"/>
  <c r="Y1339" i="2"/>
  <c r="Y1490" i="2"/>
  <c r="Y1461" i="2"/>
  <c r="Y1523" i="2"/>
  <c r="AH265" i="2"/>
  <c r="Y2321" i="2"/>
  <c r="Y2223" i="2"/>
  <c r="AH1910" i="2"/>
  <c r="AI1910" i="2"/>
  <c r="AH1775" i="2"/>
  <c r="AI1775" i="2"/>
  <c r="Y1424" i="2"/>
  <c r="Y727" i="2"/>
  <c r="AH153" i="2"/>
  <c r="Y36" i="2"/>
  <c r="Y27" i="2"/>
  <c r="Y1199" i="2"/>
  <c r="AI1212" i="2"/>
  <c r="AI1213" i="2" s="1"/>
  <c r="AH1212" i="2"/>
  <c r="Y1326" i="2"/>
  <c r="Y1322" i="2"/>
  <c r="AH1467" i="2"/>
  <c r="AI1467" i="2"/>
  <c r="Y1463" i="2"/>
  <c r="AH1487" i="2"/>
  <c r="AI1487" i="2"/>
  <c r="Y1535" i="2"/>
  <c r="AH1495" i="2"/>
  <c r="AI1945" i="2"/>
  <c r="AH1945" i="2"/>
  <c r="AH2303" i="2"/>
  <c r="AI2303" i="2"/>
  <c r="Y2168" i="2"/>
  <c r="AI2119" i="2"/>
  <c r="Y1832" i="2"/>
  <c r="Y1665" i="2"/>
  <c r="Y1151" i="2"/>
  <c r="AI542" i="2"/>
  <c r="AH542" i="2"/>
  <c r="AH23" i="2"/>
  <c r="Y28" i="2"/>
  <c r="Y24" i="2"/>
  <c r="Y44" i="2"/>
  <c r="AI47" i="2"/>
  <c r="AH47" i="2"/>
  <c r="AH1195" i="2"/>
  <c r="AI1195" i="2"/>
  <c r="Y1202" i="2"/>
  <c r="AI1189" i="2"/>
  <c r="AH1189" i="2"/>
  <c r="AH1331" i="2"/>
  <c r="AI1331" i="2"/>
  <c r="AH1332" i="2"/>
  <c r="AI1332" i="2"/>
  <c r="AI1314" i="2"/>
  <c r="AH1314" i="2"/>
  <c r="AH1181" i="2"/>
  <c r="AI1181" i="2"/>
  <c r="AI1461" i="2"/>
  <c r="AH1461" i="2"/>
  <c r="AH1469" i="2"/>
  <c r="AI1469" i="2"/>
  <c r="AH2018" i="2"/>
  <c r="AI1426" i="2"/>
  <c r="AH1426" i="2"/>
  <c r="Y2312" i="2"/>
  <c r="Y2151" i="2"/>
  <c r="AH1983" i="2"/>
  <c r="AI1983" i="2"/>
  <c r="Y1900" i="2"/>
  <c r="AH1807" i="2"/>
  <c r="AI1807" i="2"/>
  <c r="AI1808" i="2" s="1"/>
  <c r="AI1635" i="2"/>
  <c r="AH1635" i="2"/>
  <c r="AH1471" i="2"/>
  <c r="AI1471" i="2"/>
  <c r="Y1477" i="2"/>
  <c r="AI1477" i="2"/>
  <c r="AH1477" i="2"/>
  <c r="AH262" i="2"/>
  <c r="AH1286" i="2"/>
  <c r="AH811" i="2"/>
  <c r="AI1740" i="2"/>
  <c r="AH1740" i="2"/>
  <c r="Y1733" i="2"/>
  <c r="Y1736" i="2"/>
  <c r="Y2319" i="2"/>
  <c r="Y2306" i="2"/>
  <c r="Y2247" i="2"/>
  <c r="Y2269" i="2"/>
  <c r="Y2161" i="2"/>
  <c r="Y2204" i="2"/>
  <c r="Y2101" i="2"/>
  <c r="AH2113" i="2"/>
  <c r="AI2113" i="2"/>
  <c r="Y2004" i="2"/>
  <c r="Y2034" i="2"/>
  <c r="AH2045" i="2"/>
  <c r="AI2045" i="2"/>
  <c r="AI1951" i="2"/>
  <c r="AI1894" i="2"/>
  <c r="AH1894" i="2"/>
  <c r="Y1899" i="2"/>
  <c r="Y1827" i="2"/>
  <c r="AI1857" i="2"/>
  <c r="AH1857" i="2"/>
  <c r="Y1803" i="2"/>
  <c r="Y1804" i="2"/>
  <c r="Y1697" i="2"/>
  <c r="AH1626" i="2"/>
  <c r="AI1626" i="2"/>
  <c r="AH1629" i="2"/>
  <c r="AI1629" i="2"/>
  <c r="Y1579" i="2"/>
  <c r="AI1159" i="2"/>
  <c r="AH1159" i="2"/>
  <c r="Y1148" i="2"/>
  <c r="Y1089" i="2"/>
  <c r="AI897" i="2"/>
  <c r="AH897" i="2"/>
  <c r="Y843" i="2"/>
  <c r="Y283" i="2"/>
  <c r="Y372" i="2"/>
  <c r="Y1518" i="2"/>
  <c r="AH1536" i="2"/>
  <c r="AI1536" i="2"/>
  <c r="AH2123" i="2"/>
  <c r="AH807" i="2"/>
  <c r="AH1215" i="2"/>
  <c r="AH1165" i="2"/>
  <c r="AH327" i="2"/>
  <c r="AH1109" i="2"/>
  <c r="AH815" i="2"/>
  <c r="Y1732" i="2"/>
  <c r="AI1754" i="2"/>
  <c r="AI1755" i="2" s="1"/>
  <c r="AH1754" i="2"/>
  <c r="Y1938" i="2"/>
  <c r="AH2317" i="2"/>
  <c r="AI2317" i="2"/>
  <c r="AI2306" i="2"/>
  <c r="AH2306" i="2"/>
  <c r="Y2250" i="2"/>
  <c r="AI2271" i="2"/>
  <c r="AH2271" i="2"/>
  <c r="Y2173" i="2"/>
  <c r="Y2174" i="2" s="1"/>
  <c r="Y2175" i="2" s="1"/>
  <c r="Y2222" i="2"/>
  <c r="Y2087" i="2"/>
  <c r="Y2013" i="2"/>
  <c r="Y1986" i="2"/>
  <c r="AI2032" i="2"/>
  <c r="AH2032" i="2"/>
  <c r="AH2059" i="2"/>
  <c r="AI2059" i="2"/>
  <c r="Y1881" i="2"/>
  <c r="AI1830" i="2"/>
  <c r="AH1830" i="2"/>
  <c r="Y1841" i="2"/>
  <c r="Y1785" i="2"/>
  <c r="AH1786" i="2"/>
  <c r="AI1786" i="2"/>
  <c r="Y1663" i="2"/>
  <c r="Y1753" i="2"/>
  <c r="Y1613" i="2"/>
  <c r="Y1559" i="2"/>
  <c r="Y1570" i="2"/>
  <c r="AH1139" i="2"/>
  <c r="AI1139" i="2"/>
  <c r="AI1130" i="2"/>
  <c r="AH1130" i="2"/>
  <c r="AI943" i="2"/>
  <c r="AH943" i="2"/>
  <c r="AI1360" i="2"/>
  <c r="AH1360" i="2"/>
  <c r="Y911" i="2"/>
  <c r="Y857" i="2"/>
  <c r="AI659" i="2"/>
  <c r="AH659" i="2"/>
  <c r="AI295" i="2"/>
  <c r="AH295" i="2"/>
  <c r="AH175" i="2"/>
  <c r="AI175" i="2"/>
  <c r="Y1526" i="2"/>
  <c r="AH1522" i="2"/>
  <c r="AI1522" i="2"/>
  <c r="AH1278" i="2"/>
  <c r="AH1914" i="2"/>
  <c r="AH266" i="2"/>
  <c r="AH330" i="2"/>
  <c r="AH681" i="2"/>
  <c r="AH1744" i="2"/>
  <c r="AI1744" i="2"/>
  <c r="Y1949" i="2"/>
  <c r="AH1721" i="2"/>
  <c r="AI1721" i="2"/>
  <c r="AH1694" i="2"/>
  <c r="AI1694" i="2"/>
  <c r="Y2199" i="2"/>
  <c r="Y2318" i="2"/>
  <c r="AH2323" i="2"/>
  <c r="AI2323" i="2"/>
  <c r="Y2257" i="2"/>
  <c r="Y2136" i="2"/>
  <c r="AI2151" i="2"/>
  <c r="AH2151" i="2"/>
  <c r="AI2215" i="2"/>
  <c r="AH2215" i="2"/>
  <c r="Y2112" i="2"/>
  <c r="AH2083" i="2"/>
  <c r="AI2083" i="2"/>
  <c r="Y2002" i="2"/>
  <c r="AH2033" i="2"/>
  <c r="AI2033" i="2"/>
  <c r="Y1894" i="2"/>
  <c r="Y1897" i="2"/>
  <c r="AH1825" i="2"/>
  <c r="AI1825" i="2"/>
  <c r="Y1857" i="2"/>
  <c r="Y1801" i="2"/>
  <c r="Y1695" i="2"/>
  <c r="AI1624" i="2"/>
  <c r="AH1624" i="2"/>
  <c r="Y1629" i="2"/>
  <c r="Y1575" i="2"/>
  <c r="Y1441" i="2"/>
  <c r="Y1442" i="2" s="1"/>
  <c r="AI799" i="2"/>
  <c r="Y1369" i="2"/>
  <c r="AI782" i="2"/>
  <c r="AH782" i="2"/>
  <c r="AH1029" i="2"/>
  <c r="AI1029" i="2"/>
  <c r="Y142" i="2"/>
  <c r="Y223" i="2"/>
  <c r="Y1585" i="2"/>
  <c r="Y1135" i="2"/>
  <c r="Y1409" i="2"/>
  <c r="Y953" i="2"/>
  <c r="AI785" i="2"/>
  <c r="AH785" i="2"/>
  <c r="AH1380" i="2"/>
  <c r="AI1380" i="2"/>
  <c r="Y1385" i="2"/>
  <c r="Y1090" i="2"/>
  <c r="AI1093" i="2"/>
  <c r="AH1093" i="2"/>
  <c r="AH968" i="2"/>
  <c r="AI968" i="2"/>
  <c r="Y1242" i="2"/>
  <c r="Y1267" i="2"/>
  <c r="Y894" i="2"/>
  <c r="AH733" i="2"/>
  <c r="AI733" i="2"/>
  <c r="Y603" i="2"/>
  <c r="Y860" i="2"/>
  <c r="Y608" i="2"/>
  <c r="Y1023" i="2"/>
  <c r="Y450" i="2"/>
  <c r="AH467" i="2"/>
  <c r="Y652" i="2"/>
  <c r="AH531" i="2"/>
  <c r="AI531" i="2"/>
  <c r="AH613" i="2"/>
  <c r="Y413" i="2"/>
  <c r="Y317" i="2"/>
  <c r="AI148" i="2"/>
  <c r="AH148" i="2"/>
  <c r="Y352" i="2"/>
  <c r="AH168" i="2"/>
  <c r="AI168" i="2"/>
  <c r="Y73" i="2"/>
  <c r="Y250" i="2"/>
  <c r="Y1372" i="2"/>
  <c r="Y1375" i="2"/>
  <c r="AI1080" i="2"/>
  <c r="AH1080" i="2"/>
  <c r="Y1085" i="2"/>
  <c r="AH958" i="2"/>
  <c r="AI958" i="2"/>
  <c r="Y774" i="2"/>
  <c r="Y1268" i="2"/>
  <c r="AH909" i="2"/>
  <c r="Y711" i="2"/>
  <c r="Y728" i="2"/>
  <c r="Y838" i="2"/>
  <c r="AH1018" i="2"/>
  <c r="AI1018" i="2"/>
  <c r="AH484" i="2"/>
  <c r="AH657" i="2"/>
  <c r="AI657" i="2"/>
  <c r="AI526" i="2"/>
  <c r="AH526" i="2"/>
  <c r="Y428" i="2"/>
  <c r="Y295" i="2"/>
  <c r="AH312" i="2"/>
  <c r="AI312" i="2"/>
  <c r="AH140" i="2"/>
  <c r="AI140" i="2"/>
  <c r="Y72" i="2"/>
  <c r="AH255" i="2"/>
  <c r="AH1064" i="2"/>
  <c r="AI1064" i="2"/>
  <c r="Y1069" i="2"/>
  <c r="Y948" i="2"/>
  <c r="Y792" i="2"/>
  <c r="AH1246" i="2"/>
  <c r="AI1246" i="2"/>
  <c r="Y889" i="2"/>
  <c r="AI706" i="2"/>
  <c r="AH706" i="2"/>
  <c r="Y591" i="2"/>
  <c r="Y835" i="2"/>
  <c r="Y596" i="2"/>
  <c r="AI462" i="2"/>
  <c r="AH462" i="2"/>
  <c r="AI479" i="2"/>
  <c r="AH479" i="2"/>
  <c r="AI670" i="2"/>
  <c r="AH670" i="2"/>
  <c r="Y545" i="2"/>
  <c r="Y425" i="2"/>
  <c r="Y292" i="2"/>
  <c r="Y123" i="2"/>
  <c r="Y375" i="2"/>
  <c r="Y184" i="2"/>
  <c r="Y85" i="2"/>
  <c r="AI223" i="2"/>
  <c r="AH223" i="2"/>
  <c r="AH1217" i="2"/>
  <c r="AH494" i="2"/>
  <c r="AH1039" i="2"/>
  <c r="AH1223" i="2"/>
  <c r="AH491" i="2"/>
  <c r="AH1423" i="2"/>
  <c r="AI1423" i="2"/>
  <c r="Y1720" i="2"/>
  <c r="D1719" i="2" s="1"/>
  <c r="AI1668" i="2"/>
  <c r="AH1668" i="2"/>
  <c r="AH2208" i="2"/>
  <c r="AI2208" i="2"/>
  <c r="Y1747" i="2"/>
  <c r="AH1409" i="2"/>
  <c r="AI1409" i="2"/>
  <c r="AH1702" i="2"/>
  <c r="Y1961" i="2"/>
  <c r="AI2312" i="2"/>
  <c r="AH2312" i="2"/>
  <c r="AI2325" i="2"/>
  <c r="AH2325" i="2"/>
  <c r="Y2325" i="2"/>
  <c r="Y2261" i="2"/>
  <c r="Y2266" i="2"/>
  <c r="AH2253" i="2"/>
  <c r="AI2253" i="2"/>
  <c r="AH2275" i="2"/>
  <c r="AI2275" i="2"/>
  <c r="Y2150" i="2"/>
  <c r="AH2143" i="2"/>
  <c r="AI2143" i="2"/>
  <c r="Y2159" i="2"/>
  <c r="AI2190" i="2"/>
  <c r="AH2190" i="2"/>
  <c r="Y2201" i="2"/>
  <c r="Y2096" i="2"/>
  <c r="AH2100" i="2"/>
  <c r="AI2100" i="2"/>
  <c r="Y2103" i="2"/>
  <c r="Y2110" i="2"/>
  <c r="AH2016" i="2"/>
  <c r="Y1980" i="2"/>
  <c r="AH1991" i="2"/>
  <c r="AI1991" i="2"/>
  <c r="AH2041" i="2"/>
  <c r="AI2041" i="2"/>
  <c r="AI2050" i="2"/>
  <c r="AH2050" i="2"/>
  <c r="AH2069" i="2"/>
  <c r="AI1930" i="2"/>
  <c r="AH1930" i="2"/>
  <c r="Y1898" i="2"/>
  <c r="AI1879" i="2"/>
  <c r="AH1879" i="2"/>
  <c r="Y1901" i="2"/>
  <c r="Y1830" i="2"/>
  <c r="AI1829" i="2"/>
  <c r="AH1829" i="2"/>
  <c r="Y1839" i="2"/>
  <c r="AI1783" i="2"/>
  <c r="AH1783" i="2"/>
  <c r="Y1805" i="2"/>
  <c r="Y1786" i="2"/>
  <c r="AI1806" i="2"/>
  <c r="AH1806" i="2"/>
  <c r="Y1698" i="2"/>
  <c r="Y1749" i="2"/>
  <c r="AI1628" i="2"/>
  <c r="AH1628" i="2"/>
  <c r="AI1611" i="2"/>
  <c r="AH1611" i="2"/>
  <c r="Y1633" i="2"/>
  <c r="AI1579" i="2"/>
  <c r="AH1579" i="2"/>
  <c r="Y1564" i="2"/>
  <c r="Y1580" i="2"/>
  <c r="AI1157" i="2"/>
  <c r="AH1157" i="2"/>
  <c r="AI1135" i="2"/>
  <c r="AH1135" i="2"/>
  <c r="Y1150" i="2"/>
  <c r="Y1128" i="2"/>
  <c r="Y1408" i="2"/>
  <c r="AI955" i="2"/>
  <c r="Y803" i="2"/>
  <c r="Y1364" i="2"/>
  <c r="AI1384" i="2"/>
  <c r="AH1384" i="2"/>
  <c r="Y1367" i="2"/>
  <c r="Y1389" i="2"/>
  <c r="AH1072" i="2"/>
  <c r="AI1072" i="2"/>
  <c r="Y1094" i="2"/>
  <c r="Y1077" i="2"/>
  <c r="AH1097" i="2"/>
  <c r="AI1097" i="2"/>
  <c r="Y940" i="2"/>
  <c r="Y784" i="2"/>
  <c r="AH1249" i="2"/>
  <c r="AI1249" i="2"/>
  <c r="Y1258" i="2"/>
  <c r="Y1273" i="2"/>
  <c r="Y909" i="2"/>
  <c r="Y898" i="2"/>
  <c r="Y709" i="2"/>
  <c r="AI726" i="2"/>
  <c r="AI599" i="2"/>
  <c r="Y836" i="2"/>
  <c r="Y864" i="2"/>
  <c r="Y853" i="2"/>
  <c r="Y604" i="2"/>
  <c r="Y576" i="2"/>
  <c r="AI1025" i="2"/>
  <c r="AH1025" i="2"/>
  <c r="Y1018" i="2"/>
  <c r="Y482" i="2"/>
  <c r="Y483" i="2" s="1"/>
  <c r="AH471" i="2"/>
  <c r="AI471" i="2"/>
  <c r="AI655" i="2"/>
  <c r="AH655" i="2"/>
  <c r="Y654" i="2"/>
  <c r="AI675" i="2"/>
  <c r="AI676" i="2" s="1"/>
  <c r="AH675" i="2"/>
  <c r="AH535" i="2"/>
  <c r="AI535" i="2"/>
  <c r="AH524" i="2"/>
  <c r="AI524" i="2"/>
  <c r="AH398" i="2"/>
  <c r="AI398" i="2"/>
  <c r="AI426" i="2"/>
  <c r="AH426" i="2"/>
  <c r="Y293" i="2"/>
  <c r="Y282" i="2"/>
  <c r="Y310" i="2"/>
  <c r="Y146" i="2"/>
  <c r="AI137" i="2"/>
  <c r="AH137" i="2"/>
  <c r="AI355" i="2"/>
  <c r="AH355" i="2"/>
  <c r="AH368" i="2"/>
  <c r="AI368" i="2"/>
  <c r="Y195" i="2"/>
  <c r="Y200" i="2"/>
  <c r="AH96" i="2"/>
  <c r="AI96" i="2"/>
  <c r="Y238" i="2"/>
  <c r="AI239" i="2"/>
  <c r="AH239" i="2"/>
  <c r="AH550" i="2"/>
  <c r="AH1106" i="2"/>
  <c r="AH746" i="2"/>
  <c r="AH1432" i="2"/>
  <c r="AI1432" i="2"/>
  <c r="AI1677" i="2"/>
  <c r="AH1677" i="2"/>
  <c r="AH2204" i="2"/>
  <c r="AI2204" i="2"/>
  <c r="Y1724" i="2"/>
  <c r="AI1418" i="2"/>
  <c r="AH1418" i="2"/>
  <c r="AI1742" i="2"/>
  <c r="Y1957" i="2"/>
  <c r="Y2221" i="2"/>
  <c r="Y2310" i="2"/>
  <c r="Y2301" i="2"/>
  <c r="Y2308" i="2"/>
  <c r="Y2248" i="2"/>
  <c r="AH2252" i="2"/>
  <c r="AI2252" i="2"/>
  <c r="Y2268" i="2"/>
  <c r="AI2274" i="2"/>
  <c r="AH2274" i="2"/>
  <c r="Y2137" i="2"/>
  <c r="Y2153" i="2"/>
  <c r="AI2173" i="2"/>
  <c r="AI2174" i="2" s="1"/>
  <c r="AH2173" i="2"/>
  <c r="Y2210" i="2"/>
  <c r="Y2083" i="2"/>
  <c r="Y2085" i="2"/>
  <c r="AH2089" i="2"/>
  <c r="AI2089" i="2"/>
  <c r="Y2097" i="2"/>
  <c r="Y2005" i="2"/>
  <c r="Y1994" i="2"/>
  <c r="Y1978" i="2"/>
  <c r="Y1999" i="2"/>
  <c r="Y1983" i="2"/>
  <c r="Y2050" i="2"/>
  <c r="Y2047" i="2"/>
  <c r="AH2067" i="2"/>
  <c r="AI2067" i="2"/>
  <c r="AI2068" i="2" s="1"/>
  <c r="AH1928" i="2"/>
  <c r="AI1928" i="2"/>
  <c r="Y1896" i="2"/>
  <c r="Y1828" i="2"/>
  <c r="Y1829" i="2"/>
  <c r="AH1837" i="2"/>
  <c r="AI1837" i="2"/>
  <c r="Y1859" i="2"/>
  <c r="Y1860" i="2" s="1"/>
  <c r="Y1863" i="2" s="1"/>
  <c r="Y1783" i="2"/>
  <c r="Y1784" i="2"/>
  <c r="Y1806" i="2"/>
  <c r="Y1696" i="2"/>
  <c r="Y1699" i="2"/>
  <c r="Y1745" i="2"/>
  <c r="Y1628" i="2"/>
  <c r="AH1648" i="2"/>
  <c r="AH1631" i="2"/>
  <c r="AI1631" i="2"/>
  <c r="Y1577" i="2"/>
  <c r="Y1562" i="2"/>
  <c r="AH1577" i="2"/>
  <c r="AI1577" i="2"/>
  <c r="AI1153" i="2"/>
  <c r="AH1153" i="2"/>
  <c r="AH1131" i="2"/>
  <c r="Y1130" i="2"/>
  <c r="Y1406" i="2"/>
  <c r="Y959" i="2"/>
  <c r="AH935" i="2"/>
  <c r="AI935" i="2"/>
  <c r="AH787" i="2"/>
  <c r="AI787" i="2"/>
  <c r="AH1356" i="2"/>
  <c r="AI1356" i="2"/>
  <c r="Y1378" i="2"/>
  <c r="Y1361" i="2"/>
  <c r="AI1381" i="2"/>
  <c r="AH1381" i="2"/>
  <c r="Y1066" i="2"/>
  <c r="Y1088" i="2"/>
  <c r="AI1069" i="2"/>
  <c r="AH1069" i="2"/>
  <c r="Y1091" i="2"/>
  <c r="Y946" i="2"/>
  <c r="Y966" i="2"/>
  <c r="AH790" i="2"/>
  <c r="AI790" i="2"/>
  <c r="Y1248" i="2"/>
  <c r="Y893" i="2"/>
  <c r="Y910" i="2"/>
  <c r="AI721" i="2"/>
  <c r="AH721" i="2"/>
  <c r="AH710" i="2"/>
  <c r="AI710" i="2"/>
  <c r="AI738" i="2"/>
  <c r="AH738" i="2"/>
  <c r="Y587" i="2"/>
  <c r="Y848" i="2"/>
  <c r="Y837" i="2"/>
  <c r="Y867" i="2"/>
  <c r="Y592" i="2"/>
  <c r="Y1030" i="2"/>
  <c r="Y466" i="2"/>
  <c r="Y670" i="2"/>
  <c r="Y668" i="2"/>
  <c r="Y538" i="2"/>
  <c r="AH410" i="2"/>
  <c r="AI410" i="2"/>
  <c r="Y429" i="2"/>
  <c r="Y305" i="2"/>
  <c r="Y294" i="2"/>
  <c r="Y144" i="2"/>
  <c r="Y137" i="2"/>
  <c r="AI373" i="2"/>
  <c r="AH373" i="2"/>
  <c r="Y381" i="2"/>
  <c r="Y183" i="2"/>
  <c r="AI184" i="2"/>
  <c r="AH184" i="2"/>
  <c r="Y84" i="2"/>
  <c r="Y89" i="2"/>
  <c r="Y227" i="2"/>
  <c r="AI1207" i="2"/>
  <c r="AH1207" i="2"/>
  <c r="Y1210" i="2"/>
  <c r="Y1211" i="2"/>
  <c r="AI1310" i="2"/>
  <c r="AH1310" i="2"/>
  <c r="Y1320" i="2"/>
  <c r="Y1318" i="2"/>
  <c r="Y1334" i="2"/>
  <c r="Y1338" i="2"/>
  <c r="Y1489" i="2"/>
  <c r="AI1472" i="2"/>
  <c r="AH1472" i="2"/>
  <c r="Y1459" i="2"/>
  <c r="AI1465" i="2"/>
  <c r="AH1465" i="2"/>
  <c r="Y1534" i="2"/>
  <c r="Y1539" i="2"/>
  <c r="AI1528" i="2"/>
  <c r="Y1515" i="2"/>
  <c r="AH260" i="2"/>
  <c r="AH1104" i="2"/>
  <c r="Y52" i="2"/>
  <c r="AH493" i="2"/>
  <c r="AH1436" i="2"/>
  <c r="AI1436" i="2"/>
  <c r="AI1696" i="2"/>
  <c r="Y1936" i="2"/>
  <c r="AI2214" i="2"/>
  <c r="AH2214" i="2"/>
  <c r="AI1727" i="2"/>
  <c r="AH1727" i="2"/>
  <c r="AI1422" i="2"/>
  <c r="AH1422" i="2"/>
  <c r="AH1745" i="2"/>
  <c r="AI1745" i="2"/>
  <c r="Y1730" i="2"/>
  <c r="AI1686" i="2"/>
  <c r="AH1686" i="2"/>
  <c r="AH2203" i="2"/>
  <c r="AI2203" i="2"/>
  <c r="AH2330" i="2"/>
  <c r="AI2330" i="2"/>
  <c r="AI2331" i="2" s="1"/>
  <c r="AH2321" i="2"/>
  <c r="AI2321" i="2"/>
  <c r="Y2294" i="2"/>
  <c r="AI2319" i="2"/>
  <c r="AH2319" i="2"/>
  <c r="AH2247" i="2"/>
  <c r="Y2274" i="2"/>
  <c r="AI2248" i="2"/>
  <c r="AH2248" i="2"/>
  <c r="Y2272" i="2"/>
  <c r="AI2136" i="2"/>
  <c r="AH2136" i="2"/>
  <c r="AH2154" i="2"/>
  <c r="AI2154" i="2"/>
  <c r="AH2174" i="2"/>
  <c r="AI2167" i="2"/>
  <c r="AH2167" i="2"/>
  <c r="Y2196" i="2"/>
  <c r="Y2114" i="2"/>
  <c r="Y2100" i="2"/>
  <c r="AI2096" i="2"/>
  <c r="AH2096" i="2"/>
  <c r="AH2121" i="2"/>
  <c r="AI2000" i="2"/>
  <c r="AH2000" i="2"/>
  <c r="AH1984" i="2"/>
  <c r="AI1984" i="2"/>
  <c r="AI2009" i="2"/>
  <c r="AH2009" i="2"/>
  <c r="AI1989" i="2"/>
  <c r="AH1989" i="2"/>
  <c r="AH2031" i="2"/>
  <c r="AI2031" i="2"/>
  <c r="Y2046" i="2"/>
  <c r="AH2048" i="2"/>
  <c r="AI2048" i="2"/>
  <c r="AI2064" i="2"/>
  <c r="AH2064" i="2"/>
  <c r="Y2057" i="2"/>
  <c r="Y1943" i="2"/>
  <c r="AH1959" i="2"/>
  <c r="AI1959" i="2"/>
  <c r="AH1958" i="2"/>
  <c r="AI1958" i="2"/>
  <c r="AI1900" i="2"/>
  <c r="AH1900" i="2"/>
  <c r="AH1877" i="2"/>
  <c r="AI1877" i="2"/>
  <c r="AI1893" i="2"/>
  <c r="AH1893" i="2"/>
  <c r="AH1909" i="2"/>
  <c r="AI1909" i="2"/>
  <c r="AH1834" i="2"/>
  <c r="AI1834" i="2"/>
  <c r="AI1827" i="2"/>
  <c r="Y1854" i="2"/>
  <c r="AI1856" i="2"/>
  <c r="AH1856" i="2"/>
  <c r="AI1781" i="2"/>
  <c r="AH1781" i="2"/>
  <c r="AH1797" i="2"/>
  <c r="AI1797" i="2"/>
  <c r="AI1772" i="2"/>
  <c r="AH1772" i="2"/>
  <c r="AI1788" i="2"/>
  <c r="AI1804" i="2"/>
  <c r="AH1804" i="2"/>
  <c r="Y1684" i="2"/>
  <c r="Y1677" i="2"/>
  <c r="AI1725" i="2"/>
  <c r="AH1725" i="2"/>
  <c r="Y1741" i="2"/>
  <c r="Y1622" i="2"/>
  <c r="Y1638" i="2"/>
  <c r="Y1615" i="2"/>
  <c r="Y1631" i="2"/>
  <c r="Y1647" i="2"/>
  <c r="Y1648" i="2" s="1"/>
  <c r="Y1652" i="2" s="1"/>
  <c r="AH1571" i="2"/>
  <c r="AI1571" i="2"/>
  <c r="AI1581" i="2"/>
  <c r="AH1593" i="2"/>
  <c r="AH1596" i="2"/>
  <c r="Y1149" i="2"/>
  <c r="Y1133" i="2"/>
  <c r="AI1156" i="2"/>
  <c r="AH1140" i="2"/>
  <c r="AI1140" i="2"/>
  <c r="Y1411" i="2"/>
  <c r="Y1436" i="2"/>
  <c r="Y947" i="2"/>
  <c r="Y789" i="2"/>
  <c r="Y773" i="2"/>
  <c r="AI1366" i="2"/>
  <c r="AH1366" i="2"/>
  <c r="AH1382" i="2"/>
  <c r="AI1382" i="2"/>
  <c r="AI1359" i="2"/>
  <c r="AH1359" i="2"/>
  <c r="AI1375" i="2"/>
  <c r="AH1375" i="2"/>
  <c r="AI1070" i="2"/>
  <c r="AH1070" i="2"/>
  <c r="AH1086" i="2"/>
  <c r="AI1086" i="2"/>
  <c r="AH1063" i="2"/>
  <c r="AI1063" i="2"/>
  <c r="AH1079" i="2"/>
  <c r="AI1079" i="2"/>
  <c r="AI1095" i="2"/>
  <c r="AH1095" i="2"/>
  <c r="AI946" i="2"/>
  <c r="AH946" i="2"/>
  <c r="Y960" i="2"/>
  <c r="Y802" i="2"/>
  <c r="Y786" i="2"/>
  <c r="Y1261" i="2"/>
  <c r="Y1245" i="2"/>
  <c r="Y1262" i="2"/>
  <c r="Y891" i="2"/>
  <c r="Y913" i="2"/>
  <c r="Y916" i="2"/>
  <c r="Y721" i="2"/>
  <c r="AH741" i="2"/>
  <c r="Y724" i="2"/>
  <c r="Y609" i="2"/>
  <c r="AH587" i="2"/>
  <c r="AI587" i="2"/>
  <c r="Y840" i="2"/>
  <c r="Y862" i="2"/>
  <c r="Y865" i="2"/>
  <c r="Y600" i="2"/>
  <c r="AI578" i="2"/>
  <c r="AH578" i="2"/>
  <c r="AH1015" i="2"/>
  <c r="AI1015" i="2"/>
  <c r="AH1000" i="2"/>
  <c r="AI1000" i="2"/>
  <c r="Y1022" i="2"/>
  <c r="AH450" i="2"/>
  <c r="AH472" i="2"/>
  <c r="AI472" i="2"/>
  <c r="Y455" i="2"/>
  <c r="AH475" i="2"/>
  <c r="AI475" i="2"/>
  <c r="AH653" i="2"/>
  <c r="AI653" i="2"/>
  <c r="AH644" i="2"/>
  <c r="AI644" i="2"/>
  <c r="AH664" i="2"/>
  <c r="AI664" i="2"/>
  <c r="Y533" i="2"/>
  <c r="AI514" i="2"/>
  <c r="AH514" i="2"/>
  <c r="AI402" i="2"/>
  <c r="AH402" i="2"/>
  <c r="Y424" i="2"/>
  <c r="Y407" i="2"/>
  <c r="AI427" i="2"/>
  <c r="AH427" i="2"/>
  <c r="Y297" i="2"/>
  <c r="AH128" i="2"/>
  <c r="AI128" i="2"/>
  <c r="Y150" i="2"/>
  <c r="AH133" i="2"/>
  <c r="AI133" i="2"/>
  <c r="Y363" i="2"/>
  <c r="AH364" i="2"/>
  <c r="AI364" i="2"/>
  <c r="AI179" i="2"/>
  <c r="AH179" i="2"/>
  <c r="AH172" i="2"/>
  <c r="AI172" i="2"/>
  <c r="AH204" i="2"/>
  <c r="AI92" i="2"/>
  <c r="AH242" i="2"/>
  <c r="AI242" i="2"/>
  <c r="AH235" i="2"/>
  <c r="AI235" i="2"/>
  <c r="Y776" i="2"/>
  <c r="Y1244" i="2"/>
  <c r="AI1245" i="2"/>
  <c r="AH1245" i="2"/>
  <c r="AH1256" i="2"/>
  <c r="AI1256" i="2"/>
  <c r="AH1272" i="2"/>
  <c r="AI1272" i="2"/>
  <c r="AH1275" i="2"/>
  <c r="AI1275" i="2"/>
  <c r="AI1276" i="2" s="1"/>
  <c r="AH891" i="2"/>
  <c r="AI891" i="2"/>
  <c r="AH907" i="2"/>
  <c r="AI907" i="2"/>
  <c r="AI884" i="2"/>
  <c r="AH884" i="2"/>
  <c r="AH900" i="2"/>
  <c r="AH916" i="2"/>
  <c r="AI916" i="2"/>
  <c r="AI715" i="2"/>
  <c r="AH715" i="2"/>
  <c r="AH731" i="2"/>
  <c r="AI731" i="2"/>
  <c r="AH708" i="2"/>
  <c r="AI708" i="2"/>
  <c r="AH740" i="2"/>
  <c r="AH597" i="2"/>
  <c r="AI597" i="2"/>
  <c r="AI581" i="2"/>
  <c r="AH581" i="2"/>
  <c r="AH840" i="2"/>
  <c r="AI840" i="2"/>
  <c r="AI856" i="2"/>
  <c r="AH856" i="2"/>
  <c r="AH833" i="2"/>
  <c r="AI833" i="2"/>
  <c r="AH588" i="2"/>
  <c r="AI588" i="2"/>
  <c r="AH1005" i="2"/>
  <c r="AI1005" i="2"/>
  <c r="Y1017" i="2"/>
  <c r="Y1033" i="2"/>
  <c r="Y1012" i="2"/>
  <c r="Y1028" i="2"/>
  <c r="Y452" i="2"/>
  <c r="Y468" i="2"/>
  <c r="Y461" i="2"/>
  <c r="Y477" i="2"/>
  <c r="Y649" i="2"/>
  <c r="AI674" i="2"/>
  <c r="AH674" i="2"/>
  <c r="AH650" i="2"/>
  <c r="AI650" i="2"/>
  <c r="AH666" i="2"/>
  <c r="AI666" i="2"/>
  <c r="Y675" i="2"/>
  <c r="Y676" i="2" s="1"/>
  <c r="Y677" i="2" s="1"/>
  <c r="Y523" i="2"/>
  <c r="Y539" i="2"/>
  <c r="Y516" i="2"/>
  <c r="Y532" i="2"/>
  <c r="AI408" i="2"/>
  <c r="AH408" i="2"/>
  <c r="AI424" i="2"/>
  <c r="AH424" i="2"/>
  <c r="AH401" i="2"/>
  <c r="AI401" i="2"/>
  <c r="AI417" i="2"/>
  <c r="AH417" i="2"/>
  <c r="AH433" i="2"/>
  <c r="AH297" i="2"/>
  <c r="AI297" i="2"/>
  <c r="AI313" i="2"/>
  <c r="AH313" i="2"/>
  <c r="AH290" i="2"/>
  <c r="AI290" i="2"/>
  <c r="AH122" i="2"/>
  <c r="AI122" i="2"/>
  <c r="AH138" i="2"/>
  <c r="AI138" i="2"/>
  <c r="AH154" i="2"/>
  <c r="AH147" i="2"/>
  <c r="AI147" i="2"/>
  <c r="Y351" i="2"/>
  <c r="AI350" i="2"/>
  <c r="Y379" i="2"/>
  <c r="AH185" i="2"/>
  <c r="AI185" i="2"/>
  <c r="AH201" i="2"/>
  <c r="AI178" i="2"/>
  <c r="AH178" i="2"/>
  <c r="AI66" i="2"/>
  <c r="AH66" i="2"/>
  <c r="AI82" i="2"/>
  <c r="AH82" i="2"/>
  <c r="AH98" i="2"/>
  <c r="AI98" i="2"/>
  <c r="AH75" i="2"/>
  <c r="AI75" i="2"/>
  <c r="AI91" i="2"/>
  <c r="AH91" i="2"/>
  <c r="AH232" i="2"/>
  <c r="AI232" i="2"/>
  <c r="AI248" i="2"/>
  <c r="AH248" i="2"/>
  <c r="Y139" i="2"/>
  <c r="AH375" i="2"/>
  <c r="AI375" i="2"/>
  <c r="AH357" i="2"/>
  <c r="AI357" i="2"/>
  <c r="Y378" i="2"/>
  <c r="Y177" i="2"/>
  <c r="Y193" i="2"/>
  <c r="Y170" i="2"/>
  <c r="Y186" i="2"/>
  <c r="Y202" i="2"/>
  <c r="Y74" i="2"/>
  <c r="Y90" i="2"/>
  <c r="Y67" i="2"/>
  <c r="Y83" i="2"/>
  <c r="Y99" i="2"/>
  <c r="Y224" i="2"/>
  <c r="Y240" i="2"/>
  <c r="Y233" i="2"/>
  <c r="Y249" i="2"/>
  <c r="Y2030" i="2"/>
  <c r="AH1445" i="2"/>
  <c r="AH985" i="2"/>
  <c r="AH974" i="2"/>
  <c r="AH1226" i="2"/>
  <c r="AH2071" i="2"/>
  <c r="AH820" i="2"/>
  <c r="AH1319" i="2"/>
  <c r="AH1470" i="2"/>
  <c r="AI1470" i="2"/>
  <c r="AH35" i="2"/>
  <c r="AI35" i="2"/>
  <c r="Y1328" i="2"/>
  <c r="AH1491" i="2"/>
  <c r="AI1491" i="2"/>
  <c r="AH17" i="2"/>
  <c r="AI17" i="2"/>
  <c r="AH1179" i="2"/>
  <c r="AI1179" i="2"/>
  <c r="AH1185" i="2"/>
  <c r="AI1185" i="2"/>
  <c r="Y611" i="2"/>
  <c r="Y612" i="2" s="1"/>
  <c r="AH15" i="2"/>
  <c r="AI15" i="2"/>
  <c r="AI1198" i="2"/>
  <c r="AH1198" i="2"/>
  <c r="AI1326" i="2"/>
  <c r="AH1326" i="2"/>
  <c r="AH1342" i="2"/>
  <c r="AH1343" i="2"/>
  <c r="Y1473" i="2"/>
  <c r="AI1479" i="2"/>
  <c r="AH1479" i="2"/>
  <c r="AH886" i="2"/>
  <c r="AI886" i="2"/>
  <c r="Y1541" i="2"/>
  <c r="Y2307" i="2"/>
  <c r="Y1517" i="2"/>
  <c r="AH553" i="2"/>
  <c r="AH1430" i="2"/>
  <c r="AI1430" i="2"/>
  <c r="AH1932" i="2"/>
  <c r="AI1932" i="2"/>
  <c r="Y1422" i="2"/>
  <c r="AH1389" i="2"/>
  <c r="AI1389" i="2"/>
  <c r="AH1020" i="2"/>
  <c r="AI1020" i="2"/>
  <c r="AH1537" i="2"/>
  <c r="AI1537" i="2"/>
  <c r="AH1037" i="2"/>
  <c r="AH1040" i="2"/>
  <c r="AH1424" i="2"/>
  <c r="AI1424" i="2"/>
  <c r="Y1988" i="2"/>
  <c r="Y2043" i="2"/>
  <c r="AH1646" i="2"/>
  <c r="AI1646" i="2"/>
  <c r="AI1146" i="2"/>
  <c r="AH1146" i="2"/>
  <c r="AI722" i="2"/>
  <c r="AH722" i="2"/>
  <c r="AI478" i="2"/>
  <c r="AH478" i="2"/>
  <c r="Y308" i="2"/>
  <c r="AI1027" i="2"/>
  <c r="AH1027" i="2"/>
  <c r="AI656" i="2"/>
  <c r="AH656" i="2"/>
  <c r="AH1376" i="2"/>
  <c r="AI1376" i="2"/>
  <c r="AH1089" i="2"/>
  <c r="AI1089" i="2"/>
  <c r="Y917" i="2"/>
  <c r="AI717" i="2"/>
  <c r="AH717" i="2"/>
  <c r="Y863" i="2"/>
  <c r="Y179" i="2"/>
  <c r="AH680" i="2"/>
  <c r="AI1428" i="2"/>
  <c r="AH1428" i="2"/>
  <c r="AI1414" i="2"/>
  <c r="AH1414" i="2"/>
  <c r="AI1698" i="2"/>
  <c r="Y2315" i="2"/>
  <c r="AI2301" i="2"/>
  <c r="AH2301" i="2"/>
  <c r="AI2244" i="2"/>
  <c r="AH2244" i="2"/>
  <c r="Y2164" i="2"/>
  <c r="AI2223" i="2"/>
  <c r="AH2223" i="2"/>
  <c r="AI2120" i="2"/>
  <c r="AI2121" i="2" s="1"/>
  <c r="AH2120" i="2"/>
  <c r="AI2015" i="2"/>
  <c r="AI2016" i="2" s="1"/>
  <c r="AH2015" i="2"/>
  <c r="Y2062" i="2"/>
  <c r="AH1955" i="2"/>
  <c r="AI1955" i="2"/>
  <c r="AH1734" i="2"/>
  <c r="AI1734" i="2"/>
  <c r="AI1618" i="2"/>
  <c r="AH1618" i="2"/>
  <c r="AH1585" i="2"/>
  <c r="AI1585" i="2"/>
  <c r="AH1138" i="2"/>
  <c r="AI1138" i="2"/>
  <c r="Y1374" i="2"/>
  <c r="AH794" i="2"/>
  <c r="AI794" i="2"/>
  <c r="Y912" i="2"/>
  <c r="AI867" i="2"/>
  <c r="AH867" i="2"/>
  <c r="Y132" i="2"/>
  <c r="AH176" i="2"/>
  <c r="AI176" i="2"/>
  <c r="AH557" i="2"/>
  <c r="AH2294" i="2"/>
  <c r="AI2294" i="2"/>
  <c r="AI2267" i="2"/>
  <c r="Y2163" i="2"/>
  <c r="Y2000" i="2"/>
  <c r="Y1989" i="2"/>
  <c r="AH2043" i="2"/>
  <c r="AI2043" i="2"/>
  <c r="AH1948" i="2"/>
  <c r="Y1793" i="2"/>
  <c r="AH1794" i="2"/>
  <c r="AI1794" i="2"/>
  <c r="AI1724" i="2"/>
  <c r="AH1724" i="2"/>
  <c r="Y1426" i="2"/>
  <c r="AH777" i="2"/>
  <c r="AH1163" i="2"/>
  <c r="AH778" i="2"/>
  <c r="AI778" i="2"/>
  <c r="Y726" i="2"/>
  <c r="AH862" i="2"/>
  <c r="AI862" i="2"/>
  <c r="AH1023" i="2"/>
  <c r="AI1023" i="2"/>
  <c r="AI533" i="2"/>
  <c r="AH533" i="2"/>
  <c r="AH308" i="2"/>
  <c r="AI308" i="2"/>
  <c r="Y119" i="2"/>
  <c r="AI247" i="2"/>
  <c r="AH247" i="2"/>
  <c r="AI1193" i="2"/>
  <c r="AH1193" i="2"/>
  <c r="Y1310" i="2"/>
  <c r="AI1327" i="2"/>
  <c r="AH1327" i="2"/>
  <c r="AH1473" i="2"/>
  <c r="AI1473" i="2"/>
  <c r="Y1531" i="2"/>
  <c r="AH1703" i="2"/>
  <c r="AH1110" i="2"/>
  <c r="AH492" i="2"/>
  <c r="AH1043" i="2"/>
  <c r="AH1689" i="2"/>
  <c r="AI1689" i="2"/>
  <c r="AH1664" i="2"/>
  <c r="AI1664" i="2"/>
  <c r="Y2216" i="2"/>
  <c r="AI1953" i="2"/>
  <c r="AH1953" i="2"/>
  <c r="Y2304" i="2"/>
  <c r="AH2263" i="2"/>
  <c r="AI2263" i="2"/>
  <c r="AI2262" i="2"/>
  <c r="AH2262" i="2"/>
  <c r="AI2144" i="2"/>
  <c r="AH2144" i="2"/>
  <c r="AH2159" i="2"/>
  <c r="AI2159" i="2"/>
  <c r="AH2226" i="2"/>
  <c r="AI2226" i="2"/>
  <c r="AI2227" i="2" s="1"/>
  <c r="AH2008" i="2"/>
  <c r="AI2008" i="2"/>
  <c r="AI1992" i="2"/>
  <c r="AH1992" i="2"/>
  <c r="AI1997" i="2"/>
  <c r="AH1997" i="2"/>
  <c r="Y2065" i="2"/>
  <c r="AH1876" i="2"/>
  <c r="AI1876" i="2"/>
  <c r="AI1885" i="2"/>
  <c r="AH1885" i="2"/>
  <c r="AI1846" i="2"/>
  <c r="AH1846" i="2"/>
  <c r="AI1855" i="2"/>
  <c r="AH1855" i="2"/>
  <c r="AI1796" i="2"/>
  <c r="AH1796" i="2"/>
  <c r="AH1701" i="2"/>
  <c r="Y1427" i="2"/>
  <c r="Y797" i="2"/>
  <c r="AH1374" i="2"/>
  <c r="AI1374" i="2"/>
  <c r="AI1367" i="2"/>
  <c r="AH1367" i="2"/>
  <c r="Y1272" i="2"/>
  <c r="AI709" i="2"/>
  <c r="AH709" i="2"/>
  <c r="Y590" i="2"/>
  <c r="AI543" i="2"/>
  <c r="Y526" i="2"/>
  <c r="AI546" i="2"/>
  <c r="AI547" i="2" s="1"/>
  <c r="AH546" i="2"/>
  <c r="AH434" i="2"/>
  <c r="AH307" i="2"/>
  <c r="AI307" i="2"/>
  <c r="Y118" i="2"/>
  <c r="AH149" i="2"/>
  <c r="AI149" i="2"/>
  <c r="AH381" i="2"/>
  <c r="AI381" i="2"/>
  <c r="AI188" i="2"/>
  <c r="AH188" i="2"/>
  <c r="AI69" i="2"/>
  <c r="AH69" i="2"/>
  <c r="AH219" i="2"/>
  <c r="AI219" i="2"/>
  <c r="Y1253" i="2"/>
  <c r="AH1267" i="2"/>
  <c r="AI1267" i="2"/>
  <c r="AH732" i="2"/>
  <c r="AI732" i="2"/>
  <c r="AI967" i="2"/>
  <c r="AH967" i="2"/>
  <c r="AI841" i="2"/>
  <c r="AH841" i="2"/>
  <c r="Y469" i="2"/>
  <c r="Y667" i="2"/>
  <c r="Y540" i="2"/>
  <c r="AH432" i="2"/>
  <c r="AI432" i="2"/>
  <c r="AI433" i="2" s="1"/>
  <c r="AI289" i="2"/>
  <c r="AH289" i="2"/>
  <c r="AI139" i="2"/>
  <c r="AH139" i="2"/>
  <c r="AH377" i="2"/>
  <c r="AI377" i="2"/>
  <c r="AH378" i="2"/>
  <c r="AI378" i="2"/>
  <c r="AH170" i="2"/>
  <c r="AI170" i="2"/>
  <c r="AH74" i="2"/>
  <c r="AI74" i="2"/>
  <c r="AH224" i="2"/>
  <c r="AI224" i="2"/>
  <c r="Y131" i="2"/>
  <c r="Y350" i="2"/>
  <c r="Y194" i="2"/>
  <c r="Y75" i="2"/>
  <c r="AH2224" i="2"/>
  <c r="AI2224" i="2"/>
  <c r="AH1757" i="2"/>
  <c r="AH1335" i="2"/>
  <c r="AI1335" i="2"/>
  <c r="AH1336" i="2"/>
  <c r="AI1482" i="2"/>
  <c r="AH983" i="2"/>
  <c r="AH1313" i="2"/>
  <c r="AH437" i="2"/>
  <c r="AH1228" i="2"/>
  <c r="Y53" i="2"/>
  <c r="AH924" i="2"/>
  <c r="Y1963" i="2"/>
  <c r="Y1964" i="2" s="1"/>
  <c r="AH1863" i="2"/>
  <c r="AI1440" i="2"/>
  <c r="AH1440" i="2"/>
  <c r="AH2334" i="2"/>
  <c r="AH1812" i="2"/>
  <c r="AH1704" i="2"/>
  <c r="AH1497" i="2"/>
  <c r="AH982" i="2"/>
  <c r="AH819" i="2"/>
  <c r="Y46" i="2"/>
  <c r="AH33" i="2"/>
  <c r="AI33" i="2"/>
  <c r="Y1208" i="2"/>
  <c r="AH1475" i="2"/>
  <c r="AI1475" i="2"/>
  <c r="AI1852" i="2"/>
  <c r="AH1852" i="2"/>
  <c r="AH461" i="2"/>
  <c r="AI461" i="2"/>
  <c r="Y1336" i="2"/>
  <c r="AH322" i="2"/>
  <c r="AH27" i="2"/>
  <c r="AI27" i="2"/>
  <c r="AH38" i="2"/>
  <c r="AI38" i="2"/>
  <c r="AI1184" i="2"/>
  <c r="AH1184" i="2"/>
  <c r="AH2176" i="2"/>
  <c r="Y2095" i="2"/>
  <c r="Y1572" i="2"/>
  <c r="Y1309" i="2"/>
  <c r="Y1625" i="2"/>
  <c r="AI1186" i="2"/>
  <c r="AH1186" i="2"/>
  <c r="Y1307" i="2"/>
  <c r="AI1466" i="2"/>
  <c r="AH1466" i="2"/>
  <c r="AH1218" i="2"/>
  <c r="Y1890" i="2"/>
  <c r="Y31" i="2"/>
  <c r="AH45" i="2"/>
  <c r="AI45" i="2"/>
  <c r="AH26" i="2"/>
  <c r="AI26" i="2"/>
  <c r="AI1211" i="2"/>
  <c r="AH1211" i="2"/>
  <c r="AH1200" i="2"/>
  <c r="AI1200" i="2"/>
  <c r="Y1314" i="2"/>
  <c r="Y1469" i="2"/>
  <c r="Y1478" i="2"/>
  <c r="Y1513" i="2"/>
  <c r="Y1940" i="2"/>
  <c r="AH1666" i="2"/>
  <c r="AI1666" i="2"/>
  <c r="AH2092" i="2"/>
  <c r="AI2092" i="2"/>
  <c r="AH2012" i="2"/>
  <c r="AI2012" i="2"/>
  <c r="Y1778" i="2"/>
  <c r="AI1645" i="2"/>
  <c r="AH1645" i="2"/>
  <c r="AH801" i="2"/>
  <c r="AI801" i="2"/>
  <c r="Y1015" i="2"/>
  <c r="Y199" i="2"/>
  <c r="Y14" i="2"/>
  <c r="Y33" i="2"/>
  <c r="Y32" i="2"/>
  <c r="Y1198" i="2"/>
  <c r="Y1189" i="2"/>
  <c r="AI1199" i="2"/>
  <c r="AH1199" i="2"/>
  <c r="Y1312" i="2"/>
  <c r="AI1333" i="2"/>
  <c r="AH1333" i="2"/>
  <c r="AH1458" i="2"/>
  <c r="AI1458" i="2"/>
  <c r="Y1487" i="2"/>
  <c r="Y1476" i="2"/>
  <c r="AH1541" i="2"/>
  <c r="AI1541" i="2"/>
  <c r="AH2316" i="2"/>
  <c r="AI2316" i="2"/>
  <c r="AH2165" i="2"/>
  <c r="AI2165" i="2"/>
  <c r="Y1993" i="2"/>
  <c r="D1992" i="2" s="1"/>
  <c r="Y1935" i="2"/>
  <c r="AH1841" i="2"/>
  <c r="AI1841" i="2"/>
  <c r="AH1610" i="2"/>
  <c r="AI1610" i="2"/>
  <c r="Y1142" i="2"/>
  <c r="Y1259" i="2"/>
  <c r="Y100" i="2"/>
  <c r="AH29" i="2"/>
  <c r="AI29" i="2"/>
  <c r="Y45" i="2"/>
  <c r="Y30" i="2"/>
  <c r="Y26" i="2"/>
  <c r="Y1185" i="2"/>
  <c r="AH1208" i="2"/>
  <c r="AI1208" i="2"/>
  <c r="AI1210" i="2"/>
  <c r="AH1210" i="2"/>
  <c r="Y1319" i="2"/>
  <c r="AH1305" i="2"/>
  <c r="AI1305" i="2"/>
  <c r="Y1333" i="2"/>
  <c r="Y1330" i="2"/>
  <c r="AH1483" i="2"/>
  <c r="AI1483" i="2"/>
  <c r="Y1475" i="2"/>
  <c r="AI1481" i="2"/>
  <c r="AH1481" i="2"/>
  <c r="Y1528" i="2"/>
  <c r="AH742" i="2"/>
  <c r="AI1671" i="2"/>
  <c r="AH1671" i="2"/>
  <c r="Y2258" i="2"/>
  <c r="AH2207" i="2"/>
  <c r="AI2207" i="2"/>
  <c r="Y2035" i="2"/>
  <c r="AH1874" i="2"/>
  <c r="AI1874" i="2"/>
  <c r="Y1571" i="2"/>
  <c r="AH948" i="2"/>
  <c r="AI948" i="2"/>
  <c r="Y311" i="2"/>
  <c r="Y1491" i="2"/>
  <c r="Y1472" i="2"/>
  <c r="Y1468" i="2"/>
  <c r="Y1525" i="2"/>
  <c r="AI1529" i="2"/>
  <c r="Y1527" i="2"/>
  <c r="Y1530" i="2"/>
  <c r="AH485" i="2"/>
  <c r="AH257" i="2"/>
  <c r="AH324" i="2"/>
  <c r="AH622" i="2"/>
  <c r="AH686" i="2"/>
  <c r="Y1718" i="2"/>
  <c r="AH2222" i="2"/>
  <c r="AI2222" i="2"/>
  <c r="AI1691" i="2"/>
  <c r="AH1691" i="2"/>
  <c r="AI2211" i="2"/>
  <c r="AH2211" i="2"/>
  <c r="Y2271" i="2"/>
  <c r="AI2278" i="2"/>
  <c r="AI2279" i="2" s="1"/>
  <c r="AH2278" i="2"/>
  <c r="Y2170" i="2"/>
  <c r="Y2171" i="2"/>
  <c r="Y2219" i="2"/>
  <c r="Y2006" i="2"/>
  <c r="AI1999" i="2"/>
  <c r="AH1999" i="2"/>
  <c r="Y2041" i="2"/>
  <c r="AI2055" i="2"/>
  <c r="AH2055" i="2"/>
  <c r="AH1946" i="2"/>
  <c r="AI1946" i="2"/>
  <c r="Y1906" i="2"/>
  <c r="Y1909" i="2"/>
  <c r="AI1854" i="2"/>
  <c r="Y1771" i="2"/>
  <c r="Y1772" i="2"/>
  <c r="Y1672" i="2"/>
  <c r="AH1716" i="2"/>
  <c r="AI1716" i="2"/>
  <c r="AH1636" i="2"/>
  <c r="AI1636" i="2"/>
  <c r="Y1641" i="2"/>
  <c r="AH1143" i="2"/>
  <c r="AI1143" i="2"/>
  <c r="Y1132" i="2"/>
  <c r="AH947" i="2"/>
  <c r="AI947" i="2"/>
  <c r="Y1376" i="2"/>
  <c r="AI962" i="2"/>
  <c r="AH962" i="2"/>
  <c r="AH586" i="2"/>
  <c r="AI586" i="2"/>
  <c r="Y665" i="2"/>
  <c r="Y300" i="2"/>
  <c r="AI200" i="2"/>
  <c r="AI1535" i="2"/>
  <c r="AH1535" i="2"/>
  <c r="Y1521" i="2"/>
  <c r="Y1509" i="2"/>
  <c r="AI1542" i="2"/>
  <c r="AI1543" i="2" s="1"/>
  <c r="AH435" i="2"/>
  <c r="AH1044" i="2"/>
  <c r="AH1685" i="2"/>
  <c r="AI1685" i="2"/>
  <c r="AH2228" i="2"/>
  <c r="Y1725" i="2"/>
  <c r="Y2305" i="2"/>
  <c r="Y2273" i="2"/>
  <c r="Y2158" i="2"/>
  <c r="Y2147" i="2"/>
  <c r="AI2195" i="2"/>
  <c r="AH2110" i="2"/>
  <c r="AI2110" i="2"/>
  <c r="Y2014" i="2"/>
  <c r="AI1993" i="2"/>
  <c r="AH1993" i="2"/>
  <c r="Y2052" i="2"/>
  <c r="AH1941" i="2"/>
  <c r="AI1941" i="2"/>
  <c r="Y1888" i="2"/>
  <c r="Y1850" i="2"/>
  <c r="Y1851" i="2"/>
  <c r="AH1795" i="2"/>
  <c r="AI1795" i="2"/>
  <c r="Y1798" i="2"/>
  <c r="Y1683" i="2"/>
  <c r="Y1620" i="2"/>
  <c r="AI1569" i="2"/>
  <c r="AH1569" i="2"/>
  <c r="Y1590" i="2"/>
  <c r="AH1127" i="2"/>
  <c r="AI1127" i="2"/>
  <c r="Y1429" i="2"/>
  <c r="Y933" i="2"/>
  <c r="Y1386" i="2"/>
  <c r="Y804" i="2"/>
  <c r="Y805" i="2" s="1"/>
  <c r="Y807" i="2" s="1"/>
  <c r="Y820" i="2" s="1"/>
  <c r="Y713" i="2"/>
  <c r="AI1003" i="2"/>
  <c r="AH1003" i="2"/>
  <c r="Y314" i="2"/>
  <c r="Y80" i="2"/>
  <c r="Y1538" i="2"/>
  <c r="Y1520" i="2"/>
  <c r="AH1525" i="2"/>
  <c r="AH51" i="2"/>
  <c r="AH206" i="2"/>
  <c r="AH259" i="2"/>
  <c r="Y156" i="2"/>
  <c r="Y1734" i="2"/>
  <c r="Y1958" i="2"/>
  <c r="AI2308" i="2"/>
  <c r="AH2308" i="2"/>
  <c r="AI2318" i="2"/>
  <c r="AH2318" i="2"/>
  <c r="Y2256" i="2"/>
  <c r="Y2246" i="2"/>
  <c r="AH2146" i="2"/>
  <c r="AI2146" i="2"/>
  <c r="Y2157" i="2"/>
  <c r="Y2226" i="2"/>
  <c r="Y2227" i="2" s="1"/>
  <c r="Y2231" i="2" s="1"/>
  <c r="Y2093" i="2"/>
  <c r="Y2105" i="2"/>
  <c r="Y1992" i="2"/>
  <c r="Y2036" i="2"/>
  <c r="Y2055" i="2"/>
  <c r="Y1904" i="2"/>
  <c r="AI1907" i="2"/>
  <c r="AH1907" i="2"/>
  <c r="Y1852" i="2"/>
  <c r="AI1770" i="2"/>
  <c r="AH1770" i="2"/>
  <c r="Y1670" i="2"/>
  <c r="AI1722" i="2"/>
  <c r="AH1722" i="2"/>
  <c r="Y1636" i="2"/>
  <c r="AI1639" i="2"/>
  <c r="AH1639" i="2"/>
  <c r="AH1578" i="2"/>
  <c r="AI1578" i="2"/>
  <c r="Y1152" i="2"/>
  <c r="Y1432" i="2"/>
  <c r="AI783" i="2"/>
  <c r="AH783" i="2"/>
  <c r="Y1074" i="2"/>
  <c r="AH1258" i="2"/>
  <c r="AI1258" i="2"/>
  <c r="AI595" i="2"/>
  <c r="AH595" i="2"/>
  <c r="Y458" i="2"/>
  <c r="Y373" i="2"/>
  <c r="Y1591" i="2"/>
  <c r="Y1158" i="2"/>
  <c r="Y1431" i="2"/>
  <c r="AI941" i="2"/>
  <c r="AH941" i="2"/>
  <c r="Y969" i="2"/>
  <c r="AH1100" i="2"/>
  <c r="Y954" i="2"/>
  <c r="Y1243" i="2"/>
  <c r="AI889" i="2"/>
  <c r="AH889" i="2"/>
  <c r="Y908" i="2"/>
  <c r="Y710" i="2"/>
  <c r="Y589" i="2"/>
  <c r="AI835" i="2"/>
  <c r="AH835" i="2"/>
  <c r="Y594" i="2"/>
  <c r="AH1035" i="2"/>
  <c r="AH464" i="2"/>
  <c r="AI464" i="2"/>
  <c r="AH545" i="2"/>
  <c r="AI545" i="2"/>
  <c r="Y410" i="2"/>
  <c r="Y427" i="2"/>
  <c r="AI292" i="2"/>
  <c r="AH292" i="2"/>
  <c r="Y125" i="2"/>
  <c r="AH360" i="2"/>
  <c r="AI360" i="2"/>
  <c r="Y192" i="2"/>
  <c r="Y93" i="2"/>
  <c r="AH231" i="2"/>
  <c r="AI231" i="2"/>
  <c r="Y1382" i="2"/>
  <c r="AH1385" i="2"/>
  <c r="AI1385" i="2"/>
  <c r="Y1092" i="2"/>
  <c r="Y1095" i="2"/>
  <c r="AH970" i="2"/>
  <c r="AI1244" i="2"/>
  <c r="AH1244" i="2"/>
  <c r="Y1269" i="2"/>
  <c r="Y886" i="2"/>
  <c r="Y725" i="2"/>
  <c r="AI611" i="2"/>
  <c r="AI612" i="2" s="1"/>
  <c r="AH611" i="2"/>
  <c r="Y852" i="2"/>
  <c r="Y869" i="2"/>
  <c r="Y870" i="2" s="1"/>
  <c r="Y872" i="2" s="1"/>
  <c r="AH1013" i="2"/>
  <c r="AI1013" i="2"/>
  <c r="Y1034" i="2"/>
  <c r="Y1035" i="2" s="1"/>
  <c r="Y1037" i="2" s="1"/>
  <c r="Y1049" i="2" s="1"/>
  <c r="Y459" i="2"/>
  <c r="AH523" i="2"/>
  <c r="AI523" i="2"/>
  <c r="AH540" i="2"/>
  <c r="AI403" i="2"/>
  <c r="AH403" i="2"/>
  <c r="Y309" i="2"/>
  <c r="Y154" i="2"/>
  <c r="Y349" i="2"/>
  <c r="Y191" i="2"/>
  <c r="Y92" i="2"/>
  <c r="AH230" i="2"/>
  <c r="AI230" i="2"/>
  <c r="AI1369" i="2"/>
  <c r="AH1369" i="2"/>
  <c r="Y1076" i="2"/>
  <c r="Y1079" i="2"/>
  <c r="AH936" i="2"/>
  <c r="AI936" i="2"/>
  <c r="AI780" i="2"/>
  <c r="AH780" i="2"/>
  <c r="Y1260" i="2"/>
  <c r="Y903" i="2"/>
  <c r="Y722" i="2"/>
  <c r="AH575" i="2"/>
  <c r="AI575" i="2"/>
  <c r="AH847" i="2"/>
  <c r="Y582" i="2"/>
  <c r="AI1012" i="2"/>
  <c r="AH1012" i="2"/>
  <c r="Y651" i="2"/>
  <c r="AH518" i="2"/>
  <c r="AI518" i="2"/>
  <c r="Y422" i="2"/>
  <c r="AH287" i="2"/>
  <c r="AI287" i="2"/>
  <c r="AH304" i="2"/>
  <c r="AI304" i="2"/>
  <c r="Y120" i="2"/>
  <c r="Y141" i="2"/>
  <c r="Y376" i="2"/>
  <c r="Y247" i="2"/>
  <c r="AH1282" i="2"/>
  <c r="AH623" i="2"/>
  <c r="AH685" i="2"/>
  <c r="AH555" i="2"/>
  <c r="AH1107" i="2"/>
  <c r="AH620" i="2"/>
  <c r="AI1693" i="2"/>
  <c r="Y1948" i="2"/>
  <c r="AI2198" i="2"/>
  <c r="AH2198" i="2"/>
  <c r="Y1748" i="2"/>
  <c r="AH1434" i="2"/>
  <c r="AI1737" i="2"/>
  <c r="AH1737" i="2"/>
  <c r="Y1942" i="2"/>
  <c r="AI2225" i="2"/>
  <c r="AH2225" i="2"/>
  <c r="Y2314" i="2"/>
  <c r="Y2296" i="2"/>
  <c r="AI2329" i="2"/>
  <c r="AH2329" i="2"/>
  <c r="AH2269" i="2"/>
  <c r="AI2269" i="2"/>
  <c r="AH2251" i="2"/>
  <c r="Y2262" i="2"/>
  <c r="AI2168" i="2"/>
  <c r="AH2168" i="2"/>
  <c r="Y2149" i="2"/>
  <c r="Y2165" i="2"/>
  <c r="AH2202" i="2"/>
  <c r="AI2202" i="2"/>
  <c r="Y2220" i="2"/>
  <c r="Y2107" i="2"/>
  <c r="Y2109" i="2"/>
  <c r="Y2119" i="2"/>
  <c r="AH2002" i="2"/>
  <c r="AI2002" i="2"/>
  <c r="AI2014" i="2"/>
  <c r="AH2014" i="2"/>
  <c r="Y1985" i="2"/>
  <c r="AI2053" i="2"/>
  <c r="AH2053" i="2"/>
  <c r="Y1959" i="2"/>
  <c r="AH1940" i="2"/>
  <c r="Y1882" i="2"/>
  <c r="AH1902" i="2"/>
  <c r="AI1902" i="2"/>
  <c r="Y1885" i="2"/>
  <c r="Y1907" i="2"/>
  <c r="AI1842" i="2"/>
  <c r="AH1842" i="2"/>
  <c r="Y1844" i="2"/>
  <c r="Y1845" i="2"/>
  <c r="Y1789" i="2"/>
  <c r="AH1790" i="2"/>
  <c r="AI1790" i="2"/>
  <c r="Y1666" i="2"/>
  <c r="Y1671" i="2"/>
  <c r="AH1736" i="2"/>
  <c r="AI1736" i="2"/>
  <c r="AI1634" i="2"/>
  <c r="Y1617" i="2"/>
  <c r="AI1637" i="2"/>
  <c r="AH1637" i="2"/>
  <c r="Y1563" i="2"/>
  <c r="Y1576" i="2"/>
  <c r="AI1568" i="2"/>
  <c r="AH1568" i="2"/>
  <c r="Y1589" i="2"/>
  <c r="AH1151" i="2"/>
  <c r="AI1151" i="2"/>
  <c r="Y1131" i="2"/>
  <c r="Y1144" i="2"/>
  <c r="Y1415" i="2"/>
  <c r="Y1418" i="2"/>
  <c r="AI949" i="2"/>
  <c r="AH949" i="2"/>
  <c r="AH797" i="2"/>
  <c r="AI797" i="2"/>
  <c r="AH775" i="2"/>
  <c r="AI775" i="2"/>
  <c r="AH1368" i="2"/>
  <c r="AI1368" i="2"/>
  <c r="Y1390" i="2"/>
  <c r="Y1391" i="2" s="1"/>
  <c r="Y1394" i="2" s="1"/>
  <c r="Y1373" i="2"/>
  <c r="Y1078" i="2"/>
  <c r="AH1081" i="2"/>
  <c r="AI1081" i="2"/>
  <c r="Y956" i="2"/>
  <c r="Y934" i="2"/>
  <c r="Y800" i="2"/>
  <c r="Y778" i="2"/>
  <c r="Y1241" i="2"/>
  <c r="Y1264" i="2"/>
  <c r="Y887" i="2"/>
  <c r="Y915" i="2"/>
  <c r="Y904" i="2"/>
  <c r="Y717" i="2"/>
  <c r="Y734" i="2"/>
  <c r="AH591" i="2"/>
  <c r="AI591" i="2"/>
  <c r="AI842" i="2"/>
  <c r="AH842" i="2"/>
  <c r="AH870" i="2"/>
  <c r="Y861" i="2"/>
  <c r="Y598" i="2"/>
  <c r="AI999" i="2"/>
  <c r="AH999" i="2"/>
  <c r="AH1033" i="2"/>
  <c r="AI1033" i="2"/>
  <c r="AH1024" i="2"/>
  <c r="AI1024" i="2"/>
  <c r="Y451" i="2"/>
  <c r="Y479" i="2"/>
  <c r="Y664" i="2"/>
  <c r="Y662" i="2"/>
  <c r="AI513" i="2"/>
  <c r="AH513" i="2"/>
  <c r="AH532" i="2"/>
  <c r="AI532" i="2"/>
  <c r="Y406" i="2"/>
  <c r="AI423" i="2"/>
  <c r="AI288" i="2"/>
  <c r="AH288" i="2"/>
  <c r="Y318" i="2"/>
  <c r="Y319" i="2" s="1"/>
  <c r="AH124" i="2"/>
  <c r="AI152" i="2"/>
  <c r="AI153" i="2" s="1"/>
  <c r="AH152" i="2"/>
  <c r="Y149" i="2"/>
  <c r="Y380" i="2"/>
  <c r="Y69" i="2"/>
  <c r="AI246" i="2"/>
  <c r="AH246" i="2"/>
  <c r="Y251" i="2"/>
  <c r="AH1103" i="2"/>
  <c r="AH1284" i="2"/>
  <c r="AH1412" i="2"/>
  <c r="AI1412" i="2"/>
  <c r="Y1735" i="2"/>
  <c r="AI1692" i="2"/>
  <c r="Y1939" i="2"/>
  <c r="Y2197" i="2"/>
  <c r="AI1719" i="2"/>
  <c r="AH1719" i="2"/>
  <c r="AI1437" i="2"/>
  <c r="AH1437" i="2"/>
  <c r="Y1727" i="2"/>
  <c r="Y1945" i="2"/>
  <c r="AH2194" i="2"/>
  <c r="AI2194" i="2"/>
  <c r="AI2310" i="2"/>
  <c r="AH2310" i="2"/>
  <c r="AH2320" i="2"/>
  <c r="AI2320" i="2"/>
  <c r="Y2320" i="2"/>
  <c r="AI2258" i="2"/>
  <c r="AH2258" i="2"/>
  <c r="Y2263" i="2"/>
  <c r="Y2251" i="2"/>
  <c r="Y2148" i="2"/>
  <c r="Y2143" i="2"/>
  <c r="AH2157" i="2"/>
  <c r="AI2157" i="2"/>
  <c r="Y2192" i="2"/>
  <c r="Y2198" i="2"/>
  <c r="AI2093" i="2"/>
  <c r="AH2093" i="2"/>
  <c r="AI2095" i="2"/>
  <c r="AH2095" i="2"/>
  <c r="AI2102" i="2"/>
  <c r="AH2102" i="2"/>
  <c r="Y2011" i="2"/>
  <c r="AH1990" i="2"/>
  <c r="AI1990" i="2"/>
  <c r="Y2009" i="2"/>
  <c r="AI1979" i="2"/>
  <c r="AH1979" i="2"/>
  <c r="AI2051" i="2"/>
  <c r="AH2051" i="2"/>
  <c r="Y1951" i="2"/>
  <c r="Y1902" i="2"/>
  <c r="Y1905" i="2"/>
  <c r="Y1840" i="2"/>
  <c r="AI1838" i="2"/>
  <c r="AH1838" i="2"/>
  <c r="Y1843" i="2"/>
  <c r="Y1858" i="2"/>
  <c r="AH1787" i="2"/>
  <c r="AI1787" i="2"/>
  <c r="Y1790" i="2"/>
  <c r="Y1664" i="2"/>
  <c r="Y1667" i="2"/>
  <c r="Y1612" i="2"/>
  <c r="AH1632" i="2"/>
  <c r="AI1632" i="2"/>
  <c r="AI1615" i="2"/>
  <c r="AH1615" i="2"/>
  <c r="Y1637" i="2"/>
  <c r="AI1561" i="2"/>
  <c r="AH1561" i="2"/>
  <c r="Y1588" i="2"/>
  <c r="Y1568" i="2"/>
  <c r="AI1587" i="2"/>
  <c r="AH1587" i="2"/>
  <c r="AH1147" i="2"/>
  <c r="AI1147" i="2"/>
  <c r="Y1127" i="2"/>
  <c r="Y1146" i="2"/>
  <c r="Y1413" i="2"/>
  <c r="Y1416" i="2"/>
  <c r="AH951" i="2"/>
  <c r="AI951" i="2"/>
  <c r="AI803" i="2"/>
  <c r="AH803" i="2"/>
  <c r="Y783" i="2"/>
  <c r="Y1362" i="2"/>
  <c r="Y1384" i="2"/>
  <c r="AH1365" i="2"/>
  <c r="AI1365" i="2"/>
  <c r="Y1072" i="2"/>
  <c r="AI1092" i="2"/>
  <c r="AH1092" i="2"/>
  <c r="Y1075" i="2"/>
  <c r="Y1097" i="2"/>
  <c r="AI940" i="2"/>
  <c r="AH940" i="2"/>
  <c r="AH806" i="2"/>
  <c r="AI784" i="2"/>
  <c r="Y1247" i="2"/>
  <c r="AH1254" i="2"/>
  <c r="AI1254" i="2"/>
  <c r="Y1271" i="2"/>
  <c r="Y899" i="2"/>
  <c r="Y888" i="2"/>
  <c r="Y918" i="2"/>
  <c r="Y729" i="2"/>
  <c r="Y718" i="2"/>
  <c r="AH579" i="2"/>
  <c r="AI579" i="2"/>
  <c r="AI854" i="2"/>
  <c r="AH854" i="2"/>
  <c r="Y845" i="2"/>
  <c r="AH805" i="2"/>
  <c r="Y586" i="2"/>
  <c r="AH1017" i="2"/>
  <c r="AI1017" i="2"/>
  <c r="AI1008" i="2"/>
  <c r="AH1008" i="2"/>
  <c r="Y474" i="2"/>
  <c r="Y463" i="2"/>
  <c r="Y647" i="2"/>
  <c r="Y646" i="2"/>
  <c r="AI525" i="2"/>
  <c r="AH525" i="2"/>
  <c r="AH516" i="2"/>
  <c r="AI516" i="2"/>
  <c r="AI544" i="2"/>
  <c r="AH544" i="2"/>
  <c r="Y418" i="2"/>
  <c r="AI407" i="2"/>
  <c r="AH407" i="2"/>
  <c r="AH283" i="2"/>
  <c r="AI283" i="2"/>
  <c r="AI311" i="2"/>
  <c r="AH311" i="2"/>
  <c r="Y302" i="2"/>
  <c r="Y122" i="2"/>
  <c r="Y152" i="2"/>
  <c r="AH145" i="2"/>
  <c r="AI145" i="2"/>
  <c r="AI351" i="2"/>
  <c r="AH351" i="2"/>
  <c r="Y368" i="2"/>
  <c r="AH191" i="2"/>
  <c r="AI191" i="2"/>
  <c r="Y196" i="2"/>
  <c r="Y96" i="2"/>
  <c r="AH97" i="2"/>
  <c r="AI97" i="2"/>
  <c r="Y234" i="2"/>
  <c r="Y239" i="2"/>
  <c r="AI1204" i="2"/>
  <c r="AH1204" i="2"/>
  <c r="Y1205" i="2"/>
  <c r="Y1194" i="2"/>
  <c r="Y1191" i="2"/>
  <c r="Y1308" i="2"/>
  <c r="Y1306" i="2"/>
  <c r="AI1328" i="2"/>
  <c r="AH1328" i="2"/>
  <c r="Y1466" i="2"/>
  <c r="Y1465" i="2"/>
  <c r="AH1459" i="2"/>
  <c r="AI1459" i="2"/>
  <c r="AI1540" i="2"/>
  <c r="AH1540" i="2"/>
  <c r="Y1529" i="2"/>
  <c r="Y1514" i="2"/>
  <c r="Y1537" i="2"/>
  <c r="AH326" i="2"/>
  <c r="AH264" i="2"/>
  <c r="AH2231" i="2"/>
  <c r="AH1042" i="2"/>
  <c r="AH1285" i="2"/>
  <c r="AH813" i="2"/>
  <c r="AH1220" i="2"/>
  <c r="AH682" i="2"/>
  <c r="AH980" i="2"/>
  <c r="AH618" i="2"/>
  <c r="Y1726" i="2"/>
  <c r="AI1680" i="2"/>
  <c r="AH1680" i="2"/>
  <c r="AI2220" i="2"/>
  <c r="AH2220" i="2"/>
  <c r="Y1739" i="2"/>
  <c r="AH1406" i="2"/>
  <c r="AI1406" i="2"/>
  <c r="AH1750" i="2"/>
  <c r="AI1750" i="2"/>
  <c r="AH1695" i="2"/>
  <c r="AI1695" i="2"/>
  <c r="Y1947" i="2"/>
  <c r="AH2304" i="2"/>
  <c r="AI2304" i="2"/>
  <c r="Y2303" i="2"/>
  <c r="Y2293" i="2"/>
  <c r="AH2298" i="2"/>
  <c r="AI2298" i="2"/>
  <c r="Y2328" i="2"/>
  <c r="AI2255" i="2"/>
  <c r="AH2255" i="2"/>
  <c r="AI2249" i="2"/>
  <c r="AH2249" i="2"/>
  <c r="AI2254" i="2"/>
  <c r="AH2254" i="2"/>
  <c r="AI2256" i="2"/>
  <c r="AH2256" i="2"/>
  <c r="AH2140" i="2"/>
  <c r="AI2140" i="2"/>
  <c r="AI2170" i="2"/>
  <c r="AH2170" i="2"/>
  <c r="AH2145" i="2"/>
  <c r="AI2145" i="2"/>
  <c r="AI2155" i="2"/>
  <c r="AH2155" i="2"/>
  <c r="AH2171" i="2"/>
  <c r="AI2171" i="2"/>
  <c r="Y2209" i="2"/>
  <c r="AI2090" i="2"/>
  <c r="AH2090" i="2"/>
  <c r="AH2122" i="2"/>
  <c r="Y2113" i="2"/>
  <c r="Y2108" i="2"/>
  <c r="AI2104" i="2"/>
  <c r="Y1998" i="2"/>
  <c r="Y1982" i="2"/>
  <c r="AI2004" i="2"/>
  <c r="AH2004" i="2"/>
  <c r="Y1987" i="2"/>
  <c r="AI2038" i="2"/>
  <c r="AH2038" i="2"/>
  <c r="AI2052" i="2"/>
  <c r="AH2052" i="2"/>
  <c r="AH2068" i="2"/>
  <c r="Y2061" i="2"/>
  <c r="AI1931" i="2"/>
  <c r="AH1931" i="2"/>
  <c r="AI1934" i="2"/>
  <c r="AH1934" i="2"/>
  <c r="AH1961" i="2"/>
  <c r="AI1961" i="2"/>
  <c r="AH1888" i="2"/>
  <c r="AI1888" i="2"/>
  <c r="AH1881" i="2"/>
  <c r="AI1881" i="2"/>
  <c r="AI1897" i="2"/>
  <c r="AH1897" i="2"/>
  <c r="AH1913" i="2"/>
  <c r="AI1850" i="2"/>
  <c r="AH1850" i="2"/>
  <c r="AI1831" i="2"/>
  <c r="AH1831" i="2"/>
  <c r="AH1851" i="2"/>
  <c r="AI1851" i="2"/>
  <c r="AH1860" i="2"/>
  <c r="AI1801" i="2"/>
  <c r="AH1801" i="2"/>
  <c r="AI1776" i="2"/>
  <c r="AH1776" i="2"/>
  <c r="AH1792" i="2"/>
  <c r="AI1792" i="2"/>
  <c r="AH1808" i="2"/>
  <c r="AI1812" i="2" s="1"/>
  <c r="Y1692" i="2"/>
  <c r="Y1685" i="2"/>
  <c r="Y1729" i="2"/>
  <c r="Y1610" i="2"/>
  <c r="Y1626" i="2"/>
  <c r="Y1642" i="2"/>
  <c r="Y1619" i="2"/>
  <c r="Y1635" i="2"/>
  <c r="AH1559" i="2"/>
  <c r="AI1559" i="2"/>
  <c r="AH1575" i="2"/>
  <c r="AH1570" i="2"/>
  <c r="AI1570" i="2"/>
  <c r="AI1583" i="2"/>
  <c r="AH1583" i="2"/>
  <c r="Y1161" i="2"/>
  <c r="Y1145" i="2"/>
  <c r="Y1129" i="2"/>
  <c r="AI1152" i="2"/>
  <c r="AH1152" i="2"/>
  <c r="AI1136" i="2"/>
  <c r="AH1136" i="2"/>
  <c r="Y1419" i="2"/>
  <c r="Y1412" i="2"/>
  <c r="Y943" i="2"/>
  <c r="Y801" i="2"/>
  <c r="Y785" i="2"/>
  <c r="AI1386" i="2"/>
  <c r="AH1386" i="2"/>
  <c r="AI1363" i="2"/>
  <c r="AH1363" i="2"/>
  <c r="AH1379" i="2"/>
  <c r="AI1379" i="2"/>
  <c r="Y965" i="2"/>
  <c r="AH1074" i="2"/>
  <c r="AI1074" i="2"/>
  <c r="AI1090" i="2"/>
  <c r="AH1090" i="2"/>
  <c r="AI1067" i="2"/>
  <c r="AH1067" i="2"/>
  <c r="AH1083" i="2"/>
  <c r="AI1083" i="2"/>
  <c r="AI942" i="2"/>
  <c r="AH942" i="2"/>
  <c r="Y964" i="2"/>
  <c r="Y798" i="2"/>
  <c r="Y782" i="2"/>
  <c r="AI1242" i="2"/>
  <c r="AH1242" i="2"/>
  <c r="Y1246" i="2"/>
  <c r="AH1266" i="2"/>
  <c r="AI1266" i="2"/>
  <c r="Y1275" i="2"/>
  <c r="Y1276" i="2" s="1"/>
  <c r="Y897" i="2"/>
  <c r="AI917" i="2"/>
  <c r="AH917" i="2"/>
  <c r="Y900" i="2"/>
  <c r="Y705" i="2"/>
  <c r="AH725" i="2"/>
  <c r="AI725" i="2"/>
  <c r="Y708" i="2"/>
  <c r="Y730" i="2"/>
  <c r="AH603" i="2"/>
  <c r="AI603" i="2"/>
  <c r="Y583" i="2"/>
  <c r="Y846" i="2"/>
  <c r="AI866" i="2"/>
  <c r="AH866" i="2"/>
  <c r="Y849" i="2"/>
  <c r="AI594" i="2"/>
  <c r="AH594" i="2"/>
  <c r="AI1021" i="2"/>
  <c r="AH1021" i="2"/>
  <c r="Y1006" i="2"/>
  <c r="AI1026" i="2"/>
  <c r="AH1026" i="2"/>
  <c r="AH456" i="2"/>
  <c r="AI456" i="2"/>
  <c r="Y478" i="2"/>
  <c r="AI459" i="2"/>
  <c r="AH459" i="2"/>
  <c r="AI481" i="2"/>
  <c r="AH481" i="2"/>
  <c r="Y659" i="2"/>
  <c r="Y650" i="2"/>
  <c r="AI663" i="2"/>
  <c r="AH663" i="2"/>
  <c r="Y517" i="2"/>
  <c r="AI537" i="2"/>
  <c r="AH537" i="2"/>
  <c r="AH520" i="2"/>
  <c r="AI520" i="2"/>
  <c r="Y542" i="2"/>
  <c r="Y408" i="2"/>
  <c r="Y430" i="2"/>
  <c r="Y303" i="2"/>
  <c r="AH284" i="2"/>
  <c r="AI284" i="2"/>
  <c r="Y306" i="2"/>
  <c r="Y134" i="2"/>
  <c r="AI141" i="2"/>
  <c r="AH141" i="2"/>
  <c r="Y361" i="2"/>
  <c r="AI352" i="2"/>
  <c r="AH352" i="2"/>
  <c r="AH187" i="2"/>
  <c r="AI187" i="2"/>
  <c r="AH180" i="2"/>
  <c r="AI180" i="2"/>
  <c r="AH68" i="2"/>
  <c r="AI68" i="2"/>
  <c r="AH100" i="2"/>
  <c r="AI100" i="2"/>
  <c r="AI101" i="2" s="1"/>
  <c r="AI93" i="2"/>
  <c r="AH93" i="2"/>
  <c r="AH218" i="2"/>
  <c r="AI218" i="2"/>
  <c r="AH250" i="2"/>
  <c r="AI250" i="2"/>
  <c r="AH243" i="2"/>
  <c r="AI243" i="2"/>
  <c r="Y772" i="2"/>
  <c r="Y1255" i="2"/>
  <c r="AH1260" i="2"/>
  <c r="AI1260" i="2"/>
  <c r="AH1276" i="2"/>
  <c r="AI965" i="2"/>
  <c r="AH965" i="2"/>
  <c r="AI895" i="2"/>
  <c r="AH895" i="2"/>
  <c r="AH911" i="2"/>
  <c r="AI911" i="2"/>
  <c r="AH888" i="2"/>
  <c r="AI888" i="2"/>
  <c r="AI904" i="2"/>
  <c r="AH920" i="2"/>
  <c r="AI735" i="2"/>
  <c r="AH735" i="2"/>
  <c r="AI728" i="2"/>
  <c r="AH728" i="2"/>
  <c r="AH577" i="2"/>
  <c r="AI577" i="2"/>
  <c r="AH844" i="2"/>
  <c r="AI844" i="2"/>
  <c r="AI860" i="2"/>
  <c r="AH860" i="2"/>
  <c r="AH837" i="2"/>
  <c r="AI837" i="2"/>
  <c r="AI853" i="2"/>
  <c r="AH853" i="2"/>
  <c r="AH869" i="2"/>
  <c r="AI869" i="2"/>
  <c r="AI870" i="2" s="1"/>
  <c r="AH600" i="2"/>
  <c r="AI600" i="2"/>
  <c r="AI584" i="2"/>
  <c r="AH584" i="2"/>
  <c r="Y1021" i="2"/>
  <c r="Y1016" i="2"/>
  <c r="Y1032" i="2"/>
  <c r="Y456" i="2"/>
  <c r="Y472" i="2"/>
  <c r="Y449" i="2"/>
  <c r="Y465" i="2"/>
  <c r="Y481" i="2"/>
  <c r="Y653" i="2"/>
  <c r="AH672" i="2"/>
  <c r="AI672" i="2"/>
  <c r="Y663" i="2"/>
  <c r="Y511" i="2"/>
  <c r="Y527" i="2"/>
  <c r="Y543" i="2"/>
  <c r="Y520" i="2"/>
  <c r="Y536" i="2"/>
  <c r="AI396" i="2"/>
  <c r="AH396" i="2"/>
  <c r="AH412" i="2"/>
  <c r="AI412" i="2"/>
  <c r="AH428" i="2"/>
  <c r="AI428" i="2"/>
  <c r="AH405" i="2"/>
  <c r="AI405" i="2"/>
  <c r="AI421" i="2"/>
  <c r="AH285" i="2"/>
  <c r="AH301" i="2"/>
  <c r="AI301" i="2"/>
  <c r="AI317" i="2"/>
  <c r="AH317" i="2"/>
  <c r="AH294" i="2"/>
  <c r="AI294" i="2"/>
  <c r="AH126" i="2"/>
  <c r="AI126" i="2"/>
  <c r="AH142" i="2"/>
  <c r="AI142" i="2"/>
  <c r="AH119" i="2"/>
  <c r="AI119" i="2"/>
  <c r="AH135" i="2"/>
  <c r="AI135" i="2"/>
  <c r="AI151" i="2"/>
  <c r="AH151" i="2"/>
  <c r="AH369" i="2"/>
  <c r="AI369" i="2"/>
  <c r="Y355" i="2"/>
  <c r="AH354" i="2"/>
  <c r="AI354" i="2"/>
  <c r="AH358" i="2"/>
  <c r="AI358" i="2"/>
  <c r="AI374" i="2"/>
  <c r="AI173" i="2"/>
  <c r="AH173" i="2"/>
  <c r="AI189" i="2"/>
  <c r="AH189" i="2"/>
  <c r="AH205" i="2"/>
  <c r="AH182" i="2"/>
  <c r="AI182" i="2"/>
  <c r="AI198" i="2"/>
  <c r="AH198" i="2"/>
  <c r="AH86" i="2"/>
  <c r="AI86" i="2"/>
  <c r="AH102" i="2"/>
  <c r="AI79" i="2"/>
  <c r="AH79" i="2"/>
  <c r="AH95" i="2"/>
  <c r="AI95" i="2"/>
  <c r="AI236" i="2"/>
  <c r="AH236" i="2"/>
  <c r="AI252" i="2"/>
  <c r="AH252" i="2"/>
  <c r="AI229" i="2"/>
  <c r="AH229" i="2"/>
  <c r="Y362" i="2"/>
  <c r="Y593" i="2"/>
  <c r="Y546" i="2"/>
  <c r="Y143" i="2"/>
  <c r="AH383" i="2"/>
  <c r="Y346" i="2"/>
  <c r="Y369" i="2"/>
  <c r="Y366" i="2"/>
  <c r="Y382" i="2"/>
  <c r="Y383" i="2" s="1"/>
  <c r="Y181" i="2"/>
  <c r="Y197" i="2"/>
  <c r="Y174" i="2"/>
  <c r="Y190" i="2"/>
  <c r="Y78" i="2"/>
  <c r="Y94" i="2"/>
  <c r="Y71" i="2"/>
  <c r="Y87" i="2"/>
  <c r="Y228" i="2"/>
  <c r="Y244" i="2"/>
  <c r="Y221" i="2"/>
  <c r="Y237" i="2"/>
  <c r="Y253" i="2"/>
  <c r="Y1583" i="2"/>
  <c r="Y1831" i="2"/>
  <c r="AH498" i="2"/>
  <c r="AH1546" i="2"/>
  <c r="AH818" i="2"/>
  <c r="AH624" i="2"/>
  <c r="AH1446" i="2"/>
  <c r="AH1810" i="2"/>
  <c r="AH1394" i="2"/>
  <c r="AI1209" i="2"/>
  <c r="AH1209" i="2"/>
  <c r="AI1798" i="2"/>
  <c r="AH1798" i="2"/>
  <c r="AH16" i="2"/>
  <c r="AI16" i="2"/>
  <c r="AH1309" i="2"/>
  <c r="AH1460" i="2"/>
  <c r="AI1460" i="2"/>
  <c r="AH1520" i="2"/>
  <c r="AI1520" i="2"/>
  <c r="AI1733" i="2"/>
  <c r="AH1733" i="2"/>
  <c r="AH1357" i="2"/>
  <c r="AI1357" i="2"/>
  <c r="Y1323" i="2"/>
  <c r="AI1318" i="2"/>
  <c r="AH1318" i="2"/>
  <c r="Y1483" i="2"/>
  <c r="AH1746" i="2"/>
  <c r="AI1746" i="2"/>
  <c r="AI1613" i="2"/>
  <c r="AH1613" i="2"/>
  <c r="AI2061" i="2"/>
  <c r="AH2061" i="2"/>
  <c r="AH1582" i="2"/>
  <c r="AI1582" i="2"/>
  <c r="Y1486" i="2"/>
  <c r="AH1508" i="2"/>
  <c r="AI1508" i="2"/>
  <c r="AH103" i="2"/>
  <c r="AH1966" i="2"/>
  <c r="AH489" i="2"/>
  <c r="AI2242" i="2"/>
  <c r="AH2242" i="2"/>
  <c r="AH2105" i="2"/>
  <c r="AI2105" i="2"/>
  <c r="AI1982" i="2"/>
  <c r="AH1982" i="2"/>
  <c r="Y2048" i="2"/>
  <c r="AH1963" i="2"/>
  <c r="AI1963" i="2"/>
  <c r="AI1964" i="2" s="1"/>
  <c r="AH1247" i="2"/>
  <c r="AI1247" i="2"/>
  <c r="AI1006" i="2"/>
  <c r="Y1536" i="2"/>
  <c r="AI2217" i="2"/>
  <c r="AH2217" i="2"/>
  <c r="Y2172" i="2"/>
  <c r="AI1630" i="2"/>
  <c r="AH1630" i="2"/>
  <c r="AI730" i="2"/>
  <c r="Y2208" i="2"/>
  <c r="AI2307" i="2"/>
  <c r="AH2272" i="2"/>
  <c r="Y2167" i="2"/>
  <c r="Y2010" i="2"/>
  <c r="AH2065" i="2"/>
  <c r="AI2065" i="2"/>
  <c r="AH1077" i="2"/>
  <c r="AI1077" i="2"/>
  <c r="AH419" i="2"/>
  <c r="AI419" i="2"/>
  <c r="AI1155" i="2"/>
  <c r="AH1155" i="2"/>
  <c r="AH705" i="2"/>
  <c r="AI705" i="2"/>
  <c r="AH671" i="2"/>
  <c r="AI671" i="2"/>
  <c r="AI422" i="2"/>
  <c r="AH422" i="2"/>
  <c r="AH963" i="2"/>
  <c r="AI963" i="2"/>
  <c r="AI796" i="2"/>
  <c r="AH796" i="2"/>
  <c r="AI898" i="2"/>
  <c r="AH898" i="2"/>
  <c r="AI602" i="2"/>
  <c r="AH602" i="2"/>
  <c r="Y356" i="2"/>
  <c r="AH73" i="2"/>
  <c r="AI73" i="2"/>
  <c r="Y1381" i="2"/>
  <c r="AH1255" i="2"/>
  <c r="AI1255" i="2"/>
  <c r="AI132" i="2"/>
  <c r="AH132" i="2"/>
  <c r="AH80" i="2"/>
  <c r="AI80" i="2"/>
  <c r="AH977" i="2"/>
  <c r="AH744" i="2"/>
  <c r="AI2138" i="2"/>
  <c r="AH2138" i="2"/>
  <c r="Y2214" i="2"/>
  <c r="Y1996" i="2"/>
  <c r="Y2044" i="2"/>
  <c r="AI1911" i="2"/>
  <c r="AI1912" i="2" s="1"/>
  <c r="AH1911" i="2"/>
  <c r="AI1849" i="2"/>
  <c r="AH1849" i="2"/>
  <c r="Y1425" i="2"/>
  <c r="AH1377" i="2"/>
  <c r="AI1377" i="2"/>
  <c r="Y674" i="2"/>
  <c r="Y307" i="2"/>
  <c r="Y76" i="2"/>
  <c r="AH1108" i="2"/>
  <c r="AH1431" i="2"/>
  <c r="AI1672" i="2"/>
  <c r="AH1672" i="2"/>
  <c r="AI2213" i="2"/>
  <c r="AH2213" i="2"/>
  <c r="Y2327" i="2"/>
  <c r="AH2261" i="2"/>
  <c r="AI2261" i="2"/>
  <c r="AI2160" i="2"/>
  <c r="AH2160" i="2"/>
  <c r="Y2217" i="2"/>
  <c r="D2216" i="2" s="1"/>
  <c r="AH2108" i="2"/>
  <c r="AI2108" i="2"/>
  <c r="AH2117" i="2"/>
  <c r="AI2117" i="2"/>
  <c r="AH2003" i="2"/>
  <c r="AI2003" i="2"/>
  <c r="Y2060" i="2"/>
  <c r="AH1616" i="2"/>
  <c r="AI1616" i="2"/>
  <c r="AI1638" i="2"/>
  <c r="AH1638" i="2"/>
  <c r="Y1368" i="2"/>
  <c r="AH956" i="2"/>
  <c r="AI956" i="2"/>
  <c r="AI1262" i="2"/>
  <c r="AH1262" i="2"/>
  <c r="AH851" i="2"/>
  <c r="AI851" i="2"/>
  <c r="AH1014" i="2"/>
  <c r="AI1014" i="2"/>
  <c r="Y673" i="2"/>
  <c r="Y291" i="2"/>
  <c r="Y348" i="2"/>
  <c r="Y246" i="2"/>
  <c r="AI1206" i="2"/>
  <c r="AH1206" i="2"/>
  <c r="AH1202" i="2"/>
  <c r="AI1304" i="2"/>
  <c r="AH1304" i="2"/>
  <c r="Y1313" i="2"/>
  <c r="Y1321" i="2"/>
  <c r="Y1471" i="2"/>
  <c r="AH1533" i="2"/>
  <c r="AI1533" i="2"/>
  <c r="Y51" i="2"/>
  <c r="Z54" i="2" s="1"/>
  <c r="Y2323" i="2"/>
  <c r="AH2315" i="2"/>
  <c r="AI2315" i="2"/>
  <c r="AI2257" i="2"/>
  <c r="AH2257" i="2"/>
  <c r="AI2264" i="2"/>
  <c r="AH2264" i="2"/>
  <c r="AH2164" i="2"/>
  <c r="AI2164" i="2"/>
  <c r="Y2116" i="2"/>
  <c r="AI2046" i="2"/>
  <c r="AH2046" i="2"/>
  <c r="AH2056" i="2"/>
  <c r="AI2056" i="2"/>
  <c r="AH1908" i="2"/>
  <c r="AI1908" i="2"/>
  <c r="AI1824" i="2"/>
  <c r="AH1824" i="2"/>
  <c r="AI1563" i="2"/>
  <c r="AH1563" i="2"/>
  <c r="AI1558" i="2"/>
  <c r="AH1558" i="2"/>
  <c r="AI1591" i="2"/>
  <c r="AH1591" i="2"/>
  <c r="AH1148" i="2"/>
  <c r="AI1148" i="2"/>
  <c r="Y1420" i="2"/>
  <c r="Y781" i="2"/>
  <c r="AI1390" i="2"/>
  <c r="AI1391" i="2" s="1"/>
  <c r="AH1390" i="2"/>
  <c r="AH1383" i="2"/>
  <c r="AI1383" i="2"/>
  <c r="AI1071" i="2"/>
  <c r="AH1071" i="2"/>
  <c r="Y794" i="2"/>
  <c r="AI1250" i="2"/>
  <c r="AH1250" i="2"/>
  <c r="AH901" i="2"/>
  <c r="AI901" i="2"/>
  <c r="Y731" i="2"/>
  <c r="AI1032" i="2"/>
  <c r="AH1032" i="2"/>
  <c r="Y672" i="2"/>
  <c r="AH521" i="2"/>
  <c r="AI521" i="2"/>
  <c r="Y290" i="2"/>
  <c r="AI121" i="2"/>
  <c r="AH121" i="2"/>
  <c r="AI380" i="2"/>
  <c r="AH380" i="2"/>
  <c r="AH101" i="2"/>
  <c r="AI1248" i="2"/>
  <c r="AH1248" i="2"/>
  <c r="AH883" i="2"/>
  <c r="AI892" i="2"/>
  <c r="AH892" i="2"/>
  <c r="AI739" i="2"/>
  <c r="AI740" i="2" s="1"/>
  <c r="AH739" i="2"/>
  <c r="AH605" i="2"/>
  <c r="AI605" i="2"/>
  <c r="AI848" i="2"/>
  <c r="AH848" i="2"/>
  <c r="AH857" i="2"/>
  <c r="AI857" i="2"/>
  <c r="AH580" i="2"/>
  <c r="AI580" i="2"/>
  <c r="Y476" i="2"/>
  <c r="AI642" i="2"/>
  <c r="AH642" i="2"/>
  <c r="Y531" i="2"/>
  <c r="AH400" i="2"/>
  <c r="AI400" i="2"/>
  <c r="AI425" i="2"/>
  <c r="AH425" i="2"/>
  <c r="AI282" i="2"/>
  <c r="AH282" i="2"/>
  <c r="AH146" i="2"/>
  <c r="AI146" i="2"/>
  <c r="AH361" i="2"/>
  <c r="AI361" i="2"/>
  <c r="AH177" i="2"/>
  <c r="AI177" i="2"/>
  <c r="AH186" i="2"/>
  <c r="AI186" i="2"/>
  <c r="AH90" i="2"/>
  <c r="AI90" i="2"/>
  <c r="AH99" i="2"/>
  <c r="AI99" i="2"/>
  <c r="AH240" i="2"/>
  <c r="AI240" i="2"/>
  <c r="AH233" i="2"/>
  <c r="AI233" i="2"/>
  <c r="Y370" i="2"/>
  <c r="Y201" i="2"/>
  <c r="Y98" i="2"/>
  <c r="Y248" i="2"/>
  <c r="AI1525" i="2"/>
  <c r="AI1485" i="2"/>
  <c r="AH626" i="2"/>
  <c r="AH1529" i="2"/>
  <c r="AH1538" i="2"/>
  <c r="AI1320" i="2"/>
  <c r="AH495" i="2"/>
  <c r="AH1111" i="2"/>
  <c r="AH105" i="2"/>
  <c r="AH627" i="2"/>
  <c r="AH436" i="2"/>
  <c r="Y2230" i="2"/>
  <c r="Y2072" i="2"/>
  <c r="Y1395" i="2"/>
  <c r="AH1344" i="2"/>
  <c r="AH1225" i="2"/>
  <c r="AH2124" i="2"/>
  <c r="AH1291" i="2"/>
  <c r="AH496" i="2"/>
  <c r="AH157" i="2"/>
  <c r="Y1206" i="2"/>
  <c r="AI1484" i="2"/>
  <c r="AH1484" i="2"/>
  <c r="Y34" i="2"/>
  <c r="Y1331" i="2"/>
  <c r="AH1493" i="2"/>
  <c r="Y2045" i="2"/>
  <c r="Y1561" i="2"/>
  <c r="AI42" i="2"/>
  <c r="AH42" i="2"/>
  <c r="AH2139" i="2"/>
  <c r="AI2139" i="2"/>
  <c r="Y41" i="2"/>
  <c r="AI1339" i="2"/>
  <c r="AI1340" i="2" s="1"/>
  <c r="AH1464" i="2"/>
  <c r="Y1542" i="2"/>
  <c r="Y1543" i="2" s="1"/>
  <c r="Y1546" i="2" s="1"/>
  <c r="Y1717" i="2"/>
  <c r="Y1853" i="2"/>
  <c r="Y1067" i="2"/>
  <c r="AI22" i="2"/>
  <c r="AH22" i="2"/>
  <c r="Y1470" i="2"/>
  <c r="AI36" i="2"/>
  <c r="Y1304" i="2"/>
  <c r="Y1481" i="2"/>
  <c r="AH2192" i="2"/>
  <c r="AI2192" i="2"/>
  <c r="Y1139" i="2"/>
  <c r="Y21" i="2"/>
  <c r="Y43" i="2"/>
  <c r="AH20" i="2"/>
  <c r="AI20" i="2"/>
  <c r="AH40" i="2"/>
  <c r="AI40" i="2"/>
  <c r="Y1192" i="2"/>
  <c r="Y1188" i="2"/>
  <c r="Y1204" i="2"/>
  <c r="AI1315" i="2"/>
  <c r="AH1315" i="2"/>
  <c r="Y1327" i="2"/>
  <c r="Y1480" i="2"/>
  <c r="D1479" i="2" s="1"/>
  <c r="Y1458" i="2"/>
  <c r="Y1522" i="2"/>
  <c r="Y2316" i="2"/>
  <c r="Y2155" i="2"/>
  <c r="AI1988" i="2"/>
  <c r="AH1988" i="2"/>
  <c r="AH1956" i="2"/>
  <c r="AI1956" i="2"/>
  <c r="AI1848" i="2"/>
  <c r="AH1848" i="2"/>
  <c r="Y1738" i="2"/>
  <c r="Y1154" i="2"/>
  <c r="AI792" i="2"/>
  <c r="AH792" i="2"/>
  <c r="AI21" i="2"/>
  <c r="AH21" i="2"/>
  <c r="AI43" i="2"/>
  <c r="AH43" i="2"/>
  <c r="Y22" i="2"/>
  <c r="Y42" i="2"/>
  <c r="Y1187" i="2"/>
  <c r="AI1180" i="2"/>
  <c r="AH1180" i="2"/>
  <c r="AH1197" i="2"/>
  <c r="AI1323" i="2"/>
  <c r="AH1323" i="2"/>
  <c r="Y1325" i="2"/>
  <c r="AH1340" i="2"/>
  <c r="Y1337" i="2"/>
  <c r="AH1308" i="2"/>
  <c r="Y1183" i="2"/>
  <c r="AH1480" i="2"/>
  <c r="AI1480" i="2"/>
  <c r="Y1482" i="2"/>
  <c r="AI1523" i="2"/>
  <c r="AH1523" i="2"/>
  <c r="Y1722" i="2"/>
  <c r="Y1934" i="2"/>
  <c r="AH2245" i="2"/>
  <c r="AI2245" i="2"/>
  <c r="AH2111" i="2"/>
  <c r="AI2111" i="2"/>
  <c r="Y2064" i="2"/>
  <c r="Y1883" i="2"/>
  <c r="Y1788" i="2"/>
  <c r="Y1560" i="2"/>
  <c r="AI789" i="2"/>
  <c r="AH789" i="2"/>
  <c r="AH19" i="2"/>
  <c r="AI19" i="2"/>
  <c r="AI41" i="2"/>
  <c r="AH41" i="2"/>
  <c r="Y20" i="2"/>
  <c r="Y40" i="2"/>
  <c r="AI48" i="2"/>
  <c r="AI49" i="2" s="1"/>
  <c r="AI1203" i="2"/>
  <c r="AH1203" i="2"/>
  <c r="Y1196" i="2"/>
  <c r="AH1325" i="2"/>
  <c r="AI1325" i="2"/>
  <c r="Y1324" i="2"/>
  <c r="AI1463" i="2"/>
  <c r="AH1463" i="2"/>
  <c r="Y1479" i="2"/>
  <c r="Y1488" i="2"/>
  <c r="AH263" i="2"/>
  <c r="AH816" i="2"/>
  <c r="AH1283" i="2"/>
  <c r="AH1676" i="2"/>
  <c r="AI1676" i="2"/>
  <c r="AH2297" i="2"/>
  <c r="AI2297" i="2"/>
  <c r="AI2118" i="2"/>
  <c r="AH2118" i="2"/>
  <c r="Y1856" i="2"/>
  <c r="Y1632" i="2"/>
  <c r="Y1439" i="2"/>
  <c r="AH871" i="2"/>
  <c r="Y1460" i="2"/>
  <c r="Y1474" i="2"/>
  <c r="Y1467" i="2"/>
  <c r="Y1533" i="2"/>
  <c r="AH1512" i="2"/>
  <c r="AI1512" i="2"/>
  <c r="Y1516" i="2"/>
  <c r="AH1518" i="2"/>
  <c r="AI1518" i="2"/>
  <c r="Y2229" i="2"/>
  <c r="Y2106" i="2"/>
  <c r="D2105" i="2" s="1"/>
  <c r="AH747" i="2"/>
  <c r="AH1038" i="2"/>
  <c r="AH973" i="2"/>
  <c r="AI1415" i="2"/>
  <c r="AH1415" i="2"/>
  <c r="Y1960" i="2"/>
  <c r="AH1749" i="2"/>
  <c r="AI1749" i="2"/>
  <c r="Y1954" i="2"/>
  <c r="AI2300" i="2"/>
  <c r="AH2300" i="2"/>
  <c r="Y2326" i="2"/>
  <c r="Y2264" i="2"/>
  <c r="Y2254" i="2"/>
  <c r="Y2140" i="2"/>
  <c r="AH2166" i="2"/>
  <c r="AI2166" i="2"/>
  <c r="Y2202" i="2"/>
  <c r="Y2120" i="2"/>
  <c r="Y2121" i="2" s="1"/>
  <c r="Y2125" i="2" s="1"/>
  <c r="AH2091" i="2"/>
  <c r="AI2091" i="2"/>
  <c r="AI2011" i="2"/>
  <c r="AH2011" i="2"/>
  <c r="Y1981" i="2"/>
  <c r="AH2058" i="2"/>
  <c r="AI2058" i="2"/>
  <c r="AI1939" i="2"/>
  <c r="AH1939" i="2"/>
  <c r="Y1884" i="2"/>
  <c r="AH1887" i="2"/>
  <c r="AI1887" i="2"/>
  <c r="Y1834" i="2"/>
  <c r="Y1847" i="2"/>
  <c r="AH1791" i="2"/>
  <c r="AI1791" i="2"/>
  <c r="Y1794" i="2"/>
  <c r="Y1675" i="2"/>
  <c r="Y1616" i="2"/>
  <c r="AH1619" i="2"/>
  <c r="AI1619" i="2"/>
  <c r="AI1576" i="2"/>
  <c r="AH1595" i="2"/>
  <c r="AI1598" i="2" s="1"/>
  <c r="AI1162" i="2"/>
  <c r="AI1163" i="2" s="1"/>
  <c r="AH1162" i="2"/>
  <c r="Y1410" i="2"/>
  <c r="AH779" i="2"/>
  <c r="AI779" i="2"/>
  <c r="AH1084" i="2"/>
  <c r="AI1084" i="2"/>
  <c r="Y1274" i="2"/>
  <c r="Y581" i="2"/>
  <c r="AI470" i="2"/>
  <c r="AH470" i="2"/>
  <c r="Y416" i="2"/>
  <c r="Z419" i="2" s="1"/>
  <c r="AI117" i="2"/>
  <c r="AH117" i="2"/>
  <c r="Y243" i="2"/>
  <c r="AH922" i="2"/>
  <c r="AH1393" i="2"/>
  <c r="AH2281" i="2"/>
  <c r="AH258" i="2"/>
  <c r="AH328" i="2"/>
  <c r="Y1955" i="2"/>
  <c r="AH812" i="2"/>
  <c r="AI1747" i="2"/>
  <c r="AH1747" i="2"/>
  <c r="Y1944" i="2"/>
  <c r="Y1740" i="2"/>
  <c r="AI1425" i="2"/>
  <c r="AH1425" i="2"/>
  <c r="AH1674" i="2"/>
  <c r="AI1674" i="2"/>
  <c r="Y2324" i="2"/>
  <c r="AH2328" i="2"/>
  <c r="AI2328" i="2"/>
  <c r="AI2266" i="2"/>
  <c r="AH2266" i="2"/>
  <c r="Y2259" i="2"/>
  <c r="Y2152" i="2"/>
  <c r="AH2161" i="2"/>
  <c r="AI2161" i="2"/>
  <c r="Y2212" i="2"/>
  <c r="AI2103" i="2"/>
  <c r="AH2103" i="2"/>
  <c r="Y2115" i="2"/>
  <c r="AH1994" i="2"/>
  <c r="AI1994" i="2"/>
  <c r="Y2042" i="2"/>
  <c r="AI2049" i="2"/>
  <c r="AH2049" i="2"/>
  <c r="AH1954" i="2"/>
  <c r="AI1954" i="2"/>
  <c r="Y1910" i="2"/>
  <c r="Y1846" i="2"/>
  <c r="Y1775" i="2"/>
  <c r="D1774" i="2" s="1"/>
  <c r="Y1776" i="2"/>
  <c r="Y1680" i="2"/>
  <c r="AH1640" i="2"/>
  <c r="AI1640" i="2"/>
  <c r="Y1645" i="2"/>
  <c r="Y1587" i="2"/>
  <c r="Y1155" i="2"/>
  <c r="AH1142" i="2"/>
  <c r="AI1142" i="2"/>
  <c r="Y967" i="2"/>
  <c r="Y779" i="2"/>
  <c r="AH1273" i="2"/>
  <c r="AI1273" i="2"/>
  <c r="AH430" i="2"/>
  <c r="AI430" i="2"/>
  <c r="Y357" i="2"/>
  <c r="Y1540" i="2"/>
  <c r="Y1524" i="2"/>
  <c r="AH1519" i="2"/>
  <c r="AI1519" i="2"/>
  <c r="AH1531" i="2"/>
  <c r="AI1531" i="2"/>
  <c r="AH2229" i="2"/>
  <c r="AH684" i="2"/>
  <c r="AH1221" i="2"/>
  <c r="AI1419" i="2"/>
  <c r="AH1419" i="2"/>
  <c r="Y1743" i="2"/>
  <c r="AH2219" i="2"/>
  <c r="AI2219" i="2"/>
  <c r="AH2309" i="2"/>
  <c r="AI2309" i="2"/>
  <c r="Y2317" i="2"/>
  <c r="AI2260" i="2"/>
  <c r="AH2260" i="2"/>
  <c r="AI2276" i="2"/>
  <c r="AH2276" i="2"/>
  <c r="Y2141" i="2"/>
  <c r="Y2194" i="2"/>
  <c r="Y2091" i="2"/>
  <c r="AH2097" i="2"/>
  <c r="AI2097" i="2"/>
  <c r="AI2007" i="2"/>
  <c r="AH2007" i="2"/>
  <c r="AI1978" i="2"/>
  <c r="AH1978" i="2"/>
  <c r="Y2058" i="2"/>
  <c r="AI1882" i="2"/>
  <c r="AH1882" i="2"/>
  <c r="Y1887" i="2"/>
  <c r="Y1848" i="2"/>
  <c r="AH1845" i="2"/>
  <c r="AI1845" i="2"/>
  <c r="Y1791" i="2"/>
  <c r="Y1792" i="2"/>
  <c r="Y1673" i="2"/>
  <c r="AH1614" i="2"/>
  <c r="AI1614" i="2"/>
  <c r="AI1617" i="2"/>
  <c r="AH1617" i="2"/>
  <c r="Y1565" i="2"/>
  <c r="Y1578" i="2"/>
  <c r="AH1133" i="2"/>
  <c r="AI1133" i="2"/>
  <c r="Y1417" i="2"/>
  <c r="Y937" i="2"/>
  <c r="Y1366" i="2"/>
  <c r="Y938" i="2"/>
  <c r="Y902" i="2"/>
  <c r="Y602" i="2"/>
  <c r="Y658" i="2"/>
  <c r="Y286" i="2"/>
  <c r="AH81" i="2"/>
  <c r="AI81" i="2"/>
  <c r="AI1580" i="2"/>
  <c r="AH1580" i="2"/>
  <c r="AI1145" i="2"/>
  <c r="AH1145" i="2"/>
  <c r="Y1136" i="2"/>
  <c r="Y1434" i="2"/>
  <c r="AI795" i="2"/>
  <c r="AH795" i="2"/>
  <c r="Y1370" i="2"/>
  <c r="Y1080" i="2"/>
  <c r="Y1083" i="2"/>
  <c r="Y958" i="2"/>
  <c r="AH774" i="2"/>
  <c r="AI774" i="2"/>
  <c r="Y1266" i="2"/>
  <c r="Y919" i="2"/>
  <c r="Y920" i="2" s="1"/>
  <c r="Y925" i="2" s="1"/>
  <c r="Y719" i="2"/>
  <c r="Y738" i="2"/>
  <c r="AI846" i="2"/>
  <c r="AH846" i="2"/>
  <c r="AH863" i="2"/>
  <c r="AI863" i="2"/>
  <c r="AI1007" i="2"/>
  <c r="AH1007" i="2"/>
  <c r="AH453" i="2"/>
  <c r="AI453" i="2"/>
  <c r="AH668" i="2"/>
  <c r="AI668" i="2"/>
  <c r="AH534" i="2"/>
  <c r="AI534" i="2"/>
  <c r="Y399" i="2"/>
  <c r="AI303" i="2"/>
  <c r="AH303" i="2"/>
  <c r="AH320" i="2"/>
  <c r="Y136" i="2"/>
  <c r="AH347" i="2"/>
  <c r="AI347" i="2"/>
  <c r="Y187" i="2"/>
  <c r="Y230" i="2"/>
  <c r="Y1365" i="2"/>
  <c r="Y1070" i="2"/>
  <c r="AH1073" i="2"/>
  <c r="Y942" i="2"/>
  <c r="AI786" i="2"/>
  <c r="AH786" i="2"/>
  <c r="Y1254" i="2"/>
  <c r="Y895" i="2"/>
  <c r="Y914" i="2"/>
  <c r="AH714" i="2"/>
  <c r="AI714" i="2"/>
  <c r="AI583" i="2"/>
  <c r="AH583" i="2"/>
  <c r="Y841" i="2"/>
  <c r="Y588" i="2"/>
  <c r="AI1004" i="2"/>
  <c r="AH1004" i="2"/>
  <c r="Y470" i="2"/>
  <c r="AH643" i="2"/>
  <c r="AI643" i="2"/>
  <c r="AH676" i="2"/>
  <c r="AI512" i="2"/>
  <c r="AH512" i="2"/>
  <c r="AH414" i="2"/>
  <c r="AI414" i="2"/>
  <c r="AI431" i="2"/>
  <c r="AH431" i="2"/>
  <c r="Y298" i="2"/>
  <c r="Y126" i="2"/>
  <c r="Y364" i="2"/>
  <c r="AH192" i="2"/>
  <c r="AI192" i="2"/>
  <c r="Y97" i="2"/>
  <c r="Y235" i="2"/>
  <c r="Y1388" i="2"/>
  <c r="AH1096" i="2"/>
  <c r="AI1096" i="2"/>
  <c r="AH957" i="2"/>
  <c r="AI957" i="2"/>
  <c r="AH802" i="2"/>
  <c r="AI802" i="2"/>
  <c r="Y1249" i="2"/>
  <c r="Y1277" i="2"/>
  <c r="Y892" i="2"/>
  <c r="Y733" i="2"/>
  <c r="Y605" i="2"/>
  <c r="AH858" i="2"/>
  <c r="AI858" i="2"/>
  <c r="Y610" i="2"/>
  <c r="AH1019" i="2"/>
  <c r="AI1019" i="2"/>
  <c r="AI448" i="2"/>
  <c r="AH448" i="2"/>
  <c r="Y467" i="2"/>
  <c r="AH648" i="2"/>
  <c r="AI648" i="2"/>
  <c r="AH529" i="2"/>
  <c r="AI529" i="2"/>
  <c r="AH548" i="2"/>
  <c r="Y411" i="2"/>
  <c r="AH315" i="2"/>
  <c r="AI315" i="2"/>
  <c r="Y148" i="2"/>
  <c r="Y359" i="2"/>
  <c r="AI199" i="2"/>
  <c r="AH199" i="2"/>
  <c r="Y242" i="2"/>
  <c r="AH975" i="2"/>
  <c r="AI1408" i="2"/>
  <c r="AH1408" i="2"/>
  <c r="AI1718" i="2"/>
  <c r="AH1718" i="2"/>
  <c r="AH1688" i="2"/>
  <c r="Y1953" i="2"/>
  <c r="AI1433" i="2"/>
  <c r="AH1433" i="2"/>
  <c r="AI1731" i="2"/>
  <c r="AH1731" i="2"/>
  <c r="AI1678" i="2"/>
  <c r="AH1678" i="2"/>
  <c r="Y2190" i="2"/>
  <c r="Y2295" i="2"/>
  <c r="AI2250" i="2"/>
  <c r="AH2250" i="2"/>
  <c r="Y2255" i="2"/>
  <c r="Y2243" i="2"/>
  <c r="Y2277" i="2"/>
  <c r="Y2144" i="2"/>
  <c r="Y2139" i="2"/>
  <c r="AI2153" i="2"/>
  <c r="AH2153" i="2"/>
  <c r="Y2218" i="2"/>
  <c r="AI2085" i="2"/>
  <c r="AH2085" i="2"/>
  <c r="AI2087" i="2"/>
  <c r="AH2087" i="2"/>
  <c r="Y2008" i="2"/>
  <c r="AH1986" i="2"/>
  <c r="AI1986" i="2"/>
  <c r="Y2001" i="2"/>
  <c r="AH2066" i="2"/>
  <c r="AI2066" i="2"/>
  <c r="AH1935" i="2"/>
  <c r="AI1935" i="2"/>
  <c r="AI1962" i="2"/>
  <c r="AH1962" i="2"/>
  <c r="Y1892" i="2"/>
  <c r="AH1895" i="2"/>
  <c r="AI1895" i="2"/>
  <c r="Y1824" i="2"/>
  <c r="Y1825" i="2"/>
  <c r="AI1833" i="2"/>
  <c r="AH1833" i="2"/>
  <c r="Y1855" i="2"/>
  <c r="Y1779" i="2"/>
  <c r="AI1799" i="2"/>
  <c r="AH1799" i="2"/>
  <c r="Y1780" i="2"/>
  <c r="Y1802" i="2"/>
  <c r="Y1688" i="2"/>
  <c r="Y1691" i="2"/>
  <c r="Y1750" i="2"/>
  <c r="Y1624" i="2"/>
  <c r="AI1644" i="2"/>
  <c r="AH1644" i="2"/>
  <c r="AH1627" i="2"/>
  <c r="AI1627" i="2"/>
  <c r="AH1573" i="2"/>
  <c r="AI1573" i="2"/>
  <c r="Y1586" i="2"/>
  <c r="AH1141" i="2"/>
  <c r="AI1141" i="2"/>
  <c r="AH1154" i="2"/>
  <c r="AI1154" i="2"/>
  <c r="Y1134" i="2"/>
  <c r="Y1437" i="2"/>
  <c r="Y1440" i="2"/>
  <c r="Y787" i="2"/>
  <c r="Y1380" i="2"/>
  <c r="AI1361" i="2"/>
  <c r="AH1361" i="2"/>
  <c r="Y1383" i="2"/>
  <c r="Y1068" i="2"/>
  <c r="AI1088" i="2"/>
  <c r="AH1088" i="2"/>
  <c r="Y1071" i="2"/>
  <c r="Y1093" i="2"/>
  <c r="AH944" i="2"/>
  <c r="AI944" i="2"/>
  <c r="AH966" i="2"/>
  <c r="AI966" i="2"/>
  <c r="AI788" i="2"/>
  <c r="AH788" i="2"/>
  <c r="AH1240" i="2"/>
  <c r="AI1240" i="2"/>
  <c r="Y1250" i="2"/>
  <c r="AH1265" i="2"/>
  <c r="AI1265" i="2"/>
  <c r="Y901" i="2"/>
  <c r="AH890" i="2"/>
  <c r="AI890" i="2"/>
  <c r="AI918" i="2"/>
  <c r="AH918" i="2"/>
  <c r="AI729" i="2"/>
  <c r="AH729" i="2"/>
  <c r="Y720" i="2"/>
  <c r="Y607" i="2"/>
  <c r="Y579" i="2"/>
  <c r="Y858" i="2"/>
  <c r="Y847" i="2"/>
  <c r="AI582" i="2"/>
  <c r="Y1019" i="2"/>
  <c r="Y1010" i="2"/>
  <c r="AI446" i="2"/>
  <c r="AH446" i="2"/>
  <c r="AI474" i="2"/>
  <c r="AH474" i="2"/>
  <c r="AH463" i="2"/>
  <c r="AI463" i="2"/>
  <c r="AH649" i="2"/>
  <c r="AI649" i="2"/>
  <c r="Y648" i="2"/>
  <c r="AI667" i="2"/>
  <c r="AH667" i="2"/>
  <c r="Y529" i="2"/>
  <c r="Y518" i="2"/>
  <c r="Y420" i="2"/>
  <c r="Y409" i="2"/>
  <c r="Y285" i="2"/>
  <c r="Y315" i="2"/>
  <c r="Y304" i="2"/>
  <c r="Y138" i="2"/>
  <c r="Y129" i="2"/>
  <c r="AI379" i="2"/>
  <c r="Y360" i="2"/>
  <c r="AH183" i="2"/>
  <c r="AI183" i="2"/>
  <c r="Y188" i="2"/>
  <c r="Y88" i="2"/>
  <c r="AH89" i="2"/>
  <c r="AI89" i="2"/>
  <c r="Y226" i="2"/>
  <c r="Y231" i="2"/>
  <c r="Y1387" i="2"/>
  <c r="AH748" i="2"/>
  <c r="AH554" i="2"/>
  <c r="AH1105" i="2"/>
  <c r="AH1222" i="2"/>
  <c r="AH1048" i="2"/>
  <c r="AI1407" i="2"/>
  <c r="AH1407" i="2"/>
  <c r="AH1697" i="2"/>
  <c r="AI1697" i="2"/>
  <c r="Y1956" i="2"/>
  <c r="AI2206" i="2"/>
  <c r="AH2206" i="2"/>
  <c r="Y1752" i="2"/>
  <c r="AH1442" i="2"/>
  <c r="AI1741" i="2"/>
  <c r="AH1741" i="2"/>
  <c r="AH1687" i="2"/>
  <c r="AI1687" i="2"/>
  <c r="Y1950" i="2"/>
  <c r="AI2196" i="2"/>
  <c r="AH2296" i="2"/>
  <c r="AI2296" i="2"/>
  <c r="Y2299" i="2"/>
  <c r="Y2302" i="2"/>
  <c r="AH2326" i="2"/>
  <c r="AI2326" i="2"/>
  <c r="Y2242" i="2"/>
  <c r="AH2259" i="2"/>
  <c r="AI2259" i="2"/>
  <c r="AI2277" i="2"/>
  <c r="AH2277" i="2"/>
  <c r="Y2138" i="2"/>
  <c r="AH2156" i="2"/>
  <c r="AI2156" i="2"/>
  <c r="Y2156" i="2"/>
  <c r="Y2169" i="2"/>
  <c r="AH2218" i="2"/>
  <c r="AI2218" i="2"/>
  <c r="Y2206" i="2"/>
  <c r="AI2116" i="2"/>
  <c r="AH2116" i="2"/>
  <c r="Y2117" i="2"/>
  <c r="Y2086" i="2"/>
  <c r="AH2010" i="2"/>
  <c r="AI2010" i="2"/>
  <c r="AH1980" i="2"/>
  <c r="AI1980" i="2"/>
  <c r="AI2001" i="2"/>
  <c r="AH2001" i="2"/>
  <c r="AH1985" i="2"/>
  <c r="AI1985" i="2"/>
  <c r="AH2037" i="2"/>
  <c r="AI2037" i="2"/>
  <c r="Y2066" i="2"/>
  <c r="Y2063" i="2"/>
  <c r="AI1957" i="2"/>
  <c r="AH1957" i="2"/>
  <c r="AH1960" i="2"/>
  <c r="AI1960" i="2"/>
  <c r="AI1890" i="2"/>
  <c r="AH1890" i="2"/>
  <c r="Y1895" i="2"/>
  <c r="AH1822" i="2"/>
  <c r="AI1822" i="2"/>
  <c r="Y1823" i="2"/>
  <c r="Y1833" i="2"/>
  <c r="AH1853" i="2"/>
  <c r="AI1853" i="2"/>
  <c r="Y1777" i="2"/>
  <c r="Y1799" i="2"/>
  <c r="AI1778" i="2"/>
  <c r="AH1778" i="2"/>
  <c r="Y1800" i="2"/>
  <c r="Y1686" i="2"/>
  <c r="Y1689" i="2"/>
  <c r="Y1742" i="2"/>
  <c r="AH1622" i="2"/>
  <c r="AI1622" i="2"/>
  <c r="Y1644" i="2"/>
  <c r="AI1625" i="2"/>
  <c r="AH1625" i="2"/>
  <c r="AI1647" i="2"/>
  <c r="AI1648" i="2" s="1"/>
  <c r="AH1647" i="2"/>
  <c r="Y1573" i="2"/>
  <c r="Y1593" i="2"/>
  <c r="Y1581" i="2"/>
  <c r="Y1159" i="2"/>
  <c r="AH1137" i="2"/>
  <c r="AI1137" i="2"/>
  <c r="Y1156" i="2"/>
  <c r="AH1134" i="2"/>
  <c r="AI1134" i="2"/>
  <c r="Y1433" i="2"/>
  <c r="Y1438" i="2"/>
  <c r="Y941" i="2"/>
  <c r="AH793" i="2"/>
  <c r="AI771" i="2"/>
  <c r="AH771" i="2"/>
  <c r="AI1372" i="2"/>
  <c r="AH1372" i="2"/>
  <c r="Y1355" i="2"/>
  <c r="Y1377" i="2"/>
  <c r="Y961" i="2"/>
  <c r="Y1082" i="2"/>
  <c r="Y1065" i="2"/>
  <c r="AH1085" i="2"/>
  <c r="AI1085" i="2"/>
  <c r="Y952" i="2"/>
  <c r="AI960" i="2"/>
  <c r="AH960" i="2"/>
  <c r="Y796" i="2"/>
  <c r="AI772" i="2"/>
  <c r="AH772" i="2"/>
  <c r="Y1251" i="2"/>
  <c r="Y1270" i="2"/>
  <c r="Y885" i="2"/>
  <c r="AI913" i="2"/>
  <c r="AH913" i="2"/>
  <c r="AH902" i="2"/>
  <c r="AI902" i="2"/>
  <c r="AI713" i="2"/>
  <c r="AH713" i="2"/>
  <c r="Y704" i="2"/>
  <c r="Y732" i="2"/>
  <c r="Z735" i="2" s="1"/>
  <c r="Y595" i="2"/>
  <c r="Y842" i="2"/>
  <c r="Y859" i="2"/>
  <c r="AI598" i="2"/>
  <c r="AH598" i="2"/>
  <c r="Y1031" i="2"/>
  <c r="AH1022" i="2"/>
  <c r="AI1022" i="2"/>
  <c r="AI458" i="2"/>
  <c r="AH458" i="2"/>
  <c r="AH447" i="2"/>
  <c r="AI447" i="2"/>
  <c r="AI477" i="2"/>
  <c r="AH477" i="2"/>
  <c r="AI661" i="2"/>
  <c r="AH661" i="2"/>
  <c r="Y660" i="2"/>
  <c r="Y513" i="2"/>
  <c r="Z516" i="2" s="1"/>
  <c r="Y541" i="2"/>
  <c r="Y530" i="2"/>
  <c r="Y404" i="2"/>
  <c r="Y432" i="2"/>
  <c r="Y421" i="2"/>
  <c r="Y299" i="2"/>
  <c r="Y288" i="2"/>
  <c r="Y316" i="2"/>
  <c r="AI136" i="2"/>
  <c r="AH136" i="2"/>
  <c r="AI125" i="2"/>
  <c r="AH125" i="2"/>
  <c r="AH356" i="2"/>
  <c r="AI356" i="2"/>
  <c r="Y171" i="2"/>
  <c r="Y176" i="2"/>
  <c r="AI72" i="2"/>
  <c r="AH72" i="2"/>
  <c r="Y77" i="2"/>
  <c r="AH254" i="2"/>
  <c r="AI254" i="2"/>
  <c r="AI255" i="2" s="1"/>
  <c r="AI1182" i="2"/>
  <c r="AH1182" i="2"/>
  <c r="Y1212" i="2"/>
  <c r="AH1194" i="2"/>
  <c r="AI1194" i="2"/>
  <c r="AH1190" i="2"/>
  <c r="AI1190" i="2"/>
  <c r="AI1192" i="2"/>
  <c r="AH1192" i="2"/>
  <c r="Y1332" i="2"/>
  <c r="AI1312" i="2"/>
  <c r="AH1312" i="2"/>
  <c r="Y1316" i="2"/>
  <c r="Y1492" i="2"/>
  <c r="Y1493" i="2" s="1"/>
  <c r="AH1482" i="2"/>
  <c r="Y1462" i="2"/>
  <c r="AI1488" i="2"/>
  <c r="AH1488" i="2"/>
  <c r="AI1474" i="2"/>
  <c r="AH1474" i="2"/>
  <c r="AH1510" i="2"/>
  <c r="AI1510" i="2"/>
  <c r="AH1509" i="2"/>
  <c r="AI1509" i="2"/>
  <c r="AH1526" i="2"/>
  <c r="AI1526" i="2"/>
  <c r="AH1515" i="2"/>
  <c r="AI1515" i="2"/>
  <c r="AH1101" i="2"/>
  <c r="AH872" i="2"/>
  <c r="AH1544" i="2"/>
  <c r="AH1288" i="2"/>
  <c r="AH487" i="2"/>
  <c r="AH1219" i="2"/>
  <c r="AH679" i="2"/>
  <c r="AH619" i="2"/>
  <c r="AH1427" i="2"/>
  <c r="AI1427" i="2"/>
  <c r="AH1726" i="2"/>
  <c r="AI1726" i="2"/>
  <c r="AI1673" i="2"/>
  <c r="AH1673" i="2"/>
  <c r="Y1952" i="2"/>
  <c r="AI2216" i="2"/>
  <c r="AH2216" i="2"/>
  <c r="Y2191" i="2"/>
  <c r="AH1438" i="2"/>
  <c r="AI1438" i="2"/>
  <c r="AH1413" i="2"/>
  <c r="AI1413" i="2"/>
  <c r="AH1663" i="2"/>
  <c r="AI1663" i="2"/>
  <c r="Y1946" i="2"/>
  <c r="AH2205" i="2"/>
  <c r="AI2205" i="2"/>
  <c r="AI2189" i="2"/>
  <c r="AH2189" i="2"/>
  <c r="AH2293" i="2"/>
  <c r="AI2293" i="2"/>
  <c r="Y2313" i="2"/>
  <c r="Y2322" i="2"/>
  <c r="Y2309" i="2"/>
  <c r="Y2329" i="2"/>
  <c r="AI2268" i="2"/>
  <c r="AH2268" i="2"/>
  <c r="AI2265" i="2"/>
  <c r="AH2265" i="2"/>
  <c r="Y2270" i="2"/>
  <c r="Y2278" i="2"/>
  <c r="Y2279" i="2" s="1"/>
  <c r="Y2166" i="2"/>
  <c r="AI2148" i="2"/>
  <c r="AH2148" i="2"/>
  <c r="AH2137" i="2"/>
  <c r="AI2137" i="2"/>
  <c r="AI2158" i="2"/>
  <c r="AH2158" i="2"/>
  <c r="AH2163" i="2"/>
  <c r="AI2163" i="2"/>
  <c r="AH2191" i="2"/>
  <c r="AI2191" i="2"/>
  <c r="Y2215" i="2"/>
  <c r="Y2211" i="2"/>
  <c r="AI2106" i="2"/>
  <c r="AH2106" i="2"/>
  <c r="Y2098" i="2"/>
  <c r="Y2092" i="2"/>
  <c r="AH2088" i="2"/>
  <c r="Y2003" i="2"/>
  <c r="Y1990" i="2"/>
  <c r="Y2015" i="2"/>
  <c r="Y2016" i="2" s="1"/>
  <c r="Y2017" i="2" s="1"/>
  <c r="Y1995" i="2"/>
  <c r="Y1979" i="2"/>
  <c r="Y2039" i="2"/>
  <c r="Y2038" i="2"/>
  <c r="AH2060" i="2"/>
  <c r="AI2060" i="2"/>
  <c r="Y2053" i="2"/>
  <c r="AI1927" i="2"/>
  <c r="AH1927" i="2"/>
  <c r="AI1950" i="2"/>
  <c r="AH1950" i="2"/>
  <c r="AI1880" i="2"/>
  <c r="AH1880" i="2"/>
  <c r="AH1896" i="2"/>
  <c r="AI1896" i="2"/>
  <c r="AH1912" i="2"/>
  <c r="AH1889" i="2"/>
  <c r="AI1889" i="2"/>
  <c r="AI1905" i="2"/>
  <c r="AH1905" i="2"/>
  <c r="Y1838" i="2"/>
  <c r="AH1843" i="2"/>
  <c r="AI1843" i="2"/>
  <c r="AH1859" i="2"/>
  <c r="AI1859" i="2"/>
  <c r="AI1860" i="2" s="1"/>
  <c r="AH1777" i="2"/>
  <c r="AI1777" i="2"/>
  <c r="AI1793" i="2"/>
  <c r="AH1793" i="2"/>
  <c r="AH1809" i="2"/>
  <c r="AH1784" i="2"/>
  <c r="AI1784" i="2"/>
  <c r="AI1800" i="2"/>
  <c r="AH1800" i="2"/>
  <c r="Y1676" i="2"/>
  <c r="Y1669" i="2"/>
  <c r="Y1700" i="2"/>
  <c r="Y1701" i="2" s="1"/>
  <c r="Y1702" i="2" s="1"/>
  <c r="Y1746" i="2"/>
  <c r="Y1618" i="2"/>
  <c r="Y1634" i="2"/>
  <c r="Y1611" i="2"/>
  <c r="Y1627" i="2"/>
  <c r="Y1643" i="2"/>
  <c r="AI1590" i="2"/>
  <c r="AH1590" i="2"/>
  <c r="AI1562" i="2"/>
  <c r="AH1562" i="2"/>
  <c r="AH1584" i="2"/>
  <c r="AI1584" i="2"/>
  <c r="AH1592" i="2"/>
  <c r="AI1592" i="2"/>
  <c r="Y1153" i="2"/>
  <c r="Y1137" i="2"/>
  <c r="AH1160" i="2"/>
  <c r="AI1160" i="2"/>
  <c r="AH1144" i="2"/>
  <c r="AI1144" i="2"/>
  <c r="AH1128" i="2"/>
  <c r="AI1128" i="2"/>
  <c r="Y1428" i="2"/>
  <c r="Y951" i="2"/>
  <c r="Y935" i="2"/>
  <c r="Y793" i="2"/>
  <c r="Y777" i="2"/>
  <c r="AH1362" i="2"/>
  <c r="AI1362" i="2"/>
  <c r="AI1378" i="2"/>
  <c r="AH1378" i="2"/>
  <c r="AI1355" i="2"/>
  <c r="AH1355" i="2"/>
  <c r="AH1371" i="2"/>
  <c r="AI1371" i="2"/>
  <c r="AI1387" i="2"/>
  <c r="AH1387" i="2"/>
  <c r="AH1066" i="2"/>
  <c r="AI1066" i="2"/>
  <c r="AH1082" i="2"/>
  <c r="AH1098" i="2"/>
  <c r="AI1098" i="2"/>
  <c r="AI1099" i="2" s="1"/>
  <c r="AI1075" i="2"/>
  <c r="AH1075" i="2"/>
  <c r="AH1091" i="2"/>
  <c r="AI1091" i="2"/>
  <c r="AH950" i="2"/>
  <c r="AI950" i="2"/>
  <c r="AH934" i="2"/>
  <c r="AI934" i="2"/>
  <c r="Y790" i="2"/>
  <c r="AH770" i="2"/>
  <c r="AI770" i="2"/>
  <c r="AH1259" i="2"/>
  <c r="AI1259" i="2"/>
  <c r="Y1256" i="2"/>
  <c r="Y1265" i="2"/>
  <c r="AI885" i="2"/>
  <c r="AH885" i="2"/>
  <c r="Y907" i="2"/>
  <c r="Y890" i="2"/>
  <c r="AH910" i="2"/>
  <c r="AI910" i="2"/>
  <c r="Y715" i="2"/>
  <c r="Y737" i="2"/>
  <c r="AI834" i="2"/>
  <c r="AH834" i="2"/>
  <c r="Y856" i="2"/>
  <c r="Y839" i="2"/>
  <c r="AI859" i="2"/>
  <c r="AH859" i="2"/>
  <c r="Y606" i="2"/>
  <c r="Y584" i="2"/>
  <c r="Y1011" i="2"/>
  <c r="AI1031" i="2"/>
  <c r="AH1031" i="2"/>
  <c r="AH1016" i="2"/>
  <c r="AI1016" i="2"/>
  <c r="AI466" i="2"/>
  <c r="AH466" i="2"/>
  <c r="AH449" i="2"/>
  <c r="AI449" i="2"/>
  <c r="Y471" i="2"/>
  <c r="AI647" i="2"/>
  <c r="AH647" i="2"/>
  <c r="AI660" i="2"/>
  <c r="AH660" i="2"/>
  <c r="AI673" i="2"/>
  <c r="AH673" i="2"/>
  <c r="AH527" i="2"/>
  <c r="AI527" i="2"/>
  <c r="AI530" i="2"/>
  <c r="AH530" i="2"/>
  <c r="Y398" i="2"/>
  <c r="AI418" i="2"/>
  <c r="AH418" i="2"/>
  <c r="Y401" i="2"/>
  <c r="Y423" i="2"/>
  <c r="AI291" i="2"/>
  <c r="AH291" i="2"/>
  <c r="Y313" i="2"/>
  <c r="Y296" i="2"/>
  <c r="AI316" i="2"/>
  <c r="AH316" i="2"/>
  <c r="Y124" i="2"/>
  <c r="AI144" i="2"/>
  <c r="AH144" i="2"/>
  <c r="Y127" i="2"/>
  <c r="Y353" i="2"/>
  <c r="AH171" i="2"/>
  <c r="AI171" i="2"/>
  <c r="AI203" i="2"/>
  <c r="AI204" i="2" s="1"/>
  <c r="AH203" i="2"/>
  <c r="AI196" i="2"/>
  <c r="AH196" i="2"/>
  <c r="AI84" i="2"/>
  <c r="AH84" i="2"/>
  <c r="AH77" i="2"/>
  <c r="AI77" i="2"/>
  <c r="AI234" i="2"/>
  <c r="AH234" i="2"/>
  <c r="AH227" i="2"/>
  <c r="AI227" i="2"/>
  <c r="Y1096" i="2"/>
  <c r="Y780" i="2"/>
  <c r="Y1240" i="2"/>
  <c r="AI1241" i="2"/>
  <c r="AH1241" i="2"/>
  <c r="AH1252" i="2"/>
  <c r="AI1252" i="2"/>
  <c r="AI1271" i="2"/>
  <c r="AH1271" i="2"/>
  <c r="AH887" i="2"/>
  <c r="AI887" i="2"/>
  <c r="AH919" i="2"/>
  <c r="AI919" i="2"/>
  <c r="AI920" i="2" s="1"/>
  <c r="AH896" i="2"/>
  <c r="AI896" i="2"/>
  <c r="AI912" i="2"/>
  <c r="AH912" i="2"/>
  <c r="AI711" i="2"/>
  <c r="AH711" i="2"/>
  <c r="AI727" i="2"/>
  <c r="AH727" i="2"/>
  <c r="AI704" i="2"/>
  <c r="AH704" i="2"/>
  <c r="AH585" i="2"/>
  <c r="AI585" i="2"/>
  <c r="AI836" i="2"/>
  <c r="AH836" i="2"/>
  <c r="AH852" i="2"/>
  <c r="AI852" i="2"/>
  <c r="AI868" i="2"/>
  <c r="AH868" i="2"/>
  <c r="AI845" i="2"/>
  <c r="AH845" i="2"/>
  <c r="AH608" i="2"/>
  <c r="AI608" i="2"/>
  <c r="AH592" i="2"/>
  <c r="AI592" i="2"/>
  <c r="AI576" i="2"/>
  <c r="AH576" i="2"/>
  <c r="Y1013" i="2"/>
  <c r="Z1016" i="2" s="1"/>
  <c r="Y1029" i="2"/>
  <c r="Y1008" i="2"/>
  <c r="Y1024" i="2"/>
  <c r="Y448" i="2"/>
  <c r="Y464" i="2"/>
  <c r="Y480" i="2"/>
  <c r="Y457" i="2"/>
  <c r="Y473" i="2"/>
  <c r="Y645" i="2"/>
  <c r="Y661" i="2"/>
  <c r="AH662" i="2"/>
  <c r="AI662" i="2"/>
  <c r="Y671" i="2"/>
  <c r="Y519" i="2"/>
  <c r="Z522" i="2" s="1"/>
  <c r="Y535" i="2"/>
  <c r="Y512" i="2"/>
  <c r="Y528" i="2"/>
  <c r="Y544" i="2"/>
  <c r="AI404" i="2"/>
  <c r="AH404" i="2"/>
  <c r="AH420" i="2"/>
  <c r="AI420" i="2"/>
  <c r="AH397" i="2"/>
  <c r="AI397" i="2"/>
  <c r="AH413" i="2"/>
  <c r="AI413" i="2"/>
  <c r="AH429" i="2"/>
  <c r="AI429" i="2"/>
  <c r="AI293" i="2"/>
  <c r="AH293" i="2"/>
  <c r="AH286" i="2"/>
  <c r="AI286" i="2"/>
  <c r="AH302" i="2"/>
  <c r="AI302" i="2"/>
  <c r="AH318" i="2"/>
  <c r="AI318" i="2"/>
  <c r="AI319" i="2" s="1"/>
  <c r="AI118" i="2"/>
  <c r="AH118" i="2"/>
  <c r="AH134" i="2"/>
  <c r="AI134" i="2"/>
  <c r="AI143" i="2"/>
  <c r="AH143" i="2"/>
  <c r="Y347" i="2"/>
  <c r="Y371" i="2"/>
  <c r="AI366" i="2"/>
  <c r="AH366" i="2"/>
  <c r="AH382" i="2"/>
  <c r="AI382" i="2"/>
  <c r="AI383" i="2" s="1"/>
  <c r="AI181" i="2"/>
  <c r="AH181" i="2"/>
  <c r="AH197" i="2"/>
  <c r="AI197" i="2"/>
  <c r="AH174" i="2"/>
  <c r="AI174" i="2"/>
  <c r="AH190" i="2"/>
  <c r="AI190" i="2"/>
  <c r="AI78" i="2"/>
  <c r="AI71" i="2"/>
  <c r="AH71" i="2"/>
  <c r="AI87" i="2"/>
  <c r="AH87" i="2"/>
  <c r="AH228" i="2"/>
  <c r="AH244" i="2"/>
  <c r="AI244" i="2"/>
  <c r="AI221" i="2"/>
  <c r="AH221" i="2"/>
  <c r="AH237" i="2"/>
  <c r="AI237" i="2"/>
  <c r="AH253" i="2"/>
  <c r="AI253" i="2"/>
  <c r="Y454" i="2"/>
  <c r="Y666" i="2"/>
  <c r="AH743" i="2"/>
  <c r="AH1650" i="2"/>
  <c r="Y135" i="2"/>
  <c r="Y151" i="2"/>
  <c r="AH367" i="2"/>
  <c r="AI367" i="2"/>
  <c r="AH353" i="2"/>
  <c r="AI353" i="2"/>
  <c r="Y354" i="2"/>
  <c r="Y358" i="2"/>
  <c r="Y374" i="2"/>
  <c r="Y173" i="2"/>
  <c r="Y189" i="2"/>
  <c r="Y182" i="2"/>
  <c r="Y198" i="2"/>
  <c r="Y70" i="2"/>
  <c r="Y86" i="2"/>
  <c r="Y102" i="2"/>
  <c r="D101" i="2" s="1"/>
  <c r="Y79" i="2"/>
  <c r="Y95" i="2"/>
  <c r="Y220" i="2"/>
  <c r="Y236" i="2"/>
  <c r="Y252" i="2"/>
  <c r="Y229" i="2"/>
  <c r="Y245" i="2"/>
  <c r="Y1207" i="2"/>
  <c r="AH1705" i="2"/>
  <c r="AH873" i="2"/>
  <c r="AH984" i="2"/>
  <c r="Y1547" i="2"/>
  <c r="Y2283" i="2"/>
  <c r="Y2280" i="2"/>
  <c r="AI94" i="2" l="1"/>
  <c r="AH346" i="2"/>
  <c r="AI1311" i="2"/>
  <c r="AI720" i="2"/>
  <c r="AH1828" i="2"/>
  <c r="AI2063" i="2"/>
  <c r="AH838" i="2"/>
  <c r="AH1521" i="2"/>
  <c r="AI593" i="2"/>
  <c r="AI372" i="2"/>
  <c r="AI1370" i="2"/>
  <c r="AI1728" i="2"/>
  <c r="AH1751" i="2"/>
  <c r="AH914" i="2"/>
  <c r="AI915" i="2"/>
  <c r="AH606" i="2"/>
  <c r="AH1735" i="2"/>
  <c r="AI1943" i="2"/>
  <c r="AI1530" i="2"/>
  <c r="AI452" i="2"/>
  <c r="AI1338" i="2"/>
  <c r="AF31" i="2"/>
  <c r="AI31" i="2"/>
  <c r="AI309" i="2"/>
  <c r="AI939" i="2"/>
  <c r="AH1457" i="2"/>
  <c r="AI1322" i="2"/>
  <c r="AI654" i="2"/>
  <c r="AH1324" i="2"/>
  <c r="AH2054" i="2"/>
  <c r="AI1753" i="2"/>
  <c r="AH31" i="2"/>
  <c r="AI1949" i="2"/>
  <c r="AH1094" i="2"/>
  <c r="AH604" i="2"/>
  <c r="AH1269" i="2"/>
  <c r="AH1009" i="2"/>
  <c r="AI1263" i="2"/>
  <c r="AI1803" i="2"/>
  <c r="AH1899" i="2"/>
  <c r="AI1532" i="2"/>
  <c r="AH2172" i="2"/>
  <c r="AI1462" i="2"/>
  <c r="AH964" i="2"/>
  <c r="AE523" i="2"/>
  <c r="AI601" i="2"/>
  <c r="AI1268" i="2"/>
  <c r="AH2040" i="2"/>
  <c r="AI2099" i="2"/>
  <c r="AH2313" i="2"/>
  <c r="AH1987" i="2"/>
  <c r="AH1878" i="2"/>
  <c r="AI712" i="2"/>
  <c r="Z946" i="2"/>
  <c r="AH541" i="2"/>
  <c r="AI460" i="2"/>
  <c r="AH1612" i="2"/>
  <c r="AH2035" i="2"/>
  <c r="AH2114" i="2"/>
  <c r="AI1513" i="2"/>
  <c r="AH945" i="2"/>
  <c r="AI1906" i="2"/>
  <c r="AH2302" i="2"/>
  <c r="AH238" i="2"/>
  <c r="AH511" i="2"/>
  <c r="AI843" i="2"/>
  <c r="AH1566" i="2"/>
  <c r="AH1507" i="2"/>
  <c r="AI1410" i="2"/>
  <c r="AH409" i="2"/>
  <c r="AH1439" i="2"/>
  <c r="Z1361" i="2"/>
  <c r="AG523" i="2"/>
  <c r="AG32" i="2"/>
  <c r="AI1527" i="2"/>
  <c r="AH1574" i="2"/>
  <c r="AH800" i="2"/>
  <c r="AI1511" i="2"/>
  <c r="Z2175" i="2"/>
  <c r="AI1565" i="2"/>
  <c r="AH37" i="2"/>
  <c r="AI32" i="2"/>
  <c r="AH220" i="2"/>
  <c r="AI1883" i="2"/>
  <c r="AH2107" i="2"/>
  <c r="AI1858" i="2"/>
  <c r="AH2162" i="2"/>
  <c r="AI1683" i="2"/>
  <c r="AI476" i="2"/>
  <c r="AH2200" i="2"/>
  <c r="AI1937" i="2"/>
  <c r="AH1187" i="2"/>
  <c r="AI2098" i="2"/>
  <c r="AI365" i="2"/>
  <c r="AH959" i="2"/>
  <c r="AI1730" i="2"/>
  <c r="AH1158" i="2"/>
  <c r="AI1782" i="2"/>
  <c r="AI241" i="2"/>
  <c r="AH194" i="2"/>
  <c r="AH169" i="2"/>
  <c r="AH849" i="2"/>
  <c r="AI1884" i="2"/>
  <c r="AI2141" i="2"/>
  <c r="AI2305" i="2"/>
  <c r="AI2036" i="2"/>
  <c r="AH906" i="2"/>
  <c r="AI1739" i="2"/>
  <c r="AH65" i="2"/>
  <c r="AH2109" i="2"/>
  <c r="AI34" i="2"/>
  <c r="AE447" i="2"/>
  <c r="AF32" i="2"/>
  <c r="AH1567" i="2"/>
  <c r="AI127" i="2"/>
  <c r="AI736" i="2"/>
  <c r="AI903" i="2"/>
  <c r="AI1823" i="2"/>
  <c r="AI2044" i="2"/>
  <c r="AI1732" i="2"/>
  <c r="AI88" i="2"/>
  <c r="AI1028" i="2"/>
  <c r="AH359" i="2"/>
  <c r="AH1034" i="2"/>
  <c r="AI251" i="2"/>
  <c r="AI1947" i="2"/>
  <c r="AH32" i="2"/>
  <c r="AI70" i="2"/>
  <c r="AH2013" i="2"/>
  <c r="AI1623" i="2"/>
  <c r="AH1903" i="2"/>
  <c r="AI300" i="2"/>
  <c r="AI1847" i="2"/>
  <c r="AH399" i="2"/>
  <c r="AI2047" i="2"/>
  <c r="AH76" i="2"/>
  <c r="AI150" i="2"/>
  <c r="AH718" i="2"/>
  <c r="AH1329" i="2"/>
  <c r="AI2042" i="2"/>
  <c r="AH1996" i="2"/>
  <c r="Z2206" i="2"/>
  <c r="AH2221" i="2"/>
  <c r="AH1933" i="2"/>
  <c r="AH1011" i="2"/>
  <c r="AI528" i="2"/>
  <c r="AI2039" i="2"/>
  <c r="AH2210" i="2"/>
  <c r="AI1995" i="2"/>
  <c r="AI376" i="2"/>
  <c r="AI1076" i="2"/>
  <c r="AI2322" i="2"/>
  <c r="AH2152" i="2"/>
  <c r="AH370" i="2"/>
  <c r="AI536" i="2"/>
  <c r="AI894" i="2"/>
  <c r="AI222" i="2"/>
  <c r="AH455" i="2"/>
  <c r="AI349" i="2"/>
  <c r="AI1901" i="2"/>
  <c r="AG31" i="2"/>
  <c r="Z1100" i="2"/>
  <c r="AE406" i="2"/>
  <c r="AF406" i="2"/>
  <c r="AG406" i="2"/>
  <c r="AF677" i="2"/>
  <c r="AE677" i="2"/>
  <c r="AG677" i="2"/>
  <c r="AE645" i="2"/>
  <c r="AG645" i="2"/>
  <c r="AF645" i="2"/>
  <c r="AE539" i="2"/>
  <c r="AG539" i="2"/>
  <c r="AF539" i="2"/>
  <c r="AE92" i="2"/>
  <c r="AG92" i="2"/>
  <c r="AF92" i="2"/>
  <c r="AG646" i="2"/>
  <c r="AE646" i="2"/>
  <c r="AF646" i="2"/>
  <c r="AF730" i="2"/>
  <c r="AE730" i="2"/>
  <c r="AG730" i="2"/>
  <c r="AG899" i="2"/>
  <c r="AE899" i="2"/>
  <c r="AF899" i="2"/>
  <c r="AG861" i="2"/>
  <c r="AF861" i="2"/>
  <c r="AE861" i="2"/>
  <c r="AG1576" i="2"/>
  <c r="AF1576" i="2"/>
  <c r="AE1576" i="2"/>
  <c r="AE2086" i="2"/>
  <c r="AG2086" i="2"/>
  <c r="AF2086" i="2"/>
  <c r="AG1358" i="2"/>
  <c r="AF1358" i="2"/>
  <c r="AE1358" i="2"/>
  <c r="AE1183" i="2"/>
  <c r="AF1183" i="2"/>
  <c r="AG1183" i="2"/>
  <c r="AG1261" i="2"/>
  <c r="AF1261" i="2"/>
  <c r="AE1261" i="2"/>
  <c r="AF1191" i="2"/>
  <c r="AE1191" i="2"/>
  <c r="AG1191" i="2"/>
  <c r="AF1788" i="2"/>
  <c r="AG1788" i="2"/>
  <c r="AE1788" i="2"/>
  <c r="AG1729" i="2"/>
  <c r="AE1729" i="2"/>
  <c r="AF1729" i="2"/>
  <c r="AE2311" i="2"/>
  <c r="AF2311" i="2"/>
  <c r="AG2311" i="2"/>
  <c r="AE1892" i="2"/>
  <c r="AF1892" i="2"/>
  <c r="AG1892" i="2"/>
  <c r="AF2119" i="2"/>
  <c r="AE2119" i="2"/>
  <c r="AG2119" i="2"/>
  <c r="AE48" i="2"/>
  <c r="AF48" i="2"/>
  <c r="AG48" i="2"/>
  <c r="AE421" i="2"/>
  <c r="AG421" i="2"/>
  <c r="AF421" i="2"/>
  <c r="AE1373" i="2"/>
  <c r="AF1373" i="2"/>
  <c r="AG1373" i="2"/>
  <c r="AE348" i="2"/>
  <c r="AG348" i="2"/>
  <c r="AF348" i="2"/>
  <c r="AE1411" i="2"/>
  <c r="AF1411" i="2"/>
  <c r="AG1411" i="2"/>
  <c r="AF607" i="2"/>
  <c r="AG607" i="2"/>
  <c r="AE607" i="2"/>
  <c r="AE937" i="2"/>
  <c r="AF937" i="2"/>
  <c r="AG937" i="2"/>
  <c r="AE1129" i="2"/>
  <c r="AF1129" i="2"/>
  <c r="AG1129" i="2"/>
  <c r="AE707" i="2"/>
  <c r="AF707" i="2"/>
  <c r="AG707" i="2"/>
  <c r="AE1826" i="2"/>
  <c r="AG1826" i="2"/>
  <c r="AF1826" i="2"/>
  <c r="AG1926" i="2"/>
  <c r="AF1926" i="2"/>
  <c r="AE1926" i="2"/>
  <c r="AE1670" i="2"/>
  <c r="AG1670" i="2"/>
  <c r="AF1670" i="2"/>
  <c r="AG1205" i="2"/>
  <c r="AE1205" i="2"/>
  <c r="AF1205" i="2"/>
  <c r="AE1202" i="2"/>
  <c r="AF1202" i="2"/>
  <c r="AG1202" i="2"/>
  <c r="AE2307" i="2"/>
  <c r="AG2307" i="2"/>
  <c r="AF2307" i="2"/>
  <c r="AG1936" i="2"/>
  <c r="AF1936" i="2"/>
  <c r="AE1936" i="2"/>
  <c r="AF1743" i="2"/>
  <c r="AG1743" i="2"/>
  <c r="AE1743" i="2"/>
  <c r="AE1785" i="2"/>
  <c r="AF1785" i="2"/>
  <c r="AG1785" i="2"/>
  <c r="AG1557" i="2"/>
  <c r="AF1557" i="2"/>
  <c r="AE1557" i="2"/>
  <c r="AG2094" i="2"/>
  <c r="AF2094" i="2"/>
  <c r="AE2094" i="2"/>
  <c r="AF2267" i="2"/>
  <c r="AE2267" i="2"/>
  <c r="AG2267" i="2"/>
  <c r="AE719" i="2"/>
  <c r="AG719" i="2"/>
  <c r="AF719" i="2"/>
  <c r="AG473" i="2"/>
  <c r="AE473" i="2"/>
  <c r="AF473" i="2"/>
  <c r="AE85" i="2"/>
  <c r="AF85" i="2"/>
  <c r="AG85" i="2"/>
  <c r="AF36" i="2"/>
  <c r="AE36" i="2"/>
  <c r="AG36" i="2"/>
  <c r="AE298" i="2"/>
  <c r="AF298" i="2"/>
  <c r="AG298" i="2"/>
  <c r="AF662" i="2"/>
  <c r="AG662" i="2"/>
  <c r="AE662" i="2"/>
  <c r="AE517" i="2"/>
  <c r="AF517" i="2"/>
  <c r="AG517" i="2"/>
  <c r="AF1667" i="2"/>
  <c r="AG1667" i="2"/>
  <c r="AE1667" i="2"/>
  <c r="AG1099" i="2"/>
  <c r="AF1099" i="2"/>
  <c r="AE1099" i="2"/>
  <c r="AE723" i="2"/>
  <c r="AG723" i="2"/>
  <c r="AF723" i="2"/>
  <c r="AG1720" i="2"/>
  <c r="AE1720" i="2"/>
  <c r="AF1720" i="2"/>
  <c r="AG1156" i="2"/>
  <c r="AE1156" i="2"/>
  <c r="AF1156" i="2"/>
  <c r="AE1257" i="2"/>
  <c r="AF1257" i="2"/>
  <c r="AG1257" i="2"/>
  <c r="AF1723" i="2"/>
  <c r="AG1723" i="2"/>
  <c r="AE1723" i="2"/>
  <c r="AG1940" i="2"/>
  <c r="AF1940" i="2"/>
  <c r="AE1940" i="2"/>
  <c r="AF1948" i="2"/>
  <c r="AG1948" i="2"/>
  <c r="AE1948" i="2"/>
  <c r="AE1756" i="2"/>
  <c r="AG1756" i="2"/>
  <c r="AF1756" i="2"/>
  <c r="AG1621" i="2"/>
  <c r="AF1621" i="2"/>
  <c r="AE1621" i="2"/>
  <c r="AF2326" i="2"/>
  <c r="AG2326" i="2"/>
  <c r="AE2326" i="2"/>
  <c r="AF2197" i="2"/>
  <c r="AE2197" i="2"/>
  <c r="AG2197" i="2"/>
  <c r="AE969" i="2"/>
  <c r="AG969" i="2"/>
  <c r="AF969" i="2"/>
  <c r="AE299" i="2"/>
  <c r="AG299" i="2"/>
  <c r="AF299" i="2"/>
  <c r="AF423" i="2"/>
  <c r="AG423" i="2"/>
  <c r="AE423" i="2"/>
  <c r="AG599" i="2"/>
  <c r="AE599" i="2"/>
  <c r="AF599" i="2"/>
  <c r="AF609" i="2"/>
  <c r="AE609" i="2"/>
  <c r="AG609" i="2"/>
  <c r="AG2104" i="2"/>
  <c r="AE2104" i="2"/>
  <c r="AF2104" i="2"/>
  <c r="AE665" i="2"/>
  <c r="AG665" i="2"/>
  <c r="AF665" i="2"/>
  <c r="AG1161" i="2"/>
  <c r="AE1161" i="2"/>
  <c r="AF1161" i="2"/>
  <c r="AG2106" i="2"/>
  <c r="AF2106" i="2"/>
  <c r="AE2106" i="2"/>
  <c r="AG1371" i="2"/>
  <c r="AF1371" i="2"/>
  <c r="AE1371" i="2"/>
  <c r="AG1835" i="2"/>
  <c r="AF1835" i="2"/>
  <c r="AE1835" i="2"/>
  <c r="AE2327" i="2"/>
  <c r="AF2327" i="2"/>
  <c r="AG2327" i="2"/>
  <c r="AG1617" i="2"/>
  <c r="AE1617" i="2"/>
  <c r="AF1617" i="2"/>
  <c r="AG1805" i="2"/>
  <c r="AE1805" i="2"/>
  <c r="AF1805" i="2"/>
  <c r="AF1581" i="2"/>
  <c r="AE1581" i="2"/>
  <c r="AG1581" i="2"/>
  <c r="AE1417" i="2"/>
  <c r="AF1417" i="2"/>
  <c r="AG1417" i="2"/>
  <c r="AE1752" i="2"/>
  <c r="AF1752" i="2"/>
  <c r="AG1752" i="2"/>
  <c r="AG1880" i="2"/>
  <c r="AE1880" i="2"/>
  <c r="AF1880" i="2"/>
  <c r="AF2017" i="2"/>
  <c r="AG2017" i="2"/>
  <c r="AE2017" i="2"/>
  <c r="AE2268" i="2"/>
  <c r="AG2268" i="2"/>
  <c r="AF2268" i="2"/>
  <c r="AE2247" i="2"/>
  <c r="AF2247" i="2"/>
  <c r="AG2247" i="2"/>
  <c r="AG306" i="2"/>
  <c r="AF306" i="2"/>
  <c r="AE306" i="2"/>
  <c r="AF25" i="2"/>
  <c r="AG25" i="2"/>
  <c r="AE25" i="2"/>
  <c r="AG143" i="2"/>
  <c r="AE143" i="2"/>
  <c r="AF143" i="2"/>
  <c r="AF781" i="2"/>
  <c r="AE781" i="2"/>
  <c r="AG781" i="2"/>
  <c r="AF519" i="2"/>
  <c r="AE519" i="2"/>
  <c r="AG519" i="2"/>
  <c r="AF14" i="2"/>
  <c r="AE14" i="2"/>
  <c r="AG14" i="2"/>
  <c r="AG737" i="2"/>
  <c r="AE737" i="2"/>
  <c r="AF737" i="2"/>
  <c r="AF798" i="2"/>
  <c r="AG798" i="2"/>
  <c r="AE798" i="2"/>
  <c r="AG2142" i="2"/>
  <c r="AF2142" i="2"/>
  <c r="AE2142" i="2"/>
  <c r="AG1391" i="2"/>
  <c r="AE1391" i="2"/>
  <c r="AF1391" i="2"/>
  <c r="AG2324" i="2"/>
  <c r="AF2324" i="2"/>
  <c r="AE2324" i="2"/>
  <c r="AE1274" i="2"/>
  <c r="AF1274" i="2"/>
  <c r="AG1274" i="2"/>
  <c r="AF1595" i="2"/>
  <c r="AE1595" i="2"/>
  <c r="AG1595" i="2"/>
  <c r="AE1802" i="2"/>
  <c r="AF1802" i="2"/>
  <c r="AG1802" i="2"/>
  <c r="AE1441" i="2"/>
  <c r="AG1441" i="2"/>
  <c r="AF1441" i="2"/>
  <c r="AF1929" i="2"/>
  <c r="AE1929" i="2"/>
  <c r="AG1929" i="2"/>
  <c r="AG1586" i="2"/>
  <c r="AE1586" i="2"/>
  <c r="AF1586" i="2"/>
  <c r="AE1696" i="2"/>
  <c r="AF1696" i="2"/>
  <c r="AG1696" i="2"/>
  <c r="AF2209" i="2"/>
  <c r="AE2209" i="2"/>
  <c r="AG2209" i="2"/>
  <c r="AF2241" i="2"/>
  <c r="AE2241" i="2"/>
  <c r="AG2241" i="2"/>
  <c r="AE1309" i="2"/>
  <c r="AF1309" i="2"/>
  <c r="AG1309" i="2"/>
  <c r="AF225" i="2"/>
  <c r="AG225" i="2"/>
  <c r="AE225" i="2"/>
  <c r="AE852" i="2"/>
  <c r="AF852" i="2"/>
  <c r="AG852" i="2"/>
  <c r="AG40" i="2"/>
  <c r="AE40" i="2"/>
  <c r="AF40" i="2"/>
  <c r="AF2006" i="2"/>
  <c r="AG2006" i="2"/>
  <c r="AE2006" i="2"/>
  <c r="AE669" i="2"/>
  <c r="AF669" i="2"/>
  <c r="AG669" i="2"/>
  <c r="AF30" i="2"/>
  <c r="AE30" i="2"/>
  <c r="AG30" i="2"/>
  <c r="AE920" i="2"/>
  <c r="AF920" i="2"/>
  <c r="AG920" i="2"/>
  <c r="AE1980" i="2"/>
  <c r="AG1980" i="2"/>
  <c r="AF1980" i="2"/>
  <c r="AE1589" i="2"/>
  <c r="AF1589" i="2"/>
  <c r="AG1589" i="2"/>
  <c r="AG1364" i="2"/>
  <c r="AE1364" i="2"/>
  <c r="AF1364" i="2"/>
  <c r="AE1177" i="2"/>
  <c r="AG1177" i="2"/>
  <c r="AF1177" i="2"/>
  <c r="AF1420" i="2"/>
  <c r="AE1420" i="2"/>
  <c r="AG1420" i="2"/>
  <c r="AE1726" i="2"/>
  <c r="AF1726" i="2"/>
  <c r="AG1726" i="2"/>
  <c r="AE1188" i="2"/>
  <c r="AG1188" i="2"/>
  <c r="AF1188" i="2"/>
  <c r="AF2084" i="2"/>
  <c r="AG2084" i="2"/>
  <c r="AE2084" i="2"/>
  <c r="AF1938" i="2"/>
  <c r="AG1938" i="2"/>
  <c r="AE1938" i="2"/>
  <c r="AE1749" i="2"/>
  <c r="AG1749" i="2"/>
  <c r="AF1749" i="2"/>
  <c r="AE1665" i="2"/>
  <c r="AG1665" i="2"/>
  <c r="AF1665" i="2"/>
  <c r="AG2101" i="2"/>
  <c r="AF2101" i="2"/>
  <c r="AE2101" i="2"/>
  <c r="AG2046" i="2"/>
  <c r="AF2046" i="2"/>
  <c r="AE2046" i="2"/>
  <c r="AE1316" i="2"/>
  <c r="AG1316" i="2"/>
  <c r="AF1316" i="2"/>
  <c r="AG245" i="2"/>
  <c r="AF245" i="2"/>
  <c r="AE245" i="2"/>
  <c r="AG865" i="2"/>
  <c r="AF865" i="2"/>
  <c r="AE865" i="2"/>
  <c r="AF724" i="2"/>
  <c r="AG724" i="2"/>
  <c r="AE724" i="2"/>
  <c r="AF249" i="2"/>
  <c r="AG249" i="2"/>
  <c r="AE249" i="2"/>
  <c r="AF71" i="2"/>
  <c r="AE71" i="2"/>
  <c r="AG71" i="2"/>
  <c r="AG956" i="2"/>
  <c r="AE956" i="2"/>
  <c r="AF956" i="2"/>
  <c r="AE1564" i="2"/>
  <c r="AG1564" i="2"/>
  <c r="AF1564" i="2"/>
  <c r="AE855" i="2"/>
  <c r="AF855" i="2"/>
  <c r="AG855" i="2"/>
  <c r="AF1131" i="2"/>
  <c r="AE1131" i="2"/>
  <c r="AG1131" i="2"/>
  <c r="AE1142" i="2"/>
  <c r="AF1142" i="2"/>
  <c r="AG1142" i="2"/>
  <c r="AG1718" i="2"/>
  <c r="AF1718" i="2"/>
  <c r="AE1718" i="2"/>
  <c r="AE1904" i="2"/>
  <c r="AF1904" i="2"/>
  <c r="AG1904" i="2"/>
  <c r="AG1789" i="2"/>
  <c r="AE1789" i="2"/>
  <c r="AF1789" i="2"/>
  <c r="AE1682" i="2"/>
  <c r="AF1682" i="2"/>
  <c r="AG1682" i="2"/>
  <c r="AG1692" i="2"/>
  <c r="AF1692" i="2"/>
  <c r="AE1692" i="2"/>
  <c r="AE1642" i="2"/>
  <c r="AF1642" i="2"/>
  <c r="AG1642" i="2"/>
  <c r="AG2218" i="2"/>
  <c r="AE2218" i="2"/>
  <c r="AF2218" i="2"/>
  <c r="AG1679" i="2"/>
  <c r="AE1679" i="2"/>
  <c r="AF1679" i="2"/>
  <c r="AF1681" i="2"/>
  <c r="AG1681" i="2"/>
  <c r="AE1681" i="2"/>
  <c r="AF2150" i="2"/>
  <c r="AE2150" i="2"/>
  <c r="AG2150" i="2"/>
  <c r="AG1312" i="2"/>
  <c r="AE1312" i="2"/>
  <c r="AF1312" i="2"/>
  <c r="AG596" i="2"/>
  <c r="AE596" i="2"/>
  <c r="AF596" i="2"/>
  <c r="AG124" i="2"/>
  <c r="AE124" i="2"/>
  <c r="AF124" i="2"/>
  <c r="AE463" i="2"/>
  <c r="AF463" i="2"/>
  <c r="AG463" i="2"/>
  <c r="AE415" i="2"/>
  <c r="AF415" i="2"/>
  <c r="AG415" i="2"/>
  <c r="AF1150" i="2"/>
  <c r="AG1150" i="2"/>
  <c r="AE1150" i="2"/>
  <c r="AG651" i="2"/>
  <c r="AF651" i="2"/>
  <c r="AE651" i="2"/>
  <c r="AG952" i="2"/>
  <c r="AF952" i="2"/>
  <c r="AE952" i="2"/>
  <c r="AF784" i="2"/>
  <c r="AE784" i="2"/>
  <c r="AG784" i="2"/>
  <c r="AE845" i="2"/>
  <c r="AF845" i="2"/>
  <c r="AG845" i="2"/>
  <c r="AG1693" i="2"/>
  <c r="AF1693" i="2"/>
  <c r="AE1693" i="2"/>
  <c r="AF2195" i="2"/>
  <c r="AE2195" i="2"/>
  <c r="AG2195" i="2"/>
  <c r="AF2314" i="2"/>
  <c r="AG2314" i="2"/>
  <c r="AE2314" i="2"/>
  <c r="AE1141" i="2"/>
  <c r="AG1141" i="2"/>
  <c r="AF1141" i="2"/>
  <c r="AG1891" i="2"/>
  <c r="AF1891" i="2"/>
  <c r="AE1891" i="2"/>
  <c r="AF1850" i="2"/>
  <c r="AE1850" i="2"/>
  <c r="AG1850" i="2"/>
  <c r="AF1421" i="2"/>
  <c r="AG1421" i="2"/>
  <c r="AE1421" i="2"/>
  <c r="AF2149" i="2"/>
  <c r="AG2149" i="2"/>
  <c r="AE2149" i="2"/>
  <c r="AE1944" i="2"/>
  <c r="AF1944" i="2"/>
  <c r="AG1944" i="2"/>
  <c r="AE2115" i="2"/>
  <c r="AF2115" i="2"/>
  <c r="AG2115" i="2"/>
  <c r="AE2299" i="2"/>
  <c r="AG2299" i="2"/>
  <c r="AF2299" i="2"/>
  <c r="AG561" i="2"/>
  <c r="AF561" i="2"/>
  <c r="AE561" i="2"/>
  <c r="AE1288" i="2"/>
  <c r="AG1288" i="2"/>
  <c r="AF1288" i="2"/>
  <c r="AF2019" i="2"/>
  <c r="AE2019" i="2"/>
  <c r="AG2019" i="2"/>
  <c r="AF2070" i="2"/>
  <c r="AG2070" i="2"/>
  <c r="AE2070" i="2"/>
  <c r="AG2282" i="2"/>
  <c r="AE2282" i="2"/>
  <c r="AF2282" i="2"/>
  <c r="AG1320" i="2"/>
  <c r="AF1320" i="2"/>
  <c r="AE1320" i="2"/>
  <c r="AF52" i="2"/>
  <c r="AE52" i="2"/>
  <c r="AG52" i="2"/>
  <c r="AG497" i="2"/>
  <c r="AE497" i="2"/>
  <c r="AF497" i="2"/>
  <c r="AG1047" i="2"/>
  <c r="AE1047" i="2"/>
  <c r="AF1047" i="2"/>
  <c r="AG330" i="2"/>
  <c r="AF330" i="2"/>
  <c r="AE330" i="2"/>
  <c r="AE754" i="2"/>
  <c r="AF754" i="2"/>
  <c r="AG754" i="2"/>
  <c r="AE1759" i="2"/>
  <c r="AG1759" i="2"/>
  <c r="AF1759" i="2"/>
  <c r="AG614" i="2"/>
  <c r="AF614" i="2"/>
  <c r="AE614" i="2"/>
  <c r="AG2124" i="2"/>
  <c r="AE2124" i="2"/>
  <c r="AF2124" i="2"/>
  <c r="AG560" i="2"/>
  <c r="AF560" i="2"/>
  <c r="AE560" i="2"/>
  <c r="AF1543" i="2"/>
  <c r="AG1543" i="2"/>
  <c r="AE1543" i="2"/>
  <c r="AE498" i="2"/>
  <c r="AG498" i="2"/>
  <c r="AF498" i="2"/>
  <c r="AG1758" i="2"/>
  <c r="AF1758" i="2"/>
  <c r="AE1758" i="2"/>
  <c r="AE556" i="2"/>
  <c r="AF556" i="2"/>
  <c r="AG556" i="2"/>
  <c r="AE1445" i="2"/>
  <c r="AF1445" i="2"/>
  <c r="AG1445" i="2"/>
  <c r="AE972" i="2"/>
  <c r="AF972" i="2"/>
  <c r="AG972" i="2"/>
  <c r="AE1111" i="2"/>
  <c r="AG1111" i="2"/>
  <c r="AF1111" i="2"/>
  <c r="AE1167" i="2"/>
  <c r="AF1167" i="2"/>
  <c r="AG1167" i="2"/>
  <c r="AE549" i="2"/>
  <c r="AG549" i="2"/>
  <c r="AF549" i="2"/>
  <c r="AF1528" i="2"/>
  <c r="AE1528" i="2"/>
  <c r="AG1528" i="2"/>
  <c r="AE1474" i="2"/>
  <c r="AG1474" i="2"/>
  <c r="AF1474" i="2"/>
  <c r="AE1014" i="2"/>
  <c r="AF1014" i="2"/>
  <c r="AG1014" i="2"/>
  <c r="AG486" i="2"/>
  <c r="AF486" i="2"/>
  <c r="AE486" i="2"/>
  <c r="AE617" i="2"/>
  <c r="AF617" i="2"/>
  <c r="AG617" i="2"/>
  <c r="AG679" i="2"/>
  <c r="AF679" i="2"/>
  <c r="AE679" i="2"/>
  <c r="AE503" i="2"/>
  <c r="AG503" i="2"/>
  <c r="AF503" i="2"/>
  <c r="AF487" i="2"/>
  <c r="AG487" i="2"/>
  <c r="AE487" i="2"/>
  <c r="AE493" i="2"/>
  <c r="AG493" i="2"/>
  <c r="AF493" i="2"/>
  <c r="AE1534" i="2"/>
  <c r="AF1534" i="2"/>
  <c r="AG1534" i="2"/>
  <c r="AF502" i="2"/>
  <c r="AE502" i="2"/>
  <c r="AG502" i="2"/>
  <c r="AE1307" i="2"/>
  <c r="AG1307" i="2"/>
  <c r="AF1307" i="2"/>
  <c r="AG1046" i="2"/>
  <c r="AE1046" i="2"/>
  <c r="AF1046" i="2"/>
  <c r="AG489" i="2"/>
  <c r="AF489" i="2"/>
  <c r="AE489" i="2"/>
  <c r="AE2336" i="2"/>
  <c r="AF2336" i="2"/>
  <c r="AG2336" i="2"/>
  <c r="AF1041" i="2"/>
  <c r="AE1041" i="2"/>
  <c r="AG1041" i="2"/>
  <c r="AF814" i="2"/>
  <c r="AG814" i="2"/>
  <c r="AE814" i="2"/>
  <c r="AE1519" i="2"/>
  <c r="AG1519" i="2"/>
  <c r="AF1519" i="2"/>
  <c r="AF1514" i="2"/>
  <c r="AE1514" i="2"/>
  <c r="AG1514" i="2"/>
  <c r="AG1468" i="2"/>
  <c r="AE1468" i="2"/>
  <c r="AF1468" i="2"/>
  <c r="AF1319" i="2"/>
  <c r="AG1319" i="2"/>
  <c r="AE1319" i="2"/>
  <c r="AF926" i="2"/>
  <c r="AE926" i="2"/>
  <c r="AG926" i="2"/>
  <c r="AE1480" i="2"/>
  <c r="AG1480" i="2"/>
  <c r="AF1480" i="2"/>
  <c r="AE1478" i="2"/>
  <c r="AG1478" i="2"/>
  <c r="AF1478" i="2"/>
  <c r="AG682" i="2"/>
  <c r="AE682" i="2"/>
  <c r="AF682" i="2"/>
  <c r="AG1024" i="2"/>
  <c r="AE1024" i="2"/>
  <c r="AF1024" i="2"/>
  <c r="AG1282" i="2"/>
  <c r="AE1282" i="2"/>
  <c r="AF1282" i="2"/>
  <c r="AE812" i="2"/>
  <c r="AG812" i="2"/>
  <c r="AF812" i="2"/>
  <c r="AG1016" i="2"/>
  <c r="AF1016" i="2"/>
  <c r="AE1016" i="2"/>
  <c r="AE585" i="2"/>
  <c r="AG585" i="2"/>
  <c r="AF585" i="2"/>
  <c r="AG482" i="2"/>
  <c r="AF482" i="2"/>
  <c r="AE482" i="2"/>
  <c r="AG804" i="2"/>
  <c r="AF804" i="2"/>
  <c r="AE804" i="2"/>
  <c r="AF469" i="2"/>
  <c r="AG469" i="2"/>
  <c r="AE469" i="2"/>
  <c r="AE311" i="2"/>
  <c r="AF311" i="2"/>
  <c r="AG311" i="2"/>
  <c r="AE363" i="2"/>
  <c r="AG363" i="2"/>
  <c r="AF363" i="2"/>
  <c r="AE583" i="2"/>
  <c r="AF583" i="2"/>
  <c r="AG583" i="2"/>
  <c r="AE131" i="2"/>
  <c r="AG131" i="2"/>
  <c r="AF131" i="2"/>
  <c r="AE100" i="2"/>
  <c r="AG100" i="2"/>
  <c r="AF100" i="2"/>
  <c r="AG93" i="2"/>
  <c r="AE93" i="2"/>
  <c r="AF93" i="2"/>
  <c r="AF543" i="2"/>
  <c r="AE543" i="2"/>
  <c r="AG543" i="2"/>
  <c r="AF43" i="2"/>
  <c r="AE43" i="2"/>
  <c r="AG43" i="2"/>
  <c r="AF24" i="2"/>
  <c r="AG24" i="2"/>
  <c r="AE24" i="2"/>
  <c r="AF190" i="2"/>
  <c r="AE190" i="2"/>
  <c r="AG190" i="2"/>
  <c r="AF467" i="2"/>
  <c r="AE467" i="2"/>
  <c r="AG467" i="2"/>
  <c r="AG791" i="2"/>
  <c r="AF791" i="2"/>
  <c r="AE791" i="2"/>
  <c r="AH1729" i="2"/>
  <c r="AH1576" i="2"/>
  <c r="AH48" i="2"/>
  <c r="AH36" i="2"/>
  <c r="AH1723" i="2"/>
  <c r="AH730" i="2"/>
  <c r="AH1826" i="2"/>
  <c r="AI1309" i="2"/>
  <c r="AH1589" i="2"/>
  <c r="AH784" i="2"/>
  <c r="AI124" i="2"/>
  <c r="AI1940" i="2"/>
  <c r="AH1693" i="2"/>
  <c r="AH2195" i="2"/>
  <c r="AI2282" i="2"/>
  <c r="AI30" i="2"/>
  <c r="AH2282" i="2"/>
  <c r="AI707" i="2"/>
  <c r="AH543" i="2"/>
  <c r="AI1948" i="2"/>
  <c r="AH814" i="2"/>
  <c r="AH1581" i="2"/>
  <c r="AH1788" i="2"/>
  <c r="AH1696" i="2"/>
  <c r="AH486" i="2"/>
  <c r="AH1177" i="2"/>
  <c r="AI1131" i="2"/>
  <c r="AH1667" i="2"/>
  <c r="AH2119" i="2"/>
  <c r="AI723" i="2"/>
  <c r="AI791" i="2"/>
  <c r="AH651" i="2"/>
  <c r="AH2084" i="2"/>
  <c r="AI1586" i="2"/>
  <c r="AH52" i="2"/>
  <c r="AH556" i="2"/>
  <c r="AH926" i="2"/>
  <c r="AE295" i="2"/>
  <c r="AG295" i="2"/>
  <c r="AF295" i="2"/>
  <c r="AG396" i="2"/>
  <c r="AE396" i="2"/>
  <c r="AF396" i="2"/>
  <c r="AG129" i="2"/>
  <c r="AE129" i="2"/>
  <c r="AF129" i="2"/>
  <c r="AF27" i="2"/>
  <c r="AE27" i="2"/>
  <c r="AG27" i="2"/>
  <c r="AE407" i="2"/>
  <c r="AF407" i="2"/>
  <c r="AG407" i="2"/>
  <c r="AF1786" i="2"/>
  <c r="AG1786" i="2"/>
  <c r="AE1786" i="2"/>
  <c r="AE962" i="2"/>
  <c r="AG962" i="2"/>
  <c r="AF962" i="2"/>
  <c r="AE320" i="2"/>
  <c r="AG320" i="2"/>
  <c r="AF320" i="2"/>
  <c r="AE148" i="2"/>
  <c r="AG148" i="2"/>
  <c r="AF148" i="2"/>
  <c r="AE526" i="2"/>
  <c r="AF526" i="2"/>
  <c r="AG526" i="2"/>
  <c r="AE420" i="2"/>
  <c r="AG420" i="2"/>
  <c r="AF420" i="2"/>
  <c r="AG1079" i="2"/>
  <c r="AF1079" i="2"/>
  <c r="AE1079" i="2"/>
  <c r="AF1182" i="2"/>
  <c r="AG1182" i="2"/>
  <c r="AE1182" i="2"/>
  <c r="AF717" i="2"/>
  <c r="AG717" i="2"/>
  <c r="AE717" i="2"/>
  <c r="AG785" i="2"/>
  <c r="AE785" i="2"/>
  <c r="AF785" i="2"/>
  <c r="AG1620" i="2"/>
  <c r="AF1620" i="2"/>
  <c r="AE1620" i="2"/>
  <c r="AE2204" i="2"/>
  <c r="AG2204" i="2"/>
  <c r="AF2204" i="2"/>
  <c r="AF1909" i="2"/>
  <c r="AG1909" i="2"/>
  <c r="AE1909" i="2"/>
  <c r="AG1259" i="2"/>
  <c r="AE1259" i="2"/>
  <c r="AF1259" i="2"/>
  <c r="AE1392" i="2"/>
  <c r="AF1392" i="2"/>
  <c r="AG1392" i="2"/>
  <c r="AF1148" i="2"/>
  <c r="AG1148" i="2"/>
  <c r="AE1148" i="2"/>
  <c r="AG1777" i="2"/>
  <c r="AE1777" i="2"/>
  <c r="AF1777" i="2"/>
  <c r="AF1638" i="2"/>
  <c r="AG1638" i="2"/>
  <c r="AE1638" i="2"/>
  <c r="AE1408" i="2"/>
  <c r="AG1408" i="2"/>
  <c r="AF1408" i="2"/>
  <c r="AF2037" i="2"/>
  <c r="AG2037" i="2"/>
  <c r="AE2037" i="2"/>
  <c r="AE2294" i="2"/>
  <c r="AF2294" i="2"/>
  <c r="AG2294" i="2"/>
  <c r="AG297" i="2"/>
  <c r="AE297" i="2"/>
  <c r="AF297" i="2"/>
  <c r="AF598" i="2"/>
  <c r="AG598" i="2"/>
  <c r="AE598" i="2"/>
  <c r="AG130" i="2"/>
  <c r="AF130" i="2"/>
  <c r="AE130" i="2"/>
  <c r="AE205" i="2"/>
  <c r="AF205" i="2"/>
  <c r="AG205" i="2"/>
  <c r="AF663" i="2"/>
  <c r="AE663" i="2"/>
  <c r="AG663" i="2"/>
  <c r="AE371" i="2"/>
  <c r="AF371" i="2"/>
  <c r="AG371" i="2"/>
  <c r="AG848" i="2"/>
  <c r="AE848" i="2"/>
  <c r="AF848" i="2"/>
  <c r="AE2032" i="2"/>
  <c r="AF2032" i="2"/>
  <c r="AG2032" i="2"/>
  <c r="AG790" i="2"/>
  <c r="AF790" i="2"/>
  <c r="AE790" i="2"/>
  <c r="AE2055" i="2"/>
  <c r="AF2055" i="2"/>
  <c r="AG2055" i="2"/>
  <c r="AE1383" i="2"/>
  <c r="AG1383" i="2"/>
  <c r="AF1383" i="2"/>
  <c r="AE1842" i="2"/>
  <c r="AG1842" i="2"/>
  <c r="AF1842" i="2"/>
  <c r="AF1240" i="2"/>
  <c r="AG1240" i="2"/>
  <c r="AE1240" i="2"/>
  <c r="AG1363" i="2"/>
  <c r="AF1363" i="2"/>
  <c r="AE1363" i="2"/>
  <c r="AE1209" i="2"/>
  <c r="AG1209" i="2"/>
  <c r="AF1209" i="2"/>
  <c r="AE1989" i="2"/>
  <c r="AF1989" i="2"/>
  <c r="AG1989" i="2"/>
  <c r="AF1799" i="2"/>
  <c r="AE1799" i="2"/>
  <c r="AG1799" i="2"/>
  <c r="AG1838" i="2"/>
  <c r="AF1838" i="2"/>
  <c r="AE1838" i="2"/>
  <c r="AE1843" i="2"/>
  <c r="AG1843" i="2"/>
  <c r="AF1843" i="2"/>
  <c r="AE2264" i="2"/>
  <c r="AF2264" i="2"/>
  <c r="AG2264" i="2"/>
  <c r="AF2330" i="2"/>
  <c r="AG2330" i="2"/>
  <c r="AE2330" i="2"/>
  <c r="AG1066" i="2"/>
  <c r="AE1066" i="2"/>
  <c r="AF1066" i="2"/>
  <c r="AG428" i="2"/>
  <c r="AF428" i="2"/>
  <c r="AE428" i="2"/>
  <c r="AF253" i="2"/>
  <c r="AG253" i="2"/>
  <c r="AE253" i="2"/>
  <c r="AE284" i="2"/>
  <c r="AF284" i="2"/>
  <c r="AG284" i="2"/>
  <c r="AG66" i="2"/>
  <c r="AF66" i="2"/>
  <c r="AE66" i="2"/>
  <c r="AF1809" i="2"/>
  <c r="AG1809" i="2"/>
  <c r="AE1809" i="2"/>
  <c r="AE588" i="2"/>
  <c r="AG588" i="2"/>
  <c r="AF588" i="2"/>
  <c r="AF853" i="2"/>
  <c r="AG853" i="2"/>
  <c r="AE853" i="2"/>
  <c r="AF1149" i="2"/>
  <c r="AE1149" i="2"/>
  <c r="AG1149" i="2"/>
  <c r="AG806" i="2"/>
  <c r="AF806" i="2"/>
  <c r="AE806" i="2"/>
  <c r="AE1986" i="2"/>
  <c r="AG1986" i="2"/>
  <c r="AF1986" i="2"/>
  <c r="AF1577" i="2"/>
  <c r="AE1577" i="2"/>
  <c r="AG1577" i="2"/>
  <c r="AF1569" i="2"/>
  <c r="AG1569" i="2"/>
  <c r="AE1569" i="2"/>
  <c r="AG1844" i="2"/>
  <c r="AF1844" i="2"/>
  <c r="AE1844" i="2"/>
  <c r="AE1978" i="2"/>
  <c r="AF1978" i="2"/>
  <c r="AG1978" i="2"/>
  <c r="AE1984" i="2"/>
  <c r="AG1984" i="2"/>
  <c r="AF1984" i="2"/>
  <c r="AF1801" i="2"/>
  <c r="AG1801" i="2"/>
  <c r="AE1801" i="2"/>
  <c r="AE1664" i="2"/>
  <c r="AG1664" i="2"/>
  <c r="AF1664" i="2"/>
  <c r="AG2108" i="2"/>
  <c r="AF2108" i="2"/>
  <c r="AE2108" i="2"/>
  <c r="AE2300" i="2"/>
  <c r="AG2300" i="2"/>
  <c r="AF2300" i="2"/>
  <c r="AE120" i="2"/>
  <c r="AF120" i="2"/>
  <c r="AG120" i="2"/>
  <c r="AF230" i="2"/>
  <c r="AE230" i="2"/>
  <c r="AG230" i="2"/>
  <c r="AF602" i="2"/>
  <c r="AG602" i="2"/>
  <c r="AE602" i="2"/>
  <c r="AE537" i="2"/>
  <c r="AG537" i="2"/>
  <c r="AF537" i="2"/>
  <c r="AE373" i="2"/>
  <c r="AG373" i="2"/>
  <c r="AF373" i="2"/>
  <c r="AE178" i="2"/>
  <c r="AF178" i="2"/>
  <c r="AG178" i="2"/>
  <c r="AG533" i="2"/>
  <c r="AF533" i="2"/>
  <c r="AE533" i="2"/>
  <c r="AG869" i="2"/>
  <c r="AF869" i="2"/>
  <c r="AE869" i="2"/>
  <c r="AE946" i="2"/>
  <c r="AG946" i="2"/>
  <c r="AF946" i="2"/>
  <c r="AE1432" i="2"/>
  <c r="AF1432" i="2"/>
  <c r="AG1432" i="2"/>
  <c r="AF1905" i="2"/>
  <c r="AE1905" i="2"/>
  <c r="AG1905" i="2"/>
  <c r="AF1255" i="2"/>
  <c r="AG1255" i="2"/>
  <c r="AE1255" i="2"/>
  <c r="AE1644" i="2"/>
  <c r="AF1644" i="2"/>
  <c r="AG1644" i="2"/>
  <c r="AF1952" i="2"/>
  <c r="AG1952" i="2"/>
  <c r="AE1952" i="2"/>
  <c r="AF1669" i="2"/>
  <c r="AG1669" i="2"/>
  <c r="AE1669" i="2"/>
  <c r="AG1611" i="2"/>
  <c r="AE1611" i="2"/>
  <c r="AF1611" i="2"/>
  <c r="AG1877" i="2"/>
  <c r="AE1877" i="2"/>
  <c r="AF1877" i="2"/>
  <c r="AG2005" i="2"/>
  <c r="AF2005" i="2"/>
  <c r="AE2005" i="2"/>
  <c r="AG2323" i="2"/>
  <c r="AE2323" i="2"/>
  <c r="AF2323" i="2"/>
  <c r="AG2331" i="2"/>
  <c r="AF2331" i="2"/>
  <c r="AE2331" i="2"/>
  <c r="AF2277" i="2"/>
  <c r="AG2277" i="2"/>
  <c r="AE2277" i="2"/>
  <c r="AE185" i="2"/>
  <c r="AG185" i="2"/>
  <c r="AF185" i="2"/>
  <c r="AG198" i="2"/>
  <c r="AE198" i="2"/>
  <c r="AF198" i="2"/>
  <c r="AE661" i="2"/>
  <c r="AG661" i="2"/>
  <c r="AF661" i="2"/>
  <c r="AF796" i="2"/>
  <c r="AE796" i="2"/>
  <c r="AG796" i="2"/>
  <c r="AG590" i="2"/>
  <c r="AE590" i="2"/>
  <c r="AF590" i="2"/>
  <c r="AF28" i="2"/>
  <c r="AG28" i="2"/>
  <c r="AE28" i="2"/>
  <c r="AG1068" i="2"/>
  <c r="AE1068" i="2"/>
  <c r="AF1068" i="2"/>
  <c r="AG1065" i="2"/>
  <c r="AF1065" i="2"/>
  <c r="AE1065" i="2"/>
  <c r="AG970" i="2"/>
  <c r="AE970" i="2"/>
  <c r="AF970" i="2"/>
  <c r="AE1578" i="2"/>
  <c r="AF1578" i="2"/>
  <c r="AG1578" i="2"/>
  <c r="AE1154" i="2"/>
  <c r="AG1154" i="2"/>
  <c r="AF1154" i="2"/>
  <c r="AF1615" i="2"/>
  <c r="AG1615" i="2"/>
  <c r="AE1615" i="2"/>
  <c r="AE1881" i="2"/>
  <c r="AG1881" i="2"/>
  <c r="AF1881" i="2"/>
  <c r="AG1791" i="2"/>
  <c r="AE1791" i="2"/>
  <c r="AF1791" i="2"/>
  <c r="AF1631" i="2"/>
  <c r="AG1631" i="2"/>
  <c r="AE1631" i="2"/>
  <c r="AE2309" i="2"/>
  <c r="AG2309" i="2"/>
  <c r="AF2309" i="2"/>
  <c r="AF1694" i="2"/>
  <c r="AE1694" i="2"/>
  <c r="AG1694" i="2"/>
  <c r="AG1734" i="2"/>
  <c r="AE1734" i="2"/>
  <c r="AF1734" i="2"/>
  <c r="AG2317" i="2"/>
  <c r="AE2317" i="2"/>
  <c r="AF2317" i="2"/>
  <c r="AF2276" i="2"/>
  <c r="AG2276" i="2"/>
  <c r="AE2276" i="2"/>
  <c r="AF1333" i="2"/>
  <c r="AE1333" i="2"/>
  <c r="AG1333" i="2"/>
  <c r="AF177" i="2"/>
  <c r="AE177" i="2"/>
  <c r="AG177" i="2"/>
  <c r="AE176" i="2"/>
  <c r="AG176" i="2"/>
  <c r="AF176" i="2"/>
  <c r="AF125" i="2"/>
  <c r="AG125" i="2"/>
  <c r="AE125" i="2"/>
  <c r="AG180" i="2"/>
  <c r="AE180" i="2"/>
  <c r="AF180" i="2"/>
  <c r="AF535" i="2"/>
  <c r="AG535" i="2"/>
  <c r="AE535" i="2"/>
  <c r="AE171" i="2"/>
  <c r="AF171" i="2"/>
  <c r="AG171" i="2"/>
  <c r="AG842" i="2"/>
  <c r="AF842" i="2"/>
  <c r="AE842" i="2"/>
  <c r="AG839" i="2"/>
  <c r="AE839" i="2"/>
  <c r="AF839" i="2"/>
  <c r="AE1896" i="2"/>
  <c r="AF1896" i="2"/>
  <c r="AG1896" i="2"/>
  <c r="AF1955" i="2"/>
  <c r="AE1955" i="2"/>
  <c r="AG1955" i="2"/>
  <c r="AF1253" i="2"/>
  <c r="AE1253" i="2"/>
  <c r="AG1253" i="2"/>
  <c r="AG1427" i="2"/>
  <c r="AE1427" i="2"/>
  <c r="AF1427" i="2"/>
  <c r="AE1672" i="2"/>
  <c r="AF1672" i="2"/>
  <c r="AG1672" i="2"/>
  <c r="AE1159" i="2"/>
  <c r="AF1159" i="2"/>
  <c r="AG1159" i="2"/>
  <c r="AG2224" i="2"/>
  <c r="AE2224" i="2"/>
  <c r="AF2224" i="2"/>
  <c r="AG1934" i="2"/>
  <c r="AE1934" i="2"/>
  <c r="AF1934" i="2"/>
  <c r="AF1776" i="2"/>
  <c r="AG1776" i="2"/>
  <c r="AE1776" i="2"/>
  <c r="AG1731" i="2"/>
  <c r="AE1731" i="2"/>
  <c r="AF1731" i="2"/>
  <c r="AF2170" i="2"/>
  <c r="AG2170" i="2"/>
  <c r="AE2170" i="2"/>
  <c r="AG2161" i="2"/>
  <c r="AE2161" i="2"/>
  <c r="AF2161" i="2"/>
  <c r="AF1305" i="2"/>
  <c r="AG1305" i="2"/>
  <c r="AE1305" i="2"/>
  <c r="AE197" i="2"/>
  <c r="AF197" i="2"/>
  <c r="AG197" i="2"/>
  <c r="AF1092" i="2"/>
  <c r="AG1092" i="2"/>
  <c r="AE1092" i="2"/>
  <c r="AF145" i="2"/>
  <c r="AE145" i="2"/>
  <c r="AG145" i="2"/>
  <c r="AF144" i="2"/>
  <c r="AE144" i="2"/>
  <c r="AG144" i="2"/>
  <c r="AG187" i="2"/>
  <c r="AF187" i="2"/>
  <c r="AE187" i="2"/>
  <c r="AF1244" i="2"/>
  <c r="AE1244" i="2"/>
  <c r="AG1244" i="2"/>
  <c r="AF1780" i="2"/>
  <c r="AG1780" i="2"/>
  <c r="AE1780" i="2"/>
  <c r="AG779" i="2"/>
  <c r="AF779" i="2"/>
  <c r="AE779" i="2"/>
  <c r="AG1584" i="2"/>
  <c r="AE1584" i="2"/>
  <c r="AF1584" i="2"/>
  <c r="AF1562" i="2"/>
  <c r="AG1562" i="2"/>
  <c r="AE1562" i="2"/>
  <c r="AE1956" i="2"/>
  <c r="AF1956" i="2"/>
  <c r="AG1956" i="2"/>
  <c r="AG2033" i="2"/>
  <c r="AF2033" i="2"/>
  <c r="AE2033" i="2"/>
  <c r="AE1387" i="2"/>
  <c r="AG1387" i="2"/>
  <c r="AF1387" i="2"/>
  <c r="AF1772" i="2"/>
  <c r="AE1772" i="2"/>
  <c r="AG1772" i="2"/>
  <c r="AF1746" i="2"/>
  <c r="AE1746" i="2"/>
  <c r="AG1746" i="2"/>
  <c r="AG1839" i="2"/>
  <c r="AE1839" i="2"/>
  <c r="AF1839" i="2"/>
  <c r="AG2315" i="2"/>
  <c r="AE2315" i="2"/>
  <c r="AF2315" i="2"/>
  <c r="AG1792" i="2"/>
  <c r="AF1792" i="2"/>
  <c r="AE1792" i="2"/>
  <c r="AE1794" i="2"/>
  <c r="AF1794" i="2"/>
  <c r="AG1794" i="2"/>
  <c r="AG2219" i="2"/>
  <c r="AF2219" i="2"/>
  <c r="AE2219" i="2"/>
  <c r="AF1331" i="2"/>
  <c r="AG1331" i="2"/>
  <c r="AE1331" i="2"/>
  <c r="AF49" i="2"/>
  <c r="AE49" i="2"/>
  <c r="AG49" i="2"/>
  <c r="AE544" i="2"/>
  <c r="AF544" i="2"/>
  <c r="AG544" i="2"/>
  <c r="AF414" i="2"/>
  <c r="AG414" i="2"/>
  <c r="AE414" i="2"/>
  <c r="AE404" i="2"/>
  <c r="AF404" i="2"/>
  <c r="AG404" i="2"/>
  <c r="AG87" i="2"/>
  <c r="AE87" i="2"/>
  <c r="AF87" i="2"/>
  <c r="AE714" i="2"/>
  <c r="AG714" i="2"/>
  <c r="AF714" i="2"/>
  <c r="AE1064" i="2"/>
  <c r="AG1064" i="2"/>
  <c r="AF1064" i="2"/>
  <c r="AF1012" i="2"/>
  <c r="AG1012" i="2"/>
  <c r="AE1012" i="2"/>
  <c r="AG769" i="2"/>
  <c r="AF769" i="2"/>
  <c r="AE769" i="2"/>
  <c r="AG1725" i="2"/>
  <c r="AE1725" i="2"/>
  <c r="AF1725" i="2"/>
  <c r="AG1641" i="2"/>
  <c r="AF1641" i="2"/>
  <c r="AE1641" i="2"/>
  <c r="AG1360" i="2"/>
  <c r="AF1360" i="2"/>
  <c r="AE1360" i="2"/>
  <c r="AG1088" i="2"/>
  <c r="AF1088" i="2"/>
  <c r="AE1088" i="2"/>
  <c r="AF1888" i="2"/>
  <c r="AE1888" i="2"/>
  <c r="AG1888" i="2"/>
  <c r="AF2007" i="2"/>
  <c r="AE2007" i="2"/>
  <c r="AG2007" i="2"/>
  <c r="AF1695" i="2"/>
  <c r="AE1695" i="2"/>
  <c r="AG1695" i="2"/>
  <c r="AE2212" i="2"/>
  <c r="AF2212" i="2"/>
  <c r="AG2212" i="2"/>
  <c r="AF2004" i="2"/>
  <c r="AE2004" i="2"/>
  <c r="AG2004" i="2"/>
  <c r="AG2211" i="2"/>
  <c r="AE2211" i="2"/>
  <c r="AF2211" i="2"/>
  <c r="AF2279" i="2"/>
  <c r="AG2279" i="2"/>
  <c r="AE2279" i="2"/>
  <c r="AF1524" i="2"/>
  <c r="AG1524" i="2"/>
  <c r="AE1524" i="2"/>
  <c r="AE1546" i="2"/>
  <c r="AF1546" i="2"/>
  <c r="AG1546" i="2"/>
  <c r="AE1459" i="2"/>
  <c r="AG1459" i="2"/>
  <c r="AF1459" i="2"/>
  <c r="AF819" i="2"/>
  <c r="AG819" i="2"/>
  <c r="AE819" i="2"/>
  <c r="AF2071" i="2"/>
  <c r="AG2071" i="2"/>
  <c r="AE2071" i="2"/>
  <c r="AF1517" i="2"/>
  <c r="AG1517" i="2"/>
  <c r="AE1517" i="2"/>
  <c r="AG755" i="2"/>
  <c r="AF755" i="2"/>
  <c r="AE755" i="2"/>
  <c r="AG818" i="2"/>
  <c r="AF818" i="2"/>
  <c r="AE818" i="2"/>
  <c r="AG1048" i="2"/>
  <c r="AF1048" i="2"/>
  <c r="AE1048" i="2"/>
  <c r="AF1283" i="2"/>
  <c r="AG1283" i="2"/>
  <c r="AE1283" i="2"/>
  <c r="AF627" i="2"/>
  <c r="AG627" i="2"/>
  <c r="AE627" i="2"/>
  <c r="AE1812" i="2"/>
  <c r="AG1812" i="2"/>
  <c r="AF1812" i="2"/>
  <c r="AG1757" i="2"/>
  <c r="AF1757" i="2"/>
  <c r="AE1757" i="2"/>
  <c r="AF817" i="2"/>
  <c r="AE817" i="2"/>
  <c r="AG817" i="2"/>
  <c r="AG753" i="2"/>
  <c r="AE753" i="2"/>
  <c r="AF753" i="2"/>
  <c r="AF258" i="2"/>
  <c r="AG258" i="2"/>
  <c r="AE258" i="2"/>
  <c r="AF985" i="2"/>
  <c r="AE985" i="2"/>
  <c r="AG985" i="2"/>
  <c r="AF1051" i="2"/>
  <c r="AG1051" i="2"/>
  <c r="AE1051" i="2"/>
  <c r="AG974" i="2"/>
  <c r="AE974" i="2"/>
  <c r="AF974" i="2"/>
  <c r="AE1112" i="2"/>
  <c r="AF1112" i="2"/>
  <c r="AG1112" i="2"/>
  <c r="AE1341" i="2"/>
  <c r="AF1341" i="2"/>
  <c r="AG1341" i="2"/>
  <c r="AG496" i="2"/>
  <c r="AE496" i="2"/>
  <c r="AF496" i="2"/>
  <c r="AF1547" i="2"/>
  <c r="AE1547" i="2"/>
  <c r="AG1547" i="2"/>
  <c r="AF680" i="2"/>
  <c r="AE680" i="2"/>
  <c r="AG680" i="2"/>
  <c r="AG815" i="2"/>
  <c r="AF815" i="2"/>
  <c r="AE815" i="2"/>
  <c r="AE324" i="2"/>
  <c r="AG324" i="2"/>
  <c r="AF324" i="2"/>
  <c r="AF1233" i="2"/>
  <c r="AG1233" i="2"/>
  <c r="AE1233" i="2"/>
  <c r="AE1510" i="2"/>
  <c r="AF1510" i="2"/>
  <c r="AG1510" i="2"/>
  <c r="AG1477" i="2"/>
  <c r="AE1477" i="2"/>
  <c r="AF1477" i="2"/>
  <c r="AF1219" i="2"/>
  <c r="AE1219" i="2"/>
  <c r="AG1219" i="2"/>
  <c r="AF925" i="2"/>
  <c r="AG925" i="2"/>
  <c r="AE925" i="2"/>
  <c r="AE1216" i="2"/>
  <c r="AG1216" i="2"/>
  <c r="AF1216" i="2"/>
  <c r="AG1304" i="2"/>
  <c r="AF1304" i="2"/>
  <c r="AE1304" i="2"/>
  <c r="AE206" i="2"/>
  <c r="AG206" i="2"/>
  <c r="AF206" i="2"/>
  <c r="AG824" i="2"/>
  <c r="AE824" i="2"/>
  <c r="AF824" i="2"/>
  <c r="AG1512" i="2"/>
  <c r="AF1512" i="2"/>
  <c r="AE1512" i="2"/>
  <c r="AF1541" i="2"/>
  <c r="AG1541" i="2"/>
  <c r="AE1541" i="2"/>
  <c r="AE1221" i="2"/>
  <c r="AG1221" i="2"/>
  <c r="AF1221" i="2"/>
  <c r="AE435" i="2"/>
  <c r="AF435" i="2"/>
  <c r="AG435" i="2"/>
  <c r="AG1489" i="2"/>
  <c r="AF1489" i="2"/>
  <c r="AE1489" i="2"/>
  <c r="AF1472" i="2"/>
  <c r="AE1472" i="2"/>
  <c r="AG1472" i="2"/>
  <c r="AG551" i="2"/>
  <c r="AE551" i="2"/>
  <c r="AF551" i="2"/>
  <c r="AG623" i="2"/>
  <c r="AF623" i="2"/>
  <c r="AE623" i="2"/>
  <c r="AG745" i="2"/>
  <c r="AE745" i="2"/>
  <c r="AF745" i="2"/>
  <c r="AE1703" i="2"/>
  <c r="AG1703" i="2"/>
  <c r="AF1703" i="2"/>
  <c r="AF1026" i="2"/>
  <c r="AE1026" i="2"/>
  <c r="AG1026" i="2"/>
  <c r="AG262" i="2"/>
  <c r="AF262" i="2"/>
  <c r="AE262" i="2"/>
  <c r="AF1342" i="2"/>
  <c r="AG1342" i="2"/>
  <c r="AE1342" i="2"/>
  <c r="AE1023" i="2"/>
  <c r="AG1023" i="2"/>
  <c r="AF1023" i="2"/>
  <c r="AG2123" i="2"/>
  <c r="AF2123" i="2"/>
  <c r="AE2123" i="2"/>
  <c r="AF1531" i="2"/>
  <c r="AE1531" i="2"/>
  <c r="AG1531" i="2"/>
  <c r="AE1473" i="2"/>
  <c r="AG1473" i="2"/>
  <c r="AF1473" i="2"/>
  <c r="AF1030" i="2"/>
  <c r="AE1030" i="2"/>
  <c r="AG1030" i="2"/>
  <c r="AG358" i="2"/>
  <c r="AF358" i="2"/>
  <c r="AE358" i="2"/>
  <c r="AE581" i="2"/>
  <c r="AF581" i="2"/>
  <c r="AG581" i="2"/>
  <c r="AE1214" i="2"/>
  <c r="AG1214" i="2"/>
  <c r="AF1214" i="2"/>
  <c r="AG244" i="2"/>
  <c r="AE244" i="2"/>
  <c r="AF244" i="2"/>
  <c r="AE958" i="2"/>
  <c r="AF958" i="2"/>
  <c r="AG958" i="2"/>
  <c r="AE449" i="2"/>
  <c r="AG449" i="2"/>
  <c r="AF449" i="2"/>
  <c r="AF204" i="2"/>
  <c r="AE204" i="2"/>
  <c r="AG204" i="2"/>
  <c r="AF913" i="2"/>
  <c r="AE913" i="2"/>
  <c r="AG913" i="2"/>
  <c r="AG797" i="2"/>
  <c r="AE797" i="2"/>
  <c r="AF797" i="2"/>
  <c r="AF783" i="2"/>
  <c r="AG783" i="2"/>
  <c r="AE783" i="2"/>
  <c r="AG650" i="2"/>
  <c r="AE650" i="2"/>
  <c r="AF650" i="2"/>
  <c r="AE1153" i="2"/>
  <c r="AF1153" i="2"/>
  <c r="AG1153" i="2"/>
  <c r="AF734" i="2"/>
  <c r="AE734" i="2"/>
  <c r="AG734" i="2"/>
  <c r="AG1212" i="2"/>
  <c r="AF1212" i="2"/>
  <c r="AE1212" i="2"/>
  <c r="AE242" i="2"/>
  <c r="AG242" i="2"/>
  <c r="AF242" i="2"/>
  <c r="AF310" i="2"/>
  <c r="AE310" i="2"/>
  <c r="AG310" i="2"/>
  <c r="AI1699" i="2"/>
  <c r="AI1729" i="2"/>
  <c r="AI1723" i="2"/>
  <c r="AI1826" i="2"/>
  <c r="AH937" i="2"/>
  <c r="AI969" i="2"/>
  <c r="AI970" i="2" s="1"/>
  <c r="AI1589" i="2"/>
  <c r="AH2209" i="2"/>
  <c r="AH30" i="2"/>
  <c r="AH249" i="2"/>
  <c r="AI298" i="2"/>
  <c r="AH707" i="2"/>
  <c r="AH1805" i="2"/>
  <c r="AI1621" i="2"/>
  <c r="AH225" i="2"/>
  <c r="AI1177" i="2"/>
  <c r="AI1667" i="2"/>
  <c r="AI406" i="2"/>
  <c r="AI855" i="2"/>
  <c r="AH1802" i="2"/>
  <c r="AI1642" i="2"/>
  <c r="AI1421" i="2"/>
  <c r="AH1758" i="2"/>
  <c r="AH1358" i="2"/>
  <c r="AH1929" i="2"/>
  <c r="AH791" i="2"/>
  <c r="AH2115" i="2"/>
  <c r="AH1543" i="2"/>
  <c r="AH502" i="2"/>
  <c r="AH972" i="2"/>
  <c r="AG37" i="2"/>
  <c r="AE37" i="2"/>
  <c r="AF37" i="2"/>
  <c r="AE94" i="2"/>
  <c r="AF94" i="2"/>
  <c r="AG94" i="2"/>
  <c r="AE127" i="2"/>
  <c r="AG127" i="2"/>
  <c r="AF127" i="2"/>
  <c r="AG409" i="2"/>
  <c r="AE409" i="2"/>
  <c r="AF409" i="2"/>
  <c r="AE547" i="2"/>
  <c r="AG547" i="2"/>
  <c r="AF547" i="2"/>
  <c r="AG541" i="2"/>
  <c r="AE541" i="2"/>
  <c r="AF541" i="2"/>
  <c r="AG1753" i="2"/>
  <c r="AF1753" i="2"/>
  <c r="AE1753" i="2"/>
  <c r="AG251" i="2"/>
  <c r="AE251" i="2"/>
  <c r="AF251" i="2"/>
  <c r="AG511" i="2"/>
  <c r="AF511" i="2"/>
  <c r="AE511" i="2"/>
  <c r="AE483" i="2"/>
  <c r="AF483" i="2"/>
  <c r="AG483" i="2"/>
  <c r="AE476" i="2"/>
  <c r="AF476" i="2"/>
  <c r="AG476" i="2"/>
  <c r="AF1434" i="2"/>
  <c r="AG1434" i="2"/>
  <c r="AE1434" i="2"/>
  <c r="AG1735" i="2"/>
  <c r="AF1735" i="2"/>
  <c r="AE1735" i="2"/>
  <c r="AF800" i="2"/>
  <c r="AG800" i="2"/>
  <c r="AE800" i="2"/>
  <c r="AE883" i="2"/>
  <c r="AG883" i="2"/>
  <c r="AF883" i="2"/>
  <c r="AE1884" i="2"/>
  <c r="AF1884" i="2"/>
  <c r="AG1884" i="2"/>
  <c r="AG959" i="2"/>
  <c r="AF959" i="2"/>
  <c r="AE959" i="2"/>
  <c r="AG1937" i="2"/>
  <c r="AF1937" i="2"/>
  <c r="AE1937" i="2"/>
  <c r="AF1575" i="2"/>
  <c r="AE1575" i="2"/>
  <c r="AG1575" i="2"/>
  <c r="AE1649" i="2"/>
  <c r="AF1649" i="2"/>
  <c r="AG1649" i="2"/>
  <c r="AE1410" i="2"/>
  <c r="AF1410" i="2"/>
  <c r="AG1410" i="2"/>
  <c r="AG2044" i="2"/>
  <c r="AE2044" i="2"/>
  <c r="AF2044" i="2"/>
  <c r="AG1823" i="2"/>
  <c r="AF1823" i="2"/>
  <c r="AE1823" i="2"/>
  <c r="AF1439" i="2"/>
  <c r="AG1439" i="2"/>
  <c r="AE1439" i="2"/>
  <c r="AF2063" i="2"/>
  <c r="AG2063" i="2"/>
  <c r="AE2063" i="2"/>
  <c r="AF2200" i="2"/>
  <c r="AE2200" i="2"/>
  <c r="AG2200" i="2"/>
  <c r="AE228" i="2"/>
  <c r="AG228" i="2"/>
  <c r="AF228" i="2"/>
  <c r="AG65" i="2"/>
  <c r="AE65" i="2"/>
  <c r="AF65" i="2"/>
  <c r="AE452" i="2"/>
  <c r="AG452" i="2"/>
  <c r="AF452" i="2"/>
  <c r="AG256" i="2"/>
  <c r="AE256" i="2"/>
  <c r="AF256" i="2"/>
  <c r="AE726" i="2"/>
  <c r="AF726" i="2"/>
  <c r="AG726" i="2"/>
  <c r="AF900" i="2"/>
  <c r="AG900" i="2"/>
  <c r="AE900" i="2"/>
  <c r="AG915" i="2"/>
  <c r="AE915" i="2"/>
  <c r="AF915" i="2"/>
  <c r="AF903" i="2"/>
  <c r="AG903" i="2"/>
  <c r="AE903" i="2"/>
  <c r="AE1082" i="2"/>
  <c r="AF1082" i="2"/>
  <c r="AG1082" i="2"/>
  <c r="AE2172" i="2"/>
  <c r="AG2172" i="2"/>
  <c r="AF2172" i="2"/>
  <c r="AE1728" i="2"/>
  <c r="AF1728" i="2"/>
  <c r="AG1728" i="2"/>
  <c r="AF1158" i="2"/>
  <c r="AG1158" i="2"/>
  <c r="AE1158" i="2"/>
  <c r="AF1623" i="2"/>
  <c r="AG1623" i="2"/>
  <c r="AE1623" i="2"/>
  <c r="AE1277" i="2"/>
  <c r="AF1277" i="2"/>
  <c r="AG1277" i="2"/>
  <c r="AF1164" i="2"/>
  <c r="AG1164" i="2"/>
  <c r="AE1164" i="2"/>
  <c r="AE2141" i="2"/>
  <c r="AF2141" i="2"/>
  <c r="AG2141" i="2"/>
  <c r="AE1995" i="2"/>
  <c r="AG1995" i="2"/>
  <c r="AF1995" i="2"/>
  <c r="AG1906" i="2"/>
  <c r="AE1906" i="2"/>
  <c r="AF1906" i="2"/>
  <c r="AG1742" i="2"/>
  <c r="AF1742" i="2"/>
  <c r="AE1742" i="2"/>
  <c r="AE2302" i="2"/>
  <c r="AG2302" i="2"/>
  <c r="AF2302" i="2"/>
  <c r="AE1324" i="2"/>
  <c r="AF1324" i="2"/>
  <c r="AG1324" i="2"/>
  <c r="AG23" i="2"/>
  <c r="AF23" i="2"/>
  <c r="AE23" i="2"/>
  <c r="AE720" i="2"/>
  <c r="AF720" i="2"/>
  <c r="AG720" i="2"/>
  <c r="AG201" i="2"/>
  <c r="AF201" i="2"/>
  <c r="AE201" i="2"/>
  <c r="AE150" i="2"/>
  <c r="AG150" i="2"/>
  <c r="AF150" i="2"/>
  <c r="AF593" i="2"/>
  <c r="AG593" i="2"/>
  <c r="AE593" i="2"/>
  <c r="AF34" i="2"/>
  <c r="AG34" i="2"/>
  <c r="AE34" i="2"/>
  <c r="AE843" i="2"/>
  <c r="AF843" i="2"/>
  <c r="AG843" i="2"/>
  <c r="AG777" i="2"/>
  <c r="AE777" i="2"/>
  <c r="AF777" i="2"/>
  <c r="AG1187" i="2"/>
  <c r="AE1187" i="2"/>
  <c r="AF1187" i="2"/>
  <c r="AF1073" i="2"/>
  <c r="AE1073" i="2"/>
  <c r="AG1073" i="2"/>
  <c r="AE2054" i="2"/>
  <c r="AF2054" i="2"/>
  <c r="AG2054" i="2"/>
  <c r="AG1683" i="2"/>
  <c r="AE1683" i="2"/>
  <c r="AF1683" i="2"/>
  <c r="AG1612" i="2"/>
  <c r="AE1612" i="2"/>
  <c r="AF1612" i="2"/>
  <c r="AG2099" i="2"/>
  <c r="AE2099" i="2"/>
  <c r="AF2099" i="2"/>
  <c r="AE2109" i="2"/>
  <c r="AF2109" i="2"/>
  <c r="AG2109" i="2"/>
  <c r="AF2036" i="2"/>
  <c r="AE2036" i="2"/>
  <c r="AG2036" i="2"/>
  <c r="AE1854" i="2"/>
  <c r="AF1854" i="2"/>
  <c r="AG1854" i="2"/>
  <c r="AE1803" i="2"/>
  <c r="AF1803" i="2"/>
  <c r="AG1803" i="2"/>
  <c r="AE2221" i="2"/>
  <c r="AG2221" i="2"/>
  <c r="AF2221" i="2"/>
  <c r="AG2162" i="2"/>
  <c r="AE2162" i="2"/>
  <c r="AF2162" i="2"/>
  <c r="AF540" i="2"/>
  <c r="AE540" i="2"/>
  <c r="AG540" i="2"/>
  <c r="AG455" i="2"/>
  <c r="AF455" i="2"/>
  <c r="AE455" i="2"/>
  <c r="AG2042" i="2"/>
  <c r="AE2042" i="2"/>
  <c r="AF2042" i="2"/>
  <c r="AG1566" i="2"/>
  <c r="AE1566" i="2"/>
  <c r="AF1566" i="2"/>
  <c r="AF906" i="2"/>
  <c r="AG906" i="2"/>
  <c r="AE906" i="2"/>
  <c r="AE370" i="2"/>
  <c r="AG370" i="2"/>
  <c r="AF370" i="2"/>
  <c r="AE604" i="2"/>
  <c r="AG604" i="2"/>
  <c r="AF604" i="2"/>
  <c r="AF793" i="2"/>
  <c r="AG793" i="2"/>
  <c r="AE793" i="2"/>
  <c r="AF1269" i="2"/>
  <c r="AG1269" i="2"/>
  <c r="AE1269" i="2"/>
  <c r="AE1431" i="2"/>
  <c r="AF1431" i="2"/>
  <c r="AG1431" i="2"/>
  <c r="AG1933" i="2"/>
  <c r="AE1933" i="2"/>
  <c r="AF1933" i="2"/>
  <c r="AE1567" i="2"/>
  <c r="AF1567" i="2"/>
  <c r="AG1567" i="2"/>
  <c r="AE2152" i="2"/>
  <c r="AF2152" i="2"/>
  <c r="AG2152" i="2"/>
  <c r="AF2088" i="2"/>
  <c r="AE2088" i="2"/>
  <c r="AG2088" i="2"/>
  <c r="AF1782" i="2"/>
  <c r="AE1782" i="2"/>
  <c r="AG1782" i="2"/>
  <c r="AG1698" i="2"/>
  <c r="AE1698" i="2"/>
  <c r="AF1698" i="2"/>
  <c r="AG1878" i="2"/>
  <c r="AE1878" i="2"/>
  <c r="AF1878" i="2"/>
  <c r="AG2098" i="2"/>
  <c r="AF2098" i="2"/>
  <c r="AE2098" i="2"/>
  <c r="AE1268" i="2"/>
  <c r="AG1268" i="2"/>
  <c r="AF1268" i="2"/>
  <c r="AG2305" i="2"/>
  <c r="AE2305" i="2"/>
  <c r="AF2305" i="2"/>
  <c r="AF1339" i="2"/>
  <c r="AG1339" i="2"/>
  <c r="AE1339" i="2"/>
  <c r="AE601" i="2"/>
  <c r="AG601" i="2"/>
  <c r="AF601" i="2"/>
  <c r="AG88" i="2"/>
  <c r="AE88" i="2"/>
  <c r="AF88" i="2"/>
  <c r="AF914" i="2"/>
  <c r="AE914" i="2"/>
  <c r="AG914" i="2"/>
  <c r="AG1688" i="2"/>
  <c r="AE1688" i="2"/>
  <c r="AF1688" i="2"/>
  <c r="AG849" i="2"/>
  <c r="AE849" i="2"/>
  <c r="AF849" i="2"/>
  <c r="AE194" i="2"/>
  <c r="AF194" i="2"/>
  <c r="AG194" i="2"/>
  <c r="AE904" i="2"/>
  <c r="AG904" i="2"/>
  <c r="AF904" i="2"/>
  <c r="AE1094" i="2"/>
  <c r="AG1094" i="2"/>
  <c r="AF1094" i="2"/>
  <c r="AE1028" i="2"/>
  <c r="AF1028" i="2"/>
  <c r="AG1028" i="2"/>
  <c r="AG1883" i="2"/>
  <c r="AF1883" i="2"/>
  <c r="AE1883" i="2"/>
  <c r="AG1574" i="2"/>
  <c r="AF1574" i="2"/>
  <c r="AE1574" i="2"/>
  <c r="AG1634" i="2"/>
  <c r="AE1634" i="2"/>
  <c r="AF1634" i="2"/>
  <c r="AE2013" i="2"/>
  <c r="AG2013" i="2"/>
  <c r="AF2013" i="2"/>
  <c r="AF1987" i="2"/>
  <c r="AG1987" i="2"/>
  <c r="AE1987" i="2"/>
  <c r="AE1827" i="2"/>
  <c r="AF1827" i="2"/>
  <c r="AG1827" i="2"/>
  <c r="AF1899" i="2"/>
  <c r="AG1899" i="2"/>
  <c r="AE1899" i="2"/>
  <c r="AG1730" i="2"/>
  <c r="AF1730" i="2"/>
  <c r="AE1730" i="2"/>
  <c r="AG1943" i="2"/>
  <c r="AE1943" i="2"/>
  <c r="AF1943" i="2"/>
  <c r="AG2332" i="2"/>
  <c r="AF2332" i="2"/>
  <c r="AE2332" i="2"/>
  <c r="AG2210" i="2"/>
  <c r="AF2210" i="2"/>
  <c r="AE2210" i="2"/>
  <c r="AG376" i="2"/>
  <c r="AE376" i="2"/>
  <c r="AF376" i="2"/>
  <c r="AF589" i="2"/>
  <c r="AE589" i="2"/>
  <c r="AG589" i="2"/>
  <c r="AE70" i="2"/>
  <c r="AG70" i="2"/>
  <c r="AF70" i="2"/>
  <c r="AF374" i="2"/>
  <c r="AE374" i="2"/>
  <c r="AG374" i="2"/>
  <c r="AE372" i="2"/>
  <c r="AG372" i="2"/>
  <c r="AF372" i="2"/>
  <c r="AG606" i="2"/>
  <c r="AE606" i="2"/>
  <c r="AF606" i="2"/>
  <c r="AF222" i="2"/>
  <c r="AG222" i="2"/>
  <c r="AE222" i="2"/>
  <c r="AG909" i="2"/>
  <c r="AF909" i="2"/>
  <c r="AE909" i="2"/>
  <c r="AF939" i="2"/>
  <c r="AG939" i="2"/>
  <c r="AE939" i="2"/>
  <c r="AE1370" i="2"/>
  <c r="AF1370" i="2"/>
  <c r="AG1370" i="2"/>
  <c r="AE2114" i="2"/>
  <c r="AF2114" i="2"/>
  <c r="AG2114" i="2"/>
  <c r="AG1565" i="2"/>
  <c r="AE1565" i="2"/>
  <c r="AF1565" i="2"/>
  <c r="AE1739" i="2"/>
  <c r="AF1739" i="2"/>
  <c r="AG1739" i="2"/>
  <c r="AG1755" i="2"/>
  <c r="AE1755" i="2"/>
  <c r="AF1755" i="2"/>
  <c r="AG1263" i="2"/>
  <c r="AE1263" i="2"/>
  <c r="AF1263" i="2"/>
  <c r="AF1949" i="2"/>
  <c r="AE1949" i="2"/>
  <c r="AG1949" i="2"/>
  <c r="AE1951" i="2"/>
  <c r="AF1951" i="2"/>
  <c r="AG1951" i="2"/>
  <c r="AF1828" i="2"/>
  <c r="AE1828" i="2"/>
  <c r="AG1828" i="2"/>
  <c r="AF1751" i="2"/>
  <c r="AG1751" i="2"/>
  <c r="AE1751" i="2"/>
  <c r="AG2227" i="2"/>
  <c r="AF2227" i="2"/>
  <c r="AE2227" i="2"/>
  <c r="AF2322" i="2"/>
  <c r="AE2322" i="2"/>
  <c r="AG2322" i="2"/>
  <c r="AF309" i="2"/>
  <c r="AE309" i="2"/>
  <c r="AG309" i="2"/>
  <c r="AE654" i="2"/>
  <c r="AG654" i="2"/>
  <c r="AF654" i="2"/>
  <c r="AF200" i="2"/>
  <c r="AE200" i="2"/>
  <c r="AG200" i="2"/>
  <c r="AE350" i="2"/>
  <c r="AF350" i="2"/>
  <c r="AG350" i="2"/>
  <c r="AE399" i="2"/>
  <c r="AF399" i="2"/>
  <c r="AG399" i="2"/>
  <c r="AF238" i="2"/>
  <c r="AG238" i="2"/>
  <c r="AE238" i="2"/>
  <c r="AF847" i="2"/>
  <c r="AE847" i="2"/>
  <c r="AG847" i="2"/>
  <c r="AG736" i="2"/>
  <c r="AF736" i="2"/>
  <c r="AE736" i="2"/>
  <c r="AG955" i="2"/>
  <c r="AF955" i="2"/>
  <c r="AE955" i="2"/>
  <c r="AE2040" i="2"/>
  <c r="AF2040" i="2"/>
  <c r="AG2040" i="2"/>
  <c r="AE1684" i="2"/>
  <c r="AG1684" i="2"/>
  <c r="AF1684" i="2"/>
  <c r="AF2039" i="2"/>
  <c r="AE2039" i="2"/>
  <c r="AG2039" i="2"/>
  <c r="AG2196" i="2"/>
  <c r="AF2196" i="2"/>
  <c r="AE2196" i="2"/>
  <c r="AG1593" i="2"/>
  <c r="AE1593" i="2"/>
  <c r="AF1593" i="2"/>
  <c r="AE1858" i="2"/>
  <c r="AF1858" i="2"/>
  <c r="AG1858" i="2"/>
  <c r="AG1996" i="2"/>
  <c r="AE1996" i="2"/>
  <c r="AF1996" i="2"/>
  <c r="AE1965" i="2"/>
  <c r="AF1965" i="2"/>
  <c r="AG1965" i="2"/>
  <c r="AE1847" i="2"/>
  <c r="AF1847" i="2"/>
  <c r="AG1847" i="2"/>
  <c r="AF1901" i="2"/>
  <c r="AG1901" i="2"/>
  <c r="AE1901" i="2"/>
  <c r="AE1903" i="2"/>
  <c r="AF1903" i="2"/>
  <c r="AG1903" i="2"/>
  <c r="AE2251" i="2"/>
  <c r="AF2251" i="2"/>
  <c r="AG2251" i="2"/>
  <c r="AF1329" i="2"/>
  <c r="AG1329" i="2"/>
  <c r="AE1329" i="2"/>
  <c r="AE300" i="2"/>
  <c r="AF300" i="2"/>
  <c r="AG300" i="2"/>
  <c r="AE450" i="2"/>
  <c r="AG450" i="2"/>
  <c r="AF450" i="2"/>
  <c r="AG379" i="2"/>
  <c r="AE379" i="2"/>
  <c r="AF379" i="2"/>
  <c r="AG460" i="2"/>
  <c r="AE460" i="2"/>
  <c r="AF460" i="2"/>
  <c r="AF346" i="2"/>
  <c r="AG346" i="2"/>
  <c r="AE346" i="2"/>
  <c r="AE799" i="2"/>
  <c r="AF799" i="2"/>
  <c r="AG799" i="2"/>
  <c r="AF894" i="2"/>
  <c r="AG894" i="2"/>
  <c r="AE894" i="2"/>
  <c r="AF1076" i="2"/>
  <c r="AG1076" i="2"/>
  <c r="AE1076" i="2"/>
  <c r="AF945" i="2"/>
  <c r="AG945" i="2"/>
  <c r="AE945" i="2"/>
  <c r="AE1197" i="2"/>
  <c r="AG1197" i="2"/>
  <c r="AF1197" i="2"/>
  <c r="AG1861" i="2"/>
  <c r="AE1861" i="2"/>
  <c r="AF1861" i="2"/>
  <c r="AE1947" i="2"/>
  <c r="AG1947" i="2"/>
  <c r="AF1947" i="2"/>
  <c r="AE971" i="2"/>
  <c r="AF971" i="2"/>
  <c r="AG971" i="2"/>
  <c r="AG2035" i="2"/>
  <c r="AF2035" i="2"/>
  <c r="AE2035" i="2"/>
  <c r="AE2107" i="2"/>
  <c r="AG2107" i="2"/>
  <c r="AF2107" i="2"/>
  <c r="AE1732" i="2"/>
  <c r="AG1732" i="2"/>
  <c r="AF1732" i="2"/>
  <c r="AG2272" i="2"/>
  <c r="AE2272" i="2"/>
  <c r="AF2272" i="2"/>
  <c r="AE2047" i="2"/>
  <c r="AG2047" i="2"/>
  <c r="AF2047" i="2"/>
  <c r="AG2313" i="2"/>
  <c r="AF2313" i="2"/>
  <c r="AE2313" i="2"/>
  <c r="AF1322" i="2"/>
  <c r="AE1322" i="2"/>
  <c r="AG1322" i="2"/>
  <c r="AG2072" i="2"/>
  <c r="AE2072" i="2"/>
  <c r="AF2072" i="2"/>
  <c r="AG1521" i="2"/>
  <c r="AF1521" i="2"/>
  <c r="AE1521" i="2"/>
  <c r="AF1513" i="2"/>
  <c r="AE1513" i="2"/>
  <c r="AG1513" i="2"/>
  <c r="AG559" i="2"/>
  <c r="AF559" i="2"/>
  <c r="AE559" i="2"/>
  <c r="AF1290" i="2"/>
  <c r="AE1290" i="2"/>
  <c r="AG1290" i="2"/>
  <c r="AG678" i="2"/>
  <c r="AF678" i="2"/>
  <c r="AE678" i="2"/>
  <c r="AG2283" i="2"/>
  <c r="AF2283" i="2"/>
  <c r="AE2283" i="2"/>
  <c r="AG691" i="2"/>
  <c r="AF691" i="2"/>
  <c r="AE691" i="2"/>
  <c r="AE1338" i="2"/>
  <c r="AG1338" i="2"/>
  <c r="AF1338" i="2"/>
  <c r="AE387" i="2"/>
  <c r="AF387" i="2"/>
  <c r="AG387" i="2"/>
  <c r="AE1114" i="2"/>
  <c r="AG1114" i="2"/>
  <c r="AF1114" i="2"/>
  <c r="AG1292" i="2"/>
  <c r="AF1292" i="2"/>
  <c r="AE1292" i="2"/>
  <c r="AG1444" i="2"/>
  <c r="AF1444" i="2"/>
  <c r="AE1444" i="2"/>
  <c r="AG53" i="2"/>
  <c r="AF53" i="2"/>
  <c r="AE53" i="2"/>
  <c r="AF624" i="2"/>
  <c r="AG624" i="2"/>
  <c r="AE624" i="2"/>
  <c r="AG808" i="2"/>
  <c r="AE808" i="2"/>
  <c r="AF808" i="2"/>
  <c r="AF269" i="2"/>
  <c r="AE269" i="2"/>
  <c r="AG269" i="2"/>
  <c r="AF1311" i="2"/>
  <c r="AE1311" i="2"/>
  <c r="AG1311" i="2"/>
  <c r="AE1280" i="2"/>
  <c r="AG1280" i="2"/>
  <c r="AF1280" i="2"/>
  <c r="AE1496" i="2"/>
  <c r="AG1496" i="2"/>
  <c r="AF1496" i="2"/>
  <c r="AG329" i="2"/>
  <c r="AE329" i="2"/>
  <c r="AF329" i="2"/>
  <c r="AG2230" i="2"/>
  <c r="AF2230" i="2"/>
  <c r="AE2230" i="2"/>
  <c r="AE1864" i="2"/>
  <c r="AF1864" i="2"/>
  <c r="AG1864" i="2"/>
  <c r="AF1527" i="2"/>
  <c r="AE1527" i="2"/>
  <c r="AG1527" i="2"/>
  <c r="AG1462" i="2"/>
  <c r="AE1462" i="2"/>
  <c r="AF1462" i="2"/>
  <c r="AE981" i="2"/>
  <c r="AF981" i="2"/>
  <c r="AG981" i="2"/>
  <c r="AG821" i="2"/>
  <c r="AF821" i="2"/>
  <c r="AE821" i="2"/>
  <c r="AF810" i="2"/>
  <c r="AE810" i="2"/>
  <c r="AG810" i="2"/>
  <c r="AE687" i="2"/>
  <c r="AF687" i="2"/>
  <c r="AG687" i="2"/>
  <c r="AE1530" i="2"/>
  <c r="AG1530" i="2"/>
  <c r="AF1530" i="2"/>
  <c r="AG2337" i="2"/>
  <c r="AF2337" i="2"/>
  <c r="AE2337" i="2"/>
  <c r="AG1532" i="2"/>
  <c r="AF1532" i="2"/>
  <c r="AE1532" i="2"/>
  <c r="AG1511" i="2"/>
  <c r="AE1511" i="2"/>
  <c r="AF1511" i="2"/>
  <c r="AE1036" i="2"/>
  <c r="AF1036" i="2"/>
  <c r="AG1036" i="2"/>
  <c r="AE2338" i="2"/>
  <c r="AF2338" i="2"/>
  <c r="AG2338" i="2"/>
  <c r="AE615" i="2"/>
  <c r="AF615" i="2"/>
  <c r="AG615" i="2"/>
  <c r="AF557" i="2"/>
  <c r="AE557" i="2"/>
  <c r="AG557" i="2"/>
  <c r="AG1507" i="2"/>
  <c r="AF1507" i="2"/>
  <c r="AE1507" i="2"/>
  <c r="AG1011" i="2"/>
  <c r="AE1011" i="2"/>
  <c r="AF1011" i="2"/>
  <c r="AF2333" i="2"/>
  <c r="AE2333" i="2"/>
  <c r="AG2333" i="2"/>
  <c r="AF321" i="2"/>
  <c r="AG321" i="2"/>
  <c r="AE321" i="2"/>
  <c r="AF1034" i="2"/>
  <c r="AG1034" i="2"/>
  <c r="AE1034" i="2"/>
  <c r="AE1457" i="2"/>
  <c r="AF1457" i="2"/>
  <c r="AG1457" i="2"/>
  <c r="AE1279" i="2"/>
  <c r="AF1279" i="2"/>
  <c r="AG1279" i="2"/>
  <c r="AE979" i="2"/>
  <c r="AF979" i="2"/>
  <c r="AG979" i="2"/>
  <c r="AF1009" i="2"/>
  <c r="AG1009" i="2"/>
  <c r="AE1009" i="2"/>
  <c r="AG1287" i="2"/>
  <c r="AF1287" i="2"/>
  <c r="AE1287" i="2"/>
  <c r="AG751" i="2"/>
  <c r="AF751" i="2"/>
  <c r="AE751" i="2"/>
  <c r="AE1006" i="2"/>
  <c r="AF1006" i="2"/>
  <c r="AG1006" i="2"/>
  <c r="AE552" i="2"/>
  <c r="AG552" i="2"/>
  <c r="AF552" i="2"/>
  <c r="AE750" i="2"/>
  <c r="AG750" i="2"/>
  <c r="AF750" i="2"/>
  <c r="AE155" i="2"/>
  <c r="AG155" i="2"/>
  <c r="AF155" i="2"/>
  <c r="AF964" i="2"/>
  <c r="AE964" i="2"/>
  <c r="AG964" i="2"/>
  <c r="AG169" i="2"/>
  <c r="AF169" i="2"/>
  <c r="AE169" i="2"/>
  <c r="AG349" i="2"/>
  <c r="AE349" i="2"/>
  <c r="AF349" i="2"/>
  <c r="AE838" i="2"/>
  <c r="AF838" i="2"/>
  <c r="AG838" i="2"/>
  <c r="AE718" i="2"/>
  <c r="AF718" i="2"/>
  <c r="AG718" i="2"/>
  <c r="AG78" i="2"/>
  <c r="AE78" i="2"/>
  <c r="AF78" i="2"/>
  <c r="AF365" i="2"/>
  <c r="AE365" i="2"/>
  <c r="AG365" i="2"/>
  <c r="AF220" i="2"/>
  <c r="AE220" i="2"/>
  <c r="AG220" i="2"/>
  <c r="AE359" i="2"/>
  <c r="AF359" i="2"/>
  <c r="AG359" i="2"/>
  <c r="AE612" i="2"/>
  <c r="AG612" i="2"/>
  <c r="AF612" i="2"/>
  <c r="AG384" i="2"/>
  <c r="AF384" i="2"/>
  <c r="AE384" i="2"/>
  <c r="AE285" i="2"/>
  <c r="AG285" i="2"/>
  <c r="AF285" i="2"/>
  <c r="AG241" i="2"/>
  <c r="AF241" i="2"/>
  <c r="AE241" i="2"/>
  <c r="AG536" i="2"/>
  <c r="AF536" i="2"/>
  <c r="AE536" i="2"/>
  <c r="AG528" i="2"/>
  <c r="AE528" i="2"/>
  <c r="AF528" i="2"/>
  <c r="AE712" i="2"/>
  <c r="AG712" i="2"/>
  <c r="AF712" i="2"/>
  <c r="AF76" i="2"/>
  <c r="AE76" i="2"/>
  <c r="AG76" i="2"/>
  <c r="AG83" i="2"/>
  <c r="AE83" i="2"/>
  <c r="AF83" i="2"/>
  <c r="AI646" i="2"/>
  <c r="AH1926" i="2"/>
  <c r="AI1936" i="2"/>
  <c r="AI937" i="2"/>
  <c r="AH969" i="2"/>
  <c r="AH1835" i="2"/>
  <c r="AI2209" i="2"/>
  <c r="AH1743" i="2"/>
  <c r="AH665" i="2"/>
  <c r="AI348" i="2"/>
  <c r="AH1161" i="2"/>
  <c r="AH1944" i="2"/>
  <c r="AI1891" i="2"/>
  <c r="AH2086" i="2"/>
  <c r="AI2327" i="2"/>
  <c r="AI249" i="2"/>
  <c r="AH298" i="2"/>
  <c r="AI1805" i="2"/>
  <c r="AH1621" i="2"/>
  <c r="AH1316" i="2"/>
  <c r="AH363" i="2"/>
  <c r="AI225" i="2"/>
  <c r="AH306" i="2"/>
  <c r="AI737" i="2"/>
  <c r="AH781" i="2"/>
  <c r="AH1557" i="2"/>
  <c r="AH406" i="2"/>
  <c r="AH855" i="2"/>
  <c r="AI539" i="2"/>
  <c r="AI1802" i="2"/>
  <c r="AI1468" i="2"/>
  <c r="AH1642" i="2"/>
  <c r="AH1421" i="2"/>
  <c r="AH1205" i="2"/>
  <c r="AI1183" i="2"/>
  <c r="AI1358" i="2"/>
  <c r="AH1892" i="2"/>
  <c r="AH1679" i="2"/>
  <c r="AI1929" i="2"/>
  <c r="AH952" i="2"/>
  <c r="AI2115" i="2"/>
  <c r="AH1320" i="2"/>
  <c r="AH503" i="2"/>
  <c r="AG1087" i="2"/>
  <c r="AF1087" i="2"/>
  <c r="AE1087" i="2"/>
  <c r="AE890" i="2"/>
  <c r="AG890" i="2"/>
  <c r="AF890" i="2"/>
  <c r="AF594" i="2"/>
  <c r="AG594" i="2"/>
  <c r="AE594" i="2"/>
  <c r="AF288" i="2"/>
  <c r="AG288" i="2"/>
  <c r="AE288" i="2"/>
  <c r="AF652" i="2"/>
  <c r="AG652" i="2"/>
  <c r="AE652" i="2"/>
  <c r="AE648" i="2"/>
  <c r="AG648" i="2"/>
  <c r="AF648" i="2"/>
  <c r="AG139" i="2"/>
  <c r="AE139" i="2"/>
  <c r="AF139" i="2"/>
  <c r="AE199" i="2"/>
  <c r="AG199" i="2"/>
  <c r="AF199" i="2"/>
  <c r="AF478" i="2"/>
  <c r="AE478" i="2"/>
  <c r="AG478" i="2"/>
  <c r="AF728" i="2"/>
  <c r="AG728" i="2"/>
  <c r="AE728" i="2"/>
  <c r="AE773" i="2"/>
  <c r="AG773" i="2"/>
  <c r="AF773" i="2"/>
  <c r="AG117" i="2"/>
  <c r="AF117" i="2"/>
  <c r="AE117" i="2"/>
  <c r="AE803" i="2"/>
  <c r="AG803" i="2"/>
  <c r="AF803" i="2"/>
  <c r="AF1067" i="2"/>
  <c r="AG1067" i="2"/>
  <c r="AE1067" i="2"/>
  <c r="AE774" i="2"/>
  <c r="AF774" i="2"/>
  <c r="AG774" i="2"/>
  <c r="AE2140" i="2"/>
  <c r="AG2140" i="2"/>
  <c r="AF2140" i="2"/>
  <c r="AE1359" i="2"/>
  <c r="AF1359" i="2"/>
  <c r="AG1359" i="2"/>
  <c r="AE1138" i="2"/>
  <c r="AG1138" i="2"/>
  <c r="AF1138" i="2"/>
  <c r="AE1614" i="2"/>
  <c r="AG1614" i="2"/>
  <c r="AF1614" i="2"/>
  <c r="AE1616" i="2"/>
  <c r="AF1616" i="2"/>
  <c r="AG1616" i="2"/>
  <c r="AG1585" i="2"/>
  <c r="AF1585" i="2"/>
  <c r="AE1585" i="2"/>
  <c r="AG1716" i="2"/>
  <c r="AE1716" i="2"/>
  <c r="AF1716" i="2"/>
  <c r="AG1890" i="2"/>
  <c r="AE1890" i="2"/>
  <c r="AF1890" i="2"/>
  <c r="AE1733" i="2"/>
  <c r="AG1733" i="2"/>
  <c r="AF1733" i="2"/>
  <c r="AE2190" i="2"/>
  <c r="AG2190" i="2"/>
  <c r="AF2190" i="2"/>
  <c r="AE2225" i="2"/>
  <c r="AF2225" i="2"/>
  <c r="AG2225" i="2"/>
  <c r="AE453" i="2"/>
  <c r="AG453" i="2"/>
  <c r="AF453" i="2"/>
  <c r="AE302" i="2"/>
  <c r="AG302" i="2"/>
  <c r="AF302" i="2"/>
  <c r="AG868" i="2"/>
  <c r="AF868" i="2"/>
  <c r="AE868" i="2"/>
  <c r="AE577" i="2"/>
  <c r="AG577" i="2"/>
  <c r="AF577" i="2"/>
  <c r="AE17" i="2"/>
  <c r="AF17" i="2"/>
  <c r="AG17" i="2"/>
  <c r="AG670" i="2"/>
  <c r="AF670" i="2"/>
  <c r="AE670" i="2"/>
  <c r="AG1196" i="2"/>
  <c r="AE1196" i="2"/>
  <c r="AF1196" i="2"/>
  <c r="AG1180" i="2"/>
  <c r="AF1180" i="2"/>
  <c r="AE1180" i="2"/>
  <c r="AE1376" i="2"/>
  <c r="AF1376" i="2"/>
  <c r="AG1376" i="2"/>
  <c r="AF1357" i="2"/>
  <c r="AG1357" i="2"/>
  <c r="AE1357" i="2"/>
  <c r="AG1841" i="2"/>
  <c r="AE1841" i="2"/>
  <c r="AF1841" i="2"/>
  <c r="AE1580" i="2"/>
  <c r="AG1580" i="2"/>
  <c r="AF1580" i="2"/>
  <c r="AE1646" i="2"/>
  <c r="AF1646" i="2"/>
  <c r="AG1646" i="2"/>
  <c r="AE1636" i="2"/>
  <c r="AG1636" i="2"/>
  <c r="AF1636" i="2"/>
  <c r="AG1430" i="2"/>
  <c r="AE1430" i="2"/>
  <c r="AF1430" i="2"/>
  <c r="AF2250" i="2"/>
  <c r="AE2250" i="2"/>
  <c r="AG2250" i="2"/>
  <c r="AE2085" i="2"/>
  <c r="AF2085" i="2"/>
  <c r="AG2085" i="2"/>
  <c r="AF1990" i="2"/>
  <c r="AE1990" i="2"/>
  <c r="AG1990" i="2"/>
  <c r="AG1787" i="2"/>
  <c r="AF1787" i="2"/>
  <c r="AE1787" i="2"/>
  <c r="AF2273" i="2"/>
  <c r="AE2273" i="2"/>
  <c r="AG2273" i="2"/>
  <c r="AE184" i="2"/>
  <c r="AF184" i="2"/>
  <c r="AG184" i="2"/>
  <c r="AG192" i="2"/>
  <c r="AF192" i="2"/>
  <c r="AE192" i="2"/>
  <c r="AF141" i="2"/>
  <c r="AG141" i="2"/>
  <c r="AE141" i="2"/>
  <c r="AF403" i="2"/>
  <c r="AE403" i="2"/>
  <c r="AG403" i="2"/>
  <c r="AE347" i="2"/>
  <c r="AG347" i="2"/>
  <c r="AF347" i="2"/>
  <c r="AG357" i="2"/>
  <c r="AF357" i="2"/>
  <c r="AE357" i="2"/>
  <c r="AF149" i="2"/>
  <c r="AE149" i="2"/>
  <c r="AG149" i="2"/>
  <c r="AF943" i="2"/>
  <c r="AG943" i="2"/>
  <c r="AE943" i="2"/>
  <c r="AF953" i="2"/>
  <c r="AG953" i="2"/>
  <c r="AE953" i="2"/>
  <c r="AF919" i="2"/>
  <c r="AG919" i="2"/>
  <c r="AE919" i="2"/>
  <c r="AF1260" i="2"/>
  <c r="AE1260" i="2"/>
  <c r="AG1260" i="2"/>
  <c r="AG2278" i="2"/>
  <c r="AE2278" i="2"/>
  <c r="AF2278" i="2"/>
  <c r="AE1717" i="2"/>
  <c r="AF1717" i="2"/>
  <c r="AG1717" i="2"/>
  <c r="AG1750" i="2"/>
  <c r="AE1750" i="2"/>
  <c r="AF1750" i="2"/>
  <c r="AF2228" i="2"/>
  <c r="AG2228" i="2"/>
  <c r="AE2228" i="2"/>
  <c r="AF2246" i="2"/>
  <c r="AG2246" i="2"/>
  <c r="AE2246" i="2"/>
  <c r="AG2048" i="2"/>
  <c r="AF2048" i="2"/>
  <c r="AE2048" i="2"/>
  <c r="AE1997" i="2"/>
  <c r="AG1997" i="2"/>
  <c r="AF1997" i="2"/>
  <c r="AG1856" i="2"/>
  <c r="AF1856" i="2"/>
  <c r="AE1856" i="2"/>
  <c r="AE2249" i="2"/>
  <c r="AF2249" i="2"/>
  <c r="AG2249" i="2"/>
  <c r="AF2319" i="2"/>
  <c r="AG2319" i="2"/>
  <c r="AE2319" i="2"/>
  <c r="AF446" i="2"/>
  <c r="AG446" i="2"/>
  <c r="AE446" i="2"/>
  <c r="AG410" i="2"/>
  <c r="AE410" i="2"/>
  <c r="AF410" i="2"/>
  <c r="AG67" i="2"/>
  <c r="AE67" i="2"/>
  <c r="AF67" i="2"/>
  <c r="AE19" i="2"/>
  <c r="AG19" i="2"/>
  <c r="AF19" i="2"/>
  <c r="AF676" i="2"/>
  <c r="AE676" i="2"/>
  <c r="AG676" i="2"/>
  <c r="AG231" i="2"/>
  <c r="AE231" i="2"/>
  <c r="AF231" i="2"/>
  <c r="AF886" i="2"/>
  <c r="AE886" i="2"/>
  <c r="AG886" i="2"/>
  <c r="AF782" i="2"/>
  <c r="AE782" i="2"/>
  <c r="AG782" i="2"/>
  <c r="AF2295" i="2"/>
  <c r="AG2295" i="2"/>
  <c r="AE2295" i="2"/>
  <c r="AF1747" i="2"/>
  <c r="AG1747" i="2"/>
  <c r="AE1747" i="2"/>
  <c r="AG1134" i="2"/>
  <c r="AF1134" i="2"/>
  <c r="AE1134" i="2"/>
  <c r="AE1610" i="2"/>
  <c r="AF1610" i="2"/>
  <c r="AG1610" i="2"/>
  <c r="AG965" i="2"/>
  <c r="AE965" i="2"/>
  <c r="AF965" i="2"/>
  <c r="AF2271" i="2"/>
  <c r="AE2271" i="2"/>
  <c r="AG2271" i="2"/>
  <c r="AE2256" i="2"/>
  <c r="AF2256" i="2"/>
  <c r="AG2256" i="2"/>
  <c r="AE1748" i="2"/>
  <c r="AF1748" i="2"/>
  <c r="AG1748" i="2"/>
  <c r="AE2002" i="2"/>
  <c r="AF2002" i="2"/>
  <c r="AG2002" i="2"/>
  <c r="AG1266" i="2"/>
  <c r="AF1266" i="2"/>
  <c r="AE1266" i="2"/>
  <c r="AE1637" i="2"/>
  <c r="AF1637" i="2"/>
  <c r="AG1637" i="2"/>
  <c r="AE2096" i="2"/>
  <c r="AF2096" i="2"/>
  <c r="AG2096" i="2"/>
  <c r="AE2320" i="2"/>
  <c r="AG2320" i="2"/>
  <c r="AF2320" i="2"/>
  <c r="AG1433" i="2"/>
  <c r="AF1433" i="2"/>
  <c r="AE1433" i="2"/>
  <c r="AF250" i="2"/>
  <c r="AG250" i="2"/>
  <c r="AE250" i="2"/>
  <c r="AG22" i="2"/>
  <c r="AE22" i="2"/>
  <c r="AF22" i="2"/>
  <c r="AF151" i="2"/>
  <c r="AG151" i="2"/>
  <c r="AE151" i="2"/>
  <c r="AG949" i="2"/>
  <c r="AF949" i="2"/>
  <c r="AE949" i="2"/>
  <c r="AE247" i="2"/>
  <c r="AG247" i="2"/>
  <c r="AF247" i="2"/>
  <c r="AG674" i="2"/>
  <c r="AF674" i="2"/>
  <c r="AE674" i="2"/>
  <c r="AG912" i="2"/>
  <c r="AF912" i="2"/>
  <c r="AE912" i="2"/>
  <c r="AG1078" i="2"/>
  <c r="AF1078" i="2"/>
  <c r="AE1078" i="2"/>
  <c r="AE2103" i="2"/>
  <c r="AG2103" i="2"/>
  <c r="AF2103" i="2"/>
  <c r="AE1677" i="2"/>
  <c r="AG1677" i="2"/>
  <c r="AF1677" i="2"/>
  <c r="AF1910" i="2"/>
  <c r="AG1910" i="2"/>
  <c r="AE1910" i="2"/>
  <c r="AF1207" i="2"/>
  <c r="AE1207" i="2"/>
  <c r="AG1207" i="2"/>
  <c r="AE2139" i="2"/>
  <c r="AG2139" i="2"/>
  <c r="AF2139" i="2"/>
  <c r="AE1893" i="2"/>
  <c r="AG1893" i="2"/>
  <c r="AF1893" i="2"/>
  <c r="AG1900" i="2"/>
  <c r="AF1900" i="2"/>
  <c r="AE1900" i="2"/>
  <c r="AG1849" i="2"/>
  <c r="AE1849" i="2"/>
  <c r="AF1849" i="2"/>
  <c r="AF2169" i="2"/>
  <c r="AE2169" i="2"/>
  <c r="AG2169" i="2"/>
  <c r="AF2157" i="2"/>
  <c r="AE2157" i="2"/>
  <c r="AG2157" i="2"/>
  <c r="AE2245" i="2"/>
  <c r="AG2245" i="2"/>
  <c r="AF2245" i="2"/>
  <c r="AG427" i="2"/>
  <c r="AE427" i="2"/>
  <c r="AF427" i="2"/>
  <c r="AG527" i="2"/>
  <c r="AE527" i="2"/>
  <c r="AF527" i="2"/>
  <c r="AG301" i="2"/>
  <c r="AF301" i="2"/>
  <c r="AE301" i="2"/>
  <c r="AE425" i="2"/>
  <c r="AG425" i="2"/>
  <c r="AF425" i="2"/>
  <c r="AE233" i="2"/>
  <c r="AF233" i="2"/>
  <c r="AG233" i="2"/>
  <c r="AE711" i="2"/>
  <c r="AF711" i="2"/>
  <c r="AG711" i="2"/>
  <c r="AF413" i="2"/>
  <c r="AG413" i="2"/>
  <c r="AE413" i="2"/>
  <c r="AF1190" i="2"/>
  <c r="AE1190" i="2"/>
  <c r="AG1190" i="2"/>
  <c r="AG850" i="2"/>
  <c r="AF850" i="2"/>
  <c r="AE850" i="2"/>
  <c r="AG1946" i="2"/>
  <c r="AE1946" i="2"/>
  <c r="AF1946" i="2"/>
  <c r="AF1152" i="2"/>
  <c r="AE1152" i="2"/>
  <c r="AG1152" i="2"/>
  <c r="AG1721" i="2"/>
  <c r="AE1721" i="2"/>
  <c r="AF1721" i="2"/>
  <c r="AG1795" i="2"/>
  <c r="AE1795" i="2"/>
  <c r="AF1795" i="2"/>
  <c r="AF1837" i="2"/>
  <c r="AE1837" i="2"/>
  <c r="AG1837" i="2"/>
  <c r="AF1618" i="2"/>
  <c r="AG1618" i="2"/>
  <c r="AE1618" i="2"/>
  <c r="AE2049" i="2"/>
  <c r="AG2049" i="2"/>
  <c r="AF2049" i="2"/>
  <c r="AE2051" i="2"/>
  <c r="AF2051" i="2"/>
  <c r="AG2051" i="2"/>
  <c r="AE1885" i="2"/>
  <c r="AF1885" i="2"/>
  <c r="AG1885" i="2"/>
  <c r="AF1778" i="2"/>
  <c r="AG1778" i="2"/>
  <c r="AE1778" i="2"/>
  <c r="AF2254" i="2"/>
  <c r="AG2254" i="2"/>
  <c r="AE2254" i="2"/>
  <c r="AF2198" i="2"/>
  <c r="AE2198" i="2"/>
  <c r="AG2198" i="2"/>
  <c r="AG416" i="2"/>
  <c r="AF416" i="2"/>
  <c r="AE416" i="2"/>
  <c r="AE613" i="2"/>
  <c r="AF613" i="2"/>
  <c r="AG613" i="2"/>
  <c r="AG90" i="2"/>
  <c r="AE90" i="2"/>
  <c r="AF90" i="2"/>
  <c r="AG283" i="2"/>
  <c r="AE283" i="2"/>
  <c r="AF283" i="2"/>
  <c r="AE477" i="2"/>
  <c r="AF477" i="2"/>
  <c r="AG477" i="2"/>
  <c r="AG429" i="2"/>
  <c r="AF429" i="2"/>
  <c r="AE429" i="2"/>
  <c r="AE771" i="2"/>
  <c r="AG771" i="2"/>
  <c r="AF771" i="2"/>
  <c r="AF1097" i="2"/>
  <c r="AG1097" i="2"/>
  <c r="AE1097" i="2"/>
  <c r="AG866" i="2"/>
  <c r="AE866" i="2"/>
  <c r="AF866" i="2"/>
  <c r="AG918" i="2"/>
  <c r="AF918" i="2"/>
  <c r="AE918" i="2"/>
  <c r="AF1774" i="2"/>
  <c r="AE1774" i="2"/>
  <c r="AG1774" i="2"/>
  <c r="AE1199" i="2"/>
  <c r="AG1199" i="2"/>
  <c r="AF1199" i="2"/>
  <c r="AG961" i="2"/>
  <c r="AF961" i="2"/>
  <c r="AE961" i="2"/>
  <c r="AF2000" i="2"/>
  <c r="AG2000" i="2"/>
  <c r="AE2000" i="2"/>
  <c r="AE2012" i="2"/>
  <c r="AG2012" i="2"/>
  <c r="AF2012" i="2"/>
  <c r="AG1964" i="2"/>
  <c r="AF1964" i="2"/>
  <c r="AE1964" i="2"/>
  <c r="AG2065" i="2"/>
  <c r="AF2065" i="2"/>
  <c r="AE2065" i="2"/>
  <c r="AE1832" i="2"/>
  <c r="AF1832" i="2"/>
  <c r="AG1832" i="2"/>
  <c r="AF2011" i="2"/>
  <c r="AG2011" i="2"/>
  <c r="AE2011" i="2"/>
  <c r="AF2052" i="2"/>
  <c r="AG2052" i="2"/>
  <c r="AE2052" i="2"/>
  <c r="AF2306" i="2"/>
  <c r="AG2306" i="2"/>
  <c r="AE2306" i="2"/>
  <c r="AG1314" i="2"/>
  <c r="AE1314" i="2"/>
  <c r="AF1314" i="2"/>
  <c r="AE227" i="2"/>
  <c r="AG227" i="2"/>
  <c r="AF227" i="2"/>
  <c r="AG862" i="2"/>
  <c r="AE862" i="2"/>
  <c r="AF862" i="2"/>
  <c r="AG704" i="2"/>
  <c r="AF704" i="2"/>
  <c r="AE704" i="2"/>
  <c r="AE667" i="2"/>
  <c r="AG667" i="2"/>
  <c r="AF667" i="2"/>
  <c r="AG203" i="2"/>
  <c r="AE203" i="2"/>
  <c r="AF203" i="2"/>
  <c r="AF1093" i="2"/>
  <c r="AE1093" i="2"/>
  <c r="AG1093" i="2"/>
  <c r="AG664" i="2"/>
  <c r="AF664" i="2"/>
  <c r="AE664" i="2"/>
  <c r="AG1889" i="2"/>
  <c r="AF1889" i="2"/>
  <c r="AE1889" i="2"/>
  <c r="AF856" i="2"/>
  <c r="AG856" i="2"/>
  <c r="AE856" i="2"/>
  <c r="AE1271" i="2"/>
  <c r="AG1271" i="2"/>
  <c r="AF1271" i="2"/>
  <c r="AF2207" i="2"/>
  <c r="AE2207" i="2"/>
  <c r="AG2207" i="2"/>
  <c r="AG2092" i="2"/>
  <c r="AF2092" i="2"/>
  <c r="AE2092" i="2"/>
  <c r="AG1246" i="2"/>
  <c r="AF1246" i="2"/>
  <c r="AE1246" i="2"/>
  <c r="AF1132" i="2"/>
  <c r="AE1132" i="2"/>
  <c r="AG1132" i="2"/>
  <c r="AF2206" i="2"/>
  <c r="AG2206" i="2"/>
  <c r="AE2206" i="2"/>
  <c r="AG1622" i="2"/>
  <c r="AF1622" i="2"/>
  <c r="AE1622" i="2"/>
  <c r="AG1423" i="2"/>
  <c r="AE1423" i="2"/>
  <c r="AF1423" i="2"/>
  <c r="AG2087" i="2"/>
  <c r="AE2087" i="2"/>
  <c r="AF2087" i="2"/>
  <c r="AE2095" i="2"/>
  <c r="AG2095" i="2"/>
  <c r="AF2095" i="2"/>
  <c r="AG1494" i="2"/>
  <c r="AE1494" i="2"/>
  <c r="AF1494" i="2"/>
  <c r="AG1863" i="2"/>
  <c r="AE1863" i="2"/>
  <c r="AF1863" i="2"/>
  <c r="AG1039" i="2"/>
  <c r="AF1039" i="2"/>
  <c r="AE1039" i="2"/>
  <c r="AE257" i="2"/>
  <c r="AF257" i="2"/>
  <c r="AG257" i="2"/>
  <c r="AF2177" i="2"/>
  <c r="AG2177" i="2"/>
  <c r="AE2177" i="2"/>
  <c r="AF2231" i="2"/>
  <c r="AE2231" i="2"/>
  <c r="AG2231" i="2"/>
  <c r="AG385" i="2"/>
  <c r="AE385" i="2"/>
  <c r="AF385" i="2"/>
  <c r="AF688" i="2"/>
  <c r="AG688" i="2"/>
  <c r="AE688" i="2"/>
  <c r="AF1289" i="2"/>
  <c r="AG1289" i="2"/>
  <c r="AE1289" i="2"/>
  <c r="AE1336" i="2"/>
  <c r="AF1336" i="2"/>
  <c r="AG1336" i="2"/>
  <c r="AG156" i="2"/>
  <c r="AF156" i="2"/>
  <c r="AE156" i="2"/>
  <c r="AG1343" i="2"/>
  <c r="AF1343" i="2"/>
  <c r="AE1343" i="2"/>
  <c r="AG1115" i="2"/>
  <c r="AF1115" i="2"/>
  <c r="AE1115" i="2"/>
  <c r="AG260" i="2"/>
  <c r="AE260" i="2"/>
  <c r="AF260" i="2"/>
  <c r="AF924" i="2"/>
  <c r="AE924" i="2"/>
  <c r="AG924" i="2"/>
  <c r="AG1395" i="2"/>
  <c r="AE1395" i="2"/>
  <c r="AF1395" i="2"/>
  <c r="AE685" i="2"/>
  <c r="AG685" i="2"/>
  <c r="AF685" i="2"/>
  <c r="AE625" i="2"/>
  <c r="AG625" i="2"/>
  <c r="AF625" i="2"/>
  <c r="AF1492" i="2"/>
  <c r="AE1492" i="2"/>
  <c r="AG1492" i="2"/>
  <c r="AF1599" i="2"/>
  <c r="AG1599" i="2"/>
  <c r="AE1599" i="2"/>
  <c r="AG1313" i="2"/>
  <c r="AE1313" i="2"/>
  <c r="AF1313" i="2"/>
  <c r="AG684" i="2"/>
  <c r="AE684" i="2"/>
  <c r="AF684" i="2"/>
  <c r="AF562" i="2"/>
  <c r="AG562" i="2"/>
  <c r="AE562" i="2"/>
  <c r="AE1811" i="2"/>
  <c r="AG1811" i="2"/>
  <c r="AF1811" i="2"/>
  <c r="AF328" i="2"/>
  <c r="AE328" i="2"/>
  <c r="AG328" i="2"/>
  <c r="AF263" i="2"/>
  <c r="AE263" i="2"/>
  <c r="AG263" i="2"/>
  <c r="AF1469" i="2"/>
  <c r="AE1469" i="2"/>
  <c r="AG1469" i="2"/>
  <c r="AE822" i="2"/>
  <c r="AF822" i="2"/>
  <c r="AG822" i="2"/>
  <c r="AG1038" i="2"/>
  <c r="AF1038" i="2"/>
  <c r="AE1038" i="2"/>
  <c r="AG1104" i="2"/>
  <c r="AE1104" i="2"/>
  <c r="AF1104" i="2"/>
  <c r="AF1101" i="2"/>
  <c r="AG1101" i="2"/>
  <c r="AE1101" i="2"/>
  <c r="AE1029" i="2"/>
  <c r="AF1029" i="2"/>
  <c r="AG1029" i="2"/>
  <c r="AG620" i="2"/>
  <c r="AF620" i="2"/>
  <c r="AE620" i="2"/>
  <c r="AG325" i="2"/>
  <c r="AE325" i="2"/>
  <c r="AF325" i="2"/>
  <c r="AE1003" i="2"/>
  <c r="AG1003" i="2"/>
  <c r="AF1003" i="2"/>
  <c r="AF1013" i="2"/>
  <c r="AG1013" i="2"/>
  <c r="AE1013" i="2"/>
  <c r="AF1306" i="2"/>
  <c r="AG1306" i="2"/>
  <c r="AE1306" i="2"/>
  <c r="AE1321" i="2"/>
  <c r="AF1321" i="2"/>
  <c r="AG1321" i="2"/>
  <c r="AE259" i="2"/>
  <c r="AF259" i="2"/>
  <c r="AG259" i="2"/>
  <c r="AF1000" i="2"/>
  <c r="AE1000" i="2"/>
  <c r="AG1000" i="2"/>
  <c r="AE816" i="2"/>
  <c r="AG816" i="2"/>
  <c r="AF816" i="2"/>
  <c r="AF266" i="2"/>
  <c r="AE266" i="2"/>
  <c r="AG266" i="2"/>
  <c r="AF1117" i="2"/>
  <c r="AE1117" i="2"/>
  <c r="AG1117" i="2"/>
  <c r="AF2229" i="2"/>
  <c r="AE2229" i="2"/>
  <c r="AG2229" i="2"/>
  <c r="AG2281" i="2"/>
  <c r="AF2281" i="2"/>
  <c r="AE2281" i="2"/>
  <c r="AF1318" i="2"/>
  <c r="AG1318" i="2"/>
  <c r="AE1318" i="2"/>
  <c r="AG922" i="2"/>
  <c r="AE922" i="2"/>
  <c r="AF922" i="2"/>
  <c r="AE1518" i="2"/>
  <c r="AF1518" i="2"/>
  <c r="AG1518" i="2"/>
  <c r="AG1490" i="2"/>
  <c r="AF1490" i="2"/>
  <c r="AE1490" i="2"/>
  <c r="AE1032" i="2"/>
  <c r="AG1032" i="2"/>
  <c r="AF1032" i="2"/>
  <c r="AE1481" i="2"/>
  <c r="AG1481" i="2"/>
  <c r="AF1481" i="2"/>
  <c r="AF1479" i="2"/>
  <c r="AE1479" i="2"/>
  <c r="AG1479" i="2"/>
  <c r="AE491" i="2"/>
  <c r="AG491" i="2"/>
  <c r="AF491" i="2"/>
  <c r="AE587" i="2"/>
  <c r="AG587" i="2"/>
  <c r="AF587" i="2"/>
  <c r="AE290" i="2"/>
  <c r="AG290" i="2"/>
  <c r="AF290" i="2"/>
  <c r="AF1213" i="2"/>
  <c r="AE1213" i="2"/>
  <c r="AG1213" i="2"/>
  <c r="AG118" i="2"/>
  <c r="AE118" i="2"/>
  <c r="AF118" i="2"/>
  <c r="AG426" i="2"/>
  <c r="AF426" i="2"/>
  <c r="AE426" i="2"/>
  <c r="AG188" i="2"/>
  <c r="AF188" i="2"/>
  <c r="AE188" i="2"/>
  <c r="AF451" i="2"/>
  <c r="AG451" i="2"/>
  <c r="AE451" i="2"/>
  <c r="AE356" i="2"/>
  <c r="AF356" i="2"/>
  <c r="AG356" i="2"/>
  <c r="AF286" i="2"/>
  <c r="AE286" i="2"/>
  <c r="AG286" i="2"/>
  <c r="AF433" i="2"/>
  <c r="AE433" i="2"/>
  <c r="AG433" i="2"/>
  <c r="AG97" i="2"/>
  <c r="AE97" i="2"/>
  <c r="AF97" i="2"/>
  <c r="AG147" i="2"/>
  <c r="AF147" i="2"/>
  <c r="AE147" i="2"/>
  <c r="AF77" i="2"/>
  <c r="AE77" i="2"/>
  <c r="AG77" i="2"/>
  <c r="AG41" i="2"/>
  <c r="AE41" i="2"/>
  <c r="AF41" i="2"/>
  <c r="AE152" i="2"/>
  <c r="AF152" i="2"/>
  <c r="AG152" i="2"/>
  <c r="AG424" i="2"/>
  <c r="AE424" i="2"/>
  <c r="AF424" i="2"/>
  <c r="AE186" i="2"/>
  <c r="AF186" i="2"/>
  <c r="AG186" i="2"/>
  <c r="AF1699" i="2"/>
  <c r="AE1699" i="2"/>
  <c r="AG1699" i="2"/>
  <c r="AH646" i="2"/>
  <c r="AI1926" i="2"/>
  <c r="AH1936" i="2"/>
  <c r="AI1835" i="2"/>
  <c r="AI1743" i="2"/>
  <c r="AI665" i="2"/>
  <c r="AH348" i="2"/>
  <c r="AI1161" i="2"/>
  <c r="AI1944" i="2"/>
  <c r="AH1891" i="2"/>
  <c r="AI2086" i="2"/>
  <c r="AH2327" i="2"/>
  <c r="AH1681" i="2"/>
  <c r="AH1167" i="2"/>
  <c r="AH1789" i="2"/>
  <c r="AI1307" i="2"/>
  <c r="AI1316" i="2"/>
  <c r="AI363" i="2"/>
  <c r="AH131" i="2"/>
  <c r="AI306" i="2"/>
  <c r="AI1411" i="2"/>
  <c r="AI2142" i="2"/>
  <c r="AH1756" i="2"/>
  <c r="AH737" i="2"/>
  <c r="AI781" i="2"/>
  <c r="AI1557" i="2"/>
  <c r="AH539" i="2"/>
  <c r="AI645" i="2"/>
  <c r="AH1468" i="2"/>
  <c r="AI1205" i="2"/>
  <c r="AH1183" i="2"/>
  <c r="AH899" i="2"/>
  <c r="AI1892" i="2"/>
  <c r="AI1679" i="2"/>
  <c r="AI952" i="2"/>
  <c r="AH2019" i="2"/>
  <c r="AH1759" i="2"/>
  <c r="Z1180" i="2"/>
  <c r="Z1181" i="2"/>
  <c r="AH2336" i="2"/>
  <c r="AE400" i="2"/>
  <c r="AG400" i="2"/>
  <c r="AF400" i="2"/>
  <c r="AE655" i="2"/>
  <c r="AF655" i="2"/>
  <c r="AG655" i="2"/>
  <c r="AF417" i="2"/>
  <c r="AE417" i="2"/>
  <c r="AG417" i="2"/>
  <c r="AG1133" i="2"/>
  <c r="AF1133" i="2"/>
  <c r="AE1133" i="2"/>
  <c r="AE243" i="2"/>
  <c r="AG243" i="2"/>
  <c r="AF243" i="2"/>
  <c r="AE239" i="2"/>
  <c r="AG239" i="2"/>
  <c r="AF239" i="2"/>
  <c r="AE657" i="2"/>
  <c r="AG657" i="2"/>
  <c r="AF657" i="2"/>
  <c r="AF401" i="2"/>
  <c r="AE401" i="2"/>
  <c r="AG401" i="2"/>
  <c r="AF884" i="2"/>
  <c r="AE884" i="2"/>
  <c r="AG884" i="2"/>
  <c r="AF73" i="2"/>
  <c r="AE73" i="2"/>
  <c r="AG73" i="2"/>
  <c r="AE860" i="2"/>
  <c r="AG860" i="2"/>
  <c r="AF860" i="2"/>
  <c r="AG296" i="2"/>
  <c r="AE296" i="2"/>
  <c r="AF296" i="2"/>
  <c r="AG709" i="2"/>
  <c r="AE709" i="2"/>
  <c r="AF709" i="2"/>
  <c r="AE1096" i="2"/>
  <c r="AG1096" i="2"/>
  <c r="AF1096" i="2"/>
  <c r="AE950" i="2"/>
  <c r="AF950" i="2"/>
  <c r="AG950" i="2"/>
  <c r="AE1254" i="2"/>
  <c r="AG1254" i="2"/>
  <c r="AF1254" i="2"/>
  <c r="AF1416" i="2"/>
  <c r="AG1416" i="2"/>
  <c r="AE1416" i="2"/>
  <c r="AE1558" i="2"/>
  <c r="AF1558" i="2"/>
  <c r="AG1558" i="2"/>
  <c r="AE1882" i="2"/>
  <c r="AF1882" i="2"/>
  <c r="AG1882" i="2"/>
  <c r="AF1911" i="2"/>
  <c r="AE1911" i="2"/>
  <c r="AG1911" i="2"/>
  <c r="AF1671" i="2"/>
  <c r="AG1671" i="2"/>
  <c r="AE1671" i="2"/>
  <c r="AE1790" i="2"/>
  <c r="AG1790" i="2"/>
  <c r="AF1790" i="2"/>
  <c r="AE2034" i="2"/>
  <c r="AG2034" i="2"/>
  <c r="AF2034" i="2"/>
  <c r="AE1640" i="2"/>
  <c r="AG1640" i="2"/>
  <c r="AF1640" i="2"/>
  <c r="AE2143" i="2"/>
  <c r="AG2143" i="2"/>
  <c r="AF2143" i="2"/>
  <c r="AE2265" i="2"/>
  <c r="AG2265" i="2"/>
  <c r="AF2265" i="2"/>
  <c r="AF408" i="2"/>
  <c r="AG408" i="2"/>
  <c r="AE408" i="2"/>
  <c r="AF229" i="2"/>
  <c r="AE229" i="2"/>
  <c r="AG229" i="2"/>
  <c r="AG1250" i="2"/>
  <c r="AF1250" i="2"/>
  <c r="AE1250" i="2"/>
  <c r="AG653" i="2"/>
  <c r="AE653" i="2"/>
  <c r="AF653" i="2"/>
  <c r="AF133" i="2"/>
  <c r="AE133" i="2"/>
  <c r="AG133" i="2"/>
  <c r="AF725" i="2"/>
  <c r="AE725" i="2"/>
  <c r="AG725" i="2"/>
  <c r="AG1375" i="2"/>
  <c r="AF1375" i="2"/>
  <c r="AE1375" i="2"/>
  <c r="AF1628" i="2"/>
  <c r="AE1628" i="2"/>
  <c r="AG1628" i="2"/>
  <c r="AF1211" i="2"/>
  <c r="AG1211" i="2"/>
  <c r="AE1211" i="2"/>
  <c r="AF1414" i="2"/>
  <c r="AE1414" i="2"/>
  <c r="AG1414" i="2"/>
  <c r="AF1988" i="2"/>
  <c r="AE1988" i="2"/>
  <c r="AG1988" i="2"/>
  <c r="AG1685" i="2"/>
  <c r="AE1685" i="2"/>
  <c r="AF1685" i="2"/>
  <c r="AE1824" i="2"/>
  <c r="AF1824" i="2"/>
  <c r="AG1824" i="2"/>
  <c r="AE1950" i="2"/>
  <c r="AF1950" i="2"/>
  <c r="AG1950" i="2"/>
  <c r="AE1691" i="2"/>
  <c r="AG1691" i="2"/>
  <c r="AF1691" i="2"/>
  <c r="AG1741" i="2"/>
  <c r="AE1741" i="2"/>
  <c r="AF1741" i="2"/>
  <c r="AG2155" i="2"/>
  <c r="AE2155" i="2"/>
  <c r="AF2155" i="2"/>
  <c r="AF1981" i="2"/>
  <c r="AG1981" i="2"/>
  <c r="AE1981" i="2"/>
  <c r="AE1840" i="2"/>
  <c r="AF1840" i="2"/>
  <c r="AG1840" i="2"/>
  <c r="AE2145" i="2"/>
  <c r="AF2145" i="2"/>
  <c r="AG2145" i="2"/>
  <c r="AE74" i="2"/>
  <c r="AG74" i="2"/>
  <c r="AF74" i="2"/>
  <c r="AF86" i="2"/>
  <c r="AE86" i="2"/>
  <c r="AG86" i="2"/>
  <c r="AG659" i="2"/>
  <c r="AE659" i="2"/>
  <c r="AF659" i="2"/>
  <c r="AG658" i="2"/>
  <c r="AE658" i="2"/>
  <c r="AF658" i="2"/>
  <c r="AE579" i="2"/>
  <c r="AG579" i="2"/>
  <c r="AF579" i="2"/>
  <c r="AG732" i="2"/>
  <c r="AE732" i="2"/>
  <c r="AF732" i="2"/>
  <c r="AG96" i="2"/>
  <c r="AE96" i="2"/>
  <c r="AF96" i="2"/>
  <c r="AE1139" i="2"/>
  <c r="AF1139" i="2"/>
  <c r="AG1139" i="2"/>
  <c r="AE864" i="2"/>
  <c r="AF864" i="2"/>
  <c r="AG864" i="2"/>
  <c r="AF1200" i="2"/>
  <c r="AE1200" i="2"/>
  <c r="AG1200" i="2"/>
  <c r="AG2244" i="2"/>
  <c r="AE2244" i="2"/>
  <c r="AF2244" i="2"/>
  <c r="AE1356" i="2"/>
  <c r="AG1356" i="2"/>
  <c r="AF1356" i="2"/>
  <c r="AE1800" i="2"/>
  <c r="AF1800" i="2"/>
  <c r="AG1800" i="2"/>
  <c r="AG1647" i="2"/>
  <c r="AE1647" i="2"/>
  <c r="AF1647" i="2"/>
  <c r="AG999" i="2"/>
  <c r="AF999" i="2"/>
  <c r="AE999" i="2"/>
  <c r="AG1833" i="2"/>
  <c r="AF1833" i="2"/>
  <c r="AE1833" i="2"/>
  <c r="AF1438" i="2"/>
  <c r="AE1438" i="2"/>
  <c r="AG1438" i="2"/>
  <c r="AG2100" i="2"/>
  <c r="AE2100" i="2"/>
  <c r="AF2100" i="2"/>
  <c r="AG2010" i="2"/>
  <c r="AE2010" i="2"/>
  <c r="AF2010" i="2"/>
  <c r="AF2297" i="2"/>
  <c r="AG2297" i="2"/>
  <c r="AE2297" i="2"/>
  <c r="AE2301" i="2"/>
  <c r="AF2301" i="2"/>
  <c r="AG2301" i="2"/>
  <c r="AE844" i="2"/>
  <c r="AG844" i="2"/>
  <c r="AF844" i="2"/>
  <c r="AE375" i="2"/>
  <c r="AG375" i="2"/>
  <c r="AF375" i="2"/>
  <c r="AE304" i="2"/>
  <c r="AF304" i="2"/>
  <c r="AG304" i="2"/>
  <c r="AG135" i="2"/>
  <c r="AE135" i="2"/>
  <c r="AF135" i="2"/>
  <c r="AE383" i="2"/>
  <c r="AG383" i="2"/>
  <c r="AF383" i="2"/>
  <c r="AG126" i="2"/>
  <c r="AF126" i="2"/>
  <c r="AE126" i="2"/>
  <c r="AF705" i="2"/>
  <c r="AE705" i="2"/>
  <c r="AG705" i="2"/>
  <c r="AF1070" i="2"/>
  <c r="AG1070" i="2"/>
  <c r="AE1070" i="2"/>
  <c r="AG739" i="2"/>
  <c r="AE739" i="2"/>
  <c r="AF739" i="2"/>
  <c r="AE1807" i="2"/>
  <c r="AF1807" i="2"/>
  <c r="AG1807" i="2"/>
  <c r="AF1380" i="2"/>
  <c r="AE1380" i="2"/>
  <c r="AG1380" i="2"/>
  <c r="AG1744" i="2"/>
  <c r="AE1744" i="2"/>
  <c r="AF1744" i="2"/>
  <c r="AG1369" i="2"/>
  <c r="AF1369" i="2"/>
  <c r="AE1369" i="2"/>
  <c r="AF1264" i="2"/>
  <c r="AE1264" i="2"/>
  <c r="AG1264" i="2"/>
  <c r="AE1127" i="2"/>
  <c r="AF1127" i="2"/>
  <c r="AG1127" i="2"/>
  <c r="AE1998" i="2"/>
  <c r="AG1998" i="2"/>
  <c r="AF1998" i="2"/>
  <c r="AF2090" i="2"/>
  <c r="AE2090" i="2"/>
  <c r="AG2090" i="2"/>
  <c r="AF1635" i="2"/>
  <c r="AG1635" i="2"/>
  <c r="AE1635" i="2"/>
  <c r="AG1680" i="2"/>
  <c r="AF1680" i="2"/>
  <c r="AE1680" i="2"/>
  <c r="AF2215" i="2"/>
  <c r="AE2215" i="2"/>
  <c r="AG2215" i="2"/>
  <c r="AF1332" i="2"/>
  <c r="AG1332" i="2"/>
  <c r="AE1332" i="2"/>
  <c r="AG140" i="2"/>
  <c r="AE140" i="2"/>
  <c r="AF140" i="2"/>
  <c r="AG522" i="2"/>
  <c r="AE522" i="2"/>
  <c r="AF522" i="2"/>
  <c r="AF91" i="2"/>
  <c r="AG91" i="2"/>
  <c r="AE91" i="2"/>
  <c r="AF98" i="2"/>
  <c r="AG98" i="2"/>
  <c r="AE98" i="2"/>
  <c r="AE1145" i="2"/>
  <c r="AF1145" i="2"/>
  <c r="AG1145" i="2"/>
  <c r="AE142" i="2"/>
  <c r="AG142" i="2"/>
  <c r="AF142" i="2"/>
  <c r="AG893" i="2"/>
  <c r="AE893" i="2"/>
  <c r="AF893" i="2"/>
  <c r="AF834" i="2"/>
  <c r="AE834" i="2"/>
  <c r="AG834" i="2"/>
  <c r="AE1895" i="2"/>
  <c r="AG1895" i="2"/>
  <c r="AF1895" i="2"/>
  <c r="AG1128" i="2"/>
  <c r="AF1128" i="2"/>
  <c r="AE1128" i="2"/>
  <c r="AG1798" i="2"/>
  <c r="AF1798" i="2"/>
  <c r="AE1798" i="2"/>
  <c r="AF2203" i="2"/>
  <c r="AE2203" i="2"/>
  <c r="AG2203" i="2"/>
  <c r="AG1162" i="2"/>
  <c r="AF1162" i="2"/>
  <c r="AE1162" i="2"/>
  <c r="AG1143" i="2"/>
  <c r="AF1143" i="2"/>
  <c r="AE1143" i="2"/>
  <c r="AF1894" i="2"/>
  <c r="AE1894" i="2"/>
  <c r="AG1894" i="2"/>
  <c r="AF1931" i="2"/>
  <c r="AE1931" i="2"/>
  <c r="AG1931" i="2"/>
  <c r="AE1941" i="2"/>
  <c r="AF1941" i="2"/>
  <c r="AG1941" i="2"/>
  <c r="AG2216" i="2"/>
  <c r="AE2216" i="2"/>
  <c r="AF2216" i="2"/>
  <c r="AF2223" i="2"/>
  <c r="AE2223" i="2"/>
  <c r="AG2223" i="2"/>
  <c r="AF1323" i="2"/>
  <c r="AG1323" i="2"/>
  <c r="AE1323" i="2"/>
  <c r="AG610" i="2"/>
  <c r="AE610" i="2"/>
  <c r="AF610" i="2"/>
  <c r="AG668" i="2"/>
  <c r="AE668" i="2"/>
  <c r="AF668" i="2"/>
  <c r="AE232" i="2"/>
  <c r="AF232" i="2"/>
  <c r="AG232" i="2"/>
  <c r="AG673" i="2"/>
  <c r="AE673" i="2"/>
  <c r="AF673" i="2"/>
  <c r="AE128" i="2"/>
  <c r="AF128" i="2"/>
  <c r="AG128" i="2"/>
  <c r="AG794" i="2"/>
  <c r="AF794" i="2"/>
  <c r="AE794" i="2"/>
  <c r="AG402" i="2"/>
  <c r="AE402" i="2"/>
  <c r="AF402" i="2"/>
  <c r="AE2248" i="2"/>
  <c r="AG2248" i="2"/>
  <c r="AF2248" i="2"/>
  <c r="AG917" i="2"/>
  <c r="AF917" i="2"/>
  <c r="AE917" i="2"/>
  <c r="AG968" i="2"/>
  <c r="AE968" i="2"/>
  <c r="AF968" i="2"/>
  <c r="AG1568" i="2"/>
  <c r="AF1568" i="2"/>
  <c r="AE1568" i="2"/>
  <c r="AG1738" i="2"/>
  <c r="AF1738" i="2"/>
  <c r="AE1738" i="2"/>
  <c r="AG2253" i="2"/>
  <c r="AE2253" i="2"/>
  <c r="AF2253" i="2"/>
  <c r="AF1960" i="2"/>
  <c r="AG1960" i="2"/>
  <c r="AE1960" i="2"/>
  <c r="AF1851" i="2"/>
  <c r="AG1851" i="2"/>
  <c r="AE1851" i="2"/>
  <c r="AE2154" i="2"/>
  <c r="AG2154" i="2"/>
  <c r="AF2154" i="2"/>
  <c r="AF2097" i="2"/>
  <c r="AG2097" i="2"/>
  <c r="AE2097" i="2"/>
  <c r="AE1957" i="2"/>
  <c r="AG1957" i="2"/>
  <c r="AF1957" i="2"/>
  <c r="AE1830" i="2"/>
  <c r="AF1830" i="2"/>
  <c r="AG1830" i="2"/>
  <c r="AG2060" i="2"/>
  <c r="AF2060" i="2"/>
  <c r="AE2060" i="2"/>
  <c r="AF2222" i="2"/>
  <c r="AE2222" i="2"/>
  <c r="AG2222" i="2"/>
  <c r="AG706" i="2"/>
  <c r="AE706" i="2"/>
  <c r="AF706" i="2"/>
  <c r="AG772" i="2"/>
  <c r="AF772" i="2"/>
  <c r="AE772" i="2"/>
  <c r="AF252" i="2"/>
  <c r="AE252" i="2"/>
  <c r="AG252" i="2"/>
  <c r="AE916" i="2"/>
  <c r="AF916" i="2"/>
  <c r="AG916" i="2"/>
  <c r="AF1080" i="2"/>
  <c r="AG1080" i="2"/>
  <c r="AE1080" i="2"/>
  <c r="AG644" i="2"/>
  <c r="AE644" i="2"/>
  <c r="AF644" i="2"/>
  <c r="AG947" i="2"/>
  <c r="AE947" i="2"/>
  <c r="AF947" i="2"/>
  <c r="AE1147" i="2"/>
  <c r="AG1147" i="2"/>
  <c r="AF1147" i="2"/>
  <c r="AF944" i="2"/>
  <c r="AE944" i="2"/>
  <c r="AG944" i="2"/>
  <c r="AE840" i="2"/>
  <c r="AG840" i="2"/>
  <c r="AF840" i="2"/>
  <c r="AG1860" i="2"/>
  <c r="AE1860" i="2"/>
  <c r="AF1860" i="2"/>
  <c r="AE1273" i="2"/>
  <c r="AF1273" i="2"/>
  <c r="AG1273" i="2"/>
  <c r="AG1361" i="2"/>
  <c r="AE1361" i="2"/>
  <c r="AF1361" i="2"/>
  <c r="AG2068" i="2"/>
  <c r="AE2068" i="2"/>
  <c r="AF2068" i="2"/>
  <c r="AE1072" i="2"/>
  <c r="AG1072" i="2"/>
  <c r="AF1072" i="2"/>
  <c r="AG2064" i="2"/>
  <c r="AE2064" i="2"/>
  <c r="AF2064" i="2"/>
  <c r="AE2122" i="2"/>
  <c r="AF2122" i="2"/>
  <c r="AG2122" i="2"/>
  <c r="AG1857" i="2"/>
  <c r="AF1857" i="2"/>
  <c r="AE1857" i="2"/>
  <c r="AF2050" i="2"/>
  <c r="AE2050" i="2"/>
  <c r="AG2050" i="2"/>
  <c r="AG2174" i="2"/>
  <c r="AF2174" i="2"/>
  <c r="AE2174" i="2"/>
  <c r="AG2148" i="2"/>
  <c r="AF2148" i="2"/>
  <c r="AE2148" i="2"/>
  <c r="AG833" i="2"/>
  <c r="AE833" i="2"/>
  <c r="AF833" i="2"/>
  <c r="AG179" i="2"/>
  <c r="AE179" i="2"/>
  <c r="AF179" i="2"/>
  <c r="AE182" i="2"/>
  <c r="AG182" i="2"/>
  <c r="AF182" i="2"/>
  <c r="AE713" i="2"/>
  <c r="AF713" i="2"/>
  <c r="AG713" i="2"/>
  <c r="AG911" i="2"/>
  <c r="AE911" i="2"/>
  <c r="AF911" i="2"/>
  <c r="AE254" i="2"/>
  <c r="AF254" i="2"/>
  <c r="AG254" i="2"/>
  <c r="AG863" i="2"/>
  <c r="AE863" i="2"/>
  <c r="AF863" i="2"/>
  <c r="AE1015" i="2"/>
  <c r="AG1015" i="2"/>
  <c r="AF1015" i="2"/>
  <c r="AE1151" i="2"/>
  <c r="AF1151" i="2"/>
  <c r="AG1151" i="2"/>
  <c r="AF934" i="2"/>
  <c r="AG934" i="2"/>
  <c r="AE934" i="2"/>
  <c r="AE1270" i="2"/>
  <c r="AG1270" i="2"/>
  <c r="AF1270" i="2"/>
  <c r="AE1385" i="2"/>
  <c r="AG1385" i="2"/>
  <c r="AF1385" i="2"/>
  <c r="AG1160" i="2"/>
  <c r="AE1160" i="2"/>
  <c r="AF1160" i="2"/>
  <c r="AE1245" i="2"/>
  <c r="AF1245" i="2"/>
  <c r="AG1245" i="2"/>
  <c r="AF1381" i="2"/>
  <c r="AG1381" i="2"/>
  <c r="AE1381" i="2"/>
  <c r="AE1770" i="2"/>
  <c r="AF1770" i="2"/>
  <c r="AG1770" i="2"/>
  <c r="AE1808" i="2"/>
  <c r="AF1808" i="2"/>
  <c r="AG1808" i="2"/>
  <c r="AE1697" i="2"/>
  <c r="AG1697" i="2"/>
  <c r="AF1697" i="2"/>
  <c r="AE2151" i="2"/>
  <c r="AF2151" i="2"/>
  <c r="AG2151" i="2"/>
  <c r="AG2191" i="2"/>
  <c r="AF2191" i="2"/>
  <c r="AE2191" i="2"/>
  <c r="AF327" i="2"/>
  <c r="AG327" i="2"/>
  <c r="AE327" i="2"/>
  <c r="AG1049" i="2"/>
  <c r="AE1049" i="2"/>
  <c r="AF1049" i="2"/>
  <c r="AE1228" i="2"/>
  <c r="AG1228" i="2"/>
  <c r="AF1228" i="2"/>
  <c r="AG743" i="2"/>
  <c r="AE743" i="2"/>
  <c r="AF743" i="2"/>
  <c r="AF689" i="2"/>
  <c r="AE689" i="2"/>
  <c r="AG689" i="2"/>
  <c r="AF1227" i="2"/>
  <c r="AG1227" i="2"/>
  <c r="AE1227" i="2"/>
  <c r="AE323" i="2"/>
  <c r="AF323" i="2"/>
  <c r="AG323" i="2"/>
  <c r="AG157" i="2"/>
  <c r="AF157" i="2"/>
  <c r="AE157" i="2"/>
  <c r="AE873" i="2"/>
  <c r="AG873" i="2"/>
  <c r="AF873" i="2"/>
  <c r="AE1308" i="2"/>
  <c r="AF1308" i="2"/>
  <c r="AG1308" i="2"/>
  <c r="AG752" i="2"/>
  <c r="AE752" i="2"/>
  <c r="AF752" i="2"/>
  <c r="AE1652" i="2"/>
  <c r="AF1652" i="2"/>
  <c r="AG1652" i="2"/>
  <c r="AG1335" i="2"/>
  <c r="AE1335" i="2"/>
  <c r="AF1335" i="2"/>
  <c r="AF813" i="2"/>
  <c r="AG813" i="2"/>
  <c r="AE813" i="2"/>
  <c r="AF436" i="2"/>
  <c r="AG436" i="2"/>
  <c r="AE436" i="2"/>
  <c r="AG1705" i="2"/>
  <c r="AF1705" i="2"/>
  <c r="AE1705" i="2"/>
  <c r="AG1042" i="2"/>
  <c r="AE1042" i="2"/>
  <c r="AF1042" i="2"/>
  <c r="AG1394" i="2"/>
  <c r="AE1394" i="2"/>
  <c r="AF1394" i="2"/>
  <c r="AE1542" i="2"/>
  <c r="AG1542" i="2"/>
  <c r="AF1542" i="2"/>
  <c r="AF104" i="2"/>
  <c r="AE104" i="2"/>
  <c r="AG104" i="2"/>
  <c r="AG1486" i="2"/>
  <c r="AF1486" i="2"/>
  <c r="AE1486" i="2"/>
  <c r="AF980" i="2"/>
  <c r="AE980" i="2"/>
  <c r="AG980" i="2"/>
  <c r="AF267" i="2"/>
  <c r="AG267" i="2"/>
  <c r="AE267" i="2"/>
  <c r="AG1050" i="2"/>
  <c r="AE1050" i="2"/>
  <c r="AF1050" i="2"/>
  <c r="AG1284" i="2"/>
  <c r="AE1284" i="2"/>
  <c r="AF1284" i="2"/>
  <c r="AG1102" i="2"/>
  <c r="AE1102" i="2"/>
  <c r="AF1102" i="2"/>
  <c r="AF1914" i="2"/>
  <c r="AE1914" i="2"/>
  <c r="AG1914" i="2"/>
  <c r="AG2340" i="2"/>
  <c r="AE2340" i="2"/>
  <c r="AF2340" i="2"/>
  <c r="AG1508" i="2"/>
  <c r="AE1508" i="2"/>
  <c r="AF1508" i="2"/>
  <c r="AF1540" i="2"/>
  <c r="AE1540" i="2"/>
  <c r="AG1540" i="2"/>
  <c r="AG1005" i="2"/>
  <c r="AE1005" i="2"/>
  <c r="AF1005" i="2"/>
  <c r="AG1471" i="2"/>
  <c r="AF1471" i="2"/>
  <c r="AE1471" i="2"/>
  <c r="AG1488" i="2"/>
  <c r="AF1488" i="2"/>
  <c r="AE1488" i="2"/>
  <c r="AG1220" i="2"/>
  <c r="AF1220" i="2"/>
  <c r="AE1220" i="2"/>
  <c r="AE1004" i="2"/>
  <c r="AG1004" i="2"/>
  <c r="AF1004" i="2"/>
  <c r="AE1027" i="2"/>
  <c r="AG1027" i="2"/>
  <c r="AF1027" i="2"/>
  <c r="AE51" i="2"/>
  <c r="AF51" i="2"/>
  <c r="AG51" i="2"/>
  <c r="AG1522" i="2"/>
  <c r="AF1522" i="2"/>
  <c r="AE1522" i="2"/>
  <c r="AG1020" i="2"/>
  <c r="AF1020" i="2"/>
  <c r="AE1020" i="2"/>
  <c r="AE1536" i="2"/>
  <c r="AG1536" i="2"/>
  <c r="AF1536" i="2"/>
  <c r="AE1483" i="2"/>
  <c r="AG1483" i="2"/>
  <c r="AF1483" i="2"/>
  <c r="AF1103" i="2"/>
  <c r="AE1103" i="2"/>
  <c r="AG1103" i="2"/>
  <c r="AE500" i="2"/>
  <c r="AF500" i="2"/>
  <c r="AG500" i="2"/>
  <c r="AE492" i="2"/>
  <c r="AF492" i="2"/>
  <c r="AG492" i="2"/>
  <c r="AG748" i="2"/>
  <c r="AF748" i="2"/>
  <c r="AE748" i="2"/>
  <c r="AG1516" i="2"/>
  <c r="AF1516" i="2"/>
  <c r="AE1516" i="2"/>
  <c r="AE975" i="2"/>
  <c r="AF975" i="2"/>
  <c r="AG975" i="2"/>
  <c r="AF618" i="2"/>
  <c r="AE618" i="2"/>
  <c r="AG618" i="2"/>
  <c r="AF872" i="2"/>
  <c r="AG872" i="2"/>
  <c r="AE872" i="2"/>
  <c r="AE1001" i="2"/>
  <c r="AG1001" i="2"/>
  <c r="AF1001" i="2"/>
  <c r="AG261" i="2"/>
  <c r="AF261" i="2"/>
  <c r="AE261" i="2"/>
  <c r="AE326" i="2"/>
  <c r="AF326" i="2"/>
  <c r="AG326" i="2"/>
  <c r="AF1484" i="2"/>
  <c r="AE1484" i="2"/>
  <c r="AG1484" i="2"/>
  <c r="AG362" i="2"/>
  <c r="AE362" i="2"/>
  <c r="AF362" i="2"/>
  <c r="AG153" i="2"/>
  <c r="AF153" i="2"/>
  <c r="AE153" i="2"/>
  <c r="AF857" i="2"/>
  <c r="AG857" i="2"/>
  <c r="AE857" i="2"/>
  <c r="AF361" i="2"/>
  <c r="AG361" i="2"/>
  <c r="AE361" i="2"/>
  <c r="AG518" i="2"/>
  <c r="AE518" i="2"/>
  <c r="AF518" i="2"/>
  <c r="AE1206" i="2"/>
  <c r="AG1206" i="2"/>
  <c r="AF1206" i="2"/>
  <c r="AG226" i="2"/>
  <c r="AE226" i="2"/>
  <c r="AF226" i="2"/>
  <c r="AF168" i="2"/>
  <c r="AE168" i="2"/>
  <c r="AG168" i="2"/>
  <c r="AF938" i="2"/>
  <c r="AG938" i="2"/>
  <c r="AE938" i="2"/>
  <c r="AG378" i="2"/>
  <c r="AE378" i="2"/>
  <c r="AF378" i="2"/>
  <c r="AF398" i="2"/>
  <c r="AE398" i="2"/>
  <c r="AG398" i="2"/>
  <c r="AE770" i="2"/>
  <c r="AF770" i="2"/>
  <c r="AG770" i="2"/>
  <c r="AF603" i="2"/>
  <c r="AG603" i="2"/>
  <c r="AE603" i="2"/>
  <c r="AF675" i="2"/>
  <c r="AG675" i="2"/>
  <c r="AE675" i="2"/>
  <c r="AE735" i="2"/>
  <c r="AF735" i="2"/>
  <c r="AG735" i="2"/>
  <c r="AE512" i="2"/>
  <c r="AG512" i="2"/>
  <c r="AF512" i="2"/>
  <c r="AF411" i="2"/>
  <c r="AG411" i="2"/>
  <c r="AE411" i="2"/>
  <c r="Z1993" i="2"/>
  <c r="Z1692" i="2"/>
  <c r="Z1693" i="2"/>
  <c r="AH1373" i="2"/>
  <c r="AH1257" i="2"/>
  <c r="AI1752" i="2"/>
  <c r="AI1274" i="2"/>
  <c r="AI1129" i="2"/>
  <c r="AH310" i="2"/>
  <c r="AH1099" i="2"/>
  <c r="AI1670" i="2"/>
  <c r="AH1420" i="2"/>
  <c r="AI607" i="2"/>
  <c r="AI1938" i="2"/>
  <c r="AI299" i="2"/>
  <c r="AH677" i="2"/>
  <c r="AH2324" i="2"/>
  <c r="AI1564" i="2"/>
  <c r="AI2299" i="2"/>
  <c r="AH1041" i="2"/>
  <c r="AI1681" i="2"/>
  <c r="AJ1681" i="2" s="1"/>
  <c r="AI1789" i="2"/>
  <c r="AH1417" i="2"/>
  <c r="AH1307" i="2"/>
  <c r="AI131" i="2"/>
  <c r="AH724" i="2"/>
  <c r="AI85" i="2"/>
  <c r="AH2241" i="2"/>
  <c r="AH1411" i="2"/>
  <c r="AH614" i="2"/>
  <c r="AH519" i="2"/>
  <c r="AH2142" i="2"/>
  <c r="AI415" i="2"/>
  <c r="AH804" i="2"/>
  <c r="AH549" i="2"/>
  <c r="AH1514" i="2"/>
  <c r="AH645" i="2"/>
  <c r="AH1364" i="2"/>
  <c r="AI25" i="2"/>
  <c r="AI14" i="2"/>
  <c r="AI899" i="2"/>
  <c r="AH469" i="2"/>
  <c r="AI1720" i="2"/>
  <c r="AH561" i="2"/>
  <c r="AH754" i="2"/>
  <c r="AF293" i="2"/>
  <c r="AE293" i="2"/>
  <c r="AG293" i="2"/>
  <c r="AE137" i="2"/>
  <c r="AG137" i="2"/>
  <c r="AF137" i="2"/>
  <c r="AF33" i="2"/>
  <c r="AG33" i="2"/>
  <c r="AE33" i="2"/>
  <c r="AG586" i="2"/>
  <c r="AF586" i="2"/>
  <c r="AE586" i="2"/>
  <c r="AE79" i="2"/>
  <c r="AF79" i="2"/>
  <c r="AG79" i="2"/>
  <c r="AG75" i="2"/>
  <c r="AF75" i="2"/>
  <c r="AE75" i="2"/>
  <c r="AF898" i="2"/>
  <c r="AE898" i="2"/>
  <c r="AG898" i="2"/>
  <c r="AG656" i="2"/>
  <c r="AF656" i="2"/>
  <c r="AE656" i="2"/>
  <c r="AG1100" i="2"/>
  <c r="AE1100" i="2"/>
  <c r="AF1100" i="2"/>
  <c r="AF189" i="2"/>
  <c r="AE189" i="2"/>
  <c r="AG189" i="2"/>
  <c r="AE1355" i="2"/>
  <c r="AG1355" i="2"/>
  <c r="AF1355" i="2"/>
  <c r="AG50" i="2"/>
  <c r="AF50" i="2"/>
  <c r="AE50" i="2"/>
  <c r="AG792" i="2"/>
  <c r="AF792" i="2"/>
  <c r="AE792" i="2"/>
  <c r="AE1886" i="2"/>
  <c r="AF1886" i="2"/>
  <c r="AG1886" i="2"/>
  <c r="AE1256" i="2"/>
  <c r="AF1256" i="2"/>
  <c r="AG1256" i="2"/>
  <c r="AE1639" i="2"/>
  <c r="AF1639" i="2"/>
  <c r="AG1639" i="2"/>
  <c r="AF1419" i="2"/>
  <c r="AG1419" i="2"/>
  <c r="AE1419" i="2"/>
  <c r="AE1388" i="2"/>
  <c r="AF1388" i="2"/>
  <c r="AG1388" i="2"/>
  <c r="AG2138" i="2"/>
  <c r="AF2138" i="2"/>
  <c r="AE2138" i="2"/>
  <c r="AG1912" i="2"/>
  <c r="AF1912" i="2"/>
  <c r="AE1912" i="2"/>
  <c r="AF1784" i="2"/>
  <c r="AG1784" i="2"/>
  <c r="AE1784" i="2"/>
  <c r="AF1779" i="2"/>
  <c r="AG1779" i="2"/>
  <c r="AE1779" i="2"/>
  <c r="AF2061" i="2"/>
  <c r="AE2061" i="2"/>
  <c r="AG2061" i="2"/>
  <c r="AE1825" i="2"/>
  <c r="AG1825" i="2"/>
  <c r="AF1825" i="2"/>
  <c r="AF2158" i="2"/>
  <c r="AE2158" i="2"/>
  <c r="AG2158" i="2"/>
  <c r="AF2321" i="2"/>
  <c r="AG2321" i="2"/>
  <c r="AE2321" i="2"/>
  <c r="AG369" i="2"/>
  <c r="AE369" i="2"/>
  <c r="AF369" i="2"/>
  <c r="AG181" i="2"/>
  <c r="AE181" i="2"/>
  <c r="AF181" i="2"/>
  <c r="AF26" i="2"/>
  <c r="AG26" i="2"/>
  <c r="AE26" i="2"/>
  <c r="AE716" i="2"/>
  <c r="AG716" i="2"/>
  <c r="AF716" i="2"/>
  <c r="AG312" i="2"/>
  <c r="AE312" i="2"/>
  <c r="AF312" i="2"/>
  <c r="AE1075" i="2"/>
  <c r="AF1075" i="2"/>
  <c r="AG1075" i="2"/>
  <c r="AE2257" i="2"/>
  <c r="AF2257" i="2"/>
  <c r="AG2257" i="2"/>
  <c r="AF2159" i="2"/>
  <c r="AG2159" i="2"/>
  <c r="AE2159" i="2"/>
  <c r="AE1242" i="2"/>
  <c r="AG1242" i="2"/>
  <c r="AF1242" i="2"/>
  <c r="AG1413" i="2"/>
  <c r="AF1413" i="2"/>
  <c r="AE1413" i="2"/>
  <c r="AF2056" i="2"/>
  <c r="AG2056" i="2"/>
  <c r="AE2056" i="2"/>
  <c r="AE1806" i="2"/>
  <c r="AF1806" i="2"/>
  <c r="AG1806" i="2"/>
  <c r="AF1942" i="2"/>
  <c r="AG1942" i="2"/>
  <c r="AE1942" i="2"/>
  <c r="AE1963" i="2"/>
  <c r="AF1963" i="2"/>
  <c r="AG1963" i="2"/>
  <c r="AF1737" i="2"/>
  <c r="AG1737" i="2"/>
  <c r="AE1737" i="2"/>
  <c r="AF1797" i="2"/>
  <c r="AE1797" i="2"/>
  <c r="AG1797" i="2"/>
  <c r="AE2269" i="2"/>
  <c r="AF2269" i="2"/>
  <c r="AG2269" i="2"/>
  <c r="AG2091" i="2"/>
  <c r="AE2091" i="2"/>
  <c r="AF2091" i="2"/>
  <c r="AG1908" i="2"/>
  <c r="AE1908" i="2"/>
  <c r="AF1908" i="2"/>
  <c r="AE2164" i="2"/>
  <c r="AF2164" i="2"/>
  <c r="AG2164" i="2"/>
  <c r="AG236" i="2"/>
  <c r="AE236" i="2"/>
  <c r="AF236" i="2"/>
  <c r="AE317" i="2"/>
  <c r="AF317" i="2"/>
  <c r="AG317" i="2"/>
  <c r="AF908" i="2"/>
  <c r="AG908" i="2"/>
  <c r="AE908" i="2"/>
  <c r="AF578" i="2"/>
  <c r="AE578" i="2"/>
  <c r="AG578" i="2"/>
  <c r="AG513" i="2"/>
  <c r="AE513" i="2"/>
  <c r="AF513" i="2"/>
  <c r="AF1192" i="2"/>
  <c r="AG1192" i="2"/>
  <c r="AE1192" i="2"/>
  <c r="AE287" i="2"/>
  <c r="AG287" i="2"/>
  <c r="AF287" i="2"/>
  <c r="AG741" i="2"/>
  <c r="AE741" i="2"/>
  <c r="AF741" i="2"/>
  <c r="AG942" i="2"/>
  <c r="AE942" i="2"/>
  <c r="AF942" i="2"/>
  <c r="AF1258" i="2"/>
  <c r="AE1258" i="2"/>
  <c r="AG1258" i="2"/>
  <c r="AF1031" i="2"/>
  <c r="AE1031" i="2"/>
  <c r="AG1031" i="2"/>
  <c r="AG1596" i="2"/>
  <c r="AE1596" i="2"/>
  <c r="AF1596" i="2"/>
  <c r="AG1985" i="2"/>
  <c r="AF1985" i="2"/>
  <c r="AE1985" i="2"/>
  <c r="AF1130" i="2"/>
  <c r="AE1130" i="2"/>
  <c r="AG1130" i="2"/>
  <c r="AE1252" i="2"/>
  <c r="AF1252" i="2"/>
  <c r="AG1252" i="2"/>
  <c r="AE1982" i="2"/>
  <c r="AG1982" i="2"/>
  <c r="AF1982" i="2"/>
  <c r="AE1571" i="2"/>
  <c r="AG1571" i="2"/>
  <c r="AF1571" i="2"/>
  <c r="AE1440" i="2"/>
  <c r="AF1440" i="2"/>
  <c r="AG1440" i="2"/>
  <c r="AE1999" i="2"/>
  <c r="AF1999" i="2"/>
  <c r="AG1999" i="2"/>
  <c r="AF2089" i="2"/>
  <c r="AG2089" i="2"/>
  <c r="AE2089" i="2"/>
  <c r="AF132" i="2"/>
  <c r="AE132" i="2"/>
  <c r="AG132" i="2"/>
  <c r="AG46" i="2"/>
  <c r="AE46" i="2"/>
  <c r="AF46" i="2"/>
  <c r="AE38" i="2"/>
  <c r="AG38" i="2"/>
  <c r="AF38" i="2"/>
  <c r="AE235" i="2"/>
  <c r="AF235" i="2"/>
  <c r="AG235" i="2"/>
  <c r="AE314" i="2"/>
  <c r="AF314" i="2"/>
  <c r="AG314" i="2"/>
  <c r="AG584" i="2"/>
  <c r="AF584" i="2"/>
  <c r="AE584" i="2"/>
  <c r="AF303" i="2"/>
  <c r="AE303" i="2"/>
  <c r="AG303" i="2"/>
  <c r="AG788" i="2"/>
  <c r="AF788" i="2"/>
  <c r="AE788" i="2"/>
  <c r="AG1436" i="2"/>
  <c r="AE1436" i="2"/>
  <c r="AF1436" i="2"/>
  <c r="AG1089" i="2"/>
  <c r="AF1089" i="2"/>
  <c r="AE1089" i="2"/>
  <c r="AE2255" i="2"/>
  <c r="AF2255" i="2"/>
  <c r="AG2255" i="2"/>
  <c r="AF1668" i="2"/>
  <c r="AG1668" i="2"/>
  <c r="AE1668" i="2"/>
  <c r="AG1962" i="2"/>
  <c r="AF1962" i="2"/>
  <c r="AE1962" i="2"/>
  <c r="AF1426" i="2"/>
  <c r="AE1426" i="2"/>
  <c r="AG1426" i="2"/>
  <c r="AG1243" i="2"/>
  <c r="AE1243" i="2"/>
  <c r="AF1243" i="2"/>
  <c r="AE1074" i="2"/>
  <c r="AF1074" i="2"/>
  <c r="AG1074" i="2"/>
  <c r="AE2066" i="2"/>
  <c r="AG2066" i="2"/>
  <c r="AF2066" i="2"/>
  <c r="AE2189" i="2"/>
  <c r="AG2189" i="2"/>
  <c r="AF2189" i="2"/>
  <c r="AF1678" i="2"/>
  <c r="AE1678" i="2"/>
  <c r="AG1678" i="2"/>
  <c r="AE1700" i="2"/>
  <c r="AG1700" i="2"/>
  <c r="AF1700" i="2"/>
  <c r="AE2298" i="2"/>
  <c r="AG2298" i="2"/>
  <c r="AF2298" i="2"/>
  <c r="AF1328" i="2"/>
  <c r="AG1328" i="2"/>
  <c r="AE1328" i="2"/>
  <c r="AG468" i="2"/>
  <c r="AE468" i="2"/>
  <c r="AF468" i="2"/>
  <c r="AF479" i="2"/>
  <c r="AG479" i="2"/>
  <c r="AE479" i="2"/>
  <c r="AE255" i="2"/>
  <c r="AF255" i="2"/>
  <c r="AG255" i="2"/>
  <c r="AE289" i="2"/>
  <c r="AG289" i="2"/>
  <c r="AF289" i="2"/>
  <c r="AF600" i="2"/>
  <c r="AE600" i="2"/>
  <c r="AG600" i="2"/>
  <c r="AG319" i="2"/>
  <c r="AF319" i="2"/>
  <c r="AE319" i="2"/>
  <c r="AE1144" i="2"/>
  <c r="AG1144" i="2"/>
  <c r="AF1144" i="2"/>
  <c r="AF901" i="2"/>
  <c r="AE901" i="2"/>
  <c r="AG901" i="2"/>
  <c r="AE1155" i="2"/>
  <c r="AG1155" i="2"/>
  <c r="AF1155" i="2"/>
  <c r="AF1378" i="2"/>
  <c r="AG1378" i="2"/>
  <c r="AE1378" i="2"/>
  <c r="AG1979" i="2"/>
  <c r="AF1979" i="2"/>
  <c r="AE1979" i="2"/>
  <c r="AF1262" i="2"/>
  <c r="AE1262" i="2"/>
  <c r="AG1262" i="2"/>
  <c r="AE1428" i="2"/>
  <c r="AF1428" i="2"/>
  <c r="AG1428" i="2"/>
  <c r="AF1090" i="2"/>
  <c r="AG1090" i="2"/>
  <c r="AE1090" i="2"/>
  <c r="AG1831" i="2"/>
  <c r="AE1831" i="2"/>
  <c r="AF1831" i="2"/>
  <c r="AG2008" i="2"/>
  <c r="AF2008" i="2"/>
  <c r="AE2008" i="2"/>
  <c r="AE2208" i="2"/>
  <c r="AG2208" i="2"/>
  <c r="AF2208" i="2"/>
  <c r="AE2270" i="2"/>
  <c r="AG2270" i="2"/>
  <c r="AF2270" i="2"/>
  <c r="AE2328" i="2"/>
  <c r="AF2328" i="2"/>
  <c r="AG2328" i="2"/>
  <c r="AG1310" i="2"/>
  <c r="AF1310" i="2"/>
  <c r="AE1310" i="2"/>
  <c r="AG897" i="2"/>
  <c r="AF897" i="2"/>
  <c r="AE897" i="2"/>
  <c r="AG122" i="2"/>
  <c r="AF122" i="2"/>
  <c r="AE122" i="2"/>
  <c r="AF457" i="2"/>
  <c r="AG457" i="2"/>
  <c r="AE457" i="2"/>
  <c r="AE641" i="2"/>
  <c r="AF641" i="2"/>
  <c r="AG641" i="2"/>
  <c r="AE305" i="2"/>
  <c r="AF305" i="2"/>
  <c r="AG305" i="2"/>
  <c r="AF1241" i="2"/>
  <c r="AE1241" i="2"/>
  <c r="AG1241" i="2"/>
  <c r="AF458" i="2"/>
  <c r="AG458" i="2"/>
  <c r="AE458" i="2"/>
  <c r="AG731" i="2"/>
  <c r="AE731" i="2"/>
  <c r="AF731" i="2"/>
  <c r="AE1198" i="2"/>
  <c r="AG1198" i="2"/>
  <c r="AF1198" i="2"/>
  <c r="AF902" i="2"/>
  <c r="AE902" i="2"/>
  <c r="AG902" i="2"/>
  <c r="AF1675" i="2"/>
  <c r="AG1675" i="2"/>
  <c r="AE1675" i="2"/>
  <c r="AG1643" i="2"/>
  <c r="AE1643" i="2"/>
  <c r="AF1643" i="2"/>
  <c r="AG1362" i="2"/>
  <c r="AE1362" i="2"/>
  <c r="AF1362" i="2"/>
  <c r="AG2009" i="2"/>
  <c r="AF2009" i="2"/>
  <c r="AE2009" i="2"/>
  <c r="AG1913" i="2"/>
  <c r="AF1913" i="2"/>
  <c r="AE1913" i="2"/>
  <c r="AE2329" i="2"/>
  <c r="AG2329" i="2"/>
  <c r="AF2329" i="2"/>
  <c r="AG2156" i="2"/>
  <c r="AF2156" i="2"/>
  <c r="AE2156" i="2"/>
  <c r="AE2093" i="2"/>
  <c r="AG2093" i="2"/>
  <c r="AF2093" i="2"/>
  <c r="AF1887" i="2"/>
  <c r="AG1887" i="2"/>
  <c r="AE1887" i="2"/>
  <c r="AF2193" i="2"/>
  <c r="AG2193" i="2"/>
  <c r="AE2193" i="2"/>
  <c r="AG2262" i="2"/>
  <c r="AF2262" i="2"/>
  <c r="AE2262" i="2"/>
  <c r="AF1194" i="2"/>
  <c r="AE1194" i="2"/>
  <c r="AG1194" i="2"/>
  <c r="AE1673" i="2"/>
  <c r="AF1673" i="2"/>
  <c r="AG1673" i="2"/>
  <c r="AF524" i="2"/>
  <c r="AG524" i="2"/>
  <c r="AE524" i="2"/>
  <c r="AE1063" i="2"/>
  <c r="AF1063" i="2"/>
  <c r="AG1063" i="2"/>
  <c r="AG454" i="2"/>
  <c r="AF454" i="2"/>
  <c r="AE454" i="2"/>
  <c r="AG418" i="2"/>
  <c r="AE418" i="2"/>
  <c r="AF418" i="2"/>
  <c r="AE858" i="2"/>
  <c r="AF858" i="2"/>
  <c r="AG858" i="2"/>
  <c r="AG1179" i="2"/>
  <c r="AF1179" i="2"/>
  <c r="AE1179" i="2"/>
  <c r="AG1248" i="2"/>
  <c r="AF1248" i="2"/>
  <c r="AE1248" i="2"/>
  <c r="AG907" i="2"/>
  <c r="AF907" i="2"/>
  <c r="AE907" i="2"/>
  <c r="AE2015" i="2"/>
  <c r="AG2015" i="2"/>
  <c r="AF2015" i="2"/>
  <c r="AG1272" i="2"/>
  <c r="AF1272" i="2"/>
  <c r="AE1272" i="2"/>
  <c r="AE1418" i="2"/>
  <c r="AG1418" i="2"/>
  <c r="AF1418" i="2"/>
  <c r="AF1140" i="2"/>
  <c r="AG1140" i="2"/>
  <c r="AE1140" i="2"/>
  <c r="AE1570" i="2"/>
  <c r="AF1570" i="2"/>
  <c r="AG1570" i="2"/>
  <c r="AF2165" i="2"/>
  <c r="AG2165" i="2"/>
  <c r="AE2165" i="2"/>
  <c r="AG2202" i="2"/>
  <c r="AE2202" i="2"/>
  <c r="AF2202" i="2"/>
  <c r="AG2083" i="2"/>
  <c r="AE2083" i="2"/>
  <c r="AF2083" i="2"/>
  <c r="AG2213" i="2"/>
  <c r="AF2213" i="2"/>
  <c r="AE2213" i="2"/>
  <c r="AF2175" i="2"/>
  <c r="AE2175" i="2"/>
  <c r="AG2175" i="2"/>
  <c r="AF2220" i="2"/>
  <c r="AE2220" i="2"/>
  <c r="AG2220" i="2"/>
  <c r="AE35" i="2"/>
  <c r="AF35" i="2"/>
  <c r="AG35" i="2"/>
  <c r="AE366" i="2"/>
  <c r="AF366" i="2"/>
  <c r="AG366" i="2"/>
  <c r="AG72" i="2"/>
  <c r="AF72" i="2"/>
  <c r="AE72" i="2"/>
  <c r="AF45" i="2"/>
  <c r="AG45" i="2"/>
  <c r="AE45" i="2"/>
  <c r="AF470" i="2"/>
  <c r="AE470" i="2"/>
  <c r="AG470" i="2"/>
  <c r="AF660" i="2"/>
  <c r="AE660" i="2"/>
  <c r="AG660" i="2"/>
  <c r="AF787" i="2"/>
  <c r="AE787" i="2"/>
  <c r="AG787" i="2"/>
  <c r="AG2112" i="2"/>
  <c r="AE2112" i="2"/>
  <c r="AF2112" i="2"/>
  <c r="AG1193" i="2"/>
  <c r="AE1193" i="2"/>
  <c r="AF1193" i="2"/>
  <c r="AG1208" i="2"/>
  <c r="AF1208" i="2"/>
  <c r="AE1208" i="2"/>
  <c r="AE1630" i="2"/>
  <c r="AF1630" i="2"/>
  <c r="AG1630" i="2"/>
  <c r="AF1591" i="2"/>
  <c r="AE1591" i="2"/>
  <c r="AG1591" i="2"/>
  <c r="AF1687" i="2"/>
  <c r="AE1687" i="2"/>
  <c r="AG1687" i="2"/>
  <c r="AF1372" i="2"/>
  <c r="AE1372" i="2"/>
  <c r="AG1372" i="2"/>
  <c r="AF1563" i="2"/>
  <c r="AG1563" i="2"/>
  <c r="AE1563" i="2"/>
  <c r="AF1852" i="2"/>
  <c r="AG1852" i="2"/>
  <c r="AE1852" i="2"/>
  <c r="AF1930" i="2"/>
  <c r="AG1930" i="2"/>
  <c r="AE1930" i="2"/>
  <c r="AG1736" i="2"/>
  <c r="AE1736" i="2"/>
  <c r="AF1736" i="2"/>
  <c r="AG2275" i="2"/>
  <c r="AE2275" i="2"/>
  <c r="AF2275" i="2"/>
  <c r="AF2160" i="2"/>
  <c r="AE2160" i="2"/>
  <c r="AG2160" i="2"/>
  <c r="AF1040" i="2"/>
  <c r="AE1040" i="2"/>
  <c r="AG1040" i="2"/>
  <c r="AF1325" i="2"/>
  <c r="AE1325" i="2"/>
  <c r="AG1325" i="2"/>
  <c r="AF1218" i="2"/>
  <c r="AG1218" i="2"/>
  <c r="AE1218" i="2"/>
  <c r="AF686" i="2"/>
  <c r="AE686" i="2"/>
  <c r="AG686" i="2"/>
  <c r="AF1446" i="2"/>
  <c r="AE1446" i="2"/>
  <c r="AG1446" i="2"/>
  <c r="AE1810" i="2"/>
  <c r="AF1810" i="2"/>
  <c r="AG1810" i="2"/>
  <c r="AF554" i="2"/>
  <c r="AG554" i="2"/>
  <c r="AE554" i="2"/>
  <c r="AE386" i="2"/>
  <c r="AF386" i="2"/>
  <c r="AG386" i="2"/>
  <c r="AE2125" i="2"/>
  <c r="AG2125" i="2"/>
  <c r="AF2125" i="2"/>
  <c r="AF1464" i="2"/>
  <c r="AE1464" i="2"/>
  <c r="AG1464" i="2"/>
  <c r="AF1967" i="2"/>
  <c r="AG1967" i="2"/>
  <c r="AE1967" i="2"/>
  <c r="AE2334" i="2"/>
  <c r="AG2334" i="2"/>
  <c r="AF2334" i="2"/>
  <c r="AE1326" i="2"/>
  <c r="AG1326" i="2"/>
  <c r="AF1326" i="2"/>
  <c r="AF746" i="2"/>
  <c r="AG746" i="2"/>
  <c r="AE746" i="2"/>
  <c r="AF923" i="2"/>
  <c r="AE923" i="2"/>
  <c r="AG923" i="2"/>
  <c r="AE1229" i="2"/>
  <c r="AF1229" i="2"/>
  <c r="AG1229" i="2"/>
  <c r="AG820" i="2"/>
  <c r="AE820" i="2"/>
  <c r="AF820" i="2"/>
  <c r="AF1704" i="2"/>
  <c r="AE1704" i="2"/>
  <c r="AG1704" i="2"/>
  <c r="AG1538" i="2"/>
  <c r="AF1538" i="2"/>
  <c r="AE1538" i="2"/>
  <c r="AE268" i="2"/>
  <c r="AG268" i="2"/>
  <c r="AF268" i="2"/>
  <c r="AE1476" i="2"/>
  <c r="AF1476" i="2"/>
  <c r="AG1476" i="2"/>
  <c r="AE978" i="2"/>
  <c r="AF978" i="2"/>
  <c r="AG978" i="2"/>
  <c r="AE626" i="2"/>
  <c r="AF626" i="2"/>
  <c r="AG626" i="2"/>
  <c r="AF1116" i="2"/>
  <c r="AE1116" i="2"/>
  <c r="AG1116" i="2"/>
  <c r="AG1526" i="2"/>
  <c r="AE1526" i="2"/>
  <c r="AF1526" i="2"/>
  <c r="AF1487" i="2"/>
  <c r="AE1487" i="2"/>
  <c r="AG1487" i="2"/>
  <c r="AE1223" i="2"/>
  <c r="AG1223" i="2"/>
  <c r="AF1223" i="2"/>
  <c r="AF1022" i="2"/>
  <c r="AE1022" i="2"/>
  <c r="AG1022" i="2"/>
  <c r="AG749" i="2"/>
  <c r="AF749" i="2"/>
  <c r="AE749" i="2"/>
  <c r="AF1545" i="2"/>
  <c r="AE1545" i="2"/>
  <c r="AG1545" i="2"/>
  <c r="AF1019" i="2"/>
  <c r="AG1019" i="2"/>
  <c r="AE1019" i="2"/>
  <c r="AE264" i="2"/>
  <c r="AG264" i="2"/>
  <c r="AF264" i="2"/>
  <c r="AG2176" i="2"/>
  <c r="AE2176" i="2"/>
  <c r="AF2176" i="2"/>
  <c r="AG1523" i="2"/>
  <c r="AF1523" i="2"/>
  <c r="AE1523" i="2"/>
  <c r="AE1017" i="2"/>
  <c r="AF1017" i="2"/>
  <c r="AG1017" i="2"/>
  <c r="AF1002" i="2"/>
  <c r="AG1002" i="2"/>
  <c r="AE1002" i="2"/>
  <c r="AG1105" i="2"/>
  <c r="AE1105" i="2"/>
  <c r="AF1105" i="2"/>
  <c r="AE265" i="2"/>
  <c r="AF265" i="2"/>
  <c r="AG265" i="2"/>
  <c r="AE1232" i="2"/>
  <c r="AF1232" i="2"/>
  <c r="AG1232" i="2"/>
  <c r="AF622" i="2"/>
  <c r="AG622" i="2"/>
  <c r="AE622" i="2"/>
  <c r="AF322" i="2"/>
  <c r="AE322" i="2"/>
  <c r="AG322" i="2"/>
  <c r="AE485" i="2"/>
  <c r="AG485" i="2"/>
  <c r="AF485" i="2"/>
  <c r="AE927" i="2"/>
  <c r="AG927" i="2"/>
  <c r="AF927" i="2"/>
  <c r="AE1465" i="2"/>
  <c r="AF1465" i="2"/>
  <c r="AG1465" i="2"/>
  <c r="AF1475" i="2"/>
  <c r="AG1475" i="2"/>
  <c r="AE1475" i="2"/>
  <c r="AE553" i="2"/>
  <c r="AF553" i="2"/>
  <c r="AG553" i="2"/>
  <c r="AF1467" i="2"/>
  <c r="AG1467" i="2"/>
  <c r="AE1467" i="2"/>
  <c r="AE1106" i="2"/>
  <c r="AF1106" i="2"/>
  <c r="AG1106" i="2"/>
  <c r="AF811" i="2"/>
  <c r="AG811" i="2"/>
  <c r="AE811" i="2"/>
  <c r="AF1119" i="2"/>
  <c r="AE1119" i="2"/>
  <c r="AG1119" i="2"/>
  <c r="AG1285" i="2"/>
  <c r="AF1285" i="2"/>
  <c r="AE1285" i="2"/>
  <c r="AF1107" i="2"/>
  <c r="AG1107" i="2"/>
  <c r="AE1107" i="2"/>
  <c r="AE807" i="2"/>
  <c r="AG807" i="2"/>
  <c r="AF807" i="2"/>
  <c r="AG175" i="2"/>
  <c r="AE175" i="2"/>
  <c r="AF175" i="2"/>
  <c r="AG1077" i="2"/>
  <c r="AE1077" i="2"/>
  <c r="AF1077" i="2"/>
  <c r="AG464" i="2"/>
  <c r="AE464" i="2"/>
  <c r="AF464" i="2"/>
  <c r="AG39" i="2"/>
  <c r="AF39" i="2"/>
  <c r="AE39" i="2"/>
  <c r="AE315" i="2"/>
  <c r="AG315" i="2"/>
  <c r="AF315" i="2"/>
  <c r="AE708" i="2"/>
  <c r="AF708" i="2"/>
  <c r="AG708" i="2"/>
  <c r="AE360" i="2"/>
  <c r="AG360" i="2"/>
  <c r="AF360" i="2"/>
  <c r="AG521" i="2"/>
  <c r="AF521" i="2"/>
  <c r="AE521" i="2"/>
  <c r="AE382" i="2"/>
  <c r="AG382" i="2"/>
  <c r="AF382" i="2"/>
  <c r="AF47" i="2"/>
  <c r="AG47" i="2"/>
  <c r="AE47" i="2"/>
  <c r="AF154" i="2"/>
  <c r="AE154" i="2"/>
  <c r="AG154" i="2"/>
  <c r="AF611" i="2"/>
  <c r="AG611" i="2"/>
  <c r="AE611" i="2"/>
  <c r="AE191" i="2"/>
  <c r="AG191" i="2"/>
  <c r="AF191" i="2"/>
  <c r="AG219" i="2"/>
  <c r="AF219" i="2"/>
  <c r="AE219" i="2"/>
  <c r="AG471" i="2"/>
  <c r="AE471" i="2"/>
  <c r="AF471" i="2"/>
  <c r="AE313" i="2"/>
  <c r="AF313" i="2"/>
  <c r="AG313" i="2"/>
  <c r="AE582" i="2"/>
  <c r="AG582" i="2"/>
  <c r="AF582" i="2"/>
  <c r="AI861" i="2"/>
  <c r="AH2094" i="2"/>
  <c r="AH2311" i="2"/>
  <c r="AI517" i="2"/>
  <c r="AI1373" i="2"/>
  <c r="AH1191" i="2"/>
  <c r="AI1257" i="2"/>
  <c r="AH1752" i="2"/>
  <c r="AH1274" i="2"/>
  <c r="AH1129" i="2"/>
  <c r="AI245" i="2"/>
  <c r="AI310" i="2"/>
  <c r="AI609" i="2"/>
  <c r="AH719" i="2"/>
  <c r="AH1261" i="2"/>
  <c r="AH411" i="2"/>
  <c r="AI1785" i="2"/>
  <c r="AH1904" i="2"/>
  <c r="AH1670" i="2"/>
  <c r="AI1420" i="2"/>
  <c r="AH607" i="2"/>
  <c r="AH1938" i="2"/>
  <c r="AH1682" i="2"/>
  <c r="AH299" i="2"/>
  <c r="AH669" i="2"/>
  <c r="AH798" i="2"/>
  <c r="AH2101" i="2"/>
  <c r="AI2324" i="2"/>
  <c r="AH1564" i="2"/>
  <c r="AH2299" i="2"/>
  <c r="AH1047" i="2"/>
  <c r="AH83" i="2"/>
  <c r="AH1478" i="2"/>
  <c r="AI1417" i="2"/>
  <c r="AI473" i="2"/>
  <c r="AH560" i="2"/>
  <c r="AI865" i="2"/>
  <c r="AI724" i="2"/>
  <c r="AH85" i="2"/>
  <c r="AH2197" i="2"/>
  <c r="AI2241" i="2"/>
  <c r="AI519" i="2"/>
  <c r="AH1150" i="2"/>
  <c r="AH415" i="2"/>
  <c r="AI804" i="2"/>
  <c r="AI805" i="2" s="1"/>
  <c r="AI2314" i="2"/>
  <c r="AI2006" i="2"/>
  <c r="AI1514" i="2"/>
  <c r="AI2150" i="2"/>
  <c r="AI1364" i="2"/>
  <c r="AH25" i="2"/>
  <c r="AI1534" i="2"/>
  <c r="AH14" i="2"/>
  <c r="AH482" i="2"/>
  <c r="AI469" i="2"/>
  <c r="AI1665" i="2"/>
  <c r="AJ1667" i="2" s="1"/>
  <c r="AI1441" i="2"/>
  <c r="AI1442" i="2" s="1"/>
  <c r="AH1720" i="2"/>
  <c r="AE534" i="2"/>
  <c r="AF534" i="2"/>
  <c r="AG534" i="2"/>
  <c r="AG921" i="2"/>
  <c r="AE921" i="2"/>
  <c r="AF921" i="2"/>
  <c r="AE355" i="2"/>
  <c r="AG355" i="2"/>
  <c r="AF355" i="2"/>
  <c r="AE352" i="2"/>
  <c r="AF352" i="2"/>
  <c r="AG352" i="2"/>
  <c r="AE605" i="2"/>
  <c r="AF605" i="2"/>
  <c r="AG605" i="2"/>
  <c r="AE237" i="2"/>
  <c r="AG237" i="2"/>
  <c r="AF237" i="2"/>
  <c r="AE940" i="2"/>
  <c r="AF940" i="2"/>
  <c r="AG940" i="2"/>
  <c r="AG576" i="2"/>
  <c r="AE576" i="2"/>
  <c r="AF576" i="2"/>
  <c r="AF29" i="2"/>
  <c r="AG29" i="2"/>
  <c r="AE29" i="2"/>
  <c r="AG240" i="2"/>
  <c r="AE240" i="2"/>
  <c r="AF240" i="2"/>
  <c r="AG647" i="2"/>
  <c r="AF647" i="2"/>
  <c r="AE647" i="2"/>
  <c r="AE591" i="2"/>
  <c r="AF591" i="2"/>
  <c r="AG591" i="2"/>
  <c r="AE1084" i="2"/>
  <c r="AG1084" i="2"/>
  <c r="AF1084" i="2"/>
  <c r="AF1627" i="2"/>
  <c r="AG1627" i="2"/>
  <c r="AE1627" i="2"/>
  <c r="AE1185" i="2"/>
  <c r="AF1185" i="2"/>
  <c r="AG1185" i="2"/>
  <c r="AE1875" i="2"/>
  <c r="AG1875" i="2"/>
  <c r="AF1875" i="2"/>
  <c r="AF1783" i="2"/>
  <c r="AE1783" i="2"/>
  <c r="AG1783" i="2"/>
  <c r="AE1676" i="2"/>
  <c r="AG1676" i="2"/>
  <c r="AF1676" i="2"/>
  <c r="AF1186" i="2"/>
  <c r="AE1186" i="2"/>
  <c r="AG1186" i="2"/>
  <c r="AE1939" i="2"/>
  <c r="AG1939" i="2"/>
  <c r="AF1939" i="2"/>
  <c r="AE1773" i="2"/>
  <c r="AF1773" i="2"/>
  <c r="AG1773" i="2"/>
  <c r="AF1406" i="2"/>
  <c r="AE1406" i="2"/>
  <c r="AG1406" i="2"/>
  <c r="AE2111" i="2"/>
  <c r="AG2111" i="2"/>
  <c r="AF2111" i="2"/>
  <c r="AE1771" i="2"/>
  <c r="AG1771" i="2"/>
  <c r="AF1771" i="2"/>
  <c r="AG2296" i="2"/>
  <c r="AF2296" i="2"/>
  <c r="AE2296" i="2"/>
  <c r="AE1163" i="2"/>
  <c r="AG1163" i="2"/>
  <c r="AF1163" i="2"/>
  <c r="AG121" i="2"/>
  <c r="AF121" i="2"/>
  <c r="AE121" i="2"/>
  <c r="AF597" i="2"/>
  <c r="AE597" i="2"/>
  <c r="AG597" i="2"/>
  <c r="AG89" i="2"/>
  <c r="AE89" i="2"/>
  <c r="AF89" i="2"/>
  <c r="AE805" i="2"/>
  <c r="AG805" i="2"/>
  <c r="AF805" i="2"/>
  <c r="AF80" i="2"/>
  <c r="AE80" i="2"/>
  <c r="AG80" i="2"/>
  <c r="AG1409" i="2"/>
  <c r="AF1409" i="2"/>
  <c r="AE1409" i="2"/>
  <c r="AE733" i="2"/>
  <c r="AF733" i="2"/>
  <c r="AG733" i="2"/>
  <c r="AF2118" i="2"/>
  <c r="AG2118" i="2"/>
  <c r="AE2118" i="2"/>
  <c r="AF1625" i="2"/>
  <c r="AG1625" i="2"/>
  <c r="AE1625" i="2"/>
  <c r="AF1719" i="2"/>
  <c r="AE1719" i="2"/>
  <c r="AG1719" i="2"/>
  <c r="AG1136" i="2"/>
  <c r="AF1136" i="2"/>
  <c r="AE1136" i="2"/>
  <c r="AE1991" i="2"/>
  <c r="AF1991" i="2"/>
  <c r="AG1991" i="2"/>
  <c r="AF2053" i="2"/>
  <c r="AE2053" i="2"/>
  <c r="AG2053" i="2"/>
  <c r="AF2059" i="2"/>
  <c r="AE2059" i="2"/>
  <c r="AG2059" i="2"/>
  <c r="AG1804" i="2"/>
  <c r="AF1804" i="2"/>
  <c r="AE1804" i="2"/>
  <c r="AE1993" i="2"/>
  <c r="AF1993" i="2"/>
  <c r="AG1993" i="2"/>
  <c r="AG1422" i="2"/>
  <c r="AF1422" i="2"/>
  <c r="AE1422" i="2"/>
  <c r="AE2304" i="2"/>
  <c r="AG2304" i="2"/>
  <c r="AF2304" i="2"/>
  <c r="AE1992" i="2"/>
  <c r="AF1992" i="2"/>
  <c r="AG1992" i="2"/>
  <c r="AG2258" i="2"/>
  <c r="AF2258" i="2"/>
  <c r="AE2258" i="2"/>
  <c r="AF465" i="2"/>
  <c r="AE465" i="2"/>
  <c r="AG465" i="2"/>
  <c r="AG248" i="2"/>
  <c r="AF248" i="2"/>
  <c r="AE248" i="2"/>
  <c r="AE954" i="2"/>
  <c r="AG954" i="2"/>
  <c r="AF954" i="2"/>
  <c r="AE775" i="2"/>
  <c r="AF775" i="2"/>
  <c r="AG775" i="2"/>
  <c r="AF480" i="2"/>
  <c r="AG480" i="2"/>
  <c r="AE480" i="2"/>
  <c r="AE367" i="2"/>
  <c r="AG367" i="2"/>
  <c r="AF367" i="2"/>
  <c r="AF351" i="2"/>
  <c r="AE351" i="2"/>
  <c r="AG351" i="2"/>
  <c r="AF1091" i="2"/>
  <c r="AE1091" i="2"/>
  <c r="AG1091" i="2"/>
  <c r="AG1249" i="2"/>
  <c r="AE1249" i="2"/>
  <c r="AF1249" i="2"/>
  <c r="AF1829" i="2"/>
  <c r="AE1829" i="2"/>
  <c r="AG1829" i="2"/>
  <c r="AF1377" i="2"/>
  <c r="AE1377" i="2"/>
  <c r="AG1377" i="2"/>
  <c r="AE1907" i="2"/>
  <c r="AG1907" i="2"/>
  <c r="AF1907" i="2"/>
  <c r="AF2137" i="2"/>
  <c r="AE2137" i="2"/>
  <c r="AG2137" i="2"/>
  <c r="AG1379" i="2"/>
  <c r="AE1379" i="2"/>
  <c r="AF1379" i="2"/>
  <c r="AF1674" i="2"/>
  <c r="AE1674" i="2"/>
  <c r="AG1674" i="2"/>
  <c r="AG2116" i="2"/>
  <c r="AF2116" i="2"/>
  <c r="AE2116" i="2"/>
  <c r="AG1588" i="2"/>
  <c r="AF1588" i="2"/>
  <c r="AE1588" i="2"/>
  <c r="AE1573" i="2"/>
  <c r="AF1573" i="2"/>
  <c r="AG1573" i="2"/>
  <c r="AF2136" i="2"/>
  <c r="AG2136" i="2"/>
  <c r="AE2136" i="2"/>
  <c r="AF2163" i="2"/>
  <c r="AG2163" i="2"/>
  <c r="AE2163" i="2"/>
  <c r="AF456" i="2"/>
  <c r="AG456" i="2"/>
  <c r="AE456" i="2"/>
  <c r="AE174" i="2"/>
  <c r="AG174" i="2"/>
  <c r="AF174" i="2"/>
  <c r="AF123" i="2"/>
  <c r="AE123" i="2"/>
  <c r="AG123" i="2"/>
  <c r="AG183" i="2"/>
  <c r="AE183" i="2"/>
  <c r="AF183" i="2"/>
  <c r="AE82" i="2"/>
  <c r="AF82" i="2"/>
  <c r="AG82" i="2"/>
  <c r="AG835" i="2"/>
  <c r="AF835" i="2"/>
  <c r="AE835" i="2"/>
  <c r="AE546" i="2"/>
  <c r="AF546" i="2"/>
  <c r="AG546" i="2"/>
  <c r="AE888" i="2"/>
  <c r="AF888" i="2"/>
  <c r="AG888" i="2"/>
  <c r="AE896" i="2"/>
  <c r="AF896" i="2"/>
  <c r="AG896" i="2"/>
  <c r="AF1135" i="2"/>
  <c r="AG1135" i="2"/>
  <c r="AE1135" i="2"/>
  <c r="AE1579" i="2"/>
  <c r="AF1579" i="2"/>
  <c r="AG1579" i="2"/>
  <c r="AE1836" i="2"/>
  <c r="AF1836" i="2"/>
  <c r="AG1836" i="2"/>
  <c r="AE1203" i="2"/>
  <c r="AF1203" i="2"/>
  <c r="AG1203" i="2"/>
  <c r="AF1429" i="2"/>
  <c r="AE1429" i="2"/>
  <c r="AG1429" i="2"/>
  <c r="AE1189" i="2"/>
  <c r="AF1189" i="2"/>
  <c r="AG1189" i="2"/>
  <c r="AE957" i="2"/>
  <c r="AF957" i="2"/>
  <c r="AG957" i="2"/>
  <c r="AG2173" i="2"/>
  <c r="AE2173" i="2"/>
  <c r="AF2173" i="2"/>
  <c r="AF1754" i="2"/>
  <c r="AG1754" i="2"/>
  <c r="AE1754" i="2"/>
  <c r="AE1958" i="2"/>
  <c r="AF1958" i="2"/>
  <c r="AG1958" i="2"/>
  <c r="AF1927" i="2"/>
  <c r="AE1927" i="2"/>
  <c r="AG1927" i="2"/>
  <c r="AG2303" i="2"/>
  <c r="AF2303" i="2"/>
  <c r="AE2303" i="2"/>
  <c r="AG1195" i="2"/>
  <c r="AF1195" i="2"/>
  <c r="AE1195" i="2"/>
  <c r="AF859" i="2"/>
  <c r="AE859" i="2"/>
  <c r="AG859" i="2"/>
  <c r="AF430" i="2"/>
  <c r="AE430" i="2"/>
  <c r="AG430" i="2"/>
  <c r="AG405" i="2"/>
  <c r="AE405" i="2"/>
  <c r="AF405" i="2"/>
  <c r="AG353" i="2"/>
  <c r="AE353" i="2"/>
  <c r="AF353" i="2"/>
  <c r="AF867" i="2"/>
  <c r="AG867" i="2"/>
  <c r="AE867" i="2"/>
  <c r="AE397" i="2"/>
  <c r="AG397" i="2"/>
  <c r="AF397" i="2"/>
  <c r="AF1686" i="2"/>
  <c r="AG1686" i="2"/>
  <c r="AE1686" i="2"/>
  <c r="AE1178" i="2"/>
  <c r="AF1178" i="2"/>
  <c r="AG1178" i="2"/>
  <c r="AE1633" i="2"/>
  <c r="AF1633" i="2"/>
  <c r="AG1633" i="2"/>
  <c r="AG1666" i="2"/>
  <c r="AE1666" i="2"/>
  <c r="AF1666" i="2"/>
  <c r="AG1201" i="2"/>
  <c r="AF1201" i="2"/>
  <c r="AE1201" i="2"/>
  <c r="AG1645" i="2"/>
  <c r="AF1645" i="2"/>
  <c r="AE1645" i="2"/>
  <c r="AF1689" i="2"/>
  <c r="AG1689" i="2"/>
  <c r="AE1689" i="2"/>
  <c r="AF1247" i="2"/>
  <c r="AE1247" i="2"/>
  <c r="AG1247" i="2"/>
  <c r="AF1897" i="2"/>
  <c r="AE1897" i="2"/>
  <c r="AG1897" i="2"/>
  <c r="AE2194" i="2"/>
  <c r="AG2194" i="2"/>
  <c r="AF2194" i="2"/>
  <c r="AG2263" i="2"/>
  <c r="AE2263" i="2"/>
  <c r="AF2263" i="2"/>
  <c r="AE2121" i="2"/>
  <c r="AF2121" i="2"/>
  <c r="AG2121" i="2"/>
  <c r="AF2167" i="2"/>
  <c r="AG2167" i="2"/>
  <c r="AE2167" i="2"/>
  <c r="AG1327" i="2"/>
  <c r="AF1327" i="2"/>
  <c r="AE1327" i="2"/>
  <c r="AE1775" i="2"/>
  <c r="AG1775" i="2"/>
  <c r="AF1775" i="2"/>
  <c r="AF542" i="2"/>
  <c r="AE542" i="2"/>
  <c r="AG542" i="2"/>
  <c r="AG412" i="2"/>
  <c r="AE412" i="2"/>
  <c r="AF412" i="2"/>
  <c r="AG608" i="2"/>
  <c r="AE608" i="2"/>
  <c r="AF608" i="2"/>
  <c r="AF548" i="2"/>
  <c r="AG548" i="2"/>
  <c r="AE548" i="2"/>
  <c r="AE545" i="2"/>
  <c r="AG545" i="2"/>
  <c r="AF545" i="2"/>
  <c r="AE966" i="2"/>
  <c r="AG966" i="2"/>
  <c r="AF966" i="2"/>
  <c r="AF1081" i="2"/>
  <c r="AE1081" i="2"/>
  <c r="AG1081" i="2"/>
  <c r="AF1069" i="2"/>
  <c r="AG1069" i="2"/>
  <c r="AE1069" i="2"/>
  <c r="AE672" i="2"/>
  <c r="AG672" i="2"/>
  <c r="AF672" i="2"/>
  <c r="AG1690" i="2"/>
  <c r="AF1690" i="2"/>
  <c r="AE1690" i="2"/>
  <c r="AE963" i="2"/>
  <c r="AG963" i="2"/>
  <c r="AF963" i="2"/>
  <c r="AF1953" i="2"/>
  <c r="AG1953" i="2"/>
  <c r="AE1953" i="2"/>
  <c r="AF2171" i="2"/>
  <c r="AG2171" i="2"/>
  <c r="AE2171" i="2"/>
  <c r="AE1945" i="2"/>
  <c r="AF1945" i="2"/>
  <c r="AG1945" i="2"/>
  <c r="AE1701" i="2"/>
  <c r="AG1701" i="2"/>
  <c r="AF1701" i="2"/>
  <c r="AE1366" i="2"/>
  <c r="AG1366" i="2"/>
  <c r="AF1366" i="2"/>
  <c r="AF2168" i="2"/>
  <c r="AE2168" i="2"/>
  <c r="AG2168" i="2"/>
  <c r="AF1932" i="2"/>
  <c r="AE1932" i="2"/>
  <c r="AG1932" i="2"/>
  <c r="AF2144" i="2"/>
  <c r="AG2144" i="2"/>
  <c r="AE2144" i="2"/>
  <c r="AF2199" i="2"/>
  <c r="AG2199" i="2"/>
  <c r="AE2199" i="2"/>
  <c r="AE81" i="2"/>
  <c r="AF81" i="2"/>
  <c r="AG81" i="2"/>
  <c r="AE146" i="2"/>
  <c r="AF146" i="2"/>
  <c r="AG146" i="2"/>
  <c r="AE481" i="2"/>
  <c r="AF481" i="2"/>
  <c r="AG481" i="2"/>
  <c r="AG16" i="2"/>
  <c r="AF16" i="2"/>
  <c r="AE16" i="2"/>
  <c r="AF895" i="2"/>
  <c r="AG895" i="2"/>
  <c r="AE895" i="2"/>
  <c r="AE474" i="2"/>
  <c r="AF474" i="2"/>
  <c r="AG474" i="2"/>
  <c r="AE936" i="2"/>
  <c r="AG936" i="2"/>
  <c r="AF936" i="2"/>
  <c r="AG1702" i="2"/>
  <c r="AE1702" i="2"/>
  <c r="AF1702" i="2"/>
  <c r="AG1267" i="2"/>
  <c r="AF1267" i="2"/>
  <c r="AE1267" i="2"/>
  <c r="AE1184" i="2"/>
  <c r="AG1184" i="2"/>
  <c r="AF1184" i="2"/>
  <c r="AE1251" i="2"/>
  <c r="AF1251" i="2"/>
  <c r="AG1251" i="2"/>
  <c r="AG1613" i="2"/>
  <c r="AF1613" i="2"/>
  <c r="AE1613" i="2"/>
  <c r="AF1425" i="2"/>
  <c r="AG1425" i="2"/>
  <c r="AE1425" i="2"/>
  <c r="AG1560" i="2"/>
  <c r="AE1560" i="2"/>
  <c r="AF1560" i="2"/>
  <c r="AG1582" i="2"/>
  <c r="AF1582" i="2"/>
  <c r="AE1582" i="2"/>
  <c r="AF1204" i="2"/>
  <c r="AE1204" i="2"/>
  <c r="AG1204" i="2"/>
  <c r="AF1855" i="2"/>
  <c r="AE1855" i="2"/>
  <c r="AG1855" i="2"/>
  <c r="AE2325" i="2"/>
  <c r="AG2325" i="2"/>
  <c r="AF2325" i="2"/>
  <c r="AE1384" i="2"/>
  <c r="AF1384" i="2"/>
  <c r="AG1384" i="2"/>
  <c r="AF2280" i="2"/>
  <c r="AE2280" i="2"/>
  <c r="AG2280" i="2"/>
  <c r="AF1317" i="2"/>
  <c r="AE1317" i="2"/>
  <c r="AG1317" i="2"/>
  <c r="AG101" i="2"/>
  <c r="AF101" i="2"/>
  <c r="AE101" i="2"/>
  <c r="AE595" i="2"/>
  <c r="AF595" i="2"/>
  <c r="AG595" i="2"/>
  <c r="AF307" i="2"/>
  <c r="AE307" i="2"/>
  <c r="AG307" i="2"/>
  <c r="AE173" i="2"/>
  <c r="AF173" i="2"/>
  <c r="AG173" i="2"/>
  <c r="AE846" i="2"/>
  <c r="AG846" i="2"/>
  <c r="AF846" i="2"/>
  <c r="AG575" i="2"/>
  <c r="AF575" i="2"/>
  <c r="AE575" i="2"/>
  <c r="AE885" i="2"/>
  <c r="AF885" i="2"/>
  <c r="AG885" i="2"/>
  <c r="AF871" i="2"/>
  <c r="AE871" i="2"/>
  <c r="AG871" i="2"/>
  <c r="AE2003" i="2"/>
  <c r="AF2003" i="2"/>
  <c r="AG2003" i="2"/>
  <c r="AF2312" i="2"/>
  <c r="AG2312" i="2"/>
  <c r="AE2312" i="2"/>
  <c r="AG1902" i="2"/>
  <c r="AE1902" i="2"/>
  <c r="AF1902" i="2"/>
  <c r="AG1994" i="2"/>
  <c r="AF1994" i="2"/>
  <c r="AE1994" i="2"/>
  <c r="AE1722" i="2"/>
  <c r="AG1722" i="2"/>
  <c r="AF1722" i="2"/>
  <c r="AF1435" i="2"/>
  <c r="AE1435" i="2"/>
  <c r="AG1435" i="2"/>
  <c r="AG1846" i="2"/>
  <c r="AF1846" i="2"/>
  <c r="AE1846" i="2"/>
  <c r="AF2110" i="2"/>
  <c r="AG2110" i="2"/>
  <c r="AE2110" i="2"/>
  <c r="AF1874" i="2"/>
  <c r="AE1874" i="2"/>
  <c r="AG1874" i="2"/>
  <c r="AF1624" i="2"/>
  <c r="AG1624" i="2"/>
  <c r="AE1624" i="2"/>
  <c r="AG2226" i="2"/>
  <c r="AE2226" i="2"/>
  <c r="AF2226" i="2"/>
  <c r="AE2274" i="2"/>
  <c r="AF2274" i="2"/>
  <c r="AG2274" i="2"/>
  <c r="AG1525" i="2"/>
  <c r="AE1525" i="2"/>
  <c r="AF1525" i="2"/>
  <c r="AE1466" i="2"/>
  <c r="AG1466" i="2"/>
  <c r="AF1466" i="2"/>
  <c r="AF1226" i="2"/>
  <c r="AE1226" i="2"/>
  <c r="AG1226" i="2"/>
  <c r="AE1108" i="2"/>
  <c r="AG1108" i="2"/>
  <c r="AF1108" i="2"/>
  <c r="AG437" i="2"/>
  <c r="AF437" i="2"/>
  <c r="AE437" i="2"/>
  <c r="AG986" i="2"/>
  <c r="AE986" i="2"/>
  <c r="AF986" i="2"/>
  <c r="AE488" i="2"/>
  <c r="AF488" i="2"/>
  <c r="AG488" i="2"/>
  <c r="AF1916" i="2"/>
  <c r="AE1916" i="2"/>
  <c r="AG1916" i="2"/>
  <c r="AF2335" i="2"/>
  <c r="AE2335" i="2"/>
  <c r="AG2335" i="2"/>
  <c r="AE1215" i="2"/>
  <c r="AF1215" i="2"/>
  <c r="AG1215" i="2"/>
  <c r="AF207" i="2"/>
  <c r="AG207" i="2"/>
  <c r="AE207" i="2"/>
  <c r="AF1344" i="2"/>
  <c r="AG1344" i="2"/>
  <c r="AE1344" i="2"/>
  <c r="AF1485" i="2"/>
  <c r="AG1485" i="2"/>
  <c r="AE1485" i="2"/>
  <c r="AG1222" i="2"/>
  <c r="AE1222" i="2"/>
  <c r="AF1222" i="2"/>
  <c r="AF2020" i="2"/>
  <c r="AE2020" i="2"/>
  <c r="AG2020" i="2"/>
  <c r="AG1334" i="2"/>
  <c r="AE1334" i="2"/>
  <c r="AF1334" i="2"/>
  <c r="AF2178" i="2"/>
  <c r="AE2178" i="2"/>
  <c r="AG2178" i="2"/>
  <c r="AE1113" i="2"/>
  <c r="AG1113" i="2"/>
  <c r="AF1113" i="2"/>
  <c r="AF1597" i="2"/>
  <c r="AE1597" i="2"/>
  <c r="AG1597" i="2"/>
  <c r="AE984" i="2"/>
  <c r="AG984" i="2"/>
  <c r="AF984" i="2"/>
  <c r="AG1529" i="2"/>
  <c r="AE1529" i="2"/>
  <c r="AF1529" i="2"/>
  <c r="AF1166" i="2"/>
  <c r="AG1166" i="2"/>
  <c r="AE1166" i="2"/>
  <c r="AF983" i="2"/>
  <c r="AG983" i="2"/>
  <c r="AE983" i="2"/>
  <c r="AF1230" i="2"/>
  <c r="AG1230" i="2"/>
  <c r="AE1230" i="2"/>
  <c r="AG555" i="2"/>
  <c r="AF555" i="2"/>
  <c r="AE555" i="2"/>
  <c r="AE103" i="2"/>
  <c r="AG103" i="2"/>
  <c r="AF103" i="2"/>
  <c r="AE1021" i="2"/>
  <c r="AF1021" i="2"/>
  <c r="AG1021" i="2"/>
  <c r="AG1460" i="2"/>
  <c r="AE1460" i="2"/>
  <c r="AF1460" i="2"/>
  <c r="AF1110" i="2"/>
  <c r="AE1110" i="2"/>
  <c r="AG1110" i="2"/>
  <c r="AF744" i="2"/>
  <c r="AE744" i="2"/>
  <c r="AG744" i="2"/>
  <c r="AF1033" i="2"/>
  <c r="AE1033" i="2"/>
  <c r="AG1033" i="2"/>
  <c r="AF973" i="2"/>
  <c r="AG973" i="2"/>
  <c r="AE973" i="2"/>
  <c r="AG809" i="2"/>
  <c r="AF809" i="2"/>
  <c r="AE809" i="2"/>
  <c r="AF683" i="2"/>
  <c r="AG683" i="2"/>
  <c r="AE683" i="2"/>
  <c r="AE690" i="2"/>
  <c r="AG690" i="2"/>
  <c r="AF690" i="2"/>
  <c r="AG1463" i="2"/>
  <c r="AF1463" i="2"/>
  <c r="AE1463" i="2"/>
  <c r="AF1493" i="2"/>
  <c r="AE1493" i="2"/>
  <c r="AG1493" i="2"/>
  <c r="AE976" i="2"/>
  <c r="AF976" i="2"/>
  <c r="AG976" i="2"/>
  <c r="AE501" i="2"/>
  <c r="AF501" i="2"/>
  <c r="AG501" i="2"/>
  <c r="AG1491" i="2"/>
  <c r="AE1491" i="2"/>
  <c r="AF1491" i="2"/>
  <c r="AF1286" i="2"/>
  <c r="AE1286" i="2"/>
  <c r="AG1286" i="2"/>
  <c r="AG490" i="2"/>
  <c r="AE490" i="2"/>
  <c r="AF490" i="2"/>
  <c r="AF2339" i="2"/>
  <c r="AG2339" i="2"/>
  <c r="AE2339" i="2"/>
  <c r="AG1966" i="2"/>
  <c r="AE1966" i="2"/>
  <c r="AF1966" i="2"/>
  <c r="AE1650" i="2"/>
  <c r="AG1650" i="2"/>
  <c r="AF1650" i="2"/>
  <c r="AE1018" i="2"/>
  <c r="AG1018" i="2"/>
  <c r="AF1018" i="2"/>
  <c r="AE1544" i="2"/>
  <c r="AF1544" i="2"/>
  <c r="AG1544" i="2"/>
  <c r="AF1278" i="2"/>
  <c r="AE1278" i="2"/>
  <c r="AG1278" i="2"/>
  <c r="AF1458" i="2"/>
  <c r="AG1458" i="2"/>
  <c r="AE1458" i="2"/>
  <c r="AG825" i="2"/>
  <c r="AE825" i="2"/>
  <c r="AF825" i="2"/>
  <c r="AG1461" i="2"/>
  <c r="AE1461" i="2"/>
  <c r="AF1461" i="2"/>
  <c r="AF1470" i="2"/>
  <c r="AE1470" i="2"/>
  <c r="AG1470" i="2"/>
  <c r="AE1044" i="2"/>
  <c r="AF1044" i="2"/>
  <c r="AG1044" i="2"/>
  <c r="AG292" i="2"/>
  <c r="AF292" i="2"/>
  <c r="AE292" i="2"/>
  <c r="AE484" i="2"/>
  <c r="AF484" i="2"/>
  <c r="AG484" i="2"/>
  <c r="AG136" i="2"/>
  <c r="AE136" i="2"/>
  <c r="AF136" i="2"/>
  <c r="AG836" i="2"/>
  <c r="AF836" i="2"/>
  <c r="AE836" i="2"/>
  <c r="AE21" i="2"/>
  <c r="AF21" i="2"/>
  <c r="AG21" i="2"/>
  <c r="AG422" i="2"/>
  <c r="AF422" i="2"/>
  <c r="AE422" i="2"/>
  <c r="AG170" i="2"/>
  <c r="AE170" i="2"/>
  <c r="AF170" i="2"/>
  <c r="AF291" i="2"/>
  <c r="AG291" i="2"/>
  <c r="AE291" i="2"/>
  <c r="AE13" i="2"/>
  <c r="AG13" i="2"/>
  <c r="AF13" i="2"/>
  <c r="AE42" i="2"/>
  <c r="AG42" i="2"/>
  <c r="AF42" i="2"/>
  <c r="AF789" i="2"/>
  <c r="AG789" i="2"/>
  <c r="AE789" i="2"/>
  <c r="AG195" i="2"/>
  <c r="AF195" i="2"/>
  <c r="AE195" i="2"/>
  <c r="AG308" i="2"/>
  <c r="AF308" i="2"/>
  <c r="AE308" i="2"/>
  <c r="AG740" i="2"/>
  <c r="AE740" i="2"/>
  <c r="AF740" i="2"/>
  <c r="AF246" i="2"/>
  <c r="AG246" i="2"/>
  <c r="AE246" i="2"/>
  <c r="AE15" i="2"/>
  <c r="AG15" i="2"/>
  <c r="AF15" i="2"/>
  <c r="AH861" i="2"/>
  <c r="AI1443" i="2"/>
  <c r="AH582" i="2"/>
  <c r="AI2094" i="2"/>
  <c r="AI2311" i="2"/>
  <c r="AH517" i="2"/>
  <c r="AI1191" i="2"/>
  <c r="AI1202" i="2"/>
  <c r="AH2307" i="2"/>
  <c r="AH245" i="2"/>
  <c r="AH421" i="2"/>
  <c r="AH609" i="2"/>
  <c r="AI719" i="2"/>
  <c r="AI1261" i="2"/>
  <c r="AI411" i="2"/>
  <c r="AH1785" i="2"/>
  <c r="AI1904" i="2"/>
  <c r="AH2104" i="2"/>
  <c r="AI1682" i="2"/>
  <c r="AH1692" i="2"/>
  <c r="AH423" i="2"/>
  <c r="AI669" i="2"/>
  <c r="AI798" i="2"/>
  <c r="AH2017" i="2"/>
  <c r="AI2101" i="2"/>
  <c r="AI83" i="2"/>
  <c r="AI1478" i="2"/>
  <c r="AH2267" i="2"/>
  <c r="AH473" i="2"/>
  <c r="AI1319" i="2"/>
  <c r="AH865" i="2"/>
  <c r="AH92" i="2"/>
  <c r="AH1391" i="2"/>
  <c r="AI1395" i="2" s="1"/>
  <c r="AH1156" i="2"/>
  <c r="AI2197" i="2"/>
  <c r="AI2247" i="2"/>
  <c r="AH1528" i="2"/>
  <c r="AI1150" i="2"/>
  <c r="AH617" i="2"/>
  <c r="AH599" i="2"/>
  <c r="AH2314" i="2"/>
  <c r="AI467" i="2"/>
  <c r="AH2006" i="2"/>
  <c r="AH1046" i="2"/>
  <c r="AH2150" i="2"/>
  <c r="AI24" i="2"/>
  <c r="AH1534" i="2"/>
  <c r="AI1188" i="2"/>
  <c r="AI596" i="2"/>
  <c r="AI482" i="2"/>
  <c r="AI483" i="2" s="1"/>
  <c r="AI2149" i="2"/>
  <c r="AH1665" i="2"/>
  <c r="AH1441" i="2"/>
  <c r="AH497" i="2"/>
  <c r="AF643" i="2"/>
  <c r="AE643" i="2"/>
  <c r="AG643" i="2"/>
  <c r="AF1587" i="2"/>
  <c r="AG1587" i="2"/>
  <c r="AE1587" i="2"/>
  <c r="AF380" i="2"/>
  <c r="AE380" i="2"/>
  <c r="AG380" i="2"/>
  <c r="AG592" i="2"/>
  <c r="AE592" i="2"/>
  <c r="AF592" i="2"/>
  <c r="AF1071" i="2"/>
  <c r="AG1071" i="2"/>
  <c r="AE1071" i="2"/>
  <c r="AE193" i="2"/>
  <c r="AF193" i="2"/>
  <c r="AG193" i="2"/>
  <c r="AG642" i="2"/>
  <c r="AE642" i="2"/>
  <c r="AF642" i="2"/>
  <c r="AF18" i="2"/>
  <c r="AG18" i="2"/>
  <c r="AE18" i="2"/>
  <c r="AF778" i="2"/>
  <c r="AG778" i="2"/>
  <c r="AE778" i="2"/>
  <c r="AG202" i="2"/>
  <c r="AF202" i="2"/>
  <c r="AE202" i="2"/>
  <c r="AF431" i="2"/>
  <c r="AE431" i="2"/>
  <c r="AG431" i="2"/>
  <c r="AG710" i="2"/>
  <c r="AF710" i="2"/>
  <c r="AE710" i="2"/>
  <c r="AE671" i="2"/>
  <c r="AG671" i="2"/>
  <c r="AF671" i="2"/>
  <c r="AG910" i="2"/>
  <c r="AE910" i="2"/>
  <c r="AF910" i="2"/>
  <c r="AE2057" i="2"/>
  <c r="AG2057" i="2"/>
  <c r="AF2057" i="2"/>
  <c r="AE1265" i="2"/>
  <c r="AG1265" i="2"/>
  <c r="AF1265" i="2"/>
  <c r="AE1859" i="2"/>
  <c r="AF1859" i="2"/>
  <c r="AG1859" i="2"/>
  <c r="AF1928" i="2"/>
  <c r="AG1928" i="2"/>
  <c r="AE1928" i="2"/>
  <c r="AF1848" i="2"/>
  <c r="AG1848" i="2"/>
  <c r="AE1848" i="2"/>
  <c r="AG1157" i="2"/>
  <c r="AF1157" i="2"/>
  <c r="AE1157" i="2"/>
  <c r="AE2038" i="2"/>
  <c r="AG2038" i="2"/>
  <c r="AF2038" i="2"/>
  <c r="AG2259" i="2"/>
  <c r="AE2259" i="2"/>
  <c r="AF2259" i="2"/>
  <c r="AF1437" i="2"/>
  <c r="AG1437" i="2"/>
  <c r="AE1437" i="2"/>
  <c r="AG2217" i="2"/>
  <c r="AE2217" i="2"/>
  <c r="AF2217" i="2"/>
  <c r="AF1954" i="2"/>
  <c r="AE1954" i="2"/>
  <c r="AG1954" i="2"/>
  <c r="AE2117" i="2"/>
  <c r="AG2117" i="2"/>
  <c r="AF2117" i="2"/>
  <c r="AE172" i="2"/>
  <c r="AF172" i="2"/>
  <c r="AG172" i="2"/>
  <c r="AE364" i="2"/>
  <c r="AG364" i="2"/>
  <c r="AF364" i="2"/>
  <c r="AG531" i="2"/>
  <c r="AE531" i="2"/>
  <c r="AF531" i="2"/>
  <c r="AF282" i="2"/>
  <c r="AE282" i="2"/>
  <c r="AG282" i="2"/>
  <c r="AE1095" i="2"/>
  <c r="AF1095" i="2"/>
  <c r="AG1095" i="2"/>
  <c r="AF514" i="2"/>
  <c r="AE514" i="2"/>
  <c r="AG514" i="2"/>
  <c r="AG837" i="2"/>
  <c r="AE837" i="2"/>
  <c r="AF837" i="2"/>
  <c r="AG1083" i="2"/>
  <c r="AE1083" i="2"/>
  <c r="AF1083" i="2"/>
  <c r="AF801" i="2"/>
  <c r="AG801" i="2"/>
  <c r="AE801" i="2"/>
  <c r="AE1648" i="2"/>
  <c r="AG1648" i="2"/>
  <c r="AF1648" i="2"/>
  <c r="AG1781" i="2"/>
  <c r="AF1781" i="2"/>
  <c r="AE1781" i="2"/>
  <c r="AG1386" i="2"/>
  <c r="AE1386" i="2"/>
  <c r="AF1386" i="2"/>
  <c r="AG2147" i="2"/>
  <c r="AE2147" i="2"/>
  <c r="AF2147" i="2"/>
  <c r="AG2166" i="2"/>
  <c r="AF2166" i="2"/>
  <c r="AE2166" i="2"/>
  <c r="AE2120" i="2"/>
  <c r="AG2120" i="2"/>
  <c r="AF2120" i="2"/>
  <c r="AE1793" i="2"/>
  <c r="AG1793" i="2"/>
  <c r="AF1793" i="2"/>
  <c r="AE2261" i="2"/>
  <c r="AF2261" i="2"/>
  <c r="AG2261" i="2"/>
  <c r="AF1740" i="2"/>
  <c r="AG1740" i="2"/>
  <c r="AE1740" i="2"/>
  <c r="AF1424" i="2"/>
  <c r="AG1424" i="2"/>
  <c r="AE1424" i="2"/>
  <c r="AG1983" i="2"/>
  <c r="AE1983" i="2"/>
  <c r="AF1983" i="2"/>
  <c r="AF2242" i="2"/>
  <c r="AG2242" i="2"/>
  <c r="AE2242" i="2"/>
  <c r="AE381" i="2"/>
  <c r="AF381" i="2"/>
  <c r="AG381" i="2"/>
  <c r="AF520" i="2"/>
  <c r="AE520" i="2"/>
  <c r="AG520" i="2"/>
  <c r="AG20" i="2"/>
  <c r="AE20" i="2"/>
  <c r="AF20" i="2"/>
  <c r="AG786" i="2"/>
  <c r="AF786" i="2"/>
  <c r="AE786" i="2"/>
  <c r="AF119" i="2"/>
  <c r="AE119" i="2"/>
  <c r="AG119" i="2"/>
  <c r="AE892" i="2"/>
  <c r="AF892" i="2"/>
  <c r="AG892" i="2"/>
  <c r="AG530" i="2"/>
  <c r="AE530" i="2"/>
  <c r="AF530" i="2"/>
  <c r="AE1137" i="2"/>
  <c r="AG1137" i="2"/>
  <c r="AF1137" i="2"/>
  <c r="AG738" i="2"/>
  <c r="AF738" i="2"/>
  <c r="AE738" i="2"/>
  <c r="AF2308" i="2"/>
  <c r="AG2308" i="2"/>
  <c r="AE2308" i="2"/>
  <c r="AG1442" i="2"/>
  <c r="AE1442" i="2"/>
  <c r="AF1442" i="2"/>
  <c r="AG1935" i="2"/>
  <c r="AF1935" i="2"/>
  <c r="AE1935" i="2"/>
  <c r="AE1181" i="2"/>
  <c r="AF1181" i="2"/>
  <c r="AG1181" i="2"/>
  <c r="AG1561" i="2"/>
  <c r="AF1561" i="2"/>
  <c r="AE1561" i="2"/>
  <c r="AF1845" i="2"/>
  <c r="AG1845" i="2"/>
  <c r="AE1845" i="2"/>
  <c r="AF1853" i="2"/>
  <c r="AG1853" i="2"/>
  <c r="AE1853" i="2"/>
  <c r="AF1619" i="2"/>
  <c r="AE1619" i="2"/>
  <c r="AG1619" i="2"/>
  <c r="AF1592" i="2"/>
  <c r="AG1592" i="2"/>
  <c r="AE1592" i="2"/>
  <c r="AG2293" i="2"/>
  <c r="AF2293" i="2"/>
  <c r="AE2293" i="2"/>
  <c r="AF2252" i="2"/>
  <c r="AG2252" i="2"/>
  <c r="AE2252" i="2"/>
  <c r="AG870" i="2"/>
  <c r="AE870" i="2"/>
  <c r="AF870" i="2"/>
  <c r="AG68" i="2"/>
  <c r="AF68" i="2"/>
  <c r="AE68" i="2"/>
  <c r="AG368" i="2"/>
  <c r="AE368" i="2"/>
  <c r="AF368" i="2"/>
  <c r="AG640" i="2"/>
  <c r="AE640" i="2"/>
  <c r="AF640" i="2"/>
  <c r="AE516" i="2"/>
  <c r="AG516" i="2"/>
  <c r="AF516" i="2"/>
  <c r="AE935" i="2"/>
  <c r="AF935" i="2"/>
  <c r="AG935" i="2"/>
  <c r="AG459" i="2"/>
  <c r="AE459" i="2"/>
  <c r="AF459" i="2"/>
  <c r="AE960" i="2"/>
  <c r="AF960" i="2"/>
  <c r="AG960" i="2"/>
  <c r="AG666" i="2"/>
  <c r="AF666" i="2"/>
  <c r="AE666" i="2"/>
  <c r="AG967" i="2"/>
  <c r="AF967" i="2"/>
  <c r="AE967" i="2"/>
  <c r="AG1594" i="2"/>
  <c r="AE1594" i="2"/>
  <c r="AF1594" i="2"/>
  <c r="AF2153" i="2"/>
  <c r="AG2153" i="2"/>
  <c r="AE2153" i="2"/>
  <c r="AE1276" i="2"/>
  <c r="AF1276" i="2"/>
  <c r="AG1276" i="2"/>
  <c r="AF1745" i="2"/>
  <c r="AE1745" i="2"/>
  <c r="AG1745" i="2"/>
  <c r="AF1146" i="2"/>
  <c r="AG1146" i="2"/>
  <c r="AE1146" i="2"/>
  <c r="AE1572" i="2"/>
  <c r="AF1572" i="2"/>
  <c r="AG1572" i="2"/>
  <c r="AF2316" i="2"/>
  <c r="AG2316" i="2"/>
  <c r="AE2316" i="2"/>
  <c r="AF1879" i="2"/>
  <c r="AG1879" i="2"/>
  <c r="AE1879" i="2"/>
  <c r="AE2043" i="2"/>
  <c r="AG2043" i="2"/>
  <c r="AF2043" i="2"/>
  <c r="AF2031" i="2"/>
  <c r="AE2031" i="2"/>
  <c r="AG2031" i="2"/>
  <c r="AF2146" i="2"/>
  <c r="AG2146" i="2"/>
  <c r="AE2146" i="2"/>
  <c r="AG1337" i="2"/>
  <c r="AF1337" i="2"/>
  <c r="AE1337" i="2"/>
  <c r="AG1086" i="2"/>
  <c r="AF1086" i="2"/>
  <c r="AE1086" i="2"/>
  <c r="AG722" i="2"/>
  <c r="AE722" i="2"/>
  <c r="AF722" i="2"/>
  <c r="AF580" i="2"/>
  <c r="AE580" i="2"/>
  <c r="AG580" i="2"/>
  <c r="AF532" i="2"/>
  <c r="AE532" i="2"/>
  <c r="AG532" i="2"/>
  <c r="AG780" i="2"/>
  <c r="AF780" i="2"/>
  <c r="AE780" i="2"/>
  <c r="AE475" i="2"/>
  <c r="AF475" i="2"/>
  <c r="AG475" i="2"/>
  <c r="AF715" i="2"/>
  <c r="AG715" i="2"/>
  <c r="AE715" i="2"/>
  <c r="AF1626" i="2"/>
  <c r="AG1626" i="2"/>
  <c r="AE1626" i="2"/>
  <c r="AG2067" i="2"/>
  <c r="AE2067" i="2"/>
  <c r="AF2067" i="2"/>
  <c r="AF1834" i="2"/>
  <c r="AE1834" i="2"/>
  <c r="AG1834" i="2"/>
  <c r="AG1275" i="2"/>
  <c r="AF1275" i="2"/>
  <c r="AE1275" i="2"/>
  <c r="AF1389" i="2"/>
  <c r="AG1389" i="2"/>
  <c r="AE1389" i="2"/>
  <c r="AG1727" i="2"/>
  <c r="AE1727" i="2"/>
  <c r="AF1727" i="2"/>
  <c r="AE1374" i="2"/>
  <c r="AG1374" i="2"/>
  <c r="AF1374" i="2"/>
  <c r="AE1898" i="2"/>
  <c r="AG1898" i="2"/>
  <c r="AF1898" i="2"/>
  <c r="AG2310" i="2"/>
  <c r="AE2310" i="2"/>
  <c r="AF2310" i="2"/>
  <c r="AG1590" i="2"/>
  <c r="AF1590" i="2"/>
  <c r="AE1590" i="2"/>
  <c r="AG2192" i="2"/>
  <c r="AF2192" i="2"/>
  <c r="AE2192" i="2"/>
  <c r="AF2201" i="2"/>
  <c r="AE2201" i="2"/>
  <c r="AG2201" i="2"/>
  <c r="AG1315" i="2"/>
  <c r="AE1315" i="2"/>
  <c r="AF1315" i="2"/>
  <c r="AG294" i="2"/>
  <c r="AE294" i="2"/>
  <c r="AF294" i="2"/>
  <c r="AG448" i="2"/>
  <c r="AE448" i="2"/>
  <c r="AF448" i="2"/>
  <c r="AE377" i="2"/>
  <c r="AF377" i="2"/>
  <c r="AG377" i="2"/>
  <c r="AF889" i="2"/>
  <c r="AG889" i="2"/>
  <c r="AE889" i="2"/>
  <c r="AE461" i="2"/>
  <c r="AF461" i="2"/>
  <c r="AG461" i="2"/>
  <c r="AF729" i="2"/>
  <c r="AE729" i="2"/>
  <c r="AG729" i="2"/>
  <c r="AF905" i="2"/>
  <c r="AE905" i="2"/>
  <c r="AG905" i="2"/>
  <c r="AE1443" i="2"/>
  <c r="AF1443" i="2"/>
  <c r="AG1443" i="2"/>
  <c r="AG1098" i="2"/>
  <c r="AE1098" i="2"/>
  <c r="AF1098" i="2"/>
  <c r="AF891" i="2"/>
  <c r="AE891" i="2"/>
  <c r="AG891" i="2"/>
  <c r="AE1796" i="2"/>
  <c r="AF1796" i="2"/>
  <c r="AG1796" i="2"/>
  <c r="AG1367" i="2"/>
  <c r="AE1367" i="2"/>
  <c r="AF1367" i="2"/>
  <c r="AG2105" i="2"/>
  <c r="AE2105" i="2"/>
  <c r="AF2105" i="2"/>
  <c r="AF2260" i="2"/>
  <c r="AE2260" i="2"/>
  <c r="AG2260" i="2"/>
  <c r="AG2041" i="2"/>
  <c r="AE2041" i="2"/>
  <c r="AF2041" i="2"/>
  <c r="AE1822" i="2"/>
  <c r="AF1822" i="2"/>
  <c r="AG1822" i="2"/>
  <c r="AF1663" i="2"/>
  <c r="AE1663" i="2"/>
  <c r="AG1663" i="2"/>
  <c r="AG1368" i="2"/>
  <c r="AE1368" i="2"/>
  <c r="AF1368" i="2"/>
  <c r="AF1959" i="2"/>
  <c r="AE1959" i="2"/>
  <c r="AG1959" i="2"/>
  <c r="AG2243" i="2"/>
  <c r="AF2243" i="2"/>
  <c r="AE2243" i="2"/>
  <c r="AG2266" i="2"/>
  <c r="AF2266" i="2"/>
  <c r="AE2266" i="2"/>
  <c r="AF318" i="2"/>
  <c r="AG318" i="2"/>
  <c r="AE318" i="2"/>
  <c r="AE472" i="2"/>
  <c r="AF472" i="2"/>
  <c r="AG472" i="2"/>
  <c r="AE432" i="2"/>
  <c r="AF432" i="2"/>
  <c r="AG432" i="2"/>
  <c r="AF196" i="2"/>
  <c r="AE196" i="2"/>
  <c r="AG196" i="2"/>
  <c r="AE44" i="2"/>
  <c r="AF44" i="2"/>
  <c r="AG44" i="2"/>
  <c r="AF854" i="2"/>
  <c r="AG854" i="2"/>
  <c r="AE854" i="2"/>
  <c r="AG1210" i="2"/>
  <c r="AF1210" i="2"/>
  <c r="AE1210" i="2"/>
  <c r="AE2014" i="2"/>
  <c r="AG2014" i="2"/>
  <c r="AF2014" i="2"/>
  <c r="AE1085" i="2"/>
  <c r="AG1085" i="2"/>
  <c r="AF1085" i="2"/>
  <c r="AE2205" i="2"/>
  <c r="AF2205" i="2"/>
  <c r="AG2205" i="2"/>
  <c r="AE1559" i="2"/>
  <c r="AF1559" i="2"/>
  <c r="AG1559" i="2"/>
  <c r="AF1632" i="2"/>
  <c r="AG1632" i="2"/>
  <c r="AE1632" i="2"/>
  <c r="AF1724" i="2"/>
  <c r="AG1724" i="2"/>
  <c r="AE1724" i="2"/>
  <c r="AG1390" i="2"/>
  <c r="AE1390" i="2"/>
  <c r="AF1390" i="2"/>
  <c r="AG1415" i="2"/>
  <c r="AF1415" i="2"/>
  <c r="AE1415" i="2"/>
  <c r="AE1365" i="2"/>
  <c r="AG1365" i="2"/>
  <c r="AF1365" i="2"/>
  <c r="AG2069" i="2"/>
  <c r="AE2069" i="2"/>
  <c r="AF2069" i="2"/>
  <c r="AE1382" i="2"/>
  <c r="AG1382" i="2"/>
  <c r="AF1382" i="2"/>
  <c r="AF1407" i="2"/>
  <c r="AG1407" i="2"/>
  <c r="AE1407" i="2"/>
  <c r="AE2062" i="2"/>
  <c r="AG2062" i="2"/>
  <c r="AF2062" i="2"/>
  <c r="AE1340" i="2"/>
  <c r="AG1340" i="2"/>
  <c r="AF1340" i="2"/>
  <c r="AG419" i="2"/>
  <c r="AE419" i="2"/>
  <c r="AF419" i="2"/>
  <c r="AF529" i="2"/>
  <c r="AG529" i="2"/>
  <c r="AE529" i="2"/>
  <c r="AG234" i="2"/>
  <c r="AE234" i="2"/>
  <c r="AF234" i="2"/>
  <c r="AF224" i="2"/>
  <c r="AG224" i="2"/>
  <c r="AE224" i="2"/>
  <c r="AF948" i="2"/>
  <c r="AE948" i="2"/>
  <c r="AG948" i="2"/>
  <c r="AE434" i="2"/>
  <c r="AF434" i="2"/>
  <c r="AG434" i="2"/>
  <c r="AG776" i="2"/>
  <c r="AE776" i="2"/>
  <c r="AF776" i="2"/>
  <c r="AG795" i="2"/>
  <c r="AE795" i="2"/>
  <c r="AF795" i="2"/>
  <c r="AE1961" i="2"/>
  <c r="AF1961" i="2"/>
  <c r="AG1961" i="2"/>
  <c r="AF1583" i="2"/>
  <c r="AG1583" i="2"/>
  <c r="AE1583" i="2"/>
  <c r="AG2016" i="2"/>
  <c r="AF2016" i="2"/>
  <c r="AE2016" i="2"/>
  <c r="AF2058" i="2"/>
  <c r="AG2058" i="2"/>
  <c r="AE2058" i="2"/>
  <c r="AE2001" i="2"/>
  <c r="AF2001" i="2"/>
  <c r="AG2001" i="2"/>
  <c r="AE1629" i="2"/>
  <c r="AF1629" i="2"/>
  <c r="AG1629" i="2"/>
  <c r="AG2102" i="2"/>
  <c r="AE2102" i="2"/>
  <c r="AF2102" i="2"/>
  <c r="AG2214" i="2"/>
  <c r="AF2214" i="2"/>
  <c r="AE2214" i="2"/>
  <c r="AE2045" i="2"/>
  <c r="AF2045" i="2"/>
  <c r="AG2045" i="2"/>
  <c r="AG1876" i="2"/>
  <c r="AE1876" i="2"/>
  <c r="AF1876" i="2"/>
  <c r="AG2113" i="2"/>
  <c r="AF2113" i="2"/>
  <c r="AE2113" i="2"/>
  <c r="AF2318" i="2"/>
  <c r="AG2318" i="2"/>
  <c r="AE2318" i="2"/>
  <c r="AG495" i="2"/>
  <c r="AE495" i="2"/>
  <c r="AF495" i="2"/>
  <c r="AG1862" i="2"/>
  <c r="AF1862" i="2"/>
  <c r="AE1862" i="2"/>
  <c r="AF982" i="2"/>
  <c r="AG982" i="2"/>
  <c r="AE982" i="2"/>
  <c r="AF1281" i="2"/>
  <c r="AE1281" i="2"/>
  <c r="AG1281" i="2"/>
  <c r="AE1225" i="2"/>
  <c r="AG1225" i="2"/>
  <c r="AF1225" i="2"/>
  <c r="AE1330" i="2"/>
  <c r="AG1330" i="2"/>
  <c r="AF1330" i="2"/>
  <c r="AE558" i="2"/>
  <c r="AG558" i="2"/>
  <c r="AF558" i="2"/>
  <c r="AF208" i="2"/>
  <c r="AE208" i="2"/>
  <c r="AG208" i="2"/>
  <c r="AE1291" i="2"/>
  <c r="AG1291" i="2"/>
  <c r="AF1291" i="2"/>
  <c r="AG621" i="2"/>
  <c r="AE621" i="2"/>
  <c r="AF621" i="2"/>
  <c r="AF874" i="2"/>
  <c r="AE874" i="2"/>
  <c r="AG874" i="2"/>
  <c r="AF1915" i="2"/>
  <c r="AG1915" i="2"/>
  <c r="AE1915" i="2"/>
  <c r="AF1509" i="2"/>
  <c r="AE1509" i="2"/>
  <c r="AG1509" i="2"/>
  <c r="AE977" i="2"/>
  <c r="AG977" i="2"/>
  <c r="AF977" i="2"/>
  <c r="AE270" i="2"/>
  <c r="AG270" i="2"/>
  <c r="AF270" i="2"/>
  <c r="AF1482" i="2"/>
  <c r="AE1482" i="2"/>
  <c r="AG1482" i="2"/>
  <c r="AG105" i="2"/>
  <c r="AE105" i="2"/>
  <c r="AF105" i="2"/>
  <c r="AE1497" i="2"/>
  <c r="AF1497" i="2"/>
  <c r="AG1497" i="2"/>
  <c r="AF616" i="2"/>
  <c r="AE616" i="2"/>
  <c r="AG616" i="2"/>
  <c r="AG1598" i="2"/>
  <c r="AF1598" i="2"/>
  <c r="AE1598" i="2"/>
  <c r="AF2018" i="2"/>
  <c r="AG2018" i="2"/>
  <c r="AE2018" i="2"/>
  <c r="AG1651" i="2"/>
  <c r="AE1651" i="2"/>
  <c r="AF1651" i="2"/>
  <c r="AF1968" i="2"/>
  <c r="AE1968" i="2"/>
  <c r="AG1968" i="2"/>
  <c r="AE1008" i="2"/>
  <c r="AF1008" i="2"/>
  <c r="AG1008" i="2"/>
  <c r="AF1109" i="2"/>
  <c r="AG1109" i="2"/>
  <c r="AE1109" i="2"/>
  <c r="AG550" i="2"/>
  <c r="AF550" i="2"/>
  <c r="AE550" i="2"/>
  <c r="AF1035" i="2"/>
  <c r="AG1035" i="2"/>
  <c r="AE1035" i="2"/>
  <c r="AG1495" i="2"/>
  <c r="AE1495" i="2"/>
  <c r="AF1495" i="2"/>
  <c r="AF1393" i="2"/>
  <c r="AG1393" i="2"/>
  <c r="AE1393" i="2"/>
  <c r="AG1537" i="2"/>
  <c r="AE1537" i="2"/>
  <c r="AF1537" i="2"/>
  <c r="AF1231" i="2"/>
  <c r="AG1231" i="2"/>
  <c r="AE1231" i="2"/>
  <c r="AE1533" i="2"/>
  <c r="AF1533" i="2"/>
  <c r="AG1533" i="2"/>
  <c r="AG1535" i="2"/>
  <c r="AF1535" i="2"/>
  <c r="AE1535" i="2"/>
  <c r="AG1045" i="2"/>
  <c r="AE1045" i="2"/>
  <c r="AF1045" i="2"/>
  <c r="AF1118" i="2"/>
  <c r="AG1118" i="2"/>
  <c r="AE1118" i="2"/>
  <c r="AG681" i="2"/>
  <c r="AE681" i="2"/>
  <c r="AF681" i="2"/>
  <c r="AG1165" i="2"/>
  <c r="AF1165" i="2"/>
  <c r="AE1165" i="2"/>
  <c r="AG1520" i="2"/>
  <c r="AE1520" i="2"/>
  <c r="AF1520" i="2"/>
  <c r="AE823" i="2"/>
  <c r="AG823" i="2"/>
  <c r="AF823" i="2"/>
  <c r="AF1037" i="2"/>
  <c r="AE1037" i="2"/>
  <c r="AG1037" i="2"/>
  <c r="AG1515" i="2"/>
  <c r="AE1515" i="2"/>
  <c r="AF1515" i="2"/>
  <c r="AF1224" i="2"/>
  <c r="AG1224" i="2"/>
  <c r="AE1224" i="2"/>
  <c r="AF1025" i="2"/>
  <c r="AE1025" i="2"/>
  <c r="AG1025" i="2"/>
  <c r="AE619" i="2"/>
  <c r="AF619" i="2"/>
  <c r="AG619" i="2"/>
  <c r="AE494" i="2"/>
  <c r="AF494" i="2"/>
  <c r="AG494" i="2"/>
  <c r="AE499" i="2"/>
  <c r="AG499" i="2"/>
  <c r="AF499" i="2"/>
  <c r="AE1217" i="2"/>
  <c r="AF1217" i="2"/>
  <c r="AG1217" i="2"/>
  <c r="AG1043" i="2"/>
  <c r="AF1043" i="2"/>
  <c r="AE1043" i="2"/>
  <c r="AE1539" i="2"/>
  <c r="AG1539" i="2"/>
  <c r="AF1539" i="2"/>
  <c r="AG1010" i="2"/>
  <c r="AE1010" i="2"/>
  <c r="AF1010" i="2"/>
  <c r="AF747" i="2"/>
  <c r="AE747" i="2"/>
  <c r="AG747" i="2"/>
  <c r="AE742" i="2"/>
  <c r="AF742" i="2"/>
  <c r="AG742" i="2"/>
  <c r="AG1007" i="2"/>
  <c r="AE1007" i="2"/>
  <c r="AF1007" i="2"/>
  <c r="AG95" i="2"/>
  <c r="AE95" i="2"/>
  <c r="AF95" i="2"/>
  <c r="AE802" i="2"/>
  <c r="AF802" i="2"/>
  <c r="AG802" i="2"/>
  <c r="AF841" i="2"/>
  <c r="AG841" i="2"/>
  <c r="AE841" i="2"/>
  <c r="AE102" i="2"/>
  <c r="AF102" i="2"/>
  <c r="AG102" i="2"/>
  <c r="AG727" i="2"/>
  <c r="AF727" i="2"/>
  <c r="AE727" i="2"/>
  <c r="AE510" i="2"/>
  <c r="AF510" i="2"/>
  <c r="AG510" i="2"/>
  <c r="AG951" i="2"/>
  <c r="AE951" i="2"/>
  <c r="AF951" i="2"/>
  <c r="AF941" i="2"/>
  <c r="AE941" i="2"/>
  <c r="AG941" i="2"/>
  <c r="AG649" i="2"/>
  <c r="AE649" i="2"/>
  <c r="AF649" i="2"/>
  <c r="AG99" i="2"/>
  <c r="AE99" i="2"/>
  <c r="AF99" i="2"/>
  <c r="AF218" i="2"/>
  <c r="AE218" i="2"/>
  <c r="AG218" i="2"/>
  <c r="AE316" i="2"/>
  <c r="AF316" i="2"/>
  <c r="AG316" i="2"/>
  <c r="AE538" i="2"/>
  <c r="AG538" i="2"/>
  <c r="AF538" i="2"/>
  <c r="AE933" i="2"/>
  <c r="AG933" i="2"/>
  <c r="AF933" i="2"/>
  <c r="AG84" i="2"/>
  <c r="AE84" i="2"/>
  <c r="AF84" i="2"/>
  <c r="AF721" i="2"/>
  <c r="AE721" i="2"/>
  <c r="AG721" i="2"/>
  <c r="AH3099" i="3"/>
  <c r="AH3100" i="3"/>
  <c r="AH2296" i="3"/>
  <c r="AH1578" i="3"/>
  <c r="AH1581" i="3"/>
  <c r="AH1580" i="3"/>
  <c r="AH1579" i="3"/>
  <c r="AH1583" i="3"/>
  <c r="AH1582" i="3"/>
  <c r="AH2294" i="3"/>
  <c r="AH2293" i="3"/>
  <c r="AH1777" i="3"/>
  <c r="AH1775" i="3"/>
  <c r="AH1778" i="3"/>
  <c r="AH1774" i="3"/>
  <c r="AH1776" i="3"/>
  <c r="AH2631" i="3"/>
  <c r="AH850" i="3"/>
  <c r="AH1009" i="3"/>
  <c r="AH846" i="3"/>
  <c r="AH2496" i="3"/>
  <c r="AH1161" i="3"/>
  <c r="AH1169" i="3"/>
  <c r="AG1158" i="3"/>
  <c r="AG1027" i="3"/>
  <c r="AG1012" i="3"/>
  <c r="AG2282" i="3"/>
  <c r="AH1760" i="3"/>
  <c r="AG1752" i="3"/>
  <c r="AH2160" i="3"/>
  <c r="AH2159" i="3"/>
  <c r="AH1142" i="3"/>
  <c r="AH325" i="3"/>
  <c r="AG1767" i="3"/>
  <c r="AG1768" i="3"/>
  <c r="AG1735" i="3"/>
  <c r="AG1140" i="3"/>
  <c r="AH1028" i="3"/>
  <c r="AH322" i="3"/>
  <c r="AH2290" i="3"/>
  <c r="AG2307" i="3"/>
  <c r="AH1013" i="3"/>
  <c r="AH1038" i="3"/>
  <c r="AH59" i="3"/>
  <c r="AH312" i="3"/>
  <c r="AH321" i="3"/>
  <c r="AH302" i="3"/>
  <c r="AH1571" i="3"/>
  <c r="AG1747" i="3"/>
  <c r="AH1771" i="3"/>
  <c r="AH2162" i="3"/>
  <c r="AH1040" i="3"/>
  <c r="AG1033" i="3"/>
  <c r="AH2844" i="3"/>
  <c r="AH295" i="3"/>
  <c r="AH2285" i="3"/>
  <c r="Z56" i="2"/>
  <c r="Z55" i="2"/>
  <c r="AH2772" i="3"/>
  <c r="AG1029" i="3"/>
  <c r="AH844" i="3"/>
  <c r="AH2161" i="3"/>
  <c r="AG1011" i="3"/>
  <c r="AH1006" i="3"/>
  <c r="AH2840" i="3"/>
  <c r="AH2493" i="3"/>
  <c r="AG1744" i="3"/>
  <c r="AH1034" i="3"/>
  <c r="AH1022" i="3"/>
  <c r="AH1020" i="3"/>
  <c r="AH2263" i="3"/>
  <c r="AG2261" i="3"/>
  <c r="AH1754" i="3"/>
  <c r="AG1746" i="3"/>
  <c r="AH722" i="3"/>
  <c r="AG318" i="3"/>
  <c r="AH291" i="3"/>
  <c r="AG307" i="3"/>
  <c r="AH3090" i="3"/>
  <c r="AG2292" i="3"/>
  <c r="AH2275" i="3"/>
  <c r="AH1753" i="3"/>
  <c r="AG1773" i="3"/>
  <c r="AH2158" i="3"/>
  <c r="AH1032" i="3"/>
  <c r="AH2845" i="3"/>
  <c r="AH3094" i="3"/>
  <c r="AG2308" i="3"/>
  <c r="AG1738" i="3"/>
  <c r="AH1042" i="3"/>
  <c r="AG1005" i="3"/>
  <c r="AG299" i="3"/>
  <c r="AH324" i="3"/>
  <c r="AH2268" i="3"/>
  <c r="AH2300" i="3"/>
  <c r="AH1742" i="3"/>
  <c r="AG1769" i="3"/>
  <c r="AG1741" i="3"/>
  <c r="AH1507" i="3"/>
  <c r="AG1015" i="3"/>
  <c r="AH1017" i="3"/>
  <c r="AH320" i="3"/>
  <c r="AH2766" i="3"/>
  <c r="AG2262" i="3"/>
  <c r="AH2262" i="3"/>
  <c r="AH2267" i="3"/>
  <c r="AG1736" i="3"/>
  <c r="AG1757" i="3"/>
  <c r="AH1025" i="3"/>
  <c r="AH852" i="3"/>
  <c r="AH1762" i="3"/>
  <c r="AH2833" i="3"/>
  <c r="AG1185" i="3"/>
  <c r="AH44" i="3"/>
  <c r="AH288" i="3"/>
  <c r="AH2297" i="3"/>
  <c r="AG2276" i="3"/>
  <c r="AG2296" i="3"/>
  <c r="AH1573" i="3"/>
  <c r="AG1751" i="3"/>
  <c r="AH1007" i="3"/>
  <c r="AH60" i="3"/>
  <c r="AH58" i="3"/>
  <c r="AH2841" i="3"/>
  <c r="AH308" i="3"/>
  <c r="AH326" i="3"/>
  <c r="AG332" i="3"/>
  <c r="AH1499" i="3"/>
  <c r="AH1106" i="3"/>
  <c r="AG1030" i="3"/>
  <c r="AG1031" i="3"/>
  <c r="AH2637" i="3"/>
  <c r="AH1147" i="3"/>
  <c r="AG1041" i="3"/>
  <c r="AH2838" i="3"/>
  <c r="AH3097" i="3"/>
  <c r="AG2286" i="3"/>
  <c r="AG1734" i="3"/>
  <c r="AH1734" i="3"/>
  <c r="AH1166" i="3"/>
  <c r="AG1137" i="3"/>
  <c r="AH1048" i="3"/>
  <c r="AH2634" i="3"/>
  <c r="AG2281" i="3"/>
  <c r="AH1765" i="3"/>
  <c r="AH1148" i="3"/>
  <c r="AG306" i="3"/>
  <c r="AG297" i="3"/>
  <c r="AH331" i="3"/>
  <c r="AH2769" i="3"/>
  <c r="AG1168" i="3"/>
  <c r="AG1186" i="3"/>
  <c r="AH1044" i="3"/>
  <c r="AH49" i="3"/>
  <c r="AH42" i="3"/>
  <c r="AH2639" i="3"/>
  <c r="AH1750" i="3"/>
  <c r="AG1177" i="3"/>
  <c r="AG1174" i="3"/>
  <c r="AH1045" i="3"/>
  <c r="AH2638" i="3"/>
  <c r="AH3093" i="3"/>
  <c r="AG2291" i="3"/>
  <c r="AH1575" i="3"/>
  <c r="AH1770" i="3"/>
  <c r="AH1509" i="3"/>
  <c r="AH2767" i="3"/>
  <c r="AH323" i="3"/>
  <c r="AG1021" i="3"/>
  <c r="AG1023" i="3"/>
  <c r="AH2635" i="3"/>
  <c r="AH1167" i="3"/>
  <c r="AG1039" i="3"/>
  <c r="AG2279" i="3"/>
  <c r="AG1766" i="3"/>
  <c r="AH1170" i="3"/>
  <c r="AH1177" i="3" s="1"/>
  <c r="AH2831" i="3"/>
  <c r="AH1157" i="3"/>
  <c r="AH313" i="3"/>
  <c r="AH847" i="3"/>
  <c r="AH717" i="3"/>
  <c r="AH2770" i="3"/>
  <c r="AG1037" i="3"/>
  <c r="AH63" i="3"/>
  <c r="AH2301" i="3"/>
  <c r="AH1047" i="3"/>
  <c r="AH2633" i="3"/>
  <c r="AH2295" i="3"/>
  <c r="AH2298" i="3" s="1"/>
  <c r="AH1008" i="3"/>
  <c r="AH51" i="3"/>
  <c r="AH3096" i="3"/>
  <c r="AH1156" i="3"/>
  <c r="AH1024" i="3"/>
  <c r="AH720" i="3"/>
  <c r="AH46" i="3"/>
  <c r="AG294" i="3"/>
  <c r="AH2283" i="3"/>
  <c r="AG1010" i="3"/>
  <c r="AH3084" i="3"/>
  <c r="AG2278" i="3"/>
  <c r="AH1566" i="3"/>
  <c r="AH845" i="3"/>
  <c r="AG1026" i="3"/>
  <c r="AH1163" i="3"/>
  <c r="AH1764" i="3"/>
  <c r="AG2274" i="3"/>
  <c r="AH2497" i="3"/>
  <c r="AH2764" i="3"/>
  <c r="AG1149" i="3"/>
  <c r="AH311" i="3"/>
  <c r="AG1162" i="3"/>
  <c r="AG1018" i="3"/>
  <c r="AH43" i="3"/>
  <c r="AH2302" i="3"/>
  <c r="AH1503" i="3"/>
  <c r="AH2768" i="3"/>
  <c r="AH849" i="3"/>
  <c r="AH851" i="3"/>
  <c r="AH2498" i="3"/>
  <c r="AH2163" i="3"/>
  <c r="AH985" i="3"/>
  <c r="AH987" i="3"/>
  <c r="AH988" i="3"/>
  <c r="AH989" i="3"/>
  <c r="AH984" i="3"/>
  <c r="AH986" i="3"/>
  <c r="AH186" i="3"/>
  <c r="AH192" i="3"/>
  <c r="AH191" i="3"/>
  <c r="AH185" i="3"/>
  <c r="AH193" i="3"/>
  <c r="AH189" i="3"/>
  <c r="AH188" i="3"/>
  <c r="AH187" i="3"/>
  <c r="AH190" i="3"/>
  <c r="AH1377" i="3"/>
  <c r="AH1379" i="3"/>
  <c r="AH1381" i="3"/>
  <c r="AH1378" i="3"/>
  <c r="AH1382" i="3"/>
  <c r="AH1380" i="3"/>
  <c r="AH980" i="3"/>
  <c r="AH977" i="3"/>
  <c r="AH518" i="3"/>
  <c r="AH517" i="3"/>
  <c r="AH1313" i="3"/>
  <c r="AH1316" i="3"/>
  <c r="AH1314" i="3"/>
  <c r="AH1312" i="3"/>
  <c r="AH1311" i="3"/>
  <c r="AH1315" i="3"/>
  <c r="AH1513" i="3"/>
  <c r="AH1514" i="3"/>
  <c r="AH1508" i="3"/>
  <c r="AH779" i="3"/>
  <c r="AH780" i="3"/>
  <c r="AH787" i="3"/>
  <c r="AH521" i="3"/>
  <c r="AH522" i="3"/>
  <c r="AH916" i="3"/>
  <c r="AH1504" i="3"/>
  <c r="AH1497" i="3"/>
  <c r="AH588" i="3"/>
  <c r="AH917" i="3"/>
  <c r="AH1120" i="3"/>
  <c r="AH183" i="3"/>
  <c r="Y2337" i="2"/>
  <c r="Z1003" i="2"/>
  <c r="AH1119" i="3"/>
  <c r="AH1116" i="3"/>
  <c r="AH982" i="3"/>
  <c r="AH520" i="3"/>
  <c r="AH595" i="3"/>
  <c r="AH1115" i="3"/>
  <c r="AI2340" i="2"/>
  <c r="AI2338" i="2"/>
  <c r="AH975" i="3"/>
  <c r="AH596" i="3"/>
  <c r="AH979" i="3"/>
  <c r="AH981" i="3"/>
  <c r="AH978" i="3"/>
  <c r="AH1496" i="3"/>
  <c r="AH785" i="3"/>
  <c r="AH783" i="3"/>
  <c r="AH592" i="3"/>
  <c r="AH524" i="3"/>
  <c r="AH585" i="3"/>
  <c r="AH586" i="3"/>
  <c r="AH914" i="3"/>
  <c r="AI2339" i="2"/>
  <c r="AH118" i="3"/>
  <c r="AH117" i="3"/>
  <c r="AH130" i="3"/>
  <c r="AH116" i="3"/>
  <c r="AH126" i="3"/>
  <c r="AH124" i="3"/>
  <c r="AH122" i="3"/>
  <c r="AH119" i="3"/>
  <c r="AH129" i="3"/>
  <c r="AH121" i="3"/>
  <c r="AH120" i="3"/>
  <c r="AH128" i="3"/>
  <c r="AH123" i="3"/>
  <c r="AH127" i="3"/>
  <c r="AH125" i="3"/>
  <c r="AH1511" i="3"/>
  <c r="AH1498" i="3"/>
  <c r="AH784" i="3"/>
  <c r="AH597" i="3"/>
  <c r="AH523" i="3"/>
  <c r="AH911" i="3"/>
  <c r="AH2437" i="3"/>
  <c r="AH2435" i="3"/>
  <c r="AH2433" i="3"/>
  <c r="AH2432" i="3"/>
  <c r="AH2434" i="3"/>
  <c r="AH2436" i="3"/>
  <c r="AH2439" i="3"/>
  <c r="AH2438" i="3"/>
  <c r="AH2440" i="3"/>
  <c r="AH181" i="3"/>
  <c r="AH976" i="3"/>
  <c r="Y2336" i="2"/>
  <c r="AH594" i="3"/>
  <c r="AH525" i="3"/>
  <c r="AH1510" i="3"/>
  <c r="AI2336" i="2"/>
  <c r="AI2337" i="2" s="1"/>
  <c r="Y1545" i="2"/>
  <c r="Y2332" i="2"/>
  <c r="Z2332" i="2" s="1"/>
  <c r="Y1812" i="2"/>
  <c r="Y2333" i="2"/>
  <c r="Y2334" i="2"/>
  <c r="Y1544" i="2"/>
  <c r="Z1148" i="2"/>
  <c r="Y2020" i="2"/>
  <c r="Z2246" i="2"/>
  <c r="Y1811" i="2"/>
  <c r="AI741" i="2"/>
  <c r="Z1878" i="2"/>
  <c r="AJ2328" i="2"/>
  <c r="Z677" i="2"/>
  <c r="Y1759" i="2"/>
  <c r="Z1679" i="2"/>
  <c r="Z1307" i="2"/>
  <c r="AI2229" i="2"/>
  <c r="Z1099" i="2"/>
  <c r="Z2069" i="2"/>
  <c r="AI1036" i="2"/>
  <c r="AI1967" i="2"/>
  <c r="Z852" i="2"/>
  <c r="Z1684" i="2"/>
  <c r="AI2017" i="2"/>
  <c r="Z2102" i="2"/>
  <c r="Y1758" i="2"/>
  <c r="Z1066" i="2"/>
  <c r="Y1757" i="2"/>
  <c r="Z2172" i="2"/>
  <c r="AK1752" i="2"/>
  <c r="Z1543" i="2"/>
  <c r="AI1756" i="2"/>
  <c r="AI2125" i="2"/>
  <c r="Z463" i="2"/>
  <c r="Y1164" i="2"/>
  <c r="Z1164" i="2" s="1"/>
  <c r="Y1169" i="2"/>
  <c r="Z1932" i="2"/>
  <c r="Y818" i="2"/>
  <c r="AK2276" i="2"/>
  <c r="Z1358" i="2"/>
  <c r="Z1898" i="2"/>
  <c r="Z1837" i="2"/>
  <c r="Z462" i="2"/>
  <c r="AI2176" i="2"/>
  <c r="Z578" i="2"/>
  <c r="Z2090" i="2"/>
  <c r="Y1165" i="2"/>
  <c r="Z1005" i="2"/>
  <c r="Y1166" i="2"/>
  <c r="Z1877" i="2"/>
  <c r="Z415" i="2"/>
  <c r="Z1360" i="2"/>
  <c r="Z1203" i="2"/>
  <c r="Z1442" i="2"/>
  <c r="Y1102" i="2"/>
  <c r="Y1109" i="2" s="1"/>
  <c r="Z955" i="2"/>
  <c r="Z1163" i="2"/>
  <c r="Y1167" i="2"/>
  <c r="Z1169" i="2" s="1"/>
  <c r="Z1023" i="2"/>
  <c r="Z1641" i="2"/>
  <c r="Y1596" i="2"/>
  <c r="Z1596" i="2" s="1"/>
  <c r="Y814" i="2"/>
  <c r="Z307" i="2"/>
  <c r="Z1828" i="2"/>
  <c r="Y816" i="2"/>
  <c r="Z1027" i="2"/>
  <c r="Z426" i="2"/>
  <c r="Z964" i="2"/>
  <c r="Z1576" i="2"/>
  <c r="Z2141" i="2"/>
  <c r="AJ1700" i="2"/>
  <c r="Z1383" i="2"/>
  <c r="Z1589" i="2"/>
  <c r="Z1827" i="2"/>
  <c r="Z2004" i="2"/>
  <c r="Z2147" i="2"/>
  <c r="Z1956" i="2"/>
  <c r="AJ1991" i="2"/>
  <c r="Z801" i="2"/>
  <c r="Z1422" i="2"/>
  <c r="Z2198" i="2"/>
  <c r="Z1623" i="2"/>
  <c r="Z2203" i="2"/>
  <c r="Y1393" i="2"/>
  <c r="Z1395" i="2" s="1"/>
  <c r="Y1598" i="2"/>
  <c r="AJ1988" i="2"/>
  <c r="AJ1990" i="2"/>
  <c r="AI872" i="2"/>
  <c r="AI806" i="2"/>
  <c r="AI1809" i="2"/>
  <c r="AI1810" i="2"/>
  <c r="AI435" i="2"/>
  <c r="Y824" i="2"/>
  <c r="Y825" i="2"/>
  <c r="Y823" i="2"/>
  <c r="Y821" i="2"/>
  <c r="Y822" i="2"/>
  <c r="Y1916" i="2"/>
  <c r="Y1914" i="2"/>
  <c r="Y1915" i="2"/>
  <c r="AJ1825" i="2"/>
  <c r="Y2281" i="2"/>
  <c r="Z2281" i="2" s="1"/>
  <c r="Y813" i="2"/>
  <c r="Y810" i="2"/>
  <c r="Y809" i="2"/>
  <c r="AI927" i="2"/>
  <c r="AI926" i="2"/>
  <c r="AI925" i="2"/>
  <c r="Z859" i="2"/>
  <c r="Z780" i="2"/>
  <c r="Z1431" i="2"/>
  <c r="Z1156" i="2"/>
  <c r="Z1630" i="2"/>
  <c r="Z2042" i="2"/>
  <c r="Z2095" i="2"/>
  <c r="Z2214" i="2"/>
  <c r="Z2169" i="2"/>
  <c r="Z2312" i="2"/>
  <c r="Z319" i="2"/>
  <c r="Z845" i="2"/>
  <c r="Z1254" i="2"/>
  <c r="Z2066" i="2"/>
  <c r="Z2089" i="2"/>
  <c r="Z1391" i="2"/>
  <c r="Z1590" i="2"/>
  <c r="AI2281" i="2"/>
  <c r="Z1477" i="2"/>
  <c r="Z2119" i="2"/>
  <c r="Z309" i="2"/>
  <c r="Z1695" i="2"/>
  <c r="AJ1841" i="2"/>
  <c r="Z2014" i="2"/>
  <c r="Z2096" i="2"/>
  <c r="Z1089" i="2"/>
  <c r="AI1215" i="2"/>
  <c r="AI1216" i="2" s="1"/>
  <c r="AI1229" i="2" s="1"/>
  <c r="Y1046" i="2"/>
  <c r="Z1002" i="2"/>
  <c r="Z1028" i="2"/>
  <c r="Z644" i="2"/>
  <c r="Z2034" i="2"/>
  <c r="Z1933" i="2"/>
  <c r="Y815" i="2"/>
  <c r="Y811" i="2"/>
  <c r="Y817" i="2"/>
  <c r="Y2122" i="2"/>
  <c r="Z2122" i="2" s="1"/>
  <c r="Y2018" i="2"/>
  <c r="Z476" i="2"/>
  <c r="Z1614" i="2"/>
  <c r="AJ1831" i="2"/>
  <c r="Z2101" i="2"/>
  <c r="Z1949" i="2"/>
  <c r="AI1650" i="2"/>
  <c r="AJ2004" i="2"/>
  <c r="AJ1999" i="2"/>
  <c r="AJ1836" i="2"/>
  <c r="Z367" i="2"/>
  <c r="Y926" i="2"/>
  <c r="Y927" i="2"/>
  <c r="Z2262" i="2"/>
  <c r="Z2267" i="2"/>
  <c r="Z1563" i="2"/>
  <c r="Z1195" i="2"/>
  <c r="Z534" i="2"/>
  <c r="Z1004" i="2"/>
  <c r="AI2122" i="2"/>
  <c r="Z1263" i="2"/>
  <c r="Z2247" i="2"/>
  <c r="Z1938" i="2"/>
  <c r="Z1201" i="2"/>
  <c r="AJ1832" i="2"/>
  <c r="Z1879" i="2"/>
  <c r="Y819" i="2"/>
  <c r="Y808" i="2"/>
  <c r="Y812" i="2"/>
  <c r="Z674" i="2"/>
  <c r="Z2316" i="2"/>
  <c r="AJ1666" i="2"/>
  <c r="Z1319" i="2"/>
  <c r="Z1436" i="2"/>
  <c r="AJ1983" i="2"/>
  <c r="Z658" i="2"/>
  <c r="AI2124" i="2"/>
  <c r="Z373" i="2"/>
  <c r="AJ1829" i="2"/>
  <c r="Z2223" i="2"/>
  <c r="Z352" i="2"/>
  <c r="Z713" i="2"/>
  <c r="Z670" i="2"/>
  <c r="Y1704" i="2"/>
  <c r="Z382" i="2"/>
  <c r="Z919" i="2"/>
  <c r="AJ1830" i="2"/>
  <c r="Z869" i="2"/>
  <c r="AJ1840" i="2"/>
  <c r="Z1986" i="2"/>
  <c r="Z657" i="2"/>
  <c r="AI484" i="2"/>
  <c r="Y2070" i="2"/>
  <c r="Z2072" i="2" s="1"/>
  <c r="Z1359" i="2"/>
  <c r="Z1880" i="2"/>
  <c r="Y1597" i="2"/>
  <c r="Y749" i="2"/>
  <c r="Y751" i="2"/>
  <c r="Z542" i="2"/>
  <c r="Z603" i="2"/>
  <c r="Z894" i="2"/>
  <c r="Z963" i="2"/>
  <c r="Z1518" i="2"/>
  <c r="Z1493" i="2"/>
  <c r="Y2123" i="2"/>
  <c r="Z474" i="2"/>
  <c r="Z796" i="2"/>
  <c r="Z1982" i="2"/>
  <c r="Z2006" i="2"/>
  <c r="Z2325" i="2"/>
  <c r="Z1034" i="2"/>
  <c r="Z1380" i="2"/>
  <c r="Z944" i="2"/>
  <c r="Z1647" i="2"/>
  <c r="Z2159" i="2"/>
  <c r="AJ1989" i="2"/>
  <c r="Y320" i="2"/>
  <c r="Z320" i="2" s="1"/>
  <c r="Y321" i="2"/>
  <c r="Y322" i="2" s="1"/>
  <c r="Z2052" i="2"/>
  <c r="Y1496" i="2"/>
  <c r="Y1494" i="2"/>
  <c r="Z1494" i="2" s="1"/>
  <c r="Z1096" i="2"/>
  <c r="Y2124" i="2"/>
  <c r="Y1495" i="2"/>
  <c r="Z350" i="2"/>
  <c r="Z531" i="2"/>
  <c r="Z460" i="2"/>
  <c r="Z1243" i="2"/>
  <c r="Z299" i="2"/>
  <c r="Z399" i="2"/>
  <c r="Z1259" i="2"/>
  <c r="Z938" i="2"/>
  <c r="Z1841" i="2"/>
  <c r="Z1838" i="2"/>
  <c r="Z1839" i="2"/>
  <c r="Z1840" i="2"/>
  <c r="Z2273" i="2"/>
  <c r="Z470" i="2"/>
  <c r="AI549" i="2"/>
  <c r="AI550" i="2" s="1"/>
  <c r="AI556" i="2" s="1"/>
  <c r="AI548" i="2"/>
  <c r="AJ2011" i="2"/>
  <c r="Z659" i="2"/>
  <c r="Y1497" i="2"/>
  <c r="Z1826" i="2"/>
  <c r="Z1825" i="2"/>
  <c r="Z422" i="2"/>
  <c r="Z2142" i="2"/>
  <c r="AJ2010" i="2"/>
  <c r="Z1683" i="2"/>
  <c r="Z1681" i="2"/>
  <c r="Z1984" i="2"/>
  <c r="Z1536" i="2"/>
  <c r="Y384" i="2"/>
  <c r="Y386" i="2"/>
  <c r="Z1540" i="2"/>
  <c r="Z1197" i="2"/>
  <c r="Z1365" i="2"/>
  <c r="Z2035" i="2"/>
  <c r="Z1513" i="2"/>
  <c r="Z1595" i="2"/>
  <c r="Z709" i="2"/>
  <c r="Z374" i="2"/>
  <c r="Z783" i="2"/>
  <c r="Z1140" i="2"/>
  <c r="Z1621" i="2"/>
  <c r="AJ1826" i="2"/>
  <c r="Z2016" i="2"/>
  <c r="AI1757" i="2"/>
  <c r="Z1335" i="2"/>
  <c r="Z1441" i="2"/>
  <c r="Z1836" i="2"/>
  <c r="Z2120" i="2"/>
  <c r="Z412" i="2"/>
  <c r="Z1277" i="2"/>
  <c r="Z1257" i="2"/>
  <c r="Z905" i="2"/>
  <c r="AJ1981" i="2"/>
  <c r="AJ1997" i="2"/>
  <c r="Z2155" i="2"/>
  <c r="Z1947" i="2"/>
  <c r="Z1958" i="2"/>
  <c r="AJ2006" i="2"/>
  <c r="Z1384" i="2"/>
  <c r="Z2013" i="2"/>
  <c r="AJ1985" i="2"/>
  <c r="Z1489" i="2"/>
  <c r="Z1834" i="2"/>
  <c r="AI873" i="2"/>
  <c r="AJ1838" i="2"/>
  <c r="Z2306" i="2"/>
  <c r="Z1515" i="2"/>
  <c r="Z1309" i="2"/>
  <c r="AJ1982" i="2"/>
  <c r="AJ1993" i="2"/>
  <c r="Z1376" i="2"/>
  <c r="Z1962" i="2"/>
  <c r="AJ2005" i="2"/>
  <c r="AJ2002" i="2"/>
  <c r="Z1471" i="2"/>
  <c r="AJ2000" i="2"/>
  <c r="Z311" i="2"/>
  <c r="Z1476" i="2"/>
  <c r="Y1651" i="2"/>
  <c r="Z524" i="2"/>
  <c r="Z868" i="2"/>
  <c r="AJ1837" i="2"/>
  <c r="AJ2003" i="2"/>
  <c r="Z2103" i="2"/>
  <c r="AI807" i="2"/>
  <c r="AI808" i="2" s="1"/>
  <c r="AI818" i="2" s="1"/>
  <c r="Z1833" i="2"/>
  <c r="Z428" i="2"/>
  <c r="Z594" i="2"/>
  <c r="Z795" i="2"/>
  <c r="Z1900" i="2"/>
  <c r="AI1759" i="2"/>
  <c r="D1826" i="2"/>
  <c r="Z1830" i="2"/>
  <c r="Z1325" i="2"/>
  <c r="Z1202" i="2"/>
  <c r="Y1392" i="2"/>
  <c r="AJ1984" i="2"/>
  <c r="AJ1835" i="2"/>
  <c r="AJ2008" i="2"/>
  <c r="Y2178" i="2"/>
  <c r="Y806" i="2"/>
  <c r="Z807" i="2" s="1"/>
  <c r="Y874" i="2"/>
  <c r="Z1931" i="2"/>
  <c r="Z1930" i="2"/>
  <c r="AJ1827" i="2"/>
  <c r="Z1583" i="2"/>
  <c r="Z656" i="2"/>
  <c r="Z475" i="2"/>
  <c r="Z306" i="2"/>
  <c r="Z411" i="2"/>
  <c r="Z1008" i="2"/>
  <c r="Z849" i="2"/>
  <c r="Z733" i="2"/>
  <c r="Z708" i="2"/>
  <c r="Z1688" i="2"/>
  <c r="Z1274" i="2"/>
  <c r="Z1640" i="2"/>
  <c r="Z1670" i="2"/>
  <c r="AJ1998" i="2"/>
  <c r="Z2254" i="2"/>
  <c r="Z2323" i="2"/>
  <c r="Z665" i="2"/>
  <c r="Z890" i="2"/>
  <c r="Z803" i="2"/>
  <c r="Z2112" i="2"/>
  <c r="Z1594" i="2"/>
  <c r="Z1541" i="2"/>
  <c r="AJ1996" i="2"/>
  <c r="Z1909" i="2"/>
  <c r="Z2274" i="2"/>
  <c r="Z1475" i="2"/>
  <c r="Z1534" i="2"/>
  <c r="AJ1987" i="2"/>
  <c r="Z1832" i="2"/>
  <c r="Z1981" i="2"/>
  <c r="Z285" i="2"/>
  <c r="Z1021" i="2"/>
  <c r="Z912" i="2"/>
  <c r="Z1370" i="2"/>
  <c r="Z1842" i="2"/>
  <c r="Z1904" i="2"/>
  <c r="AK1857" i="2"/>
  <c r="Z2202" i="2"/>
  <c r="Z1835" i="2"/>
  <c r="Z1329" i="2"/>
  <c r="AI1758" i="2"/>
  <c r="Z1308" i="2"/>
  <c r="AI2332" i="2"/>
  <c r="Y1862" i="2"/>
  <c r="Y1050" i="2"/>
  <c r="Z1324" i="2"/>
  <c r="Z2051" i="2"/>
  <c r="Z1132" i="2"/>
  <c r="AJ1834" i="2"/>
  <c r="AJ2007" i="2"/>
  <c r="Z1467" i="2"/>
  <c r="Z1387" i="2"/>
  <c r="Z957" i="2"/>
  <c r="Z2161" i="2"/>
  <c r="Z2043" i="2"/>
  <c r="Y1044" i="2"/>
  <c r="AJ1995" i="2"/>
  <c r="Z2033" i="2"/>
  <c r="Z805" i="2"/>
  <c r="Z1633" i="2"/>
  <c r="AJ1992" i="2"/>
  <c r="Z2199" i="2"/>
  <c r="Z2275" i="2"/>
  <c r="Z1831" i="2"/>
  <c r="Z1997" i="2"/>
  <c r="Z1960" i="2"/>
  <c r="AJ1994" i="2"/>
  <c r="Z714" i="2"/>
  <c r="Z416" i="2"/>
  <c r="Z1412" i="2"/>
  <c r="AJ1828" i="2"/>
  <c r="AJ2009" i="2"/>
  <c r="AJ1833" i="2"/>
  <c r="Z2164" i="2"/>
  <c r="AJ1986" i="2"/>
  <c r="AJ2001" i="2"/>
  <c r="AJ1842" i="2"/>
  <c r="AJ1839" i="2"/>
  <c r="Y678" i="2"/>
  <c r="Z1829" i="2"/>
  <c r="Z1929" i="2"/>
  <c r="Z239" i="2"/>
  <c r="AI1100" i="2"/>
  <c r="AI871" i="2"/>
  <c r="AJ1686" i="2"/>
  <c r="AJ1674" i="2"/>
  <c r="AJ1676" i="2"/>
  <c r="AJ1690" i="2"/>
  <c r="AI1342" i="2"/>
  <c r="AJ1694" i="2"/>
  <c r="AI2335" i="2"/>
  <c r="AI2334" i="2"/>
  <c r="AI1811" i="2"/>
  <c r="AI485" i="2"/>
  <c r="AI486" i="2" s="1"/>
  <c r="AI492" i="2" s="1"/>
  <c r="AI1445" i="2"/>
  <c r="AI874" i="2"/>
  <c r="AJ874" i="2" s="1"/>
  <c r="AJ1698" i="2"/>
  <c r="AJ1685" i="2"/>
  <c r="AI1037" i="2"/>
  <c r="AI1038" i="2" s="1"/>
  <c r="AI1042" i="2" s="1"/>
  <c r="AJ1692" i="2"/>
  <c r="AI157" i="2"/>
  <c r="AJ201" i="2"/>
  <c r="Z192" i="2"/>
  <c r="Z234" i="2"/>
  <c r="Z141" i="2"/>
  <c r="Z204" i="2"/>
  <c r="Z256" i="2"/>
  <c r="Z98" i="2"/>
  <c r="Z82" i="2"/>
  <c r="Z201" i="2"/>
  <c r="Z138" i="2"/>
  <c r="Z130" i="2"/>
  <c r="Z91" i="2"/>
  <c r="Z38" i="2"/>
  <c r="Z97" i="2"/>
  <c r="AJ191" i="2"/>
  <c r="Z144" i="2"/>
  <c r="Z33" i="2"/>
  <c r="Z122" i="2"/>
  <c r="Z47" i="2"/>
  <c r="AJ198" i="2"/>
  <c r="AJ192" i="2"/>
  <c r="Z179" i="2"/>
  <c r="Z83" i="2"/>
  <c r="Z29" i="2"/>
  <c r="Y257" i="2"/>
  <c r="Y266" i="2" s="1"/>
  <c r="Z80" i="2"/>
  <c r="Z248" i="2"/>
  <c r="Z232" i="2"/>
  <c r="Z127" i="2"/>
  <c r="Z37" i="2"/>
  <c r="Z242" i="2"/>
  <c r="Z157" i="2"/>
  <c r="Z69" i="2"/>
  <c r="Z187" i="2"/>
  <c r="Z200" i="2"/>
  <c r="Z238" i="2"/>
  <c r="Z81" i="2"/>
  <c r="Z123" i="2"/>
  <c r="Z48" i="2"/>
  <c r="Z252" i="2"/>
  <c r="Z77" i="2"/>
  <c r="Z196" i="2"/>
  <c r="AJ203" i="2"/>
  <c r="Z92" i="2"/>
  <c r="Z233" i="2"/>
  <c r="Z89" i="2"/>
  <c r="Z49" i="2"/>
  <c r="Z142" i="2"/>
  <c r="Z147" i="2"/>
  <c r="Z39" i="2"/>
  <c r="Z19" i="2"/>
  <c r="Z18" i="2"/>
  <c r="Z105" i="2"/>
  <c r="AI1040" i="2"/>
  <c r="Z354" i="2"/>
  <c r="Z357" i="2"/>
  <c r="Y1213" i="2"/>
  <c r="Z1213" i="2" s="1"/>
  <c r="Y433" i="2"/>
  <c r="Z318" i="2"/>
  <c r="Z609" i="2"/>
  <c r="Z610" i="2"/>
  <c r="Z903" i="2"/>
  <c r="Z904" i="2"/>
  <c r="Z2220" i="2"/>
  <c r="Z2221" i="2"/>
  <c r="Z608" i="2"/>
  <c r="Z471" i="2"/>
  <c r="Z473" i="2"/>
  <c r="Z293" i="2"/>
  <c r="Z292" i="2"/>
  <c r="AI1915" i="2"/>
  <c r="AI1916" i="2"/>
  <c r="AI1914" i="2"/>
  <c r="Z2209" i="2"/>
  <c r="Z2211" i="2"/>
  <c r="Z2064" i="2"/>
  <c r="Z2001" i="2"/>
  <c r="Z1194" i="2"/>
  <c r="Z1193" i="2"/>
  <c r="Z1419" i="2"/>
  <c r="Z1571" i="2"/>
  <c r="Z1569" i="2"/>
  <c r="Z601" i="2"/>
  <c r="Z600" i="2"/>
  <c r="Z1533" i="2"/>
  <c r="D1529" i="2"/>
  <c r="Z134" i="2"/>
  <c r="AK2065" i="2"/>
  <c r="Z2068" i="2"/>
  <c r="Z1992" i="2"/>
  <c r="Z2310" i="2"/>
  <c r="Y613" i="2"/>
  <c r="Y614" i="2"/>
  <c r="Y615" i="2" s="1"/>
  <c r="Y622" i="2" s="1"/>
  <c r="Z458" i="2"/>
  <c r="D861" i="2"/>
  <c r="Z865" i="2"/>
  <c r="Z612" i="2"/>
  <c r="Z1248" i="2"/>
  <c r="Z950" i="2"/>
  <c r="Z947" i="2"/>
  <c r="Z1152" i="2"/>
  <c r="Z1150" i="2"/>
  <c r="Z2271" i="2"/>
  <c r="Z2270" i="2"/>
  <c r="Z2311" i="2"/>
  <c r="Z607" i="2"/>
  <c r="Z2153" i="2"/>
  <c r="AJ1671" i="2"/>
  <c r="Z2000" i="2"/>
  <c r="AI488" i="2"/>
  <c r="Z176" i="2"/>
  <c r="Z175" i="2"/>
  <c r="Z515" i="2"/>
  <c r="Z1011" i="2"/>
  <c r="Z1010" i="2"/>
  <c r="Z356" i="2"/>
  <c r="Z316" i="2"/>
  <c r="Z404" i="2"/>
  <c r="Z403" i="2"/>
  <c r="Z737" i="2"/>
  <c r="Z740" i="2"/>
  <c r="Z739" i="2"/>
  <c r="Z1268" i="2"/>
  <c r="Z1266" i="2"/>
  <c r="Y1703" i="2"/>
  <c r="Z1703" i="2" s="1"/>
  <c r="Y1705" i="2"/>
  <c r="Z2218" i="2"/>
  <c r="Z1465" i="2"/>
  <c r="Z291" i="2"/>
  <c r="Z407" i="2"/>
  <c r="Z405" i="2"/>
  <c r="Z406" i="2"/>
  <c r="Z598" i="2"/>
  <c r="Z1068" i="2"/>
  <c r="Z1067" i="2"/>
  <c r="Z1159" i="2"/>
  <c r="AI1652" i="2"/>
  <c r="AI1649" i="2"/>
  <c r="Z1953" i="2"/>
  <c r="Z1648" i="2"/>
  <c r="AK1645" i="2"/>
  <c r="Y2282" i="2"/>
  <c r="Y2019" i="2"/>
  <c r="Z255" i="2"/>
  <c r="Z376" i="2"/>
  <c r="Z377" i="2"/>
  <c r="Z457" i="2"/>
  <c r="Z456" i="2"/>
  <c r="Z538" i="2"/>
  <c r="Z537" i="2"/>
  <c r="Z648" i="2"/>
  <c r="Z645" i="2"/>
  <c r="Z646" i="2"/>
  <c r="Z647" i="2"/>
  <c r="Z467" i="2"/>
  <c r="Z465" i="2"/>
  <c r="Z1032" i="2"/>
  <c r="Z1030" i="2"/>
  <c r="Z1029" i="2"/>
  <c r="AI921" i="2"/>
  <c r="AI923" i="2"/>
  <c r="AI208" i="2"/>
  <c r="AI206" i="2"/>
  <c r="AI205" i="2"/>
  <c r="AI207" i="2"/>
  <c r="Z1014" i="2"/>
  <c r="Z718" i="2"/>
  <c r="Z717" i="2"/>
  <c r="Z1637" i="2"/>
  <c r="Z1672" i="2"/>
  <c r="Z1671" i="2"/>
  <c r="AI1864" i="2"/>
  <c r="AI1862" i="2"/>
  <c r="AI1863" i="2"/>
  <c r="AI1861" i="2"/>
  <c r="Z1998" i="2"/>
  <c r="Y743" i="2"/>
  <c r="Y752" i="2"/>
  <c r="Y755" i="2"/>
  <c r="Y744" i="2"/>
  <c r="Y754" i="2"/>
  <c r="Y753" i="2"/>
  <c r="Y750" i="2"/>
  <c r="Y746" i="2"/>
  <c r="Z302" i="2"/>
  <c r="Z533" i="2"/>
  <c r="Z888" i="2"/>
  <c r="Z886" i="2"/>
  <c r="Z1085" i="2"/>
  <c r="Z1084" i="2"/>
  <c r="Z1959" i="2"/>
  <c r="Z363" i="2"/>
  <c r="Z1022" i="2"/>
  <c r="Z861" i="2"/>
  <c r="Z790" i="2"/>
  <c r="Z1440" i="2"/>
  <c r="Z1083" i="2"/>
  <c r="Z605" i="2"/>
  <c r="Z940" i="2"/>
  <c r="Z939" i="2"/>
  <c r="D1577" i="2"/>
  <c r="Z1581" i="2"/>
  <c r="Z1890" i="2"/>
  <c r="Z1889" i="2"/>
  <c r="Z2144" i="2"/>
  <c r="Z1527" i="2"/>
  <c r="AI922" i="2"/>
  <c r="Z1678" i="2"/>
  <c r="Z1677" i="2"/>
  <c r="Z1887" i="2"/>
  <c r="Z1957" i="2"/>
  <c r="Z1963" i="2"/>
  <c r="Z1463" i="2"/>
  <c r="Z1482" i="2"/>
  <c r="Z22" i="2"/>
  <c r="Z23" i="2"/>
  <c r="Z20" i="2"/>
  <c r="Z21" i="2"/>
  <c r="Z2067" i="2"/>
  <c r="Z1190" i="2"/>
  <c r="Z1189" i="2"/>
  <c r="Z1187" i="2"/>
  <c r="Z50" i="2"/>
  <c r="Z52" i="2"/>
  <c r="Z51" i="2"/>
  <c r="Z1473" i="2"/>
  <c r="Z44" i="2"/>
  <c r="Z42" i="2"/>
  <c r="Z734" i="2"/>
  <c r="Z1474" i="2"/>
  <c r="Z1944" i="2"/>
  <c r="Z1539" i="2"/>
  <c r="Z1212" i="2"/>
  <c r="Z2145" i="2"/>
  <c r="Z1418" i="2"/>
  <c r="Z1579" i="2"/>
  <c r="Z1620" i="2"/>
  <c r="Z1669" i="2"/>
  <c r="Z2152" i="2"/>
  <c r="Z2299" i="2"/>
  <c r="Z1945" i="2"/>
  <c r="Z585" i="2"/>
  <c r="Z1082" i="2"/>
  <c r="AI613" i="2"/>
  <c r="AI614" i="2"/>
  <c r="AI615" i="2" s="1"/>
  <c r="Z1095" i="2"/>
  <c r="Z597" i="2"/>
  <c r="Z1246" i="2"/>
  <c r="Z1389" i="2"/>
  <c r="Z2150" i="2"/>
  <c r="Z2149" i="2"/>
  <c r="Z2148" i="2"/>
  <c r="Z1512" i="2"/>
  <c r="Z1511" i="2"/>
  <c r="AJ202" i="2"/>
  <c r="Z1912" i="2"/>
  <c r="AK1909" i="2"/>
  <c r="Z1911" i="2"/>
  <c r="Z2222" i="2"/>
  <c r="AI2283" i="2"/>
  <c r="AI2280" i="2"/>
  <c r="Z1144" i="2"/>
  <c r="Z1490" i="2"/>
  <c r="Z1192" i="2"/>
  <c r="Z16" i="2"/>
  <c r="Z17" i="2"/>
  <c r="Z1017" i="2"/>
  <c r="AJ1645" i="2"/>
  <c r="Z1472" i="2"/>
  <c r="Z34" i="2"/>
  <c r="Z1628" i="2"/>
  <c r="Z1012" i="2"/>
  <c r="AJ967" i="2"/>
  <c r="Z121" i="2"/>
  <c r="Z120" i="2"/>
  <c r="Z887" i="2"/>
  <c r="Z800" i="2"/>
  <c r="Z1377" i="2"/>
  <c r="AI2018" i="2"/>
  <c r="AI2019" i="2"/>
  <c r="AI2020" i="2"/>
  <c r="Z2318" i="2"/>
  <c r="Z866" i="2"/>
  <c r="Y745" i="2"/>
  <c r="Z1462" i="2"/>
  <c r="Z230" i="2"/>
  <c r="Z87" i="2"/>
  <c r="Z541" i="2"/>
  <c r="Z671" i="2"/>
  <c r="Z840" i="2"/>
  <c r="Z969" i="2"/>
  <c r="Z1565" i="2"/>
  <c r="Z1699" i="2"/>
  <c r="Z1260" i="2"/>
  <c r="Z75" i="2"/>
  <c r="Z730" i="2"/>
  <c r="Z731" i="2"/>
  <c r="Z1271" i="2"/>
  <c r="Z1088" i="2"/>
  <c r="Z1087" i="2"/>
  <c r="Z1375" i="2"/>
  <c r="Z453" i="2"/>
  <c r="Z606" i="2"/>
  <c r="Z1270" i="2"/>
  <c r="Z956" i="2"/>
  <c r="Z226" i="2"/>
  <c r="Z225" i="2"/>
  <c r="Z1577" i="2"/>
  <c r="Z1696" i="2"/>
  <c r="Z2056" i="2"/>
  <c r="Z2054" i="2"/>
  <c r="AI1101" i="2"/>
  <c r="AI1102" i="2" s="1"/>
  <c r="Z2245" i="2"/>
  <c r="Z2244" i="2"/>
  <c r="Z520" i="2"/>
  <c r="Z521" i="2"/>
  <c r="Z1251" i="2"/>
  <c r="Z1252" i="2"/>
  <c r="Y547" i="2"/>
  <c r="Z775" i="2"/>
  <c r="Z772" i="2"/>
  <c r="Z774" i="2"/>
  <c r="Z773" i="2"/>
  <c r="Z137" i="2"/>
  <c r="Z136" i="2"/>
  <c r="Z1249" i="2"/>
  <c r="AI1913" i="2"/>
  <c r="Z1987" i="2"/>
  <c r="Z1990" i="2"/>
  <c r="AK2328" i="2"/>
  <c r="AL2328" i="2" s="1"/>
  <c r="Z2331" i="2"/>
  <c r="Z305" i="2"/>
  <c r="Z649" i="2"/>
  <c r="Z732" i="2"/>
  <c r="Z1643" i="2"/>
  <c r="Y101" i="2"/>
  <c r="Z104" i="2" s="1"/>
  <c r="Z528" i="2"/>
  <c r="Z185" i="2"/>
  <c r="Z359" i="2"/>
  <c r="Z361" i="2"/>
  <c r="AI321" i="2"/>
  <c r="AI320" i="2"/>
  <c r="Z547" i="2"/>
  <c r="Z451" i="2"/>
  <c r="Z450" i="2"/>
  <c r="Z513" i="2"/>
  <c r="Z842" i="2"/>
  <c r="Z793" i="2"/>
  <c r="Z954" i="2"/>
  <c r="Z953" i="2"/>
  <c r="Z952" i="2"/>
  <c r="Z1646" i="2"/>
  <c r="Z2041" i="2"/>
  <c r="Z2040" i="2"/>
  <c r="Z1955" i="2"/>
  <c r="AI257" i="2"/>
  <c r="AI256" i="2"/>
  <c r="Z424" i="2"/>
  <c r="Z544" i="2"/>
  <c r="Z862" i="2"/>
  <c r="Z707" i="2"/>
  <c r="Z1273" i="2"/>
  <c r="Z799" i="2"/>
  <c r="Z798" i="2"/>
  <c r="Z2305" i="2"/>
  <c r="Z229" i="2"/>
  <c r="Z228" i="2"/>
  <c r="Z191" i="2"/>
  <c r="Z423" i="2"/>
  <c r="Z582" i="2"/>
  <c r="Z580" i="2"/>
  <c r="Z581" i="2"/>
  <c r="Z1253" i="2"/>
  <c r="Z1137" i="2"/>
  <c r="Z1627" i="2"/>
  <c r="Z1626" i="2"/>
  <c r="Z1895" i="2"/>
  <c r="Z1894" i="2"/>
  <c r="Z2011" i="2"/>
  <c r="Z2258" i="2"/>
  <c r="Z2255" i="2"/>
  <c r="Z2192" i="2"/>
  <c r="Z2193" i="2"/>
  <c r="Z591" i="2"/>
  <c r="Z588" i="2"/>
  <c r="Z722" i="2"/>
  <c r="Z719" i="2"/>
  <c r="Z1420" i="2"/>
  <c r="Z1568" i="2"/>
  <c r="D2057" i="2"/>
  <c r="Z2061" i="2"/>
  <c r="Z2059" i="2"/>
  <c r="Z2320" i="2"/>
  <c r="Z584" i="2"/>
  <c r="Z583" i="2"/>
  <c r="AI1166" i="2"/>
  <c r="AI1165" i="2"/>
  <c r="AI1167" i="2"/>
  <c r="AI1164" i="2"/>
  <c r="Z2329" i="2"/>
  <c r="AI50" i="2"/>
  <c r="AI51" i="2"/>
  <c r="AI52" i="2"/>
  <c r="AI53" i="2"/>
  <c r="Z1934" i="2"/>
  <c r="Z1937" i="2"/>
  <c r="Z1935" i="2"/>
  <c r="Z479" i="2"/>
  <c r="Z478" i="2"/>
  <c r="Z675" i="2"/>
  <c r="AI1394" i="2"/>
  <c r="Z53" i="2"/>
  <c r="Z249" i="2"/>
  <c r="Z676" i="2"/>
  <c r="Z2217" i="2"/>
  <c r="AJ1752" i="2"/>
  <c r="AL1752" i="2" s="1"/>
  <c r="Y741" i="2"/>
  <c r="Z794" i="2"/>
  <c r="AI154" i="2"/>
  <c r="AI155" i="2"/>
  <c r="AI156" i="2"/>
  <c r="Z452" i="2"/>
  <c r="Z454" i="2"/>
  <c r="Z918" i="2"/>
  <c r="Z781" i="2"/>
  <c r="Z1147" i="2"/>
  <c r="Z1146" i="2"/>
  <c r="Z1145" i="2"/>
  <c r="Z1592" i="2"/>
  <c r="Z1566" i="2"/>
  <c r="Z2265" i="2"/>
  <c r="Z2263" i="2"/>
  <c r="Z2317" i="2"/>
  <c r="Z1077" i="2"/>
  <c r="Z1076" i="2"/>
  <c r="Z1155" i="2"/>
  <c r="Z1907" i="2"/>
  <c r="Z1906" i="2"/>
  <c r="Z2039" i="2"/>
  <c r="Z2108" i="2"/>
  <c r="Z2107" i="2"/>
  <c r="Z1961" i="2"/>
  <c r="Z936" i="2"/>
  <c r="Z1593" i="2"/>
  <c r="Z2308" i="2"/>
  <c r="AI2228" i="2"/>
  <c r="Z1524" i="2"/>
  <c r="Z1135" i="2"/>
  <c r="Z2009" i="2"/>
  <c r="AK2171" i="2"/>
  <c r="Z1531" i="2"/>
  <c r="Z1315" i="2"/>
  <c r="Z1314" i="2"/>
  <c r="Z1943" i="2"/>
  <c r="AI1651" i="2"/>
  <c r="AI924" i="2"/>
  <c r="Z353" i="2"/>
  <c r="Z543" i="2"/>
  <c r="Z1256" i="2"/>
  <c r="Z1255" i="2"/>
  <c r="Z593" i="2"/>
  <c r="Z1312" i="2"/>
  <c r="Z1313" i="2"/>
  <c r="Z1382" i="2"/>
  <c r="Z724" i="2"/>
  <c r="Z916" i="2"/>
  <c r="Z1265" i="2"/>
  <c r="Z792" i="2"/>
  <c r="Z791" i="2"/>
  <c r="Z1136" i="2"/>
  <c r="Z1687" i="2"/>
  <c r="Z1685" i="2"/>
  <c r="Z2049" i="2"/>
  <c r="AJ1689" i="2"/>
  <c r="Z948" i="2"/>
  <c r="AI2070" i="2"/>
  <c r="Z1983" i="2"/>
  <c r="Z2328" i="2"/>
  <c r="Z1964" i="2"/>
  <c r="Z88" i="2"/>
  <c r="Z295" i="2"/>
  <c r="Z838" i="2"/>
  <c r="Z837" i="2"/>
  <c r="Z836" i="2"/>
  <c r="Z777" i="2"/>
  <c r="Z1562" i="2"/>
  <c r="Z1561" i="2"/>
  <c r="Z1560" i="2"/>
  <c r="AK2013" i="2"/>
  <c r="Z2253" i="2"/>
  <c r="Z2252" i="2"/>
  <c r="AI2231" i="2"/>
  <c r="AI814" i="2"/>
  <c r="Z223" i="2"/>
  <c r="Z221" i="2"/>
  <c r="Z222" i="2"/>
  <c r="Z401" i="2"/>
  <c r="Z400" i="2"/>
  <c r="Z1162" i="2"/>
  <c r="D1158" i="2"/>
  <c r="Z1160" i="2"/>
  <c r="Z2301" i="2"/>
  <c r="Z2302" i="2"/>
  <c r="Z650" i="2"/>
  <c r="Z651" i="2"/>
  <c r="Z844" i="2"/>
  <c r="Z2092" i="2"/>
  <c r="Z1586" i="2"/>
  <c r="Z1585" i="2"/>
  <c r="Z247" i="2"/>
  <c r="Z372" i="2"/>
  <c r="Z546" i="2"/>
  <c r="Z1006" i="2"/>
  <c r="Z1009" i="2"/>
  <c r="Z1007" i="2"/>
  <c r="Z899" i="2"/>
  <c r="Z900" i="2"/>
  <c r="Z1645" i="2"/>
  <c r="Z1642" i="2"/>
  <c r="Z848" i="2"/>
  <c r="Z847" i="2"/>
  <c r="Z1942" i="2"/>
  <c r="D1938" i="2"/>
  <c r="Y1965" i="2"/>
  <c r="Y1968" i="2"/>
  <c r="Y1966" i="2"/>
  <c r="Y1967" i="2"/>
  <c r="Z1570" i="2"/>
  <c r="Z1587" i="2"/>
  <c r="Z1618" i="2"/>
  <c r="Z1617" i="2"/>
  <c r="Z943" i="2"/>
  <c r="Z1097" i="2"/>
  <c r="D1093" i="2"/>
  <c r="AI1218" i="2"/>
  <c r="AI1222" i="2"/>
  <c r="AI1220" i="2"/>
  <c r="AI1227" i="2"/>
  <c r="AI1226" i="2"/>
  <c r="AI1225" i="2"/>
  <c r="Z73" i="2"/>
  <c r="Z71" i="2"/>
  <c r="Z669" i="2"/>
  <c r="AJ199" i="2"/>
  <c r="AI386" i="2"/>
  <c r="AI387" i="2"/>
  <c r="AI384" i="2"/>
  <c r="AI385" i="2"/>
  <c r="Z664" i="2"/>
  <c r="Z449" i="2"/>
  <c r="Z891" i="2"/>
  <c r="Z893" i="2"/>
  <c r="Z174" i="2"/>
  <c r="Z171" i="2"/>
  <c r="Z663" i="2"/>
  <c r="Z1584" i="2"/>
  <c r="Z1689" i="2"/>
  <c r="Z2215" i="2"/>
  <c r="Z1142" i="2"/>
  <c r="Z1141" i="2"/>
  <c r="Z1070" i="2"/>
  <c r="AI1494" i="2"/>
  <c r="AI1495" i="2"/>
  <c r="AI1496" i="2"/>
  <c r="Z1486" i="2"/>
  <c r="Z231" i="2"/>
  <c r="Z184" i="2"/>
  <c r="Z183" i="2"/>
  <c r="Z349" i="2"/>
  <c r="Z596" i="2"/>
  <c r="Z358" i="2"/>
  <c r="Z530" i="2"/>
  <c r="Z459" i="2"/>
  <c r="Z1024" i="2"/>
  <c r="AI103" i="2"/>
  <c r="AI102" i="2"/>
  <c r="AI105" i="2"/>
  <c r="AI104" i="2"/>
  <c r="Z364" i="2"/>
  <c r="Z545" i="2"/>
  <c r="Z653" i="2"/>
  <c r="Z586" i="2"/>
  <c r="Z711" i="2"/>
  <c r="Z710" i="2"/>
  <c r="Z1276" i="2"/>
  <c r="Y1341" i="2"/>
  <c r="Y1278" i="2"/>
  <c r="Z967" i="2"/>
  <c r="Z968" i="2"/>
  <c r="AI971" i="2"/>
  <c r="AI972" i="2"/>
  <c r="AI973" i="2" s="1"/>
  <c r="Z1629" i="2"/>
  <c r="AI2069" i="2"/>
  <c r="AI2072" i="2"/>
  <c r="Z2109" i="2"/>
  <c r="Z2111" i="2"/>
  <c r="Z1948" i="2"/>
  <c r="Z1950" i="2"/>
  <c r="Z1936" i="2"/>
  <c r="Z1468" i="2"/>
  <c r="Z1469" i="2"/>
  <c r="Z99" i="2"/>
  <c r="Z371" i="2"/>
  <c r="Z1416" i="2"/>
  <c r="Z1591" i="2"/>
  <c r="Z1615" i="2"/>
  <c r="Z1667" i="2"/>
  <c r="Z1954" i="2"/>
  <c r="Z2264" i="2"/>
  <c r="Z2266" i="2"/>
  <c r="Z379" i="2"/>
  <c r="Z654" i="2"/>
  <c r="Z194" i="2"/>
  <c r="Z1272" i="2"/>
  <c r="Z1098" i="2"/>
  <c r="Z1385" i="2"/>
  <c r="Z195" i="2"/>
  <c r="Z592" i="2"/>
  <c r="Z1530" i="2"/>
  <c r="Y748" i="2"/>
  <c r="Z1481" i="2"/>
  <c r="Z2098" i="2"/>
  <c r="Z2097" i="2"/>
  <c r="Z1339" i="2"/>
  <c r="AI1497" i="2"/>
  <c r="Z729" i="2"/>
  <c r="Z2003" i="2"/>
  <c r="Z182" i="2"/>
  <c r="Z2300" i="2"/>
  <c r="Z1425" i="2"/>
  <c r="Z1424" i="2"/>
  <c r="Y747" i="2"/>
  <c r="AI2071" i="2"/>
  <c r="AI2230" i="2"/>
  <c r="Z236" i="2"/>
  <c r="Z86" i="2"/>
  <c r="Z180" i="2"/>
  <c r="AJ196" i="2"/>
  <c r="AI436" i="2"/>
  <c r="AI437" i="2"/>
  <c r="AI434" i="2"/>
  <c r="Z526" i="2"/>
  <c r="Z525" i="2"/>
  <c r="Z652" i="2"/>
  <c r="Z455" i="2"/>
  <c r="Z1018" i="2"/>
  <c r="Z1020" i="2"/>
  <c r="AI1278" i="2"/>
  <c r="AI1279" i="2" s="1"/>
  <c r="AI1277" i="2"/>
  <c r="Z1247" i="2"/>
  <c r="Z410" i="2"/>
  <c r="Z536" i="2"/>
  <c r="Z1025" i="2"/>
  <c r="Z843" i="2"/>
  <c r="Z727" i="2"/>
  <c r="Z1537" i="2"/>
  <c r="Z1492" i="2"/>
  <c r="Z1323" i="2"/>
  <c r="Z186" i="2"/>
  <c r="Z140" i="2"/>
  <c r="Z432" i="2"/>
  <c r="Z1133" i="2"/>
  <c r="Z1702" i="2"/>
  <c r="Z2050" i="2"/>
  <c r="Z2008" i="2"/>
  <c r="Z2088" i="2"/>
  <c r="Z2087" i="2"/>
  <c r="AI2177" i="2"/>
  <c r="AI2175" i="2"/>
  <c r="AI2178" i="2"/>
  <c r="Z2304" i="2"/>
  <c r="Z2303" i="2"/>
  <c r="Z296" i="2"/>
  <c r="AI677" i="2"/>
  <c r="AI678" i="2"/>
  <c r="AI679" i="2" s="1"/>
  <c r="Z856" i="2"/>
  <c r="Z787" i="2"/>
  <c r="Z1411" i="2"/>
  <c r="Z1410" i="2"/>
  <c r="Z1567" i="2"/>
  <c r="Z1701" i="2"/>
  <c r="AK1698" i="2"/>
  <c r="Y1443" i="2"/>
  <c r="Y1444" i="2"/>
  <c r="Y1445" i="2"/>
  <c r="Y1446" i="2"/>
  <c r="Z2005" i="2"/>
  <c r="Z2139" i="2"/>
  <c r="Z2321" i="2"/>
  <c r="Z1952" i="2"/>
  <c r="Z1902" i="2"/>
  <c r="Z2007" i="2"/>
  <c r="Z2207" i="2"/>
  <c r="Z2272" i="2"/>
  <c r="Z1510" i="2"/>
  <c r="Z1668" i="2"/>
  <c r="Z2171" i="2"/>
  <c r="AJ1909" i="2"/>
  <c r="D1687" i="2"/>
  <c r="Z1691" i="2"/>
  <c r="Z2298" i="2"/>
  <c r="Z245" i="2"/>
  <c r="Z151" i="2"/>
  <c r="AJ194" i="2"/>
  <c r="Z301" i="2"/>
  <c r="Z898" i="2"/>
  <c r="Z945" i="2"/>
  <c r="Z1368" i="2"/>
  <c r="Z190" i="2"/>
  <c r="Z402" i="2"/>
  <c r="Z1269" i="2"/>
  <c r="Z1086" i="2"/>
  <c r="Z1373" i="2"/>
  <c r="Z1139" i="2"/>
  <c r="Z661" i="2"/>
  <c r="Z1369" i="2"/>
  <c r="Z2197" i="2"/>
  <c r="Z360" i="2"/>
  <c r="Z782" i="2"/>
  <c r="Z1158" i="2"/>
  <c r="Z2045" i="2"/>
  <c r="AJ1677" i="2"/>
  <c r="Z246" i="2"/>
  <c r="Z1413" i="2"/>
  <c r="Z1619" i="2"/>
  <c r="Z2205" i="2"/>
  <c r="Z2257" i="2"/>
  <c r="Z1491" i="2"/>
  <c r="Z1327" i="2"/>
  <c r="Z41" i="2"/>
  <c r="Z43" i="2"/>
  <c r="Z40" i="2"/>
  <c r="Z1886" i="2"/>
  <c r="AI2333" i="2"/>
  <c r="Z1485" i="2"/>
  <c r="Z25" i="2"/>
  <c r="Z2319" i="2"/>
  <c r="Z1461" i="2"/>
  <c r="Z1330" i="2"/>
  <c r="Z1191" i="2"/>
  <c r="Z24" i="2"/>
  <c r="Z1483" i="2"/>
  <c r="Z1484" i="2"/>
  <c r="Z2048" i="2"/>
  <c r="Z1334" i="2"/>
  <c r="Z1209" i="2"/>
  <c r="AI1343" i="2"/>
  <c r="Z797" i="2"/>
  <c r="Z1423" i="2"/>
  <c r="Z2326" i="2"/>
  <c r="Z294" i="2"/>
  <c r="Z310" i="2"/>
  <c r="Z1426" i="2"/>
  <c r="Z1428" i="2"/>
  <c r="Z1996" i="2"/>
  <c r="Z1999" i="2"/>
  <c r="Z1366" i="2"/>
  <c r="AJ2065" i="2"/>
  <c r="AI1966" i="2"/>
  <c r="Z1326" i="2"/>
  <c r="Z1690" i="2"/>
  <c r="Z224" i="2"/>
  <c r="Z74" i="2"/>
  <c r="Z177" i="2"/>
  <c r="Z369" i="2"/>
  <c r="Z146" i="2"/>
  <c r="AJ200" i="2"/>
  <c r="Z523" i="2"/>
  <c r="Z666" i="2"/>
  <c r="Z1019" i="2"/>
  <c r="Z1258" i="2"/>
  <c r="AJ189" i="2"/>
  <c r="Z480" i="2"/>
  <c r="Z481" i="2"/>
  <c r="Z785" i="2"/>
  <c r="Z804" i="2"/>
  <c r="Z1415" i="2"/>
  <c r="Z1622" i="2"/>
  <c r="Z1985" i="2"/>
  <c r="Z2212" i="2"/>
  <c r="Z2296" i="2"/>
  <c r="AJ1683" i="2"/>
  <c r="Z1532" i="2"/>
  <c r="Z1311" i="2"/>
  <c r="AJ193" i="2"/>
  <c r="Z125" i="2"/>
  <c r="Z420" i="2"/>
  <c r="Z421" i="2"/>
  <c r="Z477" i="2"/>
  <c r="Z721" i="2"/>
  <c r="Z902" i="2"/>
  <c r="Z1250" i="2"/>
  <c r="Z1078" i="2"/>
  <c r="Z786" i="2"/>
  <c r="Z1130" i="2"/>
  <c r="Z1908" i="2"/>
  <c r="Z2194" i="2"/>
  <c r="Z2195" i="2"/>
  <c r="Z2151" i="2"/>
  <c r="Z2200" i="2"/>
  <c r="Z254" i="2"/>
  <c r="Z383" i="2"/>
  <c r="Z482" i="2"/>
  <c r="Z907" i="2"/>
  <c r="Z1244" i="2"/>
  <c r="Z959" i="2"/>
  <c r="Z1421" i="2"/>
  <c r="Z1674" i="2"/>
  <c r="Z1888" i="2"/>
  <c r="Z2110" i="2"/>
  <c r="Z2168" i="2"/>
  <c r="AJ1696" i="2"/>
  <c r="Z250" i="2"/>
  <c r="Z425" i="2"/>
  <c r="Z906" i="2"/>
  <c r="Z95" i="2"/>
  <c r="Z312" i="2"/>
  <c r="Y1039" i="2"/>
  <c r="Y1038" i="2"/>
  <c r="Y1051" i="2"/>
  <c r="Y1042" i="2"/>
  <c r="Y1040" i="2"/>
  <c r="Y1045" i="2"/>
  <c r="Y1043" i="2"/>
  <c r="Y1047" i="2"/>
  <c r="Z855" i="2"/>
  <c r="Z854" i="2"/>
  <c r="Z889" i="2"/>
  <c r="Z96" i="2"/>
  <c r="Z128" i="2"/>
  <c r="Z413" i="2"/>
  <c r="Y970" i="2"/>
  <c r="Z970" i="2" s="1"/>
  <c r="Z1161" i="2"/>
  <c r="Z461" i="2"/>
  <c r="Z1435" i="2"/>
  <c r="Z1639" i="2"/>
  <c r="Z2058" i="2"/>
  <c r="Z1995" i="2"/>
  <c r="Z2160" i="2"/>
  <c r="Z2259" i="2"/>
  <c r="Z1686" i="2"/>
  <c r="Z1891" i="2"/>
  <c r="AJ1688" i="2"/>
  <c r="AI1547" i="2"/>
  <c r="AI1546" i="2"/>
  <c r="AI1545" i="2"/>
  <c r="AI1544" i="2"/>
  <c r="Z667" i="2"/>
  <c r="Z668" i="2"/>
  <c r="Z1675" i="2"/>
  <c r="Z1528" i="2"/>
  <c r="Z314" i="2"/>
  <c r="Z2038" i="2"/>
  <c r="AI742" i="2"/>
  <c r="AI743" i="2" s="1"/>
  <c r="Z1478" i="2"/>
  <c r="Z1336" i="2"/>
  <c r="Z1188" i="2"/>
  <c r="Z1479" i="2"/>
  <c r="Z36" i="2"/>
  <c r="Z202" i="2"/>
  <c r="D198" i="2"/>
  <c r="AJ1669" i="2"/>
  <c r="Z1516" i="2"/>
  <c r="Z1575" i="2"/>
  <c r="Z1211" i="2"/>
  <c r="AJ2224" i="2"/>
  <c r="Z197" i="2"/>
  <c r="AJ190" i="2"/>
  <c r="Z2307" i="2"/>
  <c r="Z418" i="2"/>
  <c r="Z1429" i="2"/>
  <c r="Z915" i="2"/>
  <c r="Z2065" i="2"/>
  <c r="Z1991" i="2"/>
  <c r="Z1520" i="2"/>
  <c r="Z1331" i="2"/>
  <c r="Z227" i="2"/>
  <c r="Z93" i="2"/>
  <c r="Z172" i="2"/>
  <c r="Z173" i="2"/>
  <c r="Z519" i="2"/>
  <c r="Z464" i="2"/>
  <c r="Z1015" i="2"/>
  <c r="Z789" i="2"/>
  <c r="Z776" i="2"/>
  <c r="Z1414" i="2"/>
  <c r="Y1649" i="2"/>
  <c r="Y1650" i="2"/>
  <c r="Z1625" i="2"/>
  <c r="Z1680" i="2"/>
  <c r="Z2060" i="2"/>
  <c r="Z2117" i="2"/>
  <c r="AJ1699" i="2"/>
  <c r="Z1542" i="2"/>
  <c r="Z1321" i="2"/>
  <c r="Z308" i="2"/>
  <c r="Z1033" i="2"/>
  <c r="Z595" i="2"/>
  <c r="Z590" i="2"/>
  <c r="Z895" i="2"/>
  <c r="Z896" i="2"/>
  <c r="Z1094" i="2"/>
  <c r="Z1069" i="2"/>
  <c r="Z1381" i="2"/>
  <c r="Z1409" i="2"/>
  <c r="AI1965" i="2"/>
  <c r="Z2213" i="2"/>
  <c r="Z2140" i="2"/>
  <c r="Z2251" i="2"/>
  <c r="Z2224" i="2"/>
  <c r="AJ1680" i="2"/>
  <c r="Z241" i="2"/>
  <c r="Z198" i="2"/>
  <c r="Z313" i="2"/>
  <c r="Z483" i="2"/>
  <c r="Y484" i="2"/>
  <c r="Z579" i="2"/>
  <c r="Z839" i="2"/>
  <c r="Z901" i="2"/>
  <c r="Z1080" i="2"/>
  <c r="Z1367" i="2"/>
  <c r="Z1153" i="2"/>
  <c r="Z1901" i="2"/>
  <c r="Z2106" i="2"/>
  <c r="Z2105" i="2"/>
  <c r="Z2204" i="2"/>
  <c r="Z126" i="2"/>
  <c r="Z599" i="2"/>
  <c r="Z1071" i="2"/>
  <c r="Z1072" i="2"/>
  <c r="Z431" i="2"/>
  <c r="Z841" i="2"/>
  <c r="Z1378" i="2"/>
  <c r="Z863" i="2"/>
  <c r="Z897" i="2"/>
  <c r="Z1388" i="2"/>
  <c r="Z1588" i="2"/>
  <c r="Z2115" i="2"/>
  <c r="Z1573" i="2"/>
  <c r="Z1666" i="2"/>
  <c r="Z1989" i="2"/>
  <c r="Z2174" i="2"/>
  <c r="Y2177" i="2"/>
  <c r="Y2176" i="2"/>
  <c r="AI2123" i="2"/>
  <c r="Z286" i="2"/>
  <c r="Z2036" i="2"/>
  <c r="Z2037" i="2"/>
  <c r="Z2104" i="2"/>
  <c r="Z2322" i="2"/>
  <c r="Z1205" i="2"/>
  <c r="Z1154" i="2"/>
  <c r="Z1427" i="2"/>
  <c r="Z2324" i="2"/>
  <c r="AI1214" i="2"/>
  <c r="Z857" i="2"/>
  <c r="Z408" i="2"/>
  <c r="Y387" i="2"/>
  <c r="Z235" i="2"/>
  <c r="Z188" i="2"/>
  <c r="Z150" i="2"/>
  <c r="AJ204" i="2"/>
  <c r="Z518" i="2"/>
  <c r="Z370" i="2"/>
  <c r="Z417" i="2"/>
  <c r="Z602" i="2"/>
  <c r="Z966" i="2"/>
  <c r="Z960" i="2"/>
  <c r="Z958" i="2"/>
  <c r="AJ1682" i="2"/>
  <c r="Z1338" i="2"/>
  <c r="Y206" i="2"/>
  <c r="Y205" i="2"/>
  <c r="Z802" i="2"/>
  <c r="Z1682" i="2"/>
  <c r="Y1913" i="2"/>
  <c r="Z2163" i="2"/>
  <c r="Z1433" i="2"/>
  <c r="Z2062" i="2"/>
  <c r="Z2121" i="2"/>
  <c r="AJ1672" i="2"/>
  <c r="Z304" i="2"/>
  <c r="Z540" i="2"/>
  <c r="Z1417" i="2"/>
  <c r="AI1597" i="2"/>
  <c r="AJ1678" i="2"/>
  <c r="Z1535" i="2"/>
  <c r="AJ1693" i="2"/>
  <c r="Z2091" i="2"/>
  <c r="AI1444" i="2"/>
  <c r="Y1036" i="2"/>
  <c r="Z1143" i="2"/>
  <c r="Z853" i="2"/>
  <c r="Y385" i="2"/>
  <c r="Y329" i="2"/>
  <c r="Y1041" i="2"/>
  <c r="Z517" i="2"/>
  <c r="Y207" i="2"/>
  <c r="Y1048" i="2"/>
  <c r="Z94" i="2"/>
  <c r="Z380" i="2"/>
  <c r="Z143" i="2"/>
  <c r="Z858" i="2"/>
  <c r="Z2015" i="2"/>
  <c r="Z2277" i="2"/>
  <c r="Z2279" i="2"/>
  <c r="Z1200" i="2"/>
  <c r="Z133" i="2"/>
  <c r="Z1374" i="2"/>
  <c r="Z2314" i="2"/>
  <c r="Z2157" i="2"/>
  <c r="Z2210" i="2"/>
  <c r="Z1522" i="2"/>
  <c r="Z1488" i="2"/>
  <c r="Z253" i="2"/>
  <c r="Z355" i="2"/>
  <c r="Z655" i="2"/>
  <c r="Z1026" i="2"/>
  <c r="Z1245" i="2"/>
  <c r="Z145" i="2"/>
  <c r="Z1372" i="2"/>
  <c r="Z1578" i="2"/>
  <c r="Z1698" i="2"/>
  <c r="Z1897" i="2"/>
  <c r="Z2260" i="2"/>
  <c r="Z860" i="2"/>
  <c r="Z1616" i="2"/>
  <c r="Z1940" i="2"/>
  <c r="Z1941" i="2"/>
  <c r="Z1521" i="2"/>
  <c r="Z1092" i="2"/>
  <c r="Z1582" i="2"/>
  <c r="Z2250" i="2"/>
  <c r="Z2154" i="2"/>
  <c r="Z26" i="2"/>
  <c r="Z27" i="2"/>
  <c r="Z1466" i="2"/>
  <c r="Z30" i="2"/>
  <c r="Z1523" i="2"/>
  <c r="Z1526" i="2"/>
  <c r="Z1332" i="2"/>
  <c r="AI1599" i="2"/>
  <c r="Z85" i="2"/>
  <c r="Z368" i="2"/>
  <c r="Z315" i="2"/>
  <c r="Z2208" i="2"/>
  <c r="Z1487" i="2"/>
  <c r="Z604" i="2"/>
  <c r="Z84" i="2"/>
  <c r="Z965" i="2"/>
  <c r="AK2224" i="2"/>
  <c r="Z2227" i="2"/>
  <c r="Z2278" i="2"/>
  <c r="AJ1687" i="2"/>
  <c r="Z1318" i="2"/>
  <c r="Z1320" i="2"/>
  <c r="Z2248" i="2"/>
  <c r="Y327" i="2"/>
  <c r="Z1390" i="2"/>
  <c r="Z132" i="2"/>
  <c r="Z131" i="2"/>
  <c r="Z288" i="2"/>
  <c r="Z532" i="2"/>
  <c r="Z1013" i="2"/>
  <c r="Z850" i="2"/>
  <c r="Z723" i="2"/>
  <c r="Z1074" i="2"/>
  <c r="Z1386" i="2"/>
  <c r="Z1694" i="2"/>
  <c r="AJ1691" i="2"/>
  <c r="Z362" i="2"/>
  <c r="Z414" i="2"/>
  <c r="Z736" i="2"/>
  <c r="Z100" i="2"/>
  <c r="Z129" i="2"/>
  <c r="Z917" i="2"/>
  <c r="Z1073" i="2"/>
  <c r="Z139" i="2"/>
  <c r="Z920" i="2"/>
  <c r="Y924" i="2"/>
  <c r="Y921" i="2"/>
  <c r="Y922" i="2"/>
  <c r="Z961" i="2"/>
  <c r="Z1437" i="2"/>
  <c r="Z289" i="2"/>
  <c r="Z941" i="2"/>
  <c r="Z1676" i="2"/>
  <c r="Z2094" i="2"/>
  <c r="Z2093" i="2"/>
  <c r="AJ2276" i="2"/>
  <c r="Z2118" i="2"/>
  <c r="Z2327" i="2"/>
  <c r="Z2143" i="2"/>
  <c r="Z1519" i="2"/>
  <c r="Z1470" i="2"/>
  <c r="Z1634" i="2"/>
  <c r="Z1635" i="2"/>
  <c r="AJ1679" i="2"/>
  <c r="Z1199" i="2"/>
  <c r="Z1186" i="2"/>
  <c r="Z1185" i="2"/>
  <c r="Z1183" i="2"/>
  <c r="Z1184" i="2"/>
  <c r="Z1328" i="2"/>
  <c r="Z45" i="2"/>
  <c r="Z1157" i="2"/>
  <c r="Z2158" i="2"/>
  <c r="Z1525" i="2"/>
  <c r="Z1207" i="2"/>
  <c r="Z46" i="2"/>
  <c r="AI1344" i="2"/>
  <c r="Z1564" i="2"/>
  <c r="Y923" i="2"/>
  <c r="Z251" i="2"/>
  <c r="Z784" i="2"/>
  <c r="Z1316" i="2"/>
  <c r="Z351" i="2"/>
  <c r="Z1371" i="2"/>
  <c r="Z2063" i="2"/>
  <c r="D2326" i="2"/>
  <c r="Z2330" i="2"/>
  <c r="AJ1675" i="2"/>
  <c r="Z79" i="2"/>
  <c r="Z2047" i="2"/>
  <c r="Z2170" i="2"/>
  <c r="AI1446" i="2"/>
  <c r="Z240" i="2"/>
  <c r="Z90" i="2"/>
  <c r="Z193" i="2"/>
  <c r="Z365" i="2"/>
  <c r="Z539" i="2"/>
  <c r="Z514" i="2"/>
  <c r="Z468" i="2"/>
  <c r="Z1035" i="2"/>
  <c r="Z662" i="2"/>
  <c r="Z788" i="2"/>
  <c r="Z1638" i="2"/>
  <c r="Z1613" i="2"/>
  <c r="AJ2013" i="2"/>
  <c r="Z2116" i="2"/>
  <c r="AJ2171" i="2"/>
  <c r="AJ1673" i="2"/>
  <c r="Z1517" i="2"/>
  <c r="Z1208" i="2"/>
  <c r="Z237" i="2"/>
  <c r="Z199" i="2"/>
  <c r="Y153" i="2"/>
  <c r="Z156" i="2" s="1"/>
  <c r="Z466" i="2"/>
  <c r="Z587" i="2"/>
  <c r="Z589" i="2"/>
  <c r="Z1075" i="2"/>
  <c r="Z1149" i="2"/>
  <c r="Z1905" i="2"/>
  <c r="Z2012" i="2"/>
  <c r="Z2201" i="2"/>
  <c r="Z2146" i="2"/>
  <c r="AJ1695" i="2"/>
  <c r="Z72" i="2"/>
  <c r="Z152" i="2"/>
  <c r="Z409" i="2"/>
  <c r="Z864" i="2"/>
  <c r="Z720" i="2"/>
  <c r="Z1267" i="2"/>
  <c r="Z937" i="2"/>
  <c r="Z1081" i="2"/>
  <c r="Z1134" i="2"/>
  <c r="Z1910" i="2"/>
  <c r="Z1885" i="2"/>
  <c r="Z1988" i="2"/>
  <c r="Z1951" i="2"/>
  <c r="Z725" i="2"/>
  <c r="Z1079" i="2"/>
  <c r="Z870" i="2"/>
  <c r="Y873" i="2"/>
  <c r="Y871" i="2"/>
  <c r="Z728" i="2"/>
  <c r="Z430" i="2"/>
  <c r="Z429" i="2"/>
  <c r="Z911" i="2"/>
  <c r="Z1434" i="2"/>
  <c r="Z1673" i="2"/>
  <c r="Y2228" i="2"/>
  <c r="Z2231" i="2" s="1"/>
  <c r="Z2249" i="2"/>
  <c r="Z317" i="2"/>
  <c r="Z715" i="2"/>
  <c r="Z716" i="2"/>
  <c r="Z1432" i="2"/>
  <c r="Z2055" i="2"/>
  <c r="Z2276" i="2"/>
  <c r="Z303" i="2"/>
  <c r="Z1379" i="2"/>
  <c r="Z1644" i="2"/>
  <c r="Z2044" i="2"/>
  <c r="Z2173" i="2"/>
  <c r="Z1574" i="2"/>
  <c r="Z2261" i="2"/>
  <c r="Z1333" i="2"/>
  <c r="Z1322" i="2"/>
  <c r="Z1262" i="2"/>
  <c r="Z35" i="2"/>
  <c r="Z1317" i="2"/>
  <c r="Z1892" i="2"/>
  <c r="Z1893" i="2"/>
  <c r="Z1310" i="2"/>
  <c r="AJ1684" i="2"/>
  <c r="AI1968" i="2"/>
  <c r="Z78" i="2"/>
  <c r="Z472" i="2"/>
  <c r="Z529" i="2"/>
  <c r="Z1275" i="2"/>
  <c r="Z1430" i="2"/>
  <c r="Z2219" i="2"/>
  <c r="Z1514" i="2"/>
  <c r="Z2166" i="2"/>
  <c r="Z135" i="2"/>
  <c r="D2163" i="2"/>
  <c r="Z2167" i="2"/>
  <c r="Z2046" i="2"/>
  <c r="Z1460" i="2"/>
  <c r="Z243" i="2"/>
  <c r="Z70" i="2"/>
  <c r="Z68" i="2"/>
  <c r="Z189" i="2"/>
  <c r="Z381" i="2"/>
  <c r="Z535" i="2"/>
  <c r="Z1031" i="2"/>
  <c r="Z778" i="2"/>
  <c r="Z779" i="2"/>
  <c r="Z366" i="2"/>
  <c r="Z300" i="2"/>
  <c r="Z427" i="2"/>
  <c r="Z1264" i="2"/>
  <c r="Z1438" i="2"/>
  <c r="Z1439" i="2"/>
  <c r="Z1946" i="2"/>
  <c r="Z2297" i="2"/>
  <c r="Z1939" i="2"/>
  <c r="Z1337" i="2"/>
  <c r="Z1210" i="2"/>
  <c r="Z297" i="2"/>
  <c r="Z673" i="2"/>
  <c r="Z469" i="2"/>
  <c r="Z851" i="2"/>
  <c r="Z910" i="2"/>
  <c r="Z913" i="2"/>
  <c r="Z949" i="2"/>
  <c r="Z1091" i="2"/>
  <c r="Z1090" i="2"/>
  <c r="Z1364" i="2"/>
  <c r="Z1363" i="2"/>
  <c r="Z962" i="2"/>
  <c r="Z1580" i="2"/>
  <c r="Z1631" i="2"/>
  <c r="Z1899" i="2"/>
  <c r="Z2053" i="2"/>
  <c r="Z2002" i="2"/>
  <c r="Z2100" i="2"/>
  <c r="Z2086" i="2"/>
  <c r="Z2156" i="2"/>
  <c r="Z2313" i="2"/>
  <c r="AJ1670" i="2"/>
  <c r="Z203" i="2"/>
  <c r="Z149" i="2"/>
  <c r="Z867" i="2"/>
  <c r="Z712" i="2"/>
  <c r="Z1261" i="2"/>
  <c r="Z806" i="2"/>
  <c r="Z1131" i="2"/>
  <c r="D1632" i="2"/>
  <c r="Z1636" i="2"/>
  <c r="Z2113" i="2"/>
  <c r="Z2099" i="2"/>
  <c r="Z2162" i="2"/>
  <c r="Z2268" i="2"/>
  <c r="Z2269" i="2"/>
  <c r="D2265" i="2"/>
  <c r="Z378" i="2"/>
  <c r="Z892" i="2"/>
  <c r="Z951" i="2"/>
  <c r="Z1362" i="2"/>
  <c r="Z298" i="2"/>
  <c r="Z76" i="2"/>
  <c r="Z611" i="2"/>
  <c r="Z1093" i="2"/>
  <c r="Z1138" i="2"/>
  <c r="Z1632" i="2"/>
  <c r="AJ1697" i="2"/>
  <c r="Z1529" i="2"/>
  <c r="Z914" i="2"/>
  <c r="Z1884" i="2"/>
  <c r="Z1882" i="2"/>
  <c r="Z1881" i="2"/>
  <c r="Z1883" i="2"/>
  <c r="Z2225" i="2"/>
  <c r="Z375" i="2"/>
  <c r="Z846" i="2"/>
  <c r="Z1151" i="2"/>
  <c r="Z1697" i="2"/>
  <c r="Z1700" i="2"/>
  <c r="AJ1857" i="2"/>
  <c r="Z2309" i="2"/>
  <c r="Z1480" i="2"/>
  <c r="Z1903" i="2"/>
  <c r="Z2315" i="2"/>
  <c r="Z31" i="2"/>
  <c r="Z1538" i="2"/>
  <c r="Z2226" i="2"/>
  <c r="Z1464" i="2"/>
  <c r="Y1340" i="2"/>
  <c r="Z1340" i="2" s="1"/>
  <c r="Z28" i="2"/>
  <c r="Z32" i="2"/>
  <c r="Z1896" i="2"/>
  <c r="AI1701" i="2"/>
  <c r="Y1861" i="2"/>
  <c r="Z1198" i="2"/>
  <c r="AI1341" i="2"/>
  <c r="Z244" i="2"/>
  <c r="Z181" i="2"/>
  <c r="AJ195" i="2"/>
  <c r="Z527" i="2"/>
  <c r="Z660" i="2"/>
  <c r="AJ197" i="2"/>
  <c r="Z290" i="2"/>
  <c r="Z909" i="2"/>
  <c r="Z942" i="2"/>
  <c r="Z1196" i="2"/>
  <c r="Z738" i="2"/>
  <c r="Z1624" i="2"/>
  <c r="Z2114" i="2"/>
  <c r="Z178" i="2"/>
  <c r="Z726" i="2"/>
  <c r="Z2010" i="2"/>
  <c r="Z2165" i="2"/>
  <c r="Z2216" i="2"/>
  <c r="Z287" i="2"/>
  <c r="Z908" i="2"/>
  <c r="AJ1668" i="2"/>
  <c r="Z1994" i="2"/>
  <c r="Z1206" i="2"/>
  <c r="Z1204" i="2"/>
  <c r="AI1596" i="2"/>
  <c r="Z672" i="2"/>
  <c r="Y485" i="2"/>
  <c r="Z124" i="2"/>
  <c r="Z1572" i="2"/>
  <c r="Z148" i="2"/>
  <c r="Z2196" i="2"/>
  <c r="Z2256" i="2"/>
  <c r="Z2057" i="2"/>
  <c r="Y1864" i="2"/>
  <c r="Z2017" i="2"/>
  <c r="Z2018" i="2"/>
  <c r="Z2280" i="2"/>
  <c r="Z1547" i="2"/>
  <c r="Z1544" i="2"/>
  <c r="Z1545" i="2"/>
  <c r="Y1115" i="2"/>
  <c r="Y1104" i="2"/>
  <c r="Z813" i="2"/>
  <c r="Z1546" i="2"/>
  <c r="Z2334" i="2" l="1"/>
  <c r="AI1393" i="2"/>
  <c r="AI1051" i="2"/>
  <c r="Y621" i="2"/>
  <c r="AI1392" i="2"/>
  <c r="Z2124" i="2"/>
  <c r="Z1165" i="2"/>
  <c r="Y1113" i="2"/>
  <c r="Y1108" i="2"/>
  <c r="Y1105" i="2"/>
  <c r="Y1107" i="2"/>
  <c r="Y1111" i="2"/>
  <c r="Y1114" i="2"/>
  <c r="AI490" i="2"/>
  <c r="AI491" i="2"/>
  <c r="AH2644" i="3"/>
  <c r="AH2643" i="3"/>
  <c r="AH2641" i="3"/>
  <c r="AH2640" i="3"/>
  <c r="AH2645" i="3"/>
  <c r="AH2642" i="3"/>
  <c r="AH723" i="3"/>
  <c r="AH725" i="3"/>
  <c r="AH724" i="3"/>
  <c r="AH727" i="3"/>
  <c r="AH726" i="3"/>
  <c r="AH728" i="3"/>
  <c r="AH854" i="3"/>
  <c r="AH853" i="3"/>
  <c r="AH857" i="3"/>
  <c r="AH855" i="3"/>
  <c r="AH858" i="3"/>
  <c r="AH856" i="3"/>
  <c r="AH1782" i="3"/>
  <c r="AH1784" i="3"/>
  <c r="AH1781" i="3"/>
  <c r="AH1783" i="3"/>
  <c r="AH1779" i="3"/>
  <c r="Y1106" i="2"/>
  <c r="Z1107" i="2" s="1"/>
  <c r="AI493" i="2"/>
  <c r="AI558" i="2"/>
  <c r="AH1049" i="3"/>
  <c r="AH1043" i="3"/>
  <c r="AH1046" i="3"/>
  <c r="AH1780" i="3"/>
  <c r="AH2774" i="3"/>
  <c r="AH2777" i="3"/>
  <c r="AH2778" i="3"/>
  <c r="AH2775" i="3"/>
  <c r="AH2773" i="3"/>
  <c r="AH2776" i="3"/>
  <c r="Y1110" i="2"/>
  <c r="Z1102" i="2"/>
  <c r="Y1103" i="2"/>
  <c r="AH2167" i="3"/>
  <c r="AH2170" i="3"/>
  <c r="AH2168" i="3"/>
  <c r="AH2165" i="3"/>
  <c r="AH2171" i="3"/>
  <c r="AH2169" i="3"/>
  <c r="AH2164" i="3"/>
  <c r="AH2172" i="3"/>
  <c r="AH2166" i="3"/>
  <c r="AH1171" i="3"/>
  <c r="AH1179" i="3"/>
  <c r="AH1178" i="3"/>
  <c r="AH1176" i="3"/>
  <c r="AH1173" i="3"/>
  <c r="AH1175" i="3"/>
  <c r="AH2846" i="3"/>
  <c r="AH2847" i="3"/>
  <c r="AH1584" i="3"/>
  <c r="AH1585" i="3"/>
  <c r="AH2506" i="3"/>
  <c r="AH2501" i="3"/>
  <c r="AH2499" i="3"/>
  <c r="AH2502" i="3"/>
  <c r="AH2500" i="3"/>
  <c r="AH2505" i="3"/>
  <c r="AH2507" i="3"/>
  <c r="AH2503" i="3"/>
  <c r="AH2504" i="3"/>
  <c r="AH1174" i="3"/>
  <c r="AL2276" i="2"/>
  <c r="Z433" i="2"/>
  <c r="Y439" i="2"/>
  <c r="Y442" i="2"/>
  <c r="Y440" i="2"/>
  <c r="Y443" i="2"/>
  <c r="Y438" i="2"/>
  <c r="Y441" i="2"/>
  <c r="AH2304" i="3"/>
  <c r="AH2303" i="3"/>
  <c r="AH2299" i="3"/>
  <c r="AH1512" i="3"/>
  <c r="AH1515" i="3"/>
  <c r="AH330" i="3"/>
  <c r="AH327" i="3"/>
  <c r="AH329" i="3"/>
  <c r="AH328" i="3"/>
  <c r="Y1112" i="2"/>
  <c r="Z2283" i="2"/>
  <c r="AI498" i="2"/>
  <c r="AH1172" i="3"/>
  <c r="AH332" i="3"/>
  <c r="AH1041" i="3"/>
  <c r="Z819" i="2"/>
  <c r="Z2337" i="2"/>
  <c r="AH923" i="3"/>
  <c r="AH922" i="3"/>
  <c r="AH919" i="3"/>
  <c r="AH918" i="3"/>
  <c r="AH921" i="3"/>
  <c r="AH920" i="3"/>
  <c r="AH1384" i="3"/>
  <c r="AH1383" i="3"/>
  <c r="AH991" i="3"/>
  <c r="AH990" i="3"/>
  <c r="Y2339" i="2"/>
  <c r="Y2338" i="2"/>
  <c r="Z2338" i="2" s="1"/>
  <c r="Y2340" i="2"/>
  <c r="AH1318" i="3"/>
  <c r="AH1317" i="3"/>
  <c r="AH194" i="3"/>
  <c r="AH198" i="3"/>
  <c r="AH195" i="3"/>
  <c r="AH197" i="3"/>
  <c r="AH196" i="3"/>
  <c r="AH199" i="3"/>
  <c r="AH531" i="3"/>
  <c r="AH527" i="3"/>
  <c r="AH526" i="3"/>
  <c r="AH528" i="3"/>
  <c r="AH530" i="3"/>
  <c r="AH529" i="3"/>
  <c r="AH599" i="3"/>
  <c r="AH598" i="3"/>
  <c r="AH132" i="3"/>
  <c r="AH131" i="3"/>
  <c r="Z1966" i="2"/>
  <c r="Z2335" i="2"/>
  <c r="Z2336" i="2"/>
  <c r="AH2445" i="3"/>
  <c r="AH2441" i="3"/>
  <c r="AH2446" i="3"/>
  <c r="AH2444" i="3"/>
  <c r="AH2442" i="3"/>
  <c r="AH2443" i="3"/>
  <c r="AH1121" i="3"/>
  <c r="AH1122" i="3"/>
  <c r="AH788" i="3"/>
  <c r="AH792" i="3"/>
  <c r="AH790" i="3"/>
  <c r="AH789" i="3"/>
  <c r="AH793" i="3"/>
  <c r="AH791" i="3"/>
  <c r="Z1166" i="2"/>
  <c r="AI1233" i="2"/>
  <c r="Z1394" i="2"/>
  <c r="AI1223" i="2"/>
  <c r="AI1224" i="2"/>
  <c r="AI1228" i="2"/>
  <c r="AI494" i="2"/>
  <c r="AI487" i="2"/>
  <c r="AI555" i="2"/>
  <c r="Z1497" i="2"/>
  <c r="AI1230" i="2"/>
  <c r="Z2333" i="2"/>
  <c r="Z926" i="2"/>
  <c r="AI1219" i="2"/>
  <c r="AI1221" i="2"/>
  <c r="AI1217" i="2"/>
  <c r="AI495" i="2"/>
  <c r="AI497" i="2"/>
  <c r="AI489" i="2"/>
  <c r="AI496" i="2"/>
  <c r="AI554" i="2"/>
  <c r="AI1232" i="2"/>
  <c r="Z2020" i="2"/>
  <c r="Z811" i="2"/>
  <c r="Z1168" i="2"/>
  <c r="Y331" i="2"/>
  <c r="Y323" i="2"/>
  <c r="Z323" i="2" s="1"/>
  <c r="Y619" i="2"/>
  <c r="Y633" i="2"/>
  <c r="Y631" i="2"/>
  <c r="Y632" i="2"/>
  <c r="Y629" i="2"/>
  <c r="Y630" i="2"/>
  <c r="Y628" i="2"/>
  <c r="AI560" i="2"/>
  <c r="AI553" i="2"/>
  <c r="Z810" i="2"/>
  <c r="Z927" i="2"/>
  <c r="Z815" i="2"/>
  <c r="Z2282" i="2"/>
  <c r="AL1857" i="2"/>
  <c r="AI559" i="2"/>
  <c r="AI552" i="2"/>
  <c r="Z2019" i="2"/>
  <c r="AI557" i="2"/>
  <c r="AI561" i="2"/>
  <c r="Z1167" i="2"/>
  <c r="Z1597" i="2"/>
  <c r="Z816" i="2"/>
  <c r="Y624" i="2"/>
  <c r="AL1645" i="2"/>
  <c r="Z817" i="2"/>
  <c r="Y620" i="2"/>
  <c r="Z744" i="2"/>
  <c r="Y324" i="2"/>
  <c r="Y627" i="2"/>
  <c r="Y616" i="2"/>
  <c r="Z616" i="2" s="1"/>
  <c r="Z925" i="2"/>
  <c r="Z812" i="2"/>
  <c r="AI820" i="2"/>
  <c r="AI819" i="2"/>
  <c r="AI811" i="2"/>
  <c r="AI812" i="2"/>
  <c r="AI1047" i="2"/>
  <c r="Z822" i="2"/>
  <c r="Z1599" i="2"/>
  <c r="Z821" i="2"/>
  <c r="Z824" i="2"/>
  <c r="Z2125" i="2"/>
  <c r="Y625" i="2"/>
  <c r="Y617" i="2"/>
  <c r="Z2123" i="2"/>
  <c r="Z1915" i="2"/>
  <c r="Z614" i="2"/>
  <c r="AI816" i="2"/>
  <c r="AI824" i="2"/>
  <c r="AI822" i="2"/>
  <c r="AI821" i="2"/>
  <c r="AI825" i="2"/>
  <c r="AI823" i="2"/>
  <c r="Z814" i="2"/>
  <c r="Z820" i="2"/>
  <c r="Y618" i="2"/>
  <c r="Y502" i="2"/>
  <c r="Y503" i="2"/>
  <c r="Y500" i="2"/>
  <c r="Y501" i="2"/>
  <c r="Y499" i="2"/>
  <c r="Z874" i="2"/>
  <c r="AK874" i="2" s="1"/>
  <c r="Z808" i="2"/>
  <c r="Y626" i="2"/>
  <c r="Y623" i="2"/>
  <c r="Z1496" i="2"/>
  <c r="Z924" i="2"/>
  <c r="Z1051" i="2"/>
  <c r="Z1495" i="2"/>
  <c r="AI551" i="2"/>
  <c r="AI562" i="2"/>
  <c r="AI1231" i="2"/>
  <c r="Z818" i="2"/>
  <c r="Z1598" i="2"/>
  <c r="Z2070" i="2"/>
  <c r="Z2071" i="2"/>
  <c r="Z823" i="2"/>
  <c r="Z825" i="2"/>
  <c r="AK203" i="2"/>
  <c r="Y688" i="2"/>
  <c r="Y681" i="2"/>
  <c r="Y684" i="2"/>
  <c r="Y685" i="2"/>
  <c r="Y680" i="2"/>
  <c r="Y690" i="2"/>
  <c r="Y679" i="2"/>
  <c r="Y686" i="2"/>
  <c r="Z678" i="2"/>
  <c r="Y692" i="2"/>
  <c r="Y682" i="2"/>
  <c r="Y687" i="2"/>
  <c r="Y691" i="2"/>
  <c r="Y683" i="2"/>
  <c r="Y689" i="2"/>
  <c r="Z1341" i="2"/>
  <c r="AI817" i="2"/>
  <c r="AI809" i="2"/>
  <c r="Z1043" i="2"/>
  <c r="Z750" i="2"/>
  <c r="Z743" i="2"/>
  <c r="Z753" i="2"/>
  <c r="AI1045" i="2"/>
  <c r="AI1049" i="2"/>
  <c r="AI1044" i="2"/>
  <c r="Z1392" i="2"/>
  <c r="Z1393" i="2"/>
  <c r="Z384" i="2"/>
  <c r="D383" i="2"/>
  <c r="Z613" i="2"/>
  <c r="AI815" i="2"/>
  <c r="AI810" i="2"/>
  <c r="AJ1446" i="2"/>
  <c r="AI813" i="2"/>
  <c r="AI1050" i="2"/>
  <c r="AI1041" i="2"/>
  <c r="AI1039" i="2"/>
  <c r="Y325" i="2"/>
  <c r="Y330" i="2"/>
  <c r="Y328" i="2"/>
  <c r="Y332" i="2"/>
  <c r="Y326" i="2"/>
  <c r="Y333" i="2"/>
  <c r="Y334" i="2"/>
  <c r="AJ1229" i="2"/>
  <c r="Z745" i="2"/>
  <c r="Z809" i="2"/>
  <c r="Z615" i="2"/>
  <c r="AI1048" i="2"/>
  <c r="AI1046" i="2"/>
  <c r="AI1043" i="2"/>
  <c r="Z321" i="2"/>
  <c r="AL1698" i="2"/>
  <c r="AJ387" i="2"/>
  <c r="AJ437" i="2"/>
  <c r="AK201" i="2"/>
  <c r="Y261" i="2"/>
  <c r="AK198" i="2"/>
  <c r="AK204" i="2"/>
  <c r="AK192" i="2"/>
  <c r="Y270" i="2"/>
  <c r="AK197" i="2"/>
  <c r="AK191" i="2"/>
  <c r="AJ157" i="2"/>
  <c r="AK157" i="2" s="1"/>
  <c r="AJ53" i="2"/>
  <c r="AK53" i="2" s="1"/>
  <c r="AJ208" i="2"/>
  <c r="AK190" i="2"/>
  <c r="Y269" i="2"/>
  <c r="Y268" i="2"/>
  <c r="Y262" i="2"/>
  <c r="Y259" i="2"/>
  <c r="Y260" i="2"/>
  <c r="Y263" i="2"/>
  <c r="Z155" i="2"/>
  <c r="Y258" i="2"/>
  <c r="Z257" i="2"/>
  <c r="Y264" i="2"/>
  <c r="Y267" i="2"/>
  <c r="Y265" i="2"/>
  <c r="AK200" i="2"/>
  <c r="Z154" i="2"/>
  <c r="AK196" i="2"/>
  <c r="AK199" i="2"/>
  <c r="Y492" i="2"/>
  <c r="Y489" i="2"/>
  <c r="Y491" i="2"/>
  <c r="Y498" i="2"/>
  <c r="Y488" i="2"/>
  <c r="Y493" i="2"/>
  <c r="Y486" i="2"/>
  <c r="Y496" i="2"/>
  <c r="Y495" i="2"/>
  <c r="Y494" i="2"/>
  <c r="Y487" i="2"/>
  <c r="Y490" i="2"/>
  <c r="Y497" i="2"/>
  <c r="Z1652" i="2"/>
  <c r="Z1650" i="2"/>
  <c r="Z1649" i="2"/>
  <c r="AI753" i="2"/>
  <c r="AI745" i="2"/>
  <c r="AI746" i="2"/>
  <c r="AI754" i="2"/>
  <c r="AI744" i="2"/>
  <c r="AI750" i="2"/>
  <c r="AI751" i="2"/>
  <c r="AI755" i="2"/>
  <c r="AI749" i="2"/>
  <c r="AI748" i="2"/>
  <c r="AI752" i="2"/>
  <c r="AI747" i="2"/>
  <c r="AI683" i="2"/>
  <c r="AI682" i="2"/>
  <c r="AI685" i="2"/>
  <c r="AI687" i="2"/>
  <c r="AI690" i="2"/>
  <c r="AI680" i="2"/>
  <c r="AI688" i="2"/>
  <c r="AI684" i="2"/>
  <c r="AI689" i="2"/>
  <c r="AI691" i="2"/>
  <c r="AI686" i="2"/>
  <c r="AI681" i="2"/>
  <c r="Z102" i="2"/>
  <c r="AK195" i="2"/>
  <c r="D920" i="2"/>
  <c r="Z923" i="2"/>
  <c r="Z922" i="2"/>
  <c r="Z921" i="2"/>
  <c r="AJ1599" i="2"/>
  <c r="Z1913" i="2"/>
  <c r="Z322" i="2"/>
  <c r="Z1049" i="2"/>
  <c r="Z1044" i="2"/>
  <c r="Z205" i="2"/>
  <c r="Z206" i="2"/>
  <c r="Z207" i="2"/>
  <c r="Z2228" i="2"/>
  <c r="Z2178" i="2"/>
  <c r="Z2177" i="2"/>
  <c r="Z2176" i="2"/>
  <c r="Z485" i="2"/>
  <c r="Z1050" i="2"/>
  <c r="Z1045" i="2"/>
  <c r="Z101" i="2"/>
  <c r="AI986" i="2"/>
  <c r="AI980" i="2"/>
  <c r="AI978" i="2"/>
  <c r="AI976" i="2"/>
  <c r="AI974" i="2"/>
  <c r="AI979" i="2"/>
  <c r="AI985" i="2"/>
  <c r="AI982" i="2"/>
  <c r="AI983" i="2"/>
  <c r="AI984" i="2"/>
  <c r="AI981" i="2"/>
  <c r="AI977" i="2"/>
  <c r="AI975" i="2"/>
  <c r="Z1278" i="2"/>
  <c r="Y1285" i="2"/>
  <c r="Y1287" i="2"/>
  <c r="Y1286" i="2"/>
  <c r="Y1292" i="2"/>
  <c r="Y1291" i="2"/>
  <c r="Y1288" i="2"/>
  <c r="Y1279" i="2"/>
  <c r="Y1290" i="2"/>
  <c r="Y1282" i="2"/>
  <c r="Y1283" i="2"/>
  <c r="Y1280" i="2"/>
  <c r="Y1284" i="2"/>
  <c r="Y1281" i="2"/>
  <c r="Y1289" i="2"/>
  <c r="AJ105" i="2"/>
  <c r="AK105" i="2" s="1"/>
  <c r="Z742" i="2"/>
  <c r="AJ1395" i="2"/>
  <c r="AK1395" i="2" s="1"/>
  <c r="AI267" i="2"/>
  <c r="AI269" i="2"/>
  <c r="AI266" i="2"/>
  <c r="AI264" i="2"/>
  <c r="AI259" i="2"/>
  <c r="AI258" i="2"/>
  <c r="AI260" i="2"/>
  <c r="AI265" i="2"/>
  <c r="AI261" i="2"/>
  <c r="AI268" i="2"/>
  <c r="AI263" i="2"/>
  <c r="AI262" i="2"/>
  <c r="AI270" i="2"/>
  <c r="Z752" i="2"/>
  <c r="AI1107" i="2"/>
  <c r="AI1108" i="2"/>
  <c r="AI1115" i="2"/>
  <c r="AI1106" i="2"/>
  <c r="AI1111" i="2"/>
  <c r="AI1110" i="2"/>
  <c r="AI1113" i="2"/>
  <c r="AI1105" i="2"/>
  <c r="AI1109" i="2"/>
  <c r="AI1104" i="2"/>
  <c r="AI1103" i="2"/>
  <c r="AI1114" i="2"/>
  <c r="AI1112" i="2"/>
  <c r="Z741" i="2"/>
  <c r="AL2065" i="2"/>
  <c r="AI1703" i="2"/>
  <c r="AI1704" i="2"/>
  <c r="AI1705" i="2"/>
  <c r="AI1702" i="2"/>
  <c r="Z385" i="2"/>
  <c r="Z387" i="2"/>
  <c r="Z386" i="2"/>
  <c r="AL2224" i="2"/>
  <c r="Z1047" i="2"/>
  <c r="Z1048" i="2"/>
  <c r="Z1040" i="2"/>
  <c r="Z1041" i="2"/>
  <c r="Z1445" i="2"/>
  <c r="Z1443" i="2"/>
  <c r="Z1444" i="2"/>
  <c r="AI1280" i="2"/>
  <c r="AI1287" i="2"/>
  <c r="AI1282" i="2"/>
  <c r="AI1284" i="2"/>
  <c r="AI1286" i="2"/>
  <c r="AI1291" i="2"/>
  <c r="AI1283" i="2"/>
  <c r="AI1285" i="2"/>
  <c r="AI1281" i="2"/>
  <c r="AI1292" i="2"/>
  <c r="AI1289" i="2"/>
  <c r="AI1288" i="2"/>
  <c r="AI1290" i="2"/>
  <c r="Z2230" i="2"/>
  <c r="Z871" i="2"/>
  <c r="Z873" i="2"/>
  <c r="Z872" i="2"/>
  <c r="Z1038" i="2"/>
  <c r="Z1037" i="2"/>
  <c r="Z1039" i="2"/>
  <c r="Z1916" i="2"/>
  <c r="Z1914" i="2"/>
  <c r="Z208" i="2"/>
  <c r="AJ1701" i="2"/>
  <c r="AJ1547" i="2"/>
  <c r="AK1547" i="2" s="1"/>
  <c r="Y971" i="2"/>
  <c r="Y972" i="2"/>
  <c r="Y973" i="2" s="1"/>
  <c r="Z1046" i="2"/>
  <c r="AK193" i="2"/>
  <c r="AJ1344" i="2"/>
  <c r="Z2229" i="2"/>
  <c r="AK194" i="2"/>
  <c r="Z1446" i="2"/>
  <c r="AJ1497" i="2"/>
  <c r="Z103" i="2"/>
  <c r="Y548" i="2"/>
  <c r="Y549" i="2"/>
  <c r="AK202" i="2"/>
  <c r="AJ924" i="2"/>
  <c r="Z749" i="2"/>
  <c r="Z747" i="2"/>
  <c r="Z746" i="2"/>
  <c r="Z1705" i="2"/>
  <c r="Z1704" i="2"/>
  <c r="AK967" i="2"/>
  <c r="AL967" i="2" s="1"/>
  <c r="Y434" i="2"/>
  <c r="Y437" i="2"/>
  <c r="Y435" i="2"/>
  <c r="Y436" i="2"/>
  <c r="Z1036" i="2"/>
  <c r="AJ205" i="2"/>
  <c r="AJ207" i="2"/>
  <c r="AJ206" i="2"/>
  <c r="Z1114" i="2"/>
  <c r="Y1344" i="2"/>
  <c r="Y1343" i="2"/>
  <c r="Y1342" i="2"/>
  <c r="Z1651" i="2"/>
  <c r="Z1042" i="2"/>
  <c r="AK189" i="2"/>
  <c r="Z153" i="2"/>
  <c r="Z751" i="2"/>
  <c r="Z484" i="2"/>
  <c r="Z1965" i="2"/>
  <c r="Z1968" i="2"/>
  <c r="AL2013" i="2"/>
  <c r="AL2171" i="2"/>
  <c r="AJ1167" i="2"/>
  <c r="AK1167" i="2" s="1"/>
  <c r="AI326" i="2"/>
  <c r="AI323" i="2"/>
  <c r="AI330" i="2"/>
  <c r="AI322" i="2"/>
  <c r="AI327" i="2"/>
  <c r="AI324" i="2"/>
  <c r="AI328" i="2"/>
  <c r="AI329" i="2"/>
  <c r="AI325" i="2"/>
  <c r="Z748" i="2"/>
  <c r="AL1909" i="2"/>
  <c r="AI618" i="2"/>
  <c r="AI619" i="2"/>
  <c r="AI617" i="2"/>
  <c r="AI625" i="2"/>
  <c r="AI616" i="2"/>
  <c r="AI622" i="2"/>
  <c r="AI626" i="2"/>
  <c r="AI624" i="2"/>
  <c r="AI620" i="2"/>
  <c r="AI627" i="2"/>
  <c r="AI621" i="2"/>
  <c r="AI623" i="2"/>
  <c r="Z754" i="2"/>
  <c r="Z755" i="2"/>
  <c r="Y1215" i="2"/>
  <c r="Y1214" i="2"/>
  <c r="Z1967" i="2"/>
  <c r="Z1115" i="2"/>
  <c r="Z1110" i="2"/>
  <c r="Z1113" i="2"/>
  <c r="Z1112" i="2"/>
  <c r="Z1111" i="2"/>
  <c r="Z1105" i="2"/>
  <c r="Z1106" i="2" l="1"/>
  <c r="Z324" i="2"/>
  <c r="Z1109" i="2"/>
  <c r="Z620" i="2"/>
  <c r="Z1108" i="2"/>
  <c r="Z1103" i="2"/>
  <c r="AK1599" i="2"/>
  <c r="Z442" i="2"/>
  <c r="AK1497" i="2"/>
  <c r="Z1104" i="2"/>
  <c r="Z439" i="2"/>
  <c r="Z440" i="2"/>
  <c r="Z2340" i="2"/>
  <c r="Z441" i="2"/>
  <c r="AH2174" i="3"/>
  <c r="AH2173" i="3"/>
  <c r="AH2177" i="3"/>
  <c r="AH2178" i="3"/>
  <c r="AH2175" i="3"/>
  <c r="AH2176" i="3"/>
  <c r="D435" i="2"/>
  <c r="Z438" i="2"/>
  <c r="AH2306" i="3"/>
  <c r="AH2310" i="3"/>
  <c r="AH2305" i="3"/>
  <c r="AH2309" i="3"/>
  <c r="AH2307" i="3"/>
  <c r="AH2308" i="3"/>
  <c r="AH2646" i="3"/>
  <c r="AH2647" i="3"/>
  <c r="Z443" i="2"/>
  <c r="AH1785" i="3"/>
  <c r="AH1786" i="3"/>
  <c r="AH729" i="3"/>
  <c r="AH730" i="3"/>
  <c r="AH1051" i="3"/>
  <c r="AH1050" i="3"/>
  <c r="AH1052" i="3"/>
  <c r="AH1054" i="3"/>
  <c r="AH1053" i="3"/>
  <c r="AH1055" i="3"/>
  <c r="AH334" i="3"/>
  <c r="AH333" i="3"/>
  <c r="AH1181" i="3"/>
  <c r="AH1183" i="3"/>
  <c r="AH1180" i="3"/>
  <c r="AH1184" i="3"/>
  <c r="AH1182" i="3"/>
  <c r="AH1185" i="3"/>
  <c r="AH1516" i="3"/>
  <c r="AH1517" i="3"/>
  <c r="AH2510" i="3"/>
  <c r="AH2513" i="3"/>
  <c r="AH2511" i="3"/>
  <c r="AH2508" i="3"/>
  <c r="AH2512" i="3"/>
  <c r="AH2509" i="3"/>
  <c r="AH2780" i="3"/>
  <c r="AH2779" i="3"/>
  <c r="AH860" i="3"/>
  <c r="AH859" i="3"/>
  <c r="AH795" i="3"/>
  <c r="AH794" i="3"/>
  <c r="AH925" i="3"/>
  <c r="AH924" i="3"/>
  <c r="Z2339" i="2"/>
  <c r="Z621" i="2"/>
  <c r="AH532" i="3"/>
  <c r="AH533" i="3"/>
  <c r="Z488" i="2"/>
  <c r="Z622" i="2"/>
  <c r="AJ498" i="2"/>
  <c r="AH2447" i="3"/>
  <c r="AH2448" i="3"/>
  <c r="AH201" i="3"/>
  <c r="AH200" i="3"/>
  <c r="Z628" i="2"/>
  <c r="Z627" i="2"/>
  <c r="AJ562" i="2"/>
  <c r="Z631" i="2"/>
  <c r="Z331" i="2"/>
  <c r="Z629" i="2"/>
  <c r="AK924" i="2"/>
  <c r="Y991" i="2"/>
  <c r="Y990" i="2"/>
  <c r="Y989" i="2"/>
  <c r="Y988" i="2"/>
  <c r="Y987" i="2"/>
  <c r="Z633" i="2"/>
  <c r="Z497" i="2"/>
  <c r="Z328" i="2"/>
  <c r="Z626" i="2"/>
  <c r="Z501" i="2"/>
  <c r="Z630" i="2"/>
  <c r="Z632" i="2"/>
  <c r="AK387" i="2"/>
  <c r="AJ1050" i="2"/>
  <c r="AK1050" i="2" s="1"/>
  <c r="Z619" i="2"/>
  <c r="Z330" i="2"/>
  <c r="Z326" i="2"/>
  <c r="Z624" i="2"/>
  <c r="Z499" i="2"/>
  <c r="Z498" i="2"/>
  <c r="Z500" i="2"/>
  <c r="Z334" i="2"/>
  <c r="Z502" i="2"/>
  <c r="Z503" i="2"/>
  <c r="Z618" i="2"/>
  <c r="Z623" i="2"/>
  <c r="Z617" i="2"/>
  <c r="Z436" i="2"/>
  <c r="Z625" i="2"/>
  <c r="Z973" i="2"/>
  <c r="Z325" i="2"/>
  <c r="Z691" i="2"/>
  <c r="Z685" i="2"/>
  <c r="Z687" i="2"/>
  <c r="AK1446" i="2"/>
  <c r="Z680" i="2"/>
  <c r="Z681" i="2"/>
  <c r="Z682" i="2"/>
  <c r="Z679" i="2"/>
  <c r="Z1288" i="2"/>
  <c r="Z332" i="2"/>
  <c r="Z686" i="2"/>
  <c r="Z684" i="2"/>
  <c r="Y1232" i="2"/>
  <c r="Y1233" i="2"/>
  <c r="Y1231" i="2"/>
  <c r="Y1230" i="2"/>
  <c r="AJ1704" i="2"/>
  <c r="Z1287" i="2"/>
  <c r="Z329" i="2"/>
  <c r="Z327" i="2"/>
  <c r="Z683" i="2"/>
  <c r="AJ627" i="2"/>
  <c r="AK627" i="2" s="1"/>
  <c r="Z1289" i="2"/>
  <c r="Z490" i="2"/>
  <c r="Z494" i="2"/>
  <c r="Z690" i="2"/>
  <c r="Z689" i="2"/>
  <c r="Z688" i="2"/>
  <c r="Z333" i="2"/>
  <c r="AJ1703" i="2"/>
  <c r="AK207" i="2"/>
  <c r="Z263" i="2"/>
  <c r="Z268" i="2"/>
  <c r="AK205" i="2"/>
  <c r="AK208" i="2"/>
  <c r="Z267" i="2"/>
  <c r="Z262" i="2"/>
  <c r="Z265" i="2"/>
  <c r="Z270" i="2"/>
  <c r="Z266" i="2"/>
  <c r="Z264" i="2"/>
  <c r="Z258" i="2"/>
  <c r="Z259" i="2"/>
  <c r="Z260" i="2"/>
  <c r="Z261" i="2"/>
  <c r="Z269" i="2"/>
  <c r="Z489" i="2"/>
  <c r="Z486" i="2"/>
  <c r="Z1343" i="2"/>
  <c r="Z1344" i="2"/>
  <c r="AK1344" i="2" s="1"/>
  <c r="Z1342" i="2"/>
  <c r="AK206" i="2"/>
  <c r="Z437" i="2"/>
  <c r="AK437" i="2" s="1"/>
  <c r="Y986" i="2"/>
  <c r="Y979" i="2"/>
  <c r="Y981" i="2"/>
  <c r="Y984" i="2"/>
  <c r="Y982" i="2"/>
  <c r="Y980" i="2"/>
  <c r="Y978" i="2"/>
  <c r="Y974" i="2"/>
  <c r="Z974" i="2" s="1"/>
  <c r="Y975" i="2"/>
  <c r="Y983" i="2"/>
  <c r="Y976" i="2"/>
  <c r="Y985" i="2"/>
  <c r="Y977" i="2"/>
  <c r="AJ1702" i="2"/>
  <c r="AJ1291" i="2"/>
  <c r="AJ1114" i="2"/>
  <c r="AK1114" i="2" s="1"/>
  <c r="Z1292" i="2"/>
  <c r="Z1286" i="2"/>
  <c r="Z1291" i="2"/>
  <c r="Z1290" i="2"/>
  <c r="AJ691" i="2"/>
  <c r="AK691" i="2" s="1"/>
  <c r="AJ755" i="2"/>
  <c r="AK755" i="2" s="1"/>
  <c r="Z491" i="2"/>
  <c r="D1213" i="2"/>
  <c r="Z1214" i="2"/>
  <c r="Z1215" i="2"/>
  <c r="Y556" i="2"/>
  <c r="Y551" i="2"/>
  <c r="Y552" i="2"/>
  <c r="Y550" i="2"/>
  <c r="Y554" i="2"/>
  <c r="Y553" i="2"/>
  <c r="Y558" i="2"/>
  <c r="Y557" i="2"/>
  <c r="Y561" i="2"/>
  <c r="Y562" i="2"/>
  <c r="Y555" i="2"/>
  <c r="Y559" i="2"/>
  <c r="Y560" i="2"/>
  <c r="Z1284" i="2"/>
  <c r="Z1285" i="2"/>
  <c r="Z493" i="2"/>
  <c r="Z495" i="2"/>
  <c r="Z971" i="2"/>
  <c r="Y1221" i="2"/>
  <c r="Y1227" i="2"/>
  <c r="Y1217" i="2"/>
  <c r="Y1223" i="2"/>
  <c r="Y1225" i="2"/>
  <c r="Y1216" i="2"/>
  <c r="Y1228" i="2"/>
  <c r="Y1224" i="2"/>
  <c r="Y1220" i="2"/>
  <c r="Y1226" i="2"/>
  <c r="Y1229" i="2"/>
  <c r="Y1222" i="2"/>
  <c r="Y1218" i="2"/>
  <c r="Y1219" i="2"/>
  <c r="Z435" i="2"/>
  <c r="Z434" i="2"/>
  <c r="Z548" i="2"/>
  <c r="Z487" i="2"/>
  <c r="AJ1705" i="2"/>
  <c r="Z1283" i="2"/>
  <c r="Z1279" i="2"/>
  <c r="Z1281" i="2"/>
  <c r="Z1282" i="2"/>
  <c r="Z1280" i="2"/>
  <c r="AJ986" i="2"/>
  <c r="Z972" i="2"/>
  <c r="Z496" i="2"/>
  <c r="Z492" i="2"/>
  <c r="Z549" i="2"/>
  <c r="AH2180" i="3" l="1"/>
  <c r="AH2179" i="3"/>
  <c r="AH1187" i="3"/>
  <c r="AH1186" i="3"/>
  <c r="AH1056" i="3"/>
  <c r="AH1057" i="3"/>
  <c r="AH2311" i="3"/>
  <c r="AH2312" i="3"/>
  <c r="AH2515" i="3"/>
  <c r="AH2514" i="3"/>
  <c r="Z552" i="2"/>
  <c r="Z987" i="2"/>
  <c r="Z989" i="2"/>
  <c r="Z991" i="2"/>
  <c r="Z988" i="2"/>
  <c r="Z990" i="2"/>
  <c r="Z1221" i="2"/>
  <c r="Z1229" i="2"/>
  <c r="AK1229" i="2" s="1"/>
  <c r="Z979" i="2"/>
  <c r="Z981" i="2"/>
  <c r="Z984" i="2"/>
  <c r="Z1233" i="2"/>
  <c r="Z551" i="2"/>
  <c r="Z1223" i="2"/>
  <c r="Z1228" i="2"/>
  <c r="AK1291" i="2"/>
  <c r="Z1232" i="2"/>
  <c r="Z1231" i="2"/>
  <c r="Z557" i="2"/>
  <c r="Z559" i="2"/>
  <c r="Z1230" i="2"/>
  <c r="Z1227" i="2"/>
  <c r="Z1220" i="2"/>
  <c r="Z558" i="2"/>
  <c r="Z561" i="2"/>
  <c r="Z555" i="2"/>
  <c r="Z980" i="2"/>
  <c r="Z978" i="2"/>
  <c r="Z1218" i="2"/>
  <c r="Z1222" i="2"/>
  <c r="Z1219" i="2"/>
  <c r="Z1216" i="2"/>
  <c r="Z562" i="2"/>
  <c r="AK562" i="2" s="1"/>
  <c r="Z556" i="2"/>
  <c r="Z554" i="2"/>
  <c r="Z1217" i="2"/>
  <c r="Z975" i="2"/>
  <c r="Z977" i="2"/>
  <c r="Z1225" i="2"/>
  <c r="Z1226" i="2"/>
  <c r="Z1224" i="2"/>
  <c r="Z560" i="2"/>
  <c r="Z553" i="2"/>
  <c r="Z550" i="2"/>
  <c r="Z976" i="2"/>
  <c r="Z985" i="2"/>
  <c r="Z986" i="2"/>
  <c r="AK986" i="2" s="1"/>
  <c r="Z983" i="2"/>
  <c r="Z982" i="2"/>
</calcChain>
</file>

<file path=xl/comments1.xml><?xml version="1.0" encoding="utf-8"?>
<comments xmlns="http://schemas.openxmlformats.org/spreadsheetml/2006/main">
  <authors>
    <author>Christian Knoblauch</author>
  </authors>
  <commentList>
    <comment ref="B28" authorId="0" shapeId="0">
      <text>
        <r>
          <rPr>
            <b/>
            <sz val="9"/>
            <color indexed="81"/>
            <rFont val="Tahoma"/>
            <family val="2"/>
          </rPr>
          <t>Christian Knoblauch:</t>
        </r>
        <r>
          <rPr>
            <sz val="9"/>
            <color indexed="81"/>
            <rFont val="Tahoma"/>
            <family val="2"/>
          </rPr>
          <t xml:space="preserve">
Löslichkeitskonstante K1 in reinem Wasser</t>
        </r>
      </text>
    </comment>
    <comment ref="B29" authorId="0" shapeId="0">
      <text>
        <r>
          <rPr>
            <b/>
            <sz val="9"/>
            <color indexed="81"/>
            <rFont val="Tahoma"/>
            <family val="2"/>
          </rPr>
          <t>Christian Knoblauch:</t>
        </r>
        <r>
          <rPr>
            <sz val="9"/>
            <color indexed="81"/>
            <rFont val="Tahoma"/>
            <family val="2"/>
          </rPr>
          <t xml:space="preserve">
Löslichkeitskonstante K2 in reinem Wasser</t>
        </r>
      </text>
    </comment>
  </commentList>
</comments>
</file>

<file path=xl/comments2.xml><?xml version="1.0" encoding="utf-8"?>
<comments xmlns="http://schemas.openxmlformats.org/spreadsheetml/2006/main">
  <authors>
    <author>Christian Knoblauch</author>
  </authors>
  <commentList>
    <comment ref="B28" authorId="0" shapeId="0">
      <text>
        <r>
          <rPr>
            <b/>
            <sz val="9"/>
            <color indexed="81"/>
            <rFont val="Tahoma"/>
            <family val="2"/>
          </rPr>
          <t>Christian Knoblauch:</t>
        </r>
        <r>
          <rPr>
            <sz val="9"/>
            <color indexed="81"/>
            <rFont val="Tahoma"/>
            <family val="2"/>
          </rPr>
          <t xml:space="preserve">
Löslichkeitskonstante K1 in reinem Wasser</t>
        </r>
      </text>
    </comment>
    <comment ref="B29" authorId="0" shapeId="0">
      <text>
        <r>
          <rPr>
            <b/>
            <sz val="9"/>
            <color indexed="81"/>
            <rFont val="Tahoma"/>
            <family val="2"/>
          </rPr>
          <t>Christian Knoblauch:</t>
        </r>
        <r>
          <rPr>
            <sz val="9"/>
            <color indexed="81"/>
            <rFont val="Tahoma"/>
            <family val="2"/>
          </rPr>
          <t xml:space="preserve">
Löslichkeitskonstante K2 in reinem Wasser</t>
        </r>
      </text>
    </comment>
  </commentList>
</comments>
</file>

<file path=xl/comments3.xml><?xml version="1.0" encoding="utf-8"?>
<comments xmlns="http://schemas.openxmlformats.org/spreadsheetml/2006/main">
  <authors>
    <author>Christian Knoblauch</author>
  </authors>
  <commentList>
    <comment ref="K7" authorId="0" shapeId="0">
      <text>
        <r>
          <rPr>
            <b/>
            <sz val="8"/>
            <color indexed="81"/>
            <rFont val="Tahoma"/>
            <family val="2"/>
          </rPr>
          <t>Christian Knoblauch:</t>
        </r>
        <r>
          <rPr>
            <sz val="8"/>
            <color indexed="81"/>
            <rFont val="Tahoma"/>
            <family val="2"/>
          </rPr>
          <t xml:space="preserve">
gemessen in Kiel Auftrag AWI</t>
        </r>
      </text>
    </comment>
    <comment ref="K12" authorId="0" shapeId="0">
      <text>
        <r>
          <rPr>
            <b/>
            <sz val="8"/>
            <color indexed="81"/>
            <rFont val="Tahoma"/>
            <family val="2"/>
          </rPr>
          <t>Christian Knoblauch:</t>
        </r>
        <r>
          <rPr>
            <sz val="8"/>
            <color indexed="81"/>
            <rFont val="Tahoma"/>
            <family val="2"/>
          </rPr>
          <t xml:space="preserve">
gemessen in Kiel, Auftrag AWI</t>
        </r>
      </text>
    </comment>
  </commentList>
</comments>
</file>

<file path=xl/comments4.xml><?xml version="1.0" encoding="utf-8"?>
<comments xmlns="http://schemas.openxmlformats.org/spreadsheetml/2006/main">
  <authors>
    <author>Christian Knoblauch</author>
  </authors>
  <commentList>
    <comment ref="L10" authorId="0" shapeId="0">
      <text>
        <r>
          <rPr>
            <b/>
            <sz val="8"/>
            <color indexed="81"/>
            <rFont val="Tahoma"/>
            <family val="2"/>
          </rPr>
          <t>Christian Knoblauch:</t>
        </r>
        <r>
          <rPr>
            <sz val="8"/>
            <color indexed="81"/>
            <rFont val="Tahoma"/>
            <family val="2"/>
          </rPr>
          <t xml:space="preserve">
gemessen in Kiel Auftrag AWI</t>
        </r>
      </text>
    </comment>
    <comment ref="L15" authorId="0" shapeId="0">
      <text>
        <r>
          <rPr>
            <b/>
            <sz val="8"/>
            <color indexed="81"/>
            <rFont val="Tahoma"/>
            <family val="2"/>
          </rPr>
          <t>Christian Knoblauch:</t>
        </r>
        <r>
          <rPr>
            <sz val="8"/>
            <color indexed="81"/>
            <rFont val="Tahoma"/>
            <family val="2"/>
          </rPr>
          <t xml:space="preserve">
gemessen in Kiel, Auftrag AWI</t>
        </r>
      </text>
    </comment>
  </commentList>
</comments>
</file>

<file path=xl/comments5.xml><?xml version="1.0" encoding="utf-8"?>
<comments xmlns="http://schemas.openxmlformats.org/spreadsheetml/2006/main">
  <authors>
    <author>Christian Knoblauch</author>
  </authors>
  <commentList>
    <comment ref="E12" authorId="0" shapeId="0">
      <text>
        <r>
          <rPr>
            <b/>
            <sz val="9"/>
            <color indexed="81"/>
            <rFont val="Segoe UI"/>
            <family val="2"/>
          </rPr>
          <t>Christian Knoblauch:</t>
        </r>
        <r>
          <rPr>
            <sz val="9"/>
            <color indexed="81"/>
            <rFont val="Segoe UI"/>
            <family val="2"/>
          </rPr>
          <t xml:space="preserve">
this replicate was used as inoculum for the second replicate (replicate No. 6) of  particular sample</t>
        </r>
      </text>
    </comment>
    <comment ref="E13" authorId="0" shapeId="0">
      <text>
        <r>
          <rPr>
            <b/>
            <sz val="9"/>
            <color indexed="81"/>
            <rFont val="Segoe UI"/>
            <family val="2"/>
          </rPr>
          <t>Christian Knoblauch:</t>
        </r>
        <r>
          <rPr>
            <sz val="9"/>
            <color indexed="81"/>
            <rFont val="Segoe UI"/>
            <family val="2"/>
          </rPr>
          <t xml:space="preserve">
used as inoculum for samples 09-1356, 09-1358, 09-1359</t>
        </r>
      </text>
    </comment>
    <comment ref="E14" authorId="0" shapeId="0">
      <text>
        <r>
          <rPr>
            <b/>
            <sz val="9"/>
            <color indexed="81"/>
            <rFont val="Segoe UI"/>
            <family val="2"/>
          </rPr>
          <t>Christian Knoblauch:</t>
        </r>
        <r>
          <rPr>
            <sz val="9"/>
            <color indexed="81"/>
            <rFont val="Segoe UI"/>
            <family val="2"/>
          </rPr>
          <t xml:space="preserve">
this replicate was used as inoculum for the second replicate ofthis particular sample</t>
        </r>
      </text>
    </comment>
  </commentList>
</comments>
</file>

<file path=xl/sharedStrings.xml><?xml version="1.0" encoding="utf-8"?>
<sst xmlns="http://schemas.openxmlformats.org/spreadsheetml/2006/main" count="1332" uniqueCount="442">
  <si>
    <t>added N2</t>
  </si>
  <si>
    <t>Pressure</t>
  </si>
  <si>
    <t>CH4 gas sample</t>
  </si>
  <si>
    <t>CH4 gas</t>
  </si>
  <si>
    <t>CH4 aq</t>
  </si>
  <si>
    <t>CH4 total</t>
  </si>
  <si>
    <t>CO2 in gas sample</t>
  </si>
  <si>
    <t>CO2 gas</t>
  </si>
  <si>
    <t>CO2 aq (Carroll)</t>
  </si>
  <si>
    <t>DIC (Millero)</t>
  </si>
  <si>
    <t>CO2 aq (Millero)</t>
  </si>
  <si>
    <t>HCO3-aq</t>
  </si>
  <si>
    <t>CO32- aq</t>
  </si>
  <si>
    <t>DIC + CO2 Gas</t>
  </si>
  <si>
    <t>cummulative CO2 release</t>
  </si>
  <si>
    <t>Probe</t>
  </si>
  <si>
    <t>Date and time</t>
  </si>
  <si>
    <t>duration (d)</t>
  </si>
  <si>
    <t>ml</t>
  </si>
  <si>
    <t>mbar</t>
  </si>
  <si>
    <t>CO2 (ppm)</t>
  </si>
  <si>
    <t>CH4 (ppm)</t>
  </si>
  <si>
    <t>File</t>
  </si>
  <si>
    <t>pH</t>
  </si>
  <si>
    <t>Weight bottle</t>
  </si>
  <si>
    <t>weight wet sample</t>
  </si>
  <si>
    <t>dry weight (g)</t>
  </si>
  <si>
    <t>Water content</t>
  </si>
  <si>
    <t>Water content (ml)</t>
  </si>
  <si>
    <t>Volume sample</t>
  </si>
  <si>
    <t>Volume  gasspace</t>
  </si>
  <si>
    <t>µmol CH4 gdw-1</t>
  </si>
  <si>
    <t>µmol CO2 gdw-1</t>
  </si>
  <si>
    <t>µmol DIC gdw-1</t>
  </si>
  <si>
    <t>mol CO2 in 1 l Wasser bei 1 bar und 4°C (nach Carroll 1991)</t>
  </si>
  <si>
    <t>mol CH4 in 1 l Wasser bei 1 bar und 4°C (Yamamoto)</t>
  </si>
  <si>
    <t>T (°K)</t>
  </si>
  <si>
    <t>T (°C)</t>
  </si>
  <si>
    <t>Molvolumen in ml bei T (°K) und 100kPa oder 1 bar</t>
  </si>
  <si>
    <t>Löslichkeit CO2 in Wasser (mol CO2 l-1 bar-1) bei T (°K) (nach Carroll 1991)</t>
  </si>
  <si>
    <t>Gasprobe (ml)</t>
  </si>
  <si>
    <t>Volume Flasche (ml)</t>
  </si>
  <si>
    <r>
      <t>Raumdichte (g*cm</t>
    </r>
    <r>
      <rPr>
        <vertAlign val="superscript"/>
        <sz val="11"/>
        <rFont val="Arial"/>
        <family val="2"/>
      </rPr>
      <t>-3</t>
    </r>
    <r>
      <rPr>
        <sz val="11"/>
        <color indexed="8"/>
        <rFont val="Calibri"/>
        <family val="2"/>
      </rPr>
      <t>)</t>
    </r>
  </si>
  <si>
    <r>
      <t>substance density (g*cm</t>
    </r>
    <r>
      <rPr>
        <vertAlign val="superscript"/>
        <sz val="11"/>
        <rFont val="Arial"/>
        <family val="2"/>
      </rPr>
      <t>-3</t>
    </r>
    <r>
      <rPr>
        <sz val="11"/>
        <rFont val="Arial"/>
        <family val="2"/>
      </rPr>
      <t>):</t>
    </r>
  </si>
  <si>
    <t>SD (notes)</t>
  </si>
  <si>
    <t>d13C of added Carex</t>
  </si>
  <si>
    <t>12.9 (n=5) (with blank corr.)</t>
  </si>
  <si>
    <t>15.1 (n=5)(without blank corr.)</t>
  </si>
  <si>
    <t>C content Carex (%)</t>
  </si>
  <si>
    <t>0.94 (n=5)</t>
  </si>
  <si>
    <t>Acetate fermentation (%)</t>
  </si>
  <si>
    <t>CO2 reduction (%)</t>
  </si>
  <si>
    <t xml:space="preserve">Berechnung K1 und K2 aus Millero et al. 2008 bei gegebener T </t>
  </si>
  <si>
    <t>pK1</t>
  </si>
  <si>
    <t>Equation 8 in Millero et al. 2007 (0-50°C)</t>
  </si>
  <si>
    <t>pK2</t>
  </si>
  <si>
    <t>Equation 9 in Millero et al. 2007 (0-50°C)</t>
  </si>
  <si>
    <t>K1</t>
  </si>
  <si>
    <t>Konstante für reines Wasser</t>
  </si>
  <si>
    <t>K2</t>
  </si>
  <si>
    <r>
      <t xml:space="preserve">Berechnung K1 und K2 aus Millero et al. 2008 bei gegebener T und </t>
    </r>
    <r>
      <rPr>
        <b/>
        <sz val="11"/>
        <color indexed="10"/>
        <rFont val="Calibri"/>
        <family val="2"/>
      </rPr>
      <t>Salzkonzentration</t>
    </r>
  </si>
  <si>
    <t>Moralität der Lösung (Mol kg-1)</t>
  </si>
  <si>
    <t>pK*1-pK1</t>
  </si>
  <si>
    <t>Gleichung aus Abstract</t>
  </si>
  <si>
    <t>pK*2-pK2</t>
  </si>
  <si>
    <t>pK = -log(K)</t>
  </si>
  <si>
    <t>K1* bei gegebener Salzkonzentration  (mol l-1 bar-1)</t>
  </si>
  <si>
    <t>Konstante für Salzwasser</t>
  </si>
  <si>
    <t>K2* bei gegebener Salzkonzentration  (mol l-1 bar-1)</t>
  </si>
  <si>
    <t>KH (mol CO2 l-1 bar-1)</t>
  </si>
  <si>
    <t>4.5M NaCl und 20°C (nach Duan 2003)</t>
  </si>
  <si>
    <t>4.5M NaCl und4°C (nach Duan 2003)</t>
  </si>
  <si>
    <t>Modelberechnung http://models.kl-edi.ac.cn/models/h2o_co2_nacl/ oder das Modell das ich habe</t>
  </si>
  <si>
    <t>Methanlöslichkeit Abhängigkeit von Salinität und Temperatur</t>
  </si>
  <si>
    <t>Bunsen solubility coefficient nach Yamamoto et al. 1976</t>
  </si>
  <si>
    <t>l CH4 in l Wasser bei 103.1 kPa</t>
  </si>
  <si>
    <t>mol CH4 l-1 Wasser bei 1 bar</t>
  </si>
  <si>
    <t>Salinity (‰)</t>
  </si>
  <si>
    <t>flush</t>
  </si>
  <si>
    <t>File 13</t>
  </si>
  <si>
    <t>09-1354/4</t>
  </si>
  <si>
    <t>09-1354/6</t>
  </si>
  <si>
    <r>
      <t>Molvolumen bei T (cm</t>
    </r>
    <r>
      <rPr>
        <vertAlign val="superscript"/>
        <sz val="11"/>
        <rFont val="Arial"/>
        <family val="2"/>
      </rPr>
      <t>3</t>
    </r>
    <r>
      <rPr>
        <sz val="11"/>
        <rFont val="Arial"/>
        <family val="2"/>
      </rPr>
      <t>)</t>
    </r>
  </si>
  <si>
    <t>File 14</t>
  </si>
  <si>
    <t>09-1355/4</t>
  </si>
  <si>
    <t>File 81</t>
  </si>
  <si>
    <t>09-1380/6</t>
  </si>
  <si>
    <t>File 80</t>
  </si>
  <si>
    <t>09-1380/5</t>
  </si>
  <si>
    <t>File 79</t>
  </si>
  <si>
    <t>09-1380/4</t>
  </si>
  <si>
    <t>File 78</t>
  </si>
  <si>
    <t>09-1379/6</t>
  </si>
  <si>
    <t>File 77</t>
  </si>
  <si>
    <t>09-1379/5</t>
  </si>
  <si>
    <t>09-1379/4</t>
  </si>
  <si>
    <t>File 69</t>
  </si>
  <si>
    <t>09-1376/6</t>
  </si>
  <si>
    <t>File 68</t>
  </si>
  <si>
    <t>09-1376/5</t>
  </si>
  <si>
    <t>File 67</t>
  </si>
  <si>
    <t>09-1376/4</t>
  </si>
  <si>
    <t>File 54</t>
  </si>
  <si>
    <t>09-1371/6</t>
  </si>
  <si>
    <t>File 53</t>
  </si>
  <si>
    <t>09-1371/5</t>
  </si>
  <si>
    <t>File 52</t>
  </si>
  <si>
    <t>09-1371/4</t>
  </si>
  <si>
    <t>File 45</t>
  </si>
  <si>
    <t>09-1368/6</t>
  </si>
  <si>
    <t>File 44</t>
  </si>
  <si>
    <t>09-1368/5</t>
  </si>
  <si>
    <t>File 43</t>
  </si>
  <si>
    <t>09-1368/4</t>
  </si>
  <si>
    <t>File 37</t>
  </si>
  <si>
    <t>09-1365/6</t>
  </si>
  <si>
    <t>File 36</t>
  </si>
  <si>
    <t>09-1365/5</t>
  </si>
  <si>
    <t>File 34</t>
  </si>
  <si>
    <t>09-1364/5</t>
  </si>
  <si>
    <t>File 33</t>
  </si>
  <si>
    <t>09-1364/4</t>
  </si>
  <si>
    <t>File 32</t>
  </si>
  <si>
    <t>09-1363/5</t>
  </si>
  <si>
    <t>File 31</t>
  </si>
  <si>
    <t>09-1363/4</t>
  </si>
  <si>
    <t>File 30</t>
  </si>
  <si>
    <t>Temperatur 24/3</t>
  </si>
  <si>
    <t>09-1362/6</t>
  </si>
  <si>
    <t>File 29</t>
  </si>
  <si>
    <t>09-1362/4</t>
  </si>
  <si>
    <t>File 28</t>
  </si>
  <si>
    <t>Temperatur 22/3</t>
  </si>
  <si>
    <t>09-1361/6</t>
  </si>
  <si>
    <t>File 27</t>
  </si>
  <si>
    <t>09-1361/4</t>
  </si>
  <si>
    <t>File 26</t>
  </si>
  <si>
    <t>09-1360/6</t>
  </si>
  <si>
    <t>File 25</t>
  </si>
  <si>
    <t>09-1360/4</t>
  </si>
  <si>
    <t>File 24</t>
  </si>
  <si>
    <t>09-1359/5</t>
  </si>
  <si>
    <t>File 23</t>
  </si>
  <si>
    <t>09-1359/4</t>
  </si>
  <si>
    <t>File 22</t>
  </si>
  <si>
    <t>09-1358/5</t>
  </si>
  <si>
    <t>File 21</t>
  </si>
  <si>
    <t>09-1358/4</t>
  </si>
  <si>
    <t>File 20</t>
  </si>
  <si>
    <t>09-1357/6</t>
  </si>
  <si>
    <t>File 19</t>
  </si>
  <si>
    <t>09-1357/5</t>
  </si>
  <si>
    <t>File 18</t>
  </si>
  <si>
    <t>09-1356/6</t>
  </si>
  <si>
    <t>File 17</t>
  </si>
  <si>
    <t>09-1356/4</t>
  </si>
  <si>
    <t>File 16</t>
  </si>
  <si>
    <t>09-1355/5</t>
  </si>
  <si>
    <t>File 15</t>
  </si>
  <si>
    <t>aerob?</t>
  </si>
  <si>
    <t xml:space="preserve">Active </t>
  </si>
  <si>
    <t>Layer</t>
  </si>
  <si>
    <t>N2O (ppm)</t>
  </si>
  <si>
    <t>09-1354/1</t>
  </si>
  <si>
    <t>flushed</t>
  </si>
  <si>
    <t>09-1354/2</t>
  </si>
  <si>
    <t>Temperatur 7/2</t>
  </si>
  <si>
    <t>09-1354/3</t>
  </si>
  <si>
    <t>Temperatur 7/3</t>
  </si>
  <si>
    <t>09-1355/1</t>
  </si>
  <si>
    <t>Temperatur 9/1</t>
  </si>
  <si>
    <t>09-1355/2</t>
  </si>
  <si>
    <t xml:space="preserve"> </t>
  </si>
  <si>
    <t>09-1355/3</t>
  </si>
  <si>
    <t>Temperatur 9/3</t>
  </si>
  <si>
    <t>09-1356/1</t>
  </si>
  <si>
    <t>Temperatur 11/1</t>
  </si>
  <si>
    <t>09-1356/2</t>
  </si>
  <si>
    <t>Temperatur 11/2</t>
  </si>
  <si>
    <t>09-1356/3</t>
  </si>
  <si>
    <t>Temperatur 11/3</t>
  </si>
  <si>
    <t>09-1357/1</t>
  </si>
  <si>
    <t>09-1357/2</t>
  </si>
  <si>
    <t>Temperatur 13/2</t>
  </si>
  <si>
    <t>09-1357/3</t>
  </si>
  <si>
    <t>09-1358/1</t>
  </si>
  <si>
    <t>09-1358/2</t>
  </si>
  <si>
    <t>09-1358/3</t>
  </si>
  <si>
    <t>Temperatur 15/3</t>
  </si>
  <si>
    <t>09-1359/1</t>
  </si>
  <si>
    <t>09-1359/2</t>
  </si>
  <si>
    <t>09-1359/3</t>
  </si>
  <si>
    <t>09-1360/1</t>
  </si>
  <si>
    <t>Temperatur 19/1</t>
  </si>
  <si>
    <t>09-1360/2</t>
  </si>
  <si>
    <t>Temperatur 19/2</t>
  </si>
  <si>
    <t>09-1360/3</t>
  </si>
  <si>
    <t>Temperatur 19/3</t>
  </si>
  <si>
    <t>File 35</t>
  </si>
  <si>
    <t>09-1361/1</t>
  </si>
  <si>
    <t>Temperatur 21/1</t>
  </si>
  <si>
    <t>09-1361/2</t>
  </si>
  <si>
    <t>Temperatur 21/2</t>
  </si>
  <si>
    <t>09-1361/3</t>
  </si>
  <si>
    <t>Area</t>
  </si>
  <si>
    <t>Konzentration</t>
  </si>
  <si>
    <t>Temperatur 21/3</t>
  </si>
  <si>
    <t>File 38</t>
  </si>
  <si>
    <t>09-1362/1</t>
  </si>
  <si>
    <t>File 39</t>
  </si>
  <si>
    <t>09-1362/2</t>
  </si>
  <si>
    <t>Temperatur 23/2</t>
  </si>
  <si>
    <t>File 40</t>
  </si>
  <si>
    <t>09-1362/3</t>
  </si>
  <si>
    <t>File 41</t>
  </si>
  <si>
    <t>09-1363/1</t>
  </si>
  <si>
    <t>Temperatur 25/1</t>
  </si>
  <si>
    <t>File 42</t>
  </si>
  <si>
    <t>09-1364/1</t>
  </si>
  <si>
    <t>09-1363/3</t>
  </si>
  <si>
    <t>09-1364/2</t>
  </si>
  <si>
    <t>09-1364/3</t>
  </si>
  <si>
    <t>File 46</t>
  </si>
  <si>
    <t>09-1365/1</t>
  </si>
  <si>
    <t>File 47</t>
  </si>
  <si>
    <t>09-1365/3</t>
  </si>
  <si>
    <t>File 48</t>
  </si>
  <si>
    <t>09-1366/1</t>
  </si>
  <si>
    <t>File 49</t>
  </si>
  <si>
    <t>09-1366/2</t>
  </si>
  <si>
    <t>File 50</t>
  </si>
  <si>
    <t>09-1366/3</t>
  </si>
  <si>
    <t>File 51</t>
  </si>
  <si>
    <t>09-1368/1</t>
  </si>
  <si>
    <t>File 55</t>
  </si>
  <si>
    <t>09-1368/3</t>
  </si>
  <si>
    <t>File 56</t>
  </si>
  <si>
    <t>09-1371/1</t>
  </si>
  <si>
    <t>File 63</t>
  </si>
  <si>
    <t>09-1371/2</t>
  </si>
  <si>
    <t>File 64</t>
  </si>
  <si>
    <t>09-1371/3</t>
  </si>
  <si>
    <t>File 65</t>
  </si>
  <si>
    <t>09-1376/1</t>
  </si>
  <si>
    <t>Temperatur 46/2</t>
  </si>
  <si>
    <t>09-1376/2</t>
  </si>
  <si>
    <t>ist anoxisch, Methan wird produziert</t>
  </si>
  <si>
    <t>09-1379/1</t>
  </si>
  <si>
    <t>09-1379/2</t>
  </si>
  <si>
    <t>File 85</t>
  </si>
  <si>
    <t>09-1379/3</t>
  </si>
  <si>
    <t>File 86</t>
  </si>
  <si>
    <t>09-1380/1</t>
  </si>
  <si>
    <t>File 87</t>
  </si>
  <si>
    <t>09-1380/3</t>
  </si>
  <si>
    <t>File 88</t>
  </si>
  <si>
    <t>Samples</t>
  </si>
  <si>
    <t>Samples from the core at Kurugnakh</t>
  </si>
  <si>
    <t xml:space="preserve"> N 72°20, E 126°17</t>
  </si>
  <si>
    <t>nach Carbonatbestimmung</t>
  </si>
  <si>
    <t>Nach Fumigation</t>
  </si>
  <si>
    <t xml:space="preserve">Sample Nr. </t>
  </si>
  <si>
    <t>Lab-number</t>
  </si>
  <si>
    <t>Depth range</t>
  </si>
  <si>
    <t>depth</t>
  </si>
  <si>
    <t>Canorg (%)</t>
  </si>
  <si>
    <t>Corg (%)</t>
  </si>
  <si>
    <t>C/N</t>
  </si>
  <si>
    <t>Ntot  (%)</t>
  </si>
  <si>
    <r>
      <t>Ntot (</t>
    </r>
    <r>
      <rPr>
        <sz val="11"/>
        <rFont val="Calibri"/>
        <family val="2"/>
      </rPr>
      <t>‰</t>
    </r>
    <r>
      <rPr>
        <sz val="9.35"/>
        <rFont val="Arial"/>
        <family val="2"/>
      </rPr>
      <t>)</t>
    </r>
  </si>
  <si>
    <t>pH (H2O)</t>
  </si>
  <si>
    <t>age (BP)</t>
  </si>
  <si>
    <t>d13C (VPDB)</t>
  </si>
  <si>
    <t>STD</t>
  </si>
  <si>
    <t>Wassergehalt (%)</t>
  </si>
  <si>
    <t>09-</t>
  </si>
  <si>
    <t>66-78</t>
  </si>
  <si>
    <t>2340 ± 40</t>
  </si>
  <si>
    <t>86-110</t>
  </si>
  <si>
    <t>116-129</t>
  </si>
  <si>
    <t>201-248</t>
  </si>
  <si>
    <t>305-342</t>
  </si>
  <si>
    <t>385-387</t>
  </si>
  <si>
    <t>16630 +/- ??</t>
  </si>
  <si>
    <t>495-517</t>
  </si>
  <si>
    <t>607-647</t>
  </si>
  <si>
    <t>900-956</t>
  </si>
  <si>
    <t>1091-1169</t>
  </si>
  <si>
    <t>1576-1615</t>
  </si>
  <si>
    <t>33950 +/- ??</t>
  </si>
  <si>
    <t>1734-1794</t>
  </si>
  <si>
    <t>2098-2166</t>
  </si>
  <si>
    <t>40000 ± 1000</t>
  </si>
  <si>
    <t>2233-2253</t>
  </si>
  <si>
    <t>Samples from the cliff at Kurugnakh</t>
  </si>
  <si>
    <t xml:space="preserve"> 72°19'36.10"N, 126°16'36.08"E</t>
  </si>
  <si>
    <t>samples from a permafrost exposure, sampled july 2008</t>
  </si>
  <si>
    <t>Cinorg (%)</t>
  </si>
  <si>
    <t>berechnete Tiefe über Altersbestimmung (s.dort)</t>
  </si>
  <si>
    <t>Eiskeil1</t>
  </si>
  <si>
    <t>47-53</t>
  </si>
  <si>
    <t>38000 ± 600</t>
  </si>
  <si>
    <t>1910-1916</t>
  </si>
  <si>
    <t>Eiskeil2</t>
  </si>
  <si>
    <t>128-134</t>
  </si>
  <si>
    <t>1991-1997</t>
  </si>
  <si>
    <t xml:space="preserve"> 72°19'39.01"N, 126°16'39.35"E</t>
  </si>
  <si>
    <t>Eiskeil3</t>
  </si>
  <si>
    <t>180-200</t>
  </si>
  <si>
    <t>357-377</t>
  </si>
  <si>
    <t>Eiskeil4</t>
  </si>
  <si>
    <t>280-300</t>
  </si>
  <si>
    <t>21770 ± 110</t>
  </si>
  <si>
    <t>457-477</t>
  </si>
  <si>
    <t>Eiskeil5</t>
  </si>
  <si>
    <t>230-250</t>
  </si>
  <si>
    <t>407-427</t>
  </si>
  <si>
    <t>Eiskeil6</t>
  </si>
  <si>
    <t>130-150</t>
  </si>
  <si>
    <t>307-327</t>
  </si>
  <si>
    <t>Core on Samoylov</t>
  </si>
  <si>
    <t>N 72°22'10'', E 126°28'30'', Höhe (GPS): 15m</t>
  </si>
  <si>
    <t>Samples from a permafrost core, sampled july 2007</t>
  </si>
  <si>
    <t>12-27</t>
  </si>
  <si>
    <t>58-80</t>
  </si>
  <si>
    <t>80-95</t>
  </si>
  <si>
    <t>175 ± 25</t>
  </si>
  <si>
    <t>138-157</t>
  </si>
  <si>
    <t>193-210</t>
  </si>
  <si>
    <t>210-230</t>
  </si>
  <si>
    <t>1080  ± 30</t>
  </si>
  <si>
    <t>7807/08</t>
  </si>
  <si>
    <t>281-310</t>
  </si>
  <si>
    <t>319-335</t>
  </si>
  <si>
    <t>371-390</t>
  </si>
  <si>
    <t>7815/16</t>
  </si>
  <si>
    <t>406-432</t>
  </si>
  <si>
    <t>2455 ± 30</t>
  </si>
  <si>
    <t>ppm CH4 am 2.10.2015</t>
  </si>
  <si>
    <t>Inokulum für 56, 58, 59, 60</t>
  </si>
  <si>
    <t>Inokulum für Parallele 6</t>
  </si>
  <si>
    <t>Inokulum für Parallele 5</t>
  </si>
  <si>
    <t>Samples for molecular Biology</t>
  </si>
  <si>
    <t>09-1366/5</t>
  </si>
  <si>
    <t>09-1366/6</t>
  </si>
  <si>
    <t>09-1365/4</t>
  </si>
  <si>
    <t>beimpft mit 1.5 ml 63/4</t>
  </si>
  <si>
    <t>beimpft mit 1.5 ml 62/4</t>
  </si>
  <si>
    <t>beimpft mit 1.5 ml 64/4</t>
  </si>
  <si>
    <t>09-1356-4</t>
  </si>
  <si>
    <t>09-1356-6</t>
  </si>
  <si>
    <t>09-1358-4</t>
  </si>
  <si>
    <t>09-1358-5</t>
  </si>
  <si>
    <t>09-1359-4</t>
  </si>
  <si>
    <t>09-1359-5</t>
  </si>
  <si>
    <t>09-1360-4</t>
  </si>
  <si>
    <t>09-1360-6</t>
  </si>
  <si>
    <t>09-1363-4</t>
  </si>
  <si>
    <t>09-1362-4</t>
  </si>
  <si>
    <t>09-1362-6</t>
  </si>
  <si>
    <t>09-1364-4</t>
  </si>
  <si>
    <t>09-1364-5</t>
  </si>
  <si>
    <t>keine Methanbildung über 6 Jahre</t>
  </si>
  <si>
    <t>Methanbildung nach 4 Jahren, Inokulum für die Proben 09-1356 bis 09-1360</t>
  </si>
  <si>
    <t>Bemerkung</t>
  </si>
  <si>
    <t>Methanbildung nach 4 Jahren, Inokulum für die Proben 09-1362-6</t>
  </si>
  <si>
    <t>keine Methanbildung</t>
  </si>
  <si>
    <t>Methanbildung nach 4 Jahren, Inokulum für die Proben 09-1364-5</t>
  </si>
  <si>
    <t>only two replicates, methane production started after 1500 days</t>
  </si>
  <si>
    <t>only two replicates, methane production started after 1500 days only after inoculation</t>
  </si>
  <si>
    <t>only two replicates, one replicate methane production not reached optimum at 1500 days, the other started producing after 1500 days</t>
  </si>
  <si>
    <t>three replicates, one starts methane production after 7 years, the other two no methane production</t>
  </si>
  <si>
    <t>probably taken 67 as representative</t>
  </si>
  <si>
    <t>µmol CH4 gdw-1 d-1</t>
  </si>
  <si>
    <t>CO2 production rate</t>
  </si>
  <si>
    <t>µmol CO2 gdw-1 d-1</t>
  </si>
  <si>
    <t>active layer</t>
  </si>
  <si>
    <t>three replicates, methane production bevor 1500 days, this could have been used</t>
  </si>
  <si>
    <t>only two replicates, methane production bevor 1500 days, this could have been used</t>
  </si>
  <si>
    <t>three replicates, thwo not maximum CH4 production reached before 1500 days, one yes reached maximum before 1500 days.</t>
  </si>
  <si>
    <t>three replicates, two reached maximum CH4 production  before 1500 days, one not</t>
  </si>
  <si>
    <t>Am 15.01.2016 wurde die Proben entsprechend überimpft und anschließend Methan und CO2 gemessen. Es wurden immer jeweils 1-1.5 ml überimpft.</t>
  </si>
  <si>
    <t>Am 07.09.2016 wurden die 10 überimpften Proben nochmal berobt und die Proben zu Susi geschickt. Gewichte der Röhrchen mit den Proben folgen unten.</t>
  </si>
  <si>
    <t>Flasche leer</t>
  </si>
  <si>
    <t>Flasche mit Probe</t>
  </si>
  <si>
    <t>(g)</t>
  </si>
  <si>
    <t>Nr.</t>
  </si>
  <si>
    <t>CH4 prod. rate</t>
  </si>
  <si>
    <t>offensichtlich</t>
  </si>
  <si>
    <t>1355-4</t>
  </si>
  <si>
    <t>1355-5</t>
  </si>
  <si>
    <t>1356-6</t>
  </si>
  <si>
    <t>1358-4</t>
  </si>
  <si>
    <t>1358-5</t>
  </si>
  <si>
    <t>1359-4</t>
  </si>
  <si>
    <t>1359-5</t>
  </si>
  <si>
    <t>1365-4</t>
  </si>
  <si>
    <t>1365-5</t>
  </si>
  <si>
    <t>1365-6</t>
  </si>
  <si>
    <t>1368-4</t>
  </si>
  <si>
    <t>1368-5</t>
  </si>
  <si>
    <t>1368-6</t>
  </si>
  <si>
    <t>1379-4</t>
  </si>
  <si>
    <t>1379-5</t>
  </si>
  <si>
    <t>1379-6</t>
  </si>
  <si>
    <t>Gewicht vor Probenahme (g)</t>
  </si>
  <si>
    <t>Gewicht nach Probenahme (g)</t>
  </si>
  <si>
    <t>Probenahme für Molekularbiologie am 5.9.2016</t>
  </si>
  <si>
    <t>Proben für Fettsäureanalysen, genommen am 29.09.2016</t>
  </si>
  <si>
    <t>Probe für Molekularbiologie / gespült</t>
  </si>
  <si>
    <t>Probe für Fettsäureanalyse / gespült</t>
  </si>
  <si>
    <t>ratio CO2/CH4 production rate</t>
  </si>
  <si>
    <t>only two replicates, no methane production after four years, no methane production after 7 years</t>
  </si>
  <si>
    <t>only two replicates, only one shows methane production after 4 years and passed maximum CH4 productiooin rates, the other parallel started producing after more than 7 years</t>
  </si>
  <si>
    <t>only two replicates, no methane production after four years but after 7 years but not maximum rates reached</t>
  </si>
  <si>
    <t>only two replicates, methane production started after 2500 days only after inoculation</t>
  </si>
  <si>
    <t>only two replicates, one replicate showed very low methane production before 1500 days, the second showed very low methane prodcution after inoculation</t>
  </si>
  <si>
    <t>only two replicates, both replicates showed very low and rising methane production before 1500 days but not reached maximum</t>
  </si>
  <si>
    <t xml:space="preserve">          </t>
  </si>
  <si>
    <t xml:space="preserve">    </t>
  </si>
  <si>
    <t>at beginning of experiment</t>
  </si>
  <si>
    <t>09-1356</t>
  </si>
  <si>
    <t>09-1358</t>
  </si>
  <si>
    <t>09-1359</t>
  </si>
  <si>
    <t>09-1362</t>
  </si>
  <si>
    <t>09-1363</t>
  </si>
  <si>
    <t>09-1364</t>
  </si>
  <si>
    <t>replicate</t>
  </si>
  <si>
    <t>CH4 production rates (µmol CH4 gdw-1 d-1)</t>
  </si>
  <si>
    <t>- 4</t>
  </si>
  <si>
    <t>- 5</t>
  </si>
  <si>
    <t>- 6</t>
  </si>
  <si>
    <t>for those replicates used fo inoculation the rates after using them for inoculation are given (during the 200 days after inoculation), the rates before were probably higher since the replicates were not disturbed</t>
  </si>
  <si>
    <t>between about 2500 days (inoculation) and 2700 days</t>
  </si>
  <si>
    <t>-</t>
  </si>
  <si>
    <t>inoculated with 1.5 ml 63/4 and sample taken</t>
  </si>
  <si>
    <t>sample taken</t>
  </si>
  <si>
    <t>Samples used here as inoculum for samples above</t>
  </si>
  <si>
    <t>Samples used here as inoculum for 09-1362/6</t>
  </si>
  <si>
    <t>inoculated with 1.5 ml 62/4 and sample taken</t>
  </si>
  <si>
    <t>Samples used here as inoculum for 09-1364/5</t>
  </si>
  <si>
    <t>inoculated with 1.5 ml 64/4 and sample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</si>
</sst>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0.0"/>
    <numFmt numFmtId="165" formatCode="0.0000000000"/>
    <numFmt numFmtId="166" formatCode="0.00000"/>
    <numFmt numFmtId="167" formatCode="d/m/yy\ h:mm;@"/>
    <numFmt numFmtId="168" formatCode="#,##0.00\ _€"/>
    <numFmt numFmtId="169" formatCode="0.0000"/>
    <numFmt numFmtId="170" formatCode="0.000"/>
    <numFmt numFmtId="171" formatCode="0E+00"/>
    <numFmt numFmtId="172" formatCode="0.0E+00"/>
    <numFmt numFmtId="173" formatCode="#,##0\ _€"/>
    <numFmt numFmtId="174" formatCode="dd/mm/yyyy;@"/>
    <numFmt numFmtId="175" formatCode="d\.m\.yy\ h:mm;@"/>
    <numFmt numFmtId="176" formatCode="0000"/>
  </numFmts>
  <fonts count="31" x14ac:knownFonts="1">
    <font>
      <sz val="11"/>
      <name val="Arial"/>
    </font>
    <font>
      <sz val="11"/>
      <color theme="1"/>
      <name val="Calibri"/>
      <family val="2"/>
      <scheme val="minor"/>
    </font>
    <font>
      <sz val="11"/>
      <color indexed="8"/>
      <name val="Calibri"/>
      <family val="2"/>
    </font>
    <font>
      <sz val="11"/>
      <name val="Arial"/>
      <family val="2"/>
    </font>
    <font>
      <b/>
      <sz val="11"/>
      <name val="Arial"/>
      <family val="2"/>
    </font>
    <font>
      <b/>
      <sz val="11"/>
      <color indexed="53"/>
      <name val="Arial"/>
      <family val="2"/>
    </font>
    <font>
      <b/>
      <sz val="11"/>
      <color indexed="8"/>
      <name val="Calibri"/>
      <family val="2"/>
    </font>
    <font>
      <vertAlign val="superscript"/>
      <sz val="11"/>
      <name val="Arial"/>
      <family val="2"/>
    </font>
    <font>
      <sz val="11"/>
      <name val="Calibri"/>
      <family val="2"/>
      <scheme val="minor"/>
    </font>
    <font>
      <b/>
      <sz val="11"/>
      <color indexed="10"/>
      <name val="Calibri"/>
      <family val="2"/>
    </font>
    <font>
      <b/>
      <sz val="11"/>
      <name val="Calibri"/>
      <family val="2"/>
      <scheme val="minor"/>
    </font>
    <font>
      <sz val="10"/>
      <name val="MS Sans Serif"/>
      <family val="2"/>
    </font>
    <font>
      <b/>
      <sz val="9"/>
      <color indexed="81"/>
      <name val="Tahoma"/>
      <family val="2"/>
    </font>
    <font>
      <sz val="9"/>
      <color indexed="81"/>
      <name val="Tahoma"/>
      <family val="2"/>
    </font>
    <font>
      <sz val="10"/>
      <name val="Arial"/>
      <family val="2"/>
    </font>
    <font>
      <b/>
      <sz val="16"/>
      <name val="Arial"/>
      <family val="2"/>
    </font>
    <font>
      <b/>
      <sz val="11"/>
      <color indexed="60"/>
      <name val="Arial"/>
      <family val="2"/>
    </font>
    <font>
      <sz val="11"/>
      <color indexed="8"/>
      <name val="Arial"/>
      <family val="2"/>
    </font>
    <font>
      <sz val="11"/>
      <name val="Calibri"/>
      <family val="2"/>
    </font>
    <font>
      <sz val="9.35"/>
      <name val="Arial"/>
      <family val="2"/>
    </font>
    <font>
      <sz val="12"/>
      <name val="Arial"/>
      <family val="2"/>
    </font>
    <font>
      <sz val="11"/>
      <color indexed="60"/>
      <name val="Arial"/>
      <family val="2"/>
    </font>
    <font>
      <b/>
      <sz val="8"/>
      <color indexed="81"/>
      <name val="Tahoma"/>
      <family val="2"/>
    </font>
    <font>
      <sz val="8"/>
      <color indexed="81"/>
      <name val="Tahoma"/>
      <family val="2"/>
    </font>
    <font>
      <b/>
      <sz val="11"/>
      <color rgb="FFFF0000"/>
      <name val="Arial"/>
      <family val="2"/>
    </font>
    <font>
      <b/>
      <sz val="11"/>
      <color rgb="FF0070C0"/>
      <name val="Arial"/>
      <family val="2"/>
    </font>
    <font>
      <b/>
      <sz val="11"/>
      <color theme="5" tint="-0.249977111117893"/>
      <name val="Arial"/>
      <family val="2"/>
    </font>
    <font>
      <sz val="9"/>
      <color indexed="81"/>
      <name val="Segoe UI"/>
      <family val="2"/>
    </font>
    <font>
      <b/>
      <sz val="9"/>
      <color indexed="81"/>
      <name val="Segoe UI"/>
      <family val="2"/>
    </font>
    <font>
      <b/>
      <sz val="9"/>
      <name val="Arial"/>
      <family val="2"/>
    </font>
    <font>
      <sz val="9"/>
      <name val="Arial"/>
      <family val="2"/>
    </font>
  </fonts>
  <fills count="11">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rgb="FF00B0F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indexed="31"/>
        <bgColor indexed="64"/>
      </patternFill>
    </fill>
    <fill>
      <patternFill patternType="solid">
        <fgColor indexed="10"/>
        <bgColor indexed="64"/>
      </patternFill>
    </fill>
    <fill>
      <patternFill patternType="solid">
        <fgColor theme="0" tint="-0.249977111117893"/>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14">
    <xf numFmtId="0" fontId="0" fillId="0" borderId="0"/>
    <xf numFmtId="0" fontId="2" fillId="0" borderId="0"/>
    <xf numFmtId="0" fontId="3" fillId="0" borderId="0"/>
    <xf numFmtId="0" fontId="11" fillId="0" borderId="0"/>
    <xf numFmtId="0" fontId="11" fillId="0" borderId="0"/>
    <xf numFmtId="0" fontId="1" fillId="0" borderId="0"/>
    <xf numFmtId="0" fontId="3" fillId="0" borderId="0"/>
    <xf numFmtId="0" fontId="3" fillId="0" borderId="0"/>
    <xf numFmtId="0" fontId="14" fillId="0" borderId="0"/>
    <xf numFmtId="0" fontId="11" fillId="0" borderId="0"/>
    <xf numFmtId="0" fontId="14" fillId="0" borderId="0"/>
    <xf numFmtId="0" fontId="11" fillId="0" borderId="0"/>
    <xf numFmtId="0" fontId="3" fillId="0" borderId="0"/>
    <xf numFmtId="0" fontId="14" fillId="0" borderId="0"/>
  </cellStyleXfs>
  <cellXfs count="202">
    <xf numFmtId="0" fontId="0" fillId="0" borderId="0" xfId="0"/>
    <xf numFmtId="0" fontId="0" fillId="0" borderId="0" xfId="0" applyFill="1"/>
    <xf numFmtId="0" fontId="0" fillId="2" borderId="0" xfId="0" applyFill="1" applyBorder="1"/>
    <xf numFmtId="0" fontId="0" fillId="3" borderId="0" xfId="0" applyFill="1" applyBorder="1"/>
    <xf numFmtId="1" fontId="0" fillId="3" borderId="0" xfId="0" applyNumberFormat="1" applyFill="1" applyBorder="1"/>
    <xf numFmtId="0" fontId="0" fillId="4" borderId="0" xfId="0" applyFill="1" applyBorder="1"/>
    <xf numFmtId="1" fontId="0" fillId="5" borderId="0" xfId="0" applyNumberFormat="1" applyFill="1" applyBorder="1"/>
    <xf numFmtId="1" fontId="2" fillId="6" borderId="0" xfId="1" applyNumberFormat="1" applyFill="1" applyBorder="1" applyAlignment="1">
      <alignment horizontal="center"/>
    </xf>
    <xf numFmtId="1" fontId="0" fillId="6" borderId="0" xfId="0" applyNumberFormat="1" applyFill="1" applyBorder="1"/>
    <xf numFmtId="1" fontId="3" fillId="6" borderId="0" xfId="0" applyNumberFormat="1" applyFont="1" applyFill="1" applyBorder="1" applyAlignment="1">
      <alignment horizontal="center"/>
    </xf>
    <xf numFmtId="1" fontId="0" fillId="0" borderId="0" xfId="0" applyNumberFormat="1" applyFill="1" applyBorder="1"/>
    <xf numFmtId="0" fontId="3" fillId="4" borderId="0" xfId="0" applyFont="1" applyFill="1" applyBorder="1"/>
    <xf numFmtId="0" fontId="0" fillId="3" borderId="0" xfId="0" applyFill="1"/>
    <xf numFmtId="1" fontId="0" fillId="6" borderId="0" xfId="0" applyNumberFormat="1" applyFill="1" applyBorder="1" applyAlignment="1">
      <alignment horizontal="center"/>
    </xf>
    <xf numFmtId="0" fontId="2" fillId="0" borderId="0" xfId="1"/>
    <xf numFmtId="0" fontId="4" fillId="0" borderId="0" xfId="0" applyFont="1" applyBorder="1"/>
    <xf numFmtId="0" fontId="0" fillId="0" borderId="0" xfId="0" applyBorder="1"/>
    <xf numFmtId="1" fontId="0" fillId="0" borderId="0" xfId="0" applyNumberFormat="1" applyBorder="1"/>
    <xf numFmtId="0" fontId="0" fillId="0" borderId="0" xfId="0" applyFill="1" applyBorder="1"/>
    <xf numFmtId="0" fontId="3" fillId="0" borderId="0" xfId="0" applyFont="1" applyFill="1" applyBorder="1"/>
    <xf numFmtId="1" fontId="3" fillId="0" borderId="0" xfId="0" applyNumberFormat="1" applyFont="1" applyBorder="1"/>
    <xf numFmtId="164" fontId="0" fillId="0" borderId="0" xfId="0" applyNumberFormat="1" applyFill="1" applyBorder="1"/>
    <xf numFmtId="164" fontId="0" fillId="0" borderId="0" xfId="0" applyNumberFormat="1" applyFill="1"/>
    <xf numFmtId="164" fontId="0" fillId="0" borderId="0" xfId="0" applyNumberFormat="1"/>
    <xf numFmtId="165" fontId="0" fillId="0" borderId="0" xfId="0" applyNumberFormat="1" applyBorder="1"/>
    <xf numFmtId="166" fontId="0" fillId="0" borderId="0" xfId="0" applyNumberFormat="1" applyBorder="1"/>
    <xf numFmtId="0" fontId="4" fillId="0" borderId="0" xfId="0" applyFont="1" applyFill="1" applyBorder="1"/>
    <xf numFmtId="2" fontId="0" fillId="0" borderId="0" xfId="0" applyNumberFormat="1" applyFill="1"/>
    <xf numFmtId="167" fontId="0" fillId="0" borderId="0" xfId="0" applyNumberFormat="1" applyFill="1" applyBorder="1"/>
    <xf numFmtId="3" fontId="0" fillId="0" borderId="0" xfId="0" applyNumberFormat="1" applyFill="1" applyBorder="1"/>
    <xf numFmtId="0" fontId="5" fillId="0" borderId="0" xfId="0" applyFont="1" applyBorder="1"/>
    <xf numFmtId="0" fontId="3" fillId="0" borderId="0" xfId="0" applyFont="1" applyBorder="1"/>
    <xf numFmtId="2" fontId="3" fillId="0" borderId="0" xfId="0" applyNumberFormat="1" applyFont="1"/>
    <xf numFmtId="2" fontId="3" fillId="0" borderId="0" xfId="0" applyNumberFormat="1" applyFont="1" applyFill="1" applyBorder="1"/>
    <xf numFmtId="0" fontId="6" fillId="2" borderId="0" xfId="1" applyFont="1" applyFill="1" applyBorder="1"/>
    <xf numFmtId="0" fontId="2" fillId="0" borderId="0" xfId="1" applyFill="1" applyBorder="1"/>
    <xf numFmtId="168" fontId="0" fillId="0" borderId="0" xfId="0" applyNumberFormat="1" applyFill="1" applyBorder="1"/>
    <xf numFmtId="168" fontId="0" fillId="0" borderId="1" xfId="0" applyNumberFormat="1" applyFill="1" applyBorder="1"/>
    <xf numFmtId="168" fontId="0" fillId="0" borderId="2" xfId="0" applyNumberFormat="1" applyFill="1" applyBorder="1"/>
    <xf numFmtId="168" fontId="0" fillId="0" borderId="3" xfId="0" applyNumberFormat="1" applyFill="1" applyBorder="1" applyProtection="1"/>
    <xf numFmtId="2" fontId="0" fillId="0" borderId="0" xfId="0" applyNumberFormat="1" applyFill="1" applyBorder="1"/>
    <xf numFmtId="1" fontId="2" fillId="0" borderId="0" xfId="1" applyNumberFormat="1" applyFill="1" applyBorder="1"/>
    <xf numFmtId="164" fontId="3" fillId="0" borderId="0" xfId="2" applyNumberFormat="1"/>
    <xf numFmtId="164" fontId="2" fillId="0" borderId="0" xfId="1" applyNumberFormat="1" applyFill="1" applyBorder="1"/>
    <xf numFmtId="169" fontId="2" fillId="0" borderId="0" xfId="1" applyNumberFormat="1" applyFill="1" applyBorder="1" applyAlignment="1">
      <alignment horizontal="center"/>
    </xf>
    <xf numFmtId="164" fontId="2" fillId="0" borderId="0" xfId="1" applyNumberFormat="1" applyFill="1" applyBorder="1" applyAlignment="1">
      <alignment horizontal="center"/>
    </xf>
    <xf numFmtId="170" fontId="2" fillId="0" borderId="0" xfId="1" applyNumberFormat="1" applyFill="1" applyBorder="1"/>
    <xf numFmtId="0" fontId="2" fillId="2" borderId="0" xfId="1" applyFill="1"/>
    <xf numFmtId="4" fontId="0" fillId="0" borderId="0" xfId="0" applyNumberFormat="1" applyFill="1" applyBorder="1"/>
    <xf numFmtId="0" fontId="2" fillId="2" borderId="0" xfId="1" applyFill="1" applyBorder="1"/>
    <xf numFmtId="164" fontId="3" fillId="0" borderId="0" xfId="0" applyNumberFormat="1" applyFont="1"/>
    <xf numFmtId="170" fontId="8" fillId="0" borderId="0" xfId="0" applyNumberFormat="1" applyFont="1" applyFill="1" applyAlignment="1">
      <alignment horizontal="left"/>
    </xf>
    <xf numFmtId="1" fontId="0" fillId="0" borderId="0" xfId="0" applyNumberFormat="1"/>
    <xf numFmtId="0" fontId="3" fillId="0" borderId="0" xfId="0" applyFont="1"/>
    <xf numFmtId="0" fontId="6" fillId="0" borderId="4" xfId="1" applyFont="1" applyBorder="1"/>
    <xf numFmtId="0" fontId="2" fillId="0" borderId="5" xfId="1" applyBorder="1"/>
    <xf numFmtId="2" fontId="2" fillId="0" borderId="6" xfId="1" applyNumberFormat="1" applyBorder="1"/>
    <xf numFmtId="0" fontId="2" fillId="0" borderId="0" xfId="1" applyBorder="1"/>
    <xf numFmtId="164" fontId="2" fillId="0" borderId="6" xfId="1" applyNumberFormat="1" applyBorder="1"/>
    <xf numFmtId="171" fontId="6" fillId="0" borderId="6" xfId="1" applyNumberFormat="1" applyFont="1" applyBorder="1"/>
    <xf numFmtId="171" fontId="2" fillId="0" borderId="0" xfId="1" applyNumberFormat="1" applyBorder="1"/>
    <xf numFmtId="172" fontId="6" fillId="0" borderId="7" xfId="1" applyNumberFormat="1" applyFont="1" applyBorder="1"/>
    <xf numFmtId="0" fontId="2" fillId="0" borderId="8" xfId="1" applyBorder="1"/>
    <xf numFmtId="171" fontId="2" fillId="0" borderId="8" xfId="1" applyNumberFormat="1" applyBorder="1"/>
    <xf numFmtId="0" fontId="6" fillId="0" borderId="6" xfId="1" applyFont="1" applyBorder="1"/>
    <xf numFmtId="170" fontId="2" fillId="0" borderId="6" xfId="1" applyNumberFormat="1" applyBorder="1"/>
    <xf numFmtId="0" fontId="2" fillId="0" borderId="6" xfId="1" applyBorder="1"/>
    <xf numFmtId="170" fontId="8" fillId="0" borderId="6" xfId="0" applyNumberFormat="1" applyFont="1" applyFill="1" applyBorder="1" applyAlignment="1">
      <alignment horizontal="left"/>
    </xf>
    <xf numFmtId="172" fontId="6" fillId="0" borderId="6" xfId="1" applyNumberFormat="1" applyFont="1" applyBorder="1"/>
    <xf numFmtId="0" fontId="10" fillId="0" borderId="6" xfId="0" applyFont="1" applyFill="1" applyBorder="1"/>
    <xf numFmtId="0" fontId="2" fillId="0" borderId="7" xfId="1" applyBorder="1"/>
    <xf numFmtId="0" fontId="2" fillId="0" borderId="4" xfId="1" applyBorder="1"/>
    <xf numFmtId="1" fontId="0" fillId="0" borderId="0" xfId="0" applyNumberFormat="1" applyFill="1" applyBorder="1" applyAlignment="1">
      <alignment horizontal="right"/>
    </xf>
    <xf numFmtId="170" fontId="2" fillId="0" borderId="0" xfId="1" applyNumberFormat="1" applyBorder="1"/>
    <xf numFmtId="169" fontId="2" fillId="0" borderId="6" xfId="1" applyNumberFormat="1" applyBorder="1"/>
    <xf numFmtId="0" fontId="6" fillId="0" borderId="7" xfId="1" applyFont="1" applyBorder="1"/>
    <xf numFmtId="0" fontId="2" fillId="0" borderId="8" xfId="1" applyFont="1" applyBorder="1"/>
    <xf numFmtId="164" fontId="2" fillId="2" borderId="0" xfId="1" applyNumberFormat="1" applyFill="1" applyBorder="1" applyAlignment="1">
      <alignment horizontal="center"/>
    </xf>
    <xf numFmtId="0" fontId="0" fillId="0" borderId="0" xfId="0" applyFill="1" applyBorder="1" applyAlignment="1">
      <alignment horizontal="center"/>
    </xf>
    <xf numFmtId="1" fontId="0" fillId="7" borderId="0" xfId="0" applyNumberFormat="1" applyFill="1" applyBorder="1"/>
    <xf numFmtId="167" fontId="0" fillId="8" borderId="0" xfId="0" applyNumberFormat="1" applyFill="1" applyBorder="1"/>
    <xf numFmtId="1" fontId="0" fillId="8" borderId="0" xfId="0" applyNumberFormat="1" applyFill="1" applyBorder="1"/>
    <xf numFmtId="0" fontId="3" fillId="0" borderId="0" xfId="6"/>
    <xf numFmtId="0" fontId="3" fillId="0" borderId="0" xfId="6" applyBorder="1"/>
    <xf numFmtId="1" fontId="3" fillId="0" borderId="0" xfId="6" applyNumberFormat="1" applyBorder="1"/>
    <xf numFmtId="2" fontId="3" fillId="0" borderId="0" xfId="6" applyNumberFormat="1" applyFill="1" applyBorder="1"/>
    <xf numFmtId="1" fontId="3" fillId="0" borderId="0" xfId="6" applyNumberFormat="1" applyFill="1" applyBorder="1"/>
    <xf numFmtId="0" fontId="3" fillId="0" borderId="0" xfId="6" applyFill="1" applyBorder="1"/>
    <xf numFmtId="164" fontId="3" fillId="0" borderId="0" xfId="6" applyNumberFormat="1" applyFill="1" applyBorder="1"/>
    <xf numFmtId="167" fontId="3" fillId="0" borderId="0" xfId="6" applyNumberFormat="1" applyFill="1" applyBorder="1"/>
    <xf numFmtId="168" fontId="3" fillId="0" borderId="0" xfId="6" applyNumberFormat="1" applyFill="1" applyBorder="1"/>
    <xf numFmtId="0" fontId="3" fillId="0" borderId="0" xfId="6" applyFill="1" applyBorder="1" applyAlignment="1">
      <alignment horizontal="center"/>
    </xf>
    <xf numFmtId="3" fontId="3" fillId="0" borderId="0" xfId="6" applyNumberFormat="1" applyFill="1" applyBorder="1"/>
    <xf numFmtId="168" fontId="3" fillId="0" borderId="3" xfId="6" applyNumberFormat="1" applyFill="1" applyBorder="1"/>
    <xf numFmtId="168" fontId="3" fillId="0" borderId="2" xfId="6" applyNumberFormat="1" applyFill="1" applyBorder="1"/>
    <xf numFmtId="168" fontId="3" fillId="0" borderId="1" xfId="6" applyNumberFormat="1" applyFill="1" applyBorder="1"/>
    <xf numFmtId="173" fontId="3" fillId="0" borderId="0" xfId="6" applyNumberFormat="1" applyFill="1" applyBorder="1"/>
    <xf numFmtId="1" fontId="3" fillId="9" borderId="0" xfId="6" applyNumberFormat="1" applyFill="1" applyBorder="1"/>
    <xf numFmtId="164" fontId="3" fillId="0" borderId="0" xfId="6" applyNumberFormat="1" applyFill="1"/>
    <xf numFmtId="0" fontId="3" fillId="0" borderId="0" xfId="6" applyFill="1" applyBorder="1" applyAlignment="1">
      <alignment horizontal="right"/>
    </xf>
    <xf numFmtId="1" fontId="3" fillId="0" borderId="0" xfId="6" applyNumberFormat="1" applyFill="1" applyBorder="1" applyAlignment="1">
      <alignment horizontal="right"/>
    </xf>
    <xf numFmtId="168" fontId="3" fillId="0" borderId="3" xfId="6" applyNumberFormat="1" applyFill="1" applyBorder="1" applyProtection="1"/>
    <xf numFmtId="0" fontId="3" fillId="0" borderId="0" xfId="6" applyFill="1"/>
    <xf numFmtId="1" fontId="3" fillId="0" borderId="0" xfId="6" applyNumberFormat="1" applyFont="1" applyFill="1" applyBorder="1"/>
    <xf numFmtId="0" fontId="3" fillId="0" borderId="0" xfId="6" applyFont="1" applyFill="1" applyBorder="1"/>
    <xf numFmtId="1" fontId="3" fillId="8" borderId="0" xfId="6" applyNumberFormat="1" applyFill="1" applyBorder="1"/>
    <xf numFmtId="167" fontId="3" fillId="8" borderId="0" xfId="6" applyNumberFormat="1" applyFill="1" applyBorder="1"/>
    <xf numFmtId="174" fontId="3" fillId="0" borderId="0" xfId="6" applyNumberFormat="1" applyFill="1" applyBorder="1"/>
    <xf numFmtId="167" fontId="3" fillId="0" borderId="0" xfId="6" applyNumberFormat="1" applyFont="1" applyFill="1" applyBorder="1"/>
    <xf numFmtId="2" fontId="3" fillId="0" borderId="0" xfId="6" applyNumberFormat="1" applyFill="1"/>
    <xf numFmtId="175" fontId="3" fillId="0" borderId="0" xfId="6" applyNumberFormat="1" applyFill="1" applyBorder="1"/>
    <xf numFmtId="164" fontId="0" fillId="2" borderId="0" xfId="0" applyNumberFormat="1" applyFill="1"/>
    <xf numFmtId="164" fontId="3" fillId="0" borderId="0" xfId="2" applyNumberFormat="1" applyBorder="1"/>
    <xf numFmtId="164" fontId="3" fillId="0" borderId="0" xfId="6" applyNumberFormat="1"/>
    <xf numFmtId="0" fontId="3" fillId="0" borderId="0" xfId="2"/>
    <xf numFmtId="0" fontId="15" fillId="0" borderId="0" xfId="6" applyFont="1" applyFill="1" applyBorder="1"/>
    <xf numFmtId="3" fontId="15" fillId="0" borderId="0" xfId="6" applyNumberFormat="1" applyFont="1" applyFill="1" applyBorder="1"/>
    <xf numFmtId="0" fontId="0" fillId="0" borderId="0" xfId="0" applyFill="1" applyBorder="1" applyAlignment="1">
      <alignment horizontal="right"/>
    </xf>
    <xf numFmtId="1" fontId="0" fillId="10" borderId="0" xfId="0" applyNumberFormat="1" applyFill="1" applyBorder="1"/>
    <xf numFmtId="0" fontId="0" fillId="0" borderId="0" xfId="0" applyFill="1" applyBorder="1" applyAlignment="1"/>
    <xf numFmtId="173" fontId="0" fillId="0" borderId="0" xfId="0" applyNumberFormat="1" applyFill="1" applyBorder="1"/>
    <xf numFmtId="1" fontId="0" fillId="0" borderId="0" xfId="0" applyNumberFormat="1" applyFill="1"/>
    <xf numFmtId="1" fontId="3" fillId="0" borderId="0" xfId="0" applyNumberFormat="1" applyFont="1" applyFill="1" applyBorder="1"/>
    <xf numFmtId="2" fontId="0" fillId="0" borderId="0" xfId="0" applyNumberFormat="1" applyBorder="1"/>
    <xf numFmtId="164" fontId="0" fillId="0" borderId="0" xfId="0" applyNumberFormat="1" applyBorder="1"/>
    <xf numFmtId="1" fontId="0" fillId="0" borderId="0" xfId="0" applyNumberFormat="1" applyFill="1" applyBorder="1" applyAlignment="1"/>
    <xf numFmtId="168" fontId="0" fillId="0" borderId="3" xfId="0" applyNumberFormat="1" applyFill="1" applyBorder="1"/>
    <xf numFmtId="0" fontId="16" fillId="0" borderId="0" xfId="0" applyFont="1" applyBorder="1"/>
    <xf numFmtId="0" fontId="17" fillId="0" borderId="0" xfId="0" applyFont="1" applyFill="1" applyBorder="1"/>
    <xf numFmtId="167" fontId="17" fillId="0" borderId="0" xfId="0" applyNumberFormat="1" applyFont="1" applyFill="1" applyBorder="1"/>
    <xf numFmtId="1" fontId="17" fillId="0" borderId="0" xfId="0" applyNumberFormat="1" applyFont="1" applyFill="1" applyBorder="1"/>
    <xf numFmtId="168" fontId="0" fillId="0" borderId="7" xfId="0" applyNumberFormat="1" applyFill="1" applyBorder="1"/>
    <xf numFmtId="168" fontId="0" fillId="0" borderId="8" xfId="0" applyNumberFormat="1" applyFill="1" applyBorder="1"/>
    <xf numFmtId="168" fontId="0" fillId="0" borderId="9" xfId="0" applyNumberFormat="1" applyFill="1" applyBorder="1" applyProtection="1"/>
    <xf numFmtId="168" fontId="0" fillId="0" borderId="0" xfId="0" applyNumberFormat="1" applyFill="1" applyBorder="1" applyProtection="1"/>
    <xf numFmtId="164" fontId="3" fillId="0" borderId="0" xfId="2" applyNumberFormat="1" applyFill="1" applyBorder="1"/>
    <xf numFmtId="0" fontId="0" fillId="0" borderId="0" xfId="2" applyFont="1"/>
    <xf numFmtId="0" fontId="3" fillId="0" borderId="0" xfId="2" applyFont="1"/>
    <xf numFmtId="0" fontId="3" fillId="0" borderId="0" xfId="2" applyFont="1" applyFill="1"/>
    <xf numFmtId="0" fontId="3" fillId="0" borderId="0" xfId="2" applyFill="1"/>
    <xf numFmtId="2" fontId="3" fillId="0" borderId="0" xfId="2" applyNumberFormat="1"/>
    <xf numFmtId="1" fontId="3" fillId="0" borderId="0" xfId="2" applyNumberFormat="1"/>
    <xf numFmtId="164" fontId="3" fillId="0" borderId="0" xfId="2" applyNumberFormat="1" applyFont="1" applyFill="1"/>
    <xf numFmtId="2" fontId="3" fillId="0" borderId="0" xfId="6" applyNumberFormat="1" applyFont="1"/>
    <xf numFmtId="2" fontId="3" fillId="0" borderId="0" xfId="6" applyNumberFormat="1"/>
    <xf numFmtId="2" fontId="3" fillId="0" borderId="0" xfId="6" quotePrefix="1" applyNumberFormat="1"/>
    <xf numFmtId="2" fontId="3" fillId="0" borderId="0" xfId="6" applyNumberFormat="1" applyBorder="1"/>
    <xf numFmtId="0" fontId="3" fillId="0" borderId="0" xfId="6" applyFont="1"/>
    <xf numFmtId="2" fontId="3" fillId="0" borderId="0" xfId="2" applyNumberFormat="1" applyFont="1"/>
    <xf numFmtId="0" fontId="20" fillId="0" borderId="0" xfId="13" applyFont="1" applyFill="1" applyBorder="1" applyAlignment="1">
      <alignment horizontal="left"/>
    </xf>
    <xf numFmtId="0" fontId="14" fillId="0" borderId="0" xfId="13" applyFill="1" applyBorder="1"/>
    <xf numFmtId="176" fontId="14" fillId="0" borderId="10" xfId="13" applyNumberFormat="1" applyFill="1" applyBorder="1" applyAlignment="1">
      <alignment horizontal="left"/>
    </xf>
    <xf numFmtId="2" fontId="3" fillId="0" borderId="0" xfId="2" applyNumberFormat="1" applyFill="1"/>
    <xf numFmtId="176" fontId="14" fillId="0" borderId="0" xfId="13" applyNumberFormat="1" applyFill="1" applyBorder="1" applyAlignment="1">
      <alignment horizontal="left"/>
    </xf>
    <xf numFmtId="0" fontId="3" fillId="0" borderId="11" xfId="6" applyFont="1" applyBorder="1"/>
    <xf numFmtId="0" fontId="14" fillId="0" borderId="0" xfId="13" applyFill="1" applyAlignment="1">
      <alignment horizontal="right"/>
    </xf>
    <xf numFmtId="0" fontId="14" fillId="0" borderId="0" xfId="13" applyFill="1"/>
    <xf numFmtId="49" fontId="14" fillId="0" borderId="0" xfId="13" applyNumberFormat="1"/>
    <xf numFmtId="0" fontId="3" fillId="0" borderId="0" xfId="13" applyFont="1"/>
    <xf numFmtId="0" fontId="3" fillId="0" borderId="0" xfId="2" applyFont="1" applyFill="1" applyAlignment="1">
      <alignment horizontal="right"/>
    </xf>
    <xf numFmtId="0" fontId="3" fillId="0" borderId="0" xfId="2" applyFill="1" applyAlignment="1">
      <alignment horizontal="right"/>
    </xf>
    <xf numFmtId="0" fontId="18" fillId="0" borderId="0" xfId="6" applyFont="1"/>
    <xf numFmtId="170" fontId="3" fillId="0" borderId="0" xfId="6" applyNumberFormat="1"/>
    <xf numFmtId="0" fontId="3" fillId="0" borderId="0" xfId="2" applyFont="1" applyAlignment="1">
      <alignment horizontal="center"/>
    </xf>
    <xf numFmtId="0" fontId="3" fillId="0" borderId="0" xfId="2" applyFont="1" applyFill="1" applyAlignment="1">
      <alignment horizontal="center"/>
    </xf>
    <xf numFmtId="1" fontId="3" fillId="0" borderId="0" xfId="6" applyNumberFormat="1" applyFont="1"/>
    <xf numFmtId="0" fontId="3" fillId="0" borderId="0" xfId="6" applyFont="1" applyFill="1" applyBorder="1" applyAlignment="1">
      <alignment horizontal="right"/>
    </xf>
    <xf numFmtId="2" fontId="3" fillId="0" borderId="0" xfId="2" applyNumberFormat="1" applyBorder="1"/>
    <xf numFmtId="1" fontId="21" fillId="0" borderId="0" xfId="6" applyNumberFormat="1" applyFont="1"/>
    <xf numFmtId="1" fontId="3" fillId="0" borderId="0" xfId="6" applyNumberFormat="1"/>
    <xf numFmtId="0" fontId="24" fillId="0" borderId="0" xfId="0" applyFont="1"/>
    <xf numFmtId="0" fontId="25" fillId="0" borderId="0" xfId="0" applyFont="1"/>
    <xf numFmtId="0" fontId="0" fillId="0" borderId="5" xfId="0" applyBorder="1"/>
    <xf numFmtId="0" fontId="0" fillId="0" borderId="12" xfId="0" applyBorder="1"/>
    <xf numFmtId="0" fontId="24" fillId="0" borderId="6" xfId="0" applyFont="1" applyBorder="1"/>
    <xf numFmtId="0" fontId="0" fillId="0" borderId="13" xfId="0" applyBorder="1"/>
    <xf numFmtId="0" fontId="0" fillId="0" borderId="6" xfId="0" applyBorder="1"/>
    <xf numFmtId="0" fontId="25" fillId="0" borderId="6" xfId="0" applyFont="1" applyBorder="1"/>
    <xf numFmtId="0" fontId="26" fillId="0" borderId="6" xfId="0" applyFont="1" applyBorder="1"/>
    <xf numFmtId="0" fontId="0" fillId="0" borderId="8" xfId="0" applyBorder="1"/>
    <xf numFmtId="1" fontId="3" fillId="0" borderId="8" xfId="6" applyNumberFormat="1" applyFill="1" applyBorder="1"/>
    <xf numFmtId="0" fontId="0" fillId="0" borderId="9" xfId="0" applyBorder="1"/>
    <xf numFmtId="0" fontId="3" fillId="0" borderId="4" xfId="0" applyFont="1" applyBorder="1"/>
    <xf numFmtId="0" fontId="24" fillId="0" borderId="0" xfId="0" applyFont="1" applyBorder="1"/>
    <xf numFmtId="0" fontId="25" fillId="0" borderId="0" xfId="0" applyFont="1" applyBorder="1"/>
    <xf numFmtId="0" fontId="26" fillId="0" borderId="0" xfId="0" applyFont="1" applyBorder="1"/>
    <xf numFmtId="164" fontId="2" fillId="2" borderId="0" xfId="1" applyNumberFormat="1" applyFill="1" applyBorder="1"/>
    <xf numFmtId="166" fontId="0" fillId="0" borderId="0" xfId="0" applyNumberFormat="1" applyFill="1"/>
    <xf numFmtId="1" fontId="3" fillId="5" borderId="0" xfId="0" applyNumberFormat="1" applyFont="1" applyFill="1" applyBorder="1"/>
    <xf numFmtId="1" fontId="3" fillId="0" borderId="0" xfId="0" applyNumberFormat="1" applyFont="1" applyFill="1"/>
    <xf numFmtId="164" fontId="3" fillId="0" borderId="0" xfId="2" applyNumberFormat="1" applyFill="1"/>
    <xf numFmtId="0" fontId="0" fillId="0" borderId="14" xfId="0" applyBorder="1"/>
    <xf numFmtId="0" fontId="2" fillId="0" borderId="0" xfId="1" applyFill="1" applyBorder="1" applyAlignment="1">
      <alignment horizontal="center"/>
    </xf>
    <xf numFmtId="0" fontId="0" fillId="2" borderId="0" xfId="0" applyFill="1"/>
    <xf numFmtId="49" fontId="3" fillId="0" borderId="0" xfId="0" applyNumberFormat="1" applyFont="1" applyAlignment="1">
      <alignment horizontal="center"/>
    </xf>
    <xf numFmtId="0" fontId="3" fillId="0" borderId="0" xfId="0" applyFont="1" applyFill="1"/>
    <xf numFmtId="0" fontId="3" fillId="2" borderId="0" xfId="0" applyFont="1" applyFill="1"/>
    <xf numFmtId="0" fontId="4" fillId="0" borderId="0" xfId="0" applyFont="1"/>
    <xf numFmtId="0" fontId="29" fillId="0" borderId="0" xfId="0" applyFont="1" applyAlignment="1">
      <alignment horizontal="justify" vertical="center" wrapText="1"/>
    </xf>
    <xf numFmtId="0" fontId="30" fillId="0" borderId="0" xfId="0" applyFont="1" applyAlignment="1">
      <alignment horizontal="justify" vertical="center" wrapText="1"/>
    </xf>
    <xf numFmtId="0" fontId="30" fillId="0" borderId="8" xfId="0" applyFont="1" applyBorder="1" applyAlignment="1">
      <alignment horizontal="justify" vertical="center" wrapText="1"/>
    </xf>
    <xf numFmtId="3" fontId="0" fillId="0" borderId="0" xfId="0" applyNumberFormat="1"/>
  </cellXfs>
  <cellStyles count="14">
    <cellStyle name="Excel Built-in Normal" xfId="1"/>
    <cellStyle name="Standard" xfId="0" builtinId="0"/>
    <cellStyle name="Standard 2" xfId="6"/>
    <cellStyle name="Standard 2 2" xfId="7"/>
    <cellStyle name="Standard 3" xfId="8"/>
    <cellStyle name="Standard 4" xfId="4"/>
    <cellStyle name="Standard 4 2" xfId="9"/>
    <cellStyle name="Standard 5" xfId="10"/>
    <cellStyle name="Standard 6" xfId="11"/>
    <cellStyle name="Standard 7" xfId="12"/>
    <cellStyle name="Standard 8" xfId="5"/>
    <cellStyle name="Standard 9" xfId="3"/>
    <cellStyle name="Standard_Gefrorene Proben aus Exkursionen vor 2008 2" xfId="2"/>
    <cellStyle name="Standard_results of Sashas samples 2"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7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8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8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8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8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8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9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9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9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9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9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9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9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9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9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9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10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10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10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10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10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10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10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10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10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10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11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11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11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11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11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11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11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11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11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11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12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12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12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12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12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12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12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12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12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12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13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13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13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13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13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13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13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13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13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13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14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14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14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14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14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14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14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14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14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aerob'!$F$13:$F$64</c:f>
              <c:numCache>
                <c:formatCode>0</c:formatCode>
                <c:ptCount val="52"/>
                <c:pt idx="0">
                  <c:v>1</c:v>
                </c:pt>
                <c:pt idx="1">
                  <c:v>8.0187500000029104</c:v>
                </c:pt>
                <c:pt idx="2">
                  <c:v>14.878472222218988</c:v>
                </c:pt>
                <c:pt idx="3">
                  <c:v>30.105555555557657</c:v>
                </c:pt>
                <c:pt idx="4">
                  <c:v>38.03125</c:v>
                </c:pt>
                <c:pt idx="5">
                  <c:v>56.886805555557657</c:v>
                </c:pt>
                <c:pt idx="6">
                  <c:v>69.820138888891961</c:v>
                </c:pt>
                <c:pt idx="7">
                  <c:v>83.779166666667152</c:v>
                </c:pt>
                <c:pt idx="8">
                  <c:v>93.007638888891961</c:v>
                </c:pt>
                <c:pt idx="9">
                  <c:v>98.781944444446708</c:v>
                </c:pt>
                <c:pt idx="10">
                  <c:v>105.78472222221899</c:v>
                </c:pt>
                <c:pt idx="11">
                  <c:v>112.86944444444089</c:v>
                </c:pt>
                <c:pt idx="12">
                  <c:v>119.80000000000291</c:v>
                </c:pt>
                <c:pt idx="13">
                  <c:v>128.7944444444438</c:v>
                </c:pt>
                <c:pt idx="14">
                  <c:v>134.78819444444525</c:v>
                </c:pt>
                <c:pt idx="15">
                  <c:v>145.80625000000146</c:v>
                </c:pt>
                <c:pt idx="16">
                  <c:v>155.82291666666424</c:v>
                </c:pt>
                <c:pt idx="17">
                  <c:v>162.79861111110949</c:v>
                </c:pt>
                <c:pt idx="18">
                  <c:v>169.79791666666279</c:v>
                </c:pt>
                <c:pt idx="19">
                  <c:v>176.7763888888876</c:v>
                </c:pt>
                <c:pt idx="20">
                  <c:v>183.76875000000291</c:v>
                </c:pt>
                <c:pt idx="21">
                  <c:v>190.75555555555184</c:v>
                </c:pt>
                <c:pt idx="22">
                  <c:v>196.76111111111095</c:v>
                </c:pt>
                <c:pt idx="23">
                  <c:v>203.75069444444671</c:v>
                </c:pt>
                <c:pt idx="24">
                  <c:v>210.74444444444089</c:v>
                </c:pt>
                <c:pt idx="25">
                  <c:v>217.75138888888614</c:v>
                </c:pt>
                <c:pt idx="26">
                  <c:v>224.77916666666715</c:v>
                </c:pt>
                <c:pt idx="27">
                  <c:v>232.74375000000146</c:v>
                </c:pt>
                <c:pt idx="28">
                  <c:v>273.9909722222219</c:v>
                </c:pt>
                <c:pt idx="29">
                  <c:v>302.89930555555475</c:v>
                </c:pt>
                <c:pt idx="30">
                  <c:v>316.81111111111386</c:v>
                </c:pt>
                <c:pt idx="31">
                  <c:v>404.83402777777519</c:v>
                </c:pt>
                <c:pt idx="32">
                  <c:v>477.82916666666279</c:v>
                </c:pt>
                <c:pt idx="33">
                  <c:v>650.02916666666715</c:v>
                </c:pt>
                <c:pt idx="34">
                  <c:v>722.98541666666279</c:v>
                </c:pt>
                <c:pt idx="35">
                  <c:v>744.02569444444089</c:v>
                </c:pt>
                <c:pt idx="36">
                  <c:v>750.81805555555184</c:v>
                </c:pt>
                <c:pt idx="37">
                  <c:v>771.00277777777956</c:v>
                </c:pt>
                <c:pt idx="38">
                  <c:v>810.98611111110949</c:v>
                </c:pt>
                <c:pt idx="39">
                  <c:v>867.81388888888614</c:v>
                </c:pt>
                <c:pt idx="40">
                  <c:v>966.91597222222481</c:v>
                </c:pt>
                <c:pt idx="41">
                  <c:v>1050.972222222219</c:v>
                </c:pt>
                <c:pt idx="42">
                  <c:v>1135.0256944444409</c:v>
                </c:pt>
                <c:pt idx="43">
                  <c:v>1153.9402777777796</c:v>
                </c:pt>
                <c:pt idx="44">
                  <c:v>1156.8708333333343</c:v>
                </c:pt>
                <c:pt idx="45">
                  <c:v>1161.8388888888876</c:v>
                </c:pt>
                <c:pt idx="46">
                  <c:v>1169.8368055555547</c:v>
                </c:pt>
                <c:pt idx="47">
                  <c:v>1226.945138888892</c:v>
                </c:pt>
                <c:pt idx="48">
                  <c:v>1251.8506944444453</c:v>
                </c:pt>
                <c:pt idx="49">
                  <c:v>2421.8104166666672</c:v>
                </c:pt>
                <c:pt idx="50">
                  <c:v>2422.8395833333343</c:v>
                </c:pt>
                <c:pt idx="51">
                  <c:v>2428.8902777777766</c:v>
                </c:pt>
              </c:numCache>
            </c:numRef>
          </c:xVal>
          <c:yVal>
            <c:numRef>
              <c:f>'samples without priming aerob'!$AH$13:$AH$64</c:f>
              <c:numCache>
                <c:formatCode>0.0</c:formatCode>
                <c:ptCount val="52"/>
                <c:pt idx="0">
                  <c:v>4.4828804843882137</c:v>
                </c:pt>
                <c:pt idx="1">
                  <c:v>16.025863430571519</c:v>
                </c:pt>
                <c:pt idx="2">
                  <c:v>19.541731902502523</c:v>
                </c:pt>
                <c:pt idx="3">
                  <c:v>32.972543527439761</c:v>
                </c:pt>
                <c:pt idx="4">
                  <c:v>38.821036521059547</c:v>
                </c:pt>
                <c:pt idx="5">
                  <c:v>51.219525088136791</c:v>
                </c:pt>
                <c:pt idx="6">
                  <c:v>57.751839777335064</c:v>
                </c:pt>
                <c:pt idx="7">
                  <c:v>61.068811263134656</c:v>
                </c:pt>
                <c:pt idx="8">
                  <c:v>64.691772138414919</c:v>
                </c:pt>
                <c:pt idx="9">
                  <c:v>66.019403159061071</c:v>
                </c:pt>
                <c:pt idx="10">
                  <c:v>71.543393138073569</c:v>
                </c:pt>
                <c:pt idx="11">
                  <c:v>72.977362592597828</c:v>
                </c:pt>
                <c:pt idx="12">
                  <c:v>72.126055616728706</c:v>
                </c:pt>
                <c:pt idx="13">
                  <c:v>76.287393723095533</c:v>
                </c:pt>
                <c:pt idx="14">
                  <c:v>74.794066562063819</c:v>
                </c:pt>
                <c:pt idx="15">
                  <c:v>80.167906625582461</c:v>
                </c:pt>
                <c:pt idx="16">
                  <c:v>78.987355656063741</c:v>
                </c:pt>
                <c:pt idx="17">
                  <c:v>82.942800289704493</c:v>
                </c:pt>
                <c:pt idx="18">
                  <c:v>84.411425604476236</c:v>
                </c:pt>
                <c:pt idx="19">
                  <c:v>80.890694672442024</c:v>
                </c:pt>
                <c:pt idx="20">
                  <c:v>86.431024508216169</c:v>
                </c:pt>
                <c:pt idx="21">
                  <c:v>88.538019014472752</c:v>
                </c:pt>
                <c:pt idx="22">
                  <c:v>87.732888592526976</c:v>
                </c:pt>
                <c:pt idx="23">
                  <c:v>88.949121862164958</c:v>
                </c:pt>
                <c:pt idx="24">
                  <c:v>87.008638125231371</c:v>
                </c:pt>
                <c:pt idx="25">
                  <c:v>90.826010651151535</c:v>
                </c:pt>
                <c:pt idx="26">
                  <c:v>86.389939640996289</c:v>
                </c:pt>
                <c:pt idx="27">
                  <c:v>89.946317375246394</c:v>
                </c:pt>
                <c:pt idx="28">
                  <c:v>104.997079726317</c:v>
                </c:pt>
                <c:pt idx="29">
                  <c:v>121.45050961208494</c:v>
                </c:pt>
                <c:pt idx="30">
                  <c:v>128.70786556452288</c:v>
                </c:pt>
                <c:pt idx="31">
                  <c:v>158.81063882316545</c:v>
                </c:pt>
                <c:pt idx="32">
                  <c:v>175.67448469427626</c:v>
                </c:pt>
                <c:pt idx="33">
                  <c:v>189.11856366108219</c:v>
                </c:pt>
                <c:pt idx="34">
                  <c:v>184.56373437253933</c:v>
                </c:pt>
                <c:pt idx="35">
                  <c:v>196.13885478762188</c:v>
                </c:pt>
                <c:pt idx="36">
                  <c:v>198.53666344086167</c:v>
                </c:pt>
                <c:pt idx="37">
                  <c:v>207.89052082350918</c:v>
                </c:pt>
                <c:pt idx="38">
                  <c:v>215.46712520933292</c:v>
                </c:pt>
                <c:pt idx="39">
                  <c:v>225.55896090670876</c:v>
                </c:pt>
                <c:pt idx="40">
                  <c:v>247.78682305715802</c:v>
                </c:pt>
                <c:pt idx="41">
                  <c:v>257.76000534608471</c:v>
                </c:pt>
                <c:pt idx="42">
                  <c:v>258.6764537390082</c:v>
                </c:pt>
                <c:pt idx="43">
                  <c:v>266.1710586818798</c:v>
                </c:pt>
                <c:pt idx="44">
                  <c:v>274.58924119882198</c:v>
                </c:pt>
                <c:pt idx="45">
                  <c:v>277.21206784741935</c:v>
                </c:pt>
                <c:pt idx="46">
                  <c:v>279.64101480223513</c:v>
                </c:pt>
                <c:pt idx="47">
                  <c:v>290.06548489075374</c:v>
                </c:pt>
                <c:pt idx="48">
                  <c:v>294.52430709879127</c:v>
                </c:pt>
                <c:pt idx="49">
                  <c:v>341.86047441338195</c:v>
                </c:pt>
                <c:pt idx="50">
                  <c:v>341.86047441338195</c:v>
                </c:pt>
                <c:pt idx="51">
                  <c:v>343.21811005353959</c:v>
                </c:pt>
              </c:numCache>
            </c:numRef>
          </c:yVal>
          <c:smooth val="0"/>
          <c:extLst>
            <c:ext xmlns:c16="http://schemas.microsoft.com/office/drawing/2014/chart" uri="{C3380CC4-5D6E-409C-BE32-E72D297353CC}">
              <c16:uniqueId val="{00000000-6649-4CD8-A7F4-2C1F372FFFFA}"/>
            </c:ext>
          </c:extLst>
        </c:ser>
        <c:dLbls>
          <c:showLegendKey val="0"/>
          <c:showVal val="0"/>
          <c:showCatName val="0"/>
          <c:showSerName val="0"/>
          <c:showPercent val="0"/>
          <c:showBubbleSize val="0"/>
        </c:dLbls>
        <c:axId val="202210688"/>
        <c:axId val="214062208"/>
      </c:scatterChart>
      <c:valAx>
        <c:axId val="202210688"/>
        <c:scaling>
          <c:orientation val="minMax"/>
        </c:scaling>
        <c:delete val="0"/>
        <c:axPos val="b"/>
        <c:numFmt formatCode="0" sourceLinked="1"/>
        <c:majorTickMark val="out"/>
        <c:minorTickMark val="none"/>
        <c:tickLblPos val="nextTo"/>
        <c:crossAx val="214062208"/>
        <c:crosses val="autoZero"/>
        <c:crossBetween val="midCat"/>
      </c:valAx>
      <c:valAx>
        <c:axId val="214062208"/>
        <c:scaling>
          <c:orientation val="minMax"/>
        </c:scaling>
        <c:delete val="0"/>
        <c:axPos val="l"/>
        <c:numFmt formatCode="0.0" sourceLinked="1"/>
        <c:majorTickMark val="out"/>
        <c:minorTickMark val="none"/>
        <c:tickLblPos val="nextTo"/>
        <c:crossAx val="20221068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aerob'!$F$80:$F$132</c:f>
              <c:numCache>
                <c:formatCode>0</c:formatCode>
                <c:ptCount val="53"/>
                <c:pt idx="1">
                  <c:v>1</c:v>
                </c:pt>
                <c:pt idx="2">
                  <c:v>8.015972222223354</c:v>
                </c:pt>
                <c:pt idx="3">
                  <c:v>14.87638888888614</c:v>
                </c:pt>
                <c:pt idx="4">
                  <c:v>30.103472222224809</c:v>
                </c:pt>
                <c:pt idx="5">
                  <c:v>38.029166666667152</c:v>
                </c:pt>
                <c:pt idx="6">
                  <c:v>56.886111111110949</c:v>
                </c:pt>
                <c:pt idx="7">
                  <c:v>69.820833333331393</c:v>
                </c:pt>
                <c:pt idx="8">
                  <c:v>83.777777777781012</c:v>
                </c:pt>
                <c:pt idx="9">
                  <c:v>93.009027777778101</c:v>
                </c:pt>
                <c:pt idx="10">
                  <c:v>98.780555555553292</c:v>
                </c:pt>
                <c:pt idx="11">
                  <c:v>105.78263888888614</c:v>
                </c:pt>
                <c:pt idx="12">
                  <c:v>112.87291666666715</c:v>
                </c:pt>
                <c:pt idx="13">
                  <c:v>119.79791666667006</c:v>
                </c:pt>
                <c:pt idx="14">
                  <c:v>128.79305555555766</c:v>
                </c:pt>
                <c:pt idx="15">
                  <c:v>134.78194444444671</c:v>
                </c:pt>
                <c:pt idx="16">
                  <c:v>145.80416666666861</c:v>
                </c:pt>
                <c:pt idx="17">
                  <c:v>155.8215277777781</c:v>
                </c:pt>
                <c:pt idx="18">
                  <c:v>162.79722222222335</c:v>
                </c:pt>
                <c:pt idx="19">
                  <c:v>169.79583333333721</c:v>
                </c:pt>
                <c:pt idx="20">
                  <c:v>176.77500000000146</c:v>
                </c:pt>
                <c:pt idx="21">
                  <c:v>183.76736111110949</c:v>
                </c:pt>
                <c:pt idx="22">
                  <c:v>190.7541666666657</c:v>
                </c:pt>
                <c:pt idx="23">
                  <c:v>196.75972222222481</c:v>
                </c:pt>
                <c:pt idx="24">
                  <c:v>203.74861111111386</c:v>
                </c:pt>
                <c:pt idx="25">
                  <c:v>210.74236111111531</c:v>
                </c:pt>
                <c:pt idx="26">
                  <c:v>217.74930555555329</c:v>
                </c:pt>
                <c:pt idx="27">
                  <c:v>224.7770833333343</c:v>
                </c:pt>
                <c:pt idx="28">
                  <c:v>232.74166666666861</c:v>
                </c:pt>
                <c:pt idx="29">
                  <c:v>273.98958333333576</c:v>
                </c:pt>
                <c:pt idx="30">
                  <c:v>302.89791666666861</c:v>
                </c:pt>
                <c:pt idx="31">
                  <c:v>316.80972222222044</c:v>
                </c:pt>
                <c:pt idx="32">
                  <c:v>404.83125000000291</c:v>
                </c:pt>
                <c:pt idx="33">
                  <c:v>477.82708333333721</c:v>
                </c:pt>
                <c:pt idx="34">
                  <c:v>650.0263888888876</c:v>
                </c:pt>
                <c:pt idx="35">
                  <c:v>722.98611111110949</c:v>
                </c:pt>
                <c:pt idx="36">
                  <c:v>744.02361111111531</c:v>
                </c:pt>
                <c:pt idx="37">
                  <c:v>750.81597222222626</c:v>
                </c:pt>
                <c:pt idx="38">
                  <c:v>771.00069444444671</c:v>
                </c:pt>
                <c:pt idx="39">
                  <c:v>810.98402777777665</c:v>
                </c:pt>
                <c:pt idx="40">
                  <c:v>867.81180555555329</c:v>
                </c:pt>
                <c:pt idx="41">
                  <c:v>966.91388888889196</c:v>
                </c:pt>
                <c:pt idx="42">
                  <c:v>1050.9708333333328</c:v>
                </c:pt>
                <c:pt idx="43">
                  <c:v>1135.0229166666686</c:v>
                </c:pt>
                <c:pt idx="44">
                  <c:v>1153.9375</c:v>
                </c:pt>
                <c:pt idx="45">
                  <c:v>1156.8687500000015</c:v>
                </c:pt>
                <c:pt idx="46">
                  <c:v>1161.8368055555547</c:v>
                </c:pt>
                <c:pt idx="47">
                  <c:v>1169.8354166666686</c:v>
                </c:pt>
                <c:pt idx="48">
                  <c:v>1226.9423611111124</c:v>
                </c:pt>
                <c:pt idx="49">
                  <c:v>1251.8479166666657</c:v>
                </c:pt>
                <c:pt idx="50">
                  <c:v>2421.8083333333343</c:v>
                </c:pt>
                <c:pt idx="51">
                  <c:v>2422.8430555555533</c:v>
                </c:pt>
                <c:pt idx="52">
                  <c:v>2428.8881944444438</c:v>
                </c:pt>
              </c:numCache>
            </c:numRef>
          </c:xVal>
          <c:yVal>
            <c:numRef>
              <c:f>'samples without priming aerob'!$AH$80:$AH$132</c:f>
              <c:numCache>
                <c:formatCode>0.0</c:formatCode>
                <c:ptCount val="53"/>
                <c:pt idx="0">
                  <c:v>0</c:v>
                </c:pt>
                <c:pt idx="1">
                  <c:v>3.9008541223343149</c:v>
                </c:pt>
                <c:pt idx="2">
                  <c:v>12.228027448006671</c:v>
                </c:pt>
                <c:pt idx="3">
                  <c:v>18.246825794269199</c:v>
                </c:pt>
                <c:pt idx="4">
                  <c:v>32.61887079587985</c:v>
                </c:pt>
                <c:pt idx="5">
                  <c:v>36.349694311405891</c:v>
                </c:pt>
                <c:pt idx="6">
                  <c:v>51.38238144914115</c:v>
                </c:pt>
                <c:pt idx="7">
                  <c:v>59.724979160487329</c:v>
                </c:pt>
                <c:pt idx="8">
                  <c:v>63.618547862605496</c:v>
                </c:pt>
                <c:pt idx="9">
                  <c:v>67.987354700057111</c:v>
                </c:pt>
                <c:pt idx="10">
                  <c:v>71.839572893839559</c:v>
                </c:pt>
                <c:pt idx="11">
                  <c:v>76.400422821439065</c:v>
                </c:pt>
                <c:pt idx="12">
                  <c:v>77.33267189479767</c:v>
                </c:pt>
                <c:pt idx="13">
                  <c:v>76.169766298131051</c:v>
                </c:pt>
                <c:pt idx="14">
                  <c:v>80.618545292200494</c:v>
                </c:pt>
                <c:pt idx="15">
                  <c:v>81.253237588844087</c:v>
                </c:pt>
                <c:pt idx="16">
                  <c:v>85.682047307484453</c:v>
                </c:pt>
                <c:pt idx="17">
                  <c:v>84.988308319752036</c:v>
                </c:pt>
                <c:pt idx="18">
                  <c:v>85.82548601202781</c:v>
                </c:pt>
                <c:pt idx="19">
                  <c:v>87.100492168706808</c:v>
                </c:pt>
                <c:pt idx="20">
                  <c:v>85.502413051666565</c:v>
                </c:pt>
                <c:pt idx="21">
                  <c:v>89.390727552437326</c:v>
                </c:pt>
                <c:pt idx="22">
                  <c:v>90.955478685430805</c:v>
                </c:pt>
                <c:pt idx="23">
                  <c:v>87.11005591364713</c:v>
                </c:pt>
                <c:pt idx="24">
                  <c:v>92.046285351654078</c:v>
                </c:pt>
                <c:pt idx="25">
                  <c:v>90.584643170541952</c:v>
                </c:pt>
                <c:pt idx="26">
                  <c:v>93.071057649665008</c:v>
                </c:pt>
                <c:pt idx="27">
                  <c:v>92.913435845533272</c:v>
                </c:pt>
                <c:pt idx="28">
                  <c:v>94.345901804375814</c:v>
                </c:pt>
                <c:pt idx="29">
                  <c:v>108.79913739294483</c:v>
                </c:pt>
                <c:pt idx="30">
                  <c:v>125.86212592030499</c:v>
                </c:pt>
                <c:pt idx="31">
                  <c:v>132.86872112433076</c:v>
                </c:pt>
                <c:pt idx="32">
                  <c:v>161.22568387812279</c:v>
                </c:pt>
                <c:pt idx="33">
                  <c:v>175.22088341363059</c:v>
                </c:pt>
                <c:pt idx="34">
                  <c:v>191.66073335413813</c:v>
                </c:pt>
                <c:pt idx="35">
                  <c:v>192.27911596761214</c:v>
                </c:pt>
                <c:pt idx="36">
                  <c:v>203.49061247321973</c:v>
                </c:pt>
                <c:pt idx="37">
                  <c:v>207.96147121468982</c:v>
                </c:pt>
                <c:pt idx="38">
                  <c:v>214.37530012137501</c:v>
                </c:pt>
                <c:pt idx="39">
                  <c:v>222.33423296906153</c:v>
                </c:pt>
                <c:pt idx="40">
                  <c:v>234.0963907592176</c:v>
                </c:pt>
                <c:pt idx="41">
                  <c:v>255.49846517411194</c:v>
                </c:pt>
                <c:pt idx="42">
                  <c:v>262.60656494593013</c:v>
                </c:pt>
                <c:pt idx="43">
                  <c:v>267.16772659337403</c:v>
                </c:pt>
                <c:pt idx="44">
                  <c:v>274.73473035495709</c:v>
                </c:pt>
                <c:pt idx="45">
                  <c:v>200.39730005943005</c:v>
                </c:pt>
                <c:pt idx="46">
                  <c:v>203.24696285898344</c:v>
                </c:pt>
                <c:pt idx="47">
                  <c:v>205.77935025718028</c:v>
                </c:pt>
                <c:pt idx="48">
                  <c:v>215.64359749295701</c:v>
                </c:pt>
                <c:pt idx="49">
                  <c:v>219.7628586508842</c:v>
                </c:pt>
                <c:pt idx="50">
                  <c:v>265.52580614704664</c:v>
                </c:pt>
                <c:pt idx="51">
                  <c:v>265.52580614704664</c:v>
                </c:pt>
                <c:pt idx="52">
                  <c:v>266.7850236277896</c:v>
                </c:pt>
              </c:numCache>
            </c:numRef>
          </c:yVal>
          <c:smooth val="0"/>
          <c:extLst>
            <c:ext xmlns:c16="http://schemas.microsoft.com/office/drawing/2014/chart" uri="{C3380CC4-5D6E-409C-BE32-E72D297353CC}">
              <c16:uniqueId val="{00000000-D95A-4C83-B785-D44BC73AAEC6}"/>
            </c:ext>
          </c:extLst>
        </c:ser>
        <c:dLbls>
          <c:showLegendKey val="0"/>
          <c:showVal val="0"/>
          <c:showCatName val="0"/>
          <c:showSerName val="0"/>
          <c:showPercent val="0"/>
          <c:showBubbleSize val="0"/>
        </c:dLbls>
        <c:axId val="214102784"/>
        <c:axId val="214104320"/>
      </c:scatterChart>
      <c:valAx>
        <c:axId val="214102784"/>
        <c:scaling>
          <c:orientation val="minMax"/>
        </c:scaling>
        <c:delete val="0"/>
        <c:axPos val="b"/>
        <c:numFmt formatCode="General" sourceLinked="1"/>
        <c:majorTickMark val="out"/>
        <c:minorTickMark val="none"/>
        <c:tickLblPos val="nextTo"/>
        <c:crossAx val="214104320"/>
        <c:crosses val="autoZero"/>
        <c:crossBetween val="midCat"/>
      </c:valAx>
      <c:valAx>
        <c:axId val="214104320"/>
        <c:scaling>
          <c:orientation val="minMax"/>
        </c:scaling>
        <c:delete val="0"/>
        <c:axPos val="l"/>
        <c:numFmt formatCode="0.0" sourceLinked="1"/>
        <c:majorTickMark val="out"/>
        <c:minorTickMark val="none"/>
        <c:tickLblPos val="nextTo"/>
        <c:crossAx val="21410278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aerob'!$F$149:$F$201</c:f>
              <c:numCache>
                <c:formatCode>0</c:formatCode>
                <c:ptCount val="53"/>
                <c:pt idx="1">
                  <c:v>1</c:v>
                </c:pt>
                <c:pt idx="2">
                  <c:v>8.015972222223354</c:v>
                </c:pt>
                <c:pt idx="3">
                  <c:v>14.883333333331393</c:v>
                </c:pt>
                <c:pt idx="4">
                  <c:v>30.103472222224809</c:v>
                </c:pt>
                <c:pt idx="5">
                  <c:v>38.029166666667152</c:v>
                </c:pt>
                <c:pt idx="6">
                  <c:v>56.886805555557657</c:v>
                </c:pt>
                <c:pt idx="7">
                  <c:v>69.822916666664241</c:v>
                </c:pt>
                <c:pt idx="8">
                  <c:v>83.777777777781012</c:v>
                </c:pt>
                <c:pt idx="9">
                  <c:v>93.009027777778101</c:v>
                </c:pt>
                <c:pt idx="10">
                  <c:v>98.780555555553292</c:v>
                </c:pt>
                <c:pt idx="11">
                  <c:v>105.78333333333285</c:v>
                </c:pt>
                <c:pt idx="12">
                  <c:v>112.86805555555475</c:v>
                </c:pt>
                <c:pt idx="13">
                  <c:v>119.80069444444234</c:v>
                </c:pt>
                <c:pt idx="14">
                  <c:v>128.79305555555766</c:v>
                </c:pt>
                <c:pt idx="15">
                  <c:v>134.78958333333139</c:v>
                </c:pt>
                <c:pt idx="16">
                  <c:v>145.80486111111531</c:v>
                </c:pt>
                <c:pt idx="17">
                  <c:v>155.82222222222481</c:v>
                </c:pt>
                <c:pt idx="18">
                  <c:v>162.79722222222335</c:v>
                </c:pt>
                <c:pt idx="19">
                  <c:v>169.79652777777665</c:v>
                </c:pt>
                <c:pt idx="20">
                  <c:v>176.77500000000146</c:v>
                </c:pt>
                <c:pt idx="21">
                  <c:v>183.76736111110949</c:v>
                </c:pt>
                <c:pt idx="22">
                  <c:v>190.7541666666657</c:v>
                </c:pt>
                <c:pt idx="23">
                  <c:v>196.95694444444234</c:v>
                </c:pt>
                <c:pt idx="24">
                  <c:v>203.74861111111386</c:v>
                </c:pt>
                <c:pt idx="25">
                  <c:v>210.74305555555475</c:v>
                </c:pt>
                <c:pt idx="26">
                  <c:v>217.75</c:v>
                </c:pt>
                <c:pt idx="27">
                  <c:v>224.7770833333343</c:v>
                </c:pt>
                <c:pt idx="28">
                  <c:v>232.74236111111531</c:v>
                </c:pt>
                <c:pt idx="29">
                  <c:v>273.98958333333576</c:v>
                </c:pt>
                <c:pt idx="30">
                  <c:v>302.89791666666861</c:v>
                </c:pt>
                <c:pt idx="31">
                  <c:v>316.80972222222044</c:v>
                </c:pt>
                <c:pt idx="32">
                  <c:v>404.83125000000291</c:v>
                </c:pt>
                <c:pt idx="33">
                  <c:v>477.82777777777665</c:v>
                </c:pt>
                <c:pt idx="34">
                  <c:v>650.0270833333343</c:v>
                </c:pt>
                <c:pt idx="35">
                  <c:v>722.98611111110949</c:v>
                </c:pt>
                <c:pt idx="36">
                  <c:v>744.02569444444816</c:v>
                </c:pt>
                <c:pt idx="37">
                  <c:v>750.81597222222626</c:v>
                </c:pt>
                <c:pt idx="38">
                  <c:v>771.00069444444671</c:v>
                </c:pt>
                <c:pt idx="39">
                  <c:v>810.98402777777665</c:v>
                </c:pt>
                <c:pt idx="40">
                  <c:v>867.8125</c:v>
                </c:pt>
                <c:pt idx="41">
                  <c:v>966.92083333333721</c:v>
                </c:pt>
                <c:pt idx="42">
                  <c:v>1050.9708333333328</c:v>
                </c:pt>
                <c:pt idx="43">
                  <c:v>1135.0229166666686</c:v>
                </c:pt>
                <c:pt idx="44">
                  <c:v>1153.9375</c:v>
                </c:pt>
                <c:pt idx="45">
                  <c:v>1156.8687500000015</c:v>
                </c:pt>
                <c:pt idx="46">
                  <c:v>1161.8368055555547</c:v>
                </c:pt>
                <c:pt idx="47">
                  <c:v>1169.8354166666686</c:v>
                </c:pt>
                <c:pt idx="48">
                  <c:v>1226.9437499999985</c:v>
                </c:pt>
                <c:pt idx="49">
                  <c:v>1251.8479166666657</c:v>
                </c:pt>
                <c:pt idx="50">
                  <c:v>2421.8083333333343</c:v>
                </c:pt>
                <c:pt idx="51">
                  <c:v>2422.84375</c:v>
                </c:pt>
                <c:pt idx="52">
                  <c:v>2428.8881944444438</c:v>
                </c:pt>
              </c:numCache>
            </c:numRef>
          </c:xVal>
          <c:yVal>
            <c:numRef>
              <c:f>'samples without priming aerob'!$AH$149:$AH$201</c:f>
              <c:numCache>
                <c:formatCode>0.0</c:formatCode>
                <c:ptCount val="53"/>
                <c:pt idx="0">
                  <c:v>0</c:v>
                </c:pt>
                <c:pt idx="1">
                  <c:v>4.1763558866144708</c:v>
                </c:pt>
                <c:pt idx="2">
                  <c:v>15.705400277092313</c:v>
                </c:pt>
                <c:pt idx="3">
                  <c:v>20.044870736433271</c:v>
                </c:pt>
                <c:pt idx="4">
                  <c:v>32.744215844362536</c:v>
                </c:pt>
                <c:pt idx="5">
                  <c:v>38.172966941678609</c:v>
                </c:pt>
                <c:pt idx="6">
                  <c:v>50.68859021646594</c:v>
                </c:pt>
                <c:pt idx="7">
                  <c:v>54.869222377011077</c:v>
                </c:pt>
                <c:pt idx="8">
                  <c:v>63.349971396346369</c:v>
                </c:pt>
                <c:pt idx="9">
                  <c:v>65.294059005224625</c:v>
                </c:pt>
                <c:pt idx="10">
                  <c:v>67.894015875908295</c:v>
                </c:pt>
                <c:pt idx="11">
                  <c:v>69.304723295108275</c:v>
                </c:pt>
                <c:pt idx="12">
                  <c:v>70.882304719829349</c:v>
                </c:pt>
                <c:pt idx="13">
                  <c:v>70.126880115656235</c:v>
                </c:pt>
                <c:pt idx="14">
                  <c:v>72.394631643915034</c:v>
                </c:pt>
                <c:pt idx="15">
                  <c:v>72.273328520080113</c:v>
                </c:pt>
                <c:pt idx="16">
                  <c:v>76.69930433007363</c:v>
                </c:pt>
                <c:pt idx="17">
                  <c:v>78.059051248152841</c:v>
                </c:pt>
                <c:pt idx="18">
                  <c:v>77.727362584688677</c:v>
                </c:pt>
                <c:pt idx="19">
                  <c:v>78.947060075380733</c:v>
                </c:pt>
                <c:pt idx="20">
                  <c:v>76.873583937880298</c:v>
                </c:pt>
                <c:pt idx="21">
                  <c:v>81.215652906017837</c:v>
                </c:pt>
                <c:pt idx="22">
                  <c:v>82.45780879751959</c:v>
                </c:pt>
                <c:pt idx="23">
                  <c:v>82.325497442742346</c:v>
                </c:pt>
                <c:pt idx="24">
                  <c:v>86.61121689543964</c:v>
                </c:pt>
                <c:pt idx="25">
                  <c:v>84.215147390316389</c:v>
                </c:pt>
                <c:pt idx="26">
                  <c:v>88.111935433470336</c:v>
                </c:pt>
                <c:pt idx="27">
                  <c:v>85.806089983965677</c:v>
                </c:pt>
                <c:pt idx="28">
                  <c:v>87.872172761202336</c:v>
                </c:pt>
                <c:pt idx="29">
                  <c:v>102.3175285472196</c:v>
                </c:pt>
                <c:pt idx="30">
                  <c:v>120.07543960411196</c:v>
                </c:pt>
                <c:pt idx="31">
                  <c:v>126.53405647325383</c:v>
                </c:pt>
                <c:pt idx="32">
                  <c:v>155.6482860653831</c:v>
                </c:pt>
                <c:pt idx="33">
                  <c:v>169.90362787604954</c:v>
                </c:pt>
                <c:pt idx="34">
                  <c:v>184.43637805821584</c:v>
                </c:pt>
                <c:pt idx="35">
                  <c:v>179.08752241427067</c:v>
                </c:pt>
                <c:pt idx="36">
                  <c:v>192.55631737107956</c:v>
                </c:pt>
                <c:pt idx="37">
                  <c:v>196.72540894715522</c:v>
                </c:pt>
                <c:pt idx="38">
                  <c:v>205.67061052658914</c:v>
                </c:pt>
                <c:pt idx="39">
                  <c:v>214.06052886314092</c:v>
                </c:pt>
                <c:pt idx="40">
                  <c:v>224.12300424238754</c:v>
                </c:pt>
                <c:pt idx="41">
                  <c:v>243.95945272805909</c:v>
                </c:pt>
                <c:pt idx="42">
                  <c:v>249.92413958989314</c:v>
                </c:pt>
                <c:pt idx="43">
                  <c:v>252.60777755658444</c:v>
                </c:pt>
                <c:pt idx="44">
                  <c:v>260.09451487440163</c:v>
                </c:pt>
                <c:pt idx="45">
                  <c:v>268.54497717550589</c:v>
                </c:pt>
                <c:pt idx="46">
                  <c:v>270.98210480972648</c:v>
                </c:pt>
                <c:pt idx="47">
                  <c:v>274.04877290371309</c:v>
                </c:pt>
                <c:pt idx="48">
                  <c:v>285.38807362985062</c:v>
                </c:pt>
                <c:pt idx="49">
                  <c:v>290.28420477166253</c:v>
                </c:pt>
                <c:pt idx="50">
                  <c:v>334.61791052603127</c:v>
                </c:pt>
                <c:pt idx="51">
                  <c:v>334.61791052603127</c:v>
                </c:pt>
                <c:pt idx="52">
                  <c:v>336.07769982999389</c:v>
                </c:pt>
              </c:numCache>
            </c:numRef>
          </c:yVal>
          <c:smooth val="0"/>
          <c:extLst>
            <c:ext xmlns:c16="http://schemas.microsoft.com/office/drawing/2014/chart" uri="{C3380CC4-5D6E-409C-BE32-E72D297353CC}">
              <c16:uniqueId val="{00000000-D8AE-4503-AD36-08D7AD65DD00}"/>
            </c:ext>
          </c:extLst>
        </c:ser>
        <c:dLbls>
          <c:showLegendKey val="0"/>
          <c:showVal val="0"/>
          <c:showCatName val="0"/>
          <c:showSerName val="0"/>
          <c:showPercent val="0"/>
          <c:showBubbleSize val="0"/>
        </c:dLbls>
        <c:axId val="204830592"/>
        <c:axId val="204832128"/>
      </c:scatterChart>
      <c:valAx>
        <c:axId val="204830592"/>
        <c:scaling>
          <c:orientation val="minMax"/>
        </c:scaling>
        <c:delete val="0"/>
        <c:axPos val="b"/>
        <c:numFmt formatCode="General" sourceLinked="1"/>
        <c:majorTickMark val="out"/>
        <c:minorTickMark val="none"/>
        <c:tickLblPos val="nextTo"/>
        <c:crossAx val="204832128"/>
        <c:crosses val="autoZero"/>
        <c:crossBetween val="midCat"/>
      </c:valAx>
      <c:valAx>
        <c:axId val="204832128"/>
        <c:scaling>
          <c:orientation val="minMax"/>
        </c:scaling>
        <c:delete val="0"/>
        <c:axPos val="l"/>
        <c:numFmt formatCode="0.0" sourceLinked="1"/>
        <c:majorTickMark val="out"/>
        <c:minorTickMark val="none"/>
        <c:tickLblPos val="nextTo"/>
        <c:crossAx val="20483059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aerob'!$F$216:$F$268</c:f>
              <c:numCache>
                <c:formatCode>0</c:formatCode>
                <c:ptCount val="53"/>
                <c:pt idx="1">
                  <c:v>1</c:v>
                </c:pt>
                <c:pt idx="2">
                  <c:v>8.0124999999970896</c:v>
                </c:pt>
                <c:pt idx="3">
                  <c:v>14.983333333329938</c:v>
                </c:pt>
                <c:pt idx="4">
                  <c:v>30.099305555551837</c:v>
                </c:pt>
                <c:pt idx="5">
                  <c:v>38.026388888887595</c:v>
                </c:pt>
                <c:pt idx="6">
                  <c:v>56.87777777777228</c:v>
                </c:pt>
                <c:pt idx="7">
                  <c:v>69.813194444439432</c:v>
                </c:pt>
                <c:pt idx="8">
                  <c:v>83.768055555548926</c:v>
                </c:pt>
                <c:pt idx="9">
                  <c:v>92.999305555553292</c:v>
                </c:pt>
                <c:pt idx="10">
                  <c:v>98.770833333328483</c:v>
                </c:pt>
                <c:pt idx="11">
                  <c:v>105.77361111110804</c:v>
                </c:pt>
                <c:pt idx="12">
                  <c:v>112.86041666666279</c:v>
                </c:pt>
                <c:pt idx="13">
                  <c:v>119.7902777777781</c:v>
                </c:pt>
                <c:pt idx="14">
                  <c:v>128.76805555554893</c:v>
                </c:pt>
                <c:pt idx="15">
                  <c:v>134.77916666665988</c:v>
                </c:pt>
                <c:pt idx="16">
                  <c:v>145.7944444444438</c:v>
                </c:pt>
                <c:pt idx="17">
                  <c:v>155.8125</c:v>
                </c:pt>
                <c:pt idx="18">
                  <c:v>162.78749999999854</c:v>
                </c:pt>
                <c:pt idx="19">
                  <c:v>169.78819444443798</c:v>
                </c:pt>
                <c:pt idx="20">
                  <c:v>176.76527777777665</c:v>
                </c:pt>
                <c:pt idx="21">
                  <c:v>183.75694444443798</c:v>
                </c:pt>
                <c:pt idx="22">
                  <c:v>190.74374999999418</c:v>
                </c:pt>
                <c:pt idx="23">
                  <c:v>196.94236111110513</c:v>
                </c:pt>
                <c:pt idx="24">
                  <c:v>203.7409722222219</c:v>
                </c:pt>
                <c:pt idx="25">
                  <c:v>210.73263888888323</c:v>
                </c:pt>
                <c:pt idx="26">
                  <c:v>217.74652777777374</c:v>
                </c:pt>
                <c:pt idx="27">
                  <c:v>224.76736111110949</c:v>
                </c:pt>
                <c:pt idx="28">
                  <c:v>232.7319444444438</c:v>
                </c:pt>
                <c:pt idx="29">
                  <c:v>273.97986111111095</c:v>
                </c:pt>
                <c:pt idx="30">
                  <c:v>302.92777777777519</c:v>
                </c:pt>
                <c:pt idx="31">
                  <c:v>316.79930555554893</c:v>
                </c:pt>
                <c:pt idx="32">
                  <c:v>404.82083333333139</c:v>
                </c:pt>
                <c:pt idx="33">
                  <c:v>477.81736111110513</c:v>
                </c:pt>
                <c:pt idx="34">
                  <c:v>650.01666666666279</c:v>
                </c:pt>
                <c:pt idx="35">
                  <c:v>722.97916666666424</c:v>
                </c:pt>
                <c:pt idx="36">
                  <c:v>744.01527777777665</c:v>
                </c:pt>
                <c:pt idx="37">
                  <c:v>750.80624999999418</c:v>
                </c:pt>
                <c:pt idx="38">
                  <c:v>770.99027777777519</c:v>
                </c:pt>
                <c:pt idx="39">
                  <c:v>810.97638888888469</c:v>
                </c:pt>
                <c:pt idx="40">
                  <c:v>867.80208333332848</c:v>
                </c:pt>
                <c:pt idx="41">
                  <c:v>980.96527777777374</c:v>
                </c:pt>
                <c:pt idx="42">
                  <c:v>1050.9604166666613</c:v>
                </c:pt>
                <c:pt idx="43">
                  <c:v>1135.0124999999971</c:v>
                </c:pt>
                <c:pt idx="44">
                  <c:v>1153.9270833333285</c:v>
                </c:pt>
                <c:pt idx="45">
                  <c:v>1156.8590277777766</c:v>
                </c:pt>
                <c:pt idx="46">
                  <c:v>1161.8270833333299</c:v>
                </c:pt>
                <c:pt idx="47">
                  <c:v>1169.8256944444438</c:v>
                </c:pt>
                <c:pt idx="48">
                  <c:v>1226.933333333327</c:v>
                </c:pt>
                <c:pt idx="49">
                  <c:v>1251.8381944444409</c:v>
                </c:pt>
                <c:pt idx="50">
                  <c:v>2421.7979166666628</c:v>
                </c:pt>
                <c:pt idx="51">
                  <c:v>2422.8347222222219</c:v>
                </c:pt>
                <c:pt idx="52">
                  <c:v>2428.8777777777723</c:v>
                </c:pt>
              </c:numCache>
            </c:numRef>
          </c:xVal>
          <c:yVal>
            <c:numRef>
              <c:f>'samples without priming aerob'!$AH$216:$AH$268</c:f>
              <c:numCache>
                <c:formatCode>0.0</c:formatCode>
                <c:ptCount val="53"/>
                <c:pt idx="0">
                  <c:v>0</c:v>
                </c:pt>
                <c:pt idx="1">
                  <c:v>5.6275278443297454</c:v>
                </c:pt>
                <c:pt idx="2">
                  <c:v>11.618614265148901</c:v>
                </c:pt>
                <c:pt idx="3">
                  <c:v>12.340782481759994</c:v>
                </c:pt>
                <c:pt idx="4">
                  <c:v>20.47228897320916</c:v>
                </c:pt>
                <c:pt idx="5">
                  <c:v>21.309312843872181</c:v>
                </c:pt>
                <c:pt idx="6">
                  <c:v>24.151571105231387</c:v>
                </c:pt>
                <c:pt idx="7">
                  <c:v>26.189682294774958</c:v>
                </c:pt>
                <c:pt idx="8">
                  <c:v>28.812238129839198</c:v>
                </c:pt>
                <c:pt idx="9">
                  <c:v>29.662627620716009</c:v>
                </c:pt>
                <c:pt idx="10">
                  <c:v>30.597213147503524</c:v>
                </c:pt>
                <c:pt idx="11">
                  <c:v>31.91182087182283</c:v>
                </c:pt>
                <c:pt idx="12">
                  <c:v>33.298748123397061</c:v>
                </c:pt>
                <c:pt idx="13">
                  <c:v>33.014368428320267</c:v>
                </c:pt>
                <c:pt idx="14">
                  <c:v>34.629390971437289</c:v>
                </c:pt>
                <c:pt idx="15">
                  <c:v>34.723320783148672</c:v>
                </c:pt>
                <c:pt idx="16">
                  <c:v>37.575450988497131</c:v>
                </c:pt>
                <c:pt idx="17">
                  <c:v>38.705847740407741</c:v>
                </c:pt>
                <c:pt idx="18">
                  <c:v>39.511632290210535</c:v>
                </c:pt>
                <c:pt idx="19">
                  <c:v>39.914701564304437</c:v>
                </c:pt>
                <c:pt idx="20">
                  <c:v>40.905614181206076</c:v>
                </c:pt>
                <c:pt idx="21">
                  <c:v>41.454344954927457</c:v>
                </c:pt>
                <c:pt idx="22">
                  <c:v>43.385119188203326</c:v>
                </c:pt>
                <c:pt idx="23">
                  <c:v>40.323590073079494</c:v>
                </c:pt>
                <c:pt idx="24">
                  <c:v>43.332242690222714</c:v>
                </c:pt>
                <c:pt idx="25">
                  <c:v>43.475024971423686</c:v>
                </c:pt>
                <c:pt idx="26">
                  <c:v>44.577912332534467</c:v>
                </c:pt>
                <c:pt idx="27">
                  <c:v>43.996358993815861</c:v>
                </c:pt>
                <c:pt idx="28">
                  <c:v>44.782780493474249</c:v>
                </c:pt>
                <c:pt idx="29">
                  <c:v>48.722744061370889</c:v>
                </c:pt>
                <c:pt idx="30">
                  <c:v>56.488612907346422</c:v>
                </c:pt>
                <c:pt idx="31">
                  <c:v>52.044560945275563</c:v>
                </c:pt>
                <c:pt idx="32">
                  <c:v>61.760840240948845</c:v>
                </c:pt>
                <c:pt idx="33">
                  <c:v>66.565819161885855</c:v>
                </c:pt>
                <c:pt idx="34">
                  <c:v>75.660432769168679</c:v>
                </c:pt>
                <c:pt idx="35">
                  <c:v>77.94059864888635</c:v>
                </c:pt>
                <c:pt idx="36">
                  <c:v>88.318645916332514</c:v>
                </c:pt>
                <c:pt idx="37">
                  <c:v>91.655839639853383</c:v>
                </c:pt>
                <c:pt idx="38">
                  <c:v>93.979656918798653</c:v>
                </c:pt>
                <c:pt idx="39">
                  <c:v>95.314563860275655</c:v>
                </c:pt>
                <c:pt idx="40">
                  <c:v>97.995930653699645</c:v>
                </c:pt>
                <c:pt idx="41">
                  <c:v>107.52783424814533</c:v>
                </c:pt>
                <c:pt idx="42">
                  <c:v>111.28553593725174</c:v>
                </c:pt>
                <c:pt idx="43">
                  <c:v>114.79704294887398</c:v>
                </c:pt>
                <c:pt idx="44">
                  <c:v>117.03768512374754</c:v>
                </c:pt>
                <c:pt idx="45">
                  <c:v>124.48917106067105</c:v>
                </c:pt>
                <c:pt idx="46">
                  <c:v>127.10419655216083</c:v>
                </c:pt>
                <c:pt idx="47">
                  <c:v>128.72456971915159</c:v>
                </c:pt>
                <c:pt idx="48">
                  <c:v>133.09063264296881</c:v>
                </c:pt>
                <c:pt idx="49">
                  <c:v>138.43823274922502</c:v>
                </c:pt>
                <c:pt idx="50">
                  <c:v>156.74259296506057</c:v>
                </c:pt>
                <c:pt idx="51">
                  <c:v>156.74259296506057</c:v>
                </c:pt>
                <c:pt idx="52">
                  <c:v>159.66070836758215</c:v>
                </c:pt>
              </c:numCache>
            </c:numRef>
          </c:yVal>
          <c:smooth val="0"/>
          <c:extLst>
            <c:ext xmlns:c16="http://schemas.microsoft.com/office/drawing/2014/chart" uri="{C3380CC4-5D6E-409C-BE32-E72D297353CC}">
              <c16:uniqueId val="{00000000-3C6F-4985-8511-A28F8C66FC7A}"/>
            </c:ext>
          </c:extLst>
        </c:ser>
        <c:dLbls>
          <c:showLegendKey val="0"/>
          <c:showVal val="0"/>
          <c:showCatName val="0"/>
          <c:showSerName val="0"/>
          <c:showPercent val="0"/>
          <c:showBubbleSize val="0"/>
        </c:dLbls>
        <c:axId val="204852224"/>
        <c:axId val="204854016"/>
      </c:scatterChart>
      <c:valAx>
        <c:axId val="204852224"/>
        <c:scaling>
          <c:orientation val="minMax"/>
        </c:scaling>
        <c:delete val="0"/>
        <c:axPos val="b"/>
        <c:numFmt formatCode="General" sourceLinked="1"/>
        <c:majorTickMark val="out"/>
        <c:minorTickMark val="none"/>
        <c:tickLblPos val="nextTo"/>
        <c:crossAx val="204854016"/>
        <c:crosses val="autoZero"/>
        <c:crossBetween val="midCat"/>
      </c:valAx>
      <c:valAx>
        <c:axId val="204854016"/>
        <c:scaling>
          <c:orientation val="minMax"/>
        </c:scaling>
        <c:delete val="0"/>
        <c:axPos val="l"/>
        <c:numFmt formatCode="0.0" sourceLinked="1"/>
        <c:majorTickMark val="out"/>
        <c:minorTickMark val="none"/>
        <c:tickLblPos val="nextTo"/>
        <c:crossAx val="20485222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aerob'!$F$283:$F$334</c:f>
              <c:numCache>
                <c:formatCode>0</c:formatCode>
                <c:ptCount val="52"/>
                <c:pt idx="0">
                  <c:v>1</c:v>
                </c:pt>
                <c:pt idx="1">
                  <c:v>8.0111111111109494</c:v>
                </c:pt>
                <c:pt idx="2">
                  <c:v>14.981944444443798</c:v>
                </c:pt>
                <c:pt idx="3">
                  <c:v>30.097916666665697</c:v>
                </c:pt>
                <c:pt idx="4">
                  <c:v>38.025000000001455</c:v>
                </c:pt>
                <c:pt idx="5">
                  <c:v>56.877083333332848</c:v>
                </c:pt>
                <c:pt idx="6">
                  <c:v>69.8125</c:v>
                </c:pt>
                <c:pt idx="7">
                  <c:v>83.767361111109494</c:v>
                </c:pt>
                <c:pt idx="8">
                  <c:v>92.988888888889051</c:v>
                </c:pt>
                <c:pt idx="9">
                  <c:v>98.770138888889051</c:v>
                </c:pt>
                <c:pt idx="10">
                  <c:v>105.77291666666861</c:v>
                </c:pt>
                <c:pt idx="11">
                  <c:v>112.85972222222335</c:v>
                </c:pt>
                <c:pt idx="12">
                  <c:v>119.78958333333139</c:v>
                </c:pt>
                <c:pt idx="13">
                  <c:v>128.76736111110949</c:v>
                </c:pt>
                <c:pt idx="14">
                  <c:v>134.77847222222044</c:v>
                </c:pt>
                <c:pt idx="15">
                  <c:v>145.79305555555766</c:v>
                </c:pt>
                <c:pt idx="16">
                  <c:v>155.81111111111386</c:v>
                </c:pt>
                <c:pt idx="17">
                  <c:v>162.7861111111124</c:v>
                </c:pt>
                <c:pt idx="18">
                  <c:v>169.78680555555911</c:v>
                </c:pt>
                <c:pt idx="19">
                  <c:v>176.76388888889051</c:v>
                </c:pt>
                <c:pt idx="20">
                  <c:v>183.75624999999854</c:v>
                </c:pt>
                <c:pt idx="21">
                  <c:v>190.74305555555475</c:v>
                </c:pt>
                <c:pt idx="22">
                  <c:v>196.75624999999854</c:v>
                </c:pt>
                <c:pt idx="23">
                  <c:v>203.73958333333576</c:v>
                </c:pt>
                <c:pt idx="24">
                  <c:v>210.73124999999709</c:v>
                </c:pt>
                <c:pt idx="25">
                  <c:v>217.7458333333343</c:v>
                </c:pt>
                <c:pt idx="26">
                  <c:v>224.76875000000291</c:v>
                </c:pt>
                <c:pt idx="27">
                  <c:v>232.73055555555766</c:v>
                </c:pt>
                <c:pt idx="28">
                  <c:v>273.97916666666424</c:v>
                </c:pt>
                <c:pt idx="29">
                  <c:v>302.92708333333576</c:v>
                </c:pt>
                <c:pt idx="30">
                  <c:v>316.7993055555562</c:v>
                </c:pt>
                <c:pt idx="31">
                  <c:v>404.81944444444525</c:v>
                </c:pt>
                <c:pt idx="32">
                  <c:v>477.81597222221899</c:v>
                </c:pt>
                <c:pt idx="33">
                  <c:v>650.01527777777665</c:v>
                </c:pt>
                <c:pt idx="34">
                  <c:v>722.98402777777665</c:v>
                </c:pt>
                <c:pt idx="35">
                  <c:v>744.01388888889051</c:v>
                </c:pt>
                <c:pt idx="36">
                  <c:v>750.80486111110804</c:v>
                </c:pt>
                <c:pt idx="37">
                  <c:v>776.7770833333343</c:v>
                </c:pt>
                <c:pt idx="38">
                  <c:v>810.97430555555911</c:v>
                </c:pt>
                <c:pt idx="39">
                  <c:v>867.80000000000291</c:v>
                </c:pt>
                <c:pt idx="40">
                  <c:v>966.90833333333285</c:v>
                </c:pt>
                <c:pt idx="41">
                  <c:v>1050.9590277777752</c:v>
                </c:pt>
                <c:pt idx="42">
                  <c:v>1135.0111111111109</c:v>
                </c:pt>
                <c:pt idx="43">
                  <c:v>1153.9256944444423</c:v>
                </c:pt>
                <c:pt idx="44">
                  <c:v>1156.8576388888905</c:v>
                </c:pt>
                <c:pt idx="45">
                  <c:v>1161.8256944444438</c:v>
                </c:pt>
                <c:pt idx="46">
                  <c:v>1169.8243055555577</c:v>
                </c:pt>
                <c:pt idx="47">
                  <c:v>1226.9312500000015</c:v>
                </c:pt>
                <c:pt idx="48">
                  <c:v>1251.8375000000015</c:v>
                </c:pt>
                <c:pt idx="49">
                  <c:v>2421.7958333333299</c:v>
                </c:pt>
                <c:pt idx="50">
                  <c:v>2422.8340277777752</c:v>
                </c:pt>
                <c:pt idx="51">
                  <c:v>2428.8756944444467</c:v>
                </c:pt>
              </c:numCache>
            </c:numRef>
          </c:xVal>
          <c:yVal>
            <c:numRef>
              <c:f>'samples without priming aerob'!$AH$283:$AH$334</c:f>
              <c:numCache>
                <c:formatCode>0.0</c:formatCode>
                <c:ptCount val="52"/>
                <c:pt idx="0">
                  <c:v>0</c:v>
                </c:pt>
                <c:pt idx="1">
                  <c:v>11.241014555323996</c:v>
                </c:pt>
                <c:pt idx="2">
                  <c:v>12.117434681446968</c:v>
                </c:pt>
                <c:pt idx="3">
                  <c:v>17.797800368479191</c:v>
                </c:pt>
                <c:pt idx="4">
                  <c:v>20.4134712154775</c:v>
                </c:pt>
                <c:pt idx="5">
                  <c:v>23.643432012643306</c:v>
                </c:pt>
                <c:pt idx="6">
                  <c:v>27.003876874435235</c:v>
                </c:pt>
                <c:pt idx="7">
                  <c:v>29.162118913790625</c:v>
                </c:pt>
                <c:pt idx="8">
                  <c:v>30.484117772973871</c:v>
                </c:pt>
                <c:pt idx="9">
                  <c:v>31.335725086712465</c:v>
                </c:pt>
                <c:pt idx="10">
                  <c:v>32.635275416565328</c:v>
                </c:pt>
                <c:pt idx="11">
                  <c:v>33.400840528829661</c:v>
                </c:pt>
                <c:pt idx="12">
                  <c:v>32.681718306193154</c:v>
                </c:pt>
                <c:pt idx="13">
                  <c:v>34.895998008978353</c:v>
                </c:pt>
                <c:pt idx="14">
                  <c:v>36.24048367338365</c:v>
                </c:pt>
                <c:pt idx="15">
                  <c:v>40.077377051340243</c:v>
                </c:pt>
                <c:pt idx="16">
                  <c:v>39.735156703752274</c:v>
                </c:pt>
                <c:pt idx="17">
                  <c:v>41.975161160075075</c:v>
                </c:pt>
                <c:pt idx="18">
                  <c:v>42.344525011322631</c:v>
                </c:pt>
                <c:pt idx="19">
                  <c:v>42.416189229144337</c:v>
                </c:pt>
                <c:pt idx="20">
                  <c:v>42.990445170875134</c:v>
                </c:pt>
                <c:pt idx="21">
                  <c:v>45.049916032082194</c:v>
                </c:pt>
                <c:pt idx="22">
                  <c:v>46.64643868142786</c:v>
                </c:pt>
                <c:pt idx="23">
                  <c:v>47.316416247125026</c:v>
                </c:pt>
                <c:pt idx="24">
                  <c:v>46.940628833382441</c:v>
                </c:pt>
                <c:pt idx="25">
                  <c:v>47.050744829611531</c:v>
                </c:pt>
                <c:pt idx="26">
                  <c:v>46.724403835857196</c:v>
                </c:pt>
                <c:pt idx="27">
                  <c:v>48.517372895642168</c:v>
                </c:pt>
                <c:pt idx="28">
                  <c:v>53.510346291899026</c:v>
                </c:pt>
                <c:pt idx="29">
                  <c:v>55.473821870088123</c:v>
                </c:pt>
                <c:pt idx="30">
                  <c:v>56.832806213458333</c:v>
                </c:pt>
                <c:pt idx="31">
                  <c:v>65.637761205224066</c:v>
                </c:pt>
                <c:pt idx="32">
                  <c:v>69.332444773671853</c:v>
                </c:pt>
                <c:pt idx="33">
                  <c:v>79.451452361769242</c:v>
                </c:pt>
                <c:pt idx="34">
                  <c:v>74.423153777195054</c:v>
                </c:pt>
                <c:pt idx="35">
                  <c:v>86.79746220649622</c:v>
                </c:pt>
                <c:pt idx="36">
                  <c:v>90.210284861496419</c:v>
                </c:pt>
                <c:pt idx="37">
                  <c:v>92.112021351289727</c:v>
                </c:pt>
                <c:pt idx="38">
                  <c:v>92.307029134717837</c:v>
                </c:pt>
                <c:pt idx="39">
                  <c:v>95.082942266022769</c:v>
                </c:pt>
                <c:pt idx="40">
                  <c:v>104.30746682829694</c:v>
                </c:pt>
                <c:pt idx="41">
                  <c:v>108.06176103158273</c:v>
                </c:pt>
                <c:pt idx="42">
                  <c:v>112.47928886063585</c:v>
                </c:pt>
                <c:pt idx="43">
                  <c:v>114.7021291747096</c:v>
                </c:pt>
                <c:pt idx="44">
                  <c:v>122.60957884116795</c:v>
                </c:pt>
                <c:pt idx="45">
                  <c:v>125.34980629134884</c:v>
                </c:pt>
                <c:pt idx="46">
                  <c:v>127.04681737654208</c:v>
                </c:pt>
                <c:pt idx="47">
                  <c:v>130.05682328654194</c:v>
                </c:pt>
                <c:pt idx="48">
                  <c:v>131.74805841847439</c:v>
                </c:pt>
                <c:pt idx="49">
                  <c:v>159.04341399174237</c:v>
                </c:pt>
                <c:pt idx="50">
                  <c:v>159.04341399174237</c:v>
                </c:pt>
                <c:pt idx="51">
                  <c:v>162.68208954585637</c:v>
                </c:pt>
              </c:numCache>
            </c:numRef>
          </c:yVal>
          <c:smooth val="0"/>
          <c:extLst>
            <c:ext xmlns:c16="http://schemas.microsoft.com/office/drawing/2014/chart" uri="{C3380CC4-5D6E-409C-BE32-E72D297353CC}">
              <c16:uniqueId val="{00000000-6C29-4AC2-8637-4C68D5170CC8}"/>
            </c:ext>
          </c:extLst>
        </c:ser>
        <c:dLbls>
          <c:showLegendKey val="0"/>
          <c:showVal val="0"/>
          <c:showCatName val="0"/>
          <c:showSerName val="0"/>
          <c:showPercent val="0"/>
          <c:showBubbleSize val="0"/>
        </c:dLbls>
        <c:axId val="215236992"/>
        <c:axId val="215238528"/>
      </c:scatterChart>
      <c:valAx>
        <c:axId val="215236992"/>
        <c:scaling>
          <c:orientation val="minMax"/>
        </c:scaling>
        <c:delete val="0"/>
        <c:axPos val="b"/>
        <c:numFmt formatCode="0" sourceLinked="1"/>
        <c:majorTickMark val="out"/>
        <c:minorTickMark val="none"/>
        <c:tickLblPos val="nextTo"/>
        <c:crossAx val="215238528"/>
        <c:crosses val="autoZero"/>
        <c:crossBetween val="midCat"/>
      </c:valAx>
      <c:valAx>
        <c:axId val="215238528"/>
        <c:scaling>
          <c:orientation val="minMax"/>
        </c:scaling>
        <c:delete val="0"/>
        <c:axPos val="l"/>
        <c:numFmt formatCode="0.0" sourceLinked="1"/>
        <c:majorTickMark val="out"/>
        <c:minorTickMark val="none"/>
        <c:tickLblPos val="nextTo"/>
        <c:crossAx val="21523699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aerob'!$F$350:$F$401</c:f>
              <c:numCache>
                <c:formatCode>0</c:formatCode>
                <c:ptCount val="52"/>
                <c:pt idx="0">
                  <c:v>1</c:v>
                </c:pt>
                <c:pt idx="1">
                  <c:v>8.0111111111109494</c:v>
                </c:pt>
                <c:pt idx="2">
                  <c:v>14.981944444443798</c:v>
                </c:pt>
                <c:pt idx="3">
                  <c:v>30.097916666665697</c:v>
                </c:pt>
                <c:pt idx="4">
                  <c:v>38.025000000001455</c:v>
                </c:pt>
                <c:pt idx="5">
                  <c:v>56.877777777779556</c:v>
                </c:pt>
                <c:pt idx="6">
                  <c:v>69.8125</c:v>
                </c:pt>
                <c:pt idx="7">
                  <c:v>83.768055555556202</c:v>
                </c:pt>
                <c:pt idx="8">
                  <c:v>92.996527777781012</c:v>
                </c:pt>
                <c:pt idx="9">
                  <c:v>98.770138888889051</c:v>
                </c:pt>
                <c:pt idx="10">
                  <c:v>105.77361111110804</c:v>
                </c:pt>
                <c:pt idx="11">
                  <c:v>112.86041666667006</c:v>
                </c:pt>
                <c:pt idx="12">
                  <c:v>119.79236111111095</c:v>
                </c:pt>
                <c:pt idx="13">
                  <c:v>128.7680555555562</c:v>
                </c:pt>
                <c:pt idx="14">
                  <c:v>134.77847222222044</c:v>
                </c:pt>
                <c:pt idx="15">
                  <c:v>145.79374999999709</c:v>
                </c:pt>
                <c:pt idx="16">
                  <c:v>155.81111111111386</c:v>
                </c:pt>
                <c:pt idx="17">
                  <c:v>162.7861111111124</c:v>
                </c:pt>
                <c:pt idx="18">
                  <c:v>169.78749999999854</c:v>
                </c:pt>
                <c:pt idx="19">
                  <c:v>176.9506944444438</c:v>
                </c:pt>
                <c:pt idx="20">
                  <c:v>183.75624999999854</c:v>
                </c:pt>
                <c:pt idx="21">
                  <c:v>190.74305555555475</c:v>
                </c:pt>
                <c:pt idx="22">
                  <c:v>196.75624999999854</c:v>
                </c:pt>
                <c:pt idx="23">
                  <c:v>203.74027777777519</c:v>
                </c:pt>
                <c:pt idx="24">
                  <c:v>210.7319444444438</c:v>
                </c:pt>
                <c:pt idx="25">
                  <c:v>217.7458333333343</c:v>
                </c:pt>
                <c:pt idx="26">
                  <c:v>224.76388888889051</c:v>
                </c:pt>
                <c:pt idx="27">
                  <c:v>232.73124999999709</c:v>
                </c:pt>
                <c:pt idx="28">
                  <c:v>273.97986111111095</c:v>
                </c:pt>
                <c:pt idx="29">
                  <c:v>302.92777777777519</c:v>
                </c:pt>
                <c:pt idx="30">
                  <c:v>316.7993055555562</c:v>
                </c:pt>
                <c:pt idx="31">
                  <c:v>404.82013888889196</c:v>
                </c:pt>
                <c:pt idx="32">
                  <c:v>477.81597222222626</c:v>
                </c:pt>
                <c:pt idx="33">
                  <c:v>650.01527777777665</c:v>
                </c:pt>
                <c:pt idx="34">
                  <c:v>722.98402777777665</c:v>
                </c:pt>
                <c:pt idx="35">
                  <c:v>744.01388888889051</c:v>
                </c:pt>
                <c:pt idx="36">
                  <c:v>750.80486111110804</c:v>
                </c:pt>
                <c:pt idx="37">
                  <c:v>770.98819444444234</c:v>
                </c:pt>
                <c:pt idx="38">
                  <c:v>810.97430555555911</c:v>
                </c:pt>
                <c:pt idx="39">
                  <c:v>867.80000000000291</c:v>
                </c:pt>
                <c:pt idx="40">
                  <c:v>966.90833333333285</c:v>
                </c:pt>
                <c:pt idx="41">
                  <c:v>1050.9597222222219</c:v>
                </c:pt>
                <c:pt idx="42">
                  <c:v>1135.0111111111109</c:v>
                </c:pt>
                <c:pt idx="43">
                  <c:v>1153.9250000000029</c:v>
                </c:pt>
                <c:pt idx="44">
                  <c:v>1156.8576388888905</c:v>
                </c:pt>
                <c:pt idx="45">
                  <c:v>1161.8249999999971</c:v>
                </c:pt>
                <c:pt idx="46">
                  <c:v>1169.8249999999971</c:v>
                </c:pt>
                <c:pt idx="47">
                  <c:v>1226.934027777781</c:v>
                </c:pt>
                <c:pt idx="48">
                  <c:v>1251.8375000000015</c:v>
                </c:pt>
                <c:pt idx="49">
                  <c:v>2421.7958333333372</c:v>
                </c:pt>
                <c:pt idx="50">
                  <c:v>2422.8354166666686</c:v>
                </c:pt>
                <c:pt idx="51">
                  <c:v>2428.8763888888861</c:v>
                </c:pt>
              </c:numCache>
            </c:numRef>
          </c:xVal>
          <c:yVal>
            <c:numRef>
              <c:f>'samples without priming aerob'!$AH$350:$AH$401</c:f>
              <c:numCache>
                <c:formatCode>0.0</c:formatCode>
                <c:ptCount val="52"/>
                <c:pt idx="0">
                  <c:v>0</c:v>
                </c:pt>
                <c:pt idx="1">
                  <c:v>10.459634556241269</c:v>
                </c:pt>
                <c:pt idx="2">
                  <c:v>12.480474509657837</c:v>
                </c:pt>
                <c:pt idx="3">
                  <c:v>17.158885496498261</c:v>
                </c:pt>
                <c:pt idx="4">
                  <c:v>20.290138513395501</c:v>
                </c:pt>
                <c:pt idx="5">
                  <c:v>23.694066453155855</c:v>
                </c:pt>
                <c:pt idx="6">
                  <c:v>26.304852219881511</c:v>
                </c:pt>
                <c:pt idx="7">
                  <c:v>27.375740771945907</c:v>
                </c:pt>
                <c:pt idx="8">
                  <c:v>30.329268281641539</c:v>
                </c:pt>
                <c:pt idx="9">
                  <c:v>31.463805253533376</c:v>
                </c:pt>
                <c:pt idx="10">
                  <c:v>33.182036951383672</c:v>
                </c:pt>
                <c:pt idx="11">
                  <c:v>33.028027111823683</c:v>
                </c:pt>
                <c:pt idx="12">
                  <c:v>32.980834650404191</c:v>
                </c:pt>
                <c:pt idx="13">
                  <c:v>33.722969355747907</c:v>
                </c:pt>
                <c:pt idx="14">
                  <c:v>34.330068854844768</c:v>
                </c:pt>
                <c:pt idx="15">
                  <c:v>38.150177121267113</c:v>
                </c:pt>
                <c:pt idx="16">
                  <c:v>37.676180613489819</c:v>
                </c:pt>
                <c:pt idx="17">
                  <c:v>39.311585528519629</c:v>
                </c:pt>
                <c:pt idx="18">
                  <c:v>40.364597272331345</c:v>
                </c:pt>
                <c:pt idx="19">
                  <c:v>42.06947102277357</c:v>
                </c:pt>
                <c:pt idx="20">
                  <c:v>40.738671474308319</c:v>
                </c:pt>
                <c:pt idx="21">
                  <c:v>42.608335799812885</c:v>
                </c:pt>
                <c:pt idx="22">
                  <c:v>43.559781005343169</c:v>
                </c:pt>
                <c:pt idx="23">
                  <c:v>43.544743131581761</c:v>
                </c:pt>
                <c:pt idx="24">
                  <c:v>45.467750182565055</c:v>
                </c:pt>
                <c:pt idx="25">
                  <c:v>46.474491423889283</c:v>
                </c:pt>
                <c:pt idx="26">
                  <c:v>44.613450953029506</c:v>
                </c:pt>
                <c:pt idx="27">
                  <c:v>46.065855052484068</c:v>
                </c:pt>
                <c:pt idx="28">
                  <c:v>50.430493048066239</c:v>
                </c:pt>
                <c:pt idx="29">
                  <c:v>52.256052207005283</c:v>
                </c:pt>
                <c:pt idx="30">
                  <c:v>53.811863774692092</c:v>
                </c:pt>
                <c:pt idx="31">
                  <c:v>61.884386650337667</c:v>
                </c:pt>
                <c:pt idx="32">
                  <c:v>67.414182130927585</c:v>
                </c:pt>
                <c:pt idx="33">
                  <c:v>75.723630277776806</c:v>
                </c:pt>
                <c:pt idx="34">
                  <c:v>70.942203021980987</c:v>
                </c:pt>
                <c:pt idx="35">
                  <c:v>80.918685915192981</c:v>
                </c:pt>
                <c:pt idx="36">
                  <c:v>84.736023993184006</c:v>
                </c:pt>
                <c:pt idx="37">
                  <c:v>85.93312247112398</c:v>
                </c:pt>
                <c:pt idx="38">
                  <c:v>87.386436118194723</c:v>
                </c:pt>
                <c:pt idx="39">
                  <c:v>89.89543865279812</c:v>
                </c:pt>
                <c:pt idx="40">
                  <c:v>97.597853951114885</c:v>
                </c:pt>
                <c:pt idx="41">
                  <c:v>102.18297877965107</c:v>
                </c:pt>
                <c:pt idx="42">
                  <c:v>106.05631904893735</c:v>
                </c:pt>
                <c:pt idx="43">
                  <c:v>106.96596488950655</c:v>
                </c:pt>
                <c:pt idx="44">
                  <c:v>114.16532396753786</c:v>
                </c:pt>
                <c:pt idx="45">
                  <c:v>116.50692514687532</c:v>
                </c:pt>
                <c:pt idx="46">
                  <c:v>118.45128308310586</c:v>
                </c:pt>
                <c:pt idx="47">
                  <c:v>120.65050947358012</c:v>
                </c:pt>
                <c:pt idx="48">
                  <c:v>122.34746397716452</c:v>
                </c:pt>
                <c:pt idx="49">
                  <c:v>146.99550844507877</c:v>
                </c:pt>
                <c:pt idx="50">
                  <c:v>146.99550844507877</c:v>
                </c:pt>
                <c:pt idx="51">
                  <c:v>150.12949650273993</c:v>
                </c:pt>
              </c:numCache>
            </c:numRef>
          </c:yVal>
          <c:smooth val="0"/>
          <c:extLst>
            <c:ext xmlns:c16="http://schemas.microsoft.com/office/drawing/2014/chart" uri="{C3380CC4-5D6E-409C-BE32-E72D297353CC}">
              <c16:uniqueId val="{00000000-1E54-4C4B-AEB5-9FD349266AB9}"/>
            </c:ext>
          </c:extLst>
        </c:ser>
        <c:dLbls>
          <c:showLegendKey val="0"/>
          <c:showVal val="0"/>
          <c:showCatName val="0"/>
          <c:showSerName val="0"/>
          <c:showPercent val="0"/>
          <c:showBubbleSize val="0"/>
        </c:dLbls>
        <c:axId val="215275008"/>
        <c:axId val="215276544"/>
      </c:scatterChart>
      <c:valAx>
        <c:axId val="215275008"/>
        <c:scaling>
          <c:orientation val="minMax"/>
        </c:scaling>
        <c:delete val="0"/>
        <c:axPos val="b"/>
        <c:numFmt formatCode="0" sourceLinked="1"/>
        <c:majorTickMark val="out"/>
        <c:minorTickMark val="none"/>
        <c:tickLblPos val="nextTo"/>
        <c:crossAx val="215276544"/>
        <c:crosses val="autoZero"/>
        <c:crossBetween val="midCat"/>
      </c:valAx>
      <c:valAx>
        <c:axId val="215276544"/>
        <c:scaling>
          <c:orientation val="minMax"/>
        </c:scaling>
        <c:delete val="0"/>
        <c:axPos val="l"/>
        <c:numFmt formatCode="0.0" sourceLinked="1"/>
        <c:majorTickMark val="out"/>
        <c:minorTickMark val="none"/>
        <c:tickLblPos val="nextTo"/>
        <c:crossAx val="21527500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aerob'!$F$482:$F$533</c:f>
              <c:numCache>
                <c:formatCode>0</c:formatCode>
                <c:ptCount val="52"/>
                <c:pt idx="0">
                  <c:v>1</c:v>
                </c:pt>
                <c:pt idx="1">
                  <c:v>8.0090277777781012</c:v>
                </c:pt>
                <c:pt idx="2">
                  <c:v>14.979861111110949</c:v>
                </c:pt>
                <c:pt idx="3">
                  <c:v>30.836805555562023</c:v>
                </c:pt>
                <c:pt idx="4">
                  <c:v>38.022222222229175</c:v>
                </c:pt>
                <c:pt idx="5">
                  <c:v>56.870833333334303</c:v>
                </c:pt>
                <c:pt idx="6">
                  <c:v>69.805555555562023</c:v>
                </c:pt>
                <c:pt idx="7">
                  <c:v>83.759722222224809</c:v>
                </c:pt>
                <c:pt idx="8">
                  <c:v>92.988194444449618</c:v>
                </c:pt>
                <c:pt idx="9">
                  <c:v>98.762500000004366</c:v>
                </c:pt>
                <c:pt idx="10">
                  <c:v>105.76875000000291</c:v>
                </c:pt>
                <c:pt idx="11">
                  <c:v>112.85069444444525</c:v>
                </c:pt>
                <c:pt idx="12">
                  <c:v>119.79375000000437</c:v>
                </c:pt>
                <c:pt idx="13">
                  <c:v>128.76736111111677</c:v>
                </c:pt>
                <c:pt idx="14">
                  <c:v>134.77083333333576</c:v>
                </c:pt>
                <c:pt idx="15">
                  <c:v>145.78541666667297</c:v>
                </c:pt>
                <c:pt idx="16">
                  <c:v>155.80625000000146</c:v>
                </c:pt>
                <c:pt idx="17">
                  <c:v>162.77847222222772</c:v>
                </c:pt>
                <c:pt idx="18">
                  <c:v>169.77916666666715</c:v>
                </c:pt>
                <c:pt idx="19">
                  <c:v>176.75694444444525</c:v>
                </c:pt>
                <c:pt idx="20">
                  <c:v>183.74861111111386</c:v>
                </c:pt>
                <c:pt idx="21">
                  <c:v>190.77152777778247</c:v>
                </c:pt>
                <c:pt idx="22">
                  <c:v>196.74791666666715</c:v>
                </c:pt>
                <c:pt idx="23">
                  <c:v>203.73194444445107</c:v>
                </c:pt>
                <c:pt idx="24">
                  <c:v>210.72638888889196</c:v>
                </c:pt>
                <c:pt idx="25">
                  <c:v>217.73819444444962</c:v>
                </c:pt>
                <c:pt idx="26">
                  <c:v>224.75833333333867</c:v>
                </c:pt>
                <c:pt idx="27">
                  <c:v>232.7236111111124</c:v>
                </c:pt>
                <c:pt idx="28">
                  <c:v>273.97222222222626</c:v>
                </c:pt>
                <c:pt idx="29">
                  <c:v>302.91944444445107</c:v>
                </c:pt>
                <c:pt idx="30">
                  <c:v>316.79236111111095</c:v>
                </c:pt>
                <c:pt idx="31">
                  <c:v>404.81180555556057</c:v>
                </c:pt>
                <c:pt idx="32">
                  <c:v>477.8083333333343</c:v>
                </c:pt>
                <c:pt idx="33">
                  <c:v>650.00694444444525</c:v>
                </c:pt>
                <c:pt idx="34">
                  <c:v>722.97500000000582</c:v>
                </c:pt>
                <c:pt idx="35">
                  <c:v>744.94513888889196</c:v>
                </c:pt>
                <c:pt idx="36">
                  <c:v>750.79861111111677</c:v>
                </c:pt>
                <c:pt idx="37">
                  <c:v>770.97986111111095</c:v>
                </c:pt>
                <c:pt idx="38">
                  <c:v>810.96597222222772</c:v>
                </c:pt>
                <c:pt idx="39">
                  <c:v>867.79097222222481</c:v>
                </c:pt>
                <c:pt idx="40">
                  <c:v>966.90000000000146</c:v>
                </c:pt>
                <c:pt idx="41">
                  <c:v>1050.9520833333372</c:v>
                </c:pt>
                <c:pt idx="42">
                  <c:v>1135.0020833333401</c:v>
                </c:pt>
                <c:pt idx="43">
                  <c:v>1153.9166666666715</c:v>
                </c:pt>
                <c:pt idx="44">
                  <c:v>1156.8500000000058</c:v>
                </c:pt>
                <c:pt idx="45">
                  <c:v>1161.8270833333372</c:v>
                </c:pt>
                <c:pt idx="46">
                  <c:v>1169.816666666673</c:v>
                </c:pt>
                <c:pt idx="47">
                  <c:v>1226.9263888888891</c:v>
                </c:pt>
                <c:pt idx="48">
                  <c:v>1251.8361111111153</c:v>
                </c:pt>
                <c:pt idx="49">
                  <c:v>2421.7986111111168</c:v>
                </c:pt>
                <c:pt idx="50">
                  <c:v>2422.8291666666701</c:v>
                </c:pt>
                <c:pt idx="51">
                  <c:v>2428.9187500000044</c:v>
                </c:pt>
              </c:numCache>
            </c:numRef>
          </c:xVal>
          <c:yVal>
            <c:numRef>
              <c:f>'samples without priming aerob'!$AH$482:$AH$533</c:f>
              <c:numCache>
                <c:formatCode>0.0</c:formatCode>
                <c:ptCount val="52"/>
                <c:pt idx="0">
                  <c:v>4.7940808830026125</c:v>
                </c:pt>
                <c:pt idx="1">
                  <c:v>6.8012049907437788</c:v>
                </c:pt>
                <c:pt idx="2">
                  <c:v>6.5765161789817688</c:v>
                </c:pt>
                <c:pt idx="3">
                  <c:v>11.672883447789715</c:v>
                </c:pt>
                <c:pt idx="4">
                  <c:v>11.53252701118689</c:v>
                </c:pt>
                <c:pt idx="5">
                  <c:v>14.304982109995482</c:v>
                </c:pt>
                <c:pt idx="6">
                  <c:v>16.840053001274871</c:v>
                </c:pt>
                <c:pt idx="7">
                  <c:v>18.428184342644023</c:v>
                </c:pt>
                <c:pt idx="8">
                  <c:v>19.691708225113508</c:v>
                </c:pt>
                <c:pt idx="9">
                  <c:v>20.599659267853831</c:v>
                </c:pt>
                <c:pt idx="10">
                  <c:v>22.169397226990426</c:v>
                </c:pt>
                <c:pt idx="11">
                  <c:v>22.409838213778144</c:v>
                </c:pt>
                <c:pt idx="12">
                  <c:v>21.848702010406328</c:v>
                </c:pt>
                <c:pt idx="13">
                  <c:v>24.418374049539164</c:v>
                </c:pt>
                <c:pt idx="14">
                  <c:v>25.622373899000568</c:v>
                </c:pt>
                <c:pt idx="15">
                  <c:v>26.961420761711949</c:v>
                </c:pt>
                <c:pt idx="16">
                  <c:v>27.813086418027567</c:v>
                </c:pt>
                <c:pt idx="17">
                  <c:v>29.57254191995272</c:v>
                </c:pt>
                <c:pt idx="18">
                  <c:v>30.805153723849557</c:v>
                </c:pt>
                <c:pt idx="19">
                  <c:v>31.074765733077069</c:v>
                </c:pt>
                <c:pt idx="20">
                  <c:v>31.357805904069817</c:v>
                </c:pt>
                <c:pt idx="21">
                  <c:v>33.349463698748941</c:v>
                </c:pt>
                <c:pt idx="22">
                  <c:v>33.254536321742513</c:v>
                </c:pt>
                <c:pt idx="23">
                  <c:v>36.033666267153677</c:v>
                </c:pt>
                <c:pt idx="24">
                  <c:v>34.659093123724745</c:v>
                </c:pt>
                <c:pt idx="25">
                  <c:v>38.263744875703424</c:v>
                </c:pt>
                <c:pt idx="26">
                  <c:v>36.474538286315173</c:v>
                </c:pt>
                <c:pt idx="27">
                  <c:v>37.681723268498978</c:v>
                </c:pt>
                <c:pt idx="28">
                  <c:v>45.254284532882139</c:v>
                </c:pt>
                <c:pt idx="29">
                  <c:v>47.423237134905683</c:v>
                </c:pt>
                <c:pt idx="30">
                  <c:v>47.976589341395673</c:v>
                </c:pt>
                <c:pt idx="31">
                  <c:v>58.956562337365256</c:v>
                </c:pt>
                <c:pt idx="32">
                  <c:v>75.460934038612265</c:v>
                </c:pt>
                <c:pt idx="33">
                  <c:v>83.421515219717875</c:v>
                </c:pt>
                <c:pt idx="34">
                  <c:v>84.601658502535031</c:v>
                </c:pt>
                <c:pt idx="35">
                  <c:v>97.912397078934134</c:v>
                </c:pt>
                <c:pt idx="36">
                  <c:v>104.6224533981152</c:v>
                </c:pt>
                <c:pt idx="37">
                  <c:v>108.78878407841431</c:v>
                </c:pt>
                <c:pt idx="38">
                  <c:v>109.12994442535754</c:v>
                </c:pt>
                <c:pt idx="39">
                  <c:v>111.23260624273485</c:v>
                </c:pt>
                <c:pt idx="40">
                  <c:v>124.3478560312858</c:v>
                </c:pt>
                <c:pt idx="41">
                  <c:v>133.68189994902733</c:v>
                </c:pt>
                <c:pt idx="42">
                  <c:v>138.62778062136272</c:v>
                </c:pt>
                <c:pt idx="43">
                  <c:v>141.41116581786486</c:v>
                </c:pt>
                <c:pt idx="44">
                  <c:v>154.01587457897915</c:v>
                </c:pt>
                <c:pt idx="45">
                  <c:v>159.64195644768373</c:v>
                </c:pt>
                <c:pt idx="46">
                  <c:v>163.40189980733595</c:v>
                </c:pt>
                <c:pt idx="47">
                  <c:v>166.70266979297369</c:v>
                </c:pt>
                <c:pt idx="48">
                  <c:v>169.19171381046348</c:v>
                </c:pt>
                <c:pt idx="49">
                  <c:v>214.36570924055511</c:v>
                </c:pt>
                <c:pt idx="50">
                  <c:v>214.36570924055511</c:v>
                </c:pt>
                <c:pt idx="51">
                  <c:v>220.43365283148421</c:v>
                </c:pt>
              </c:numCache>
            </c:numRef>
          </c:yVal>
          <c:smooth val="0"/>
          <c:extLst>
            <c:ext xmlns:c16="http://schemas.microsoft.com/office/drawing/2014/chart" uri="{C3380CC4-5D6E-409C-BE32-E72D297353CC}">
              <c16:uniqueId val="{00000000-9D8E-47C8-83BE-C2D6C55AB831}"/>
            </c:ext>
          </c:extLst>
        </c:ser>
        <c:dLbls>
          <c:showLegendKey val="0"/>
          <c:showVal val="0"/>
          <c:showCatName val="0"/>
          <c:showSerName val="0"/>
          <c:showPercent val="0"/>
          <c:showBubbleSize val="0"/>
        </c:dLbls>
        <c:axId val="215292544"/>
        <c:axId val="215310720"/>
      </c:scatterChart>
      <c:valAx>
        <c:axId val="215292544"/>
        <c:scaling>
          <c:orientation val="minMax"/>
        </c:scaling>
        <c:delete val="0"/>
        <c:axPos val="b"/>
        <c:numFmt formatCode="0" sourceLinked="1"/>
        <c:majorTickMark val="out"/>
        <c:minorTickMark val="none"/>
        <c:tickLblPos val="nextTo"/>
        <c:crossAx val="215310720"/>
        <c:crosses val="autoZero"/>
        <c:crossBetween val="midCat"/>
      </c:valAx>
      <c:valAx>
        <c:axId val="215310720"/>
        <c:scaling>
          <c:orientation val="minMax"/>
        </c:scaling>
        <c:delete val="0"/>
        <c:axPos val="l"/>
        <c:numFmt formatCode="0.0" sourceLinked="1"/>
        <c:majorTickMark val="out"/>
        <c:minorTickMark val="none"/>
        <c:tickLblPos val="nextTo"/>
        <c:crossAx val="21529254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aerob'!$F$613:$F$665</c:f>
              <c:numCache>
                <c:formatCode>0</c:formatCode>
                <c:ptCount val="53"/>
                <c:pt idx="1">
                  <c:v>1</c:v>
                </c:pt>
                <c:pt idx="2">
                  <c:v>8.0069444444379769</c:v>
                </c:pt>
                <c:pt idx="3">
                  <c:v>14.977777777778101</c:v>
                </c:pt>
                <c:pt idx="4">
                  <c:v>30.836111111108039</c:v>
                </c:pt>
                <c:pt idx="5">
                  <c:v>38.020138888889051</c:v>
                </c:pt>
                <c:pt idx="6">
                  <c:v>56.863194444442343</c:v>
                </c:pt>
                <c:pt idx="7">
                  <c:v>69.821527777778101</c:v>
                </c:pt>
                <c:pt idx="8">
                  <c:v>83.752083333332848</c:v>
                </c:pt>
                <c:pt idx="9">
                  <c:v>92.981944444443798</c:v>
                </c:pt>
                <c:pt idx="10">
                  <c:v>98.759722222217533</c:v>
                </c:pt>
                <c:pt idx="11">
                  <c:v>105.7590277777781</c:v>
                </c:pt>
                <c:pt idx="12">
                  <c:v>112.85069444443798</c:v>
                </c:pt>
                <c:pt idx="13">
                  <c:v>119.7902777777781</c:v>
                </c:pt>
                <c:pt idx="14">
                  <c:v>128.75972222221753</c:v>
                </c:pt>
                <c:pt idx="15">
                  <c:v>134.7631944444438</c:v>
                </c:pt>
                <c:pt idx="16">
                  <c:v>145.77708333332703</c:v>
                </c:pt>
                <c:pt idx="17">
                  <c:v>155.80208333332848</c:v>
                </c:pt>
                <c:pt idx="18">
                  <c:v>162.77291666666133</c:v>
                </c:pt>
                <c:pt idx="19">
                  <c:v>169.77152777777519</c:v>
                </c:pt>
                <c:pt idx="20">
                  <c:v>176.74861111110658</c:v>
                </c:pt>
                <c:pt idx="21">
                  <c:v>183.74027777777519</c:v>
                </c:pt>
                <c:pt idx="22">
                  <c:v>190.76111111111095</c:v>
                </c:pt>
                <c:pt idx="23">
                  <c:v>196.74166666666133</c:v>
                </c:pt>
                <c:pt idx="24">
                  <c:v>203.72361111110513</c:v>
                </c:pt>
                <c:pt idx="25">
                  <c:v>210.71597222222044</c:v>
                </c:pt>
                <c:pt idx="26">
                  <c:v>217.72986111111095</c:v>
                </c:pt>
                <c:pt idx="27">
                  <c:v>224.75069444443943</c:v>
                </c:pt>
                <c:pt idx="28">
                  <c:v>232.71527777777374</c:v>
                </c:pt>
                <c:pt idx="29">
                  <c:v>273.9638888888876</c:v>
                </c:pt>
                <c:pt idx="30">
                  <c:v>302.91111111110513</c:v>
                </c:pt>
                <c:pt idx="31">
                  <c:v>316.78402777777228</c:v>
                </c:pt>
                <c:pt idx="32">
                  <c:v>404.80277777777519</c:v>
                </c:pt>
                <c:pt idx="33">
                  <c:v>477.79999999999563</c:v>
                </c:pt>
                <c:pt idx="34">
                  <c:v>650.00069444443943</c:v>
                </c:pt>
                <c:pt idx="35">
                  <c:v>722.96666666665988</c:v>
                </c:pt>
                <c:pt idx="36">
                  <c:v>743.99444444444089</c:v>
                </c:pt>
                <c:pt idx="37">
                  <c:v>750.78958333333139</c:v>
                </c:pt>
                <c:pt idx="38">
                  <c:v>770.97083333333285</c:v>
                </c:pt>
                <c:pt idx="39">
                  <c:v>810.96249999999418</c:v>
                </c:pt>
                <c:pt idx="40">
                  <c:v>867.78263888888614</c:v>
                </c:pt>
                <c:pt idx="41">
                  <c:v>966.90277777777374</c:v>
                </c:pt>
                <c:pt idx="42">
                  <c:v>1050.9520833333299</c:v>
                </c:pt>
                <c:pt idx="43">
                  <c:v>1134.9965277777737</c:v>
                </c:pt>
                <c:pt idx="44">
                  <c:v>1153.9118055555518</c:v>
                </c:pt>
                <c:pt idx="45">
                  <c:v>1156.850694444438</c:v>
                </c:pt>
                <c:pt idx="46">
                  <c:v>1161.8187499999985</c:v>
                </c:pt>
                <c:pt idx="47">
                  <c:v>1169.8097222222204</c:v>
                </c:pt>
                <c:pt idx="48">
                  <c:v>1226.9180555555504</c:v>
                </c:pt>
                <c:pt idx="49">
                  <c:v>1251.8277777777766</c:v>
                </c:pt>
                <c:pt idx="50">
                  <c:v>2421.7930555555504</c:v>
                </c:pt>
                <c:pt idx="51">
                  <c:v>2422.8243055555504</c:v>
                </c:pt>
                <c:pt idx="52">
                  <c:v>2428.9090277777723</c:v>
                </c:pt>
              </c:numCache>
            </c:numRef>
          </c:xVal>
          <c:yVal>
            <c:numRef>
              <c:f>'samples without priming aerob'!$AH$613:$AH$665</c:f>
              <c:numCache>
                <c:formatCode>0.0</c:formatCode>
                <c:ptCount val="53"/>
                <c:pt idx="0">
                  <c:v>0</c:v>
                </c:pt>
                <c:pt idx="1">
                  <c:v>9.0693409105862219</c:v>
                </c:pt>
                <c:pt idx="2">
                  <c:v>12.906687866549211</c:v>
                </c:pt>
                <c:pt idx="3">
                  <c:v>13.669560272027896</c:v>
                </c:pt>
                <c:pt idx="4">
                  <c:v>21.965616162754873</c:v>
                </c:pt>
                <c:pt idx="5">
                  <c:v>24.401078518846251</c:v>
                </c:pt>
                <c:pt idx="6">
                  <c:v>31.103644360242395</c:v>
                </c:pt>
                <c:pt idx="7">
                  <c:v>36.846330846497935</c:v>
                </c:pt>
                <c:pt idx="8">
                  <c:v>40.314144756161241</c:v>
                </c:pt>
                <c:pt idx="9">
                  <c:v>41.965435879768563</c:v>
                </c:pt>
                <c:pt idx="10">
                  <c:v>41.014218463374661</c:v>
                </c:pt>
                <c:pt idx="11">
                  <c:v>45.969402818187113</c:v>
                </c:pt>
                <c:pt idx="12">
                  <c:v>46.30110163563333</c:v>
                </c:pt>
                <c:pt idx="13">
                  <c:v>45.861224027998347</c:v>
                </c:pt>
                <c:pt idx="14">
                  <c:v>48.833119993825186</c:v>
                </c:pt>
                <c:pt idx="15">
                  <c:v>50.181704884992058</c:v>
                </c:pt>
                <c:pt idx="16">
                  <c:v>56.197023493459611</c:v>
                </c:pt>
                <c:pt idx="17">
                  <c:v>60.31333872461628</c:v>
                </c:pt>
                <c:pt idx="18">
                  <c:v>65.038457215963788</c:v>
                </c:pt>
                <c:pt idx="19">
                  <c:v>67.391425639881177</c:v>
                </c:pt>
                <c:pt idx="20">
                  <c:v>67.775830678735019</c:v>
                </c:pt>
                <c:pt idx="21">
                  <c:v>71.866347816787496</c:v>
                </c:pt>
                <c:pt idx="22">
                  <c:v>75.186164927499092</c:v>
                </c:pt>
                <c:pt idx="23">
                  <c:v>74.88743965644116</c:v>
                </c:pt>
                <c:pt idx="24">
                  <c:v>75.538278816494994</c:v>
                </c:pt>
                <c:pt idx="25">
                  <c:v>73.455199783286062</c:v>
                </c:pt>
                <c:pt idx="26">
                  <c:v>77.161340180697223</c:v>
                </c:pt>
                <c:pt idx="27">
                  <c:v>76.517737067288607</c:v>
                </c:pt>
                <c:pt idx="28">
                  <c:v>76.641558265336286</c:v>
                </c:pt>
                <c:pt idx="29">
                  <c:v>88.671354413491144</c:v>
                </c:pt>
                <c:pt idx="30">
                  <c:v>88.269208288035358</c:v>
                </c:pt>
                <c:pt idx="31">
                  <c:v>89.311783103680753</c:v>
                </c:pt>
                <c:pt idx="32">
                  <c:v>104.11103596087322</c:v>
                </c:pt>
                <c:pt idx="33">
                  <c:v>111.88988618617945</c:v>
                </c:pt>
                <c:pt idx="34">
                  <c:v>125.10574429542221</c:v>
                </c:pt>
                <c:pt idx="35">
                  <c:v>119.81179941234939</c:v>
                </c:pt>
                <c:pt idx="36">
                  <c:v>135.58875205295783</c:v>
                </c:pt>
                <c:pt idx="37">
                  <c:v>142.65332401099178</c:v>
                </c:pt>
                <c:pt idx="38">
                  <c:v>144.74580317541174</c:v>
                </c:pt>
                <c:pt idx="39">
                  <c:v>147.16509244945607</c:v>
                </c:pt>
                <c:pt idx="40">
                  <c:v>150.7872196890763</c:v>
                </c:pt>
                <c:pt idx="41">
                  <c:v>161.96977077176325</c:v>
                </c:pt>
                <c:pt idx="42">
                  <c:v>166.29007419375688</c:v>
                </c:pt>
                <c:pt idx="43">
                  <c:v>170.20220502994289</c:v>
                </c:pt>
                <c:pt idx="44">
                  <c:v>172.38621970322222</c:v>
                </c:pt>
                <c:pt idx="45">
                  <c:v>182.90418813029453</c:v>
                </c:pt>
                <c:pt idx="46">
                  <c:v>186.97708831902281</c:v>
                </c:pt>
                <c:pt idx="47">
                  <c:v>188.25719996251553</c:v>
                </c:pt>
                <c:pt idx="48">
                  <c:v>183.4816228330937</c:v>
                </c:pt>
                <c:pt idx="49">
                  <c:v>194.05839278966516</c:v>
                </c:pt>
                <c:pt idx="50">
                  <c:v>226.80914510656871</c:v>
                </c:pt>
                <c:pt idx="51">
                  <c:v>226.80914510656871</c:v>
                </c:pt>
                <c:pt idx="52">
                  <c:v>231.42849584475775</c:v>
                </c:pt>
              </c:numCache>
            </c:numRef>
          </c:yVal>
          <c:smooth val="0"/>
          <c:extLst>
            <c:ext xmlns:c16="http://schemas.microsoft.com/office/drawing/2014/chart" uri="{C3380CC4-5D6E-409C-BE32-E72D297353CC}">
              <c16:uniqueId val="{00000000-956D-42EC-9862-C5127F12C8F6}"/>
            </c:ext>
          </c:extLst>
        </c:ser>
        <c:dLbls>
          <c:showLegendKey val="0"/>
          <c:showVal val="0"/>
          <c:showCatName val="0"/>
          <c:showSerName val="0"/>
          <c:showPercent val="0"/>
          <c:showBubbleSize val="0"/>
        </c:dLbls>
        <c:axId val="215326720"/>
        <c:axId val="215328256"/>
      </c:scatterChart>
      <c:valAx>
        <c:axId val="215326720"/>
        <c:scaling>
          <c:orientation val="minMax"/>
        </c:scaling>
        <c:delete val="0"/>
        <c:axPos val="b"/>
        <c:numFmt formatCode="General" sourceLinked="1"/>
        <c:majorTickMark val="out"/>
        <c:minorTickMark val="none"/>
        <c:tickLblPos val="nextTo"/>
        <c:crossAx val="215328256"/>
        <c:crosses val="autoZero"/>
        <c:crossBetween val="midCat"/>
      </c:valAx>
      <c:valAx>
        <c:axId val="215328256"/>
        <c:scaling>
          <c:orientation val="minMax"/>
        </c:scaling>
        <c:delete val="0"/>
        <c:axPos val="l"/>
        <c:numFmt formatCode="0.0" sourceLinked="1"/>
        <c:majorTickMark val="out"/>
        <c:minorTickMark val="none"/>
        <c:tickLblPos val="nextTo"/>
        <c:crossAx val="21532672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aerob'!$F$678:$F$716</c:f>
              <c:numCache>
                <c:formatCode>0</c:formatCode>
                <c:ptCount val="39"/>
                <c:pt idx="1">
                  <c:v>1</c:v>
                </c:pt>
                <c:pt idx="2">
                  <c:v>8.0069444444452529</c:v>
                </c:pt>
                <c:pt idx="3">
                  <c:v>14.977777777778101</c:v>
                </c:pt>
                <c:pt idx="4">
                  <c:v>30.835416666661331</c:v>
                </c:pt>
                <c:pt idx="5">
                  <c:v>38.020138888889051</c:v>
                </c:pt>
                <c:pt idx="6">
                  <c:v>56.863888888889051</c:v>
                </c:pt>
                <c:pt idx="7">
                  <c:v>69.799305555556202</c:v>
                </c:pt>
                <c:pt idx="8">
                  <c:v>83.776388888887595</c:v>
                </c:pt>
                <c:pt idx="9">
                  <c:v>92.981944444443798</c:v>
                </c:pt>
                <c:pt idx="10">
                  <c:v>98.760416666664241</c:v>
                </c:pt>
                <c:pt idx="11">
                  <c:v>105.75972222221753</c:v>
                </c:pt>
                <c:pt idx="12">
                  <c:v>112.85208333333139</c:v>
                </c:pt>
                <c:pt idx="13">
                  <c:v>119.7902777777781</c:v>
                </c:pt>
                <c:pt idx="14">
                  <c:v>128.75972222221753</c:v>
                </c:pt>
                <c:pt idx="15">
                  <c:v>134.76874999999563</c:v>
                </c:pt>
                <c:pt idx="16">
                  <c:v>145.77777777777374</c:v>
                </c:pt>
                <c:pt idx="17">
                  <c:v>155.80277777777519</c:v>
                </c:pt>
                <c:pt idx="18">
                  <c:v>162.77361111110804</c:v>
                </c:pt>
                <c:pt idx="19">
                  <c:v>169.7722222222219</c:v>
                </c:pt>
                <c:pt idx="20">
                  <c:v>176.74861111110658</c:v>
                </c:pt>
                <c:pt idx="21">
                  <c:v>183.74027777777519</c:v>
                </c:pt>
                <c:pt idx="22">
                  <c:v>190.72916666666424</c:v>
                </c:pt>
                <c:pt idx="23">
                  <c:v>196.74166666666133</c:v>
                </c:pt>
                <c:pt idx="24">
                  <c:v>203.72361111110513</c:v>
                </c:pt>
                <c:pt idx="25">
                  <c:v>210.71597222222044</c:v>
                </c:pt>
                <c:pt idx="26">
                  <c:v>217.73472222221608</c:v>
                </c:pt>
                <c:pt idx="27">
                  <c:v>224.75069444443943</c:v>
                </c:pt>
                <c:pt idx="28">
                  <c:v>232.71527777777374</c:v>
                </c:pt>
                <c:pt idx="29">
                  <c:v>273.9638888888876</c:v>
                </c:pt>
                <c:pt idx="30">
                  <c:v>302.91180555555184</c:v>
                </c:pt>
                <c:pt idx="31">
                  <c:v>316.78402777777228</c:v>
                </c:pt>
                <c:pt idx="32">
                  <c:v>404.80277777777519</c:v>
                </c:pt>
                <c:pt idx="33">
                  <c:v>477.79999999999563</c:v>
                </c:pt>
                <c:pt idx="34">
                  <c:v>650.00069444443943</c:v>
                </c:pt>
                <c:pt idx="35">
                  <c:v>722.96666666666715</c:v>
                </c:pt>
                <c:pt idx="36">
                  <c:v>743.99444444444089</c:v>
                </c:pt>
                <c:pt idx="37">
                  <c:v>750.78958333333139</c:v>
                </c:pt>
                <c:pt idx="38">
                  <c:v>770.97083333333285</c:v>
                </c:pt>
              </c:numCache>
            </c:numRef>
          </c:xVal>
          <c:yVal>
            <c:numRef>
              <c:f>'samples without priming aerob'!$AH$678:$AH$716</c:f>
              <c:numCache>
                <c:formatCode>0.0</c:formatCode>
                <c:ptCount val="39"/>
                <c:pt idx="1">
                  <c:v>9.4142908282938382</c:v>
                </c:pt>
                <c:pt idx="2">
                  <c:v>13.363143925628208</c:v>
                </c:pt>
                <c:pt idx="3">
                  <c:v>14.27572789375248</c:v>
                </c:pt>
                <c:pt idx="4">
                  <c:v>20.511172740360312</c:v>
                </c:pt>
                <c:pt idx="5">
                  <c:v>23.243033916761068</c:v>
                </c:pt>
                <c:pt idx="6">
                  <c:v>29.51240514840406</c:v>
                </c:pt>
                <c:pt idx="7">
                  <c:v>34.698129174869877</c:v>
                </c:pt>
                <c:pt idx="8">
                  <c:v>38.601476078925238</c:v>
                </c:pt>
                <c:pt idx="9">
                  <c:v>41.183699765324015</c:v>
                </c:pt>
                <c:pt idx="10">
                  <c:v>42.370341239699663</c:v>
                </c:pt>
                <c:pt idx="11">
                  <c:v>45.480249739110953</c:v>
                </c:pt>
                <c:pt idx="12">
                  <c:v>46.07941779847431</c:v>
                </c:pt>
                <c:pt idx="13">
                  <c:v>45.704123576237464</c:v>
                </c:pt>
                <c:pt idx="14">
                  <c:v>50.846404312056997</c:v>
                </c:pt>
                <c:pt idx="15">
                  <c:v>49.296658702057528</c:v>
                </c:pt>
                <c:pt idx="16">
                  <c:v>53.157576914309466</c:v>
                </c:pt>
                <c:pt idx="17">
                  <c:v>59.424953734034688</c:v>
                </c:pt>
                <c:pt idx="18">
                  <c:v>64.878095446180822</c:v>
                </c:pt>
                <c:pt idx="19">
                  <c:v>68.398069958700049</c:v>
                </c:pt>
                <c:pt idx="20">
                  <c:v>68.143946258049723</c:v>
                </c:pt>
                <c:pt idx="21">
                  <c:v>68.449322224664584</c:v>
                </c:pt>
                <c:pt idx="22">
                  <c:v>73.140228824589315</c:v>
                </c:pt>
                <c:pt idx="23">
                  <c:v>73.241360965440421</c:v>
                </c:pt>
                <c:pt idx="24">
                  <c:v>72.833355080153524</c:v>
                </c:pt>
                <c:pt idx="25">
                  <c:v>72.679895118419751</c:v>
                </c:pt>
                <c:pt idx="26">
                  <c:v>75.152415643726115</c:v>
                </c:pt>
                <c:pt idx="27">
                  <c:v>75.720574004039165</c:v>
                </c:pt>
                <c:pt idx="28">
                  <c:v>75.542487178270747</c:v>
                </c:pt>
                <c:pt idx="29">
                  <c:v>84.560283145674688</c:v>
                </c:pt>
                <c:pt idx="30">
                  <c:v>84.796693653008873</c:v>
                </c:pt>
                <c:pt idx="31">
                  <c:v>87.181459396013935</c:v>
                </c:pt>
                <c:pt idx="32">
                  <c:v>98.899419067506159</c:v>
                </c:pt>
                <c:pt idx="33">
                  <c:v>108.11026117764825</c:v>
                </c:pt>
                <c:pt idx="34">
                  <c:v>124.80364835680062</c:v>
                </c:pt>
                <c:pt idx="35">
                  <c:v>123.6529418247469</c:v>
                </c:pt>
                <c:pt idx="36">
                  <c:v>141.61392906067439</c:v>
                </c:pt>
                <c:pt idx="37">
                  <c:v>150.00347751067824</c:v>
                </c:pt>
                <c:pt idx="38">
                  <c:v>151.07336200214627</c:v>
                </c:pt>
              </c:numCache>
            </c:numRef>
          </c:yVal>
          <c:smooth val="0"/>
          <c:extLst>
            <c:ext xmlns:c16="http://schemas.microsoft.com/office/drawing/2014/chart" uri="{C3380CC4-5D6E-409C-BE32-E72D297353CC}">
              <c16:uniqueId val="{00000000-149F-4916-9061-36E72DC6AA24}"/>
            </c:ext>
          </c:extLst>
        </c:ser>
        <c:dLbls>
          <c:showLegendKey val="0"/>
          <c:showVal val="0"/>
          <c:showCatName val="0"/>
          <c:showSerName val="0"/>
          <c:showPercent val="0"/>
          <c:showBubbleSize val="0"/>
        </c:dLbls>
        <c:axId val="215364736"/>
        <c:axId val="215366272"/>
      </c:scatterChart>
      <c:valAx>
        <c:axId val="215364736"/>
        <c:scaling>
          <c:orientation val="minMax"/>
        </c:scaling>
        <c:delete val="0"/>
        <c:axPos val="b"/>
        <c:numFmt formatCode="General" sourceLinked="1"/>
        <c:majorTickMark val="out"/>
        <c:minorTickMark val="none"/>
        <c:tickLblPos val="nextTo"/>
        <c:crossAx val="215366272"/>
        <c:crosses val="autoZero"/>
        <c:crossBetween val="midCat"/>
      </c:valAx>
      <c:valAx>
        <c:axId val="215366272"/>
        <c:scaling>
          <c:orientation val="minMax"/>
        </c:scaling>
        <c:delete val="0"/>
        <c:axPos val="l"/>
        <c:numFmt formatCode="0" sourceLinked="1"/>
        <c:majorTickMark val="out"/>
        <c:minorTickMark val="none"/>
        <c:tickLblPos val="nextTo"/>
        <c:crossAx val="21536473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aerob'!$F$744:$F$795</c:f>
              <c:numCache>
                <c:formatCode>0</c:formatCode>
                <c:ptCount val="52"/>
                <c:pt idx="1">
                  <c:v>1</c:v>
                </c:pt>
                <c:pt idx="2">
                  <c:v>8.0062500000058208</c:v>
                </c:pt>
                <c:pt idx="3">
                  <c:v>14.977083333338669</c:v>
                </c:pt>
                <c:pt idx="4">
                  <c:v>30.834722222221899</c:v>
                </c:pt>
                <c:pt idx="5">
                  <c:v>38.01875000000291</c:v>
                </c:pt>
                <c:pt idx="6">
                  <c:v>56.863194444449618</c:v>
                </c:pt>
                <c:pt idx="7">
                  <c:v>69.79861111111677</c:v>
                </c:pt>
                <c:pt idx="8">
                  <c:v>83.752083333332848</c:v>
                </c:pt>
                <c:pt idx="9">
                  <c:v>92.986805555556202</c:v>
                </c:pt>
                <c:pt idx="10">
                  <c:v>98.760416666671517</c:v>
                </c:pt>
                <c:pt idx="11">
                  <c:v>112.85208333333867</c:v>
                </c:pt>
                <c:pt idx="12">
                  <c:v>119.79583333333721</c:v>
                </c:pt>
                <c:pt idx="13">
                  <c:v>128.75972222222481</c:v>
                </c:pt>
                <c:pt idx="14">
                  <c:v>134.7631944444438</c:v>
                </c:pt>
                <c:pt idx="15">
                  <c:v>145.7770833333343</c:v>
                </c:pt>
                <c:pt idx="16">
                  <c:v>155.80208333333576</c:v>
                </c:pt>
                <c:pt idx="17">
                  <c:v>162.77291666666861</c:v>
                </c:pt>
                <c:pt idx="18">
                  <c:v>169.77152777778247</c:v>
                </c:pt>
                <c:pt idx="19">
                  <c:v>176.74861111111386</c:v>
                </c:pt>
                <c:pt idx="20">
                  <c:v>183.74027777778247</c:v>
                </c:pt>
                <c:pt idx="21">
                  <c:v>190.73125000000437</c:v>
                </c:pt>
                <c:pt idx="22">
                  <c:v>196.74166666666861</c:v>
                </c:pt>
                <c:pt idx="23">
                  <c:v>203.7236111111124</c:v>
                </c:pt>
                <c:pt idx="24">
                  <c:v>210.71527777778101</c:v>
                </c:pt>
                <c:pt idx="25">
                  <c:v>217.73472222222335</c:v>
                </c:pt>
                <c:pt idx="26">
                  <c:v>224.75069444444671</c:v>
                </c:pt>
                <c:pt idx="27">
                  <c:v>232.7145833333343</c:v>
                </c:pt>
                <c:pt idx="28">
                  <c:v>273.96388888889487</c:v>
                </c:pt>
                <c:pt idx="29">
                  <c:v>302.9111111111124</c:v>
                </c:pt>
                <c:pt idx="30">
                  <c:v>316.78402777777956</c:v>
                </c:pt>
                <c:pt idx="31">
                  <c:v>404.80208333333576</c:v>
                </c:pt>
                <c:pt idx="32">
                  <c:v>477.7993055555562</c:v>
                </c:pt>
                <c:pt idx="33">
                  <c:v>650</c:v>
                </c:pt>
                <c:pt idx="34">
                  <c:v>722.97222222222626</c:v>
                </c:pt>
                <c:pt idx="35">
                  <c:v>743.99375000000146</c:v>
                </c:pt>
                <c:pt idx="36">
                  <c:v>750.78888888889196</c:v>
                </c:pt>
                <c:pt idx="37">
                  <c:v>770.97013888889342</c:v>
                </c:pt>
                <c:pt idx="38">
                  <c:v>810.96111111111531</c:v>
                </c:pt>
                <c:pt idx="39">
                  <c:v>867.78194444444671</c:v>
                </c:pt>
                <c:pt idx="40">
                  <c:v>966.9020833333343</c:v>
                </c:pt>
                <c:pt idx="41">
                  <c:v>1050.9520833333372</c:v>
                </c:pt>
                <c:pt idx="42">
                  <c:v>1134.9958333333343</c:v>
                </c:pt>
                <c:pt idx="43">
                  <c:v>1153.910416666673</c:v>
                </c:pt>
                <c:pt idx="44">
                  <c:v>1156.8506944444453</c:v>
                </c:pt>
                <c:pt idx="45">
                  <c:v>1161.8173611111124</c:v>
                </c:pt>
                <c:pt idx="46">
                  <c:v>1169.8097222222277</c:v>
                </c:pt>
                <c:pt idx="47">
                  <c:v>1226.9173611111109</c:v>
                </c:pt>
                <c:pt idx="48">
                  <c:v>1251.8270833333372</c:v>
                </c:pt>
                <c:pt idx="49">
                  <c:v>2421.7951388888905</c:v>
                </c:pt>
                <c:pt idx="50">
                  <c:v>2422.8250000000044</c:v>
                </c:pt>
                <c:pt idx="51">
                  <c:v>2428.9076388888934</c:v>
                </c:pt>
              </c:numCache>
            </c:numRef>
          </c:xVal>
          <c:yVal>
            <c:numRef>
              <c:f>'samples without priming aerob'!$AH$744:$AH$795</c:f>
              <c:numCache>
                <c:formatCode>0.0</c:formatCode>
                <c:ptCount val="52"/>
                <c:pt idx="1">
                  <c:v>9.4643380073311434</c:v>
                </c:pt>
                <c:pt idx="2">
                  <c:v>13.299819018635677</c:v>
                </c:pt>
                <c:pt idx="3">
                  <c:v>14.037803361350639</c:v>
                </c:pt>
                <c:pt idx="4">
                  <c:v>21.855820866551451</c:v>
                </c:pt>
                <c:pt idx="5">
                  <c:v>24.09594429166404</c:v>
                </c:pt>
                <c:pt idx="6">
                  <c:v>31.66284736456155</c:v>
                </c:pt>
                <c:pt idx="7">
                  <c:v>36.647027970990308</c:v>
                </c:pt>
                <c:pt idx="8">
                  <c:v>40.578256722112606</c:v>
                </c:pt>
                <c:pt idx="9">
                  <c:v>42.639069507754108</c:v>
                </c:pt>
                <c:pt idx="10">
                  <c:v>43.104635534956877</c:v>
                </c:pt>
                <c:pt idx="11">
                  <c:v>48.310756216503805</c:v>
                </c:pt>
                <c:pt idx="12">
                  <c:v>49.524526274561012</c:v>
                </c:pt>
                <c:pt idx="13">
                  <c:v>54.518405101559132</c:v>
                </c:pt>
                <c:pt idx="14">
                  <c:v>56.002627539259969</c:v>
                </c:pt>
                <c:pt idx="15">
                  <c:v>60.944498758658916</c:v>
                </c:pt>
                <c:pt idx="16">
                  <c:v>66.155942244201427</c:v>
                </c:pt>
                <c:pt idx="17">
                  <c:v>72.25631455134986</c:v>
                </c:pt>
                <c:pt idx="18">
                  <c:v>73.565594372378456</c:v>
                </c:pt>
                <c:pt idx="19">
                  <c:v>71.335113736041819</c:v>
                </c:pt>
                <c:pt idx="20">
                  <c:v>72.442442448577978</c:v>
                </c:pt>
                <c:pt idx="21">
                  <c:v>73.918795141204811</c:v>
                </c:pt>
                <c:pt idx="22">
                  <c:v>73.296762100460555</c:v>
                </c:pt>
                <c:pt idx="23">
                  <c:v>73.943750988278765</c:v>
                </c:pt>
                <c:pt idx="24">
                  <c:v>72.92698991402888</c:v>
                </c:pt>
                <c:pt idx="25">
                  <c:v>78.400691912066421</c:v>
                </c:pt>
                <c:pt idx="26">
                  <c:v>76.894994147134042</c:v>
                </c:pt>
                <c:pt idx="27">
                  <c:v>79.909661001454225</c:v>
                </c:pt>
                <c:pt idx="28">
                  <c:v>84.271588862424323</c:v>
                </c:pt>
                <c:pt idx="29">
                  <c:v>86.514411978026033</c:v>
                </c:pt>
                <c:pt idx="30">
                  <c:v>91.402351431212153</c:v>
                </c:pt>
                <c:pt idx="31">
                  <c:v>103.70012244666268</c:v>
                </c:pt>
                <c:pt idx="32">
                  <c:v>112.35502223565295</c:v>
                </c:pt>
                <c:pt idx="33">
                  <c:v>126.22505433689261</c:v>
                </c:pt>
                <c:pt idx="34">
                  <c:v>122.95697610640801</c:v>
                </c:pt>
                <c:pt idx="35">
                  <c:v>148.40728427757037</c:v>
                </c:pt>
                <c:pt idx="36">
                  <c:v>151.29693718582755</c:v>
                </c:pt>
                <c:pt idx="37">
                  <c:v>151.20226372734817</c:v>
                </c:pt>
                <c:pt idx="38">
                  <c:v>155.38807142949938</c:v>
                </c:pt>
                <c:pt idx="39">
                  <c:v>159.77570672133135</c:v>
                </c:pt>
                <c:pt idx="40">
                  <c:v>171.57101452795243</c:v>
                </c:pt>
                <c:pt idx="41">
                  <c:v>177.49973300093112</c:v>
                </c:pt>
                <c:pt idx="42">
                  <c:v>180.82143443190682</c:v>
                </c:pt>
                <c:pt idx="43">
                  <c:v>182.51381806594338</c:v>
                </c:pt>
                <c:pt idx="44">
                  <c:v>194.93576170056551</c:v>
                </c:pt>
                <c:pt idx="45">
                  <c:v>199.07845140118894</c:v>
                </c:pt>
                <c:pt idx="46">
                  <c:v>201.80184433823428</c:v>
                </c:pt>
                <c:pt idx="47">
                  <c:v>205.56956673072042</c:v>
                </c:pt>
                <c:pt idx="48">
                  <c:v>206.29925774649078</c:v>
                </c:pt>
                <c:pt idx="49">
                  <c:v>246.4623915748104</c:v>
                </c:pt>
                <c:pt idx="50">
                  <c:v>246.4623915748104</c:v>
                </c:pt>
                <c:pt idx="51">
                  <c:v>251.70963593666809</c:v>
                </c:pt>
              </c:numCache>
            </c:numRef>
          </c:yVal>
          <c:smooth val="0"/>
          <c:extLst>
            <c:ext xmlns:c16="http://schemas.microsoft.com/office/drawing/2014/chart" uri="{C3380CC4-5D6E-409C-BE32-E72D297353CC}">
              <c16:uniqueId val="{00000000-0B39-449F-BD25-3C2630101FD7}"/>
            </c:ext>
          </c:extLst>
        </c:ser>
        <c:dLbls>
          <c:showLegendKey val="0"/>
          <c:showVal val="0"/>
          <c:showCatName val="0"/>
          <c:showSerName val="0"/>
          <c:showPercent val="0"/>
          <c:showBubbleSize val="0"/>
        </c:dLbls>
        <c:axId val="215386368"/>
        <c:axId val="215388160"/>
      </c:scatterChart>
      <c:valAx>
        <c:axId val="215386368"/>
        <c:scaling>
          <c:orientation val="minMax"/>
        </c:scaling>
        <c:delete val="0"/>
        <c:axPos val="b"/>
        <c:numFmt formatCode="General" sourceLinked="1"/>
        <c:majorTickMark val="out"/>
        <c:minorTickMark val="none"/>
        <c:tickLblPos val="nextTo"/>
        <c:crossAx val="215388160"/>
        <c:crosses val="autoZero"/>
        <c:crossBetween val="midCat"/>
      </c:valAx>
      <c:valAx>
        <c:axId val="215388160"/>
        <c:scaling>
          <c:orientation val="minMax"/>
        </c:scaling>
        <c:delete val="0"/>
        <c:axPos val="l"/>
        <c:numFmt formatCode="0" sourceLinked="1"/>
        <c:majorTickMark val="out"/>
        <c:minorTickMark val="none"/>
        <c:tickLblPos val="nextTo"/>
        <c:crossAx val="21538636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aerob'!$F$809:$F$860</c:f>
              <c:numCache>
                <c:formatCode>0</c:formatCode>
                <c:ptCount val="52"/>
                <c:pt idx="0">
                  <c:v>1</c:v>
                </c:pt>
                <c:pt idx="1">
                  <c:v>7.9701388888861402</c:v>
                </c:pt>
                <c:pt idx="2">
                  <c:v>14.22013888888614</c:v>
                </c:pt>
                <c:pt idx="3">
                  <c:v>30.07638888888323</c:v>
                </c:pt>
                <c:pt idx="4">
                  <c:v>37.260416666664241</c:v>
                </c:pt>
                <c:pt idx="5">
                  <c:v>56.098611111105129</c:v>
                </c:pt>
                <c:pt idx="6">
                  <c:v>69.03402777777228</c:v>
                </c:pt>
                <c:pt idx="7">
                  <c:v>82.996527777773736</c:v>
                </c:pt>
                <c:pt idx="8">
                  <c:v>92.217361111106584</c:v>
                </c:pt>
                <c:pt idx="9">
                  <c:v>97.995833333327028</c:v>
                </c:pt>
                <c:pt idx="10">
                  <c:v>104.99652777777374</c:v>
                </c:pt>
                <c:pt idx="11">
                  <c:v>112.08749999999418</c:v>
                </c:pt>
                <c:pt idx="12">
                  <c:v>119.03125</c:v>
                </c:pt>
                <c:pt idx="13">
                  <c:v>127.99444444444089</c:v>
                </c:pt>
                <c:pt idx="14">
                  <c:v>134.00069444443943</c:v>
                </c:pt>
                <c:pt idx="15">
                  <c:v>145.01249999999709</c:v>
                </c:pt>
                <c:pt idx="16">
                  <c:v>155.03680555555184</c:v>
                </c:pt>
                <c:pt idx="17">
                  <c:v>162.00833333333139</c:v>
                </c:pt>
                <c:pt idx="18">
                  <c:v>169.00694444443798</c:v>
                </c:pt>
                <c:pt idx="19">
                  <c:v>175.98333333332994</c:v>
                </c:pt>
                <c:pt idx="20">
                  <c:v>182.97499999999854</c:v>
                </c:pt>
                <c:pt idx="21">
                  <c:v>189.96180555555475</c:v>
                </c:pt>
                <c:pt idx="22">
                  <c:v>195.97638888888469</c:v>
                </c:pt>
                <c:pt idx="23">
                  <c:v>202.95833333332848</c:v>
                </c:pt>
                <c:pt idx="24">
                  <c:v>209.9506944444438</c:v>
                </c:pt>
                <c:pt idx="25">
                  <c:v>216.97013888888614</c:v>
                </c:pt>
                <c:pt idx="26">
                  <c:v>223.98541666666279</c:v>
                </c:pt>
                <c:pt idx="27">
                  <c:v>231.94999999999709</c:v>
                </c:pt>
                <c:pt idx="28">
                  <c:v>273.19861111111095</c:v>
                </c:pt>
                <c:pt idx="29">
                  <c:v>302.14652777777519</c:v>
                </c:pt>
                <c:pt idx="30">
                  <c:v>316.01874999999563</c:v>
                </c:pt>
                <c:pt idx="31">
                  <c:v>404.05069444444234</c:v>
                </c:pt>
                <c:pt idx="32">
                  <c:v>477.03333333333285</c:v>
                </c:pt>
                <c:pt idx="33">
                  <c:v>649.23472222221608</c:v>
                </c:pt>
                <c:pt idx="34">
                  <c:v>722.20624999999563</c:v>
                </c:pt>
                <c:pt idx="35">
                  <c:v>743.22847222221753</c:v>
                </c:pt>
                <c:pt idx="36">
                  <c:v>750.02361111110804</c:v>
                </c:pt>
                <c:pt idx="37">
                  <c:v>770.9465277777781</c:v>
                </c:pt>
                <c:pt idx="38">
                  <c:v>810.19583333333139</c:v>
                </c:pt>
                <c:pt idx="39">
                  <c:v>867.01666666666279</c:v>
                </c:pt>
                <c:pt idx="40">
                  <c:v>966.13680555555038</c:v>
                </c:pt>
                <c:pt idx="41">
                  <c:v>1050.1875</c:v>
                </c:pt>
                <c:pt idx="42">
                  <c:v>1134.2305555555504</c:v>
                </c:pt>
                <c:pt idx="43">
                  <c:v>1153.1451388888891</c:v>
                </c:pt>
                <c:pt idx="44">
                  <c:v>1156.0854166666613</c:v>
                </c:pt>
                <c:pt idx="45">
                  <c:v>1161.0534722222219</c:v>
                </c:pt>
                <c:pt idx="46">
                  <c:v>1169.0444444444438</c:v>
                </c:pt>
                <c:pt idx="47">
                  <c:v>1226.1513888888876</c:v>
                </c:pt>
                <c:pt idx="48">
                  <c:v>1251.0625</c:v>
                </c:pt>
                <c:pt idx="49">
                  <c:v>2421.038194444438</c:v>
                </c:pt>
                <c:pt idx="50">
                  <c:v>2422.0611111111066</c:v>
                </c:pt>
                <c:pt idx="51">
                  <c:v>2428.1472222222219</c:v>
                </c:pt>
              </c:numCache>
            </c:numRef>
          </c:xVal>
          <c:yVal>
            <c:numRef>
              <c:f>'samples without priming aerob'!$AH$809:$AH$860</c:f>
              <c:numCache>
                <c:formatCode>0.0</c:formatCode>
                <c:ptCount val="52"/>
                <c:pt idx="0">
                  <c:v>2.4852654870132516</c:v>
                </c:pt>
                <c:pt idx="1">
                  <c:v>3.4114321124324096</c:v>
                </c:pt>
                <c:pt idx="2">
                  <c:v>3.5813577188141266</c:v>
                </c:pt>
                <c:pt idx="3">
                  <c:v>5.2657076804779246</c:v>
                </c:pt>
                <c:pt idx="4">
                  <c:v>5.9083332421237449</c:v>
                </c:pt>
                <c:pt idx="5">
                  <c:v>6.6926271274811322</c:v>
                </c:pt>
                <c:pt idx="6">
                  <c:v>7.5449577923464304</c:v>
                </c:pt>
                <c:pt idx="7">
                  <c:v>8.0301549038012219</c:v>
                </c:pt>
                <c:pt idx="8">
                  <c:v>8.6572512270291853</c:v>
                </c:pt>
                <c:pt idx="9">
                  <c:v>8.9277461931391233</c:v>
                </c:pt>
                <c:pt idx="10">
                  <c:v>9.5401417569379756</c:v>
                </c:pt>
                <c:pt idx="11">
                  <c:v>9.6575832395043815</c:v>
                </c:pt>
                <c:pt idx="12">
                  <c:v>9.7277965145823462</c:v>
                </c:pt>
                <c:pt idx="13">
                  <c:v>10.165398716227333</c:v>
                </c:pt>
                <c:pt idx="14">
                  <c:v>10.769264236400504</c:v>
                </c:pt>
                <c:pt idx="15">
                  <c:v>12.174662773479138</c:v>
                </c:pt>
                <c:pt idx="16">
                  <c:v>12.208347640282989</c:v>
                </c:pt>
                <c:pt idx="17">
                  <c:v>12.216556677108001</c:v>
                </c:pt>
                <c:pt idx="18">
                  <c:v>13.11206705253784</c:v>
                </c:pt>
                <c:pt idx="19">
                  <c:v>13.055433375554298</c:v>
                </c:pt>
                <c:pt idx="20">
                  <c:v>13.655755380526584</c:v>
                </c:pt>
                <c:pt idx="21">
                  <c:v>14.40284228227218</c:v>
                </c:pt>
                <c:pt idx="22">
                  <c:v>14.804626141619305</c:v>
                </c:pt>
                <c:pt idx="23">
                  <c:v>15.524046627563507</c:v>
                </c:pt>
                <c:pt idx="24">
                  <c:v>16.45823808886696</c:v>
                </c:pt>
                <c:pt idx="25">
                  <c:v>17.534662660507976</c:v>
                </c:pt>
                <c:pt idx="26">
                  <c:v>16.530084100157609</c:v>
                </c:pt>
                <c:pt idx="27">
                  <c:v>17.625892621821528</c:v>
                </c:pt>
                <c:pt idx="28">
                  <c:v>19.304139880202285</c:v>
                </c:pt>
                <c:pt idx="29">
                  <c:v>20.066330490798077</c:v>
                </c:pt>
                <c:pt idx="30">
                  <c:v>20.215695071788826</c:v>
                </c:pt>
                <c:pt idx="31">
                  <c:v>23.018003850159769</c:v>
                </c:pt>
                <c:pt idx="32">
                  <c:v>25.486793520409542</c:v>
                </c:pt>
                <c:pt idx="33">
                  <c:v>27.992180027232472</c:v>
                </c:pt>
                <c:pt idx="34">
                  <c:v>28.195045424909569</c:v>
                </c:pt>
                <c:pt idx="35">
                  <c:v>31.604895206030932</c:v>
                </c:pt>
                <c:pt idx="36">
                  <c:v>33.063450583622682</c:v>
                </c:pt>
                <c:pt idx="37">
                  <c:v>34.063268466229303</c:v>
                </c:pt>
                <c:pt idx="38">
                  <c:v>34.247316792226385</c:v>
                </c:pt>
                <c:pt idx="39">
                  <c:v>35.34603116484513</c:v>
                </c:pt>
                <c:pt idx="40">
                  <c:v>38.492941082974774</c:v>
                </c:pt>
                <c:pt idx="41">
                  <c:v>40.642300762472658</c:v>
                </c:pt>
                <c:pt idx="42">
                  <c:v>41.903793206720394</c:v>
                </c:pt>
                <c:pt idx="43">
                  <c:v>41.956004861307832</c:v>
                </c:pt>
                <c:pt idx="44">
                  <c:v>44.309492155401209</c:v>
                </c:pt>
                <c:pt idx="45">
                  <c:v>45.648150778034854</c:v>
                </c:pt>
                <c:pt idx="46">
                  <c:v>46.20055346099042</c:v>
                </c:pt>
                <c:pt idx="47">
                  <c:v>46.964301249975456</c:v>
                </c:pt>
                <c:pt idx="48">
                  <c:v>47.512323261600514</c:v>
                </c:pt>
                <c:pt idx="49">
                  <c:v>61.64150641601718</c:v>
                </c:pt>
                <c:pt idx="50">
                  <c:v>61.64150641601718</c:v>
                </c:pt>
                <c:pt idx="51">
                  <c:v>63.291924818134163</c:v>
                </c:pt>
              </c:numCache>
            </c:numRef>
          </c:yVal>
          <c:smooth val="0"/>
          <c:extLst>
            <c:ext xmlns:c16="http://schemas.microsoft.com/office/drawing/2014/chart" uri="{C3380CC4-5D6E-409C-BE32-E72D297353CC}">
              <c16:uniqueId val="{00000000-0DDF-43E4-9313-6148AA4ED9C7}"/>
            </c:ext>
          </c:extLst>
        </c:ser>
        <c:dLbls>
          <c:showLegendKey val="0"/>
          <c:showVal val="0"/>
          <c:showCatName val="0"/>
          <c:showSerName val="0"/>
          <c:showPercent val="0"/>
          <c:showBubbleSize val="0"/>
        </c:dLbls>
        <c:axId val="215485824"/>
        <c:axId val="215487616"/>
      </c:scatterChart>
      <c:valAx>
        <c:axId val="215485824"/>
        <c:scaling>
          <c:orientation val="minMax"/>
        </c:scaling>
        <c:delete val="0"/>
        <c:axPos val="b"/>
        <c:numFmt formatCode="0" sourceLinked="1"/>
        <c:majorTickMark val="out"/>
        <c:minorTickMark val="none"/>
        <c:tickLblPos val="nextTo"/>
        <c:crossAx val="215487616"/>
        <c:crosses val="autoZero"/>
        <c:crossBetween val="midCat"/>
      </c:valAx>
      <c:valAx>
        <c:axId val="215487616"/>
        <c:scaling>
          <c:orientation val="minMax"/>
        </c:scaling>
        <c:delete val="0"/>
        <c:axPos val="l"/>
        <c:numFmt formatCode="0.0" sourceLinked="1"/>
        <c:majorTickMark val="out"/>
        <c:minorTickMark val="none"/>
        <c:tickLblPos val="nextTo"/>
        <c:crossAx val="21548582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aerob'!$F$874:$F$925</c:f>
              <c:numCache>
                <c:formatCode>0</c:formatCode>
                <c:ptCount val="52"/>
                <c:pt idx="0">
                  <c:v>1</c:v>
                </c:pt>
                <c:pt idx="1">
                  <c:v>7.9694444444467081</c:v>
                </c:pt>
                <c:pt idx="2">
                  <c:v>14.21875</c:v>
                </c:pt>
                <c:pt idx="3">
                  <c:v>30.075694444443798</c:v>
                </c:pt>
                <c:pt idx="4">
                  <c:v>37.259722222224809</c:v>
                </c:pt>
                <c:pt idx="5">
                  <c:v>56.099305555559113</c:v>
                </c:pt>
                <c:pt idx="6">
                  <c:v>69.034027777779556</c:v>
                </c:pt>
                <c:pt idx="7">
                  <c:v>82.988888888889051</c:v>
                </c:pt>
                <c:pt idx="8">
                  <c:v>92.223611111112405</c:v>
                </c:pt>
                <c:pt idx="9">
                  <c:v>97.995138888894871</c:v>
                </c:pt>
                <c:pt idx="10">
                  <c:v>104.99722222222772</c:v>
                </c:pt>
                <c:pt idx="11">
                  <c:v>112.08750000000146</c:v>
                </c:pt>
                <c:pt idx="12">
                  <c:v>119.0354166666657</c:v>
                </c:pt>
                <c:pt idx="13">
                  <c:v>128.00069444444671</c:v>
                </c:pt>
                <c:pt idx="14">
                  <c:v>134.18472222222772</c:v>
                </c:pt>
                <c:pt idx="15">
                  <c:v>145.01458333333721</c:v>
                </c:pt>
                <c:pt idx="16">
                  <c:v>155.03680555555911</c:v>
                </c:pt>
                <c:pt idx="17">
                  <c:v>162.00763888889196</c:v>
                </c:pt>
                <c:pt idx="18">
                  <c:v>169.00625000000582</c:v>
                </c:pt>
                <c:pt idx="19">
                  <c:v>175.98541666667006</c:v>
                </c:pt>
                <c:pt idx="20">
                  <c:v>182.97430555555911</c:v>
                </c:pt>
                <c:pt idx="21">
                  <c:v>190.0583333333343</c:v>
                </c:pt>
                <c:pt idx="22">
                  <c:v>195.97638888889196</c:v>
                </c:pt>
                <c:pt idx="23">
                  <c:v>202.95763888888905</c:v>
                </c:pt>
                <c:pt idx="24">
                  <c:v>209.95000000000437</c:v>
                </c:pt>
                <c:pt idx="25">
                  <c:v>216.95694444444962</c:v>
                </c:pt>
                <c:pt idx="26">
                  <c:v>223.98541666667006</c:v>
                </c:pt>
                <c:pt idx="27">
                  <c:v>231.94930555555766</c:v>
                </c:pt>
                <c:pt idx="28">
                  <c:v>273.19861111111095</c:v>
                </c:pt>
                <c:pt idx="29">
                  <c:v>302.14583333333576</c:v>
                </c:pt>
                <c:pt idx="30">
                  <c:v>316.0180555555562</c:v>
                </c:pt>
                <c:pt idx="31">
                  <c:v>404.05000000000291</c:v>
                </c:pt>
                <c:pt idx="32">
                  <c:v>477.03263888889342</c:v>
                </c:pt>
                <c:pt idx="33">
                  <c:v>649.23402777778392</c:v>
                </c:pt>
                <c:pt idx="34">
                  <c:v>722.2055555555562</c:v>
                </c:pt>
                <c:pt idx="35">
                  <c:v>743.2277777777781</c:v>
                </c:pt>
                <c:pt idx="36">
                  <c:v>750.02291666666861</c:v>
                </c:pt>
                <c:pt idx="37">
                  <c:v>770.95763888888905</c:v>
                </c:pt>
                <c:pt idx="38">
                  <c:v>810.19444444444525</c:v>
                </c:pt>
                <c:pt idx="39">
                  <c:v>867.01527777778392</c:v>
                </c:pt>
                <c:pt idx="40">
                  <c:v>966.13611111111095</c:v>
                </c:pt>
                <c:pt idx="41">
                  <c:v>1050.1868055555606</c:v>
                </c:pt>
                <c:pt idx="42">
                  <c:v>1134.2305555555577</c:v>
                </c:pt>
                <c:pt idx="43">
                  <c:v>1153.1444444444496</c:v>
                </c:pt>
                <c:pt idx="44">
                  <c:v>1156.0847222222219</c:v>
                </c:pt>
                <c:pt idx="45">
                  <c:v>1161.0534722222219</c:v>
                </c:pt>
                <c:pt idx="46">
                  <c:v>1169.0437500000044</c:v>
                </c:pt>
                <c:pt idx="47">
                  <c:v>1226.1513888888949</c:v>
                </c:pt>
                <c:pt idx="48">
                  <c:v>1251.0618055555606</c:v>
                </c:pt>
                <c:pt idx="49">
                  <c:v>2421.0416666666715</c:v>
                </c:pt>
                <c:pt idx="50">
                  <c:v>2422.0611111111139</c:v>
                </c:pt>
                <c:pt idx="51">
                  <c:v>2428.1458333333358</c:v>
                </c:pt>
              </c:numCache>
            </c:numRef>
          </c:xVal>
          <c:yVal>
            <c:numRef>
              <c:f>'samples without priming aerob'!$AH$874:$AH$925</c:f>
              <c:numCache>
                <c:formatCode>0.0</c:formatCode>
                <c:ptCount val="52"/>
                <c:pt idx="0">
                  <c:v>2.5647461390876871</c:v>
                </c:pt>
                <c:pt idx="1">
                  <c:v>3.478541984164877</c:v>
                </c:pt>
                <c:pt idx="2">
                  <c:v>3.430881984430139</c:v>
                </c:pt>
                <c:pt idx="3">
                  <c:v>5.1034495415031556</c:v>
                </c:pt>
                <c:pt idx="4">
                  <c:v>5.7095820309686083</c:v>
                </c:pt>
                <c:pt idx="5">
                  <c:v>6.4569882497040787</c:v>
                </c:pt>
                <c:pt idx="6">
                  <c:v>7.514460045018466</c:v>
                </c:pt>
                <c:pt idx="7">
                  <c:v>8.1406300747558991</c:v>
                </c:pt>
                <c:pt idx="8">
                  <c:v>8.466815501150581</c:v>
                </c:pt>
                <c:pt idx="9">
                  <c:v>8.8807757780784762</c:v>
                </c:pt>
                <c:pt idx="10">
                  <c:v>9.510570189718381</c:v>
                </c:pt>
                <c:pt idx="11">
                  <c:v>9.647834457372177</c:v>
                </c:pt>
                <c:pt idx="12">
                  <c:v>11.330762233306325</c:v>
                </c:pt>
                <c:pt idx="13">
                  <c:v>10.409918357310257</c:v>
                </c:pt>
                <c:pt idx="14">
                  <c:v>10.793114243008716</c:v>
                </c:pt>
                <c:pt idx="15">
                  <c:v>11.41791515538058</c:v>
                </c:pt>
                <c:pt idx="16">
                  <c:v>11.748526185937045</c:v>
                </c:pt>
                <c:pt idx="17">
                  <c:v>12.523228705071435</c:v>
                </c:pt>
                <c:pt idx="18">
                  <c:v>11.942571830914803</c:v>
                </c:pt>
                <c:pt idx="19">
                  <c:v>11.972987563917517</c:v>
                </c:pt>
                <c:pt idx="20">
                  <c:v>12.765571278998923</c:v>
                </c:pt>
                <c:pt idx="21">
                  <c:v>12.636547060351667</c:v>
                </c:pt>
                <c:pt idx="22">
                  <c:v>12.627070420256805</c:v>
                </c:pt>
                <c:pt idx="23">
                  <c:v>13.391344851217525</c:v>
                </c:pt>
                <c:pt idx="24">
                  <c:v>13.670736778699714</c:v>
                </c:pt>
                <c:pt idx="25">
                  <c:v>14.102210823097584</c:v>
                </c:pt>
                <c:pt idx="26">
                  <c:v>13.109147276973253</c:v>
                </c:pt>
                <c:pt idx="27">
                  <c:v>14.231035301785115</c:v>
                </c:pt>
                <c:pt idx="28">
                  <c:v>15.876276750425852</c:v>
                </c:pt>
                <c:pt idx="29">
                  <c:v>16.817505511495337</c:v>
                </c:pt>
                <c:pt idx="30">
                  <c:v>16.911254452839007</c:v>
                </c:pt>
                <c:pt idx="31">
                  <c:v>19.062703332151894</c:v>
                </c:pt>
                <c:pt idx="32">
                  <c:v>20.944986953710806</c:v>
                </c:pt>
                <c:pt idx="33">
                  <c:v>24.615848094472206</c:v>
                </c:pt>
                <c:pt idx="34">
                  <c:v>24.233901019905332</c:v>
                </c:pt>
                <c:pt idx="35">
                  <c:v>27.627516729630081</c:v>
                </c:pt>
                <c:pt idx="36">
                  <c:v>29.149137080951427</c:v>
                </c:pt>
                <c:pt idx="37">
                  <c:v>29.488654316986207</c:v>
                </c:pt>
                <c:pt idx="38">
                  <c:v>29.668886101994577</c:v>
                </c:pt>
                <c:pt idx="39">
                  <c:v>30.438988303017361</c:v>
                </c:pt>
                <c:pt idx="40">
                  <c:v>33.812817550276826</c:v>
                </c:pt>
                <c:pt idx="41">
                  <c:v>37.547441897743276</c:v>
                </c:pt>
                <c:pt idx="42">
                  <c:v>37.79977263079963</c:v>
                </c:pt>
                <c:pt idx="43">
                  <c:v>38.694227442630499</c:v>
                </c:pt>
                <c:pt idx="44">
                  <c:v>40.800107710358112</c:v>
                </c:pt>
                <c:pt idx="45">
                  <c:v>42.10227962606043</c:v>
                </c:pt>
                <c:pt idx="46">
                  <c:v>42.572128214358251</c:v>
                </c:pt>
                <c:pt idx="47">
                  <c:v>43.037362523398777</c:v>
                </c:pt>
                <c:pt idx="48">
                  <c:v>43.501012042160525</c:v>
                </c:pt>
                <c:pt idx="49">
                  <c:v>54.243304629480058</c:v>
                </c:pt>
                <c:pt idx="50">
                  <c:v>54.243304629480058</c:v>
                </c:pt>
                <c:pt idx="51">
                  <c:v>55.763141635134566</c:v>
                </c:pt>
              </c:numCache>
            </c:numRef>
          </c:yVal>
          <c:smooth val="0"/>
          <c:extLst>
            <c:ext xmlns:c16="http://schemas.microsoft.com/office/drawing/2014/chart" uri="{C3380CC4-5D6E-409C-BE32-E72D297353CC}">
              <c16:uniqueId val="{00000000-2C76-452B-B54A-73BAD534AEE7}"/>
            </c:ext>
          </c:extLst>
        </c:ser>
        <c:dLbls>
          <c:showLegendKey val="0"/>
          <c:showVal val="0"/>
          <c:showCatName val="0"/>
          <c:showSerName val="0"/>
          <c:showPercent val="0"/>
          <c:showBubbleSize val="0"/>
        </c:dLbls>
        <c:axId val="215520000"/>
        <c:axId val="215521536"/>
      </c:scatterChart>
      <c:valAx>
        <c:axId val="215520000"/>
        <c:scaling>
          <c:orientation val="minMax"/>
        </c:scaling>
        <c:delete val="0"/>
        <c:axPos val="b"/>
        <c:numFmt formatCode="0" sourceLinked="1"/>
        <c:majorTickMark val="out"/>
        <c:minorTickMark val="none"/>
        <c:tickLblPos val="nextTo"/>
        <c:crossAx val="215521536"/>
        <c:crosses val="autoZero"/>
        <c:crossBetween val="midCat"/>
      </c:valAx>
      <c:valAx>
        <c:axId val="215521536"/>
        <c:scaling>
          <c:orientation val="minMax"/>
        </c:scaling>
        <c:delete val="0"/>
        <c:axPos val="l"/>
        <c:numFmt formatCode="0.0" sourceLinked="1"/>
        <c:majorTickMark val="out"/>
        <c:minorTickMark val="none"/>
        <c:tickLblPos val="nextTo"/>
        <c:crossAx val="21552000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aerob'!$F$939:$F$991</c:f>
              <c:numCache>
                <c:formatCode>0</c:formatCode>
                <c:ptCount val="53"/>
                <c:pt idx="0">
                  <c:v>1</c:v>
                </c:pt>
                <c:pt idx="1">
                  <c:v>7.9694444444467081</c:v>
                </c:pt>
                <c:pt idx="2">
                  <c:v>14.21736111111386</c:v>
                </c:pt>
                <c:pt idx="3">
                  <c:v>30.075000000004366</c:v>
                </c:pt>
                <c:pt idx="4">
                  <c:v>37.259027777778101</c:v>
                </c:pt>
                <c:pt idx="5">
                  <c:v>56.100000000005821</c:v>
                </c:pt>
                <c:pt idx="6">
                  <c:v>69.034722222226264</c:v>
                </c:pt>
                <c:pt idx="7">
                  <c:v>82.989583333335759</c:v>
                </c:pt>
                <c:pt idx="8">
                  <c:v>92.224305555559113</c:v>
                </c:pt>
                <c:pt idx="9">
                  <c:v>97.995833333334303</c:v>
                </c:pt>
                <c:pt idx="10">
                  <c:v>104.99722222222772</c:v>
                </c:pt>
                <c:pt idx="11">
                  <c:v>112.08819444444816</c:v>
                </c:pt>
                <c:pt idx="12">
                  <c:v>119.03055555556057</c:v>
                </c:pt>
                <c:pt idx="13">
                  <c:v>127.99444444444816</c:v>
                </c:pt>
                <c:pt idx="14">
                  <c:v>134.00069444444671</c:v>
                </c:pt>
                <c:pt idx="15">
                  <c:v>145.01041666667152</c:v>
                </c:pt>
                <c:pt idx="16">
                  <c:v>155.03680555555911</c:v>
                </c:pt>
                <c:pt idx="17">
                  <c:v>162.00833333333867</c:v>
                </c:pt>
                <c:pt idx="18">
                  <c:v>169.00625000000582</c:v>
                </c:pt>
                <c:pt idx="19">
                  <c:v>175.98055555555766</c:v>
                </c:pt>
                <c:pt idx="20">
                  <c:v>182.97500000000582</c:v>
                </c:pt>
                <c:pt idx="21">
                  <c:v>189.96388888889487</c:v>
                </c:pt>
                <c:pt idx="22">
                  <c:v>195.97638888889196</c:v>
                </c:pt>
                <c:pt idx="23">
                  <c:v>202.95833333333576</c:v>
                </c:pt>
                <c:pt idx="24">
                  <c:v>209.95000000000437</c:v>
                </c:pt>
                <c:pt idx="25">
                  <c:v>216.95763888888905</c:v>
                </c:pt>
                <c:pt idx="26">
                  <c:v>223.98541666667006</c:v>
                </c:pt>
                <c:pt idx="27">
                  <c:v>231.94930555555766</c:v>
                </c:pt>
                <c:pt idx="28">
                  <c:v>273.19861111111095</c:v>
                </c:pt>
                <c:pt idx="29">
                  <c:v>302.14652777778247</c:v>
                </c:pt>
                <c:pt idx="30">
                  <c:v>316.01875000000291</c:v>
                </c:pt>
                <c:pt idx="31">
                  <c:v>343.17361111111677</c:v>
                </c:pt>
                <c:pt idx="32">
                  <c:v>404.05000000000291</c:v>
                </c:pt>
                <c:pt idx="33">
                  <c:v>477.03333333333285</c:v>
                </c:pt>
                <c:pt idx="34">
                  <c:v>649.23402777778392</c:v>
                </c:pt>
                <c:pt idx="35">
                  <c:v>722.2055555555562</c:v>
                </c:pt>
                <c:pt idx="36">
                  <c:v>743.22708333333867</c:v>
                </c:pt>
                <c:pt idx="37">
                  <c:v>750.0222222222219</c:v>
                </c:pt>
                <c:pt idx="38">
                  <c:v>770.95763888888905</c:v>
                </c:pt>
                <c:pt idx="39">
                  <c:v>810.19444444444525</c:v>
                </c:pt>
                <c:pt idx="40">
                  <c:v>867.01527777778392</c:v>
                </c:pt>
                <c:pt idx="41">
                  <c:v>966.13611111111095</c:v>
                </c:pt>
                <c:pt idx="42">
                  <c:v>1050.1881944444467</c:v>
                </c:pt>
                <c:pt idx="43">
                  <c:v>1134.2305555555577</c:v>
                </c:pt>
                <c:pt idx="44">
                  <c:v>1153.1458333333358</c:v>
                </c:pt>
                <c:pt idx="45">
                  <c:v>1156.0847222222219</c:v>
                </c:pt>
                <c:pt idx="46">
                  <c:v>1161.0534722222219</c:v>
                </c:pt>
                <c:pt idx="47">
                  <c:v>1169.0437500000044</c:v>
                </c:pt>
                <c:pt idx="48">
                  <c:v>1226.1513888888949</c:v>
                </c:pt>
                <c:pt idx="49">
                  <c:v>1251.0618055555606</c:v>
                </c:pt>
                <c:pt idx="50">
                  <c:v>2421.0423611111109</c:v>
                </c:pt>
                <c:pt idx="51">
                  <c:v>2422.0625</c:v>
                </c:pt>
                <c:pt idx="52">
                  <c:v>2428.1458333333358</c:v>
                </c:pt>
              </c:numCache>
            </c:numRef>
          </c:xVal>
          <c:yVal>
            <c:numRef>
              <c:f>'samples without priming aerob'!$AH$939:$AH$991</c:f>
              <c:numCache>
                <c:formatCode>0.0</c:formatCode>
                <c:ptCount val="53"/>
                <c:pt idx="0">
                  <c:v>2.7945621013715298</c:v>
                </c:pt>
                <c:pt idx="1">
                  <c:v>3.3785804224915741</c:v>
                </c:pt>
                <c:pt idx="2">
                  <c:v>3.4039522475257677</c:v>
                </c:pt>
                <c:pt idx="3">
                  <c:v>5.0702524835300906</c:v>
                </c:pt>
                <c:pt idx="4">
                  <c:v>5.5452201134397852</c:v>
                </c:pt>
                <c:pt idx="5">
                  <c:v>6.4115692369445494</c:v>
                </c:pt>
                <c:pt idx="6">
                  <c:v>7.1806102107223202</c:v>
                </c:pt>
                <c:pt idx="7">
                  <c:v>7.6087246827441541</c:v>
                </c:pt>
                <c:pt idx="8">
                  <c:v>8.1397823751516043</c:v>
                </c:pt>
                <c:pt idx="9">
                  <c:v>8.5746430124973614</c:v>
                </c:pt>
                <c:pt idx="10">
                  <c:v>9.1247152190037379</c:v>
                </c:pt>
                <c:pt idx="11">
                  <c:v>9.3978903632615012</c:v>
                </c:pt>
                <c:pt idx="12">
                  <c:v>9.0032229157339323</c:v>
                </c:pt>
                <c:pt idx="13">
                  <c:v>10.208997687175396</c:v>
                </c:pt>
                <c:pt idx="14">
                  <c:v>10.32271905708398</c:v>
                </c:pt>
                <c:pt idx="15">
                  <c:v>11.683363286846308</c:v>
                </c:pt>
                <c:pt idx="16">
                  <c:v>11.623529929504867</c:v>
                </c:pt>
                <c:pt idx="17">
                  <c:v>12.330314341413203</c:v>
                </c:pt>
                <c:pt idx="18">
                  <c:v>12.575383931206732</c:v>
                </c:pt>
                <c:pt idx="19">
                  <c:v>12.36581922243551</c:v>
                </c:pt>
                <c:pt idx="20">
                  <c:v>12.572703002126312</c:v>
                </c:pt>
                <c:pt idx="21">
                  <c:v>13.798035802588766</c:v>
                </c:pt>
                <c:pt idx="22">
                  <c:v>14.019660041564373</c:v>
                </c:pt>
                <c:pt idx="23">
                  <c:v>14.763218509118184</c:v>
                </c:pt>
                <c:pt idx="24">
                  <c:v>15.479701027834889</c:v>
                </c:pt>
                <c:pt idx="25">
                  <c:v>15.862302942117342</c:v>
                </c:pt>
                <c:pt idx="26">
                  <c:v>15.557631227990273</c:v>
                </c:pt>
                <c:pt idx="27">
                  <c:v>17.069661945981775</c:v>
                </c:pt>
                <c:pt idx="28">
                  <c:v>18.800298241702059</c:v>
                </c:pt>
                <c:pt idx="29">
                  <c:v>19.251208650863045</c:v>
                </c:pt>
                <c:pt idx="30">
                  <c:v>19.858690597497731</c:v>
                </c:pt>
                <c:pt idx="31">
                  <c:v>19.710388015697578</c:v>
                </c:pt>
                <c:pt idx="32">
                  <c:v>21.331222920078233</c:v>
                </c:pt>
                <c:pt idx="33">
                  <c:v>22.654107431547981</c:v>
                </c:pt>
                <c:pt idx="34">
                  <c:v>25.195819583492405</c:v>
                </c:pt>
                <c:pt idx="35">
                  <c:v>26.085937121062411</c:v>
                </c:pt>
                <c:pt idx="36">
                  <c:v>29.269654251901247</c:v>
                </c:pt>
                <c:pt idx="37">
                  <c:v>31.003180246557438</c:v>
                </c:pt>
                <c:pt idx="38">
                  <c:v>31.465281428633357</c:v>
                </c:pt>
                <c:pt idx="39">
                  <c:v>32.519446616066929</c:v>
                </c:pt>
                <c:pt idx="40">
                  <c:v>32.882443291720662</c:v>
                </c:pt>
                <c:pt idx="41">
                  <c:v>35.300895361877821</c:v>
                </c:pt>
                <c:pt idx="42">
                  <c:v>37.258703197505994</c:v>
                </c:pt>
                <c:pt idx="43">
                  <c:v>38.620959080726855</c:v>
                </c:pt>
                <c:pt idx="44">
                  <c:v>39.198464099530653</c:v>
                </c:pt>
                <c:pt idx="45">
                  <c:v>41.518073212182244</c:v>
                </c:pt>
                <c:pt idx="46">
                  <c:v>42.870348972582157</c:v>
                </c:pt>
                <c:pt idx="47">
                  <c:v>43.442639948864645</c:v>
                </c:pt>
                <c:pt idx="48">
                  <c:v>44.64358587853993</c:v>
                </c:pt>
                <c:pt idx="49">
                  <c:v>44.551247204992713</c:v>
                </c:pt>
                <c:pt idx="50">
                  <c:v>54.252165418417405</c:v>
                </c:pt>
                <c:pt idx="51">
                  <c:v>54.252165418417405</c:v>
                </c:pt>
                <c:pt idx="52">
                  <c:v>55.729086453873009</c:v>
                </c:pt>
              </c:numCache>
            </c:numRef>
          </c:yVal>
          <c:smooth val="0"/>
          <c:extLst>
            <c:ext xmlns:c16="http://schemas.microsoft.com/office/drawing/2014/chart" uri="{C3380CC4-5D6E-409C-BE32-E72D297353CC}">
              <c16:uniqueId val="{00000000-7608-4CD0-8AEF-BE113675AC94}"/>
            </c:ext>
          </c:extLst>
        </c:ser>
        <c:dLbls>
          <c:showLegendKey val="0"/>
          <c:showVal val="0"/>
          <c:showCatName val="0"/>
          <c:showSerName val="0"/>
          <c:showPercent val="0"/>
          <c:showBubbleSize val="0"/>
        </c:dLbls>
        <c:axId val="215549824"/>
        <c:axId val="215551360"/>
      </c:scatterChart>
      <c:valAx>
        <c:axId val="215549824"/>
        <c:scaling>
          <c:orientation val="minMax"/>
        </c:scaling>
        <c:delete val="0"/>
        <c:axPos val="b"/>
        <c:numFmt formatCode="0" sourceLinked="1"/>
        <c:majorTickMark val="out"/>
        <c:minorTickMark val="none"/>
        <c:tickLblPos val="nextTo"/>
        <c:crossAx val="215551360"/>
        <c:crosses val="autoZero"/>
        <c:crossBetween val="midCat"/>
      </c:valAx>
      <c:valAx>
        <c:axId val="215551360"/>
        <c:scaling>
          <c:orientation val="minMax"/>
        </c:scaling>
        <c:delete val="0"/>
        <c:axPos val="l"/>
        <c:numFmt formatCode="0.0" sourceLinked="1"/>
        <c:majorTickMark val="out"/>
        <c:minorTickMark val="none"/>
        <c:tickLblPos val="nextTo"/>
        <c:crossAx val="21554982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aerob'!$F$1006:$F$1057</c:f>
              <c:numCache>
                <c:formatCode>0</c:formatCode>
                <c:ptCount val="52"/>
                <c:pt idx="0">
                  <c:v>1</c:v>
                </c:pt>
                <c:pt idx="1">
                  <c:v>7.9673611111065838</c:v>
                </c:pt>
                <c:pt idx="2">
                  <c:v>14.215972222220444</c:v>
                </c:pt>
                <c:pt idx="3">
                  <c:v>30.072916666664241</c:v>
                </c:pt>
                <c:pt idx="4">
                  <c:v>37.257638888884685</c:v>
                </c:pt>
                <c:pt idx="5">
                  <c:v>56.115277777775191</c:v>
                </c:pt>
                <c:pt idx="6">
                  <c:v>69.026388888887595</c:v>
                </c:pt>
                <c:pt idx="7">
                  <c:v>82.983333333329938</c:v>
                </c:pt>
                <c:pt idx="8">
                  <c:v>92.215972222220444</c:v>
                </c:pt>
                <c:pt idx="9">
                  <c:v>97.988194444442343</c:v>
                </c:pt>
                <c:pt idx="10">
                  <c:v>104.98958333332848</c:v>
                </c:pt>
                <c:pt idx="11">
                  <c:v>112.07986111110949</c:v>
                </c:pt>
                <c:pt idx="12">
                  <c:v>119.02986111110658</c:v>
                </c:pt>
                <c:pt idx="13">
                  <c:v>127.9868055555562</c:v>
                </c:pt>
                <c:pt idx="14">
                  <c:v>133.9951388888876</c:v>
                </c:pt>
                <c:pt idx="15">
                  <c:v>145.0041666666657</c:v>
                </c:pt>
                <c:pt idx="16">
                  <c:v>155.02916666666715</c:v>
                </c:pt>
                <c:pt idx="17">
                  <c:v>162</c:v>
                </c:pt>
                <c:pt idx="18">
                  <c:v>168.99861111110658</c:v>
                </c:pt>
                <c:pt idx="19">
                  <c:v>176.13958333332994</c:v>
                </c:pt>
                <c:pt idx="20">
                  <c:v>182.96666666666715</c:v>
                </c:pt>
                <c:pt idx="21">
                  <c:v>189.9555555555562</c:v>
                </c:pt>
                <c:pt idx="22">
                  <c:v>195.96805555555329</c:v>
                </c:pt>
                <c:pt idx="23">
                  <c:v>202.94999999999709</c:v>
                </c:pt>
                <c:pt idx="24">
                  <c:v>209.9423611111124</c:v>
                </c:pt>
                <c:pt idx="25">
                  <c:v>216.95624999999563</c:v>
                </c:pt>
                <c:pt idx="26">
                  <c:v>223.9777777777781</c:v>
                </c:pt>
                <c:pt idx="27">
                  <c:v>231.94861111111095</c:v>
                </c:pt>
                <c:pt idx="28">
                  <c:v>273.19097222221899</c:v>
                </c:pt>
                <c:pt idx="29">
                  <c:v>302.1381944444438</c:v>
                </c:pt>
                <c:pt idx="30">
                  <c:v>316.01180555555038</c:v>
                </c:pt>
                <c:pt idx="31">
                  <c:v>404.04166666666424</c:v>
                </c:pt>
                <c:pt idx="32">
                  <c:v>477.03125</c:v>
                </c:pt>
                <c:pt idx="33">
                  <c:v>649.22569444444525</c:v>
                </c:pt>
                <c:pt idx="34">
                  <c:v>723.08611111110804</c:v>
                </c:pt>
                <c:pt idx="35">
                  <c:v>743.21875</c:v>
                </c:pt>
                <c:pt idx="36">
                  <c:v>750.01388888889051</c:v>
                </c:pt>
                <c:pt idx="37">
                  <c:v>770.94930555555038</c:v>
                </c:pt>
                <c:pt idx="38">
                  <c:v>810.18611111110658</c:v>
                </c:pt>
                <c:pt idx="39">
                  <c:v>867.00694444444525</c:v>
                </c:pt>
                <c:pt idx="40">
                  <c:v>966.12777777777956</c:v>
                </c:pt>
                <c:pt idx="41">
                  <c:v>1050.179861111108</c:v>
                </c:pt>
                <c:pt idx="42">
                  <c:v>1134.2229166666657</c:v>
                </c:pt>
                <c:pt idx="43">
                  <c:v>1153.1374999999971</c:v>
                </c:pt>
                <c:pt idx="44">
                  <c:v>1156.0770833333299</c:v>
                </c:pt>
                <c:pt idx="45">
                  <c:v>1161.0451388888905</c:v>
                </c:pt>
                <c:pt idx="46">
                  <c:v>1169.0361111111124</c:v>
                </c:pt>
                <c:pt idx="47">
                  <c:v>1226.1437499999956</c:v>
                </c:pt>
                <c:pt idx="48">
                  <c:v>1251.0534722222219</c:v>
                </c:pt>
                <c:pt idx="49">
                  <c:v>2421.0340277777796</c:v>
                </c:pt>
                <c:pt idx="50">
                  <c:v>2422.054861111108</c:v>
                </c:pt>
                <c:pt idx="51">
                  <c:v>2428.1368055555504</c:v>
                </c:pt>
              </c:numCache>
            </c:numRef>
          </c:xVal>
          <c:yVal>
            <c:numRef>
              <c:f>'samples without priming aerob'!$AH$1006:$AH$1057</c:f>
              <c:numCache>
                <c:formatCode>0.0</c:formatCode>
                <c:ptCount val="52"/>
                <c:pt idx="0">
                  <c:v>0</c:v>
                </c:pt>
                <c:pt idx="1">
                  <c:v>1.9626864313541912</c:v>
                </c:pt>
                <c:pt idx="2">
                  <c:v>2.1589264878739582</c:v>
                </c:pt>
                <c:pt idx="3">
                  <c:v>3.8563657240830542</c:v>
                </c:pt>
                <c:pt idx="4">
                  <c:v>5.229579110831633</c:v>
                </c:pt>
                <c:pt idx="5">
                  <c:v>6.0071826738694147</c:v>
                </c:pt>
                <c:pt idx="6">
                  <c:v>6.6743236243694115</c:v>
                </c:pt>
                <c:pt idx="7">
                  <c:v>7.5050350016361573</c:v>
                </c:pt>
                <c:pt idx="8">
                  <c:v>7.8645367659935346</c:v>
                </c:pt>
                <c:pt idx="9">
                  <c:v>8.0893626657854778</c:v>
                </c:pt>
                <c:pt idx="10">
                  <c:v>8.8577562070485225</c:v>
                </c:pt>
                <c:pt idx="11">
                  <c:v>9.0030347584993464</c:v>
                </c:pt>
                <c:pt idx="12">
                  <c:v>8.7717126581250255</c:v>
                </c:pt>
                <c:pt idx="13">
                  <c:v>9.5338787783134382</c:v>
                </c:pt>
                <c:pt idx="14">
                  <c:v>9.7464902663494133</c:v>
                </c:pt>
                <c:pt idx="15">
                  <c:v>10.71843309443493</c:v>
                </c:pt>
                <c:pt idx="16">
                  <c:v>11.35098208340138</c:v>
                </c:pt>
                <c:pt idx="17">
                  <c:v>11.866152438841047</c:v>
                </c:pt>
                <c:pt idx="18">
                  <c:v>11.85169932329463</c:v>
                </c:pt>
                <c:pt idx="19">
                  <c:v>12.011241650920267</c:v>
                </c:pt>
                <c:pt idx="20">
                  <c:v>12.022234385602204</c:v>
                </c:pt>
                <c:pt idx="21">
                  <c:v>12.333898867121528</c:v>
                </c:pt>
                <c:pt idx="22">
                  <c:v>12.735375754721408</c:v>
                </c:pt>
                <c:pt idx="23">
                  <c:v>12.346306103748017</c:v>
                </c:pt>
                <c:pt idx="24">
                  <c:v>12.543171006367132</c:v>
                </c:pt>
                <c:pt idx="25">
                  <c:v>13.008514388324972</c:v>
                </c:pt>
                <c:pt idx="26">
                  <c:v>12.831078904986905</c:v>
                </c:pt>
                <c:pt idx="27">
                  <c:v>13.514942724567064</c:v>
                </c:pt>
                <c:pt idx="28">
                  <c:v>15.415912769091733</c:v>
                </c:pt>
                <c:pt idx="29">
                  <c:v>16.003158772639232</c:v>
                </c:pt>
                <c:pt idx="30">
                  <c:v>16.184124959565384</c:v>
                </c:pt>
                <c:pt idx="31">
                  <c:v>19.912257097219225</c:v>
                </c:pt>
                <c:pt idx="32">
                  <c:v>21.578913799368994</c:v>
                </c:pt>
                <c:pt idx="33">
                  <c:v>24.723164206320575</c:v>
                </c:pt>
                <c:pt idx="34">
                  <c:v>26.753850605240853</c:v>
                </c:pt>
                <c:pt idx="35">
                  <c:v>30.755070773333408</c:v>
                </c:pt>
                <c:pt idx="36">
                  <c:v>32.126719196732722</c:v>
                </c:pt>
                <c:pt idx="37">
                  <c:v>33.01564071685884</c:v>
                </c:pt>
                <c:pt idx="38">
                  <c:v>34.080556368830173</c:v>
                </c:pt>
                <c:pt idx="39">
                  <c:v>34.754939131102176</c:v>
                </c:pt>
                <c:pt idx="40">
                  <c:v>37.633083127505344</c:v>
                </c:pt>
                <c:pt idx="41">
                  <c:v>39.434183102080297</c:v>
                </c:pt>
                <c:pt idx="42">
                  <c:v>41.067972994113191</c:v>
                </c:pt>
                <c:pt idx="43">
                  <c:v>41.798927929610592</c:v>
                </c:pt>
                <c:pt idx="44">
                  <c:v>44.737186586014822</c:v>
                </c:pt>
                <c:pt idx="45">
                  <c:v>45.844684028503842</c:v>
                </c:pt>
                <c:pt idx="46">
                  <c:v>46.659149371636843</c:v>
                </c:pt>
                <c:pt idx="47">
                  <c:v>47.537214312395854</c:v>
                </c:pt>
                <c:pt idx="48">
                  <c:v>48.382383891753236</c:v>
                </c:pt>
                <c:pt idx="49">
                  <c:v>61.902872778177375</c:v>
                </c:pt>
                <c:pt idx="50">
                  <c:v>61.902872778177375</c:v>
                </c:pt>
                <c:pt idx="51">
                  <c:v>63.56134370573492</c:v>
                </c:pt>
              </c:numCache>
            </c:numRef>
          </c:yVal>
          <c:smooth val="0"/>
          <c:extLst>
            <c:ext xmlns:c16="http://schemas.microsoft.com/office/drawing/2014/chart" uri="{C3380CC4-5D6E-409C-BE32-E72D297353CC}">
              <c16:uniqueId val="{00000000-7321-4BA1-AFD5-0DA44DF47272}"/>
            </c:ext>
          </c:extLst>
        </c:ser>
        <c:dLbls>
          <c:showLegendKey val="0"/>
          <c:showVal val="0"/>
          <c:showCatName val="0"/>
          <c:showSerName val="0"/>
          <c:showPercent val="0"/>
          <c:showBubbleSize val="0"/>
        </c:dLbls>
        <c:axId val="215563264"/>
        <c:axId val="215577344"/>
      </c:scatterChart>
      <c:valAx>
        <c:axId val="215563264"/>
        <c:scaling>
          <c:orientation val="minMax"/>
        </c:scaling>
        <c:delete val="0"/>
        <c:axPos val="b"/>
        <c:numFmt formatCode="0" sourceLinked="1"/>
        <c:majorTickMark val="out"/>
        <c:minorTickMark val="none"/>
        <c:tickLblPos val="nextTo"/>
        <c:crossAx val="215577344"/>
        <c:crosses val="autoZero"/>
        <c:crossBetween val="midCat"/>
      </c:valAx>
      <c:valAx>
        <c:axId val="215577344"/>
        <c:scaling>
          <c:orientation val="minMax"/>
        </c:scaling>
        <c:delete val="0"/>
        <c:axPos val="l"/>
        <c:numFmt formatCode="0.0" sourceLinked="1"/>
        <c:majorTickMark val="out"/>
        <c:minorTickMark val="none"/>
        <c:tickLblPos val="nextTo"/>
        <c:crossAx val="21556326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aerob'!$F$1071:$F$1122</c:f>
              <c:numCache>
                <c:formatCode>0</c:formatCode>
                <c:ptCount val="52"/>
                <c:pt idx="0">
                  <c:v>1</c:v>
                </c:pt>
                <c:pt idx="1">
                  <c:v>7.9680555555532919</c:v>
                </c:pt>
                <c:pt idx="2">
                  <c:v>14.216666666667152</c:v>
                </c:pt>
                <c:pt idx="3">
                  <c:v>30.073611111110949</c:v>
                </c:pt>
                <c:pt idx="4">
                  <c:v>37.258333333331393</c:v>
                </c:pt>
                <c:pt idx="5">
                  <c:v>56.116666666668607</c:v>
                </c:pt>
                <c:pt idx="6">
                  <c:v>69.027777777781012</c:v>
                </c:pt>
                <c:pt idx="7">
                  <c:v>82.984722222223354</c:v>
                </c:pt>
                <c:pt idx="8">
                  <c:v>92.21736111111386</c:v>
                </c:pt>
                <c:pt idx="9">
                  <c:v>97.989583333335759</c:v>
                </c:pt>
                <c:pt idx="10">
                  <c:v>104.9909722222219</c:v>
                </c:pt>
                <c:pt idx="11">
                  <c:v>112.08125000000291</c:v>
                </c:pt>
                <c:pt idx="12">
                  <c:v>119.03125</c:v>
                </c:pt>
                <c:pt idx="13">
                  <c:v>127.98750000000291</c:v>
                </c:pt>
                <c:pt idx="14">
                  <c:v>133.99652777778101</c:v>
                </c:pt>
                <c:pt idx="15">
                  <c:v>145.00763888889196</c:v>
                </c:pt>
                <c:pt idx="16">
                  <c:v>155.0354166666657</c:v>
                </c:pt>
                <c:pt idx="17">
                  <c:v>162.00138888889342</c:v>
                </c:pt>
                <c:pt idx="18">
                  <c:v>168.99930555555329</c:v>
                </c:pt>
                <c:pt idx="19">
                  <c:v>175.97638888889196</c:v>
                </c:pt>
                <c:pt idx="20">
                  <c:v>182.97916666666424</c:v>
                </c:pt>
                <c:pt idx="21">
                  <c:v>190.05138888888905</c:v>
                </c:pt>
                <c:pt idx="22">
                  <c:v>195.96875</c:v>
                </c:pt>
                <c:pt idx="23">
                  <c:v>202.9506944444438</c:v>
                </c:pt>
                <c:pt idx="24">
                  <c:v>209.94861111111095</c:v>
                </c:pt>
                <c:pt idx="25">
                  <c:v>216.95763888888905</c:v>
                </c:pt>
                <c:pt idx="26">
                  <c:v>223.97847222222481</c:v>
                </c:pt>
                <c:pt idx="27">
                  <c:v>231.95000000000437</c:v>
                </c:pt>
                <c:pt idx="28">
                  <c:v>273.1916666666657</c:v>
                </c:pt>
                <c:pt idx="29">
                  <c:v>302.13958333333721</c:v>
                </c:pt>
                <c:pt idx="30">
                  <c:v>316.0131944444438</c:v>
                </c:pt>
                <c:pt idx="31">
                  <c:v>404.04236111111095</c:v>
                </c:pt>
                <c:pt idx="32">
                  <c:v>477.03194444444671</c:v>
                </c:pt>
                <c:pt idx="33">
                  <c:v>649.22569444444525</c:v>
                </c:pt>
                <c:pt idx="34">
                  <c:v>723.08680555555475</c:v>
                </c:pt>
                <c:pt idx="35">
                  <c:v>743.21944444444671</c:v>
                </c:pt>
                <c:pt idx="36">
                  <c:v>750.01458333333721</c:v>
                </c:pt>
                <c:pt idx="37">
                  <c:v>770.95000000000437</c:v>
                </c:pt>
                <c:pt idx="38">
                  <c:v>810.18611111111386</c:v>
                </c:pt>
                <c:pt idx="39">
                  <c:v>884.04305555555766</c:v>
                </c:pt>
                <c:pt idx="40">
                  <c:v>966.12847222222626</c:v>
                </c:pt>
                <c:pt idx="41">
                  <c:v>1050.1861111111139</c:v>
                </c:pt>
                <c:pt idx="42">
                  <c:v>1134.2236111111124</c:v>
                </c:pt>
                <c:pt idx="43">
                  <c:v>1153.1381944444438</c:v>
                </c:pt>
                <c:pt idx="44">
                  <c:v>1156.0777777777766</c:v>
                </c:pt>
                <c:pt idx="45">
                  <c:v>1161.0458333333372</c:v>
                </c:pt>
                <c:pt idx="46">
                  <c:v>1169.0368055555591</c:v>
                </c:pt>
                <c:pt idx="47">
                  <c:v>1226.1444444444423</c:v>
                </c:pt>
                <c:pt idx="48">
                  <c:v>1251.0541666666686</c:v>
                </c:pt>
                <c:pt idx="49">
                  <c:v>2421.0347222222263</c:v>
                </c:pt>
                <c:pt idx="50">
                  <c:v>2422.0562500000015</c:v>
                </c:pt>
                <c:pt idx="51">
                  <c:v>2428.1375000000044</c:v>
                </c:pt>
              </c:numCache>
            </c:numRef>
          </c:xVal>
          <c:yVal>
            <c:numRef>
              <c:f>'samples without priming aerob'!$AH$1071:$AH$1122</c:f>
              <c:numCache>
                <c:formatCode>0.0</c:formatCode>
                <c:ptCount val="52"/>
                <c:pt idx="0">
                  <c:v>1.3964399606462841</c:v>
                </c:pt>
                <c:pt idx="1">
                  <c:v>1.4102965591268857</c:v>
                </c:pt>
                <c:pt idx="2">
                  <c:v>2.153777422915665</c:v>
                </c:pt>
                <c:pt idx="3">
                  <c:v>3.9729118150940437</c:v>
                </c:pt>
                <c:pt idx="4">
                  <c:v>4.4494144131402011</c:v>
                </c:pt>
                <c:pt idx="5">
                  <c:v>5.8664377189274788</c:v>
                </c:pt>
                <c:pt idx="6">
                  <c:v>6.7982761598884691</c:v>
                </c:pt>
                <c:pt idx="7">
                  <c:v>7.3490943846538963</c:v>
                </c:pt>
                <c:pt idx="8">
                  <c:v>7.6182577782088234</c:v>
                </c:pt>
                <c:pt idx="9">
                  <c:v>8.2246847228411646</c:v>
                </c:pt>
                <c:pt idx="10">
                  <c:v>8.8010797027521246</c:v>
                </c:pt>
                <c:pt idx="11">
                  <c:v>8.9564226551730748</c:v>
                </c:pt>
                <c:pt idx="12">
                  <c:v>8.8229632539452219</c:v>
                </c:pt>
                <c:pt idx="13">
                  <c:v>9.9082112267684384</c:v>
                </c:pt>
                <c:pt idx="14">
                  <c:v>9.9880755019286056</c:v>
                </c:pt>
                <c:pt idx="15">
                  <c:v>11.033508927291221</c:v>
                </c:pt>
                <c:pt idx="16">
                  <c:v>11.539567211836165</c:v>
                </c:pt>
                <c:pt idx="17">
                  <c:v>11.736302665120689</c:v>
                </c:pt>
                <c:pt idx="18">
                  <c:v>11.936418786696315</c:v>
                </c:pt>
                <c:pt idx="19">
                  <c:v>11.964969019129244</c:v>
                </c:pt>
                <c:pt idx="20">
                  <c:v>12.235484177260359</c:v>
                </c:pt>
                <c:pt idx="21">
                  <c:v>12.372244482043866</c:v>
                </c:pt>
                <c:pt idx="22">
                  <c:v>12.533905525335399</c:v>
                </c:pt>
                <c:pt idx="23">
                  <c:v>12.729614943674322</c:v>
                </c:pt>
                <c:pt idx="24">
                  <c:v>12.770556005927759</c:v>
                </c:pt>
                <c:pt idx="25">
                  <c:v>13.82612496261558</c:v>
                </c:pt>
                <c:pt idx="26">
                  <c:v>12.896576621491043</c:v>
                </c:pt>
                <c:pt idx="27">
                  <c:v>13.611499279638378</c:v>
                </c:pt>
                <c:pt idx="28">
                  <c:v>15.811399982665902</c:v>
                </c:pt>
                <c:pt idx="29">
                  <c:v>16.746856821999803</c:v>
                </c:pt>
                <c:pt idx="30">
                  <c:v>17.004499256124578</c:v>
                </c:pt>
                <c:pt idx="31">
                  <c:v>20.92142150429029</c:v>
                </c:pt>
                <c:pt idx="32">
                  <c:v>22.087927022106523</c:v>
                </c:pt>
                <c:pt idx="33">
                  <c:v>26.272607828433948</c:v>
                </c:pt>
                <c:pt idx="34">
                  <c:v>27.625678214892066</c:v>
                </c:pt>
                <c:pt idx="35">
                  <c:v>31.767247068355537</c:v>
                </c:pt>
                <c:pt idx="36">
                  <c:v>32.97852803478721</c:v>
                </c:pt>
                <c:pt idx="37">
                  <c:v>33.752564427955278</c:v>
                </c:pt>
                <c:pt idx="38">
                  <c:v>34.520142131155062</c:v>
                </c:pt>
                <c:pt idx="39">
                  <c:v>36.013036052263104</c:v>
                </c:pt>
                <c:pt idx="40">
                  <c:v>38.128054066184987</c:v>
                </c:pt>
                <c:pt idx="41">
                  <c:v>40.912055496958288</c:v>
                </c:pt>
                <c:pt idx="42">
                  <c:v>41.671388570691306</c:v>
                </c:pt>
                <c:pt idx="43">
                  <c:v>42.893819581250249</c:v>
                </c:pt>
                <c:pt idx="44">
                  <c:v>45.792195960802374</c:v>
                </c:pt>
                <c:pt idx="45">
                  <c:v>46.816990683090616</c:v>
                </c:pt>
                <c:pt idx="46">
                  <c:v>47.659789813630731</c:v>
                </c:pt>
                <c:pt idx="47">
                  <c:v>48.486985627318241</c:v>
                </c:pt>
                <c:pt idx="48">
                  <c:v>49.080292297441979</c:v>
                </c:pt>
                <c:pt idx="49">
                  <c:v>63.306383793834193</c:v>
                </c:pt>
                <c:pt idx="50">
                  <c:v>63.306383793834193</c:v>
                </c:pt>
                <c:pt idx="51">
                  <c:v>65.042685336027105</c:v>
                </c:pt>
              </c:numCache>
            </c:numRef>
          </c:yVal>
          <c:smooth val="0"/>
          <c:extLst>
            <c:ext xmlns:c16="http://schemas.microsoft.com/office/drawing/2014/chart" uri="{C3380CC4-5D6E-409C-BE32-E72D297353CC}">
              <c16:uniqueId val="{00000000-1BC4-427F-87C0-DC3D1475DCC7}"/>
            </c:ext>
          </c:extLst>
        </c:ser>
        <c:dLbls>
          <c:showLegendKey val="0"/>
          <c:showVal val="0"/>
          <c:showCatName val="0"/>
          <c:showSerName val="0"/>
          <c:showPercent val="0"/>
          <c:showBubbleSize val="0"/>
        </c:dLbls>
        <c:axId val="215609728"/>
        <c:axId val="215611264"/>
      </c:scatterChart>
      <c:valAx>
        <c:axId val="215609728"/>
        <c:scaling>
          <c:orientation val="minMax"/>
        </c:scaling>
        <c:delete val="0"/>
        <c:axPos val="b"/>
        <c:numFmt formatCode="0" sourceLinked="1"/>
        <c:majorTickMark val="out"/>
        <c:minorTickMark val="none"/>
        <c:tickLblPos val="nextTo"/>
        <c:crossAx val="215611264"/>
        <c:crosses val="autoZero"/>
        <c:crossBetween val="midCat"/>
      </c:valAx>
      <c:valAx>
        <c:axId val="215611264"/>
        <c:scaling>
          <c:orientation val="minMax"/>
        </c:scaling>
        <c:delete val="0"/>
        <c:axPos val="l"/>
        <c:numFmt formatCode="0.0" sourceLinked="1"/>
        <c:majorTickMark val="out"/>
        <c:minorTickMark val="none"/>
        <c:tickLblPos val="nextTo"/>
        <c:crossAx val="21560972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aerob'!$F$1136:$F$1187</c:f>
              <c:numCache>
                <c:formatCode>0</c:formatCode>
                <c:ptCount val="52"/>
                <c:pt idx="0">
                  <c:v>1</c:v>
                </c:pt>
                <c:pt idx="1">
                  <c:v>7.9680555555605679</c:v>
                </c:pt>
                <c:pt idx="2">
                  <c:v>14.216666666667152</c:v>
                </c:pt>
                <c:pt idx="3">
                  <c:v>30.073611111110949</c:v>
                </c:pt>
                <c:pt idx="4">
                  <c:v>37.258333333331393</c:v>
                </c:pt>
                <c:pt idx="5">
                  <c:v>56.117361111115315</c:v>
                </c:pt>
                <c:pt idx="6">
                  <c:v>69.028472222220444</c:v>
                </c:pt>
                <c:pt idx="7">
                  <c:v>82.990972222221899</c:v>
                </c:pt>
                <c:pt idx="8">
                  <c:v>92.21736111111386</c:v>
                </c:pt>
                <c:pt idx="9">
                  <c:v>97.990277777782467</c:v>
                </c:pt>
                <c:pt idx="10">
                  <c:v>104.9909722222219</c:v>
                </c:pt>
                <c:pt idx="11">
                  <c:v>112.08194444444234</c:v>
                </c:pt>
                <c:pt idx="12">
                  <c:v>119.03263888889342</c:v>
                </c:pt>
                <c:pt idx="13">
                  <c:v>127.98750000000291</c:v>
                </c:pt>
                <c:pt idx="14">
                  <c:v>133.99722222222044</c:v>
                </c:pt>
                <c:pt idx="15">
                  <c:v>145.00347222222626</c:v>
                </c:pt>
                <c:pt idx="16">
                  <c:v>155.0354166666657</c:v>
                </c:pt>
                <c:pt idx="17">
                  <c:v>162.00138888889342</c:v>
                </c:pt>
                <c:pt idx="18">
                  <c:v>169</c:v>
                </c:pt>
                <c:pt idx="19">
                  <c:v>175.97638888889196</c:v>
                </c:pt>
                <c:pt idx="20">
                  <c:v>182.96805555556057</c:v>
                </c:pt>
                <c:pt idx="21">
                  <c:v>190.04722222222335</c:v>
                </c:pt>
                <c:pt idx="22">
                  <c:v>195.96944444444671</c:v>
                </c:pt>
                <c:pt idx="23">
                  <c:v>202.9506944444438</c:v>
                </c:pt>
                <c:pt idx="24">
                  <c:v>209.94374999999854</c:v>
                </c:pt>
                <c:pt idx="25">
                  <c:v>216.95833333333576</c:v>
                </c:pt>
                <c:pt idx="26">
                  <c:v>223.97916666667152</c:v>
                </c:pt>
                <c:pt idx="27">
                  <c:v>232.08125000000291</c:v>
                </c:pt>
                <c:pt idx="28">
                  <c:v>273.1923611111124</c:v>
                </c:pt>
                <c:pt idx="29">
                  <c:v>302.14027777777665</c:v>
                </c:pt>
                <c:pt idx="30">
                  <c:v>316.0131944444438</c:v>
                </c:pt>
                <c:pt idx="31">
                  <c:v>404.04236111111095</c:v>
                </c:pt>
                <c:pt idx="32">
                  <c:v>477.03194444444671</c:v>
                </c:pt>
                <c:pt idx="33">
                  <c:v>649.22569444444525</c:v>
                </c:pt>
                <c:pt idx="34">
                  <c:v>723.08819444444816</c:v>
                </c:pt>
                <c:pt idx="35">
                  <c:v>743.21944444444671</c:v>
                </c:pt>
                <c:pt idx="36">
                  <c:v>750.01458333333721</c:v>
                </c:pt>
                <c:pt idx="37">
                  <c:v>770.9506944444438</c:v>
                </c:pt>
                <c:pt idx="38">
                  <c:v>810.18611111111386</c:v>
                </c:pt>
                <c:pt idx="39">
                  <c:v>884.04583333333721</c:v>
                </c:pt>
                <c:pt idx="40">
                  <c:v>966.12847222222626</c:v>
                </c:pt>
                <c:pt idx="41">
                  <c:v>1050.1861111111139</c:v>
                </c:pt>
                <c:pt idx="42">
                  <c:v>1134.2236111111124</c:v>
                </c:pt>
                <c:pt idx="43">
                  <c:v>1153.1375000000044</c:v>
                </c:pt>
                <c:pt idx="44">
                  <c:v>1156.0777777777766</c:v>
                </c:pt>
                <c:pt idx="45">
                  <c:v>1161.0458333333372</c:v>
                </c:pt>
                <c:pt idx="46">
                  <c:v>1169.0374999999985</c:v>
                </c:pt>
                <c:pt idx="47">
                  <c:v>1226.1444444444423</c:v>
                </c:pt>
                <c:pt idx="48">
                  <c:v>1251.0534722222219</c:v>
                </c:pt>
                <c:pt idx="49">
                  <c:v>2421.0347222222263</c:v>
                </c:pt>
                <c:pt idx="50">
                  <c:v>2422.0576388888876</c:v>
                </c:pt>
                <c:pt idx="51">
                  <c:v>2428.1395833333372</c:v>
                </c:pt>
              </c:numCache>
            </c:numRef>
          </c:xVal>
          <c:yVal>
            <c:numRef>
              <c:f>'samples without priming aerob'!$AH$1136:$AH$1187</c:f>
              <c:numCache>
                <c:formatCode>0.0</c:formatCode>
                <c:ptCount val="52"/>
                <c:pt idx="0">
                  <c:v>1.4135164509716227</c:v>
                </c:pt>
                <c:pt idx="1">
                  <c:v>2.1149936342479045</c:v>
                </c:pt>
                <c:pt idx="2">
                  <c:v>2.4045155588159042</c:v>
                </c:pt>
                <c:pt idx="3">
                  <c:v>4.1075534597907497</c:v>
                </c:pt>
                <c:pt idx="4">
                  <c:v>4.7866681010845289</c:v>
                </c:pt>
                <c:pt idx="5">
                  <c:v>6.1074899815573591</c:v>
                </c:pt>
                <c:pt idx="6">
                  <c:v>6.9176004292269164</c:v>
                </c:pt>
                <c:pt idx="7">
                  <c:v>7.7312822129513199</c:v>
                </c:pt>
                <c:pt idx="8">
                  <c:v>7.8320536229107383</c:v>
                </c:pt>
                <c:pt idx="9">
                  <c:v>8.4038860574334233</c:v>
                </c:pt>
                <c:pt idx="10">
                  <c:v>8.9214743718858642</c:v>
                </c:pt>
                <c:pt idx="11">
                  <c:v>9.4662530864555325</c:v>
                </c:pt>
                <c:pt idx="12">
                  <c:v>9.5935875201026253</c:v>
                </c:pt>
                <c:pt idx="13">
                  <c:v>10.407695692847636</c:v>
                </c:pt>
                <c:pt idx="14">
                  <c:v>10.372758181706324</c:v>
                </c:pt>
                <c:pt idx="15">
                  <c:v>11.422727372615695</c:v>
                </c:pt>
                <c:pt idx="16">
                  <c:v>12.063946637042235</c:v>
                </c:pt>
                <c:pt idx="17">
                  <c:v>11.937455939843893</c:v>
                </c:pt>
                <c:pt idx="18">
                  <c:v>12.218292668615188</c:v>
                </c:pt>
                <c:pt idx="19">
                  <c:v>12.444060521074945</c:v>
                </c:pt>
                <c:pt idx="20">
                  <c:v>13.201517922469495</c:v>
                </c:pt>
                <c:pt idx="21">
                  <c:v>12.883300336462602</c:v>
                </c:pt>
                <c:pt idx="22">
                  <c:v>13.358575568833825</c:v>
                </c:pt>
                <c:pt idx="23">
                  <c:v>13.538423345837034</c:v>
                </c:pt>
                <c:pt idx="24">
                  <c:v>13.399529409751169</c:v>
                </c:pt>
                <c:pt idx="25">
                  <c:v>14.358165585610172</c:v>
                </c:pt>
                <c:pt idx="26">
                  <c:v>14.134937278011963</c:v>
                </c:pt>
                <c:pt idx="27">
                  <c:v>14.511059760775769</c:v>
                </c:pt>
                <c:pt idx="28">
                  <c:v>16.454403215544605</c:v>
                </c:pt>
                <c:pt idx="29">
                  <c:v>16.831496910972191</c:v>
                </c:pt>
                <c:pt idx="30">
                  <c:v>17.832486008727965</c:v>
                </c:pt>
                <c:pt idx="31">
                  <c:v>21.151146382883859</c:v>
                </c:pt>
                <c:pt idx="32">
                  <c:v>22.334232877393145</c:v>
                </c:pt>
                <c:pt idx="33">
                  <c:v>27.146322792632461</c:v>
                </c:pt>
                <c:pt idx="34">
                  <c:v>26.638372685150202</c:v>
                </c:pt>
                <c:pt idx="35">
                  <c:v>30.551393117436611</c:v>
                </c:pt>
                <c:pt idx="36">
                  <c:v>32.420893073859524</c:v>
                </c:pt>
                <c:pt idx="37">
                  <c:v>32.928958857602019</c:v>
                </c:pt>
                <c:pt idx="38">
                  <c:v>33.598245905013286</c:v>
                </c:pt>
                <c:pt idx="39">
                  <c:v>34.749650239958015</c:v>
                </c:pt>
                <c:pt idx="40">
                  <c:v>37.401758905548775</c:v>
                </c:pt>
                <c:pt idx="41">
                  <c:v>39.725015257972267</c:v>
                </c:pt>
                <c:pt idx="42">
                  <c:v>40.410749831371646</c:v>
                </c:pt>
                <c:pt idx="43">
                  <c:v>41.833989551084748</c:v>
                </c:pt>
                <c:pt idx="44">
                  <c:v>44.579978607479994</c:v>
                </c:pt>
                <c:pt idx="45">
                  <c:v>46.023412253215291</c:v>
                </c:pt>
                <c:pt idx="46">
                  <c:v>46.704020159734362</c:v>
                </c:pt>
                <c:pt idx="47">
                  <c:v>47.6415771049843</c:v>
                </c:pt>
                <c:pt idx="48">
                  <c:v>48.151295222383624</c:v>
                </c:pt>
                <c:pt idx="49">
                  <c:v>61.410920072186236</c:v>
                </c:pt>
                <c:pt idx="50">
                  <c:v>61.410920072186236</c:v>
                </c:pt>
                <c:pt idx="51">
                  <c:v>63.216179614361842</c:v>
                </c:pt>
              </c:numCache>
            </c:numRef>
          </c:yVal>
          <c:smooth val="0"/>
          <c:extLst>
            <c:ext xmlns:c16="http://schemas.microsoft.com/office/drawing/2014/chart" uri="{C3380CC4-5D6E-409C-BE32-E72D297353CC}">
              <c16:uniqueId val="{00000000-531E-4549-A66F-58CB1E606EB2}"/>
            </c:ext>
          </c:extLst>
        </c:ser>
        <c:dLbls>
          <c:showLegendKey val="0"/>
          <c:showVal val="0"/>
          <c:showCatName val="0"/>
          <c:showSerName val="0"/>
          <c:showPercent val="0"/>
          <c:showBubbleSize val="0"/>
        </c:dLbls>
        <c:axId val="215696896"/>
        <c:axId val="215698432"/>
      </c:scatterChart>
      <c:valAx>
        <c:axId val="215696896"/>
        <c:scaling>
          <c:orientation val="minMax"/>
        </c:scaling>
        <c:delete val="0"/>
        <c:axPos val="b"/>
        <c:numFmt formatCode="0" sourceLinked="1"/>
        <c:majorTickMark val="out"/>
        <c:minorTickMark val="none"/>
        <c:tickLblPos val="nextTo"/>
        <c:crossAx val="215698432"/>
        <c:crosses val="autoZero"/>
        <c:crossBetween val="midCat"/>
      </c:valAx>
      <c:valAx>
        <c:axId val="215698432"/>
        <c:scaling>
          <c:orientation val="minMax"/>
        </c:scaling>
        <c:delete val="0"/>
        <c:axPos val="l"/>
        <c:numFmt formatCode="0.0" sourceLinked="1"/>
        <c:majorTickMark val="out"/>
        <c:minorTickMark val="none"/>
        <c:tickLblPos val="nextTo"/>
        <c:crossAx val="21569689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aerob'!$F$1201:$F$1252</c:f>
              <c:numCache>
                <c:formatCode>0</c:formatCode>
                <c:ptCount val="52"/>
                <c:pt idx="0">
                  <c:v>1</c:v>
                </c:pt>
                <c:pt idx="1">
                  <c:v>2</c:v>
                </c:pt>
                <c:pt idx="2">
                  <c:v>8.2458333333343035</c:v>
                </c:pt>
                <c:pt idx="3">
                  <c:v>24.102083333331393</c:v>
                </c:pt>
                <c:pt idx="4">
                  <c:v>31.330555555556202</c:v>
                </c:pt>
                <c:pt idx="5">
                  <c:v>50.179166666668607</c:v>
                </c:pt>
                <c:pt idx="6">
                  <c:v>63.056944444448163</c:v>
                </c:pt>
                <c:pt idx="7">
                  <c:v>77.015972222223354</c:v>
                </c:pt>
                <c:pt idx="8">
                  <c:v>86.240277777782467</c:v>
                </c:pt>
                <c:pt idx="9">
                  <c:v>92.015277777776646</c:v>
                </c:pt>
                <c:pt idx="10">
                  <c:v>99.013888888890506</c:v>
                </c:pt>
                <c:pt idx="11">
                  <c:v>106.10555555555766</c:v>
                </c:pt>
                <c:pt idx="12">
                  <c:v>113.06180555556057</c:v>
                </c:pt>
                <c:pt idx="13">
                  <c:v>122.01041666667152</c:v>
                </c:pt>
                <c:pt idx="14">
                  <c:v>128.02013888888905</c:v>
                </c:pt>
                <c:pt idx="15">
                  <c:v>139.02847222222044</c:v>
                </c:pt>
                <c:pt idx="16">
                  <c:v>149.05902777778101</c:v>
                </c:pt>
                <c:pt idx="17">
                  <c:v>156.02500000000146</c:v>
                </c:pt>
                <c:pt idx="18">
                  <c:v>163.02361111111531</c:v>
                </c:pt>
                <c:pt idx="19">
                  <c:v>170.15833333333285</c:v>
                </c:pt>
                <c:pt idx="20">
                  <c:v>176.99027777778247</c:v>
                </c:pt>
                <c:pt idx="21">
                  <c:v>184.0715277777781</c:v>
                </c:pt>
                <c:pt idx="22">
                  <c:v>189.99375000000146</c:v>
                </c:pt>
                <c:pt idx="23">
                  <c:v>196.9736111111124</c:v>
                </c:pt>
                <c:pt idx="24">
                  <c:v>203.96875</c:v>
                </c:pt>
                <c:pt idx="25">
                  <c:v>210.98055555555766</c:v>
                </c:pt>
                <c:pt idx="26">
                  <c:v>218.00138888889342</c:v>
                </c:pt>
                <c:pt idx="27">
                  <c:v>225.95833333333576</c:v>
                </c:pt>
                <c:pt idx="28">
                  <c:v>267.2145833333343</c:v>
                </c:pt>
                <c:pt idx="29">
                  <c:v>296.16249999999854</c:v>
                </c:pt>
                <c:pt idx="30">
                  <c:v>310.0354166666657</c:v>
                </c:pt>
                <c:pt idx="31">
                  <c:v>398.06458333333285</c:v>
                </c:pt>
                <c:pt idx="32">
                  <c:v>471.05486111111531</c:v>
                </c:pt>
                <c:pt idx="33">
                  <c:v>644.0493055555562</c:v>
                </c:pt>
                <c:pt idx="34">
                  <c:v>717.12638888889342</c:v>
                </c:pt>
                <c:pt idx="35">
                  <c:v>737.24236111111531</c:v>
                </c:pt>
                <c:pt idx="36">
                  <c:v>744.03680555555911</c:v>
                </c:pt>
                <c:pt idx="37">
                  <c:v>764.97430555555911</c:v>
                </c:pt>
                <c:pt idx="38">
                  <c:v>804.2145833333343</c:v>
                </c:pt>
                <c:pt idx="39">
                  <c:v>878.07638888889051</c:v>
                </c:pt>
                <c:pt idx="40">
                  <c:v>960.1652777777781</c:v>
                </c:pt>
                <c:pt idx="41">
                  <c:v>1050.1819444444482</c:v>
                </c:pt>
                <c:pt idx="42">
                  <c:v>1128.9784722222248</c:v>
                </c:pt>
                <c:pt idx="43">
                  <c:v>1147.1708333333372</c:v>
                </c:pt>
                <c:pt idx="44">
                  <c:v>1150.1006944444453</c:v>
                </c:pt>
                <c:pt idx="45">
                  <c:v>1155.1125000000029</c:v>
                </c:pt>
                <c:pt idx="46">
                  <c:v>1163.0611111111139</c:v>
                </c:pt>
                <c:pt idx="47">
                  <c:v>1220.1687500000044</c:v>
                </c:pt>
                <c:pt idx="48">
                  <c:v>1245.1291666666657</c:v>
                </c:pt>
                <c:pt idx="49">
                  <c:v>2415.070138888892</c:v>
                </c:pt>
                <c:pt idx="50">
                  <c:v>2416.1333333333314</c:v>
                </c:pt>
                <c:pt idx="51">
                  <c:v>2422.1673611111109</c:v>
                </c:pt>
              </c:numCache>
            </c:numRef>
          </c:xVal>
          <c:yVal>
            <c:numRef>
              <c:f>'samples without priming aerob'!$AH$1201:$AH$1252</c:f>
              <c:numCache>
                <c:formatCode>0.0</c:formatCode>
                <c:ptCount val="52"/>
                <c:pt idx="0">
                  <c:v>2.5771818043349803</c:v>
                </c:pt>
                <c:pt idx="1">
                  <c:v>3.7186344049779412</c:v>
                </c:pt>
                <c:pt idx="2">
                  <c:v>4.0859890167238433</c:v>
                </c:pt>
                <c:pt idx="3">
                  <c:v>6.5209326124189708</c:v>
                </c:pt>
                <c:pt idx="4">
                  <c:v>7.6933176093032252</c:v>
                </c:pt>
                <c:pt idx="5">
                  <c:v>10.252123618822941</c:v>
                </c:pt>
                <c:pt idx="6">
                  <c:v>12.296180722343008</c:v>
                </c:pt>
                <c:pt idx="7">
                  <c:v>14.135910962975172</c:v>
                </c:pt>
                <c:pt idx="8">
                  <c:v>15.362938820702762</c:v>
                </c:pt>
                <c:pt idx="9">
                  <c:v>16.898663121668125</c:v>
                </c:pt>
                <c:pt idx="10">
                  <c:v>17.467290480233203</c:v>
                </c:pt>
                <c:pt idx="11">
                  <c:v>18.008980209485053</c:v>
                </c:pt>
                <c:pt idx="12">
                  <c:v>17.763182801526348</c:v>
                </c:pt>
                <c:pt idx="13">
                  <c:v>19.400981696148804</c:v>
                </c:pt>
                <c:pt idx="14">
                  <c:v>20.090908200560026</c:v>
                </c:pt>
                <c:pt idx="15">
                  <c:v>20.56547383759548</c:v>
                </c:pt>
                <c:pt idx="16">
                  <c:v>22.041839884369413</c:v>
                </c:pt>
                <c:pt idx="17">
                  <c:v>22.462441892976241</c:v>
                </c:pt>
                <c:pt idx="18">
                  <c:v>22.54909924443707</c:v>
                </c:pt>
                <c:pt idx="19">
                  <c:v>22.139932073237393</c:v>
                </c:pt>
                <c:pt idx="20">
                  <c:v>22.60326392145268</c:v>
                </c:pt>
                <c:pt idx="21">
                  <c:v>22.705343702123145</c:v>
                </c:pt>
                <c:pt idx="22">
                  <c:v>23.471916145110278</c:v>
                </c:pt>
                <c:pt idx="23">
                  <c:v>24.399618095150672</c:v>
                </c:pt>
                <c:pt idx="24">
                  <c:v>24.492723808479557</c:v>
                </c:pt>
                <c:pt idx="25">
                  <c:v>26.000663383531926</c:v>
                </c:pt>
                <c:pt idx="26">
                  <c:v>25.088165819719492</c:v>
                </c:pt>
                <c:pt idx="27">
                  <c:v>26.268523675168083</c:v>
                </c:pt>
                <c:pt idx="28">
                  <c:v>28.759887670676168</c:v>
                </c:pt>
                <c:pt idx="29">
                  <c:v>28.492668032429819</c:v>
                </c:pt>
                <c:pt idx="30">
                  <c:v>30.720162946931936</c:v>
                </c:pt>
                <c:pt idx="31">
                  <c:v>35.814420031349094</c:v>
                </c:pt>
                <c:pt idx="32">
                  <c:v>39.262259112413936</c:v>
                </c:pt>
                <c:pt idx="33">
                  <c:v>44.749655896244278</c:v>
                </c:pt>
                <c:pt idx="34">
                  <c:v>43.559026147413256</c:v>
                </c:pt>
                <c:pt idx="35">
                  <c:v>48.145029126020056</c:v>
                </c:pt>
                <c:pt idx="36">
                  <c:v>50.883995920640416</c:v>
                </c:pt>
                <c:pt idx="37">
                  <c:v>51.669715195773094</c:v>
                </c:pt>
                <c:pt idx="38">
                  <c:v>52.706222178368478</c:v>
                </c:pt>
                <c:pt idx="39">
                  <c:v>55.078057576250494</c:v>
                </c:pt>
                <c:pt idx="40">
                  <c:v>59.019507334131603</c:v>
                </c:pt>
                <c:pt idx="41">
                  <c:v>62.168075861716538</c:v>
                </c:pt>
                <c:pt idx="42">
                  <c:v>62.241763726024637</c:v>
                </c:pt>
                <c:pt idx="43">
                  <c:v>63.412978686008145</c:v>
                </c:pt>
                <c:pt idx="44">
                  <c:v>67.064753260543512</c:v>
                </c:pt>
                <c:pt idx="45">
                  <c:v>68.624710328595867</c:v>
                </c:pt>
                <c:pt idx="46">
                  <c:v>69.297990132070368</c:v>
                </c:pt>
                <c:pt idx="47">
                  <c:v>71.080773934908805</c:v>
                </c:pt>
                <c:pt idx="48">
                  <c:v>71.882650328236153</c:v>
                </c:pt>
                <c:pt idx="49">
                  <c:v>89.93283435064896</c:v>
                </c:pt>
                <c:pt idx="50">
                  <c:v>89.93283435064896</c:v>
                </c:pt>
                <c:pt idx="51">
                  <c:v>91.889995171859539</c:v>
                </c:pt>
              </c:numCache>
            </c:numRef>
          </c:yVal>
          <c:smooth val="0"/>
          <c:extLst>
            <c:ext xmlns:c16="http://schemas.microsoft.com/office/drawing/2014/chart" uri="{C3380CC4-5D6E-409C-BE32-E72D297353CC}">
              <c16:uniqueId val="{00000000-541F-4329-8471-AD36A1FFD06B}"/>
            </c:ext>
          </c:extLst>
        </c:ser>
        <c:dLbls>
          <c:showLegendKey val="0"/>
          <c:showVal val="0"/>
          <c:showCatName val="0"/>
          <c:showSerName val="0"/>
          <c:showPercent val="0"/>
          <c:showBubbleSize val="0"/>
        </c:dLbls>
        <c:axId val="215710336"/>
        <c:axId val="215732608"/>
      </c:scatterChart>
      <c:valAx>
        <c:axId val="215710336"/>
        <c:scaling>
          <c:orientation val="minMax"/>
        </c:scaling>
        <c:delete val="0"/>
        <c:axPos val="b"/>
        <c:numFmt formatCode="0" sourceLinked="1"/>
        <c:majorTickMark val="out"/>
        <c:minorTickMark val="none"/>
        <c:tickLblPos val="nextTo"/>
        <c:crossAx val="215732608"/>
        <c:crosses val="autoZero"/>
        <c:crossBetween val="midCat"/>
      </c:valAx>
      <c:valAx>
        <c:axId val="215732608"/>
        <c:scaling>
          <c:orientation val="minMax"/>
        </c:scaling>
        <c:delete val="0"/>
        <c:axPos val="l"/>
        <c:numFmt formatCode="0.0" sourceLinked="1"/>
        <c:majorTickMark val="out"/>
        <c:minorTickMark val="none"/>
        <c:tickLblPos val="nextTo"/>
        <c:crossAx val="21571033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aerob'!$F$1267:$F$1318</c:f>
              <c:numCache>
                <c:formatCode>0</c:formatCode>
                <c:ptCount val="52"/>
                <c:pt idx="0">
                  <c:v>1</c:v>
                </c:pt>
                <c:pt idx="1">
                  <c:v>7.9826388888905058</c:v>
                </c:pt>
                <c:pt idx="2">
                  <c:v>14.209722222221899</c:v>
                </c:pt>
                <c:pt idx="3">
                  <c:v>30.170833333337214</c:v>
                </c:pt>
                <c:pt idx="4">
                  <c:v>37.294444444443798</c:v>
                </c:pt>
                <c:pt idx="5">
                  <c:v>56.144444444442343</c:v>
                </c:pt>
                <c:pt idx="6">
                  <c:v>69.020833333335759</c:v>
                </c:pt>
                <c:pt idx="7">
                  <c:v>82.979861111110949</c:v>
                </c:pt>
                <c:pt idx="8">
                  <c:v>92.204861111109494</c:v>
                </c:pt>
                <c:pt idx="9">
                  <c:v>97.979166666664241</c:v>
                </c:pt>
                <c:pt idx="10">
                  <c:v>104.97847222222481</c:v>
                </c:pt>
                <c:pt idx="11">
                  <c:v>112.08125000000291</c:v>
                </c:pt>
                <c:pt idx="12">
                  <c:v>119.02847222222044</c:v>
                </c:pt>
                <c:pt idx="13">
                  <c:v>127.97499999999854</c:v>
                </c:pt>
                <c:pt idx="14">
                  <c:v>133.98402777777665</c:v>
                </c:pt>
                <c:pt idx="15">
                  <c:v>144.99236111111531</c:v>
                </c:pt>
                <c:pt idx="16">
                  <c:v>155.03402777777956</c:v>
                </c:pt>
                <c:pt idx="17">
                  <c:v>161.98888888888905</c:v>
                </c:pt>
                <c:pt idx="18">
                  <c:v>168.98750000000291</c:v>
                </c:pt>
                <c:pt idx="19">
                  <c:v>175.97013888888614</c:v>
                </c:pt>
                <c:pt idx="20">
                  <c:v>182.95486111110949</c:v>
                </c:pt>
                <c:pt idx="21">
                  <c:v>190.04097222222481</c:v>
                </c:pt>
                <c:pt idx="22">
                  <c:v>195.95347222222335</c:v>
                </c:pt>
                <c:pt idx="23">
                  <c:v>202.9375</c:v>
                </c:pt>
                <c:pt idx="24">
                  <c:v>209.9326388888876</c:v>
                </c:pt>
                <c:pt idx="25">
                  <c:v>216.94513888889196</c:v>
                </c:pt>
                <c:pt idx="26">
                  <c:v>223.96527777778101</c:v>
                </c:pt>
                <c:pt idx="27">
                  <c:v>231.92222222222335</c:v>
                </c:pt>
                <c:pt idx="28">
                  <c:v>273.17916666666861</c:v>
                </c:pt>
                <c:pt idx="29">
                  <c:v>302.12708333333285</c:v>
                </c:pt>
                <c:pt idx="30">
                  <c:v>316</c:v>
                </c:pt>
                <c:pt idx="31">
                  <c:v>404.02847222222044</c:v>
                </c:pt>
                <c:pt idx="32">
                  <c:v>477.01875000000291</c:v>
                </c:pt>
                <c:pt idx="33">
                  <c:v>650.0131944444438</c:v>
                </c:pt>
                <c:pt idx="34">
                  <c:v>723.09027777778101</c:v>
                </c:pt>
                <c:pt idx="35">
                  <c:v>744.125</c:v>
                </c:pt>
                <c:pt idx="36">
                  <c:v>750.00069444444671</c:v>
                </c:pt>
                <c:pt idx="37">
                  <c:v>770.93819444444671</c:v>
                </c:pt>
                <c:pt idx="38">
                  <c:v>810.1784722222219</c:v>
                </c:pt>
                <c:pt idx="39">
                  <c:v>884.04166666666424</c:v>
                </c:pt>
                <c:pt idx="40">
                  <c:v>966.13124999999854</c:v>
                </c:pt>
                <c:pt idx="41">
                  <c:v>1056.1458333333358</c:v>
                </c:pt>
                <c:pt idx="42">
                  <c:v>1134.9423611111124</c:v>
                </c:pt>
                <c:pt idx="43">
                  <c:v>1153.1347222222248</c:v>
                </c:pt>
                <c:pt idx="44">
                  <c:v>1156.0652777777796</c:v>
                </c:pt>
                <c:pt idx="45">
                  <c:v>1161.0763888888905</c:v>
                </c:pt>
                <c:pt idx="46">
                  <c:v>1169.0250000000015</c:v>
                </c:pt>
                <c:pt idx="47">
                  <c:v>1226.132638888892</c:v>
                </c:pt>
                <c:pt idx="48">
                  <c:v>1251.0944444444467</c:v>
                </c:pt>
                <c:pt idx="49">
                  <c:v>2421.0340277777796</c:v>
                </c:pt>
                <c:pt idx="50">
                  <c:v>2422.0986111111124</c:v>
                </c:pt>
                <c:pt idx="51">
                  <c:v>2428.1312499999985</c:v>
                </c:pt>
              </c:numCache>
            </c:numRef>
          </c:xVal>
          <c:yVal>
            <c:numRef>
              <c:f>'samples without priming aerob'!$AH$1267:$AH$1318</c:f>
              <c:numCache>
                <c:formatCode>0.0</c:formatCode>
                <c:ptCount val="52"/>
                <c:pt idx="0">
                  <c:v>2.4966991354773809</c:v>
                </c:pt>
                <c:pt idx="1">
                  <c:v>3.932957280399358</c:v>
                </c:pt>
                <c:pt idx="2">
                  <c:v>4.2057193816606198</c:v>
                </c:pt>
                <c:pt idx="3">
                  <c:v>6.4555994973388859</c:v>
                </c:pt>
                <c:pt idx="4">
                  <c:v>7.6942912926444</c:v>
                </c:pt>
                <c:pt idx="5">
                  <c:v>11.975697340074351</c:v>
                </c:pt>
                <c:pt idx="6">
                  <c:v>14.94308891466021</c:v>
                </c:pt>
                <c:pt idx="7">
                  <c:v>16.075737823151684</c:v>
                </c:pt>
                <c:pt idx="8">
                  <c:v>16.570147753460013</c:v>
                </c:pt>
                <c:pt idx="9">
                  <c:v>17.122687575329145</c:v>
                </c:pt>
                <c:pt idx="10">
                  <c:v>18.823837282299628</c:v>
                </c:pt>
                <c:pt idx="11">
                  <c:v>18.384150141677317</c:v>
                </c:pt>
                <c:pt idx="12">
                  <c:v>17.890631034830765</c:v>
                </c:pt>
                <c:pt idx="13">
                  <c:v>19.146641299302104</c:v>
                </c:pt>
                <c:pt idx="14">
                  <c:v>19.475853416394227</c:v>
                </c:pt>
                <c:pt idx="15">
                  <c:v>21.655668955607453</c:v>
                </c:pt>
                <c:pt idx="16">
                  <c:v>22.919738676217506</c:v>
                </c:pt>
                <c:pt idx="17">
                  <c:v>23.186012374797183</c:v>
                </c:pt>
                <c:pt idx="18">
                  <c:v>23.033385213969545</c:v>
                </c:pt>
                <c:pt idx="19">
                  <c:v>22.883305510026684</c:v>
                </c:pt>
                <c:pt idx="20">
                  <c:v>24.044297988954643</c:v>
                </c:pt>
                <c:pt idx="21">
                  <c:v>23.655736147099908</c:v>
                </c:pt>
                <c:pt idx="22">
                  <c:v>25.068897856058086</c:v>
                </c:pt>
                <c:pt idx="23">
                  <c:v>25.946473144205616</c:v>
                </c:pt>
                <c:pt idx="24">
                  <c:v>26.088826154667917</c:v>
                </c:pt>
                <c:pt idx="25">
                  <c:v>28.725268540338273</c:v>
                </c:pt>
                <c:pt idx="26">
                  <c:v>27.196398333494546</c:v>
                </c:pt>
                <c:pt idx="27">
                  <c:v>27.753591798049325</c:v>
                </c:pt>
                <c:pt idx="28">
                  <c:v>30.554220430768662</c:v>
                </c:pt>
                <c:pt idx="29">
                  <c:v>32.060354050571952</c:v>
                </c:pt>
                <c:pt idx="30">
                  <c:v>33.404015848944532</c:v>
                </c:pt>
                <c:pt idx="31">
                  <c:v>37.044108395744054</c:v>
                </c:pt>
                <c:pt idx="32">
                  <c:v>40.393626158155826</c:v>
                </c:pt>
                <c:pt idx="33">
                  <c:v>46.852276002373991</c:v>
                </c:pt>
                <c:pt idx="34">
                  <c:v>47.101188961699783</c:v>
                </c:pt>
                <c:pt idx="35">
                  <c:v>52.471475006319324</c:v>
                </c:pt>
                <c:pt idx="36">
                  <c:v>55.630345338874285</c:v>
                </c:pt>
                <c:pt idx="37">
                  <c:v>57.025315387101969</c:v>
                </c:pt>
                <c:pt idx="38">
                  <c:v>57.129998363027951</c:v>
                </c:pt>
                <c:pt idx="39">
                  <c:v>60.11194907266291</c:v>
                </c:pt>
                <c:pt idx="40">
                  <c:v>63.34670001737426</c:v>
                </c:pt>
                <c:pt idx="41">
                  <c:v>66.088462829424955</c:v>
                </c:pt>
                <c:pt idx="42">
                  <c:v>67.416087397528656</c:v>
                </c:pt>
                <c:pt idx="43">
                  <c:v>68.519313491596762</c:v>
                </c:pt>
                <c:pt idx="44">
                  <c:v>72.235183786529106</c:v>
                </c:pt>
                <c:pt idx="45">
                  <c:v>73.847194563456711</c:v>
                </c:pt>
                <c:pt idx="46">
                  <c:v>74.824191834200988</c:v>
                </c:pt>
                <c:pt idx="47">
                  <c:v>76.464352026421381</c:v>
                </c:pt>
                <c:pt idx="48">
                  <c:v>77.414623031888283</c:v>
                </c:pt>
                <c:pt idx="49">
                  <c:v>95.326470752088269</c:v>
                </c:pt>
                <c:pt idx="50">
                  <c:v>95.326470752088269</c:v>
                </c:pt>
                <c:pt idx="51">
                  <c:v>97.23711250634679</c:v>
                </c:pt>
              </c:numCache>
            </c:numRef>
          </c:yVal>
          <c:smooth val="0"/>
          <c:extLst>
            <c:ext xmlns:c16="http://schemas.microsoft.com/office/drawing/2014/chart" uri="{C3380CC4-5D6E-409C-BE32-E72D297353CC}">
              <c16:uniqueId val="{00000000-C2C1-445E-AA6C-AC5D5551E33A}"/>
            </c:ext>
          </c:extLst>
        </c:ser>
        <c:dLbls>
          <c:showLegendKey val="0"/>
          <c:showVal val="0"/>
          <c:showCatName val="0"/>
          <c:showSerName val="0"/>
          <c:showPercent val="0"/>
          <c:showBubbleSize val="0"/>
        </c:dLbls>
        <c:axId val="215761280"/>
        <c:axId val="215762816"/>
      </c:scatterChart>
      <c:valAx>
        <c:axId val="215761280"/>
        <c:scaling>
          <c:orientation val="minMax"/>
        </c:scaling>
        <c:delete val="0"/>
        <c:axPos val="b"/>
        <c:numFmt formatCode="0" sourceLinked="1"/>
        <c:majorTickMark val="out"/>
        <c:minorTickMark val="none"/>
        <c:tickLblPos val="nextTo"/>
        <c:crossAx val="215762816"/>
        <c:crosses val="autoZero"/>
        <c:crossBetween val="midCat"/>
      </c:valAx>
      <c:valAx>
        <c:axId val="215762816"/>
        <c:scaling>
          <c:orientation val="minMax"/>
        </c:scaling>
        <c:delete val="0"/>
        <c:axPos val="l"/>
        <c:numFmt formatCode="0.0" sourceLinked="1"/>
        <c:majorTickMark val="out"/>
        <c:minorTickMark val="none"/>
        <c:tickLblPos val="nextTo"/>
        <c:crossAx val="21576128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aerob'!$F$1333:$F$1384</c:f>
              <c:numCache>
                <c:formatCode>0</c:formatCode>
                <c:ptCount val="52"/>
                <c:pt idx="0">
                  <c:v>1</c:v>
                </c:pt>
                <c:pt idx="1">
                  <c:v>7.9875000000029104</c:v>
                </c:pt>
                <c:pt idx="2">
                  <c:v>14.209722222221899</c:v>
                </c:pt>
                <c:pt idx="3">
                  <c:v>30.170833333337214</c:v>
                </c:pt>
                <c:pt idx="4">
                  <c:v>37.294444444443798</c:v>
                </c:pt>
                <c:pt idx="5">
                  <c:v>56.145833333335759</c:v>
                </c:pt>
                <c:pt idx="6">
                  <c:v>69.021527777782467</c:v>
                </c:pt>
                <c:pt idx="7">
                  <c:v>82.980555555557657</c:v>
                </c:pt>
                <c:pt idx="8">
                  <c:v>92.204861111109494</c:v>
                </c:pt>
                <c:pt idx="9">
                  <c:v>97.979861111110949</c:v>
                </c:pt>
                <c:pt idx="10">
                  <c:v>104.97916666667152</c:v>
                </c:pt>
                <c:pt idx="11">
                  <c:v>112.07083333333139</c:v>
                </c:pt>
                <c:pt idx="12">
                  <c:v>119.02847222222044</c:v>
                </c:pt>
                <c:pt idx="13">
                  <c:v>127.97499999999854</c:v>
                </c:pt>
                <c:pt idx="14">
                  <c:v>133.98472222222335</c:v>
                </c:pt>
                <c:pt idx="15">
                  <c:v>144.99236111111531</c:v>
                </c:pt>
                <c:pt idx="16">
                  <c:v>155.03472222222626</c:v>
                </c:pt>
                <c:pt idx="17">
                  <c:v>161.9951388888876</c:v>
                </c:pt>
                <c:pt idx="18">
                  <c:v>168.98819444444234</c:v>
                </c:pt>
                <c:pt idx="19">
                  <c:v>175.96319444444816</c:v>
                </c:pt>
                <c:pt idx="20">
                  <c:v>182.95486111110949</c:v>
                </c:pt>
                <c:pt idx="21">
                  <c:v>190.0361111111124</c:v>
                </c:pt>
                <c:pt idx="22">
                  <c:v>195.95625000000291</c:v>
                </c:pt>
                <c:pt idx="23">
                  <c:v>202.9375</c:v>
                </c:pt>
                <c:pt idx="24">
                  <c:v>209.9333333333343</c:v>
                </c:pt>
                <c:pt idx="25">
                  <c:v>216.94513888889196</c:v>
                </c:pt>
                <c:pt idx="26">
                  <c:v>223.96597222222044</c:v>
                </c:pt>
                <c:pt idx="27">
                  <c:v>231.92222222222335</c:v>
                </c:pt>
                <c:pt idx="28">
                  <c:v>273.17916666666861</c:v>
                </c:pt>
                <c:pt idx="29">
                  <c:v>302.12708333333285</c:v>
                </c:pt>
                <c:pt idx="30">
                  <c:v>316</c:v>
                </c:pt>
                <c:pt idx="31">
                  <c:v>404.02847222222044</c:v>
                </c:pt>
                <c:pt idx="32">
                  <c:v>477.01875000000291</c:v>
                </c:pt>
                <c:pt idx="33">
                  <c:v>650.0131944444438</c:v>
                </c:pt>
                <c:pt idx="34">
                  <c:v>723.09027777778101</c:v>
                </c:pt>
                <c:pt idx="35">
                  <c:v>743.20416666667006</c:v>
                </c:pt>
                <c:pt idx="36">
                  <c:v>750.00069444444671</c:v>
                </c:pt>
                <c:pt idx="37">
                  <c:v>770.93819444444671</c:v>
                </c:pt>
                <c:pt idx="38">
                  <c:v>810.17777777778247</c:v>
                </c:pt>
                <c:pt idx="39">
                  <c:v>884.04305555555766</c:v>
                </c:pt>
                <c:pt idx="40">
                  <c:v>966.13124999999854</c:v>
                </c:pt>
                <c:pt idx="41">
                  <c:v>1056.1465277777825</c:v>
                </c:pt>
                <c:pt idx="42">
                  <c:v>1134.9416666666657</c:v>
                </c:pt>
                <c:pt idx="43">
                  <c:v>1153.1347222222248</c:v>
                </c:pt>
                <c:pt idx="44">
                  <c:v>1156.0763888888905</c:v>
                </c:pt>
                <c:pt idx="45">
                  <c:v>1161.0756944444438</c:v>
                </c:pt>
                <c:pt idx="46">
                  <c:v>1169.0250000000015</c:v>
                </c:pt>
                <c:pt idx="47">
                  <c:v>1226.132638888892</c:v>
                </c:pt>
                <c:pt idx="48">
                  <c:v>1251.0944444444467</c:v>
                </c:pt>
                <c:pt idx="49">
                  <c:v>2421.0340277777796</c:v>
                </c:pt>
                <c:pt idx="50">
                  <c:v>2422.1062500000044</c:v>
                </c:pt>
                <c:pt idx="51">
                  <c:v>2428.1312499999985</c:v>
                </c:pt>
              </c:numCache>
            </c:numRef>
          </c:xVal>
          <c:yVal>
            <c:numRef>
              <c:f>'samples without priming aerob'!$AH$1333:$AH$1384</c:f>
              <c:numCache>
                <c:formatCode>0.0</c:formatCode>
                <c:ptCount val="52"/>
                <c:pt idx="0">
                  <c:v>2.8323532067687878</c:v>
                </c:pt>
                <c:pt idx="1">
                  <c:v>3.8358935158064766</c:v>
                </c:pt>
                <c:pt idx="2">
                  <c:v>4.6969726644400032</c:v>
                </c:pt>
                <c:pt idx="3">
                  <c:v>7.3502600328443783</c:v>
                </c:pt>
                <c:pt idx="4">
                  <c:v>8.509598900344395</c:v>
                </c:pt>
                <c:pt idx="5">
                  <c:v>12.906967021177818</c:v>
                </c:pt>
                <c:pt idx="6">
                  <c:v>14.873426227062675</c:v>
                </c:pt>
                <c:pt idx="7">
                  <c:v>16.186258274522153</c:v>
                </c:pt>
                <c:pt idx="8">
                  <c:v>16.922419277977749</c:v>
                </c:pt>
                <c:pt idx="9">
                  <c:v>17.840154347845164</c:v>
                </c:pt>
                <c:pt idx="10">
                  <c:v>18.465090577423705</c:v>
                </c:pt>
                <c:pt idx="11">
                  <c:v>18.261793676561016</c:v>
                </c:pt>
                <c:pt idx="12">
                  <c:v>18.650249287271574</c:v>
                </c:pt>
                <c:pt idx="13">
                  <c:v>20.178622453589867</c:v>
                </c:pt>
                <c:pt idx="14">
                  <c:v>19.733643633579451</c:v>
                </c:pt>
                <c:pt idx="15">
                  <c:v>20.906124821234648</c:v>
                </c:pt>
                <c:pt idx="16">
                  <c:v>22.321024911726315</c:v>
                </c:pt>
                <c:pt idx="17">
                  <c:v>23.26905722881304</c:v>
                </c:pt>
                <c:pt idx="18">
                  <c:v>23.308650188170386</c:v>
                </c:pt>
                <c:pt idx="19">
                  <c:v>22.998710936143787</c:v>
                </c:pt>
                <c:pt idx="20">
                  <c:v>23.182170046325382</c:v>
                </c:pt>
                <c:pt idx="21">
                  <c:v>23.106909725789372</c:v>
                </c:pt>
                <c:pt idx="22">
                  <c:v>24.01058478906312</c:v>
                </c:pt>
                <c:pt idx="23">
                  <c:v>24.481439470491907</c:v>
                </c:pt>
                <c:pt idx="24">
                  <c:v>24.595153588251822</c:v>
                </c:pt>
                <c:pt idx="25">
                  <c:v>25.711532195973003</c:v>
                </c:pt>
                <c:pt idx="26">
                  <c:v>25.20412982689162</c:v>
                </c:pt>
                <c:pt idx="27">
                  <c:v>27.342281775923713</c:v>
                </c:pt>
                <c:pt idx="28">
                  <c:v>29.631725606916348</c:v>
                </c:pt>
                <c:pt idx="29">
                  <c:v>30.378303516490153</c:v>
                </c:pt>
                <c:pt idx="30">
                  <c:v>32.346537251686755</c:v>
                </c:pt>
                <c:pt idx="31">
                  <c:v>37.398068267741053</c:v>
                </c:pt>
                <c:pt idx="32">
                  <c:v>40.241832231838458</c:v>
                </c:pt>
                <c:pt idx="33">
                  <c:v>46.098162379061357</c:v>
                </c:pt>
                <c:pt idx="34">
                  <c:v>46.079978471102159</c:v>
                </c:pt>
                <c:pt idx="35">
                  <c:v>52.538331306104247</c:v>
                </c:pt>
                <c:pt idx="36">
                  <c:v>55.06832874740266</c:v>
                </c:pt>
                <c:pt idx="37">
                  <c:v>56.3930771721162</c:v>
                </c:pt>
                <c:pt idx="38">
                  <c:v>56.507024859194253</c:v>
                </c:pt>
                <c:pt idx="39">
                  <c:v>59.366489785403111</c:v>
                </c:pt>
                <c:pt idx="40">
                  <c:v>63.011502668150882</c:v>
                </c:pt>
                <c:pt idx="41">
                  <c:v>66.154808822134029</c:v>
                </c:pt>
                <c:pt idx="42">
                  <c:v>67.64962875614971</c:v>
                </c:pt>
                <c:pt idx="43">
                  <c:v>69.211110650081295</c:v>
                </c:pt>
                <c:pt idx="44">
                  <c:v>73.61557900757343</c:v>
                </c:pt>
                <c:pt idx="45">
                  <c:v>74.853115927542035</c:v>
                </c:pt>
                <c:pt idx="46">
                  <c:v>75.957637210167675</c:v>
                </c:pt>
                <c:pt idx="47">
                  <c:v>77.263341408129406</c:v>
                </c:pt>
                <c:pt idx="48">
                  <c:v>78.224803266522287</c:v>
                </c:pt>
                <c:pt idx="49">
                  <c:v>97.074932512329369</c:v>
                </c:pt>
                <c:pt idx="50">
                  <c:v>97.074932512329369</c:v>
                </c:pt>
                <c:pt idx="51">
                  <c:v>99.209810163846441</c:v>
                </c:pt>
              </c:numCache>
            </c:numRef>
          </c:yVal>
          <c:smooth val="0"/>
          <c:extLst>
            <c:ext xmlns:c16="http://schemas.microsoft.com/office/drawing/2014/chart" uri="{C3380CC4-5D6E-409C-BE32-E72D297353CC}">
              <c16:uniqueId val="{00000000-E271-44F9-BD97-B093F1ED8D9E}"/>
            </c:ext>
          </c:extLst>
        </c:ser>
        <c:dLbls>
          <c:showLegendKey val="0"/>
          <c:showVal val="0"/>
          <c:showCatName val="0"/>
          <c:showSerName val="0"/>
          <c:showPercent val="0"/>
          <c:showBubbleSize val="0"/>
        </c:dLbls>
        <c:axId val="215787008"/>
        <c:axId val="215788544"/>
      </c:scatterChart>
      <c:valAx>
        <c:axId val="215787008"/>
        <c:scaling>
          <c:orientation val="minMax"/>
        </c:scaling>
        <c:delete val="0"/>
        <c:axPos val="b"/>
        <c:numFmt formatCode="0" sourceLinked="1"/>
        <c:majorTickMark val="out"/>
        <c:minorTickMark val="none"/>
        <c:tickLblPos val="nextTo"/>
        <c:crossAx val="215788544"/>
        <c:crosses val="autoZero"/>
        <c:crossBetween val="midCat"/>
      </c:valAx>
      <c:valAx>
        <c:axId val="215788544"/>
        <c:scaling>
          <c:orientation val="minMax"/>
        </c:scaling>
        <c:delete val="0"/>
        <c:axPos val="l"/>
        <c:numFmt formatCode="0.0" sourceLinked="1"/>
        <c:majorTickMark val="out"/>
        <c:minorTickMark val="none"/>
        <c:tickLblPos val="nextTo"/>
        <c:crossAx val="21578700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aerob'!$F$1398:$F$1449</c:f>
              <c:numCache>
                <c:formatCode>0</c:formatCode>
                <c:ptCount val="52"/>
                <c:pt idx="1">
                  <c:v>1</c:v>
                </c:pt>
                <c:pt idx="2">
                  <c:v>7.984722222223354</c:v>
                </c:pt>
                <c:pt idx="3">
                  <c:v>14.209027777775191</c:v>
                </c:pt>
                <c:pt idx="4">
                  <c:v>30.171527777776646</c:v>
                </c:pt>
                <c:pt idx="5">
                  <c:v>37.29374999999709</c:v>
                </c:pt>
                <c:pt idx="6">
                  <c:v>56.138888888890506</c:v>
                </c:pt>
                <c:pt idx="7">
                  <c:v>69.014583333329938</c:v>
                </c:pt>
                <c:pt idx="8">
                  <c:v>82.973611111112405</c:v>
                </c:pt>
                <c:pt idx="9">
                  <c:v>92.197916666664241</c:v>
                </c:pt>
                <c:pt idx="10">
                  <c:v>97.972916666665697</c:v>
                </c:pt>
                <c:pt idx="11">
                  <c:v>104.97152777777956</c:v>
                </c:pt>
                <c:pt idx="12">
                  <c:v>112.07222222221753</c:v>
                </c:pt>
                <c:pt idx="13">
                  <c:v>119.02152777777519</c:v>
                </c:pt>
                <c:pt idx="14">
                  <c:v>127.96736111110658</c:v>
                </c:pt>
                <c:pt idx="15">
                  <c:v>133.97708333333139</c:v>
                </c:pt>
                <c:pt idx="16">
                  <c:v>144.98472222222335</c:v>
                </c:pt>
                <c:pt idx="17">
                  <c:v>155.0270833333343</c:v>
                </c:pt>
                <c:pt idx="18">
                  <c:v>161.98819444444234</c:v>
                </c:pt>
                <c:pt idx="19">
                  <c:v>168.98055555555766</c:v>
                </c:pt>
                <c:pt idx="20">
                  <c:v>175.96111111110804</c:v>
                </c:pt>
                <c:pt idx="21">
                  <c:v>182.95694444444234</c:v>
                </c:pt>
                <c:pt idx="22">
                  <c:v>189.94930555555766</c:v>
                </c:pt>
                <c:pt idx="23">
                  <c:v>195.94861111111095</c:v>
                </c:pt>
                <c:pt idx="24">
                  <c:v>202.93055555555475</c:v>
                </c:pt>
                <c:pt idx="25">
                  <c:v>209.92569444444234</c:v>
                </c:pt>
                <c:pt idx="26">
                  <c:v>216.93819444444671</c:v>
                </c:pt>
                <c:pt idx="27">
                  <c:v>223.95902777777519</c:v>
                </c:pt>
                <c:pt idx="28">
                  <c:v>231.92222222222335</c:v>
                </c:pt>
                <c:pt idx="29">
                  <c:v>273.17222222222335</c:v>
                </c:pt>
                <c:pt idx="30">
                  <c:v>302.1201388888876</c:v>
                </c:pt>
                <c:pt idx="31">
                  <c:v>315.99305555555475</c:v>
                </c:pt>
                <c:pt idx="32">
                  <c:v>404.02083333332848</c:v>
                </c:pt>
                <c:pt idx="33">
                  <c:v>477.01111111111095</c:v>
                </c:pt>
                <c:pt idx="34">
                  <c:v>723.08333333332848</c:v>
                </c:pt>
                <c:pt idx="35">
                  <c:v>743.19583333333139</c:v>
                </c:pt>
                <c:pt idx="36">
                  <c:v>749.99236111110804</c:v>
                </c:pt>
                <c:pt idx="37">
                  <c:v>770.93125000000146</c:v>
                </c:pt>
                <c:pt idx="38">
                  <c:v>810.17013888889051</c:v>
                </c:pt>
                <c:pt idx="39">
                  <c:v>884.03749999999854</c:v>
                </c:pt>
                <c:pt idx="40">
                  <c:v>966.12361111110658</c:v>
                </c:pt>
                <c:pt idx="41">
                  <c:v>1056.1458333333285</c:v>
                </c:pt>
                <c:pt idx="42">
                  <c:v>1134.9340277777737</c:v>
                </c:pt>
                <c:pt idx="43">
                  <c:v>1153.1277777777796</c:v>
                </c:pt>
                <c:pt idx="44">
                  <c:v>1156.0694444444453</c:v>
                </c:pt>
                <c:pt idx="45">
                  <c:v>1161.0680555555518</c:v>
                </c:pt>
                <c:pt idx="46">
                  <c:v>1169.0631944444467</c:v>
                </c:pt>
                <c:pt idx="47">
                  <c:v>1226.1243055555533</c:v>
                </c:pt>
                <c:pt idx="48">
                  <c:v>1251.086111111108</c:v>
                </c:pt>
                <c:pt idx="49">
                  <c:v>2421.0277777777737</c:v>
                </c:pt>
                <c:pt idx="50">
                  <c:v>2422.1013888888847</c:v>
                </c:pt>
                <c:pt idx="51">
                  <c:v>2428.1229166666672</c:v>
                </c:pt>
              </c:numCache>
            </c:numRef>
          </c:xVal>
          <c:yVal>
            <c:numRef>
              <c:f>'samples without priming aerob'!$AH$1398:$AH$1449</c:f>
              <c:numCache>
                <c:formatCode>0.0</c:formatCode>
                <c:ptCount val="52"/>
                <c:pt idx="0">
                  <c:v>0</c:v>
                </c:pt>
                <c:pt idx="1">
                  <c:v>3.9935872998534392</c:v>
                </c:pt>
                <c:pt idx="2">
                  <c:v>14.626607563235607</c:v>
                </c:pt>
                <c:pt idx="3">
                  <c:v>20.17238566986115</c:v>
                </c:pt>
                <c:pt idx="4">
                  <c:v>41.715272210962176</c:v>
                </c:pt>
                <c:pt idx="5">
                  <c:v>48.898044009298033</c:v>
                </c:pt>
                <c:pt idx="6">
                  <c:v>63.840690099582744</c:v>
                </c:pt>
                <c:pt idx="7">
                  <c:v>78.615201854145752</c:v>
                </c:pt>
                <c:pt idx="8">
                  <c:v>86.230498518779058</c:v>
                </c:pt>
                <c:pt idx="9">
                  <c:v>87.331225432755076</c:v>
                </c:pt>
                <c:pt idx="10">
                  <c:v>89.223121870947224</c:v>
                </c:pt>
                <c:pt idx="11">
                  <c:v>98.835966355364093</c:v>
                </c:pt>
                <c:pt idx="12">
                  <c:v>98.439359128265949</c:v>
                </c:pt>
                <c:pt idx="13">
                  <c:v>101.22019163304208</c:v>
                </c:pt>
                <c:pt idx="14">
                  <c:v>103.56766749564241</c:v>
                </c:pt>
                <c:pt idx="15">
                  <c:v>103.72352329188786</c:v>
                </c:pt>
                <c:pt idx="16">
                  <c:v>109.93809992244849</c:v>
                </c:pt>
                <c:pt idx="17">
                  <c:v>111.95055138511729</c:v>
                </c:pt>
                <c:pt idx="18">
                  <c:v>114.97537811548528</c:v>
                </c:pt>
                <c:pt idx="19">
                  <c:v>115.41110857775968</c:v>
                </c:pt>
                <c:pt idx="20">
                  <c:v>115.06577608912102</c:v>
                </c:pt>
                <c:pt idx="21">
                  <c:v>113.21045333225003</c:v>
                </c:pt>
                <c:pt idx="22">
                  <c:v>118.17925705488102</c:v>
                </c:pt>
                <c:pt idx="23">
                  <c:v>114.54004750017444</c:v>
                </c:pt>
                <c:pt idx="24">
                  <c:v>116.44803855375407</c:v>
                </c:pt>
                <c:pt idx="25">
                  <c:v>118.71128467324364</c:v>
                </c:pt>
                <c:pt idx="26">
                  <c:v>124.48000358435584</c:v>
                </c:pt>
                <c:pt idx="27">
                  <c:v>123.27073932447249</c:v>
                </c:pt>
                <c:pt idx="28">
                  <c:v>122.2223423483378</c:v>
                </c:pt>
                <c:pt idx="29">
                  <c:v>148.34046657919387</c:v>
                </c:pt>
                <c:pt idx="30">
                  <c:v>170.78352537914157</c:v>
                </c:pt>
                <c:pt idx="31">
                  <c:v>179.0064214340851</c:v>
                </c:pt>
                <c:pt idx="32">
                  <c:v>207.02237893231825</c:v>
                </c:pt>
                <c:pt idx="33">
                  <c:v>227.30579775109283</c:v>
                </c:pt>
                <c:pt idx="34">
                  <c:v>255.74471512866634</c:v>
                </c:pt>
                <c:pt idx="35">
                  <c:v>280.62315011648155</c:v>
                </c:pt>
                <c:pt idx="36">
                  <c:v>284.83402779699168</c:v>
                </c:pt>
                <c:pt idx="37">
                  <c:v>292.94199042334202</c:v>
                </c:pt>
                <c:pt idx="38">
                  <c:v>297.0791448786639</c:v>
                </c:pt>
                <c:pt idx="39">
                  <c:v>313.38163288200928</c:v>
                </c:pt>
                <c:pt idx="40">
                  <c:v>330.02232367883653</c:v>
                </c:pt>
                <c:pt idx="41">
                  <c:v>343.56734663012645</c:v>
                </c:pt>
                <c:pt idx="42">
                  <c:v>350.77247628437101</c:v>
                </c:pt>
                <c:pt idx="43">
                  <c:v>353.33868969244566</c:v>
                </c:pt>
                <c:pt idx="44">
                  <c:v>373.0376444797576</c:v>
                </c:pt>
                <c:pt idx="45">
                  <c:v>376.46762379115722</c:v>
                </c:pt>
                <c:pt idx="46">
                  <c:v>380.72888621909664</c:v>
                </c:pt>
                <c:pt idx="47">
                  <c:v>385.28076528312096</c:v>
                </c:pt>
                <c:pt idx="48">
                  <c:v>390.23364455501451</c:v>
                </c:pt>
                <c:pt idx="49">
                  <c:v>449.63053942177618</c:v>
                </c:pt>
                <c:pt idx="50">
                  <c:v>449.63053942177618</c:v>
                </c:pt>
                <c:pt idx="51">
                  <c:v>461.2106316316432</c:v>
                </c:pt>
              </c:numCache>
            </c:numRef>
          </c:yVal>
          <c:smooth val="0"/>
          <c:extLst>
            <c:ext xmlns:c16="http://schemas.microsoft.com/office/drawing/2014/chart" uri="{C3380CC4-5D6E-409C-BE32-E72D297353CC}">
              <c16:uniqueId val="{00000000-E15C-44B3-8C7A-0F428D0F8140}"/>
            </c:ext>
          </c:extLst>
        </c:ser>
        <c:dLbls>
          <c:showLegendKey val="0"/>
          <c:showVal val="0"/>
          <c:showCatName val="0"/>
          <c:showSerName val="0"/>
          <c:showPercent val="0"/>
          <c:showBubbleSize val="0"/>
        </c:dLbls>
        <c:axId val="215808640"/>
        <c:axId val="215884160"/>
      </c:scatterChart>
      <c:valAx>
        <c:axId val="215808640"/>
        <c:scaling>
          <c:orientation val="minMax"/>
        </c:scaling>
        <c:delete val="0"/>
        <c:axPos val="b"/>
        <c:numFmt formatCode="0" sourceLinked="1"/>
        <c:majorTickMark val="out"/>
        <c:minorTickMark val="none"/>
        <c:tickLblPos val="nextTo"/>
        <c:crossAx val="215884160"/>
        <c:crosses val="autoZero"/>
        <c:crossBetween val="midCat"/>
      </c:valAx>
      <c:valAx>
        <c:axId val="215884160"/>
        <c:scaling>
          <c:orientation val="minMax"/>
        </c:scaling>
        <c:delete val="0"/>
        <c:axPos val="l"/>
        <c:numFmt formatCode="0.0" sourceLinked="1"/>
        <c:majorTickMark val="out"/>
        <c:minorTickMark val="none"/>
        <c:tickLblPos val="nextTo"/>
        <c:crossAx val="21580864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aerob'!$F$1465:$F$1517</c:f>
              <c:numCache>
                <c:formatCode>0</c:formatCode>
                <c:ptCount val="53"/>
                <c:pt idx="1">
                  <c:v>1</c:v>
                </c:pt>
                <c:pt idx="2">
                  <c:v>7.9881944444423425</c:v>
                </c:pt>
                <c:pt idx="3">
                  <c:v>14.209027777775191</c:v>
                </c:pt>
                <c:pt idx="4">
                  <c:v>30.171527777776646</c:v>
                </c:pt>
                <c:pt idx="5">
                  <c:v>37.29374999999709</c:v>
                </c:pt>
                <c:pt idx="6">
                  <c:v>56.140277777776646</c:v>
                </c:pt>
                <c:pt idx="7">
                  <c:v>69.015277777776646</c:v>
                </c:pt>
                <c:pt idx="8">
                  <c:v>82.974305555551837</c:v>
                </c:pt>
                <c:pt idx="9">
                  <c:v>92.198611111110949</c:v>
                </c:pt>
                <c:pt idx="10">
                  <c:v>97.973611111112405</c:v>
                </c:pt>
                <c:pt idx="11">
                  <c:v>104.96736111111386</c:v>
                </c:pt>
                <c:pt idx="12">
                  <c:v>112.07291666666424</c:v>
                </c:pt>
                <c:pt idx="13">
                  <c:v>119.02152777777519</c:v>
                </c:pt>
                <c:pt idx="14">
                  <c:v>127.96805555555329</c:v>
                </c:pt>
                <c:pt idx="15">
                  <c:v>134.1340277777781</c:v>
                </c:pt>
                <c:pt idx="16">
                  <c:v>144.98541666666279</c:v>
                </c:pt>
                <c:pt idx="17">
                  <c:v>155.0270833333343</c:v>
                </c:pt>
                <c:pt idx="18">
                  <c:v>161.98888888888905</c:v>
                </c:pt>
                <c:pt idx="19">
                  <c:v>168.98124999999709</c:v>
                </c:pt>
                <c:pt idx="20">
                  <c:v>175.96111111110804</c:v>
                </c:pt>
                <c:pt idx="21">
                  <c:v>182.94999999999709</c:v>
                </c:pt>
                <c:pt idx="22">
                  <c:v>189.94999999999709</c:v>
                </c:pt>
                <c:pt idx="23">
                  <c:v>195.94861111111095</c:v>
                </c:pt>
                <c:pt idx="24">
                  <c:v>202.93055555555475</c:v>
                </c:pt>
                <c:pt idx="25">
                  <c:v>209.92569444444234</c:v>
                </c:pt>
                <c:pt idx="26">
                  <c:v>216.93819444444671</c:v>
                </c:pt>
                <c:pt idx="27">
                  <c:v>223.95902777777519</c:v>
                </c:pt>
                <c:pt idx="28">
                  <c:v>231.92291666666279</c:v>
                </c:pt>
                <c:pt idx="29">
                  <c:v>273.17222222222335</c:v>
                </c:pt>
                <c:pt idx="30">
                  <c:v>302.1208333333343</c:v>
                </c:pt>
                <c:pt idx="31">
                  <c:v>315.99305555555475</c:v>
                </c:pt>
                <c:pt idx="32">
                  <c:v>404.02013888888905</c:v>
                </c:pt>
                <c:pt idx="33">
                  <c:v>477.01111111111095</c:v>
                </c:pt>
                <c:pt idx="34">
                  <c:v>650.00347222221899</c:v>
                </c:pt>
                <c:pt idx="35">
                  <c:v>723.08263888888905</c:v>
                </c:pt>
                <c:pt idx="36">
                  <c:v>743.19583333333139</c:v>
                </c:pt>
                <c:pt idx="37">
                  <c:v>749.99236111110804</c:v>
                </c:pt>
                <c:pt idx="38">
                  <c:v>770.9333333333343</c:v>
                </c:pt>
                <c:pt idx="39">
                  <c:v>810.17013888889051</c:v>
                </c:pt>
                <c:pt idx="40">
                  <c:v>884.04652777777665</c:v>
                </c:pt>
                <c:pt idx="41">
                  <c:v>966.13124999999854</c:v>
                </c:pt>
                <c:pt idx="42">
                  <c:v>1056.1465277777752</c:v>
                </c:pt>
                <c:pt idx="43">
                  <c:v>1134.9340277777737</c:v>
                </c:pt>
                <c:pt idx="44">
                  <c:v>1153.1291666666657</c:v>
                </c:pt>
                <c:pt idx="45">
                  <c:v>1156.0694444444453</c:v>
                </c:pt>
                <c:pt idx="46">
                  <c:v>1161.0791666666628</c:v>
                </c:pt>
                <c:pt idx="47">
                  <c:v>1169.0631944444467</c:v>
                </c:pt>
                <c:pt idx="48">
                  <c:v>1226.1243055555533</c:v>
                </c:pt>
                <c:pt idx="49">
                  <c:v>1251.086111111108</c:v>
                </c:pt>
                <c:pt idx="50">
                  <c:v>2421.0277777777737</c:v>
                </c:pt>
                <c:pt idx="51">
                  <c:v>2422.1020833333314</c:v>
                </c:pt>
                <c:pt idx="52">
                  <c:v>2428.1229166666672</c:v>
                </c:pt>
              </c:numCache>
            </c:numRef>
          </c:xVal>
          <c:yVal>
            <c:numRef>
              <c:f>'samples without priming aerob'!$AH$1465:$AH$1517</c:f>
              <c:numCache>
                <c:formatCode>0.0</c:formatCode>
                <c:ptCount val="53"/>
                <c:pt idx="0">
                  <c:v>0</c:v>
                </c:pt>
                <c:pt idx="1">
                  <c:v>3.5913509108332176</c:v>
                </c:pt>
                <c:pt idx="2">
                  <c:v>14.906257690393705</c:v>
                </c:pt>
                <c:pt idx="3">
                  <c:v>21.478071078850192</c:v>
                </c:pt>
                <c:pt idx="4">
                  <c:v>44.256712160629696</c:v>
                </c:pt>
                <c:pt idx="5">
                  <c:v>47.708281669994335</c:v>
                </c:pt>
                <c:pt idx="6">
                  <c:v>66.171663619596671</c:v>
                </c:pt>
                <c:pt idx="7">
                  <c:v>79.132248509922704</c:v>
                </c:pt>
                <c:pt idx="8">
                  <c:v>88.195218119097149</c:v>
                </c:pt>
                <c:pt idx="9">
                  <c:v>89.384593007354525</c:v>
                </c:pt>
                <c:pt idx="10">
                  <c:v>93.410834294737015</c:v>
                </c:pt>
                <c:pt idx="11">
                  <c:v>98.315995923031394</c:v>
                </c:pt>
                <c:pt idx="12">
                  <c:v>97.687756776111016</c:v>
                </c:pt>
                <c:pt idx="13">
                  <c:v>101.88892125697099</c:v>
                </c:pt>
                <c:pt idx="14">
                  <c:v>104.53786576017303</c:v>
                </c:pt>
                <c:pt idx="15">
                  <c:v>103.74889908850815</c:v>
                </c:pt>
                <c:pt idx="16">
                  <c:v>106.95282836849537</c:v>
                </c:pt>
                <c:pt idx="17">
                  <c:v>108.49908420320642</c:v>
                </c:pt>
                <c:pt idx="18">
                  <c:v>110.80820032665811</c:v>
                </c:pt>
                <c:pt idx="19">
                  <c:v>110.99117380163965</c:v>
                </c:pt>
                <c:pt idx="20">
                  <c:v>108.49104566215024</c:v>
                </c:pt>
                <c:pt idx="21">
                  <c:v>108.67370779765299</c:v>
                </c:pt>
                <c:pt idx="22">
                  <c:v>111.06716686227892</c:v>
                </c:pt>
                <c:pt idx="23">
                  <c:v>114.64896450770846</c:v>
                </c:pt>
                <c:pt idx="24">
                  <c:v>112.20431567738549</c:v>
                </c:pt>
                <c:pt idx="25">
                  <c:v>115.14083907272013</c:v>
                </c:pt>
                <c:pt idx="26">
                  <c:v>120.45015283366607</c:v>
                </c:pt>
                <c:pt idx="27">
                  <c:v>110.7738510292011</c:v>
                </c:pt>
                <c:pt idx="28">
                  <c:v>116.46823199676869</c:v>
                </c:pt>
                <c:pt idx="29">
                  <c:v>147.95934662277293</c:v>
                </c:pt>
                <c:pt idx="30">
                  <c:v>184.46826858588881</c:v>
                </c:pt>
                <c:pt idx="31">
                  <c:v>193.3176454365659</c:v>
                </c:pt>
                <c:pt idx="32">
                  <c:v>228.85711101524055</c:v>
                </c:pt>
                <c:pt idx="33">
                  <c:v>243.43538158537041</c:v>
                </c:pt>
                <c:pt idx="34">
                  <c:v>269.63342654740853</c:v>
                </c:pt>
                <c:pt idx="35">
                  <c:v>263.12132748595872</c:v>
                </c:pt>
                <c:pt idx="36">
                  <c:v>288.34078151400053</c:v>
                </c:pt>
                <c:pt idx="37">
                  <c:v>299.84416732698884</c:v>
                </c:pt>
                <c:pt idx="38">
                  <c:v>311.24939421172849</c:v>
                </c:pt>
                <c:pt idx="39">
                  <c:v>322.83696546309341</c:v>
                </c:pt>
                <c:pt idx="40">
                  <c:v>344.85570907512027</c:v>
                </c:pt>
                <c:pt idx="41">
                  <c:v>356.48128940488073</c:v>
                </c:pt>
                <c:pt idx="42">
                  <c:v>374.02896096550677</c:v>
                </c:pt>
                <c:pt idx="43">
                  <c:v>374.68953556225983</c:v>
                </c:pt>
                <c:pt idx="44">
                  <c:v>379.74921461789012</c:v>
                </c:pt>
                <c:pt idx="45">
                  <c:v>400.49501353209126</c:v>
                </c:pt>
                <c:pt idx="46">
                  <c:v>403.64728566112149</c:v>
                </c:pt>
                <c:pt idx="47">
                  <c:v>408.32523046278675</c:v>
                </c:pt>
                <c:pt idx="48">
                  <c:v>414.4896856560016</c:v>
                </c:pt>
                <c:pt idx="49">
                  <c:v>417.33171833311383</c:v>
                </c:pt>
                <c:pt idx="50">
                  <c:v>468.49622195180314</c:v>
                </c:pt>
                <c:pt idx="51">
                  <c:v>468.49622195180314</c:v>
                </c:pt>
                <c:pt idx="52">
                  <c:v>475.66550157982618</c:v>
                </c:pt>
              </c:numCache>
            </c:numRef>
          </c:yVal>
          <c:smooth val="0"/>
          <c:extLst>
            <c:ext xmlns:c16="http://schemas.microsoft.com/office/drawing/2014/chart" uri="{C3380CC4-5D6E-409C-BE32-E72D297353CC}">
              <c16:uniqueId val="{00000000-86CC-4E4A-B74E-4D203D01C5E0}"/>
            </c:ext>
          </c:extLst>
        </c:ser>
        <c:dLbls>
          <c:showLegendKey val="0"/>
          <c:showVal val="0"/>
          <c:showCatName val="0"/>
          <c:showSerName val="0"/>
          <c:showPercent val="0"/>
          <c:showBubbleSize val="0"/>
        </c:dLbls>
        <c:axId val="215912832"/>
        <c:axId val="215914368"/>
      </c:scatterChart>
      <c:valAx>
        <c:axId val="215912832"/>
        <c:scaling>
          <c:orientation val="minMax"/>
        </c:scaling>
        <c:delete val="0"/>
        <c:axPos val="b"/>
        <c:numFmt formatCode="0" sourceLinked="1"/>
        <c:majorTickMark val="out"/>
        <c:minorTickMark val="none"/>
        <c:tickLblPos val="nextTo"/>
        <c:crossAx val="215914368"/>
        <c:crosses val="autoZero"/>
        <c:crossBetween val="midCat"/>
      </c:valAx>
      <c:valAx>
        <c:axId val="215914368"/>
        <c:scaling>
          <c:orientation val="minMax"/>
        </c:scaling>
        <c:delete val="0"/>
        <c:axPos val="l"/>
        <c:numFmt formatCode="0.0" sourceLinked="1"/>
        <c:majorTickMark val="out"/>
        <c:minorTickMark val="none"/>
        <c:tickLblPos val="nextTo"/>
        <c:crossAx val="21591283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aerob'!$F$1535:$F$1572</c:f>
              <c:numCache>
                <c:formatCode>0</c:formatCode>
                <c:ptCount val="38"/>
                <c:pt idx="0">
                  <c:v>7.9888888888890506</c:v>
                </c:pt>
                <c:pt idx="1">
                  <c:v>14.209027777775191</c:v>
                </c:pt>
                <c:pt idx="2">
                  <c:v>30.171527777776646</c:v>
                </c:pt>
                <c:pt idx="3">
                  <c:v>37.29374999999709</c:v>
                </c:pt>
                <c:pt idx="4">
                  <c:v>56.140277777776646</c:v>
                </c:pt>
                <c:pt idx="5">
                  <c:v>69.015972222223354</c:v>
                </c:pt>
                <c:pt idx="6">
                  <c:v>82.974305555551837</c:v>
                </c:pt>
                <c:pt idx="7">
                  <c:v>92.203472222223354</c:v>
                </c:pt>
                <c:pt idx="8">
                  <c:v>97.973611111112405</c:v>
                </c:pt>
                <c:pt idx="9">
                  <c:v>104.97916666666424</c:v>
                </c:pt>
                <c:pt idx="10">
                  <c:v>112.0756944444438</c:v>
                </c:pt>
                <c:pt idx="11">
                  <c:v>119.02152777777519</c:v>
                </c:pt>
                <c:pt idx="12">
                  <c:v>127.96805555555329</c:v>
                </c:pt>
                <c:pt idx="13">
                  <c:v>133.9777777777781</c:v>
                </c:pt>
                <c:pt idx="14">
                  <c:v>144.98541666666279</c:v>
                </c:pt>
                <c:pt idx="15">
                  <c:v>155.02777777778101</c:v>
                </c:pt>
                <c:pt idx="16">
                  <c:v>161.98888888888905</c:v>
                </c:pt>
                <c:pt idx="17">
                  <c:v>168.98124999999709</c:v>
                </c:pt>
                <c:pt idx="18">
                  <c:v>175.96041666666861</c:v>
                </c:pt>
                <c:pt idx="19">
                  <c:v>182.94999999999709</c:v>
                </c:pt>
                <c:pt idx="20">
                  <c:v>189.94999999999709</c:v>
                </c:pt>
                <c:pt idx="21">
                  <c:v>195.94930555555766</c:v>
                </c:pt>
                <c:pt idx="22">
                  <c:v>202.93055555555475</c:v>
                </c:pt>
                <c:pt idx="23">
                  <c:v>209.92638888888905</c:v>
                </c:pt>
                <c:pt idx="24">
                  <c:v>216.93819444444671</c:v>
                </c:pt>
                <c:pt idx="25">
                  <c:v>223.95902777777519</c:v>
                </c:pt>
                <c:pt idx="26">
                  <c:v>231.92291666666279</c:v>
                </c:pt>
                <c:pt idx="27">
                  <c:v>273.17291666666279</c:v>
                </c:pt>
                <c:pt idx="28">
                  <c:v>302.1208333333343</c:v>
                </c:pt>
                <c:pt idx="29">
                  <c:v>315.99375000000146</c:v>
                </c:pt>
                <c:pt idx="30">
                  <c:v>404.02013888888905</c:v>
                </c:pt>
                <c:pt idx="31">
                  <c:v>477.01111111111095</c:v>
                </c:pt>
                <c:pt idx="32">
                  <c:v>650.00347222221899</c:v>
                </c:pt>
                <c:pt idx="33">
                  <c:v>723.08263888888905</c:v>
                </c:pt>
                <c:pt idx="34">
                  <c:v>743.19583333333139</c:v>
                </c:pt>
                <c:pt idx="35">
                  <c:v>749.99236111110804</c:v>
                </c:pt>
                <c:pt idx="36">
                  <c:v>770.9333333333343</c:v>
                </c:pt>
                <c:pt idx="37">
                  <c:v>810.1694444444438</c:v>
                </c:pt>
              </c:numCache>
            </c:numRef>
          </c:xVal>
          <c:yVal>
            <c:numRef>
              <c:f>'samples without priming aerob'!$AH$1535:$AH$1572</c:f>
              <c:numCache>
                <c:formatCode>0.0</c:formatCode>
                <c:ptCount val="38"/>
                <c:pt idx="0">
                  <c:v>10.734576666598471</c:v>
                </c:pt>
                <c:pt idx="1">
                  <c:v>18.930292409798486</c:v>
                </c:pt>
                <c:pt idx="2">
                  <c:v>37.103422439146705</c:v>
                </c:pt>
                <c:pt idx="3">
                  <c:v>44.72676038241022</c:v>
                </c:pt>
                <c:pt idx="4">
                  <c:v>62.94543214401169</c:v>
                </c:pt>
                <c:pt idx="5">
                  <c:v>71.488715623373878</c:v>
                </c:pt>
                <c:pt idx="6">
                  <c:v>81.045144279108229</c:v>
                </c:pt>
                <c:pt idx="7">
                  <c:v>83.580060639810412</c:v>
                </c:pt>
                <c:pt idx="8">
                  <c:v>88.922994523992699</c:v>
                </c:pt>
                <c:pt idx="9">
                  <c:v>91.255509172353129</c:v>
                </c:pt>
                <c:pt idx="10">
                  <c:v>94.077765893390875</c:v>
                </c:pt>
                <c:pt idx="11">
                  <c:v>93.677246252702432</c:v>
                </c:pt>
                <c:pt idx="12">
                  <c:v>96.954488210463111</c:v>
                </c:pt>
                <c:pt idx="13">
                  <c:v>97.478584559242492</c:v>
                </c:pt>
                <c:pt idx="14">
                  <c:v>101.97228010706654</c:v>
                </c:pt>
                <c:pt idx="15">
                  <c:v>101.25073261197799</c:v>
                </c:pt>
                <c:pt idx="16">
                  <c:v>101.91248174337562</c:v>
                </c:pt>
                <c:pt idx="17">
                  <c:v>100.37677750029781</c:v>
                </c:pt>
                <c:pt idx="18">
                  <c:v>103.02826097093893</c:v>
                </c:pt>
                <c:pt idx="19">
                  <c:v>98.60857892158478</c:v>
                </c:pt>
                <c:pt idx="20">
                  <c:v>102.12988771232936</c:v>
                </c:pt>
                <c:pt idx="21">
                  <c:v>105.15438743328815</c:v>
                </c:pt>
                <c:pt idx="22">
                  <c:v>108.97844210293754</c:v>
                </c:pt>
                <c:pt idx="23">
                  <c:v>101.46439351253552</c:v>
                </c:pt>
                <c:pt idx="24">
                  <c:v>110.78954872877019</c:v>
                </c:pt>
                <c:pt idx="25">
                  <c:v>102.54960923477037</c:v>
                </c:pt>
                <c:pt idx="26">
                  <c:v>110.81732689770875</c:v>
                </c:pt>
                <c:pt idx="27">
                  <c:v>140.63180876024092</c:v>
                </c:pt>
                <c:pt idx="28">
                  <c:v>173.77551015482857</c:v>
                </c:pt>
                <c:pt idx="29">
                  <c:v>184.43331014037892</c:v>
                </c:pt>
                <c:pt idx="30">
                  <c:v>215.24726531737574</c:v>
                </c:pt>
                <c:pt idx="31">
                  <c:v>223.76647396659166</c:v>
                </c:pt>
                <c:pt idx="32">
                  <c:v>249.77246843301208</c:v>
                </c:pt>
                <c:pt idx="33">
                  <c:v>241.15721199080645</c:v>
                </c:pt>
                <c:pt idx="34">
                  <c:v>264.05256879250607</c:v>
                </c:pt>
                <c:pt idx="35">
                  <c:v>272.95482856422274</c:v>
                </c:pt>
                <c:pt idx="36">
                  <c:v>282.66460703457903</c:v>
                </c:pt>
                <c:pt idx="37">
                  <c:v>286.52885913392015</c:v>
                </c:pt>
              </c:numCache>
            </c:numRef>
          </c:yVal>
          <c:smooth val="0"/>
          <c:extLst>
            <c:ext xmlns:c16="http://schemas.microsoft.com/office/drawing/2014/chart" uri="{C3380CC4-5D6E-409C-BE32-E72D297353CC}">
              <c16:uniqueId val="{00000000-2C9F-49E9-AED7-0EFC42F01EE3}"/>
            </c:ext>
          </c:extLst>
        </c:ser>
        <c:dLbls>
          <c:showLegendKey val="0"/>
          <c:showVal val="0"/>
          <c:showCatName val="0"/>
          <c:showSerName val="0"/>
          <c:showPercent val="0"/>
          <c:showBubbleSize val="0"/>
        </c:dLbls>
        <c:axId val="215946752"/>
        <c:axId val="215948288"/>
      </c:scatterChart>
      <c:valAx>
        <c:axId val="215946752"/>
        <c:scaling>
          <c:orientation val="minMax"/>
        </c:scaling>
        <c:delete val="0"/>
        <c:axPos val="b"/>
        <c:numFmt formatCode="0" sourceLinked="1"/>
        <c:majorTickMark val="out"/>
        <c:minorTickMark val="none"/>
        <c:tickLblPos val="nextTo"/>
        <c:crossAx val="215948288"/>
        <c:crosses val="autoZero"/>
        <c:crossBetween val="midCat"/>
      </c:valAx>
      <c:valAx>
        <c:axId val="215948288"/>
        <c:scaling>
          <c:orientation val="minMax"/>
        </c:scaling>
        <c:delete val="0"/>
        <c:axPos val="l"/>
        <c:numFmt formatCode="0.0" sourceLinked="1"/>
        <c:majorTickMark val="out"/>
        <c:minorTickMark val="none"/>
        <c:tickLblPos val="nextTo"/>
        <c:crossAx val="21594675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aerob'!$F$1601:$F$1653</c:f>
              <c:numCache>
                <c:formatCode>0</c:formatCode>
                <c:ptCount val="53"/>
                <c:pt idx="0">
                  <c:v>1</c:v>
                </c:pt>
                <c:pt idx="1">
                  <c:v>7.9861111111094942</c:v>
                </c:pt>
                <c:pt idx="2">
                  <c:v>14.924305555556202</c:v>
                </c:pt>
                <c:pt idx="3">
                  <c:v>30.16874999999709</c:v>
                </c:pt>
                <c:pt idx="4">
                  <c:v>37.290277777778101</c:v>
                </c:pt>
                <c:pt idx="5">
                  <c:v>56.131944444445253</c:v>
                </c:pt>
                <c:pt idx="6">
                  <c:v>69.006944444445253</c:v>
                </c:pt>
                <c:pt idx="7">
                  <c:v>82.965277777781012</c:v>
                </c:pt>
                <c:pt idx="8">
                  <c:v>92.190277777779556</c:v>
                </c:pt>
                <c:pt idx="9">
                  <c:v>97.965277777781012</c:v>
                </c:pt>
                <c:pt idx="10">
                  <c:v>104.97083333333285</c:v>
                </c:pt>
                <c:pt idx="11">
                  <c:v>112.07499999999709</c:v>
                </c:pt>
                <c:pt idx="12">
                  <c:v>119.02083333333576</c:v>
                </c:pt>
                <c:pt idx="13">
                  <c:v>127.9597222222219</c:v>
                </c:pt>
                <c:pt idx="14">
                  <c:v>133.97222222221899</c:v>
                </c:pt>
                <c:pt idx="15">
                  <c:v>144.98333333332994</c:v>
                </c:pt>
                <c:pt idx="16">
                  <c:v>155.01875000000291</c:v>
                </c:pt>
                <c:pt idx="17">
                  <c:v>161.98124999999709</c:v>
                </c:pt>
                <c:pt idx="18">
                  <c:v>168.9729166666657</c:v>
                </c:pt>
                <c:pt idx="19">
                  <c:v>175.95277777777665</c:v>
                </c:pt>
                <c:pt idx="20">
                  <c:v>183.08125000000291</c:v>
                </c:pt>
                <c:pt idx="21">
                  <c:v>189.9951388888876</c:v>
                </c:pt>
                <c:pt idx="22">
                  <c:v>195.94722222222481</c:v>
                </c:pt>
                <c:pt idx="23">
                  <c:v>202.92222222222335</c:v>
                </c:pt>
                <c:pt idx="24">
                  <c:v>209.91736111111095</c:v>
                </c:pt>
                <c:pt idx="25">
                  <c:v>216.92986111110804</c:v>
                </c:pt>
                <c:pt idx="26">
                  <c:v>223.9506944444438</c:v>
                </c:pt>
                <c:pt idx="27">
                  <c:v>231.91388888889196</c:v>
                </c:pt>
                <c:pt idx="28">
                  <c:v>273.16388888889196</c:v>
                </c:pt>
                <c:pt idx="29">
                  <c:v>302.11250000000291</c:v>
                </c:pt>
                <c:pt idx="30">
                  <c:v>315.98611111110949</c:v>
                </c:pt>
                <c:pt idx="31">
                  <c:v>404.04305555555766</c:v>
                </c:pt>
                <c:pt idx="32">
                  <c:v>477.00347222221899</c:v>
                </c:pt>
                <c:pt idx="33">
                  <c:v>649.9951388888876</c:v>
                </c:pt>
                <c:pt idx="34">
                  <c:v>723.07847222222335</c:v>
                </c:pt>
                <c:pt idx="35">
                  <c:v>743.9423611111124</c:v>
                </c:pt>
                <c:pt idx="36">
                  <c:v>749.98333333332994</c:v>
                </c:pt>
                <c:pt idx="37">
                  <c:v>770.9243055555562</c:v>
                </c:pt>
                <c:pt idx="38">
                  <c:v>810.1604166666657</c:v>
                </c:pt>
                <c:pt idx="39">
                  <c:v>866.9777777777781</c:v>
                </c:pt>
                <c:pt idx="40">
                  <c:v>966.12152777778101</c:v>
                </c:pt>
                <c:pt idx="41">
                  <c:v>980.11250000000291</c:v>
                </c:pt>
                <c:pt idx="42">
                  <c:v>1056.1388888888905</c:v>
                </c:pt>
                <c:pt idx="43">
                  <c:v>1134.9395833333328</c:v>
                </c:pt>
                <c:pt idx="44">
                  <c:v>1153.1208333333343</c:v>
                </c:pt>
                <c:pt idx="45">
                  <c:v>1156.0611111111139</c:v>
                </c:pt>
                <c:pt idx="46">
                  <c:v>1161.0715277777781</c:v>
                </c:pt>
                <c:pt idx="47">
                  <c:v>1169.054861111108</c:v>
                </c:pt>
                <c:pt idx="48">
                  <c:v>1226.1145833333358</c:v>
                </c:pt>
                <c:pt idx="49">
                  <c:v>1251.0770833333299</c:v>
                </c:pt>
                <c:pt idx="50">
                  <c:v>2421.086111111108</c:v>
                </c:pt>
                <c:pt idx="51">
                  <c:v>2422.0951388888861</c:v>
                </c:pt>
                <c:pt idx="52">
                  <c:v>2428.1187500000015</c:v>
                </c:pt>
              </c:numCache>
            </c:numRef>
          </c:xVal>
          <c:yVal>
            <c:numRef>
              <c:f>'samples without priming aerob'!$AH$1601:$AH$1653</c:f>
              <c:numCache>
                <c:formatCode>0.0</c:formatCode>
                <c:ptCount val="53"/>
                <c:pt idx="0">
                  <c:v>1.5570456056252913</c:v>
                </c:pt>
                <c:pt idx="1">
                  <c:v>6.7911566471366482</c:v>
                </c:pt>
                <c:pt idx="2">
                  <c:v>10.73399753332899</c:v>
                </c:pt>
                <c:pt idx="3">
                  <c:v>22.043016242321979</c:v>
                </c:pt>
                <c:pt idx="4">
                  <c:v>23.54658538188044</c:v>
                </c:pt>
                <c:pt idx="5">
                  <c:v>30.481396448032445</c:v>
                </c:pt>
                <c:pt idx="6">
                  <c:v>34.944346336821596</c:v>
                </c:pt>
                <c:pt idx="7">
                  <c:v>36.429956324476969</c:v>
                </c:pt>
                <c:pt idx="8">
                  <c:v>38.193226092338989</c:v>
                </c:pt>
                <c:pt idx="9">
                  <c:v>40.415859949784895</c:v>
                </c:pt>
                <c:pt idx="10">
                  <c:v>41.67143114502344</c:v>
                </c:pt>
                <c:pt idx="11">
                  <c:v>41.556569510399562</c:v>
                </c:pt>
                <c:pt idx="12">
                  <c:v>41.111063367783068</c:v>
                </c:pt>
                <c:pt idx="13">
                  <c:v>42.588245451330963</c:v>
                </c:pt>
                <c:pt idx="14">
                  <c:v>42.886531485941468</c:v>
                </c:pt>
                <c:pt idx="15">
                  <c:v>45.097159314986058</c:v>
                </c:pt>
                <c:pt idx="16">
                  <c:v>45.985928000692169</c:v>
                </c:pt>
                <c:pt idx="17">
                  <c:v>45.54546153608608</c:v>
                </c:pt>
                <c:pt idx="18">
                  <c:v>47.482990054947308</c:v>
                </c:pt>
                <c:pt idx="19">
                  <c:v>47.979967035908501</c:v>
                </c:pt>
                <c:pt idx="20">
                  <c:v>49.829529493847986</c:v>
                </c:pt>
                <c:pt idx="21">
                  <c:v>47.351244507876579</c:v>
                </c:pt>
                <c:pt idx="22">
                  <c:v>48.672330954955093</c:v>
                </c:pt>
                <c:pt idx="23">
                  <c:v>50.021543795159729</c:v>
                </c:pt>
                <c:pt idx="24">
                  <c:v>48.963853352212595</c:v>
                </c:pt>
                <c:pt idx="25">
                  <c:v>51.415316237510311</c:v>
                </c:pt>
                <c:pt idx="26">
                  <c:v>49.027864993734894</c:v>
                </c:pt>
                <c:pt idx="27">
                  <c:v>51.387121179914352</c:v>
                </c:pt>
                <c:pt idx="28">
                  <c:v>61.523881857137923</c:v>
                </c:pt>
                <c:pt idx="29">
                  <c:v>66.605432696039514</c:v>
                </c:pt>
                <c:pt idx="30">
                  <c:v>68.692018469168588</c:v>
                </c:pt>
                <c:pt idx="31">
                  <c:v>73.967080589790555</c:v>
                </c:pt>
                <c:pt idx="32">
                  <c:v>79.785039068302098</c:v>
                </c:pt>
                <c:pt idx="33">
                  <c:v>87.203961779005837</c:v>
                </c:pt>
                <c:pt idx="34">
                  <c:v>89.935053230119166</c:v>
                </c:pt>
                <c:pt idx="35">
                  <c:v>97.705381300297063</c:v>
                </c:pt>
                <c:pt idx="36">
                  <c:v>106.85714832884928</c:v>
                </c:pt>
                <c:pt idx="37">
                  <c:v>108.04971083965675</c:v>
                </c:pt>
                <c:pt idx="38">
                  <c:v>108.82484856566971</c:v>
                </c:pt>
                <c:pt idx="39">
                  <c:v>109.31904953485808</c:v>
                </c:pt>
                <c:pt idx="40">
                  <c:v>115.79169999285672</c:v>
                </c:pt>
                <c:pt idx="41">
                  <c:v>116.99528598696479</c:v>
                </c:pt>
                <c:pt idx="42">
                  <c:v>119.19416010964176</c:v>
                </c:pt>
                <c:pt idx="43">
                  <c:v>120.81703177775903</c:v>
                </c:pt>
                <c:pt idx="44">
                  <c:v>122.79947728781096</c:v>
                </c:pt>
                <c:pt idx="45">
                  <c:v>127.98519479526772</c:v>
                </c:pt>
                <c:pt idx="46">
                  <c:v>129.84082503776736</c:v>
                </c:pt>
                <c:pt idx="47">
                  <c:v>131.01118074526897</c:v>
                </c:pt>
                <c:pt idx="48">
                  <c:v>134.19753760041769</c:v>
                </c:pt>
                <c:pt idx="49">
                  <c:v>136.85185048359295</c:v>
                </c:pt>
                <c:pt idx="50">
                  <c:v>140.21371897631852</c:v>
                </c:pt>
                <c:pt idx="51">
                  <c:v>140.21371897631852</c:v>
                </c:pt>
                <c:pt idx="52">
                  <c:v>141.99551912740674</c:v>
                </c:pt>
              </c:numCache>
            </c:numRef>
          </c:yVal>
          <c:smooth val="0"/>
          <c:extLst>
            <c:ext xmlns:c16="http://schemas.microsoft.com/office/drawing/2014/chart" uri="{C3380CC4-5D6E-409C-BE32-E72D297353CC}">
              <c16:uniqueId val="{00000000-669F-4A46-BB7C-1003C9B88577}"/>
            </c:ext>
          </c:extLst>
        </c:ser>
        <c:dLbls>
          <c:showLegendKey val="0"/>
          <c:showVal val="0"/>
          <c:showCatName val="0"/>
          <c:showSerName val="0"/>
          <c:showPercent val="0"/>
          <c:showBubbleSize val="0"/>
        </c:dLbls>
        <c:axId val="215980672"/>
        <c:axId val="215982464"/>
      </c:scatterChart>
      <c:valAx>
        <c:axId val="215980672"/>
        <c:scaling>
          <c:orientation val="minMax"/>
        </c:scaling>
        <c:delete val="0"/>
        <c:axPos val="b"/>
        <c:numFmt formatCode="0" sourceLinked="1"/>
        <c:majorTickMark val="out"/>
        <c:minorTickMark val="none"/>
        <c:tickLblPos val="nextTo"/>
        <c:crossAx val="215982464"/>
        <c:crosses val="autoZero"/>
        <c:crossBetween val="midCat"/>
      </c:valAx>
      <c:valAx>
        <c:axId val="215982464"/>
        <c:scaling>
          <c:orientation val="minMax"/>
        </c:scaling>
        <c:delete val="0"/>
        <c:axPos val="l"/>
        <c:numFmt formatCode="0.0" sourceLinked="1"/>
        <c:majorTickMark val="out"/>
        <c:minorTickMark val="none"/>
        <c:tickLblPos val="nextTo"/>
        <c:crossAx val="21598067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aerob'!$F$1669:$F$1719</c:f>
              <c:numCache>
                <c:formatCode>0</c:formatCode>
                <c:ptCount val="51"/>
                <c:pt idx="0">
                  <c:v>14.924305555556202</c:v>
                </c:pt>
                <c:pt idx="1">
                  <c:v>30.169444444443798</c:v>
                </c:pt>
                <c:pt idx="2">
                  <c:v>37.290277777778101</c:v>
                </c:pt>
                <c:pt idx="3">
                  <c:v>56.132638888891961</c:v>
                </c:pt>
                <c:pt idx="4">
                  <c:v>69.007638888891961</c:v>
                </c:pt>
                <c:pt idx="5">
                  <c:v>82.965972222220444</c:v>
                </c:pt>
                <c:pt idx="6">
                  <c:v>92.193055555559113</c:v>
                </c:pt>
                <c:pt idx="7">
                  <c:v>97.965972222220444</c:v>
                </c:pt>
                <c:pt idx="8">
                  <c:v>104.97152777777956</c:v>
                </c:pt>
                <c:pt idx="9">
                  <c:v>112.07777777777665</c:v>
                </c:pt>
                <c:pt idx="10">
                  <c:v>119.01388888889051</c:v>
                </c:pt>
                <c:pt idx="11">
                  <c:v>127.9597222222219</c:v>
                </c:pt>
                <c:pt idx="12">
                  <c:v>133.97430555555911</c:v>
                </c:pt>
                <c:pt idx="13">
                  <c:v>144.97708333333139</c:v>
                </c:pt>
                <c:pt idx="14">
                  <c:v>155.01944444444234</c:v>
                </c:pt>
                <c:pt idx="15">
                  <c:v>161.98124999999709</c:v>
                </c:pt>
                <c:pt idx="16">
                  <c:v>168.9729166666657</c:v>
                </c:pt>
                <c:pt idx="17">
                  <c:v>175.95486111110949</c:v>
                </c:pt>
                <c:pt idx="18">
                  <c:v>183.09999999999854</c:v>
                </c:pt>
                <c:pt idx="19">
                  <c:v>189.9416666666657</c:v>
                </c:pt>
                <c:pt idx="20">
                  <c:v>196.07083333333139</c:v>
                </c:pt>
                <c:pt idx="21">
                  <c:v>202.92222222222335</c:v>
                </c:pt>
                <c:pt idx="22">
                  <c:v>209.91736111111095</c:v>
                </c:pt>
                <c:pt idx="23">
                  <c:v>216.92986111110804</c:v>
                </c:pt>
                <c:pt idx="24">
                  <c:v>223.9506944444438</c:v>
                </c:pt>
                <c:pt idx="25">
                  <c:v>231.91458333333139</c:v>
                </c:pt>
                <c:pt idx="26">
                  <c:v>273.16458333333139</c:v>
                </c:pt>
                <c:pt idx="27">
                  <c:v>302.11250000000291</c:v>
                </c:pt>
                <c:pt idx="28">
                  <c:v>315.98750000000291</c:v>
                </c:pt>
                <c:pt idx="29">
                  <c:v>404.04305555555766</c:v>
                </c:pt>
                <c:pt idx="30">
                  <c:v>477.00347222221899</c:v>
                </c:pt>
                <c:pt idx="31">
                  <c:v>649.9951388888876</c:v>
                </c:pt>
                <c:pt idx="32">
                  <c:v>723.07847222222335</c:v>
                </c:pt>
                <c:pt idx="33">
                  <c:v>744.0979166666657</c:v>
                </c:pt>
                <c:pt idx="34">
                  <c:v>749.98263888889051</c:v>
                </c:pt>
                <c:pt idx="35">
                  <c:v>770.9243055555562</c:v>
                </c:pt>
                <c:pt idx="36">
                  <c:v>810.1604166666657</c:v>
                </c:pt>
                <c:pt idx="37">
                  <c:v>866.9777777777781</c:v>
                </c:pt>
                <c:pt idx="38">
                  <c:v>966.12152777778101</c:v>
                </c:pt>
                <c:pt idx="39">
                  <c:v>980.1118055555562</c:v>
                </c:pt>
                <c:pt idx="40">
                  <c:v>1056.1388888888905</c:v>
                </c:pt>
                <c:pt idx="41">
                  <c:v>1134.9395833333328</c:v>
                </c:pt>
                <c:pt idx="42">
                  <c:v>1153.1208333333343</c:v>
                </c:pt>
                <c:pt idx="43">
                  <c:v>1156.0611111111139</c:v>
                </c:pt>
                <c:pt idx="44">
                  <c:v>1161.0715277777781</c:v>
                </c:pt>
                <c:pt idx="45">
                  <c:v>1169.054861111108</c:v>
                </c:pt>
                <c:pt idx="46">
                  <c:v>1226.1145833333358</c:v>
                </c:pt>
                <c:pt idx="47">
                  <c:v>1251.0770833333372</c:v>
                </c:pt>
                <c:pt idx="48">
                  <c:v>2421.086111111108</c:v>
                </c:pt>
                <c:pt idx="49">
                  <c:v>2422.0958333333328</c:v>
                </c:pt>
                <c:pt idx="50">
                  <c:v>2428.1180555555547</c:v>
                </c:pt>
              </c:numCache>
            </c:numRef>
          </c:xVal>
          <c:yVal>
            <c:numRef>
              <c:f>'samples without priming aerob'!$AH$1669:$AH$1719</c:f>
              <c:numCache>
                <c:formatCode>0.0</c:formatCode>
                <c:ptCount val="51"/>
                <c:pt idx="0">
                  <c:v>11.99642633440633</c:v>
                </c:pt>
                <c:pt idx="1">
                  <c:v>20.56840259189233</c:v>
                </c:pt>
                <c:pt idx="2">
                  <c:v>24.640872395565179</c:v>
                </c:pt>
                <c:pt idx="3">
                  <c:v>30.510275475331472</c:v>
                </c:pt>
                <c:pt idx="4">
                  <c:v>34.179524006119102</c:v>
                </c:pt>
                <c:pt idx="5">
                  <c:v>37.433798643656559</c:v>
                </c:pt>
                <c:pt idx="6">
                  <c:v>36.66004601299165</c:v>
                </c:pt>
                <c:pt idx="7">
                  <c:v>38.535807916003236</c:v>
                </c:pt>
                <c:pt idx="8">
                  <c:v>39.606125562248401</c:v>
                </c:pt>
                <c:pt idx="9">
                  <c:v>39.815397994517063</c:v>
                </c:pt>
                <c:pt idx="10">
                  <c:v>40.620645423814445</c:v>
                </c:pt>
                <c:pt idx="11">
                  <c:v>42.655678700056463</c:v>
                </c:pt>
                <c:pt idx="12">
                  <c:v>43.17770292587484</c:v>
                </c:pt>
                <c:pt idx="13">
                  <c:v>47.208333362637291</c:v>
                </c:pt>
                <c:pt idx="14">
                  <c:v>47.953482731476171</c:v>
                </c:pt>
                <c:pt idx="15">
                  <c:v>49.472775311716028</c:v>
                </c:pt>
                <c:pt idx="16">
                  <c:v>49.89307873332676</c:v>
                </c:pt>
                <c:pt idx="17">
                  <c:v>50.483824548076718</c:v>
                </c:pt>
                <c:pt idx="18">
                  <c:v>52.328600310404951</c:v>
                </c:pt>
                <c:pt idx="19">
                  <c:v>52.339479663529517</c:v>
                </c:pt>
                <c:pt idx="20">
                  <c:v>49.340449437285336</c:v>
                </c:pt>
                <c:pt idx="21">
                  <c:v>49.943772172598443</c:v>
                </c:pt>
                <c:pt idx="22">
                  <c:v>51.609607306725373</c:v>
                </c:pt>
                <c:pt idx="23">
                  <c:v>53.776811014273342</c:v>
                </c:pt>
                <c:pt idx="24">
                  <c:v>50.85279043673561</c:v>
                </c:pt>
                <c:pt idx="25">
                  <c:v>52.907777659691796</c:v>
                </c:pt>
                <c:pt idx="26">
                  <c:v>62.782704873120281</c:v>
                </c:pt>
                <c:pt idx="27">
                  <c:v>68.563481933270083</c:v>
                </c:pt>
                <c:pt idx="28">
                  <c:v>70.507805317912243</c:v>
                </c:pt>
                <c:pt idx="29">
                  <c:v>77.103713747299594</c:v>
                </c:pt>
                <c:pt idx="30">
                  <c:v>83.698709199909118</c:v>
                </c:pt>
                <c:pt idx="31">
                  <c:v>93.065775513042553</c:v>
                </c:pt>
                <c:pt idx="32">
                  <c:v>94.91398759653579</c:v>
                </c:pt>
                <c:pt idx="33">
                  <c:v>100.63306585861667</c:v>
                </c:pt>
                <c:pt idx="34">
                  <c:v>103.44545459688189</c:v>
                </c:pt>
                <c:pt idx="35">
                  <c:v>105.62216089713171</c:v>
                </c:pt>
                <c:pt idx="36">
                  <c:v>106.06963335900261</c:v>
                </c:pt>
                <c:pt idx="37">
                  <c:v>107.48046182120432</c:v>
                </c:pt>
                <c:pt idx="38">
                  <c:v>118.32872096292968</c:v>
                </c:pt>
                <c:pt idx="39">
                  <c:v>123.73429033073525</c:v>
                </c:pt>
                <c:pt idx="40">
                  <c:v>134.99917005144567</c:v>
                </c:pt>
                <c:pt idx="41">
                  <c:v>135.61469036704943</c:v>
                </c:pt>
                <c:pt idx="42">
                  <c:v>139.39637080396128</c:v>
                </c:pt>
                <c:pt idx="43">
                  <c:v>146.48833414999615</c:v>
                </c:pt>
                <c:pt idx="44">
                  <c:v>148.11557500909993</c:v>
                </c:pt>
                <c:pt idx="45">
                  <c:v>149.66900564090278</c:v>
                </c:pt>
                <c:pt idx="46">
                  <c:v>151.0990367887554</c:v>
                </c:pt>
                <c:pt idx="47">
                  <c:v>152.06924860505376</c:v>
                </c:pt>
                <c:pt idx="48">
                  <c:v>164.71286382958908</c:v>
                </c:pt>
                <c:pt idx="49">
                  <c:v>164.71286382958908</c:v>
                </c:pt>
                <c:pt idx="50">
                  <c:v>168.35173217297796</c:v>
                </c:pt>
              </c:numCache>
            </c:numRef>
          </c:yVal>
          <c:smooth val="0"/>
          <c:extLst>
            <c:ext xmlns:c16="http://schemas.microsoft.com/office/drawing/2014/chart" uri="{C3380CC4-5D6E-409C-BE32-E72D297353CC}">
              <c16:uniqueId val="{00000000-CAF2-4F80-AB70-8E71E1F72E09}"/>
            </c:ext>
          </c:extLst>
        </c:ser>
        <c:dLbls>
          <c:showLegendKey val="0"/>
          <c:showVal val="0"/>
          <c:showCatName val="0"/>
          <c:showSerName val="0"/>
          <c:showPercent val="0"/>
          <c:showBubbleSize val="0"/>
        </c:dLbls>
        <c:axId val="215994368"/>
        <c:axId val="215995904"/>
      </c:scatterChart>
      <c:valAx>
        <c:axId val="215994368"/>
        <c:scaling>
          <c:orientation val="minMax"/>
        </c:scaling>
        <c:delete val="0"/>
        <c:axPos val="b"/>
        <c:numFmt formatCode="0" sourceLinked="1"/>
        <c:majorTickMark val="out"/>
        <c:minorTickMark val="none"/>
        <c:tickLblPos val="nextTo"/>
        <c:crossAx val="215995904"/>
        <c:crosses val="autoZero"/>
        <c:crossBetween val="midCat"/>
      </c:valAx>
      <c:valAx>
        <c:axId val="215995904"/>
        <c:scaling>
          <c:orientation val="minMax"/>
        </c:scaling>
        <c:delete val="0"/>
        <c:axPos val="l"/>
        <c:numFmt formatCode="0.0" sourceLinked="1"/>
        <c:majorTickMark val="out"/>
        <c:minorTickMark val="none"/>
        <c:tickLblPos val="nextTo"/>
        <c:crossAx val="21599436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aerob'!$F$1734:$F$1786</c:f>
              <c:numCache>
                <c:formatCode>0</c:formatCode>
                <c:ptCount val="53"/>
                <c:pt idx="0">
                  <c:v>1</c:v>
                </c:pt>
                <c:pt idx="1">
                  <c:v>7.9888888888890506</c:v>
                </c:pt>
                <c:pt idx="2">
                  <c:v>14.924305555556202</c:v>
                </c:pt>
                <c:pt idx="3">
                  <c:v>30.169444444443798</c:v>
                </c:pt>
                <c:pt idx="4">
                  <c:v>37.290277777778101</c:v>
                </c:pt>
                <c:pt idx="5">
                  <c:v>56.132638888891961</c:v>
                </c:pt>
                <c:pt idx="6">
                  <c:v>69.013194444443798</c:v>
                </c:pt>
                <c:pt idx="7">
                  <c:v>82.965972222220444</c:v>
                </c:pt>
                <c:pt idx="8">
                  <c:v>92.193749999998545</c:v>
                </c:pt>
                <c:pt idx="9">
                  <c:v>97.971527777779556</c:v>
                </c:pt>
                <c:pt idx="10">
                  <c:v>104.98055555555766</c:v>
                </c:pt>
                <c:pt idx="11">
                  <c:v>112.07361111111095</c:v>
                </c:pt>
                <c:pt idx="12">
                  <c:v>119.01458333333721</c:v>
                </c:pt>
                <c:pt idx="13">
                  <c:v>127.97986111111095</c:v>
                </c:pt>
                <c:pt idx="14">
                  <c:v>133.97430555555911</c:v>
                </c:pt>
                <c:pt idx="15">
                  <c:v>144.97708333333139</c:v>
                </c:pt>
                <c:pt idx="16">
                  <c:v>155.01944444444234</c:v>
                </c:pt>
                <c:pt idx="17">
                  <c:v>161.9819444444438</c:v>
                </c:pt>
                <c:pt idx="18">
                  <c:v>168.9736111111124</c:v>
                </c:pt>
                <c:pt idx="19">
                  <c:v>175.95486111110949</c:v>
                </c:pt>
                <c:pt idx="20">
                  <c:v>183.07500000000437</c:v>
                </c:pt>
                <c:pt idx="21">
                  <c:v>189.9423611111124</c:v>
                </c:pt>
                <c:pt idx="22">
                  <c:v>195.94097222222626</c:v>
                </c:pt>
                <c:pt idx="23">
                  <c:v>202.92291666667006</c:v>
                </c:pt>
                <c:pt idx="24">
                  <c:v>209.91805555555766</c:v>
                </c:pt>
                <c:pt idx="25">
                  <c:v>216.93055555555475</c:v>
                </c:pt>
                <c:pt idx="26">
                  <c:v>223.95138888889051</c:v>
                </c:pt>
                <c:pt idx="27">
                  <c:v>231.91458333333139</c:v>
                </c:pt>
                <c:pt idx="28">
                  <c:v>273.16458333333139</c:v>
                </c:pt>
                <c:pt idx="29">
                  <c:v>302.11319444444234</c:v>
                </c:pt>
                <c:pt idx="30">
                  <c:v>315.98750000000291</c:v>
                </c:pt>
                <c:pt idx="31">
                  <c:v>404.04305555555766</c:v>
                </c:pt>
                <c:pt idx="32">
                  <c:v>477.00347222222626</c:v>
                </c:pt>
                <c:pt idx="33">
                  <c:v>649.9951388888876</c:v>
                </c:pt>
                <c:pt idx="34">
                  <c:v>723.07847222222335</c:v>
                </c:pt>
                <c:pt idx="35">
                  <c:v>743.94027777777956</c:v>
                </c:pt>
                <c:pt idx="36">
                  <c:v>749.98263888889051</c:v>
                </c:pt>
                <c:pt idx="37">
                  <c:v>770.92638888888905</c:v>
                </c:pt>
                <c:pt idx="38">
                  <c:v>810.1604166666657</c:v>
                </c:pt>
                <c:pt idx="39">
                  <c:v>866.9777777777781</c:v>
                </c:pt>
                <c:pt idx="40">
                  <c:v>966.12152777778101</c:v>
                </c:pt>
                <c:pt idx="41">
                  <c:v>980.11527777777519</c:v>
                </c:pt>
                <c:pt idx="42">
                  <c:v>1056.1388888888905</c:v>
                </c:pt>
                <c:pt idx="43">
                  <c:v>1134.9402777777796</c:v>
                </c:pt>
                <c:pt idx="44">
                  <c:v>1153.1208333333343</c:v>
                </c:pt>
                <c:pt idx="45">
                  <c:v>1156.0611111111139</c:v>
                </c:pt>
                <c:pt idx="46">
                  <c:v>1161.0708333333314</c:v>
                </c:pt>
                <c:pt idx="47">
                  <c:v>1169.0548611111153</c:v>
                </c:pt>
                <c:pt idx="48">
                  <c:v>1226.1138888888891</c:v>
                </c:pt>
                <c:pt idx="49">
                  <c:v>1251.0770833333372</c:v>
                </c:pt>
                <c:pt idx="50">
                  <c:v>2421.0861111111153</c:v>
                </c:pt>
                <c:pt idx="51">
                  <c:v>2422.0965277777796</c:v>
                </c:pt>
                <c:pt idx="52">
                  <c:v>2428.1180555555547</c:v>
                </c:pt>
              </c:numCache>
            </c:numRef>
          </c:xVal>
          <c:yVal>
            <c:numRef>
              <c:f>'samples without priming aerob'!$AH$1734:$AH$1786</c:f>
              <c:numCache>
                <c:formatCode>0.0</c:formatCode>
                <c:ptCount val="53"/>
                <c:pt idx="0">
                  <c:v>1.4324174204309039</c:v>
                </c:pt>
                <c:pt idx="1">
                  <c:v>5.7476733980667625</c:v>
                </c:pt>
                <c:pt idx="2">
                  <c:v>10.87698534080991</c:v>
                </c:pt>
                <c:pt idx="3">
                  <c:v>19.042812064157616</c:v>
                </c:pt>
                <c:pt idx="4">
                  <c:v>23.371825435682599</c:v>
                </c:pt>
                <c:pt idx="5">
                  <c:v>29.774227919606265</c:v>
                </c:pt>
                <c:pt idx="6">
                  <c:v>32.665450313891569</c:v>
                </c:pt>
                <c:pt idx="7">
                  <c:v>36.174846950713082</c:v>
                </c:pt>
                <c:pt idx="8">
                  <c:v>37.438508573938968</c:v>
                </c:pt>
                <c:pt idx="9">
                  <c:v>36.833450869915978</c:v>
                </c:pt>
                <c:pt idx="10">
                  <c:v>39.85450166060825</c:v>
                </c:pt>
                <c:pt idx="11">
                  <c:v>39.982973429864174</c:v>
                </c:pt>
                <c:pt idx="12">
                  <c:v>41.273906489271774</c:v>
                </c:pt>
                <c:pt idx="13">
                  <c:v>43.769056750939228</c:v>
                </c:pt>
                <c:pt idx="14">
                  <c:v>44.219762242937392</c:v>
                </c:pt>
                <c:pt idx="15">
                  <c:v>46.931393819304461</c:v>
                </c:pt>
                <c:pt idx="16">
                  <c:v>46.762167181824552</c:v>
                </c:pt>
                <c:pt idx="17">
                  <c:v>47.843074199848637</c:v>
                </c:pt>
                <c:pt idx="18">
                  <c:v>47.79850940877369</c:v>
                </c:pt>
                <c:pt idx="19">
                  <c:v>48.643038336916163</c:v>
                </c:pt>
                <c:pt idx="20">
                  <c:v>52.475298259963843</c:v>
                </c:pt>
                <c:pt idx="21">
                  <c:v>52.044595699725669</c:v>
                </c:pt>
                <c:pt idx="22">
                  <c:v>51.360734944750831</c:v>
                </c:pt>
                <c:pt idx="23">
                  <c:v>53.854786483130987</c:v>
                </c:pt>
                <c:pt idx="24">
                  <c:v>54.680246515018965</c:v>
                </c:pt>
                <c:pt idx="25">
                  <c:v>57.225202646213475</c:v>
                </c:pt>
                <c:pt idx="26">
                  <c:v>54.193608608934852</c:v>
                </c:pt>
                <c:pt idx="27">
                  <c:v>57.11215065336107</c:v>
                </c:pt>
                <c:pt idx="28">
                  <c:v>67.041419834110158</c:v>
                </c:pt>
                <c:pt idx="29">
                  <c:v>74.449575348369763</c:v>
                </c:pt>
                <c:pt idx="30">
                  <c:v>77.073965413730193</c:v>
                </c:pt>
                <c:pt idx="31">
                  <c:v>87.277169843750542</c:v>
                </c:pt>
                <c:pt idx="32">
                  <c:v>94.732934715027227</c:v>
                </c:pt>
                <c:pt idx="33">
                  <c:v>104.3243009709351</c:v>
                </c:pt>
                <c:pt idx="34">
                  <c:v>102.76916982041365</c:v>
                </c:pt>
                <c:pt idx="35">
                  <c:v>112.11836036443395</c:v>
                </c:pt>
                <c:pt idx="36">
                  <c:v>113.33786312415572</c:v>
                </c:pt>
                <c:pt idx="37">
                  <c:v>115.53113750404962</c:v>
                </c:pt>
                <c:pt idx="38">
                  <c:v>116.79929482055455</c:v>
                </c:pt>
                <c:pt idx="39">
                  <c:v>119.24782448286096</c:v>
                </c:pt>
                <c:pt idx="40">
                  <c:v>140.32142685364477</c:v>
                </c:pt>
                <c:pt idx="41">
                  <c:v>140.88095059776344</c:v>
                </c:pt>
                <c:pt idx="42">
                  <c:v>145.64500248833713</c:v>
                </c:pt>
                <c:pt idx="43">
                  <c:v>147.13093056728135</c:v>
                </c:pt>
                <c:pt idx="44">
                  <c:v>148.9107798088649</c:v>
                </c:pt>
                <c:pt idx="45">
                  <c:v>156.34565777952682</c:v>
                </c:pt>
                <c:pt idx="46">
                  <c:v>158.00834790366164</c:v>
                </c:pt>
                <c:pt idx="47">
                  <c:v>159.83639304665309</c:v>
                </c:pt>
                <c:pt idx="48">
                  <c:v>160.9611700008046</c:v>
                </c:pt>
                <c:pt idx="49">
                  <c:v>162.09229613794395</c:v>
                </c:pt>
                <c:pt idx="50">
                  <c:v>171.02236840587162</c:v>
                </c:pt>
                <c:pt idx="51">
                  <c:v>171.02236840587162</c:v>
                </c:pt>
                <c:pt idx="52">
                  <c:v>172.55821818190068</c:v>
                </c:pt>
              </c:numCache>
            </c:numRef>
          </c:yVal>
          <c:smooth val="0"/>
          <c:extLst>
            <c:ext xmlns:c16="http://schemas.microsoft.com/office/drawing/2014/chart" uri="{C3380CC4-5D6E-409C-BE32-E72D297353CC}">
              <c16:uniqueId val="{00000000-F957-4A1B-9069-F9A10E755A2C}"/>
            </c:ext>
          </c:extLst>
        </c:ser>
        <c:dLbls>
          <c:showLegendKey val="0"/>
          <c:showVal val="0"/>
          <c:showCatName val="0"/>
          <c:showSerName val="0"/>
          <c:showPercent val="0"/>
          <c:showBubbleSize val="0"/>
        </c:dLbls>
        <c:axId val="216097536"/>
        <c:axId val="216099072"/>
      </c:scatterChart>
      <c:valAx>
        <c:axId val="216097536"/>
        <c:scaling>
          <c:orientation val="minMax"/>
        </c:scaling>
        <c:delete val="0"/>
        <c:axPos val="b"/>
        <c:numFmt formatCode="0" sourceLinked="1"/>
        <c:majorTickMark val="out"/>
        <c:minorTickMark val="none"/>
        <c:tickLblPos val="nextTo"/>
        <c:crossAx val="216099072"/>
        <c:crosses val="autoZero"/>
        <c:crossBetween val="midCat"/>
      </c:valAx>
      <c:valAx>
        <c:axId val="216099072"/>
        <c:scaling>
          <c:orientation val="minMax"/>
        </c:scaling>
        <c:delete val="0"/>
        <c:axPos val="l"/>
        <c:numFmt formatCode="0.0" sourceLinked="1"/>
        <c:majorTickMark val="out"/>
        <c:minorTickMark val="none"/>
        <c:tickLblPos val="nextTo"/>
        <c:crossAx val="21609753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aerob'!$F$1802:$F$1851</c:f>
              <c:numCache>
                <c:formatCode>0</c:formatCode>
                <c:ptCount val="50"/>
                <c:pt idx="0">
                  <c:v>14.922222222223354</c:v>
                </c:pt>
                <c:pt idx="1">
                  <c:v>30.202777777783922</c:v>
                </c:pt>
                <c:pt idx="2">
                  <c:v>38.035416666672972</c:v>
                </c:pt>
                <c:pt idx="3">
                  <c:v>56.124305555560568</c:v>
                </c:pt>
                <c:pt idx="4">
                  <c:v>69.007638888891961</c:v>
                </c:pt>
                <c:pt idx="5">
                  <c:v>82.958333333335759</c:v>
                </c:pt>
                <c:pt idx="6">
                  <c:v>92.1875</c:v>
                </c:pt>
                <c:pt idx="7">
                  <c:v>97.959027777782467</c:v>
                </c:pt>
                <c:pt idx="8">
                  <c:v>104.97291666667297</c:v>
                </c:pt>
                <c:pt idx="9">
                  <c:v>112.06805555555911</c:v>
                </c:pt>
                <c:pt idx="10">
                  <c:v>119.00972222222481</c:v>
                </c:pt>
                <c:pt idx="11">
                  <c:v>127.95208333333721</c:v>
                </c:pt>
                <c:pt idx="12">
                  <c:v>133.9736111111124</c:v>
                </c:pt>
                <c:pt idx="13">
                  <c:v>144.97152777777956</c:v>
                </c:pt>
                <c:pt idx="14">
                  <c:v>155.03541666667297</c:v>
                </c:pt>
                <c:pt idx="15">
                  <c:v>161.98055555555766</c:v>
                </c:pt>
                <c:pt idx="16">
                  <c:v>168.9777777777781</c:v>
                </c:pt>
                <c:pt idx="17">
                  <c:v>176.08125000000291</c:v>
                </c:pt>
                <c:pt idx="18">
                  <c:v>183.06875000000582</c:v>
                </c:pt>
                <c:pt idx="19">
                  <c:v>189.93402777778101</c:v>
                </c:pt>
                <c:pt idx="20">
                  <c:v>195.9375</c:v>
                </c:pt>
                <c:pt idx="21">
                  <c:v>202.91458333333867</c:v>
                </c:pt>
                <c:pt idx="22">
                  <c:v>209.90972222222626</c:v>
                </c:pt>
                <c:pt idx="23">
                  <c:v>216.92222222222335</c:v>
                </c:pt>
                <c:pt idx="24">
                  <c:v>223.94305555555911</c:v>
                </c:pt>
                <c:pt idx="25">
                  <c:v>232.01875000000291</c:v>
                </c:pt>
                <c:pt idx="26">
                  <c:v>273.15694444444671</c:v>
                </c:pt>
                <c:pt idx="27">
                  <c:v>302.10486111111095</c:v>
                </c:pt>
                <c:pt idx="28">
                  <c:v>315.98194444445107</c:v>
                </c:pt>
                <c:pt idx="29">
                  <c:v>404.03472222222626</c:v>
                </c:pt>
                <c:pt idx="30">
                  <c:v>476.99513888889487</c:v>
                </c:pt>
                <c:pt idx="31">
                  <c:v>649.98819444444962</c:v>
                </c:pt>
                <c:pt idx="32">
                  <c:v>723.07013888889196</c:v>
                </c:pt>
                <c:pt idx="33">
                  <c:v>744.08680555556202</c:v>
                </c:pt>
                <c:pt idx="34">
                  <c:v>749.98125000000437</c:v>
                </c:pt>
                <c:pt idx="35">
                  <c:v>770.91805555555766</c:v>
                </c:pt>
                <c:pt idx="36">
                  <c:v>810.15694444444671</c:v>
                </c:pt>
                <c:pt idx="37">
                  <c:v>866.97083333334012</c:v>
                </c:pt>
                <c:pt idx="38">
                  <c:v>966.11388888888905</c:v>
                </c:pt>
                <c:pt idx="39">
                  <c:v>1056.1312500000058</c:v>
                </c:pt>
                <c:pt idx="40">
                  <c:v>1134.9333333333343</c:v>
                </c:pt>
                <c:pt idx="41">
                  <c:v>1153.1131944444496</c:v>
                </c:pt>
                <c:pt idx="42">
                  <c:v>1156.0527777777825</c:v>
                </c:pt>
                <c:pt idx="43">
                  <c:v>1161.066666666673</c:v>
                </c:pt>
                <c:pt idx="44">
                  <c:v>1169.0472222222234</c:v>
                </c:pt>
                <c:pt idx="45">
                  <c:v>1226.1062500000044</c:v>
                </c:pt>
                <c:pt idx="46">
                  <c:v>1251.0736111111109</c:v>
                </c:pt>
                <c:pt idx="47">
                  <c:v>2421.0770833333372</c:v>
                </c:pt>
                <c:pt idx="48">
                  <c:v>2422.0895833333343</c:v>
                </c:pt>
                <c:pt idx="49">
                  <c:v>2428.1090277777839</c:v>
                </c:pt>
              </c:numCache>
            </c:numRef>
          </c:xVal>
          <c:yVal>
            <c:numRef>
              <c:f>'samples without priming aerob'!$AH$1802:$AH$1851</c:f>
              <c:numCache>
                <c:formatCode>0.0</c:formatCode>
                <c:ptCount val="50"/>
                <c:pt idx="0">
                  <c:v>16.423182657627972</c:v>
                </c:pt>
                <c:pt idx="1">
                  <c:v>36.700420894445273</c:v>
                </c:pt>
                <c:pt idx="2">
                  <c:v>43.523555989652344</c:v>
                </c:pt>
                <c:pt idx="3">
                  <c:v>53.387062072113004</c:v>
                </c:pt>
                <c:pt idx="4">
                  <c:v>63.482604334995685</c:v>
                </c:pt>
                <c:pt idx="5">
                  <c:v>75.583988817112854</c:v>
                </c:pt>
                <c:pt idx="6">
                  <c:v>81.715290078144264</c:v>
                </c:pt>
                <c:pt idx="7">
                  <c:v>85.230127022254223</c:v>
                </c:pt>
                <c:pt idx="8">
                  <c:v>86.011439708612187</c:v>
                </c:pt>
                <c:pt idx="9">
                  <c:v>89.751848509100171</c:v>
                </c:pt>
                <c:pt idx="10">
                  <c:v>88.369051860569868</c:v>
                </c:pt>
                <c:pt idx="11">
                  <c:v>98.852905956016954</c:v>
                </c:pt>
                <c:pt idx="12">
                  <c:v>96.862884266825546</c:v>
                </c:pt>
                <c:pt idx="13">
                  <c:v>103.58105105397124</c:v>
                </c:pt>
                <c:pt idx="14">
                  <c:v>107.74524025006727</c:v>
                </c:pt>
                <c:pt idx="15">
                  <c:v>109.97571780971705</c:v>
                </c:pt>
                <c:pt idx="16">
                  <c:v>110.4799816341572</c:v>
                </c:pt>
                <c:pt idx="17">
                  <c:v>112.69403141697632</c:v>
                </c:pt>
                <c:pt idx="18">
                  <c:v>112.21616345696562</c:v>
                </c:pt>
                <c:pt idx="19">
                  <c:v>113.65258870266064</c:v>
                </c:pt>
                <c:pt idx="20">
                  <c:v>110.27688214811523</c:v>
                </c:pt>
                <c:pt idx="21">
                  <c:v>118.847145133358</c:v>
                </c:pt>
                <c:pt idx="22">
                  <c:v>117.20459077761663</c:v>
                </c:pt>
                <c:pt idx="23">
                  <c:v>122.73965012751313</c:v>
                </c:pt>
                <c:pt idx="24">
                  <c:v>117.20386840480982</c:v>
                </c:pt>
                <c:pt idx="25">
                  <c:v>116.08228792462202</c:v>
                </c:pt>
                <c:pt idx="26">
                  <c:v>137.96200338941813</c:v>
                </c:pt>
                <c:pt idx="27">
                  <c:v>153.52453398364162</c:v>
                </c:pt>
                <c:pt idx="28">
                  <c:v>160.39404861706194</c:v>
                </c:pt>
                <c:pt idx="29">
                  <c:v>187.10229948050409</c:v>
                </c:pt>
                <c:pt idx="30">
                  <c:v>212.82943884335197</c:v>
                </c:pt>
                <c:pt idx="31">
                  <c:v>236.39877371916083</c:v>
                </c:pt>
                <c:pt idx="32">
                  <c:v>235.32212896517674</c:v>
                </c:pt>
                <c:pt idx="33">
                  <c:v>249.39928906181837</c:v>
                </c:pt>
                <c:pt idx="34">
                  <c:v>258.01685258893855</c:v>
                </c:pt>
                <c:pt idx="35">
                  <c:v>261.44013685030086</c:v>
                </c:pt>
                <c:pt idx="36">
                  <c:v>269.37436667888107</c:v>
                </c:pt>
                <c:pt idx="37">
                  <c:v>277.42943394470132</c:v>
                </c:pt>
                <c:pt idx="38">
                  <c:v>304.23458986248949</c:v>
                </c:pt>
                <c:pt idx="39">
                  <c:v>318.0423050369962</c:v>
                </c:pt>
                <c:pt idx="40">
                  <c:v>329.45395013412156</c:v>
                </c:pt>
                <c:pt idx="41">
                  <c:v>330.57230789185337</c:v>
                </c:pt>
                <c:pt idx="42">
                  <c:v>344.27756211432376</c:v>
                </c:pt>
                <c:pt idx="43">
                  <c:v>346.68105833496014</c:v>
                </c:pt>
                <c:pt idx="44">
                  <c:v>349.06830669261763</c:v>
                </c:pt>
                <c:pt idx="45">
                  <c:v>358.24852117609345</c:v>
                </c:pt>
                <c:pt idx="46">
                  <c:v>362.88106773168664</c:v>
                </c:pt>
                <c:pt idx="47">
                  <c:v>416.52824101138515</c:v>
                </c:pt>
                <c:pt idx="48">
                  <c:v>416.52824101138515</c:v>
                </c:pt>
                <c:pt idx="49">
                  <c:v>419.57445550904441</c:v>
                </c:pt>
              </c:numCache>
            </c:numRef>
          </c:yVal>
          <c:smooth val="0"/>
          <c:extLst>
            <c:ext xmlns:c16="http://schemas.microsoft.com/office/drawing/2014/chart" uri="{C3380CC4-5D6E-409C-BE32-E72D297353CC}">
              <c16:uniqueId val="{00000000-3673-4111-84C3-76D204713B62}"/>
            </c:ext>
          </c:extLst>
        </c:ser>
        <c:dLbls>
          <c:showLegendKey val="0"/>
          <c:showVal val="0"/>
          <c:showCatName val="0"/>
          <c:showSerName val="0"/>
          <c:showPercent val="0"/>
          <c:showBubbleSize val="0"/>
        </c:dLbls>
        <c:axId val="216115072"/>
        <c:axId val="216116608"/>
      </c:scatterChart>
      <c:valAx>
        <c:axId val="216115072"/>
        <c:scaling>
          <c:orientation val="minMax"/>
        </c:scaling>
        <c:delete val="0"/>
        <c:axPos val="b"/>
        <c:numFmt formatCode="0" sourceLinked="1"/>
        <c:majorTickMark val="out"/>
        <c:minorTickMark val="none"/>
        <c:tickLblPos val="nextTo"/>
        <c:crossAx val="216116608"/>
        <c:crosses val="autoZero"/>
        <c:crossBetween val="midCat"/>
      </c:valAx>
      <c:valAx>
        <c:axId val="216116608"/>
        <c:scaling>
          <c:orientation val="minMax"/>
        </c:scaling>
        <c:delete val="0"/>
        <c:axPos val="l"/>
        <c:numFmt formatCode="0.0" sourceLinked="1"/>
        <c:majorTickMark val="out"/>
        <c:minorTickMark val="none"/>
        <c:tickLblPos val="nextTo"/>
        <c:crossAx val="21611507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aerob'!$F$1867:$F$1918</c:f>
              <c:numCache>
                <c:formatCode>0</c:formatCode>
                <c:ptCount val="52"/>
                <c:pt idx="0">
                  <c:v>1</c:v>
                </c:pt>
                <c:pt idx="1">
                  <c:v>7.9881944444423425</c:v>
                </c:pt>
                <c:pt idx="2">
                  <c:v>14.922222222216078</c:v>
                </c:pt>
                <c:pt idx="3">
                  <c:v>30.202083333329938</c:v>
                </c:pt>
                <c:pt idx="4">
                  <c:v>38.035416666665697</c:v>
                </c:pt>
                <c:pt idx="5">
                  <c:v>56.125694444439432</c:v>
                </c:pt>
                <c:pt idx="6">
                  <c:v>69.009027777778101</c:v>
                </c:pt>
                <c:pt idx="7">
                  <c:v>82.956249999995634</c:v>
                </c:pt>
                <c:pt idx="8">
                  <c:v>92.186111111106584</c:v>
                </c:pt>
                <c:pt idx="9">
                  <c:v>97.959722222221899</c:v>
                </c:pt>
                <c:pt idx="10">
                  <c:v>104.97083333333285</c:v>
                </c:pt>
                <c:pt idx="11">
                  <c:v>112.0666666666657</c:v>
                </c:pt>
                <c:pt idx="12">
                  <c:v>119.00763888888469</c:v>
                </c:pt>
                <c:pt idx="13">
                  <c:v>127.9506944444438</c:v>
                </c:pt>
                <c:pt idx="14">
                  <c:v>133.96736111110658</c:v>
                </c:pt>
                <c:pt idx="15">
                  <c:v>144.96944444443943</c:v>
                </c:pt>
                <c:pt idx="16">
                  <c:v>155.03402777777228</c:v>
                </c:pt>
                <c:pt idx="17">
                  <c:v>161.97916666666424</c:v>
                </c:pt>
                <c:pt idx="18">
                  <c:v>168.97638888888469</c:v>
                </c:pt>
                <c:pt idx="19">
                  <c:v>175.94444444443798</c:v>
                </c:pt>
                <c:pt idx="20">
                  <c:v>182.93680555555329</c:v>
                </c:pt>
                <c:pt idx="21">
                  <c:v>189.9416666666657</c:v>
                </c:pt>
                <c:pt idx="22">
                  <c:v>195.93541666666715</c:v>
                </c:pt>
                <c:pt idx="23">
                  <c:v>202.91249999999854</c:v>
                </c:pt>
                <c:pt idx="24">
                  <c:v>209.90763888888614</c:v>
                </c:pt>
                <c:pt idx="25">
                  <c:v>216.92013888888323</c:v>
                </c:pt>
                <c:pt idx="26">
                  <c:v>223.9416666666657</c:v>
                </c:pt>
                <c:pt idx="27">
                  <c:v>231.90416666666715</c:v>
                </c:pt>
                <c:pt idx="28">
                  <c:v>273.15486111110658</c:v>
                </c:pt>
                <c:pt idx="29">
                  <c:v>302.10347222221753</c:v>
                </c:pt>
                <c:pt idx="30">
                  <c:v>315.97499999999854</c:v>
                </c:pt>
                <c:pt idx="31">
                  <c:v>404.03194444443943</c:v>
                </c:pt>
                <c:pt idx="32">
                  <c:v>476.49236111110804</c:v>
                </c:pt>
                <c:pt idx="33">
                  <c:v>649.98541666666279</c:v>
                </c:pt>
                <c:pt idx="34">
                  <c:v>723.06805555555184</c:v>
                </c:pt>
                <c:pt idx="35">
                  <c:v>743.92777777777519</c:v>
                </c:pt>
                <c:pt idx="36">
                  <c:v>749.97916666666424</c:v>
                </c:pt>
                <c:pt idx="37">
                  <c:v>770.91597222221753</c:v>
                </c:pt>
                <c:pt idx="38">
                  <c:v>810.16319444443798</c:v>
                </c:pt>
                <c:pt idx="39">
                  <c:v>866.96875</c:v>
                </c:pt>
                <c:pt idx="40">
                  <c:v>966.11180555554893</c:v>
                </c:pt>
                <c:pt idx="41">
                  <c:v>1056.1291666666657</c:v>
                </c:pt>
                <c:pt idx="42">
                  <c:v>1134.9312499999942</c:v>
                </c:pt>
                <c:pt idx="43">
                  <c:v>1153.1111111111095</c:v>
                </c:pt>
                <c:pt idx="44">
                  <c:v>1156.0513888888891</c:v>
                </c:pt>
                <c:pt idx="45">
                  <c:v>1161.0638888888861</c:v>
                </c:pt>
                <c:pt idx="46">
                  <c:v>1169.0451388888832</c:v>
                </c:pt>
                <c:pt idx="47">
                  <c:v>1226.1041666666642</c:v>
                </c:pt>
                <c:pt idx="48">
                  <c:v>1251.0715277777781</c:v>
                </c:pt>
                <c:pt idx="49">
                  <c:v>2421.0749999999971</c:v>
                </c:pt>
                <c:pt idx="50">
                  <c:v>2422.0881944444409</c:v>
                </c:pt>
                <c:pt idx="51">
                  <c:v>2428.1069444444438</c:v>
                </c:pt>
              </c:numCache>
            </c:numRef>
          </c:xVal>
          <c:yVal>
            <c:numRef>
              <c:f>'samples without priming aerob'!$AH$1867:$AH$1918</c:f>
              <c:numCache>
                <c:formatCode>0.0</c:formatCode>
                <c:ptCount val="52"/>
                <c:pt idx="0">
                  <c:v>7.4933251944280128</c:v>
                </c:pt>
                <c:pt idx="1">
                  <c:v>8.791600160245796</c:v>
                </c:pt>
                <c:pt idx="2">
                  <c:v>16.585833584556674</c:v>
                </c:pt>
                <c:pt idx="3">
                  <c:v>37.77638644533419</c:v>
                </c:pt>
                <c:pt idx="4">
                  <c:v>45.874187273475343</c:v>
                </c:pt>
                <c:pt idx="5">
                  <c:v>57.72774412046121</c:v>
                </c:pt>
                <c:pt idx="6">
                  <c:v>59.953600540258812</c:v>
                </c:pt>
                <c:pt idx="7">
                  <c:v>70.799698007695326</c:v>
                </c:pt>
                <c:pt idx="8">
                  <c:v>80.325524105927101</c:v>
                </c:pt>
                <c:pt idx="9">
                  <c:v>84.435503553784713</c:v>
                </c:pt>
                <c:pt idx="10">
                  <c:v>85.077662077123293</c:v>
                </c:pt>
                <c:pt idx="11">
                  <c:v>87.733617929785069</c:v>
                </c:pt>
                <c:pt idx="12">
                  <c:v>93.894104573225604</c:v>
                </c:pt>
                <c:pt idx="13">
                  <c:v>95.399044994275641</c:v>
                </c:pt>
                <c:pt idx="14">
                  <c:v>99.212675569848642</c:v>
                </c:pt>
                <c:pt idx="15">
                  <c:v>101.79318141234342</c:v>
                </c:pt>
                <c:pt idx="16">
                  <c:v>109.05106260192578</c:v>
                </c:pt>
                <c:pt idx="17">
                  <c:v>109.00844514615413</c:v>
                </c:pt>
                <c:pt idx="18">
                  <c:v>114.74719284787913</c:v>
                </c:pt>
                <c:pt idx="19">
                  <c:v>108.95695729954642</c:v>
                </c:pt>
                <c:pt idx="20">
                  <c:v>112.41193635076887</c:v>
                </c:pt>
                <c:pt idx="21">
                  <c:v>112.39223493870728</c:v>
                </c:pt>
                <c:pt idx="22">
                  <c:v>116.28217889496096</c:v>
                </c:pt>
                <c:pt idx="23">
                  <c:v>117.88407848959611</c:v>
                </c:pt>
                <c:pt idx="24">
                  <c:v>117.24679163260794</c:v>
                </c:pt>
                <c:pt idx="25">
                  <c:v>123.78528990596348</c:v>
                </c:pt>
                <c:pt idx="26">
                  <c:v>112.97603354290747</c:v>
                </c:pt>
                <c:pt idx="27">
                  <c:v>120.2094377826451</c:v>
                </c:pt>
                <c:pt idx="28">
                  <c:v>142.35991743974969</c:v>
                </c:pt>
                <c:pt idx="29">
                  <c:v>157.59242354424379</c:v>
                </c:pt>
                <c:pt idx="30">
                  <c:v>166.55124125630127</c:v>
                </c:pt>
                <c:pt idx="31">
                  <c:v>200.72600313152958</c:v>
                </c:pt>
                <c:pt idx="32">
                  <c:v>225.81466775745056</c:v>
                </c:pt>
                <c:pt idx="33">
                  <c:v>248.80131034934976</c:v>
                </c:pt>
                <c:pt idx="34">
                  <c:v>243.11872732794512</c:v>
                </c:pt>
                <c:pt idx="35">
                  <c:v>263.3386393048998</c:v>
                </c:pt>
                <c:pt idx="36">
                  <c:v>267.37839778802118</c:v>
                </c:pt>
                <c:pt idx="37">
                  <c:v>273.08601888100247</c:v>
                </c:pt>
                <c:pt idx="38">
                  <c:v>278.82909979209171</c:v>
                </c:pt>
                <c:pt idx="39">
                  <c:v>290.01111660399056</c:v>
                </c:pt>
                <c:pt idx="40">
                  <c:v>313.0339148868112</c:v>
                </c:pt>
                <c:pt idx="41">
                  <c:v>323.30336259455385</c:v>
                </c:pt>
                <c:pt idx="42">
                  <c:v>334.37286129050364</c:v>
                </c:pt>
                <c:pt idx="43">
                  <c:v>333.94270576955904</c:v>
                </c:pt>
                <c:pt idx="44">
                  <c:v>347.24320329674566</c:v>
                </c:pt>
                <c:pt idx="45">
                  <c:v>350.46032899224747</c:v>
                </c:pt>
                <c:pt idx="46">
                  <c:v>353.48197354317182</c:v>
                </c:pt>
                <c:pt idx="47">
                  <c:v>362.8910405146421</c:v>
                </c:pt>
                <c:pt idx="48">
                  <c:v>366.78682826516058</c:v>
                </c:pt>
                <c:pt idx="49">
                  <c:v>418.96992214074993</c:v>
                </c:pt>
                <c:pt idx="50">
                  <c:v>418.96992214074993</c:v>
                </c:pt>
                <c:pt idx="51">
                  <c:v>421.99334087419442</c:v>
                </c:pt>
              </c:numCache>
            </c:numRef>
          </c:yVal>
          <c:smooth val="0"/>
          <c:extLst>
            <c:ext xmlns:c16="http://schemas.microsoft.com/office/drawing/2014/chart" uri="{C3380CC4-5D6E-409C-BE32-E72D297353CC}">
              <c16:uniqueId val="{00000000-70CE-4CF7-AFA8-86CFD12F613C}"/>
            </c:ext>
          </c:extLst>
        </c:ser>
        <c:dLbls>
          <c:showLegendKey val="0"/>
          <c:showVal val="0"/>
          <c:showCatName val="0"/>
          <c:showSerName val="0"/>
          <c:showPercent val="0"/>
          <c:showBubbleSize val="0"/>
        </c:dLbls>
        <c:axId val="216144512"/>
        <c:axId val="216150400"/>
      </c:scatterChart>
      <c:valAx>
        <c:axId val="216144512"/>
        <c:scaling>
          <c:orientation val="minMax"/>
        </c:scaling>
        <c:delete val="0"/>
        <c:axPos val="b"/>
        <c:numFmt formatCode="0" sourceLinked="1"/>
        <c:majorTickMark val="out"/>
        <c:minorTickMark val="none"/>
        <c:tickLblPos val="nextTo"/>
        <c:crossAx val="216150400"/>
        <c:crosses val="autoZero"/>
        <c:crossBetween val="midCat"/>
      </c:valAx>
      <c:valAx>
        <c:axId val="216150400"/>
        <c:scaling>
          <c:orientation val="minMax"/>
        </c:scaling>
        <c:delete val="0"/>
        <c:axPos val="l"/>
        <c:numFmt formatCode="0.0" sourceLinked="1"/>
        <c:majorTickMark val="out"/>
        <c:minorTickMark val="none"/>
        <c:tickLblPos val="nextTo"/>
        <c:crossAx val="21614451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aerob'!$F$1934:$F$1985</c:f>
              <c:numCache>
                <c:formatCode>0</c:formatCode>
                <c:ptCount val="52"/>
                <c:pt idx="0">
                  <c:v>1</c:v>
                </c:pt>
                <c:pt idx="1">
                  <c:v>8.0555555555547471</c:v>
                </c:pt>
                <c:pt idx="2">
                  <c:v>14.917361111110949</c:v>
                </c:pt>
                <c:pt idx="3">
                  <c:v>30.198611111110949</c:v>
                </c:pt>
                <c:pt idx="4">
                  <c:v>38.031944444446708</c:v>
                </c:pt>
                <c:pt idx="5">
                  <c:v>56.115277777775191</c:v>
                </c:pt>
                <c:pt idx="6">
                  <c:v>68.99861111111386</c:v>
                </c:pt>
                <c:pt idx="7">
                  <c:v>82.951388888890506</c:v>
                </c:pt>
                <c:pt idx="8">
                  <c:v>92.841666666667152</c:v>
                </c:pt>
                <c:pt idx="9">
                  <c:v>97.94999999999709</c:v>
                </c:pt>
                <c:pt idx="10">
                  <c:v>104.96111111110804</c:v>
                </c:pt>
                <c:pt idx="11">
                  <c:v>112.05902777778101</c:v>
                </c:pt>
                <c:pt idx="12">
                  <c:v>118.99722222222044</c:v>
                </c:pt>
                <c:pt idx="13">
                  <c:v>127.94027777777956</c:v>
                </c:pt>
                <c:pt idx="14">
                  <c:v>133.9597222222219</c:v>
                </c:pt>
                <c:pt idx="15">
                  <c:v>144.95902777777519</c:v>
                </c:pt>
                <c:pt idx="16">
                  <c:v>155.02361111110804</c:v>
                </c:pt>
                <c:pt idx="17">
                  <c:v>161.96875</c:v>
                </c:pt>
                <c:pt idx="18">
                  <c:v>174.93472222222044</c:v>
                </c:pt>
                <c:pt idx="19">
                  <c:v>175.93472222222044</c:v>
                </c:pt>
                <c:pt idx="20">
                  <c:v>183.05694444444089</c:v>
                </c:pt>
                <c:pt idx="21">
                  <c:v>189.98472222222335</c:v>
                </c:pt>
                <c:pt idx="22">
                  <c:v>195.92500000000291</c:v>
                </c:pt>
                <c:pt idx="23">
                  <c:v>202.90277777778101</c:v>
                </c:pt>
                <c:pt idx="24">
                  <c:v>209.89791666666861</c:v>
                </c:pt>
                <c:pt idx="25">
                  <c:v>216.91666666666424</c:v>
                </c:pt>
                <c:pt idx="26">
                  <c:v>223.93194444444089</c:v>
                </c:pt>
                <c:pt idx="27">
                  <c:v>231.89444444444234</c:v>
                </c:pt>
                <c:pt idx="28">
                  <c:v>274.86666666666861</c:v>
                </c:pt>
                <c:pt idx="29">
                  <c:v>302.09305555555329</c:v>
                </c:pt>
                <c:pt idx="30">
                  <c:v>315.96805555555329</c:v>
                </c:pt>
                <c:pt idx="31">
                  <c:v>404.02152777777519</c:v>
                </c:pt>
                <c:pt idx="32">
                  <c:v>476.48263888889051</c:v>
                </c:pt>
                <c:pt idx="33">
                  <c:v>649.97499999999854</c:v>
                </c:pt>
                <c:pt idx="34">
                  <c:v>723.06111111111386</c:v>
                </c:pt>
                <c:pt idx="35">
                  <c:v>743.91736111111095</c:v>
                </c:pt>
                <c:pt idx="36">
                  <c:v>749.96875</c:v>
                </c:pt>
                <c:pt idx="37">
                  <c:v>770.90694444444671</c:v>
                </c:pt>
                <c:pt idx="38">
                  <c:v>810.1520833333343</c:v>
                </c:pt>
                <c:pt idx="39">
                  <c:v>866.95763888888905</c:v>
                </c:pt>
                <c:pt idx="40">
                  <c:v>966.10763888889051</c:v>
                </c:pt>
                <c:pt idx="41">
                  <c:v>1056.1194444444409</c:v>
                </c:pt>
                <c:pt idx="42">
                  <c:v>1134.9208333333299</c:v>
                </c:pt>
                <c:pt idx="43">
                  <c:v>1153.1006944444453</c:v>
                </c:pt>
                <c:pt idx="44">
                  <c:v>1156.0416666666642</c:v>
                </c:pt>
                <c:pt idx="45">
                  <c:v>1161.0534722222219</c:v>
                </c:pt>
                <c:pt idx="46">
                  <c:v>1169.0361111111124</c:v>
                </c:pt>
                <c:pt idx="47">
                  <c:v>1226.0944444444467</c:v>
                </c:pt>
                <c:pt idx="48">
                  <c:v>1251.0604166666672</c:v>
                </c:pt>
                <c:pt idx="49">
                  <c:v>2421.0625</c:v>
                </c:pt>
                <c:pt idx="50">
                  <c:v>2422.0798611111095</c:v>
                </c:pt>
                <c:pt idx="51">
                  <c:v>2428.1006944444453</c:v>
                </c:pt>
              </c:numCache>
            </c:numRef>
          </c:xVal>
          <c:yVal>
            <c:numRef>
              <c:f>'samples without priming aerob'!$AH$1934:$AH$1985</c:f>
              <c:numCache>
                <c:formatCode>0.0</c:formatCode>
                <c:ptCount val="52"/>
                <c:pt idx="0">
                  <c:v>0.48440898376610131</c:v>
                </c:pt>
                <c:pt idx="1">
                  <c:v>0.57536401151646277</c:v>
                </c:pt>
                <c:pt idx="2">
                  <c:v>2.3709170826248247</c:v>
                </c:pt>
                <c:pt idx="3">
                  <c:v>5.1248466939554262</c:v>
                </c:pt>
                <c:pt idx="4">
                  <c:v>5.4334267615517904</c:v>
                </c:pt>
                <c:pt idx="5">
                  <c:v>6.9583711703973732</c:v>
                </c:pt>
                <c:pt idx="6">
                  <c:v>7.362362465697986</c:v>
                </c:pt>
                <c:pt idx="7">
                  <c:v>8.4681204064032656</c:v>
                </c:pt>
                <c:pt idx="8">
                  <c:v>8.5315194999948893</c:v>
                </c:pt>
                <c:pt idx="9">
                  <c:v>8.8638089884467384</c:v>
                </c:pt>
                <c:pt idx="10">
                  <c:v>9.0142695758244056</c:v>
                </c:pt>
                <c:pt idx="11">
                  <c:v>8.9342934011093718</c:v>
                </c:pt>
                <c:pt idx="12">
                  <c:v>9.1501140223788777</c:v>
                </c:pt>
                <c:pt idx="13">
                  <c:v>9.1633832179833803</c:v>
                </c:pt>
                <c:pt idx="14">
                  <c:v>9.5588946141454887</c:v>
                </c:pt>
                <c:pt idx="15">
                  <c:v>9.682395760296842</c:v>
                </c:pt>
                <c:pt idx="16">
                  <c:v>10.07434694744436</c:v>
                </c:pt>
                <c:pt idx="17">
                  <c:v>10.221670457638929</c:v>
                </c:pt>
                <c:pt idx="18">
                  <c:v>10.207394195527216</c:v>
                </c:pt>
                <c:pt idx="19">
                  <c:v>10.297821454500001</c:v>
                </c:pt>
                <c:pt idx="20">
                  <c:v>10.792766708122828</c:v>
                </c:pt>
                <c:pt idx="21">
                  <c:v>10.717032608365628</c:v>
                </c:pt>
                <c:pt idx="22">
                  <c:v>10.321730803036248</c:v>
                </c:pt>
                <c:pt idx="23">
                  <c:v>10.829149692294513</c:v>
                </c:pt>
                <c:pt idx="24">
                  <c:v>10.428272253671446</c:v>
                </c:pt>
                <c:pt idx="25">
                  <c:v>11.060239200719511</c:v>
                </c:pt>
                <c:pt idx="26">
                  <c:v>10.466161822910225</c:v>
                </c:pt>
                <c:pt idx="27">
                  <c:v>10.657992267059548</c:v>
                </c:pt>
                <c:pt idx="28">
                  <c:v>11.711310744062363</c:v>
                </c:pt>
                <c:pt idx="29">
                  <c:v>12.144977612769704</c:v>
                </c:pt>
                <c:pt idx="30">
                  <c:v>12.586989056299952</c:v>
                </c:pt>
                <c:pt idx="31">
                  <c:v>13.076649338788423</c:v>
                </c:pt>
                <c:pt idx="32">
                  <c:v>13.796691303695118</c:v>
                </c:pt>
                <c:pt idx="33">
                  <c:v>15.070760976802976</c:v>
                </c:pt>
                <c:pt idx="34">
                  <c:v>15.307813483900837</c:v>
                </c:pt>
                <c:pt idx="35">
                  <c:v>17.01932419104368</c:v>
                </c:pt>
                <c:pt idx="36">
                  <c:v>17.380755324945941</c:v>
                </c:pt>
                <c:pt idx="37">
                  <c:v>17.553059974288921</c:v>
                </c:pt>
                <c:pt idx="38">
                  <c:v>17.688421869653062</c:v>
                </c:pt>
                <c:pt idx="39">
                  <c:v>18.048618107762596</c:v>
                </c:pt>
                <c:pt idx="40">
                  <c:v>19.085567698668804</c:v>
                </c:pt>
                <c:pt idx="41">
                  <c:v>19.753307795293487</c:v>
                </c:pt>
                <c:pt idx="42">
                  <c:v>19.952067116580565</c:v>
                </c:pt>
                <c:pt idx="43">
                  <c:v>19.962983932090317</c:v>
                </c:pt>
                <c:pt idx="44">
                  <c:v>20.592275546919936</c:v>
                </c:pt>
                <c:pt idx="45">
                  <c:v>21.06155013071491</c:v>
                </c:pt>
                <c:pt idx="46">
                  <c:v>21.26656675275505</c:v>
                </c:pt>
                <c:pt idx="47">
                  <c:v>21.439952673372652</c:v>
                </c:pt>
                <c:pt idx="48">
                  <c:v>21.600803572001251</c:v>
                </c:pt>
                <c:pt idx="49">
                  <c:v>24.020935438777826</c:v>
                </c:pt>
                <c:pt idx="50">
                  <c:v>24.020935438777826</c:v>
                </c:pt>
                <c:pt idx="51">
                  <c:v>24.398164127754562</c:v>
                </c:pt>
              </c:numCache>
            </c:numRef>
          </c:yVal>
          <c:smooth val="0"/>
          <c:extLst>
            <c:ext xmlns:c16="http://schemas.microsoft.com/office/drawing/2014/chart" uri="{C3380CC4-5D6E-409C-BE32-E72D297353CC}">
              <c16:uniqueId val="{00000000-080E-487E-A312-160EFE2935E7}"/>
            </c:ext>
          </c:extLst>
        </c:ser>
        <c:dLbls>
          <c:showLegendKey val="0"/>
          <c:showVal val="0"/>
          <c:showCatName val="0"/>
          <c:showSerName val="0"/>
          <c:showPercent val="0"/>
          <c:showBubbleSize val="0"/>
        </c:dLbls>
        <c:axId val="216166784"/>
        <c:axId val="216168320"/>
      </c:scatterChart>
      <c:valAx>
        <c:axId val="216166784"/>
        <c:scaling>
          <c:orientation val="minMax"/>
        </c:scaling>
        <c:delete val="0"/>
        <c:axPos val="b"/>
        <c:numFmt formatCode="0" sourceLinked="1"/>
        <c:majorTickMark val="out"/>
        <c:minorTickMark val="none"/>
        <c:tickLblPos val="nextTo"/>
        <c:crossAx val="216168320"/>
        <c:crosses val="autoZero"/>
        <c:crossBetween val="midCat"/>
      </c:valAx>
      <c:valAx>
        <c:axId val="216168320"/>
        <c:scaling>
          <c:orientation val="minMax"/>
        </c:scaling>
        <c:delete val="0"/>
        <c:axPos val="l"/>
        <c:numFmt formatCode="0.0" sourceLinked="1"/>
        <c:majorTickMark val="out"/>
        <c:minorTickMark val="none"/>
        <c:tickLblPos val="nextTo"/>
        <c:crossAx val="21616678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aerob'!$F$1999:$F$2050</c:f>
              <c:numCache>
                <c:formatCode>0</c:formatCode>
                <c:ptCount val="52"/>
                <c:pt idx="0">
                  <c:v>1</c:v>
                </c:pt>
                <c:pt idx="1">
                  <c:v>8.0611111111138598</c:v>
                </c:pt>
                <c:pt idx="2">
                  <c:v>14.917361111110949</c:v>
                </c:pt>
                <c:pt idx="3">
                  <c:v>30.198611111110949</c:v>
                </c:pt>
                <c:pt idx="4">
                  <c:v>38.031944444446708</c:v>
                </c:pt>
                <c:pt idx="5">
                  <c:v>56.115972222221899</c:v>
                </c:pt>
                <c:pt idx="6">
                  <c:v>69</c:v>
                </c:pt>
                <c:pt idx="7">
                  <c:v>82.946527777778101</c:v>
                </c:pt>
                <c:pt idx="8">
                  <c:v>92.831944444442343</c:v>
                </c:pt>
                <c:pt idx="9">
                  <c:v>97.950694444443798</c:v>
                </c:pt>
                <c:pt idx="10">
                  <c:v>104.96180555555475</c:v>
                </c:pt>
                <c:pt idx="11">
                  <c:v>112.07083333333139</c:v>
                </c:pt>
                <c:pt idx="12">
                  <c:v>118.99791666666715</c:v>
                </c:pt>
                <c:pt idx="13">
                  <c:v>127.94097222221899</c:v>
                </c:pt>
                <c:pt idx="14">
                  <c:v>133.96041666666861</c:v>
                </c:pt>
                <c:pt idx="15">
                  <c:v>144.9597222222219</c:v>
                </c:pt>
                <c:pt idx="16">
                  <c:v>155.02430555555475</c:v>
                </c:pt>
                <c:pt idx="17">
                  <c:v>161.96944444444671</c:v>
                </c:pt>
                <c:pt idx="18">
                  <c:v>168.96666666666715</c:v>
                </c:pt>
                <c:pt idx="19">
                  <c:v>175.93472222222044</c:v>
                </c:pt>
                <c:pt idx="20">
                  <c:v>182.92708333333576</c:v>
                </c:pt>
                <c:pt idx="21">
                  <c:v>189.98472222222335</c:v>
                </c:pt>
                <c:pt idx="22">
                  <c:v>195.93472222222044</c:v>
                </c:pt>
                <c:pt idx="23">
                  <c:v>202.90486111111386</c:v>
                </c:pt>
                <c:pt idx="24">
                  <c:v>209.90000000000146</c:v>
                </c:pt>
                <c:pt idx="25">
                  <c:v>216.9104166666657</c:v>
                </c:pt>
                <c:pt idx="26">
                  <c:v>223.93680555555329</c:v>
                </c:pt>
                <c:pt idx="27">
                  <c:v>231.89444444444234</c:v>
                </c:pt>
                <c:pt idx="28">
                  <c:v>274.86736111110804</c:v>
                </c:pt>
                <c:pt idx="29">
                  <c:v>302.09375</c:v>
                </c:pt>
                <c:pt idx="30">
                  <c:v>315.96875</c:v>
                </c:pt>
                <c:pt idx="31">
                  <c:v>404.02152777777519</c:v>
                </c:pt>
                <c:pt idx="32">
                  <c:v>476.98263888889051</c:v>
                </c:pt>
                <c:pt idx="33">
                  <c:v>649.97499999999854</c:v>
                </c:pt>
                <c:pt idx="34">
                  <c:v>723.06111111111386</c:v>
                </c:pt>
                <c:pt idx="35">
                  <c:v>743.91736111111095</c:v>
                </c:pt>
                <c:pt idx="36">
                  <c:v>749.96875</c:v>
                </c:pt>
                <c:pt idx="37">
                  <c:v>770.90625</c:v>
                </c:pt>
                <c:pt idx="38">
                  <c:v>810.16180555555911</c:v>
                </c:pt>
                <c:pt idx="39">
                  <c:v>866.95833333333576</c:v>
                </c:pt>
                <c:pt idx="40">
                  <c:v>966.10763888889051</c:v>
                </c:pt>
                <c:pt idx="41">
                  <c:v>1056.1194444444482</c:v>
                </c:pt>
                <c:pt idx="42">
                  <c:v>1134.9215277777766</c:v>
                </c:pt>
                <c:pt idx="43">
                  <c:v>1153.101388888892</c:v>
                </c:pt>
                <c:pt idx="44">
                  <c:v>1156.0430555555577</c:v>
                </c:pt>
                <c:pt idx="45">
                  <c:v>1161.0534722222219</c:v>
                </c:pt>
                <c:pt idx="46">
                  <c:v>1169.0361111111124</c:v>
                </c:pt>
                <c:pt idx="47">
                  <c:v>1226.0979166666657</c:v>
                </c:pt>
                <c:pt idx="48">
                  <c:v>1251.0604166666672</c:v>
                </c:pt>
                <c:pt idx="49">
                  <c:v>2421.0819444444423</c:v>
                </c:pt>
                <c:pt idx="50">
                  <c:v>2422.0805555555562</c:v>
                </c:pt>
                <c:pt idx="51">
                  <c:v>2428.1006944444453</c:v>
                </c:pt>
              </c:numCache>
            </c:numRef>
          </c:xVal>
          <c:yVal>
            <c:numRef>
              <c:f>'samples without priming aerob'!$AH$1999:$AH$2050</c:f>
              <c:numCache>
                <c:formatCode>0.0</c:formatCode>
                <c:ptCount val="52"/>
                <c:pt idx="0">
                  <c:v>0.60959004505301806</c:v>
                </c:pt>
                <c:pt idx="1">
                  <c:v>0.45218662629202228</c:v>
                </c:pt>
                <c:pt idx="2">
                  <c:v>1.6789285537218366</c:v>
                </c:pt>
                <c:pt idx="3">
                  <c:v>5.0537556646421438</c:v>
                </c:pt>
                <c:pt idx="4">
                  <c:v>5.7208013574456</c:v>
                </c:pt>
                <c:pt idx="5">
                  <c:v>6.4357586047077691</c:v>
                </c:pt>
                <c:pt idx="6">
                  <c:v>6.7327192374309073</c:v>
                </c:pt>
                <c:pt idx="7">
                  <c:v>7.6908149759718292</c:v>
                </c:pt>
                <c:pt idx="8">
                  <c:v>8.2593520620774861</c:v>
                </c:pt>
                <c:pt idx="9">
                  <c:v>8.701956760591365</c:v>
                </c:pt>
                <c:pt idx="10">
                  <c:v>8.9240269550930602</c:v>
                </c:pt>
                <c:pt idx="11">
                  <c:v>9.2775942200340147</c:v>
                </c:pt>
                <c:pt idx="12">
                  <c:v>9.3887532111157714</c:v>
                </c:pt>
                <c:pt idx="13">
                  <c:v>9.8882131433603764</c:v>
                </c:pt>
                <c:pt idx="14">
                  <c:v>10.117778033004868</c:v>
                </c:pt>
                <c:pt idx="15">
                  <c:v>10.779226669622322</c:v>
                </c:pt>
                <c:pt idx="16">
                  <c:v>10.803355534144487</c:v>
                </c:pt>
                <c:pt idx="17">
                  <c:v>10.631047444873602</c:v>
                </c:pt>
                <c:pt idx="18">
                  <c:v>11.186813720831266</c:v>
                </c:pt>
                <c:pt idx="19">
                  <c:v>10.96167259705952</c:v>
                </c:pt>
                <c:pt idx="20">
                  <c:v>11.49267436242709</c:v>
                </c:pt>
                <c:pt idx="21">
                  <c:v>11.351237293883493</c:v>
                </c:pt>
                <c:pt idx="22">
                  <c:v>12.126863461415375</c:v>
                </c:pt>
                <c:pt idx="23">
                  <c:v>11.838752267728948</c:v>
                </c:pt>
                <c:pt idx="24">
                  <c:v>11.983536601675514</c:v>
                </c:pt>
                <c:pt idx="25">
                  <c:v>12.626128693125278</c:v>
                </c:pt>
                <c:pt idx="26">
                  <c:v>11.98489635414928</c:v>
                </c:pt>
                <c:pt idx="27">
                  <c:v>12.420626655009203</c:v>
                </c:pt>
                <c:pt idx="28">
                  <c:v>13.612622715312156</c:v>
                </c:pt>
                <c:pt idx="29">
                  <c:v>13.415955043755734</c:v>
                </c:pt>
                <c:pt idx="30">
                  <c:v>14.241537608878929</c:v>
                </c:pt>
                <c:pt idx="31">
                  <c:v>15.738475047179065</c:v>
                </c:pt>
                <c:pt idx="32">
                  <c:v>16.482641537226844</c:v>
                </c:pt>
                <c:pt idx="33">
                  <c:v>17.934339035778315</c:v>
                </c:pt>
                <c:pt idx="34">
                  <c:v>18.550123895763083</c:v>
                </c:pt>
                <c:pt idx="35">
                  <c:v>20.310584306019727</c:v>
                </c:pt>
                <c:pt idx="36">
                  <c:v>20.701852638824896</c:v>
                </c:pt>
                <c:pt idx="37">
                  <c:v>20.835939456212671</c:v>
                </c:pt>
                <c:pt idx="38">
                  <c:v>21.1118389569573</c:v>
                </c:pt>
                <c:pt idx="39">
                  <c:v>21.256059034484775</c:v>
                </c:pt>
                <c:pt idx="40">
                  <c:v>22.582377662189</c:v>
                </c:pt>
                <c:pt idx="41">
                  <c:v>23.212429561732069</c:v>
                </c:pt>
                <c:pt idx="42">
                  <c:v>23.109991462665906</c:v>
                </c:pt>
                <c:pt idx="43">
                  <c:v>24.134240207122897</c:v>
                </c:pt>
                <c:pt idx="44">
                  <c:v>24.717100359822798</c:v>
                </c:pt>
                <c:pt idx="45">
                  <c:v>25.183973876901458</c:v>
                </c:pt>
                <c:pt idx="46">
                  <c:v>25.390087145263319</c:v>
                </c:pt>
                <c:pt idx="47">
                  <c:v>25.602244985610202</c:v>
                </c:pt>
                <c:pt idx="48">
                  <c:v>25.771843283276358</c:v>
                </c:pt>
                <c:pt idx="49">
                  <c:v>29.240806870982762</c:v>
                </c:pt>
                <c:pt idx="50">
                  <c:v>29.240806870982762</c:v>
                </c:pt>
                <c:pt idx="51">
                  <c:v>29.725135450866063</c:v>
                </c:pt>
              </c:numCache>
            </c:numRef>
          </c:yVal>
          <c:smooth val="0"/>
          <c:extLst>
            <c:ext xmlns:c16="http://schemas.microsoft.com/office/drawing/2014/chart" uri="{C3380CC4-5D6E-409C-BE32-E72D297353CC}">
              <c16:uniqueId val="{00000000-E7C7-4541-8053-90BCC3DA8C60}"/>
            </c:ext>
          </c:extLst>
        </c:ser>
        <c:dLbls>
          <c:showLegendKey val="0"/>
          <c:showVal val="0"/>
          <c:showCatName val="0"/>
          <c:showSerName val="0"/>
          <c:showPercent val="0"/>
          <c:showBubbleSize val="0"/>
        </c:dLbls>
        <c:axId val="216204800"/>
        <c:axId val="216206336"/>
      </c:scatterChart>
      <c:valAx>
        <c:axId val="216204800"/>
        <c:scaling>
          <c:orientation val="minMax"/>
        </c:scaling>
        <c:delete val="0"/>
        <c:axPos val="b"/>
        <c:numFmt formatCode="0" sourceLinked="1"/>
        <c:majorTickMark val="out"/>
        <c:minorTickMark val="none"/>
        <c:tickLblPos val="nextTo"/>
        <c:crossAx val="216206336"/>
        <c:crosses val="autoZero"/>
        <c:crossBetween val="midCat"/>
      </c:valAx>
      <c:valAx>
        <c:axId val="216206336"/>
        <c:scaling>
          <c:orientation val="minMax"/>
        </c:scaling>
        <c:delete val="0"/>
        <c:axPos val="l"/>
        <c:numFmt formatCode="0.0" sourceLinked="1"/>
        <c:majorTickMark val="out"/>
        <c:minorTickMark val="none"/>
        <c:tickLblPos val="nextTo"/>
        <c:crossAx val="21620480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aerob'!$F$2064:$F$2115</c:f>
              <c:numCache>
                <c:formatCode>0</c:formatCode>
                <c:ptCount val="52"/>
                <c:pt idx="0">
                  <c:v>1</c:v>
                </c:pt>
                <c:pt idx="1">
                  <c:v>8.0618055555532919</c:v>
                </c:pt>
                <c:pt idx="2">
                  <c:v>14.918055555557657</c:v>
                </c:pt>
                <c:pt idx="3">
                  <c:v>30.198611111110949</c:v>
                </c:pt>
                <c:pt idx="4">
                  <c:v>38.031944444446708</c:v>
                </c:pt>
                <c:pt idx="5">
                  <c:v>56.116666666668607</c:v>
                </c:pt>
                <c:pt idx="6">
                  <c:v>69</c:v>
                </c:pt>
                <c:pt idx="7">
                  <c:v>82.949305555557657</c:v>
                </c:pt>
                <c:pt idx="8">
                  <c:v>92.835416666668607</c:v>
                </c:pt>
                <c:pt idx="9">
                  <c:v>97.951388888890506</c:v>
                </c:pt>
                <c:pt idx="10">
                  <c:v>104.96180555555475</c:v>
                </c:pt>
                <c:pt idx="11">
                  <c:v>112.06041666666715</c:v>
                </c:pt>
                <c:pt idx="12">
                  <c:v>118.99861111111386</c:v>
                </c:pt>
                <c:pt idx="13">
                  <c:v>127.94097222222626</c:v>
                </c:pt>
                <c:pt idx="14">
                  <c:v>133.96041666666861</c:v>
                </c:pt>
                <c:pt idx="15">
                  <c:v>144.9597222222219</c:v>
                </c:pt>
                <c:pt idx="16">
                  <c:v>155.02430555555475</c:v>
                </c:pt>
                <c:pt idx="17">
                  <c:v>161.96944444444671</c:v>
                </c:pt>
                <c:pt idx="18">
                  <c:v>168.96666666666715</c:v>
                </c:pt>
                <c:pt idx="19">
                  <c:v>175.93541666666715</c:v>
                </c:pt>
                <c:pt idx="20">
                  <c:v>182.92708333333576</c:v>
                </c:pt>
                <c:pt idx="21">
                  <c:v>189.92152777777665</c:v>
                </c:pt>
                <c:pt idx="22">
                  <c:v>195.93472222222044</c:v>
                </c:pt>
                <c:pt idx="23">
                  <c:v>202.90069444444816</c:v>
                </c:pt>
                <c:pt idx="24">
                  <c:v>209.89583333333576</c:v>
                </c:pt>
                <c:pt idx="25">
                  <c:v>216.9104166666657</c:v>
                </c:pt>
                <c:pt idx="26">
                  <c:v>223.93194444444816</c:v>
                </c:pt>
                <c:pt idx="27">
                  <c:v>231.89513888888905</c:v>
                </c:pt>
                <c:pt idx="28">
                  <c:v>274.86805555555475</c:v>
                </c:pt>
                <c:pt idx="29">
                  <c:v>302.0986111111124</c:v>
                </c:pt>
                <c:pt idx="30">
                  <c:v>315.96875</c:v>
                </c:pt>
                <c:pt idx="31">
                  <c:v>404.02152777777519</c:v>
                </c:pt>
                <c:pt idx="32">
                  <c:v>476.98263888889051</c:v>
                </c:pt>
                <c:pt idx="33">
                  <c:v>649.97499999999854</c:v>
                </c:pt>
                <c:pt idx="34">
                  <c:v>723.06041666666715</c:v>
                </c:pt>
                <c:pt idx="35">
                  <c:v>743.91736111111095</c:v>
                </c:pt>
                <c:pt idx="36">
                  <c:v>749.96805555555329</c:v>
                </c:pt>
                <c:pt idx="37">
                  <c:v>770.90625</c:v>
                </c:pt>
                <c:pt idx="38">
                  <c:v>810.16180555555911</c:v>
                </c:pt>
                <c:pt idx="39">
                  <c:v>866.95763888888905</c:v>
                </c:pt>
                <c:pt idx="40">
                  <c:v>966.10763888889051</c:v>
                </c:pt>
                <c:pt idx="41">
                  <c:v>1056.1194444444482</c:v>
                </c:pt>
                <c:pt idx="42">
                  <c:v>1134.9236111111095</c:v>
                </c:pt>
                <c:pt idx="43">
                  <c:v>1153.101388888892</c:v>
                </c:pt>
                <c:pt idx="44">
                  <c:v>1156.0437500000044</c:v>
                </c:pt>
                <c:pt idx="45">
                  <c:v>1161.0534722222219</c:v>
                </c:pt>
                <c:pt idx="46">
                  <c:v>1169.0361111111124</c:v>
                </c:pt>
                <c:pt idx="47">
                  <c:v>1226.0979166666657</c:v>
                </c:pt>
                <c:pt idx="48">
                  <c:v>1251.0604166666672</c:v>
                </c:pt>
                <c:pt idx="49">
                  <c:v>2421.070138888892</c:v>
                </c:pt>
                <c:pt idx="50">
                  <c:v>2422.0812500000029</c:v>
                </c:pt>
                <c:pt idx="51">
                  <c:v>2428.0999999999985</c:v>
                </c:pt>
              </c:numCache>
            </c:numRef>
          </c:xVal>
          <c:yVal>
            <c:numRef>
              <c:f>'samples without priming aerob'!$AH$2064:$AH$2115</c:f>
              <c:numCache>
                <c:formatCode>0.0</c:formatCode>
                <c:ptCount val="52"/>
                <c:pt idx="0">
                  <c:v>0.41159011031328036</c:v>
                </c:pt>
                <c:pt idx="1">
                  <c:v>0.46043349154876362</c:v>
                </c:pt>
                <c:pt idx="2">
                  <c:v>0.72132719413975688</c:v>
                </c:pt>
                <c:pt idx="3">
                  <c:v>4.6066552846385198</c:v>
                </c:pt>
                <c:pt idx="4">
                  <c:v>5.7973977906976799</c:v>
                </c:pt>
                <c:pt idx="5">
                  <c:v>6.8444170558347928</c:v>
                </c:pt>
                <c:pt idx="6">
                  <c:v>7.9167516019010318</c:v>
                </c:pt>
                <c:pt idx="7">
                  <c:v>7.99633032982298</c:v>
                </c:pt>
                <c:pt idx="8">
                  <c:v>8.5894154063964301</c:v>
                </c:pt>
                <c:pt idx="9">
                  <c:v>8.7529477790108245</c:v>
                </c:pt>
                <c:pt idx="10">
                  <c:v>8.8703954877285902</c:v>
                </c:pt>
                <c:pt idx="11">
                  <c:v>8.9265231044170648</c:v>
                </c:pt>
                <c:pt idx="12">
                  <c:v>9.0127568989220759</c:v>
                </c:pt>
                <c:pt idx="13">
                  <c:v>9.4419728053314564</c:v>
                </c:pt>
                <c:pt idx="14">
                  <c:v>9.3569156706604808</c:v>
                </c:pt>
                <c:pt idx="15">
                  <c:v>9.8675775189395498</c:v>
                </c:pt>
                <c:pt idx="16">
                  <c:v>9.9784826962132076</c:v>
                </c:pt>
                <c:pt idx="17">
                  <c:v>10.366284106686541</c:v>
                </c:pt>
                <c:pt idx="18">
                  <c:v>10.23048244460489</c:v>
                </c:pt>
                <c:pt idx="19">
                  <c:v>10.44770779769696</c:v>
                </c:pt>
                <c:pt idx="20">
                  <c:v>10.535115373716199</c:v>
                </c:pt>
                <c:pt idx="21">
                  <c:v>10.485935329329376</c:v>
                </c:pt>
                <c:pt idx="22">
                  <c:v>10.883995046332194</c:v>
                </c:pt>
                <c:pt idx="23">
                  <c:v>10.866562149056975</c:v>
                </c:pt>
                <c:pt idx="24">
                  <c:v>11.71882285567191</c:v>
                </c:pt>
                <c:pt idx="25">
                  <c:v>11.554502173371935</c:v>
                </c:pt>
                <c:pt idx="26">
                  <c:v>10.960363248385965</c:v>
                </c:pt>
                <c:pt idx="27">
                  <c:v>11.787037185212601</c:v>
                </c:pt>
                <c:pt idx="28">
                  <c:v>12.697265924853179</c:v>
                </c:pt>
                <c:pt idx="29">
                  <c:v>12.653794484503974</c:v>
                </c:pt>
                <c:pt idx="30">
                  <c:v>13.311910451595422</c:v>
                </c:pt>
                <c:pt idx="31">
                  <c:v>14.231360979722043</c:v>
                </c:pt>
                <c:pt idx="32">
                  <c:v>15.011900285918983</c:v>
                </c:pt>
                <c:pt idx="33">
                  <c:v>16.721988417551103</c:v>
                </c:pt>
                <c:pt idx="34">
                  <c:v>16.220426743773256</c:v>
                </c:pt>
                <c:pt idx="35">
                  <c:v>17.899004880556618</c:v>
                </c:pt>
                <c:pt idx="36">
                  <c:v>18.366434138785586</c:v>
                </c:pt>
                <c:pt idx="37">
                  <c:v>18.632845053521123</c:v>
                </c:pt>
                <c:pt idx="38">
                  <c:v>18.76251722704956</c:v>
                </c:pt>
                <c:pt idx="39">
                  <c:v>19.109002753558336</c:v>
                </c:pt>
                <c:pt idx="40">
                  <c:v>20.543496182827738</c:v>
                </c:pt>
                <c:pt idx="41">
                  <c:v>21.138104733731605</c:v>
                </c:pt>
                <c:pt idx="42">
                  <c:v>21.63192333923045</c:v>
                </c:pt>
                <c:pt idx="43">
                  <c:v>21.708293759912333</c:v>
                </c:pt>
                <c:pt idx="44">
                  <c:v>22.389933318153236</c:v>
                </c:pt>
                <c:pt idx="45">
                  <c:v>22.883867920321617</c:v>
                </c:pt>
                <c:pt idx="46">
                  <c:v>23.093723473938653</c:v>
                </c:pt>
                <c:pt idx="47">
                  <c:v>23.40979319703732</c:v>
                </c:pt>
                <c:pt idx="48">
                  <c:v>23.525019634718618</c:v>
                </c:pt>
                <c:pt idx="49">
                  <c:v>26.559165289878749</c:v>
                </c:pt>
                <c:pt idx="50">
                  <c:v>26.559165289878749</c:v>
                </c:pt>
                <c:pt idx="51">
                  <c:v>26.979310318380403</c:v>
                </c:pt>
              </c:numCache>
            </c:numRef>
          </c:yVal>
          <c:smooth val="0"/>
          <c:extLst>
            <c:ext xmlns:c16="http://schemas.microsoft.com/office/drawing/2014/chart" uri="{C3380CC4-5D6E-409C-BE32-E72D297353CC}">
              <c16:uniqueId val="{00000000-ED9B-4E22-BE9A-059962BD46E8}"/>
            </c:ext>
          </c:extLst>
        </c:ser>
        <c:dLbls>
          <c:showLegendKey val="0"/>
          <c:showVal val="0"/>
          <c:showCatName val="0"/>
          <c:showSerName val="0"/>
          <c:showPercent val="0"/>
          <c:showBubbleSize val="0"/>
        </c:dLbls>
        <c:axId val="216238720"/>
        <c:axId val="216240512"/>
      </c:scatterChart>
      <c:valAx>
        <c:axId val="216238720"/>
        <c:scaling>
          <c:orientation val="minMax"/>
        </c:scaling>
        <c:delete val="0"/>
        <c:axPos val="b"/>
        <c:numFmt formatCode="0" sourceLinked="1"/>
        <c:majorTickMark val="out"/>
        <c:minorTickMark val="none"/>
        <c:tickLblPos val="nextTo"/>
        <c:crossAx val="216240512"/>
        <c:crosses val="autoZero"/>
        <c:crossBetween val="midCat"/>
      </c:valAx>
      <c:valAx>
        <c:axId val="216240512"/>
        <c:scaling>
          <c:orientation val="minMax"/>
        </c:scaling>
        <c:delete val="0"/>
        <c:axPos val="l"/>
        <c:numFmt formatCode="0.0" sourceLinked="1"/>
        <c:majorTickMark val="out"/>
        <c:minorTickMark val="none"/>
        <c:tickLblPos val="nextTo"/>
        <c:crossAx val="21623872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aerob'!$F$2129:$F$2180</c:f>
              <c:numCache>
                <c:formatCode>0</c:formatCode>
                <c:ptCount val="52"/>
                <c:pt idx="0">
                  <c:v>1</c:v>
                </c:pt>
                <c:pt idx="1">
                  <c:v>7.9868055555562023</c:v>
                </c:pt>
                <c:pt idx="2">
                  <c:v>14.843055555553292</c:v>
                </c:pt>
                <c:pt idx="3">
                  <c:v>30.124305555553292</c:v>
                </c:pt>
                <c:pt idx="4">
                  <c:v>37.957638888889051</c:v>
                </c:pt>
                <c:pt idx="5">
                  <c:v>56.036111111112405</c:v>
                </c:pt>
                <c:pt idx="6">
                  <c:v>68.919444444443798</c:v>
                </c:pt>
                <c:pt idx="7">
                  <c:v>82.869444444448163</c:v>
                </c:pt>
                <c:pt idx="8">
                  <c:v>92.756944444445253</c:v>
                </c:pt>
                <c:pt idx="9">
                  <c:v>97.87638888888614</c:v>
                </c:pt>
                <c:pt idx="10">
                  <c:v>104.88263888889196</c:v>
                </c:pt>
                <c:pt idx="11">
                  <c:v>111.98055555555766</c:v>
                </c:pt>
                <c:pt idx="12">
                  <c:v>118.91805555555766</c:v>
                </c:pt>
                <c:pt idx="13">
                  <c:v>127.86111111110949</c:v>
                </c:pt>
                <c:pt idx="14">
                  <c:v>133.8798611111124</c:v>
                </c:pt>
                <c:pt idx="15">
                  <c:v>144.8798611111124</c:v>
                </c:pt>
                <c:pt idx="16">
                  <c:v>154.94374999999854</c:v>
                </c:pt>
                <c:pt idx="17">
                  <c:v>161.88958333333721</c:v>
                </c:pt>
                <c:pt idx="18">
                  <c:v>168.88749999999709</c:v>
                </c:pt>
                <c:pt idx="19">
                  <c:v>175.85486111111095</c:v>
                </c:pt>
                <c:pt idx="20">
                  <c:v>182.85138888889196</c:v>
                </c:pt>
                <c:pt idx="21">
                  <c:v>189.84513888888614</c:v>
                </c:pt>
                <c:pt idx="22">
                  <c:v>195.84513888888614</c:v>
                </c:pt>
                <c:pt idx="23">
                  <c:v>202.82291666666424</c:v>
                </c:pt>
                <c:pt idx="24">
                  <c:v>209.81805555555911</c:v>
                </c:pt>
                <c:pt idx="25">
                  <c:v>216.83263888888905</c:v>
                </c:pt>
                <c:pt idx="26">
                  <c:v>223.85416666666424</c:v>
                </c:pt>
                <c:pt idx="27">
                  <c:v>231.81527777777956</c:v>
                </c:pt>
                <c:pt idx="28">
                  <c:v>274.78749999999854</c:v>
                </c:pt>
                <c:pt idx="29">
                  <c:v>302.0180555555562</c:v>
                </c:pt>
                <c:pt idx="30">
                  <c:v>315.93055555555475</c:v>
                </c:pt>
                <c:pt idx="31">
                  <c:v>403.9416666666657</c:v>
                </c:pt>
                <c:pt idx="32">
                  <c:v>476.96875</c:v>
                </c:pt>
                <c:pt idx="33">
                  <c:v>649.89444444444234</c:v>
                </c:pt>
                <c:pt idx="34">
                  <c:v>722.97986111111095</c:v>
                </c:pt>
                <c:pt idx="35">
                  <c:v>743.85138888889196</c:v>
                </c:pt>
                <c:pt idx="36">
                  <c:v>749.88749999999709</c:v>
                </c:pt>
                <c:pt idx="37">
                  <c:v>770.8256944444438</c:v>
                </c:pt>
                <c:pt idx="38">
                  <c:v>810.08125000000291</c:v>
                </c:pt>
                <c:pt idx="39">
                  <c:v>866.87708333333285</c:v>
                </c:pt>
                <c:pt idx="40">
                  <c:v>966.0263888888876</c:v>
                </c:pt>
                <c:pt idx="41">
                  <c:v>1056.038888888892</c:v>
                </c:pt>
                <c:pt idx="42">
                  <c:v>1134.84375</c:v>
                </c:pt>
                <c:pt idx="43">
                  <c:v>1153.0215277777752</c:v>
                </c:pt>
                <c:pt idx="44">
                  <c:v>1155.9694444444467</c:v>
                </c:pt>
                <c:pt idx="45">
                  <c:v>1160.9729166666657</c:v>
                </c:pt>
                <c:pt idx="46">
                  <c:v>1168.9562500000029</c:v>
                </c:pt>
                <c:pt idx="47">
                  <c:v>1226.0173611111095</c:v>
                </c:pt>
                <c:pt idx="48">
                  <c:v>1250.9791666666642</c:v>
                </c:pt>
                <c:pt idx="49">
                  <c:v>2420.9895833333358</c:v>
                </c:pt>
                <c:pt idx="50">
                  <c:v>2422.0020833333328</c:v>
                </c:pt>
                <c:pt idx="51">
                  <c:v>2428.0194444444423</c:v>
                </c:pt>
              </c:numCache>
            </c:numRef>
          </c:xVal>
          <c:yVal>
            <c:numRef>
              <c:f>'samples without priming aerob'!$AH$2129:$AH$2180</c:f>
              <c:numCache>
                <c:formatCode>0.0</c:formatCode>
                <c:ptCount val="52"/>
                <c:pt idx="1">
                  <c:v>14.114470003697596</c:v>
                </c:pt>
                <c:pt idx="2">
                  <c:v>23.106774046404563</c:v>
                </c:pt>
                <c:pt idx="3">
                  <c:v>43.944200095508513</c:v>
                </c:pt>
                <c:pt idx="4">
                  <c:v>52.855714313309939</c:v>
                </c:pt>
                <c:pt idx="5">
                  <c:v>65.099935765316886</c:v>
                </c:pt>
                <c:pt idx="6">
                  <c:v>74.517480818007286</c:v>
                </c:pt>
                <c:pt idx="7">
                  <c:v>77.517008613775559</c:v>
                </c:pt>
                <c:pt idx="8">
                  <c:v>78.865262815327767</c:v>
                </c:pt>
                <c:pt idx="9">
                  <c:v>80.95180016678043</c:v>
                </c:pt>
                <c:pt idx="10">
                  <c:v>82.083078871861616</c:v>
                </c:pt>
                <c:pt idx="11">
                  <c:v>82.63968716590189</c:v>
                </c:pt>
                <c:pt idx="12">
                  <c:v>81.098410245853572</c:v>
                </c:pt>
                <c:pt idx="13">
                  <c:v>86.148039890396348</c:v>
                </c:pt>
                <c:pt idx="14">
                  <c:v>83.869743052931412</c:v>
                </c:pt>
                <c:pt idx="15">
                  <c:v>88.20967387139244</c:v>
                </c:pt>
                <c:pt idx="16">
                  <c:v>90.610236676782876</c:v>
                </c:pt>
                <c:pt idx="17">
                  <c:v>90.256832703040217</c:v>
                </c:pt>
                <c:pt idx="18">
                  <c:v>88.226135997130982</c:v>
                </c:pt>
                <c:pt idx="19">
                  <c:v>84.455976389517957</c:v>
                </c:pt>
                <c:pt idx="20">
                  <c:v>84.582336548136524</c:v>
                </c:pt>
                <c:pt idx="21">
                  <c:v>91.01618040358683</c:v>
                </c:pt>
                <c:pt idx="22">
                  <c:v>91.943681393474989</c:v>
                </c:pt>
                <c:pt idx="23">
                  <c:v>91.574177970706174</c:v>
                </c:pt>
                <c:pt idx="24">
                  <c:v>91.918891546706291</c:v>
                </c:pt>
                <c:pt idx="25">
                  <c:v>92.506563758150662</c:v>
                </c:pt>
                <c:pt idx="26">
                  <c:v>88.499785046097472</c:v>
                </c:pt>
                <c:pt idx="27">
                  <c:v>91.930515870291387</c:v>
                </c:pt>
                <c:pt idx="28">
                  <c:v>119.37134468987639</c:v>
                </c:pt>
                <c:pt idx="29">
                  <c:v>136.21261022342156</c:v>
                </c:pt>
                <c:pt idx="30">
                  <c:v>142.78484666816092</c:v>
                </c:pt>
                <c:pt idx="31">
                  <c:v>162.38875015557926</c:v>
                </c:pt>
                <c:pt idx="32">
                  <c:v>178.63426660885716</c:v>
                </c:pt>
                <c:pt idx="33">
                  <c:v>196.74283333002538</c:v>
                </c:pt>
                <c:pt idx="34">
                  <c:v>195.71848196311691</c:v>
                </c:pt>
                <c:pt idx="35">
                  <c:v>214.26979639682378</c:v>
                </c:pt>
                <c:pt idx="36">
                  <c:v>215.70025635870252</c:v>
                </c:pt>
                <c:pt idx="37">
                  <c:v>223.36473238244523</c:v>
                </c:pt>
                <c:pt idx="38">
                  <c:v>228.11077389328815</c:v>
                </c:pt>
                <c:pt idx="39">
                  <c:v>236.70161541558795</c:v>
                </c:pt>
                <c:pt idx="40">
                  <c:v>249.97457316035297</c:v>
                </c:pt>
                <c:pt idx="41">
                  <c:v>262.37434720025414</c:v>
                </c:pt>
                <c:pt idx="42">
                  <c:v>265.75482720088962</c:v>
                </c:pt>
                <c:pt idx="43">
                  <c:v>270.70982962966929</c:v>
                </c:pt>
                <c:pt idx="44">
                  <c:v>283.34239739187001</c:v>
                </c:pt>
                <c:pt idx="45">
                  <c:v>286.11876481679502</c:v>
                </c:pt>
                <c:pt idx="46">
                  <c:v>288.94678115852679</c:v>
                </c:pt>
                <c:pt idx="47">
                  <c:v>293.41616998503218</c:v>
                </c:pt>
                <c:pt idx="48">
                  <c:v>295.55775380754341</c:v>
                </c:pt>
                <c:pt idx="49">
                  <c:v>317.69245665287826</c:v>
                </c:pt>
                <c:pt idx="50">
                  <c:v>317.69245665287826</c:v>
                </c:pt>
                <c:pt idx="51">
                  <c:v>321.26435872202921</c:v>
                </c:pt>
              </c:numCache>
            </c:numRef>
          </c:yVal>
          <c:smooth val="0"/>
          <c:extLst>
            <c:ext xmlns:c16="http://schemas.microsoft.com/office/drawing/2014/chart" uri="{C3380CC4-5D6E-409C-BE32-E72D297353CC}">
              <c16:uniqueId val="{00000000-8F97-4ABB-8EC4-DEECE3A56E19}"/>
            </c:ext>
          </c:extLst>
        </c:ser>
        <c:dLbls>
          <c:showLegendKey val="0"/>
          <c:showVal val="0"/>
          <c:showCatName val="0"/>
          <c:showSerName val="0"/>
          <c:showPercent val="0"/>
          <c:showBubbleSize val="0"/>
        </c:dLbls>
        <c:axId val="216334336"/>
        <c:axId val="216335872"/>
      </c:scatterChart>
      <c:valAx>
        <c:axId val="216334336"/>
        <c:scaling>
          <c:orientation val="minMax"/>
        </c:scaling>
        <c:delete val="0"/>
        <c:axPos val="b"/>
        <c:numFmt formatCode="0" sourceLinked="1"/>
        <c:majorTickMark val="out"/>
        <c:minorTickMark val="none"/>
        <c:tickLblPos val="nextTo"/>
        <c:crossAx val="216335872"/>
        <c:crosses val="autoZero"/>
        <c:crossBetween val="midCat"/>
      </c:valAx>
      <c:valAx>
        <c:axId val="216335872"/>
        <c:scaling>
          <c:orientation val="minMax"/>
        </c:scaling>
        <c:delete val="0"/>
        <c:axPos val="l"/>
        <c:numFmt formatCode="0" sourceLinked="1"/>
        <c:majorTickMark val="out"/>
        <c:minorTickMark val="none"/>
        <c:tickLblPos val="nextTo"/>
        <c:crossAx val="21633433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aerob'!$F$2195:$F$2246</c:f>
              <c:numCache>
                <c:formatCode>0</c:formatCode>
                <c:ptCount val="52"/>
                <c:pt idx="0">
                  <c:v>1</c:v>
                </c:pt>
                <c:pt idx="1">
                  <c:v>7.9875000000029104</c:v>
                </c:pt>
                <c:pt idx="2">
                  <c:v>14.84375</c:v>
                </c:pt>
                <c:pt idx="3">
                  <c:v>30.125</c:v>
                </c:pt>
                <c:pt idx="4">
                  <c:v>37.958333333335759</c:v>
                </c:pt>
                <c:pt idx="5">
                  <c:v>56.040277777778101</c:v>
                </c:pt>
                <c:pt idx="6">
                  <c:v>68.927083333335759</c:v>
                </c:pt>
                <c:pt idx="7">
                  <c:v>82.870138888894871</c:v>
                </c:pt>
                <c:pt idx="8">
                  <c:v>92.758333333338669</c:v>
                </c:pt>
                <c:pt idx="9">
                  <c:v>97.87222222222772</c:v>
                </c:pt>
                <c:pt idx="10">
                  <c:v>104.8840277777781</c:v>
                </c:pt>
                <c:pt idx="11">
                  <c:v>111.98125000000437</c:v>
                </c:pt>
                <c:pt idx="12">
                  <c:v>118.91944444445107</c:v>
                </c:pt>
                <c:pt idx="13">
                  <c:v>127.8618055555562</c:v>
                </c:pt>
                <c:pt idx="14">
                  <c:v>133.88472222222481</c:v>
                </c:pt>
                <c:pt idx="15">
                  <c:v>144.89027777778392</c:v>
                </c:pt>
                <c:pt idx="16">
                  <c:v>154.94513888889196</c:v>
                </c:pt>
                <c:pt idx="17">
                  <c:v>161.89027777778392</c:v>
                </c:pt>
                <c:pt idx="18">
                  <c:v>168.88888888889051</c:v>
                </c:pt>
                <c:pt idx="19">
                  <c:v>175.85555555555766</c:v>
                </c:pt>
                <c:pt idx="20">
                  <c:v>182.8527777777781</c:v>
                </c:pt>
                <c:pt idx="21">
                  <c:v>189.84513888889342</c:v>
                </c:pt>
                <c:pt idx="22">
                  <c:v>195.84583333334012</c:v>
                </c:pt>
                <c:pt idx="23">
                  <c:v>202.82361111111095</c:v>
                </c:pt>
                <c:pt idx="24">
                  <c:v>209.81875000000582</c:v>
                </c:pt>
                <c:pt idx="25">
                  <c:v>216.83333333333576</c:v>
                </c:pt>
                <c:pt idx="26">
                  <c:v>223.85555555555766</c:v>
                </c:pt>
                <c:pt idx="27">
                  <c:v>231.81597222222626</c:v>
                </c:pt>
                <c:pt idx="28">
                  <c:v>274.79375000000437</c:v>
                </c:pt>
                <c:pt idx="29">
                  <c:v>302.01944444444962</c:v>
                </c:pt>
                <c:pt idx="30">
                  <c:v>315.99513888889487</c:v>
                </c:pt>
                <c:pt idx="31">
                  <c:v>403.9423611111124</c:v>
                </c:pt>
                <c:pt idx="32">
                  <c:v>476.96944444444671</c:v>
                </c:pt>
                <c:pt idx="33">
                  <c:v>649.89583333333576</c:v>
                </c:pt>
                <c:pt idx="34">
                  <c:v>722.98055555555766</c:v>
                </c:pt>
                <c:pt idx="35">
                  <c:v>743.85208333333867</c:v>
                </c:pt>
                <c:pt idx="36">
                  <c:v>749.88819444445107</c:v>
                </c:pt>
                <c:pt idx="37">
                  <c:v>770.82638888889051</c:v>
                </c:pt>
                <c:pt idx="38">
                  <c:v>810.08194444444962</c:v>
                </c:pt>
                <c:pt idx="39">
                  <c:v>866.87777777777956</c:v>
                </c:pt>
                <c:pt idx="40">
                  <c:v>966.0270833333343</c:v>
                </c:pt>
                <c:pt idx="41">
                  <c:v>1056.0402777777781</c:v>
                </c:pt>
                <c:pt idx="42">
                  <c:v>1134.8458333333401</c:v>
                </c:pt>
                <c:pt idx="43">
                  <c:v>1153.0222222222292</c:v>
                </c:pt>
                <c:pt idx="44">
                  <c:v>1155.9701388888934</c:v>
                </c:pt>
                <c:pt idx="45">
                  <c:v>1160.9736111111124</c:v>
                </c:pt>
                <c:pt idx="46">
                  <c:v>1168.9569444444496</c:v>
                </c:pt>
                <c:pt idx="47">
                  <c:v>1226.0173611111168</c:v>
                </c:pt>
                <c:pt idx="48">
                  <c:v>1250.9798611111109</c:v>
                </c:pt>
                <c:pt idx="49">
                  <c:v>2420.9902777777825</c:v>
                </c:pt>
                <c:pt idx="50">
                  <c:v>2422.0034722222263</c:v>
                </c:pt>
                <c:pt idx="51">
                  <c:v>2428.0201388888891</c:v>
                </c:pt>
              </c:numCache>
            </c:numRef>
          </c:xVal>
          <c:yVal>
            <c:numRef>
              <c:f>'samples without priming aerob'!$AH$2195:$AH$2246</c:f>
              <c:numCache>
                <c:formatCode>0.0</c:formatCode>
                <c:ptCount val="52"/>
                <c:pt idx="0">
                  <c:v>5.1797758858821616</c:v>
                </c:pt>
                <c:pt idx="1">
                  <c:v>11.200740354140851</c:v>
                </c:pt>
                <c:pt idx="2">
                  <c:v>21.239516722438857</c:v>
                </c:pt>
                <c:pt idx="3">
                  <c:v>41.778211247507301</c:v>
                </c:pt>
                <c:pt idx="4">
                  <c:v>52.333758447037454</c:v>
                </c:pt>
                <c:pt idx="5">
                  <c:v>65.653759821795077</c:v>
                </c:pt>
                <c:pt idx="6">
                  <c:v>71.719644885979605</c:v>
                </c:pt>
                <c:pt idx="7">
                  <c:v>78.63648587354794</c:v>
                </c:pt>
                <c:pt idx="8">
                  <c:v>78.698828749917283</c:v>
                </c:pt>
                <c:pt idx="9">
                  <c:v>80.41160389436925</c:v>
                </c:pt>
                <c:pt idx="10">
                  <c:v>81.56820910342698</c:v>
                </c:pt>
                <c:pt idx="11">
                  <c:v>81.888937736733851</c:v>
                </c:pt>
                <c:pt idx="12">
                  <c:v>82.192174469250347</c:v>
                </c:pt>
                <c:pt idx="13">
                  <c:v>83.026423158564299</c:v>
                </c:pt>
                <c:pt idx="14">
                  <c:v>83.056403158856995</c:v>
                </c:pt>
                <c:pt idx="15">
                  <c:v>87.490731274555202</c:v>
                </c:pt>
                <c:pt idx="16">
                  <c:v>86.037943738127282</c:v>
                </c:pt>
                <c:pt idx="17">
                  <c:v>88.005786397500003</c:v>
                </c:pt>
                <c:pt idx="18">
                  <c:v>88.526164353391948</c:v>
                </c:pt>
                <c:pt idx="19">
                  <c:v>85.143398671792653</c:v>
                </c:pt>
                <c:pt idx="20">
                  <c:v>83.151836074695382</c:v>
                </c:pt>
                <c:pt idx="21">
                  <c:v>88.655564743008313</c:v>
                </c:pt>
                <c:pt idx="22">
                  <c:v>90.433756815909007</c:v>
                </c:pt>
                <c:pt idx="23">
                  <c:v>93.074942481841603</c:v>
                </c:pt>
                <c:pt idx="24">
                  <c:v>88.95198713543742</c:v>
                </c:pt>
                <c:pt idx="25">
                  <c:v>90.876838602697703</c:v>
                </c:pt>
                <c:pt idx="26">
                  <c:v>87.386107804559217</c:v>
                </c:pt>
                <c:pt idx="27">
                  <c:v>90.793065178792844</c:v>
                </c:pt>
                <c:pt idx="28">
                  <c:v>118.42328903726886</c:v>
                </c:pt>
                <c:pt idx="29">
                  <c:v>138.08614257064849</c:v>
                </c:pt>
                <c:pt idx="30">
                  <c:v>142.99987102587158</c:v>
                </c:pt>
                <c:pt idx="31">
                  <c:v>161.10915177482235</c:v>
                </c:pt>
                <c:pt idx="32">
                  <c:v>174.65300771761889</c:v>
                </c:pt>
                <c:pt idx="33">
                  <c:v>192.15844473546264</c:v>
                </c:pt>
                <c:pt idx="34">
                  <c:v>184.40089812166917</c:v>
                </c:pt>
                <c:pt idx="35">
                  <c:v>201.74347710196182</c:v>
                </c:pt>
                <c:pt idx="36">
                  <c:v>205.30765428125099</c:v>
                </c:pt>
                <c:pt idx="37">
                  <c:v>212.36496133893954</c:v>
                </c:pt>
                <c:pt idx="38">
                  <c:v>218.40707643678897</c:v>
                </c:pt>
                <c:pt idx="39">
                  <c:v>225.71160235507872</c:v>
                </c:pt>
                <c:pt idx="40">
                  <c:v>245.33756274337779</c:v>
                </c:pt>
                <c:pt idx="41">
                  <c:v>251.78578696250051</c:v>
                </c:pt>
                <c:pt idx="42">
                  <c:v>254.91424161081571</c:v>
                </c:pt>
                <c:pt idx="43">
                  <c:v>257.48136776857257</c:v>
                </c:pt>
                <c:pt idx="44">
                  <c:v>270.35828070268337</c:v>
                </c:pt>
                <c:pt idx="45">
                  <c:v>272.80456285996291</c:v>
                </c:pt>
                <c:pt idx="46">
                  <c:v>275.79447671150632</c:v>
                </c:pt>
                <c:pt idx="47">
                  <c:v>280.37061751250013</c:v>
                </c:pt>
                <c:pt idx="48">
                  <c:v>282.01620686041014</c:v>
                </c:pt>
                <c:pt idx="49">
                  <c:v>296.55938933532877</c:v>
                </c:pt>
                <c:pt idx="50">
                  <c:v>296.55938933532877</c:v>
                </c:pt>
                <c:pt idx="51">
                  <c:v>299.92428070553467</c:v>
                </c:pt>
              </c:numCache>
            </c:numRef>
          </c:yVal>
          <c:smooth val="0"/>
          <c:extLst>
            <c:ext xmlns:c16="http://schemas.microsoft.com/office/drawing/2014/chart" uri="{C3380CC4-5D6E-409C-BE32-E72D297353CC}">
              <c16:uniqueId val="{00000000-8B2C-4602-9086-19014D2E4220}"/>
            </c:ext>
          </c:extLst>
        </c:ser>
        <c:dLbls>
          <c:showLegendKey val="0"/>
          <c:showVal val="0"/>
          <c:showCatName val="0"/>
          <c:showSerName val="0"/>
          <c:showPercent val="0"/>
          <c:showBubbleSize val="0"/>
        </c:dLbls>
        <c:axId val="216376448"/>
        <c:axId val="216377984"/>
      </c:scatterChart>
      <c:valAx>
        <c:axId val="216376448"/>
        <c:scaling>
          <c:orientation val="minMax"/>
        </c:scaling>
        <c:delete val="0"/>
        <c:axPos val="b"/>
        <c:numFmt formatCode="0" sourceLinked="1"/>
        <c:majorTickMark val="out"/>
        <c:minorTickMark val="none"/>
        <c:tickLblPos val="nextTo"/>
        <c:crossAx val="216377984"/>
        <c:crosses val="autoZero"/>
        <c:crossBetween val="midCat"/>
      </c:valAx>
      <c:valAx>
        <c:axId val="216377984"/>
        <c:scaling>
          <c:orientation val="minMax"/>
        </c:scaling>
        <c:delete val="0"/>
        <c:axPos val="l"/>
        <c:numFmt formatCode="0.0" sourceLinked="1"/>
        <c:majorTickMark val="out"/>
        <c:minorTickMark val="none"/>
        <c:tickLblPos val="nextTo"/>
        <c:crossAx val="21637644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aerob'!$F$2261:$F$2312</c:f>
              <c:numCache>
                <c:formatCode>0</c:formatCode>
                <c:ptCount val="52"/>
                <c:pt idx="0">
                  <c:v>1</c:v>
                </c:pt>
                <c:pt idx="1">
                  <c:v>7.9875000000029104</c:v>
                </c:pt>
                <c:pt idx="2">
                  <c:v>14.84375</c:v>
                </c:pt>
                <c:pt idx="3">
                  <c:v>30.12361111111386</c:v>
                </c:pt>
                <c:pt idx="4">
                  <c:v>37.958333333335759</c:v>
                </c:pt>
                <c:pt idx="5">
                  <c:v>56.034027777779556</c:v>
                </c:pt>
                <c:pt idx="6">
                  <c:v>68.918055555557657</c:v>
                </c:pt>
                <c:pt idx="7">
                  <c:v>82.86250000000291</c:v>
                </c:pt>
                <c:pt idx="8">
                  <c:v>92.759027777778101</c:v>
                </c:pt>
                <c:pt idx="9">
                  <c:v>97.866666666668607</c:v>
                </c:pt>
                <c:pt idx="10">
                  <c:v>104.87638888889342</c:v>
                </c:pt>
                <c:pt idx="11">
                  <c:v>111.97569444444525</c:v>
                </c:pt>
                <c:pt idx="12">
                  <c:v>118.9111111111124</c:v>
                </c:pt>
                <c:pt idx="13">
                  <c:v>127.85555555555766</c:v>
                </c:pt>
                <c:pt idx="14">
                  <c:v>133.87569444444671</c:v>
                </c:pt>
                <c:pt idx="15">
                  <c:v>144.87222222222772</c:v>
                </c:pt>
                <c:pt idx="16">
                  <c:v>154.9375</c:v>
                </c:pt>
                <c:pt idx="17">
                  <c:v>161.88194444444525</c:v>
                </c:pt>
                <c:pt idx="18">
                  <c:v>168.88194444444525</c:v>
                </c:pt>
                <c:pt idx="19">
                  <c:v>175.85000000000582</c:v>
                </c:pt>
                <c:pt idx="20">
                  <c:v>182.85069444444525</c:v>
                </c:pt>
                <c:pt idx="21">
                  <c:v>189.84375</c:v>
                </c:pt>
                <c:pt idx="22">
                  <c:v>195.84166666666715</c:v>
                </c:pt>
                <c:pt idx="23">
                  <c:v>202.81458333334012</c:v>
                </c:pt>
                <c:pt idx="24">
                  <c:v>209.80972222222772</c:v>
                </c:pt>
                <c:pt idx="25">
                  <c:v>216.82500000000437</c:v>
                </c:pt>
                <c:pt idx="26">
                  <c:v>223.84652777777956</c:v>
                </c:pt>
                <c:pt idx="27">
                  <c:v>231.80694444444816</c:v>
                </c:pt>
                <c:pt idx="28">
                  <c:v>274.78541666667297</c:v>
                </c:pt>
                <c:pt idx="29">
                  <c:v>302.01041666667152</c:v>
                </c:pt>
                <c:pt idx="30">
                  <c:v>315.9868055555562</c:v>
                </c:pt>
                <c:pt idx="31">
                  <c:v>403.93263888889487</c:v>
                </c:pt>
                <c:pt idx="32">
                  <c:v>476.96111111111531</c:v>
                </c:pt>
                <c:pt idx="33">
                  <c:v>649.88819444445107</c:v>
                </c:pt>
                <c:pt idx="34">
                  <c:v>722.97152777777956</c:v>
                </c:pt>
                <c:pt idx="35">
                  <c:v>743.84444444444671</c:v>
                </c:pt>
                <c:pt idx="36">
                  <c:v>749.88055555555911</c:v>
                </c:pt>
                <c:pt idx="37">
                  <c:v>770.8173611111124</c:v>
                </c:pt>
                <c:pt idx="38">
                  <c:v>810.07291666667152</c:v>
                </c:pt>
                <c:pt idx="39">
                  <c:v>866.88125000000582</c:v>
                </c:pt>
                <c:pt idx="40">
                  <c:v>966.02013888888905</c:v>
                </c:pt>
                <c:pt idx="41">
                  <c:v>1056.03125</c:v>
                </c:pt>
                <c:pt idx="42">
                  <c:v>1134.8381944444482</c:v>
                </c:pt>
                <c:pt idx="43">
                  <c:v>1153.0131944444511</c:v>
                </c:pt>
                <c:pt idx="44">
                  <c:v>1155.9631944444482</c:v>
                </c:pt>
                <c:pt idx="45">
                  <c:v>1160.965277777781</c:v>
                </c:pt>
                <c:pt idx="46">
                  <c:v>1168.9479166666715</c:v>
                </c:pt>
                <c:pt idx="47">
                  <c:v>1226.0097222222248</c:v>
                </c:pt>
                <c:pt idx="48">
                  <c:v>1250.9715277777796</c:v>
                </c:pt>
                <c:pt idx="49">
                  <c:v>2420.9854166666701</c:v>
                </c:pt>
                <c:pt idx="50">
                  <c:v>2421.9951388888949</c:v>
                </c:pt>
                <c:pt idx="51">
                  <c:v>2428.024305555562</c:v>
                </c:pt>
              </c:numCache>
            </c:numRef>
          </c:xVal>
          <c:yVal>
            <c:numRef>
              <c:f>'samples without priming aerob'!$AH$2261:$AH$2312</c:f>
              <c:numCache>
                <c:formatCode>0.0</c:formatCode>
                <c:ptCount val="52"/>
                <c:pt idx="0">
                  <c:v>3.2566424965055232</c:v>
                </c:pt>
                <c:pt idx="1">
                  <c:v>11.369877548855715</c:v>
                </c:pt>
                <c:pt idx="2">
                  <c:v>24.319938300557858</c:v>
                </c:pt>
                <c:pt idx="3">
                  <c:v>48.799453827921553</c:v>
                </c:pt>
                <c:pt idx="4">
                  <c:v>61.702120001624358</c:v>
                </c:pt>
                <c:pt idx="5">
                  <c:v>80.782563617683635</c:v>
                </c:pt>
                <c:pt idx="6">
                  <c:v>86.701173919933325</c:v>
                </c:pt>
                <c:pt idx="7">
                  <c:v>86.438134176377815</c:v>
                </c:pt>
                <c:pt idx="8">
                  <c:v>89.481421606809732</c:v>
                </c:pt>
                <c:pt idx="9">
                  <c:v>86.630419572908835</c:v>
                </c:pt>
                <c:pt idx="10">
                  <c:v>87.272058484312268</c:v>
                </c:pt>
                <c:pt idx="11">
                  <c:v>84.393229287830536</c:v>
                </c:pt>
                <c:pt idx="12">
                  <c:v>87.251005352878622</c:v>
                </c:pt>
                <c:pt idx="13">
                  <c:v>88.091692388094714</c:v>
                </c:pt>
                <c:pt idx="14">
                  <c:v>87.78763077036119</c:v>
                </c:pt>
                <c:pt idx="15">
                  <c:v>91.642818105477232</c:v>
                </c:pt>
                <c:pt idx="16">
                  <c:v>92.029425614816716</c:v>
                </c:pt>
                <c:pt idx="17">
                  <c:v>93.642387388353882</c:v>
                </c:pt>
                <c:pt idx="18">
                  <c:v>94.240607881664332</c:v>
                </c:pt>
                <c:pt idx="19">
                  <c:v>91.89247575422506</c:v>
                </c:pt>
                <c:pt idx="20">
                  <c:v>88.594539382205795</c:v>
                </c:pt>
                <c:pt idx="21">
                  <c:v>97.413256380230465</c:v>
                </c:pt>
                <c:pt idx="22">
                  <c:v>96.044597329231522</c:v>
                </c:pt>
                <c:pt idx="23">
                  <c:v>96.189579692732195</c:v>
                </c:pt>
                <c:pt idx="24">
                  <c:v>97.430333805188724</c:v>
                </c:pt>
                <c:pt idx="25">
                  <c:v>94.255581163734675</c:v>
                </c:pt>
                <c:pt idx="26">
                  <c:v>95.022769787218579</c:v>
                </c:pt>
                <c:pt idx="27">
                  <c:v>94.553058584131364</c:v>
                </c:pt>
                <c:pt idx="28">
                  <c:v>136.45441060125751</c:v>
                </c:pt>
                <c:pt idx="29">
                  <c:v>167.79492742842348</c:v>
                </c:pt>
                <c:pt idx="30">
                  <c:v>177.48752895709259</c:v>
                </c:pt>
                <c:pt idx="31">
                  <c:v>213.02979777251926</c:v>
                </c:pt>
                <c:pt idx="32">
                  <c:v>216.02096111183607</c:v>
                </c:pt>
                <c:pt idx="33">
                  <c:v>206.72364633995915</c:v>
                </c:pt>
                <c:pt idx="34">
                  <c:v>201.9203569971676</c:v>
                </c:pt>
                <c:pt idx="35">
                  <c:v>236.09654406007559</c:v>
                </c:pt>
                <c:pt idx="36">
                  <c:v>252.45280529680622</c:v>
                </c:pt>
                <c:pt idx="37">
                  <c:v>270.84879859820416</c:v>
                </c:pt>
                <c:pt idx="38">
                  <c:v>286.41426983451902</c:v>
                </c:pt>
                <c:pt idx="39">
                  <c:v>301.98924561951571</c:v>
                </c:pt>
                <c:pt idx="40">
                  <c:v>327.03803641751455</c:v>
                </c:pt>
                <c:pt idx="41">
                  <c:v>321.3827598947031</c:v>
                </c:pt>
                <c:pt idx="42">
                  <c:v>309.43844977109092</c:v>
                </c:pt>
                <c:pt idx="43">
                  <c:v>314.95864216273026</c:v>
                </c:pt>
                <c:pt idx="44">
                  <c:v>346.12694446431874</c:v>
                </c:pt>
                <c:pt idx="45">
                  <c:v>361.882534039863</c:v>
                </c:pt>
                <c:pt idx="46">
                  <c:v>372.26617558502187</c:v>
                </c:pt>
                <c:pt idx="47">
                  <c:v>400.0917793486791</c:v>
                </c:pt>
                <c:pt idx="48">
                  <c:v>406.03185772976576</c:v>
                </c:pt>
                <c:pt idx="49">
                  <c:v>413.72290118211021</c:v>
                </c:pt>
                <c:pt idx="50">
                  <c:v>413.72290118211021</c:v>
                </c:pt>
                <c:pt idx="51">
                  <c:v>419.11280072919334</c:v>
                </c:pt>
              </c:numCache>
            </c:numRef>
          </c:yVal>
          <c:smooth val="0"/>
          <c:extLst>
            <c:ext xmlns:c16="http://schemas.microsoft.com/office/drawing/2014/chart" uri="{C3380CC4-5D6E-409C-BE32-E72D297353CC}">
              <c16:uniqueId val="{00000000-E438-4E8D-B10F-C5D297DBEFD0}"/>
            </c:ext>
          </c:extLst>
        </c:ser>
        <c:dLbls>
          <c:showLegendKey val="0"/>
          <c:showVal val="0"/>
          <c:showCatName val="0"/>
          <c:showSerName val="0"/>
          <c:showPercent val="0"/>
          <c:showBubbleSize val="0"/>
        </c:dLbls>
        <c:axId val="216385792"/>
        <c:axId val="216469504"/>
      </c:scatterChart>
      <c:valAx>
        <c:axId val="216385792"/>
        <c:scaling>
          <c:orientation val="minMax"/>
        </c:scaling>
        <c:delete val="0"/>
        <c:axPos val="b"/>
        <c:numFmt formatCode="0" sourceLinked="1"/>
        <c:majorTickMark val="out"/>
        <c:minorTickMark val="none"/>
        <c:tickLblPos val="nextTo"/>
        <c:crossAx val="216469504"/>
        <c:crosses val="autoZero"/>
        <c:crossBetween val="midCat"/>
      </c:valAx>
      <c:valAx>
        <c:axId val="216469504"/>
        <c:scaling>
          <c:orientation val="minMax"/>
        </c:scaling>
        <c:delete val="0"/>
        <c:axPos val="l"/>
        <c:numFmt formatCode="0.0" sourceLinked="1"/>
        <c:majorTickMark val="out"/>
        <c:minorTickMark val="none"/>
        <c:tickLblPos val="nextTo"/>
        <c:crossAx val="21638579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aerob'!$F$2330:$F$2381</c:f>
              <c:numCache>
                <c:formatCode>0</c:formatCode>
                <c:ptCount val="52"/>
                <c:pt idx="0">
                  <c:v>1</c:v>
                </c:pt>
                <c:pt idx="1">
                  <c:v>7.9874999999956344</c:v>
                </c:pt>
                <c:pt idx="2">
                  <c:v>14.843055555553292</c:v>
                </c:pt>
                <c:pt idx="3">
                  <c:v>30.123611111106584</c:v>
                </c:pt>
                <c:pt idx="4">
                  <c:v>37.959027777775191</c:v>
                </c:pt>
                <c:pt idx="5">
                  <c:v>56.03402777777228</c:v>
                </c:pt>
                <c:pt idx="6">
                  <c:v>68.91874999999709</c:v>
                </c:pt>
                <c:pt idx="7">
                  <c:v>82.862499999995634</c:v>
                </c:pt>
                <c:pt idx="8">
                  <c:v>92.75</c:v>
                </c:pt>
                <c:pt idx="9">
                  <c:v>97.866666666661331</c:v>
                </c:pt>
                <c:pt idx="10">
                  <c:v>104.87708333333285</c:v>
                </c:pt>
                <c:pt idx="11">
                  <c:v>111.97638888888469</c:v>
                </c:pt>
                <c:pt idx="12">
                  <c:v>118.91180555555184</c:v>
                </c:pt>
                <c:pt idx="13">
                  <c:v>127.85624999999709</c:v>
                </c:pt>
                <c:pt idx="14">
                  <c:v>133.89305555554893</c:v>
                </c:pt>
                <c:pt idx="15">
                  <c:v>144.87222222222044</c:v>
                </c:pt>
                <c:pt idx="16">
                  <c:v>154.9375</c:v>
                </c:pt>
                <c:pt idx="17">
                  <c:v>161.88263888888469</c:v>
                </c:pt>
                <c:pt idx="18">
                  <c:v>168.88194444443798</c:v>
                </c:pt>
                <c:pt idx="19">
                  <c:v>175.84999999999854</c:v>
                </c:pt>
                <c:pt idx="20">
                  <c:v>182.84375</c:v>
                </c:pt>
                <c:pt idx="21">
                  <c:v>189.85069444443798</c:v>
                </c:pt>
                <c:pt idx="22">
                  <c:v>195.84652777777228</c:v>
                </c:pt>
                <c:pt idx="23">
                  <c:v>202.81527777777228</c:v>
                </c:pt>
                <c:pt idx="24">
                  <c:v>209.81041666665988</c:v>
                </c:pt>
                <c:pt idx="25">
                  <c:v>216.82499999999709</c:v>
                </c:pt>
                <c:pt idx="26">
                  <c:v>223.97013888888614</c:v>
                </c:pt>
                <c:pt idx="27">
                  <c:v>231.80694444444089</c:v>
                </c:pt>
                <c:pt idx="28">
                  <c:v>274.7854166666657</c:v>
                </c:pt>
                <c:pt idx="29">
                  <c:v>302.01111111111095</c:v>
                </c:pt>
                <c:pt idx="30">
                  <c:v>315.98680555554893</c:v>
                </c:pt>
                <c:pt idx="31">
                  <c:v>403.9326388888876</c:v>
                </c:pt>
                <c:pt idx="32">
                  <c:v>476.96111111110804</c:v>
                </c:pt>
                <c:pt idx="33">
                  <c:v>649.8881944444438</c:v>
                </c:pt>
                <c:pt idx="34">
                  <c:v>722.97152777777228</c:v>
                </c:pt>
                <c:pt idx="35">
                  <c:v>743.84444444443943</c:v>
                </c:pt>
                <c:pt idx="36">
                  <c:v>749.88055555555184</c:v>
                </c:pt>
                <c:pt idx="37">
                  <c:v>770.81736111110513</c:v>
                </c:pt>
                <c:pt idx="38">
                  <c:v>810.07222222221753</c:v>
                </c:pt>
                <c:pt idx="39">
                  <c:v>866.88124999999854</c:v>
                </c:pt>
                <c:pt idx="40">
                  <c:v>966.02013888888905</c:v>
                </c:pt>
                <c:pt idx="41">
                  <c:v>1056.0319444444394</c:v>
                </c:pt>
                <c:pt idx="42">
                  <c:v>1134.8381944444409</c:v>
                </c:pt>
                <c:pt idx="43">
                  <c:v>1153.0131944444438</c:v>
                </c:pt>
                <c:pt idx="44">
                  <c:v>1155.9659722222204</c:v>
                </c:pt>
                <c:pt idx="45">
                  <c:v>1160.9652777777737</c:v>
                </c:pt>
                <c:pt idx="46">
                  <c:v>1168.9506944444438</c:v>
                </c:pt>
                <c:pt idx="47">
                  <c:v>1226.0090277777781</c:v>
                </c:pt>
                <c:pt idx="48">
                  <c:v>1250.9708333333328</c:v>
                </c:pt>
                <c:pt idx="49">
                  <c:v>2420.9854166666628</c:v>
                </c:pt>
                <c:pt idx="50">
                  <c:v>2421.9965277777737</c:v>
                </c:pt>
                <c:pt idx="51">
                  <c:v>2428.023611111108</c:v>
                </c:pt>
              </c:numCache>
            </c:numRef>
          </c:xVal>
          <c:yVal>
            <c:numRef>
              <c:f>'samples without priming aerob'!$AH$2330:$AH$2381</c:f>
              <c:numCache>
                <c:formatCode>0.0</c:formatCode>
                <c:ptCount val="52"/>
                <c:pt idx="0">
                  <c:v>3.3062872483739731</c:v>
                </c:pt>
                <c:pt idx="1">
                  <c:v>16.892182480394602</c:v>
                </c:pt>
                <c:pt idx="2">
                  <c:v>27.587799889845556</c:v>
                </c:pt>
                <c:pt idx="3">
                  <c:v>54.099227473965882</c:v>
                </c:pt>
                <c:pt idx="4">
                  <c:v>61.185573246836448</c:v>
                </c:pt>
                <c:pt idx="5">
                  <c:v>82.393388800259103</c:v>
                </c:pt>
                <c:pt idx="6">
                  <c:v>93.585804552802742</c:v>
                </c:pt>
                <c:pt idx="7">
                  <c:v>96.340284748316321</c:v>
                </c:pt>
                <c:pt idx="8">
                  <c:v>98.995991181953684</c:v>
                </c:pt>
                <c:pt idx="9">
                  <c:v>95.256003427119822</c:v>
                </c:pt>
                <c:pt idx="10">
                  <c:v>99.197534499030297</c:v>
                </c:pt>
                <c:pt idx="11">
                  <c:v>95.696770816611789</c:v>
                </c:pt>
                <c:pt idx="12">
                  <c:v>93.994021944749207</c:v>
                </c:pt>
                <c:pt idx="13">
                  <c:v>95.909178160102641</c:v>
                </c:pt>
                <c:pt idx="14">
                  <c:v>94.734039949940666</c:v>
                </c:pt>
                <c:pt idx="15">
                  <c:v>99.673587518096951</c:v>
                </c:pt>
                <c:pt idx="16">
                  <c:v>99.43147436321874</c:v>
                </c:pt>
                <c:pt idx="17">
                  <c:v>101.98374504714155</c:v>
                </c:pt>
                <c:pt idx="18">
                  <c:v>98.659117383743094</c:v>
                </c:pt>
                <c:pt idx="19">
                  <c:v>100.77423578105689</c:v>
                </c:pt>
                <c:pt idx="20">
                  <c:v>99.504488308335155</c:v>
                </c:pt>
                <c:pt idx="21">
                  <c:v>97.511843469322343</c:v>
                </c:pt>
                <c:pt idx="22">
                  <c:v>104.40677421052766</c:v>
                </c:pt>
                <c:pt idx="23">
                  <c:v>104.58846718843191</c:v>
                </c:pt>
                <c:pt idx="24">
                  <c:v>104.81998915296168</c:v>
                </c:pt>
                <c:pt idx="25">
                  <c:v>110.63706344107487</c:v>
                </c:pt>
                <c:pt idx="26">
                  <c:v>105.1283475059888</c:v>
                </c:pt>
                <c:pt idx="27">
                  <c:v>104.07889295825073</c:v>
                </c:pt>
                <c:pt idx="28">
                  <c:v>146.83391443397923</c:v>
                </c:pt>
                <c:pt idx="29">
                  <c:v>183.40119436600969</c:v>
                </c:pt>
                <c:pt idx="30">
                  <c:v>188.948618069958</c:v>
                </c:pt>
                <c:pt idx="31">
                  <c:v>236.41045142294706</c:v>
                </c:pt>
                <c:pt idx="32">
                  <c:v>243.97911867805328</c:v>
                </c:pt>
                <c:pt idx="33">
                  <c:v>226.9821329902644</c:v>
                </c:pt>
                <c:pt idx="34">
                  <c:v>228.24431668710815</c:v>
                </c:pt>
                <c:pt idx="35">
                  <c:v>269.86005293967855</c:v>
                </c:pt>
                <c:pt idx="36">
                  <c:v>291.50098794962105</c:v>
                </c:pt>
                <c:pt idx="37">
                  <c:v>312.19718943941643</c:v>
                </c:pt>
                <c:pt idx="38">
                  <c:v>334.57117623639226</c:v>
                </c:pt>
                <c:pt idx="39">
                  <c:v>345.9258518433993</c:v>
                </c:pt>
                <c:pt idx="40">
                  <c:v>372.51681389339058</c:v>
                </c:pt>
                <c:pt idx="41">
                  <c:v>374.19100625226031</c:v>
                </c:pt>
                <c:pt idx="42">
                  <c:v>366.42001289532357</c:v>
                </c:pt>
                <c:pt idx="43">
                  <c:v>372.1601231837102</c:v>
                </c:pt>
                <c:pt idx="44">
                  <c:v>403.58880437120627</c:v>
                </c:pt>
                <c:pt idx="45">
                  <c:v>414.16886785542198</c:v>
                </c:pt>
                <c:pt idx="46">
                  <c:v>426.83679288437651</c:v>
                </c:pt>
                <c:pt idx="47">
                  <c:v>451.61514301359807</c:v>
                </c:pt>
                <c:pt idx="48">
                  <c:v>457.39692171730513</c:v>
                </c:pt>
                <c:pt idx="49">
                  <c:v>472.03400354295201</c:v>
                </c:pt>
                <c:pt idx="50">
                  <c:v>472.03400354295201</c:v>
                </c:pt>
                <c:pt idx="51">
                  <c:v>476.79351685611419</c:v>
                </c:pt>
              </c:numCache>
            </c:numRef>
          </c:yVal>
          <c:smooth val="0"/>
          <c:extLst>
            <c:ext xmlns:c16="http://schemas.microsoft.com/office/drawing/2014/chart" uri="{C3380CC4-5D6E-409C-BE32-E72D297353CC}">
              <c16:uniqueId val="{00000000-05C5-4BD6-8AEF-99380F233D67}"/>
            </c:ext>
          </c:extLst>
        </c:ser>
        <c:dLbls>
          <c:showLegendKey val="0"/>
          <c:showVal val="0"/>
          <c:showCatName val="0"/>
          <c:showSerName val="0"/>
          <c:showPercent val="0"/>
          <c:showBubbleSize val="0"/>
        </c:dLbls>
        <c:axId val="216477056"/>
        <c:axId val="216491136"/>
      </c:scatterChart>
      <c:valAx>
        <c:axId val="216477056"/>
        <c:scaling>
          <c:orientation val="minMax"/>
        </c:scaling>
        <c:delete val="0"/>
        <c:axPos val="b"/>
        <c:numFmt formatCode="0" sourceLinked="1"/>
        <c:majorTickMark val="out"/>
        <c:minorTickMark val="none"/>
        <c:tickLblPos val="nextTo"/>
        <c:crossAx val="216491136"/>
        <c:crosses val="autoZero"/>
        <c:crossBetween val="midCat"/>
      </c:valAx>
      <c:valAx>
        <c:axId val="216491136"/>
        <c:scaling>
          <c:orientation val="minMax"/>
        </c:scaling>
        <c:delete val="0"/>
        <c:axPos val="l"/>
        <c:numFmt formatCode="0.0" sourceLinked="1"/>
        <c:majorTickMark val="out"/>
        <c:minorTickMark val="none"/>
        <c:tickLblPos val="nextTo"/>
        <c:crossAx val="21647705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aerob'!$F$2397:$F$2448</c:f>
              <c:numCache>
                <c:formatCode>0</c:formatCode>
                <c:ptCount val="52"/>
                <c:pt idx="0">
                  <c:v>1</c:v>
                </c:pt>
                <c:pt idx="1">
                  <c:v>7.9874999999956344</c:v>
                </c:pt>
                <c:pt idx="2">
                  <c:v>14.843055555553292</c:v>
                </c:pt>
                <c:pt idx="3">
                  <c:v>30.123611111106584</c:v>
                </c:pt>
                <c:pt idx="4">
                  <c:v>37.959027777775191</c:v>
                </c:pt>
                <c:pt idx="5">
                  <c:v>57.85624999999709</c:v>
                </c:pt>
                <c:pt idx="6">
                  <c:v>68.91874999999709</c:v>
                </c:pt>
                <c:pt idx="7">
                  <c:v>82.865277777775191</c:v>
                </c:pt>
                <c:pt idx="8">
                  <c:v>92.75277777777228</c:v>
                </c:pt>
                <c:pt idx="9">
                  <c:v>97.869444444440887</c:v>
                </c:pt>
                <c:pt idx="10">
                  <c:v>104.88263888888469</c:v>
                </c:pt>
                <c:pt idx="11">
                  <c:v>111.97708333333139</c:v>
                </c:pt>
                <c:pt idx="12">
                  <c:v>118.92708333332848</c:v>
                </c:pt>
                <c:pt idx="13">
                  <c:v>127.8569444444438</c:v>
                </c:pt>
                <c:pt idx="14">
                  <c:v>133.8930555555562</c:v>
                </c:pt>
                <c:pt idx="15">
                  <c:v>144.87291666666715</c:v>
                </c:pt>
                <c:pt idx="16">
                  <c:v>154.93819444443943</c:v>
                </c:pt>
                <c:pt idx="17">
                  <c:v>161.88263888888469</c:v>
                </c:pt>
                <c:pt idx="18">
                  <c:v>168.88263888888469</c:v>
                </c:pt>
                <c:pt idx="19">
                  <c:v>175.84999999999854</c:v>
                </c:pt>
                <c:pt idx="20">
                  <c:v>182.84444444443943</c:v>
                </c:pt>
                <c:pt idx="21">
                  <c:v>189.83680555555475</c:v>
                </c:pt>
                <c:pt idx="22">
                  <c:v>195.84236111110658</c:v>
                </c:pt>
                <c:pt idx="23">
                  <c:v>202.81527777777228</c:v>
                </c:pt>
                <c:pt idx="24">
                  <c:v>209.81041666666715</c:v>
                </c:pt>
                <c:pt idx="25">
                  <c:v>216.82499999999709</c:v>
                </c:pt>
                <c:pt idx="26">
                  <c:v>223.84999999999854</c:v>
                </c:pt>
                <c:pt idx="27">
                  <c:v>231.8076388888876</c:v>
                </c:pt>
                <c:pt idx="28">
                  <c:v>274.78611111110513</c:v>
                </c:pt>
                <c:pt idx="29">
                  <c:v>302.01111111111095</c:v>
                </c:pt>
                <c:pt idx="30">
                  <c:v>315.9868055555562</c:v>
                </c:pt>
                <c:pt idx="31">
                  <c:v>403.9326388888876</c:v>
                </c:pt>
                <c:pt idx="32">
                  <c:v>476.96111111110804</c:v>
                </c:pt>
                <c:pt idx="33">
                  <c:v>649.8881944444438</c:v>
                </c:pt>
                <c:pt idx="34">
                  <c:v>722.97152777777228</c:v>
                </c:pt>
                <c:pt idx="35">
                  <c:v>743.84444444443943</c:v>
                </c:pt>
                <c:pt idx="36">
                  <c:v>749.88124999999854</c:v>
                </c:pt>
                <c:pt idx="37">
                  <c:v>770.81736111110513</c:v>
                </c:pt>
                <c:pt idx="38">
                  <c:v>810.07361111111095</c:v>
                </c:pt>
                <c:pt idx="39">
                  <c:v>866.88124999999854</c:v>
                </c:pt>
                <c:pt idx="40">
                  <c:v>966.0180555555562</c:v>
                </c:pt>
                <c:pt idx="41">
                  <c:v>1056.0319444444394</c:v>
                </c:pt>
                <c:pt idx="42">
                  <c:v>1134.8388888888876</c:v>
                </c:pt>
                <c:pt idx="43">
                  <c:v>1153.0138888888832</c:v>
                </c:pt>
                <c:pt idx="44">
                  <c:v>1155.9659722222204</c:v>
                </c:pt>
                <c:pt idx="45">
                  <c:v>1160.9652777777737</c:v>
                </c:pt>
                <c:pt idx="46">
                  <c:v>1168.9506944444438</c:v>
                </c:pt>
                <c:pt idx="47">
                  <c:v>1226.0097222222175</c:v>
                </c:pt>
                <c:pt idx="48">
                  <c:v>1250.9715277777723</c:v>
                </c:pt>
                <c:pt idx="49">
                  <c:v>2420.9847222222161</c:v>
                </c:pt>
                <c:pt idx="50">
                  <c:v>2421.9972222222204</c:v>
                </c:pt>
                <c:pt idx="51">
                  <c:v>2428.023611111108</c:v>
                </c:pt>
              </c:numCache>
            </c:numRef>
          </c:xVal>
          <c:yVal>
            <c:numRef>
              <c:f>'samples without priming aerob'!$AH$2397:$AH$2448</c:f>
              <c:numCache>
                <c:formatCode>0.0</c:formatCode>
                <c:ptCount val="52"/>
                <c:pt idx="0">
                  <c:v>5.8144769269712615</c:v>
                </c:pt>
                <c:pt idx="1">
                  <c:v>14.067242392254261</c:v>
                </c:pt>
                <c:pt idx="2">
                  <c:v>28.669768026079986</c:v>
                </c:pt>
                <c:pt idx="3">
                  <c:v>57.408438007070139</c:v>
                </c:pt>
                <c:pt idx="4">
                  <c:v>66.007989263813016</c:v>
                </c:pt>
                <c:pt idx="5">
                  <c:v>85.615966633812448</c:v>
                </c:pt>
                <c:pt idx="6">
                  <c:v>90.829488925818012</c:v>
                </c:pt>
                <c:pt idx="7">
                  <c:v>93.195177462551257</c:v>
                </c:pt>
                <c:pt idx="8">
                  <c:v>97.836953100662797</c:v>
                </c:pt>
                <c:pt idx="9">
                  <c:v>98.230118030600835</c:v>
                </c:pt>
                <c:pt idx="10">
                  <c:v>98.602163311806137</c:v>
                </c:pt>
                <c:pt idx="11">
                  <c:v>93.113826774481424</c:v>
                </c:pt>
                <c:pt idx="12">
                  <c:v>93.380155199834917</c:v>
                </c:pt>
                <c:pt idx="13">
                  <c:v>97.263249011352372</c:v>
                </c:pt>
                <c:pt idx="14">
                  <c:v>95.891456278622186</c:v>
                </c:pt>
                <c:pt idx="15">
                  <c:v>99.286519734471995</c:v>
                </c:pt>
                <c:pt idx="16">
                  <c:v>101.15153086909221</c:v>
                </c:pt>
                <c:pt idx="17">
                  <c:v>99.214456892024842</c:v>
                </c:pt>
                <c:pt idx="18">
                  <c:v>99.402948159003074</c:v>
                </c:pt>
                <c:pt idx="19">
                  <c:v>96.463596093382293</c:v>
                </c:pt>
                <c:pt idx="20">
                  <c:v>99.847580427301665</c:v>
                </c:pt>
                <c:pt idx="21">
                  <c:v>100.14491077657584</c:v>
                </c:pt>
                <c:pt idx="22">
                  <c:v>103.82301470793726</c:v>
                </c:pt>
                <c:pt idx="23">
                  <c:v>103.64935222880575</c:v>
                </c:pt>
                <c:pt idx="24">
                  <c:v>104.46760821520458</c:v>
                </c:pt>
                <c:pt idx="25">
                  <c:v>107.07444521367457</c:v>
                </c:pt>
                <c:pt idx="26">
                  <c:v>103.33134714067442</c:v>
                </c:pt>
                <c:pt idx="27">
                  <c:v>106.38095380770572</c:v>
                </c:pt>
                <c:pt idx="28">
                  <c:v>148.25463030526552</c:v>
                </c:pt>
                <c:pt idx="29">
                  <c:v>184.07412459011522</c:v>
                </c:pt>
                <c:pt idx="30">
                  <c:v>197.6225960580403</c:v>
                </c:pt>
                <c:pt idx="31">
                  <c:v>234.58298622254193</c:v>
                </c:pt>
                <c:pt idx="32">
                  <c:v>248.97559571690113</c:v>
                </c:pt>
                <c:pt idx="33">
                  <c:v>222.41026202660171</c:v>
                </c:pt>
                <c:pt idx="34">
                  <c:v>220.69698919450013</c:v>
                </c:pt>
                <c:pt idx="35">
                  <c:v>262.26123818788881</c:v>
                </c:pt>
                <c:pt idx="36">
                  <c:v>282.6298383368686</c:v>
                </c:pt>
                <c:pt idx="37">
                  <c:v>302.57617783016701</c:v>
                </c:pt>
                <c:pt idx="38">
                  <c:v>308.85954986247526</c:v>
                </c:pt>
                <c:pt idx="39">
                  <c:v>334.47386296367222</c:v>
                </c:pt>
                <c:pt idx="40">
                  <c:v>362.83459526853147</c:v>
                </c:pt>
                <c:pt idx="41">
                  <c:v>372.06346463720365</c:v>
                </c:pt>
                <c:pt idx="42">
                  <c:v>364.36847239238256</c:v>
                </c:pt>
                <c:pt idx="43">
                  <c:v>374.48116731630284</c:v>
                </c:pt>
                <c:pt idx="44">
                  <c:v>404.98737799161404</c:v>
                </c:pt>
                <c:pt idx="45">
                  <c:v>414.55838708845289</c:v>
                </c:pt>
                <c:pt idx="46">
                  <c:v>424.20131697560788</c:v>
                </c:pt>
                <c:pt idx="47">
                  <c:v>446.05515843232547</c:v>
                </c:pt>
                <c:pt idx="48">
                  <c:v>450.31529988478189</c:v>
                </c:pt>
                <c:pt idx="49">
                  <c:v>463.10220377490441</c:v>
                </c:pt>
                <c:pt idx="50">
                  <c:v>463.10220377490441</c:v>
                </c:pt>
                <c:pt idx="51">
                  <c:v>467.25775655716342</c:v>
                </c:pt>
              </c:numCache>
            </c:numRef>
          </c:yVal>
          <c:smooth val="0"/>
          <c:extLst>
            <c:ext xmlns:c16="http://schemas.microsoft.com/office/drawing/2014/chart" uri="{C3380CC4-5D6E-409C-BE32-E72D297353CC}">
              <c16:uniqueId val="{00000000-2A74-47E9-BFFD-1F049FBF7D65}"/>
            </c:ext>
          </c:extLst>
        </c:ser>
        <c:dLbls>
          <c:showLegendKey val="0"/>
          <c:showVal val="0"/>
          <c:showCatName val="0"/>
          <c:showSerName val="0"/>
          <c:showPercent val="0"/>
          <c:showBubbleSize val="0"/>
        </c:dLbls>
        <c:axId val="216527616"/>
        <c:axId val="216529152"/>
      </c:scatterChart>
      <c:valAx>
        <c:axId val="216527616"/>
        <c:scaling>
          <c:orientation val="minMax"/>
        </c:scaling>
        <c:delete val="0"/>
        <c:axPos val="b"/>
        <c:numFmt formatCode="0" sourceLinked="1"/>
        <c:majorTickMark val="out"/>
        <c:minorTickMark val="none"/>
        <c:tickLblPos val="nextTo"/>
        <c:crossAx val="216529152"/>
        <c:crosses val="autoZero"/>
        <c:crossBetween val="midCat"/>
      </c:valAx>
      <c:valAx>
        <c:axId val="216529152"/>
        <c:scaling>
          <c:orientation val="minMax"/>
        </c:scaling>
        <c:delete val="0"/>
        <c:axPos val="l"/>
        <c:numFmt formatCode="0.0" sourceLinked="1"/>
        <c:majorTickMark val="out"/>
        <c:minorTickMark val="none"/>
        <c:tickLblPos val="nextTo"/>
        <c:crossAx val="21652761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aerob'!$F$415:$F$467</c:f>
              <c:numCache>
                <c:formatCode>0</c:formatCode>
                <c:ptCount val="53"/>
                <c:pt idx="1">
                  <c:v>1</c:v>
                </c:pt>
                <c:pt idx="2">
                  <c:v>8.0090277777781012</c:v>
                </c:pt>
                <c:pt idx="3">
                  <c:v>14.979861111110949</c:v>
                </c:pt>
                <c:pt idx="4">
                  <c:v>30.836805555562023</c:v>
                </c:pt>
                <c:pt idx="5">
                  <c:v>38.022222222221899</c:v>
                </c:pt>
                <c:pt idx="6">
                  <c:v>56.870138888894871</c:v>
                </c:pt>
                <c:pt idx="7">
                  <c:v>69.804861111115315</c:v>
                </c:pt>
                <c:pt idx="8">
                  <c:v>83.759722222224809</c:v>
                </c:pt>
                <c:pt idx="9">
                  <c:v>92.988194444449618</c:v>
                </c:pt>
                <c:pt idx="10">
                  <c:v>98.76736111111677</c:v>
                </c:pt>
                <c:pt idx="11">
                  <c:v>105.76597222222335</c:v>
                </c:pt>
                <c:pt idx="12">
                  <c:v>112.8527777777781</c:v>
                </c:pt>
                <c:pt idx="13">
                  <c:v>119.79375000000437</c:v>
                </c:pt>
                <c:pt idx="14">
                  <c:v>128.76736111111677</c:v>
                </c:pt>
                <c:pt idx="15">
                  <c:v>134.77083333333576</c:v>
                </c:pt>
                <c:pt idx="16">
                  <c:v>145.78541666667297</c:v>
                </c:pt>
                <c:pt idx="17">
                  <c:v>155.8034722222219</c:v>
                </c:pt>
                <c:pt idx="18">
                  <c:v>162.77847222222772</c:v>
                </c:pt>
                <c:pt idx="19">
                  <c:v>169.77916666666715</c:v>
                </c:pt>
                <c:pt idx="20">
                  <c:v>176.75625000000582</c:v>
                </c:pt>
                <c:pt idx="21">
                  <c:v>183.74861111111386</c:v>
                </c:pt>
                <c:pt idx="22">
                  <c:v>190.73541666667006</c:v>
                </c:pt>
                <c:pt idx="23">
                  <c:v>196.74791666666715</c:v>
                </c:pt>
                <c:pt idx="24">
                  <c:v>203.7319444444438</c:v>
                </c:pt>
                <c:pt idx="25">
                  <c:v>210.7236111111124</c:v>
                </c:pt>
                <c:pt idx="26">
                  <c:v>217.73750000000291</c:v>
                </c:pt>
                <c:pt idx="27">
                  <c:v>224.75833333333867</c:v>
                </c:pt>
                <c:pt idx="28">
                  <c:v>232.72291666667297</c:v>
                </c:pt>
                <c:pt idx="29">
                  <c:v>273.97152777777956</c:v>
                </c:pt>
                <c:pt idx="30">
                  <c:v>302.9194444444438</c:v>
                </c:pt>
                <c:pt idx="31">
                  <c:v>316.79166666667152</c:v>
                </c:pt>
                <c:pt idx="32">
                  <c:v>404.81180555556057</c:v>
                </c:pt>
                <c:pt idx="33">
                  <c:v>477.8083333333343</c:v>
                </c:pt>
                <c:pt idx="34">
                  <c:v>650.00694444444525</c:v>
                </c:pt>
                <c:pt idx="35">
                  <c:v>722.97569444444525</c:v>
                </c:pt>
                <c:pt idx="36">
                  <c:v>744.00555555555911</c:v>
                </c:pt>
                <c:pt idx="37">
                  <c:v>750.79722222222335</c:v>
                </c:pt>
                <c:pt idx="38">
                  <c:v>770.97986111111095</c:v>
                </c:pt>
                <c:pt idx="39">
                  <c:v>810.96597222222772</c:v>
                </c:pt>
                <c:pt idx="40">
                  <c:v>867.79166666667152</c:v>
                </c:pt>
                <c:pt idx="41">
                  <c:v>966.90000000000146</c:v>
                </c:pt>
                <c:pt idx="42">
                  <c:v>1050.9520833333372</c:v>
                </c:pt>
                <c:pt idx="43">
                  <c:v>1135.0020833333328</c:v>
                </c:pt>
                <c:pt idx="44">
                  <c:v>1153.9166666666715</c:v>
                </c:pt>
                <c:pt idx="45">
                  <c:v>1156.8493055555591</c:v>
                </c:pt>
                <c:pt idx="46">
                  <c:v>1161.816666666673</c:v>
                </c:pt>
                <c:pt idx="47">
                  <c:v>1169.816666666673</c:v>
                </c:pt>
                <c:pt idx="48">
                  <c:v>1226.9256944444496</c:v>
                </c:pt>
                <c:pt idx="49">
                  <c:v>1251.8361111111153</c:v>
                </c:pt>
                <c:pt idx="50">
                  <c:v>2421.7993055555562</c:v>
                </c:pt>
                <c:pt idx="51">
                  <c:v>2422.8284722222234</c:v>
                </c:pt>
                <c:pt idx="52">
                  <c:v>2428.9159722222248</c:v>
                </c:pt>
              </c:numCache>
            </c:numRef>
          </c:xVal>
          <c:yVal>
            <c:numRef>
              <c:f>'samples without priming aerob'!$AH$415:$AH$467</c:f>
              <c:numCache>
                <c:formatCode>0.0</c:formatCode>
                <c:ptCount val="53"/>
                <c:pt idx="0">
                  <c:v>0</c:v>
                </c:pt>
                <c:pt idx="1">
                  <c:v>4.774062135806652</c:v>
                </c:pt>
                <c:pt idx="2">
                  <c:v>6.5507680598775666</c:v>
                </c:pt>
                <c:pt idx="3">
                  <c:v>6.1852706220822871</c:v>
                </c:pt>
                <c:pt idx="4">
                  <c:v>10.169471064760639</c:v>
                </c:pt>
                <c:pt idx="5">
                  <c:v>11.494480694604841</c:v>
                </c:pt>
                <c:pt idx="6">
                  <c:v>14.472942188528878</c:v>
                </c:pt>
                <c:pt idx="7">
                  <c:v>17.167774587895259</c:v>
                </c:pt>
                <c:pt idx="8">
                  <c:v>18.787000987597068</c:v>
                </c:pt>
                <c:pt idx="9">
                  <c:v>19.627256142678235</c:v>
                </c:pt>
                <c:pt idx="10">
                  <c:v>20.755300847382149</c:v>
                </c:pt>
                <c:pt idx="11">
                  <c:v>22.418304343485076</c:v>
                </c:pt>
                <c:pt idx="12">
                  <c:v>22.609612608251275</c:v>
                </c:pt>
                <c:pt idx="13">
                  <c:v>22.388997815525144</c:v>
                </c:pt>
                <c:pt idx="14">
                  <c:v>25.646840925722493</c:v>
                </c:pt>
                <c:pt idx="15">
                  <c:v>25.671570830369866</c:v>
                </c:pt>
                <c:pt idx="16">
                  <c:v>28.308026770624053</c:v>
                </c:pt>
                <c:pt idx="17">
                  <c:v>29.636139349496656</c:v>
                </c:pt>
                <c:pt idx="18">
                  <c:v>30.362651390791115</c:v>
                </c:pt>
                <c:pt idx="19">
                  <c:v>31.998241382232013</c:v>
                </c:pt>
                <c:pt idx="20">
                  <c:v>30.727628431438841</c:v>
                </c:pt>
                <c:pt idx="21">
                  <c:v>33.347806178049666</c:v>
                </c:pt>
                <c:pt idx="22">
                  <c:v>34.767973359909355</c:v>
                </c:pt>
                <c:pt idx="23">
                  <c:v>35.031171550148379</c:v>
                </c:pt>
                <c:pt idx="24">
                  <c:v>36.266071039735145</c:v>
                </c:pt>
                <c:pt idx="25">
                  <c:v>36.910305364571038</c:v>
                </c:pt>
                <c:pt idx="26">
                  <c:v>37.480425443720186</c:v>
                </c:pt>
                <c:pt idx="27">
                  <c:v>38.629606404144916</c:v>
                </c:pt>
                <c:pt idx="28">
                  <c:v>38.576987807001615</c:v>
                </c:pt>
                <c:pt idx="29">
                  <c:v>45.397068577400312</c:v>
                </c:pt>
                <c:pt idx="30">
                  <c:v>47.378243708745622</c:v>
                </c:pt>
                <c:pt idx="31">
                  <c:v>49.284711930573813</c:v>
                </c:pt>
                <c:pt idx="32">
                  <c:v>58.72098477057876</c:v>
                </c:pt>
                <c:pt idx="33">
                  <c:v>70.343108728000615</c:v>
                </c:pt>
                <c:pt idx="34">
                  <c:v>84.8127538513194</c:v>
                </c:pt>
                <c:pt idx="35">
                  <c:v>86.170992077280232</c:v>
                </c:pt>
                <c:pt idx="36">
                  <c:v>104.12702238063829</c:v>
                </c:pt>
                <c:pt idx="37">
                  <c:v>110.3967488457902</c:v>
                </c:pt>
                <c:pt idx="38">
                  <c:v>112.23053030459522</c:v>
                </c:pt>
                <c:pt idx="39">
                  <c:v>112.89318822067017</c:v>
                </c:pt>
                <c:pt idx="40">
                  <c:v>116.26660396153306</c:v>
                </c:pt>
                <c:pt idx="41">
                  <c:v>128.00763149224517</c:v>
                </c:pt>
                <c:pt idx="42">
                  <c:v>136.11556410596035</c:v>
                </c:pt>
                <c:pt idx="43">
                  <c:v>140.96014441229866</c:v>
                </c:pt>
                <c:pt idx="44">
                  <c:v>142.92972945514006</c:v>
                </c:pt>
                <c:pt idx="45">
                  <c:v>155.83523940047968</c:v>
                </c:pt>
                <c:pt idx="46">
                  <c:v>160.83937548155603</c:v>
                </c:pt>
                <c:pt idx="47">
                  <c:v>164.37463952440157</c:v>
                </c:pt>
                <c:pt idx="48">
                  <c:v>167.4146955505467</c:v>
                </c:pt>
                <c:pt idx="49">
                  <c:v>169.54869233318519</c:v>
                </c:pt>
                <c:pt idx="50">
                  <c:v>220.26125479045734</c:v>
                </c:pt>
                <c:pt idx="51">
                  <c:v>220.26125479045734</c:v>
                </c:pt>
                <c:pt idx="52">
                  <c:v>227.39735644251371</c:v>
                </c:pt>
              </c:numCache>
            </c:numRef>
          </c:yVal>
          <c:smooth val="0"/>
          <c:extLst>
            <c:ext xmlns:c16="http://schemas.microsoft.com/office/drawing/2014/chart" uri="{C3380CC4-5D6E-409C-BE32-E72D297353CC}">
              <c16:uniqueId val="{00000000-EF62-4C8E-9C1D-F48E3BFE2C85}"/>
            </c:ext>
          </c:extLst>
        </c:ser>
        <c:dLbls>
          <c:showLegendKey val="0"/>
          <c:showVal val="0"/>
          <c:showCatName val="0"/>
          <c:showSerName val="0"/>
          <c:showPercent val="0"/>
          <c:showBubbleSize val="0"/>
        </c:dLbls>
        <c:axId val="216545152"/>
        <c:axId val="216546688"/>
      </c:scatterChart>
      <c:valAx>
        <c:axId val="216545152"/>
        <c:scaling>
          <c:orientation val="minMax"/>
        </c:scaling>
        <c:delete val="0"/>
        <c:axPos val="b"/>
        <c:numFmt formatCode="General" sourceLinked="1"/>
        <c:majorTickMark val="out"/>
        <c:minorTickMark val="none"/>
        <c:tickLblPos val="nextTo"/>
        <c:crossAx val="216546688"/>
        <c:crosses val="autoZero"/>
        <c:crossBetween val="midCat"/>
      </c:valAx>
      <c:valAx>
        <c:axId val="216546688"/>
        <c:scaling>
          <c:orientation val="minMax"/>
        </c:scaling>
        <c:delete val="0"/>
        <c:axPos val="l"/>
        <c:numFmt formatCode="0.0" sourceLinked="1"/>
        <c:majorTickMark val="out"/>
        <c:minorTickMark val="none"/>
        <c:tickLblPos val="nextTo"/>
        <c:crossAx val="21654515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spPr>
            <a:ln w="28575">
              <a:noFill/>
            </a:ln>
          </c:spPr>
          <c:xVal>
            <c:numRef>
              <c:f>'samples without priming aerob'!$F$548:$F$599</c:f>
              <c:numCache>
                <c:formatCode>0</c:formatCode>
                <c:ptCount val="52"/>
                <c:pt idx="0">
                  <c:v>1</c:v>
                </c:pt>
                <c:pt idx="1">
                  <c:v>8.0090277777708252</c:v>
                </c:pt>
                <c:pt idx="2">
                  <c:v>14.980555555550382</c:v>
                </c:pt>
                <c:pt idx="3">
                  <c:v>30.836805555554747</c:v>
                </c:pt>
                <c:pt idx="4">
                  <c:v>38.022222222221899</c:v>
                </c:pt>
                <c:pt idx="5">
                  <c:v>56.871527777773736</c:v>
                </c:pt>
                <c:pt idx="6">
                  <c:v>69.805555555554747</c:v>
                </c:pt>
                <c:pt idx="7">
                  <c:v>83.760416666664241</c:v>
                </c:pt>
                <c:pt idx="8">
                  <c:v>92.988888888889051</c:v>
                </c:pt>
                <c:pt idx="9">
                  <c:v>98.765972222216078</c:v>
                </c:pt>
                <c:pt idx="10">
                  <c:v>105.76388888888323</c:v>
                </c:pt>
                <c:pt idx="11">
                  <c:v>112.85902777777665</c:v>
                </c:pt>
                <c:pt idx="12">
                  <c:v>119.7944444444438</c:v>
                </c:pt>
                <c:pt idx="13">
                  <c:v>128.76805555554893</c:v>
                </c:pt>
                <c:pt idx="14">
                  <c:v>134.77152777777519</c:v>
                </c:pt>
                <c:pt idx="15">
                  <c:v>145.78611111110513</c:v>
                </c:pt>
                <c:pt idx="16">
                  <c:v>155.80972222222044</c:v>
                </c:pt>
                <c:pt idx="17">
                  <c:v>162.77916666665988</c:v>
                </c:pt>
                <c:pt idx="18">
                  <c:v>169.77986111110658</c:v>
                </c:pt>
                <c:pt idx="19">
                  <c:v>176.75694444443798</c:v>
                </c:pt>
                <c:pt idx="20">
                  <c:v>183.74930555555329</c:v>
                </c:pt>
                <c:pt idx="21">
                  <c:v>190.73541666666279</c:v>
                </c:pt>
                <c:pt idx="22">
                  <c:v>196.74791666665988</c:v>
                </c:pt>
                <c:pt idx="23">
                  <c:v>203.73263888888323</c:v>
                </c:pt>
                <c:pt idx="24">
                  <c:v>210.72152777777228</c:v>
                </c:pt>
                <c:pt idx="25">
                  <c:v>217.73819444444234</c:v>
                </c:pt>
                <c:pt idx="26">
                  <c:v>224.75902777777083</c:v>
                </c:pt>
                <c:pt idx="27">
                  <c:v>232.72361111110513</c:v>
                </c:pt>
                <c:pt idx="28">
                  <c:v>273.97222222221899</c:v>
                </c:pt>
                <c:pt idx="29">
                  <c:v>302.92013888888323</c:v>
                </c:pt>
                <c:pt idx="30">
                  <c:v>316.79236111111095</c:v>
                </c:pt>
                <c:pt idx="31">
                  <c:v>404.81180555555329</c:v>
                </c:pt>
                <c:pt idx="32">
                  <c:v>477.80833333332703</c:v>
                </c:pt>
                <c:pt idx="33">
                  <c:v>650.00972222221753</c:v>
                </c:pt>
                <c:pt idx="34">
                  <c:v>722.97499999999854</c:v>
                </c:pt>
                <c:pt idx="35">
                  <c:v>744.00277777777228</c:v>
                </c:pt>
                <c:pt idx="36">
                  <c:v>750.79861111110949</c:v>
                </c:pt>
                <c:pt idx="37">
                  <c:v>770.97986111111095</c:v>
                </c:pt>
                <c:pt idx="38">
                  <c:v>810.96666666665988</c:v>
                </c:pt>
                <c:pt idx="39">
                  <c:v>867.79097222221753</c:v>
                </c:pt>
                <c:pt idx="40">
                  <c:v>966.89999999999418</c:v>
                </c:pt>
                <c:pt idx="41">
                  <c:v>1050.9527777777766</c:v>
                </c:pt>
                <c:pt idx="42">
                  <c:v>1135.0055555555518</c:v>
                </c:pt>
                <c:pt idx="43">
                  <c:v>1153.9166666666642</c:v>
                </c:pt>
                <c:pt idx="44">
                  <c:v>1156.8499999999985</c:v>
                </c:pt>
                <c:pt idx="45">
                  <c:v>1161.8270833333299</c:v>
                </c:pt>
                <c:pt idx="46">
                  <c:v>1169.8166666666657</c:v>
                </c:pt>
                <c:pt idx="47">
                  <c:v>1226.9263888888891</c:v>
                </c:pt>
                <c:pt idx="48">
                  <c:v>1251.8354166666613</c:v>
                </c:pt>
                <c:pt idx="49">
                  <c:v>2421.8020833333285</c:v>
                </c:pt>
                <c:pt idx="50">
                  <c:v>2422.8305555555489</c:v>
                </c:pt>
                <c:pt idx="51">
                  <c:v>2428.9187499999971</c:v>
                </c:pt>
              </c:numCache>
            </c:numRef>
          </c:xVal>
          <c:yVal>
            <c:numRef>
              <c:f>'samples without priming aerob'!$AH$548:$AH$599</c:f>
              <c:numCache>
                <c:formatCode>0.0</c:formatCode>
                <c:ptCount val="52"/>
                <c:pt idx="0">
                  <c:v>4.8010027439367784</c:v>
                </c:pt>
                <c:pt idx="1">
                  <c:v>5.9719797312266376</c:v>
                </c:pt>
                <c:pt idx="2">
                  <c:v>6.4212256352205364</c:v>
                </c:pt>
                <c:pt idx="3">
                  <c:v>10.534384946589983</c:v>
                </c:pt>
                <c:pt idx="4">
                  <c:v>11.927050944192182</c:v>
                </c:pt>
                <c:pt idx="5">
                  <c:v>14.997103430656685</c:v>
                </c:pt>
                <c:pt idx="6">
                  <c:v>16.813536953735682</c:v>
                </c:pt>
                <c:pt idx="7">
                  <c:v>18.693583960706729</c:v>
                </c:pt>
                <c:pt idx="8">
                  <c:v>20.030039119041856</c:v>
                </c:pt>
                <c:pt idx="9">
                  <c:v>20.723115119726778</c:v>
                </c:pt>
                <c:pt idx="10">
                  <c:v>21.852453111703262</c:v>
                </c:pt>
                <c:pt idx="11">
                  <c:v>22.758290363487607</c:v>
                </c:pt>
                <c:pt idx="12">
                  <c:v>22.965618108529917</c:v>
                </c:pt>
                <c:pt idx="13">
                  <c:v>25.561448349595263</c:v>
                </c:pt>
                <c:pt idx="14">
                  <c:v>25.462656435799037</c:v>
                </c:pt>
                <c:pt idx="15">
                  <c:v>27.666335636286618</c:v>
                </c:pt>
                <c:pt idx="16">
                  <c:v>29.451623620919491</c:v>
                </c:pt>
                <c:pt idx="17">
                  <c:v>30.224481582671302</c:v>
                </c:pt>
                <c:pt idx="18">
                  <c:v>31.351769004992757</c:v>
                </c:pt>
                <c:pt idx="19">
                  <c:v>31.236479647246444</c:v>
                </c:pt>
                <c:pt idx="20">
                  <c:v>32.098624609398655</c:v>
                </c:pt>
                <c:pt idx="21">
                  <c:v>34.672884582652863</c:v>
                </c:pt>
                <c:pt idx="22">
                  <c:v>34.881372622420443</c:v>
                </c:pt>
                <c:pt idx="23">
                  <c:v>36.192377698242815</c:v>
                </c:pt>
                <c:pt idx="24">
                  <c:v>36.277903011472219</c:v>
                </c:pt>
                <c:pt idx="25">
                  <c:v>38.552567528650975</c:v>
                </c:pt>
                <c:pt idx="26">
                  <c:v>36.761674280650155</c:v>
                </c:pt>
                <c:pt idx="27">
                  <c:v>38.339702781971468</c:v>
                </c:pt>
                <c:pt idx="28">
                  <c:v>45.363924148517725</c:v>
                </c:pt>
                <c:pt idx="29">
                  <c:v>46.144521084055889</c:v>
                </c:pt>
                <c:pt idx="30">
                  <c:v>49.213471647902779</c:v>
                </c:pt>
                <c:pt idx="31">
                  <c:v>63.964108013936752</c:v>
                </c:pt>
                <c:pt idx="32">
                  <c:v>68.662712985550769</c:v>
                </c:pt>
                <c:pt idx="33">
                  <c:v>82.616582534655691</c:v>
                </c:pt>
                <c:pt idx="34">
                  <c:v>84.269934774375471</c:v>
                </c:pt>
                <c:pt idx="35">
                  <c:v>99.171316993445686</c:v>
                </c:pt>
                <c:pt idx="36">
                  <c:v>106.3704317051633</c:v>
                </c:pt>
                <c:pt idx="37">
                  <c:v>109.88744283202161</c:v>
                </c:pt>
                <c:pt idx="38">
                  <c:v>124.13466574070794</c:v>
                </c:pt>
                <c:pt idx="39">
                  <c:v>116.73621618415282</c:v>
                </c:pt>
                <c:pt idx="40">
                  <c:v>132.77286953680266</c:v>
                </c:pt>
                <c:pt idx="41">
                  <c:v>142.42867980142387</c:v>
                </c:pt>
                <c:pt idx="42">
                  <c:v>147.76476299520957</c:v>
                </c:pt>
                <c:pt idx="43">
                  <c:v>152.36775881526847</c:v>
                </c:pt>
                <c:pt idx="44">
                  <c:v>166.31530859761077</c:v>
                </c:pt>
                <c:pt idx="45">
                  <c:v>172.65145865057502</c:v>
                </c:pt>
                <c:pt idx="46">
                  <c:v>177.12702144749966</c:v>
                </c:pt>
                <c:pt idx="47">
                  <c:v>179.84350735947658</c:v>
                </c:pt>
                <c:pt idx="48">
                  <c:v>182.92658683676385</c:v>
                </c:pt>
                <c:pt idx="49">
                  <c:v>239.19363778649091</c:v>
                </c:pt>
                <c:pt idx="50">
                  <c:v>239.19363778649091</c:v>
                </c:pt>
                <c:pt idx="51">
                  <c:v>245.69523963613494</c:v>
                </c:pt>
              </c:numCache>
            </c:numRef>
          </c:yVal>
          <c:smooth val="0"/>
          <c:extLst>
            <c:ext xmlns:c16="http://schemas.microsoft.com/office/drawing/2014/chart" uri="{C3380CC4-5D6E-409C-BE32-E72D297353CC}">
              <c16:uniqueId val="{00000000-7821-4C6E-8927-0FF92DD1BB41}"/>
            </c:ext>
          </c:extLst>
        </c:ser>
        <c:dLbls>
          <c:showLegendKey val="0"/>
          <c:showVal val="0"/>
          <c:showCatName val="0"/>
          <c:showSerName val="0"/>
          <c:showPercent val="0"/>
          <c:showBubbleSize val="0"/>
        </c:dLbls>
        <c:axId val="216571264"/>
        <c:axId val="216581248"/>
      </c:scatterChart>
      <c:valAx>
        <c:axId val="216571264"/>
        <c:scaling>
          <c:orientation val="minMax"/>
        </c:scaling>
        <c:delete val="0"/>
        <c:axPos val="b"/>
        <c:numFmt formatCode="0" sourceLinked="1"/>
        <c:majorTickMark val="out"/>
        <c:minorTickMark val="none"/>
        <c:tickLblPos val="nextTo"/>
        <c:crossAx val="216581248"/>
        <c:crosses val="autoZero"/>
        <c:crossBetween val="midCat"/>
      </c:valAx>
      <c:valAx>
        <c:axId val="216581248"/>
        <c:scaling>
          <c:orientation val="minMax"/>
        </c:scaling>
        <c:delete val="0"/>
        <c:axPos val="l"/>
        <c:numFmt formatCode="0.0" sourceLinked="1"/>
        <c:majorTickMark val="out"/>
        <c:minorTickMark val="none"/>
        <c:tickLblPos val="nextTo"/>
        <c:crossAx val="21657126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aerob'!$F$2464:$F$2515</c:f>
              <c:numCache>
                <c:formatCode>0</c:formatCode>
                <c:ptCount val="52"/>
                <c:pt idx="0">
                  <c:v>1</c:v>
                </c:pt>
                <c:pt idx="1">
                  <c:v>7.9937500000014552</c:v>
                </c:pt>
                <c:pt idx="2">
                  <c:v>14.84236111111386</c:v>
                </c:pt>
                <c:pt idx="3">
                  <c:v>30.830555555556202</c:v>
                </c:pt>
                <c:pt idx="4">
                  <c:v>38.015277777776646</c:v>
                </c:pt>
                <c:pt idx="5">
                  <c:v>56.026388888887595</c:v>
                </c:pt>
                <c:pt idx="6">
                  <c:v>68.911111111112405</c:v>
                </c:pt>
                <c:pt idx="7">
                  <c:v>82.855555555557657</c:v>
                </c:pt>
                <c:pt idx="8">
                  <c:v>92.743055555554747</c:v>
                </c:pt>
                <c:pt idx="9">
                  <c:v>97.859027777776646</c:v>
                </c:pt>
                <c:pt idx="10">
                  <c:v>104.86944444444816</c:v>
                </c:pt>
                <c:pt idx="11">
                  <c:v>111.96944444444671</c:v>
                </c:pt>
                <c:pt idx="12">
                  <c:v>118.9013888888876</c:v>
                </c:pt>
                <c:pt idx="13">
                  <c:v>127.84305555556057</c:v>
                </c:pt>
                <c:pt idx="14">
                  <c:v>133.86527777778247</c:v>
                </c:pt>
                <c:pt idx="15">
                  <c:v>144.86388888888905</c:v>
                </c:pt>
                <c:pt idx="16">
                  <c:v>154.92638888888905</c:v>
                </c:pt>
                <c:pt idx="17">
                  <c:v>161.87152777778101</c:v>
                </c:pt>
                <c:pt idx="18">
                  <c:v>168.8708333333343</c:v>
                </c:pt>
                <c:pt idx="19">
                  <c:v>175.8388888888876</c:v>
                </c:pt>
                <c:pt idx="20">
                  <c:v>182.83541666666861</c:v>
                </c:pt>
                <c:pt idx="21">
                  <c:v>189.83263888888905</c:v>
                </c:pt>
                <c:pt idx="22">
                  <c:v>195.83333333333576</c:v>
                </c:pt>
                <c:pt idx="23">
                  <c:v>202.8034722222219</c:v>
                </c:pt>
                <c:pt idx="24">
                  <c:v>209.7993055555562</c:v>
                </c:pt>
                <c:pt idx="25">
                  <c:v>216.81388888889342</c:v>
                </c:pt>
                <c:pt idx="26">
                  <c:v>223.84027777778101</c:v>
                </c:pt>
                <c:pt idx="27">
                  <c:v>231.79652777777665</c:v>
                </c:pt>
                <c:pt idx="28">
                  <c:v>274.77500000000146</c:v>
                </c:pt>
                <c:pt idx="29">
                  <c:v>302.00069444444671</c:v>
                </c:pt>
                <c:pt idx="30">
                  <c:v>315.97708333333867</c:v>
                </c:pt>
                <c:pt idx="31">
                  <c:v>403.92083333333721</c:v>
                </c:pt>
                <c:pt idx="32">
                  <c:v>476.95277777777665</c:v>
                </c:pt>
                <c:pt idx="33">
                  <c:v>649.87569444444671</c:v>
                </c:pt>
                <c:pt idx="34">
                  <c:v>725.84236111111386</c:v>
                </c:pt>
                <c:pt idx="35">
                  <c:v>743.83541666666861</c:v>
                </c:pt>
                <c:pt idx="36">
                  <c:v>749.86944444444816</c:v>
                </c:pt>
                <c:pt idx="37">
                  <c:v>770.80694444444816</c:v>
                </c:pt>
                <c:pt idx="38">
                  <c:v>810.84236111111386</c:v>
                </c:pt>
                <c:pt idx="39">
                  <c:v>866.86944444444816</c:v>
                </c:pt>
                <c:pt idx="40">
                  <c:v>966.85486111111095</c:v>
                </c:pt>
                <c:pt idx="41">
                  <c:v>1056.9569444444496</c:v>
                </c:pt>
                <c:pt idx="42">
                  <c:v>1134.8270833333372</c:v>
                </c:pt>
                <c:pt idx="43">
                  <c:v>1153.0013888888934</c:v>
                </c:pt>
                <c:pt idx="44">
                  <c:v>1155.9541666666701</c:v>
                </c:pt>
                <c:pt idx="45">
                  <c:v>1160.9548611111168</c:v>
                </c:pt>
                <c:pt idx="46">
                  <c:v>1168.9402777777796</c:v>
                </c:pt>
                <c:pt idx="47">
                  <c:v>1225.9979166666672</c:v>
                </c:pt>
                <c:pt idx="48">
                  <c:v>1250.9590277777825</c:v>
                </c:pt>
                <c:pt idx="49">
                  <c:v>2420.9659722222277</c:v>
                </c:pt>
                <c:pt idx="50">
                  <c:v>2421.9798611111109</c:v>
                </c:pt>
                <c:pt idx="51">
                  <c:v>2428.0048611111124</c:v>
                </c:pt>
              </c:numCache>
            </c:numRef>
          </c:xVal>
          <c:yVal>
            <c:numRef>
              <c:f>'samples without priming aerob'!$AH$2464:$AH$2515</c:f>
              <c:numCache>
                <c:formatCode>0.0</c:formatCode>
                <c:ptCount val="52"/>
                <c:pt idx="0">
                  <c:v>7.2008035284512451</c:v>
                </c:pt>
                <c:pt idx="1">
                  <c:v>15.233026160408409</c:v>
                </c:pt>
                <c:pt idx="2">
                  <c:v>21.479871764168184</c:v>
                </c:pt>
                <c:pt idx="3">
                  <c:v>36.236274940377712</c:v>
                </c:pt>
                <c:pt idx="4">
                  <c:v>25.217374092682689</c:v>
                </c:pt>
                <c:pt idx="5">
                  <c:v>51.345103842747321</c:v>
                </c:pt>
                <c:pt idx="6">
                  <c:v>55.035660622956456</c:v>
                </c:pt>
                <c:pt idx="7">
                  <c:v>58.150885484849098</c:v>
                </c:pt>
                <c:pt idx="8">
                  <c:v>61.016142161174336</c:v>
                </c:pt>
                <c:pt idx="9">
                  <c:v>62.805899666291445</c:v>
                </c:pt>
                <c:pt idx="10">
                  <c:v>65.678460398274751</c:v>
                </c:pt>
                <c:pt idx="11">
                  <c:v>66.637951687677258</c:v>
                </c:pt>
                <c:pt idx="12">
                  <c:v>66.355115521452504</c:v>
                </c:pt>
                <c:pt idx="13">
                  <c:v>70.880510525675732</c:v>
                </c:pt>
                <c:pt idx="14">
                  <c:v>73.152864232261479</c:v>
                </c:pt>
                <c:pt idx="15">
                  <c:v>74.395732152115357</c:v>
                </c:pt>
                <c:pt idx="16">
                  <c:v>75.73326665280004</c:v>
                </c:pt>
                <c:pt idx="17">
                  <c:v>80.51225108463241</c:v>
                </c:pt>
                <c:pt idx="18">
                  <c:v>79.75392231660409</c:v>
                </c:pt>
                <c:pt idx="19">
                  <c:v>79.030087131468505</c:v>
                </c:pt>
                <c:pt idx="20">
                  <c:v>81.965984004562344</c:v>
                </c:pt>
                <c:pt idx="21">
                  <c:v>82.346187544506535</c:v>
                </c:pt>
                <c:pt idx="22">
                  <c:v>84.339067288464562</c:v>
                </c:pt>
                <c:pt idx="23">
                  <c:v>86.824388619029193</c:v>
                </c:pt>
                <c:pt idx="24">
                  <c:v>84.865336733451059</c:v>
                </c:pt>
                <c:pt idx="25">
                  <c:v>87.831013549170649</c:v>
                </c:pt>
                <c:pt idx="26">
                  <c:v>80.397266962887471</c:v>
                </c:pt>
                <c:pt idx="27">
                  <c:v>87.466212502826167</c:v>
                </c:pt>
                <c:pt idx="28">
                  <c:v>106.02560569749548</c:v>
                </c:pt>
                <c:pt idx="29">
                  <c:v>116.12549541850892</c:v>
                </c:pt>
                <c:pt idx="30">
                  <c:v>120.8949092284318</c:v>
                </c:pt>
                <c:pt idx="31">
                  <c:v>139.93491937446817</c:v>
                </c:pt>
                <c:pt idx="32">
                  <c:v>144.69180170032843</c:v>
                </c:pt>
                <c:pt idx="33">
                  <c:v>174.50279353713415</c:v>
                </c:pt>
                <c:pt idx="34">
                  <c:v>174.96747703487054</c:v>
                </c:pt>
                <c:pt idx="35">
                  <c:v>190.3551203299786</c:v>
                </c:pt>
                <c:pt idx="36">
                  <c:v>194.47259778350409</c:v>
                </c:pt>
                <c:pt idx="37">
                  <c:v>195.49477061564326</c:v>
                </c:pt>
                <c:pt idx="38">
                  <c:v>199.69441965267305</c:v>
                </c:pt>
                <c:pt idx="39">
                  <c:v>203.86328413221469</c:v>
                </c:pt>
                <c:pt idx="40">
                  <c:v>218.64415884218593</c:v>
                </c:pt>
                <c:pt idx="41">
                  <c:v>230.10200660481161</c:v>
                </c:pt>
                <c:pt idx="42">
                  <c:v>235.46211307566551</c:v>
                </c:pt>
                <c:pt idx="43">
                  <c:v>236.67120029721687</c:v>
                </c:pt>
                <c:pt idx="44">
                  <c:v>247.89968795978282</c:v>
                </c:pt>
                <c:pt idx="45">
                  <c:v>250.76927031509371</c:v>
                </c:pt>
                <c:pt idx="46">
                  <c:v>252.99535927758129</c:v>
                </c:pt>
                <c:pt idx="47">
                  <c:v>257.3248281638709</c:v>
                </c:pt>
                <c:pt idx="48">
                  <c:v>259.18103218466644</c:v>
                </c:pt>
                <c:pt idx="49">
                  <c:v>295.16017437255687</c:v>
                </c:pt>
                <c:pt idx="50">
                  <c:v>295.16017437255687</c:v>
                </c:pt>
                <c:pt idx="51">
                  <c:v>298.98098687835011</c:v>
                </c:pt>
              </c:numCache>
            </c:numRef>
          </c:yVal>
          <c:smooth val="0"/>
          <c:extLst>
            <c:ext xmlns:c16="http://schemas.microsoft.com/office/drawing/2014/chart" uri="{C3380CC4-5D6E-409C-BE32-E72D297353CC}">
              <c16:uniqueId val="{00000000-3B7E-4E31-8B18-7DD31E6E0063}"/>
            </c:ext>
          </c:extLst>
        </c:ser>
        <c:dLbls>
          <c:showLegendKey val="0"/>
          <c:showVal val="0"/>
          <c:showCatName val="0"/>
          <c:showSerName val="0"/>
          <c:showPercent val="0"/>
          <c:showBubbleSize val="0"/>
        </c:dLbls>
        <c:axId val="216683264"/>
        <c:axId val="216684800"/>
      </c:scatterChart>
      <c:valAx>
        <c:axId val="216683264"/>
        <c:scaling>
          <c:orientation val="minMax"/>
        </c:scaling>
        <c:delete val="0"/>
        <c:axPos val="b"/>
        <c:numFmt formatCode="0" sourceLinked="1"/>
        <c:majorTickMark val="out"/>
        <c:minorTickMark val="none"/>
        <c:tickLblPos val="nextTo"/>
        <c:crossAx val="216684800"/>
        <c:crosses val="autoZero"/>
        <c:crossBetween val="midCat"/>
      </c:valAx>
      <c:valAx>
        <c:axId val="216684800"/>
        <c:scaling>
          <c:orientation val="minMax"/>
        </c:scaling>
        <c:delete val="0"/>
        <c:axPos val="l"/>
        <c:numFmt formatCode="0.0" sourceLinked="1"/>
        <c:majorTickMark val="out"/>
        <c:minorTickMark val="none"/>
        <c:tickLblPos val="nextTo"/>
        <c:crossAx val="21668326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aerob'!$F$2530:$F$2581</c:f>
              <c:numCache>
                <c:formatCode>0</c:formatCode>
                <c:ptCount val="52"/>
                <c:pt idx="0">
                  <c:v>1</c:v>
                </c:pt>
                <c:pt idx="1">
                  <c:v>7.9937500000014552</c:v>
                </c:pt>
                <c:pt idx="2">
                  <c:v>14.84236111111386</c:v>
                </c:pt>
                <c:pt idx="3">
                  <c:v>30.82986111111677</c:v>
                </c:pt>
                <c:pt idx="4">
                  <c:v>38.018055555556202</c:v>
                </c:pt>
                <c:pt idx="5">
                  <c:v>56.026388888894871</c:v>
                </c:pt>
                <c:pt idx="6">
                  <c:v>68.911111111112405</c:v>
                </c:pt>
                <c:pt idx="7">
                  <c:v>82.853472222224809</c:v>
                </c:pt>
                <c:pt idx="8">
                  <c:v>92.741666666668607</c:v>
                </c:pt>
                <c:pt idx="9">
                  <c:v>97.86111111111677</c:v>
                </c:pt>
                <c:pt idx="10">
                  <c:v>104.87847222222626</c:v>
                </c:pt>
                <c:pt idx="11">
                  <c:v>111.96736111111386</c:v>
                </c:pt>
                <c:pt idx="12">
                  <c:v>118.90000000000146</c:v>
                </c:pt>
                <c:pt idx="13">
                  <c:v>127.84444444444671</c:v>
                </c:pt>
                <c:pt idx="14">
                  <c:v>133.86388888888905</c:v>
                </c:pt>
                <c:pt idx="15">
                  <c:v>144.8618055555562</c:v>
                </c:pt>
                <c:pt idx="16">
                  <c:v>154.92500000000291</c:v>
                </c:pt>
                <c:pt idx="17">
                  <c:v>161.87013888889487</c:v>
                </c:pt>
                <c:pt idx="18">
                  <c:v>168.86944444444816</c:v>
                </c:pt>
                <c:pt idx="19">
                  <c:v>175.83680555556202</c:v>
                </c:pt>
                <c:pt idx="20">
                  <c:v>182.83333333333576</c:v>
                </c:pt>
                <c:pt idx="21">
                  <c:v>189.82847222222335</c:v>
                </c:pt>
                <c:pt idx="22">
                  <c:v>195.83125000000291</c:v>
                </c:pt>
                <c:pt idx="23">
                  <c:v>202.80208333333576</c:v>
                </c:pt>
                <c:pt idx="24">
                  <c:v>209.79722222222335</c:v>
                </c:pt>
                <c:pt idx="25">
                  <c:v>216.81180555556057</c:v>
                </c:pt>
                <c:pt idx="26">
                  <c:v>223.83402777778247</c:v>
                </c:pt>
                <c:pt idx="27">
                  <c:v>231.79444444445107</c:v>
                </c:pt>
                <c:pt idx="28">
                  <c:v>274.77361111111531</c:v>
                </c:pt>
                <c:pt idx="29">
                  <c:v>301.99861111111386</c:v>
                </c:pt>
                <c:pt idx="30">
                  <c:v>315.97569444444525</c:v>
                </c:pt>
                <c:pt idx="31">
                  <c:v>403.91875000000437</c:v>
                </c:pt>
                <c:pt idx="32">
                  <c:v>476.95069444445107</c:v>
                </c:pt>
                <c:pt idx="33">
                  <c:v>649.87361111111386</c:v>
                </c:pt>
                <c:pt idx="34">
                  <c:v>725.8395833333343</c:v>
                </c:pt>
                <c:pt idx="35">
                  <c:v>743.83263888888905</c:v>
                </c:pt>
                <c:pt idx="36">
                  <c:v>749.86736111111531</c:v>
                </c:pt>
                <c:pt idx="37">
                  <c:v>770.80486111111531</c:v>
                </c:pt>
                <c:pt idx="38">
                  <c:v>810.84027777778101</c:v>
                </c:pt>
                <c:pt idx="39">
                  <c:v>866.86736111111531</c:v>
                </c:pt>
                <c:pt idx="40">
                  <c:v>966.86319444444962</c:v>
                </c:pt>
                <c:pt idx="41">
                  <c:v>1056.9680555555606</c:v>
                </c:pt>
                <c:pt idx="42">
                  <c:v>1134.8250000000044</c:v>
                </c:pt>
                <c:pt idx="43">
                  <c:v>1153</c:v>
                </c:pt>
                <c:pt idx="44">
                  <c:v>1155.9520833333372</c:v>
                </c:pt>
                <c:pt idx="45">
                  <c:v>1160.9527777777839</c:v>
                </c:pt>
                <c:pt idx="46">
                  <c:v>1168.9381944444467</c:v>
                </c:pt>
                <c:pt idx="47">
                  <c:v>1225.9958333333343</c:v>
                </c:pt>
                <c:pt idx="48">
                  <c:v>1250.9569444444496</c:v>
                </c:pt>
                <c:pt idx="49">
                  <c:v>2420.965277777781</c:v>
                </c:pt>
                <c:pt idx="50">
                  <c:v>2421.9784722222248</c:v>
                </c:pt>
                <c:pt idx="51">
                  <c:v>2428.0027777777796</c:v>
                </c:pt>
              </c:numCache>
            </c:numRef>
          </c:xVal>
          <c:yVal>
            <c:numRef>
              <c:f>'samples without priming aerob'!$AH$2530:$AH$2581</c:f>
              <c:numCache>
                <c:formatCode>0.0</c:formatCode>
                <c:ptCount val="52"/>
                <c:pt idx="0">
                  <c:v>5.527072945394166</c:v>
                </c:pt>
                <c:pt idx="1">
                  <c:v>11.270126337322397</c:v>
                </c:pt>
                <c:pt idx="2">
                  <c:v>24.499284147613739</c:v>
                </c:pt>
                <c:pt idx="3">
                  <c:v>34.804588451567327</c:v>
                </c:pt>
                <c:pt idx="4">
                  <c:v>40.819806485504074</c:v>
                </c:pt>
                <c:pt idx="5">
                  <c:v>51.80844354849512</c:v>
                </c:pt>
                <c:pt idx="6">
                  <c:v>54.918635769775598</c:v>
                </c:pt>
                <c:pt idx="7">
                  <c:v>60.496259257898025</c:v>
                </c:pt>
                <c:pt idx="8">
                  <c:v>61.725692210902011</c:v>
                </c:pt>
                <c:pt idx="9">
                  <c:v>63.233776863229814</c:v>
                </c:pt>
                <c:pt idx="10">
                  <c:v>66.654833027158801</c:v>
                </c:pt>
                <c:pt idx="11">
                  <c:v>66.869771003082477</c:v>
                </c:pt>
                <c:pt idx="12">
                  <c:v>68.045897450029358</c:v>
                </c:pt>
                <c:pt idx="13">
                  <c:v>70.693721487856891</c:v>
                </c:pt>
                <c:pt idx="14">
                  <c:v>69.911778903968695</c:v>
                </c:pt>
                <c:pt idx="15">
                  <c:v>77.038320890911194</c:v>
                </c:pt>
                <c:pt idx="16">
                  <c:v>77.560727244230279</c:v>
                </c:pt>
                <c:pt idx="17">
                  <c:v>77.374424821798669</c:v>
                </c:pt>
                <c:pt idx="18">
                  <c:v>79.879315217582857</c:v>
                </c:pt>
                <c:pt idx="19">
                  <c:v>78.837731779701343</c:v>
                </c:pt>
                <c:pt idx="20">
                  <c:v>78.159063904981778</c:v>
                </c:pt>
                <c:pt idx="21">
                  <c:v>80.591192776098168</c:v>
                </c:pt>
                <c:pt idx="22">
                  <c:v>81.611958059636663</c:v>
                </c:pt>
                <c:pt idx="23">
                  <c:v>84.801969089115275</c:v>
                </c:pt>
                <c:pt idx="24">
                  <c:v>81.377373878385242</c:v>
                </c:pt>
                <c:pt idx="25">
                  <c:v>85.9138476344163</c:v>
                </c:pt>
                <c:pt idx="26">
                  <c:v>80.740756832535368</c:v>
                </c:pt>
                <c:pt idx="27">
                  <c:v>85.887065851933173</c:v>
                </c:pt>
                <c:pt idx="28">
                  <c:v>105.68610579740236</c:v>
                </c:pt>
                <c:pt idx="29">
                  <c:v>115.74966702373199</c:v>
                </c:pt>
                <c:pt idx="30">
                  <c:v>120.16300859385956</c:v>
                </c:pt>
                <c:pt idx="31">
                  <c:v>137.08522204625962</c:v>
                </c:pt>
                <c:pt idx="32">
                  <c:v>149.27774210345009</c:v>
                </c:pt>
                <c:pt idx="33">
                  <c:v>168.56836414554044</c:v>
                </c:pt>
                <c:pt idx="34">
                  <c:v>170.27866774095043</c:v>
                </c:pt>
                <c:pt idx="35">
                  <c:v>183.21674871881109</c:v>
                </c:pt>
                <c:pt idx="36">
                  <c:v>187.19908858452629</c:v>
                </c:pt>
                <c:pt idx="37">
                  <c:v>190.67287140059392</c:v>
                </c:pt>
                <c:pt idx="38">
                  <c:v>192.22472981893853</c:v>
                </c:pt>
                <c:pt idx="39">
                  <c:v>196.42185786132089</c:v>
                </c:pt>
                <c:pt idx="40">
                  <c:v>209.36460632066945</c:v>
                </c:pt>
                <c:pt idx="41">
                  <c:v>218.65867107475191</c:v>
                </c:pt>
                <c:pt idx="42">
                  <c:v>222.39666138227301</c:v>
                </c:pt>
                <c:pt idx="43">
                  <c:v>225.75574239597239</c:v>
                </c:pt>
                <c:pt idx="44">
                  <c:v>235.71865092264972</c:v>
                </c:pt>
                <c:pt idx="45">
                  <c:v>238.88485484164278</c:v>
                </c:pt>
                <c:pt idx="46">
                  <c:v>240.55725457287423</c:v>
                </c:pt>
                <c:pt idx="47">
                  <c:v>245.01059966923748</c:v>
                </c:pt>
                <c:pt idx="48">
                  <c:v>246.99318571942942</c:v>
                </c:pt>
                <c:pt idx="49">
                  <c:v>283.40365245428706</c:v>
                </c:pt>
                <c:pt idx="50">
                  <c:v>283.40365245428706</c:v>
                </c:pt>
                <c:pt idx="51">
                  <c:v>286.9643985352281</c:v>
                </c:pt>
              </c:numCache>
            </c:numRef>
          </c:yVal>
          <c:smooth val="0"/>
          <c:extLst>
            <c:ext xmlns:c16="http://schemas.microsoft.com/office/drawing/2014/chart" uri="{C3380CC4-5D6E-409C-BE32-E72D297353CC}">
              <c16:uniqueId val="{00000000-6992-4193-A64F-D7F5DE8581A9}"/>
            </c:ext>
          </c:extLst>
        </c:ser>
        <c:dLbls>
          <c:showLegendKey val="0"/>
          <c:showVal val="0"/>
          <c:showCatName val="0"/>
          <c:showSerName val="0"/>
          <c:showPercent val="0"/>
          <c:showBubbleSize val="0"/>
        </c:dLbls>
        <c:axId val="216708992"/>
        <c:axId val="216710528"/>
      </c:scatterChart>
      <c:valAx>
        <c:axId val="216708992"/>
        <c:scaling>
          <c:orientation val="minMax"/>
        </c:scaling>
        <c:delete val="0"/>
        <c:axPos val="b"/>
        <c:numFmt formatCode="0" sourceLinked="1"/>
        <c:majorTickMark val="out"/>
        <c:minorTickMark val="none"/>
        <c:tickLblPos val="nextTo"/>
        <c:crossAx val="216710528"/>
        <c:crosses val="autoZero"/>
        <c:crossBetween val="midCat"/>
      </c:valAx>
      <c:valAx>
        <c:axId val="216710528"/>
        <c:scaling>
          <c:orientation val="minMax"/>
        </c:scaling>
        <c:delete val="0"/>
        <c:axPos val="l"/>
        <c:numFmt formatCode="0.0" sourceLinked="1"/>
        <c:majorTickMark val="out"/>
        <c:minorTickMark val="none"/>
        <c:tickLblPos val="nextTo"/>
        <c:crossAx val="21670899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aerob'!$F$2596:$F$2647</c:f>
              <c:numCache>
                <c:formatCode>0</c:formatCode>
                <c:ptCount val="52"/>
                <c:pt idx="0">
                  <c:v>1</c:v>
                </c:pt>
                <c:pt idx="1">
                  <c:v>6.9736111111124046</c:v>
                </c:pt>
                <c:pt idx="2">
                  <c:v>12.835416666668607</c:v>
                </c:pt>
                <c:pt idx="3">
                  <c:v>16.977083333338669</c:v>
                </c:pt>
                <c:pt idx="4">
                  <c:v>24.104861111110949</c:v>
                </c:pt>
                <c:pt idx="5">
                  <c:v>42.815277777779556</c:v>
                </c:pt>
                <c:pt idx="6">
                  <c:v>54.988888888889051</c:v>
                </c:pt>
                <c:pt idx="7">
                  <c:v>68.920138888890506</c:v>
                </c:pt>
                <c:pt idx="8">
                  <c:v>78.802777777782467</c:v>
                </c:pt>
                <c:pt idx="9">
                  <c:v>83.93611111111386</c:v>
                </c:pt>
                <c:pt idx="10">
                  <c:v>90.938194444446708</c:v>
                </c:pt>
                <c:pt idx="11">
                  <c:v>98.033333333332848</c:v>
                </c:pt>
                <c:pt idx="12">
                  <c:v>104.96388888889487</c:v>
                </c:pt>
                <c:pt idx="13">
                  <c:v>113.90763888889342</c:v>
                </c:pt>
                <c:pt idx="14">
                  <c:v>119.93541666666715</c:v>
                </c:pt>
                <c:pt idx="15">
                  <c:v>130.92500000000291</c:v>
                </c:pt>
                <c:pt idx="16">
                  <c:v>140.9909722222219</c:v>
                </c:pt>
                <c:pt idx="17">
                  <c:v>147.9333333333343</c:v>
                </c:pt>
                <c:pt idx="18">
                  <c:v>154.9375</c:v>
                </c:pt>
                <c:pt idx="19">
                  <c:v>161.90069444444816</c:v>
                </c:pt>
                <c:pt idx="20">
                  <c:v>168.92152777777665</c:v>
                </c:pt>
                <c:pt idx="21">
                  <c:v>175.92222222222335</c:v>
                </c:pt>
                <c:pt idx="22">
                  <c:v>181.89236111111677</c:v>
                </c:pt>
                <c:pt idx="23">
                  <c:v>188.86666666666861</c:v>
                </c:pt>
                <c:pt idx="24">
                  <c:v>195.85833333333721</c:v>
                </c:pt>
                <c:pt idx="25">
                  <c:v>202.87291666666715</c:v>
                </c:pt>
                <c:pt idx="26">
                  <c:v>209.90069444444816</c:v>
                </c:pt>
                <c:pt idx="27">
                  <c:v>217.85486111111095</c:v>
                </c:pt>
                <c:pt idx="28">
                  <c:v>260.83541666666861</c:v>
                </c:pt>
                <c:pt idx="29">
                  <c:v>288.81944444444525</c:v>
                </c:pt>
                <c:pt idx="30">
                  <c:v>302.0583333333343</c:v>
                </c:pt>
                <c:pt idx="31">
                  <c:v>389.99444444444816</c:v>
                </c:pt>
                <c:pt idx="32">
                  <c:v>463.01041666667152</c:v>
                </c:pt>
                <c:pt idx="33">
                  <c:v>635.93402777778101</c:v>
                </c:pt>
                <c:pt idx="34">
                  <c:v>711.9416666666657</c:v>
                </c:pt>
                <c:pt idx="35">
                  <c:v>729.98819444444962</c:v>
                </c:pt>
                <c:pt idx="36">
                  <c:v>735.92638888888905</c:v>
                </c:pt>
                <c:pt idx="37">
                  <c:v>756.86388888888905</c:v>
                </c:pt>
                <c:pt idx="38">
                  <c:v>796.91319444444525</c:v>
                </c:pt>
                <c:pt idx="39">
                  <c:v>852.92638888888905</c:v>
                </c:pt>
                <c:pt idx="40">
                  <c:v>952.95416666667006</c:v>
                </c:pt>
                <c:pt idx="41">
                  <c:v>1043.8555555555577</c:v>
                </c:pt>
                <c:pt idx="42">
                  <c:v>1120.8875000000044</c:v>
                </c:pt>
                <c:pt idx="43">
                  <c:v>1139.0604166666672</c:v>
                </c:pt>
                <c:pt idx="44">
                  <c:v>1142.0138888888905</c:v>
                </c:pt>
                <c:pt idx="45">
                  <c:v>1147.0194444444496</c:v>
                </c:pt>
                <c:pt idx="46">
                  <c:v>1155.0006944444467</c:v>
                </c:pt>
                <c:pt idx="47">
                  <c:v>1212.0576388888949</c:v>
                </c:pt>
                <c:pt idx="48">
                  <c:v>1237.0152777777766</c:v>
                </c:pt>
                <c:pt idx="49">
                  <c:v>2407.0152777777766</c:v>
                </c:pt>
                <c:pt idx="50">
                  <c:v>2408.0256944444482</c:v>
                </c:pt>
                <c:pt idx="51">
                  <c:v>2414.0486111111168</c:v>
                </c:pt>
              </c:numCache>
            </c:numRef>
          </c:xVal>
          <c:yVal>
            <c:numRef>
              <c:f>'samples without priming aerob'!$AH$2596:$AH$2647</c:f>
              <c:numCache>
                <c:formatCode>0.0</c:formatCode>
                <c:ptCount val="52"/>
                <c:pt idx="0">
                  <c:v>0.8553183773716414</c:v>
                </c:pt>
                <c:pt idx="1">
                  <c:v>3.1607214939154797</c:v>
                </c:pt>
                <c:pt idx="2">
                  <c:v>4.7954290404158568</c:v>
                </c:pt>
                <c:pt idx="3">
                  <c:v>5.3867167419910853</c:v>
                </c:pt>
                <c:pt idx="4">
                  <c:v>6.4179208308088027</c:v>
                </c:pt>
                <c:pt idx="5">
                  <c:v>9.7579843658702412</c:v>
                </c:pt>
                <c:pt idx="6">
                  <c:v>11.243505051276575</c:v>
                </c:pt>
                <c:pt idx="7">
                  <c:v>12.667046749086625</c:v>
                </c:pt>
                <c:pt idx="8">
                  <c:v>13.669710201679308</c:v>
                </c:pt>
                <c:pt idx="9">
                  <c:v>14.134634338578635</c:v>
                </c:pt>
                <c:pt idx="10">
                  <c:v>15.24998065876655</c:v>
                </c:pt>
                <c:pt idx="11">
                  <c:v>15.746704281092779</c:v>
                </c:pt>
                <c:pt idx="12">
                  <c:v>15.741075531002965</c:v>
                </c:pt>
                <c:pt idx="13">
                  <c:v>17.191213549243116</c:v>
                </c:pt>
                <c:pt idx="14">
                  <c:v>17.833095662162844</c:v>
                </c:pt>
                <c:pt idx="15">
                  <c:v>18.641855035055443</c:v>
                </c:pt>
                <c:pt idx="16">
                  <c:v>19.352948540656531</c:v>
                </c:pt>
                <c:pt idx="17">
                  <c:v>20.827739432190718</c:v>
                </c:pt>
                <c:pt idx="18">
                  <c:v>20.978016140380536</c:v>
                </c:pt>
                <c:pt idx="19">
                  <c:v>20.775598867302758</c:v>
                </c:pt>
                <c:pt idx="20">
                  <c:v>21.055916893271686</c:v>
                </c:pt>
                <c:pt idx="21">
                  <c:v>22.275876151996133</c:v>
                </c:pt>
                <c:pt idx="22">
                  <c:v>23.494956466710661</c:v>
                </c:pt>
                <c:pt idx="23">
                  <c:v>23.960969872787729</c:v>
                </c:pt>
                <c:pt idx="24">
                  <c:v>23.888604085832903</c:v>
                </c:pt>
                <c:pt idx="25">
                  <c:v>24.1326845071581</c:v>
                </c:pt>
                <c:pt idx="26">
                  <c:v>24.662838379189644</c:v>
                </c:pt>
                <c:pt idx="27">
                  <c:v>25.672020136055345</c:v>
                </c:pt>
                <c:pt idx="28">
                  <c:v>27.976831125246242</c:v>
                </c:pt>
                <c:pt idx="29">
                  <c:v>31.44181985782555</c:v>
                </c:pt>
                <c:pt idx="30">
                  <c:v>32.050005673274924</c:v>
                </c:pt>
                <c:pt idx="31">
                  <c:v>37.234369860871318</c:v>
                </c:pt>
                <c:pt idx="32">
                  <c:v>42.284637225752576</c:v>
                </c:pt>
                <c:pt idx="33">
                  <c:v>50.062763016076822</c:v>
                </c:pt>
                <c:pt idx="34">
                  <c:v>47.436846602309437</c:v>
                </c:pt>
                <c:pt idx="35">
                  <c:v>51.717092494723289</c:v>
                </c:pt>
                <c:pt idx="36">
                  <c:v>53.436219055770685</c:v>
                </c:pt>
                <c:pt idx="37">
                  <c:v>55.850614888598727</c:v>
                </c:pt>
                <c:pt idx="38">
                  <c:v>59.318658225809223</c:v>
                </c:pt>
                <c:pt idx="39">
                  <c:v>63.325218882107272</c:v>
                </c:pt>
                <c:pt idx="40">
                  <c:v>73.651799757138519</c:v>
                </c:pt>
                <c:pt idx="41">
                  <c:v>81.34309439344068</c:v>
                </c:pt>
                <c:pt idx="42">
                  <c:v>84.981835067304019</c:v>
                </c:pt>
                <c:pt idx="43">
                  <c:v>86.676092737877212</c:v>
                </c:pt>
                <c:pt idx="44">
                  <c:v>91.022672884993568</c:v>
                </c:pt>
                <c:pt idx="45">
                  <c:v>92.175865082953422</c:v>
                </c:pt>
                <c:pt idx="46">
                  <c:v>93.234707401448162</c:v>
                </c:pt>
                <c:pt idx="47">
                  <c:v>97.434573832428029</c:v>
                </c:pt>
                <c:pt idx="48">
                  <c:v>98.933658610162141</c:v>
                </c:pt>
                <c:pt idx="49">
                  <c:v>128.18449463168</c:v>
                </c:pt>
                <c:pt idx="50">
                  <c:v>128.18449463168</c:v>
                </c:pt>
                <c:pt idx="51">
                  <c:v>129.0239627288457</c:v>
                </c:pt>
              </c:numCache>
            </c:numRef>
          </c:yVal>
          <c:smooth val="0"/>
          <c:extLst>
            <c:ext xmlns:c16="http://schemas.microsoft.com/office/drawing/2014/chart" uri="{C3380CC4-5D6E-409C-BE32-E72D297353CC}">
              <c16:uniqueId val="{00000000-D4BF-4E07-8091-41B8E607CB0B}"/>
            </c:ext>
          </c:extLst>
        </c:ser>
        <c:dLbls>
          <c:showLegendKey val="0"/>
          <c:showVal val="0"/>
          <c:showCatName val="0"/>
          <c:showSerName val="0"/>
          <c:showPercent val="0"/>
          <c:showBubbleSize val="0"/>
        </c:dLbls>
        <c:axId val="216722432"/>
        <c:axId val="216740608"/>
      </c:scatterChart>
      <c:valAx>
        <c:axId val="216722432"/>
        <c:scaling>
          <c:orientation val="minMax"/>
        </c:scaling>
        <c:delete val="0"/>
        <c:axPos val="b"/>
        <c:numFmt formatCode="0" sourceLinked="1"/>
        <c:majorTickMark val="out"/>
        <c:minorTickMark val="none"/>
        <c:tickLblPos val="nextTo"/>
        <c:crossAx val="216740608"/>
        <c:crosses val="autoZero"/>
        <c:crossBetween val="midCat"/>
      </c:valAx>
      <c:valAx>
        <c:axId val="216740608"/>
        <c:scaling>
          <c:orientation val="minMax"/>
        </c:scaling>
        <c:delete val="0"/>
        <c:axPos val="l"/>
        <c:numFmt formatCode="0.0" sourceLinked="1"/>
        <c:majorTickMark val="out"/>
        <c:minorTickMark val="none"/>
        <c:tickLblPos val="nextTo"/>
        <c:crossAx val="21672243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aerob'!$F$2662:$F$2714</c:f>
              <c:numCache>
                <c:formatCode>0</c:formatCode>
                <c:ptCount val="53"/>
                <c:pt idx="1">
                  <c:v>1</c:v>
                </c:pt>
                <c:pt idx="2">
                  <c:v>6.9736111111124046</c:v>
                </c:pt>
                <c:pt idx="3">
                  <c:v>12.836111111115315</c:v>
                </c:pt>
                <c:pt idx="4">
                  <c:v>16.977777777778101</c:v>
                </c:pt>
                <c:pt idx="5">
                  <c:v>24.104861111110949</c:v>
                </c:pt>
                <c:pt idx="6">
                  <c:v>42.815277777779556</c:v>
                </c:pt>
                <c:pt idx="7">
                  <c:v>54.989583333335759</c:v>
                </c:pt>
                <c:pt idx="8">
                  <c:v>68.915972222224809</c:v>
                </c:pt>
                <c:pt idx="9">
                  <c:v>78.802777777782467</c:v>
                </c:pt>
                <c:pt idx="10">
                  <c:v>83.931944444448163</c:v>
                </c:pt>
                <c:pt idx="11">
                  <c:v>90.943750000005821</c:v>
                </c:pt>
                <c:pt idx="12">
                  <c:v>98.034027777779556</c:v>
                </c:pt>
                <c:pt idx="13">
                  <c:v>104.9645833333343</c:v>
                </c:pt>
                <c:pt idx="14">
                  <c:v>113.90763888889342</c:v>
                </c:pt>
                <c:pt idx="15">
                  <c:v>119.93541666666715</c:v>
                </c:pt>
                <c:pt idx="16">
                  <c:v>130.92569444444962</c:v>
                </c:pt>
                <c:pt idx="17">
                  <c:v>140.9909722222219</c:v>
                </c:pt>
                <c:pt idx="18">
                  <c:v>147.9333333333343</c:v>
                </c:pt>
                <c:pt idx="19">
                  <c:v>154.9375</c:v>
                </c:pt>
                <c:pt idx="20">
                  <c:v>161.90138888889487</c:v>
                </c:pt>
                <c:pt idx="21">
                  <c:v>168.92152777778392</c:v>
                </c:pt>
                <c:pt idx="22">
                  <c:v>175.92708333333576</c:v>
                </c:pt>
                <c:pt idx="23">
                  <c:v>181.89236111111677</c:v>
                </c:pt>
                <c:pt idx="24">
                  <c:v>188.86250000000291</c:v>
                </c:pt>
                <c:pt idx="25">
                  <c:v>195.85833333333721</c:v>
                </c:pt>
                <c:pt idx="26">
                  <c:v>202.87291666666715</c:v>
                </c:pt>
                <c:pt idx="27">
                  <c:v>209.9868055555562</c:v>
                </c:pt>
                <c:pt idx="28">
                  <c:v>217.85555555555766</c:v>
                </c:pt>
                <c:pt idx="29">
                  <c:v>260.83611111111531</c:v>
                </c:pt>
                <c:pt idx="30">
                  <c:v>288.81944444444525</c:v>
                </c:pt>
                <c:pt idx="31">
                  <c:v>302.05902777778101</c:v>
                </c:pt>
                <c:pt idx="32">
                  <c:v>389.99444444444816</c:v>
                </c:pt>
                <c:pt idx="33">
                  <c:v>463.01041666667152</c:v>
                </c:pt>
                <c:pt idx="34">
                  <c:v>635.93402777778101</c:v>
                </c:pt>
                <c:pt idx="35">
                  <c:v>711.94166666667297</c:v>
                </c:pt>
                <c:pt idx="36">
                  <c:v>729.89097222222335</c:v>
                </c:pt>
                <c:pt idx="37">
                  <c:v>735.92638888888905</c:v>
                </c:pt>
                <c:pt idx="38">
                  <c:v>756.86388888888905</c:v>
                </c:pt>
                <c:pt idx="39">
                  <c:v>796.91319444444525</c:v>
                </c:pt>
                <c:pt idx="40">
                  <c:v>852.92638888888905</c:v>
                </c:pt>
                <c:pt idx="41">
                  <c:v>952.95416666667006</c:v>
                </c:pt>
                <c:pt idx="42">
                  <c:v>1043.8555555555577</c:v>
                </c:pt>
                <c:pt idx="43">
                  <c:v>1120.8881944444438</c:v>
                </c:pt>
                <c:pt idx="44">
                  <c:v>1139.0604166666672</c:v>
                </c:pt>
                <c:pt idx="45">
                  <c:v>1142.0145833333372</c:v>
                </c:pt>
                <c:pt idx="46">
                  <c:v>1147.0194444444496</c:v>
                </c:pt>
                <c:pt idx="47">
                  <c:v>1155.0006944444467</c:v>
                </c:pt>
                <c:pt idx="48">
                  <c:v>1212.0569444444482</c:v>
                </c:pt>
                <c:pt idx="49">
                  <c:v>1237.0152777777839</c:v>
                </c:pt>
                <c:pt idx="50">
                  <c:v>2407.0145833333372</c:v>
                </c:pt>
                <c:pt idx="51">
                  <c:v>2408.0270833333343</c:v>
                </c:pt>
                <c:pt idx="52">
                  <c:v>2414.8777777777796</c:v>
                </c:pt>
              </c:numCache>
            </c:numRef>
          </c:xVal>
          <c:yVal>
            <c:numRef>
              <c:f>'samples without priming aerob'!$AH$2662:$AH$2714</c:f>
              <c:numCache>
                <c:formatCode>0.0</c:formatCode>
                <c:ptCount val="53"/>
                <c:pt idx="0">
                  <c:v>0</c:v>
                </c:pt>
                <c:pt idx="1">
                  <c:v>0.64069682082557899</c:v>
                </c:pt>
                <c:pt idx="2">
                  <c:v>2.5063551750381454</c:v>
                </c:pt>
                <c:pt idx="3">
                  <c:v>3.7422922500690334</c:v>
                </c:pt>
                <c:pt idx="4">
                  <c:v>4.3133597227904383</c:v>
                </c:pt>
                <c:pt idx="5">
                  <c:v>4.0208610891927217</c:v>
                </c:pt>
                <c:pt idx="6">
                  <c:v>7.3433659741624888</c:v>
                </c:pt>
                <c:pt idx="7">
                  <c:v>8.4918371286307597</c:v>
                </c:pt>
                <c:pt idx="8">
                  <c:v>9.5065535043173455</c:v>
                </c:pt>
                <c:pt idx="9">
                  <c:v>10.515812289065421</c:v>
                </c:pt>
                <c:pt idx="10">
                  <c:v>11.13354049368907</c:v>
                </c:pt>
                <c:pt idx="11">
                  <c:v>11.094909914705223</c:v>
                </c:pt>
                <c:pt idx="12">
                  <c:v>11.682676461173248</c:v>
                </c:pt>
                <c:pt idx="13">
                  <c:v>12.247604752211361</c:v>
                </c:pt>
                <c:pt idx="14">
                  <c:v>13.024022032570596</c:v>
                </c:pt>
                <c:pt idx="15">
                  <c:v>13.144223986753603</c:v>
                </c:pt>
                <c:pt idx="16">
                  <c:v>13.831284357479854</c:v>
                </c:pt>
                <c:pt idx="17">
                  <c:v>14.569216822326847</c:v>
                </c:pt>
                <c:pt idx="18">
                  <c:v>15.917600802001193</c:v>
                </c:pt>
                <c:pt idx="19">
                  <c:v>15.910556827952027</c:v>
                </c:pt>
                <c:pt idx="20">
                  <c:v>16.577333254835146</c:v>
                </c:pt>
                <c:pt idx="21">
                  <c:v>15.917850002791729</c:v>
                </c:pt>
                <c:pt idx="22">
                  <c:v>16.85177690174735</c:v>
                </c:pt>
                <c:pt idx="23">
                  <c:v>17.659905263985035</c:v>
                </c:pt>
                <c:pt idx="24">
                  <c:v>18.481176122993109</c:v>
                </c:pt>
                <c:pt idx="25">
                  <c:v>18.943230602104727</c:v>
                </c:pt>
                <c:pt idx="26">
                  <c:v>19.56771603877954</c:v>
                </c:pt>
                <c:pt idx="27">
                  <c:v>18.503014281607012</c:v>
                </c:pt>
                <c:pt idx="28">
                  <c:v>19.131671904025648</c:v>
                </c:pt>
                <c:pt idx="29">
                  <c:v>21.299370061233368</c:v>
                </c:pt>
                <c:pt idx="30">
                  <c:v>23.3689342469976</c:v>
                </c:pt>
                <c:pt idx="31">
                  <c:v>24.32082827899589</c:v>
                </c:pt>
                <c:pt idx="32">
                  <c:v>28.190119930816362</c:v>
                </c:pt>
                <c:pt idx="33">
                  <c:v>31.939070580611777</c:v>
                </c:pt>
                <c:pt idx="34">
                  <c:v>37.331972246328171</c:v>
                </c:pt>
                <c:pt idx="35">
                  <c:v>39.272753512625712</c:v>
                </c:pt>
                <c:pt idx="36">
                  <c:v>43.275639154664418</c:v>
                </c:pt>
                <c:pt idx="37">
                  <c:v>42.9854207525905</c:v>
                </c:pt>
                <c:pt idx="38">
                  <c:v>44.298425676485607</c:v>
                </c:pt>
                <c:pt idx="39">
                  <c:v>45.407352151378667</c:v>
                </c:pt>
                <c:pt idx="40">
                  <c:v>47.343469180843087</c:v>
                </c:pt>
                <c:pt idx="41">
                  <c:v>52.829937241286196</c:v>
                </c:pt>
                <c:pt idx="42">
                  <c:v>57.426127689697552</c:v>
                </c:pt>
                <c:pt idx="43">
                  <c:v>60.202817578530144</c:v>
                </c:pt>
                <c:pt idx="44">
                  <c:v>62.505682116407733</c:v>
                </c:pt>
                <c:pt idx="45">
                  <c:v>64.592355248454339</c:v>
                </c:pt>
                <c:pt idx="46">
                  <c:v>65.12516192589743</c:v>
                </c:pt>
                <c:pt idx="47">
                  <c:v>65.944134974825076</c:v>
                </c:pt>
                <c:pt idx="48">
                  <c:v>68.591462503568209</c:v>
                </c:pt>
                <c:pt idx="49">
                  <c:v>69.642669186388758</c:v>
                </c:pt>
                <c:pt idx="50">
                  <c:v>100.39428830101548</c:v>
                </c:pt>
                <c:pt idx="51">
                  <c:v>100.39428830101548</c:v>
                </c:pt>
                <c:pt idx="52">
                  <c:v>100.90451384865744</c:v>
                </c:pt>
              </c:numCache>
            </c:numRef>
          </c:yVal>
          <c:smooth val="0"/>
          <c:extLst>
            <c:ext xmlns:c16="http://schemas.microsoft.com/office/drawing/2014/chart" uri="{C3380CC4-5D6E-409C-BE32-E72D297353CC}">
              <c16:uniqueId val="{00000000-DF5D-4155-9C32-3796F8FAB0D6}"/>
            </c:ext>
          </c:extLst>
        </c:ser>
        <c:dLbls>
          <c:showLegendKey val="0"/>
          <c:showVal val="0"/>
          <c:showCatName val="0"/>
          <c:showSerName val="0"/>
          <c:showPercent val="0"/>
          <c:showBubbleSize val="0"/>
        </c:dLbls>
        <c:axId val="216760704"/>
        <c:axId val="216762240"/>
      </c:scatterChart>
      <c:valAx>
        <c:axId val="216760704"/>
        <c:scaling>
          <c:orientation val="minMax"/>
        </c:scaling>
        <c:delete val="0"/>
        <c:axPos val="b"/>
        <c:numFmt formatCode="0" sourceLinked="1"/>
        <c:majorTickMark val="out"/>
        <c:minorTickMark val="none"/>
        <c:tickLblPos val="nextTo"/>
        <c:crossAx val="216762240"/>
        <c:crosses val="autoZero"/>
        <c:crossBetween val="midCat"/>
      </c:valAx>
      <c:valAx>
        <c:axId val="216762240"/>
        <c:scaling>
          <c:orientation val="minMax"/>
        </c:scaling>
        <c:delete val="0"/>
        <c:axPos val="l"/>
        <c:numFmt formatCode="0.0" sourceLinked="1"/>
        <c:majorTickMark val="out"/>
        <c:minorTickMark val="none"/>
        <c:tickLblPos val="nextTo"/>
        <c:crossAx val="21676070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aerob'!$F$2728:$F$2780</c:f>
              <c:numCache>
                <c:formatCode>0</c:formatCode>
                <c:ptCount val="53"/>
                <c:pt idx="1">
                  <c:v>1</c:v>
                </c:pt>
                <c:pt idx="2">
                  <c:v>6.9736111111124046</c:v>
                </c:pt>
                <c:pt idx="3">
                  <c:v>12.836805555562023</c:v>
                </c:pt>
                <c:pt idx="4">
                  <c:v>16.977083333338669</c:v>
                </c:pt>
                <c:pt idx="5">
                  <c:v>24.104861111110949</c:v>
                </c:pt>
                <c:pt idx="6">
                  <c:v>42.818055555559113</c:v>
                </c:pt>
                <c:pt idx="7">
                  <c:v>54.989583333335759</c:v>
                </c:pt>
                <c:pt idx="8">
                  <c:v>68.918750000004366</c:v>
                </c:pt>
                <c:pt idx="9">
                  <c:v>78.803472222229175</c:v>
                </c:pt>
                <c:pt idx="10">
                  <c:v>83.93472222222772</c:v>
                </c:pt>
                <c:pt idx="11">
                  <c:v>90.938888888893416</c:v>
                </c:pt>
                <c:pt idx="12">
                  <c:v>98.034027777779556</c:v>
                </c:pt>
                <c:pt idx="13">
                  <c:v>104.9645833333343</c:v>
                </c:pt>
                <c:pt idx="14">
                  <c:v>113.90833333334012</c:v>
                </c:pt>
                <c:pt idx="15">
                  <c:v>119.94305555555911</c:v>
                </c:pt>
                <c:pt idx="16">
                  <c:v>130.91875000000437</c:v>
                </c:pt>
                <c:pt idx="17">
                  <c:v>140.99166666666861</c:v>
                </c:pt>
                <c:pt idx="18">
                  <c:v>147.9333333333343</c:v>
                </c:pt>
                <c:pt idx="19">
                  <c:v>154.93888888889342</c:v>
                </c:pt>
                <c:pt idx="20">
                  <c:v>161.90138888889487</c:v>
                </c:pt>
                <c:pt idx="21">
                  <c:v>168.92638888888905</c:v>
                </c:pt>
                <c:pt idx="22">
                  <c:v>175.92291666667006</c:v>
                </c:pt>
                <c:pt idx="23">
                  <c:v>181.8930555555562</c:v>
                </c:pt>
                <c:pt idx="24">
                  <c:v>188.87222222222772</c:v>
                </c:pt>
                <c:pt idx="25">
                  <c:v>195.85902777778392</c:v>
                </c:pt>
                <c:pt idx="26">
                  <c:v>202.88263888889196</c:v>
                </c:pt>
                <c:pt idx="27">
                  <c:v>209.9020833333343</c:v>
                </c:pt>
                <c:pt idx="28">
                  <c:v>217.85555555555766</c:v>
                </c:pt>
                <c:pt idx="29">
                  <c:v>260.83680555556202</c:v>
                </c:pt>
                <c:pt idx="30">
                  <c:v>288.82013888889196</c:v>
                </c:pt>
                <c:pt idx="31">
                  <c:v>302.05902777778101</c:v>
                </c:pt>
                <c:pt idx="32">
                  <c:v>389.99513888889487</c:v>
                </c:pt>
                <c:pt idx="33">
                  <c:v>463.00972222222481</c:v>
                </c:pt>
                <c:pt idx="34">
                  <c:v>635.93402777778101</c:v>
                </c:pt>
                <c:pt idx="35">
                  <c:v>711.94166666667297</c:v>
                </c:pt>
                <c:pt idx="36">
                  <c:v>729.89097222222335</c:v>
                </c:pt>
                <c:pt idx="37">
                  <c:v>735.92569444444962</c:v>
                </c:pt>
                <c:pt idx="38">
                  <c:v>756.86388888888905</c:v>
                </c:pt>
                <c:pt idx="39">
                  <c:v>796.91319444444525</c:v>
                </c:pt>
                <c:pt idx="40">
                  <c:v>852.92638888888905</c:v>
                </c:pt>
                <c:pt idx="41">
                  <c:v>952.95416666667006</c:v>
                </c:pt>
                <c:pt idx="42">
                  <c:v>1043.8555555555577</c:v>
                </c:pt>
                <c:pt idx="43">
                  <c:v>1120.8875000000044</c:v>
                </c:pt>
                <c:pt idx="44">
                  <c:v>1139.0604166666672</c:v>
                </c:pt>
                <c:pt idx="45">
                  <c:v>1142.0145833333372</c:v>
                </c:pt>
                <c:pt idx="46">
                  <c:v>1147.0194444444496</c:v>
                </c:pt>
                <c:pt idx="47">
                  <c:v>1155.0006944444467</c:v>
                </c:pt>
                <c:pt idx="48">
                  <c:v>1212.0576388888949</c:v>
                </c:pt>
                <c:pt idx="49">
                  <c:v>1237.0145833333372</c:v>
                </c:pt>
                <c:pt idx="50">
                  <c:v>2407.0145833333372</c:v>
                </c:pt>
                <c:pt idx="51">
                  <c:v>2408.027777777781</c:v>
                </c:pt>
                <c:pt idx="52">
                  <c:v>2414.8777777777796</c:v>
                </c:pt>
              </c:numCache>
            </c:numRef>
          </c:xVal>
          <c:yVal>
            <c:numRef>
              <c:f>'samples without priming aerob'!$AH$2728:$AH$2780</c:f>
              <c:numCache>
                <c:formatCode>0.0</c:formatCode>
                <c:ptCount val="53"/>
                <c:pt idx="0">
                  <c:v>0</c:v>
                </c:pt>
                <c:pt idx="1">
                  <c:v>0.56636090145481621</c:v>
                </c:pt>
                <c:pt idx="2">
                  <c:v>2.2073296631030743</c:v>
                </c:pt>
                <c:pt idx="3">
                  <c:v>3.7789963683385497</c:v>
                </c:pt>
                <c:pt idx="4">
                  <c:v>4.0880720002452646</c:v>
                </c:pt>
                <c:pt idx="5">
                  <c:v>4.6588961547914831</c:v>
                </c:pt>
                <c:pt idx="6">
                  <c:v>7.8601819001187794</c:v>
                </c:pt>
                <c:pt idx="7">
                  <c:v>8.6835058438210577</c:v>
                </c:pt>
                <c:pt idx="8">
                  <c:v>10.830095526980546</c:v>
                </c:pt>
                <c:pt idx="9">
                  <c:v>12.008693470057393</c:v>
                </c:pt>
                <c:pt idx="10">
                  <c:v>12.369616761135806</c:v>
                </c:pt>
                <c:pt idx="11">
                  <c:v>13.243025398210035</c:v>
                </c:pt>
                <c:pt idx="12">
                  <c:v>13.133716759471874</c:v>
                </c:pt>
                <c:pt idx="13">
                  <c:v>13.625881806516594</c:v>
                </c:pt>
                <c:pt idx="14">
                  <c:v>15.120469577537389</c:v>
                </c:pt>
                <c:pt idx="15">
                  <c:v>14.693486952275824</c:v>
                </c:pt>
                <c:pt idx="16">
                  <c:v>16.780844225518941</c:v>
                </c:pt>
                <c:pt idx="17">
                  <c:v>17.249528181250191</c:v>
                </c:pt>
                <c:pt idx="18">
                  <c:v>18.191615620539309</c:v>
                </c:pt>
                <c:pt idx="19">
                  <c:v>17.786016126594419</c:v>
                </c:pt>
                <c:pt idx="20">
                  <c:v>18.418987321941493</c:v>
                </c:pt>
                <c:pt idx="21">
                  <c:v>17.675164228002494</c:v>
                </c:pt>
                <c:pt idx="22">
                  <c:v>19.623967219103825</c:v>
                </c:pt>
                <c:pt idx="23">
                  <c:v>19.562219041661145</c:v>
                </c:pt>
                <c:pt idx="24">
                  <c:v>20.497226749616409</c:v>
                </c:pt>
                <c:pt idx="25">
                  <c:v>21.361460328128793</c:v>
                </c:pt>
                <c:pt idx="26">
                  <c:v>21.483748013690494</c:v>
                </c:pt>
                <c:pt idx="27">
                  <c:v>21.484093617284884</c:v>
                </c:pt>
                <c:pt idx="28">
                  <c:v>21.649058927834954</c:v>
                </c:pt>
                <c:pt idx="29">
                  <c:v>24.419413864824971</c:v>
                </c:pt>
                <c:pt idx="30">
                  <c:v>27.15751157180296</c:v>
                </c:pt>
                <c:pt idx="31">
                  <c:v>27.243935592782979</c:v>
                </c:pt>
                <c:pt idx="32">
                  <c:v>32.671162302878344</c:v>
                </c:pt>
                <c:pt idx="33">
                  <c:v>37.306136234459565</c:v>
                </c:pt>
                <c:pt idx="34">
                  <c:v>43.097610927880574</c:v>
                </c:pt>
                <c:pt idx="35">
                  <c:v>43.997768109561548</c:v>
                </c:pt>
                <c:pt idx="36">
                  <c:v>47.239407615145758</c:v>
                </c:pt>
                <c:pt idx="37">
                  <c:v>48.308585312193927</c:v>
                </c:pt>
                <c:pt idx="38">
                  <c:v>50.30259211252099</c:v>
                </c:pt>
                <c:pt idx="39">
                  <c:v>52.172998084943615</c:v>
                </c:pt>
                <c:pt idx="40">
                  <c:v>54.286921741468959</c:v>
                </c:pt>
                <c:pt idx="41">
                  <c:v>61.361973171086397</c:v>
                </c:pt>
                <c:pt idx="42">
                  <c:v>66.492427574955428</c:v>
                </c:pt>
                <c:pt idx="43">
                  <c:v>69.484489147173193</c:v>
                </c:pt>
                <c:pt idx="44">
                  <c:v>70.53777573902407</c:v>
                </c:pt>
                <c:pt idx="45">
                  <c:v>73.061606570454316</c:v>
                </c:pt>
                <c:pt idx="46">
                  <c:v>73.555825642987656</c:v>
                </c:pt>
                <c:pt idx="47">
                  <c:v>74.124275620615023</c:v>
                </c:pt>
                <c:pt idx="48">
                  <c:v>70.597382199199004</c:v>
                </c:pt>
                <c:pt idx="49">
                  <c:v>77.481833515564588</c:v>
                </c:pt>
                <c:pt idx="50">
                  <c:v>113.64221914921862</c:v>
                </c:pt>
                <c:pt idx="51">
                  <c:v>113.64221914921862</c:v>
                </c:pt>
                <c:pt idx="52">
                  <c:v>114.30427151234144</c:v>
                </c:pt>
              </c:numCache>
            </c:numRef>
          </c:yVal>
          <c:smooth val="0"/>
          <c:extLst>
            <c:ext xmlns:c16="http://schemas.microsoft.com/office/drawing/2014/chart" uri="{C3380CC4-5D6E-409C-BE32-E72D297353CC}">
              <c16:uniqueId val="{00000000-2156-4FB2-B150-3F3764C6E7CC}"/>
            </c:ext>
          </c:extLst>
        </c:ser>
        <c:dLbls>
          <c:showLegendKey val="0"/>
          <c:showVal val="0"/>
          <c:showCatName val="0"/>
          <c:showSerName val="0"/>
          <c:showPercent val="0"/>
          <c:showBubbleSize val="0"/>
        </c:dLbls>
        <c:axId val="216802816"/>
        <c:axId val="216804352"/>
      </c:scatterChart>
      <c:valAx>
        <c:axId val="216802816"/>
        <c:scaling>
          <c:orientation val="minMax"/>
        </c:scaling>
        <c:delete val="0"/>
        <c:axPos val="b"/>
        <c:numFmt formatCode="0" sourceLinked="1"/>
        <c:majorTickMark val="out"/>
        <c:minorTickMark val="none"/>
        <c:tickLblPos val="nextTo"/>
        <c:crossAx val="216804352"/>
        <c:crosses val="autoZero"/>
        <c:crossBetween val="midCat"/>
      </c:valAx>
      <c:valAx>
        <c:axId val="216804352"/>
        <c:scaling>
          <c:orientation val="minMax"/>
        </c:scaling>
        <c:delete val="0"/>
        <c:axPos val="l"/>
        <c:numFmt formatCode="0.0" sourceLinked="1"/>
        <c:majorTickMark val="out"/>
        <c:minorTickMark val="none"/>
        <c:tickLblPos val="nextTo"/>
        <c:crossAx val="21680281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aerob'!$F$2795:$F$2847</c:f>
              <c:numCache>
                <c:formatCode>0</c:formatCode>
                <c:ptCount val="53"/>
                <c:pt idx="1">
                  <c:v>1</c:v>
                </c:pt>
                <c:pt idx="2">
                  <c:v>6.9541666666700621</c:v>
                </c:pt>
                <c:pt idx="3">
                  <c:v>12.946527777778101</c:v>
                </c:pt>
                <c:pt idx="4">
                  <c:v>17.070138888891961</c:v>
                </c:pt>
                <c:pt idx="5">
                  <c:v>24.11250000000291</c:v>
                </c:pt>
                <c:pt idx="6">
                  <c:v>42.759027777778101</c:v>
                </c:pt>
                <c:pt idx="7">
                  <c:v>54.929166666668607</c:v>
                </c:pt>
                <c:pt idx="8">
                  <c:v>68.856944444443798</c:v>
                </c:pt>
                <c:pt idx="9">
                  <c:v>78.73750000000291</c:v>
                </c:pt>
                <c:pt idx="10">
                  <c:v>83.870833333334303</c:v>
                </c:pt>
                <c:pt idx="11">
                  <c:v>90.882638888891961</c:v>
                </c:pt>
                <c:pt idx="12">
                  <c:v>97.978472222224809</c:v>
                </c:pt>
                <c:pt idx="13">
                  <c:v>104.90763888889342</c:v>
                </c:pt>
                <c:pt idx="14">
                  <c:v>113.84305555555329</c:v>
                </c:pt>
                <c:pt idx="15">
                  <c:v>120.87083327546134</c:v>
                </c:pt>
                <c:pt idx="16">
                  <c:v>130.85763888889051</c:v>
                </c:pt>
                <c:pt idx="17">
                  <c:v>140.92708333333576</c:v>
                </c:pt>
                <c:pt idx="18">
                  <c:v>147.88333333333139</c:v>
                </c:pt>
                <c:pt idx="19">
                  <c:v>154.87847222222626</c:v>
                </c:pt>
                <c:pt idx="20">
                  <c:v>161.8347222222219</c:v>
                </c:pt>
                <c:pt idx="21">
                  <c:v>168.9423611111124</c:v>
                </c:pt>
                <c:pt idx="22">
                  <c:v>175.85902777777665</c:v>
                </c:pt>
                <c:pt idx="23">
                  <c:v>181.8256944444438</c:v>
                </c:pt>
                <c:pt idx="24">
                  <c:v>188.80138888888905</c:v>
                </c:pt>
                <c:pt idx="25">
                  <c:v>195.79305555555766</c:v>
                </c:pt>
                <c:pt idx="26">
                  <c:v>202.80902777778101</c:v>
                </c:pt>
                <c:pt idx="27">
                  <c:v>209.84097222222044</c:v>
                </c:pt>
                <c:pt idx="28">
                  <c:v>217.79166666666424</c:v>
                </c:pt>
                <c:pt idx="29">
                  <c:v>260.78333333333285</c:v>
                </c:pt>
                <c:pt idx="30">
                  <c:v>288.75555555555911</c:v>
                </c:pt>
                <c:pt idx="31">
                  <c:v>302.75555555555911</c:v>
                </c:pt>
                <c:pt idx="32">
                  <c:v>389.9284722222219</c:v>
                </c:pt>
                <c:pt idx="33">
                  <c:v>462.95000000000437</c:v>
                </c:pt>
                <c:pt idx="34">
                  <c:v>635.8798611111124</c:v>
                </c:pt>
                <c:pt idx="35">
                  <c:v>711.875</c:v>
                </c:pt>
                <c:pt idx="36">
                  <c:v>729.82777777777665</c:v>
                </c:pt>
                <c:pt idx="37">
                  <c:v>735.86319444444234</c:v>
                </c:pt>
                <c:pt idx="38">
                  <c:v>756.81041666666715</c:v>
                </c:pt>
                <c:pt idx="39">
                  <c:v>796.86111111110949</c:v>
                </c:pt>
                <c:pt idx="40">
                  <c:v>852.86388888888905</c:v>
                </c:pt>
                <c:pt idx="41">
                  <c:v>952.90347222222044</c:v>
                </c:pt>
                <c:pt idx="42">
                  <c:v>1043.8701388888876</c:v>
                </c:pt>
                <c:pt idx="43">
                  <c:v>1120.8576388888905</c:v>
                </c:pt>
                <c:pt idx="44">
                  <c:v>1139.7131944444482</c:v>
                </c:pt>
                <c:pt idx="45">
                  <c:v>1141.9527777777766</c:v>
                </c:pt>
                <c:pt idx="46">
                  <c:v>1147.6944444444453</c:v>
                </c:pt>
                <c:pt idx="47">
                  <c:v>1154.9354166666672</c:v>
                </c:pt>
                <c:pt idx="48">
                  <c:v>1215.7902777777781</c:v>
                </c:pt>
                <c:pt idx="49">
                  <c:v>1236.9437499999985</c:v>
                </c:pt>
                <c:pt idx="50">
                  <c:v>2406.9222222222234</c:v>
                </c:pt>
                <c:pt idx="51">
                  <c:v>2407.9368055555533</c:v>
                </c:pt>
                <c:pt idx="52">
                  <c:v>2414.7854166666657</c:v>
                </c:pt>
              </c:numCache>
            </c:numRef>
          </c:xVal>
          <c:yVal>
            <c:numRef>
              <c:f>'samples without priming aerob'!$AH$2795:$AH$2847</c:f>
              <c:numCache>
                <c:formatCode>0.0</c:formatCode>
                <c:ptCount val="53"/>
                <c:pt idx="0">
                  <c:v>0</c:v>
                </c:pt>
                <c:pt idx="1">
                  <c:v>2.520055398491162</c:v>
                </c:pt>
                <c:pt idx="2">
                  <c:v>4.6075961976953295</c:v>
                </c:pt>
                <c:pt idx="3">
                  <c:v>6.303788420962432</c:v>
                </c:pt>
                <c:pt idx="4">
                  <c:v>8.2378559996584908</c:v>
                </c:pt>
                <c:pt idx="5">
                  <c:v>10.740532747791065</c:v>
                </c:pt>
                <c:pt idx="6">
                  <c:v>17.646658165548271</c:v>
                </c:pt>
                <c:pt idx="7">
                  <c:v>20.4790153458076</c:v>
                </c:pt>
                <c:pt idx="8">
                  <c:v>21.471089072850894</c:v>
                </c:pt>
                <c:pt idx="9">
                  <c:v>24.348038743261387</c:v>
                </c:pt>
                <c:pt idx="10">
                  <c:v>25.375707663643954</c:v>
                </c:pt>
                <c:pt idx="11">
                  <c:v>26.232023089167452</c:v>
                </c:pt>
                <c:pt idx="12">
                  <c:v>25.71526890562026</c:v>
                </c:pt>
                <c:pt idx="13">
                  <c:v>27.504882032322737</c:v>
                </c:pt>
                <c:pt idx="14">
                  <c:v>29.387414821738318</c:v>
                </c:pt>
                <c:pt idx="15">
                  <c:v>29.937040748163181</c:v>
                </c:pt>
                <c:pt idx="16">
                  <c:v>32.338106107091193</c:v>
                </c:pt>
                <c:pt idx="17">
                  <c:v>34.054212773421185</c:v>
                </c:pt>
                <c:pt idx="18">
                  <c:v>33.89208869063215</c:v>
                </c:pt>
                <c:pt idx="19">
                  <c:v>34.409957318006619</c:v>
                </c:pt>
                <c:pt idx="20">
                  <c:v>35.753964178790483</c:v>
                </c:pt>
                <c:pt idx="21">
                  <c:v>36.886333106854345</c:v>
                </c:pt>
                <c:pt idx="22">
                  <c:v>37.246377508261254</c:v>
                </c:pt>
                <c:pt idx="23">
                  <c:v>37.945116286027144</c:v>
                </c:pt>
                <c:pt idx="24">
                  <c:v>38.722189203803538</c:v>
                </c:pt>
                <c:pt idx="25">
                  <c:v>40.487447705899712</c:v>
                </c:pt>
                <c:pt idx="26">
                  <c:v>42.336490472297925</c:v>
                </c:pt>
                <c:pt idx="27">
                  <c:v>40.019330169938911</c:v>
                </c:pt>
                <c:pt idx="28">
                  <c:v>44.195852912468091</c:v>
                </c:pt>
                <c:pt idx="29">
                  <c:v>46.854050644330648</c:v>
                </c:pt>
                <c:pt idx="30">
                  <c:v>50.072761737922811</c:v>
                </c:pt>
                <c:pt idx="31">
                  <c:v>50.498439430997678</c:v>
                </c:pt>
                <c:pt idx="32">
                  <c:v>57.991762482722763</c:v>
                </c:pt>
                <c:pt idx="33">
                  <c:v>69.492431200170188</c:v>
                </c:pt>
                <c:pt idx="34">
                  <c:v>79.207796278171969</c:v>
                </c:pt>
                <c:pt idx="35">
                  <c:v>82.244006163356133</c:v>
                </c:pt>
                <c:pt idx="36">
                  <c:v>91.688354012602531</c:v>
                </c:pt>
                <c:pt idx="37">
                  <c:v>95.16164273655113</c:v>
                </c:pt>
                <c:pt idx="38">
                  <c:v>96.662026346768528</c:v>
                </c:pt>
                <c:pt idx="39">
                  <c:v>98.219095154405295</c:v>
                </c:pt>
                <c:pt idx="40">
                  <c:v>100.92518399801568</c:v>
                </c:pt>
                <c:pt idx="41">
                  <c:v>110.62845207619574</c:v>
                </c:pt>
                <c:pt idx="42">
                  <c:v>119.90050838381646</c:v>
                </c:pt>
                <c:pt idx="43">
                  <c:v>121.31345619686621</c:v>
                </c:pt>
                <c:pt idx="44">
                  <c:v>122.94755530591587</c:v>
                </c:pt>
                <c:pt idx="45">
                  <c:v>129.34535872040155</c:v>
                </c:pt>
                <c:pt idx="46">
                  <c:v>131.11978410204338</c:v>
                </c:pt>
                <c:pt idx="47">
                  <c:v>132.15283770032545</c:v>
                </c:pt>
                <c:pt idx="48">
                  <c:v>135.09585691211785</c:v>
                </c:pt>
                <c:pt idx="49">
                  <c:v>136.21663566901663</c:v>
                </c:pt>
                <c:pt idx="50">
                  <c:v>164.14527179074128</c:v>
                </c:pt>
                <c:pt idx="51">
                  <c:v>164.14527179074128</c:v>
                </c:pt>
                <c:pt idx="52">
                  <c:v>165.35533208641067</c:v>
                </c:pt>
              </c:numCache>
            </c:numRef>
          </c:yVal>
          <c:smooth val="0"/>
          <c:extLst>
            <c:ext xmlns:c16="http://schemas.microsoft.com/office/drawing/2014/chart" uri="{C3380CC4-5D6E-409C-BE32-E72D297353CC}">
              <c16:uniqueId val="{00000000-3104-4BCF-9A52-E0CD06C05F67}"/>
            </c:ext>
          </c:extLst>
        </c:ser>
        <c:dLbls>
          <c:showLegendKey val="0"/>
          <c:showVal val="0"/>
          <c:showCatName val="0"/>
          <c:showSerName val="0"/>
          <c:showPercent val="0"/>
          <c:showBubbleSize val="0"/>
        </c:dLbls>
        <c:axId val="216819968"/>
        <c:axId val="216825856"/>
      </c:scatterChart>
      <c:valAx>
        <c:axId val="216819968"/>
        <c:scaling>
          <c:orientation val="minMax"/>
        </c:scaling>
        <c:delete val="0"/>
        <c:axPos val="b"/>
        <c:numFmt formatCode="0" sourceLinked="1"/>
        <c:majorTickMark val="out"/>
        <c:minorTickMark val="none"/>
        <c:tickLblPos val="nextTo"/>
        <c:crossAx val="216825856"/>
        <c:crosses val="autoZero"/>
        <c:crossBetween val="midCat"/>
      </c:valAx>
      <c:valAx>
        <c:axId val="216825856"/>
        <c:scaling>
          <c:orientation val="minMax"/>
        </c:scaling>
        <c:delete val="0"/>
        <c:axPos val="l"/>
        <c:numFmt formatCode="0.0" sourceLinked="1"/>
        <c:majorTickMark val="out"/>
        <c:minorTickMark val="none"/>
        <c:tickLblPos val="nextTo"/>
        <c:crossAx val="21681996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aerob'!$F$2861:$F$2913</c:f>
              <c:numCache>
                <c:formatCode>0</c:formatCode>
                <c:ptCount val="53"/>
                <c:pt idx="1">
                  <c:v>1</c:v>
                </c:pt>
                <c:pt idx="2">
                  <c:v>6.9541666666700621</c:v>
                </c:pt>
                <c:pt idx="3">
                  <c:v>12.946527777778101</c:v>
                </c:pt>
                <c:pt idx="4">
                  <c:v>17.070138888891961</c:v>
                </c:pt>
                <c:pt idx="5">
                  <c:v>24.11250000000291</c:v>
                </c:pt>
                <c:pt idx="6">
                  <c:v>42.759027777778101</c:v>
                </c:pt>
                <c:pt idx="7">
                  <c:v>54.929166666668607</c:v>
                </c:pt>
                <c:pt idx="8">
                  <c:v>68.857638888890506</c:v>
                </c:pt>
                <c:pt idx="9">
                  <c:v>78.738194444449618</c:v>
                </c:pt>
                <c:pt idx="10">
                  <c:v>83.872222222220444</c:v>
                </c:pt>
                <c:pt idx="11">
                  <c:v>90.883333333331393</c:v>
                </c:pt>
                <c:pt idx="12">
                  <c:v>97.978472222224809</c:v>
                </c:pt>
                <c:pt idx="13">
                  <c:v>104.90833333333285</c:v>
                </c:pt>
                <c:pt idx="14">
                  <c:v>113.84305555556057</c:v>
                </c:pt>
                <c:pt idx="15">
                  <c:v>119.8708333333343</c:v>
                </c:pt>
                <c:pt idx="16">
                  <c:v>130.85833333333721</c:v>
                </c:pt>
                <c:pt idx="17">
                  <c:v>140.92777777778247</c:v>
                </c:pt>
                <c:pt idx="18">
                  <c:v>147.8840277777781</c:v>
                </c:pt>
                <c:pt idx="19">
                  <c:v>154.87847222222626</c:v>
                </c:pt>
                <c:pt idx="20">
                  <c:v>161.83541666666861</c:v>
                </c:pt>
                <c:pt idx="21">
                  <c:v>168.9104166666657</c:v>
                </c:pt>
                <c:pt idx="22">
                  <c:v>175.85902777777665</c:v>
                </c:pt>
                <c:pt idx="23">
                  <c:v>181.82638888889051</c:v>
                </c:pt>
                <c:pt idx="24">
                  <c:v>188.80138888888905</c:v>
                </c:pt>
                <c:pt idx="25">
                  <c:v>195.79305555555766</c:v>
                </c:pt>
                <c:pt idx="26">
                  <c:v>202.80972222222044</c:v>
                </c:pt>
                <c:pt idx="27">
                  <c:v>209.84097222222044</c:v>
                </c:pt>
                <c:pt idx="28">
                  <c:v>217.78749999999854</c:v>
                </c:pt>
                <c:pt idx="29">
                  <c:v>260.78333333333285</c:v>
                </c:pt>
                <c:pt idx="30">
                  <c:v>288.75555555555911</c:v>
                </c:pt>
                <c:pt idx="31">
                  <c:v>302.75624999999854</c:v>
                </c:pt>
                <c:pt idx="32">
                  <c:v>389.9284722222219</c:v>
                </c:pt>
                <c:pt idx="33">
                  <c:v>462.94930555555766</c:v>
                </c:pt>
                <c:pt idx="34">
                  <c:v>635.8798611111124</c:v>
                </c:pt>
                <c:pt idx="35">
                  <c:v>711.875</c:v>
                </c:pt>
                <c:pt idx="36">
                  <c:v>729.82777777777665</c:v>
                </c:pt>
                <c:pt idx="37">
                  <c:v>735.86458333333576</c:v>
                </c:pt>
                <c:pt idx="38">
                  <c:v>756.81041666666715</c:v>
                </c:pt>
                <c:pt idx="39">
                  <c:v>796.86111111110949</c:v>
                </c:pt>
                <c:pt idx="40">
                  <c:v>852.86527777778247</c:v>
                </c:pt>
                <c:pt idx="41">
                  <c:v>952.90347222222044</c:v>
                </c:pt>
                <c:pt idx="42">
                  <c:v>1043.8701388888876</c:v>
                </c:pt>
                <c:pt idx="43">
                  <c:v>1120.8590277777766</c:v>
                </c:pt>
                <c:pt idx="44">
                  <c:v>1139.7138888888876</c:v>
                </c:pt>
                <c:pt idx="45">
                  <c:v>1141.9527777777766</c:v>
                </c:pt>
                <c:pt idx="46">
                  <c:v>1147.695138888892</c:v>
                </c:pt>
                <c:pt idx="47">
                  <c:v>1154.9354166666672</c:v>
                </c:pt>
                <c:pt idx="48">
                  <c:v>1215.7895833333314</c:v>
                </c:pt>
                <c:pt idx="49">
                  <c:v>1236.9437499999985</c:v>
                </c:pt>
                <c:pt idx="50">
                  <c:v>2406.9222222222234</c:v>
                </c:pt>
                <c:pt idx="51">
                  <c:v>2407.9375</c:v>
                </c:pt>
                <c:pt idx="52">
                  <c:v>2414.7847222222263</c:v>
                </c:pt>
              </c:numCache>
            </c:numRef>
          </c:xVal>
          <c:yVal>
            <c:numRef>
              <c:f>'samples without priming aerob'!$AH$2861:$AH$2913</c:f>
              <c:numCache>
                <c:formatCode>0.0</c:formatCode>
                <c:ptCount val="53"/>
                <c:pt idx="0">
                  <c:v>0</c:v>
                </c:pt>
                <c:pt idx="1">
                  <c:v>2.5783267968920995</c:v>
                </c:pt>
                <c:pt idx="2">
                  <c:v>4.5952155115091244</c:v>
                </c:pt>
                <c:pt idx="3">
                  <c:v>6.4554815183433307</c:v>
                </c:pt>
                <c:pt idx="4">
                  <c:v>7.8272571563935793</c:v>
                </c:pt>
                <c:pt idx="5">
                  <c:v>11.855073301312341</c:v>
                </c:pt>
                <c:pt idx="6">
                  <c:v>18.98726740630806</c:v>
                </c:pt>
                <c:pt idx="7">
                  <c:v>20.855580875054592</c:v>
                </c:pt>
                <c:pt idx="8">
                  <c:v>22.869427146074539</c:v>
                </c:pt>
                <c:pt idx="9">
                  <c:v>25.396856626137033</c:v>
                </c:pt>
                <c:pt idx="10">
                  <c:v>26.505359792643183</c:v>
                </c:pt>
                <c:pt idx="11">
                  <c:v>28.228694136293729</c:v>
                </c:pt>
                <c:pt idx="12">
                  <c:v>27.41542512775079</c:v>
                </c:pt>
                <c:pt idx="13">
                  <c:v>29.191556832210949</c:v>
                </c:pt>
                <c:pt idx="14">
                  <c:v>31.509943581661556</c:v>
                </c:pt>
                <c:pt idx="15">
                  <c:v>31.844355410692437</c:v>
                </c:pt>
                <c:pt idx="16">
                  <c:v>32.074128546151037</c:v>
                </c:pt>
                <c:pt idx="17">
                  <c:v>36.387595031005951</c:v>
                </c:pt>
                <c:pt idx="18">
                  <c:v>36.956902163147618</c:v>
                </c:pt>
                <c:pt idx="19">
                  <c:v>37.461741945581927</c:v>
                </c:pt>
                <c:pt idx="20">
                  <c:v>38.023962654447025</c:v>
                </c:pt>
                <c:pt idx="21">
                  <c:v>40.948422736616969</c:v>
                </c:pt>
                <c:pt idx="22">
                  <c:v>39.952429930603358</c:v>
                </c:pt>
                <c:pt idx="23">
                  <c:v>42.189578818837802</c:v>
                </c:pt>
                <c:pt idx="24">
                  <c:v>43.439939362713162</c:v>
                </c:pt>
                <c:pt idx="25">
                  <c:v>43.725991353165597</c:v>
                </c:pt>
                <c:pt idx="26">
                  <c:v>43.412762930817763</c:v>
                </c:pt>
                <c:pt idx="27">
                  <c:v>44.668811448724014</c:v>
                </c:pt>
                <c:pt idx="28">
                  <c:v>48.646061580054791</c:v>
                </c:pt>
                <c:pt idx="29">
                  <c:v>52.816892150582767</c:v>
                </c:pt>
                <c:pt idx="30">
                  <c:v>56.690810055797641</c:v>
                </c:pt>
                <c:pt idx="31">
                  <c:v>56.981302286751315</c:v>
                </c:pt>
                <c:pt idx="32">
                  <c:v>69.105903948051917</c:v>
                </c:pt>
                <c:pt idx="33">
                  <c:v>80.891835598078472</c:v>
                </c:pt>
                <c:pt idx="34">
                  <c:v>88.264974246216354</c:v>
                </c:pt>
                <c:pt idx="35">
                  <c:v>87.468227850002407</c:v>
                </c:pt>
                <c:pt idx="36">
                  <c:v>99.085109205258917</c:v>
                </c:pt>
                <c:pt idx="37">
                  <c:v>101.98708162695635</c:v>
                </c:pt>
                <c:pt idx="38">
                  <c:v>105.48681353690807</c:v>
                </c:pt>
                <c:pt idx="39">
                  <c:v>106.91882192404006</c:v>
                </c:pt>
                <c:pt idx="40">
                  <c:v>110.67176596249617</c:v>
                </c:pt>
                <c:pt idx="41">
                  <c:v>122.85178641651109</c:v>
                </c:pt>
                <c:pt idx="42">
                  <c:v>134.54321459989455</c:v>
                </c:pt>
                <c:pt idx="43">
                  <c:v>137.08118241123856</c:v>
                </c:pt>
                <c:pt idx="44">
                  <c:v>138.78076747154461</c:v>
                </c:pt>
                <c:pt idx="45">
                  <c:v>146.88262202917505</c:v>
                </c:pt>
                <c:pt idx="46">
                  <c:v>149.45110303185425</c:v>
                </c:pt>
                <c:pt idx="47">
                  <c:v>149.7531161656452</c:v>
                </c:pt>
                <c:pt idx="48">
                  <c:v>153.81297450746194</c:v>
                </c:pt>
                <c:pt idx="49">
                  <c:v>156.02178742655275</c:v>
                </c:pt>
                <c:pt idx="50">
                  <c:v>187.19309851958843</c:v>
                </c:pt>
                <c:pt idx="51">
                  <c:v>187.19309851958843</c:v>
                </c:pt>
                <c:pt idx="52">
                  <c:v>188.75813712632126</c:v>
                </c:pt>
              </c:numCache>
            </c:numRef>
          </c:yVal>
          <c:smooth val="0"/>
          <c:extLst>
            <c:ext xmlns:c16="http://schemas.microsoft.com/office/drawing/2014/chart" uri="{C3380CC4-5D6E-409C-BE32-E72D297353CC}">
              <c16:uniqueId val="{00000000-C42C-471B-BACD-6022A2479142}"/>
            </c:ext>
          </c:extLst>
        </c:ser>
        <c:dLbls>
          <c:showLegendKey val="0"/>
          <c:showVal val="0"/>
          <c:showCatName val="0"/>
          <c:showSerName val="0"/>
          <c:showPercent val="0"/>
          <c:showBubbleSize val="0"/>
        </c:dLbls>
        <c:axId val="216927616"/>
        <c:axId val="216933504"/>
      </c:scatterChart>
      <c:valAx>
        <c:axId val="216927616"/>
        <c:scaling>
          <c:orientation val="minMax"/>
        </c:scaling>
        <c:delete val="0"/>
        <c:axPos val="b"/>
        <c:numFmt formatCode="0" sourceLinked="1"/>
        <c:majorTickMark val="out"/>
        <c:minorTickMark val="none"/>
        <c:tickLblPos val="nextTo"/>
        <c:crossAx val="216933504"/>
        <c:crosses val="autoZero"/>
        <c:crossBetween val="midCat"/>
      </c:valAx>
      <c:valAx>
        <c:axId val="216933504"/>
        <c:scaling>
          <c:orientation val="minMax"/>
        </c:scaling>
        <c:delete val="0"/>
        <c:axPos val="l"/>
        <c:numFmt formatCode="0.0" sourceLinked="1"/>
        <c:majorTickMark val="out"/>
        <c:minorTickMark val="none"/>
        <c:tickLblPos val="nextTo"/>
        <c:crossAx val="21692761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aerob'!$F$2929:$F$2966</c:f>
              <c:numCache>
                <c:formatCode>0</c:formatCode>
                <c:ptCount val="38"/>
                <c:pt idx="0">
                  <c:v>1</c:v>
                </c:pt>
                <c:pt idx="1">
                  <c:v>6.2666666666627862</c:v>
                </c:pt>
                <c:pt idx="2">
                  <c:v>12.242361111108039</c:v>
                </c:pt>
                <c:pt idx="3">
                  <c:v>16.365277777775191</c:v>
                </c:pt>
                <c:pt idx="4">
                  <c:v>23.406944444439432</c:v>
                </c:pt>
                <c:pt idx="5">
                  <c:v>42.038888888884685</c:v>
                </c:pt>
                <c:pt idx="6">
                  <c:v>54.211805555554747</c:v>
                </c:pt>
                <c:pt idx="7">
                  <c:v>68.133333333331393</c:v>
                </c:pt>
                <c:pt idx="8">
                  <c:v>78.016666666662786</c:v>
                </c:pt>
                <c:pt idx="9">
                  <c:v>83.160416666665697</c:v>
                </c:pt>
                <c:pt idx="10">
                  <c:v>90.177083333328483</c:v>
                </c:pt>
                <c:pt idx="11">
                  <c:v>97.260416666664241</c:v>
                </c:pt>
                <c:pt idx="12">
                  <c:v>104.1875</c:v>
                </c:pt>
                <c:pt idx="13">
                  <c:v>113.11944444444089</c:v>
                </c:pt>
                <c:pt idx="14">
                  <c:v>119.1472222222219</c:v>
                </c:pt>
                <c:pt idx="15">
                  <c:v>130.1340277777781</c:v>
                </c:pt>
                <c:pt idx="16">
                  <c:v>140.20416666666279</c:v>
                </c:pt>
                <c:pt idx="17">
                  <c:v>147.16180555555184</c:v>
                </c:pt>
                <c:pt idx="18">
                  <c:v>154.15555555555329</c:v>
                </c:pt>
                <c:pt idx="19">
                  <c:v>161.11388888888905</c:v>
                </c:pt>
                <c:pt idx="20">
                  <c:v>168.19791666666424</c:v>
                </c:pt>
                <c:pt idx="21">
                  <c:v>175.13541666666424</c:v>
                </c:pt>
                <c:pt idx="22">
                  <c:v>181.1027777777781</c:v>
                </c:pt>
                <c:pt idx="23">
                  <c:v>188.07777777777665</c:v>
                </c:pt>
                <c:pt idx="24">
                  <c:v>195.06874999999854</c:v>
                </c:pt>
                <c:pt idx="25">
                  <c:v>202.08541666666133</c:v>
                </c:pt>
                <c:pt idx="26">
                  <c:v>209.1201388888876</c:v>
                </c:pt>
                <c:pt idx="27">
                  <c:v>217.06597222221899</c:v>
                </c:pt>
                <c:pt idx="28">
                  <c:v>260.06041666666715</c:v>
                </c:pt>
                <c:pt idx="29">
                  <c:v>288.03263888888614</c:v>
                </c:pt>
                <c:pt idx="30">
                  <c:v>302.03333333333285</c:v>
                </c:pt>
                <c:pt idx="31">
                  <c:v>389.22013888888614</c:v>
                </c:pt>
                <c:pt idx="32">
                  <c:v>462.2277777777781</c:v>
                </c:pt>
                <c:pt idx="33">
                  <c:v>635.15625</c:v>
                </c:pt>
                <c:pt idx="34">
                  <c:v>711.15069444444089</c:v>
                </c:pt>
                <c:pt idx="35">
                  <c:v>2406.1888888888861</c:v>
                </c:pt>
                <c:pt idx="36">
                  <c:v>2407.1999999999971</c:v>
                </c:pt>
                <c:pt idx="37">
                  <c:v>2414.0465277777766</c:v>
                </c:pt>
              </c:numCache>
            </c:numRef>
          </c:xVal>
          <c:yVal>
            <c:numRef>
              <c:f>'samples without priming aerob'!$AH$2929:$AH$2966</c:f>
              <c:numCache>
                <c:formatCode>0.0</c:formatCode>
                <c:ptCount val="38"/>
                <c:pt idx="0">
                  <c:v>3.9966751806053504</c:v>
                </c:pt>
                <c:pt idx="1">
                  <c:v>5.526839240404442</c:v>
                </c:pt>
                <c:pt idx="2">
                  <c:v>6.8725995349516102</c:v>
                </c:pt>
                <c:pt idx="3">
                  <c:v>7.0705933310574069</c:v>
                </c:pt>
                <c:pt idx="4">
                  <c:v>7.5891197024492216</c:v>
                </c:pt>
                <c:pt idx="5">
                  <c:v>10.252272788912853</c:v>
                </c:pt>
                <c:pt idx="6">
                  <c:v>10.231352405087152</c:v>
                </c:pt>
                <c:pt idx="7">
                  <c:v>10.775560422182373</c:v>
                </c:pt>
                <c:pt idx="8">
                  <c:v>11.09779139675711</c:v>
                </c:pt>
                <c:pt idx="9">
                  <c:v>11.90623864123917</c:v>
                </c:pt>
                <c:pt idx="10">
                  <c:v>11.98231529645818</c:v>
                </c:pt>
                <c:pt idx="11">
                  <c:v>11.950917078944546</c:v>
                </c:pt>
                <c:pt idx="12">
                  <c:v>11.55173529584264</c:v>
                </c:pt>
                <c:pt idx="13">
                  <c:v>12.671177237023688</c:v>
                </c:pt>
                <c:pt idx="14">
                  <c:v>12.855305147293238</c:v>
                </c:pt>
                <c:pt idx="15">
                  <c:v>13.240806676272834</c:v>
                </c:pt>
                <c:pt idx="16">
                  <c:v>13.478320929850026</c:v>
                </c:pt>
                <c:pt idx="17">
                  <c:v>13.848765951049174</c:v>
                </c:pt>
                <c:pt idx="18">
                  <c:v>13.59994521100632</c:v>
                </c:pt>
                <c:pt idx="19">
                  <c:v>14.210245280006291</c:v>
                </c:pt>
                <c:pt idx="20">
                  <c:v>14.23921462622955</c:v>
                </c:pt>
                <c:pt idx="21">
                  <c:v>14.252889850427202</c:v>
                </c:pt>
                <c:pt idx="22">
                  <c:v>14.628167500484384</c:v>
                </c:pt>
                <c:pt idx="23">
                  <c:v>15.717005611773008</c:v>
                </c:pt>
                <c:pt idx="24">
                  <c:v>15.494447431536091</c:v>
                </c:pt>
                <c:pt idx="25">
                  <c:v>15.115150800388323</c:v>
                </c:pt>
                <c:pt idx="26">
                  <c:v>16.354660341567076</c:v>
                </c:pt>
                <c:pt idx="27">
                  <c:v>16.93025667511581</c:v>
                </c:pt>
                <c:pt idx="28">
                  <c:v>17.373355993079123</c:v>
                </c:pt>
                <c:pt idx="29">
                  <c:v>18.780546113713026</c:v>
                </c:pt>
                <c:pt idx="30">
                  <c:v>18.578160889462541</c:v>
                </c:pt>
                <c:pt idx="31">
                  <c:v>19.507661404718757</c:v>
                </c:pt>
                <c:pt idx="32">
                  <c:v>23.169573231188114</c:v>
                </c:pt>
                <c:pt idx="33">
                  <c:v>21.165566358469491</c:v>
                </c:pt>
                <c:pt idx="34">
                  <c:v>21.671926590928901</c:v>
                </c:pt>
                <c:pt idx="35">
                  <c:v>27.101426047539174</c:v>
                </c:pt>
                <c:pt idx="36">
                  <c:v>27.101426047539174</c:v>
                </c:pt>
                <c:pt idx="37">
                  <c:v>30.763790636657589</c:v>
                </c:pt>
              </c:numCache>
            </c:numRef>
          </c:yVal>
          <c:smooth val="0"/>
          <c:extLst>
            <c:ext xmlns:c16="http://schemas.microsoft.com/office/drawing/2014/chart" uri="{C3380CC4-5D6E-409C-BE32-E72D297353CC}">
              <c16:uniqueId val="{00000000-391C-4C60-BB8C-2377686D9794}"/>
            </c:ext>
          </c:extLst>
        </c:ser>
        <c:dLbls>
          <c:showLegendKey val="0"/>
          <c:showVal val="0"/>
          <c:showCatName val="0"/>
          <c:showSerName val="0"/>
          <c:showPercent val="0"/>
          <c:showBubbleSize val="0"/>
        </c:dLbls>
        <c:axId val="216957696"/>
        <c:axId val="216959232"/>
      </c:scatterChart>
      <c:valAx>
        <c:axId val="216957696"/>
        <c:scaling>
          <c:orientation val="minMax"/>
        </c:scaling>
        <c:delete val="0"/>
        <c:axPos val="b"/>
        <c:numFmt formatCode="0" sourceLinked="1"/>
        <c:majorTickMark val="out"/>
        <c:minorTickMark val="none"/>
        <c:tickLblPos val="nextTo"/>
        <c:crossAx val="216959232"/>
        <c:crosses val="autoZero"/>
        <c:crossBetween val="midCat"/>
      </c:valAx>
      <c:valAx>
        <c:axId val="216959232"/>
        <c:scaling>
          <c:orientation val="minMax"/>
        </c:scaling>
        <c:delete val="0"/>
        <c:axPos val="l"/>
        <c:numFmt formatCode="0.0" sourceLinked="1"/>
        <c:majorTickMark val="out"/>
        <c:minorTickMark val="none"/>
        <c:tickLblPos val="nextTo"/>
        <c:crossAx val="21695769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aerob'!$F$2982:$F$3034</c:f>
              <c:numCache>
                <c:formatCode>0</c:formatCode>
                <c:ptCount val="53"/>
                <c:pt idx="1">
                  <c:v>1</c:v>
                </c:pt>
                <c:pt idx="2">
                  <c:v>6.2666666666627862</c:v>
                </c:pt>
                <c:pt idx="3">
                  <c:v>12.246527777773736</c:v>
                </c:pt>
                <c:pt idx="4">
                  <c:v>16.364583333328483</c:v>
                </c:pt>
                <c:pt idx="5">
                  <c:v>23.406944444439432</c:v>
                </c:pt>
                <c:pt idx="6">
                  <c:v>42.038888888884685</c:v>
                </c:pt>
                <c:pt idx="7">
                  <c:v>67.133333333331393</c:v>
                </c:pt>
                <c:pt idx="8">
                  <c:v>68.133333333331393</c:v>
                </c:pt>
                <c:pt idx="9">
                  <c:v>78.016666666662786</c:v>
                </c:pt>
                <c:pt idx="10">
                  <c:v>83.161111111105129</c:v>
                </c:pt>
                <c:pt idx="11">
                  <c:v>90.172916666662786</c:v>
                </c:pt>
                <c:pt idx="12">
                  <c:v>97.260416666664241</c:v>
                </c:pt>
                <c:pt idx="13">
                  <c:v>104.18819444443943</c:v>
                </c:pt>
                <c:pt idx="14">
                  <c:v>113.11944444444089</c:v>
                </c:pt>
                <c:pt idx="15">
                  <c:v>119.14791666666133</c:v>
                </c:pt>
                <c:pt idx="16">
                  <c:v>130.1340277777781</c:v>
                </c:pt>
                <c:pt idx="17">
                  <c:v>140.20486111110949</c:v>
                </c:pt>
                <c:pt idx="18">
                  <c:v>147.16180555555184</c:v>
                </c:pt>
                <c:pt idx="19">
                  <c:v>154.15555555555329</c:v>
                </c:pt>
                <c:pt idx="20">
                  <c:v>161.11458333332848</c:v>
                </c:pt>
                <c:pt idx="21">
                  <c:v>168.18680555555329</c:v>
                </c:pt>
                <c:pt idx="22">
                  <c:v>175.14513888888905</c:v>
                </c:pt>
                <c:pt idx="23">
                  <c:v>181.1027777777781</c:v>
                </c:pt>
                <c:pt idx="24">
                  <c:v>188.07777777777665</c:v>
                </c:pt>
                <c:pt idx="25">
                  <c:v>195.06944444444525</c:v>
                </c:pt>
                <c:pt idx="26">
                  <c:v>202.08611111110804</c:v>
                </c:pt>
                <c:pt idx="27">
                  <c:v>209.1201388888876</c:v>
                </c:pt>
                <c:pt idx="28">
                  <c:v>217.06597222221899</c:v>
                </c:pt>
                <c:pt idx="29">
                  <c:v>260.06111111110658</c:v>
                </c:pt>
                <c:pt idx="30">
                  <c:v>288.03263888888614</c:v>
                </c:pt>
                <c:pt idx="31">
                  <c:v>302.03402777777228</c:v>
                </c:pt>
                <c:pt idx="32">
                  <c:v>389.22013888888614</c:v>
                </c:pt>
                <c:pt idx="33">
                  <c:v>462.22916666666424</c:v>
                </c:pt>
                <c:pt idx="34">
                  <c:v>635.15625</c:v>
                </c:pt>
                <c:pt idx="35">
                  <c:v>711.14999999999418</c:v>
                </c:pt>
                <c:pt idx="36">
                  <c:v>729.09999999999854</c:v>
                </c:pt>
                <c:pt idx="37">
                  <c:v>735.1381944444438</c:v>
                </c:pt>
                <c:pt idx="38">
                  <c:v>756.0847222222219</c:v>
                </c:pt>
                <c:pt idx="39">
                  <c:v>796.14652777777519</c:v>
                </c:pt>
                <c:pt idx="40">
                  <c:v>852.14236111110949</c:v>
                </c:pt>
                <c:pt idx="41">
                  <c:v>952.18472222222044</c:v>
                </c:pt>
                <c:pt idx="42">
                  <c:v>1043.1423611111095</c:v>
                </c:pt>
                <c:pt idx="43">
                  <c:v>1120.1354166666642</c:v>
                </c:pt>
                <c:pt idx="44">
                  <c:v>1138.9902777777752</c:v>
                </c:pt>
                <c:pt idx="45">
                  <c:v>1141.2354166666628</c:v>
                </c:pt>
                <c:pt idx="46">
                  <c:v>1146.9770833333314</c:v>
                </c:pt>
                <c:pt idx="47">
                  <c:v>1154.2104166666613</c:v>
                </c:pt>
                <c:pt idx="48">
                  <c:v>1215.0631944444394</c:v>
                </c:pt>
                <c:pt idx="49">
                  <c:v>1236.2145833333343</c:v>
                </c:pt>
                <c:pt idx="50">
                  <c:v>2406.1888888888861</c:v>
                </c:pt>
                <c:pt idx="51">
                  <c:v>2407.2013888888832</c:v>
                </c:pt>
                <c:pt idx="52">
                  <c:v>2414.0465277777766</c:v>
                </c:pt>
              </c:numCache>
            </c:numRef>
          </c:xVal>
          <c:yVal>
            <c:numRef>
              <c:f>'samples without priming aerob'!$AH$2982:$AH$3034</c:f>
              <c:numCache>
                <c:formatCode>0.0</c:formatCode>
                <c:ptCount val="53"/>
                <c:pt idx="0">
                  <c:v>0</c:v>
                </c:pt>
                <c:pt idx="1">
                  <c:v>5.9523374570078627</c:v>
                </c:pt>
                <c:pt idx="2">
                  <c:v>8.9705985302599061</c:v>
                </c:pt>
                <c:pt idx="3">
                  <c:v>11.771279943001863</c:v>
                </c:pt>
                <c:pt idx="4">
                  <c:v>14.606221016163303</c:v>
                </c:pt>
                <c:pt idx="5">
                  <c:v>14.609515740139029</c:v>
                </c:pt>
                <c:pt idx="6">
                  <c:v>23.888091142306159</c:v>
                </c:pt>
                <c:pt idx="7">
                  <c:v>26.489853638798856</c:v>
                </c:pt>
                <c:pt idx="8">
                  <c:v>29.897438983930972</c:v>
                </c:pt>
                <c:pt idx="9">
                  <c:v>30.221060984925135</c:v>
                </c:pt>
                <c:pt idx="10">
                  <c:v>32.542636677141815</c:v>
                </c:pt>
                <c:pt idx="11">
                  <c:v>33.409140986108945</c:v>
                </c:pt>
                <c:pt idx="12">
                  <c:v>32.909148849084318</c:v>
                </c:pt>
                <c:pt idx="13">
                  <c:v>33.643940998220856</c:v>
                </c:pt>
                <c:pt idx="14">
                  <c:v>35.788217229026849</c:v>
                </c:pt>
                <c:pt idx="15">
                  <c:v>36.893638439950173</c:v>
                </c:pt>
                <c:pt idx="16">
                  <c:v>37.186295024722845</c:v>
                </c:pt>
                <c:pt idx="17">
                  <c:v>38.871004674202297</c:v>
                </c:pt>
                <c:pt idx="18">
                  <c:v>39.348410085906899</c:v>
                </c:pt>
                <c:pt idx="19">
                  <c:v>38.638809563461642</c:v>
                </c:pt>
                <c:pt idx="20">
                  <c:v>38.852222179140078</c:v>
                </c:pt>
                <c:pt idx="21">
                  <c:v>40.172476069792623</c:v>
                </c:pt>
                <c:pt idx="22">
                  <c:v>39.715478478456973</c:v>
                </c:pt>
                <c:pt idx="23">
                  <c:v>41.108815962633479</c:v>
                </c:pt>
                <c:pt idx="24">
                  <c:v>41.554377117536809</c:v>
                </c:pt>
                <c:pt idx="25">
                  <c:v>40.992449629630585</c:v>
                </c:pt>
                <c:pt idx="26">
                  <c:v>41.075856645355636</c:v>
                </c:pt>
                <c:pt idx="27">
                  <c:v>41.491207182148784</c:v>
                </c:pt>
                <c:pt idx="28">
                  <c:v>44.651726506645488</c:v>
                </c:pt>
                <c:pt idx="29">
                  <c:v>46.10683714834785</c:v>
                </c:pt>
                <c:pt idx="30">
                  <c:v>49.424112965902971</c:v>
                </c:pt>
                <c:pt idx="31">
                  <c:v>49.771733460213909</c:v>
                </c:pt>
                <c:pt idx="32">
                  <c:v>57.091991644562896</c:v>
                </c:pt>
                <c:pt idx="33">
                  <c:v>64.248078964243334</c:v>
                </c:pt>
                <c:pt idx="34">
                  <c:v>68.94358125087146</c:v>
                </c:pt>
                <c:pt idx="35">
                  <c:v>70.056973253007371</c:v>
                </c:pt>
                <c:pt idx="36">
                  <c:v>80.219107818407707</c:v>
                </c:pt>
                <c:pt idx="37">
                  <c:v>81.615948571889362</c:v>
                </c:pt>
                <c:pt idx="38">
                  <c:v>84.405389426045971</c:v>
                </c:pt>
                <c:pt idx="39">
                  <c:v>86.445606059509359</c:v>
                </c:pt>
                <c:pt idx="40">
                  <c:v>87.653031309072134</c:v>
                </c:pt>
                <c:pt idx="41">
                  <c:v>93.940435900322825</c:v>
                </c:pt>
                <c:pt idx="42">
                  <c:v>98.662083182532172</c:v>
                </c:pt>
                <c:pt idx="43">
                  <c:v>101.47585764621904</c:v>
                </c:pt>
                <c:pt idx="44">
                  <c:v>102.07576453781328</c:v>
                </c:pt>
                <c:pt idx="45">
                  <c:v>107.94757794913652</c:v>
                </c:pt>
                <c:pt idx="46">
                  <c:v>109.76976185239872</c:v>
                </c:pt>
                <c:pt idx="47">
                  <c:v>110.93083090961947</c:v>
                </c:pt>
                <c:pt idx="48">
                  <c:v>112.85644559954943</c:v>
                </c:pt>
                <c:pt idx="49">
                  <c:v>113.7478065022989</c:v>
                </c:pt>
                <c:pt idx="50">
                  <c:v>138.49841186236031</c:v>
                </c:pt>
                <c:pt idx="51">
                  <c:v>138.49841186236031</c:v>
                </c:pt>
                <c:pt idx="52">
                  <c:v>140.34864850184678</c:v>
                </c:pt>
              </c:numCache>
            </c:numRef>
          </c:yVal>
          <c:smooth val="0"/>
          <c:extLst>
            <c:ext xmlns:c16="http://schemas.microsoft.com/office/drawing/2014/chart" uri="{C3380CC4-5D6E-409C-BE32-E72D297353CC}">
              <c16:uniqueId val="{00000000-FB6F-4709-BA6B-56E6999F347C}"/>
            </c:ext>
          </c:extLst>
        </c:ser>
        <c:dLbls>
          <c:showLegendKey val="0"/>
          <c:showVal val="0"/>
          <c:showCatName val="0"/>
          <c:showSerName val="0"/>
          <c:showPercent val="0"/>
          <c:showBubbleSize val="0"/>
        </c:dLbls>
        <c:axId val="216975232"/>
        <c:axId val="216976768"/>
      </c:scatterChart>
      <c:valAx>
        <c:axId val="216975232"/>
        <c:scaling>
          <c:orientation val="minMax"/>
        </c:scaling>
        <c:delete val="0"/>
        <c:axPos val="b"/>
        <c:numFmt formatCode="0" sourceLinked="1"/>
        <c:majorTickMark val="out"/>
        <c:minorTickMark val="none"/>
        <c:tickLblPos val="nextTo"/>
        <c:crossAx val="216976768"/>
        <c:crosses val="autoZero"/>
        <c:crossBetween val="midCat"/>
      </c:valAx>
      <c:valAx>
        <c:axId val="216976768"/>
        <c:scaling>
          <c:orientation val="minMax"/>
        </c:scaling>
        <c:delete val="0"/>
        <c:axPos val="l"/>
        <c:numFmt formatCode="0.0" sourceLinked="1"/>
        <c:majorTickMark val="out"/>
        <c:minorTickMark val="none"/>
        <c:tickLblPos val="nextTo"/>
        <c:crossAx val="21697523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aerob'!$F$3048:$F$3100</c:f>
              <c:numCache>
                <c:formatCode>0</c:formatCode>
                <c:ptCount val="53"/>
                <c:pt idx="1">
                  <c:v>1</c:v>
                </c:pt>
                <c:pt idx="2">
                  <c:v>6.2666666666627862</c:v>
                </c:pt>
                <c:pt idx="3">
                  <c:v>12.246527777773736</c:v>
                </c:pt>
                <c:pt idx="4">
                  <c:v>16.364583333328483</c:v>
                </c:pt>
                <c:pt idx="5">
                  <c:v>23.406944444439432</c:v>
                </c:pt>
                <c:pt idx="6">
                  <c:v>42.039583333331393</c:v>
                </c:pt>
                <c:pt idx="7">
                  <c:v>54.212500000001455</c:v>
                </c:pt>
                <c:pt idx="8">
                  <c:v>68.134027777778101</c:v>
                </c:pt>
                <c:pt idx="9">
                  <c:v>78.017361111109494</c:v>
                </c:pt>
                <c:pt idx="10">
                  <c:v>83.163888888884685</c:v>
                </c:pt>
                <c:pt idx="11">
                  <c:v>90.175694444442343</c:v>
                </c:pt>
                <c:pt idx="12">
                  <c:v>97.260416666664241</c:v>
                </c:pt>
                <c:pt idx="13">
                  <c:v>104.18819444443943</c:v>
                </c:pt>
                <c:pt idx="14">
                  <c:v>113.1201388888876</c:v>
                </c:pt>
                <c:pt idx="15">
                  <c:v>119.15000000000146</c:v>
                </c:pt>
                <c:pt idx="16">
                  <c:v>130.13472222221753</c:v>
                </c:pt>
                <c:pt idx="17">
                  <c:v>140.20486111110949</c:v>
                </c:pt>
                <c:pt idx="18">
                  <c:v>147.16249999999854</c:v>
                </c:pt>
                <c:pt idx="19">
                  <c:v>154.15625</c:v>
                </c:pt>
                <c:pt idx="20">
                  <c:v>161.11458333332848</c:v>
                </c:pt>
                <c:pt idx="21">
                  <c:v>168.18680555555329</c:v>
                </c:pt>
                <c:pt idx="22">
                  <c:v>175.13541666666424</c:v>
                </c:pt>
                <c:pt idx="23">
                  <c:v>181.1027777777781</c:v>
                </c:pt>
                <c:pt idx="24">
                  <c:v>188.07847222222335</c:v>
                </c:pt>
                <c:pt idx="25">
                  <c:v>195.06944444444525</c:v>
                </c:pt>
                <c:pt idx="26">
                  <c:v>202.08611111110804</c:v>
                </c:pt>
                <c:pt idx="27">
                  <c:v>209.1208333333343</c:v>
                </c:pt>
                <c:pt idx="28">
                  <c:v>217.06597222221899</c:v>
                </c:pt>
                <c:pt idx="29">
                  <c:v>260.06180555555329</c:v>
                </c:pt>
                <c:pt idx="30">
                  <c:v>288.03333333333285</c:v>
                </c:pt>
                <c:pt idx="31">
                  <c:v>302.03402777777228</c:v>
                </c:pt>
                <c:pt idx="32">
                  <c:v>389.22013888888614</c:v>
                </c:pt>
                <c:pt idx="33">
                  <c:v>462.22916666666424</c:v>
                </c:pt>
                <c:pt idx="34">
                  <c:v>635.15625</c:v>
                </c:pt>
                <c:pt idx="35">
                  <c:v>711.15000000000146</c:v>
                </c:pt>
                <c:pt idx="36">
                  <c:v>729.09999999999854</c:v>
                </c:pt>
                <c:pt idx="37">
                  <c:v>735.14166666666279</c:v>
                </c:pt>
                <c:pt idx="38">
                  <c:v>756.0847222222219</c:v>
                </c:pt>
                <c:pt idx="39">
                  <c:v>796.14583333332848</c:v>
                </c:pt>
                <c:pt idx="40">
                  <c:v>852.14166666666279</c:v>
                </c:pt>
                <c:pt idx="41">
                  <c:v>952.18402777777374</c:v>
                </c:pt>
                <c:pt idx="42">
                  <c:v>1043.1423611111095</c:v>
                </c:pt>
                <c:pt idx="43">
                  <c:v>1120.1354166666642</c:v>
                </c:pt>
                <c:pt idx="44">
                  <c:v>1138.9902777777752</c:v>
                </c:pt>
                <c:pt idx="45">
                  <c:v>1141.2361111111095</c:v>
                </c:pt>
                <c:pt idx="46">
                  <c:v>1146.9777777777781</c:v>
                </c:pt>
                <c:pt idx="47">
                  <c:v>1154.211111111108</c:v>
                </c:pt>
                <c:pt idx="48">
                  <c:v>1215.0631944444394</c:v>
                </c:pt>
                <c:pt idx="49">
                  <c:v>1236.2145833333343</c:v>
                </c:pt>
                <c:pt idx="50">
                  <c:v>2406.1895833333328</c:v>
                </c:pt>
                <c:pt idx="51">
                  <c:v>2407.2020833333299</c:v>
                </c:pt>
                <c:pt idx="52">
                  <c:v>2414.0486111111095</c:v>
                </c:pt>
              </c:numCache>
            </c:numRef>
          </c:xVal>
          <c:yVal>
            <c:numRef>
              <c:f>'samples without priming aerob'!$AH$3048:$AH$3100</c:f>
              <c:numCache>
                <c:formatCode>0.0</c:formatCode>
                <c:ptCount val="53"/>
                <c:pt idx="0">
                  <c:v>0</c:v>
                </c:pt>
                <c:pt idx="1">
                  <c:v>5.9665358871915508</c:v>
                </c:pt>
                <c:pt idx="2">
                  <c:v>9.2943838590444638</c:v>
                </c:pt>
                <c:pt idx="3">
                  <c:v>12.728011009371633</c:v>
                </c:pt>
                <c:pt idx="4">
                  <c:v>16.275886303387836</c:v>
                </c:pt>
                <c:pt idx="5">
                  <c:v>18.659389621538381</c:v>
                </c:pt>
                <c:pt idx="6">
                  <c:v>25.985177901390649</c:v>
                </c:pt>
                <c:pt idx="7">
                  <c:v>27.36555583454988</c:v>
                </c:pt>
                <c:pt idx="8">
                  <c:v>29.688701535976577</c:v>
                </c:pt>
                <c:pt idx="9">
                  <c:v>30.545811220358196</c:v>
                </c:pt>
                <c:pt idx="10">
                  <c:v>32.551322297534945</c:v>
                </c:pt>
                <c:pt idx="11">
                  <c:v>31.937654287070252</c:v>
                </c:pt>
                <c:pt idx="12">
                  <c:v>32.979195284547885</c:v>
                </c:pt>
                <c:pt idx="13">
                  <c:v>34.099688950475233</c:v>
                </c:pt>
                <c:pt idx="14">
                  <c:v>36.537717060301411</c:v>
                </c:pt>
                <c:pt idx="15">
                  <c:v>37.358406126457197</c:v>
                </c:pt>
                <c:pt idx="16">
                  <c:v>37.808057561705922</c:v>
                </c:pt>
                <c:pt idx="17">
                  <c:v>38.650442915038731</c:v>
                </c:pt>
                <c:pt idx="18">
                  <c:v>39.192654990600744</c:v>
                </c:pt>
                <c:pt idx="19">
                  <c:v>40.443137549663909</c:v>
                </c:pt>
                <c:pt idx="20">
                  <c:v>42.000097597408185</c:v>
                </c:pt>
                <c:pt idx="21">
                  <c:v>40.573050634727871</c:v>
                </c:pt>
                <c:pt idx="22">
                  <c:v>40.791560877474829</c:v>
                </c:pt>
                <c:pt idx="23">
                  <c:v>42.098752588866532</c:v>
                </c:pt>
                <c:pt idx="24">
                  <c:v>43.838111235139898</c:v>
                </c:pt>
                <c:pt idx="25">
                  <c:v>42.203084494901972</c:v>
                </c:pt>
                <c:pt idx="26">
                  <c:v>44.137055640528672</c:v>
                </c:pt>
                <c:pt idx="27">
                  <c:v>42.521866201049207</c:v>
                </c:pt>
                <c:pt idx="28">
                  <c:v>45.126735308745445</c:v>
                </c:pt>
                <c:pt idx="29">
                  <c:v>46.325882822142702</c:v>
                </c:pt>
                <c:pt idx="30">
                  <c:v>51.067270696992615</c:v>
                </c:pt>
                <c:pt idx="31">
                  <c:v>50.65185314835928</c:v>
                </c:pt>
                <c:pt idx="32">
                  <c:v>57.486923941378201</c:v>
                </c:pt>
                <c:pt idx="33">
                  <c:v>62.916106020279194</c:v>
                </c:pt>
                <c:pt idx="34">
                  <c:v>67.323911440510543</c:v>
                </c:pt>
                <c:pt idx="35">
                  <c:v>72.094498219534088</c:v>
                </c:pt>
                <c:pt idx="36">
                  <c:v>80.271822044879812</c:v>
                </c:pt>
                <c:pt idx="37">
                  <c:v>83.585660990943296</c:v>
                </c:pt>
                <c:pt idx="38">
                  <c:v>85.901395255387996</c:v>
                </c:pt>
                <c:pt idx="39">
                  <c:v>88.827976195199909</c:v>
                </c:pt>
                <c:pt idx="40">
                  <c:v>91.217227778346341</c:v>
                </c:pt>
                <c:pt idx="41">
                  <c:v>99.193347177016676</c:v>
                </c:pt>
                <c:pt idx="42">
                  <c:v>105.24530075324481</c:v>
                </c:pt>
                <c:pt idx="43">
                  <c:v>106.84344199206105</c:v>
                </c:pt>
                <c:pt idx="44">
                  <c:v>117.70741531819101</c:v>
                </c:pt>
                <c:pt idx="45">
                  <c:v>124.17298990137107</c:v>
                </c:pt>
                <c:pt idx="46">
                  <c:v>126.01984938617061</c:v>
                </c:pt>
                <c:pt idx="47">
                  <c:v>127.0942216530419</c:v>
                </c:pt>
                <c:pt idx="48">
                  <c:v>129.31006408709982</c:v>
                </c:pt>
                <c:pt idx="49">
                  <c:v>130.39526724494485</c:v>
                </c:pt>
                <c:pt idx="50">
                  <c:v>158.10071161130418</c:v>
                </c:pt>
                <c:pt idx="51">
                  <c:v>158.10071161130418</c:v>
                </c:pt>
                <c:pt idx="52">
                  <c:v>159.85911739305462</c:v>
                </c:pt>
              </c:numCache>
            </c:numRef>
          </c:yVal>
          <c:smooth val="0"/>
          <c:extLst>
            <c:ext xmlns:c16="http://schemas.microsoft.com/office/drawing/2014/chart" uri="{C3380CC4-5D6E-409C-BE32-E72D297353CC}">
              <c16:uniqueId val="{00000000-B64F-4E0F-8326-CB66AC5AB48E}"/>
            </c:ext>
          </c:extLst>
        </c:ser>
        <c:dLbls>
          <c:showLegendKey val="0"/>
          <c:showVal val="0"/>
          <c:showCatName val="0"/>
          <c:showSerName val="0"/>
          <c:showPercent val="0"/>
          <c:showBubbleSize val="0"/>
        </c:dLbls>
        <c:axId val="216996480"/>
        <c:axId val="217014656"/>
      </c:scatterChart>
      <c:valAx>
        <c:axId val="216996480"/>
        <c:scaling>
          <c:orientation val="minMax"/>
        </c:scaling>
        <c:delete val="0"/>
        <c:axPos val="b"/>
        <c:numFmt formatCode="0" sourceLinked="1"/>
        <c:majorTickMark val="out"/>
        <c:minorTickMark val="none"/>
        <c:tickLblPos val="nextTo"/>
        <c:crossAx val="217014656"/>
        <c:crosses val="autoZero"/>
        <c:crossBetween val="midCat"/>
      </c:valAx>
      <c:valAx>
        <c:axId val="217014656"/>
        <c:scaling>
          <c:orientation val="minMax"/>
        </c:scaling>
        <c:delete val="0"/>
        <c:axPos val="l"/>
        <c:numFmt formatCode="0.0" sourceLinked="1"/>
        <c:majorTickMark val="out"/>
        <c:minorTickMark val="none"/>
        <c:tickLblPos val="nextTo"/>
        <c:crossAx val="21699648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aerob'!$F$3114:$F$3166</c:f>
              <c:numCache>
                <c:formatCode>0</c:formatCode>
                <c:ptCount val="53"/>
                <c:pt idx="1">
                  <c:v>1</c:v>
                </c:pt>
                <c:pt idx="2">
                  <c:v>6.2666666666700621</c:v>
                </c:pt>
                <c:pt idx="3">
                  <c:v>12.246527777781012</c:v>
                </c:pt>
                <c:pt idx="4">
                  <c:v>16.364583333335759</c:v>
                </c:pt>
                <c:pt idx="5">
                  <c:v>23.40625</c:v>
                </c:pt>
                <c:pt idx="6">
                  <c:v>42.033333333332848</c:v>
                </c:pt>
                <c:pt idx="7">
                  <c:v>54.12638888888614</c:v>
                </c:pt>
                <c:pt idx="8">
                  <c:v>68.127777777779556</c:v>
                </c:pt>
                <c:pt idx="9">
                  <c:v>78.011111111110949</c:v>
                </c:pt>
                <c:pt idx="10">
                  <c:v>83.158333333332848</c:v>
                </c:pt>
                <c:pt idx="11">
                  <c:v>90.169444444443798</c:v>
                </c:pt>
                <c:pt idx="12">
                  <c:v>97.254861111112405</c:v>
                </c:pt>
                <c:pt idx="13">
                  <c:v>104.1826388888876</c:v>
                </c:pt>
                <c:pt idx="14">
                  <c:v>113.11388888888905</c:v>
                </c:pt>
                <c:pt idx="15">
                  <c:v>119.14861111110804</c:v>
                </c:pt>
                <c:pt idx="16">
                  <c:v>130.13333333333139</c:v>
                </c:pt>
                <c:pt idx="17">
                  <c:v>140.19999999999709</c:v>
                </c:pt>
                <c:pt idx="18">
                  <c:v>147.15625</c:v>
                </c:pt>
                <c:pt idx="19">
                  <c:v>154.1513888888876</c:v>
                </c:pt>
                <c:pt idx="20">
                  <c:v>161.10833333332994</c:v>
                </c:pt>
                <c:pt idx="21">
                  <c:v>168.18055555555475</c:v>
                </c:pt>
                <c:pt idx="22">
                  <c:v>175.1298611111124</c:v>
                </c:pt>
                <c:pt idx="23">
                  <c:v>181.09722222221899</c:v>
                </c:pt>
                <c:pt idx="24">
                  <c:v>188.07222222222481</c:v>
                </c:pt>
                <c:pt idx="25">
                  <c:v>195.06597222221899</c:v>
                </c:pt>
                <c:pt idx="26">
                  <c:v>202.0805555555562</c:v>
                </c:pt>
                <c:pt idx="27">
                  <c:v>209.11527777777519</c:v>
                </c:pt>
                <c:pt idx="28">
                  <c:v>217.05972222222044</c:v>
                </c:pt>
                <c:pt idx="29">
                  <c:v>260.05625000000146</c:v>
                </c:pt>
                <c:pt idx="30">
                  <c:v>288.0270833333343</c:v>
                </c:pt>
                <c:pt idx="31">
                  <c:v>302.02847222222044</c:v>
                </c:pt>
                <c:pt idx="32">
                  <c:v>389.2138888888876</c:v>
                </c:pt>
                <c:pt idx="33">
                  <c:v>462.2229166666657</c:v>
                </c:pt>
                <c:pt idx="34">
                  <c:v>635.15069444444089</c:v>
                </c:pt>
                <c:pt idx="35">
                  <c:v>711.14375000000291</c:v>
                </c:pt>
                <c:pt idx="36">
                  <c:v>729.11527777777519</c:v>
                </c:pt>
                <c:pt idx="37">
                  <c:v>735.13472222222481</c:v>
                </c:pt>
                <c:pt idx="38">
                  <c:v>756.07847222222335</c:v>
                </c:pt>
                <c:pt idx="39">
                  <c:v>796.13958333332994</c:v>
                </c:pt>
                <c:pt idx="40">
                  <c:v>852.13680555555766</c:v>
                </c:pt>
                <c:pt idx="41">
                  <c:v>952.17777777777519</c:v>
                </c:pt>
                <c:pt idx="42">
                  <c:v>1043.1361111111109</c:v>
                </c:pt>
                <c:pt idx="43">
                  <c:v>1120.1291666666657</c:v>
                </c:pt>
                <c:pt idx="44">
                  <c:v>1138.9847222222234</c:v>
                </c:pt>
                <c:pt idx="45">
                  <c:v>1141.2312499999971</c:v>
                </c:pt>
                <c:pt idx="46">
                  <c:v>1146.9715277777796</c:v>
                </c:pt>
                <c:pt idx="47">
                  <c:v>1154.2048611111095</c:v>
                </c:pt>
                <c:pt idx="48">
                  <c:v>1215.0576388888876</c:v>
                </c:pt>
                <c:pt idx="49">
                  <c:v>1236.2076388888891</c:v>
                </c:pt>
                <c:pt idx="50">
                  <c:v>2406.1833333333343</c:v>
                </c:pt>
                <c:pt idx="51">
                  <c:v>2407.1972222222248</c:v>
                </c:pt>
                <c:pt idx="52">
                  <c:v>2414.0423611111109</c:v>
                </c:pt>
              </c:numCache>
            </c:numRef>
          </c:xVal>
          <c:yVal>
            <c:numRef>
              <c:f>'samples without priming aerob'!$AH$3114:$AH$3166</c:f>
              <c:numCache>
                <c:formatCode>0.0</c:formatCode>
                <c:ptCount val="53"/>
                <c:pt idx="0">
                  <c:v>0</c:v>
                </c:pt>
                <c:pt idx="1">
                  <c:v>1.6803445755108184</c:v>
                </c:pt>
                <c:pt idx="2">
                  <c:v>2.9427591068469239</c:v>
                </c:pt>
                <c:pt idx="3">
                  <c:v>3.84534739430973</c:v>
                </c:pt>
                <c:pt idx="4">
                  <c:v>4.8653563852848487</c:v>
                </c:pt>
                <c:pt idx="5">
                  <c:v>5.3038831686412147</c:v>
                </c:pt>
                <c:pt idx="6">
                  <c:v>8.0512060354393569</c:v>
                </c:pt>
                <c:pt idx="7">
                  <c:v>8.6899615151095428</c:v>
                </c:pt>
                <c:pt idx="8">
                  <c:v>9.3884608987696989</c:v>
                </c:pt>
                <c:pt idx="9">
                  <c:v>10.04493246674263</c:v>
                </c:pt>
                <c:pt idx="10">
                  <c:v>10.59832205858655</c:v>
                </c:pt>
                <c:pt idx="11">
                  <c:v>10.875807392513687</c:v>
                </c:pt>
                <c:pt idx="12">
                  <c:v>11.109195175272374</c:v>
                </c:pt>
                <c:pt idx="13">
                  <c:v>10.919592184262724</c:v>
                </c:pt>
                <c:pt idx="14">
                  <c:v>11.951408177163277</c:v>
                </c:pt>
                <c:pt idx="15">
                  <c:v>12.375517857503892</c:v>
                </c:pt>
                <c:pt idx="16">
                  <c:v>12.541592877569112</c:v>
                </c:pt>
                <c:pt idx="17">
                  <c:v>13.373088860051601</c:v>
                </c:pt>
                <c:pt idx="18">
                  <c:v>13.395494888311003</c:v>
                </c:pt>
                <c:pt idx="19">
                  <c:v>13.478370257374372</c:v>
                </c:pt>
                <c:pt idx="20">
                  <c:v>14.141389817244537</c:v>
                </c:pt>
                <c:pt idx="21">
                  <c:v>14.415887376282557</c:v>
                </c:pt>
                <c:pt idx="22">
                  <c:v>14.427270596635429</c:v>
                </c:pt>
                <c:pt idx="23">
                  <c:v>14.658541023633443</c:v>
                </c:pt>
                <c:pt idx="24">
                  <c:v>14.687911956452732</c:v>
                </c:pt>
                <c:pt idx="25">
                  <c:v>15.067901986446795</c:v>
                </c:pt>
                <c:pt idx="26">
                  <c:v>15.568835966253896</c:v>
                </c:pt>
                <c:pt idx="27">
                  <c:v>14.732546425221555</c:v>
                </c:pt>
                <c:pt idx="28">
                  <c:v>15.598813511905261</c:v>
                </c:pt>
                <c:pt idx="29">
                  <c:v>17.460914763034726</c:v>
                </c:pt>
                <c:pt idx="30">
                  <c:v>18.360488771361339</c:v>
                </c:pt>
                <c:pt idx="31">
                  <c:v>18.423088847759963</c:v>
                </c:pt>
                <c:pt idx="32">
                  <c:v>20.289718888339081</c:v>
                </c:pt>
                <c:pt idx="33">
                  <c:v>23.166308463253891</c:v>
                </c:pt>
                <c:pt idx="34">
                  <c:v>24.969249339796896</c:v>
                </c:pt>
                <c:pt idx="35">
                  <c:v>25.812750761565596</c:v>
                </c:pt>
                <c:pt idx="36">
                  <c:v>29.185607138356506</c:v>
                </c:pt>
                <c:pt idx="37">
                  <c:v>30.342207828430748</c:v>
                </c:pt>
                <c:pt idx="38">
                  <c:v>31.092611907073977</c:v>
                </c:pt>
                <c:pt idx="39">
                  <c:v>31.407821671622397</c:v>
                </c:pt>
                <c:pt idx="40">
                  <c:v>32.206701050073988</c:v>
                </c:pt>
                <c:pt idx="41">
                  <c:v>34.172165430166302</c:v>
                </c:pt>
                <c:pt idx="42">
                  <c:v>36.293882313594878</c:v>
                </c:pt>
                <c:pt idx="43">
                  <c:v>36.302314453048297</c:v>
                </c:pt>
                <c:pt idx="44">
                  <c:v>36.759809937924594</c:v>
                </c:pt>
                <c:pt idx="45">
                  <c:v>38.910874060384209</c:v>
                </c:pt>
                <c:pt idx="46">
                  <c:v>39.783389145320591</c:v>
                </c:pt>
                <c:pt idx="47">
                  <c:v>40.165057164346692</c:v>
                </c:pt>
                <c:pt idx="48">
                  <c:v>40.842823592013247</c:v>
                </c:pt>
                <c:pt idx="49">
                  <c:v>40.877122053987165</c:v>
                </c:pt>
                <c:pt idx="50">
                  <c:v>46.596085415601372</c:v>
                </c:pt>
                <c:pt idx="51">
                  <c:v>46.596085415601372</c:v>
                </c:pt>
                <c:pt idx="52">
                  <c:v>47.195141866068198</c:v>
                </c:pt>
              </c:numCache>
            </c:numRef>
          </c:yVal>
          <c:smooth val="0"/>
          <c:extLst>
            <c:ext xmlns:c16="http://schemas.microsoft.com/office/drawing/2014/chart" uri="{C3380CC4-5D6E-409C-BE32-E72D297353CC}">
              <c16:uniqueId val="{00000000-048C-4D1F-88B6-55929168DA52}"/>
            </c:ext>
          </c:extLst>
        </c:ser>
        <c:dLbls>
          <c:showLegendKey val="0"/>
          <c:showVal val="0"/>
          <c:showCatName val="0"/>
          <c:showSerName val="0"/>
          <c:showPercent val="0"/>
          <c:showBubbleSize val="0"/>
        </c:dLbls>
        <c:axId val="217042944"/>
        <c:axId val="217044480"/>
      </c:scatterChart>
      <c:valAx>
        <c:axId val="217042944"/>
        <c:scaling>
          <c:orientation val="minMax"/>
        </c:scaling>
        <c:delete val="0"/>
        <c:axPos val="b"/>
        <c:numFmt formatCode="0" sourceLinked="1"/>
        <c:majorTickMark val="out"/>
        <c:minorTickMark val="none"/>
        <c:tickLblPos val="nextTo"/>
        <c:crossAx val="217044480"/>
        <c:crosses val="autoZero"/>
        <c:crossBetween val="midCat"/>
      </c:valAx>
      <c:valAx>
        <c:axId val="217044480"/>
        <c:scaling>
          <c:orientation val="minMax"/>
        </c:scaling>
        <c:delete val="0"/>
        <c:axPos val="l"/>
        <c:numFmt formatCode="0.0" sourceLinked="1"/>
        <c:majorTickMark val="out"/>
        <c:minorTickMark val="none"/>
        <c:tickLblPos val="nextTo"/>
        <c:crossAx val="21704294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1"/>
          <c:order val="0"/>
          <c:spPr>
            <a:ln w="28575">
              <a:noFill/>
            </a:ln>
          </c:spPr>
          <c:xVal>
            <c:numRef>
              <c:f>'samples without priming aerob'!$F$3179:$F$3231</c:f>
              <c:numCache>
                <c:formatCode>0</c:formatCode>
                <c:ptCount val="53"/>
                <c:pt idx="1">
                  <c:v>1</c:v>
                </c:pt>
                <c:pt idx="2">
                  <c:v>6.2666666666700621</c:v>
                </c:pt>
                <c:pt idx="3">
                  <c:v>12.246527777781012</c:v>
                </c:pt>
                <c:pt idx="4">
                  <c:v>16.363888888889051</c:v>
                </c:pt>
                <c:pt idx="5">
                  <c:v>23.40625</c:v>
                </c:pt>
                <c:pt idx="6">
                  <c:v>42.034027777779556</c:v>
                </c:pt>
                <c:pt idx="7">
                  <c:v>54.128472222226264</c:v>
                </c:pt>
                <c:pt idx="8">
                  <c:v>68.121527777781012</c:v>
                </c:pt>
                <c:pt idx="9">
                  <c:v>78.013888888890506</c:v>
                </c:pt>
                <c:pt idx="10">
                  <c:v>83.156944444446708</c:v>
                </c:pt>
                <c:pt idx="11">
                  <c:v>90.167361111110949</c:v>
                </c:pt>
                <c:pt idx="12">
                  <c:v>97.252777777779556</c:v>
                </c:pt>
                <c:pt idx="13">
                  <c:v>104.18125000000146</c:v>
                </c:pt>
                <c:pt idx="14">
                  <c:v>113.11666666666861</c:v>
                </c:pt>
                <c:pt idx="15">
                  <c:v>119.14236111110949</c:v>
                </c:pt>
                <c:pt idx="16">
                  <c:v>130.12708333333285</c:v>
                </c:pt>
                <c:pt idx="17">
                  <c:v>140.19791666666424</c:v>
                </c:pt>
                <c:pt idx="18">
                  <c:v>147.15486111111386</c:v>
                </c:pt>
                <c:pt idx="19">
                  <c:v>154.14930555555475</c:v>
                </c:pt>
                <c:pt idx="20">
                  <c:v>161.1069444444438</c:v>
                </c:pt>
                <c:pt idx="21">
                  <c:v>168.17916666666861</c:v>
                </c:pt>
                <c:pt idx="22">
                  <c:v>175.12777777777956</c:v>
                </c:pt>
                <c:pt idx="23">
                  <c:v>181.09513888888614</c:v>
                </c:pt>
                <c:pt idx="24">
                  <c:v>188.07013888889196</c:v>
                </c:pt>
                <c:pt idx="25">
                  <c:v>195.05972222222044</c:v>
                </c:pt>
                <c:pt idx="26">
                  <c:v>202.08750000000146</c:v>
                </c:pt>
                <c:pt idx="27">
                  <c:v>209.11319444444234</c:v>
                </c:pt>
                <c:pt idx="28">
                  <c:v>217.0576388888876</c:v>
                </c:pt>
                <c:pt idx="29">
                  <c:v>260.05486111111531</c:v>
                </c:pt>
                <c:pt idx="30">
                  <c:v>288.02500000000146</c:v>
                </c:pt>
                <c:pt idx="31">
                  <c:v>302.0263888888876</c:v>
                </c:pt>
                <c:pt idx="32">
                  <c:v>389.21180555555475</c:v>
                </c:pt>
                <c:pt idx="33">
                  <c:v>462.22083333333285</c:v>
                </c:pt>
                <c:pt idx="34">
                  <c:v>635.14861111111531</c:v>
                </c:pt>
                <c:pt idx="35">
                  <c:v>711.14166666667006</c:v>
                </c:pt>
                <c:pt idx="36">
                  <c:v>729.11319444444234</c:v>
                </c:pt>
                <c:pt idx="37">
                  <c:v>735.13263888889196</c:v>
                </c:pt>
                <c:pt idx="38">
                  <c:v>756.0888888888876</c:v>
                </c:pt>
                <c:pt idx="39">
                  <c:v>796.13750000000437</c:v>
                </c:pt>
                <c:pt idx="40">
                  <c:v>852.14027777777665</c:v>
                </c:pt>
                <c:pt idx="41">
                  <c:v>952.17569444444234</c:v>
                </c:pt>
                <c:pt idx="42">
                  <c:v>1043.1340277777781</c:v>
                </c:pt>
                <c:pt idx="43">
                  <c:v>1120.1284722222263</c:v>
                </c:pt>
                <c:pt idx="44">
                  <c:v>1138.9826388888905</c:v>
                </c:pt>
                <c:pt idx="45">
                  <c:v>1141.2291666666642</c:v>
                </c:pt>
                <c:pt idx="46">
                  <c:v>1146.9694444444467</c:v>
                </c:pt>
                <c:pt idx="47">
                  <c:v>1154.2027777777766</c:v>
                </c:pt>
                <c:pt idx="48">
                  <c:v>1215.0534722222219</c:v>
                </c:pt>
                <c:pt idx="49">
                  <c:v>1236.2055555555562</c:v>
                </c:pt>
                <c:pt idx="50">
                  <c:v>2406.1812500000015</c:v>
                </c:pt>
                <c:pt idx="51">
                  <c:v>2407.1958333333314</c:v>
                </c:pt>
                <c:pt idx="52">
                  <c:v>2414.0402777777781</c:v>
                </c:pt>
              </c:numCache>
            </c:numRef>
          </c:xVal>
          <c:yVal>
            <c:numRef>
              <c:f>'samples without priming aerob'!$AH$3179:$AH$3231</c:f>
              <c:numCache>
                <c:formatCode>0.0</c:formatCode>
                <c:ptCount val="53"/>
                <c:pt idx="0">
                  <c:v>0</c:v>
                </c:pt>
                <c:pt idx="1">
                  <c:v>2.5774638809652495</c:v>
                </c:pt>
                <c:pt idx="2">
                  <c:v>3.2113217903641758</c:v>
                </c:pt>
                <c:pt idx="3">
                  <c:v>3.9667349580466764</c:v>
                </c:pt>
                <c:pt idx="4">
                  <c:v>4.9572844353137633</c:v>
                </c:pt>
                <c:pt idx="5">
                  <c:v>5.6319543248226598</c:v>
                </c:pt>
                <c:pt idx="6">
                  <c:v>8.1145311592299905</c:v>
                </c:pt>
                <c:pt idx="7">
                  <c:v>8.5152693506130426</c:v>
                </c:pt>
                <c:pt idx="8">
                  <c:v>9.7610607823945834</c:v>
                </c:pt>
                <c:pt idx="9">
                  <c:v>10.015671579362596</c:v>
                </c:pt>
                <c:pt idx="10">
                  <c:v>10.661459759987549</c:v>
                </c:pt>
                <c:pt idx="11">
                  <c:v>10.747081433127978</c:v>
                </c:pt>
                <c:pt idx="12">
                  <c:v>11.014796944169211</c:v>
                </c:pt>
                <c:pt idx="13">
                  <c:v>11.348415457398605</c:v>
                </c:pt>
                <c:pt idx="14">
                  <c:v>12.142839655865526</c:v>
                </c:pt>
                <c:pt idx="15">
                  <c:v>11.661327315339181</c:v>
                </c:pt>
                <c:pt idx="16">
                  <c:v>12.452589506710529</c:v>
                </c:pt>
                <c:pt idx="17">
                  <c:v>12.769290189175681</c:v>
                </c:pt>
                <c:pt idx="18">
                  <c:v>12.904280919840888</c:v>
                </c:pt>
                <c:pt idx="19">
                  <c:v>13.672041908254176</c:v>
                </c:pt>
                <c:pt idx="20">
                  <c:v>13.497024280615296</c:v>
                </c:pt>
                <c:pt idx="21">
                  <c:v>13.97776105609009</c:v>
                </c:pt>
                <c:pt idx="22">
                  <c:v>14.01493925473261</c:v>
                </c:pt>
                <c:pt idx="23">
                  <c:v>14.325621616970857</c:v>
                </c:pt>
                <c:pt idx="24">
                  <c:v>14.601251897094958</c:v>
                </c:pt>
                <c:pt idx="25">
                  <c:v>14.608781634092136</c:v>
                </c:pt>
                <c:pt idx="26">
                  <c:v>15.092079224496224</c:v>
                </c:pt>
                <c:pt idx="27">
                  <c:v>15.163530503903663</c:v>
                </c:pt>
                <c:pt idx="28">
                  <c:v>15.310996550348612</c:v>
                </c:pt>
                <c:pt idx="29">
                  <c:v>17.457256085847856</c:v>
                </c:pt>
                <c:pt idx="30">
                  <c:v>17.966013380442643</c:v>
                </c:pt>
                <c:pt idx="31">
                  <c:v>18.219392476660186</c:v>
                </c:pt>
                <c:pt idx="32">
                  <c:v>20.383189084064863</c:v>
                </c:pt>
                <c:pt idx="33">
                  <c:v>22.697192838820914</c:v>
                </c:pt>
                <c:pt idx="34">
                  <c:v>24.897707255533604</c:v>
                </c:pt>
                <c:pt idx="35">
                  <c:v>24.876337199706747</c:v>
                </c:pt>
                <c:pt idx="36">
                  <c:v>27.952713329809139</c:v>
                </c:pt>
                <c:pt idx="37">
                  <c:v>29.387950864792412</c:v>
                </c:pt>
                <c:pt idx="38">
                  <c:v>29.711678737353388</c:v>
                </c:pt>
                <c:pt idx="39">
                  <c:v>30.260855209906129</c:v>
                </c:pt>
                <c:pt idx="40">
                  <c:v>31.068928983321527</c:v>
                </c:pt>
                <c:pt idx="41">
                  <c:v>33.239505650073866</c:v>
                </c:pt>
                <c:pt idx="42">
                  <c:v>35.145332422005964</c:v>
                </c:pt>
                <c:pt idx="43">
                  <c:v>35.137057635020135</c:v>
                </c:pt>
                <c:pt idx="44">
                  <c:v>35.991466348017141</c:v>
                </c:pt>
                <c:pt idx="45">
                  <c:v>37.765941887989619</c:v>
                </c:pt>
                <c:pt idx="46">
                  <c:v>38.975299577419122</c:v>
                </c:pt>
                <c:pt idx="47">
                  <c:v>39.181898613231155</c:v>
                </c:pt>
                <c:pt idx="48">
                  <c:v>39.77667240950678</c:v>
                </c:pt>
                <c:pt idx="49">
                  <c:v>40.152139518657279</c:v>
                </c:pt>
                <c:pt idx="50">
                  <c:v>48.493837941812515</c:v>
                </c:pt>
                <c:pt idx="51">
                  <c:v>48.493837941812515</c:v>
                </c:pt>
                <c:pt idx="52">
                  <c:v>49.10183802860162</c:v>
                </c:pt>
              </c:numCache>
            </c:numRef>
          </c:yVal>
          <c:smooth val="0"/>
          <c:extLst>
            <c:ext xmlns:c16="http://schemas.microsoft.com/office/drawing/2014/chart" uri="{C3380CC4-5D6E-409C-BE32-E72D297353CC}">
              <c16:uniqueId val="{00000000-9BFD-4319-B915-5E90A20C3B4A}"/>
            </c:ext>
          </c:extLst>
        </c:ser>
        <c:dLbls>
          <c:showLegendKey val="0"/>
          <c:showVal val="0"/>
          <c:showCatName val="0"/>
          <c:showSerName val="0"/>
          <c:showPercent val="0"/>
          <c:showBubbleSize val="0"/>
        </c:dLbls>
        <c:axId val="217138304"/>
        <c:axId val="217139840"/>
      </c:scatterChart>
      <c:valAx>
        <c:axId val="217138304"/>
        <c:scaling>
          <c:orientation val="minMax"/>
        </c:scaling>
        <c:delete val="0"/>
        <c:axPos val="b"/>
        <c:numFmt formatCode="0" sourceLinked="1"/>
        <c:majorTickMark val="out"/>
        <c:minorTickMark val="none"/>
        <c:tickLblPos val="nextTo"/>
        <c:crossAx val="217139840"/>
        <c:crosses val="autoZero"/>
        <c:crossBetween val="midCat"/>
      </c:valAx>
      <c:valAx>
        <c:axId val="217139840"/>
        <c:scaling>
          <c:orientation val="minMax"/>
        </c:scaling>
        <c:delete val="0"/>
        <c:axPos val="l"/>
        <c:numFmt formatCode="0.0" sourceLinked="1"/>
        <c:majorTickMark val="out"/>
        <c:minorTickMark val="none"/>
        <c:tickLblPos val="nextTo"/>
        <c:crossAx val="21713830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anaerob'!$F$397:$F$442</c:f>
              <c:numCache>
                <c:formatCode>0</c:formatCode>
                <c:ptCount val="46"/>
                <c:pt idx="0">
                  <c:v>1</c:v>
                </c:pt>
                <c:pt idx="1">
                  <c:v>7.992361111108039</c:v>
                </c:pt>
                <c:pt idx="2">
                  <c:v>14.965972222220444</c:v>
                </c:pt>
                <c:pt idx="3">
                  <c:v>30.822222222217533</c:v>
                </c:pt>
                <c:pt idx="4">
                  <c:v>38.006249999998545</c:v>
                </c:pt>
                <c:pt idx="5">
                  <c:v>57.941666666665697</c:v>
                </c:pt>
                <c:pt idx="6">
                  <c:v>76.95138888888323</c:v>
                </c:pt>
                <c:pt idx="7">
                  <c:v>91.780555555553292</c:v>
                </c:pt>
                <c:pt idx="8">
                  <c:v>110.78055555555329</c:v>
                </c:pt>
                <c:pt idx="9">
                  <c:v>124.86041666666279</c:v>
                </c:pt>
                <c:pt idx="10">
                  <c:v>138.73124999999709</c:v>
                </c:pt>
                <c:pt idx="11">
                  <c:v>152.79236111111095</c:v>
                </c:pt>
                <c:pt idx="12">
                  <c:v>166.7763888888876</c:v>
                </c:pt>
                <c:pt idx="13">
                  <c:v>180.75347222221899</c:v>
                </c:pt>
                <c:pt idx="14">
                  <c:v>194.7097222222219</c:v>
                </c:pt>
                <c:pt idx="15">
                  <c:v>208.71111111110804</c:v>
                </c:pt>
                <c:pt idx="16">
                  <c:v>222.77152777777519</c:v>
                </c:pt>
                <c:pt idx="17">
                  <c:v>236.71805555555329</c:v>
                </c:pt>
                <c:pt idx="18">
                  <c:v>278.77291666666133</c:v>
                </c:pt>
                <c:pt idx="19">
                  <c:v>306.7458333333343</c:v>
                </c:pt>
                <c:pt idx="20">
                  <c:v>320.79305555555038</c:v>
                </c:pt>
                <c:pt idx="21">
                  <c:v>405.76666666666279</c:v>
                </c:pt>
                <c:pt idx="22">
                  <c:v>478.77430555555475</c:v>
                </c:pt>
                <c:pt idx="23">
                  <c:v>624.8569444444438</c:v>
                </c:pt>
                <c:pt idx="24">
                  <c:v>651.7763888888876</c:v>
                </c:pt>
                <c:pt idx="25">
                  <c:v>726.96736111110658</c:v>
                </c:pt>
                <c:pt idx="26">
                  <c:v>776.77152777777519</c:v>
                </c:pt>
                <c:pt idx="27">
                  <c:v>812.82291666666424</c:v>
                </c:pt>
                <c:pt idx="28">
                  <c:v>866.77986111110658</c:v>
                </c:pt>
                <c:pt idx="29">
                  <c:v>916.97986111111095</c:v>
                </c:pt>
                <c:pt idx="30">
                  <c:v>971.72152777777228</c:v>
                </c:pt>
                <c:pt idx="31">
                  <c:v>1059.7555555555518</c:v>
                </c:pt>
                <c:pt idx="32">
                  <c:v>1133.8645833333285</c:v>
                </c:pt>
                <c:pt idx="33">
                  <c:v>1202.7763888888876</c:v>
                </c:pt>
                <c:pt idx="34">
                  <c:v>1247.9249999999956</c:v>
                </c:pt>
                <c:pt idx="35">
                  <c:v>1274.8791666666657</c:v>
                </c:pt>
                <c:pt idx="36">
                  <c:v>1308.96875</c:v>
                </c:pt>
                <c:pt idx="37">
                  <c:v>2395.8902777777766</c:v>
                </c:pt>
                <c:pt idx="38">
                  <c:v>2493.9173611111109</c:v>
                </c:pt>
                <c:pt idx="39">
                  <c:v>2597.8499999999985</c:v>
                </c:pt>
                <c:pt idx="40">
                  <c:v>2729.8020833333285</c:v>
                </c:pt>
                <c:pt idx="41">
                  <c:v>2877.9222222222234</c:v>
                </c:pt>
                <c:pt idx="42">
                  <c:v>2945.7590277777781</c:v>
                </c:pt>
                <c:pt idx="43">
                  <c:v>2945.9131944444453</c:v>
                </c:pt>
                <c:pt idx="44">
                  <c:v>3086.7659722222234</c:v>
                </c:pt>
                <c:pt idx="45">
                  <c:v>3172.8791666666657</c:v>
                </c:pt>
              </c:numCache>
            </c:numRef>
          </c:xVal>
          <c:yVal>
            <c:numRef>
              <c:f>'samples without priming anaerob'!$Y$397:$Y$443</c:f>
              <c:numCache>
                <c:formatCode>0.0</c:formatCode>
                <c:ptCount val="47"/>
                <c:pt idx="0">
                  <c:v>0</c:v>
                </c:pt>
                <c:pt idx="1">
                  <c:v>0</c:v>
                </c:pt>
                <c:pt idx="2">
                  <c:v>0</c:v>
                </c:pt>
                <c:pt idx="3">
                  <c:v>3.0844244834208608E-4</c:v>
                </c:pt>
                <c:pt idx="4">
                  <c:v>2.755676184224117E-4</c:v>
                </c:pt>
                <c:pt idx="5">
                  <c:v>9.6798633763684697E-4</c:v>
                </c:pt>
                <c:pt idx="6">
                  <c:v>1.0901962508506988E-5</c:v>
                </c:pt>
                <c:pt idx="7">
                  <c:v>1.0901962508506988E-5</c:v>
                </c:pt>
                <c:pt idx="8">
                  <c:v>9.7127958575545675E-4</c:v>
                </c:pt>
                <c:pt idx="9">
                  <c:v>1.0551637527782365E-3</c:v>
                </c:pt>
                <c:pt idx="10">
                  <c:v>1.0204208359259192E-3</c:v>
                </c:pt>
                <c:pt idx="11">
                  <c:v>9.8538126703255429E-4</c:v>
                </c:pt>
                <c:pt idx="12">
                  <c:v>1.0622059364043545E-3</c:v>
                </c:pt>
                <c:pt idx="13">
                  <c:v>4.5956345358989777E-5</c:v>
                </c:pt>
                <c:pt idx="14">
                  <c:v>4.5956345358989777E-5</c:v>
                </c:pt>
                <c:pt idx="15">
                  <c:v>8.3108257750248162E-4</c:v>
                </c:pt>
                <c:pt idx="16">
                  <c:v>5.1493850125215547E-5</c:v>
                </c:pt>
                <c:pt idx="17">
                  <c:v>1.6743217317432364E-3</c:v>
                </c:pt>
                <c:pt idx="18">
                  <c:v>1.8154535857435566E-3</c:v>
                </c:pt>
                <c:pt idx="19">
                  <c:v>7.5300176419302236E-5</c:v>
                </c:pt>
                <c:pt idx="20">
                  <c:v>7.5300176419302236E-5</c:v>
                </c:pt>
                <c:pt idx="21">
                  <c:v>1.839560389034462E-4</c:v>
                </c:pt>
                <c:pt idx="22">
                  <c:v>4.8615478270743406E-4</c:v>
                </c:pt>
                <c:pt idx="23">
                  <c:v>4.0142144455592127E-4</c:v>
                </c:pt>
                <c:pt idx="24">
                  <c:v>8.1728905987478201E-4</c:v>
                </c:pt>
                <c:pt idx="25">
                  <c:v>1.4428703950993601E-3</c:v>
                </c:pt>
                <c:pt idx="26">
                  <c:v>1.7012943987900621E-3</c:v>
                </c:pt>
                <c:pt idx="27">
                  <c:v>8.1532949590701538E-4</c:v>
                </c:pt>
                <c:pt idx="28">
                  <c:v>1.4735779676070803E-4</c:v>
                </c:pt>
                <c:pt idx="29">
                  <c:v>5.5068320633286784E-4</c:v>
                </c:pt>
                <c:pt idx="30">
                  <c:v>9.8839678169702514E-4</c:v>
                </c:pt>
                <c:pt idx="31">
                  <c:v>1.1592886191860176E-3</c:v>
                </c:pt>
                <c:pt idx="32">
                  <c:v>2.1585289098441027E-3</c:v>
                </c:pt>
                <c:pt idx="33">
                  <c:v>1.9485205902122333E-3</c:v>
                </c:pt>
                <c:pt idx="34">
                  <c:v>2.1224831867890496E-3</c:v>
                </c:pt>
                <c:pt idx="35">
                  <c:v>2.5849952309328871E-3</c:v>
                </c:pt>
                <c:pt idx="36">
                  <c:v>2.5849952309328871E-3</c:v>
                </c:pt>
                <c:pt idx="37">
                  <c:v>4.1682073370633191E-2</c:v>
                </c:pt>
                <c:pt idx="38">
                  <c:v>5.7473162935715374E-2</c:v>
                </c:pt>
                <c:pt idx="39">
                  <c:v>0.20640901118110169</c:v>
                </c:pt>
                <c:pt idx="40">
                  <c:v>1.3764722877238116</c:v>
                </c:pt>
                <c:pt idx="41">
                  <c:v>2.3768664545615517</c:v>
                </c:pt>
                <c:pt idx="42">
                  <c:v>2.403258485911377</c:v>
                </c:pt>
                <c:pt idx="43">
                  <c:v>5.5362084513290763E-2</c:v>
                </c:pt>
                <c:pt idx="44">
                  <c:v>0.27330419628199304</c:v>
                </c:pt>
                <c:pt idx="45">
                  <c:v>0.39730742469969177</c:v>
                </c:pt>
                <c:pt idx="46">
                  <c:v>0.48690371783953929</c:v>
                </c:pt>
              </c:numCache>
            </c:numRef>
          </c:yVal>
          <c:smooth val="0"/>
          <c:extLst>
            <c:ext xmlns:c16="http://schemas.microsoft.com/office/drawing/2014/chart" uri="{C3380CC4-5D6E-409C-BE32-E72D297353CC}">
              <c16:uniqueId val="{00000000-0EBE-4C6E-AED1-9ED1BCD00E3B}"/>
            </c:ext>
          </c:extLst>
        </c:ser>
        <c:ser>
          <c:idx val="1"/>
          <c:order val="1"/>
          <c:spPr>
            <a:ln w="28575">
              <a:noFill/>
            </a:ln>
          </c:spPr>
          <c:xVal>
            <c:numRef>
              <c:f>'samples without priming anaerob'!$F$397:$F$435</c:f>
              <c:numCache>
                <c:formatCode>0</c:formatCode>
                <c:ptCount val="39"/>
                <c:pt idx="0">
                  <c:v>1</c:v>
                </c:pt>
                <c:pt idx="1">
                  <c:v>7.992361111108039</c:v>
                </c:pt>
                <c:pt idx="2">
                  <c:v>14.965972222220444</c:v>
                </c:pt>
                <c:pt idx="3">
                  <c:v>30.822222222217533</c:v>
                </c:pt>
                <c:pt idx="4">
                  <c:v>38.006249999998545</c:v>
                </c:pt>
                <c:pt idx="5">
                  <c:v>57.941666666665697</c:v>
                </c:pt>
                <c:pt idx="6">
                  <c:v>76.95138888888323</c:v>
                </c:pt>
                <c:pt idx="7">
                  <c:v>91.780555555553292</c:v>
                </c:pt>
                <c:pt idx="8">
                  <c:v>110.78055555555329</c:v>
                </c:pt>
                <c:pt idx="9">
                  <c:v>124.86041666666279</c:v>
                </c:pt>
                <c:pt idx="10">
                  <c:v>138.73124999999709</c:v>
                </c:pt>
                <c:pt idx="11">
                  <c:v>152.79236111111095</c:v>
                </c:pt>
                <c:pt idx="12">
                  <c:v>166.7763888888876</c:v>
                </c:pt>
                <c:pt idx="13">
                  <c:v>180.75347222221899</c:v>
                </c:pt>
                <c:pt idx="14">
                  <c:v>194.7097222222219</c:v>
                </c:pt>
                <c:pt idx="15">
                  <c:v>208.71111111110804</c:v>
                </c:pt>
                <c:pt idx="16">
                  <c:v>222.77152777777519</c:v>
                </c:pt>
                <c:pt idx="17">
                  <c:v>236.71805555555329</c:v>
                </c:pt>
                <c:pt idx="18">
                  <c:v>278.77291666666133</c:v>
                </c:pt>
                <c:pt idx="19">
                  <c:v>306.7458333333343</c:v>
                </c:pt>
                <c:pt idx="20">
                  <c:v>320.79305555555038</c:v>
                </c:pt>
                <c:pt idx="21">
                  <c:v>405.76666666666279</c:v>
                </c:pt>
                <c:pt idx="22">
                  <c:v>478.77430555555475</c:v>
                </c:pt>
                <c:pt idx="23">
                  <c:v>624.8569444444438</c:v>
                </c:pt>
                <c:pt idx="24">
                  <c:v>651.7763888888876</c:v>
                </c:pt>
                <c:pt idx="25">
                  <c:v>726.96736111110658</c:v>
                </c:pt>
                <c:pt idx="26">
                  <c:v>776.77152777777519</c:v>
                </c:pt>
                <c:pt idx="27">
                  <c:v>812.82291666666424</c:v>
                </c:pt>
                <c:pt idx="28">
                  <c:v>866.77986111110658</c:v>
                </c:pt>
                <c:pt idx="29">
                  <c:v>916.97986111111095</c:v>
                </c:pt>
                <c:pt idx="30">
                  <c:v>971.72152777777228</c:v>
                </c:pt>
                <c:pt idx="31">
                  <c:v>1059.7555555555518</c:v>
                </c:pt>
                <c:pt idx="32">
                  <c:v>1133.8645833333285</c:v>
                </c:pt>
                <c:pt idx="33">
                  <c:v>1202.7763888888876</c:v>
                </c:pt>
                <c:pt idx="34">
                  <c:v>1247.9249999999956</c:v>
                </c:pt>
                <c:pt idx="35">
                  <c:v>1274.8791666666657</c:v>
                </c:pt>
                <c:pt idx="36">
                  <c:v>1308.96875</c:v>
                </c:pt>
                <c:pt idx="37">
                  <c:v>2395.8902777777766</c:v>
                </c:pt>
                <c:pt idx="38">
                  <c:v>2493.9173611111109</c:v>
                </c:pt>
              </c:numCache>
            </c:numRef>
          </c:xVal>
          <c:yVal>
            <c:numRef>
              <c:f>'samples without priming anaerob'!$AI$397:$AI$435</c:f>
              <c:numCache>
                <c:formatCode>0.0</c:formatCode>
                <c:ptCount val="39"/>
                <c:pt idx="0">
                  <c:v>2.5181160441165491</c:v>
                </c:pt>
                <c:pt idx="1">
                  <c:v>9.8850603037515015</c:v>
                </c:pt>
                <c:pt idx="2">
                  <c:v>10.507448173669571</c:v>
                </c:pt>
                <c:pt idx="3">
                  <c:v>15.815666424032353</c:v>
                </c:pt>
                <c:pt idx="4">
                  <c:v>13.218396625655695</c:v>
                </c:pt>
                <c:pt idx="5">
                  <c:v>16.072577837546785</c:v>
                </c:pt>
                <c:pt idx="6">
                  <c:v>17.676878225199072</c:v>
                </c:pt>
                <c:pt idx="7">
                  <c:v>18.10932337352212</c:v>
                </c:pt>
                <c:pt idx="8">
                  <c:v>21.308315274579236</c:v>
                </c:pt>
                <c:pt idx="9">
                  <c:v>21.806089106916748</c:v>
                </c:pt>
                <c:pt idx="10">
                  <c:v>22.074765693585384</c:v>
                </c:pt>
                <c:pt idx="11">
                  <c:v>22.099576913997911</c:v>
                </c:pt>
                <c:pt idx="12">
                  <c:v>23.096325061769292</c:v>
                </c:pt>
                <c:pt idx="13">
                  <c:v>23.686057491546833</c:v>
                </c:pt>
                <c:pt idx="14">
                  <c:v>24.469144431260723</c:v>
                </c:pt>
                <c:pt idx="15">
                  <c:v>25.64849543429527</c:v>
                </c:pt>
                <c:pt idx="16">
                  <c:v>24.437864515020717</c:v>
                </c:pt>
                <c:pt idx="17">
                  <c:v>23.676879321940049</c:v>
                </c:pt>
                <c:pt idx="18">
                  <c:v>25.553468426071714</c:v>
                </c:pt>
                <c:pt idx="19">
                  <c:v>26.000298536405051</c:v>
                </c:pt>
                <c:pt idx="20">
                  <c:v>26.16783258114279</c:v>
                </c:pt>
                <c:pt idx="21">
                  <c:v>26.867664580555804</c:v>
                </c:pt>
                <c:pt idx="22">
                  <c:v>27.227346800714784</c:v>
                </c:pt>
                <c:pt idx="23">
                  <c:v>26.032258498223062</c:v>
                </c:pt>
                <c:pt idx="24">
                  <c:v>27.772861073508523</c:v>
                </c:pt>
                <c:pt idx="25">
                  <c:v>29.522162336963799</c:v>
                </c:pt>
                <c:pt idx="26">
                  <c:v>26.743497135571495</c:v>
                </c:pt>
                <c:pt idx="27">
                  <c:v>26.088945006644153</c:v>
                </c:pt>
                <c:pt idx="28">
                  <c:v>25.717835138079053</c:v>
                </c:pt>
                <c:pt idx="29">
                  <c:v>24.54004932271307</c:v>
                </c:pt>
                <c:pt idx="30">
                  <c:v>29.62207643684901</c:v>
                </c:pt>
                <c:pt idx="31">
                  <c:v>30.671212086615757</c:v>
                </c:pt>
                <c:pt idx="32">
                  <c:v>31.421445464999088</c:v>
                </c:pt>
                <c:pt idx="33">
                  <c:v>29.985856115216993</c:v>
                </c:pt>
                <c:pt idx="34">
                  <c:v>29.238982876206819</c:v>
                </c:pt>
                <c:pt idx="35">
                  <c:v>30.202899572122355</c:v>
                </c:pt>
                <c:pt idx="36">
                  <c:v>30.202899572122355</c:v>
                </c:pt>
                <c:pt idx="37">
                  <c:v>40.847751897582626</c:v>
                </c:pt>
                <c:pt idx="38">
                  <c:v>38.009087590374804</c:v>
                </c:pt>
              </c:numCache>
            </c:numRef>
          </c:yVal>
          <c:smooth val="0"/>
          <c:extLst>
            <c:ext xmlns:c16="http://schemas.microsoft.com/office/drawing/2014/chart" uri="{C3380CC4-5D6E-409C-BE32-E72D297353CC}">
              <c16:uniqueId val="{00000001-0EBE-4C6E-AED1-9ED1BCD00E3B}"/>
            </c:ext>
          </c:extLst>
        </c:ser>
        <c:dLbls>
          <c:showLegendKey val="0"/>
          <c:showVal val="0"/>
          <c:showCatName val="0"/>
          <c:showSerName val="0"/>
          <c:showPercent val="0"/>
          <c:showBubbleSize val="0"/>
        </c:dLbls>
        <c:axId val="214172800"/>
        <c:axId val="214174336"/>
      </c:scatterChart>
      <c:valAx>
        <c:axId val="214172800"/>
        <c:scaling>
          <c:orientation val="minMax"/>
        </c:scaling>
        <c:delete val="0"/>
        <c:axPos val="b"/>
        <c:numFmt formatCode="0" sourceLinked="1"/>
        <c:majorTickMark val="out"/>
        <c:minorTickMark val="none"/>
        <c:tickLblPos val="nextTo"/>
        <c:crossAx val="214174336"/>
        <c:crosses val="autoZero"/>
        <c:crossBetween val="midCat"/>
      </c:valAx>
      <c:valAx>
        <c:axId val="214174336"/>
        <c:scaling>
          <c:orientation val="minMax"/>
        </c:scaling>
        <c:delete val="0"/>
        <c:axPos val="l"/>
        <c:numFmt formatCode="0.0" sourceLinked="1"/>
        <c:majorTickMark val="out"/>
        <c:minorTickMark val="none"/>
        <c:tickLblPos val="nextTo"/>
        <c:crossAx val="21417280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anaerob'!$F$447:$F$485</c:f>
              <c:numCache>
                <c:formatCode>0</c:formatCode>
                <c:ptCount val="39"/>
                <c:pt idx="0">
                  <c:v>1</c:v>
                </c:pt>
                <c:pt idx="1">
                  <c:v>7.9694444444467081</c:v>
                </c:pt>
                <c:pt idx="2">
                  <c:v>14.21736111111386</c:v>
                </c:pt>
                <c:pt idx="3">
                  <c:v>30.075000000004366</c:v>
                </c:pt>
                <c:pt idx="4">
                  <c:v>37.259027777778101</c:v>
                </c:pt>
                <c:pt idx="5">
                  <c:v>57.188888888893416</c:v>
                </c:pt>
                <c:pt idx="6">
                  <c:v>76.198611111118225</c:v>
                </c:pt>
                <c:pt idx="7">
                  <c:v>91.02847222222772</c:v>
                </c:pt>
                <c:pt idx="8">
                  <c:v>110.02777777778101</c:v>
                </c:pt>
                <c:pt idx="9">
                  <c:v>124.10763888889051</c:v>
                </c:pt>
                <c:pt idx="10">
                  <c:v>137.97847222222481</c:v>
                </c:pt>
                <c:pt idx="11">
                  <c:v>152.0805555555562</c:v>
                </c:pt>
                <c:pt idx="12">
                  <c:v>166.02430555556202</c:v>
                </c:pt>
                <c:pt idx="13">
                  <c:v>179.97708333333867</c:v>
                </c:pt>
                <c:pt idx="14">
                  <c:v>193.95694444444962</c:v>
                </c:pt>
                <c:pt idx="15">
                  <c:v>207.95833333333576</c:v>
                </c:pt>
                <c:pt idx="16">
                  <c:v>222.01875000000291</c:v>
                </c:pt>
                <c:pt idx="17">
                  <c:v>235.96597222222772</c:v>
                </c:pt>
                <c:pt idx="18">
                  <c:v>278.02083333333576</c:v>
                </c:pt>
                <c:pt idx="19">
                  <c:v>305.97916666667152</c:v>
                </c:pt>
                <c:pt idx="20">
                  <c:v>320.04097222222481</c:v>
                </c:pt>
                <c:pt idx="21">
                  <c:v>405.01458333333721</c:v>
                </c:pt>
                <c:pt idx="22">
                  <c:v>478.02222222222917</c:v>
                </c:pt>
                <c:pt idx="23">
                  <c:v>624.10416666667152</c:v>
                </c:pt>
                <c:pt idx="24">
                  <c:v>651.02361111111531</c:v>
                </c:pt>
                <c:pt idx="25">
                  <c:v>726.2145833333343</c:v>
                </c:pt>
                <c:pt idx="26">
                  <c:v>776.01875000000291</c:v>
                </c:pt>
                <c:pt idx="27">
                  <c:v>812.07013888889196</c:v>
                </c:pt>
                <c:pt idx="28">
                  <c:v>866.0270833333343</c:v>
                </c:pt>
                <c:pt idx="29">
                  <c:v>916.22708333333867</c:v>
                </c:pt>
                <c:pt idx="30">
                  <c:v>970.96944444444671</c:v>
                </c:pt>
                <c:pt idx="31">
                  <c:v>1059.0027777777796</c:v>
                </c:pt>
                <c:pt idx="32">
                  <c:v>1133.1131944444496</c:v>
                </c:pt>
                <c:pt idx="33">
                  <c:v>1202.0263888888949</c:v>
                </c:pt>
                <c:pt idx="34">
                  <c:v>1247.1722222222234</c:v>
                </c:pt>
                <c:pt idx="35">
                  <c:v>1274.1263888888934</c:v>
                </c:pt>
                <c:pt idx="36">
                  <c:v>1308.211805555562</c:v>
                </c:pt>
                <c:pt idx="37">
                  <c:v>2395.1479166666686</c:v>
                </c:pt>
                <c:pt idx="38">
                  <c:v>2493.1722222222234</c:v>
                </c:pt>
              </c:numCache>
            </c:numRef>
          </c:xVal>
          <c:yVal>
            <c:numRef>
              <c:f>'samples without priming anaerob'!$Y$447:$Y$485</c:f>
              <c:numCache>
                <c:formatCode>0.0</c:formatCode>
                <c:ptCount val="39"/>
                <c:pt idx="0">
                  <c:v>3.2941280922541303E-4</c:v>
                </c:pt>
                <c:pt idx="1">
                  <c:v>2.2147645786391499E-6</c:v>
                </c:pt>
                <c:pt idx="2">
                  <c:v>3.7287890563082797E-4</c:v>
                </c:pt>
                <c:pt idx="3">
                  <c:v>2.5580194046508141E-4</c:v>
                </c:pt>
                <c:pt idx="4">
                  <c:v>1.0205034468363152E-4</c:v>
                </c:pt>
                <c:pt idx="5">
                  <c:v>7.0382083070728706E-6</c:v>
                </c:pt>
                <c:pt idx="6">
                  <c:v>7.0382083070728706E-6</c:v>
                </c:pt>
                <c:pt idx="7">
                  <c:v>7.0382083070728706E-6</c:v>
                </c:pt>
                <c:pt idx="8">
                  <c:v>2.966372882836645E-3</c:v>
                </c:pt>
                <c:pt idx="9">
                  <c:v>2.6934913686861965E-5</c:v>
                </c:pt>
                <c:pt idx="10">
                  <c:v>2.6934913686861965E-5</c:v>
                </c:pt>
                <c:pt idx="11">
                  <c:v>2.6934913686861965E-5</c:v>
                </c:pt>
                <c:pt idx="12">
                  <c:v>2.6934913686861965E-5</c:v>
                </c:pt>
                <c:pt idx="13">
                  <c:v>2.6934913686861965E-5</c:v>
                </c:pt>
                <c:pt idx="14">
                  <c:v>2.6934913686861965E-5</c:v>
                </c:pt>
                <c:pt idx="15">
                  <c:v>2.6934913686861965E-5</c:v>
                </c:pt>
                <c:pt idx="16">
                  <c:v>2.6934913686861965E-5</c:v>
                </c:pt>
                <c:pt idx="17">
                  <c:v>2.6934913686861965E-5</c:v>
                </c:pt>
                <c:pt idx="18">
                  <c:v>2.6934913686861965E-5</c:v>
                </c:pt>
                <c:pt idx="19">
                  <c:v>2.7531098865868314E-3</c:v>
                </c:pt>
                <c:pt idx="20">
                  <c:v>4.5263999854910106E-5</c:v>
                </c:pt>
                <c:pt idx="21">
                  <c:v>4.5263999854910106E-5</c:v>
                </c:pt>
                <c:pt idx="22">
                  <c:v>4.5263999854910106E-5</c:v>
                </c:pt>
                <c:pt idx="23">
                  <c:v>4.5263999854910106E-5</c:v>
                </c:pt>
                <c:pt idx="24">
                  <c:v>6.9691547364020983E-4</c:v>
                </c:pt>
                <c:pt idx="25">
                  <c:v>2.0285135314825572E-3</c:v>
                </c:pt>
                <c:pt idx="26">
                  <c:v>1.2885330072198989E-3</c:v>
                </c:pt>
                <c:pt idx="27">
                  <c:v>4.4783260483536875E-4</c:v>
                </c:pt>
                <c:pt idx="28">
                  <c:v>1.6339912617174699E-4</c:v>
                </c:pt>
                <c:pt idx="29">
                  <c:v>9.2326570040599432E-4</c:v>
                </c:pt>
                <c:pt idx="30">
                  <c:v>8.0032990064036501E-5</c:v>
                </c:pt>
                <c:pt idx="31">
                  <c:v>1.2338745904361724E-3</c:v>
                </c:pt>
                <c:pt idx="32">
                  <c:v>2.790051852742149E-3</c:v>
                </c:pt>
                <c:pt idx="33">
                  <c:v>1.3195851393558891E-3</c:v>
                </c:pt>
                <c:pt idx="34">
                  <c:v>1.4712276916403477E-3</c:v>
                </c:pt>
                <c:pt idx="35">
                  <c:v>1.1575155294112874E-3</c:v>
                </c:pt>
                <c:pt idx="36">
                  <c:v>1.1575155294112874E-3</c:v>
                </c:pt>
                <c:pt idx="37">
                  <c:v>1.4399050234014193E-3</c:v>
                </c:pt>
                <c:pt idx="38">
                  <c:v>1.5210588623957868E-3</c:v>
                </c:pt>
              </c:numCache>
            </c:numRef>
          </c:yVal>
          <c:smooth val="0"/>
          <c:extLst>
            <c:ext xmlns:c16="http://schemas.microsoft.com/office/drawing/2014/chart" uri="{C3380CC4-5D6E-409C-BE32-E72D297353CC}">
              <c16:uniqueId val="{00000000-3771-480F-9541-092EF992BC07}"/>
            </c:ext>
          </c:extLst>
        </c:ser>
        <c:ser>
          <c:idx val="1"/>
          <c:order val="1"/>
          <c:spPr>
            <a:ln w="28575">
              <a:noFill/>
            </a:ln>
          </c:spPr>
          <c:xVal>
            <c:numRef>
              <c:f>'samples without priming anaerob'!$F$447:$F$485</c:f>
              <c:numCache>
                <c:formatCode>0</c:formatCode>
                <c:ptCount val="39"/>
                <c:pt idx="0">
                  <c:v>1</c:v>
                </c:pt>
                <c:pt idx="1">
                  <c:v>7.9694444444467081</c:v>
                </c:pt>
                <c:pt idx="2">
                  <c:v>14.21736111111386</c:v>
                </c:pt>
                <c:pt idx="3">
                  <c:v>30.075000000004366</c:v>
                </c:pt>
                <c:pt idx="4">
                  <c:v>37.259027777778101</c:v>
                </c:pt>
                <c:pt idx="5">
                  <c:v>57.188888888893416</c:v>
                </c:pt>
                <c:pt idx="6">
                  <c:v>76.198611111118225</c:v>
                </c:pt>
                <c:pt idx="7">
                  <c:v>91.02847222222772</c:v>
                </c:pt>
                <c:pt idx="8">
                  <c:v>110.02777777778101</c:v>
                </c:pt>
                <c:pt idx="9">
                  <c:v>124.10763888889051</c:v>
                </c:pt>
                <c:pt idx="10">
                  <c:v>137.97847222222481</c:v>
                </c:pt>
                <c:pt idx="11">
                  <c:v>152.0805555555562</c:v>
                </c:pt>
                <c:pt idx="12">
                  <c:v>166.02430555556202</c:v>
                </c:pt>
                <c:pt idx="13">
                  <c:v>179.97708333333867</c:v>
                </c:pt>
                <c:pt idx="14">
                  <c:v>193.95694444444962</c:v>
                </c:pt>
                <c:pt idx="15">
                  <c:v>207.95833333333576</c:v>
                </c:pt>
                <c:pt idx="16">
                  <c:v>222.01875000000291</c:v>
                </c:pt>
                <c:pt idx="17">
                  <c:v>235.96597222222772</c:v>
                </c:pt>
                <c:pt idx="18">
                  <c:v>278.02083333333576</c:v>
                </c:pt>
                <c:pt idx="19">
                  <c:v>305.97916666667152</c:v>
                </c:pt>
                <c:pt idx="20">
                  <c:v>320.04097222222481</c:v>
                </c:pt>
                <c:pt idx="21">
                  <c:v>405.01458333333721</c:v>
                </c:pt>
                <c:pt idx="22">
                  <c:v>478.02222222222917</c:v>
                </c:pt>
                <c:pt idx="23">
                  <c:v>624.10416666667152</c:v>
                </c:pt>
                <c:pt idx="24">
                  <c:v>651.02361111111531</c:v>
                </c:pt>
                <c:pt idx="25">
                  <c:v>726.2145833333343</c:v>
                </c:pt>
                <c:pt idx="26">
                  <c:v>776.01875000000291</c:v>
                </c:pt>
                <c:pt idx="27">
                  <c:v>812.07013888889196</c:v>
                </c:pt>
                <c:pt idx="28">
                  <c:v>866.0270833333343</c:v>
                </c:pt>
                <c:pt idx="29">
                  <c:v>916.22708333333867</c:v>
                </c:pt>
                <c:pt idx="30">
                  <c:v>970.96944444444671</c:v>
                </c:pt>
                <c:pt idx="31">
                  <c:v>1059.0027777777796</c:v>
                </c:pt>
                <c:pt idx="32">
                  <c:v>1133.1131944444496</c:v>
                </c:pt>
                <c:pt idx="33">
                  <c:v>1202.0263888888949</c:v>
                </c:pt>
                <c:pt idx="34">
                  <c:v>1247.1722222222234</c:v>
                </c:pt>
                <c:pt idx="35">
                  <c:v>1274.1263888888934</c:v>
                </c:pt>
                <c:pt idx="36">
                  <c:v>1308.211805555562</c:v>
                </c:pt>
                <c:pt idx="37">
                  <c:v>2395.1479166666686</c:v>
                </c:pt>
                <c:pt idx="38">
                  <c:v>2493.1722222222234</c:v>
                </c:pt>
              </c:numCache>
            </c:numRef>
          </c:xVal>
          <c:yVal>
            <c:numRef>
              <c:f>'samples without priming anaerob'!$AI$447:$AI$485</c:f>
              <c:numCache>
                <c:formatCode>0.0</c:formatCode>
                <c:ptCount val="39"/>
                <c:pt idx="0">
                  <c:v>0.59390316216175809</c:v>
                </c:pt>
                <c:pt idx="1">
                  <c:v>0.98262937474361256</c:v>
                </c:pt>
                <c:pt idx="2">
                  <c:v>1.1016486064803399</c:v>
                </c:pt>
                <c:pt idx="3">
                  <c:v>2.4299400412025371</c:v>
                </c:pt>
                <c:pt idx="4">
                  <c:v>2.5127486793899827</c:v>
                </c:pt>
                <c:pt idx="5">
                  <c:v>3.523332212879807</c:v>
                </c:pt>
                <c:pt idx="6">
                  <c:v>4.1258278680695035</c:v>
                </c:pt>
                <c:pt idx="7">
                  <c:v>4.6167927926685968</c:v>
                </c:pt>
                <c:pt idx="8">
                  <c:v>5.3390253836548069</c:v>
                </c:pt>
                <c:pt idx="9">
                  <c:v>5.6424987441732117</c:v>
                </c:pt>
                <c:pt idx="10">
                  <c:v>5.9332626858131796</c:v>
                </c:pt>
                <c:pt idx="11">
                  <c:v>6.0187143912112404</c:v>
                </c:pt>
                <c:pt idx="12">
                  <c:v>6.3140749884786267</c:v>
                </c:pt>
                <c:pt idx="13">
                  <c:v>6.5242369737058192</c:v>
                </c:pt>
                <c:pt idx="14">
                  <c:v>6.8946386505920598</c:v>
                </c:pt>
                <c:pt idx="15">
                  <c:v>7.1644140083943011</c:v>
                </c:pt>
                <c:pt idx="16">
                  <c:v>6.9724178494373268</c:v>
                </c:pt>
                <c:pt idx="17">
                  <c:v>7.0304891680461834</c:v>
                </c:pt>
                <c:pt idx="18">
                  <c:v>7.5779921029388673</c:v>
                </c:pt>
                <c:pt idx="19">
                  <c:v>7.8967741243137155</c:v>
                </c:pt>
                <c:pt idx="20">
                  <c:v>8.1976351348721455</c:v>
                </c:pt>
                <c:pt idx="21">
                  <c:v>8.2008778167897365</c:v>
                </c:pt>
                <c:pt idx="22">
                  <c:v>8.6957822524232977</c:v>
                </c:pt>
                <c:pt idx="23">
                  <c:v>8.5548654400236774</c:v>
                </c:pt>
                <c:pt idx="24">
                  <c:v>9.3517125985927763</c:v>
                </c:pt>
                <c:pt idx="25">
                  <c:v>9.454771133754722</c:v>
                </c:pt>
                <c:pt idx="26">
                  <c:v>9.2181798377601751</c:v>
                </c:pt>
                <c:pt idx="27">
                  <c:v>8.736677390482976</c:v>
                </c:pt>
                <c:pt idx="28">
                  <c:v>8.8086854479580747</c:v>
                </c:pt>
                <c:pt idx="29">
                  <c:v>7.5347273631817977</c:v>
                </c:pt>
                <c:pt idx="30">
                  <c:v>10.026567354170311</c:v>
                </c:pt>
                <c:pt idx="31">
                  <c:v>10.884811799812864</c:v>
                </c:pt>
                <c:pt idx="32">
                  <c:v>11.19420338574481</c:v>
                </c:pt>
                <c:pt idx="33">
                  <c:v>10.546129449120233</c:v>
                </c:pt>
                <c:pt idx="34">
                  <c:v>10.910382057027265</c:v>
                </c:pt>
                <c:pt idx="35">
                  <c:v>11.158080656151366</c:v>
                </c:pt>
                <c:pt idx="36">
                  <c:v>11.158080656151366</c:v>
                </c:pt>
                <c:pt idx="37">
                  <c:v>15.301287477487666</c:v>
                </c:pt>
                <c:pt idx="38">
                  <c:v>14.427644022539042</c:v>
                </c:pt>
              </c:numCache>
            </c:numRef>
          </c:yVal>
          <c:smooth val="0"/>
          <c:extLst>
            <c:ext xmlns:c16="http://schemas.microsoft.com/office/drawing/2014/chart" uri="{C3380CC4-5D6E-409C-BE32-E72D297353CC}">
              <c16:uniqueId val="{00000001-3771-480F-9541-092EF992BC07}"/>
            </c:ext>
          </c:extLst>
        </c:ser>
        <c:dLbls>
          <c:showLegendKey val="0"/>
          <c:showVal val="0"/>
          <c:showCatName val="0"/>
          <c:showSerName val="0"/>
          <c:showPercent val="0"/>
          <c:showBubbleSize val="0"/>
        </c:dLbls>
        <c:axId val="137641984"/>
        <c:axId val="137643520"/>
      </c:scatterChart>
      <c:valAx>
        <c:axId val="137641984"/>
        <c:scaling>
          <c:orientation val="minMax"/>
        </c:scaling>
        <c:delete val="0"/>
        <c:axPos val="b"/>
        <c:numFmt formatCode="0" sourceLinked="1"/>
        <c:majorTickMark val="out"/>
        <c:minorTickMark val="none"/>
        <c:tickLblPos val="nextTo"/>
        <c:crossAx val="137643520"/>
        <c:crosses val="autoZero"/>
        <c:crossBetween val="midCat"/>
      </c:valAx>
      <c:valAx>
        <c:axId val="137643520"/>
        <c:scaling>
          <c:orientation val="minMax"/>
        </c:scaling>
        <c:delete val="0"/>
        <c:axPos val="l"/>
        <c:numFmt formatCode="0.0" sourceLinked="1"/>
        <c:majorTickMark val="out"/>
        <c:minorTickMark val="none"/>
        <c:tickLblPos val="nextTo"/>
        <c:crossAx val="13764198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anaerob'!$F$511:$F$549</c:f>
              <c:numCache>
                <c:formatCode>0</c:formatCode>
                <c:ptCount val="39"/>
                <c:pt idx="0">
                  <c:v>1</c:v>
                </c:pt>
                <c:pt idx="1">
                  <c:v>7.9694444444394321</c:v>
                </c:pt>
                <c:pt idx="2">
                  <c:v>14.217361111106584</c:v>
                </c:pt>
                <c:pt idx="3">
                  <c:v>30.07499999999709</c:v>
                </c:pt>
                <c:pt idx="4">
                  <c:v>37.259722222217533</c:v>
                </c:pt>
                <c:pt idx="5">
                  <c:v>57.18888888888614</c:v>
                </c:pt>
                <c:pt idx="6">
                  <c:v>76.199305555550382</c:v>
                </c:pt>
                <c:pt idx="7">
                  <c:v>91.028472222220444</c:v>
                </c:pt>
                <c:pt idx="8">
                  <c:v>110.02847222222044</c:v>
                </c:pt>
                <c:pt idx="9">
                  <c:v>124.10833333332994</c:v>
                </c:pt>
                <c:pt idx="10">
                  <c:v>137.97916666666424</c:v>
                </c:pt>
                <c:pt idx="11">
                  <c:v>152.08124999999563</c:v>
                </c:pt>
                <c:pt idx="12">
                  <c:v>166.02430555555475</c:v>
                </c:pt>
                <c:pt idx="13">
                  <c:v>179.97708333333139</c:v>
                </c:pt>
                <c:pt idx="14">
                  <c:v>193.95763888888905</c:v>
                </c:pt>
                <c:pt idx="15">
                  <c:v>207.96111111110804</c:v>
                </c:pt>
                <c:pt idx="16">
                  <c:v>222.01944444444234</c:v>
                </c:pt>
                <c:pt idx="17">
                  <c:v>235.96597222222044</c:v>
                </c:pt>
                <c:pt idx="18">
                  <c:v>278.02083333332848</c:v>
                </c:pt>
                <c:pt idx="19">
                  <c:v>305.97916666666424</c:v>
                </c:pt>
                <c:pt idx="20">
                  <c:v>320.04097222221753</c:v>
                </c:pt>
                <c:pt idx="21">
                  <c:v>406.0041666666657</c:v>
                </c:pt>
                <c:pt idx="22">
                  <c:v>478.02291666666133</c:v>
                </c:pt>
                <c:pt idx="23">
                  <c:v>624.10486111111095</c:v>
                </c:pt>
                <c:pt idx="24">
                  <c:v>651.02777777777374</c:v>
                </c:pt>
                <c:pt idx="25">
                  <c:v>726.21458333332703</c:v>
                </c:pt>
                <c:pt idx="26">
                  <c:v>776.01874999999563</c:v>
                </c:pt>
                <c:pt idx="27">
                  <c:v>812.07013888888469</c:v>
                </c:pt>
                <c:pt idx="28">
                  <c:v>866.02708333332703</c:v>
                </c:pt>
                <c:pt idx="29">
                  <c:v>916.22708333333139</c:v>
                </c:pt>
                <c:pt idx="30">
                  <c:v>970.97638888888469</c:v>
                </c:pt>
                <c:pt idx="31">
                  <c:v>1059.003472222219</c:v>
                </c:pt>
                <c:pt idx="32">
                  <c:v>1133.1159722222219</c:v>
                </c:pt>
                <c:pt idx="33">
                  <c:v>1202.0263888888876</c:v>
                </c:pt>
                <c:pt idx="34">
                  <c:v>1247.1729166666628</c:v>
                </c:pt>
                <c:pt idx="35">
                  <c:v>1274.1256944444394</c:v>
                </c:pt>
                <c:pt idx="36">
                  <c:v>1308.2138888888876</c:v>
                </c:pt>
                <c:pt idx="37">
                  <c:v>2395.1493055555547</c:v>
                </c:pt>
                <c:pt idx="38">
                  <c:v>2493.1722222222161</c:v>
                </c:pt>
              </c:numCache>
            </c:numRef>
          </c:xVal>
          <c:yVal>
            <c:numRef>
              <c:f>'samples without priming anaerob'!$Y$511:$Y$549</c:f>
              <c:numCache>
                <c:formatCode>0.0</c:formatCode>
                <c:ptCount val="39"/>
                <c:pt idx="0">
                  <c:v>1.2770226364925016E-3</c:v>
                </c:pt>
                <c:pt idx="1">
                  <c:v>1.4060789728057767E-3</c:v>
                </c:pt>
                <c:pt idx="2">
                  <c:v>1.7974675428145299E-5</c:v>
                </c:pt>
                <c:pt idx="3">
                  <c:v>1.9266173419362899E-4</c:v>
                </c:pt>
                <c:pt idx="4">
                  <c:v>1.275751472896563E-4</c:v>
                </c:pt>
                <c:pt idx="5">
                  <c:v>1.9877400079322844E-5</c:v>
                </c:pt>
                <c:pt idx="6">
                  <c:v>1.9877400079322844E-5</c:v>
                </c:pt>
                <c:pt idx="7">
                  <c:v>1.9877400079322844E-5</c:v>
                </c:pt>
                <c:pt idx="8">
                  <c:v>1.9877400079322844E-5</c:v>
                </c:pt>
                <c:pt idx="9">
                  <c:v>1.9877400079322844E-5</c:v>
                </c:pt>
                <c:pt idx="10">
                  <c:v>1.9877400079322844E-5</c:v>
                </c:pt>
                <c:pt idx="11">
                  <c:v>1.9877400079322844E-5</c:v>
                </c:pt>
                <c:pt idx="12">
                  <c:v>1.9877400079322844E-5</c:v>
                </c:pt>
                <c:pt idx="13">
                  <c:v>1.9877400079322844E-5</c:v>
                </c:pt>
                <c:pt idx="14">
                  <c:v>1.9877400079322844E-5</c:v>
                </c:pt>
                <c:pt idx="15">
                  <c:v>1.9877400079322844E-5</c:v>
                </c:pt>
                <c:pt idx="16">
                  <c:v>1.9877400079322844E-5</c:v>
                </c:pt>
                <c:pt idx="17">
                  <c:v>1.4776107870188761E-3</c:v>
                </c:pt>
                <c:pt idx="18">
                  <c:v>2.9674407857726366E-5</c:v>
                </c:pt>
                <c:pt idx="19">
                  <c:v>2.9674407857726366E-5</c:v>
                </c:pt>
                <c:pt idx="20">
                  <c:v>4.1077136762795357E-3</c:v>
                </c:pt>
                <c:pt idx="21">
                  <c:v>8.0401950804980828E-4</c:v>
                </c:pt>
                <c:pt idx="22">
                  <c:v>3.8738104473887147E-4</c:v>
                </c:pt>
                <c:pt idx="23">
                  <c:v>6.4287803107871021E-5</c:v>
                </c:pt>
                <c:pt idx="24">
                  <c:v>7.3894127144353227E-4</c:v>
                </c:pt>
                <c:pt idx="25">
                  <c:v>6.8821955468123888E-5</c:v>
                </c:pt>
                <c:pt idx="26">
                  <c:v>6.8821955468123888E-5</c:v>
                </c:pt>
                <c:pt idx="27">
                  <c:v>8.639492574351533E-4</c:v>
                </c:pt>
                <c:pt idx="28">
                  <c:v>7.4165777892707625E-5</c:v>
                </c:pt>
                <c:pt idx="29">
                  <c:v>7.4165777892707625E-5</c:v>
                </c:pt>
                <c:pt idx="30">
                  <c:v>3.5125559524485419E-4</c:v>
                </c:pt>
                <c:pt idx="31">
                  <c:v>1.6421878562484535E-3</c:v>
                </c:pt>
                <c:pt idx="32">
                  <c:v>2.3755565688729631E-3</c:v>
                </c:pt>
                <c:pt idx="33">
                  <c:v>1.5897893064466524E-3</c:v>
                </c:pt>
                <c:pt idx="34">
                  <c:v>1.3769121395231074E-3</c:v>
                </c:pt>
                <c:pt idx="35">
                  <c:v>1.7950247095452328E-3</c:v>
                </c:pt>
                <c:pt idx="36">
                  <c:v>1.7950247095452328E-3</c:v>
                </c:pt>
                <c:pt idx="37">
                  <c:v>2.0418795326629905E-3</c:v>
                </c:pt>
                <c:pt idx="38">
                  <c:v>2.1666107617374832E-3</c:v>
                </c:pt>
              </c:numCache>
            </c:numRef>
          </c:yVal>
          <c:smooth val="0"/>
          <c:extLst>
            <c:ext xmlns:c16="http://schemas.microsoft.com/office/drawing/2014/chart" uri="{C3380CC4-5D6E-409C-BE32-E72D297353CC}">
              <c16:uniqueId val="{00000000-467B-49E9-95EC-6D92651ADFC1}"/>
            </c:ext>
          </c:extLst>
        </c:ser>
        <c:ser>
          <c:idx val="1"/>
          <c:order val="1"/>
          <c:spPr>
            <a:ln w="28575">
              <a:noFill/>
            </a:ln>
          </c:spPr>
          <c:xVal>
            <c:numRef>
              <c:f>'samples without priming anaerob'!$F$511:$F$549</c:f>
              <c:numCache>
                <c:formatCode>0</c:formatCode>
                <c:ptCount val="39"/>
                <c:pt idx="0">
                  <c:v>1</c:v>
                </c:pt>
                <c:pt idx="1">
                  <c:v>7.9694444444394321</c:v>
                </c:pt>
                <c:pt idx="2">
                  <c:v>14.217361111106584</c:v>
                </c:pt>
                <c:pt idx="3">
                  <c:v>30.07499999999709</c:v>
                </c:pt>
                <c:pt idx="4">
                  <c:v>37.259722222217533</c:v>
                </c:pt>
                <c:pt idx="5">
                  <c:v>57.18888888888614</c:v>
                </c:pt>
                <c:pt idx="6">
                  <c:v>76.199305555550382</c:v>
                </c:pt>
                <c:pt idx="7">
                  <c:v>91.028472222220444</c:v>
                </c:pt>
                <c:pt idx="8">
                  <c:v>110.02847222222044</c:v>
                </c:pt>
                <c:pt idx="9">
                  <c:v>124.10833333332994</c:v>
                </c:pt>
                <c:pt idx="10">
                  <c:v>137.97916666666424</c:v>
                </c:pt>
                <c:pt idx="11">
                  <c:v>152.08124999999563</c:v>
                </c:pt>
                <c:pt idx="12">
                  <c:v>166.02430555555475</c:v>
                </c:pt>
                <c:pt idx="13">
                  <c:v>179.97708333333139</c:v>
                </c:pt>
                <c:pt idx="14">
                  <c:v>193.95763888888905</c:v>
                </c:pt>
                <c:pt idx="15">
                  <c:v>207.96111111110804</c:v>
                </c:pt>
                <c:pt idx="16">
                  <c:v>222.01944444444234</c:v>
                </c:pt>
                <c:pt idx="17">
                  <c:v>235.96597222222044</c:v>
                </c:pt>
                <c:pt idx="18">
                  <c:v>278.02083333332848</c:v>
                </c:pt>
                <c:pt idx="19">
                  <c:v>305.97916666666424</c:v>
                </c:pt>
                <c:pt idx="20">
                  <c:v>320.04097222221753</c:v>
                </c:pt>
                <c:pt idx="21">
                  <c:v>406.0041666666657</c:v>
                </c:pt>
                <c:pt idx="22">
                  <c:v>478.02291666666133</c:v>
                </c:pt>
                <c:pt idx="23">
                  <c:v>624.10486111111095</c:v>
                </c:pt>
                <c:pt idx="24">
                  <c:v>651.02777777777374</c:v>
                </c:pt>
                <c:pt idx="25">
                  <c:v>726.21458333332703</c:v>
                </c:pt>
                <c:pt idx="26">
                  <c:v>776.01874999999563</c:v>
                </c:pt>
                <c:pt idx="27">
                  <c:v>812.07013888888469</c:v>
                </c:pt>
                <c:pt idx="28">
                  <c:v>866.02708333332703</c:v>
                </c:pt>
                <c:pt idx="29">
                  <c:v>916.22708333333139</c:v>
                </c:pt>
                <c:pt idx="30">
                  <c:v>970.97638888888469</c:v>
                </c:pt>
                <c:pt idx="31">
                  <c:v>1059.003472222219</c:v>
                </c:pt>
                <c:pt idx="32">
                  <c:v>1133.1159722222219</c:v>
                </c:pt>
                <c:pt idx="33">
                  <c:v>1202.0263888888876</c:v>
                </c:pt>
                <c:pt idx="34">
                  <c:v>1247.1729166666628</c:v>
                </c:pt>
                <c:pt idx="35">
                  <c:v>1274.1256944444394</c:v>
                </c:pt>
                <c:pt idx="36">
                  <c:v>1308.2138888888876</c:v>
                </c:pt>
                <c:pt idx="37">
                  <c:v>2395.1493055555547</c:v>
                </c:pt>
                <c:pt idx="38">
                  <c:v>2493.1722222222161</c:v>
                </c:pt>
              </c:numCache>
            </c:numRef>
          </c:xVal>
          <c:yVal>
            <c:numRef>
              <c:f>'samples without priming anaerob'!$AI$511:$AI$549</c:f>
              <c:numCache>
                <c:formatCode>0.0</c:formatCode>
                <c:ptCount val="39"/>
                <c:pt idx="0">
                  <c:v>0.6974607589997267</c:v>
                </c:pt>
                <c:pt idx="1">
                  <c:v>0.99028351397378267</c:v>
                </c:pt>
                <c:pt idx="2">
                  <c:v>1.0817019856527574</c:v>
                </c:pt>
                <c:pt idx="3">
                  <c:v>2.4892733476777424</c:v>
                </c:pt>
                <c:pt idx="4">
                  <c:v>3.1756969360290435</c:v>
                </c:pt>
                <c:pt idx="5">
                  <c:v>3.8202386764698284</c:v>
                </c:pt>
                <c:pt idx="6">
                  <c:v>4.627141817380843</c:v>
                </c:pt>
                <c:pt idx="7">
                  <c:v>4.9953510132921446</c:v>
                </c:pt>
                <c:pt idx="8">
                  <c:v>5.2129720748014767</c:v>
                </c:pt>
                <c:pt idx="9">
                  <c:v>5.6360622870826615</c:v>
                </c:pt>
                <c:pt idx="10">
                  <c:v>6.078285294111395</c:v>
                </c:pt>
                <c:pt idx="11">
                  <c:v>6.3904962207846738</c:v>
                </c:pt>
                <c:pt idx="12">
                  <c:v>6.4185435468473324</c:v>
                </c:pt>
                <c:pt idx="13">
                  <c:v>6.8665878135707326</c:v>
                </c:pt>
                <c:pt idx="14">
                  <c:v>6.9231688146023629</c:v>
                </c:pt>
                <c:pt idx="15">
                  <c:v>6.9649725110565406</c:v>
                </c:pt>
                <c:pt idx="16">
                  <c:v>6.8038200141344269</c:v>
                </c:pt>
                <c:pt idx="17">
                  <c:v>6.666916873725901</c:v>
                </c:pt>
                <c:pt idx="18">
                  <c:v>7.4276701145538357</c:v>
                </c:pt>
                <c:pt idx="19">
                  <c:v>7.8620959403920843</c:v>
                </c:pt>
                <c:pt idx="20">
                  <c:v>8.0567463544592748</c:v>
                </c:pt>
                <c:pt idx="21">
                  <c:v>7.9241287799315669</c:v>
                </c:pt>
                <c:pt idx="22">
                  <c:v>8.3765886955773006</c:v>
                </c:pt>
                <c:pt idx="23">
                  <c:v>7.7796851441010633</c:v>
                </c:pt>
                <c:pt idx="24">
                  <c:v>8.7797951965641587</c:v>
                </c:pt>
                <c:pt idx="25">
                  <c:v>8.6047897303357281</c:v>
                </c:pt>
                <c:pt idx="26">
                  <c:v>8.3268724673941676</c:v>
                </c:pt>
                <c:pt idx="27">
                  <c:v>7.904316051741489</c:v>
                </c:pt>
                <c:pt idx="28">
                  <c:v>7.7720138316289926</c:v>
                </c:pt>
                <c:pt idx="29">
                  <c:v>7.7875749771941436</c:v>
                </c:pt>
                <c:pt idx="30">
                  <c:v>9.5753813082222603</c:v>
                </c:pt>
                <c:pt idx="31">
                  <c:v>10.034427889841329</c:v>
                </c:pt>
                <c:pt idx="32">
                  <c:v>10.247443558736714</c:v>
                </c:pt>
                <c:pt idx="33">
                  <c:v>9.9796209761674142</c:v>
                </c:pt>
                <c:pt idx="34">
                  <c:v>10.343029812781603</c:v>
                </c:pt>
                <c:pt idx="35">
                  <c:v>10.527809192751683</c:v>
                </c:pt>
                <c:pt idx="36">
                  <c:v>10.527809192751683</c:v>
                </c:pt>
                <c:pt idx="37">
                  <c:v>14.10739634633909</c:v>
                </c:pt>
                <c:pt idx="38">
                  <c:v>13.173808400134643</c:v>
                </c:pt>
              </c:numCache>
            </c:numRef>
          </c:yVal>
          <c:smooth val="0"/>
          <c:extLst>
            <c:ext xmlns:c16="http://schemas.microsoft.com/office/drawing/2014/chart" uri="{C3380CC4-5D6E-409C-BE32-E72D297353CC}">
              <c16:uniqueId val="{00000001-467B-49E9-95EC-6D92651ADFC1}"/>
            </c:ext>
          </c:extLst>
        </c:ser>
        <c:dLbls>
          <c:showLegendKey val="0"/>
          <c:showVal val="0"/>
          <c:showCatName val="0"/>
          <c:showSerName val="0"/>
          <c:showPercent val="0"/>
          <c:showBubbleSize val="0"/>
        </c:dLbls>
        <c:axId val="137738496"/>
        <c:axId val="138018816"/>
      </c:scatterChart>
      <c:valAx>
        <c:axId val="137738496"/>
        <c:scaling>
          <c:orientation val="minMax"/>
        </c:scaling>
        <c:delete val="0"/>
        <c:axPos val="b"/>
        <c:numFmt formatCode="0" sourceLinked="1"/>
        <c:majorTickMark val="out"/>
        <c:minorTickMark val="none"/>
        <c:tickLblPos val="nextTo"/>
        <c:crossAx val="138018816"/>
        <c:crosses val="autoZero"/>
        <c:crossBetween val="midCat"/>
      </c:valAx>
      <c:valAx>
        <c:axId val="138018816"/>
        <c:scaling>
          <c:orientation val="minMax"/>
        </c:scaling>
        <c:delete val="0"/>
        <c:axPos val="l"/>
        <c:numFmt formatCode="0.0" sourceLinked="1"/>
        <c:majorTickMark val="out"/>
        <c:minorTickMark val="none"/>
        <c:tickLblPos val="nextTo"/>
        <c:crossAx val="13773849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anaerob'!$F$704:$F$742</c:f>
              <c:numCache>
                <c:formatCode>0</c:formatCode>
                <c:ptCount val="39"/>
                <c:pt idx="0">
                  <c:v>1</c:v>
                </c:pt>
                <c:pt idx="1">
                  <c:v>7.9875000000029104</c:v>
                </c:pt>
                <c:pt idx="2">
                  <c:v>14.209722222221899</c:v>
                </c:pt>
                <c:pt idx="3">
                  <c:v>30.170833333337214</c:v>
                </c:pt>
                <c:pt idx="4">
                  <c:v>37.294444444443798</c:v>
                </c:pt>
                <c:pt idx="5">
                  <c:v>57.176388888889051</c:v>
                </c:pt>
                <c:pt idx="6">
                  <c:v>76.180555555554747</c:v>
                </c:pt>
                <c:pt idx="7">
                  <c:v>91.011805555557657</c:v>
                </c:pt>
                <c:pt idx="8">
                  <c:v>110.00972222222481</c:v>
                </c:pt>
                <c:pt idx="9">
                  <c:v>124.0888888888876</c:v>
                </c:pt>
                <c:pt idx="10">
                  <c:v>137.9597222222219</c:v>
                </c:pt>
                <c:pt idx="11">
                  <c:v>152.06111111111386</c:v>
                </c:pt>
                <c:pt idx="12">
                  <c:v>166.00833333333867</c:v>
                </c:pt>
                <c:pt idx="13">
                  <c:v>179.95694444444962</c:v>
                </c:pt>
                <c:pt idx="14">
                  <c:v>193.93958333333285</c:v>
                </c:pt>
                <c:pt idx="15">
                  <c:v>207.93819444444671</c:v>
                </c:pt>
                <c:pt idx="16">
                  <c:v>222.00972222222481</c:v>
                </c:pt>
                <c:pt idx="17">
                  <c:v>235.94583333333867</c:v>
                </c:pt>
                <c:pt idx="18">
                  <c:v>278.00138888889342</c:v>
                </c:pt>
                <c:pt idx="19">
                  <c:v>305.96666666666715</c:v>
                </c:pt>
                <c:pt idx="20">
                  <c:v>320.0222222222219</c:v>
                </c:pt>
                <c:pt idx="21">
                  <c:v>404.99652777778101</c:v>
                </c:pt>
                <c:pt idx="22">
                  <c:v>478.02500000000146</c:v>
                </c:pt>
                <c:pt idx="23">
                  <c:v>624.07986111110949</c:v>
                </c:pt>
                <c:pt idx="24">
                  <c:v>651.01944444444962</c:v>
                </c:pt>
                <c:pt idx="25">
                  <c:v>727.00208333333285</c:v>
                </c:pt>
                <c:pt idx="26">
                  <c:v>775.99375000000146</c:v>
                </c:pt>
                <c:pt idx="27">
                  <c:v>812.05972222222044</c:v>
                </c:pt>
                <c:pt idx="28">
                  <c:v>866.00277777777956</c:v>
                </c:pt>
                <c:pt idx="29">
                  <c:v>916.91805555555766</c:v>
                </c:pt>
                <c:pt idx="30">
                  <c:v>970.96180555555475</c:v>
                </c:pt>
                <c:pt idx="31">
                  <c:v>1059.0381944444453</c:v>
                </c:pt>
                <c:pt idx="32">
                  <c:v>1133.101388888892</c:v>
                </c:pt>
                <c:pt idx="33">
                  <c:v>1202.0638888888934</c:v>
                </c:pt>
                <c:pt idx="34">
                  <c:v>1247.1534722222204</c:v>
                </c:pt>
                <c:pt idx="35">
                  <c:v>1274.1076388888905</c:v>
                </c:pt>
                <c:pt idx="36">
                  <c:v>1308.1881944444467</c:v>
                </c:pt>
                <c:pt idx="37">
                  <c:v>2395.1354166666715</c:v>
                </c:pt>
                <c:pt idx="38">
                  <c:v>2493.1458333333358</c:v>
                </c:pt>
              </c:numCache>
            </c:numRef>
          </c:xVal>
          <c:yVal>
            <c:numRef>
              <c:f>'samples without priming anaerob'!$Y$704:$Y$742</c:f>
              <c:numCache>
                <c:formatCode>0.0</c:formatCode>
                <c:ptCount val="39"/>
                <c:pt idx="0">
                  <c:v>5.0713422432755795E-4</c:v>
                </c:pt>
                <c:pt idx="1">
                  <c:v>3.6871479603487037E-4</c:v>
                </c:pt>
                <c:pt idx="2">
                  <c:v>2.4281706379225622E-4</c:v>
                </c:pt>
                <c:pt idx="3">
                  <c:v>1.5021797455668131E-3</c:v>
                </c:pt>
                <c:pt idx="4">
                  <c:v>1.7388902199146465E-4</c:v>
                </c:pt>
                <c:pt idx="5">
                  <c:v>1.9465160583515666E-5</c:v>
                </c:pt>
                <c:pt idx="6">
                  <c:v>1.9465160583515666E-5</c:v>
                </c:pt>
                <c:pt idx="7">
                  <c:v>1.9465160583515666E-5</c:v>
                </c:pt>
                <c:pt idx="8">
                  <c:v>1.9465160583515666E-5</c:v>
                </c:pt>
                <c:pt idx="9">
                  <c:v>1.0607807678694348E-3</c:v>
                </c:pt>
                <c:pt idx="10">
                  <c:v>9.6670106694966189E-4</c:v>
                </c:pt>
                <c:pt idx="11">
                  <c:v>9.4966631618964212E-4</c:v>
                </c:pt>
                <c:pt idx="12">
                  <c:v>3.990835006889916E-5</c:v>
                </c:pt>
                <c:pt idx="13">
                  <c:v>3.990835006889916E-5</c:v>
                </c:pt>
                <c:pt idx="14">
                  <c:v>1.2542251571618513E-3</c:v>
                </c:pt>
                <c:pt idx="15">
                  <c:v>1.1134579986058146E-3</c:v>
                </c:pt>
                <c:pt idx="16">
                  <c:v>5.5990252007903197E-5</c:v>
                </c:pt>
                <c:pt idx="17">
                  <c:v>1.4353953421788609E-3</c:v>
                </c:pt>
                <c:pt idx="18">
                  <c:v>6.5722832299661027E-5</c:v>
                </c:pt>
                <c:pt idx="19">
                  <c:v>1.6446007173727913E-3</c:v>
                </c:pt>
                <c:pt idx="20">
                  <c:v>9.6265726519437146E-4</c:v>
                </c:pt>
                <c:pt idx="21">
                  <c:v>8.3112663262140089E-5</c:v>
                </c:pt>
                <c:pt idx="22">
                  <c:v>8.3112663262140089E-5</c:v>
                </c:pt>
                <c:pt idx="23">
                  <c:v>3.9415498751637561E-4</c:v>
                </c:pt>
                <c:pt idx="24">
                  <c:v>6.938683338935473E-4</c:v>
                </c:pt>
                <c:pt idx="25">
                  <c:v>2.5137026424090396E-3</c:v>
                </c:pt>
                <c:pt idx="26">
                  <c:v>1.7565813052032571E-3</c:v>
                </c:pt>
                <c:pt idx="27">
                  <c:v>6.8295499451085653E-4</c:v>
                </c:pt>
                <c:pt idx="28">
                  <c:v>1.2232923679069373E-4</c:v>
                </c:pt>
                <c:pt idx="29">
                  <c:v>8.4922162499352671E-4</c:v>
                </c:pt>
                <c:pt idx="30">
                  <c:v>8.8477836659712138E-4</c:v>
                </c:pt>
                <c:pt idx="31">
                  <c:v>8.6983637503910169E-4</c:v>
                </c:pt>
                <c:pt idx="32">
                  <c:v>7.3303904346170711E-4</c:v>
                </c:pt>
                <c:pt idx="33">
                  <c:v>1.3491793754526204E-3</c:v>
                </c:pt>
                <c:pt idx="34">
                  <c:v>1.2495067486846965E-3</c:v>
                </c:pt>
                <c:pt idx="35">
                  <c:v>1.2504976271515574E-3</c:v>
                </c:pt>
                <c:pt idx="36">
                  <c:v>1.2504976271515574E-3</c:v>
                </c:pt>
                <c:pt idx="37">
                  <c:v>2.0401892566149493E-3</c:v>
                </c:pt>
                <c:pt idx="38">
                  <c:v>4.0563883418867474E-3</c:v>
                </c:pt>
              </c:numCache>
            </c:numRef>
          </c:yVal>
          <c:smooth val="0"/>
          <c:extLst>
            <c:ext xmlns:c16="http://schemas.microsoft.com/office/drawing/2014/chart" uri="{C3380CC4-5D6E-409C-BE32-E72D297353CC}">
              <c16:uniqueId val="{00000000-8E05-497E-95BF-7FAD0FE5DB68}"/>
            </c:ext>
          </c:extLst>
        </c:ser>
        <c:ser>
          <c:idx val="1"/>
          <c:order val="1"/>
          <c:spPr>
            <a:ln w="28575">
              <a:noFill/>
            </a:ln>
          </c:spPr>
          <c:xVal>
            <c:numRef>
              <c:f>'samples without priming anaerob'!$F$703:$F$742</c:f>
              <c:numCache>
                <c:formatCode>0</c:formatCode>
                <c:ptCount val="40"/>
                <c:pt idx="1">
                  <c:v>1</c:v>
                </c:pt>
                <c:pt idx="2">
                  <c:v>7.9875000000029104</c:v>
                </c:pt>
                <c:pt idx="3">
                  <c:v>14.209722222221899</c:v>
                </c:pt>
                <c:pt idx="4">
                  <c:v>30.170833333337214</c:v>
                </c:pt>
                <c:pt idx="5">
                  <c:v>37.294444444443798</c:v>
                </c:pt>
                <c:pt idx="6">
                  <c:v>57.176388888889051</c:v>
                </c:pt>
                <c:pt idx="7">
                  <c:v>76.180555555554747</c:v>
                </c:pt>
                <c:pt idx="8">
                  <c:v>91.011805555557657</c:v>
                </c:pt>
                <c:pt idx="9">
                  <c:v>110.00972222222481</c:v>
                </c:pt>
                <c:pt idx="10">
                  <c:v>124.0888888888876</c:v>
                </c:pt>
                <c:pt idx="11">
                  <c:v>137.9597222222219</c:v>
                </c:pt>
                <c:pt idx="12">
                  <c:v>152.06111111111386</c:v>
                </c:pt>
                <c:pt idx="13">
                  <c:v>166.00833333333867</c:v>
                </c:pt>
                <c:pt idx="14">
                  <c:v>179.95694444444962</c:v>
                </c:pt>
                <c:pt idx="15">
                  <c:v>193.93958333333285</c:v>
                </c:pt>
                <c:pt idx="16">
                  <c:v>207.93819444444671</c:v>
                </c:pt>
                <c:pt idx="17">
                  <c:v>222.00972222222481</c:v>
                </c:pt>
                <c:pt idx="18">
                  <c:v>235.94583333333867</c:v>
                </c:pt>
                <c:pt idx="19">
                  <c:v>278.00138888889342</c:v>
                </c:pt>
                <c:pt idx="20">
                  <c:v>305.96666666666715</c:v>
                </c:pt>
                <c:pt idx="21">
                  <c:v>320.0222222222219</c:v>
                </c:pt>
                <c:pt idx="22">
                  <c:v>404.99652777778101</c:v>
                </c:pt>
                <c:pt idx="23">
                  <c:v>478.02500000000146</c:v>
                </c:pt>
                <c:pt idx="24">
                  <c:v>624.07986111110949</c:v>
                </c:pt>
                <c:pt idx="25">
                  <c:v>651.01944444444962</c:v>
                </c:pt>
                <c:pt idx="26">
                  <c:v>727.00208333333285</c:v>
                </c:pt>
                <c:pt idx="27">
                  <c:v>775.99375000000146</c:v>
                </c:pt>
                <c:pt idx="28">
                  <c:v>812.05972222222044</c:v>
                </c:pt>
                <c:pt idx="29">
                  <c:v>866.00277777777956</c:v>
                </c:pt>
                <c:pt idx="30">
                  <c:v>916.91805555555766</c:v>
                </c:pt>
                <c:pt idx="31">
                  <c:v>970.96180555555475</c:v>
                </c:pt>
                <c:pt idx="32">
                  <c:v>1059.0381944444453</c:v>
                </c:pt>
                <c:pt idx="33">
                  <c:v>1133.101388888892</c:v>
                </c:pt>
                <c:pt idx="34">
                  <c:v>1202.0638888888934</c:v>
                </c:pt>
                <c:pt idx="35">
                  <c:v>1247.1534722222204</c:v>
                </c:pt>
                <c:pt idx="36">
                  <c:v>1274.1076388888905</c:v>
                </c:pt>
                <c:pt idx="37">
                  <c:v>1308.1881944444467</c:v>
                </c:pt>
                <c:pt idx="38">
                  <c:v>2395.1354166666715</c:v>
                </c:pt>
                <c:pt idx="39">
                  <c:v>2493.1458333333358</c:v>
                </c:pt>
              </c:numCache>
            </c:numRef>
          </c:xVal>
          <c:yVal>
            <c:numRef>
              <c:f>'samples without priming anaerob'!$AI$703:$AI$742</c:f>
              <c:numCache>
                <c:formatCode>0.0</c:formatCode>
                <c:ptCount val="40"/>
                <c:pt idx="1">
                  <c:v>1.0934019430192008</c:v>
                </c:pt>
                <c:pt idx="2">
                  <c:v>1.6442990824408135</c:v>
                </c:pt>
                <c:pt idx="3">
                  <c:v>1.7919089684304925</c:v>
                </c:pt>
                <c:pt idx="4">
                  <c:v>2.8743065941962036</c:v>
                </c:pt>
                <c:pt idx="5">
                  <c:v>3.3233468385127232</c:v>
                </c:pt>
                <c:pt idx="6">
                  <c:v>4.4146471673538086</c:v>
                </c:pt>
                <c:pt idx="7">
                  <c:v>5.0536240828128856</c:v>
                </c:pt>
                <c:pt idx="8">
                  <c:v>5.8494523506282432</c:v>
                </c:pt>
                <c:pt idx="9">
                  <c:v>6.7436117241959872</c:v>
                </c:pt>
                <c:pt idx="10">
                  <c:v>7.2199428881031533</c:v>
                </c:pt>
                <c:pt idx="11">
                  <c:v>7.2914697213635318</c:v>
                </c:pt>
                <c:pt idx="12">
                  <c:v>7.7111352783499632</c:v>
                </c:pt>
                <c:pt idx="13">
                  <c:v>7.9954588522523586</c:v>
                </c:pt>
                <c:pt idx="14">
                  <c:v>8.229062097217982</c:v>
                </c:pt>
                <c:pt idx="15">
                  <c:v>8.5623026476787842</c:v>
                </c:pt>
                <c:pt idx="16">
                  <c:v>8.7048666164156003</c:v>
                </c:pt>
                <c:pt idx="17">
                  <c:v>8.7381597306585572</c:v>
                </c:pt>
                <c:pt idx="18">
                  <c:v>8.7881169413309266</c:v>
                </c:pt>
                <c:pt idx="19">
                  <c:v>9.2861956084958237</c:v>
                </c:pt>
                <c:pt idx="20">
                  <c:v>9.4597668660282945</c:v>
                </c:pt>
                <c:pt idx="21">
                  <c:v>9.9914973605115023</c:v>
                </c:pt>
                <c:pt idx="22">
                  <c:v>10.12530310135902</c:v>
                </c:pt>
                <c:pt idx="23">
                  <c:v>10.194853692116917</c:v>
                </c:pt>
                <c:pt idx="24">
                  <c:v>10.097971731565584</c:v>
                </c:pt>
                <c:pt idx="25">
                  <c:v>11.744511900002287</c:v>
                </c:pt>
                <c:pt idx="26">
                  <c:v>11.948331605037435</c:v>
                </c:pt>
                <c:pt idx="27">
                  <c:v>10.693090585322164</c:v>
                </c:pt>
                <c:pt idx="28">
                  <c:v>10.236100011899335</c:v>
                </c:pt>
                <c:pt idx="29">
                  <c:v>10.807740606396626</c:v>
                </c:pt>
                <c:pt idx="30">
                  <c:v>11.316326550677111</c:v>
                </c:pt>
                <c:pt idx="31">
                  <c:v>12.357715058787891</c:v>
                </c:pt>
                <c:pt idx="32">
                  <c:v>13.374551454234712</c:v>
                </c:pt>
                <c:pt idx="33">
                  <c:v>13.129915047468812</c:v>
                </c:pt>
                <c:pt idx="34">
                  <c:v>12.696468637033131</c:v>
                </c:pt>
                <c:pt idx="35">
                  <c:v>12.457063514552688</c:v>
                </c:pt>
                <c:pt idx="36">
                  <c:v>13.034920046903641</c:v>
                </c:pt>
                <c:pt idx="37">
                  <c:v>13.034920046903641</c:v>
                </c:pt>
                <c:pt idx="38">
                  <c:v>19.874087038118383</c:v>
                </c:pt>
                <c:pt idx="39">
                  <c:v>17.74778391288897</c:v>
                </c:pt>
              </c:numCache>
            </c:numRef>
          </c:yVal>
          <c:smooth val="0"/>
          <c:extLst>
            <c:ext xmlns:c16="http://schemas.microsoft.com/office/drawing/2014/chart" uri="{C3380CC4-5D6E-409C-BE32-E72D297353CC}">
              <c16:uniqueId val="{00000001-8E05-497E-95BF-7FAD0FE5DB68}"/>
            </c:ext>
          </c:extLst>
        </c:ser>
        <c:dLbls>
          <c:showLegendKey val="0"/>
          <c:showVal val="0"/>
          <c:showCatName val="0"/>
          <c:showSerName val="0"/>
          <c:showPercent val="0"/>
          <c:showBubbleSize val="0"/>
        </c:dLbls>
        <c:axId val="138043776"/>
        <c:axId val="138045312"/>
      </c:scatterChart>
      <c:valAx>
        <c:axId val="138043776"/>
        <c:scaling>
          <c:orientation val="minMax"/>
        </c:scaling>
        <c:delete val="0"/>
        <c:axPos val="b"/>
        <c:numFmt formatCode="0" sourceLinked="1"/>
        <c:majorTickMark val="out"/>
        <c:minorTickMark val="none"/>
        <c:tickLblPos val="nextTo"/>
        <c:crossAx val="138045312"/>
        <c:crosses val="autoZero"/>
        <c:crossBetween val="midCat"/>
      </c:valAx>
      <c:valAx>
        <c:axId val="138045312"/>
        <c:scaling>
          <c:orientation val="minMax"/>
        </c:scaling>
        <c:delete val="0"/>
        <c:axPos val="l"/>
        <c:numFmt formatCode="0.0" sourceLinked="1"/>
        <c:majorTickMark val="out"/>
        <c:minorTickMark val="none"/>
        <c:tickLblPos val="nextTo"/>
        <c:crossAx val="13804377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anaerob'!$F$769:$F$807</c:f>
              <c:numCache>
                <c:formatCode>0</c:formatCode>
                <c:ptCount val="39"/>
                <c:pt idx="0">
                  <c:v>1</c:v>
                </c:pt>
                <c:pt idx="1">
                  <c:v>7.9875000000029104</c:v>
                </c:pt>
                <c:pt idx="2">
                  <c:v>14.209722222221899</c:v>
                </c:pt>
                <c:pt idx="3">
                  <c:v>30.170833333337214</c:v>
                </c:pt>
                <c:pt idx="4">
                  <c:v>37.295138888890506</c:v>
                </c:pt>
                <c:pt idx="5">
                  <c:v>57.177083333335759</c:v>
                </c:pt>
                <c:pt idx="6">
                  <c:v>76.183333333334303</c:v>
                </c:pt>
                <c:pt idx="7">
                  <c:v>91.012500000004366</c:v>
                </c:pt>
                <c:pt idx="8">
                  <c:v>110.01388888889051</c:v>
                </c:pt>
                <c:pt idx="9">
                  <c:v>124.0895833333343</c:v>
                </c:pt>
                <c:pt idx="10">
                  <c:v>137.96111111111531</c:v>
                </c:pt>
                <c:pt idx="11">
                  <c:v>152.06180555556057</c:v>
                </c:pt>
                <c:pt idx="12">
                  <c:v>166.00833333333867</c:v>
                </c:pt>
                <c:pt idx="13">
                  <c:v>179.95763888888905</c:v>
                </c:pt>
                <c:pt idx="14">
                  <c:v>193.94027777777956</c:v>
                </c:pt>
                <c:pt idx="15">
                  <c:v>207.93888888889342</c:v>
                </c:pt>
                <c:pt idx="16">
                  <c:v>222.01041666667152</c:v>
                </c:pt>
                <c:pt idx="17">
                  <c:v>235.94583333333867</c:v>
                </c:pt>
                <c:pt idx="18">
                  <c:v>278.00208333333285</c:v>
                </c:pt>
                <c:pt idx="19">
                  <c:v>305.96666666666715</c:v>
                </c:pt>
                <c:pt idx="20">
                  <c:v>320.02291666666861</c:v>
                </c:pt>
                <c:pt idx="21">
                  <c:v>404.99444444444816</c:v>
                </c:pt>
                <c:pt idx="22">
                  <c:v>478.02361111111531</c:v>
                </c:pt>
                <c:pt idx="23">
                  <c:v>624.07777777778392</c:v>
                </c:pt>
                <c:pt idx="24">
                  <c:v>651.01875000000291</c:v>
                </c:pt>
                <c:pt idx="25">
                  <c:v>727.00069444444671</c:v>
                </c:pt>
                <c:pt idx="26">
                  <c:v>775.99236111111531</c:v>
                </c:pt>
                <c:pt idx="27">
                  <c:v>812.05763888889487</c:v>
                </c:pt>
                <c:pt idx="28">
                  <c:v>866.00069444444671</c:v>
                </c:pt>
                <c:pt idx="29">
                  <c:v>916.91736111111095</c:v>
                </c:pt>
                <c:pt idx="30">
                  <c:v>970.9597222222219</c:v>
                </c:pt>
                <c:pt idx="31">
                  <c:v>1059.0375000000058</c:v>
                </c:pt>
                <c:pt idx="32">
                  <c:v>1133.1027777777781</c:v>
                </c:pt>
                <c:pt idx="33">
                  <c:v>1202.0618055555606</c:v>
                </c:pt>
                <c:pt idx="34">
                  <c:v>1247.1534722222277</c:v>
                </c:pt>
                <c:pt idx="35">
                  <c:v>1274.1055555555577</c:v>
                </c:pt>
                <c:pt idx="36">
                  <c:v>1308.1861111111139</c:v>
                </c:pt>
                <c:pt idx="37">
                  <c:v>2395.1395833333372</c:v>
                </c:pt>
                <c:pt idx="38">
                  <c:v>2493.1430555555562</c:v>
                </c:pt>
              </c:numCache>
            </c:numRef>
          </c:xVal>
          <c:yVal>
            <c:numRef>
              <c:f>'samples without priming anaerob'!$Y$769:$Y$807</c:f>
              <c:numCache>
                <c:formatCode>0.0</c:formatCode>
                <c:ptCount val="39"/>
                <c:pt idx="0">
                  <c:v>3.167836718575369E-4</c:v>
                </c:pt>
                <c:pt idx="1">
                  <c:v>2.241146537772069E-6</c:v>
                </c:pt>
                <c:pt idx="2">
                  <c:v>3.3119615365878645E-4</c:v>
                </c:pt>
                <c:pt idx="3">
                  <c:v>1.164131039306429E-4</c:v>
                </c:pt>
                <c:pt idx="4">
                  <c:v>1.106252704786094E-4</c:v>
                </c:pt>
                <c:pt idx="5">
                  <c:v>6.1043897908371116E-6</c:v>
                </c:pt>
                <c:pt idx="6">
                  <c:v>6.1043897908371116E-6</c:v>
                </c:pt>
                <c:pt idx="7">
                  <c:v>6.1043897908371116E-6</c:v>
                </c:pt>
                <c:pt idx="8">
                  <c:v>6.1043897908371116E-6</c:v>
                </c:pt>
                <c:pt idx="9">
                  <c:v>6.1043897908371116E-6</c:v>
                </c:pt>
                <c:pt idx="10">
                  <c:v>6.1043897908371116E-6</c:v>
                </c:pt>
                <c:pt idx="11">
                  <c:v>6.1043897908371116E-6</c:v>
                </c:pt>
                <c:pt idx="12">
                  <c:v>6.1043897908371116E-6</c:v>
                </c:pt>
                <c:pt idx="13">
                  <c:v>8.4822920802063385E-4</c:v>
                </c:pt>
                <c:pt idx="14">
                  <c:v>1.206216251845549E-5</c:v>
                </c:pt>
                <c:pt idx="15">
                  <c:v>1.206216251845549E-5</c:v>
                </c:pt>
                <c:pt idx="16">
                  <c:v>1.206216251845549E-5</c:v>
                </c:pt>
                <c:pt idx="17">
                  <c:v>1.206216251845549E-5</c:v>
                </c:pt>
                <c:pt idx="18">
                  <c:v>1.206216251845549E-5</c:v>
                </c:pt>
                <c:pt idx="19">
                  <c:v>1.206216251845549E-5</c:v>
                </c:pt>
                <c:pt idx="20">
                  <c:v>1.206216251845549E-5</c:v>
                </c:pt>
                <c:pt idx="21">
                  <c:v>1.206216251845549E-5</c:v>
                </c:pt>
                <c:pt idx="22">
                  <c:v>1.6009191572291195E-4</c:v>
                </c:pt>
                <c:pt idx="23">
                  <c:v>7.8900428679935035E-5</c:v>
                </c:pt>
                <c:pt idx="24">
                  <c:v>5.4648198978612071E-4</c:v>
                </c:pt>
                <c:pt idx="25">
                  <c:v>2.8708813714350512E-4</c:v>
                </c:pt>
                <c:pt idx="26">
                  <c:v>8.7453639889572589E-4</c:v>
                </c:pt>
                <c:pt idx="27">
                  <c:v>6.1084415598298167E-4</c:v>
                </c:pt>
                <c:pt idx="28">
                  <c:v>3.5840176427826258E-4</c:v>
                </c:pt>
                <c:pt idx="29">
                  <c:v>8.2784512936182899E-4</c:v>
                </c:pt>
                <c:pt idx="30">
                  <c:v>1.2216439947962026E-3</c:v>
                </c:pt>
                <c:pt idx="31">
                  <c:v>1.3385772650443507E-3</c:v>
                </c:pt>
                <c:pt idx="32">
                  <c:v>1.3970666281513859E-3</c:v>
                </c:pt>
                <c:pt idx="33">
                  <c:v>2.015128591609904E-3</c:v>
                </c:pt>
                <c:pt idx="34">
                  <c:v>2.4763080232768184E-3</c:v>
                </c:pt>
                <c:pt idx="35">
                  <c:v>2.4044558600980264E-3</c:v>
                </c:pt>
                <c:pt idx="36">
                  <c:v>2.4044558600980264E-3</c:v>
                </c:pt>
                <c:pt idx="37">
                  <c:v>2.7031973432093126E-3</c:v>
                </c:pt>
                <c:pt idx="38">
                  <c:v>2.7570275686446479E-3</c:v>
                </c:pt>
              </c:numCache>
            </c:numRef>
          </c:yVal>
          <c:smooth val="0"/>
          <c:extLst>
            <c:ext xmlns:c16="http://schemas.microsoft.com/office/drawing/2014/chart" uri="{C3380CC4-5D6E-409C-BE32-E72D297353CC}">
              <c16:uniqueId val="{00000000-C167-40CD-A462-7341D84E1FA8}"/>
            </c:ext>
          </c:extLst>
        </c:ser>
        <c:ser>
          <c:idx val="1"/>
          <c:order val="1"/>
          <c:spPr>
            <a:ln w="28575">
              <a:noFill/>
            </a:ln>
          </c:spPr>
          <c:xVal>
            <c:numRef>
              <c:f>'samples without priming anaerob'!$F$769:$F$807</c:f>
              <c:numCache>
                <c:formatCode>0</c:formatCode>
                <c:ptCount val="39"/>
                <c:pt idx="0">
                  <c:v>1</c:v>
                </c:pt>
                <c:pt idx="1">
                  <c:v>7.9875000000029104</c:v>
                </c:pt>
                <c:pt idx="2">
                  <c:v>14.209722222221899</c:v>
                </c:pt>
                <c:pt idx="3">
                  <c:v>30.170833333337214</c:v>
                </c:pt>
                <c:pt idx="4">
                  <c:v>37.295138888890506</c:v>
                </c:pt>
                <c:pt idx="5">
                  <c:v>57.177083333335759</c:v>
                </c:pt>
                <c:pt idx="6">
                  <c:v>76.183333333334303</c:v>
                </c:pt>
                <c:pt idx="7">
                  <c:v>91.012500000004366</c:v>
                </c:pt>
                <c:pt idx="8">
                  <c:v>110.01388888889051</c:v>
                </c:pt>
                <c:pt idx="9">
                  <c:v>124.0895833333343</c:v>
                </c:pt>
                <c:pt idx="10">
                  <c:v>137.96111111111531</c:v>
                </c:pt>
                <c:pt idx="11">
                  <c:v>152.06180555556057</c:v>
                </c:pt>
                <c:pt idx="12">
                  <c:v>166.00833333333867</c:v>
                </c:pt>
                <c:pt idx="13">
                  <c:v>179.95763888888905</c:v>
                </c:pt>
                <c:pt idx="14">
                  <c:v>193.94027777777956</c:v>
                </c:pt>
                <c:pt idx="15">
                  <c:v>207.93888888889342</c:v>
                </c:pt>
                <c:pt idx="16">
                  <c:v>222.01041666667152</c:v>
                </c:pt>
                <c:pt idx="17">
                  <c:v>235.94583333333867</c:v>
                </c:pt>
                <c:pt idx="18">
                  <c:v>278.00208333333285</c:v>
                </c:pt>
                <c:pt idx="19">
                  <c:v>305.96666666666715</c:v>
                </c:pt>
                <c:pt idx="20">
                  <c:v>320.02291666666861</c:v>
                </c:pt>
                <c:pt idx="21">
                  <c:v>404.99444444444816</c:v>
                </c:pt>
                <c:pt idx="22">
                  <c:v>478.02361111111531</c:v>
                </c:pt>
                <c:pt idx="23">
                  <c:v>624.07777777778392</c:v>
                </c:pt>
                <c:pt idx="24">
                  <c:v>651.01875000000291</c:v>
                </c:pt>
                <c:pt idx="25">
                  <c:v>727.00069444444671</c:v>
                </c:pt>
                <c:pt idx="26">
                  <c:v>775.99236111111531</c:v>
                </c:pt>
                <c:pt idx="27">
                  <c:v>812.05763888889487</c:v>
                </c:pt>
                <c:pt idx="28">
                  <c:v>866.00069444444671</c:v>
                </c:pt>
                <c:pt idx="29">
                  <c:v>916.91736111111095</c:v>
                </c:pt>
                <c:pt idx="30">
                  <c:v>970.9597222222219</c:v>
                </c:pt>
                <c:pt idx="31">
                  <c:v>1059.0375000000058</c:v>
                </c:pt>
                <c:pt idx="32">
                  <c:v>1133.1027777777781</c:v>
                </c:pt>
                <c:pt idx="33">
                  <c:v>1202.0618055555606</c:v>
                </c:pt>
                <c:pt idx="34">
                  <c:v>1247.1534722222277</c:v>
                </c:pt>
                <c:pt idx="35">
                  <c:v>1274.1055555555577</c:v>
                </c:pt>
                <c:pt idx="36">
                  <c:v>1308.1861111111139</c:v>
                </c:pt>
                <c:pt idx="37">
                  <c:v>2395.1395833333372</c:v>
                </c:pt>
                <c:pt idx="38">
                  <c:v>2493.1430555555562</c:v>
                </c:pt>
              </c:numCache>
            </c:numRef>
          </c:xVal>
          <c:yVal>
            <c:numRef>
              <c:f>'samples without priming anaerob'!$AI$769:$AI$807</c:f>
              <c:numCache>
                <c:formatCode>0.0</c:formatCode>
                <c:ptCount val="39"/>
                <c:pt idx="0">
                  <c:v>1.1967965219118692</c:v>
                </c:pt>
                <c:pt idx="1">
                  <c:v>1.8789835630094136</c:v>
                </c:pt>
                <c:pt idx="2">
                  <c:v>2.3466362273013743</c:v>
                </c:pt>
                <c:pt idx="3">
                  <c:v>3.461589898720951</c:v>
                </c:pt>
                <c:pt idx="4">
                  <c:v>4.0359010208948565</c:v>
                </c:pt>
                <c:pt idx="5">
                  <c:v>5.0813453705166793</c:v>
                </c:pt>
                <c:pt idx="6">
                  <c:v>6.0375834203113117</c:v>
                </c:pt>
                <c:pt idx="7">
                  <c:v>6.8568863983847308</c:v>
                </c:pt>
                <c:pt idx="8">
                  <c:v>7.544905210382967</c:v>
                </c:pt>
                <c:pt idx="9">
                  <c:v>7.8128351733955101</c:v>
                </c:pt>
                <c:pt idx="10">
                  <c:v>8.0973426443481618</c:v>
                </c:pt>
                <c:pt idx="11">
                  <c:v>8.1900705082573868</c:v>
                </c:pt>
                <c:pt idx="12">
                  <c:v>8.7510790773539409</c:v>
                </c:pt>
                <c:pt idx="13">
                  <c:v>8.9163996375893362</c:v>
                </c:pt>
                <c:pt idx="14">
                  <c:v>9.4166927466549346</c:v>
                </c:pt>
                <c:pt idx="15">
                  <c:v>9.360526970356112</c:v>
                </c:pt>
                <c:pt idx="16">
                  <c:v>9.3449759180254262</c:v>
                </c:pt>
                <c:pt idx="17">
                  <c:v>9.1895144277008853</c:v>
                </c:pt>
                <c:pt idx="18">
                  <c:v>10.057290129779561</c:v>
                </c:pt>
                <c:pt idx="19">
                  <c:v>10.200197170571982</c:v>
                </c:pt>
                <c:pt idx="20">
                  <c:v>10.589187982650834</c:v>
                </c:pt>
                <c:pt idx="21">
                  <c:v>11.044837033488703</c:v>
                </c:pt>
                <c:pt idx="22">
                  <c:v>11.296941195354108</c:v>
                </c:pt>
                <c:pt idx="23">
                  <c:v>10.097491926651472</c:v>
                </c:pt>
                <c:pt idx="24">
                  <c:v>11.81023998146547</c:v>
                </c:pt>
                <c:pt idx="25">
                  <c:v>11.087384938930223</c:v>
                </c:pt>
                <c:pt idx="26">
                  <c:v>15.073069903038771</c:v>
                </c:pt>
                <c:pt idx="27">
                  <c:v>16.057450028002762</c:v>
                </c:pt>
                <c:pt idx="28">
                  <c:v>17.221559774474148</c:v>
                </c:pt>
                <c:pt idx="29">
                  <c:v>18.934723896775616</c:v>
                </c:pt>
                <c:pt idx="30">
                  <c:v>22.898430515786405</c:v>
                </c:pt>
                <c:pt idx="31">
                  <c:v>24.054245297551233</c:v>
                </c:pt>
                <c:pt idx="32">
                  <c:v>25.041878326187096</c:v>
                </c:pt>
                <c:pt idx="33">
                  <c:v>25.291679795976165</c:v>
                </c:pt>
                <c:pt idx="34">
                  <c:v>25.154732061382109</c:v>
                </c:pt>
                <c:pt idx="35">
                  <c:v>26.715829281238801</c:v>
                </c:pt>
                <c:pt idx="36">
                  <c:v>26.715829281238801</c:v>
                </c:pt>
                <c:pt idx="37">
                  <c:v>35.144955534339822</c:v>
                </c:pt>
                <c:pt idx="38">
                  <c:v>32.34158862265631</c:v>
                </c:pt>
              </c:numCache>
            </c:numRef>
          </c:yVal>
          <c:smooth val="0"/>
          <c:extLst>
            <c:ext xmlns:c16="http://schemas.microsoft.com/office/drawing/2014/chart" uri="{C3380CC4-5D6E-409C-BE32-E72D297353CC}">
              <c16:uniqueId val="{00000001-C167-40CD-A462-7341D84E1FA8}"/>
            </c:ext>
          </c:extLst>
        </c:ser>
        <c:dLbls>
          <c:showLegendKey val="0"/>
          <c:showVal val="0"/>
          <c:showCatName val="0"/>
          <c:showSerName val="0"/>
          <c:showPercent val="0"/>
          <c:showBubbleSize val="0"/>
        </c:dLbls>
        <c:axId val="138070656"/>
        <c:axId val="138076544"/>
      </c:scatterChart>
      <c:valAx>
        <c:axId val="138070656"/>
        <c:scaling>
          <c:orientation val="minMax"/>
        </c:scaling>
        <c:delete val="0"/>
        <c:axPos val="b"/>
        <c:numFmt formatCode="0" sourceLinked="1"/>
        <c:majorTickMark val="out"/>
        <c:minorTickMark val="none"/>
        <c:tickLblPos val="nextTo"/>
        <c:crossAx val="138076544"/>
        <c:crosses val="autoZero"/>
        <c:crossBetween val="midCat"/>
      </c:valAx>
      <c:valAx>
        <c:axId val="138076544"/>
        <c:scaling>
          <c:orientation val="minMax"/>
        </c:scaling>
        <c:delete val="0"/>
        <c:axPos val="l"/>
        <c:numFmt formatCode="0.0" sourceLinked="1"/>
        <c:majorTickMark val="out"/>
        <c:minorTickMark val="none"/>
        <c:tickLblPos val="nextTo"/>
        <c:crossAx val="13807065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anaerob'!$F$1177:$F$1215</c:f>
              <c:numCache>
                <c:formatCode>0</c:formatCode>
                <c:ptCount val="39"/>
                <c:pt idx="0">
                  <c:v>1</c:v>
                </c:pt>
                <c:pt idx="1">
                  <c:v>8.0590277777810115</c:v>
                </c:pt>
                <c:pt idx="2">
                  <c:v>14.915277777778101</c:v>
                </c:pt>
                <c:pt idx="3">
                  <c:v>30.196527777778101</c:v>
                </c:pt>
                <c:pt idx="4">
                  <c:v>38.02986111111386</c:v>
                </c:pt>
                <c:pt idx="5">
                  <c:v>57.859722222223354</c:v>
                </c:pt>
                <c:pt idx="6">
                  <c:v>76.874305555560568</c:v>
                </c:pt>
                <c:pt idx="7">
                  <c:v>90.981944444443798</c:v>
                </c:pt>
                <c:pt idx="8">
                  <c:v>110.01875000000291</c:v>
                </c:pt>
                <c:pt idx="9">
                  <c:v>124.05625000000146</c:v>
                </c:pt>
                <c:pt idx="10">
                  <c:v>137.9326388888876</c:v>
                </c:pt>
                <c:pt idx="11">
                  <c:v>152.02430555555475</c:v>
                </c:pt>
                <c:pt idx="12">
                  <c:v>165.97847222222481</c:v>
                </c:pt>
                <c:pt idx="13">
                  <c:v>179.92361111110949</c:v>
                </c:pt>
                <c:pt idx="14">
                  <c:v>193.90763888889342</c:v>
                </c:pt>
                <c:pt idx="15">
                  <c:v>207.90416666666715</c:v>
                </c:pt>
                <c:pt idx="16">
                  <c:v>221.97916666667152</c:v>
                </c:pt>
                <c:pt idx="17">
                  <c:v>235.9111111111124</c:v>
                </c:pt>
                <c:pt idx="18">
                  <c:v>277.98125000000437</c:v>
                </c:pt>
                <c:pt idx="19">
                  <c:v>305.93194444444816</c:v>
                </c:pt>
                <c:pt idx="20">
                  <c:v>320.03263888889342</c:v>
                </c:pt>
                <c:pt idx="21">
                  <c:v>405.0180555555562</c:v>
                </c:pt>
                <c:pt idx="22">
                  <c:v>477.98333333333721</c:v>
                </c:pt>
                <c:pt idx="23">
                  <c:v>624.04166666667152</c:v>
                </c:pt>
                <c:pt idx="24">
                  <c:v>651.0361111111124</c:v>
                </c:pt>
                <c:pt idx="25">
                  <c:v>726.97638888889196</c:v>
                </c:pt>
                <c:pt idx="26">
                  <c:v>775.95277777777665</c:v>
                </c:pt>
                <c:pt idx="27">
                  <c:v>812.03263888889342</c:v>
                </c:pt>
                <c:pt idx="28">
                  <c:v>865.95763888888905</c:v>
                </c:pt>
                <c:pt idx="29">
                  <c:v>916.87638888889342</c:v>
                </c:pt>
                <c:pt idx="30">
                  <c:v>970.9243055555562</c:v>
                </c:pt>
                <c:pt idx="31">
                  <c:v>1058.9979166666672</c:v>
                </c:pt>
                <c:pt idx="32">
                  <c:v>1133.0611111111139</c:v>
                </c:pt>
                <c:pt idx="33">
                  <c:v>1202.0201388888891</c:v>
                </c:pt>
                <c:pt idx="34">
                  <c:v>1247.1180555555547</c:v>
                </c:pt>
                <c:pt idx="35">
                  <c:v>1274.0875000000015</c:v>
                </c:pt>
                <c:pt idx="36">
                  <c:v>1308.1451388888891</c:v>
                </c:pt>
                <c:pt idx="37">
                  <c:v>2395.1347222222248</c:v>
                </c:pt>
                <c:pt idx="38">
                  <c:v>2493.1277777777796</c:v>
                </c:pt>
              </c:numCache>
            </c:numRef>
          </c:xVal>
          <c:yVal>
            <c:numRef>
              <c:f>'samples without priming anaerob'!$Y$1177:$Y$1215</c:f>
              <c:numCache>
                <c:formatCode>0.0</c:formatCode>
                <c:ptCount val="39"/>
                <c:pt idx="0">
                  <c:v>4.2032680777936635E-4</c:v>
                </c:pt>
                <c:pt idx="1">
                  <c:v>4.8645340095894083E-4</c:v>
                </c:pt>
                <c:pt idx="2">
                  <c:v>3.3495474114256745E-4</c:v>
                </c:pt>
                <c:pt idx="3">
                  <c:v>1.6341834438598016E-4</c:v>
                </c:pt>
                <c:pt idx="4">
                  <c:v>1.7081467357343106E-4</c:v>
                </c:pt>
                <c:pt idx="5">
                  <c:v>1.6004132780206291E-3</c:v>
                </c:pt>
                <c:pt idx="6">
                  <c:v>3.65620260512121E-3</c:v>
                </c:pt>
                <c:pt idx="7">
                  <c:v>2.2687695562546486E-3</c:v>
                </c:pt>
                <c:pt idx="8">
                  <c:v>2.3189653580580494E-3</c:v>
                </c:pt>
                <c:pt idx="9">
                  <c:v>2.2398281973021968E-3</c:v>
                </c:pt>
                <c:pt idx="10">
                  <c:v>2.0178166532189446E-3</c:v>
                </c:pt>
                <c:pt idx="11">
                  <c:v>2.0059023237224251E-3</c:v>
                </c:pt>
                <c:pt idx="12">
                  <c:v>2.1865938501598545E-3</c:v>
                </c:pt>
                <c:pt idx="13">
                  <c:v>2.0871774855572224E-3</c:v>
                </c:pt>
                <c:pt idx="14">
                  <c:v>2.1829126857918334E-3</c:v>
                </c:pt>
                <c:pt idx="15">
                  <c:v>1.8999763934045327E-3</c:v>
                </c:pt>
                <c:pt idx="16">
                  <c:v>3.0908610116780035E-3</c:v>
                </c:pt>
                <c:pt idx="17">
                  <c:v>2.5959849143675508E-3</c:v>
                </c:pt>
                <c:pt idx="18">
                  <c:v>3.4944062732128202E-3</c:v>
                </c:pt>
                <c:pt idx="19">
                  <c:v>2.5501462270285241E-3</c:v>
                </c:pt>
                <c:pt idx="20">
                  <c:v>3.7260858649366406E-3</c:v>
                </c:pt>
                <c:pt idx="21">
                  <c:v>1.8729835043080122E-3</c:v>
                </c:pt>
                <c:pt idx="22">
                  <c:v>1.6312628269548187E-3</c:v>
                </c:pt>
                <c:pt idx="23">
                  <c:v>1.8428767057442419E-3</c:v>
                </c:pt>
                <c:pt idx="24">
                  <c:v>1.9326417573097044E-3</c:v>
                </c:pt>
                <c:pt idx="25">
                  <c:v>2.9837025865091624E-3</c:v>
                </c:pt>
                <c:pt idx="26">
                  <c:v>5.0248549241459738E-3</c:v>
                </c:pt>
                <c:pt idx="27">
                  <c:v>2.0234931443324118E-3</c:v>
                </c:pt>
                <c:pt idx="28">
                  <c:v>1.7031587961897411E-3</c:v>
                </c:pt>
                <c:pt idx="29">
                  <c:v>1.6143855800923204E-3</c:v>
                </c:pt>
                <c:pt idx="30">
                  <c:v>1.8852119873028642E-3</c:v>
                </c:pt>
                <c:pt idx="31">
                  <c:v>2.3664436000017256E-3</c:v>
                </c:pt>
                <c:pt idx="32">
                  <c:v>2.2125549001931902E-3</c:v>
                </c:pt>
                <c:pt idx="33">
                  <c:v>3.6882443690321562E-3</c:v>
                </c:pt>
                <c:pt idx="34">
                  <c:v>4.0584931653025562E-3</c:v>
                </c:pt>
                <c:pt idx="35">
                  <c:v>3.8622932817642909E-3</c:v>
                </c:pt>
                <c:pt idx="36">
                  <c:v>3.8622932817642909E-3</c:v>
                </c:pt>
                <c:pt idx="37">
                  <c:v>1.1473598370463374</c:v>
                </c:pt>
                <c:pt idx="38">
                  <c:v>1.0864134944098474</c:v>
                </c:pt>
              </c:numCache>
            </c:numRef>
          </c:yVal>
          <c:smooth val="0"/>
          <c:extLst>
            <c:ext xmlns:c16="http://schemas.microsoft.com/office/drawing/2014/chart" uri="{C3380CC4-5D6E-409C-BE32-E72D297353CC}">
              <c16:uniqueId val="{00000000-A688-4104-88E6-01FA6D22D277}"/>
            </c:ext>
          </c:extLst>
        </c:ser>
        <c:ser>
          <c:idx val="1"/>
          <c:order val="1"/>
          <c:spPr>
            <a:ln w="28575">
              <a:noFill/>
            </a:ln>
          </c:spPr>
          <c:xVal>
            <c:numRef>
              <c:f>'samples without priming anaerob'!$F$1177:$F$1215</c:f>
              <c:numCache>
                <c:formatCode>0</c:formatCode>
                <c:ptCount val="39"/>
                <c:pt idx="0">
                  <c:v>1</c:v>
                </c:pt>
                <c:pt idx="1">
                  <c:v>8.0590277777810115</c:v>
                </c:pt>
                <c:pt idx="2">
                  <c:v>14.915277777778101</c:v>
                </c:pt>
                <c:pt idx="3">
                  <c:v>30.196527777778101</c:v>
                </c:pt>
                <c:pt idx="4">
                  <c:v>38.02986111111386</c:v>
                </c:pt>
                <c:pt idx="5">
                  <c:v>57.859722222223354</c:v>
                </c:pt>
                <c:pt idx="6">
                  <c:v>76.874305555560568</c:v>
                </c:pt>
                <c:pt idx="7">
                  <c:v>90.981944444443798</c:v>
                </c:pt>
                <c:pt idx="8">
                  <c:v>110.01875000000291</c:v>
                </c:pt>
                <c:pt idx="9">
                  <c:v>124.05625000000146</c:v>
                </c:pt>
                <c:pt idx="10">
                  <c:v>137.9326388888876</c:v>
                </c:pt>
                <c:pt idx="11">
                  <c:v>152.02430555555475</c:v>
                </c:pt>
                <c:pt idx="12">
                  <c:v>165.97847222222481</c:v>
                </c:pt>
                <c:pt idx="13">
                  <c:v>179.92361111110949</c:v>
                </c:pt>
                <c:pt idx="14">
                  <c:v>193.90763888889342</c:v>
                </c:pt>
                <c:pt idx="15">
                  <c:v>207.90416666666715</c:v>
                </c:pt>
                <c:pt idx="16">
                  <c:v>221.97916666667152</c:v>
                </c:pt>
                <c:pt idx="17">
                  <c:v>235.9111111111124</c:v>
                </c:pt>
                <c:pt idx="18">
                  <c:v>277.98125000000437</c:v>
                </c:pt>
                <c:pt idx="19">
                  <c:v>305.93194444444816</c:v>
                </c:pt>
                <c:pt idx="20">
                  <c:v>320.03263888889342</c:v>
                </c:pt>
                <c:pt idx="21">
                  <c:v>405.0180555555562</c:v>
                </c:pt>
                <c:pt idx="22">
                  <c:v>477.98333333333721</c:v>
                </c:pt>
                <c:pt idx="23">
                  <c:v>624.04166666667152</c:v>
                </c:pt>
                <c:pt idx="24">
                  <c:v>651.0361111111124</c:v>
                </c:pt>
                <c:pt idx="25">
                  <c:v>726.97638888889196</c:v>
                </c:pt>
                <c:pt idx="26">
                  <c:v>775.95277777777665</c:v>
                </c:pt>
                <c:pt idx="27">
                  <c:v>812.03263888889342</c:v>
                </c:pt>
                <c:pt idx="28">
                  <c:v>865.95763888888905</c:v>
                </c:pt>
                <c:pt idx="29">
                  <c:v>916.87638888889342</c:v>
                </c:pt>
                <c:pt idx="30">
                  <c:v>970.9243055555562</c:v>
                </c:pt>
                <c:pt idx="31">
                  <c:v>1058.9979166666672</c:v>
                </c:pt>
                <c:pt idx="32">
                  <c:v>1133.0611111111139</c:v>
                </c:pt>
                <c:pt idx="33">
                  <c:v>1202.0201388888891</c:v>
                </c:pt>
                <c:pt idx="34">
                  <c:v>1247.1180555555547</c:v>
                </c:pt>
                <c:pt idx="35">
                  <c:v>1274.0875000000015</c:v>
                </c:pt>
                <c:pt idx="36">
                  <c:v>1308.1451388888891</c:v>
                </c:pt>
                <c:pt idx="37">
                  <c:v>2395.1347222222248</c:v>
                </c:pt>
                <c:pt idx="38">
                  <c:v>2493.1277777777796</c:v>
                </c:pt>
              </c:numCache>
            </c:numRef>
          </c:xVal>
          <c:yVal>
            <c:numRef>
              <c:f>'samples without priming anaerob'!$AI$1177:$AI$1215</c:f>
              <c:numCache>
                <c:formatCode>0.0</c:formatCode>
                <c:ptCount val="39"/>
                <c:pt idx="0">
                  <c:v>0.12393458902778406</c:v>
                </c:pt>
                <c:pt idx="1">
                  <c:v>0.15505492426914011</c:v>
                </c:pt>
                <c:pt idx="2">
                  <c:v>0.27636621770434883</c:v>
                </c:pt>
                <c:pt idx="3">
                  <c:v>0.48056412368841617</c:v>
                </c:pt>
                <c:pt idx="4">
                  <c:v>0.64493325894150633</c:v>
                </c:pt>
                <c:pt idx="5">
                  <c:v>0.94652621834206785</c:v>
                </c:pt>
                <c:pt idx="6">
                  <c:v>1.2691067577579989</c:v>
                </c:pt>
                <c:pt idx="7">
                  <c:v>1.3531907346432253</c:v>
                </c:pt>
                <c:pt idx="8">
                  <c:v>1.562950246433856</c:v>
                </c:pt>
                <c:pt idx="9">
                  <c:v>1.6713723377416878</c:v>
                </c:pt>
                <c:pt idx="10">
                  <c:v>1.8252908633583285</c:v>
                </c:pt>
                <c:pt idx="11">
                  <c:v>1.9001042182473467</c:v>
                </c:pt>
                <c:pt idx="12">
                  <c:v>2.0678934407046801</c:v>
                </c:pt>
                <c:pt idx="13">
                  <c:v>2.2750106402742536</c:v>
                </c:pt>
                <c:pt idx="14">
                  <c:v>2.6002097184982822</c:v>
                </c:pt>
                <c:pt idx="15">
                  <c:v>2.6648299264727378</c:v>
                </c:pt>
                <c:pt idx="16">
                  <c:v>3.2468493601973334</c:v>
                </c:pt>
                <c:pt idx="17">
                  <c:v>3.5350351911911675</c:v>
                </c:pt>
                <c:pt idx="18">
                  <c:v>4.4968031259806667</c:v>
                </c:pt>
                <c:pt idx="19">
                  <c:v>4.001873389443027</c:v>
                </c:pt>
                <c:pt idx="20">
                  <c:v>4.0336058777004071</c:v>
                </c:pt>
                <c:pt idx="21">
                  <c:v>4.3095799410455218</c:v>
                </c:pt>
                <c:pt idx="22">
                  <c:v>4.2649474786212975</c:v>
                </c:pt>
                <c:pt idx="23">
                  <c:v>4.3427500696573436</c:v>
                </c:pt>
                <c:pt idx="24">
                  <c:v>4.8251850837798429</c:v>
                </c:pt>
                <c:pt idx="25">
                  <c:v>4.6121839008840615</c:v>
                </c:pt>
                <c:pt idx="26">
                  <c:v>4.4898505157203861</c:v>
                </c:pt>
                <c:pt idx="27">
                  <c:v>4.5401838032978334</c:v>
                </c:pt>
                <c:pt idx="28">
                  <c:v>4.4542355556437645</c:v>
                </c:pt>
                <c:pt idx="29">
                  <c:v>2.8121697537079959</c:v>
                </c:pt>
                <c:pt idx="30">
                  <c:v>4.9303993895485547</c:v>
                </c:pt>
                <c:pt idx="31">
                  <c:v>4.9771715597190003</c:v>
                </c:pt>
                <c:pt idx="32">
                  <c:v>5.1315674880661586</c:v>
                </c:pt>
                <c:pt idx="33">
                  <c:v>5.0842328631836224</c:v>
                </c:pt>
                <c:pt idx="34">
                  <c:v>5.0739346866048907</c:v>
                </c:pt>
                <c:pt idx="35">
                  <c:v>5.2266238394904727</c:v>
                </c:pt>
                <c:pt idx="36">
                  <c:v>5.2266238394904727</c:v>
                </c:pt>
                <c:pt idx="37">
                  <c:v>6.9543369099291059</c:v>
                </c:pt>
                <c:pt idx="38">
                  <c:v>6.7602108259200406</c:v>
                </c:pt>
              </c:numCache>
            </c:numRef>
          </c:yVal>
          <c:smooth val="0"/>
          <c:extLst>
            <c:ext xmlns:c16="http://schemas.microsoft.com/office/drawing/2014/chart" uri="{C3380CC4-5D6E-409C-BE32-E72D297353CC}">
              <c16:uniqueId val="{00000001-A688-4104-88E6-01FA6D22D277}"/>
            </c:ext>
          </c:extLst>
        </c:ser>
        <c:dLbls>
          <c:showLegendKey val="0"/>
          <c:showVal val="0"/>
          <c:showCatName val="0"/>
          <c:showSerName val="0"/>
          <c:showPercent val="0"/>
          <c:showBubbleSize val="0"/>
        </c:dLbls>
        <c:axId val="138110080"/>
        <c:axId val="138111616"/>
      </c:scatterChart>
      <c:valAx>
        <c:axId val="138110080"/>
        <c:scaling>
          <c:orientation val="minMax"/>
        </c:scaling>
        <c:delete val="0"/>
        <c:axPos val="b"/>
        <c:numFmt formatCode="0" sourceLinked="1"/>
        <c:majorTickMark val="out"/>
        <c:minorTickMark val="none"/>
        <c:tickLblPos val="nextTo"/>
        <c:crossAx val="138111616"/>
        <c:crosses val="autoZero"/>
        <c:crossBetween val="midCat"/>
      </c:valAx>
      <c:valAx>
        <c:axId val="138111616"/>
        <c:scaling>
          <c:orientation val="minMax"/>
        </c:scaling>
        <c:delete val="0"/>
        <c:axPos val="l"/>
        <c:numFmt formatCode="0.0" sourceLinked="1"/>
        <c:majorTickMark val="out"/>
        <c:minorTickMark val="none"/>
        <c:tickLblPos val="nextTo"/>
        <c:crossAx val="13811008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anaerob'!$F$1240:$F$1278</c:f>
              <c:numCache>
                <c:formatCode>0</c:formatCode>
                <c:ptCount val="39"/>
                <c:pt idx="0">
                  <c:v>1</c:v>
                </c:pt>
                <c:pt idx="1">
                  <c:v>8.0576388888875954</c:v>
                </c:pt>
                <c:pt idx="2">
                  <c:v>14.913888888884685</c:v>
                </c:pt>
                <c:pt idx="3">
                  <c:v>30.195138888884685</c:v>
                </c:pt>
                <c:pt idx="4">
                  <c:v>38.028472222220444</c:v>
                </c:pt>
                <c:pt idx="5">
                  <c:v>57.864583333328483</c:v>
                </c:pt>
                <c:pt idx="6">
                  <c:v>76.878472222218988</c:v>
                </c:pt>
                <c:pt idx="7">
                  <c:v>90.983333333329938</c:v>
                </c:pt>
                <c:pt idx="8">
                  <c:v>110.0180555555562</c:v>
                </c:pt>
                <c:pt idx="9">
                  <c:v>124.05555555555475</c:v>
                </c:pt>
                <c:pt idx="10">
                  <c:v>137.93194444444089</c:v>
                </c:pt>
                <c:pt idx="11">
                  <c:v>152.02361111110804</c:v>
                </c:pt>
                <c:pt idx="12">
                  <c:v>165.9777777777781</c:v>
                </c:pt>
                <c:pt idx="13">
                  <c:v>179.92291666666279</c:v>
                </c:pt>
                <c:pt idx="14">
                  <c:v>193.90625</c:v>
                </c:pt>
                <c:pt idx="15">
                  <c:v>207.90277777777374</c:v>
                </c:pt>
                <c:pt idx="16">
                  <c:v>221.9777777777781</c:v>
                </c:pt>
                <c:pt idx="17">
                  <c:v>235.9104166666657</c:v>
                </c:pt>
                <c:pt idx="18">
                  <c:v>277.98124999999709</c:v>
                </c:pt>
                <c:pt idx="19">
                  <c:v>305.93124999999418</c:v>
                </c:pt>
                <c:pt idx="20">
                  <c:v>320.03194444443943</c:v>
                </c:pt>
                <c:pt idx="21">
                  <c:v>405.01666666666279</c:v>
                </c:pt>
                <c:pt idx="22">
                  <c:v>477.9819444444438</c:v>
                </c:pt>
                <c:pt idx="23">
                  <c:v>624.04236111111095</c:v>
                </c:pt>
                <c:pt idx="24">
                  <c:v>651.03402777777228</c:v>
                </c:pt>
                <c:pt idx="25">
                  <c:v>726.97499999999854</c:v>
                </c:pt>
                <c:pt idx="26">
                  <c:v>775.95138888888323</c:v>
                </c:pt>
                <c:pt idx="27">
                  <c:v>812.03055555555329</c:v>
                </c:pt>
                <c:pt idx="28">
                  <c:v>865.95624999999563</c:v>
                </c:pt>
                <c:pt idx="29">
                  <c:v>916.87569444443943</c:v>
                </c:pt>
                <c:pt idx="30">
                  <c:v>970.92291666666279</c:v>
                </c:pt>
                <c:pt idx="31">
                  <c:v>1058.9965277777737</c:v>
                </c:pt>
                <c:pt idx="32">
                  <c:v>1133.0597222222204</c:v>
                </c:pt>
                <c:pt idx="33">
                  <c:v>1202.0187499999956</c:v>
                </c:pt>
                <c:pt idx="34">
                  <c:v>1247.1166666666613</c:v>
                </c:pt>
                <c:pt idx="35">
                  <c:v>1274.0854166666613</c:v>
                </c:pt>
                <c:pt idx="36">
                  <c:v>1308.1437499999956</c:v>
                </c:pt>
                <c:pt idx="37">
                  <c:v>2395.1333333333314</c:v>
                </c:pt>
                <c:pt idx="38">
                  <c:v>2493.1263888888861</c:v>
                </c:pt>
              </c:numCache>
            </c:numRef>
          </c:xVal>
          <c:yVal>
            <c:numRef>
              <c:f>'samples without priming anaerob'!$Y$1240:$Y$1278</c:f>
              <c:numCache>
                <c:formatCode>0.0</c:formatCode>
                <c:ptCount val="39"/>
                <c:pt idx="0">
                  <c:v>5.0462693352922299E-4</c:v>
                </c:pt>
                <c:pt idx="1">
                  <c:v>1.5553343941369336E-4</c:v>
                </c:pt>
                <c:pt idx="2">
                  <c:v>4.3477921611665202E-4</c:v>
                </c:pt>
                <c:pt idx="3">
                  <c:v>1.4339611663782592E-4</c:v>
                </c:pt>
                <c:pt idx="4">
                  <c:v>2.0903375474034928E-4</c:v>
                </c:pt>
                <c:pt idx="5">
                  <c:v>9.867286981080832E-6</c:v>
                </c:pt>
                <c:pt idx="6">
                  <c:v>9.867286981080832E-6</c:v>
                </c:pt>
                <c:pt idx="7">
                  <c:v>9.867286981080832E-6</c:v>
                </c:pt>
                <c:pt idx="8">
                  <c:v>1.222912800272482E-3</c:v>
                </c:pt>
                <c:pt idx="9">
                  <c:v>1.8276906567229265E-5</c:v>
                </c:pt>
                <c:pt idx="10">
                  <c:v>1.8276906567229265E-5</c:v>
                </c:pt>
                <c:pt idx="11">
                  <c:v>1.8276906567229265E-5</c:v>
                </c:pt>
                <c:pt idx="12">
                  <c:v>1.8276906567229265E-5</c:v>
                </c:pt>
                <c:pt idx="13">
                  <c:v>1.8276906567229265E-5</c:v>
                </c:pt>
                <c:pt idx="14">
                  <c:v>1.8276906567229265E-5</c:v>
                </c:pt>
                <c:pt idx="15">
                  <c:v>1.8276906567229265E-5</c:v>
                </c:pt>
                <c:pt idx="16">
                  <c:v>1.8276906567229265E-5</c:v>
                </c:pt>
                <c:pt idx="17">
                  <c:v>1.0145916214839E-3</c:v>
                </c:pt>
                <c:pt idx="18">
                  <c:v>2.5184007453985849E-5</c:v>
                </c:pt>
                <c:pt idx="19">
                  <c:v>2.5184007453985849E-5</c:v>
                </c:pt>
                <c:pt idx="20">
                  <c:v>2.5184007453985849E-5</c:v>
                </c:pt>
                <c:pt idx="21">
                  <c:v>2.5184007453985849E-5</c:v>
                </c:pt>
                <c:pt idx="22">
                  <c:v>2.5184007453985849E-5</c:v>
                </c:pt>
                <c:pt idx="23">
                  <c:v>2.5184007453985849E-5</c:v>
                </c:pt>
                <c:pt idx="24">
                  <c:v>2.5184007453985849E-5</c:v>
                </c:pt>
                <c:pt idx="25">
                  <c:v>1.3029252814542619E-3</c:v>
                </c:pt>
                <c:pt idx="26">
                  <c:v>2.4407244384548688E-3</c:v>
                </c:pt>
                <c:pt idx="27">
                  <c:v>2.0923143908039044E-4</c:v>
                </c:pt>
                <c:pt idx="28">
                  <c:v>5.1825682302904089E-5</c:v>
                </c:pt>
                <c:pt idx="29">
                  <c:v>1.1328665497633509E-4</c:v>
                </c:pt>
                <c:pt idx="30">
                  <c:v>2.3016511164467447E-4</c:v>
                </c:pt>
                <c:pt idx="31">
                  <c:v>5.3485180567904047E-5</c:v>
                </c:pt>
                <c:pt idx="32">
                  <c:v>3.4138131572239661E-4</c:v>
                </c:pt>
                <c:pt idx="33">
                  <c:v>8.9652595283172152E-4</c:v>
                </c:pt>
                <c:pt idx="34">
                  <c:v>1.1384961489988438E-3</c:v>
                </c:pt>
                <c:pt idx="35">
                  <c:v>8.8718084835584456E-4</c:v>
                </c:pt>
                <c:pt idx="36">
                  <c:v>8.8718084835584456E-4</c:v>
                </c:pt>
                <c:pt idx="37">
                  <c:v>8.887506440119256E-4</c:v>
                </c:pt>
                <c:pt idx="38">
                  <c:v>1.4083131273132841E-3</c:v>
                </c:pt>
              </c:numCache>
            </c:numRef>
          </c:yVal>
          <c:smooth val="0"/>
          <c:extLst>
            <c:ext xmlns:c16="http://schemas.microsoft.com/office/drawing/2014/chart" uri="{C3380CC4-5D6E-409C-BE32-E72D297353CC}">
              <c16:uniqueId val="{00000000-649D-4D80-9703-A4196A964181}"/>
            </c:ext>
          </c:extLst>
        </c:ser>
        <c:ser>
          <c:idx val="1"/>
          <c:order val="1"/>
          <c:spPr>
            <a:ln w="28575">
              <a:noFill/>
            </a:ln>
          </c:spPr>
          <c:xVal>
            <c:numRef>
              <c:f>'samples without priming anaerob'!$F$1240:$F$1278</c:f>
              <c:numCache>
                <c:formatCode>0</c:formatCode>
                <c:ptCount val="39"/>
                <c:pt idx="0">
                  <c:v>1</c:v>
                </c:pt>
                <c:pt idx="1">
                  <c:v>8.0576388888875954</c:v>
                </c:pt>
                <c:pt idx="2">
                  <c:v>14.913888888884685</c:v>
                </c:pt>
                <c:pt idx="3">
                  <c:v>30.195138888884685</c:v>
                </c:pt>
                <c:pt idx="4">
                  <c:v>38.028472222220444</c:v>
                </c:pt>
                <c:pt idx="5">
                  <c:v>57.864583333328483</c:v>
                </c:pt>
                <c:pt idx="6">
                  <c:v>76.878472222218988</c:v>
                </c:pt>
                <c:pt idx="7">
                  <c:v>90.983333333329938</c:v>
                </c:pt>
                <c:pt idx="8">
                  <c:v>110.0180555555562</c:v>
                </c:pt>
                <c:pt idx="9">
                  <c:v>124.05555555555475</c:v>
                </c:pt>
                <c:pt idx="10">
                  <c:v>137.93194444444089</c:v>
                </c:pt>
                <c:pt idx="11">
                  <c:v>152.02361111110804</c:v>
                </c:pt>
                <c:pt idx="12">
                  <c:v>165.9777777777781</c:v>
                </c:pt>
                <c:pt idx="13">
                  <c:v>179.92291666666279</c:v>
                </c:pt>
                <c:pt idx="14">
                  <c:v>193.90625</c:v>
                </c:pt>
                <c:pt idx="15">
                  <c:v>207.90277777777374</c:v>
                </c:pt>
                <c:pt idx="16">
                  <c:v>221.9777777777781</c:v>
                </c:pt>
                <c:pt idx="17">
                  <c:v>235.9104166666657</c:v>
                </c:pt>
                <c:pt idx="18">
                  <c:v>277.98124999999709</c:v>
                </c:pt>
                <c:pt idx="19">
                  <c:v>305.93124999999418</c:v>
                </c:pt>
                <c:pt idx="20">
                  <c:v>320.03194444443943</c:v>
                </c:pt>
                <c:pt idx="21">
                  <c:v>405.01666666666279</c:v>
                </c:pt>
                <c:pt idx="22">
                  <c:v>477.9819444444438</c:v>
                </c:pt>
                <c:pt idx="23">
                  <c:v>624.04236111111095</c:v>
                </c:pt>
                <c:pt idx="24">
                  <c:v>651.03402777777228</c:v>
                </c:pt>
                <c:pt idx="25">
                  <c:v>726.97499999999854</c:v>
                </c:pt>
                <c:pt idx="26">
                  <c:v>775.95138888888323</c:v>
                </c:pt>
                <c:pt idx="27">
                  <c:v>812.03055555555329</c:v>
                </c:pt>
                <c:pt idx="28">
                  <c:v>865.95624999999563</c:v>
                </c:pt>
                <c:pt idx="29">
                  <c:v>916.87569444443943</c:v>
                </c:pt>
                <c:pt idx="30">
                  <c:v>970.92291666666279</c:v>
                </c:pt>
                <c:pt idx="31">
                  <c:v>1058.9965277777737</c:v>
                </c:pt>
                <c:pt idx="32">
                  <c:v>1133.0597222222204</c:v>
                </c:pt>
                <c:pt idx="33">
                  <c:v>1202.0187499999956</c:v>
                </c:pt>
                <c:pt idx="34">
                  <c:v>1247.1166666666613</c:v>
                </c:pt>
                <c:pt idx="35">
                  <c:v>1274.0854166666613</c:v>
                </c:pt>
                <c:pt idx="36">
                  <c:v>1308.1437499999956</c:v>
                </c:pt>
                <c:pt idx="37">
                  <c:v>2395.1333333333314</c:v>
                </c:pt>
                <c:pt idx="38">
                  <c:v>2493.1263888888861</c:v>
                </c:pt>
              </c:numCache>
            </c:numRef>
          </c:xVal>
          <c:yVal>
            <c:numRef>
              <c:f>'samples without priming anaerob'!$AI$1240:$AI$1278</c:f>
              <c:numCache>
                <c:formatCode>0.0</c:formatCode>
                <c:ptCount val="39"/>
                <c:pt idx="0">
                  <c:v>6.7451704600737072E-2</c:v>
                </c:pt>
                <c:pt idx="1">
                  <c:v>0.11125443239665038</c:v>
                </c:pt>
                <c:pt idx="2">
                  <c:v>0.19543044440588705</c:v>
                </c:pt>
                <c:pt idx="3">
                  <c:v>0.25241011439358446</c:v>
                </c:pt>
                <c:pt idx="4">
                  <c:v>0.45119917461761821</c:v>
                </c:pt>
                <c:pt idx="5">
                  <c:v>0.68186099689688018</c:v>
                </c:pt>
                <c:pt idx="6">
                  <c:v>0.90331465343957884</c:v>
                </c:pt>
                <c:pt idx="7">
                  <c:v>0.93965376076073359</c:v>
                </c:pt>
                <c:pt idx="8">
                  <c:v>1.1373338489117815</c:v>
                </c:pt>
                <c:pt idx="9">
                  <c:v>1.3194632031301772</c:v>
                </c:pt>
                <c:pt idx="10">
                  <c:v>1.4061089081933453</c:v>
                </c:pt>
                <c:pt idx="11">
                  <c:v>1.5551046900633752</c:v>
                </c:pt>
                <c:pt idx="12">
                  <c:v>1.6535668940493606</c:v>
                </c:pt>
                <c:pt idx="13">
                  <c:v>1.8294761739205074</c:v>
                </c:pt>
                <c:pt idx="14">
                  <c:v>2.2356661486677556</c:v>
                </c:pt>
                <c:pt idx="15">
                  <c:v>2.3905708397078609</c:v>
                </c:pt>
                <c:pt idx="16">
                  <c:v>2.7944266429515592</c:v>
                </c:pt>
                <c:pt idx="17">
                  <c:v>2.9625602433639266</c:v>
                </c:pt>
                <c:pt idx="18">
                  <c:v>3.2342767017045038</c:v>
                </c:pt>
                <c:pt idx="19">
                  <c:v>3.4155563544607843</c:v>
                </c:pt>
                <c:pt idx="20">
                  <c:v>3.7364270139324129</c:v>
                </c:pt>
                <c:pt idx="21">
                  <c:v>3.4425810076067864</c:v>
                </c:pt>
                <c:pt idx="22">
                  <c:v>3.8909493132580888</c:v>
                </c:pt>
                <c:pt idx="23">
                  <c:v>3.6539452461188668</c:v>
                </c:pt>
                <c:pt idx="24">
                  <c:v>4.1328847679692684</c:v>
                </c:pt>
                <c:pt idx="25">
                  <c:v>3.6334921026554898</c:v>
                </c:pt>
                <c:pt idx="26">
                  <c:v>3.587729928488494</c:v>
                </c:pt>
                <c:pt idx="27">
                  <c:v>3.5539561369451067</c:v>
                </c:pt>
                <c:pt idx="28">
                  <c:v>3.4925051600997721</c:v>
                </c:pt>
                <c:pt idx="29">
                  <c:v>3.073971566347439</c:v>
                </c:pt>
                <c:pt idx="30">
                  <c:v>4.1436096253429318</c:v>
                </c:pt>
                <c:pt idx="31">
                  <c:v>4.4041054927464298</c:v>
                </c:pt>
                <c:pt idx="32">
                  <c:v>4.4531326458569467</c:v>
                </c:pt>
                <c:pt idx="33">
                  <c:v>4.4257432510203492</c:v>
                </c:pt>
                <c:pt idx="34">
                  <c:v>4.5019452548228669</c:v>
                </c:pt>
                <c:pt idx="35">
                  <c:v>4.7410790015461215</c:v>
                </c:pt>
                <c:pt idx="36">
                  <c:v>4.7410790015461215</c:v>
                </c:pt>
                <c:pt idx="37">
                  <c:v>6.0077579811221895</c:v>
                </c:pt>
                <c:pt idx="38">
                  <c:v>5.8191116050846006</c:v>
                </c:pt>
              </c:numCache>
            </c:numRef>
          </c:yVal>
          <c:smooth val="0"/>
          <c:extLst>
            <c:ext xmlns:c16="http://schemas.microsoft.com/office/drawing/2014/chart" uri="{C3380CC4-5D6E-409C-BE32-E72D297353CC}">
              <c16:uniqueId val="{00000001-649D-4D80-9703-A4196A964181}"/>
            </c:ext>
          </c:extLst>
        </c:ser>
        <c:dLbls>
          <c:showLegendKey val="0"/>
          <c:showVal val="0"/>
          <c:showCatName val="0"/>
          <c:showSerName val="0"/>
          <c:showPercent val="0"/>
          <c:showBubbleSize val="0"/>
        </c:dLbls>
        <c:axId val="138141056"/>
        <c:axId val="138142848"/>
      </c:scatterChart>
      <c:valAx>
        <c:axId val="138141056"/>
        <c:scaling>
          <c:orientation val="minMax"/>
        </c:scaling>
        <c:delete val="0"/>
        <c:axPos val="b"/>
        <c:numFmt formatCode="0" sourceLinked="1"/>
        <c:majorTickMark val="out"/>
        <c:minorTickMark val="none"/>
        <c:tickLblPos val="nextTo"/>
        <c:crossAx val="138142848"/>
        <c:crosses val="autoZero"/>
        <c:crossBetween val="midCat"/>
      </c:valAx>
      <c:valAx>
        <c:axId val="138142848"/>
        <c:scaling>
          <c:orientation val="minMax"/>
        </c:scaling>
        <c:delete val="0"/>
        <c:axPos val="l"/>
        <c:numFmt formatCode="0.0" sourceLinked="1"/>
        <c:majorTickMark val="out"/>
        <c:minorTickMark val="none"/>
        <c:tickLblPos val="nextTo"/>
        <c:crossAx val="13814105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anaerob'!$F$1719:$F$1757</c:f>
              <c:numCache>
                <c:formatCode>0</c:formatCode>
                <c:ptCount val="39"/>
                <c:pt idx="0">
                  <c:v>16.977777777778101</c:v>
                </c:pt>
                <c:pt idx="1">
                  <c:v>24.105555555557657</c:v>
                </c:pt>
                <c:pt idx="2">
                  <c:v>43.922916666662786</c:v>
                </c:pt>
                <c:pt idx="3">
                  <c:v>62.869444444440887</c:v>
                </c:pt>
                <c:pt idx="4">
                  <c:v>76.971527777779556</c:v>
                </c:pt>
                <c:pt idx="5">
                  <c:v>95.995138888887595</c:v>
                </c:pt>
                <c:pt idx="6">
                  <c:v>112.78055555555329</c:v>
                </c:pt>
                <c:pt idx="7">
                  <c:v>123.90555555555329</c:v>
                </c:pt>
                <c:pt idx="8">
                  <c:v>138.00138888888614</c:v>
                </c:pt>
                <c:pt idx="9">
                  <c:v>151.97916666666424</c:v>
                </c:pt>
                <c:pt idx="10">
                  <c:v>165.90347222222044</c:v>
                </c:pt>
                <c:pt idx="11">
                  <c:v>179.88333333333139</c:v>
                </c:pt>
                <c:pt idx="12">
                  <c:v>193.87430555555329</c:v>
                </c:pt>
                <c:pt idx="13">
                  <c:v>207.95902777777519</c:v>
                </c:pt>
                <c:pt idx="14">
                  <c:v>221.8798611111124</c:v>
                </c:pt>
                <c:pt idx="15">
                  <c:v>263.95277777777665</c:v>
                </c:pt>
                <c:pt idx="16">
                  <c:v>291.90000000000146</c:v>
                </c:pt>
                <c:pt idx="17">
                  <c:v>306.03055555555329</c:v>
                </c:pt>
                <c:pt idx="18">
                  <c:v>391.00138888888614</c:v>
                </c:pt>
                <c:pt idx="19">
                  <c:v>466.82708333332994</c:v>
                </c:pt>
                <c:pt idx="20">
                  <c:v>540.01458333332994</c:v>
                </c:pt>
                <c:pt idx="21">
                  <c:v>559.94861111111095</c:v>
                </c:pt>
                <c:pt idx="22">
                  <c:v>610.01388888889051</c:v>
                </c:pt>
                <c:pt idx="23">
                  <c:v>637.00763888888469</c:v>
                </c:pt>
                <c:pt idx="24">
                  <c:v>712.9423611111124</c:v>
                </c:pt>
                <c:pt idx="25">
                  <c:v>761.97430555555184</c:v>
                </c:pt>
                <c:pt idx="26">
                  <c:v>802.95347222222335</c:v>
                </c:pt>
                <c:pt idx="27">
                  <c:v>851.99375000000146</c:v>
                </c:pt>
                <c:pt idx="28">
                  <c:v>902.95208333332994</c:v>
                </c:pt>
                <c:pt idx="29">
                  <c:v>957.82499999999709</c:v>
                </c:pt>
                <c:pt idx="30">
                  <c:v>966.02847222222044</c:v>
                </c:pt>
                <c:pt idx="31">
                  <c:v>1047.9361111111066</c:v>
                </c:pt>
                <c:pt idx="32">
                  <c:v>1119.034722222219</c:v>
                </c:pt>
                <c:pt idx="33">
                  <c:v>1187.9874999999956</c:v>
                </c:pt>
                <c:pt idx="34">
                  <c:v>1233.8076388888876</c:v>
                </c:pt>
                <c:pt idx="35">
                  <c:v>1260.8152777777796</c:v>
                </c:pt>
                <c:pt idx="36">
                  <c:v>1294.9451388888847</c:v>
                </c:pt>
                <c:pt idx="37">
                  <c:v>2381.8312499999956</c:v>
                </c:pt>
                <c:pt idx="38">
                  <c:v>2480.0131944444438</c:v>
                </c:pt>
              </c:numCache>
            </c:numRef>
          </c:xVal>
          <c:yVal>
            <c:numRef>
              <c:f>'samples without priming anaerob'!$Y$1719:$Y$1757</c:f>
              <c:numCache>
                <c:formatCode>0.0</c:formatCode>
                <c:ptCount val="39"/>
                <c:pt idx="0">
                  <c:v>7.2402390639386388E-2</c:v>
                </c:pt>
                <c:pt idx="1">
                  <c:v>0.13350345287450471</c:v>
                </c:pt>
                <c:pt idx="2">
                  <c:v>0.49660851141133638</c:v>
                </c:pt>
                <c:pt idx="3">
                  <c:v>1.0786601059487195</c:v>
                </c:pt>
                <c:pt idx="4">
                  <c:v>1.8682778025406419</c:v>
                </c:pt>
                <c:pt idx="5">
                  <c:v>2.6671739625191053</c:v>
                </c:pt>
                <c:pt idx="6">
                  <c:v>3.2492919977992059</c:v>
                </c:pt>
                <c:pt idx="7">
                  <c:v>3.8849344867642701</c:v>
                </c:pt>
                <c:pt idx="8">
                  <c:v>4.8338069737014582</c:v>
                </c:pt>
                <c:pt idx="9">
                  <c:v>5.1882629651821111</c:v>
                </c:pt>
                <c:pt idx="10">
                  <c:v>5.7730857863405589</c:v>
                </c:pt>
                <c:pt idx="11">
                  <c:v>6.1641222072225039</c:v>
                </c:pt>
                <c:pt idx="12">
                  <c:v>6.4610123130792374</c:v>
                </c:pt>
                <c:pt idx="13">
                  <c:v>6.5852812638264275</c:v>
                </c:pt>
                <c:pt idx="14">
                  <c:v>6.7898391915901444</c:v>
                </c:pt>
                <c:pt idx="15">
                  <c:v>7.4927924948890228</c:v>
                </c:pt>
                <c:pt idx="16">
                  <c:v>8.3038239764774637</c:v>
                </c:pt>
                <c:pt idx="17">
                  <c:v>8.7215047871755349</c:v>
                </c:pt>
                <c:pt idx="18">
                  <c:v>12.014376019219226</c:v>
                </c:pt>
                <c:pt idx="19">
                  <c:v>14.58161499116143</c:v>
                </c:pt>
                <c:pt idx="20">
                  <c:v>16.000780544673791</c:v>
                </c:pt>
                <c:pt idx="21">
                  <c:v>16.136350662424057</c:v>
                </c:pt>
                <c:pt idx="22">
                  <c:v>17.065716548789769</c:v>
                </c:pt>
                <c:pt idx="23">
                  <c:v>19.050516210096543</c:v>
                </c:pt>
                <c:pt idx="24">
                  <c:v>20.093187453560759</c:v>
                </c:pt>
                <c:pt idx="25">
                  <c:v>19.034598714782927</c:v>
                </c:pt>
                <c:pt idx="26">
                  <c:v>18.871256381850383</c:v>
                </c:pt>
                <c:pt idx="27">
                  <c:v>19.020873071824578</c:v>
                </c:pt>
                <c:pt idx="28">
                  <c:v>19.882739855906301</c:v>
                </c:pt>
                <c:pt idx="29">
                  <c:v>21.960580672268428</c:v>
                </c:pt>
                <c:pt idx="30">
                  <c:v>22.747795448271134</c:v>
                </c:pt>
                <c:pt idx="31">
                  <c:v>24.281763754319268</c:v>
                </c:pt>
                <c:pt idx="32">
                  <c:v>23.809655402860407</c:v>
                </c:pt>
                <c:pt idx="33">
                  <c:v>23.597853435548828</c:v>
                </c:pt>
                <c:pt idx="34">
                  <c:v>23.772479148324816</c:v>
                </c:pt>
                <c:pt idx="35">
                  <c:v>24.76182590760498</c:v>
                </c:pt>
                <c:pt idx="36">
                  <c:v>24.76182590760498</c:v>
                </c:pt>
                <c:pt idx="37">
                  <c:v>31.961170171358511</c:v>
                </c:pt>
                <c:pt idx="38">
                  <c:v>30.582426845454226</c:v>
                </c:pt>
              </c:numCache>
            </c:numRef>
          </c:yVal>
          <c:smooth val="0"/>
          <c:extLst>
            <c:ext xmlns:c16="http://schemas.microsoft.com/office/drawing/2014/chart" uri="{C3380CC4-5D6E-409C-BE32-E72D297353CC}">
              <c16:uniqueId val="{00000000-59BE-446E-A677-0A77547666BE}"/>
            </c:ext>
          </c:extLst>
        </c:ser>
        <c:ser>
          <c:idx val="1"/>
          <c:order val="1"/>
          <c:spPr>
            <a:ln w="28575">
              <a:noFill/>
            </a:ln>
          </c:spPr>
          <c:xVal>
            <c:numRef>
              <c:f>'samples without priming anaerob'!$F$1719:$F$1757</c:f>
              <c:numCache>
                <c:formatCode>0</c:formatCode>
                <c:ptCount val="39"/>
                <c:pt idx="0">
                  <c:v>16.977777777778101</c:v>
                </c:pt>
                <c:pt idx="1">
                  <c:v>24.105555555557657</c:v>
                </c:pt>
                <c:pt idx="2">
                  <c:v>43.922916666662786</c:v>
                </c:pt>
                <c:pt idx="3">
                  <c:v>62.869444444440887</c:v>
                </c:pt>
                <c:pt idx="4">
                  <c:v>76.971527777779556</c:v>
                </c:pt>
                <c:pt idx="5">
                  <c:v>95.995138888887595</c:v>
                </c:pt>
                <c:pt idx="6">
                  <c:v>112.78055555555329</c:v>
                </c:pt>
                <c:pt idx="7">
                  <c:v>123.90555555555329</c:v>
                </c:pt>
                <c:pt idx="8">
                  <c:v>138.00138888888614</c:v>
                </c:pt>
                <c:pt idx="9">
                  <c:v>151.97916666666424</c:v>
                </c:pt>
                <c:pt idx="10">
                  <c:v>165.90347222222044</c:v>
                </c:pt>
                <c:pt idx="11">
                  <c:v>179.88333333333139</c:v>
                </c:pt>
                <c:pt idx="12">
                  <c:v>193.87430555555329</c:v>
                </c:pt>
                <c:pt idx="13">
                  <c:v>207.95902777777519</c:v>
                </c:pt>
                <c:pt idx="14">
                  <c:v>221.8798611111124</c:v>
                </c:pt>
                <c:pt idx="15">
                  <c:v>263.95277777777665</c:v>
                </c:pt>
                <c:pt idx="16">
                  <c:v>291.90000000000146</c:v>
                </c:pt>
                <c:pt idx="17">
                  <c:v>306.03055555555329</c:v>
                </c:pt>
                <c:pt idx="18">
                  <c:v>391.00138888888614</c:v>
                </c:pt>
                <c:pt idx="19">
                  <c:v>466.82708333332994</c:v>
                </c:pt>
                <c:pt idx="20">
                  <c:v>540.01458333332994</c:v>
                </c:pt>
                <c:pt idx="21">
                  <c:v>559.94861111111095</c:v>
                </c:pt>
                <c:pt idx="22">
                  <c:v>610.01388888889051</c:v>
                </c:pt>
                <c:pt idx="23">
                  <c:v>637.00763888888469</c:v>
                </c:pt>
                <c:pt idx="24">
                  <c:v>712.9423611111124</c:v>
                </c:pt>
                <c:pt idx="25">
                  <c:v>761.97430555555184</c:v>
                </c:pt>
                <c:pt idx="26">
                  <c:v>802.95347222222335</c:v>
                </c:pt>
                <c:pt idx="27">
                  <c:v>851.99375000000146</c:v>
                </c:pt>
                <c:pt idx="28">
                  <c:v>902.95208333332994</c:v>
                </c:pt>
                <c:pt idx="29">
                  <c:v>957.82499999999709</c:v>
                </c:pt>
                <c:pt idx="30">
                  <c:v>966.02847222222044</c:v>
                </c:pt>
                <c:pt idx="31">
                  <c:v>1047.9361111111066</c:v>
                </c:pt>
                <c:pt idx="32">
                  <c:v>1119.034722222219</c:v>
                </c:pt>
                <c:pt idx="33">
                  <c:v>1187.9874999999956</c:v>
                </c:pt>
                <c:pt idx="34">
                  <c:v>1233.8076388888876</c:v>
                </c:pt>
                <c:pt idx="35">
                  <c:v>1260.8152777777796</c:v>
                </c:pt>
                <c:pt idx="36">
                  <c:v>1294.9451388888847</c:v>
                </c:pt>
                <c:pt idx="37">
                  <c:v>2381.8312499999956</c:v>
                </c:pt>
                <c:pt idx="38">
                  <c:v>2480.0131944444438</c:v>
                </c:pt>
              </c:numCache>
            </c:numRef>
          </c:xVal>
          <c:yVal>
            <c:numRef>
              <c:f>'samples without priming anaerob'!$AI$1719:$AI$1757</c:f>
              <c:numCache>
                <c:formatCode>0.0</c:formatCode>
                <c:ptCount val="39"/>
                <c:pt idx="0">
                  <c:v>2.345570121853092</c:v>
                </c:pt>
                <c:pt idx="1">
                  <c:v>2.9268566574238517</c:v>
                </c:pt>
                <c:pt idx="2">
                  <c:v>3.7675597980016131</c:v>
                </c:pt>
                <c:pt idx="3">
                  <c:v>4.5137703137817784</c:v>
                </c:pt>
                <c:pt idx="4">
                  <c:v>5.3567257333761775</c:v>
                </c:pt>
                <c:pt idx="5">
                  <c:v>6.3344292592941152</c:v>
                </c:pt>
                <c:pt idx="6">
                  <c:v>6.5940373162152204</c:v>
                </c:pt>
                <c:pt idx="7">
                  <c:v>7.1324989214771355</c:v>
                </c:pt>
                <c:pt idx="8">
                  <c:v>7.6412428364049036</c:v>
                </c:pt>
                <c:pt idx="9">
                  <c:v>7.7029587294746076</c:v>
                </c:pt>
                <c:pt idx="10">
                  <c:v>8.6039681826532455</c:v>
                </c:pt>
                <c:pt idx="11">
                  <c:v>9.1246989248228356</c:v>
                </c:pt>
                <c:pt idx="12">
                  <c:v>9.5040069972483945</c:v>
                </c:pt>
                <c:pt idx="13">
                  <c:v>9.4825860744156536</c:v>
                </c:pt>
                <c:pt idx="14">
                  <c:v>9.7387676300925996</c:v>
                </c:pt>
                <c:pt idx="15">
                  <c:v>10.579574029586349</c:v>
                </c:pt>
                <c:pt idx="16">
                  <c:v>11.562648034111811</c:v>
                </c:pt>
                <c:pt idx="17">
                  <c:v>11.880242885758305</c:v>
                </c:pt>
                <c:pt idx="18">
                  <c:v>14.198447419501694</c:v>
                </c:pt>
                <c:pt idx="19">
                  <c:v>15.332363346844483</c:v>
                </c:pt>
                <c:pt idx="20">
                  <c:v>16.321405325289909</c:v>
                </c:pt>
                <c:pt idx="21">
                  <c:v>16.135209796732379</c:v>
                </c:pt>
                <c:pt idx="22">
                  <c:v>17.019514470295572</c:v>
                </c:pt>
                <c:pt idx="23">
                  <c:v>18.182303807395559</c:v>
                </c:pt>
                <c:pt idx="24">
                  <c:v>18.959540431489106</c:v>
                </c:pt>
                <c:pt idx="25">
                  <c:v>19.353127108688799</c:v>
                </c:pt>
                <c:pt idx="26">
                  <c:v>18.766374068152594</c:v>
                </c:pt>
                <c:pt idx="27">
                  <c:v>17.846117127264932</c:v>
                </c:pt>
                <c:pt idx="28">
                  <c:v>19.334477669082421</c:v>
                </c:pt>
                <c:pt idx="29">
                  <c:v>21.426361785773608</c:v>
                </c:pt>
                <c:pt idx="30">
                  <c:v>22.026613503940904</c:v>
                </c:pt>
                <c:pt idx="31">
                  <c:v>24.250193236238051</c:v>
                </c:pt>
                <c:pt idx="32">
                  <c:v>22.844110767257877</c:v>
                </c:pt>
                <c:pt idx="33">
                  <c:v>22.627180960634917</c:v>
                </c:pt>
                <c:pt idx="34">
                  <c:v>22.947422602405062</c:v>
                </c:pt>
                <c:pt idx="35">
                  <c:v>23.874095867059129</c:v>
                </c:pt>
                <c:pt idx="36">
                  <c:v>23.874095867059129</c:v>
                </c:pt>
                <c:pt idx="37">
                  <c:v>29.940637202339225</c:v>
                </c:pt>
                <c:pt idx="38">
                  <c:v>26.815010975551079</c:v>
                </c:pt>
              </c:numCache>
            </c:numRef>
          </c:yVal>
          <c:smooth val="0"/>
          <c:extLst>
            <c:ext xmlns:c16="http://schemas.microsoft.com/office/drawing/2014/chart" uri="{C3380CC4-5D6E-409C-BE32-E72D297353CC}">
              <c16:uniqueId val="{00000001-59BE-446E-A677-0A77547666BE}"/>
            </c:ext>
          </c:extLst>
        </c:ser>
        <c:dLbls>
          <c:showLegendKey val="0"/>
          <c:showVal val="0"/>
          <c:showCatName val="0"/>
          <c:showSerName val="0"/>
          <c:showPercent val="0"/>
          <c:showBubbleSize val="0"/>
        </c:dLbls>
        <c:axId val="138241920"/>
        <c:axId val="138243456"/>
      </c:scatterChart>
      <c:valAx>
        <c:axId val="138241920"/>
        <c:scaling>
          <c:orientation val="minMax"/>
        </c:scaling>
        <c:delete val="0"/>
        <c:axPos val="b"/>
        <c:numFmt formatCode="0" sourceLinked="1"/>
        <c:majorTickMark val="out"/>
        <c:minorTickMark val="none"/>
        <c:tickLblPos val="nextTo"/>
        <c:crossAx val="138243456"/>
        <c:crosses val="autoZero"/>
        <c:crossBetween val="midCat"/>
      </c:valAx>
      <c:valAx>
        <c:axId val="138243456"/>
        <c:scaling>
          <c:orientation val="minMax"/>
        </c:scaling>
        <c:delete val="0"/>
        <c:axPos val="l"/>
        <c:numFmt formatCode="0.0" sourceLinked="1"/>
        <c:majorTickMark val="out"/>
        <c:minorTickMark val="none"/>
        <c:tickLblPos val="nextTo"/>
        <c:crossAx val="13824192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anaerob'!$F$1772:$F$1810</c:f>
              <c:numCache>
                <c:formatCode>0</c:formatCode>
                <c:ptCount val="39"/>
                <c:pt idx="0">
                  <c:v>12.836805555554747</c:v>
                </c:pt>
                <c:pt idx="1">
                  <c:v>16.977777777778101</c:v>
                </c:pt>
                <c:pt idx="2">
                  <c:v>24.105555555557657</c:v>
                </c:pt>
                <c:pt idx="3">
                  <c:v>43.923611111109494</c:v>
                </c:pt>
                <c:pt idx="4">
                  <c:v>62.870138888887595</c:v>
                </c:pt>
                <c:pt idx="5">
                  <c:v>76.971527777779556</c:v>
                </c:pt>
                <c:pt idx="6">
                  <c:v>95.995833333334303</c:v>
                </c:pt>
                <c:pt idx="7">
                  <c:v>112.78402777777956</c:v>
                </c:pt>
                <c:pt idx="8">
                  <c:v>123.90625</c:v>
                </c:pt>
                <c:pt idx="9">
                  <c:v>138.00138888888614</c:v>
                </c:pt>
                <c:pt idx="10">
                  <c:v>151.97916666666424</c:v>
                </c:pt>
                <c:pt idx="11">
                  <c:v>165.90416666666715</c:v>
                </c:pt>
                <c:pt idx="12">
                  <c:v>179.8840277777781</c:v>
                </c:pt>
                <c:pt idx="13">
                  <c:v>193.87430555555329</c:v>
                </c:pt>
                <c:pt idx="14">
                  <c:v>207.9597222222219</c:v>
                </c:pt>
                <c:pt idx="15">
                  <c:v>221.88055555555184</c:v>
                </c:pt>
                <c:pt idx="16">
                  <c:v>263.95347222222335</c:v>
                </c:pt>
                <c:pt idx="17">
                  <c:v>291.90069444444089</c:v>
                </c:pt>
                <c:pt idx="18">
                  <c:v>306.03125</c:v>
                </c:pt>
                <c:pt idx="19">
                  <c:v>391.00138888888614</c:v>
                </c:pt>
                <c:pt idx="20">
                  <c:v>466.82777777777665</c:v>
                </c:pt>
                <c:pt idx="21">
                  <c:v>540.01458333332994</c:v>
                </c:pt>
                <c:pt idx="22">
                  <c:v>559.94930555555766</c:v>
                </c:pt>
                <c:pt idx="23">
                  <c:v>610.01388888889051</c:v>
                </c:pt>
                <c:pt idx="24">
                  <c:v>637.00694444444525</c:v>
                </c:pt>
                <c:pt idx="25">
                  <c:v>712.9423611111124</c:v>
                </c:pt>
                <c:pt idx="26">
                  <c:v>761.97430555555184</c:v>
                </c:pt>
                <c:pt idx="27">
                  <c:v>802.95347222222335</c:v>
                </c:pt>
                <c:pt idx="28">
                  <c:v>851.99375000000146</c:v>
                </c:pt>
                <c:pt idx="29">
                  <c:v>902.95208333332994</c:v>
                </c:pt>
                <c:pt idx="30">
                  <c:v>957.82499999999709</c:v>
                </c:pt>
                <c:pt idx="31">
                  <c:v>1047.9368055555533</c:v>
                </c:pt>
                <c:pt idx="32">
                  <c:v>1119.034722222219</c:v>
                </c:pt>
                <c:pt idx="33">
                  <c:v>1187.9875000000029</c:v>
                </c:pt>
                <c:pt idx="34">
                  <c:v>1233.8083333333343</c:v>
                </c:pt>
                <c:pt idx="35">
                  <c:v>1260.8180555555518</c:v>
                </c:pt>
                <c:pt idx="36">
                  <c:v>1294.9444444444453</c:v>
                </c:pt>
                <c:pt idx="37">
                  <c:v>2381.8312500000029</c:v>
                </c:pt>
                <c:pt idx="38">
                  <c:v>2480.0131944444438</c:v>
                </c:pt>
              </c:numCache>
            </c:numRef>
          </c:xVal>
          <c:yVal>
            <c:numRef>
              <c:f>'samples without priming anaerob'!$Y$1772:$Y$1810</c:f>
              <c:numCache>
                <c:formatCode>0.0</c:formatCode>
                <c:ptCount val="39"/>
                <c:pt idx="0">
                  <c:v>4.6949928120210295E-2</c:v>
                </c:pt>
                <c:pt idx="1">
                  <c:v>6.8139604825645073E-2</c:v>
                </c:pt>
                <c:pt idx="2">
                  <c:v>0.11265426049189456</c:v>
                </c:pt>
                <c:pt idx="3">
                  <c:v>0.42693209478872018</c:v>
                </c:pt>
                <c:pt idx="4">
                  <c:v>0.84527055572561305</c:v>
                </c:pt>
                <c:pt idx="5">
                  <c:v>1.2635765849442471</c:v>
                </c:pt>
                <c:pt idx="6">
                  <c:v>1.9547061836703714</c:v>
                </c:pt>
                <c:pt idx="7">
                  <c:v>2.1832110167162919</c:v>
                </c:pt>
                <c:pt idx="8">
                  <c:v>2.3519156532033372</c:v>
                </c:pt>
                <c:pt idx="9">
                  <c:v>2.4238376893371707</c:v>
                </c:pt>
                <c:pt idx="10">
                  <c:v>2.6692997045321145</c:v>
                </c:pt>
                <c:pt idx="11">
                  <c:v>2.8115120778745055</c:v>
                </c:pt>
                <c:pt idx="12">
                  <c:v>3.1516893594415136</c:v>
                </c:pt>
                <c:pt idx="13">
                  <c:v>3.4911515813799872</c:v>
                </c:pt>
                <c:pt idx="14">
                  <c:v>3.7205981297816768</c:v>
                </c:pt>
                <c:pt idx="15">
                  <c:v>3.9976419256869016</c:v>
                </c:pt>
                <c:pt idx="16">
                  <c:v>4.8146653965045063</c:v>
                </c:pt>
                <c:pt idx="17">
                  <c:v>5.0885491948471868</c:v>
                </c:pt>
                <c:pt idx="18">
                  <c:v>5.685384849839231</c:v>
                </c:pt>
                <c:pt idx="19">
                  <c:v>6.7688919211551317</c:v>
                </c:pt>
                <c:pt idx="20">
                  <c:v>7.6653077017531608</c:v>
                </c:pt>
                <c:pt idx="21">
                  <c:v>8.4790246607872941</c:v>
                </c:pt>
                <c:pt idx="22">
                  <c:v>8.8043705778419383</c:v>
                </c:pt>
                <c:pt idx="23">
                  <c:v>9.0243967357514254</c:v>
                </c:pt>
                <c:pt idx="24">
                  <c:v>10.165757594908651</c:v>
                </c:pt>
                <c:pt idx="25">
                  <c:v>10.055499666993072</c:v>
                </c:pt>
                <c:pt idx="26">
                  <c:v>10.069745713423789</c:v>
                </c:pt>
                <c:pt idx="27">
                  <c:v>10.047123859983099</c:v>
                </c:pt>
                <c:pt idx="28">
                  <c:v>10.497314461241034</c:v>
                </c:pt>
                <c:pt idx="29">
                  <c:v>11.075948892135822</c:v>
                </c:pt>
                <c:pt idx="30">
                  <c:v>12.321948039899901</c:v>
                </c:pt>
                <c:pt idx="31">
                  <c:v>13.614129278541595</c:v>
                </c:pt>
                <c:pt idx="32">
                  <c:v>13.945345081863115</c:v>
                </c:pt>
                <c:pt idx="33">
                  <c:v>13.704876805526695</c:v>
                </c:pt>
                <c:pt idx="34">
                  <c:v>14.014045519082103</c:v>
                </c:pt>
                <c:pt idx="35">
                  <c:v>14.630729851256218</c:v>
                </c:pt>
                <c:pt idx="36">
                  <c:v>14.630729851256218</c:v>
                </c:pt>
                <c:pt idx="37">
                  <c:v>20.147559897867158</c:v>
                </c:pt>
                <c:pt idx="38">
                  <c:v>19.085112146587804</c:v>
                </c:pt>
              </c:numCache>
            </c:numRef>
          </c:yVal>
          <c:smooth val="0"/>
          <c:extLst>
            <c:ext xmlns:c16="http://schemas.microsoft.com/office/drawing/2014/chart" uri="{C3380CC4-5D6E-409C-BE32-E72D297353CC}">
              <c16:uniqueId val="{00000000-3751-4A17-942E-1A16343D4BA7}"/>
            </c:ext>
          </c:extLst>
        </c:ser>
        <c:ser>
          <c:idx val="1"/>
          <c:order val="1"/>
          <c:spPr>
            <a:ln w="28575">
              <a:noFill/>
            </a:ln>
          </c:spPr>
          <c:xVal>
            <c:numRef>
              <c:f>'samples without priming anaerob'!$F$1772:$F$1810</c:f>
              <c:numCache>
                <c:formatCode>0</c:formatCode>
                <c:ptCount val="39"/>
                <c:pt idx="0">
                  <c:v>12.836805555554747</c:v>
                </c:pt>
                <c:pt idx="1">
                  <c:v>16.977777777778101</c:v>
                </c:pt>
                <c:pt idx="2">
                  <c:v>24.105555555557657</c:v>
                </c:pt>
                <c:pt idx="3">
                  <c:v>43.923611111109494</c:v>
                </c:pt>
                <c:pt idx="4">
                  <c:v>62.870138888887595</c:v>
                </c:pt>
                <c:pt idx="5">
                  <c:v>76.971527777779556</c:v>
                </c:pt>
                <c:pt idx="6">
                  <c:v>95.995833333334303</c:v>
                </c:pt>
                <c:pt idx="7">
                  <c:v>112.78402777777956</c:v>
                </c:pt>
                <c:pt idx="8">
                  <c:v>123.90625</c:v>
                </c:pt>
                <c:pt idx="9">
                  <c:v>138.00138888888614</c:v>
                </c:pt>
                <c:pt idx="10">
                  <c:v>151.97916666666424</c:v>
                </c:pt>
                <c:pt idx="11">
                  <c:v>165.90416666666715</c:v>
                </c:pt>
                <c:pt idx="12">
                  <c:v>179.8840277777781</c:v>
                </c:pt>
                <c:pt idx="13">
                  <c:v>193.87430555555329</c:v>
                </c:pt>
                <c:pt idx="14">
                  <c:v>207.9597222222219</c:v>
                </c:pt>
                <c:pt idx="15">
                  <c:v>221.88055555555184</c:v>
                </c:pt>
                <c:pt idx="16">
                  <c:v>263.95347222222335</c:v>
                </c:pt>
                <c:pt idx="17">
                  <c:v>291.90069444444089</c:v>
                </c:pt>
                <c:pt idx="18">
                  <c:v>306.03125</c:v>
                </c:pt>
                <c:pt idx="19">
                  <c:v>391.00138888888614</c:v>
                </c:pt>
                <c:pt idx="20">
                  <c:v>466.82777777777665</c:v>
                </c:pt>
                <c:pt idx="21">
                  <c:v>540.01458333332994</c:v>
                </c:pt>
                <c:pt idx="22">
                  <c:v>559.94930555555766</c:v>
                </c:pt>
                <c:pt idx="23">
                  <c:v>610.01388888889051</c:v>
                </c:pt>
                <c:pt idx="24">
                  <c:v>637.00694444444525</c:v>
                </c:pt>
                <c:pt idx="25">
                  <c:v>712.9423611111124</c:v>
                </c:pt>
                <c:pt idx="26">
                  <c:v>761.97430555555184</c:v>
                </c:pt>
                <c:pt idx="27">
                  <c:v>802.95347222222335</c:v>
                </c:pt>
                <c:pt idx="28">
                  <c:v>851.99375000000146</c:v>
                </c:pt>
                <c:pt idx="29">
                  <c:v>902.95208333332994</c:v>
                </c:pt>
                <c:pt idx="30">
                  <c:v>957.82499999999709</c:v>
                </c:pt>
                <c:pt idx="31">
                  <c:v>1047.9368055555533</c:v>
                </c:pt>
                <c:pt idx="32">
                  <c:v>1119.034722222219</c:v>
                </c:pt>
                <c:pt idx="33">
                  <c:v>1187.9875000000029</c:v>
                </c:pt>
                <c:pt idx="34">
                  <c:v>1233.8083333333343</c:v>
                </c:pt>
                <c:pt idx="35">
                  <c:v>1260.8180555555518</c:v>
                </c:pt>
                <c:pt idx="36">
                  <c:v>1294.9444444444453</c:v>
                </c:pt>
                <c:pt idx="37">
                  <c:v>2381.8312500000029</c:v>
                </c:pt>
                <c:pt idx="38">
                  <c:v>2480.0131944444438</c:v>
                </c:pt>
              </c:numCache>
            </c:numRef>
          </c:xVal>
          <c:yVal>
            <c:numRef>
              <c:f>'samples without priming anaerob'!$AI$1772:$AI$1810</c:f>
              <c:numCache>
                <c:formatCode>0.0</c:formatCode>
                <c:ptCount val="39"/>
                <c:pt idx="0">
                  <c:v>1.4330066322413959</c:v>
                </c:pt>
                <c:pt idx="1">
                  <c:v>1.6430370160568823</c:v>
                </c:pt>
                <c:pt idx="2">
                  <c:v>2.0426934274999771</c:v>
                </c:pt>
                <c:pt idx="3">
                  <c:v>3.0824946368396167</c:v>
                </c:pt>
                <c:pt idx="4">
                  <c:v>3.5586920628159167</c:v>
                </c:pt>
                <c:pt idx="5">
                  <c:v>3.8716512147232289</c:v>
                </c:pt>
                <c:pt idx="6">
                  <c:v>4.519131171669053</c:v>
                </c:pt>
                <c:pt idx="7">
                  <c:v>4.7024583684381076</c:v>
                </c:pt>
                <c:pt idx="8">
                  <c:v>4.9273979005453556</c:v>
                </c:pt>
                <c:pt idx="9">
                  <c:v>4.9567113490294723</c:v>
                </c:pt>
                <c:pt idx="10">
                  <c:v>5.1432458976823172</c:v>
                </c:pt>
                <c:pt idx="11">
                  <c:v>5.3431060821533114</c:v>
                </c:pt>
                <c:pt idx="12">
                  <c:v>5.800711000638346</c:v>
                </c:pt>
                <c:pt idx="13">
                  <c:v>6.2255094230332197</c:v>
                </c:pt>
                <c:pt idx="14">
                  <c:v>6.2362892444288045</c:v>
                </c:pt>
                <c:pt idx="15">
                  <c:v>6.4205388420975877</c:v>
                </c:pt>
                <c:pt idx="16">
                  <c:v>6.9583069223671199</c:v>
                </c:pt>
                <c:pt idx="17">
                  <c:v>7.2261259152954258</c:v>
                </c:pt>
                <c:pt idx="18">
                  <c:v>7.9542906351278733</c:v>
                </c:pt>
                <c:pt idx="19">
                  <c:v>9.1983775958308538</c:v>
                </c:pt>
                <c:pt idx="20">
                  <c:v>9.3928069029122696</c:v>
                </c:pt>
                <c:pt idx="21">
                  <c:v>9.7854175114299746</c:v>
                </c:pt>
                <c:pt idx="22">
                  <c:v>9.8762731069962513</c:v>
                </c:pt>
                <c:pt idx="23">
                  <c:v>10.279018067516354</c:v>
                </c:pt>
                <c:pt idx="24">
                  <c:v>11.11288826810056</c:v>
                </c:pt>
                <c:pt idx="25">
                  <c:v>10.906999053212356</c:v>
                </c:pt>
                <c:pt idx="26">
                  <c:v>10.693752647782704</c:v>
                </c:pt>
                <c:pt idx="27">
                  <c:v>10.8014943759056</c:v>
                </c:pt>
                <c:pt idx="28">
                  <c:v>10.60928255556979</c:v>
                </c:pt>
                <c:pt idx="29">
                  <c:v>11.283345562651828</c:v>
                </c:pt>
                <c:pt idx="30">
                  <c:v>12.771246505863934</c:v>
                </c:pt>
                <c:pt idx="31">
                  <c:v>14.639837834903705</c:v>
                </c:pt>
                <c:pt idx="32">
                  <c:v>14.11638939751014</c:v>
                </c:pt>
                <c:pt idx="33">
                  <c:v>13.994618690950956</c:v>
                </c:pt>
                <c:pt idx="34">
                  <c:v>14.440450739204412</c:v>
                </c:pt>
                <c:pt idx="35">
                  <c:v>14.838887705434386</c:v>
                </c:pt>
                <c:pt idx="36">
                  <c:v>14.838887705434386</c:v>
                </c:pt>
                <c:pt idx="37">
                  <c:v>20.192851348311684</c:v>
                </c:pt>
                <c:pt idx="38">
                  <c:v>17.696912603070857</c:v>
                </c:pt>
              </c:numCache>
            </c:numRef>
          </c:yVal>
          <c:smooth val="0"/>
          <c:extLst>
            <c:ext xmlns:c16="http://schemas.microsoft.com/office/drawing/2014/chart" uri="{C3380CC4-5D6E-409C-BE32-E72D297353CC}">
              <c16:uniqueId val="{00000001-3751-4A17-942E-1A16343D4BA7}"/>
            </c:ext>
          </c:extLst>
        </c:ser>
        <c:dLbls>
          <c:showLegendKey val="0"/>
          <c:showVal val="0"/>
          <c:showCatName val="0"/>
          <c:showSerName val="0"/>
          <c:showPercent val="0"/>
          <c:showBubbleSize val="0"/>
        </c:dLbls>
        <c:axId val="138277248"/>
        <c:axId val="138278784"/>
      </c:scatterChart>
      <c:valAx>
        <c:axId val="138277248"/>
        <c:scaling>
          <c:orientation val="minMax"/>
        </c:scaling>
        <c:delete val="0"/>
        <c:axPos val="b"/>
        <c:numFmt formatCode="0" sourceLinked="1"/>
        <c:majorTickMark val="out"/>
        <c:minorTickMark val="none"/>
        <c:tickLblPos val="nextTo"/>
        <c:crossAx val="138278784"/>
        <c:crosses val="autoZero"/>
        <c:crossBetween val="midCat"/>
      </c:valAx>
      <c:valAx>
        <c:axId val="138278784"/>
        <c:scaling>
          <c:orientation val="minMax"/>
        </c:scaling>
        <c:delete val="0"/>
        <c:axPos val="l"/>
        <c:numFmt formatCode="0.0" sourceLinked="1"/>
        <c:majorTickMark val="out"/>
        <c:minorTickMark val="none"/>
        <c:tickLblPos val="nextTo"/>
        <c:crossAx val="13827724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anaerob'!$F$1822:$F$1842</c:f>
              <c:numCache>
                <c:formatCode>0</c:formatCode>
                <c:ptCount val="21"/>
                <c:pt idx="0">
                  <c:v>1</c:v>
                </c:pt>
                <c:pt idx="1">
                  <c:v>6.9743055555518367</c:v>
                </c:pt>
                <c:pt idx="2">
                  <c:v>12.836805555554747</c:v>
                </c:pt>
                <c:pt idx="3">
                  <c:v>16.977777777778101</c:v>
                </c:pt>
                <c:pt idx="4">
                  <c:v>24.105555555557657</c:v>
                </c:pt>
                <c:pt idx="5">
                  <c:v>43.923611111109494</c:v>
                </c:pt>
                <c:pt idx="6">
                  <c:v>62.870138888887595</c:v>
                </c:pt>
                <c:pt idx="7">
                  <c:v>76.972222222218988</c:v>
                </c:pt>
                <c:pt idx="8">
                  <c:v>95.995833333334303</c:v>
                </c:pt>
                <c:pt idx="9">
                  <c:v>112.78472222221899</c:v>
                </c:pt>
                <c:pt idx="10">
                  <c:v>123.90625</c:v>
                </c:pt>
                <c:pt idx="11">
                  <c:v>138.00208333333285</c:v>
                </c:pt>
                <c:pt idx="12">
                  <c:v>151.97916666666424</c:v>
                </c:pt>
                <c:pt idx="13">
                  <c:v>165.90416666666715</c:v>
                </c:pt>
                <c:pt idx="14">
                  <c:v>179.8840277777781</c:v>
                </c:pt>
                <c:pt idx="15">
                  <c:v>193.875</c:v>
                </c:pt>
                <c:pt idx="16">
                  <c:v>207.9597222222219</c:v>
                </c:pt>
                <c:pt idx="17">
                  <c:v>221.88055555555184</c:v>
                </c:pt>
                <c:pt idx="18">
                  <c:v>263.95416666667006</c:v>
                </c:pt>
                <c:pt idx="19">
                  <c:v>291.90069444444089</c:v>
                </c:pt>
                <c:pt idx="20">
                  <c:v>306.03125</c:v>
                </c:pt>
              </c:numCache>
            </c:numRef>
          </c:xVal>
          <c:yVal>
            <c:numRef>
              <c:f>'samples without priming anaerob'!$Y$1822:$Y$1842</c:f>
              <c:numCache>
                <c:formatCode>0.0</c:formatCode>
                <c:ptCount val="21"/>
                <c:pt idx="0">
                  <c:v>1.511581856374363E-3</c:v>
                </c:pt>
                <c:pt idx="1">
                  <c:v>1.0643432176770258E-5</c:v>
                </c:pt>
                <c:pt idx="2">
                  <c:v>3.0569699012308296E-2</c:v>
                </c:pt>
                <c:pt idx="3">
                  <c:v>4.2790216356039378E-2</c:v>
                </c:pt>
                <c:pt idx="4">
                  <c:v>7.1739037716848822E-2</c:v>
                </c:pt>
                <c:pt idx="5">
                  <c:v>0.26132462657345001</c:v>
                </c:pt>
                <c:pt idx="6">
                  <c:v>0.58103711037255223</c:v>
                </c:pt>
                <c:pt idx="7">
                  <c:v>0.95609786719809775</c:v>
                </c:pt>
                <c:pt idx="8">
                  <c:v>1.7167167502937539</c:v>
                </c:pt>
                <c:pt idx="9">
                  <c:v>2.0966888703343671</c:v>
                </c:pt>
                <c:pt idx="10">
                  <c:v>2.3375971670655296</c:v>
                </c:pt>
                <c:pt idx="11">
                  <c:v>2.5472235364829308</c:v>
                </c:pt>
                <c:pt idx="12">
                  <c:v>2.7453663173832248</c:v>
                </c:pt>
                <c:pt idx="13">
                  <c:v>2.9419649784042163</c:v>
                </c:pt>
                <c:pt idx="14">
                  <c:v>3.2108652957079276</c:v>
                </c:pt>
                <c:pt idx="15">
                  <c:v>3.4790348215409184</c:v>
                </c:pt>
                <c:pt idx="16">
                  <c:v>3.736005967395617</c:v>
                </c:pt>
                <c:pt idx="17">
                  <c:v>4.083105534233967</c:v>
                </c:pt>
                <c:pt idx="18">
                  <c:v>5.2317547421093602</c:v>
                </c:pt>
                <c:pt idx="19">
                  <c:v>5.6614568532889251</c:v>
                </c:pt>
                <c:pt idx="20">
                  <c:v>5.9985477614967593</c:v>
                </c:pt>
              </c:numCache>
            </c:numRef>
          </c:yVal>
          <c:smooth val="0"/>
          <c:extLst>
            <c:ext xmlns:c16="http://schemas.microsoft.com/office/drawing/2014/chart" uri="{C3380CC4-5D6E-409C-BE32-E72D297353CC}">
              <c16:uniqueId val="{00000000-3AF3-456E-9504-24A40F64FBC3}"/>
            </c:ext>
          </c:extLst>
        </c:ser>
        <c:ser>
          <c:idx val="1"/>
          <c:order val="1"/>
          <c:spPr>
            <a:ln w="28575">
              <a:noFill/>
            </a:ln>
          </c:spPr>
          <c:xVal>
            <c:numRef>
              <c:f>'samples without priming anaerob'!$F$1822:$F$1842</c:f>
              <c:numCache>
                <c:formatCode>0</c:formatCode>
                <c:ptCount val="21"/>
                <c:pt idx="0">
                  <c:v>1</c:v>
                </c:pt>
                <c:pt idx="1">
                  <c:v>6.9743055555518367</c:v>
                </c:pt>
                <c:pt idx="2">
                  <c:v>12.836805555554747</c:v>
                </c:pt>
                <c:pt idx="3">
                  <c:v>16.977777777778101</c:v>
                </c:pt>
                <c:pt idx="4">
                  <c:v>24.105555555557657</c:v>
                </c:pt>
                <c:pt idx="5">
                  <c:v>43.923611111109494</c:v>
                </c:pt>
                <c:pt idx="6">
                  <c:v>62.870138888887595</c:v>
                </c:pt>
                <c:pt idx="7">
                  <c:v>76.972222222218988</c:v>
                </c:pt>
                <c:pt idx="8">
                  <c:v>95.995833333334303</c:v>
                </c:pt>
                <c:pt idx="9">
                  <c:v>112.78472222221899</c:v>
                </c:pt>
                <c:pt idx="10">
                  <c:v>123.90625</c:v>
                </c:pt>
                <c:pt idx="11">
                  <c:v>138.00208333333285</c:v>
                </c:pt>
                <c:pt idx="12">
                  <c:v>151.97916666666424</c:v>
                </c:pt>
                <c:pt idx="13">
                  <c:v>165.90416666666715</c:v>
                </c:pt>
                <c:pt idx="14">
                  <c:v>179.8840277777781</c:v>
                </c:pt>
                <c:pt idx="15">
                  <c:v>193.875</c:v>
                </c:pt>
                <c:pt idx="16">
                  <c:v>207.9597222222219</c:v>
                </c:pt>
                <c:pt idx="17">
                  <c:v>221.88055555555184</c:v>
                </c:pt>
                <c:pt idx="18">
                  <c:v>263.95416666667006</c:v>
                </c:pt>
                <c:pt idx="19">
                  <c:v>291.90069444444089</c:v>
                </c:pt>
                <c:pt idx="20">
                  <c:v>306.03125</c:v>
                </c:pt>
              </c:numCache>
            </c:numRef>
          </c:xVal>
          <c:yVal>
            <c:numRef>
              <c:f>'samples without priming anaerob'!$AI$1822:$AI$1862</c:f>
              <c:numCache>
                <c:formatCode>0.0</c:formatCode>
                <c:ptCount val="41"/>
                <c:pt idx="0">
                  <c:v>0.31658595294874675</c:v>
                </c:pt>
                <c:pt idx="1">
                  <c:v>1.0053336486767481</c:v>
                </c:pt>
                <c:pt idx="2">
                  <c:v>1.4308262467439221</c:v>
                </c:pt>
                <c:pt idx="3">
                  <c:v>1.623459475187361</c:v>
                </c:pt>
                <c:pt idx="4">
                  <c:v>2.0646026646874733</c:v>
                </c:pt>
                <c:pt idx="5">
                  <c:v>3.026572369108762</c:v>
                </c:pt>
                <c:pt idx="6">
                  <c:v>3.5154248849050065</c:v>
                </c:pt>
                <c:pt idx="7">
                  <c:v>3.8707002417179726</c:v>
                </c:pt>
                <c:pt idx="8">
                  <c:v>4.5980670369142098</c:v>
                </c:pt>
                <c:pt idx="9">
                  <c:v>4.6489377612709397</c:v>
                </c:pt>
                <c:pt idx="10">
                  <c:v>5.0678668202277946</c:v>
                </c:pt>
                <c:pt idx="11">
                  <c:v>5.2671010594645375</c:v>
                </c:pt>
                <c:pt idx="12">
                  <c:v>5.3982694175011767</c:v>
                </c:pt>
                <c:pt idx="13">
                  <c:v>5.6814166782525239</c:v>
                </c:pt>
                <c:pt idx="14">
                  <c:v>6.0146981673198532</c:v>
                </c:pt>
                <c:pt idx="15">
                  <c:v>6.3414880650171588</c:v>
                </c:pt>
                <c:pt idx="16">
                  <c:v>6.4652897034269863</c:v>
                </c:pt>
                <c:pt idx="17">
                  <c:v>6.7306624786515199</c:v>
                </c:pt>
                <c:pt idx="18">
                  <c:v>7.5605308508714328</c:v>
                </c:pt>
                <c:pt idx="19">
                  <c:v>7.8114898399074466</c:v>
                </c:pt>
                <c:pt idx="20">
                  <c:v>8.0898667770834436</c:v>
                </c:pt>
                <c:pt idx="21">
                  <c:v>9.2145424315443538</c:v>
                </c:pt>
                <c:pt idx="22">
                  <c:v>9.6923574007656583</c:v>
                </c:pt>
                <c:pt idx="23">
                  <c:v>9.804905990729134</c:v>
                </c:pt>
                <c:pt idx="24">
                  <c:v>9.6927154262269521</c:v>
                </c:pt>
                <c:pt idx="25">
                  <c:v>10.624158074848358</c:v>
                </c:pt>
                <c:pt idx="26">
                  <c:v>11.287430642598302</c:v>
                </c:pt>
                <c:pt idx="27">
                  <c:v>10.960448768246364</c:v>
                </c:pt>
                <c:pt idx="28">
                  <c:v>11.177806017043055</c:v>
                </c:pt>
                <c:pt idx="29">
                  <c:v>11.223397395603644</c:v>
                </c:pt>
                <c:pt idx="30">
                  <c:v>10.976234991920297</c:v>
                </c:pt>
                <c:pt idx="31">
                  <c:v>12.070820585719531</c:v>
                </c:pt>
                <c:pt idx="32">
                  <c:v>13.082433276448175</c:v>
                </c:pt>
                <c:pt idx="33">
                  <c:v>15.192930329230981</c:v>
                </c:pt>
                <c:pt idx="34">
                  <c:v>14.444714527242846</c:v>
                </c:pt>
                <c:pt idx="35">
                  <c:v>14.697745759216932</c:v>
                </c:pt>
                <c:pt idx="36">
                  <c:v>14.878214328856574</c:v>
                </c:pt>
                <c:pt idx="37">
                  <c:v>15.138521092996941</c:v>
                </c:pt>
                <c:pt idx="38">
                  <c:v>15.138521092996941</c:v>
                </c:pt>
                <c:pt idx="39">
                  <c:v>21.05317640564196</c:v>
                </c:pt>
                <c:pt idx="40">
                  <c:v>18.587473332725754</c:v>
                </c:pt>
              </c:numCache>
            </c:numRef>
          </c:yVal>
          <c:smooth val="0"/>
          <c:extLst>
            <c:ext xmlns:c16="http://schemas.microsoft.com/office/drawing/2014/chart" uri="{C3380CC4-5D6E-409C-BE32-E72D297353CC}">
              <c16:uniqueId val="{00000001-3AF3-456E-9504-24A40F64FBC3}"/>
            </c:ext>
          </c:extLst>
        </c:ser>
        <c:dLbls>
          <c:showLegendKey val="0"/>
          <c:showVal val="0"/>
          <c:showCatName val="0"/>
          <c:showSerName val="0"/>
          <c:showPercent val="0"/>
          <c:showBubbleSize val="0"/>
        </c:dLbls>
        <c:axId val="138318208"/>
        <c:axId val="138319744"/>
      </c:scatterChart>
      <c:valAx>
        <c:axId val="138318208"/>
        <c:scaling>
          <c:orientation val="minMax"/>
        </c:scaling>
        <c:delete val="0"/>
        <c:axPos val="b"/>
        <c:numFmt formatCode="0" sourceLinked="1"/>
        <c:majorTickMark val="out"/>
        <c:minorTickMark val="none"/>
        <c:tickLblPos val="nextTo"/>
        <c:crossAx val="138319744"/>
        <c:crosses val="autoZero"/>
        <c:crossBetween val="midCat"/>
      </c:valAx>
      <c:valAx>
        <c:axId val="138319744"/>
        <c:scaling>
          <c:orientation val="minMax"/>
        </c:scaling>
        <c:delete val="0"/>
        <c:axPos val="l"/>
        <c:numFmt formatCode="0.0" sourceLinked="1"/>
        <c:majorTickMark val="out"/>
        <c:minorTickMark val="none"/>
        <c:tickLblPos val="nextTo"/>
        <c:crossAx val="13831820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2377692192204E-2"/>
          <c:y val="3.6477814301066648E-2"/>
          <c:w val="0.88036628566779407"/>
          <c:h val="0.88121388165522907"/>
        </c:manualLayout>
      </c:layout>
      <c:scatterChart>
        <c:scatterStyle val="lineMarker"/>
        <c:varyColors val="0"/>
        <c:ser>
          <c:idx val="0"/>
          <c:order val="0"/>
          <c:spPr>
            <a:ln w="28575">
              <a:noFill/>
            </a:ln>
          </c:spPr>
          <c:xVal>
            <c:numRef>
              <c:f>'samples without priming anaerob'!$F$2136:$F$2178</c:f>
              <c:numCache>
                <c:formatCode>0</c:formatCode>
                <c:ptCount val="43"/>
                <c:pt idx="0">
                  <c:v>1</c:v>
                </c:pt>
                <c:pt idx="1">
                  <c:v>6.2666666666627862</c:v>
                </c:pt>
                <c:pt idx="2">
                  <c:v>12.246527777773736</c:v>
                </c:pt>
                <c:pt idx="3">
                  <c:v>16.364583333335759</c:v>
                </c:pt>
                <c:pt idx="4">
                  <c:v>23.40625</c:v>
                </c:pt>
                <c:pt idx="5">
                  <c:v>47.004861111112405</c:v>
                </c:pt>
                <c:pt idx="6">
                  <c:v>62.107638888890506</c:v>
                </c:pt>
                <c:pt idx="7">
                  <c:v>76.199305555557657</c:v>
                </c:pt>
                <c:pt idx="8">
                  <c:v>95.215277777773736</c:v>
                </c:pt>
                <c:pt idx="9">
                  <c:v>112.01041666666424</c:v>
                </c:pt>
                <c:pt idx="10">
                  <c:v>123.12152777777374</c:v>
                </c:pt>
                <c:pt idx="11">
                  <c:v>137.21944444444671</c:v>
                </c:pt>
                <c:pt idx="12">
                  <c:v>151.20763888888905</c:v>
                </c:pt>
                <c:pt idx="13">
                  <c:v>165.11875000000146</c:v>
                </c:pt>
                <c:pt idx="14">
                  <c:v>179.10763888889051</c:v>
                </c:pt>
                <c:pt idx="15">
                  <c:v>193.0895833333343</c:v>
                </c:pt>
                <c:pt idx="16">
                  <c:v>207.19861111111095</c:v>
                </c:pt>
                <c:pt idx="17">
                  <c:v>221.09583333333285</c:v>
                </c:pt>
                <c:pt idx="18">
                  <c:v>263.17916666666861</c:v>
                </c:pt>
                <c:pt idx="19">
                  <c:v>291.11875000000146</c:v>
                </c:pt>
                <c:pt idx="20">
                  <c:v>305.9777777777781</c:v>
                </c:pt>
                <c:pt idx="21">
                  <c:v>390.22708333333139</c:v>
                </c:pt>
                <c:pt idx="22">
                  <c:v>466.13124999999854</c:v>
                </c:pt>
                <c:pt idx="23">
                  <c:v>539.99444444444089</c:v>
                </c:pt>
                <c:pt idx="24">
                  <c:v>559.17986111110804</c:v>
                </c:pt>
                <c:pt idx="25">
                  <c:v>612.99861111111386</c:v>
                </c:pt>
                <c:pt idx="26">
                  <c:v>637.00069444444671</c:v>
                </c:pt>
                <c:pt idx="27">
                  <c:v>712.15625</c:v>
                </c:pt>
                <c:pt idx="28">
                  <c:v>761.98402777777665</c:v>
                </c:pt>
                <c:pt idx="29">
                  <c:v>802.16874999999709</c:v>
                </c:pt>
                <c:pt idx="30">
                  <c:v>851.21944444444671</c:v>
                </c:pt>
                <c:pt idx="31">
                  <c:v>902.16319444444525</c:v>
                </c:pt>
                <c:pt idx="32">
                  <c:v>957.07777777777665</c:v>
                </c:pt>
                <c:pt idx="33">
                  <c:v>1047.1680555555577</c:v>
                </c:pt>
                <c:pt idx="34">
                  <c:v>1119.1423611111095</c:v>
                </c:pt>
                <c:pt idx="35">
                  <c:v>1187.211111111108</c:v>
                </c:pt>
                <c:pt idx="36">
                  <c:v>1233.0284722222204</c:v>
                </c:pt>
                <c:pt idx="37">
                  <c:v>1260.0479166666628</c:v>
                </c:pt>
                <c:pt idx="38">
                  <c:v>1294.159722222219</c:v>
                </c:pt>
                <c:pt idx="39">
                  <c:v>2381.0097222222248</c:v>
                </c:pt>
                <c:pt idx="40">
                  <c:v>2479.1875</c:v>
                </c:pt>
                <c:pt idx="41">
                  <c:v>2582.1368055555577</c:v>
                </c:pt>
                <c:pt idx="42">
                  <c:v>2714.1381944444438</c:v>
                </c:pt>
              </c:numCache>
            </c:numRef>
          </c:xVal>
          <c:yVal>
            <c:numRef>
              <c:f>'samples without priming anaerob'!$Y$2136:$Y$2178</c:f>
              <c:numCache>
                <c:formatCode>0.0</c:formatCode>
                <c:ptCount val="43"/>
                <c:pt idx="0">
                  <c:v>1.8452783393280189E-3</c:v>
                </c:pt>
                <c:pt idx="1">
                  <c:v>1.3043042130761504E-5</c:v>
                </c:pt>
                <c:pt idx="2">
                  <c:v>4.3257829072461023E-3</c:v>
                </c:pt>
                <c:pt idx="3">
                  <c:v>5.542137307356176E-3</c:v>
                </c:pt>
                <c:pt idx="4">
                  <c:v>6.0808769887972175E-3</c:v>
                </c:pt>
                <c:pt idx="5">
                  <c:v>1.029243540250519E-2</c:v>
                </c:pt>
                <c:pt idx="6">
                  <c:v>1.0438752962460832E-2</c:v>
                </c:pt>
                <c:pt idx="7">
                  <c:v>1.0766402125087894E-2</c:v>
                </c:pt>
                <c:pt idx="8">
                  <c:v>1.1180940392762583E-2</c:v>
                </c:pt>
                <c:pt idx="9">
                  <c:v>1.1539388438430817E-2</c:v>
                </c:pt>
                <c:pt idx="10">
                  <c:v>1.2085951824471992E-2</c:v>
                </c:pt>
                <c:pt idx="11">
                  <c:v>1.1838152204197044E-2</c:v>
                </c:pt>
                <c:pt idx="12">
                  <c:v>1.364601266665361E-2</c:v>
                </c:pt>
                <c:pt idx="13">
                  <c:v>1.2567885503054632E-2</c:v>
                </c:pt>
                <c:pt idx="14">
                  <c:v>1.3188504384572449E-2</c:v>
                </c:pt>
                <c:pt idx="15">
                  <c:v>1.3499169160138833E-2</c:v>
                </c:pt>
                <c:pt idx="16">
                  <c:v>1.4789888754742244E-2</c:v>
                </c:pt>
                <c:pt idx="17">
                  <c:v>1.4116197581711237E-2</c:v>
                </c:pt>
                <c:pt idx="18">
                  <c:v>1.5978966942080321E-2</c:v>
                </c:pt>
                <c:pt idx="19">
                  <c:v>1.4344501804100851E-2</c:v>
                </c:pt>
                <c:pt idx="20">
                  <c:v>1.6276628157738091E-2</c:v>
                </c:pt>
                <c:pt idx="21">
                  <c:v>1.8881167787035032E-2</c:v>
                </c:pt>
                <c:pt idx="22">
                  <c:v>2.9538577158482109E-2</c:v>
                </c:pt>
                <c:pt idx="23">
                  <c:v>4.5721198530713776E-2</c:v>
                </c:pt>
                <c:pt idx="24">
                  <c:v>5.0477172606989459E-2</c:v>
                </c:pt>
                <c:pt idx="25">
                  <c:v>7.0696840412231204E-2</c:v>
                </c:pt>
                <c:pt idx="26">
                  <c:v>8.7946096295219059E-2</c:v>
                </c:pt>
                <c:pt idx="27">
                  <c:v>0.12861117095755659</c:v>
                </c:pt>
                <c:pt idx="28">
                  <c:v>0.18088635842157091</c:v>
                </c:pt>
                <c:pt idx="29">
                  <c:v>0.21669926142886428</c:v>
                </c:pt>
                <c:pt idx="30">
                  <c:v>0.27057113334278243</c:v>
                </c:pt>
                <c:pt idx="31">
                  <c:v>0.31002974929605531</c:v>
                </c:pt>
                <c:pt idx="32">
                  <c:v>0.40309169680934126</c:v>
                </c:pt>
                <c:pt idx="33">
                  <c:v>0.53322336376018609</c:v>
                </c:pt>
                <c:pt idx="34">
                  <c:v>0.64245226318303938</c:v>
                </c:pt>
                <c:pt idx="35">
                  <c:v>0.80587122513195053</c:v>
                </c:pt>
                <c:pt idx="36">
                  <c:v>0.93638011672930699</c:v>
                </c:pt>
                <c:pt idx="37">
                  <c:v>1.0831939612780301</c:v>
                </c:pt>
                <c:pt idx="38">
                  <c:v>1.0831939612780301</c:v>
                </c:pt>
                <c:pt idx="39">
                  <c:v>13.003223955354819</c:v>
                </c:pt>
                <c:pt idx="40">
                  <c:v>9.7775662736887945</c:v>
                </c:pt>
                <c:pt idx="41">
                  <c:v>13.977723521969338</c:v>
                </c:pt>
                <c:pt idx="42">
                  <c:v>13.995968408318056</c:v>
                </c:pt>
              </c:numCache>
            </c:numRef>
          </c:yVal>
          <c:smooth val="0"/>
          <c:extLst>
            <c:ext xmlns:c16="http://schemas.microsoft.com/office/drawing/2014/chart" uri="{C3380CC4-5D6E-409C-BE32-E72D297353CC}">
              <c16:uniqueId val="{00000000-E326-4A52-859B-A612E9B46936}"/>
            </c:ext>
          </c:extLst>
        </c:ser>
        <c:ser>
          <c:idx val="1"/>
          <c:order val="1"/>
          <c:spPr>
            <a:ln w="28575">
              <a:noFill/>
            </a:ln>
          </c:spPr>
          <c:xVal>
            <c:numRef>
              <c:f>'samples without priming anaerob'!$F$2136:$F$2178</c:f>
              <c:numCache>
                <c:formatCode>0</c:formatCode>
                <c:ptCount val="43"/>
                <c:pt idx="0">
                  <c:v>1</c:v>
                </c:pt>
                <c:pt idx="1">
                  <c:v>6.2666666666627862</c:v>
                </c:pt>
                <c:pt idx="2">
                  <c:v>12.246527777773736</c:v>
                </c:pt>
                <c:pt idx="3">
                  <c:v>16.364583333335759</c:v>
                </c:pt>
                <c:pt idx="4">
                  <c:v>23.40625</c:v>
                </c:pt>
                <c:pt idx="5">
                  <c:v>47.004861111112405</c:v>
                </c:pt>
                <c:pt idx="6">
                  <c:v>62.107638888890506</c:v>
                </c:pt>
                <c:pt idx="7">
                  <c:v>76.199305555557657</c:v>
                </c:pt>
                <c:pt idx="8">
                  <c:v>95.215277777773736</c:v>
                </c:pt>
                <c:pt idx="9">
                  <c:v>112.01041666666424</c:v>
                </c:pt>
                <c:pt idx="10">
                  <c:v>123.12152777777374</c:v>
                </c:pt>
                <c:pt idx="11">
                  <c:v>137.21944444444671</c:v>
                </c:pt>
                <c:pt idx="12">
                  <c:v>151.20763888888905</c:v>
                </c:pt>
                <c:pt idx="13">
                  <c:v>165.11875000000146</c:v>
                </c:pt>
                <c:pt idx="14">
                  <c:v>179.10763888889051</c:v>
                </c:pt>
                <c:pt idx="15">
                  <c:v>193.0895833333343</c:v>
                </c:pt>
                <c:pt idx="16">
                  <c:v>207.19861111111095</c:v>
                </c:pt>
                <c:pt idx="17">
                  <c:v>221.09583333333285</c:v>
                </c:pt>
                <c:pt idx="18">
                  <c:v>263.17916666666861</c:v>
                </c:pt>
                <c:pt idx="19">
                  <c:v>291.11875000000146</c:v>
                </c:pt>
                <c:pt idx="20">
                  <c:v>305.9777777777781</c:v>
                </c:pt>
                <c:pt idx="21">
                  <c:v>390.22708333333139</c:v>
                </c:pt>
                <c:pt idx="22">
                  <c:v>466.13124999999854</c:v>
                </c:pt>
                <c:pt idx="23">
                  <c:v>539.99444444444089</c:v>
                </c:pt>
                <c:pt idx="24">
                  <c:v>559.17986111110804</c:v>
                </c:pt>
                <c:pt idx="25">
                  <c:v>612.99861111111386</c:v>
                </c:pt>
                <c:pt idx="26">
                  <c:v>637.00069444444671</c:v>
                </c:pt>
                <c:pt idx="27">
                  <c:v>712.15625</c:v>
                </c:pt>
                <c:pt idx="28">
                  <c:v>761.98402777777665</c:v>
                </c:pt>
                <c:pt idx="29">
                  <c:v>802.16874999999709</c:v>
                </c:pt>
                <c:pt idx="30">
                  <c:v>851.21944444444671</c:v>
                </c:pt>
                <c:pt idx="31">
                  <c:v>902.16319444444525</c:v>
                </c:pt>
                <c:pt idx="32">
                  <c:v>957.07777777777665</c:v>
                </c:pt>
                <c:pt idx="33">
                  <c:v>1047.1680555555577</c:v>
                </c:pt>
                <c:pt idx="34">
                  <c:v>1119.1423611111095</c:v>
                </c:pt>
                <c:pt idx="35">
                  <c:v>1187.211111111108</c:v>
                </c:pt>
                <c:pt idx="36">
                  <c:v>1233.0284722222204</c:v>
                </c:pt>
                <c:pt idx="37">
                  <c:v>1260.0479166666628</c:v>
                </c:pt>
                <c:pt idx="38">
                  <c:v>1294.159722222219</c:v>
                </c:pt>
                <c:pt idx="39">
                  <c:v>2381.0097222222248</c:v>
                </c:pt>
                <c:pt idx="40">
                  <c:v>2479.1875</c:v>
                </c:pt>
                <c:pt idx="41">
                  <c:v>2582.1368055555577</c:v>
                </c:pt>
                <c:pt idx="42">
                  <c:v>2714.1381944444438</c:v>
                </c:pt>
              </c:numCache>
            </c:numRef>
          </c:xVal>
          <c:yVal>
            <c:numRef>
              <c:f>'samples without priming anaerob'!$AI$2136:$AI$2178</c:f>
              <c:numCache>
                <c:formatCode>0.0</c:formatCode>
                <c:ptCount val="43"/>
                <c:pt idx="0">
                  <c:v>2.7190681207009035</c:v>
                </c:pt>
                <c:pt idx="1">
                  <c:v>4.458823787716562</c:v>
                </c:pt>
                <c:pt idx="2">
                  <c:v>5.2612354865393876</c:v>
                </c:pt>
                <c:pt idx="3">
                  <c:v>6.2413539374050204</c:v>
                </c:pt>
                <c:pt idx="4">
                  <c:v>6.7830657813036437</c:v>
                </c:pt>
                <c:pt idx="5">
                  <c:v>9.1749828856279763</c:v>
                </c:pt>
                <c:pt idx="6">
                  <c:v>9.4117033384050295</c:v>
                </c:pt>
                <c:pt idx="7">
                  <c:v>9.6550332510414432</c:v>
                </c:pt>
                <c:pt idx="8">
                  <c:v>10.450603636237847</c:v>
                </c:pt>
                <c:pt idx="9">
                  <c:v>10.317865456034784</c:v>
                </c:pt>
                <c:pt idx="10">
                  <c:v>10.858289349895378</c:v>
                </c:pt>
                <c:pt idx="11">
                  <c:v>10.945154099763203</c:v>
                </c:pt>
                <c:pt idx="12">
                  <c:v>11.45825735719915</c:v>
                </c:pt>
                <c:pt idx="13">
                  <c:v>11.403205274797537</c:v>
                </c:pt>
                <c:pt idx="14">
                  <c:v>11.337037185979071</c:v>
                </c:pt>
                <c:pt idx="15">
                  <c:v>12.100944672904122</c:v>
                </c:pt>
                <c:pt idx="16">
                  <c:v>11.711772923035671</c:v>
                </c:pt>
                <c:pt idx="17">
                  <c:v>11.957756128585753</c:v>
                </c:pt>
                <c:pt idx="18">
                  <c:v>12.055304982735006</c:v>
                </c:pt>
                <c:pt idx="19">
                  <c:v>11.65493929659514</c:v>
                </c:pt>
                <c:pt idx="20">
                  <c:v>12.262047979808878</c:v>
                </c:pt>
                <c:pt idx="21">
                  <c:v>11.98325683201935</c:v>
                </c:pt>
                <c:pt idx="22">
                  <c:v>12.817660646685907</c:v>
                </c:pt>
                <c:pt idx="23">
                  <c:v>12.567769233016831</c:v>
                </c:pt>
                <c:pt idx="24">
                  <c:v>12.202318106323478</c:v>
                </c:pt>
                <c:pt idx="25">
                  <c:v>12.706827273734566</c:v>
                </c:pt>
                <c:pt idx="26">
                  <c:v>13.66228897440363</c:v>
                </c:pt>
                <c:pt idx="27">
                  <c:v>12.928274125193719</c:v>
                </c:pt>
                <c:pt idx="28">
                  <c:v>13.193055586301584</c:v>
                </c:pt>
                <c:pt idx="29">
                  <c:v>10.831179054595639</c:v>
                </c:pt>
                <c:pt idx="30">
                  <c:v>11.931889766129213</c:v>
                </c:pt>
                <c:pt idx="31">
                  <c:v>12.071572629335268</c:v>
                </c:pt>
                <c:pt idx="32">
                  <c:v>13.766037962265701</c:v>
                </c:pt>
                <c:pt idx="33">
                  <c:v>14.861299013608596</c:v>
                </c:pt>
                <c:pt idx="34">
                  <c:v>14.871066323998871</c:v>
                </c:pt>
                <c:pt idx="35">
                  <c:v>14.865917948483151</c:v>
                </c:pt>
                <c:pt idx="36">
                  <c:v>14.974746694161231</c:v>
                </c:pt>
                <c:pt idx="37">
                  <c:v>15.411177763163652</c:v>
                </c:pt>
                <c:pt idx="38">
                  <c:v>15.411177763163652</c:v>
                </c:pt>
                <c:pt idx="39">
                  <c:v>24.300781872502085</c:v>
                </c:pt>
                <c:pt idx="40">
                  <c:v>19.865364452718794</c:v>
                </c:pt>
                <c:pt idx="41">
                  <c:v>24.966685681182152</c:v>
                </c:pt>
                <c:pt idx="42">
                  <c:v>25.246922078397631</c:v>
                </c:pt>
              </c:numCache>
            </c:numRef>
          </c:yVal>
          <c:smooth val="0"/>
          <c:extLst>
            <c:ext xmlns:c16="http://schemas.microsoft.com/office/drawing/2014/chart" uri="{C3380CC4-5D6E-409C-BE32-E72D297353CC}">
              <c16:uniqueId val="{00000001-E326-4A52-859B-A612E9B46936}"/>
            </c:ext>
          </c:extLst>
        </c:ser>
        <c:dLbls>
          <c:showLegendKey val="0"/>
          <c:showVal val="0"/>
          <c:showCatName val="0"/>
          <c:showSerName val="0"/>
          <c:showPercent val="0"/>
          <c:showBubbleSize val="0"/>
        </c:dLbls>
        <c:axId val="138341376"/>
        <c:axId val="138343168"/>
      </c:scatterChart>
      <c:valAx>
        <c:axId val="138341376"/>
        <c:scaling>
          <c:orientation val="minMax"/>
        </c:scaling>
        <c:delete val="0"/>
        <c:axPos val="b"/>
        <c:numFmt formatCode="0" sourceLinked="1"/>
        <c:majorTickMark val="out"/>
        <c:minorTickMark val="none"/>
        <c:tickLblPos val="nextTo"/>
        <c:crossAx val="138343168"/>
        <c:crosses val="autoZero"/>
        <c:crossBetween val="midCat"/>
      </c:valAx>
      <c:valAx>
        <c:axId val="138343168"/>
        <c:scaling>
          <c:orientation val="minMax"/>
        </c:scaling>
        <c:delete val="0"/>
        <c:axPos val="l"/>
        <c:numFmt formatCode="0.0" sourceLinked="1"/>
        <c:majorTickMark val="out"/>
        <c:minorTickMark val="none"/>
        <c:tickLblPos val="nextTo"/>
        <c:crossAx val="138341376"/>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anaerob'!$F$322:$F$334</c:f>
              <c:numCache>
                <c:formatCode>0</c:formatCode>
                <c:ptCount val="13"/>
                <c:pt idx="0">
                  <c:v>2502.038888888892</c:v>
                </c:pt>
                <c:pt idx="1">
                  <c:v>2504.7555555555591</c:v>
                </c:pt>
                <c:pt idx="2">
                  <c:v>2507.8576388888905</c:v>
                </c:pt>
                <c:pt idx="3">
                  <c:v>2514.8194444444453</c:v>
                </c:pt>
                <c:pt idx="4">
                  <c:v>2519.7840277777796</c:v>
                </c:pt>
                <c:pt idx="5">
                  <c:v>2528.847916666673</c:v>
                </c:pt>
                <c:pt idx="6">
                  <c:v>2556.7687500000029</c:v>
                </c:pt>
                <c:pt idx="7">
                  <c:v>2577.7930555555577</c:v>
                </c:pt>
                <c:pt idx="8">
                  <c:v>2590.9222222222234</c:v>
                </c:pt>
                <c:pt idx="9">
                  <c:v>2623.7909722222248</c:v>
                </c:pt>
                <c:pt idx="10">
                  <c:v>2664.8062500000015</c:v>
                </c:pt>
                <c:pt idx="11">
                  <c:v>2692.7833333333328</c:v>
                </c:pt>
                <c:pt idx="12">
                  <c:v>2721.8458333333328</c:v>
                </c:pt>
              </c:numCache>
            </c:numRef>
          </c:xVal>
          <c:yVal>
            <c:numRef>
              <c:f>'samples without priming anaerob'!$Y$322:$Y$334</c:f>
              <c:numCache>
                <c:formatCode>0.0</c:formatCode>
                <c:ptCount val="13"/>
                <c:pt idx="0">
                  <c:v>2.4447665000189652E-3</c:v>
                </c:pt>
                <c:pt idx="1">
                  <c:v>2.8347249464515086E-3</c:v>
                </c:pt>
                <c:pt idx="2">
                  <c:v>4.6311081099332727E-3</c:v>
                </c:pt>
                <c:pt idx="3">
                  <c:v>4.6552658621466098E-3</c:v>
                </c:pt>
                <c:pt idx="4">
                  <c:v>5.1201634846942245E-3</c:v>
                </c:pt>
                <c:pt idx="5">
                  <c:v>5.1207730834141076E-3</c:v>
                </c:pt>
                <c:pt idx="6">
                  <c:v>5.2854061100780624E-3</c:v>
                </c:pt>
                <c:pt idx="7">
                  <c:v>5.2413521575257523E-3</c:v>
                </c:pt>
                <c:pt idx="8">
                  <c:v>5.3029343584964812E-3</c:v>
                </c:pt>
                <c:pt idx="9">
                  <c:v>5.3975382634764016E-3</c:v>
                </c:pt>
                <c:pt idx="10">
                  <c:v>5.3638976081907073E-3</c:v>
                </c:pt>
                <c:pt idx="11">
                  <c:v>5.4714662415589008E-3</c:v>
                </c:pt>
                <c:pt idx="12">
                  <c:v>4.4428805046753412E-3</c:v>
                </c:pt>
              </c:numCache>
            </c:numRef>
          </c:yVal>
          <c:smooth val="0"/>
          <c:extLst>
            <c:ext xmlns:c16="http://schemas.microsoft.com/office/drawing/2014/chart" uri="{C3380CC4-5D6E-409C-BE32-E72D297353CC}">
              <c16:uniqueId val="{00000000-0687-4143-9330-1D7A4EA81BA5}"/>
            </c:ext>
          </c:extLst>
        </c:ser>
        <c:dLbls>
          <c:showLegendKey val="0"/>
          <c:showVal val="0"/>
          <c:showCatName val="0"/>
          <c:showSerName val="0"/>
          <c:showPercent val="0"/>
          <c:showBubbleSize val="0"/>
        </c:dLbls>
        <c:axId val="138436992"/>
        <c:axId val="138438528"/>
      </c:scatterChart>
      <c:valAx>
        <c:axId val="138436992"/>
        <c:scaling>
          <c:orientation val="minMax"/>
        </c:scaling>
        <c:delete val="0"/>
        <c:axPos val="b"/>
        <c:numFmt formatCode="0" sourceLinked="1"/>
        <c:majorTickMark val="out"/>
        <c:minorTickMark val="none"/>
        <c:tickLblPos val="nextTo"/>
        <c:crossAx val="138438528"/>
        <c:crosses val="autoZero"/>
        <c:crossBetween val="midCat"/>
      </c:valAx>
      <c:valAx>
        <c:axId val="138438528"/>
        <c:scaling>
          <c:orientation val="minMax"/>
        </c:scaling>
        <c:delete val="0"/>
        <c:axPos val="l"/>
        <c:majorGridlines/>
        <c:numFmt formatCode="0.0" sourceLinked="1"/>
        <c:majorTickMark val="out"/>
        <c:minorTickMark val="none"/>
        <c:tickLblPos val="nextTo"/>
        <c:crossAx val="13843699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3502383483705854E-2"/>
          <c:y val="3.9485187663994316E-2"/>
          <c:w val="0.89146479104356158"/>
          <c:h val="0.87142069050492765"/>
        </c:manualLayout>
      </c:layout>
      <c:scatterChart>
        <c:scatterStyle val="lineMarker"/>
        <c:varyColors val="0"/>
        <c:ser>
          <c:idx val="0"/>
          <c:order val="0"/>
          <c:spPr>
            <a:ln w="28575">
              <a:noFill/>
            </a:ln>
          </c:spPr>
          <c:xVal>
            <c:numRef>
              <c:f>'samples without priming anaerob'!$F$487:$F$503</c:f>
              <c:numCache>
                <c:formatCode>0</c:formatCode>
                <c:ptCount val="17"/>
                <c:pt idx="0">
                  <c:v>2503.9770833333387</c:v>
                </c:pt>
                <c:pt idx="1">
                  <c:v>2507.0763888888905</c:v>
                </c:pt>
                <c:pt idx="2">
                  <c:v>2514.038888888892</c:v>
                </c:pt>
                <c:pt idx="3">
                  <c:v>2519.0027777777796</c:v>
                </c:pt>
                <c:pt idx="4">
                  <c:v>2528.066666666673</c:v>
                </c:pt>
                <c:pt idx="5">
                  <c:v>2556.0569444444482</c:v>
                </c:pt>
                <c:pt idx="6">
                  <c:v>2577.0145833333372</c:v>
                </c:pt>
                <c:pt idx="7">
                  <c:v>2590.1430555555562</c:v>
                </c:pt>
                <c:pt idx="8">
                  <c:v>2623.0097222222248</c:v>
                </c:pt>
                <c:pt idx="9">
                  <c:v>2664.0256944444482</c:v>
                </c:pt>
                <c:pt idx="10">
                  <c:v>2692.0020833333401</c:v>
                </c:pt>
                <c:pt idx="11">
                  <c:v>2721.0645833333401</c:v>
                </c:pt>
                <c:pt idx="12">
                  <c:v>2756.0576388888949</c:v>
                </c:pt>
                <c:pt idx="13">
                  <c:v>2870.15625</c:v>
                </c:pt>
                <c:pt idx="14">
                  <c:v>2930.1458333333358</c:v>
                </c:pt>
                <c:pt idx="15">
                  <c:v>2933.9875000000029</c:v>
                </c:pt>
                <c:pt idx="16">
                  <c:v>2934.0784722222234</c:v>
                </c:pt>
              </c:numCache>
            </c:numRef>
          </c:xVal>
          <c:yVal>
            <c:numRef>
              <c:f>'samples without priming anaerob'!$Y$487:$Y$504</c:f>
              <c:numCache>
                <c:formatCode>0.0</c:formatCode>
                <c:ptCount val="18"/>
                <c:pt idx="0">
                  <c:v>5.7363038321419577E-3</c:v>
                </c:pt>
                <c:pt idx="1">
                  <c:v>1.0333910397270886E-2</c:v>
                </c:pt>
                <c:pt idx="2">
                  <c:v>1.9188318928418414E-2</c:v>
                </c:pt>
                <c:pt idx="3">
                  <c:v>2.662559330382111E-2</c:v>
                </c:pt>
                <c:pt idx="4">
                  <c:v>3.6906643676781224E-2</c:v>
                </c:pt>
                <c:pt idx="5">
                  <c:v>7.4719879066959372E-2</c:v>
                </c:pt>
                <c:pt idx="6">
                  <c:v>9.6079375703932518E-2</c:v>
                </c:pt>
                <c:pt idx="7">
                  <c:v>0.11318140916519995</c:v>
                </c:pt>
                <c:pt idx="8">
                  <c:v>0.15484099290510905</c:v>
                </c:pt>
                <c:pt idx="9">
                  <c:v>0.19289592579441536</c:v>
                </c:pt>
                <c:pt idx="10">
                  <c:v>0.22452172774311932</c:v>
                </c:pt>
                <c:pt idx="11">
                  <c:v>0.25629469138972877</c:v>
                </c:pt>
                <c:pt idx="12">
                  <c:v>1.3518988372908576E-2</c:v>
                </c:pt>
                <c:pt idx="13">
                  <c:v>9.8109879146829546E-3</c:v>
                </c:pt>
                <c:pt idx="14">
                  <c:v>9.7503599841484729E-3</c:v>
                </c:pt>
                <c:pt idx="15">
                  <c:v>9.8174146413010453E-3</c:v>
                </c:pt>
                <c:pt idx="16">
                  <c:v>9.531940793096683E-3</c:v>
                </c:pt>
              </c:numCache>
            </c:numRef>
          </c:yVal>
          <c:smooth val="0"/>
          <c:extLst>
            <c:ext xmlns:c16="http://schemas.microsoft.com/office/drawing/2014/chart" uri="{C3380CC4-5D6E-409C-BE32-E72D297353CC}">
              <c16:uniqueId val="{00000000-512C-40A1-B101-828F47E92B42}"/>
            </c:ext>
          </c:extLst>
        </c:ser>
        <c:dLbls>
          <c:showLegendKey val="0"/>
          <c:showVal val="0"/>
          <c:showCatName val="0"/>
          <c:showSerName val="0"/>
          <c:showPercent val="0"/>
          <c:showBubbleSize val="0"/>
        </c:dLbls>
        <c:axId val="138458624"/>
        <c:axId val="138460160"/>
      </c:scatterChart>
      <c:valAx>
        <c:axId val="138458624"/>
        <c:scaling>
          <c:orientation val="minMax"/>
        </c:scaling>
        <c:delete val="0"/>
        <c:axPos val="b"/>
        <c:numFmt formatCode="0" sourceLinked="1"/>
        <c:majorTickMark val="out"/>
        <c:minorTickMark val="none"/>
        <c:tickLblPos val="nextTo"/>
        <c:crossAx val="138460160"/>
        <c:crosses val="autoZero"/>
        <c:crossBetween val="midCat"/>
      </c:valAx>
      <c:valAx>
        <c:axId val="138460160"/>
        <c:scaling>
          <c:orientation val="minMax"/>
        </c:scaling>
        <c:delete val="0"/>
        <c:axPos val="l"/>
        <c:numFmt formatCode="0.0" sourceLinked="1"/>
        <c:majorTickMark val="out"/>
        <c:minorTickMark val="none"/>
        <c:tickLblPos val="nextTo"/>
        <c:crossAx val="138458624"/>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3502383483705854E-2"/>
          <c:y val="3.9485187663994316E-2"/>
          <c:w val="0.89146479104356158"/>
          <c:h val="0.87142069050492765"/>
        </c:manualLayout>
      </c:layout>
      <c:scatterChart>
        <c:scatterStyle val="lineMarker"/>
        <c:varyColors val="0"/>
        <c:ser>
          <c:idx val="0"/>
          <c:order val="0"/>
          <c:spPr>
            <a:ln w="28575">
              <a:noFill/>
            </a:ln>
          </c:spPr>
          <c:xVal>
            <c:numRef>
              <c:f>'samples without priming anaerob'!$F$550:$F$562</c:f>
              <c:numCache>
                <c:formatCode>0</c:formatCode>
                <c:ptCount val="13"/>
                <c:pt idx="0">
                  <c:v>2501.256944444438</c:v>
                </c:pt>
                <c:pt idx="1">
                  <c:v>2503.972222222219</c:v>
                </c:pt>
                <c:pt idx="2">
                  <c:v>2507.0763888888832</c:v>
                </c:pt>
                <c:pt idx="3">
                  <c:v>2514.0388888888847</c:v>
                </c:pt>
                <c:pt idx="4">
                  <c:v>2519.0027777777723</c:v>
                </c:pt>
                <c:pt idx="5">
                  <c:v>2528.0673611111051</c:v>
                </c:pt>
                <c:pt idx="6">
                  <c:v>2556.0576388888876</c:v>
                </c:pt>
                <c:pt idx="7">
                  <c:v>2577.0152777777766</c:v>
                </c:pt>
                <c:pt idx="8">
                  <c:v>2590.1430555555489</c:v>
                </c:pt>
                <c:pt idx="9">
                  <c:v>2623.0097222222175</c:v>
                </c:pt>
                <c:pt idx="10">
                  <c:v>2664.0263888888876</c:v>
                </c:pt>
                <c:pt idx="11">
                  <c:v>2692.0027777777723</c:v>
                </c:pt>
                <c:pt idx="12">
                  <c:v>2721.0645833333328</c:v>
                </c:pt>
              </c:numCache>
            </c:numRef>
          </c:xVal>
          <c:yVal>
            <c:numRef>
              <c:f>'samples without priming anaerob'!$Y$550:$Y$562</c:f>
              <c:numCache>
                <c:formatCode>0.0</c:formatCode>
                <c:ptCount val="13"/>
                <c:pt idx="0">
                  <c:v>2.8741186178754116E-3</c:v>
                </c:pt>
                <c:pt idx="1">
                  <c:v>6.8055770293173499E-3</c:v>
                </c:pt>
                <c:pt idx="2">
                  <c:v>1.2214757813241063E-2</c:v>
                </c:pt>
                <c:pt idx="3">
                  <c:v>2.2962976196865839E-2</c:v>
                </c:pt>
                <c:pt idx="4">
                  <c:v>3.2608375587299815E-2</c:v>
                </c:pt>
                <c:pt idx="5">
                  <c:v>4.8177327980920226E-2</c:v>
                </c:pt>
                <c:pt idx="6">
                  <c:v>0.1071591039833637</c:v>
                </c:pt>
                <c:pt idx="7">
                  <c:v>0.15050029362940009</c:v>
                </c:pt>
                <c:pt idx="8">
                  <c:v>0.18314034543515653</c:v>
                </c:pt>
                <c:pt idx="9">
                  <c:v>0.26657931168156929</c:v>
                </c:pt>
                <c:pt idx="10">
                  <c:v>0.34518845166498568</c:v>
                </c:pt>
                <c:pt idx="11">
                  <c:v>0.39530009663565507</c:v>
                </c:pt>
                <c:pt idx="12">
                  <c:v>0.44089779241983873</c:v>
                </c:pt>
              </c:numCache>
            </c:numRef>
          </c:yVal>
          <c:smooth val="0"/>
          <c:extLst>
            <c:ext xmlns:c16="http://schemas.microsoft.com/office/drawing/2014/chart" uri="{C3380CC4-5D6E-409C-BE32-E72D297353CC}">
              <c16:uniqueId val="{00000000-E949-47D2-8F9F-9626F8E0C6E0}"/>
            </c:ext>
          </c:extLst>
        </c:ser>
        <c:dLbls>
          <c:showLegendKey val="0"/>
          <c:showVal val="0"/>
          <c:showCatName val="0"/>
          <c:showSerName val="0"/>
          <c:showPercent val="0"/>
          <c:showBubbleSize val="0"/>
        </c:dLbls>
        <c:axId val="138496640"/>
        <c:axId val="138502528"/>
      </c:scatterChart>
      <c:valAx>
        <c:axId val="138496640"/>
        <c:scaling>
          <c:orientation val="minMax"/>
        </c:scaling>
        <c:delete val="0"/>
        <c:axPos val="b"/>
        <c:numFmt formatCode="0" sourceLinked="1"/>
        <c:majorTickMark val="out"/>
        <c:minorTickMark val="none"/>
        <c:tickLblPos val="nextTo"/>
        <c:crossAx val="138502528"/>
        <c:crosses val="autoZero"/>
        <c:crossBetween val="midCat"/>
      </c:valAx>
      <c:valAx>
        <c:axId val="138502528"/>
        <c:scaling>
          <c:orientation val="minMax"/>
        </c:scaling>
        <c:delete val="0"/>
        <c:axPos val="l"/>
        <c:numFmt formatCode="0.0" sourceLinked="1"/>
        <c:majorTickMark val="out"/>
        <c:minorTickMark val="none"/>
        <c:tickLblPos val="nextTo"/>
        <c:crossAx val="13849664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anaerob'!$F$679:$F$692</c:f>
              <c:numCache>
                <c:formatCode>0</c:formatCode>
                <c:ptCount val="14"/>
                <c:pt idx="0">
                  <c:v>2501.2472222222204</c:v>
                </c:pt>
                <c:pt idx="1">
                  <c:v>2503.965277777781</c:v>
                </c:pt>
                <c:pt idx="2">
                  <c:v>2508.065972222219</c:v>
                </c:pt>
                <c:pt idx="3">
                  <c:v>2515.0354166666657</c:v>
                </c:pt>
                <c:pt idx="4">
                  <c:v>2519.9930555555547</c:v>
                </c:pt>
                <c:pt idx="5">
                  <c:v>2529.0569444444482</c:v>
                </c:pt>
                <c:pt idx="6">
                  <c:v>2557.0479166666701</c:v>
                </c:pt>
                <c:pt idx="7">
                  <c:v>2578.0069444444453</c:v>
                </c:pt>
                <c:pt idx="8">
                  <c:v>2591.132638888892</c:v>
                </c:pt>
                <c:pt idx="9">
                  <c:v>2624</c:v>
                </c:pt>
                <c:pt idx="10">
                  <c:v>2665.0180555555562</c:v>
                </c:pt>
                <c:pt idx="11">
                  <c:v>2692.9930555555547</c:v>
                </c:pt>
                <c:pt idx="12">
                  <c:v>2722.0569444444482</c:v>
                </c:pt>
                <c:pt idx="13">
                  <c:v>2757.1416666666701</c:v>
                </c:pt>
              </c:numCache>
            </c:numRef>
          </c:xVal>
          <c:yVal>
            <c:numRef>
              <c:f>'samples without priming anaerob'!$Y$679:$Y$692</c:f>
              <c:numCache>
                <c:formatCode>0.0</c:formatCode>
                <c:ptCount val="14"/>
                <c:pt idx="0">
                  <c:v>1.8091289249181025E-3</c:v>
                </c:pt>
                <c:pt idx="1">
                  <c:v>2.5602112818292498E-3</c:v>
                </c:pt>
                <c:pt idx="2">
                  <c:v>3.7248559373101401E-3</c:v>
                </c:pt>
                <c:pt idx="3">
                  <c:v>5.3675001037253459E-3</c:v>
                </c:pt>
                <c:pt idx="4">
                  <c:v>6.8427185503889734E-3</c:v>
                </c:pt>
                <c:pt idx="5">
                  <c:v>9.2265917194679133E-3</c:v>
                </c:pt>
                <c:pt idx="6">
                  <c:v>1.5519551678540206E-2</c:v>
                </c:pt>
                <c:pt idx="7">
                  <c:v>1.8089199913594544E-2</c:v>
                </c:pt>
                <c:pt idx="8">
                  <c:v>2.0259885253809978E-2</c:v>
                </c:pt>
                <c:pt idx="9">
                  <c:v>2.6278203874828134E-2</c:v>
                </c:pt>
                <c:pt idx="10">
                  <c:v>3.126627206367321E-2</c:v>
                </c:pt>
                <c:pt idx="11">
                  <c:v>3.4862012319786001E-2</c:v>
                </c:pt>
                <c:pt idx="12">
                  <c:v>4.0354227012311152E-2</c:v>
                </c:pt>
                <c:pt idx="13">
                  <c:v>5.0553521455173975E-3</c:v>
                </c:pt>
              </c:numCache>
            </c:numRef>
          </c:yVal>
          <c:smooth val="0"/>
          <c:extLst>
            <c:ext xmlns:c16="http://schemas.microsoft.com/office/drawing/2014/chart" uri="{C3380CC4-5D6E-409C-BE32-E72D297353CC}">
              <c16:uniqueId val="{00000000-161F-46DF-A0A0-5A07F368F117}"/>
            </c:ext>
          </c:extLst>
        </c:ser>
        <c:dLbls>
          <c:showLegendKey val="0"/>
          <c:showVal val="0"/>
          <c:showCatName val="0"/>
          <c:showSerName val="0"/>
          <c:showPercent val="0"/>
          <c:showBubbleSize val="0"/>
        </c:dLbls>
        <c:axId val="138526720"/>
        <c:axId val="138528256"/>
      </c:scatterChart>
      <c:valAx>
        <c:axId val="138526720"/>
        <c:scaling>
          <c:orientation val="minMax"/>
        </c:scaling>
        <c:delete val="0"/>
        <c:axPos val="b"/>
        <c:numFmt formatCode="0" sourceLinked="1"/>
        <c:majorTickMark val="out"/>
        <c:minorTickMark val="none"/>
        <c:tickLblPos val="nextTo"/>
        <c:crossAx val="138528256"/>
        <c:crosses val="autoZero"/>
        <c:crossBetween val="midCat"/>
      </c:valAx>
      <c:valAx>
        <c:axId val="138528256"/>
        <c:scaling>
          <c:orientation val="minMax"/>
        </c:scaling>
        <c:delete val="0"/>
        <c:axPos val="l"/>
        <c:numFmt formatCode="0.0" sourceLinked="1"/>
        <c:majorTickMark val="out"/>
        <c:minorTickMark val="none"/>
        <c:tickLblPos val="nextTo"/>
        <c:crossAx val="138526720"/>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anaerob'!$F$743:$F$755</c:f>
              <c:numCache>
                <c:formatCode>0</c:formatCode>
                <c:ptCount val="13"/>
                <c:pt idx="0">
                  <c:v>2501.2354166666701</c:v>
                </c:pt>
                <c:pt idx="1">
                  <c:v>2503.9520833333372</c:v>
                </c:pt>
                <c:pt idx="2">
                  <c:v>2508.0520833333358</c:v>
                </c:pt>
                <c:pt idx="3">
                  <c:v>2515.0201388888891</c:v>
                </c:pt>
                <c:pt idx="4">
                  <c:v>2519.9784722222248</c:v>
                </c:pt>
                <c:pt idx="5">
                  <c:v>2529.0430555555577</c:v>
                </c:pt>
                <c:pt idx="6">
                  <c:v>2557.0340277777796</c:v>
                </c:pt>
                <c:pt idx="7">
                  <c:v>2577.9916666666686</c:v>
                </c:pt>
                <c:pt idx="8">
                  <c:v>2591.1361111111109</c:v>
                </c:pt>
                <c:pt idx="9">
                  <c:v>2623.9881944444496</c:v>
                </c:pt>
                <c:pt idx="10">
                  <c:v>2665.0027777777796</c:v>
                </c:pt>
                <c:pt idx="11">
                  <c:v>2692.9833333333372</c:v>
                </c:pt>
                <c:pt idx="12">
                  <c:v>2722.0416666666715</c:v>
                </c:pt>
              </c:numCache>
            </c:numRef>
          </c:xVal>
          <c:yVal>
            <c:numRef>
              <c:f>'samples without priming anaerob'!$Y$743:$Y$755</c:f>
              <c:numCache>
                <c:formatCode>0.0</c:formatCode>
                <c:ptCount val="13"/>
                <c:pt idx="0">
                  <c:v>4.5962882296954497E-3</c:v>
                </c:pt>
                <c:pt idx="1">
                  <c:v>1.0582775171435735E-2</c:v>
                </c:pt>
                <c:pt idx="2">
                  <c:v>2.089044440135291E-2</c:v>
                </c:pt>
                <c:pt idx="3">
                  <c:v>3.9745874958670074E-2</c:v>
                </c:pt>
                <c:pt idx="4">
                  <c:v>5.8948348703591766E-2</c:v>
                </c:pt>
                <c:pt idx="5">
                  <c:v>8.6242683704521608E-2</c:v>
                </c:pt>
                <c:pt idx="6">
                  <c:v>0.1876651712944491</c:v>
                </c:pt>
                <c:pt idx="7">
                  <c:v>0.26569923403490203</c:v>
                </c:pt>
                <c:pt idx="8">
                  <c:v>0.32055127126353611</c:v>
                </c:pt>
                <c:pt idx="9">
                  <c:v>0.46409483269315926</c:v>
                </c:pt>
                <c:pt idx="10">
                  <c:v>0.6039933453785048</c:v>
                </c:pt>
                <c:pt idx="11">
                  <c:v>0.71517751799641127</c:v>
                </c:pt>
                <c:pt idx="12">
                  <c:v>0.84267163051245564</c:v>
                </c:pt>
              </c:numCache>
            </c:numRef>
          </c:yVal>
          <c:smooth val="0"/>
          <c:extLst>
            <c:ext xmlns:c16="http://schemas.microsoft.com/office/drawing/2014/chart" uri="{C3380CC4-5D6E-409C-BE32-E72D297353CC}">
              <c16:uniqueId val="{00000000-926E-4142-BB36-A19666954ECF}"/>
            </c:ext>
          </c:extLst>
        </c:ser>
        <c:dLbls>
          <c:showLegendKey val="0"/>
          <c:showVal val="0"/>
          <c:showCatName val="0"/>
          <c:showSerName val="0"/>
          <c:showPercent val="0"/>
          <c:showBubbleSize val="0"/>
        </c:dLbls>
        <c:axId val="138630272"/>
        <c:axId val="138631808"/>
      </c:scatterChart>
      <c:valAx>
        <c:axId val="138630272"/>
        <c:scaling>
          <c:orientation val="minMax"/>
        </c:scaling>
        <c:delete val="0"/>
        <c:axPos val="b"/>
        <c:numFmt formatCode="0" sourceLinked="1"/>
        <c:majorTickMark val="out"/>
        <c:minorTickMark val="none"/>
        <c:tickLblPos val="nextTo"/>
        <c:crossAx val="138631808"/>
        <c:crosses val="autoZero"/>
        <c:crossBetween val="midCat"/>
      </c:valAx>
      <c:valAx>
        <c:axId val="138631808"/>
        <c:scaling>
          <c:orientation val="minMax"/>
        </c:scaling>
        <c:delete val="0"/>
        <c:axPos val="l"/>
        <c:numFmt formatCode="0.0" sourceLinked="1"/>
        <c:majorTickMark val="out"/>
        <c:minorTickMark val="none"/>
        <c:tickLblPos val="nextTo"/>
        <c:crossAx val="13863027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anaerob'!$F$808:$F$824</c:f>
              <c:numCache>
                <c:formatCode>0</c:formatCode>
                <c:ptCount val="17"/>
                <c:pt idx="0">
                  <c:v>2501.2326388888905</c:v>
                </c:pt>
                <c:pt idx="1">
                  <c:v>2503.9493055555577</c:v>
                </c:pt>
                <c:pt idx="2">
                  <c:v>2508.0493055555562</c:v>
                </c:pt>
                <c:pt idx="3">
                  <c:v>2515.0173611111168</c:v>
                </c:pt>
                <c:pt idx="4">
                  <c:v>2519.976388888892</c:v>
                </c:pt>
                <c:pt idx="5">
                  <c:v>2529.0409722222248</c:v>
                </c:pt>
                <c:pt idx="6">
                  <c:v>2557.0319444444467</c:v>
                </c:pt>
                <c:pt idx="7">
                  <c:v>2577.9902777777825</c:v>
                </c:pt>
                <c:pt idx="8">
                  <c:v>2591.1347222222248</c:v>
                </c:pt>
                <c:pt idx="9">
                  <c:v>2623.9861111111168</c:v>
                </c:pt>
                <c:pt idx="10">
                  <c:v>2665.0013888888934</c:v>
                </c:pt>
                <c:pt idx="11">
                  <c:v>2692.9819444444438</c:v>
                </c:pt>
                <c:pt idx="12">
                  <c:v>2722.0395833333387</c:v>
                </c:pt>
                <c:pt idx="13">
                  <c:v>2757.1256944444467</c:v>
                </c:pt>
                <c:pt idx="14">
                  <c:v>2871.1347222222248</c:v>
                </c:pt>
                <c:pt idx="15">
                  <c:v>2931.1263888888934</c:v>
                </c:pt>
                <c:pt idx="16">
                  <c:v>2934.9638888888949</c:v>
                </c:pt>
              </c:numCache>
            </c:numRef>
          </c:xVal>
          <c:yVal>
            <c:numRef>
              <c:f>'samples without priming anaerob'!$Y$808:$Y$824</c:f>
              <c:numCache>
                <c:formatCode>0.0</c:formatCode>
                <c:ptCount val="17"/>
                <c:pt idx="0">
                  <c:v>5.1398735927438996E-3</c:v>
                </c:pt>
                <c:pt idx="1">
                  <c:v>6.9968588532346478E-3</c:v>
                </c:pt>
                <c:pt idx="2">
                  <c:v>1.3606536278388291E-2</c:v>
                </c:pt>
                <c:pt idx="3">
                  <c:v>2.5792966914960382E-2</c:v>
                </c:pt>
                <c:pt idx="4">
                  <c:v>3.6475029836527763E-2</c:v>
                </c:pt>
                <c:pt idx="5">
                  <c:v>5.3635602896223752E-2</c:v>
                </c:pt>
                <c:pt idx="6">
                  <c:v>0.12070700454247338</c:v>
                </c:pt>
                <c:pt idx="7">
                  <c:v>0.17802793595198263</c:v>
                </c:pt>
                <c:pt idx="8">
                  <c:v>0.22163305089968402</c:v>
                </c:pt>
                <c:pt idx="9">
                  <c:v>0.33994489134209865</c:v>
                </c:pt>
                <c:pt idx="10">
                  <c:v>0.45577469959458466</c:v>
                </c:pt>
                <c:pt idx="11">
                  <c:v>0.53249821079231985</c:v>
                </c:pt>
                <c:pt idx="12">
                  <c:v>0.61949270557642466</c:v>
                </c:pt>
                <c:pt idx="13">
                  <c:v>0.64372434982325211</c:v>
                </c:pt>
                <c:pt idx="14">
                  <c:v>0.87310363628430765</c:v>
                </c:pt>
                <c:pt idx="15">
                  <c:v>1.0246138681608119</c:v>
                </c:pt>
                <c:pt idx="16">
                  <c:v>1.0213345717215585</c:v>
                </c:pt>
              </c:numCache>
            </c:numRef>
          </c:yVal>
          <c:smooth val="0"/>
          <c:extLst>
            <c:ext xmlns:c16="http://schemas.microsoft.com/office/drawing/2014/chart" uri="{C3380CC4-5D6E-409C-BE32-E72D297353CC}">
              <c16:uniqueId val="{00000000-1811-474F-B170-7F30B1A8E847}"/>
            </c:ext>
          </c:extLst>
        </c:ser>
        <c:dLbls>
          <c:showLegendKey val="0"/>
          <c:showVal val="0"/>
          <c:showCatName val="0"/>
          <c:showSerName val="0"/>
          <c:showPercent val="0"/>
          <c:showBubbleSize val="0"/>
        </c:dLbls>
        <c:axId val="138643712"/>
        <c:axId val="138649600"/>
      </c:scatterChart>
      <c:valAx>
        <c:axId val="138643712"/>
        <c:scaling>
          <c:orientation val="minMax"/>
        </c:scaling>
        <c:delete val="0"/>
        <c:axPos val="b"/>
        <c:numFmt formatCode="0" sourceLinked="1"/>
        <c:majorTickMark val="out"/>
        <c:minorTickMark val="none"/>
        <c:tickLblPos val="nextTo"/>
        <c:crossAx val="138649600"/>
        <c:crosses val="autoZero"/>
        <c:crossBetween val="midCat"/>
      </c:valAx>
      <c:valAx>
        <c:axId val="138649600"/>
        <c:scaling>
          <c:orientation val="minMax"/>
        </c:scaling>
        <c:delete val="0"/>
        <c:axPos val="l"/>
        <c:numFmt formatCode="0.0" sourceLinked="1"/>
        <c:majorTickMark val="out"/>
        <c:minorTickMark val="none"/>
        <c:tickLblPos val="nextTo"/>
        <c:crossAx val="13864371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anaerob'!$F$1038:$F$1047</c:f>
              <c:numCache>
                <c:formatCode>0</c:formatCode>
                <c:ptCount val="10"/>
                <c:pt idx="0">
                  <c:v>2501.2083333333358</c:v>
                </c:pt>
                <c:pt idx="1">
                  <c:v>2503.9236111111168</c:v>
                </c:pt>
                <c:pt idx="2">
                  <c:v>2508.0222222222219</c:v>
                </c:pt>
                <c:pt idx="3">
                  <c:v>2514.9972222222277</c:v>
                </c:pt>
                <c:pt idx="4">
                  <c:v>2519.9500000000044</c:v>
                </c:pt>
                <c:pt idx="5">
                  <c:v>2529.0145833333372</c:v>
                </c:pt>
                <c:pt idx="6">
                  <c:v>2557.0055555555591</c:v>
                </c:pt>
                <c:pt idx="7">
                  <c:v>2577.965277777781</c:v>
                </c:pt>
                <c:pt idx="8">
                  <c:v>2591.1083333333372</c:v>
                </c:pt>
                <c:pt idx="9">
                  <c:v>2623.9597222222219</c:v>
                </c:pt>
              </c:numCache>
            </c:numRef>
          </c:xVal>
          <c:yVal>
            <c:numRef>
              <c:f>'samples without priming anaerob'!$Y$1038:$Y$1047</c:f>
              <c:numCache>
                <c:formatCode>0.0</c:formatCode>
                <c:ptCount val="10"/>
                <c:pt idx="0">
                  <c:v>8.2323883947473444E-3</c:v>
                </c:pt>
                <c:pt idx="1">
                  <c:v>1.3364858622267457E-2</c:v>
                </c:pt>
                <c:pt idx="2">
                  <c:v>2.0280367486252282E-2</c:v>
                </c:pt>
                <c:pt idx="3">
                  <c:v>3.0026828807832508E-2</c:v>
                </c:pt>
                <c:pt idx="4">
                  <c:v>3.5141895162943956E-2</c:v>
                </c:pt>
                <c:pt idx="5">
                  <c:v>3.8015935888517143E-2</c:v>
                </c:pt>
                <c:pt idx="6">
                  <c:v>4.2745888862422837E-2</c:v>
                </c:pt>
                <c:pt idx="7">
                  <c:v>4.3148776084972029E-2</c:v>
                </c:pt>
                <c:pt idx="8">
                  <c:v>4.3934313838410427E-2</c:v>
                </c:pt>
                <c:pt idx="9">
                  <c:v>4.5912118943883105E-2</c:v>
                </c:pt>
              </c:numCache>
            </c:numRef>
          </c:yVal>
          <c:smooth val="0"/>
          <c:extLst>
            <c:ext xmlns:c16="http://schemas.microsoft.com/office/drawing/2014/chart" uri="{C3380CC4-5D6E-409C-BE32-E72D297353CC}">
              <c16:uniqueId val="{00000000-7A35-4878-AFB1-6B359B21BE90}"/>
            </c:ext>
          </c:extLst>
        </c:ser>
        <c:dLbls>
          <c:showLegendKey val="0"/>
          <c:showVal val="0"/>
          <c:showCatName val="0"/>
          <c:showSerName val="0"/>
          <c:showPercent val="0"/>
          <c:showBubbleSize val="0"/>
        </c:dLbls>
        <c:axId val="138661248"/>
        <c:axId val="138671232"/>
      </c:scatterChart>
      <c:valAx>
        <c:axId val="138661248"/>
        <c:scaling>
          <c:orientation val="minMax"/>
        </c:scaling>
        <c:delete val="0"/>
        <c:axPos val="b"/>
        <c:numFmt formatCode="0" sourceLinked="1"/>
        <c:majorTickMark val="out"/>
        <c:minorTickMark val="none"/>
        <c:tickLblPos val="nextTo"/>
        <c:crossAx val="138671232"/>
        <c:crosses val="autoZero"/>
        <c:crossBetween val="midCat"/>
      </c:valAx>
      <c:valAx>
        <c:axId val="138671232"/>
        <c:scaling>
          <c:orientation val="minMax"/>
        </c:scaling>
        <c:delete val="0"/>
        <c:axPos val="l"/>
        <c:numFmt formatCode="0.0" sourceLinked="1"/>
        <c:majorTickMark val="out"/>
        <c:minorTickMark val="none"/>
        <c:tickLblPos val="nextTo"/>
        <c:crossAx val="13866124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anaerob'!$F$1216:$F$1233</c:f>
              <c:numCache>
                <c:formatCode>0</c:formatCode>
                <c:ptCount val="18"/>
                <c:pt idx="0">
                  <c:v>2501.1833333333343</c:v>
                </c:pt>
                <c:pt idx="1">
                  <c:v>2503.8986111111153</c:v>
                </c:pt>
                <c:pt idx="2">
                  <c:v>2508.0020833333328</c:v>
                </c:pt>
                <c:pt idx="3">
                  <c:v>2514.9736111111124</c:v>
                </c:pt>
                <c:pt idx="4">
                  <c:v>2519.9284722222219</c:v>
                </c:pt>
                <c:pt idx="5">
                  <c:v>2528.9923611111153</c:v>
                </c:pt>
                <c:pt idx="6">
                  <c:v>2556.9847222222234</c:v>
                </c:pt>
                <c:pt idx="7">
                  <c:v>2577.9493055555577</c:v>
                </c:pt>
                <c:pt idx="8">
                  <c:v>2591.0875000000015</c:v>
                </c:pt>
                <c:pt idx="9">
                  <c:v>2623.9388888888934</c:v>
                </c:pt>
                <c:pt idx="10">
                  <c:v>2664.9569444444496</c:v>
                </c:pt>
                <c:pt idx="11">
                  <c:v>2692.934027777781</c:v>
                </c:pt>
                <c:pt idx="12">
                  <c:v>2721.9958333333343</c:v>
                </c:pt>
                <c:pt idx="13">
                  <c:v>2757.0798611111095</c:v>
                </c:pt>
                <c:pt idx="14">
                  <c:v>2871.0881944444482</c:v>
                </c:pt>
                <c:pt idx="15">
                  <c:v>2931.0798611111095</c:v>
                </c:pt>
                <c:pt idx="16">
                  <c:v>2934.9152777777781</c:v>
                </c:pt>
                <c:pt idx="17">
                  <c:v>2935</c:v>
                </c:pt>
              </c:numCache>
            </c:numRef>
          </c:xVal>
          <c:yVal>
            <c:numRef>
              <c:f>'samples without priming anaerob'!$Z$1218:$Z$1233</c:f>
              <c:numCache>
                <c:formatCode>General</c:formatCode>
                <c:ptCount val="16"/>
                <c:pt idx="0">
                  <c:v>3.9555575909960349E-5</c:v>
                </c:pt>
                <c:pt idx="1">
                  <c:v>2.9209330226960219E-5</c:v>
                </c:pt>
                <c:pt idx="2">
                  <c:v>2.5569313229485645E-5</c:v>
                </c:pt>
                <c:pt idx="3">
                  <c:v>2.313398250553112E-5</c:v>
                </c:pt>
                <c:pt idx="4">
                  <c:v>5.5575223892950968E-5</c:v>
                </c:pt>
                <c:pt idx="5">
                  <c:v>8.1621053246977977E-5</c:v>
                </c:pt>
                <c:pt idx="6">
                  <c:v>1.0914109039260603E-4</c:v>
                </c:pt>
                <c:pt idx="7">
                  <c:v>1.5578715293738135E-4</c:v>
                </c:pt>
                <c:pt idx="8">
                  <c:v>1.7847203633257911E-4</c:v>
                </c:pt>
                <c:pt idx="9">
                  <c:v>2.0742526589663309E-4</c:v>
                </c:pt>
                <c:pt idx="10">
                  <c:v>2.5805253120690414E-4</c:v>
                </c:pt>
                <c:pt idx="11">
                  <c:v>3.202952476175512E-4</c:v>
                </c:pt>
                <c:pt idx="12">
                  <c:v>4.9051229149368501E-4</c:v>
                </c:pt>
                <c:pt idx="13">
                  <c:v>4.7258818610770745E-4</c:v>
                </c:pt>
                <c:pt idx="14">
                  <c:v>4.5076780213669125E-4</c:v>
                </c:pt>
                <c:pt idx="15">
                  <c:v>-4.8061104728578112E-4</c:v>
                </c:pt>
              </c:numCache>
            </c:numRef>
          </c:yVal>
          <c:smooth val="0"/>
          <c:extLst>
            <c:ext xmlns:c16="http://schemas.microsoft.com/office/drawing/2014/chart" uri="{C3380CC4-5D6E-409C-BE32-E72D297353CC}">
              <c16:uniqueId val="{00000000-366D-4385-98DF-EA48315EF027}"/>
            </c:ext>
          </c:extLst>
        </c:ser>
        <c:dLbls>
          <c:showLegendKey val="0"/>
          <c:showVal val="0"/>
          <c:showCatName val="0"/>
          <c:showSerName val="0"/>
          <c:showPercent val="0"/>
          <c:showBubbleSize val="0"/>
        </c:dLbls>
        <c:axId val="138707712"/>
        <c:axId val="138709248"/>
      </c:scatterChart>
      <c:valAx>
        <c:axId val="138707712"/>
        <c:scaling>
          <c:orientation val="minMax"/>
        </c:scaling>
        <c:delete val="0"/>
        <c:axPos val="b"/>
        <c:numFmt formatCode="0" sourceLinked="1"/>
        <c:majorTickMark val="out"/>
        <c:minorTickMark val="none"/>
        <c:tickLblPos val="nextTo"/>
        <c:crossAx val="138709248"/>
        <c:crosses val="autoZero"/>
        <c:crossBetween val="midCat"/>
      </c:valAx>
      <c:valAx>
        <c:axId val="138709248"/>
        <c:scaling>
          <c:orientation val="minMax"/>
        </c:scaling>
        <c:delete val="0"/>
        <c:axPos val="l"/>
        <c:numFmt formatCode="General" sourceLinked="1"/>
        <c:majorTickMark val="out"/>
        <c:minorTickMark val="none"/>
        <c:tickLblPos val="nextTo"/>
        <c:crossAx val="138707712"/>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'samples without priming anaerob'!$F$1279:$F$1291</c:f>
              <c:numCache>
                <c:formatCode>0</c:formatCode>
                <c:ptCount val="13"/>
                <c:pt idx="0">
                  <c:v>2501.179861111108</c:v>
                </c:pt>
                <c:pt idx="1">
                  <c:v>2503.8972222222219</c:v>
                </c:pt>
                <c:pt idx="2">
                  <c:v>2508.0006944444394</c:v>
                </c:pt>
                <c:pt idx="3">
                  <c:v>2514.9701388888861</c:v>
                </c:pt>
                <c:pt idx="4">
                  <c:v>2519.9270833333285</c:v>
                </c:pt>
                <c:pt idx="5">
                  <c:v>2528.9909722222219</c:v>
                </c:pt>
                <c:pt idx="6">
                  <c:v>2556.9833333333299</c:v>
                </c:pt>
                <c:pt idx="7">
                  <c:v>2577.9479166666642</c:v>
                </c:pt>
                <c:pt idx="8">
                  <c:v>2591.0868055555547</c:v>
                </c:pt>
                <c:pt idx="9">
                  <c:v>2623.9375</c:v>
                </c:pt>
                <c:pt idx="10">
                  <c:v>2664.9555555555562</c:v>
                </c:pt>
                <c:pt idx="11">
                  <c:v>2692.9326388888876</c:v>
                </c:pt>
                <c:pt idx="12">
                  <c:v>2721.9944444444409</c:v>
                </c:pt>
              </c:numCache>
            </c:numRef>
          </c:xVal>
          <c:yVal>
            <c:numRef>
              <c:f>'samples without priming anaerob'!$Y$1279:$Y$1291</c:f>
              <c:numCache>
                <c:formatCode>0.0</c:formatCode>
                <c:ptCount val="13"/>
                <c:pt idx="0">
                  <c:v>1.5043273758484415E-3</c:v>
                </c:pt>
                <c:pt idx="1">
                  <c:v>1.5526351668233337E-3</c:v>
                </c:pt>
                <c:pt idx="2">
                  <c:v>1.659321624662331E-3</c:v>
                </c:pt>
                <c:pt idx="3">
                  <c:v>2.2876227753377311E-3</c:v>
                </c:pt>
                <c:pt idx="4">
                  <c:v>2.777291350343469E-3</c:v>
                </c:pt>
                <c:pt idx="5">
                  <c:v>3.8156160631671104E-3</c:v>
                </c:pt>
                <c:pt idx="6">
                  <c:v>1.5013616673800429E-2</c:v>
                </c:pt>
                <c:pt idx="7">
                  <c:v>3.0676698484515458E-2</c:v>
                </c:pt>
                <c:pt idx="8">
                  <c:v>4.3719593731696614E-2</c:v>
                </c:pt>
                <c:pt idx="9">
                  <c:v>8.0698183695415177E-2</c:v>
                </c:pt>
                <c:pt idx="10">
                  <c:v>0.13671520224145461</c:v>
                </c:pt>
                <c:pt idx="11">
                  <c:v>0.18774374719824355</c:v>
                </c:pt>
                <c:pt idx="12">
                  <c:v>0.25237751646089968</c:v>
                </c:pt>
              </c:numCache>
            </c:numRef>
          </c:yVal>
          <c:smooth val="0"/>
          <c:extLst>
            <c:ext xmlns:c16="http://schemas.microsoft.com/office/drawing/2014/chart" uri="{C3380CC4-5D6E-409C-BE32-E72D297353CC}">
              <c16:uniqueId val="{00000000-8145-4318-A575-B6D5ED91B7C0}"/>
            </c:ext>
          </c:extLst>
        </c:ser>
        <c:dLbls>
          <c:showLegendKey val="0"/>
          <c:showVal val="0"/>
          <c:showCatName val="0"/>
          <c:showSerName val="0"/>
          <c:showPercent val="0"/>
          <c:showBubbleSize val="0"/>
        </c:dLbls>
        <c:axId val="138725248"/>
        <c:axId val="138726784"/>
      </c:scatterChart>
      <c:valAx>
        <c:axId val="138725248"/>
        <c:scaling>
          <c:orientation val="minMax"/>
        </c:scaling>
        <c:delete val="0"/>
        <c:axPos val="b"/>
        <c:numFmt formatCode="0" sourceLinked="1"/>
        <c:majorTickMark val="out"/>
        <c:minorTickMark val="none"/>
        <c:tickLblPos val="nextTo"/>
        <c:crossAx val="138726784"/>
        <c:crosses val="autoZero"/>
        <c:crossBetween val="midCat"/>
      </c:valAx>
      <c:valAx>
        <c:axId val="138726784"/>
        <c:scaling>
          <c:orientation val="minMax"/>
        </c:scaling>
        <c:delete val="0"/>
        <c:axPos val="l"/>
        <c:numFmt formatCode="0.0" sourceLinked="1"/>
        <c:majorTickMark val="out"/>
        <c:minorTickMark val="none"/>
        <c:tickLblPos val="nextTo"/>
        <c:crossAx val="13872524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3502383483705854E-2"/>
          <c:y val="3.9485187663994316E-2"/>
          <c:w val="0.89146479104356158"/>
          <c:h val="0.87142069050492765"/>
        </c:manualLayout>
      </c:layout>
      <c:scatterChart>
        <c:scatterStyle val="lineMarker"/>
        <c:varyColors val="0"/>
        <c:ser>
          <c:idx val="0"/>
          <c:order val="0"/>
          <c:spPr>
            <a:ln w="28575">
              <a:noFill/>
            </a:ln>
          </c:spPr>
          <c:xVal>
            <c:numRef>
              <c:f>'samples without priming anaerob'!$F$616:$F$627</c:f>
              <c:numCache>
                <c:formatCode>0</c:formatCode>
                <c:ptCount val="12"/>
                <c:pt idx="0">
                  <c:v>2503.965277777781</c:v>
                </c:pt>
                <c:pt idx="1">
                  <c:v>2507.0652777777796</c:v>
                </c:pt>
                <c:pt idx="2">
                  <c:v>2514.0361111111124</c:v>
                </c:pt>
                <c:pt idx="3">
                  <c:v>2518.992361111108</c:v>
                </c:pt>
                <c:pt idx="4">
                  <c:v>2528.0569444444409</c:v>
                </c:pt>
                <c:pt idx="5">
                  <c:v>2556.0472222222234</c:v>
                </c:pt>
                <c:pt idx="6">
                  <c:v>2577.0062499999985</c:v>
                </c:pt>
                <c:pt idx="7">
                  <c:v>2590.1395833333299</c:v>
                </c:pt>
                <c:pt idx="8">
                  <c:v>2623</c:v>
                </c:pt>
                <c:pt idx="9">
                  <c:v>2664.0166666666628</c:v>
                </c:pt>
                <c:pt idx="10">
                  <c:v>2691.992361111108</c:v>
                </c:pt>
                <c:pt idx="11">
                  <c:v>2721.0569444444409</c:v>
                </c:pt>
              </c:numCache>
            </c:numRef>
          </c:xVal>
          <c:yVal>
            <c:numRef>
              <c:f>'samples without priming anaerob'!$Y$616:$Y$627</c:f>
              <c:numCache>
                <c:formatCode>0.0</c:formatCode>
                <c:ptCount val="12"/>
                <c:pt idx="0">
                  <c:v>2.8603712634579829E-3</c:v>
                </c:pt>
                <c:pt idx="1">
                  <c:v>4.3397436131056288E-3</c:v>
                </c:pt>
                <c:pt idx="2">
                  <c:v>7.0039202170080594E-3</c:v>
                </c:pt>
                <c:pt idx="3">
                  <c:v>8.8266680657244703E-3</c:v>
                </c:pt>
                <c:pt idx="4">
                  <c:v>9.3184792918579312E-3</c:v>
                </c:pt>
                <c:pt idx="5">
                  <c:v>9.5829208565161167E-3</c:v>
                </c:pt>
                <c:pt idx="6">
                  <c:v>9.411822943222091E-3</c:v>
                </c:pt>
                <c:pt idx="7">
                  <c:v>9.5901414159801288E-3</c:v>
                </c:pt>
                <c:pt idx="8">
                  <c:v>9.716993677677567E-3</c:v>
                </c:pt>
                <c:pt idx="9">
                  <c:v>9.5281544724713056E-3</c:v>
                </c:pt>
                <c:pt idx="10">
                  <c:v>9.5801002663557892E-3</c:v>
                </c:pt>
                <c:pt idx="11">
                  <c:v>9.7371761533634089E-3</c:v>
                </c:pt>
              </c:numCache>
            </c:numRef>
          </c:yVal>
          <c:smooth val="0"/>
          <c:extLst>
            <c:ext xmlns:c16="http://schemas.microsoft.com/office/drawing/2014/chart" uri="{C3380CC4-5D6E-409C-BE32-E72D297353CC}">
              <c16:uniqueId val="{00000000-E034-4061-A1A1-4633C953D37F}"/>
            </c:ext>
          </c:extLst>
        </c:ser>
        <c:dLbls>
          <c:showLegendKey val="0"/>
          <c:showVal val="0"/>
          <c:showCatName val="0"/>
          <c:showSerName val="0"/>
          <c:showPercent val="0"/>
          <c:showBubbleSize val="0"/>
        </c:dLbls>
        <c:axId val="139091968"/>
        <c:axId val="139093504"/>
      </c:scatterChart>
      <c:valAx>
        <c:axId val="139091968"/>
        <c:scaling>
          <c:orientation val="minMax"/>
        </c:scaling>
        <c:delete val="0"/>
        <c:axPos val="b"/>
        <c:numFmt formatCode="0" sourceLinked="1"/>
        <c:majorTickMark val="out"/>
        <c:minorTickMark val="none"/>
        <c:tickLblPos val="nextTo"/>
        <c:crossAx val="139093504"/>
        <c:crosses val="autoZero"/>
        <c:crossBetween val="midCat"/>
      </c:valAx>
      <c:valAx>
        <c:axId val="139093504"/>
        <c:scaling>
          <c:orientation val="minMax"/>
        </c:scaling>
        <c:delete val="0"/>
        <c:axPos val="l"/>
        <c:numFmt formatCode="0.0" sourceLinked="1"/>
        <c:majorTickMark val="out"/>
        <c:minorTickMark val="none"/>
        <c:tickLblPos val="nextTo"/>
        <c:crossAx val="139091968"/>
        <c:crosses val="autoZero"/>
        <c:crossBetween val="midCat"/>
      </c:valAx>
    </c:plotArea>
    <c:plotVisOnly val="1"/>
    <c:dispBlanksAs val="gap"/>
    <c:showDLblsOverMax val="0"/>
  </c:chart>
  <c:printSettings>
    <c:headerFooter/>
    <c:pageMargins b="0.78740157499999996" l="0.70000000000000062" r="0.70000000000000062" t="0.78740157499999996" header="0.30000000000000032" footer="0.30000000000000032"/>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anaerob'!$F$16:$F$53</c:f>
              <c:numCache>
                <c:formatCode>0</c:formatCode>
                <c:ptCount val="38"/>
                <c:pt idx="0">
                  <c:v>30.103472222224809</c:v>
                </c:pt>
                <c:pt idx="1">
                  <c:v>38.029166666667152</c:v>
                </c:pt>
                <c:pt idx="2">
                  <c:v>57.970138888893416</c:v>
                </c:pt>
                <c:pt idx="3">
                  <c:v>76.981250000004366</c:v>
                </c:pt>
                <c:pt idx="4">
                  <c:v>91.814583333332848</c:v>
                </c:pt>
                <c:pt idx="5">
                  <c:v>110.81111111111386</c:v>
                </c:pt>
                <c:pt idx="6">
                  <c:v>124.81041666666715</c:v>
                </c:pt>
                <c:pt idx="7">
                  <c:v>138.76388888889051</c:v>
                </c:pt>
                <c:pt idx="8">
                  <c:v>152.82986111110949</c:v>
                </c:pt>
                <c:pt idx="9">
                  <c:v>166.80486111111531</c:v>
                </c:pt>
                <c:pt idx="10">
                  <c:v>180.76875000000291</c:v>
                </c:pt>
                <c:pt idx="11">
                  <c:v>194.74791666666715</c:v>
                </c:pt>
                <c:pt idx="12">
                  <c:v>208.75138888889342</c:v>
                </c:pt>
                <c:pt idx="13">
                  <c:v>222.80486111111531</c:v>
                </c:pt>
                <c:pt idx="14">
                  <c:v>236.7458333333343</c:v>
                </c:pt>
                <c:pt idx="15">
                  <c:v>278.8076388888876</c:v>
                </c:pt>
                <c:pt idx="16">
                  <c:v>306.77847222222044</c:v>
                </c:pt>
                <c:pt idx="17">
                  <c:v>320.82986111110949</c:v>
                </c:pt>
                <c:pt idx="18">
                  <c:v>405.8173611111124</c:v>
                </c:pt>
                <c:pt idx="19">
                  <c:v>478.82013888889196</c:v>
                </c:pt>
                <c:pt idx="20">
                  <c:v>624.90277777778101</c:v>
                </c:pt>
                <c:pt idx="21">
                  <c:v>651.8256944444438</c:v>
                </c:pt>
                <c:pt idx="22">
                  <c:v>727.01736111110949</c:v>
                </c:pt>
                <c:pt idx="23">
                  <c:v>776.82083333333139</c:v>
                </c:pt>
                <c:pt idx="24">
                  <c:v>812.86388888888905</c:v>
                </c:pt>
                <c:pt idx="25">
                  <c:v>866.82847222222335</c:v>
                </c:pt>
                <c:pt idx="26">
                  <c:v>917.02847222222044</c:v>
                </c:pt>
                <c:pt idx="27">
                  <c:v>968.88472222222481</c:v>
                </c:pt>
                <c:pt idx="28">
                  <c:v>1059.0097222222248</c:v>
                </c:pt>
                <c:pt idx="29">
                  <c:v>1133.8687500000015</c:v>
                </c:pt>
                <c:pt idx="30">
                  <c:v>1202.8250000000044</c:v>
                </c:pt>
                <c:pt idx="31">
                  <c:v>1247.9597222222219</c:v>
                </c:pt>
                <c:pt idx="32">
                  <c:v>1274.9243055555562</c:v>
                </c:pt>
                <c:pt idx="33">
                  <c:v>1308.9930555555547</c:v>
                </c:pt>
                <c:pt idx="34">
                  <c:v>2395.8743055555606</c:v>
                </c:pt>
                <c:pt idx="35">
                  <c:v>2493.9701388888934</c:v>
                </c:pt>
                <c:pt idx="36">
                  <c:v>2597.9041666666672</c:v>
                </c:pt>
                <c:pt idx="37">
                  <c:v>2729.8562500000044</c:v>
                </c:pt>
              </c:numCache>
            </c:numRef>
          </c:xVal>
          <c:yVal>
            <c:numRef>
              <c:f>'samples without priming anaerob'!$Z$16:$Z$53</c:f>
              <c:numCache>
                <c:formatCode>General</c:formatCode>
                <c:ptCount val="38"/>
                <c:pt idx="0">
                  <c:v>1.134988336900766E-4</c:v>
                </c:pt>
                <c:pt idx="1">
                  <c:v>2.5675470968849488E-5</c:v>
                </c:pt>
                <c:pt idx="2">
                  <c:v>2.5796904043684784E-6</c:v>
                </c:pt>
                <c:pt idx="3">
                  <c:v>-9.3126384301949491E-6</c:v>
                </c:pt>
                <c:pt idx="4">
                  <c:v>5.0183907647765443E-5</c:v>
                </c:pt>
                <c:pt idx="5">
                  <c:v>3.1644832995916545E-5</c:v>
                </c:pt>
                <c:pt idx="6">
                  <c:v>8.8089922384541501E-6</c:v>
                </c:pt>
                <c:pt idx="7">
                  <c:v>-2.0783812858177011E-6</c:v>
                </c:pt>
                <c:pt idx="8">
                  <c:v>1.8934894884776804E-5</c:v>
                </c:pt>
                <c:pt idx="9">
                  <c:v>3.5303711449637278E-5</c:v>
                </c:pt>
                <c:pt idx="10">
                  <c:v>3.0881602014451193E-5</c:v>
                </c:pt>
                <c:pt idx="11">
                  <c:v>3.0476568405660356E-5</c:v>
                </c:pt>
                <c:pt idx="12">
                  <c:v>1.2613271311454403E-5</c:v>
                </c:pt>
                <c:pt idx="13">
                  <c:v>2.5030701607736141E-5</c:v>
                </c:pt>
                <c:pt idx="14">
                  <c:v>7.7601620868599203E-6</c:v>
                </c:pt>
                <c:pt idx="15">
                  <c:v>2.6407300017730585E-5</c:v>
                </c:pt>
                <c:pt idx="16">
                  <c:v>1.5369011203006667E-5</c:v>
                </c:pt>
                <c:pt idx="17">
                  <c:v>3.0396039642852418E-5</c:v>
                </c:pt>
                <c:pt idx="18">
                  <c:v>-4.9067644708614904E-6</c:v>
                </c:pt>
                <c:pt idx="19">
                  <c:v>1.5743902319698427E-6</c:v>
                </c:pt>
                <c:pt idx="20">
                  <c:v>2.8527565167498284E-7</c:v>
                </c:pt>
                <c:pt idx="21">
                  <c:v>8.4430343406803343E-6</c:v>
                </c:pt>
                <c:pt idx="22">
                  <c:v>1.1623694875904889E-5</c:v>
                </c:pt>
                <c:pt idx="23">
                  <c:v>1.3458704829507893E-5</c:v>
                </c:pt>
                <c:pt idx="24">
                  <c:v>-1.673401934613911E-6</c:v>
                </c:pt>
                <c:pt idx="25">
                  <c:v>-1.8074163075652561E-5</c:v>
                </c:pt>
                <c:pt idx="26">
                  <c:v>-1.5685179211623118E-5</c:v>
                </c:pt>
                <c:pt idx="27">
                  <c:v>1.6401060732902533E-6</c:v>
                </c:pt>
                <c:pt idx="28">
                  <c:v>1.3833533396407576E-5</c:v>
                </c:pt>
                <c:pt idx="29">
                  <c:v>1.7038854971875288E-5</c:v>
                </c:pt>
                <c:pt idx="30">
                  <c:v>9.6038902448345657E-6</c:v>
                </c:pt>
                <c:pt idx="31">
                  <c:v>9.3788772428126531E-6</c:v>
                </c:pt>
                <c:pt idx="32">
                  <c:v>7.3149245492500425E-6</c:v>
                </c:pt>
                <c:pt idx="33">
                  <c:v>4.723227256156744E-6</c:v>
                </c:pt>
                <c:pt idx="34">
                  <c:v>9.3550880282913492E-4</c:v>
                </c:pt>
                <c:pt idx="35">
                  <c:v>1.195406931182011E-3</c:v>
                </c:pt>
                <c:pt idx="36">
                  <c:v>2.0000069014858755E-3</c:v>
                </c:pt>
                <c:pt idx="37">
                  <c:v>2.9069136132745289E-2</c:v>
                </c:pt>
              </c:numCache>
            </c:numRef>
          </c:yVal>
          <c:smooth val="0"/>
          <c:extLst>
            <c:ext xmlns:c16="http://schemas.microsoft.com/office/drawing/2014/chart" uri="{C3380CC4-5D6E-409C-BE32-E72D297353CC}">
              <c16:uniqueId val="{00000000-5131-4418-A7D0-0D4D7AB68E35}"/>
            </c:ext>
          </c:extLst>
        </c:ser>
        <c:dLbls>
          <c:showLegendKey val="0"/>
          <c:showVal val="0"/>
          <c:showCatName val="0"/>
          <c:showSerName val="0"/>
          <c:showPercent val="0"/>
          <c:showBubbleSize val="0"/>
        </c:dLbls>
        <c:axId val="138806016"/>
        <c:axId val="138807936"/>
      </c:scatterChart>
      <c:valAx>
        <c:axId val="138806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807936"/>
        <c:crosses val="autoZero"/>
        <c:crossBetween val="midCat"/>
      </c:valAx>
      <c:valAx>
        <c:axId val="13880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806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anaerob'!$F$68:$F$105</c:f>
              <c:numCache>
                <c:formatCode>0</c:formatCode>
                <c:ptCount val="38"/>
                <c:pt idx="0">
                  <c:v>30.102083333331393</c:v>
                </c:pt>
                <c:pt idx="1">
                  <c:v>38.027777777773736</c:v>
                </c:pt>
                <c:pt idx="2">
                  <c:v>57.97013888888614</c:v>
                </c:pt>
                <c:pt idx="3">
                  <c:v>76.980555555550382</c:v>
                </c:pt>
                <c:pt idx="4">
                  <c:v>91.814583333332848</c:v>
                </c:pt>
                <c:pt idx="5">
                  <c:v>110.81111111110658</c:v>
                </c:pt>
                <c:pt idx="6">
                  <c:v>124.80972222222044</c:v>
                </c:pt>
                <c:pt idx="7">
                  <c:v>138.76597222222335</c:v>
                </c:pt>
                <c:pt idx="8">
                  <c:v>152.83124999999563</c:v>
                </c:pt>
                <c:pt idx="9">
                  <c:v>166.80416666666133</c:v>
                </c:pt>
                <c:pt idx="10">
                  <c:v>180.7680555555562</c:v>
                </c:pt>
                <c:pt idx="11">
                  <c:v>194.74722222222044</c:v>
                </c:pt>
                <c:pt idx="12">
                  <c:v>208.75069444443943</c:v>
                </c:pt>
                <c:pt idx="13">
                  <c:v>222.80486111110804</c:v>
                </c:pt>
                <c:pt idx="14">
                  <c:v>236.7451388888876</c:v>
                </c:pt>
                <c:pt idx="15">
                  <c:v>278.80694444444089</c:v>
                </c:pt>
                <c:pt idx="16">
                  <c:v>306.77777777777374</c:v>
                </c:pt>
                <c:pt idx="17">
                  <c:v>320.82916666666279</c:v>
                </c:pt>
                <c:pt idx="18">
                  <c:v>405.81388888888614</c:v>
                </c:pt>
                <c:pt idx="19">
                  <c:v>478.8173611111124</c:v>
                </c:pt>
                <c:pt idx="20">
                  <c:v>624.9013888888876</c:v>
                </c:pt>
                <c:pt idx="21">
                  <c:v>651.82222222221753</c:v>
                </c:pt>
                <c:pt idx="22">
                  <c:v>727.01388888889051</c:v>
                </c:pt>
                <c:pt idx="23">
                  <c:v>776.8173611111124</c:v>
                </c:pt>
                <c:pt idx="24">
                  <c:v>812.86041666666279</c:v>
                </c:pt>
                <c:pt idx="25">
                  <c:v>866.8256944444438</c:v>
                </c:pt>
                <c:pt idx="26">
                  <c:v>917.02500000000146</c:v>
                </c:pt>
                <c:pt idx="27">
                  <c:v>968.88124999999854</c:v>
                </c:pt>
                <c:pt idx="28">
                  <c:v>1059.0062499999985</c:v>
                </c:pt>
                <c:pt idx="29">
                  <c:v>1133.8666666666613</c:v>
                </c:pt>
                <c:pt idx="30">
                  <c:v>1202.8222222222175</c:v>
                </c:pt>
                <c:pt idx="31">
                  <c:v>1247.9562499999956</c:v>
                </c:pt>
                <c:pt idx="32">
                  <c:v>1274.9208333333299</c:v>
                </c:pt>
                <c:pt idx="33">
                  <c:v>1309.0124999999971</c:v>
                </c:pt>
                <c:pt idx="34">
                  <c:v>2395.8729166666672</c:v>
                </c:pt>
                <c:pt idx="35">
                  <c:v>2493.9659722222204</c:v>
                </c:pt>
                <c:pt idx="36">
                  <c:v>2597.9013888888876</c:v>
                </c:pt>
                <c:pt idx="37">
                  <c:v>2729.8527777777781</c:v>
                </c:pt>
              </c:numCache>
            </c:numRef>
          </c:xVal>
          <c:yVal>
            <c:numRef>
              <c:f>'samples without priming anaerob'!$Z$68:$Z$105</c:f>
              <c:numCache>
                <c:formatCode>General</c:formatCode>
                <c:ptCount val="38"/>
                <c:pt idx="0">
                  <c:v>-1.0844952860814547E-6</c:v>
                </c:pt>
                <c:pt idx="1">
                  <c:v>-4.3754480844648915E-6</c:v>
                </c:pt>
                <c:pt idx="2">
                  <c:v>1.4428296936516978E-5</c:v>
                </c:pt>
                <c:pt idx="3">
                  <c:v>3.6172702876842536E-5</c:v>
                </c:pt>
                <c:pt idx="4">
                  <c:v>3.3280151269193535E-5</c:v>
                </c:pt>
                <c:pt idx="5">
                  <c:v>4.4285082774750481E-5</c:v>
                </c:pt>
                <c:pt idx="6">
                  <c:v>1.5548412668160783E-5</c:v>
                </c:pt>
                <c:pt idx="7">
                  <c:v>1.8786602228181106E-6</c:v>
                </c:pt>
                <c:pt idx="8">
                  <c:v>-8.3162647520929766E-6</c:v>
                </c:pt>
                <c:pt idx="9">
                  <c:v>3.3132603310680216E-5</c:v>
                </c:pt>
                <c:pt idx="10">
                  <c:v>4.9304024659853275E-5</c:v>
                </c:pt>
                <c:pt idx="11">
                  <c:v>3.1399921694189309E-5</c:v>
                </c:pt>
                <c:pt idx="12">
                  <c:v>6.843952754693833E-6</c:v>
                </c:pt>
                <c:pt idx="13">
                  <c:v>1.6851783113682007E-5</c:v>
                </c:pt>
                <c:pt idx="14">
                  <c:v>6.8198161015345686E-6</c:v>
                </c:pt>
                <c:pt idx="15">
                  <c:v>7.3370893205413022E-6</c:v>
                </c:pt>
                <c:pt idx="16">
                  <c:v>6.3526037180920328E-6</c:v>
                </c:pt>
                <c:pt idx="17">
                  <c:v>1.7286833664419778E-5</c:v>
                </c:pt>
                <c:pt idx="18">
                  <c:v>-6.6331516010109254E-6</c:v>
                </c:pt>
                <c:pt idx="19">
                  <c:v>-3.5588064871435535E-7</c:v>
                </c:pt>
                <c:pt idx="20">
                  <c:v>1.3151615221032629E-6</c:v>
                </c:pt>
                <c:pt idx="21">
                  <c:v>7.461897251176785E-6</c:v>
                </c:pt>
                <c:pt idx="22">
                  <c:v>1.0358782749166729E-5</c:v>
                </c:pt>
                <c:pt idx="23">
                  <c:v>1.0128310220798846E-5</c:v>
                </c:pt>
                <c:pt idx="24">
                  <c:v>-5.6730055983995013E-7</c:v>
                </c:pt>
                <c:pt idx="25">
                  <c:v>-1.5545915065457436E-5</c:v>
                </c:pt>
                <c:pt idx="26">
                  <c:v>-5.8423376170925946E-6</c:v>
                </c:pt>
                <c:pt idx="27">
                  <c:v>6.2682258944188011E-7</c:v>
                </c:pt>
                <c:pt idx="28">
                  <c:v>1.0600203623058114E-5</c:v>
                </c:pt>
                <c:pt idx="29">
                  <c:v>5.3657458561848934E-6</c:v>
                </c:pt>
                <c:pt idx="30">
                  <c:v>7.7002609950999328E-6</c:v>
                </c:pt>
                <c:pt idx="31">
                  <c:v>1.0949517545118306E-5</c:v>
                </c:pt>
                <c:pt idx="32">
                  <c:v>1.6011156632485875E-5</c:v>
                </c:pt>
                <c:pt idx="33">
                  <c:v>4.2009427650633054E-6</c:v>
                </c:pt>
                <c:pt idx="34">
                  <c:v>4.0493918378808305E-4</c:v>
                </c:pt>
                <c:pt idx="35">
                  <c:v>4.6329368174141612E-4</c:v>
                </c:pt>
                <c:pt idx="36">
                  <c:v>6.9544333483089805E-4</c:v>
                </c:pt>
                <c:pt idx="37">
                  <c:v>9.0789196783204983E-3</c:v>
                </c:pt>
              </c:numCache>
            </c:numRef>
          </c:yVal>
          <c:smooth val="0"/>
          <c:extLst>
            <c:ext xmlns:c16="http://schemas.microsoft.com/office/drawing/2014/chart" uri="{C3380CC4-5D6E-409C-BE32-E72D297353CC}">
              <c16:uniqueId val="{00000000-E6F9-48BE-8A52-EA335459928A}"/>
            </c:ext>
          </c:extLst>
        </c:ser>
        <c:dLbls>
          <c:showLegendKey val="0"/>
          <c:showVal val="0"/>
          <c:showCatName val="0"/>
          <c:showSerName val="0"/>
          <c:showPercent val="0"/>
          <c:showBubbleSize val="0"/>
        </c:dLbls>
        <c:axId val="138864896"/>
        <c:axId val="138867072"/>
      </c:scatterChart>
      <c:valAx>
        <c:axId val="1388648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867072"/>
        <c:crosses val="autoZero"/>
        <c:crossBetween val="midCat"/>
      </c:valAx>
      <c:valAx>
        <c:axId val="13886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8648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anaerob'!$F$120:$F$157</c:f>
              <c:numCache>
                <c:formatCode>0</c:formatCode>
                <c:ptCount val="38"/>
                <c:pt idx="0">
                  <c:v>30.098611111112405</c:v>
                </c:pt>
                <c:pt idx="1">
                  <c:v>38.024305555554747</c:v>
                </c:pt>
                <c:pt idx="2">
                  <c:v>57.959722222221899</c:v>
                </c:pt>
                <c:pt idx="3">
                  <c:v>76.970833333332848</c:v>
                </c:pt>
                <c:pt idx="4">
                  <c:v>91.813194444446708</c:v>
                </c:pt>
                <c:pt idx="5">
                  <c:v>110.80208333333576</c:v>
                </c:pt>
                <c:pt idx="6">
                  <c:v>124.81527777777956</c:v>
                </c:pt>
                <c:pt idx="7">
                  <c:v>138.75694444444525</c:v>
                </c:pt>
                <c:pt idx="8">
                  <c:v>152.82083333333139</c:v>
                </c:pt>
                <c:pt idx="9">
                  <c:v>166.7944444444438</c:v>
                </c:pt>
                <c:pt idx="10">
                  <c:v>180.75833333333139</c:v>
                </c:pt>
                <c:pt idx="11">
                  <c:v>194.74375000000146</c:v>
                </c:pt>
                <c:pt idx="12">
                  <c:v>208.74027777777519</c:v>
                </c:pt>
                <c:pt idx="13">
                  <c:v>222.7944444444438</c:v>
                </c:pt>
                <c:pt idx="14">
                  <c:v>236.74166666666861</c:v>
                </c:pt>
                <c:pt idx="15">
                  <c:v>278.79652777777665</c:v>
                </c:pt>
                <c:pt idx="16">
                  <c:v>306.76736111110949</c:v>
                </c:pt>
                <c:pt idx="17">
                  <c:v>320.81944444444525</c:v>
                </c:pt>
                <c:pt idx="18">
                  <c:v>405.80416666666861</c:v>
                </c:pt>
                <c:pt idx="19">
                  <c:v>478.8076388888876</c:v>
                </c:pt>
                <c:pt idx="20">
                  <c:v>624.8930555555562</c:v>
                </c:pt>
                <c:pt idx="21">
                  <c:v>651.81180555555329</c:v>
                </c:pt>
                <c:pt idx="22">
                  <c:v>727.00347222222626</c:v>
                </c:pt>
                <c:pt idx="23">
                  <c:v>776.80694444444816</c:v>
                </c:pt>
                <c:pt idx="24">
                  <c:v>812.84999999999854</c:v>
                </c:pt>
                <c:pt idx="25">
                  <c:v>866.81527777777956</c:v>
                </c:pt>
                <c:pt idx="26">
                  <c:v>917.01458333333721</c:v>
                </c:pt>
                <c:pt idx="27">
                  <c:v>968.8708333333343</c:v>
                </c:pt>
                <c:pt idx="28">
                  <c:v>1059.7881944444453</c:v>
                </c:pt>
                <c:pt idx="29">
                  <c:v>1133.8562500000044</c:v>
                </c:pt>
                <c:pt idx="30">
                  <c:v>1202.8118055555533</c:v>
                </c:pt>
                <c:pt idx="31">
                  <c:v>1247.9472222222248</c:v>
                </c:pt>
                <c:pt idx="32">
                  <c:v>1274.9104166666657</c:v>
                </c:pt>
                <c:pt idx="33">
                  <c:v>1309.0027777777796</c:v>
                </c:pt>
                <c:pt idx="34">
                  <c:v>2395.8666666666686</c:v>
                </c:pt>
                <c:pt idx="35">
                  <c:v>2493.9555555555562</c:v>
                </c:pt>
                <c:pt idx="36">
                  <c:v>2597.8909722222234</c:v>
                </c:pt>
                <c:pt idx="37">
                  <c:v>2729.8430555555533</c:v>
                </c:pt>
              </c:numCache>
            </c:numRef>
          </c:xVal>
          <c:yVal>
            <c:numRef>
              <c:f>'samples without priming anaerob'!$Z$120:$Z$157</c:f>
              <c:numCache>
                <c:formatCode>General</c:formatCode>
                <c:ptCount val="38"/>
                <c:pt idx="0">
                  <c:v>3.9853511930619226E-6</c:v>
                </c:pt>
                <c:pt idx="1">
                  <c:v>-1.0309124501224799E-5</c:v>
                </c:pt>
                <c:pt idx="2">
                  <c:v>1.04963393738195E-5</c:v>
                </c:pt>
                <c:pt idx="3">
                  <c:v>2.3255256131399944E-5</c:v>
                </c:pt>
                <c:pt idx="4">
                  <c:v>2.047354461101422E-5</c:v>
                </c:pt>
                <c:pt idx="5">
                  <c:v>1.5668213358867655E-5</c:v>
                </c:pt>
                <c:pt idx="6">
                  <c:v>1.7599667534653407E-5</c:v>
                </c:pt>
                <c:pt idx="7">
                  <c:v>5.8192257327566857E-6</c:v>
                </c:pt>
                <c:pt idx="8">
                  <c:v>-7.6904745119099648E-6</c:v>
                </c:pt>
                <c:pt idx="9">
                  <c:v>-9.409371736396547E-6</c:v>
                </c:pt>
                <c:pt idx="10">
                  <c:v>4.2400840666366019E-6</c:v>
                </c:pt>
                <c:pt idx="11">
                  <c:v>1.7076274074757271E-5</c:v>
                </c:pt>
                <c:pt idx="12">
                  <c:v>5.7229638007661702E-6</c:v>
                </c:pt>
                <c:pt idx="13">
                  <c:v>3.0630876048466317E-6</c:v>
                </c:pt>
                <c:pt idx="14">
                  <c:v>1.7423955675221716E-6</c:v>
                </c:pt>
                <c:pt idx="15">
                  <c:v>4.8923232302296776E-6</c:v>
                </c:pt>
                <c:pt idx="16">
                  <c:v>7.7186186611470728E-6</c:v>
                </c:pt>
                <c:pt idx="17">
                  <c:v>1.3274172255272436E-5</c:v>
                </c:pt>
                <c:pt idx="18">
                  <c:v>-1.1626729376814949E-5</c:v>
                </c:pt>
                <c:pt idx="19">
                  <c:v>-1.0305599559688374E-5</c:v>
                </c:pt>
                <c:pt idx="20">
                  <c:v>-5.5098267974136077E-6</c:v>
                </c:pt>
                <c:pt idx="21">
                  <c:v>1.6454350663103367E-6</c:v>
                </c:pt>
                <c:pt idx="22">
                  <c:v>4.1910301428422917E-6</c:v>
                </c:pt>
                <c:pt idx="23">
                  <c:v>1.0036391194143634E-5</c:v>
                </c:pt>
                <c:pt idx="24">
                  <c:v>2.297955736359373E-6</c:v>
                </c:pt>
                <c:pt idx="25">
                  <c:v>-9.6097226060407327E-6</c:v>
                </c:pt>
                <c:pt idx="26">
                  <c:v>-1.0482107134532434E-5</c:v>
                </c:pt>
                <c:pt idx="27">
                  <c:v>-2.2600150838002726E-6</c:v>
                </c:pt>
                <c:pt idx="28">
                  <c:v>1.0557062356438578E-5</c:v>
                </c:pt>
                <c:pt idx="29">
                  <c:v>4.4486672266156055E-6</c:v>
                </c:pt>
                <c:pt idx="30">
                  <c:v>1.8723666742011306E-6</c:v>
                </c:pt>
                <c:pt idx="31">
                  <c:v>-1.2499196585759481E-6</c:v>
                </c:pt>
                <c:pt idx="32">
                  <c:v>7.9104045349180171E-6</c:v>
                </c:pt>
                <c:pt idx="33">
                  <c:v>3.0231296590612778E-6</c:v>
                </c:pt>
                <c:pt idx="34">
                  <c:v>-1.2354050647886819E-6</c:v>
                </c:pt>
                <c:pt idx="35">
                  <c:v>-2.8155993191174489E-7</c:v>
                </c:pt>
                <c:pt idx="36">
                  <c:v>3.6611362404805969E-6</c:v>
                </c:pt>
                <c:pt idx="37">
                  <c:v>8.2684396363649215E-5</c:v>
                </c:pt>
              </c:numCache>
            </c:numRef>
          </c:yVal>
          <c:smooth val="0"/>
          <c:extLst>
            <c:ext xmlns:c16="http://schemas.microsoft.com/office/drawing/2014/chart" uri="{C3380CC4-5D6E-409C-BE32-E72D297353CC}">
              <c16:uniqueId val="{00000000-D6E1-486C-A349-91C5AC21D801}"/>
            </c:ext>
          </c:extLst>
        </c:ser>
        <c:dLbls>
          <c:showLegendKey val="0"/>
          <c:showVal val="0"/>
          <c:showCatName val="0"/>
          <c:showSerName val="0"/>
          <c:showPercent val="0"/>
          <c:showBubbleSize val="0"/>
        </c:dLbls>
        <c:axId val="138891264"/>
        <c:axId val="138893184"/>
      </c:scatterChart>
      <c:valAx>
        <c:axId val="138891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893184"/>
        <c:crosses val="autoZero"/>
        <c:crossBetween val="midCat"/>
      </c:valAx>
      <c:valAx>
        <c:axId val="13889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8912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anaerob'!$F$171:$F$208</c:f>
              <c:numCache>
                <c:formatCode>0</c:formatCode>
                <c:ptCount val="38"/>
                <c:pt idx="0">
                  <c:v>30.098611111112405</c:v>
                </c:pt>
                <c:pt idx="1">
                  <c:v>38.024305555554747</c:v>
                </c:pt>
                <c:pt idx="2">
                  <c:v>57.960416666668607</c:v>
                </c:pt>
                <c:pt idx="3">
                  <c:v>76.971527777779556</c:v>
                </c:pt>
                <c:pt idx="4">
                  <c:v>91.803472222221899</c:v>
                </c:pt>
                <c:pt idx="5">
                  <c:v>110.80208333333576</c:v>
                </c:pt>
                <c:pt idx="6">
                  <c:v>124.81527777777956</c:v>
                </c:pt>
                <c:pt idx="7">
                  <c:v>138.75694444444525</c:v>
                </c:pt>
                <c:pt idx="8">
                  <c:v>152.82083333333139</c:v>
                </c:pt>
                <c:pt idx="9">
                  <c:v>166.7944444444438</c:v>
                </c:pt>
                <c:pt idx="10">
                  <c:v>180.75833333333139</c:v>
                </c:pt>
                <c:pt idx="11">
                  <c:v>194.7368055555562</c:v>
                </c:pt>
                <c:pt idx="12">
                  <c:v>208.7409722222219</c:v>
                </c:pt>
                <c:pt idx="13">
                  <c:v>222.79513888889051</c:v>
                </c:pt>
                <c:pt idx="14">
                  <c:v>236.74444444444816</c:v>
                </c:pt>
                <c:pt idx="15">
                  <c:v>278.79722222222335</c:v>
                </c:pt>
                <c:pt idx="16">
                  <c:v>306.7680555555562</c:v>
                </c:pt>
                <c:pt idx="17">
                  <c:v>320.82013888889196</c:v>
                </c:pt>
                <c:pt idx="18">
                  <c:v>405.80416666666861</c:v>
                </c:pt>
                <c:pt idx="19">
                  <c:v>478.8076388888876</c:v>
                </c:pt>
                <c:pt idx="20">
                  <c:v>624.8930555555562</c:v>
                </c:pt>
                <c:pt idx="21">
                  <c:v>651.81180555556057</c:v>
                </c:pt>
                <c:pt idx="22">
                  <c:v>727.00347222222626</c:v>
                </c:pt>
                <c:pt idx="23">
                  <c:v>776.80694444444816</c:v>
                </c:pt>
                <c:pt idx="24">
                  <c:v>812.84999999999854</c:v>
                </c:pt>
                <c:pt idx="25">
                  <c:v>866.81527777777956</c:v>
                </c:pt>
                <c:pt idx="26">
                  <c:v>917.01527777777665</c:v>
                </c:pt>
                <c:pt idx="27">
                  <c:v>968.88124999999854</c:v>
                </c:pt>
                <c:pt idx="28">
                  <c:v>1059.788888888892</c:v>
                </c:pt>
                <c:pt idx="29">
                  <c:v>1133.8562500000044</c:v>
                </c:pt>
                <c:pt idx="30">
                  <c:v>1202.8125</c:v>
                </c:pt>
                <c:pt idx="31">
                  <c:v>1247.9506944444438</c:v>
                </c:pt>
                <c:pt idx="32">
                  <c:v>1274.9097222222263</c:v>
                </c:pt>
                <c:pt idx="33">
                  <c:v>1309.0020833333328</c:v>
                </c:pt>
                <c:pt idx="34">
                  <c:v>2395.8666666666686</c:v>
                </c:pt>
                <c:pt idx="35">
                  <c:v>2493.9548611111095</c:v>
                </c:pt>
                <c:pt idx="36">
                  <c:v>2597.8909722222234</c:v>
                </c:pt>
                <c:pt idx="37">
                  <c:v>2729.8430555555606</c:v>
                </c:pt>
              </c:numCache>
            </c:numRef>
          </c:xVal>
          <c:yVal>
            <c:numRef>
              <c:f>'samples without priming anaerob'!$Z$171:$Z$208</c:f>
              <c:numCache>
                <c:formatCode>General</c:formatCode>
                <c:ptCount val="38"/>
                <c:pt idx="0">
                  <c:v>9.7297659577666415E-7</c:v>
                </c:pt>
                <c:pt idx="1">
                  <c:v>-1.6438191201632103E-6</c:v>
                </c:pt>
                <c:pt idx="2">
                  <c:v>2.4974323817365417E-5</c:v>
                </c:pt>
                <c:pt idx="3">
                  <c:v>2.9222438198303847E-5</c:v>
                </c:pt>
                <c:pt idx="4">
                  <c:v>2.6760139040519611E-5</c:v>
                </c:pt>
                <c:pt idx="5">
                  <c:v>1.7125262412172357E-5</c:v>
                </c:pt>
                <c:pt idx="6">
                  <c:v>8.4710421339726347E-7</c:v>
                </c:pt>
                <c:pt idx="7">
                  <c:v>-1.2294640156480301E-5</c:v>
                </c:pt>
                <c:pt idx="8">
                  <c:v>-1.5373661760956299E-5</c:v>
                </c:pt>
                <c:pt idx="9">
                  <c:v>1.3038802682681486E-5</c:v>
                </c:pt>
                <c:pt idx="10">
                  <c:v>1.113348389280196E-5</c:v>
                </c:pt>
                <c:pt idx="11">
                  <c:v>1.049582566793058E-5</c:v>
                </c:pt>
                <c:pt idx="12">
                  <c:v>1.5123347486557017E-6</c:v>
                </c:pt>
                <c:pt idx="13">
                  <c:v>3.0379452376898878E-5</c:v>
                </c:pt>
                <c:pt idx="14">
                  <c:v>1.7009348853899682E-5</c:v>
                </c:pt>
                <c:pt idx="15">
                  <c:v>5.0917074705251664E-6</c:v>
                </c:pt>
                <c:pt idx="16">
                  <c:v>-8.8686340710723033E-6</c:v>
                </c:pt>
                <c:pt idx="17">
                  <c:v>9.2979597992344419E-6</c:v>
                </c:pt>
                <c:pt idx="18">
                  <c:v>-1.366563830612236E-5</c:v>
                </c:pt>
                <c:pt idx="19">
                  <c:v>-1.1436181708598687E-5</c:v>
                </c:pt>
                <c:pt idx="20">
                  <c:v>-6.5036970792106878E-6</c:v>
                </c:pt>
                <c:pt idx="21">
                  <c:v>3.3579867871164225E-6</c:v>
                </c:pt>
                <c:pt idx="22">
                  <c:v>8.4684363898682256E-6</c:v>
                </c:pt>
                <c:pt idx="23">
                  <c:v>1.993970386267836E-5</c:v>
                </c:pt>
                <c:pt idx="24">
                  <c:v>2.6660300614031612E-5</c:v>
                </c:pt>
                <c:pt idx="25">
                  <c:v>5.6492938263751518E-5</c:v>
                </c:pt>
                <c:pt idx="26">
                  <c:v>1.160523636528162E-4</c:v>
                </c:pt>
                <c:pt idx="27">
                  <c:v>5.7060265709174009E-4</c:v>
                </c:pt>
                <c:pt idx="28">
                  <c:v>2.5725258258124757E-3</c:v>
                </c:pt>
                <c:pt idx="29">
                  <c:v>2.6861409576314815E-3</c:v>
                </c:pt>
                <c:pt idx="30">
                  <c:v>2.1065360882395398E-3</c:v>
                </c:pt>
                <c:pt idx="31">
                  <c:v>8.2208008869157046E-4</c:v>
                </c:pt>
                <c:pt idx="32">
                  <c:v>8.0265210029722837E-4</c:v>
                </c:pt>
                <c:pt idx="33">
                  <c:v>4.5101338293461203E-4</c:v>
                </c:pt>
                <c:pt idx="34">
                  <c:v>1.1005981102479583E-3</c:v>
                </c:pt>
                <c:pt idx="35">
                  <c:v>1.0270372808795015E-3</c:v>
                </c:pt>
                <c:pt idx="36">
                  <c:v>1.0871841799478088E-3</c:v>
                </c:pt>
                <c:pt idx="37">
                  <c:v>1.7117233020531599E-3</c:v>
                </c:pt>
              </c:numCache>
            </c:numRef>
          </c:yVal>
          <c:smooth val="0"/>
          <c:extLst>
            <c:ext xmlns:c16="http://schemas.microsoft.com/office/drawing/2014/chart" uri="{C3380CC4-5D6E-409C-BE32-E72D297353CC}">
              <c16:uniqueId val="{00000000-1872-4160-B621-A238568690E6}"/>
            </c:ext>
          </c:extLst>
        </c:ser>
        <c:dLbls>
          <c:showLegendKey val="0"/>
          <c:showVal val="0"/>
          <c:showCatName val="0"/>
          <c:showSerName val="0"/>
          <c:showPercent val="0"/>
          <c:showBubbleSize val="0"/>
        </c:dLbls>
        <c:axId val="138937472"/>
        <c:axId val="138939392"/>
      </c:scatterChart>
      <c:valAx>
        <c:axId val="1389374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939392"/>
        <c:crosses val="autoZero"/>
        <c:crossBetween val="midCat"/>
      </c:valAx>
      <c:valAx>
        <c:axId val="13893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9374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anaerob'!$F$221:$F$270</c:f>
              <c:numCache>
                <c:formatCode>0</c:formatCode>
                <c:ptCount val="50"/>
                <c:pt idx="0">
                  <c:v>14.980555555550382</c:v>
                </c:pt>
                <c:pt idx="1">
                  <c:v>30.836805555554747</c:v>
                </c:pt>
                <c:pt idx="2">
                  <c:v>38.022222222221899</c:v>
                </c:pt>
                <c:pt idx="3">
                  <c:v>57.952777777776646</c:v>
                </c:pt>
                <c:pt idx="4">
                  <c:v>76.963888888887595</c:v>
                </c:pt>
                <c:pt idx="5">
                  <c:v>91.800694444442343</c:v>
                </c:pt>
                <c:pt idx="6">
                  <c:v>110.79583333332994</c:v>
                </c:pt>
                <c:pt idx="7">
                  <c:v>124.8076388888876</c:v>
                </c:pt>
                <c:pt idx="8">
                  <c:v>138.74930555555329</c:v>
                </c:pt>
                <c:pt idx="9">
                  <c:v>152.81319444443943</c:v>
                </c:pt>
                <c:pt idx="10">
                  <c:v>166.78680555555184</c:v>
                </c:pt>
                <c:pt idx="11">
                  <c:v>180.75069444443943</c:v>
                </c:pt>
                <c:pt idx="12">
                  <c:v>194.73124999999709</c:v>
                </c:pt>
                <c:pt idx="13">
                  <c:v>208.73333333332994</c:v>
                </c:pt>
                <c:pt idx="14">
                  <c:v>222.78749999999854</c:v>
                </c:pt>
                <c:pt idx="15">
                  <c:v>236.73749999999563</c:v>
                </c:pt>
                <c:pt idx="16">
                  <c:v>278.7902777777781</c:v>
                </c:pt>
                <c:pt idx="17">
                  <c:v>306.75972222221753</c:v>
                </c:pt>
                <c:pt idx="18">
                  <c:v>320.81319444443943</c:v>
                </c:pt>
                <c:pt idx="19">
                  <c:v>405.79374999999709</c:v>
                </c:pt>
                <c:pt idx="20">
                  <c:v>478.79791666666279</c:v>
                </c:pt>
                <c:pt idx="21">
                  <c:v>624.88263888888469</c:v>
                </c:pt>
                <c:pt idx="22">
                  <c:v>651.80208333332848</c:v>
                </c:pt>
                <c:pt idx="23">
                  <c:v>726.99305555555475</c:v>
                </c:pt>
                <c:pt idx="24">
                  <c:v>776.79652777777665</c:v>
                </c:pt>
                <c:pt idx="25">
                  <c:v>812.8479166666657</c:v>
                </c:pt>
                <c:pt idx="26">
                  <c:v>866.80555555555475</c:v>
                </c:pt>
                <c:pt idx="27">
                  <c:v>917.00486111110513</c:v>
                </c:pt>
                <c:pt idx="28">
                  <c:v>968.87361111110658</c:v>
                </c:pt>
                <c:pt idx="29">
                  <c:v>1059.7805555555533</c:v>
                </c:pt>
                <c:pt idx="30">
                  <c:v>1133.8458333333328</c:v>
                </c:pt>
                <c:pt idx="31">
                  <c:v>1202.8020833333285</c:v>
                </c:pt>
                <c:pt idx="32">
                  <c:v>1247.9402777777723</c:v>
                </c:pt>
                <c:pt idx="33">
                  <c:v>1274.8999999999942</c:v>
                </c:pt>
                <c:pt idx="34">
                  <c:v>1308.9916666666613</c:v>
                </c:pt>
                <c:pt idx="35">
                  <c:v>2395.8583333333299</c:v>
                </c:pt>
                <c:pt idx="36">
                  <c:v>2493.944444444438</c:v>
                </c:pt>
                <c:pt idx="37">
                  <c:v>2502.0375000000058</c:v>
                </c:pt>
                <c:pt idx="38">
                  <c:v>2504.7527777777796</c:v>
                </c:pt>
                <c:pt idx="39">
                  <c:v>2507.8284722222234</c:v>
                </c:pt>
                <c:pt idx="40">
                  <c:v>2514.8180555555591</c:v>
                </c:pt>
                <c:pt idx="41">
                  <c:v>2519.78125</c:v>
                </c:pt>
                <c:pt idx="42">
                  <c:v>2528.84375</c:v>
                </c:pt>
                <c:pt idx="43">
                  <c:v>2556.7666666666701</c:v>
                </c:pt>
                <c:pt idx="44">
                  <c:v>2577.7909722222248</c:v>
                </c:pt>
                <c:pt idx="45">
                  <c:v>2590.9194444444511</c:v>
                </c:pt>
                <c:pt idx="46">
                  <c:v>2623.788888888892</c:v>
                </c:pt>
                <c:pt idx="47">
                  <c:v>2664.8041666666686</c:v>
                </c:pt>
                <c:pt idx="48">
                  <c:v>2692.7798611111139</c:v>
                </c:pt>
                <c:pt idx="49">
                  <c:v>2721.84375</c:v>
                </c:pt>
              </c:numCache>
            </c:numRef>
          </c:xVal>
          <c:yVal>
            <c:numRef>
              <c:f>'samples without priming anaerob'!$Z$221:$Z$270</c:f>
              <c:numCache>
                <c:formatCode>General</c:formatCode>
                <c:ptCount val="50"/>
                <c:pt idx="0">
                  <c:v>2.417841188562764E-5</c:v>
                </c:pt>
                <c:pt idx="1">
                  <c:v>1.2027481388642404E-5</c:v>
                </c:pt>
                <c:pt idx="2">
                  <c:v>2.1517367959034261E-6</c:v>
                </c:pt>
                <c:pt idx="3">
                  <c:v>-1.077348707325263E-5</c:v>
                </c:pt>
                <c:pt idx="4">
                  <c:v>-6.8270905426523501E-6</c:v>
                </c:pt>
                <c:pt idx="5">
                  <c:v>-1.9466361461534775E-6</c:v>
                </c:pt>
                <c:pt idx="6">
                  <c:v>0</c:v>
                </c:pt>
                <c:pt idx="7">
                  <c:v>0</c:v>
                </c:pt>
                <c:pt idx="8">
                  <c:v>0</c:v>
                </c:pt>
                <c:pt idx="9">
                  <c:v>0</c:v>
                </c:pt>
                <c:pt idx="10">
                  <c:v>0</c:v>
                </c:pt>
                <c:pt idx="11">
                  <c:v>2.3857227250446954E-5</c:v>
                </c:pt>
                <c:pt idx="12">
                  <c:v>8.1389219164044375E-6</c:v>
                </c:pt>
                <c:pt idx="13">
                  <c:v>-7.7526215653732166E-6</c:v>
                </c:pt>
                <c:pt idx="14">
                  <c:v>-2.3669394663277909E-5</c:v>
                </c:pt>
                <c:pt idx="15">
                  <c:v>3.2842496554891662E-5</c:v>
                </c:pt>
                <c:pt idx="16">
                  <c:v>1.5328959163739067E-7</c:v>
                </c:pt>
                <c:pt idx="17">
                  <c:v>-8.2903120884252324E-6</c:v>
                </c:pt>
                <c:pt idx="18">
                  <c:v>7.6108493966279742E-6</c:v>
                </c:pt>
                <c:pt idx="19">
                  <c:v>-2.251174528262405E-6</c:v>
                </c:pt>
                <c:pt idx="20">
                  <c:v>-6.3499702947007709E-6</c:v>
                </c:pt>
                <c:pt idx="21">
                  <c:v>-6.4340205918569758E-6</c:v>
                </c:pt>
                <c:pt idx="22">
                  <c:v>1.0345317211745701E-6</c:v>
                </c:pt>
                <c:pt idx="23">
                  <c:v>-1.7244074423582118E-6</c:v>
                </c:pt>
                <c:pt idx="24">
                  <c:v>5.4302608559676277E-7</c:v>
                </c:pt>
                <c:pt idx="25">
                  <c:v>1.4797690826661066E-6</c:v>
                </c:pt>
                <c:pt idx="26">
                  <c:v>-5.8651124249687126E-7</c:v>
                </c:pt>
                <c:pt idx="27">
                  <c:v>-4.6566323876885517E-6</c:v>
                </c:pt>
                <c:pt idx="28">
                  <c:v>-1.8485911952133065E-6</c:v>
                </c:pt>
                <c:pt idx="29">
                  <c:v>3.7218354489492359E-6</c:v>
                </c:pt>
                <c:pt idx="30">
                  <c:v>4.4346566560878275E-6</c:v>
                </c:pt>
                <c:pt idx="31">
                  <c:v>3.9705136994872542E-6</c:v>
                </c:pt>
                <c:pt idx="32">
                  <c:v>3.2853209438335257E-6</c:v>
                </c:pt>
                <c:pt idx="33">
                  <c:v>4.7839902866179258E-6</c:v>
                </c:pt>
                <c:pt idx="34">
                  <c:v>4.756273790542764E-6</c:v>
                </c:pt>
                <c:pt idx="35">
                  <c:v>2.5615237393099255E-7</c:v>
                </c:pt>
                <c:pt idx="36">
                  <c:v>4.5458712892871922E-7</c:v>
                </c:pt>
                <c:pt idx="37">
                  <c:v>1.0504948020057456E-6</c:v>
                </c:pt>
                <c:pt idx="38">
                  <c:v>2.0646222812686468E-5</c:v>
                </c:pt>
                <c:pt idx="39">
                  <c:v>3.4303316277593202E-4</c:v>
                </c:pt>
                <c:pt idx="40">
                  <c:v>2.4957920345122672E-4</c:v>
                </c:pt>
                <c:pt idx="41">
                  <c:v>1.1536308194676921E-4</c:v>
                </c:pt>
                <c:pt idx="42">
                  <c:v>1.2147203321028299E-5</c:v>
                </c:pt>
                <c:pt idx="43">
                  <c:v>8.5362869959550003E-6</c:v>
                </c:pt>
                <c:pt idx="44">
                  <c:v>-1.6694550532422292E-6</c:v>
                </c:pt>
                <c:pt idx="45">
                  <c:v>-3.4566208846061931E-6</c:v>
                </c:pt>
                <c:pt idx="46">
                  <c:v>1.4911805506838757E-6</c:v>
                </c:pt>
                <c:pt idx="47">
                  <c:v>1.422654400603456E-6</c:v>
                </c:pt>
                <c:pt idx="48">
                  <c:v>-2.2057366228549716E-7</c:v>
                </c:pt>
                <c:pt idx="49">
                  <c:v>1.0766786010204169E-6</c:v>
                </c:pt>
              </c:numCache>
            </c:numRef>
          </c:yVal>
          <c:smooth val="0"/>
          <c:extLst>
            <c:ext xmlns:c16="http://schemas.microsoft.com/office/drawing/2014/chart" uri="{C3380CC4-5D6E-409C-BE32-E72D297353CC}">
              <c16:uniqueId val="{00000000-A208-4FA4-B5DA-1E209AEC7E98}"/>
            </c:ext>
          </c:extLst>
        </c:ser>
        <c:dLbls>
          <c:showLegendKey val="0"/>
          <c:showVal val="0"/>
          <c:showCatName val="0"/>
          <c:showSerName val="0"/>
          <c:showPercent val="0"/>
          <c:showBubbleSize val="0"/>
        </c:dLbls>
        <c:axId val="138967680"/>
        <c:axId val="138969856"/>
      </c:scatterChart>
      <c:valAx>
        <c:axId val="1389676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969856"/>
        <c:crosses val="autoZero"/>
        <c:crossBetween val="midCat"/>
      </c:valAx>
      <c:valAx>
        <c:axId val="13896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967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anaerob'!$F$285:$F$334</c:f>
              <c:numCache>
                <c:formatCode>0</c:formatCode>
                <c:ptCount val="50"/>
                <c:pt idx="0">
                  <c:v>14.979166666671517</c:v>
                </c:pt>
                <c:pt idx="1">
                  <c:v>30.835416666668607</c:v>
                </c:pt>
                <c:pt idx="2">
                  <c:v>38.021527777782467</c:v>
                </c:pt>
                <c:pt idx="3">
                  <c:v>57.952777777783922</c:v>
                </c:pt>
                <c:pt idx="4">
                  <c:v>76.964583333334303</c:v>
                </c:pt>
                <c:pt idx="5">
                  <c:v>91.801388888889051</c:v>
                </c:pt>
                <c:pt idx="6">
                  <c:v>110.79583333333721</c:v>
                </c:pt>
                <c:pt idx="7">
                  <c:v>124.8083333333343</c:v>
                </c:pt>
                <c:pt idx="8">
                  <c:v>138.75</c:v>
                </c:pt>
                <c:pt idx="9">
                  <c:v>152.81319444444671</c:v>
                </c:pt>
                <c:pt idx="10">
                  <c:v>166.78680555555911</c:v>
                </c:pt>
                <c:pt idx="11">
                  <c:v>180.75069444444671</c:v>
                </c:pt>
                <c:pt idx="12">
                  <c:v>194.73125000000437</c:v>
                </c:pt>
                <c:pt idx="13">
                  <c:v>208.73263888889051</c:v>
                </c:pt>
                <c:pt idx="14">
                  <c:v>222.78750000000582</c:v>
                </c:pt>
                <c:pt idx="15">
                  <c:v>236.73958333333576</c:v>
                </c:pt>
                <c:pt idx="16">
                  <c:v>278.79166666667152</c:v>
                </c:pt>
                <c:pt idx="17">
                  <c:v>306.75972222222481</c:v>
                </c:pt>
                <c:pt idx="18">
                  <c:v>320.81319444444671</c:v>
                </c:pt>
                <c:pt idx="19">
                  <c:v>405.79097222222481</c:v>
                </c:pt>
                <c:pt idx="20">
                  <c:v>478.79583333333721</c:v>
                </c:pt>
                <c:pt idx="21">
                  <c:v>624.8798611111124</c:v>
                </c:pt>
                <c:pt idx="22">
                  <c:v>651.80000000000291</c:v>
                </c:pt>
                <c:pt idx="23">
                  <c:v>726.99027777778247</c:v>
                </c:pt>
                <c:pt idx="24">
                  <c:v>776.79375000000437</c:v>
                </c:pt>
                <c:pt idx="25">
                  <c:v>812.84513888889342</c:v>
                </c:pt>
                <c:pt idx="26">
                  <c:v>866.80277777778247</c:v>
                </c:pt>
                <c:pt idx="27">
                  <c:v>917.00277777777956</c:v>
                </c:pt>
                <c:pt idx="28">
                  <c:v>968.8708333333343</c:v>
                </c:pt>
                <c:pt idx="29">
                  <c:v>1059.7784722222277</c:v>
                </c:pt>
                <c:pt idx="30">
                  <c:v>1133.8430555555606</c:v>
                </c:pt>
                <c:pt idx="31">
                  <c:v>1202.7986111111168</c:v>
                </c:pt>
                <c:pt idx="32">
                  <c:v>1247.9381944444467</c:v>
                </c:pt>
                <c:pt idx="33">
                  <c:v>1274.8979166666686</c:v>
                </c:pt>
                <c:pt idx="34">
                  <c:v>1308.9888888888891</c:v>
                </c:pt>
                <c:pt idx="35">
                  <c:v>2395.8597222222234</c:v>
                </c:pt>
                <c:pt idx="36">
                  <c:v>2493.9423611111124</c:v>
                </c:pt>
                <c:pt idx="37">
                  <c:v>2502.038888888892</c:v>
                </c:pt>
                <c:pt idx="38">
                  <c:v>2504.7555555555591</c:v>
                </c:pt>
                <c:pt idx="39">
                  <c:v>2507.8576388888905</c:v>
                </c:pt>
                <c:pt idx="40">
                  <c:v>2514.8194444444453</c:v>
                </c:pt>
                <c:pt idx="41">
                  <c:v>2519.7840277777796</c:v>
                </c:pt>
                <c:pt idx="42">
                  <c:v>2528.847916666673</c:v>
                </c:pt>
                <c:pt idx="43">
                  <c:v>2556.7687500000029</c:v>
                </c:pt>
                <c:pt idx="44">
                  <c:v>2577.7930555555577</c:v>
                </c:pt>
                <c:pt idx="45">
                  <c:v>2590.9222222222234</c:v>
                </c:pt>
                <c:pt idx="46">
                  <c:v>2623.7909722222248</c:v>
                </c:pt>
                <c:pt idx="47">
                  <c:v>2664.8062500000015</c:v>
                </c:pt>
                <c:pt idx="48">
                  <c:v>2692.7833333333328</c:v>
                </c:pt>
                <c:pt idx="49">
                  <c:v>2721.8458333333328</c:v>
                </c:pt>
              </c:numCache>
            </c:numRef>
          </c:xVal>
          <c:yVal>
            <c:numRef>
              <c:f>'samples without priming anaerob'!$Z$285:$Z$334</c:f>
              <c:numCache>
                <c:formatCode>General</c:formatCode>
                <c:ptCount val="50"/>
                <c:pt idx="0">
                  <c:v>-1.3903817512947819E-5</c:v>
                </c:pt>
                <c:pt idx="1">
                  <c:v>-3.7419883723471875E-6</c:v>
                </c:pt>
                <c:pt idx="2">
                  <c:v>5.9799848777867983E-6</c:v>
                </c:pt>
                <c:pt idx="3">
                  <c:v>-5.5588806195727592E-7</c:v>
                </c:pt>
                <c:pt idx="4">
                  <c:v>-4.2411955256078164E-6</c:v>
                </c:pt>
                <c:pt idx="5">
                  <c:v>-2.1340927246259356E-6</c:v>
                </c:pt>
                <c:pt idx="6">
                  <c:v>0</c:v>
                </c:pt>
                <c:pt idx="7">
                  <c:v>0</c:v>
                </c:pt>
                <c:pt idx="8">
                  <c:v>0</c:v>
                </c:pt>
                <c:pt idx="9">
                  <c:v>0</c:v>
                </c:pt>
                <c:pt idx="10">
                  <c:v>0</c:v>
                </c:pt>
                <c:pt idx="11">
                  <c:v>1.6013805242689071E-5</c:v>
                </c:pt>
                <c:pt idx="12">
                  <c:v>5.4630514851188255E-6</c:v>
                </c:pt>
                <c:pt idx="13">
                  <c:v>1.190559302952864E-5</c:v>
                </c:pt>
                <c:pt idx="14">
                  <c:v>-1.009632455933581E-5</c:v>
                </c:pt>
                <c:pt idx="15">
                  <c:v>-5.5367854389444587E-6</c:v>
                </c:pt>
                <c:pt idx="16">
                  <c:v>-8.0737278164281027E-6</c:v>
                </c:pt>
                <c:pt idx="17">
                  <c:v>1.1830798884368699E-5</c:v>
                </c:pt>
                <c:pt idx="18">
                  <c:v>2.1421344634420577E-5</c:v>
                </c:pt>
                <c:pt idx="19">
                  <c:v>-4.0350925012377769E-6</c:v>
                </c:pt>
                <c:pt idx="20">
                  <c:v>-7.9854312937006069E-6</c:v>
                </c:pt>
                <c:pt idx="21">
                  <c:v>-3.8006837365504289E-6</c:v>
                </c:pt>
                <c:pt idx="22">
                  <c:v>9.5581654503474381E-7</c:v>
                </c:pt>
                <c:pt idx="23">
                  <c:v>2.77466609849706E-6</c:v>
                </c:pt>
                <c:pt idx="24">
                  <c:v>4.8215055283991406E-6</c:v>
                </c:pt>
                <c:pt idx="25">
                  <c:v>4.2227294184379906E-6</c:v>
                </c:pt>
                <c:pt idx="26">
                  <c:v>-6.6849202862894797E-6</c:v>
                </c:pt>
                <c:pt idx="27">
                  <c:v>-2.3113588306921118E-7</c:v>
                </c:pt>
                <c:pt idx="28">
                  <c:v>-3.9879810088728602E-6</c:v>
                </c:pt>
                <c:pt idx="29">
                  <c:v>4.9750916049370629E-6</c:v>
                </c:pt>
                <c:pt idx="30">
                  <c:v>-9.9743251219061795E-7</c:v>
                </c:pt>
                <c:pt idx="31">
                  <c:v>3.2219250776027675E-6</c:v>
                </c:pt>
                <c:pt idx="32">
                  <c:v>6.132537030621754E-7</c:v>
                </c:pt>
                <c:pt idx="33">
                  <c:v>7.1287593678310307E-6</c:v>
                </c:pt>
                <c:pt idx="34">
                  <c:v>9.0727882017504181E-7</c:v>
                </c:pt>
                <c:pt idx="35">
                  <c:v>2.8788416393513223E-7</c:v>
                </c:pt>
                <c:pt idx="36">
                  <c:v>3.043983378305869E-7</c:v>
                </c:pt>
                <c:pt idx="37">
                  <c:v>5.4482889273688737E-7</c:v>
                </c:pt>
                <c:pt idx="38">
                  <c:v>7.162543715972857E-6</c:v>
                </c:pt>
                <c:pt idx="39">
                  <c:v>1.7668862759020624E-4</c:v>
                </c:pt>
                <c:pt idx="40">
                  <c:v>1.7175370661570027E-4</c:v>
                </c:pt>
                <c:pt idx="41">
                  <c:v>1.1848240100814216E-4</c:v>
                </c:pt>
                <c:pt idx="42">
                  <c:v>2.687244492539533E-5</c:v>
                </c:pt>
                <c:pt idx="43">
                  <c:v>1.0920999688045249E-5</c:v>
                </c:pt>
                <c:pt idx="44">
                  <c:v>2.694316323184124E-6</c:v>
                </c:pt>
                <c:pt idx="45">
                  <c:v>2.529942028570581E-6</c:v>
                </c:pt>
                <c:pt idx="46">
                  <c:v>1.9315733866480239E-6</c:v>
                </c:pt>
                <c:pt idx="47">
                  <c:v>1.3765753276250043E-6</c:v>
                </c:pt>
                <c:pt idx="48">
                  <c:v>1.3053422433705585E-6</c:v>
                </c:pt>
                <c:pt idx="49">
                  <c:v>-8.0861540884100208E-6</c:v>
                </c:pt>
              </c:numCache>
            </c:numRef>
          </c:yVal>
          <c:smooth val="0"/>
          <c:extLst>
            <c:ext xmlns:c16="http://schemas.microsoft.com/office/drawing/2014/chart" uri="{C3380CC4-5D6E-409C-BE32-E72D297353CC}">
              <c16:uniqueId val="{00000000-920E-42DE-90E0-B84A2199C0D0}"/>
            </c:ext>
          </c:extLst>
        </c:ser>
        <c:dLbls>
          <c:showLegendKey val="0"/>
          <c:showVal val="0"/>
          <c:showCatName val="0"/>
          <c:showSerName val="0"/>
          <c:showPercent val="0"/>
          <c:showBubbleSize val="0"/>
        </c:dLbls>
        <c:axId val="138998144"/>
        <c:axId val="139000064"/>
      </c:scatterChart>
      <c:valAx>
        <c:axId val="1389981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000064"/>
        <c:crosses val="autoZero"/>
        <c:crossBetween val="midCat"/>
      </c:valAx>
      <c:valAx>
        <c:axId val="13900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8998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anaerob'!$F$349:$F$387</c:f>
              <c:numCache>
                <c:formatCode>0</c:formatCode>
                <c:ptCount val="39"/>
                <c:pt idx="0">
                  <c:v>14.970833333332848</c:v>
                </c:pt>
                <c:pt idx="1">
                  <c:v>30.829166666662786</c:v>
                </c:pt>
                <c:pt idx="2">
                  <c:v>38.013194444443798</c:v>
                </c:pt>
                <c:pt idx="3">
                  <c:v>57.946527777778101</c:v>
                </c:pt>
                <c:pt idx="4">
                  <c:v>76.956249999995634</c:v>
                </c:pt>
                <c:pt idx="5">
                  <c:v>91.786805555551837</c:v>
                </c:pt>
                <c:pt idx="6">
                  <c:v>110.78680555555184</c:v>
                </c:pt>
                <c:pt idx="7">
                  <c:v>124.86736111110804</c:v>
                </c:pt>
                <c:pt idx="8">
                  <c:v>138.73749999999563</c:v>
                </c:pt>
                <c:pt idx="9">
                  <c:v>152.79861111110949</c:v>
                </c:pt>
                <c:pt idx="10">
                  <c:v>166.78333333333285</c:v>
                </c:pt>
                <c:pt idx="11">
                  <c:v>180.73611111110949</c:v>
                </c:pt>
                <c:pt idx="12">
                  <c:v>194.71666666666715</c:v>
                </c:pt>
                <c:pt idx="13">
                  <c:v>208.71736111110658</c:v>
                </c:pt>
                <c:pt idx="14">
                  <c:v>222.77430555555475</c:v>
                </c:pt>
                <c:pt idx="15">
                  <c:v>236.72499999999854</c:v>
                </c:pt>
                <c:pt idx="16">
                  <c:v>278.77986111110658</c:v>
                </c:pt>
                <c:pt idx="17">
                  <c:v>306.75208333333285</c:v>
                </c:pt>
                <c:pt idx="18">
                  <c:v>320.7993055555562</c:v>
                </c:pt>
                <c:pt idx="19">
                  <c:v>405.77430555555475</c:v>
                </c:pt>
                <c:pt idx="20">
                  <c:v>478.78125</c:v>
                </c:pt>
                <c:pt idx="21">
                  <c:v>624.86388888888905</c:v>
                </c:pt>
                <c:pt idx="22">
                  <c:v>651.78333333333285</c:v>
                </c:pt>
                <c:pt idx="23">
                  <c:v>726.97430555555184</c:v>
                </c:pt>
                <c:pt idx="24">
                  <c:v>776.77777777777374</c:v>
                </c:pt>
                <c:pt idx="25">
                  <c:v>812.82986111110949</c:v>
                </c:pt>
                <c:pt idx="26">
                  <c:v>866.78680555555184</c:v>
                </c:pt>
                <c:pt idx="27">
                  <c:v>916.98611111110949</c:v>
                </c:pt>
                <c:pt idx="28">
                  <c:v>971.72916666666424</c:v>
                </c:pt>
                <c:pt idx="29">
                  <c:v>1059.7624999999971</c:v>
                </c:pt>
                <c:pt idx="30">
                  <c:v>1133.8715277777737</c:v>
                </c:pt>
                <c:pt idx="31">
                  <c:v>1202.7833333333328</c:v>
                </c:pt>
                <c:pt idx="32">
                  <c:v>1247.9312500000015</c:v>
                </c:pt>
                <c:pt idx="33">
                  <c:v>1274.8854166666642</c:v>
                </c:pt>
                <c:pt idx="34">
                  <c:v>1308.9715277777723</c:v>
                </c:pt>
                <c:pt idx="35">
                  <c:v>2395.8965277777752</c:v>
                </c:pt>
                <c:pt idx="36">
                  <c:v>2493.9243055555562</c:v>
                </c:pt>
                <c:pt idx="37">
                  <c:v>2597.8569444444438</c:v>
                </c:pt>
                <c:pt idx="38">
                  <c:v>2729.8083333333343</c:v>
                </c:pt>
              </c:numCache>
            </c:numRef>
          </c:xVal>
          <c:yVal>
            <c:numRef>
              <c:f>'samples without priming anaerob'!$Z$349:$Z$387</c:f>
              <c:numCache>
                <c:formatCode>General</c:formatCode>
                <c:ptCount val="39"/>
                <c:pt idx="0">
                  <c:v>0</c:v>
                </c:pt>
                <c:pt idx="1">
                  <c:v>1.0886836820432436E-5</c:v>
                </c:pt>
                <c:pt idx="2">
                  <c:v>9.7805632698544255E-6</c:v>
                </c:pt>
                <c:pt idx="3">
                  <c:v>-8.4466466956350931E-7</c:v>
                </c:pt>
                <c:pt idx="4">
                  <c:v>-6.82994756484846E-6</c:v>
                </c:pt>
                <c:pt idx="5">
                  <c:v>-3.587984170667233E-6</c:v>
                </c:pt>
                <c:pt idx="6">
                  <c:v>2.2875614304469361E-5</c:v>
                </c:pt>
                <c:pt idx="7">
                  <c:v>9.6744909375031773E-6</c:v>
                </c:pt>
                <c:pt idx="8">
                  <c:v>8.418090012372845E-6</c:v>
                </c:pt>
                <c:pt idx="9">
                  <c:v>3.4578910978014361E-6</c:v>
                </c:pt>
                <c:pt idx="10">
                  <c:v>3.216457838165607E-6</c:v>
                </c:pt>
                <c:pt idx="11">
                  <c:v>-2.4940892157344337E-5</c:v>
                </c:pt>
                <c:pt idx="12">
                  <c:v>-2.5423582787079676E-5</c:v>
                </c:pt>
                <c:pt idx="13">
                  <c:v>0</c:v>
                </c:pt>
                <c:pt idx="14">
                  <c:v>2.5239783121382639E-5</c:v>
                </c:pt>
                <c:pt idx="15">
                  <c:v>4.1630396799476482E-5</c:v>
                </c:pt>
                <c:pt idx="16">
                  <c:v>1.9100771858967637E-5</c:v>
                </c:pt>
                <c:pt idx="17">
                  <c:v>-1.1934001112104547E-5</c:v>
                </c:pt>
                <c:pt idx="18">
                  <c:v>-2.0817458455956098E-5</c:v>
                </c:pt>
                <c:pt idx="19">
                  <c:v>-8.8375936980257156E-6</c:v>
                </c:pt>
                <c:pt idx="20">
                  <c:v>2.001448566347808E-6</c:v>
                </c:pt>
                <c:pt idx="21">
                  <c:v>2.9347153460594074E-7</c:v>
                </c:pt>
                <c:pt idx="22">
                  <c:v>1.2114987709848521E-7</c:v>
                </c:pt>
                <c:pt idx="23">
                  <c:v>2.7473073447189335E-6</c:v>
                </c:pt>
                <c:pt idx="24">
                  <c:v>1.2078259474889839E-5</c:v>
                </c:pt>
                <c:pt idx="25">
                  <c:v>3.6317885812306997E-6</c:v>
                </c:pt>
                <c:pt idx="26">
                  <c:v>-7.6947724425380228E-6</c:v>
                </c:pt>
                <c:pt idx="27">
                  <c:v>1.8274572747709187E-6</c:v>
                </c:pt>
                <c:pt idx="28">
                  <c:v>1.2841619342694505E-5</c:v>
                </c:pt>
                <c:pt idx="29">
                  <c:v>8.8676077661088853E-6</c:v>
                </c:pt>
                <c:pt idx="30">
                  <c:v>9.9004311271754299E-6</c:v>
                </c:pt>
                <c:pt idx="31">
                  <c:v>2.1078386429885118E-5</c:v>
                </c:pt>
                <c:pt idx="32">
                  <c:v>4.4018372536079517E-5</c:v>
                </c:pt>
                <c:pt idx="33">
                  <c:v>6.193056510919693E-5</c:v>
                </c:pt>
                <c:pt idx="34">
                  <c:v>5.7037161180658721E-5</c:v>
                </c:pt>
                <c:pt idx="35">
                  <c:v>1.4661503295787727E-3</c:v>
                </c:pt>
                <c:pt idx="36">
                  <c:v>1.384654431026201E-3</c:v>
                </c:pt>
                <c:pt idx="37">
                  <c:v>1.4702512249684624E-3</c:v>
                </c:pt>
                <c:pt idx="38">
                  <c:v>2.4686240597584048E-3</c:v>
                </c:pt>
              </c:numCache>
            </c:numRef>
          </c:yVal>
          <c:smooth val="0"/>
          <c:extLst>
            <c:ext xmlns:c16="http://schemas.microsoft.com/office/drawing/2014/chart" uri="{C3380CC4-5D6E-409C-BE32-E72D297353CC}">
              <c16:uniqueId val="{00000000-E2D7-446E-8733-6865DAD4E0D6}"/>
            </c:ext>
          </c:extLst>
        </c:ser>
        <c:dLbls>
          <c:showLegendKey val="0"/>
          <c:showVal val="0"/>
          <c:showCatName val="0"/>
          <c:showSerName val="0"/>
          <c:showPercent val="0"/>
          <c:showBubbleSize val="0"/>
        </c:dLbls>
        <c:axId val="139175808"/>
        <c:axId val="139177984"/>
      </c:scatterChart>
      <c:valAx>
        <c:axId val="1391758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177984"/>
        <c:crosses val="autoZero"/>
        <c:crossBetween val="midCat"/>
      </c:valAx>
      <c:valAx>
        <c:axId val="13917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1758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anaerob'!$F$399:$F$437</c:f>
              <c:numCache>
                <c:formatCode>0</c:formatCode>
                <c:ptCount val="39"/>
                <c:pt idx="0">
                  <c:v>14.965972222220444</c:v>
                </c:pt>
                <c:pt idx="1">
                  <c:v>30.822222222217533</c:v>
                </c:pt>
                <c:pt idx="2">
                  <c:v>38.006249999998545</c:v>
                </c:pt>
                <c:pt idx="3">
                  <c:v>57.941666666665697</c:v>
                </c:pt>
                <c:pt idx="4">
                  <c:v>76.95138888888323</c:v>
                </c:pt>
                <c:pt idx="5">
                  <c:v>91.780555555553292</c:v>
                </c:pt>
                <c:pt idx="6">
                  <c:v>110.78055555555329</c:v>
                </c:pt>
                <c:pt idx="7">
                  <c:v>124.86041666666279</c:v>
                </c:pt>
                <c:pt idx="8">
                  <c:v>138.73124999999709</c:v>
                </c:pt>
                <c:pt idx="9">
                  <c:v>152.79236111111095</c:v>
                </c:pt>
                <c:pt idx="10">
                  <c:v>166.7763888888876</c:v>
                </c:pt>
                <c:pt idx="11">
                  <c:v>180.75347222221899</c:v>
                </c:pt>
                <c:pt idx="12">
                  <c:v>194.7097222222219</c:v>
                </c:pt>
                <c:pt idx="13">
                  <c:v>208.71111111110804</c:v>
                </c:pt>
                <c:pt idx="14">
                  <c:v>222.77152777777519</c:v>
                </c:pt>
                <c:pt idx="15">
                  <c:v>236.71805555555329</c:v>
                </c:pt>
                <c:pt idx="16">
                  <c:v>278.77291666666133</c:v>
                </c:pt>
                <c:pt idx="17">
                  <c:v>306.7458333333343</c:v>
                </c:pt>
                <c:pt idx="18">
                  <c:v>320.79305555555038</c:v>
                </c:pt>
                <c:pt idx="19">
                  <c:v>405.76666666666279</c:v>
                </c:pt>
                <c:pt idx="20">
                  <c:v>478.77430555555475</c:v>
                </c:pt>
                <c:pt idx="21">
                  <c:v>624.8569444444438</c:v>
                </c:pt>
                <c:pt idx="22">
                  <c:v>651.7763888888876</c:v>
                </c:pt>
                <c:pt idx="23">
                  <c:v>726.96736111110658</c:v>
                </c:pt>
                <c:pt idx="24">
                  <c:v>776.77152777777519</c:v>
                </c:pt>
                <c:pt idx="25">
                  <c:v>812.82291666666424</c:v>
                </c:pt>
                <c:pt idx="26">
                  <c:v>866.77986111110658</c:v>
                </c:pt>
                <c:pt idx="27">
                  <c:v>916.97986111111095</c:v>
                </c:pt>
                <c:pt idx="28">
                  <c:v>971.72152777777228</c:v>
                </c:pt>
                <c:pt idx="29">
                  <c:v>1059.7555555555518</c:v>
                </c:pt>
                <c:pt idx="30">
                  <c:v>1133.8645833333285</c:v>
                </c:pt>
                <c:pt idx="31">
                  <c:v>1202.7763888888876</c:v>
                </c:pt>
                <c:pt idx="32">
                  <c:v>1247.9249999999956</c:v>
                </c:pt>
                <c:pt idx="33">
                  <c:v>1274.8791666666657</c:v>
                </c:pt>
                <c:pt idx="34">
                  <c:v>1308.96875</c:v>
                </c:pt>
                <c:pt idx="35">
                  <c:v>2395.8902777777766</c:v>
                </c:pt>
                <c:pt idx="36">
                  <c:v>2493.9173611111109</c:v>
                </c:pt>
                <c:pt idx="37">
                  <c:v>2597.8499999999985</c:v>
                </c:pt>
                <c:pt idx="38">
                  <c:v>2729.8020833333285</c:v>
                </c:pt>
              </c:numCache>
            </c:numRef>
          </c:xVal>
          <c:yVal>
            <c:numRef>
              <c:f>'samples without priming anaerob'!$Z$399:$Z$437</c:f>
              <c:numCache>
                <c:formatCode>General</c:formatCode>
                <c:ptCount val="39"/>
                <c:pt idx="0">
                  <c:v>0</c:v>
                </c:pt>
                <c:pt idx="1">
                  <c:v>1.0811061447833013E-5</c:v>
                </c:pt>
                <c:pt idx="2">
                  <c:v>1.1419255457872484E-5</c:v>
                </c:pt>
                <c:pt idx="3">
                  <c:v>2.2102984435063716E-5</c:v>
                </c:pt>
                <c:pt idx="4">
                  <c:v>-2.0754688345618756E-6</c:v>
                </c:pt>
                <c:pt idx="5">
                  <c:v>-9.3868693241839256E-6</c:v>
                </c:pt>
                <c:pt idx="6">
                  <c:v>5.4680825341426923E-8</c:v>
                </c:pt>
                <c:pt idx="7">
                  <c:v>2.5689397456113805E-5</c:v>
                </c:pt>
                <c:pt idx="8">
                  <c:v>2.1165457900027379E-5</c:v>
                </c:pt>
                <c:pt idx="9">
                  <c:v>5.7034458462171372E-8</c:v>
                </c:pt>
                <c:pt idx="10">
                  <c:v>-9.7817475468272991E-8</c:v>
                </c:pt>
                <c:pt idx="11">
                  <c:v>-2.0308523920274877E-5</c:v>
                </c:pt>
                <c:pt idx="12">
                  <c:v>-2.7443496251826498E-5</c:v>
                </c:pt>
                <c:pt idx="13">
                  <c:v>-4.9507046312570079E-6</c:v>
                </c:pt>
                <c:pt idx="14">
                  <c:v>5.7020544074185125E-6</c:v>
                </c:pt>
                <c:pt idx="15">
                  <c:v>2.9260439231886577E-5</c:v>
                </c:pt>
                <c:pt idx="16">
                  <c:v>1.9014927677438676E-5</c:v>
                </c:pt>
                <c:pt idx="17">
                  <c:v>-1.7548412506694959E-6</c:v>
                </c:pt>
                <c:pt idx="18">
                  <c:v>-2.1974020021677574E-5</c:v>
                </c:pt>
                <c:pt idx="19">
                  <c:v>-8.6074937199286157E-6</c:v>
                </c:pt>
                <c:pt idx="20">
                  <c:v>2.3038845800975236E-6</c:v>
                </c:pt>
                <c:pt idx="21">
                  <c:v>1.1571816455439986E-6</c:v>
                </c:pt>
                <c:pt idx="22">
                  <c:v>1.6980650189205241E-6</c:v>
                </c:pt>
                <c:pt idx="23">
                  <c:v>3.4465890239212473E-6</c:v>
                </c:pt>
                <c:pt idx="24">
                  <c:v>8.3710330194576176E-6</c:v>
                </c:pt>
                <c:pt idx="25">
                  <c:v>1.4438725673662799E-6</c:v>
                </c:pt>
                <c:pt idx="26">
                  <c:v>-1.0308501888173465E-5</c:v>
                </c:pt>
                <c:pt idx="27">
                  <c:v>-8.3038221868765341E-6</c:v>
                </c:pt>
                <c:pt idx="28">
                  <c:v>1.7350539327067947E-6</c:v>
                </c:pt>
                <c:pt idx="29">
                  <c:v>5.2462005033053965E-6</c:v>
                </c:pt>
                <c:pt idx="30">
                  <c:v>6.7155780338583188E-6</c:v>
                </c:pt>
                <c:pt idx="31">
                  <c:v>5.0716068532957391E-6</c:v>
                </c:pt>
                <c:pt idx="32">
                  <c:v>4.4046292652950096E-6</c:v>
                </c:pt>
                <c:pt idx="33">
                  <c:v>2.3629227893272955E-6</c:v>
                </c:pt>
                <c:pt idx="34">
                  <c:v>6.7153490847785534E-6</c:v>
                </c:pt>
                <c:pt idx="35">
                  <c:v>3.5033185187572669E-5</c:v>
                </c:pt>
                <c:pt idx="36">
                  <c:v>4.1172951138307361E-5</c:v>
                </c:pt>
                <c:pt idx="37">
                  <c:v>9.7619259384454821E-5</c:v>
                </c:pt>
                <c:pt idx="38">
                  <c:v>5.736135277777556E-3</c:v>
                </c:pt>
              </c:numCache>
            </c:numRef>
          </c:yVal>
          <c:smooth val="0"/>
          <c:extLst>
            <c:ext xmlns:c16="http://schemas.microsoft.com/office/drawing/2014/chart" uri="{C3380CC4-5D6E-409C-BE32-E72D297353CC}">
              <c16:uniqueId val="{00000000-7D58-48AA-A74A-171868F9D9B4}"/>
            </c:ext>
          </c:extLst>
        </c:ser>
        <c:dLbls>
          <c:showLegendKey val="0"/>
          <c:showVal val="0"/>
          <c:showCatName val="0"/>
          <c:showSerName val="0"/>
          <c:showPercent val="0"/>
          <c:showBubbleSize val="0"/>
        </c:dLbls>
        <c:axId val="139189632"/>
        <c:axId val="139220480"/>
      </c:scatterChart>
      <c:valAx>
        <c:axId val="139189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220480"/>
        <c:crosses val="autoZero"/>
        <c:crossBetween val="midCat"/>
      </c:valAx>
      <c:valAx>
        <c:axId val="13922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189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anaerob'!$F$449:$F$498</c:f>
              <c:numCache>
                <c:formatCode>0</c:formatCode>
                <c:ptCount val="50"/>
                <c:pt idx="0">
                  <c:v>14.21736111111386</c:v>
                </c:pt>
                <c:pt idx="1">
                  <c:v>30.075000000004366</c:v>
                </c:pt>
                <c:pt idx="2">
                  <c:v>37.259027777778101</c:v>
                </c:pt>
                <c:pt idx="3">
                  <c:v>57.188888888893416</c:v>
                </c:pt>
                <c:pt idx="4">
                  <c:v>76.198611111118225</c:v>
                </c:pt>
                <c:pt idx="5">
                  <c:v>91.02847222222772</c:v>
                </c:pt>
                <c:pt idx="6">
                  <c:v>110.02777777778101</c:v>
                </c:pt>
                <c:pt idx="7">
                  <c:v>124.10763888889051</c:v>
                </c:pt>
                <c:pt idx="8">
                  <c:v>137.97847222222481</c:v>
                </c:pt>
                <c:pt idx="9">
                  <c:v>152.0805555555562</c:v>
                </c:pt>
                <c:pt idx="10">
                  <c:v>166.02430555556202</c:v>
                </c:pt>
                <c:pt idx="11">
                  <c:v>179.97708333333867</c:v>
                </c:pt>
                <c:pt idx="12">
                  <c:v>193.95694444444962</c:v>
                </c:pt>
                <c:pt idx="13">
                  <c:v>207.95833333333576</c:v>
                </c:pt>
                <c:pt idx="14">
                  <c:v>222.01875000000291</c:v>
                </c:pt>
                <c:pt idx="15">
                  <c:v>235.96597222222772</c:v>
                </c:pt>
                <c:pt idx="16">
                  <c:v>278.02083333333576</c:v>
                </c:pt>
                <c:pt idx="17">
                  <c:v>305.97916666667152</c:v>
                </c:pt>
                <c:pt idx="18">
                  <c:v>320.04097222222481</c:v>
                </c:pt>
                <c:pt idx="19">
                  <c:v>405.01458333333721</c:v>
                </c:pt>
                <c:pt idx="20">
                  <c:v>478.02222222222917</c:v>
                </c:pt>
                <c:pt idx="21">
                  <c:v>624.10416666667152</c:v>
                </c:pt>
                <c:pt idx="22">
                  <c:v>651.02361111111531</c:v>
                </c:pt>
                <c:pt idx="23">
                  <c:v>726.2145833333343</c:v>
                </c:pt>
                <c:pt idx="24">
                  <c:v>776.01875000000291</c:v>
                </c:pt>
                <c:pt idx="25">
                  <c:v>812.07013888889196</c:v>
                </c:pt>
                <c:pt idx="26">
                  <c:v>866.0270833333343</c:v>
                </c:pt>
                <c:pt idx="27">
                  <c:v>916.22708333333867</c:v>
                </c:pt>
                <c:pt idx="28">
                  <c:v>970.96944444444671</c:v>
                </c:pt>
                <c:pt idx="29">
                  <c:v>1059.0027777777796</c:v>
                </c:pt>
                <c:pt idx="30">
                  <c:v>1133.1131944444496</c:v>
                </c:pt>
                <c:pt idx="31">
                  <c:v>1202.0263888888949</c:v>
                </c:pt>
                <c:pt idx="32">
                  <c:v>1247.1722222222234</c:v>
                </c:pt>
                <c:pt idx="33">
                  <c:v>1274.1263888888934</c:v>
                </c:pt>
                <c:pt idx="34">
                  <c:v>1308.211805555562</c:v>
                </c:pt>
                <c:pt idx="35">
                  <c:v>2395.1479166666686</c:v>
                </c:pt>
                <c:pt idx="36">
                  <c:v>2493.1722222222234</c:v>
                </c:pt>
                <c:pt idx="37">
                  <c:v>2501.2590277777781</c:v>
                </c:pt>
                <c:pt idx="38">
                  <c:v>2503.9770833333387</c:v>
                </c:pt>
                <c:pt idx="39">
                  <c:v>2507.0763888888905</c:v>
                </c:pt>
                <c:pt idx="40">
                  <c:v>2514.038888888892</c:v>
                </c:pt>
                <c:pt idx="41">
                  <c:v>2519.0027777777796</c:v>
                </c:pt>
                <c:pt idx="42">
                  <c:v>2528.066666666673</c:v>
                </c:pt>
                <c:pt idx="43">
                  <c:v>2556.0569444444482</c:v>
                </c:pt>
                <c:pt idx="44">
                  <c:v>2577.0145833333372</c:v>
                </c:pt>
                <c:pt idx="45">
                  <c:v>2590.1430555555562</c:v>
                </c:pt>
                <c:pt idx="46">
                  <c:v>2623.0097222222248</c:v>
                </c:pt>
                <c:pt idx="47">
                  <c:v>2664.0256944444482</c:v>
                </c:pt>
                <c:pt idx="48">
                  <c:v>2692.0020833333401</c:v>
                </c:pt>
                <c:pt idx="49">
                  <c:v>2721.0645833333401</c:v>
                </c:pt>
              </c:numCache>
            </c:numRef>
          </c:xVal>
          <c:yVal>
            <c:numRef>
              <c:f>'samples without priming anaerob'!$Z$449:$Z$498</c:f>
              <c:numCache>
                <c:formatCode>General</c:formatCode>
                <c:ptCount val="50"/>
                <c:pt idx="0">
                  <c:v>1.1831687725090455E-5</c:v>
                </c:pt>
                <c:pt idx="1">
                  <c:v>1.2008341402344091E-6</c:v>
                </c:pt>
                <c:pt idx="2">
                  <c:v>7.4079611774369044E-7</c:v>
                </c:pt>
                <c:pt idx="3">
                  <c:v>-8.80187164514247E-6</c:v>
                </c:pt>
                <c:pt idx="4">
                  <c:v>-4.8018118071925167E-6</c:v>
                </c:pt>
                <c:pt idx="5">
                  <c:v>-1.6386419703861632E-6</c:v>
                </c:pt>
                <c:pt idx="6">
                  <c:v>5.1912063401270738E-5</c:v>
                </c:pt>
                <c:pt idx="7">
                  <c:v>2.193870540411201E-5</c:v>
                </c:pt>
                <c:pt idx="8">
                  <c:v>-1.3604485250729585E-5</c:v>
                </c:pt>
                <c:pt idx="9">
                  <c:v>-6.3023550741573843E-5</c:v>
                </c:pt>
                <c:pt idx="10">
                  <c:v>0</c:v>
                </c:pt>
                <c:pt idx="11">
                  <c:v>0</c:v>
                </c:pt>
                <c:pt idx="12">
                  <c:v>0</c:v>
                </c:pt>
                <c:pt idx="13">
                  <c:v>0</c:v>
                </c:pt>
                <c:pt idx="14">
                  <c:v>0</c:v>
                </c:pt>
                <c:pt idx="15">
                  <c:v>0</c:v>
                </c:pt>
                <c:pt idx="16">
                  <c:v>0</c:v>
                </c:pt>
                <c:pt idx="17">
                  <c:v>2.781357785915875E-5</c:v>
                </c:pt>
                <c:pt idx="18">
                  <c:v>1.40329591822934E-5</c:v>
                </c:pt>
                <c:pt idx="19">
                  <c:v>-6.3210619035288221E-6</c:v>
                </c:pt>
                <c:pt idx="20">
                  <c:v>-1.0012750914229712E-5</c:v>
                </c:pt>
                <c:pt idx="21">
                  <c:v>0</c:v>
                </c:pt>
                <c:pt idx="22">
                  <c:v>1.7521847008497988E-6</c:v>
                </c:pt>
                <c:pt idx="23">
                  <c:v>7.1343718804494191E-6</c:v>
                </c:pt>
                <c:pt idx="24">
                  <c:v>9.4183369907366517E-6</c:v>
                </c:pt>
                <c:pt idx="25">
                  <c:v>-1.1807330761576859E-6</c:v>
                </c:pt>
                <c:pt idx="26">
                  <c:v>-1.3911141715740881E-5</c:v>
                </c:pt>
                <c:pt idx="27">
                  <c:v>-2.4366219671312764E-6</c:v>
                </c:pt>
                <c:pt idx="28">
                  <c:v>-7.3884536415758851E-7</c:v>
                </c:pt>
                <c:pt idx="29">
                  <c:v>4.0991352583634526E-6</c:v>
                </c:pt>
                <c:pt idx="30">
                  <c:v>9.6347987583712905E-6</c:v>
                </c:pt>
                <c:pt idx="31">
                  <c:v>7.226666162767641E-6</c:v>
                </c:pt>
                <c:pt idx="32">
                  <c:v>-8.9537804569928967E-7</c:v>
                </c:pt>
                <c:pt idx="33">
                  <c:v>-1.0859522053263722E-5</c:v>
                </c:pt>
                <c:pt idx="34">
                  <c:v>-2.058077552306618E-6</c:v>
                </c:pt>
                <c:pt idx="35">
                  <c:v>1.4885803556185044E-7</c:v>
                </c:pt>
                <c:pt idx="36">
                  <c:v>2.8196161469298333E-7</c:v>
                </c:pt>
                <c:pt idx="37">
                  <c:v>5.6029034842504949E-7</c:v>
                </c:pt>
                <c:pt idx="38">
                  <c:v>1.922030113256549E-5</c:v>
                </c:pt>
                <c:pt idx="39">
                  <c:v>5.6026042909502625E-4</c:v>
                </c:pt>
                <c:pt idx="40">
                  <c:v>1.2174691665972838E-3</c:v>
                </c:pt>
                <c:pt idx="41">
                  <c:v>1.3008728321663983E-3</c:v>
                </c:pt>
                <c:pt idx="42">
                  <c:v>1.2754278297871303E-3</c:v>
                </c:pt>
                <c:pt idx="43">
                  <c:v>1.3140227418419622E-3</c:v>
                </c:pt>
                <c:pt idx="44">
                  <c:v>1.221319154325736E-3</c:v>
                </c:pt>
                <c:pt idx="45">
                  <c:v>1.2119561951905477E-3</c:v>
                </c:pt>
                <c:pt idx="46">
                  <c:v>1.2081675548260183E-3</c:v>
                </c:pt>
                <c:pt idx="47">
                  <c:v>1.1156505313768108E-3</c:v>
                </c:pt>
                <c:pt idx="48">
                  <c:v>1.0709954583088548E-3</c:v>
                </c:pt>
                <c:pt idx="49">
                  <c:v>1.1113827651205574E-3</c:v>
                </c:pt>
              </c:numCache>
            </c:numRef>
          </c:yVal>
          <c:smooth val="0"/>
          <c:extLst>
            <c:ext xmlns:c16="http://schemas.microsoft.com/office/drawing/2014/chart" uri="{C3380CC4-5D6E-409C-BE32-E72D297353CC}">
              <c16:uniqueId val="{00000000-B334-4331-93C7-A52E57D70469}"/>
            </c:ext>
          </c:extLst>
        </c:ser>
        <c:dLbls>
          <c:showLegendKey val="0"/>
          <c:showVal val="0"/>
          <c:showCatName val="0"/>
          <c:showSerName val="0"/>
          <c:showPercent val="0"/>
          <c:showBubbleSize val="0"/>
        </c:dLbls>
        <c:axId val="139248768"/>
        <c:axId val="139250688"/>
      </c:scatterChart>
      <c:valAx>
        <c:axId val="1392487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250688"/>
        <c:crosses val="autoZero"/>
        <c:crossBetween val="midCat"/>
      </c:valAx>
      <c:valAx>
        <c:axId val="13925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248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anaerob'!$F$513:$F$562</c:f>
              <c:numCache>
                <c:formatCode>0</c:formatCode>
                <c:ptCount val="50"/>
                <c:pt idx="0">
                  <c:v>14.217361111106584</c:v>
                </c:pt>
                <c:pt idx="1">
                  <c:v>30.07499999999709</c:v>
                </c:pt>
                <c:pt idx="2">
                  <c:v>37.259722222217533</c:v>
                </c:pt>
                <c:pt idx="3">
                  <c:v>57.18888888888614</c:v>
                </c:pt>
                <c:pt idx="4">
                  <c:v>76.199305555550382</c:v>
                </c:pt>
                <c:pt idx="5">
                  <c:v>91.028472222220444</c:v>
                </c:pt>
                <c:pt idx="6">
                  <c:v>110.02847222222044</c:v>
                </c:pt>
                <c:pt idx="7">
                  <c:v>124.10833333332994</c:v>
                </c:pt>
                <c:pt idx="8">
                  <c:v>137.97916666666424</c:v>
                </c:pt>
                <c:pt idx="9">
                  <c:v>152.08124999999563</c:v>
                </c:pt>
                <c:pt idx="10">
                  <c:v>166.02430555555475</c:v>
                </c:pt>
                <c:pt idx="11">
                  <c:v>179.97708333333139</c:v>
                </c:pt>
                <c:pt idx="12">
                  <c:v>193.95763888888905</c:v>
                </c:pt>
                <c:pt idx="13">
                  <c:v>207.96111111110804</c:v>
                </c:pt>
                <c:pt idx="14">
                  <c:v>222.01944444444234</c:v>
                </c:pt>
                <c:pt idx="15">
                  <c:v>235.96597222222044</c:v>
                </c:pt>
                <c:pt idx="16">
                  <c:v>278.02083333332848</c:v>
                </c:pt>
                <c:pt idx="17">
                  <c:v>305.97916666666424</c:v>
                </c:pt>
                <c:pt idx="18">
                  <c:v>320.04097222221753</c:v>
                </c:pt>
                <c:pt idx="19">
                  <c:v>406.0041666666657</c:v>
                </c:pt>
                <c:pt idx="20">
                  <c:v>478.02291666666133</c:v>
                </c:pt>
                <c:pt idx="21">
                  <c:v>624.10486111111095</c:v>
                </c:pt>
                <c:pt idx="22">
                  <c:v>651.02777777777374</c:v>
                </c:pt>
                <c:pt idx="23">
                  <c:v>726.21458333332703</c:v>
                </c:pt>
                <c:pt idx="24">
                  <c:v>776.01874999999563</c:v>
                </c:pt>
                <c:pt idx="25">
                  <c:v>812.07013888888469</c:v>
                </c:pt>
                <c:pt idx="26">
                  <c:v>866.02708333332703</c:v>
                </c:pt>
                <c:pt idx="27">
                  <c:v>916.22708333333139</c:v>
                </c:pt>
                <c:pt idx="28">
                  <c:v>970.97638888888469</c:v>
                </c:pt>
                <c:pt idx="29">
                  <c:v>1059.003472222219</c:v>
                </c:pt>
                <c:pt idx="30">
                  <c:v>1133.1159722222219</c:v>
                </c:pt>
                <c:pt idx="31">
                  <c:v>1202.0263888888876</c:v>
                </c:pt>
                <c:pt idx="32">
                  <c:v>1247.1729166666628</c:v>
                </c:pt>
                <c:pt idx="33">
                  <c:v>1274.1256944444394</c:v>
                </c:pt>
                <c:pt idx="34">
                  <c:v>1308.2138888888876</c:v>
                </c:pt>
                <c:pt idx="35">
                  <c:v>2395.1493055555547</c:v>
                </c:pt>
                <c:pt idx="36">
                  <c:v>2493.1722222222161</c:v>
                </c:pt>
                <c:pt idx="37">
                  <c:v>2501.256944444438</c:v>
                </c:pt>
                <c:pt idx="38">
                  <c:v>2503.972222222219</c:v>
                </c:pt>
                <c:pt idx="39">
                  <c:v>2507.0763888888832</c:v>
                </c:pt>
                <c:pt idx="40">
                  <c:v>2514.0388888888847</c:v>
                </c:pt>
                <c:pt idx="41">
                  <c:v>2519.0027777777723</c:v>
                </c:pt>
                <c:pt idx="42">
                  <c:v>2528.0673611111051</c:v>
                </c:pt>
                <c:pt idx="43">
                  <c:v>2556.0576388888876</c:v>
                </c:pt>
                <c:pt idx="44">
                  <c:v>2577.0152777777766</c:v>
                </c:pt>
                <c:pt idx="45">
                  <c:v>2590.1430555555489</c:v>
                </c:pt>
                <c:pt idx="46">
                  <c:v>2623.0097222222175</c:v>
                </c:pt>
                <c:pt idx="47">
                  <c:v>2664.0263888888876</c:v>
                </c:pt>
                <c:pt idx="48">
                  <c:v>2692.0027777777723</c:v>
                </c:pt>
                <c:pt idx="49">
                  <c:v>2721.0645833333328</c:v>
                </c:pt>
              </c:numCache>
            </c:numRef>
          </c:xVal>
          <c:yVal>
            <c:numRef>
              <c:f>'samples without priming anaerob'!$Z$513:$Z$562</c:f>
              <c:numCache>
                <c:formatCode>General</c:formatCode>
                <c:ptCount val="50"/>
                <c:pt idx="0">
                  <c:v>-2.2074442835684984E-5</c:v>
                </c:pt>
                <c:pt idx="1">
                  <c:v>-4.3292681434665888E-5</c:v>
                </c:pt>
                <c:pt idx="2">
                  <c:v>-3.06876641955422E-5</c:v>
                </c:pt>
                <c:pt idx="3">
                  <c:v>-5.0393624699136232E-7</c:v>
                </c:pt>
                <c:pt idx="4">
                  <c:v>-3.7505728699056924E-6</c:v>
                </c:pt>
                <c:pt idx="5">
                  <c:v>-1.8574309384771851E-6</c:v>
                </c:pt>
                <c:pt idx="6">
                  <c:v>0</c:v>
                </c:pt>
                <c:pt idx="7">
                  <c:v>0</c:v>
                </c:pt>
                <c:pt idx="8">
                  <c:v>0</c:v>
                </c:pt>
                <c:pt idx="9">
                  <c:v>0</c:v>
                </c:pt>
                <c:pt idx="10">
                  <c:v>0</c:v>
                </c:pt>
                <c:pt idx="11">
                  <c:v>0</c:v>
                </c:pt>
                <c:pt idx="12">
                  <c:v>0</c:v>
                </c:pt>
                <c:pt idx="13">
                  <c:v>0</c:v>
                </c:pt>
                <c:pt idx="14">
                  <c:v>0</c:v>
                </c:pt>
                <c:pt idx="15">
                  <c:v>3.1184959883666846E-5</c:v>
                </c:pt>
                <c:pt idx="16">
                  <c:v>1.3614743936714914E-7</c:v>
                </c:pt>
                <c:pt idx="17">
                  <c:v>-7.8827788080184877E-6</c:v>
                </c:pt>
                <c:pt idx="18">
                  <c:v>1.7444799809259174E-5</c:v>
                </c:pt>
                <c:pt idx="19">
                  <c:v>3.3205658244092166E-6</c:v>
                </c:pt>
                <c:pt idx="20">
                  <c:v>-9.1212822368776047E-6</c:v>
                </c:pt>
                <c:pt idx="21">
                  <c:v>-1.1763560510393142E-5</c:v>
                </c:pt>
                <c:pt idx="22">
                  <c:v>-1.0650153599385958E-6</c:v>
                </c:pt>
                <c:pt idx="23">
                  <c:v>-7.4955404972715085E-7</c:v>
                </c:pt>
                <c:pt idx="24">
                  <c:v>-1.9802869076191696E-6</c:v>
                </c:pt>
                <c:pt idx="25">
                  <c:v>-2.9265515766077256E-7</c:v>
                </c:pt>
                <c:pt idx="26">
                  <c:v>1.3316486752378108E-6</c:v>
                </c:pt>
                <c:pt idx="27">
                  <c:v>-2.0948568620620639E-6</c:v>
                </c:pt>
                <c:pt idx="28">
                  <c:v>-2.9183661768061352E-6</c:v>
                </c:pt>
                <c:pt idx="29">
                  <c:v>8.3554157586502793E-6</c:v>
                </c:pt>
                <c:pt idx="30">
                  <c:v>1.122651891475115E-5</c:v>
                </c:pt>
                <c:pt idx="31">
                  <c:v>6.1017255200537593E-6</c:v>
                </c:pt>
                <c:pt idx="32">
                  <c:v>-2.2269344542870578E-6</c:v>
                </c:pt>
                <c:pt idx="33">
                  <c:v>-5.1191297226729006E-6</c:v>
                </c:pt>
                <c:pt idx="34">
                  <c:v>2.6431807854334399E-6</c:v>
                </c:pt>
                <c:pt idx="35">
                  <c:v>3.5761596695523699E-7</c:v>
                </c:pt>
                <c:pt idx="36">
                  <c:v>2.7168778173120751E-7</c:v>
                </c:pt>
                <c:pt idx="37">
                  <c:v>5.2168040448198777E-7</c:v>
                </c:pt>
                <c:pt idx="38">
                  <c:v>2.0834253870854749E-5</c:v>
                </c:pt>
                <c:pt idx="39">
                  <c:v>6.3630144466103296E-4</c:v>
                </c:pt>
                <c:pt idx="40">
                  <c:v>1.4528807846970482E-3</c:v>
                </c:pt>
                <c:pt idx="41">
                  <c:v>1.6031690241556376E-3</c:v>
                </c:pt>
                <c:pt idx="42">
                  <c:v>1.7280979670071168E-3</c:v>
                </c:pt>
                <c:pt idx="43">
                  <c:v>2.0100635560602515E-3</c:v>
                </c:pt>
                <c:pt idx="44">
                  <c:v>2.0511924693163278E-3</c:v>
                </c:pt>
                <c:pt idx="45">
                  <c:v>2.1535025438550416E-3</c:v>
                </c:pt>
                <c:pt idx="46">
                  <c:v>2.3997399791880329E-3</c:v>
                </c:pt>
                <c:pt idx="47">
                  <c:v>2.248152981922802E-3</c:v>
                </c:pt>
                <c:pt idx="48">
                  <c:v>2.0643637916207234E-3</c:v>
                </c:pt>
                <c:pt idx="49">
                  <c:v>1.6772823998361273E-3</c:v>
                </c:pt>
              </c:numCache>
            </c:numRef>
          </c:yVal>
          <c:smooth val="0"/>
          <c:extLst>
            <c:ext xmlns:c16="http://schemas.microsoft.com/office/drawing/2014/chart" uri="{C3380CC4-5D6E-409C-BE32-E72D297353CC}">
              <c16:uniqueId val="{00000000-77D7-4EF8-A1B9-B3C53E511A70}"/>
            </c:ext>
          </c:extLst>
        </c:ser>
        <c:dLbls>
          <c:showLegendKey val="0"/>
          <c:showVal val="0"/>
          <c:showCatName val="0"/>
          <c:showSerName val="0"/>
          <c:showPercent val="0"/>
          <c:showBubbleSize val="0"/>
        </c:dLbls>
        <c:axId val="139287168"/>
        <c:axId val="139293440"/>
      </c:scatterChart>
      <c:valAx>
        <c:axId val="1392871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293440"/>
        <c:crosses val="autoZero"/>
        <c:crossBetween val="midCat"/>
      </c:valAx>
      <c:valAx>
        <c:axId val="13929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2871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anaerob'!$F$578:$F$627</c:f>
              <c:numCache>
                <c:formatCode>0</c:formatCode>
                <c:ptCount val="50"/>
                <c:pt idx="0">
                  <c:v>14.215972222220444</c:v>
                </c:pt>
                <c:pt idx="1">
                  <c:v>30.072916666664241</c:v>
                </c:pt>
                <c:pt idx="2">
                  <c:v>37.257638888891961</c:v>
                </c:pt>
                <c:pt idx="3">
                  <c:v>57.181944444440887</c:v>
                </c:pt>
                <c:pt idx="4">
                  <c:v>76.191666666665697</c:v>
                </c:pt>
                <c:pt idx="5">
                  <c:v>91.022222222221899</c:v>
                </c:pt>
                <c:pt idx="6">
                  <c:v>110.02152777777519</c:v>
                </c:pt>
                <c:pt idx="7">
                  <c:v>124.10069444444525</c:v>
                </c:pt>
                <c:pt idx="8">
                  <c:v>137.97152777777956</c:v>
                </c:pt>
                <c:pt idx="9">
                  <c:v>152.07361111111095</c:v>
                </c:pt>
                <c:pt idx="10">
                  <c:v>166.01666666666279</c:v>
                </c:pt>
                <c:pt idx="11">
                  <c:v>179.96944444444671</c:v>
                </c:pt>
                <c:pt idx="12">
                  <c:v>193.94930555555766</c:v>
                </c:pt>
                <c:pt idx="13">
                  <c:v>207.9506944444438</c:v>
                </c:pt>
                <c:pt idx="14">
                  <c:v>222.01180555555766</c:v>
                </c:pt>
                <c:pt idx="15">
                  <c:v>235.95833333333576</c:v>
                </c:pt>
                <c:pt idx="16">
                  <c:v>278.01388888889051</c:v>
                </c:pt>
                <c:pt idx="17">
                  <c:v>305.97847222222481</c:v>
                </c:pt>
                <c:pt idx="18">
                  <c:v>320.03333333333285</c:v>
                </c:pt>
                <c:pt idx="19">
                  <c:v>405.01180555555766</c:v>
                </c:pt>
                <c:pt idx="20">
                  <c:v>478.01388888889051</c:v>
                </c:pt>
                <c:pt idx="21">
                  <c:v>624.09375</c:v>
                </c:pt>
                <c:pt idx="22">
                  <c:v>651.01736111110949</c:v>
                </c:pt>
                <c:pt idx="23">
                  <c:v>726.20416666666279</c:v>
                </c:pt>
                <c:pt idx="24">
                  <c:v>776.00833333333139</c:v>
                </c:pt>
                <c:pt idx="25">
                  <c:v>812.05902777778101</c:v>
                </c:pt>
                <c:pt idx="26">
                  <c:v>866.01666666666279</c:v>
                </c:pt>
                <c:pt idx="27">
                  <c:v>916.21666666666715</c:v>
                </c:pt>
                <c:pt idx="28">
                  <c:v>970.96666666666715</c:v>
                </c:pt>
                <c:pt idx="29">
                  <c:v>1059.0152777777766</c:v>
                </c:pt>
                <c:pt idx="30">
                  <c:v>1133.1062499999971</c:v>
                </c:pt>
                <c:pt idx="31">
                  <c:v>1202.0166666666628</c:v>
                </c:pt>
                <c:pt idx="32">
                  <c:v>1247.1659722222248</c:v>
                </c:pt>
                <c:pt idx="33">
                  <c:v>1274.1159722222219</c:v>
                </c:pt>
                <c:pt idx="34">
                  <c:v>1308.2034722222234</c:v>
                </c:pt>
                <c:pt idx="35">
                  <c:v>2395.1479166666686</c:v>
                </c:pt>
                <c:pt idx="36">
                  <c:v>2493.1611111111124</c:v>
                </c:pt>
                <c:pt idx="37">
                  <c:v>2501.2479166666672</c:v>
                </c:pt>
                <c:pt idx="38">
                  <c:v>2503.965277777781</c:v>
                </c:pt>
                <c:pt idx="39">
                  <c:v>2507.0652777777796</c:v>
                </c:pt>
                <c:pt idx="40">
                  <c:v>2514.0361111111124</c:v>
                </c:pt>
                <c:pt idx="41">
                  <c:v>2518.992361111108</c:v>
                </c:pt>
                <c:pt idx="42">
                  <c:v>2528.0569444444409</c:v>
                </c:pt>
                <c:pt idx="43">
                  <c:v>2556.0472222222234</c:v>
                </c:pt>
                <c:pt idx="44">
                  <c:v>2577.0062499999985</c:v>
                </c:pt>
                <c:pt idx="45">
                  <c:v>2590.1395833333299</c:v>
                </c:pt>
                <c:pt idx="46">
                  <c:v>2623</c:v>
                </c:pt>
                <c:pt idx="47">
                  <c:v>2664.0166666666628</c:v>
                </c:pt>
                <c:pt idx="48">
                  <c:v>2691.992361111108</c:v>
                </c:pt>
                <c:pt idx="49">
                  <c:v>2721.0569444444409</c:v>
                </c:pt>
              </c:numCache>
            </c:numRef>
          </c:xVal>
          <c:yVal>
            <c:numRef>
              <c:f>'samples without priming anaerob'!$Z$578:$Z$627</c:f>
              <c:numCache>
                <c:formatCode>General</c:formatCode>
                <c:ptCount val="50"/>
                <c:pt idx="0">
                  <c:v>-6.3328577758417972E-6</c:v>
                </c:pt>
                <c:pt idx="1">
                  <c:v>-1.463259656226623E-5</c:v>
                </c:pt>
                <c:pt idx="2">
                  <c:v>-1.6940964571423475E-6</c:v>
                </c:pt>
                <c:pt idx="3">
                  <c:v>-5.9922919818818721E-6</c:v>
                </c:pt>
                <c:pt idx="4">
                  <c:v>-1.4907473637907865E-6</c:v>
                </c:pt>
                <c:pt idx="5">
                  <c:v>-8.5147302067040284E-7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5.8466585301534474E-7</c:v>
                </c:pt>
                <c:pt idx="21">
                  <c:v>5.0290035878531539E-8</c:v>
                </c:pt>
                <c:pt idx="22">
                  <c:v>1.3751300200248052E-6</c:v>
                </c:pt>
                <c:pt idx="23">
                  <c:v>1.056041119996034E-6</c:v>
                </c:pt>
                <c:pt idx="24">
                  <c:v>6.7467104994840931E-6</c:v>
                </c:pt>
                <c:pt idx="25">
                  <c:v>4.4828650670539826E-6</c:v>
                </c:pt>
                <c:pt idx="26">
                  <c:v>-2.228095698582096E-6</c:v>
                </c:pt>
                <c:pt idx="27">
                  <c:v>-9.5387853749371333E-6</c:v>
                </c:pt>
                <c:pt idx="28">
                  <c:v>-5.3278331390600945E-6</c:v>
                </c:pt>
                <c:pt idx="29">
                  <c:v>2.8971507306134901E-6</c:v>
                </c:pt>
                <c:pt idx="30">
                  <c:v>2.8609006830957237E-6</c:v>
                </c:pt>
                <c:pt idx="31">
                  <c:v>3.7180845765287239E-6</c:v>
                </c:pt>
                <c:pt idx="32">
                  <c:v>1.9059372651119149E-6</c:v>
                </c:pt>
                <c:pt idx="33">
                  <c:v>2.6463415248353492E-6</c:v>
                </c:pt>
                <c:pt idx="34">
                  <c:v>6.4500175330973239E-7</c:v>
                </c:pt>
                <c:pt idx="35">
                  <c:v>1.9859880841263981E-7</c:v>
                </c:pt>
                <c:pt idx="36">
                  <c:v>1.8471285118700818E-7</c:v>
                </c:pt>
                <c:pt idx="37">
                  <c:v>1.9467111200660158E-7</c:v>
                </c:pt>
                <c:pt idx="38">
                  <c:v>6.3072263335991031E-6</c:v>
                </c:pt>
                <c:pt idx="39">
                  <c:v>1.9450414399835769E-4</c:v>
                </c:pt>
                <c:pt idx="40">
                  <c:v>4.0185957051015172E-4</c:v>
                </c:pt>
                <c:pt idx="41">
                  <c:v>3.738749745870473E-4</c:v>
                </c:pt>
                <c:pt idx="42">
                  <c:v>2.3806213188022439E-4</c:v>
                </c:pt>
                <c:pt idx="43">
                  <c:v>4.4905538260893605E-5</c:v>
                </c:pt>
                <c:pt idx="44">
                  <c:v>8.8644919189441268E-6</c:v>
                </c:pt>
                <c:pt idx="45">
                  <c:v>3.1606577932006771E-6</c:v>
                </c:pt>
                <c:pt idx="46">
                  <c:v>2.7701075790144483E-6</c:v>
                </c:pt>
                <c:pt idx="47">
                  <c:v>1.0146385716116103E-6</c:v>
                </c:pt>
                <c:pt idx="48">
                  <c:v>-7.1139558652944076E-7</c:v>
                </c:pt>
                <c:pt idx="49">
                  <c:v>1.3038671924170887E-7</c:v>
                </c:pt>
              </c:numCache>
            </c:numRef>
          </c:yVal>
          <c:smooth val="0"/>
          <c:extLst>
            <c:ext xmlns:c16="http://schemas.microsoft.com/office/drawing/2014/chart" uri="{C3380CC4-5D6E-409C-BE32-E72D297353CC}">
              <c16:uniqueId val="{00000000-F1C3-4FFD-AD77-8C00FFDE8FD4}"/>
            </c:ext>
          </c:extLst>
        </c:ser>
        <c:dLbls>
          <c:showLegendKey val="0"/>
          <c:showVal val="0"/>
          <c:showCatName val="0"/>
          <c:showSerName val="0"/>
          <c:showPercent val="0"/>
          <c:showBubbleSize val="0"/>
        </c:dLbls>
        <c:axId val="139317632"/>
        <c:axId val="139319552"/>
      </c:scatterChart>
      <c:valAx>
        <c:axId val="139317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319552"/>
        <c:crosses val="autoZero"/>
        <c:crossBetween val="midCat"/>
      </c:valAx>
      <c:valAx>
        <c:axId val="13931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317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anaerob'!$F$644:$F$691</c:f>
              <c:numCache>
                <c:formatCode>0</c:formatCode>
                <c:ptCount val="48"/>
                <c:pt idx="0">
                  <c:v>37.257638888891961</c:v>
                </c:pt>
                <c:pt idx="1">
                  <c:v>57.182638888887595</c:v>
                </c:pt>
                <c:pt idx="2">
                  <c:v>76.192361111112405</c:v>
                </c:pt>
                <c:pt idx="3">
                  <c:v>91.022222222221899</c:v>
                </c:pt>
                <c:pt idx="4">
                  <c:v>110.02152777777519</c:v>
                </c:pt>
                <c:pt idx="5">
                  <c:v>124.10069444444525</c:v>
                </c:pt>
                <c:pt idx="6">
                  <c:v>137.97222222221899</c:v>
                </c:pt>
                <c:pt idx="7">
                  <c:v>152.07361111111095</c:v>
                </c:pt>
                <c:pt idx="8">
                  <c:v>166.01736111110949</c:v>
                </c:pt>
                <c:pt idx="9">
                  <c:v>179.97013888888614</c:v>
                </c:pt>
                <c:pt idx="10">
                  <c:v>193.95486111110949</c:v>
                </c:pt>
                <c:pt idx="11">
                  <c:v>207.95138888889051</c:v>
                </c:pt>
                <c:pt idx="12">
                  <c:v>222.01249999999709</c:v>
                </c:pt>
                <c:pt idx="13">
                  <c:v>235.95833333333576</c:v>
                </c:pt>
                <c:pt idx="14">
                  <c:v>278.01388888889051</c:v>
                </c:pt>
                <c:pt idx="15">
                  <c:v>305.98124999999709</c:v>
                </c:pt>
                <c:pt idx="16">
                  <c:v>320.03402777777956</c:v>
                </c:pt>
                <c:pt idx="17">
                  <c:v>405.01180555555766</c:v>
                </c:pt>
                <c:pt idx="18">
                  <c:v>478.03680555555911</c:v>
                </c:pt>
                <c:pt idx="19">
                  <c:v>624.09444444444671</c:v>
                </c:pt>
                <c:pt idx="20">
                  <c:v>651.02083333333576</c:v>
                </c:pt>
                <c:pt idx="21">
                  <c:v>726.20416666667006</c:v>
                </c:pt>
                <c:pt idx="22">
                  <c:v>776.00833333333139</c:v>
                </c:pt>
                <c:pt idx="23">
                  <c:v>812.05902777778101</c:v>
                </c:pt>
                <c:pt idx="24">
                  <c:v>866.01666666667006</c:v>
                </c:pt>
                <c:pt idx="25">
                  <c:v>916.21666666666715</c:v>
                </c:pt>
                <c:pt idx="26">
                  <c:v>970.96944444444671</c:v>
                </c:pt>
                <c:pt idx="27">
                  <c:v>1059.0527777777752</c:v>
                </c:pt>
                <c:pt idx="28">
                  <c:v>1133.1062499999971</c:v>
                </c:pt>
                <c:pt idx="29">
                  <c:v>1202.0166666666701</c:v>
                </c:pt>
                <c:pt idx="30">
                  <c:v>1247.1666666666642</c:v>
                </c:pt>
                <c:pt idx="31">
                  <c:v>1274.1152777777752</c:v>
                </c:pt>
                <c:pt idx="32">
                  <c:v>1308.2027777777766</c:v>
                </c:pt>
                <c:pt idx="33">
                  <c:v>2395.1402777777766</c:v>
                </c:pt>
                <c:pt idx="34">
                  <c:v>2493.1611111111124</c:v>
                </c:pt>
                <c:pt idx="35">
                  <c:v>2501.2472222222204</c:v>
                </c:pt>
                <c:pt idx="36">
                  <c:v>2503.965277777781</c:v>
                </c:pt>
                <c:pt idx="37">
                  <c:v>2508.065972222219</c:v>
                </c:pt>
                <c:pt idx="38">
                  <c:v>2515.0354166666657</c:v>
                </c:pt>
                <c:pt idx="39">
                  <c:v>2519.9930555555547</c:v>
                </c:pt>
                <c:pt idx="40">
                  <c:v>2529.0569444444482</c:v>
                </c:pt>
                <c:pt idx="41">
                  <c:v>2557.0479166666701</c:v>
                </c:pt>
                <c:pt idx="42">
                  <c:v>2578.0069444444453</c:v>
                </c:pt>
                <c:pt idx="43">
                  <c:v>2591.132638888892</c:v>
                </c:pt>
                <c:pt idx="44">
                  <c:v>2624</c:v>
                </c:pt>
                <c:pt idx="45">
                  <c:v>2665.0180555555562</c:v>
                </c:pt>
                <c:pt idx="46">
                  <c:v>2692.9930555555547</c:v>
                </c:pt>
                <c:pt idx="47">
                  <c:v>2722.0569444444482</c:v>
                </c:pt>
              </c:numCache>
            </c:numRef>
          </c:xVal>
          <c:yVal>
            <c:numRef>
              <c:f>'samples without priming anaerob'!$Z$644:$Z$691</c:f>
              <c:numCache>
                <c:formatCode>General</c:formatCode>
                <c:ptCount val="48"/>
                <c:pt idx="0">
                  <c:v>-1.6774982963405722E-5</c:v>
                </c:pt>
                <c:pt idx="1">
                  <c:v>-1.1492471294692738E-5</c:v>
                </c:pt>
                <c:pt idx="2">
                  <c:v>-3.3304821899572681E-6</c:v>
                </c:pt>
                <c:pt idx="3">
                  <c:v>-1.5082807174662949E-6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3.2875901470464333E-7</c:v>
                </c:pt>
                <c:pt idx="19">
                  <c:v>5.3522272741953504E-7</c:v>
                </c:pt>
                <c:pt idx="20">
                  <c:v>1.5980960469504602E-6</c:v>
                </c:pt>
                <c:pt idx="21">
                  <c:v>2.5887399398305268E-6</c:v>
                </c:pt>
                <c:pt idx="22">
                  <c:v>2.6571506102599158E-6</c:v>
                </c:pt>
                <c:pt idx="23">
                  <c:v>-2.4409025362106491E-6</c:v>
                </c:pt>
                <c:pt idx="24">
                  <c:v>-5.6964885263516429E-6</c:v>
                </c:pt>
                <c:pt idx="25">
                  <c:v>-3.4115657814604551E-6</c:v>
                </c:pt>
                <c:pt idx="26">
                  <c:v>2.2371455638270378E-6</c:v>
                </c:pt>
                <c:pt idx="27">
                  <c:v>6.5701618118519507E-6</c:v>
                </c:pt>
                <c:pt idx="28">
                  <c:v>1.0704385422769351E-6</c:v>
                </c:pt>
                <c:pt idx="29">
                  <c:v>-3.3387166020995008E-7</c:v>
                </c:pt>
                <c:pt idx="30">
                  <c:v>-8.7170164909641935E-7</c:v>
                </c:pt>
                <c:pt idx="31">
                  <c:v>8.1506734857142631E-6</c:v>
                </c:pt>
                <c:pt idx="32">
                  <c:v>5.566572023434993E-6</c:v>
                </c:pt>
                <c:pt idx="33">
                  <c:v>3.4548866958719007E-7</c:v>
                </c:pt>
                <c:pt idx="34">
                  <c:v>2.4819146311856165E-7</c:v>
                </c:pt>
                <c:pt idx="35">
                  <c:v>3.3853646541719639E-7</c:v>
                </c:pt>
                <c:pt idx="36">
                  <c:v>5.0609623817043716E-6</c:v>
                </c:pt>
                <c:pt idx="37">
                  <c:v>1.3735805364253095E-4</c:v>
                </c:pt>
                <c:pt idx="38">
                  <c:v>2.5806958307340253E-4</c:v>
                </c:pt>
                <c:pt idx="39">
                  <c:v>2.6230411047136029E-4</c:v>
                </c:pt>
                <c:pt idx="40">
                  <c:v>2.6439583182656743E-4</c:v>
                </c:pt>
                <c:pt idx="41">
                  <c:v>2.3839590776702133E-4</c:v>
                </c:pt>
                <c:pt idx="42">
                  <c:v>1.9661895776542878E-4</c:v>
                </c:pt>
                <c:pt idx="43">
                  <c:v>1.7473721223015614E-4</c:v>
                </c:pt>
                <c:pt idx="44">
                  <c:v>1.6279674370940495E-4</c:v>
                </c:pt>
                <c:pt idx="45">
                  <c:v>1.5305539550256598E-4</c:v>
                </c:pt>
                <c:pt idx="46">
                  <c:v>1.4067163704600054E-4</c:v>
                </c:pt>
                <c:pt idx="47">
                  <c:v>1.5952129983282066E-4</c:v>
                </c:pt>
              </c:numCache>
            </c:numRef>
          </c:yVal>
          <c:smooth val="0"/>
          <c:extLst>
            <c:ext xmlns:c16="http://schemas.microsoft.com/office/drawing/2014/chart" uri="{C3380CC4-5D6E-409C-BE32-E72D297353CC}">
              <c16:uniqueId val="{00000000-E26E-4F1D-A1D9-DF186A4D5AA0}"/>
            </c:ext>
          </c:extLst>
        </c:ser>
        <c:dLbls>
          <c:showLegendKey val="0"/>
          <c:showVal val="0"/>
          <c:showCatName val="0"/>
          <c:showSerName val="0"/>
          <c:showPercent val="0"/>
          <c:showBubbleSize val="0"/>
        </c:dLbls>
        <c:axId val="139421568"/>
        <c:axId val="139432704"/>
      </c:scatterChart>
      <c:valAx>
        <c:axId val="1394215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432704"/>
        <c:crosses val="autoZero"/>
        <c:crossBetween val="midCat"/>
      </c:valAx>
      <c:valAx>
        <c:axId val="13943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421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anaerob'!$F$707:$F$755</c:f>
              <c:numCache>
                <c:formatCode>0</c:formatCode>
                <c:ptCount val="49"/>
                <c:pt idx="0">
                  <c:v>30.170833333337214</c:v>
                </c:pt>
                <c:pt idx="1">
                  <c:v>37.294444444443798</c:v>
                </c:pt>
                <c:pt idx="2">
                  <c:v>57.176388888889051</c:v>
                </c:pt>
                <c:pt idx="3">
                  <c:v>76.180555555554747</c:v>
                </c:pt>
                <c:pt idx="4">
                  <c:v>91.011805555557657</c:v>
                </c:pt>
                <c:pt idx="5">
                  <c:v>110.00972222222481</c:v>
                </c:pt>
                <c:pt idx="6">
                  <c:v>124.0888888888876</c:v>
                </c:pt>
                <c:pt idx="7">
                  <c:v>137.9597222222219</c:v>
                </c:pt>
                <c:pt idx="8">
                  <c:v>152.06111111111386</c:v>
                </c:pt>
                <c:pt idx="9">
                  <c:v>166.00833333333867</c:v>
                </c:pt>
                <c:pt idx="10">
                  <c:v>179.95694444444962</c:v>
                </c:pt>
                <c:pt idx="11">
                  <c:v>193.93958333333285</c:v>
                </c:pt>
                <c:pt idx="12">
                  <c:v>207.93819444444671</c:v>
                </c:pt>
                <c:pt idx="13">
                  <c:v>222.00972222222481</c:v>
                </c:pt>
                <c:pt idx="14">
                  <c:v>235.94583333333867</c:v>
                </c:pt>
                <c:pt idx="15">
                  <c:v>278.00138888889342</c:v>
                </c:pt>
                <c:pt idx="16">
                  <c:v>305.96666666666715</c:v>
                </c:pt>
                <c:pt idx="17">
                  <c:v>320.0222222222219</c:v>
                </c:pt>
                <c:pt idx="18">
                  <c:v>404.99652777778101</c:v>
                </c:pt>
                <c:pt idx="19">
                  <c:v>478.02500000000146</c:v>
                </c:pt>
                <c:pt idx="20">
                  <c:v>624.07986111110949</c:v>
                </c:pt>
                <c:pt idx="21">
                  <c:v>651.01944444444962</c:v>
                </c:pt>
                <c:pt idx="22">
                  <c:v>727.00208333333285</c:v>
                </c:pt>
                <c:pt idx="23">
                  <c:v>775.99375000000146</c:v>
                </c:pt>
                <c:pt idx="24">
                  <c:v>812.05972222222044</c:v>
                </c:pt>
                <c:pt idx="25">
                  <c:v>866.00277777777956</c:v>
                </c:pt>
                <c:pt idx="26">
                  <c:v>916.91805555555766</c:v>
                </c:pt>
                <c:pt idx="27">
                  <c:v>970.96180555555475</c:v>
                </c:pt>
                <c:pt idx="28">
                  <c:v>1059.0381944444453</c:v>
                </c:pt>
                <c:pt idx="29">
                  <c:v>1133.101388888892</c:v>
                </c:pt>
                <c:pt idx="30">
                  <c:v>1202.0638888888934</c:v>
                </c:pt>
                <c:pt idx="31">
                  <c:v>1247.1534722222204</c:v>
                </c:pt>
                <c:pt idx="32">
                  <c:v>1274.1076388888905</c:v>
                </c:pt>
                <c:pt idx="33">
                  <c:v>1308.1881944444467</c:v>
                </c:pt>
                <c:pt idx="34">
                  <c:v>2395.1354166666715</c:v>
                </c:pt>
                <c:pt idx="35">
                  <c:v>2493.1458333333358</c:v>
                </c:pt>
                <c:pt idx="36">
                  <c:v>2501.2354166666701</c:v>
                </c:pt>
                <c:pt idx="37">
                  <c:v>2503.9520833333372</c:v>
                </c:pt>
                <c:pt idx="38">
                  <c:v>2508.0520833333358</c:v>
                </c:pt>
                <c:pt idx="39">
                  <c:v>2515.0201388888891</c:v>
                </c:pt>
                <c:pt idx="40">
                  <c:v>2519.9784722222248</c:v>
                </c:pt>
                <c:pt idx="41">
                  <c:v>2529.0430555555577</c:v>
                </c:pt>
                <c:pt idx="42">
                  <c:v>2557.0340277777796</c:v>
                </c:pt>
                <c:pt idx="43">
                  <c:v>2577.9916666666686</c:v>
                </c:pt>
                <c:pt idx="44">
                  <c:v>2591.1361111111109</c:v>
                </c:pt>
                <c:pt idx="45">
                  <c:v>2623.9881944444496</c:v>
                </c:pt>
                <c:pt idx="46">
                  <c:v>2665.0027777777796</c:v>
                </c:pt>
                <c:pt idx="47">
                  <c:v>2692.9833333333372</c:v>
                </c:pt>
                <c:pt idx="48">
                  <c:v>2722.0416666666715</c:v>
                </c:pt>
              </c:numCache>
            </c:numRef>
          </c:xVal>
          <c:yVal>
            <c:numRef>
              <c:f>'samples without priming anaerob'!$Z$707:$Z$755</c:f>
              <c:numCache>
                <c:formatCode>General</c:formatCode>
                <c:ptCount val="49"/>
                <c:pt idx="0">
                  <c:v>3.7115722848428188E-5</c:v>
                </c:pt>
                <c:pt idx="1">
                  <c:v>1.2431254907951591E-5</c:v>
                </c:pt>
                <c:pt idx="2">
                  <c:v>-1.1462199511635441E-5</c:v>
                </c:pt>
                <c:pt idx="3">
                  <c:v>-2.4547041006443403E-5</c:v>
                </c:pt>
                <c:pt idx="4">
                  <c:v>-2.6646115919943778E-6</c:v>
                </c:pt>
                <c:pt idx="5">
                  <c:v>0</c:v>
                </c:pt>
                <c:pt idx="6">
                  <c:v>1.8632695581671889E-5</c:v>
                </c:pt>
                <c:pt idx="7">
                  <c:v>2.458018703445872E-5</c:v>
                </c:pt>
                <c:pt idx="8">
                  <c:v>1.9278395433894824E-5</c:v>
                </c:pt>
                <c:pt idx="9">
                  <c:v>-2.201623166749668E-5</c:v>
                </c:pt>
                <c:pt idx="10">
                  <c:v>-2.6355782623378851E-5</c:v>
                </c:pt>
                <c:pt idx="11">
                  <c:v>6.5655226863580302E-6</c:v>
                </c:pt>
                <c:pt idx="12">
                  <c:v>3.1730503400922485E-5</c:v>
                </c:pt>
                <c:pt idx="13">
                  <c:v>-7.1025423736816881E-7</c:v>
                </c:pt>
                <c:pt idx="14">
                  <c:v>-3.7285513344265663E-6</c:v>
                </c:pt>
                <c:pt idx="15">
                  <c:v>-1.0656334882783238E-5</c:v>
                </c:pt>
                <c:pt idx="16">
                  <c:v>8.6555725458390925E-6</c:v>
                </c:pt>
                <c:pt idx="17">
                  <c:v>-6.3334034812026012E-7</c:v>
                </c:pt>
                <c:pt idx="18">
                  <c:v>-4.3148382808494831E-6</c:v>
                </c:pt>
                <c:pt idx="19">
                  <c:v>-8.3834907456163199E-6</c:v>
                </c:pt>
                <c:pt idx="20">
                  <c:v>-1.3697653957163971E-6</c:v>
                </c:pt>
                <c:pt idx="21">
                  <c:v>2.2766430411256295E-6</c:v>
                </c:pt>
                <c:pt idx="22">
                  <c:v>8.5985855805894383E-6</c:v>
                </c:pt>
                <c:pt idx="23">
                  <c:v>1.1465962461268533E-5</c:v>
                </c:pt>
                <c:pt idx="24">
                  <c:v>6.4874676205650614E-7</c:v>
                </c:pt>
                <c:pt idx="25">
                  <c:v>-1.7962284863555753E-5</c:v>
                </c:pt>
                <c:pt idx="26">
                  <c:v>-6.3262310123764468E-6</c:v>
                </c:pt>
                <c:pt idx="27">
                  <c:v>2.4822030001416963E-6</c:v>
                </c:pt>
                <c:pt idx="28">
                  <c:v>3.2400471652229325E-6</c:v>
                </c:pt>
                <c:pt idx="29">
                  <c:v>-5.148365099645843E-7</c:v>
                </c:pt>
                <c:pt idx="30">
                  <c:v>1.543111684092479E-6</c:v>
                </c:pt>
                <c:pt idx="31">
                  <c:v>2.795029531287574E-6</c:v>
                </c:pt>
                <c:pt idx="32">
                  <c:v>3.5700826903246703E-6</c:v>
                </c:pt>
                <c:pt idx="33">
                  <c:v>-9.1244266747619485E-7</c:v>
                </c:pt>
                <c:pt idx="34">
                  <c:v>7.0485227240170717E-7</c:v>
                </c:pt>
                <c:pt idx="35">
                  <c:v>1.6269729546797604E-6</c:v>
                </c:pt>
                <c:pt idx="36">
                  <c:v>2.1459949722752961E-6</c:v>
                </c:pt>
                <c:pt idx="37">
                  <c:v>4.5283236789825432E-5</c:v>
                </c:pt>
                <c:pt idx="38">
                  <c:v>1.0428413509639364E-3</c:v>
                </c:pt>
                <c:pt idx="39">
                  <c:v>2.5670781531650449E-3</c:v>
                </c:pt>
                <c:pt idx="40">
                  <c:v>2.9771938018809236E-3</c:v>
                </c:pt>
                <c:pt idx="41">
                  <c:v>3.1575819973374475E-3</c:v>
                </c:pt>
                <c:pt idx="42">
                  <c:v>3.5070538931950752E-3</c:v>
                </c:pt>
                <c:pt idx="43">
                  <c:v>3.5866880756478692E-3</c:v>
                </c:pt>
                <c:pt idx="44">
                  <c:v>3.7525825507430358E-3</c:v>
                </c:pt>
                <c:pt idx="45">
                  <c:v>4.1509007593515642E-3</c:v>
                </c:pt>
                <c:pt idx="46">
                  <c:v>3.9094899998186033E-3</c:v>
                </c:pt>
                <c:pt idx="47">
                  <c:v>3.8127617798033512E-3</c:v>
                </c:pt>
                <c:pt idx="48">
                  <c:v>4.1857862798821898E-3</c:v>
                </c:pt>
              </c:numCache>
            </c:numRef>
          </c:yVal>
          <c:smooth val="0"/>
          <c:extLst>
            <c:ext xmlns:c16="http://schemas.microsoft.com/office/drawing/2014/chart" uri="{C3380CC4-5D6E-409C-BE32-E72D297353CC}">
              <c16:uniqueId val="{00000000-1190-49EE-B8BC-1B10D4FD74A9}"/>
            </c:ext>
          </c:extLst>
        </c:ser>
        <c:dLbls>
          <c:showLegendKey val="0"/>
          <c:showVal val="0"/>
          <c:showCatName val="0"/>
          <c:showSerName val="0"/>
          <c:showPercent val="0"/>
          <c:showBubbleSize val="0"/>
        </c:dLbls>
        <c:axId val="139469184"/>
        <c:axId val="139471104"/>
      </c:scatterChart>
      <c:valAx>
        <c:axId val="13946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471104"/>
        <c:crosses val="autoZero"/>
        <c:crossBetween val="midCat"/>
      </c:valAx>
      <c:valAx>
        <c:axId val="1394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4691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anaerob'!$F$772:$F$820</c:f>
              <c:numCache>
                <c:formatCode>0</c:formatCode>
                <c:ptCount val="49"/>
                <c:pt idx="0">
                  <c:v>30.170833333337214</c:v>
                </c:pt>
                <c:pt idx="1">
                  <c:v>37.295138888890506</c:v>
                </c:pt>
                <c:pt idx="2">
                  <c:v>57.177083333335759</c:v>
                </c:pt>
                <c:pt idx="3">
                  <c:v>76.183333333334303</c:v>
                </c:pt>
                <c:pt idx="4">
                  <c:v>91.012500000004366</c:v>
                </c:pt>
                <c:pt idx="5">
                  <c:v>110.01388888889051</c:v>
                </c:pt>
                <c:pt idx="6">
                  <c:v>124.0895833333343</c:v>
                </c:pt>
                <c:pt idx="7">
                  <c:v>137.96111111111531</c:v>
                </c:pt>
                <c:pt idx="8">
                  <c:v>152.06180555556057</c:v>
                </c:pt>
                <c:pt idx="9">
                  <c:v>166.00833333333867</c:v>
                </c:pt>
                <c:pt idx="10">
                  <c:v>179.95763888888905</c:v>
                </c:pt>
                <c:pt idx="11">
                  <c:v>193.94027777777956</c:v>
                </c:pt>
                <c:pt idx="12">
                  <c:v>207.93888888889342</c:v>
                </c:pt>
                <c:pt idx="13">
                  <c:v>222.01041666667152</c:v>
                </c:pt>
                <c:pt idx="14">
                  <c:v>235.94583333333867</c:v>
                </c:pt>
                <c:pt idx="15">
                  <c:v>278.00208333333285</c:v>
                </c:pt>
                <c:pt idx="16">
                  <c:v>305.96666666666715</c:v>
                </c:pt>
                <c:pt idx="17">
                  <c:v>320.02291666666861</c:v>
                </c:pt>
                <c:pt idx="18">
                  <c:v>404.99444444444816</c:v>
                </c:pt>
                <c:pt idx="19">
                  <c:v>478.02361111111531</c:v>
                </c:pt>
                <c:pt idx="20">
                  <c:v>624.07777777778392</c:v>
                </c:pt>
                <c:pt idx="21">
                  <c:v>651.01875000000291</c:v>
                </c:pt>
                <c:pt idx="22">
                  <c:v>727.00069444444671</c:v>
                </c:pt>
                <c:pt idx="23">
                  <c:v>775.99236111111531</c:v>
                </c:pt>
                <c:pt idx="24">
                  <c:v>812.05763888889487</c:v>
                </c:pt>
                <c:pt idx="25">
                  <c:v>866.00069444444671</c:v>
                </c:pt>
                <c:pt idx="26">
                  <c:v>916.91736111111095</c:v>
                </c:pt>
                <c:pt idx="27">
                  <c:v>970.9597222222219</c:v>
                </c:pt>
                <c:pt idx="28">
                  <c:v>1059.0375000000058</c:v>
                </c:pt>
                <c:pt idx="29">
                  <c:v>1133.1027777777781</c:v>
                </c:pt>
                <c:pt idx="30">
                  <c:v>1202.0618055555606</c:v>
                </c:pt>
                <c:pt idx="31">
                  <c:v>1247.1534722222277</c:v>
                </c:pt>
                <c:pt idx="32">
                  <c:v>1274.1055555555577</c:v>
                </c:pt>
                <c:pt idx="33">
                  <c:v>1308.1861111111139</c:v>
                </c:pt>
                <c:pt idx="34">
                  <c:v>2395.1395833333372</c:v>
                </c:pt>
                <c:pt idx="35">
                  <c:v>2493.1430555555562</c:v>
                </c:pt>
                <c:pt idx="36">
                  <c:v>2501.2326388888905</c:v>
                </c:pt>
                <c:pt idx="37">
                  <c:v>2503.9493055555577</c:v>
                </c:pt>
                <c:pt idx="38">
                  <c:v>2508.0493055555562</c:v>
                </c:pt>
                <c:pt idx="39">
                  <c:v>2515.0173611111168</c:v>
                </c:pt>
                <c:pt idx="40">
                  <c:v>2519.976388888892</c:v>
                </c:pt>
                <c:pt idx="41">
                  <c:v>2529.0409722222248</c:v>
                </c:pt>
                <c:pt idx="42">
                  <c:v>2557.0319444444467</c:v>
                </c:pt>
                <c:pt idx="43">
                  <c:v>2577.9902777777825</c:v>
                </c:pt>
                <c:pt idx="44">
                  <c:v>2591.1347222222248</c:v>
                </c:pt>
                <c:pt idx="45">
                  <c:v>2623.9861111111168</c:v>
                </c:pt>
                <c:pt idx="46">
                  <c:v>2665.0013888888934</c:v>
                </c:pt>
                <c:pt idx="47">
                  <c:v>2692.9819444444438</c:v>
                </c:pt>
                <c:pt idx="48">
                  <c:v>2722.0395833333387</c:v>
                </c:pt>
              </c:numCache>
            </c:numRef>
          </c:xVal>
          <c:yVal>
            <c:numRef>
              <c:f>'samples without priming anaerob'!$Z$772:$Z$820</c:f>
              <c:numCache>
                <c:formatCode>General</c:formatCode>
                <c:ptCount val="49"/>
                <c:pt idx="0">
                  <c:v>-3.6030592248751817E-6</c:v>
                </c:pt>
                <c:pt idx="1">
                  <c:v>-3.6143589522908437E-7</c:v>
                </c:pt>
                <c:pt idx="2">
                  <c:v>-7.2420175892070577E-6</c:v>
                </c:pt>
                <c:pt idx="3">
                  <c:v>-2.7561688038727319E-6</c:v>
                </c:pt>
                <c:pt idx="4">
                  <c:v>-1.803510419027671E-6</c:v>
                </c:pt>
                <c:pt idx="5">
                  <c:v>0</c:v>
                </c:pt>
                <c:pt idx="6">
                  <c:v>0</c:v>
                </c:pt>
                <c:pt idx="7">
                  <c:v>0</c:v>
                </c:pt>
                <c:pt idx="8">
                  <c:v>0</c:v>
                </c:pt>
                <c:pt idx="9">
                  <c:v>0</c:v>
                </c:pt>
                <c:pt idx="10">
                  <c:v>1.8027839593094821E-5</c:v>
                </c:pt>
                <c:pt idx="11">
                  <c:v>6.1494156989893336E-6</c:v>
                </c:pt>
                <c:pt idx="12">
                  <c:v>-5.8672502093196828E-6</c:v>
                </c:pt>
                <c:pt idx="13">
                  <c:v>-1.7881267982832723E-5</c:v>
                </c:pt>
                <c:pt idx="14">
                  <c:v>0</c:v>
                </c:pt>
                <c:pt idx="15">
                  <c:v>0</c:v>
                </c:pt>
                <c:pt idx="16">
                  <c:v>0</c:v>
                </c:pt>
                <c:pt idx="17">
                  <c:v>0</c:v>
                </c:pt>
                <c:pt idx="18">
                  <c:v>0</c:v>
                </c:pt>
                <c:pt idx="19">
                  <c:v>7.7366094436622072E-7</c:v>
                </c:pt>
                <c:pt idx="20">
                  <c:v>2.875446320016836E-7</c:v>
                </c:pt>
                <c:pt idx="21">
                  <c:v>1.3537824273794421E-6</c:v>
                </c:pt>
                <c:pt idx="22">
                  <c:v>7.7427360267102448E-7</c:v>
                </c:pt>
                <c:pt idx="23">
                  <c:v>3.5223611260086763E-6</c:v>
                </c:pt>
                <c:pt idx="24">
                  <c:v>1.3467271463152464E-6</c:v>
                </c:pt>
                <c:pt idx="25">
                  <c:v>-8.1266622958874384E-8</c:v>
                </c:pt>
                <c:pt idx="26">
                  <c:v>-6.4481844740925144E-7</c:v>
                </c:pt>
                <c:pt idx="27">
                  <c:v>4.3456029505454192E-6</c:v>
                </c:pt>
                <c:pt idx="28">
                  <c:v>4.9894955582746924E-6</c:v>
                </c:pt>
                <c:pt idx="29">
                  <c:v>2.3768418482271675E-6</c:v>
                </c:pt>
                <c:pt idx="30">
                  <c:v>3.0962765681289845E-6</c:v>
                </c:pt>
                <c:pt idx="31">
                  <c:v>6.1833304311512213E-6</c:v>
                </c:pt>
                <c:pt idx="32">
                  <c:v>7.7785685732656844E-6</c:v>
                </c:pt>
                <c:pt idx="33">
                  <c:v>3.4789741416674672E-6</c:v>
                </c:pt>
                <c:pt idx="34">
                  <c:v>2.4291373855986983E-7</c:v>
                </c:pt>
                <c:pt idx="35">
                  <c:v>2.8328105415825846E-7</c:v>
                </c:pt>
                <c:pt idx="36">
                  <c:v>1.0643122748785154E-6</c:v>
                </c:pt>
                <c:pt idx="37">
                  <c:v>2.435786872596407E-5</c:v>
                </c:pt>
                <c:pt idx="38">
                  <c:v>6.6659095074635675E-4</c:v>
                </c:pt>
                <c:pt idx="39">
                  <c:v>1.5461189290174159E-3</c:v>
                </c:pt>
                <c:pt idx="40">
                  <c:v>1.8284236799750481E-3</c:v>
                </c:pt>
                <c:pt idx="41">
                  <c:v>1.9220952062445301E-3</c:v>
                </c:pt>
                <c:pt idx="42">
                  <c:v>2.2685997021197838E-3</c:v>
                </c:pt>
                <c:pt idx="43">
                  <c:v>2.4475490937073516E-3</c:v>
                </c:pt>
                <c:pt idx="44">
                  <c:v>2.680336877384829E-3</c:v>
                </c:pt>
                <c:pt idx="45">
                  <c:v>3.3037563097716347E-3</c:v>
                </c:pt>
                <c:pt idx="46">
                  <c:v>3.2151484172563568E-3</c:v>
                </c:pt>
                <c:pt idx="47">
                  <c:v>3.025848498161854E-3</c:v>
                </c:pt>
                <c:pt idx="48">
                  <c:v>2.8398243394265814E-3</c:v>
                </c:pt>
              </c:numCache>
            </c:numRef>
          </c:yVal>
          <c:smooth val="0"/>
          <c:extLst>
            <c:ext xmlns:c16="http://schemas.microsoft.com/office/drawing/2014/chart" uri="{C3380CC4-5D6E-409C-BE32-E72D297353CC}">
              <c16:uniqueId val="{00000000-0D56-417F-91FF-C0327DD37511}"/>
            </c:ext>
          </c:extLst>
        </c:ser>
        <c:dLbls>
          <c:showLegendKey val="0"/>
          <c:showVal val="0"/>
          <c:showCatName val="0"/>
          <c:showSerName val="0"/>
          <c:showPercent val="0"/>
          <c:showBubbleSize val="0"/>
        </c:dLbls>
        <c:axId val="139503488"/>
        <c:axId val="139509760"/>
      </c:scatterChart>
      <c:valAx>
        <c:axId val="139503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509760"/>
        <c:crosses val="autoZero"/>
        <c:crossBetween val="midCat"/>
      </c:valAx>
      <c:valAx>
        <c:axId val="13950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5034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anaerob'!$F$836:$F$874</c:f>
              <c:numCache>
                <c:formatCode>0</c:formatCode>
                <c:ptCount val="39"/>
                <c:pt idx="0">
                  <c:v>14.209027777775191</c:v>
                </c:pt>
                <c:pt idx="1">
                  <c:v>30.171527777776646</c:v>
                </c:pt>
                <c:pt idx="2">
                  <c:v>37.29374999999709</c:v>
                </c:pt>
                <c:pt idx="3">
                  <c:v>57.169444444443798</c:v>
                </c:pt>
                <c:pt idx="4">
                  <c:v>76.175694444442343</c:v>
                </c:pt>
                <c:pt idx="5">
                  <c:v>91.005555555559113</c:v>
                </c:pt>
                <c:pt idx="6">
                  <c:v>110.00624999999854</c:v>
                </c:pt>
                <c:pt idx="7">
                  <c:v>124.08263888888905</c:v>
                </c:pt>
                <c:pt idx="8">
                  <c:v>137.95694444444234</c:v>
                </c:pt>
                <c:pt idx="9">
                  <c:v>152.05416666666861</c:v>
                </c:pt>
                <c:pt idx="10">
                  <c:v>166.00138888888614</c:v>
                </c:pt>
                <c:pt idx="11">
                  <c:v>179.95277777777665</c:v>
                </c:pt>
                <c:pt idx="12">
                  <c:v>193.94027777777956</c:v>
                </c:pt>
                <c:pt idx="13">
                  <c:v>207.93194444444816</c:v>
                </c:pt>
                <c:pt idx="14">
                  <c:v>222.00347222221899</c:v>
                </c:pt>
                <c:pt idx="15">
                  <c:v>235.93888888888614</c:v>
                </c:pt>
                <c:pt idx="16">
                  <c:v>277.9951388888876</c:v>
                </c:pt>
                <c:pt idx="17">
                  <c:v>305.9597222222219</c:v>
                </c:pt>
                <c:pt idx="18">
                  <c:v>320.01527777777665</c:v>
                </c:pt>
                <c:pt idx="19">
                  <c:v>404.98611111110949</c:v>
                </c:pt>
                <c:pt idx="20">
                  <c:v>478.01597222222335</c:v>
                </c:pt>
                <c:pt idx="21">
                  <c:v>624.07013888889196</c:v>
                </c:pt>
                <c:pt idx="22">
                  <c:v>651.01041666666424</c:v>
                </c:pt>
                <c:pt idx="23">
                  <c:v>726.99305555555475</c:v>
                </c:pt>
                <c:pt idx="24">
                  <c:v>775.98472222222335</c:v>
                </c:pt>
                <c:pt idx="25">
                  <c:v>812.0666666666657</c:v>
                </c:pt>
                <c:pt idx="26">
                  <c:v>865.99305555555475</c:v>
                </c:pt>
                <c:pt idx="27">
                  <c:v>916.90972222221899</c:v>
                </c:pt>
                <c:pt idx="28">
                  <c:v>970.95277777777665</c:v>
                </c:pt>
                <c:pt idx="29">
                  <c:v>1059.0319444444467</c:v>
                </c:pt>
                <c:pt idx="30">
                  <c:v>1133.0951388888861</c:v>
                </c:pt>
                <c:pt idx="31">
                  <c:v>1202.0541666666686</c:v>
                </c:pt>
                <c:pt idx="32">
                  <c:v>1247.148611111108</c:v>
                </c:pt>
                <c:pt idx="33">
                  <c:v>1274.0979166666657</c:v>
                </c:pt>
                <c:pt idx="34">
                  <c:v>1308.1791666666686</c:v>
                </c:pt>
                <c:pt idx="35">
                  <c:v>2395.1319444444453</c:v>
                </c:pt>
                <c:pt idx="36">
                  <c:v>2493.1354166666642</c:v>
                </c:pt>
                <c:pt idx="37">
                  <c:v>2597.0534722222219</c:v>
                </c:pt>
                <c:pt idx="38">
                  <c:v>2729.007638888892</c:v>
                </c:pt>
              </c:numCache>
            </c:numRef>
          </c:xVal>
          <c:yVal>
            <c:numRef>
              <c:f>'samples without priming anaerob'!$Z$836:$Z$874</c:f>
              <c:numCache>
                <c:formatCode>General</c:formatCode>
                <c:ptCount val="39"/>
                <c:pt idx="0">
                  <c:v>6.3987061156352723E-7</c:v>
                </c:pt>
                <c:pt idx="1">
                  <c:v>-9.3085579426836549E-6</c:v>
                </c:pt>
                <c:pt idx="2">
                  <c:v>1.8446426199081597E-6</c:v>
                </c:pt>
                <c:pt idx="3">
                  <c:v>-8.8223776885530803E-6</c:v>
                </c:pt>
                <c:pt idx="4">
                  <c:v>-4.9148093290010158E-6</c:v>
                </c:pt>
                <c:pt idx="5">
                  <c:v>-2.8738060504836635E-6</c:v>
                </c:pt>
                <c:pt idx="6">
                  <c:v>4.6562552026945306E-5</c:v>
                </c:pt>
                <c:pt idx="7">
                  <c:v>7.4162703597757164E-5</c:v>
                </c:pt>
                <c:pt idx="8">
                  <c:v>4.5813411490715291E-5</c:v>
                </c:pt>
                <c:pt idx="9">
                  <c:v>-1.4788121103892434E-5</c:v>
                </c:pt>
                <c:pt idx="10">
                  <c:v>-1.6669483249312886E-6</c:v>
                </c:pt>
                <c:pt idx="11">
                  <c:v>1.5974309299158825E-5</c:v>
                </c:pt>
                <c:pt idx="12">
                  <c:v>5.3944279201494319E-6</c:v>
                </c:pt>
                <c:pt idx="13">
                  <c:v>-1.5062566905089954E-7</c:v>
                </c:pt>
                <c:pt idx="14">
                  <c:v>2.5866967367030955E-5</c:v>
                </c:pt>
                <c:pt idx="15">
                  <c:v>1.6631524785112356E-5</c:v>
                </c:pt>
                <c:pt idx="16">
                  <c:v>3.2468048974848653E-5</c:v>
                </c:pt>
                <c:pt idx="17">
                  <c:v>2.2576872754241285E-5</c:v>
                </c:pt>
                <c:pt idx="18">
                  <c:v>2.828011105478622E-5</c:v>
                </c:pt>
                <c:pt idx="19">
                  <c:v>1.6916117895975094E-4</c:v>
                </c:pt>
                <c:pt idx="20">
                  <c:v>2.7152935115807339E-4</c:v>
                </c:pt>
                <c:pt idx="21">
                  <c:v>2.3487503959851604E-4</c:v>
                </c:pt>
                <c:pt idx="22">
                  <c:v>2.3681719461448968E-4</c:v>
                </c:pt>
                <c:pt idx="23">
                  <c:v>1.9250033992102681E-4</c:v>
                </c:pt>
                <c:pt idx="24">
                  <c:v>2.2708800757481476E-4</c:v>
                </c:pt>
                <c:pt idx="25">
                  <c:v>1.7557451073008204E-4</c:v>
                </c:pt>
                <c:pt idx="26">
                  <c:v>5.5990712488907023E-4</c:v>
                </c:pt>
                <c:pt idx="27">
                  <c:v>1.0754303440891012E-3</c:v>
                </c:pt>
                <c:pt idx="28">
                  <c:v>1.8457857285613197E-3</c:v>
                </c:pt>
                <c:pt idx="29">
                  <c:v>2.7438003138893236E-3</c:v>
                </c:pt>
                <c:pt idx="30">
                  <c:v>3.0147492975833214E-3</c:v>
                </c:pt>
                <c:pt idx="31">
                  <c:v>3.2822941586076776E-3</c:v>
                </c:pt>
                <c:pt idx="32">
                  <c:v>3.472779443261481E-3</c:v>
                </c:pt>
                <c:pt idx="33">
                  <c:v>4.0211257568064174E-3</c:v>
                </c:pt>
                <c:pt idx="34">
                  <c:v>3.0107159645229738E-3</c:v>
                </c:pt>
                <c:pt idx="35">
                  <c:v>5.6229228508234046E-3</c:v>
                </c:pt>
                <c:pt idx="36">
                  <c:v>5.1600069606101808E-3</c:v>
                </c:pt>
                <c:pt idx="37">
                  <c:v>5.5294183551256636E-3</c:v>
                </c:pt>
                <c:pt idx="38">
                  <c:v>1.4027181794052617E-2</c:v>
                </c:pt>
              </c:numCache>
            </c:numRef>
          </c:yVal>
          <c:smooth val="0"/>
          <c:extLst>
            <c:ext xmlns:c16="http://schemas.microsoft.com/office/drawing/2014/chart" uri="{C3380CC4-5D6E-409C-BE32-E72D297353CC}">
              <c16:uniqueId val="{00000000-BEAD-41E3-8398-54EE38EDA1FB}"/>
            </c:ext>
          </c:extLst>
        </c:ser>
        <c:dLbls>
          <c:showLegendKey val="0"/>
          <c:showVal val="0"/>
          <c:showCatName val="0"/>
          <c:showSerName val="0"/>
          <c:showPercent val="0"/>
          <c:showBubbleSize val="0"/>
        </c:dLbls>
        <c:axId val="139545600"/>
        <c:axId val="139547776"/>
      </c:scatterChart>
      <c:valAx>
        <c:axId val="1395456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547776"/>
        <c:crosses val="autoZero"/>
        <c:crossBetween val="midCat"/>
      </c:valAx>
      <c:valAx>
        <c:axId val="13954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545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anaerob'!$F$886:$F$924</c:f>
              <c:numCache>
                <c:formatCode>0</c:formatCode>
                <c:ptCount val="39"/>
                <c:pt idx="0">
                  <c:v>14.209027777782467</c:v>
                </c:pt>
                <c:pt idx="1">
                  <c:v>30.170833333337214</c:v>
                </c:pt>
                <c:pt idx="2">
                  <c:v>37.293055555557657</c:v>
                </c:pt>
                <c:pt idx="3">
                  <c:v>57.170138888890506</c:v>
                </c:pt>
                <c:pt idx="4">
                  <c:v>76.185416666667152</c:v>
                </c:pt>
                <c:pt idx="5">
                  <c:v>91.006249999998545</c:v>
                </c:pt>
                <c:pt idx="6">
                  <c:v>110.00694444444525</c:v>
                </c:pt>
                <c:pt idx="7">
                  <c:v>124.08263888888905</c:v>
                </c:pt>
                <c:pt idx="8">
                  <c:v>137.9597222222219</c:v>
                </c:pt>
                <c:pt idx="9">
                  <c:v>152.05486111111531</c:v>
                </c:pt>
                <c:pt idx="10">
                  <c:v>166.00208333333285</c:v>
                </c:pt>
                <c:pt idx="11">
                  <c:v>179.95416666667006</c:v>
                </c:pt>
                <c:pt idx="12">
                  <c:v>193.9333333333343</c:v>
                </c:pt>
                <c:pt idx="13">
                  <c:v>207.93194444444816</c:v>
                </c:pt>
                <c:pt idx="14">
                  <c:v>222.0041666666657</c:v>
                </c:pt>
                <c:pt idx="15">
                  <c:v>235.93888888889342</c:v>
                </c:pt>
                <c:pt idx="16">
                  <c:v>277.9958333333343</c:v>
                </c:pt>
                <c:pt idx="17">
                  <c:v>305.96041666666861</c:v>
                </c:pt>
                <c:pt idx="18">
                  <c:v>319.51597222222335</c:v>
                </c:pt>
                <c:pt idx="19">
                  <c:v>404.98402777777665</c:v>
                </c:pt>
                <c:pt idx="20">
                  <c:v>478.01458333333721</c:v>
                </c:pt>
                <c:pt idx="21">
                  <c:v>624.06805555555911</c:v>
                </c:pt>
                <c:pt idx="22">
                  <c:v>651.00833333333139</c:v>
                </c:pt>
                <c:pt idx="23">
                  <c:v>726.99027777778247</c:v>
                </c:pt>
                <c:pt idx="24">
                  <c:v>775.98263888889051</c:v>
                </c:pt>
                <c:pt idx="25">
                  <c:v>812.06458333333285</c:v>
                </c:pt>
                <c:pt idx="26">
                  <c:v>865.9909722222219</c:v>
                </c:pt>
                <c:pt idx="27">
                  <c:v>916.90763888889342</c:v>
                </c:pt>
                <c:pt idx="28">
                  <c:v>970.9506944444438</c:v>
                </c:pt>
                <c:pt idx="29">
                  <c:v>1059.0298611111139</c:v>
                </c:pt>
                <c:pt idx="30">
                  <c:v>1133.0930555555533</c:v>
                </c:pt>
                <c:pt idx="31">
                  <c:v>1202.0520833333358</c:v>
                </c:pt>
                <c:pt idx="32">
                  <c:v>1247.1472222222219</c:v>
                </c:pt>
                <c:pt idx="33">
                  <c:v>1274.0958333333328</c:v>
                </c:pt>
                <c:pt idx="34">
                  <c:v>1308.1770833333358</c:v>
                </c:pt>
                <c:pt idx="35">
                  <c:v>2395.1354166666642</c:v>
                </c:pt>
                <c:pt idx="36">
                  <c:v>2493.1333333333314</c:v>
                </c:pt>
                <c:pt idx="37">
                  <c:v>2597.0520833333358</c:v>
                </c:pt>
                <c:pt idx="38">
                  <c:v>2729.0062499999985</c:v>
                </c:pt>
              </c:numCache>
            </c:numRef>
          </c:xVal>
          <c:yVal>
            <c:numRef>
              <c:f>'samples without priming anaerob'!$Z$886:$Z$924</c:f>
              <c:numCache>
                <c:formatCode>General</c:formatCode>
                <c:ptCount val="39"/>
                <c:pt idx="0">
                  <c:v>1.1258245698034307E-4</c:v>
                </c:pt>
                <c:pt idx="1">
                  <c:v>-4.622655733954767E-5</c:v>
                </c:pt>
                <c:pt idx="2">
                  <c:v>-8.9282265675243757E-5</c:v>
                </c:pt>
                <c:pt idx="3">
                  <c:v>5.3033869974907393E-5</c:v>
                </c:pt>
                <c:pt idx="4">
                  <c:v>2.7611364660205976E-5</c:v>
                </c:pt>
                <c:pt idx="5">
                  <c:v>2.1615731900854869E-5</c:v>
                </c:pt>
                <c:pt idx="6">
                  <c:v>2.3927957932198404E-5</c:v>
                </c:pt>
                <c:pt idx="7">
                  <c:v>3.1197606393226952E-5</c:v>
                </c:pt>
                <c:pt idx="8">
                  <c:v>-1.3952372735102723E-5</c:v>
                </c:pt>
                <c:pt idx="9">
                  <c:v>-4.9162741840628777E-5</c:v>
                </c:pt>
                <c:pt idx="10">
                  <c:v>4.9349931668940284E-7</c:v>
                </c:pt>
                <c:pt idx="11">
                  <c:v>2.131040362750339E-5</c:v>
                </c:pt>
                <c:pt idx="12">
                  <c:v>4.4758782314360822E-5</c:v>
                </c:pt>
                <c:pt idx="13">
                  <c:v>2.5452772163108606E-6</c:v>
                </c:pt>
                <c:pt idx="14">
                  <c:v>4.0573086968121872E-6</c:v>
                </c:pt>
                <c:pt idx="15">
                  <c:v>4.2390224068910521E-6</c:v>
                </c:pt>
                <c:pt idx="16">
                  <c:v>1.6656664457715857E-5</c:v>
                </c:pt>
                <c:pt idx="17">
                  <c:v>-3.7073211275616901E-6</c:v>
                </c:pt>
                <c:pt idx="18">
                  <c:v>-1.4904831265989311E-5</c:v>
                </c:pt>
                <c:pt idx="19">
                  <c:v>-1.8541142639582841E-5</c:v>
                </c:pt>
                <c:pt idx="20">
                  <c:v>-5.9989921641241823E-6</c:v>
                </c:pt>
                <c:pt idx="21">
                  <c:v>1.4686378496397059E-6</c:v>
                </c:pt>
                <c:pt idx="22">
                  <c:v>6.9690984924465159E-6</c:v>
                </c:pt>
                <c:pt idx="23">
                  <c:v>1.3818671732187671E-5</c:v>
                </c:pt>
                <c:pt idx="24">
                  <c:v>1.4550492137082122E-5</c:v>
                </c:pt>
                <c:pt idx="25">
                  <c:v>8.9519844538137795E-7</c:v>
                </c:pt>
                <c:pt idx="26">
                  <c:v>-1.7633846787005975E-5</c:v>
                </c:pt>
                <c:pt idx="27">
                  <c:v>-8.3320045280988847E-6</c:v>
                </c:pt>
                <c:pt idx="28">
                  <c:v>-1.506358718486226E-7</c:v>
                </c:pt>
                <c:pt idx="29">
                  <c:v>1.7882659652376352E-5</c:v>
                </c:pt>
                <c:pt idx="30">
                  <c:v>3.0115423105448168E-5</c:v>
                </c:pt>
                <c:pt idx="31">
                  <c:v>5.7567164120563012E-5</c:v>
                </c:pt>
                <c:pt idx="32">
                  <c:v>1.2714516313139024E-4</c:v>
                </c:pt>
                <c:pt idx="33">
                  <c:v>2.4473809998772452E-4</c:v>
                </c:pt>
                <c:pt idx="34">
                  <c:v>2.8044671877541679E-4</c:v>
                </c:pt>
                <c:pt idx="35">
                  <c:v>7.657577567331147E-4</c:v>
                </c:pt>
                <c:pt idx="36">
                  <c:v>1.1905479365439525E-3</c:v>
                </c:pt>
                <c:pt idx="37">
                  <c:v>4.0390929909960823E-3</c:v>
                </c:pt>
                <c:pt idx="38">
                  <c:v>3.0363526471003592E-2</c:v>
                </c:pt>
              </c:numCache>
            </c:numRef>
          </c:yVal>
          <c:smooth val="0"/>
          <c:extLst>
            <c:ext xmlns:c16="http://schemas.microsoft.com/office/drawing/2014/chart" uri="{C3380CC4-5D6E-409C-BE32-E72D297353CC}">
              <c16:uniqueId val="{00000000-5F5E-49B3-BBBE-A92789E6A06B}"/>
            </c:ext>
          </c:extLst>
        </c:ser>
        <c:dLbls>
          <c:showLegendKey val="0"/>
          <c:showVal val="0"/>
          <c:showCatName val="0"/>
          <c:showSerName val="0"/>
          <c:showPercent val="0"/>
          <c:showBubbleSize val="0"/>
        </c:dLbls>
        <c:axId val="139576448"/>
        <c:axId val="139578368"/>
      </c:scatterChart>
      <c:valAx>
        <c:axId val="13957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578368"/>
        <c:crosses val="autoZero"/>
        <c:crossBetween val="midCat"/>
      </c:valAx>
      <c:valAx>
        <c:axId val="13957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5764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anaerob'!$F$936:$F$985</c:f>
              <c:numCache>
                <c:formatCode>0</c:formatCode>
                <c:ptCount val="50"/>
                <c:pt idx="0">
                  <c:v>14.922222222223354</c:v>
                </c:pt>
                <c:pt idx="1">
                  <c:v>30.167361111110949</c:v>
                </c:pt>
                <c:pt idx="2">
                  <c:v>37.288194444445253</c:v>
                </c:pt>
                <c:pt idx="3">
                  <c:v>57.161805555559113</c:v>
                </c:pt>
                <c:pt idx="4">
                  <c:v>76.17500000000291</c:v>
                </c:pt>
                <c:pt idx="5">
                  <c:v>90.997916666667152</c:v>
                </c:pt>
                <c:pt idx="6">
                  <c:v>110.03472222222626</c:v>
                </c:pt>
                <c:pt idx="7">
                  <c:v>124.07222222222481</c:v>
                </c:pt>
                <c:pt idx="8">
                  <c:v>137.94444444444525</c:v>
                </c:pt>
                <c:pt idx="9">
                  <c:v>152.04375000000437</c:v>
                </c:pt>
                <c:pt idx="10">
                  <c:v>165.99305555555475</c:v>
                </c:pt>
                <c:pt idx="11">
                  <c:v>179.94374999999854</c:v>
                </c:pt>
                <c:pt idx="12">
                  <c:v>193.92500000000291</c:v>
                </c:pt>
                <c:pt idx="13">
                  <c:v>207.92152777777665</c:v>
                </c:pt>
                <c:pt idx="14">
                  <c:v>221.99375000000146</c:v>
                </c:pt>
                <c:pt idx="15">
                  <c:v>235.9284722222219</c:v>
                </c:pt>
                <c:pt idx="16">
                  <c:v>277.99652777778101</c:v>
                </c:pt>
                <c:pt idx="17">
                  <c:v>305.94930555555766</c:v>
                </c:pt>
                <c:pt idx="18">
                  <c:v>320.0493055555562</c:v>
                </c:pt>
                <c:pt idx="19">
                  <c:v>404.9729166666657</c:v>
                </c:pt>
                <c:pt idx="20">
                  <c:v>478.00347222222626</c:v>
                </c:pt>
                <c:pt idx="21">
                  <c:v>624.06458333333285</c:v>
                </c:pt>
                <c:pt idx="22">
                  <c:v>650.99722222222044</c:v>
                </c:pt>
                <c:pt idx="23">
                  <c:v>726.97916666667152</c:v>
                </c:pt>
                <c:pt idx="24">
                  <c:v>775.97152777777956</c:v>
                </c:pt>
                <c:pt idx="25">
                  <c:v>812.0534722222219</c:v>
                </c:pt>
                <c:pt idx="26">
                  <c:v>865.97986111111095</c:v>
                </c:pt>
                <c:pt idx="27">
                  <c:v>916.89652777778247</c:v>
                </c:pt>
                <c:pt idx="28">
                  <c:v>970.93958333333285</c:v>
                </c:pt>
                <c:pt idx="29">
                  <c:v>1059.0194444444496</c:v>
                </c:pt>
                <c:pt idx="30">
                  <c:v>1133.0826388888891</c:v>
                </c:pt>
                <c:pt idx="31">
                  <c:v>1202.0409722222248</c:v>
                </c:pt>
                <c:pt idx="32">
                  <c:v>1247.1361111111109</c:v>
                </c:pt>
                <c:pt idx="33">
                  <c:v>1274.0854166666686</c:v>
                </c:pt>
                <c:pt idx="34">
                  <c:v>1308.1666666666715</c:v>
                </c:pt>
                <c:pt idx="35">
                  <c:v>2395.1277777777796</c:v>
                </c:pt>
                <c:pt idx="36">
                  <c:v>2493.1520833333343</c:v>
                </c:pt>
                <c:pt idx="37">
                  <c:v>2501.2125000000015</c:v>
                </c:pt>
                <c:pt idx="38">
                  <c:v>2503.9256944444496</c:v>
                </c:pt>
                <c:pt idx="39">
                  <c:v>2508.0243055555547</c:v>
                </c:pt>
                <c:pt idx="40">
                  <c:v>2515</c:v>
                </c:pt>
                <c:pt idx="41">
                  <c:v>2519.9520833333372</c:v>
                </c:pt>
                <c:pt idx="42">
                  <c:v>2529.0166666666701</c:v>
                </c:pt>
                <c:pt idx="43">
                  <c:v>2557.0069444444453</c:v>
                </c:pt>
                <c:pt idx="44">
                  <c:v>2577.9673611111139</c:v>
                </c:pt>
                <c:pt idx="45">
                  <c:v>2591.1097222222234</c:v>
                </c:pt>
                <c:pt idx="46">
                  <c:v>2623.9618055555547</c:v>
                </c:pt>
                <c:pt idx="47">
                  <c:v>2664.9784722222248</c:v>
                </c:pt>
                <c:pt idx="48">
                  <c:v>2692.9569444444496</c:v>
                </c:pt>
                <c:pt idx="49">
                  <c:v>2722.0187500000029</c:v>
                </c:pt>
              </c:numCache>
            </c:numRef>
          </c:xVal>
          <c:yVal>
            <c:numRef>
              <c:f>'samples without priming anaerob'!$Z$936:$Z$985</c:f>
              <c:numCache>
                <c:formatCode>General</c:formatCode>
                <c:ptCount val="50"/>
                <c:pt idx="0">
                  <c:v>3.620777678890646E-5</c:v>
                </c:pt>
                <c:pt idx="1">
                  <c:v>1.5240126783550728E-5</c:v>
                </c:pt>
                <c:pt idx="2">
                  <c:v>1.7024123583587464E-5</c:v>
                </c:pt>
                <c:pt idx="3">
                  <c:v>4.1802805721294863E-5</c:v>
                </c:pt>
                <c:pt idx="4">
                  <c:v>5.2360118449202453E-5</c:v>
                </c:pt>
                <c:pt idx="5">
                  <c:v>5.5628182104202869E-5</c:v>
                </c:pt>
                <c:pt idx="6">
                  <c:v>3.7881346570988608E-5</c:v>
                </c:pt>
                <c:pt idx="7">
                  <c:v>1.6161180979352401E-5</c:v>
                </c:pt>
                <c:pt idx="8">
                  <c:v>-9.6927680927293933E-6</c:v>
                </c:pt>
                <c:pt idx="9">
                  <c:v>-4.4617107032664981E-6</c:v>
                </c:pt>
                <c:pt idx="10">
                  <c:v>7.6698333393061886E-6</c:v>
                </c:pt>
                <c:pt idx="11">
                  <c:v>1.504854382763112E-5</c:v>
                </c:pt>
                <c:pt idx="12">
                  <c:v>1.2898238351330835E-5</c:v>
                </c:pt>
                <c:pt idx="13">
                  <c:v>9.3973291995409995E-6</c:v>
                </c:pt>
                <c:pt idx="14">
                  <c:v>2.5704105871961852E-5</c:v>
                </c:pt>
                <c:pt idx="15">
                  <c:v>4.8659947554304886E-5</c:v>
                </c:pt>
                <c:pt idx="16">
                  <c:v>4.0983575644666012E-5</c:v>
                </c:pt>
                <c:pt idx="17">
                  <c:v>2.830850234200607E-5</c:v>
                </c:pt>
                <c:pt idx="18">
                  <c:v>2.3138842761926225E-5</c:v>
                </c:pt>
                <c:pt idx="19">
                  <c:v>-1.1476639065259841E-5</c:v>
                </c:pt>
                <c:pt idx="20">
                  <c:v>-1.0473124772935901E-5</c:v>
                </c:pt>
                <c:pt idx="21">
                  <c:v>5.2378817745562334E-6</c:v>
                </c:pt>
                <c:pt idx="22">
                  <c:v>2.0850450449585457E-5</c:v>
                </c:pt>
                <c:pt idx="23">
                  <c:v>3.7286680417191545E-5</c:v>
                </c:pt>
                <c:pt idx="24">
                  <c:v>1.5883713658735698E-5</c:v>
                </c:pt>
                <c:pt idx="25">
                  <c:v>5.3391239843916261E-7</c:v>
                </c:pt>
                <c:pt idx="26">
                  <c:v>-6.6020544300361005E-6</c:v>
                </c:pt>
                <c:pt idx="27">
                  <c:v>3.4947302561023357E-5</c:v>
                </c:pt>
                <c:pt idx="28">
                  <c:v>8.6130588181784938E-5</c:v>
                </c:pt>
                <c:pt idx="29">
                  <c:v>1.6448919553435114E-4</c:v>
                </c:pt>
                <c:pt idx="30">
                  <c:v>2.078263651902843E-4</c:v>
                </c:pt>
                <c:pt idx="31">
                  <c:v>2.1473224549223882E-4</c:v>
                </c:pt>
                <c:pt idx="32">
                  <c:v>2.1093985684849279E-4</c:v>
                </c:pt>
                <c:pt idx="33">
                  <c:v>1.919553210017155E-4</c:v>
                </c:pt>
                <c:pt idx="34">
                  <c:v>1.200210171013317E-4</c:v>
                </c:pt>
                <c:pt idx="35">
                  <c:v>2.4124562950173971E-3</c:v>
                </c:pt>
                <c:pt idx="36">
                  <c:v>2.2879574155995719E-3</c:v>
                </c:pt>
                <c:pt idx="37">
                  <c:v>2.2602876303468586E-3</c:v>
                </c:pt>
                <c:pt idx="38">
                  <c:v>-9.1774622405910297E-4</c:v>
                </c:pt>
                <c:pt idx="39">
                  <c:v>7.8053265402978878E-4</c:v>
                </c:pt>
                <c:pt idx="40">
                  <c:v>2.1566456089028752E-3</c:v>
                </c:pt>
                <c:pt idx="41">
                  <c:v>2.4236665544964411E-3</c:v>
                </c:pt>
                <c:pt idx="42">
                  <c:v>2.4961628415713982E-3</c:v>
                </c:pt>
                <c:pt idx="43">
                  <c:v>2.712197032230202E-3</c:v>
                </c:pt>
                <c:pt idx="44">
                  <c:v>2.7736897284133463E-3</c:v>
                </c:pt>
                <c:pt idx="45">
                  <c:v>2.970149752609035E-3</c:v>
                </c:pt>
                <c:pt idx="46">
                  <c:v>3.4894475957481918E-3</c:v>
                </c:pt>
                <c:pt idx="47">
                  <c:v>3.675187848825927E-3</c:v>
                </c:pt>
                <c:pt idx="48">
                  <c:v>3.8155142057344328E-3</c:v>
                </c:pt>
                <c:pt idx="49">
                  <c:v>4.4720662403234471E-3</c:v>
                </c:pt>
              </c:numCache>
            </c:numRef>
          </c:yVal>
          <c:smooth val="0"/>
          <c:extLst>
            <c:ext xmlns:c16="http://schemas.microsoft.com/office/drawing/2014/chart" uri="{C3380CC4-5D6E-409C-BE32-E72D297353CC}">
              <c16:uniqueId val="{00000000-14BC-4AAE-95A6-42580DED847D}"/>
            </c:ext>
          </c:extLst>
        </c:ser>
        <c:dLbls>
          <c:showLegendKey val="0"/>
          <c:showVal val="0"/>
          <c:showCatName val="0"/>
          <c:showSerName val="0"/>
          <c:showPercent val="0"/>
          <c:showBubbleSize val="0"/>
        </c:dLbls>
        <c:axId val="139610752"/>
        <c:axId val="139612928"/>
      </c:scatterChart>
      <c:valAx>
        <c:axId val="1396107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612928"/>
        <c:crosses val="autoZero"/>
        <c:crossBetween val="midCat"/>
      </c:valAx>
      <c:valAx>
        <c:axId val="13961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6107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anaerob'!$F$1001:$F$1050</c:f>
              <c:numCache>
                <c:formatCode>0</c:formatCode>
                <c:ptCount val="50"/>
                <c:pt idx="0">
                  <c:v>14.922222222223354</c:v>
                </c:pt>
                <c:pt idx="1">
                  <c:v>30.168055555557657</c:v>
                </c:pt>
                <c:pt idx="2">
                  <c:v>37.288194444445253</c:v>
                </c:pt>
                <c:pt idx="3">
                  <c:v>57.162500000005821</c:v>
                </c:pt>
                <c:pt idx="4">
                  <c:v>76.17361111111677</c:v>
                </c:pt>
                <c:pt idx="5">
                  <c:v>91.001388888893416</c:v>
                </c:pt>
                <c:pt idx="6">
                  <c:v>110.0361111111124</c:v>
                </c:pt>
                <c:pt idx="7">
                  <c:v>124.07222222222481</c:v>
                </c:pt>
                <c:pt idx="8">
                  <c:v>137.94722222222481</c:v>
                </c:pt>
                <c:pt idx="9">
                  <c:v>152.0444444444438</c:v>
                </c:pt>
                <c:pt idx="10">
                  <c:v>165.99444444444816</c:v>
                </c:pt>
                <c:pt idx="11">
                  <c:v>179.94444444444525</c:v>
                </c:pt>
                <c:pt idx="12">
                  <c:v>193.92500000000291</c:v>
                </c:pt>
                <c:pt idx="13">
                  <c:v>207.92152777778392</c:v>
                </c:pt>
                <c:pt idx="14">
                  <c:v>221.99444444444816</c:v>
                </c:pt>
                <c:pt idx="15">
                  <c:v>235.92916666666861</c:v>
                </c:pt>
                <c:pt idx="16">
                  <c:v>277.99722222222772</c:v>
                </c:pt>
                <c:pt idx="17">
                  <c:v>305.95000000000437</c:v>
                </c:pt>
                <c:pt idx="18">
                  <c:v>320.05000000000291</c:v>
                </c:pt>
                <c:pt idx="19">
                  <c:v>404.97083333333285</c:v>
                </c:pt>
                <c:pt idx="20">
                  <c:v>478.00138888889342</c:v>
                </c:pt>
                <c:pt idx="21">
                  <c:v>624.0625</c:v>
                </c:pt>
                <c:pt idx="22">
                  <c:v>651</c:v>
                </c:pt>
                <c:pt idx="23">
                  <c:v>726.97847222222481</c:v>
                </c:pt>
                <c:pt idx="24">
                  <c:v>775.97013888889342</c:v>
                </c:pt>
                <c:pt idx="25">
                  <c:v>812.05208333333576</c:v>
                </c:pt>
                <c:pt idx="26">
                  <c:v>865.9777777777781</c:v>
                </c:pt>
                <c:pt idx="27">
                  <c:v>916.89513888888905</c:v>
                </c:pt>
                <c:pt idx="28">
                  <c:v>970.9375</c:v>
                </c:pt>
                <c:pt idx="29">
                  <c:v>1059.0173611111168</c:v>
                </c:pt>
                <c:pt idx="30">
                  <c:v>1133.0805555555562</c:v>
                </c:pt>
                <c:pt idx="31">
                  <c:v>1202.038888888892</c:v>
                </c:pt>
                <c:pt idx="32">
                  <c:v>1247.1340277777781</c:v>
                </c:pt>
                <c:pt idx="33">
                  <c:v>1274.0833333333358</c:v>
                </c:pt>
                <c:pt idx="34">
                  <c:v>1308.1645833333387</c:v>
                </c:pt>
                <c:pt idx="35">
                  <c:v>2395.1263888888934</c:v>
                </c:pt>
                <c:pt idx="36">
                  <c:v>2493.1493055555547</c:v>
                </c:pt>
                <c:pt idx="37">
                  <c:v>2501.2083333333358</c:v>
                </c:pt>
                <c:pt idx="38">
                  <c:v>2503.9236111111168</c:v>
                </c:pt>
                <c:pt idx="39">
                  <c:v>2508.0222222222219</c:v>
                </c:pt>
                <c:pt idx="40">
                  <c:v>2514.9972222222277</c:v>
                </c:pt>
                <c:pt idx="41">
                  <c:v>2519.9500000000044</c:v>
                </c:pt>
                <c:pt idx="42">
                  <c:v>2529.0145833333372</c:v>
                </c:pt>
                <c:pt idx="43">
                  <c:v>2557.0055555555591</c:v>
                </c:pt>
                <c:pt idx="44">
                  <c:v>2577.965277777781</c:v>
                </c:pt>
                <c:pt idx="45">
                  <c:v>2591.1083333333372</c:v>
                </c:pt>
                <c:pt idx="46">
                  <c:v>2623.9597222222219</c:v>
                </c:pt>
                <c:pt idx="47">
                  <c:v>2664.9770833333387</c:v>
                </c:pt>
                <c:pt idx="48">
                  <c:v>2692.9555555555562</c:v>
                </c:pt>
                <c:pt idx="49">
                  <c:v>2722.0166666666701</c:v>
                </c:pt>
              </c:numCache>
            </c:numRef>
          </c:xVal>
          <c:yVal>
            <c:numRef>
              <c:f>'samples without priming anaerob'!$Z$1001:$Z$1050</c:f>
              <c:numCache>
                <c:formatCode>General</c:formatCode>
                <c:ptCount val="50"/>
                <c:pt idx="1">
                  <c:v>1.4907139093297665E-5</c:v>
                </c:pt>
                <c:pt idx="2">
                  <c:v>1.7630552732217952E-5</c:v>
                </c:pt>
                <c:pt idx="3">
                  <c:v>4.0161061601329666E-5</c:v>
                </c:pt>
                <c:pt idx="4">
                  <c:v>3.5562158705775514E-5</c:v>
                </c:pt>
                <c:pt idx="5">
                  <c:v>3.074380847483777E-5</c:v>
                </c:pt>
                <c:pt idx="6">
                  <c:v>2.6549252981726218E-5</c:v>
                </c:pt>
                <c:pt idx="7">
                  <c:v>1.9360582698640733E-5</c:v>
                </c:pt>
                <c:pt idx="8">
                  <c:v>5.9964638432756604E-6</c:v>
                </c:pt>
                <c:pt idx="9">
                  <c:v>3.3846023908724624E-5</c:v>
                </c:pt>
                <c:pt idx="10">
                  <c:v>7.7627412976668901E-5</c:v>
                </c:pt>
                <c:pt idx="11">
                  <c:v>6.242933131626748E-5</c:v>
                </c:pt>
                <c:pt idx="12">
                  <c:v>2.1857094813288877E-5</c:v>
                </c:pt>
                <c:pt idx="13">
                  <c:v>3.4041560901228063E-6</c:v>
                </c:pt>
                <c:pt idx="14">
                  <c:v>2.7076028402298996E-5</c:v>
                </c:pt>
                <c:pt idx="15">
                  <c:v>5.0008516565042275E-6</c:v>
                </c:pt>
                <c:pt idx="16">
                  <c:v>8.1330866113344153E-6</c:v>
                </c:pt>
                <c:pt idx="17">
                  <c:v>-3.6846098575620101E-6</c:v>
                </c:pt>
                <c:pt idx="18">
                  <c:v>1.139428896048159E-5</c:v>
                </c:pt>
                <c:pt idx="19">
                  <c:v>-1.4152454987814287E-5</c:v>
                </c:pt>
                <c:pt idx="20">
                  <c:v>-1.1979177612815773E-5</c:v>
                </c:pt>
                <c:pt idx="21">
                  <c:v>-5.4953204741260767E-6</c:v>
                </c:pt>
                <c:pt idx="22">
                  <c:v>4.47368991261062E-6</c:v>
                </c:pt>
                <c:pt idx="23">
                  <c:v>7.6132623012132219E-6</c:v>
                </c:pt>
                <c:pt idx="24">
                  <c:v>2.1882787827811302E-6</c:v>
                </c:pt>
                <c:pt idx="25">
                  <c:v>-7.0687248090417446E-6</c:v>
                </c:pt>
                <c:pt idx="26">
                  <c:v>-8.7664643880729827E-6</c:v>
                </c:pt>
                <c:pt idx="27">
                  <c:v>-1.1524222346708779E-5</c:v>
                </c:pt>
                <c:pt idx="28">
                  <c:v>-1.3391893327708416E-6</c:v>
                </c:pt>
                <c:pt idx="29">
                  <c:v>7.6948636563409724E-6</c:v>
                </c:pt>
                <c:pt idx="30">
                  <c:v>7.6296434963356639E-6</c:v>
                </c:pt>
                <c:pt idx="31">
                  <c:v>4.0987562248569856E-6</c:v>
                </c:pt>
                <c:pt idx="32">
                  <c:v>4.1687267483766481E-6</c:v>
                </c:pt>
                <c:pt idx="33">
                  <c:v>6.7154140547965969E-6</c:v>
                </c:pt>
                <c:pt idx="34">
                  <c:v>-4.2537787495153507E-6</c:v>
                </c:pt>
                <c:pt idx="35">
                  <c:v>6.3587428366926775E-8</c:v>
                </c:pt>
                <c:pt idx="36">
                  <c:v>7.682540898050159E-7</c:v>
                </c:pt>
                <c:pt idx="37">
                  <c:v>9.8394196293152044E-7</c:v>
                </c:pt>
                <c:pt idx="38">
                  <c:v>3.1052774726831197E-5</c:v>
                </c:pt>
                <c:pt idx="39">
                  <c:v>7.5895190038702742E-4</c:v>
                </c:pt>
                <c:pt idx="40">
                  <c:v>1.5679856967502081E-3</c:v>
                </c:pt>
                <c:pt idx="41">
                  <c:v>1.3608157808533724E-3</c:v>
                </c:pt>
                <c:pt idx="42">
                  <c:v>8.3541149920804522E-4</c:v>
                </c:pt>
                <c:pt idx="43">
                  <c:v>2.6319015535321072E-4</c:v>
                </c:pt>
                <c:pt idx="44">
                  <c:v>1.3796637307276271E-4</c:v>
                </c:pt>
                <c:pt idx="45">
                  <c:v>9.198770670192201E-5</c:v>
                </c:pt>
                <c:pt idx="46">
                  <c:v>4.9019435431268292E-5</c:v>
                </c:pt>
                <c:pt idx="47">
                  <c:v>2.0462832771238709E-5</c:v>
                </c:pt>
                <c:pt idx="48">
                  <c:v>9.4498792237326298E-6</c:v>
                </c:pt>
                <c:pt idx="49">
                  <c:v>7.7089159801436423E-6</c:v>
                </c:pt>
              </c:numCache>
            </c:numRef>
          </c:yVal>
          <c:smooth val="0"/>
          <c:extLst>
            <c:ext xmlns:c16="http://schemas.microsoft.com/office/drawing/2014/chart" uri="{C3380CC4-5D6E-409C-BE32-E72D297353CC}">
              <c16:uniqueId val="{00000000-663E-400F-9274-093E70B7A8FF}"/>
            </c:ext>
          </c:extLst>
        </c:ser>
        <c:dLbls>
          <c:showLegendKey val="0"/>
          <c:showVal val="0"/>
          <c:showCatName val="0"/>
          <c:showSerName val="0"/>
          <c:showPercent val="0"/>
          <c:showBubbleSize val="0"/>
        </c:dLbls>
        <c:axId val="139649408"/>
        <c:axId val="139651328"/>
      </c:scatterChart>
      <c:valAx>
        <c:axId val="1396494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651328"/>
        <c:crosses val="autoZero"/>
        <c:crossBetween val="midCat"/>
      </c:valAx>
      <c:valAx>
        <c:axId val="1396513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649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anaerob'!$F$1066:$F$1099</c:f>
              <c:numCache>
                <c:formatCode>0</c:formatCode>
                <c:ptCount val="34"/>
                <c:pt idx="0">
                  <c:v>30.202083333329938</c:v>
                </c:pt>
                <c:pt idx="1">
                  <c:v>38.035416666665697</c:v>
                </c:pt>
                <c:pt idx="2">
                  <c:v>57.161805555551837</c:v>
                </c:pt>
                <c:pt idx="3">
                  <c:v>76.882638888884685</c:v>
                </c:pt>
                <c:pt idx="4">
                  <c:v>90.995138888887595</c:v>
                </c:pt>
                <c:pt idx="5">
                  <c:v>110.03055555555329</c:v>
                </c:pt>
                <c:pt idx="6">
                  <c:v>124.06736111110513</c:v>
                </c:pt>
                <c:pt idx="7">
                  <c:v>137.9416666666657</c:v>
                </c:pt>
                <c:pt idx="8">
                  <c:v>152.03611111110513</c:v>
                </c:pt>
                <c:pt idx="9">
                  <c:v>165.98958333332848</c:v>
                </c:pt>
                <c:pt idx="10">
                  <c:v>179.93819444443943</c:v>
                </c:pt>
                <c:pt idx="11">
                  <c:v>193.9194444444438</c:v>
                </c:pt>
                <c:pt idx="12">
                  <c:v>207.91597222221753</c:v>
                </c:pt>
                <c:pt idx="13">
                  <c:v>221.99027777777519</c:v>
                </c:pt>
                <c:pt idx="14">
                  <c:v>235.92291666666279</c:v>
                </c:pt>
                <c:pt idx="15">
                  <c:v>277.9909722222219</c:v>
                </c:pt>
                <c:pt idx="16">
                  <c:v>305.94374999999854</c:v>
                </c:pt>
                <c:pt idx="17">
                  <c:v>320.0444444444438</c:v>
                </c:pt>
                <c:pt idx="18">
                  <c:v>404.99652777777374</c:v>
                </c:pt>
                <c:pt idx="19">
                  <c:v>477.99722222222044</c:v>
                </c:pt>
                <c:pt idx="20">
                  <c:v>624.05624999999418</c:v>
                </c:pt>
                <c:pt idx="21">
                  <c:v>651.05069444444234</c:v>
                </c:pt>
                <c:pt idx="22">
                  <c:v>726.9909722222219</c:v>
                </c:pt>
                <c:pt idx="23">
                  <c:v>775.96527777777374</c:v>
                </c:pt>
                <c:pt idx="24">
                  <c:v>812.04722222221608</c:v>
                </c:pt>
                <c:pt idx="25">
                  <c:v>865.97222222221899</c:v>
                </c:pt>
                <c:pt idx="26">
                  <c:v>916.89027777777665</c:v>
                </c:pt>
                <c:pt idx="27">
                  <c:v>970.93194444444089</c:v>
                </c:pt>
                <c:pt idx="28">
                  <c:v>1059.0118055555504</c:v>
                </c:pt>
                <c:pt idx="29">
                  <c:v>1133.0749999999971</c:v>
                </c:pt>
                <c:pt idx="30">
                  <c:v>1202.0333333333328</c:v>
                </c:pt>
                <c:pt idx="31">
                  <c:v>1247.1291666666657</c:v>
                </c:pt>
                <c:pt idx="32">
                  <c:v>1274.1013888888847</c:v>
                </c:pt>
                <c:pt idx="33">
                  <c:v>1308.1604166666657</c:v>
                </c:pt>
              </c:numCache>
            </c:numRef>
          </c:xVal>
          <c:yVal>
            <c:numRef>
              <c:f>'samples without priming anaerob'!$Z$1066:$Z$1099</c:f>
              <c:numCache>
                <c:formatCode>General</c:formatCode>
                <c:ptCount val="34"/>
                <c:pt idx="0">
                  <c:v>-1.0992421828404959E-5</c:v>
                </c:pt>
                <c:pt idx="1">
                  <c:v>-4.0615033922618725E-6</c:v>
                </c:pt>
                <c:pt idx="2">
                  <c:v>3.4645280851633648E-5</c:v>
                </c:pt>
                <c:pt idx="3">
                  <c:v>4.5152837761090173E-5</c:v>
                </c:pt>
                <c:pt idx="4">
                  <c:v>2.3113089975610926E-5</c:v>
                </c:pt>
                <c:pt idx="5">
                  <c:v>-7.0862033090977239E-7</c:v>
                </c:pt>
                <c:pt idx="6">
                  <c:v>5.9601311146706535E-6</c:v>
                </c:pt>
                <c:pt idx="7">
                  <c:v>1.4539708480593207E-5</c:v>
                </c:pt>
                <c:pt idx="8">
                  <c:v>3.2108050088389601E-6</c:v>
                </c:pt>
                <c:pt idx="9">
                  <c:v>-6.2943719582441705E-7</c:v>
                </c:pt>
                <c:pt idx="10">
                  <c:v>2.1193317019726448E-5</c:v>
                </c:pt>
                <c:pt idx="11">
                  <c:v>1.5769362617547511E-5</c:v>
                </c:pt>
                <c:pt idx="12">
                  <c:v>-1.3422330752092132E-6</c:v>
                </c:pt>
                <c:pt idx="13">
                  <c:v>4.6279332530895284E-6</c:v>
                </c:pt>
                <c:pt idx="14">
                  <c:v>1.5553263113558866E-5</c:v>
                </c:pt>
                <c:pt idx="15">
                  <c:v>1.2106990490447346E-5</c:v>
                </c:pt>
                <c:pt idx="16">
                  <c:v>4.3233687551800549E-6</c:v>
                </c:pt>
                <c:pt idx="17">
                  <c:v>1.7388153608776171E-5</c:v>
                </c:pt>
                <c:pt idx="18">
                  <c:v>-1.5196235841691325E-5</c:v>
                </c:pt>
                <c:pt idx="19">
                  <c:v>-1.522800460702318E-5</c:v>
                </c:pt>
                <c:pt idx="20">
                  <c:v>-1.5897625424162878E-6</c:v>
                </c:pt>
                <c:pt idx="21">
                  <c:v>1.2123645713239443E-5</c:v>
                </c:pt>
                <c:pt idx="22">
                  <c:v>3.5715131314838953E-5</c:v>
                </c:pt>
                <c:pt idx="23">
                  <c:v>8.2720326999730103E-5</c:v>
                </c:pt>
                <c:pt idx="24">
                  <c:v>1.0024541128538289E-4</c:v>
                </c:pt>
                <c:pt idx="25">
                  <c:v>1.6555610432704098E-4</c:v>
                </c:pt>
                <c:pt idx="26">
                  <c:v>2.0635629862038654E-4</c:v>
                </c:pt>
                <c:pt idx="27">
                  <c:v>4.5861824938889906E-4</c:v>
                </c:pt>
                <c:pt idx="28">
                  <c:v>8.1589273979267192E-4</c:v>
                </c:pt>
                <c:pt idx="29">
                  <c:v>1.0458936174926451E-3</c:v>
                </c:pt>
                <c:pt idx="30">
                  <c:v>1.12796127918123E-3</c:v>
                </c:pt>
                <c:pt idx="31">
                  <c:v>1.2038075057258786E-3</c:v>
                </c:pt>
                <c:pt idx="32">
                  <c:v>1.2434984676674855E-3</c:v>
                </c:pt>
                <c:pt idx="33">
                  <c:v>9.1678546412928517E-4</c:v>
                </c:pt>
              </c:numCache>
            </c:numRef>
          </c:yVal>
          <c:smooth val="0"/>
          <c:extLst>
            <c:ext xmlns:c16="http://schemas.microsoft.com/office/drawing/2014/chart" uri="{C3380CC4-5D6E-409C-BE32-E72D297353CC}">
              <c16:uniqueId val="{00000000-8591-41CA-A944-22D8A0DF25C9}"/>
            </c:ext>
          </c:extLst>
        </c:ser>
        <c:dLbls>
          <c:showLegendKey val="0"/>
          <c:showVal val="0"/>
          <c:showCatName val="0"/>
          <c:showSerName val="0"/>
          <c:showPercent val="0"/>
          <c:showBubbleSize val="0"/>
        </c:dLbls>
        <c:axId val="139745152"/>
        <c:axId val="139751424"/>
      </c:scatterChart>
      <c:valAx>
        <c:axId val="1397451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751424"/>
        <c:crosses val="autoZero"/>
        <c:crossBetween val="midCat"/>
      </c:valAx>
      <c:valAx>
        <c:axId val="13975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745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anaerob'!$F$1130:$F$1167</c:f>
              <c:numCache>
                <c:formatCode>0</c:formatCode>
                <c:ptCount val="38"/>
                <c:pt idx="0">
                  <c:v>30.202083333329938</c:v>
                </c:pt>
                <c:pt idx="1">
                  <c:v>38.035416666665697</c:v>
                </c:pt>
                <c:pt idx="2">
                  <c:v>57.165277777778101</c:v>
                </c:pt>
                <c:pt idx="3">
                  <c:v>76.893749999995634</c:v>
                </c:pt>
                <c:pt idx="4">
                  <c:v>90.995833333334303</c:v>
                </c:pt>
                <c:pt idx="5">
                  <c:v>110.03055555555329</c:v>
                </c:pt>
                <c:pt idx="6">
                  <c:v>124.06805555555184</c:v>
                </c:pt>
                <c:pt idx="7">
                  <c:v>137.94513888888469</c:v>
                </c:pt>
                <c:pt idx="8">
                  <c:v>152.0361111111124</c:v>
                </c:pt>
                <c:pt idx="9">
                  <c:v>165.98958333332848</c:v>
                </c:pt>
                <c:pt idx="10">
                  <c:v>179.93819444443943</c:v>
                </c:pt>
                <c:pt idx="11">
                  <c:v>193.92013888888323</c:v>
                </c:pt>
                <c:pt idx="12">
                  <c:v>207.91597222221753</c:v>
                </c:pt>
                <c:pt idx="13">
                  <c:v>221.9909722222219</c:v>
                </c:pt>
                <c:pt idx="14">
                  <c:v>235.92361111110949</c:v>
                </c:pt>
                <c:pt idx="15">
                  <c:v>277.99166666666133</c:v>
                </c:pt>
                <c:pt idx="16">
                  <c:v>306.07361111111095</c:v>
                </c:pt>
                <c:pt idx="17">
                  <c:v>320.0444444444438</c:v>
                </c:pt>
                <c:pt idx="18">
                  <c:v>404.99652777777374</c:v>
                </c:pt>
                <c:pt idx="19">
                  <c:v>477.99722222222044</c:v>
                </c:pt>
                <c:pt idx="20">
                  <c:v>624.06041666666715</c:v>
                </c:pt>
                <c:pt idx="21">
                  <c:v>651.05069444444234</c:v>
                </c:pt>
                <c:pt idx="22">
                  <c:v>726.9909722222219</c:v>
                </c:pt>
                <c:pt idx="23">
                  <c:v>775.96527777777374</c:v>
                </c:pt>
                <c:pt idx="24">
                  <c:v>812.04722222222335</c:v>
                </c:pt>
                <c:pt idx="25">
                  <c:v>865.9729166666657</c:v>
                </c:pt>
                <c:pt idx="26">
                  <c:v>916.89097222222335</c:v>
                </c:pt>
                <c:pt idx="27">
                  <c:v>970.93819444443943</c:v>
                </c:pt>
                <c:pt idx="28">
                  <c:v>1059.0124999999971</c:v>
                </c:pt>
                <c:pt idx="29">
                  <c:v>1133.0756944444438</c:v>
                </c:pt>
                <c:pt idx="30">
                  <c:v>1202.0340277777723</c:v>
                </c:pt>
                <c:pt idx="31">
                  <c:v>1247.1312499999985</c:v>
                </c:pt>
                <c:pt idx="32">
                  <c:v>1274.1013888888847</c:v>
                </c:pt>
                <c:pt idx="33">
                  <c:v>1308.159722222219</c:v>
                </c:pt>
                <c:pt idx="34">
                  <c:v>2395.1409722222234</c:v>
                </c:pt>
                <c:pt idx="35">
                  <c:v>2493.1423611111095</c:v>
                </c:pt>
                <c:pt idx="36">
                  <c:v>2597.0263888888876</c:v>
                </c:pt>
                <c:pt idx="37">
                  <c:v>2728.9812499999971</c:v>
                </c:pt>
              </c:numCache>
            </c:numRef>
          </c:xVal>
          <c:yVal>
            <c:numRef>
              <c:f>'samples without priming anaerob'!$Z$1130:$Z$1167</c:f>
              <c:numCache>
                <c:formatCode>General</c:formatCode>
                <c:ptCount val="38"/>
                <c:pt idx="0">
                  <c:v>-1.3797087149419007E-5</c:v>
                </c:pt>
                <c:pt idx="1">
                  <c:v>-1.0964313480217572E-5</c:v>
                </c:pt>
                <c:pt idx="2">
                  <c:v>2.4200961712485048E-5</c:v>
                </c:pt>
                <c:pt idx="3">
                  <c:v>6.4821588734371362E-5</c:v>
                </c:pt>
                <c:pt idx="4">
                  <c:v>3.2944349260550197E-5</c:v>
                </c:pt>
                <c:pt idx="5">
                  <c:v>9.092284640287618E-6</c:v>
                </c:pt>
                <c:pt idx="6">
                  <c:v>9.8316850061698101E-6</c:v>
                </c:pt>
                <c:pt idx="7">
                  <c:v>2.0232897609107094E-5</c:v>
                </c:pt>
                <c:pt idx="8">
                  <c:v>-9.2702831458143249E-6</c:v>
                </c:pt>
                <c:pt idx="9">
                  <c:v>-2.9331003699427328E-5</c:v>
                </c:pt>
                <c:pt idx="10">
                  <c:v>-1.3011828932191091E-5</c:v>
                </c:pt>
                <c:pt idx="11">
                  <c:v>1.0940915326737162E-5</c:v>
                </c:pt>
                <c:pt idx="12">
                  <c:v>1.2943198844280339E-5</c:v>
                </c:pt>
                <c:pt idx="13">
                  <c:v>2.8579803380313116E-5</c:v>
                </c:pt>
                <c:pt idx="14">
                  <c:v>1.1099845516410899E-5</c:v>
                </c:pt>
                <c:pt idx="15">
                  <c:v>1.0348612576571965E-5</c:v>
                </c:pt>
                <c:pt idx="16">
                  <c:v>1.9275516693098847E-7</c:v>
                </c:pt>
                <c:pt idx="17">
                  <c:v>1.997553463720183E-6</c:v>
                </c:pt>
                <c:pt idx="18">
                  <c:v>-1.4314403266780677E-5</c:v>
                </c:pt>
                <c:pt idx="19">
                  <c:v>-1.1412168472479713E-5</c:v>
                </c:pt>
                <c:pt idx="20">
                  <c:v>-1.5302812283403997E-6</c:v>
                </c:pt>
                <c:pt idx="21">
                  <c:v>7.8114917983456578E-6</c:v>
                </c:pt>
                <c:pt idx="22">
                  <c:v>1.5143821277970385E-5</c:v>
                </c:pt>
                <c:pt idx="23">
                  <c:v>1.2030161011163473E-5</c:v>
                </c:pt>
                <c:pt idx="24">
                  <c:v>9.0866444018948122E-7</c:v>
                </c:pt>
                <c:pt idx="25">
                  <c:v>3.1298140179664803E-5</c:v>
                </c:pt>
                <c:pt idx="26">
                  <c:v>1.1519047685515936E-4</c:v>
                </c:pt>
                <c:pt idx="27">
                  <c:v>2.4306573081684011E-4</c:v>
                </c:pt>
                <c:pt idx="28">
                  <c:v>4.8573753571999915E-4</c:v>
                </c:pt>
                <c:pt idx="29">
                  <c:v>8.161756921795804E-4</c:v>
                </c:pt>
                <c:pt idx="30">
                  <c:v>1.3682644455106443E-3</c:v>
                </c:pt>
                <c:pt idx="31">
                  <c:v>2.117769967691877E-3</c:v>
                </c:pt>
                <c:pt idx="32">
                  <c:v>2.7236945754699131E-3</c:v>
                </c:pt>
                <c:pt idx="33">
                  <c:v>2.1757131219878084E-3</c:v>
                </c:pt>
                <c:pt idx="34">
                  <c:v>2.2622494577525069E-2</c:v>
                </c:pt>
                <c:pt idx="35">
                  <c:v>2.0144989950705811E-2</c:v>
                </c:pt>
                <c:pt idx="36">
                  <c:v>2.066740036721813E-2</c:v>
                </c:pt>
                <c:pt idx="37">
                  <c:v>2.1371645442444392E-2</c:v>
                </c:pt>
              </c:numCache>
            </c:numRef>
          </c:yVal>
          <c:smooth val="0"/>
          <c:extLst>
            <c:ext xmlns:c16="http://schemas.microsoft.com/office/drawing/2014/chart" uri="{C3380CC4-5D6E-409C-BE32-E72D297353CC}">
              <c16:uniqueId val="{00000000-479C-4982-8954-5FBAA39AC79D}"/>
            </c:ext>
          </c:extLst>
        </c:ser>
        <c:dLbls>
          <c:showLegendKey val="0"/>
          <c:showVal val="0"/>
          <c:showCatName val="0"/>
          <c:showSerName val="0"/>
          <c:showPercent val="0"/>
          <c:showBubbleSize val="0"/>
        </c:dLbls>
        <c:axId val="139775360"/>
        <c:axId val="139793920"/>
      </c:scatterChart>
      <c:valAx>
        <c:axId val="1397753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793920"/>
        <c:crosses val="autoZero"/>
        <c:crossBetween val="midCat"/>
      </c:valAx>
      <c:valAx>
        <c:axId val="13979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7753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anaerob'!$F$1180:$F$1228</c:f>
              <c:numCache>
                <c:formatCode>0</c:formatCode>
                <c:ptCount val="49"/>
                <c:pt idx="0">
                  <c:v>30.196527777778101</c:v>
                </c:pt>
                <c:pt idx="1">
                  <c:v>38.02986111111386</c:v>
                </c:pt>
                <c:pt idx="2">
                  <c:v>57.859722222223354</c:v>
                </c:pt>
                <c:pt idx="3">
                  <c:v>76.874305555560568</c:v>
                </c:pt>
                <c:pt idx="4">
                  <c:v>90.981944444443798</c:v>
                </c:pt>
                <c:pt idx="5">
                  <c:v>110.01875000000291</c:v>
                </c:pt>
                <c:pt idx="6">
                  <c:v>124.05625000000146</c:v>
                </c:pt>
                <c:pt idx="7">
                  <c:v>137.9326388888876</c:v>
                </c:pt>
                <c:pt idx="8">
                  <c:v>152.02430555555475</c:v>
                </c:pt>
                <c:pt idx="9">
                  <c:v>165.97847222222481</c:v>
                </c:pt>
                <c:pt idx="10">
                  <c:v>179.92361111110949</c:v>
                </c:pt>
                <c:pt idx="11">
                  <c:v>193.90763888889342</c:v>
                </c:pt>
                <c:pt idx="12">
                  <c:v>207.90416666666715</c:v>
                </c:pt>
                <c:pt idx="13">
                  <c:v>221.97916666667152</c:v>
                </c:pt>
                <c:pt idx="14">
                  <c:v>235.9111111111124</c:v>
                </c:pt>
                <c:pt idx="15">
                  <c:v>277.98125000000437</c:v>
                </c:pt>
                <c:pt idx="16">
                  <c:v>305.93194444444816</c:v>
                </c:pt>
                <c:pt idx="17">
                  <c:v>320.03263888889342</c:v>
                </c:pt>
                <c:pt idx="18">
                  <c:v>405.0180555555562</c:v>
                </c:pt>
                <c:pt idx="19">
                  <c:v>477.98333333333721</c:v>
                </c:pt>
                <c:pt idx="20">
                  <c:v>624.04166666667152</c:v>
                </c:pt>
                <c:pt idx="21">
                  <c:v>651.0361111111124</c:v>
                </c:pt>
                <c:pt idx="22">
                  <c:v>726.97638888889196</c:v>
                </c:pt>
                <c:pt idx="23">
                  <c:v>775.95277777777665</c:v>
                </c:pt>
                <c:pt idx="24">
                  <c:v>812.03263888889342</c:v>
                </c:pt>
                <c:pt idx="25">
                  <c:v>865.95763888888905</c:v>
                </c:pt>
                <c:pt idx="26">
                  <c:v>916.87638888889342</c:v>
                </c:pt>
                <c:pt idx="27">
                  <c:v>970.9243055555562</c:v>
                </c:pt>
                <c:pt idx="28">
                  <c:v>1058.9979166666672</c:v>
                </c:pt>
                <c:pt idx="29">
                  <c:v>1133.0611111111139</c:v>
                </c:pt>
                <c:pt idx="30">
                  <c:v>1202.0201388888891</c:v>
                </c:pt>
                <c:pt idx="31">
                  <c:v>1247.1180555555547</c:v>
                </c:pt>
                <c:pt idx="32">
                  <c:v>1274.0875000000015</c:v>
                </c:pt>
                <c:pt idx="33">
                  <c:v>1308.1451388888891</c:v>
                </c:pt>
                <c:pt idx="34">
                  <c:v>2395.1347222222248</c:v>
                </c:pt>
                <c:pt idx="35">
                  <c:v>2493.1277777777796</c:v>
                </c:pt>
                <c:pt idx="36">
                  <c:v>2501.1833333333343</c:v>
                </c:pt>
                <c:pt idx="37">
                  <c:v>2503.8986111111153</c:v>
                </c:pt>
                <c:pt idx="38">
                  <c:v>2508.0020833333328</c:v>
                </c:pt>
                <c:pt idx="39">
                  <c:v>2514.9736111111124</c:v>
                </c:pt>
                <c:pt idx="40">
                  <c:v>2519.9284722222219</c:v>
                </c:pt>
                <c:pt idx="41">
                  <c:v>2528.9923611111153</c:v>
                </c:pt>
                <c:pt idx="42">
                  <c:v>2556.9847222222234</c:v>
                </c:pt>
                <c:pt idx="43">
                  <c:v>2577.9493055555577</c:v>
                </c:pt>
                <c:pt idx="44">
                  <c:v>2591.0875000000015</c:v>
                </c:pt>
                <c:pt idx="45">
                  <c:v>2623.9388888888934</c:v>
                </c:pt>
                <c:pt idx="46">
                  <c:v>2664.9569444444496</c:v>
                </c:pt>
                <c:pt idx="47">
                  <c:v>2692.934027777781</c:v>
                </c:pt>
                <c:pt idx="48">
                  <c:v>2721.9958333333343</c:v>
                </c:pt>
              </c:numCache>
            </c:numRef>
          </c:xVal>
          <c:yVal>
            <c:numRef>
              <c:f>'samples without priming anaerob'!$Z$1180:$Z$1228</c:f>
              <c:numCache>
                <c:formatCode>General</c:formatCode>
                <c:ptCount val="49"/>
                <c:pt idx="0">
                  <c:v>-1.0197298128880484E-5</c:v>
                </c:pt>
                <c:pt idx="1">
                  <c:v>-1.0601611463815745E-5</c:v>
                </c:pt>
                <c:pt idx="2">
                  <c:v>3.0295355799431269E-5</c:v>
                </c:pt>
                <c:pt idx="3">
                  <c:v>7.699078076613628E-5</c:v>
                </c:pt>
                <c:pt idx="4">
                  <c:v>4.9732365934673674E-5</c:v>
                </c:pt>
                <c:pt idx="5">
                  <c:v>6.1252743373378882E-6</c:v>
                </c:pt>
                <c:pt idx="6">
                  <c:v>-2.5465187026219331E-5</c:v>
                </c:pt>
                <c:pt idx="7">
                  <c:v>-5.0485680713931844E-6</c:v>
                </c:pt>
                <c:pt idx="8">
                  <c:v>-8.2928458768834939E-6</c:v>
                </c:pt>
                <c:pt idx="9">
                  <c:v>-1.2187486149126624E-6</c:v>
                </c:pt>
                <c:pt idx="10">
                  <c:v>2.7785592850545434E-6</c:v>
                </c:pt>
                <c:pt idx="11">
                  <c:v>3.0924202976261433E-6</c:v>
                </c:pt>
                <c:pt idx="12">
                  <c:v>-5.4689438792402769E-6</c:v>
                </c:pt>
                <c:pt idx="13">
                  <c:v>1.9495373775854135E-5</c:v>
                </c:pt>
                <c:pt idx="14">
                  <c:v>1.7386375555253311E-5</c:v>
                </c:pt>
                <c:pt idx="15">
                  <c:v>1.8328001177470012E-5</c:v>
                </c:pt>
                <c:pt idx="16">
                  <c:v>-1.2054085242133146E-6</c:v>
                </c:pt>
                <c:pt idx="17">
                  <c:v>7.8547109477302944E-6</c:v>
                </c:pt>
                <c:pt idx="18">
                  <c:v>-1.1986231989107481E-5</c:v>
                </c:pt>
                <c:pt idx="19">
                  <c:v>-9.2670440744254731E-6</c:v>
                </c:pt>
                <c:pt idx="20">
                  <c:v>-5.2916244927758227E-6</c:v>
                </c:pt>
                <c:pt idx="21">
                  <c:v>4.5788859615000934E-7</c:v>
                </c:pt>
                <c:pt idx="22">
                  <c:v>4.7517586549566891E-6</c:v>
                </c:pt>
                <c:pt idx="23">
                  <c:v>2.0100842407638252E-5</c:v>
                </c:pt>
                <c:pt idx="24">
                  <c:v>6.7104279429658735E-6</c:v>
                </c:pt>
                <c:pt idx="25">
                  <c:v>-1.4159298383155989E-5</c:v>
                </c:pt>
                <c:pt idx="26">
                  <c:v>-2.081873464660131E-5</c:v>
                </c:pt>
                <c:pt idx="27">
                  <c:v>-9.5029774392855754E-7</c:v>
                </c:pt>
                <c:pt idx="28">
                  <c:v>3.7495750807088538E-6</c:v>
                </c:pt>
                <c:pt idx="29">
                  <c:v>3.0616014898384494E-6</c:v>
                </c:pt>
                <c:pt idx="30">
                  <c:v>6.6996645433805171E-6</c:v>
                </c:pt>
                <c:pt idx="31">
                  <c:v>1.0168610917776379E-5</c:v>
                </c:pt>
                <c:pt idx="32">
                  <c:v>1.2474005547640192E-5</c:v>
                </c:pt>
                <c:pt idx="33">
                  <c:v>1.2632647304318892E-6</c:v>
                </c:pt>
                <c:pt idx="34">
                  <c:v>1.0200830392145066E-3</c:v>
                </c:pt>
                <c:pt idx="35">
                  <c:v>9.5918778686316384E-4</c:v>
                </c:pt>
                <c:pt idx="36">
                  <c:v>9.4424041839906425E-4</c:v>
                </c:pt>
                <c:pt idx="37">
                  <c:v>-5.7718562047509526E-4</c:v>
                </c:pt>
                <c:pt idx="38">
                  <c:v>3.9555575909960349E-5</c:v>
                </c:pt>
                <c:pt idx="39">
                  <c:v>2.9209330226960219E-5</c:v>
                </c:pt>
                <c:pt idx="40">
                  <c:v>2.5569313229485645E-5</c:v>
                </c:pt>
                <c:pt idx="41">
                  <c:v>2.313398250553112E-5</c:v>
                </c:pt>
                <c:pt idx="42">
                  <c:v>5.5575223892950968E-5</c:v>
                </c:pt>
                <c:pt idx="43">
                  <c:v>8.1621053246977977E-5</c:v>
                </c:pt>
                <c:pt idx="44">
                  <c:v>1.0914109039260603E-4</c:v>
                </c:pt>
                <c:pt idx="45">
                  <c:v>1.5578715293738135E-4</c:v>
                </c:pt>
                <c:pt idx="46">
                  <c:v>1.7847203633257911E-4</c:v>
                </c:pt>
                <c:pt idx="47">
                  <c:v>2.0742526589663309E-4</c:v>
                </c:pt>
                <c:pt idx="48">
                  <c:v>2.5805253120690414E-4</c:v>
                </c:pt>
              </c:numCache>
            </c:numRef>
          </c:yVal>
          <c:smooth val="0"/>
          <c:extLst>
            <c:ext xmlns:c16="http://schemas.microsoft.com/office/drawing/2014/chart" uri="{C3380CC4-5D6E-409C-BE32-E72D297353CC}">
              <c16:uniqueId val="{00000000-E370-4EC3-AC4B-86982E6A635E}"/>
            </c:ext>
          </c:extLst>
        </c:ser>
        <c:dLbls>
          <c:showLegendKey val="0"/>
          <c:showVal val="0"/>
          <c:showCatName val="0"/>
          <c:showSerName val="0"/>
          <c:showPercent val="0"/>
          <c:showBubbleSize val="0"/>
        </c:dLbls>
        <c:axId val="139818112"/>
        <c:axId val="139820032"/>
      </c:scatterChart>
      <c:valAx>
        <c:axId val="1398181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820032"/>
        <c:crosses val="autoZero"/>
        <c:crossBetween val="midCat"/>
      </c:valAx>
      <c:valAx>
        <c:axId val="1398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8181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anaerob'!$F$1243:$F$1291</c:f>
              <c:numCache>
                <c:formatCode>0</c:formatCode>
                <c:ptCount val="49"/>
                <c:pt idx="0">
                  <c:v>30.195138888884685</c:v>
                </c:pt>
                <c:pt idx="1">
                  <c:v>38.028472222220444</c:v>
                </c:pt>
                <c:pt idx="2">
                  <c:v>57.864583333328483</c:v>
                </c:pt>
                <c:pt idx="3">
                  <c:v>76.878472222218988</c:v>
                </c:pt>
                <c:pt idx="4">
                  <c:v>90.983333333329938</c:v>
                </c:pt>
                <c:pt idx="5">
                  <c:v>110.0180555555562</c:v>
                </c:pt>
                <c:pt idx="6">
                  <c:v>124.05555555555475</c:v>
                </c:pt>
                <c:pt idx="7">
                  <c:v>137.93194444444089</c:v>
                </c:pt>
                <c:pt idx="8">
                  <c:v>152.02361111110804</c:v>
                </c:pt>
                <c:pt idx="9">
                  <c:v>165.9777777777781</c:v>
                </c:pt>
                <c:pt idx="10">
                  <c:v>179.92291666666279</c:v>
                </c:pt>
                <c:pt idx="11">
                  <c:v>193.90625</c:v>
                </c:pt>
                <c:pt idx="12">
                  <c:v>207.90277777777374</c:v>
                </c:pt>
                <c:pt idx="13">
                  <c:v>221.9777777777781</c:v>
                </c:pt>
                <c:pt idx="14">
                  <c:v>235.9104166666657</c:v>
                </c:pt>
                <c:pt idx="15">
                  <c:v>277.98124999999709</c:v>
                </c:pt>
                <c:pt idx="16">
                  <c:v>305.93124999999418</c:v>
                </c:pt>
                <c:pt idx="17">
                  <c:v>320.03194444443943</c:v>
                </c:pt>
                <c:pt idx="18">
                  <c:v>405.01666666666279</c:v>
                </c:pt>
                <c:pt idx="19">
                  <c:v>477.9819444444438</c:v>
                </c:pt>
                <c:pt idx="20">
                  <c:v>624.04236111111095</c:v>
                </c:pt>
                <c:pt idx="21">
                  <c:v>651.03402777777228</c:v>
                </c:pt>
                <c:pt idx="22">
                  <c:v>726.97499999999854</c:v>
                </c:pt>
                <c:pt idx="23">
                  <c:v>775.95138888888323</c:v>
                </c:pt>
                <c:pt idx="24">
                  <c:v>812.03055555555329</c:v>
                </c:pt>
                <c:pt idx="25">
                  <c:v>865.95624999999563</c:v>
                </c:pt>
                <c:pt idx="26">
                  <c:v>916.87569444443943</c:v>
                </c:pt>
                <c:pt idx="27">
                  <c:v>970.92291666666279</c:v>
                </c:pt>
                <c:pt idx="28">
                  <c:v>1058.9965277777737</c:v>
                </c:pt>
                <c:pt idx="29">
                  <c:v>1133.0597222222204</c:v>
                </c:pt>
                <c:pt idx="30">
                  <c:v>1202.0187499999956</c:v>
                </c:pt>
                <c:pt idx="31">
                  <c:v>1247.1166666666613</c:v>
                </c:pt>
                <c:pt idx="32">
                  <c:v>1274.0854166666613</c:v>
                </c:pt>
                <c:pt idx="33">
                  <c:v>1308.1437499999956</c:v>
                </c:pt>
                <c:pt idx="34">
                  <c:v>2395.1333333333314</c:v>
                </c:pt>
                <c:pt idx="35">
                  <c:v>2493.1263888888861</c:v>
                </c:pt>
                <c:pt idx="36">
                  <c:v>2501.179861111108</c:v>
                </c:pt>
                <c:pt idx="37">
                  <c:v>2503.8972222222219</c:v>
                </c:pt>
                <c:pt idx="38">
                  <c:v>2508.0006944444394</c:v>
                </c:pt>
                <c:pt idx="39">
                  <c:v>2514.9701388888861</c:v>
                </c:pt>
                <c:pt idx="40">
                  <c:v>2519.9270833333285</c:v>
                </c:pt>
                <c:pt idx="41">
                  <c:v>2528.9909722222219</c:v>
                </c:pt>
                <c:pt idx="42">
                  <c:v>2556.9833333333299</c:v>
                </c:pt>
                <c:pt idx="43">
                  <c:v>2577.9479166666642</c:v>
                </c:pt>
                <c:pt idx="44">
                  <c:v>2591.0868055555547</c:v>
                </c:pt>
                <c:pt idx="45">
                  <c:v>2623.9375</c:v>
                </c:pt>
                <c:pt idx="46">
                  <c:v>2664.9555555555562</c:v>
                </c:pt>
                <c:pt idx="47">
                  <c:v>2692.9326388888876</c:v>
                </c:pt>
                <c:pt idx="48">
                  <c:v>2721.9944444444409</c:v>
                </c:pt>
              </c:numCache>
            </c:numRef>
          </c:xVal>
          <c:yVal>
            <c:numRef>
              <c:f>'samples without priming anaerob'!$Z$1243:$Z$1291</c:f>
              <c:numCache>
                <c:formatCode>General</c:formatCode>
                <c:ptCount val="49"/>
                <c:pt idx="0">
                  <c:v>-8.9954000150494871E-6</c:v>
                </c:pt>
                <c:pt idx="1">
                  <c:v>-2.6086279537571886E-6</c:v>
                </c:pt>
                <c:pt idx="2">
                  <c:v>-9.1448550215206725E-6</c:v>
                </c:pt>
                <c:pt idx="3">
                  <c:v>-4.003780345681426E-6</c:v>
                </c:pt>
                <c:pt idx="4">
                  <c:v>-3.493708033520724E-6</c:v>
                </c:pt>
                <c:pt idx="5">
                  <c:v>2.1678193125100261E-5</c:v>
                </c:pt>
                <c:pt idx="6">
                  <c:v>9.0909186678594146E-6</c:v>
                </c:pt>
                <c:pt idx="7">
                  <c:v>-5.544193957545187E-6</c:v>
                </c:pt>
                <c:pt idx="8">
                  <c:v>-2.5839651160574403E-5</c:v>
                </c:pt>
                <c:pt idx="9">
                  <c:v>0</c:v>
                </c:pt>
                <c:pt idx="10">
                  <c:v>0</c:v>
                </c:pt>
                <c:pt idx="11">
                  <c:v>0</c:v>
                </c:pt>
                <c:pt idx="12">
                  <c:v>0</c:v>
                </c:pt>
                <c:pt idx="13">
                  <c:v>0</c:v>
                </c:pt>
                <c:pt idx="14">
                  <c:v>2.13087614446631E-5</c:v>
                </c:pt>
                <c:pt idx="15">
                  <c:v>9.3812524842447351E-8</c:v>
                </c:pt>
                <c:pt idx="16">
                  <c:v>-5.3865087903791115E-6</c:v>
                </c:pt>
                <c:pt idx="17">
                  <c:v>-1.1767461283004479E-5</c:v>
                </c:pt>
                <c:pt idx="18">
                  <c:v>0</c:v>
                </c:pt>
                <c:pt idx="19">
                  <c:v>0</c:v>
                </c:pt>
                <c:pt idx="20">
                  <c:v>0</c:v>
                </c:pt>
                <c:pt idx="21">
                  <c:v>0</c:v>
                </c:pt>
                <c:pt idx="22">
                  <c:v>4.1935063934429207E-6</c:v>
                </c:pt>
                <c:pt idx="23">
                  <c:v>1.6382383567973116E-5</c:v>
                </c:pt>
                <c:pt idx="24">
                  <c:v>5.3343258931217209E-6</c:v>
                </c:pt>
                <c:pt idx="25">
                  <c:v>-1.248658259009952E-5</c:v>
                </c:pt>
                <c:pt idx="26">
                  <c:v>-1.3964075517523779E-5</c:v>
                </c:pt>
                <c:pt idx="27">
                  <c:v>2.324900701202668E-7</c:v>
                </c:pt>
                <c:pt idx="28">
                  <c:v>5.4147903597754991E-8</c:v>
                </c:pt>
                <c:pt idx="29">
                  <c:v>6.4836900177725162E-7</c:v>
                </c:pt>
                <c:pt idx="30">
                  <c:v>2.8493649479827761E-6</c:v>
                </c:pt>
                <c:pt idx="31">
                  <c:v>5.9920030220095864E-6</c:v>
                </c:pt>
                <c:pt idx="32">
                  <c:v>4.5964484168108723E-6</c:v>
                </c:pt>
                <c:pt idx="33">
                  <c:v>-5.3389004708713786E-7</c:v>
                </c:pt>
                <c:pt idx="34">
                  <c:v>-8.1172998414948723E-8</c:v>
                </c:pt>
                <c:pt idx="35">
                  <c:v>2.4482487627237429E-7</c:v>
                </c:pt>
                <c:pt idx="36">
                  <c:v>3.6538249533129942E-7</c:v>
                </c:pt>
                <c:pt idx="37">
                  <c:v>5.8071245090432543E-6</c:v>
                </c:pt>
                <c:pt idx="38">
                  <c:v>1.625751741446789E-5</c:v>
                </c:pt>
                <c:pt idx="39">
                  <c:v>5.7730691027496256E-5</c:v>
                </c:pt>
                <c:pt idx="40">
                  <c:v>7.9025498269161916E-5</c:v>
                </c:pt>
                <c:pt idx="41">
                  <c:v>1.0295753754779586E-4</c:v>
                </c:pt>
                <c:pt idx="42">
                  <c:v>3.1592037045629777E-4</c:v>
                </c:pt>
                <c:pt idx="43">
                  <c:v>4.7839898726844044E-4</c:v>
                </c:pt>
                <c:pt idx="44">
                  <c:v>6.3384413025654952E-4</c:v>
                </c:pt>
                <c:pt idx="45">
                  <c:v>9.9360432290907809E-4</c:v>
                </c:pt>
                <c:pt idx="46">
                  <c:v>1.2214898636724949E-3</c:v>
                </c:pt>
                <c:pt idx="47">
                  <c:v>1.4031515165807073E-3</c:v>
                </c:pt>
                <c:pt idx="48">
                  <c:v>1.7394065139516432E-3</c:v>
                </c:pt>
              </c:numCache>
            </c:numRef>
          </c:yVal>
          <c:smooth val="0"/>
          <c:extLst>
            <c:ext xmlns:c16="http://schemas.microsoft.com/office/drawing/2014/chart" uri="{C3380CC4-5D6E-409C-BE32-E72D297353CC}">
              <c16:uniqueId val="{00000000-C203-468C-949E-CB48D2EDC290}"/>
            </c:ext>
          </c:extLst>
        </c:ser>
        <c:dLbls>
          <c:showLegendKey val="0"/>
          <c:showVal val="0"/>
          <c:showCatName val="0"/>
          <c:showSerName val="0"/>
          <c:showPercent val="0"/>
          <c:showBubbleSize val="0"/>
        </c:dLbls>
        <c:axId val="139852416"/>
        <c:axId val="139928320"/>
      </c:scatterChart>
      <c:valAx>
        <c:axId val="139852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928320"/>
        <c:crosses val="autoZero"/>
        <c:crossBetween val="midCat"/>
      </c:valAx>
      <c:valAx>
        <c:axId val="13992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8524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anaerob'!$F$1307:$F$1344</c:f>
              <c:numCache>
                <c:formatCode>0</c:formatCode>
                <c:ptCount val="38"/>
                <c:pt idx="0">
                  <c:v>30.12361111111386</c:v>
                </c:pt>
                <c:pt idx="1">
                  <c:v>37.957638888889051</c:v>
                </c:pt>
                <c:pt idx="2">
                  <c:v>57.861805555556202</c:v>
                </c:pt>
                <c:pt idx="3">
                  <c:v>76.804166666668607</c:v>
                </c:pt>
                <c:pt idx="4">
                  <c:v>90.907638888893416</c:v>
                </c:pt>
                <c:pt idx="5">
                  <c:v>109.94305555555911</c:v>
                </c:pt>
                <c:pt idx="6">
                  <c:v>123.99305555555475</c:v>
                </c:pt>
                <c:pt idx="7">
                  <c:v>137.85347222222481</c:v>
                </c:pt>
                <c:pt idx="8">
                  <c:v>151.94722222222481</c:v>
                </c:pt>
                <c:pt idx="9">
                  <c:v>165.9013888888876</c:v>
                </c:pt>
                <c:pt idx="10">
                  <c:v>179.84652777777956</c:v>
                </c:pt>
                <c:pt idx="11">
                  <c:v>193.8305555555562</c:v>
                </c:pt>
                <c:pt idx="12">
                  <c:v>207.82638888889051</c:v>
                </c:pt>
                <c:pt idx="13">
                  <c:v>221.90277777778101</c:v>
                </c:pt>
                <c:pt idx="14">
                  <c:v>235.83402777778247</c:v>
                </c:pt>
                <c:pt idx="15">
                  <c:v>277.90555555556057</c:v>
                </c:pt>
                <c:pt idx="16">
                  <c:v>305.97013888889342</c:v>
                </c:pt>
                <c:pt idx="17">
                  <c:v>319.95625000000291</c:v>
                </c:pt>
                <c:pt idx="18">
                  <c:v>404.9375</c:v>
                </c:pt>
                <c:pt idx="19">
                  <c:v>477.90347222222772</c:v>
                </c:pt>
                <c:pt idx="20">
                  <c:v>623.96597222222772</c:v>
                </c:pt>
                <c:pt idx="21">
                  <c:v>650.9555555555562</c:v>
                </c:pt>
                <c:pt idx="22">
                  <c:v>726.89652777778247</c:v>
                </c:pt>
                <c:pt idx="23">
                  <c:v>775.87291666666715</c:v>
                </c:pt>
                <c:pt idx="24">
                  <c:v>811.95138888889051</c:v>
                </c:pt>
                <c:pt idx="25">
                  <c:v>865.87777777777956</c:v>
                </c:pt>
                <c:pt idx="26">
                  <c:v>916.7993055555562</c:v>
                </c:pt>
                <c:pt idx="27">
                  <c:v>970.84375</c:v>
                </c:pt>
                <c:pt idx="28">
                  <c:v>1058.9180555555577</c:v>
                </c:pt>
                <c:pt idx="29">
                  <c:v>1132.9805555555577</c:v>
                </c:pt>
                <c:pt idx="30">
                  <c:v>1201.9402777777796</c:v>
                </c:pt>
                <c:pt idx="31">
                  <c:v>1247.0381944444453</c:v>
                </c:pt>
                <c:pt idx="32">
                  <c:v>1274.0069444444453</c:v>
                </c:pt>
                <c:pt idx="33">
                  <c:v>1308.8562500000044</c:v>
                </c:pt>
                <c:pt idx="34">
                  <c:v>2395.8006944444496</c:v>
                </c:pt>
                <c:pt idx="35">
                  <c:v>2493.9895833333358</c:v>
                </c:pt>
                <c:pt idx="36">
                  <c:v>2596.9277777777825</c:v>
                </c:pt>
                <c:pt idx="37">
                  <c:v>2728.882638888892</c:v>
                </c:pt>
              </c:numCache>
            </c:numRef>
          </c:xVal>
          <c:yVal>
            <c:numRef>
              <c:f>'samples without priming anaerob'!$Z$1307:$Z$1344</c:f>
              <c:numCache>
                <c:formatCode>General</c:formatCode>
                <c:ptCount val="38"/>
                <c:pt idx="0">
                  <c:v>1.2085375893144094E-5</c:v>
                </c:pt>
                <c:pt idx="1">
                  <c:v>1.1295078979264329E-5</c:v>
                </c:pt>
                <c:pt idx="2">
                  <c:v>1.9575025160518154E-5</c:v>
                </c:pt>
                <c:pt idx="3">
                  <c:v>3.433034240559878E-5</c:v>
                </c:pt>
                <c:pt idx="4">
                  <c:v>2.3881255176454613E-5</c:v>
                </c:pt>
                <c:pt idx="5">
                  <c:v>9.4530146981362246E-6</c:v>
                </c:pt>
                <c:pt idx="6">
                  <c:v>-5.8638535673197542E-7</c:v>
                </c:pt>
                <c:pt idx="7">
                  <c:v>-9.0402112627942626E-6</c:v>
                </c:pt>
                <c:pt idx="8">
                  <c:v>1.0928730139549991E-5</c:v>
                </c:pt>
                <c:pt idx="9">
                  <c:v>-1.0300456341437373E-6</c:v>
                </c:pt>
                <c:pt idx="10">
                  <c:v>7.6449648617433925E-6</c:v>
                </c:pt>
                <c:pt idx="11">
                  <c:v>9.4624897800319783E-6</c:v>
                </c:pt>
                <c:pt idx="12">
                  <c:v>1.4933052117593558E-5</c:v>
                </c:pt>
                <c:pt idx="13">
                  <c:v>1.2408741094608648E-5</c:v>
                </c:pt>
                <c:pt idx="14">
                  <c:v>1.4032196233492233E-5</c:v>
                </c:pt>
                <c:pt idx="15">
                  <c:v>-7.880958260202868E-6</c:v>
                </c:pt>
                <c:pt idx="16">
                  <c:v>-9.6646696058575774E-6</c:v>
                </c:pt>
                <c:pt idx="17">
                  <c:v>4.8231901731286597E-6</c:v>
                </c:pt>
                <c:pt idx="18">
                  <c:v>-1.2400024016286067E-5</c:v>
                </c:pt>
                <c:pt idx="19">
                  <c:v>-1.5333101566471491E-5</c:v>
                </c:pt>
                <c:pt idx="20">
                  <c:v>-6.1153424797471197E-6</c:v>
                </c:pt>
                <c:pt idx="21">
                  <c:v>4.457634822246671E-6</c:v>
                </c:pt>
                <c:pt idx="22">
                  <c:v>8.9349734897090334E-6</c:v>
                </c:pt>
                <c:pt idx="23">
                  <c:v>1.2779806060079914E-5</c:v>
                </c:pt>
                <c:pt idx="24">
                  <c:v>1.418601675641354E-6</c:v>
                </c:pt>
                <c:pt idx="25">
                  <c:v>-1.3704724216174968E-5</c:v>
                </c:pt>
                <c:pt idx="26">
                  <c:v>-1.3747575852921639E-5</c:v>
                </c:pt>
                <c:pt idx="27">
                  <c:v>-5.0698366314271872E-6</c:v>
                </c:pt>
                <c:pt idx="28">
                  <c:v>3.3202887777836627E-6</c:v>
                </c:pt>
                <c:pt idx="29">
                  <c:v>4.3421331175174085E-6</c:v>
                </c:pt>
                <c:pt idx="30">
                  <c:v>5.4479789476012496E-6</c:v>
                </c:pt>
                <c:pt idx="31">
                  <c:v>5.3671363959830044E-6</c:v>
                </c:pt>
                <c:pt idx="32">
                  <c:v>6.7690249665255569E-6</c:v>
                </c:pt>
                <c:pt idx="33">
                  <c:v>2.4482573610986541E-6</c:v>
                </c:pt>
                <c:pt idx="34">
                  <c:v>-2.3019141142491443E-6</c:v>
                </c:pt>
                <c:pt idx="35">
                  <c:v>4.5092686607575989E-7</c:v>
                </c:pt>
                <c:pt idx="36">
                  <c:v>1.1016428275858065E-6</c:v>
                </c:pt>
                <c:pt idx="37">
                  <c:v>-5.20596280540666E-6</c:v>
                </c:pt>
              </c:numCache>
            </c:numRef>
          </c:yVal>
          <c:smooth val="0"/>
          <c:extLst>
            <c:ext xmlns:c16="http://schemas.microsoft.com/office/drawing/2014/chart" uri="{C3380CC4-5D6E-409C-BE32-E72D297353CC}">
              <c16:uniqueId val="{00000000-3585-469D-84F8-AFFA64C1EE2C}"/>
            </c:ext>
          </c:extLst>
        </c:ser>
        <c:dLbls>
          <c:showLegendKey val="0"/>
          <c:showVal val="0"/>
          <c:showCatName val="0"/>
          <c:showSerName val="0"/>
          <c:showPercent val="0"/>
          <c:showBubbleSize val="0"/>
        </c:dLbls>
        <c:axId val="139968896"/>
        <c:axId val="139970816"/>
      </c:scatterChart>
      <c:valAx>
        <c:axId val="1399688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970816"/>
        <c:crosses val="autoZero"/>
        <c:crossBetween val="midCat"/>
      </c:valAx>
      <c:valAx>
        <c:axId val="13997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9688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anaerob'!$F$1358:$F$1395</c:f>
              <c:numCache>
                <c:formatCode>0</c:formatCode>
                <c:ptCount val="38"/>
                <c:pt idx="0">
                  <c:v>30.12361111111386</c:v>
                </c:pt>
                <c:pt idx="1">
                  <c:v>37.957638888889051</c:v>
                </c:pt>
                <c:pt idx="2">
                  <c:v>57.861805555556202</c:v>
                </c:pt>
                <c:pt idx="3">
                  <c:v>76.804861111115315</c:v>
                </c:pt>
                <c:pt idx="4">
                  <c:v>90.909722222226264</c:v>
                </c:pt>
                <c:pt idx="5">
                  <c:v>109.94305555555911</c:v>
                </c:pt>
                <c:pt idx="6">
                  <c:v>123.99513888889487</c:v>
                </c:pt>
                <c:pt idx="7">
                  <c:v>137.85347222222481</c:v>
                </c:pt>
                <c:pt idx="8">
                  <c:v>151.94791666667152</c:v>
                </c:pt>
                <c:pt idx="9">
                  <c:v>165.90138888889487</c:v>
                </c:pt>
                <c:pt idx="10">
                  <c:v>179.84722222222626</c:v>
                </c:pt>
                <c:pt idx="11">
                  <c:v>193.8305555555562</c:v>
                </c:pt>
                <c:pt idx="12">
                  <c:v>207.82638888889051</c:v>
                </c:pt>
                <c:pt idx="13">
                  <c:v>221.90347222222772</c:v>
                </c:pt>
                <c:pt idx="14">
                  <c:v>235.83402777778247</c:v>
                </c:pt>
                <c:pt idx="15">
                  <c:v>277.90555555556057</c:v>
                </c:pt>
                <c:pt idx="16">
                  <c:v>305.85416666667152</c:v>
                </c:pt>
                <c:pt idx="17">
                  <c:v>319.95694444444962</c:v>
                </c:pt>
                <c:pt idx="18">
                  <c:v>404.9375</c:v>
                </c:pt>
                <c:pt idx="19">
                  <c:v>477.90347222222772</c:v>
                </c:pt>
                <c:pt idx="20">
                  <c:v>623.96597222222772</c:v>
                </c:pt>
                <c:pt idx="21">
                  <c:v>650.95486111111677</c:v>
                </c:pt>
                <c:pt idx="22">
                  <c:v>726.89652777778247</c:v>
                </c:pt>
                <c:pt idx="23">
                  <c:v>775.87291666666715</c:v>
                </c:pt>
                <c:pt idx="24">
                  <c:v>811.95138888889051</c:v>
                </c:pt>
                <c:pt idx="25">
                  <c:v>865.87777777777956</c:v>
                </c:pt>
                <c:pt idx="26">
                  <c:v>916.80000000000291</c:v>
                </c:pt>
                <c:pt idx="27">
                  <c:v>970.84375</c:v>
                </c:pt>
                <c:pt idx="28">
                  <c:v>1058.9180555555577</c:v>
                </c:pt>
                <c:pt idx="29">
                  <c:v>1132.9812500000044</c:v>
                </c:pt>
                <c:pt idx="30">
                  <c:v>1201.9402777777796</c:v>
                </c:pt>
                <c:pt idx="31">
                  <c:v>1247.038888888892</c:v>
                </c:pt>
                <c:pt idx="32">
                  <c:v>1274.0069444444453</c:v>
                </c:pt>
                <c:pt idx="33">
                  <c:v>1308.8562500000044</c:v>
                </c:pt>
                <c:pt idx="34">
                  <c:v>2395.8020833333358</c:v>
                </c:pt>
                <c:pt idx="35">
                  <c:v>2493.9888888888891</c:v>
                </c:pt>
                <c:pt idx="36">
                  <c:v>2596.9298611111153</c:v>
                </c:pt>
                <c:pt idx="37">
                  <c:v>2728.8833333333387</c:v>
                </c:pt>
              </c:numCache>
            </c:numRef>
          </c:xVal>
          <c:yVal>
            <c:numRef>
              <c:f>'samples without priming anaerob'!$Z$1358:$Z$1395</c:f>
              <c:numCache>
                <c:formatCode>General</c:formatCode>
                <c:ptCount val="38"/>
                <c:pt idx="0">
                  <c:v>2.6181337579705941E-5</c:v>
                </c:pt>
                <c:pt idx="1">
                  <c:v>1.115136362765567E-5</c:v>
                </c:pt>
                <c:pt idx="2">
                  <c:v>1.4463668155915385E-5</c:v>
                </c:pt>
                <c:pt idx="3">
                  <c:v>4.9293826588372711E-5</c:v>
                </c:pt>
                <c:pt idx="4">
                  <c:v>3.291362910967395E-5</c:v>
                </c:pt>
                <c:pt idx="5">
                  <c:v>2.4156125278785478E-5</c:v>
                </c:pt>
                <c:pt idx="6">
                  <c:v>1.7194289113103654E-5</c:v>
                </c:pt>
                <c:pt idx="7">
                  <c:v>1.7349002528037356E-5</c:v>
                </c:pt>
                <c:pt idx="8">
                  <c:v>6.5090242878138356E-7</c:v>
                </c:pt>
                <c:pt idx="9">
                  <c:v>5.4423517998164025E-6</c:v>
                </c:pt>
                <c:pt idx="10">
                  <c:v>2.3161087339489001E-5</c:v>
                </c:pt>
                <c:pt idx="11">
                  <c:v>1.801755062197371E-5</c:v>
                </c:pt>
                <c:pt idx="12">
                  <c:v>4.0681438128337195E-6</c:v>
                </c:pt>
                <c:pt idx="13">
                  <c:v>2.6338474837267377E-5</c:v>
                </c:pt>
                <c:pt idx="14">
                  <c:v>2.6941246768560601E-5</c:v>
                </c:pt>
                <c:pt idx="15">
                  <c:v>3.6406887014045368E-5</c:v>
                </c:pt>
                <c:pt idx="16">
                  <c:v>-1.5205805059804758E-7</c:v>
                </c:pt>
                <c:pt idx="17">
                  <c:v>3.7860781730937264E-7</c:v>
                </c:pt>
                <c:pt idx="18">
                  <c:v>-2.3407174654122461E-5</c:v>
                </c:pt>
                <c:pt idx="19">
                  <c:v>-1.2113798765784902E-5</c:v>
                </c:pt>
                <c:pt idx="20">
                  <c:v>-2.7532937421001963E-6</c:v>
                </c:pt>
                <c:pt idx="21">
                  <c:v>5.9288420011455839E-6</c:v>
                </c:pt>
                <c:pt idx="22">
                  <c:v>1.0517023988662672E-5</c:v>
                </c:pt>
                <c:pt idx="23">
                  <c:v>1.1285961868483709E-5</c:v>
                </c:pt>
                <c:pt idx="24">
                  <c:v>7.1861856798691339E-6</c:v>
                </c:pt>
                <c:pt idx="25">
                  <c:v>-1.3036866876992373E-5</c:v>
                </c:pt>
                <c:pt idx="26">
                  <c:v>-1.1550680730000775E-5</c:v>
                </c:pt>
                <c:pt idx="27">
                  <c:v>-4.1541956119702731E-6</c:v>
                </c:pt>
                <c:pt idx="28">
                  <c:v>1.2694175246740738E-5</c:v>
                </c:pt>
                <c:pt idx="29">
                  <c:v>9.1820197864925174E-6</c:v>
                </c:pt>
                <c:pt idx="30">
                  <c:v>6.7586603901208909E-6</c:v>
                </c:pt>
                <c:pt idx="31">
                  <c:v>4.0548715586854659E-6</c:v>
                </c:pt>
                <c:pt idx="32">
                  <c:v>8.9243559145783435E-6</c:v>
                </c:pt>
                <c:pt idx="33">
                  <c:v>5.6524337681987876E-6</c:v>
                </c:pt>
                <c:pt idx="34">
                  <c:v>4.9821761611259793E-5</c:v>
                </c:pt>
                <c:pt idx="35">
                  <c:v>5.6186539925226233E-5</c:v>
                </c:pt>
                <c:pt idx="36">
                  <c:v>7.2292164168359196E-5</c:v>
                </c:pt>
                <c:pt idx="37">
                  <c:v>2.1588113448750483E-4</c:v>
                </c:pt>
              </c:numCache>
            </c:numRef>
          </c:yVal>
          <c:smooth val="0"/>
          <c:extLst>
            <c:ext xmlns:c16="http://schemas.microsoft.com/office/drawing/2014/chart" uri="{C3380CC4-5D6E-409C-BE32-E72D297353CC}">
              <c16:uniqueId val="{00000000-8B53-470B-8DF7-E7A51F3FD441}"/>
            </c:ext>
          </c:extLst>
        </c:ser>
        <c:dLbls>
          <c:showLegendKey val="0"/>
          <c:showVal val="0"/>
          <c:showCatName val="0"/>
          <c:showSerName val="0"/>
          <c:showPercent val="0"/>
          <c:showBubbleSize val="0"/>
        </c:dLbls>
        <c:axId val="139995008"/>
        <c:axId val="140005376"/>
      </c:scatterChart>
      <c:valAx>
        <c:axId val="1399950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005376"/>
        <c:crosses val="autoZero"/>
        <c:crossBetween val="midCat"/>
      </c:valAx>
      <c:valAx>
        <c:axId val="14000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9950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anaerob'!$F$1409:$F$1446</c:f>
              <c:numCache>
                <c:formatCode>0</c:formatCode>
                <c:ptCount val="38"/>
                <c:pt idx="0">
                  <c:v>30.12361111111386</c:v>
                </c:pt>
                <c:pt idx="1">
                  <c:v>37.958333333335759</c:v>
                </c:pt>
                <c:pt idx="2">
                  <c:v>57.86250000000291</c:v>
                </c:pt>
                <c:pt idx="3">
                  <c:v>76.804861111115315</c:v>
                </c:pt>
                <c:pt idx="4">
                  <c:v>90.910416666672972</c:v>
                </c:pt>
                <c:pt idx="5">
                  <c:v>109.94305555555911</c:v>
                </c:pt>
                <c:pt idx="6">
                  <c:v>123.9958333333343</c:v>
                </c:pt>
                <c:pt idx="7">
                  <c:v>137.85833333333721</c:v>
                </c:pt>
                <c:pt idx="8">
                  <c:v>151.95763888888905</c:v>
                </c:pt>
                <c:pt idx="9">
                  <c:v>165.9020833333343</c:v>
                </c:pt>
                <c:pt idx="10">
                  <c:v>179.84722222222626</c:v>
                </c:pt>
                <c:pt idx="11">
                  <c:v>193.83125000000291</c:v>
                </c:pt>
                <c:pt idx="12">
                  <c:v>207.82708333333721</c:v>
                </c:pt>
                <c:pt idx="13">
                  <c:v>221.90347222222772</c:v>
                </c:pt>
                <c:pt idx="14">
                  <c:v>235.8347222222219</c:v>
                </c:pt>
                <c:pt idx="15">
                  <c:v>277.90625</c:v>
                </c:pt>
                <c:pt idx="16">
                  <c:v>305.85486111111095</c:v>
                </c:pt>
                <c:pt idx="17">
                  <c:v>319.95763888888905</c:v>
                </c:pt>
                <c:pt idx="18">
                  <c:v>404.93680555556057</c:v>
                </c:pt>
                <c:pt idx="19">
                  <c:v>477.90347222222772</c:v>
                </c:pt>
                <c:pt idx="20">
                  <c:v>623.96597222222772</c:v>
                </c:pt>
                <c:pt idx="21">
                  <c:v>650.95486111111677</c:v>
                </c:pt>
                <c:pt idx="22">
                  <c:v>726.8972222222219</c:v>
                </c:pt>
                <c:pt idx="23">
                  <c:v>775.87361111111386</c:v>
                </c:pt>
                <c:pt idx="24">
                  <c:v>811.95138888889051</c:v>
                </c:pt>
                <c:pt idx="25">
                  <c:v>865.87708333333285</c:v>
                </c:pt>
                <c:pt idx="26">
                  <c:v>916.84930555555911</c:v>
                </c:pt>
                <c:pt idx="27">
                  <c:v>970.84375</c:v>
                </c:pt>
                <c:pt idx="28">
                  <c:v>1058.9187500000044</c:v>
                </c:pt>
                <c:pt idx="29">
                  <c:v>1132.9812500000044</c:v>
                </c:pt>
                <c:pt idx="30">
                  <c:v>1201.9395833333328</c:v>
                </c:pt>
                <c:pt idx="31">
                  <c:v>1247.038888888892</c:v>
                </c:pt>
                <c:pt idx="32">
                  <c:v>1274.007638888892</c:v>
                </c:pt>
                <c:pt idx="33">
                  <c:v>1308.8562500000044</c:v>
                </c:pt>
                <c:pt idx="34">
                  <c:v>2395.8027777777825</c:v>
                </c:pt>
                <c:pt idx="35">
                  <c:v>2493.9902777777825</c:v>
                </c:pt>
                <c:pt idx="36">
                  <c:v>2596.9298611111153</c:v>
                </c:pt>
                <c:pt idx="37">
                  <c:v>2728.8833333333387</c:v>
                </c:pt>
              </c:numCache>
            </c:numRef>
          </c:xVal>
          <c:yVal>
            <c:numRef>
              <c:f>'samples without priming anaerob'!$Z$1409:$Z$1446</c:f>
              <c:numCache>
                <c:formatCode>General</c:formatCode>
                <c:ptCount val="38"/>
                <c:pt idx="0">
                  <c:v>2.0250964114299078E-5</c:v>
                </c:pt>
                <c:pt idx="1">
                  <c:v>1.5931539327663178E-5</c:v>
                </c:pt>
                <c:pt idx="2">
                  <c:v>4.6054806993257344E-5</c:v>
                </c:pt>
                <c:pt idx="3">
                  <c:v>5.0392671971488051E-5</c:v>
                </c:pt>
                <c:pt idx="4">
                  <c:v>3.3498786753427987E-5</c:v>
                </c:pt>
                <c:pt idx="5">
                  <c:v>6.6230521387703392E-6</c:v>
                </c:pt>
                <c:pt idx="6">
                  <c:v>-3.8171939121238815E-6</c:v>
                </c:pt>
                <c:pt idx="7">
                  <c:v>-7.0785175759984909E-6</c:v>
                </c:pt>
                <c:pt idx="8">
                  <c:v>-5.2392752229162797E-6</c:v>
                </c:pt>
                <c:pt idx="9">
                  <c:v>-3.2005558319366887E-6</c:v>
                </c:pt>
                <c:pt idx="10">
                  <c:v>1.2170137296057202E-5</c:v>
                </c:pt>
                <c:pt idx="11">
                  <c:v>1.0969847414996467E-5</c:v>
                </c:pt>
                <c:pt idx="12">
                  <c:v>7.0155751156801402E-6</c:v>
                </c:pt>
                <c:pt idx="13">
                  <c:v>5.3613672012706668E-6</c:v>
                </c:pt>
                <c:pt idx="14">
                  <c:v>2.9423760634428106E-5</c:v>
                </c:pt>
                <c:pt idx="15">
                  <c:v>6.7958193948488618E-6</c:v>
                </c:pt>
                <c:pt idx="16">
                  <c:v>4.5628543916129836E-6</c:v>
                </c:pt>
                <c:pt idx="17">
                  <c:v>3.6758042250739405E-6</c:v>
                </c:pt>
                <c:pt idx="18">
                  <c:v>-1.3740520745324954E-5</c:v>
                </c:pt>
                <c:pt idx="19">
                  <c:v>-1.4205545833275483E-5</c:v>
                </c:pt>
                <c:pt idx="20">
                  <c:v>-4.6669446434997744E-6</c:v>
                </c:pt>
                <c:pt idx="21">
                  <c:v>2.5153907891523309E-6</c:v>
                </c:pt>
                <c:pt idx="22">
                  <c:v>6.7784812477378909E-6</c:v>
                </c:pt>
                <c:pt idx="23">
                  <c:v>6.4548906524158307E-6</c:v>
                </c:pt>
                <c:pt idx="24">
                  <c:v>1.0946598579836528E-6</c:v>
                </c:pt>
                <c:pt idx="25">
                  <c:v>-1.2534600880129591E-5</c:v>
                </c:pt>
                <c:pt idx="26">
                  <c:v>-6.0275797456437258E-6</c:v>
                </c:pt>
                <c:pt idx="27">
                  <c:v>1.9290278407532296E-7</c:v>
                </c:pt>
                <c:pt idx="28">
                  <c:v>5.6822851768244098E-6</c:v>
                </c:pt>
                <c:pt idx="29">
                  <c:v>1.352310865483621E-6</c:v>
                </c:pt>
                <c:pt idx="30">
                  <c:v>2.9658497030729927E-6</c:v>
                </c:pt>
                <c:pt idx="31">
                  <c:v>6.9952017430429501E-6</c:v>
                </c:pt>
                <c:pt idx="32">
                  <c:v>1.1278083428804915E-5</c:v>
                </c:pt>
                <c:pt idx="33">
                  <c:v>3.3377493134299017E-6</c:v>
                </c:pt>
                <c:pt idx="34">
                  <c:v>3.4974022758854828E-7</c:v>
                </c:pt>
                <c:pt idx="35">
                  <c:v>3.4513727826112756E-7</c:v>
                </c:pt>
                <c:pt idx="36">
                  <c:v>5.6698431014315003E-7</c:v>
                </c:pt>
                <c:pt idx="37">
                  <c:v>3.4516459045215845E-6</c:v>
                </c:pt>
              </c:numCache>
            </c:numRef>
          </c:yVal>
          <c:smooth val="0"/>
          <c:extLst>
            <c:ext xmlns:c16="http://schemas.microsoft.com/office/drawing/2014/chart" uri="{C3380CC4-5D6E-409C-BE32-E72D297353CC}">
              <c16:uniqueId val="{00000000-56F6-46BF-9459-1D05B11000BC}"/>
            </c:ext>
          </c:extLst>
        </c:ser>
        <c:dLbls>
          <c:showLegendKey val="0"/>
          <c:showVal val="0"/>
          <c:showCatName val="0"/>
          <c:showSerName val="0"/>
          <c:showPercent val="0"/>
          <c:showBubbleSize val="0"/>
        </c:dLbls>
        <c:axId val="140033408"/>
        <c:axId val="140039680"/>
      </c:scatterChart>
      <c:valAx>
        <c:axId val="1400334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039680"/>
        <c:crosses val="autoZero"/>
        <c:crossBetween val="midCat"/>
      </c:valAx>
      <c:valAx>
        <c:axId val="14003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033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anaerob'!$F$1460:$F$1497</c:f>
              <c:numCache>
                <c:formatCode>0</c:formatCode>
                <c:ptCount val="38"/>
                <c:pt idx="0">
                  <c:v>30.123611111106584</c:v>
                </c:pt>
                <c:pt idx="1">
                  <c:v>37.958333333328483</c:v>
                </c:pt>
                <c:pt idx="2">
                  <c:v>57.857638888890506</c:v>
                </c:pt>
                <c:pt idx="3">
                  <c:v>76.806250000001455</c:v>
                </c:pt>
                <c:pt idx="4">
                  <c:v>90.910416666665697</c:v>
                </c:pt>
                <c:pt idx="5">
                  <c:v>109.93819444443943</c:v>
                </c:pt>
                <c:pt idx="6">
                  <c:v>123.99166666666133</c:v>
                </c:pt>
                <c:pt idx="7">
                  <c:v>137.85347222221753</c:v>
                </c:pt>
                <c:pt idx="8">
                  <c:v>151.94305555555184</c:v>
                </c:pt>
                <c:pt idx="9">
                  <c:v>165.89791666666133</c:v>
                </c:pt>
                <c:pt idx="10">
                  <c:v>179.85624999999709</c:v>
                </c:pt>
                <c:pt idx="11">
                  <c:v>193.95138888889051</c:v>
                </c:pt>
                <c:pt idx="12">
                  <c:v>207.82083333333139</c:v>
                </c:pt>
                <c:pt idx="13">
                  <c:v>221.90347222222044</c:v>
                </c:pt>
                <c:pt idx="14">
                  <c:v>235.82916666666279</c:v>
                </c:pt>
                <c:pt idx="15">
                  <c:v>277.90000000000146</c:v>
                </c:pt>
                <c:pt idx="16">
                  <c:v>305.84930555555184</c:v>
                </c:pt>
                <c:pt idx="17">
                  <c:v>319.95138888889051</c:v>
                </c:pt>
                <c:pt idx="18">
                  <c:v>404.9284722222219</c:v>
                </c:pt>
                <c:pt idx="19">
                  <c:v>480.76388888889051</c:v>
                </c:pt>
                <c:pt idx="20">
                  <c:v>623.95833333332848</c:v>
                </c:pt>
                <c:pt idx="21">
                  <c:v>650.94791666666424</c:v>
                </c:pt>
                <c:pt idx="22">
                  <c:v>726.89027777777665</c:v>
                </c:pt>
                <c:pt idx="23">
                  <c:v>775.92361111110949</c:v>
                </c:pt>
                <c:pt idx="24">
                  <c:v>811.94374999999854</c:v>
                </c:pt>
                <c:pt idx="25">
                  <c:v>865.94305555555184</c:v>
                </c:pt>
                <c:pt idx="26">
                  <c:v>916.80138888888905</c:v>
                </c:pt>
                <c:pt idx="27">
                  <c:v>970.84444444443943</c:v>
                </c:pt>
                <c:pt idx="28">
                  <c:v>1058.9104166666657</c:v>
                </c:pt>
                <c:pt idx="29">
                  <c:v>1132.9743055555518</c:v>
                </c:pt>
                <c:pt idx="30">
                  <c:v>1201.9354166666672</c:v>
                </c:pt>
                <c:pt idx="31">
                  <c:v>1247.7541666666657</c:v>
                </c:pt>
                <c:pt idx="32">
                  <c:v>1274.0020833333328</c:v>
                </c:pt>
                <c:pt idx="33">
                  <c:v>1308.8506944444453</c:v>
                </c:pt>
                <c:pt idx="34">
                  <c:v>2395.7951388888905</c:v>
                </c:pt>
                <c:pt idx="35">
                  <c:v>2493.9833333333299</c:v>
                </c:pt>
                <c:pt idx="36">
                  <c:v>2596.9236111111095</c:v>
                </c:pt>
                <c:pt idx="37">
                  <c:v>2728.9215277777766</c:v>
                </c:pt>
              </c:numCache>
            </c:numRef>
          </c:xVal>
          <c:yVal>
            <c:numRef>
              <c:f>'samples without priming anaerob'!$Z$1460:$Z$1497</c:f>
              <c:numCache>
                <c:formatCode>General</c:formatCode>
                <c:ptCount val="38"/>
                <c:pt idx="0">
                  <c:v>4.5559233990962709E-6</c:v>
                </c:pt>
                <c:pt idx="1">
                  <c:v>-2.0254861771416532E-6</c:v>
                </c:pt>
                <c:pt idx="2">
                  <c:v>-9.3404791182099486E-7</c:v>
                </c:pt>
                <c:pt idx="3">
                  <c:v>2.1009016832414048E-5</c:v>
                </c:pt>
                <c:pt idx="4">
                  <c:v>2.2487800761245727E-5</c:v>
                </c:pt>
                <c:pt idx="5">
                  <c:v>1.6695999941969655E-5</c:v>
                </c:pt>
                <c:pt idx="6">
                  <c:v>1.4504293056547261E-5</c:v>
                </c:pt>
                <c:pt idx="7">
                  <c:v>6.1917129356631584E-7</c:v>
                </c:pt>
                <c:pt idx="8">
                  <c:v>3.8855393226970781E-6</c:v>
                </c:pt>
                <c:pt idx="9">
                  <c:v>-3.9927221871434688E-6</c:v>
                </c:pt>
                <c:pt idx="10">
                  <c:v>5.9623189536871725E-6</c:v>
                </c:pt>
                <c:pt idx="11">
                  <c:v>-4.68017561131093E-6</c:v>
                </c:pt>
                <c:pt idx="12">
                  <c:v>1.0622226542408225E-5</c:v>
                </c:pt>
                <c:pt idx="13">
                  <c:v>2.4230384342246299E-5</c:v>
                </c:pt>
                <c:pt idx="14">
                  <c:v>2.1027829201041791E-5</c:v>
                </c:pt>
                <c:pt idx="15">
                  <c:v>1.2160922911606923E-5</c:v>
                </c:pt>
                <c:pt idx="16">
                  <c:v>1.5805719324984672E-6</c:v>
                </c:pt>
                <c:pt idx="17">
                  <c:v>3.3296021495991288E-6</c:v>
                </c:pt>
                <c:pt idx="18">
                  <c:v>-1.6613530023108365E-5</c:v>
                </c:pt>
                <c:pt idx="19">
                  <c:v>2.8666745524742434E-5</c:v>
                </c:pt>
                <c:pt idx="20">
                  <c:v>1.4183388378943397E-3</c:v>
                </c:pt>
                <c:pt idx="21">
                  <c:v>2.4263021513718764E-3</c:v>
                </c:pt>
                <c:pt idx="22">
                  <c:v>3.4809099960211877E-3</c:v>
                </c:pt>
                <c:pt idx="23">
                  <c:v>3.6298905772011898E-3</c:v>
                </c:pt>
                <c:pt idx="24">
                  <c:v>3.2267109045210122E-3</c:v>
                </c:pt>
                <c:pt idx="25">
                  <c:v>3.0289859733298894E-3</c:v>
                </c:pt>
                <c:pt idx="26">
                  <c:v>3.6966108096027346E-3</c:v>
                </c:pt>
                <c:pt idx="27">
                  <c:v>4.9587068675844646E-3</c:v>
                </c:pt>
                <c:pt idx="28">
                  <c:v>6.8136878453883805E-3</c:v>
                </c:pt>
                <c:pt idx="29">
                  <c:v>7.0248576513373927E-3</c:v>
                </c:pt>
                <c:pt idx="30">
                  <c:v>6.2310658985586086E-3</c:v>
                </c:pt>
                <c:pt idx="31">
                  <c:v>5.8932267858891703E-3</c:v>
                </c:pt>
                <c:pt idx="32">
                  <c:v>7.1180984573141542E-3</c:v>
                </c:pt>
                <c:pt idx="33">
                  <c:v>7.0236123054685578E-3</c:v>
                </c:pt>
                <c:pt idx="34">
                  <c:v>6.2757165409804598E-3</c:v>
                </c:pt>
                <c:pt idx="35">
                  <c:v>5.432735048430103E-3</c:v>
                </c:pt>
                <c:pt idx="36">
                  <c:v>6.0960466058950736E-3</c:v>
                </c:pt>
                <c:pt idx="37">
                  <c:v>1.4283564507113987E-2</c:v>
                </c:pt>
              </c:numCache>
            </c:numRef>
          </c:yVal>
          <c:smooth val="0"/>
          <c:extLst>
            <c:ext xmlns:c16="http://schemas.microsoft.com/office/drawing/2014/chart" uri="{C3380CC4-5D6E-409C-BE32-E72D297353CC}">
              <c16:uniqueId val="{00000000-FF98-499C-B542-2EDE19C54736}"/>
            </c:ext>
          </c:extLst>
        </c:ser>
        <c:dLbls>
          <c:showLegendKey val="0"/>
          <c:showVal val="0"/>
          <c:showCatName val="0"/>
          <c:showSerName val="0"/>
          <c:showPercent val="0"/>
          <c:showBubbleSize val="0"/>
        </c:dLbls>
        <c:axId val="140079872"/>
        <c:axId val="140081792"/>
      </c:scatterChart>
      <c:valAx>
        <c:axId val="140079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081792"/>
        <c:crosses val="autoZero"/>
        <c:crossBetween val="midCat"/>
      </c:valAx>
      <c:valAx>
        <c:axId val="14008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079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manualLayout>
          <c:xMode val="edge"/>
          <c:yMode val="edge"/>
          <c:x val="0.29788913803417588"/>
          <c:y val="4.8282265552460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anaerob'!$F$1510:$F$1547</c:f>
              <c:numCache>
                <c:formatCode>0</c:formatCode>
                <c:ptCount val="38"/>
                <c:pt idx="0">
                  <c:v>30.104861111110949</c:v>
                </c:pt>
                <c:pt idx="1">
                  <c:v>37.958333333328483</c:v>
                </c:pt>
                <c:pt idx="2">
                  <c:v>57.858333333329938</c:v>
                </c:pt>
                <c:pt idx="3">
                  <c:v>76.819444444445253</c:v>
                </c:pt>
                <c:pt idx="4">
                  <c:v>90.905555555553292</c:v>
                </c:pt>
                <c:pt idx="5">
                  <c:v>109.93888888888614</c:v>
                </c:pt>
                <c:pt idx="6">
                  <c:v>123.99166666666861</c:v>
                </c:pt>
                <c:pt idx="7">
                  <c:v>137.85347222221753</c:v>
                </c:pt>
                <c:pt idx="8">
                  <c:v>151.94305555555184</c:v>
                </c:pt>
                <c:pt idx="9">
                  <c:v>165.89791666666861</c:v>
                </c:pt>
                <c:pt idx="10">
                  <c:v>179.84444444444671</c:v>
                </c:pt>
                <c:pt idx="11">
                  <c:v>193.8256944444438</c:v>
                </c:pt>
                <c:pt idx="12">
                  <c:v>207.8215277777781</c:v>
                </c:pt>
                <c:pt idx="13">
                  <c:v>221.90416666666715</c:v>
                </c:pt>
                <c:pt idx="14">
                  <c:v>235.82916666666279</c:v>
                </c:pt>
                <c:pt idx="15">
                  <c:v>277.90069444444089</c:v>
                </c:pt>
                <c:pt idx="16">
                  <c:v>305.84930555555184</c:v>
                </c:pt>
                <c:pt idx="17">
                  <c:v>319.95208333332994</c:v>
                </c:pt>
                <c:pt idx="18">
                  <c:v>404.9284722222219</c:v>
                </c:pt>
                <c:pt idx="19">
                  <c:v>480.76458333332994</c:v>
                </c:pt>
                <c:pt idx="20">
                  <c:v>623.95833333332848</c:v>
                </c:pt>
                <c:pt idx="21">
                  <c:v>650.94722222221753</c:v>
                </c:pt>
                <c:pt idx="22">
                  <c:v>726.89027777777665</c:v>
                </c:pt>
                <c:pt idx="23">
                  <c:v>775.9243055555562</c:v>
                </c:pt>
                <c:pt idx="24">
                  <c:v>811.9465277777781</c:v>
                </c:pt>
                <c:pt idx="25">
                  <c:v>865.94305555555184</c:v>
                </c:pt>
                <c:pt idx="26">
                  <c:v>916.8388888888876</c:v>
                </c:pt>
                <c:pt idx="27">
                  <c:v>979.99027777777519</c:v>
                </c:pt>
                <c:pt idx="28">
                  <c:v>1058.9104166666657</c:v>
                </c:pt>
                <c:pt idx="29">
                  <c:v>1132.9743055555518</c:v>
                </c:pt>
                <c:pt idx="30">
                  <c:v>1201.9361111111066</c:v>
                </c:pt>
                <c:pt idx="31">
                  <c:v>1247.7541666666657</c:v>
                </c:pt>
                <c:pt idx="32">
                  <c:v>1274.0020833333328</c:v>
                </c:pt>
                <c:pt idx="33">
                  <c:v>1308.8506944444453</c:v>
                </c:pt>
                <c:pt idx="34">
                  <c:v>2395.7951388888905</c:v>
                </c:pt>
                <c:pt idx="35">
                  <c:v>2493.9854166666628</c:v>
                </c:pt>
                <c:pt idx="36">
                  <c:v>2596.9243055555562</c:v>
                </c:pt>
                <c:pt idx="37">
                  <c:v>2728.9229166666628</c:v>
                </c:pt>
              </c:numCache>
            </c:numRef>
          </c:xVal>
          <c:yVal>
            <c:numRef>
              <c:f>'samples without priming anaerob'!$Z$1510:$Z$1547</c:f>
              <c:numCache>
                <c:formatCode>General</c:formatCode>
                <c:ptCount val="38"/>
                <c:pt idx="0">
                  <c:v>7.3451444110695004E-6</c:v>
                </c:pt>
                <c:pt idx="1">
                  <c:v>4.2036077009734868E-6</c:v>
                </c:pt>
                <c:pt idx="2">
                  <c:v>2.6581101461675956E-5</c:v>
                </c:pt>
                <c:pt idx="3">
                  <c:v>5.8366178509490064E-5</c:v>
                </c:pt>
                <c:pt idx="4">
                  <c:v>3.2384626656160354E-5</c:v>
                </c:pt>
                <c:pt idx="5">
                  <c:v>5.7045753787644066E-5</c:v>
                </c:pt>
                <c:pt idx="6">
                  <c:v>9.8676571925687895E-5</c:v>
                </c:pt>
                <c:pt idx="7">
                  <c:v>8.6714190968563334E-5</c:v>
                </c:pt>
                <c:pt idx="8">
                  <c:v>1.5123970217474177E-5</c:v>
                </c:pt>
                <c:pt idx="9">
                  <c:v>-4.4238735470824722E-6</c:v>
                </c:pt>
                <c:pt idx="10">
                  <c:v>2.4838306547913351E-5</c:v>
                </c:pt>
                <c:pt idx="11">
                  <c:v>-1.2127418228936311E-6</c:v>
                </c:pt>
                <c:pt idx="12">
                  <c:v>-9.1516359076444986E-6</c:v>
                </c:pt>
                <c:pt idx="13">
                  <c:v>8.3368760526439641E-6</c:v>
                </c:pt>
                <c:pt idx="14">
                  <c:v>9.1633995628299493E-6</c:v>
                </c:pt>
                <c:pt idx="15">
                  <c:v>1.4899136585418961E-5</c:v>
                </c:pt>
                <c:pt idx="16">
                  <c:v>9.0408779055191324E-7</c:v>
                </c:pt>
                <c:pt idx="17">
                  <c:v>2.7678618302459445E-6</c:v>
                </c:pt>
                <c:pt idx="18">
                  <c:v>-9.8668552626140413E-6</c:v>
                </c:pt>
                <c:pt idx="19">
                  <c:v>1.4720789977491438E-4</c:v>
                </c:pt>
                <c:pt idx="20">
                  <c:v>2.6358540480753553E-3</c:v>
                </c:pt>
                <c:pt idx="21">
                  <c:v>4.8322726348556059E-3</c:v>
                </c:pt>
                <c:pt idx="22">
                  <c:v>8.9404870403427122E-3</c:v>
                </c:pt>
                <c:pt idx="23">
                  <c:v>1.333297276266833E-2</c:v>
                </c:pt>
                <c:pt idx="24">
                  <c:v>1.1844549031763015E-2</c:v>
                </c:pt>
                <c:pt idx="25">
                  <c:v>8.718996380949643E-3</c:v>
                </c:pt>
                <c:pt idx="26">
                  <c:v>8.4864344501807548E-3</c:v>
                </c:pt>
                <c:pt idx="27">
                  <c:v>1.2701921906726255E-2</c:v>
                </c:pt>
                <c:pt idx="28">
                  <c:v>1.5942209329611736E-2</c:v>
                </c:pt>
                <c:pt idx="29">
                  <c:v>2.005153839910501E-2</c:v>
                </c:pt>
                <c:pt idx="30">
                  <c:v>1.9713089951056594E-2</c:v>
                </c:pt>
                <c:pt idx="31">
                  <c:v>2.0300151802626433E-2</c:v>
                </c:pt>
                <c:pt idx="32">
                  <c:v>1.7234053323236274E-2</c:v>
                </c:pt>
                <c:pt idx="33">
                  <c:v>1.3196216208689699E-2</c:v>
                </c:pt>
                <c:pt idx="34">
                  <c:v>6.0555634630357486E-3</c:v>
                </c:pt>
                <c:pt idx="35">
                  <c:v>5.0312381667666148E-3</c:v>
                </c:pt>
                <c:pt idx="36">
                  <c:v>5.2071916766256009E-3</c:v>
                </c:pt>
                <c:pt idx="37">
                  <c:v>2.4650442544624559E-3</c:v>
                </c:pt>
              </c:numCache>
            </c:numRef>
          </c:yVal>
          <c:smooth val="0"/>
          <c:extLst>
            <c:ext xmlns:c16="http://schemas.microsoft.com/office/drawing/2014/chart" uri="{C3380CC4-5D6E-409C-BE32-E72D297353CC}">
              <c16:uniqueId val="{00000000-5BEC-4222-AEC5-3077A6B68E41}"/>
            </c:ext>
          </c:extLst>
        </c:ser>
        <c:dLbls>
          <c:showLegendKey val="0"/>
          <c:showVal val="0"/>
          <c:showCatName val="0"/>
          <c:showSerName val="0"/>
          <c:showPercent val="0"/>
          <c:showBubbleSize val="0"/>
        </c:dLbls>
        <c:axId val="140118272"/>
        <c:axId val="140120448"/>
      </c:scatterChart>
      <c:valAx>
        <c:axId val="140118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120448"/>
        <c:crosses val="autoZero"/>
        <c:crossBetween val="midCat"/>
      </c:valAx>
      <c:valAx>
        <c:axId val="14012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1182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anaerob'!$F$1560:$F$1599</c:f>
              <c:numCache>
                <c:formatCode>0</c:formatCode>
                <c:ptCount val="40"/>
                <c:pt idx="0">
                  <c:v>30.82986111111677</c:v>
                </c:pt>
                <c:pt idx="1">
                  <c:v>38.018055555556202</c:v>
                </c:pt>
                <c:pt idx="2">
                  <c:v>57.840277777781012</c:v>
                </c:pt>
                <c:pt idx="3">
                  <c:v>76.802083333335759</c:v>
                </c:pt>
                <c:pt idx="4">
                  <c:v>90.897916666668607</c:v>
                </c:pt>
                <c:pt idx="5">
                  <c:v>109.92777777778247</c:v>
                </c:pt>
                <c:pt idx="6">
                  <c:v>123.98055555555766</c:v>
                </c:pt>
                <c:pt idx="7">
                  <c:v>137.84305555556057</c:v>
                </c:pt>
                <c:pt idx="8">
                  <c:v>151.93402777778101</c:v>
                </c:pt>
                <c:pt idx="9">
                  <c:v>165.90000000000146</c:v>
                </c:pt>
                <c:pt idx="10">
                  <c:v>179.83611111111531</c:v>
                </c:pt>
                <c:pt idx="11">
                  <c:v>193.81388888889342</c:v>
                </c:pt>
                <c:pt idx="12">
                  <c:v>207.80972222222772</c:v>
                </c:pt>
                <c:pt idx="13">
                  <c:v>221.8930555555562</c:v>
                </c:pt>
                <c:pt idx="14">
                  <c:v>235.81805555555911</c:v>
                </c:pt>
                <c:pt idx="15">
                  <c:v>277.89027777778392</c:v>
                </c:pt>
                <c:pt idx="16">
                  <c:v>305.83819444444816</c:v>
                </c:pt>
                <c:pt idx="17">
                  <c:v>319.94791666667152</c:v>
                </c:pt>
                <c:pt idx="18">
                  <c:v>404.92152777778392</c:v>
                </c:pt>
                <c:pt idx="19">
                  <c:v>480.75416666667297</c:v>
                </c:pt>
                <c:pt idx="20">
                  <c:v>553.93819444444671</c:v>
                </c:pt>
                <c:pt idx="21">
                  <c:v>573.83472222222917</c:v>
                </c:pt>
                <c:pt idx="22">
                  <c:v>623.95000000000437</c:v>
                </c:pt>
                <c:pt idx="23">
                  <c:v>650.94444444444525</c:v>
                </c:pt>
                <c:pt idx="24">
                  <c:v>726.88055555555911</c:v>
                </c:pt>
                <c:pt idx="25">
                  <c:v>775.9111111111124</c:v>
                </c:pt>
                <c:pt idx="26">
                  <c:v>816.88055555555911</c:v>
                </c:pt>
                <c:pt idx="27">
                  <c:v>865.93194444444816</c:v>
                </c:pt>
                <c:pt idx="28">
                  <c:v>916.84513888889342</c:v>
                </c:pt>
                <c:pt idx="29">
                  <c:v>970.83125000000291</c:v>
                </c:pt>
                <c:pt idx="30">
                  <c:v>1061.7909722222248</c:v>
                </c:pt>
                <c:pt idx="31">
                  <c:v>1132.9625000000015</c:v>
                </c:pt>
                <c:pt idx="32">
                  <c:v>1201.9256944444496</c:v>
                </c:pt>
                <c:pt idx="33">
                  <c:v>1247.7423611111153</c:v>
                </c:pt>
                <c:pt idx="34">
                  <c:v>1273.9937500000015</c:v>
                </c:pt>
                <c:pt idx="35">
                  <c:v>1308.8395833333343</c:v>
                </c:pt>
                <c:pt idx="36">
                  <c:v>2395.7826388888934</c:v>
                </c:pt>
                <c:pt idx="37">
                  <c:v>2493.9666666666672</c:v>
                </c:pt>
                <c:pt idx="38">
                  <c:v>2596.9055555555606</c:v>
                </c:pt>
                <c:pt idx="39">
                  <c:v>2728.9048611111139</c:v>
                </c:pt>
              </c:numCache>
            </c:numRef>
          </c:xVal>
          <c:yVal>
            <c:numRef>
              <c:f>'samples without priming anaerob'!$Z$1560:$Z$1599</c:f>
              <c:numCache>
                <c:formatCode>General</c:formatCode>
                <c:ptCount val="40"/>
                <c:pt idx="0">
                  <c:v>1.2910881119837959E-5</c:v>
                </c:pt>
                <c:pt idx="1">
                  <c:v>5.3113741953295832E-6</c:v>
                </c:pt>
                <c:pt idx="2">
                  <c:v>9.6778988837500066E-6</c:v>
                </c:pt>
                <c:pt idx="3">
                  <c:v>2.8629413869191085E-5</c:v>
                </c:pt>
                <c:pt idx="4">
                  <c:v>3.6606083332088912E-5</c:v>
                </c:pt>
                <c:pt idx="5">
                  <c:v>2.3332525461296256E-5</c:v>
                </c:pt>
                <c:pt idx="6">
                  <c:v>1.7893676915999504E-5</c:v>
                </c:pt>
                <c:pt idx="7">
                  <c:v>-5.8511516441468263E-7</c:v>
                </c:pt>
                <c:pt idx="8">
                  <c:v>6.5986393621382443E-6</c:v>
                </c:pt>
                <c:pt idx="9">
                  <c:v>-1.8436114607035022E-6</c:v>
                </c:pt>
                <c:pt idx="10">
                  <c:v>1.0626147826260969E-5</c:v>
                </c:pt>
                <c:pt idx="11">
                  <c:v>1.4163164037472143E-5</c:v>
                </c:pt>
                <c:pt idx="12">
                  <c:v>1.2670138850895736E-5</c:v>
                </c:pt>
                <c:pt idx="13">
                  <c:v>1.2315267444255239E-5</c:v>
                </c:pt>
                <c:pt idx="14">
                  <c:v>2.2988060704167964E-5</c:v>
                </c:pt>
                <c:pt idx="15">
                  <c:v>1.1965571114085651E-4</c:v>
                </c:pt>
                <c:pt idx="16">
                  <c:v>2.6841023453415025E-4</c:v>
                </c:pt>
                <c:pt idx="17">
                  <c:v>4.8658700553452073E-4</c:v>
                </c:pt>
                <c:pt idx="18">
                  <c:v>1.3044775174060257E-2</c:v>
                </c:pt>
                <c:pt idx="19">
                  <c:v>6.7133378885530337E-2</c:v>
                </c:pt>
                <c:pt idx="20">
                  <c:v>0.1002567188476304</c:v>
                </c:pt>
                <c:pt idx="21">
                  <c:v>0.13250013521517029</c:v>
                </c:pt>
                <c:pt idx="22">
                  <c:v>9.3718389878318181E-2</c:v>
                </c:pt>
                <c:pt idx="23">
                  <c:v>4.337799568865431E-2</c:v>
                </c:pt>
                <c:pt idx="24">
                  <c:v>3.1776310581423578E-2</c:v>
                </c:pt>
                <c:pt idx="25">
                  <c:v>1.4797876222212361E-2</c:v>
                </c:pt>
                <c:pt idx="26">
                  <c:v>1.4666817596249377E-2</c:v>
                </c:pt>
                <c:pt idx="27">
                  <c:v>1.7685425355328712E-2</c:v>
                </c:pt>
                <c:pt idx="28">
                  <c:v>2.4494509634474346E-2</c:v>
                </c:pt>
                <c:pt idx="29">
                  <c:v>3.9343575580497787E-2</c:v>
                </c:pt>
                <c:pt idx="30">
                  <c:v>4.110173072338804E-2</c:v>
                </c:pt>
                <c:pt idx="31">
                  <c:v>3.1038664141994528E-2</c:v>
                </c:pt>
                <c:pt idx="32">
                  <c:v>9.9575900798720661E-3</c:v>
                </c:pt>
                <c:pt idx="33">
                  <c:v>-1.5504188697438258E-3</c:v>
                </c:pt>
                <c:pt idx="34">
                  <c:v>-4.2231442371424262E-3</c:v>
                </c:pt>
                <c:pt idx="35">
                  <c:v>1.5599400818274919E-3</c:v>
                </c:pt>
                <c:pt idx="36">
                  <c:v>6.0141388033832215E-3</c:v>
                </c:pt>
                <c:pt idx="37">
                  <c:v>5.1304986662528435E-3</c:v>
                </c:pt>
                <c:pt idx="38">
                  <c:v>5.5786492382742595E-3</c:v>
                </c:pt>
                <c:pt idx="39">
                  <c:v>6.5517835758176698E-3</c:v>
                </c:pt>
              </c:numCache>
            </c:numRef>
          </c:yVal>
          <c:smooth val="0"/>
          <c:extLst>
            <c:ext xmlns:c16="http://schemas.microsoft.com/office/drawing/2014/chart" uri="{C3380CC4-5D6E-409C-BE32-E72D297353CC}">
              <c16:uniqueId val="{00000000-F645-4C12-9554-3F6A6EE099EA}"/>
            </c:ext>
          </c:extLst>
        </c:ser>
        <c:dLbls>
          <c:showLegendKey val="0"/>
          <c:showVal val="0"/>
          <c:showCatName val="0"/>
          <c:showSerName val="0"/>
          <c:showPercent val="0"/>
          <c:showBubbleSize val="0"/>
        </c:dLbls>
        <c:axId val="140161024"/>
        <c:axId val="140162944"/>
      </c:scatterChart>
      <c:valAx>
        <c:axId val="140161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162944"/>
        <c:crosses val="autoZero"/>
        <c:crossBetween val="midCat"/>
      </c:valAx>
      <c:valAx>
        <c:axId val="14016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161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anaerob'!$F$1613:$F$1652</c:f>
              <c:numCache>
                <c:formatCode>0</c:formatCode>
                <c:ptCount val="40"/>
                <c:pt idx="0">
                  <c:v>30.829861111109494</c:v>
                </c:pt>
                <c:pt idx="1">
                  <c:v>38.018055555548926</c:v>
                </c:pt>
                <c:pt idx="2">
                  <c:v>57.840972222220444</c:v>
                </c:pt>
                <c:pt idx="3">
                  <c:v>76.801388888889051</c:v>
                </c:pt>
                <c:pt idx="4">
                  <c:v>90.904166666659876</c:v>
                </c:pt>
                <c:pt idx="5">
                  <c:v>109.9284722222219</c:v>
                </c:pt>
                <c:pt idx="6">
                  <c:v>123.98124999999709</c:v>
                </c:pt>
                <c:pt idx="7">
                  <c:v>137.84305555555329</c:v>
                </c:pt>
                <c:pt idx="8">
                  <c:v>151.93472222222044</c:v>
                </c:pt>
                <c:pt idx="9">
                  <c:v>165.90069444444089</c:v>
                </c:pt>
                <c:pt idx="10">
                  <c:v>179.83611111110804</c:v>
                </c:pt>
                <c:pt idx="11">
                  <c:v>193.81388888888614</c:v>
                </c:pt>
                <c:pt idx="12">
                  <c:v>207.81041666665988</c:v>
                </c:pt>
                <c:pt idx="13">
                  <c:v>221.89374999999563</c:v>
                </c:pt>
                <c:pt idx="14">
                  <c:v>235.81805555555184</c:v>
                </c:pt>
                <c:pt idx="15">
                  <c:v>277.89027777777665</c:v>
                </c:pt>
                <c:pt idx="16">
                  <c:v>305.83819444444089</c:v>
                </c:pt>
                <c:pt idx="17">
                  <c:v>319.94930555555038</c:v>
                </c:pt>
                <c:pt idx="18">
                  <c:v>404.94097222221899</c:v>
                </c:pt>
                <c:pt idx="19">
                  <c:v>480.75833333333139</c:v>
                </c:pt>
                <c:pt idx="20">
                  <c:v>553.93958333333285</c:v>
                </c:pt>
                <c:pt idx="21">
                  <c:v>573.83680555555475</c:v>
                </c:pt>
                <c:pt idx="22">
                  <c:v>623.9506944444438</c:v>
                </c:pt>
                <c:pt idx="23">
                  <c:v>650.94791666666424</c:v>
                </c:pt>
                <c:pt idx="24">
                  <c:v>726.88055555555184</c:v>
                </c:pt>
                <c:pt idx="25">
                  <c:v>775.91111111110513</c:v>
                </c:pt>
                <c:pt idx="26">
                  <c:v>816.88055555555184</c:v>
                </c:pt>
                <c:pt idx="27">
                  <c:v>865.93194444444089</c:v>
                </c:pt>
                <c:pt idx="28">
                  <c:v>916.84513888888614</c:v>
                </c:pt>
                <c:pt idx="29">
                  <c:v>970.8347222222219</c:v>
                </c:pt>
                <c:pt idx="30">
                  <c:v>1061.7909722222175</c:v>
                </c:pt>
                <c:pt idx="31">
                  <c:v>1132.9624999999942</c:v>
                </c:pt>
                <c:pt idx="32">
                  <c:v>1201.9256944444423</c:v>
                </c:pt>
                <c:pt idx="33">
                  <c:v>1247.7416666666613</c:v>
                </c:pt>
                <c:pt idx="34">
                  <c:v>1273.9944444444409</c:v>
                </c:pt>
                <c:pt idx="35">
                  <c:v>1308.839583333327</c:v>
                </c:pt>
                <c:pt idx="36">
                  <c:v>2395.7826388888861</c:v>
                </c:pt>
                <c:pt idx="37">
                  <c:v>2493.9666666666599</c:v>
                </c:pt>
                <c:pt idx="38">
                  <c:v>2596.9055555555533</c:v>
                </c:pt>
                <c:pt idx="39">
                  <c:v>2728.9055555555533</c:v>
                </c:pt>
              </c:numCache>
            </c:numRef>
          </c:xVal>
          <c:yVal>
            <c:numRef>
              <c:f>'samples without priming anaerob'!$Z$1613:$Z$1652</c:f>
              <c:numCache>
                <c:formatCode>General</c:formatCode>
                <c:ptCount val="40"/>
                <c:pt idx="0">
                  <c:v>9.8135119166427741E-6</c:v>
                </c:pt>
                <c:pt idx="1">
                  <c:v>-5.5109339845047942E-7</c:v>
                </c:pt>
                <c:pt idx="2">
                  <c:v>2.1788008877657749E-5</c:v>
                </c:pt>
                <c:pt idx="3">
                  <c:v>1.9046367354575684E-5</c:v>
                </c:pt>
                <c:pt idx="4">
                  <c:v>1.1496608491517369E-5</c:v>
                </c:pt>
                <c:pt idx="5">
                  <c:v>-2.783299598541198E-5</c:v>
                </c:pt>
                <c:pt idx="6">
                  <c:v>-2.7961398499933917E-5</c:v>
                </c:pt>
                <c:pt idx="7">
                  <c:v>-5.0519717043534312E-6</c:v>
                </c:pt>
                <c:pt idx="8">
                  <c:v>4.4741442342324571E-5</c:v>
                </c:pt>
                <c:pt idx="9">
                  <c:v>3.7344375817631566E-5</c:v>
                </c:pt>
                <c:pt idx="10">
                  <c:v>-2.2609675873259435E-5</c:v>
                </c:pt>
                <c:pt idx="11">
                  <c:v>-1.5591767547607415E-5</c:v>
                </c:pt>
                <c:pt idx="12">
                  <c:v>1.610533145613836E-5</c:v>
                </c:pt>
                <c:pt idx="13">
                  <c:v>4.9618763574334551E-5</c:v>
                </c:pt>
                <c:pt idx="14">
                  <c:v>1.6759798143390812E-5</c:v>
                </c:pt>
                <c:pt idx="15">
                  <c:v>1.4870523682563843E-6</c:v>
                </c:pt>
                <c:pt idx="16">
                  <c:v>1.1791991102469254E-5</c:v>
                </c:pt>
                <c:pt idx="17">
                  <c:v>2.9029313837180848E-5</c:v>
                </c:pt>
                <c:pt idx="18">
                  <c:v>2.8679876593858681E-4</c:v>
                </c:pt>
                <c:pt idx="19">
                  <c:v>4.7430271209281382E-4</c:v>
                </c:pt>
                <c:pt idx="20">
                  <c:v>7.3376830518569018E-4</c:v>
                </c:pt>
                <c:pt idx="21">
                  <c:v>1.0386734950259889E-3</c:v>
                </c:pt>
                <c:pt idx="22">
                  <c:v>1.4224840574395667E-3</c:v>
                </c:pt>
                <c:pt idx="23">
                  <c:v>2.0349359575101708E-3</c:v>
                </c:pt>
                <c:pt idx="24">
                  <c:v>3.7251177239423046E-3</c:v>
                </c:pt>
                <c:pt idx="25">
                  <c:v>5.8722106294757078E-3</c:v>
                </c:pt>
                <c:pt idx="26">
                  <c:v>9.8991335407620663E-3</c:v>
                </c:pt>
                <c:pt idx="27">
                  <c:v>2.5643165897031379E-2</c:v>
                </c:pt>
                <c:pt idx="28">
                  <c:v>4.9293656373571478E-2</c:v>
                </c:pt>
                <c:pt idx="29">
                  <c:v>7.8462487124999453E-2</c:v>
                </c:pt>
                <c:pt idx="30">
                  <c:v>0.10992346069917594</c:v>
                </c:pt>
                <c:pt idx="31">
                  <c:v>9.8541558272391513E-2</c:v>
                </c:pt>
                <c:pt idx="32">
                  <c:v>5.7913855316798699E-2</c:v>
                </c:pt>
                <c:pt idx="33">
                  <c:v>1.0038501725711352E-2</c:v>
                </c:pt>
                <c:pt idx="34">
                  <c:v>-2.5280232452836809E-3</c:v>
                </c:pt>
                <c:pt idx="35">
                  <c:v>8.713967553306539E-3</c:v>
                </c:pt>
                <c:pt idx="36">
                  <c:v>6.311097632625124E-3</c:v>
                </c:pt>
                <c:pt idx="37">
                  <c:v>5.36713787832522E-3</c:v>
                </c:pt>
                <c:pt idx="38">
                  <c:v>5.8668134638425185E-3</c:v>
                </c:pt>
                <c:pt idx="39">
                  <c:v>6.8953298301242839E-3</c:v>
                </c:pt>
              </c:numCache>
            </c:numRef>
          </c:yVal>
          <c:smooth val="0"/>
          <c:extLst>
            <c:ext xmlns:c16="http://schemas.microsoft.com/office/drawing/2014/chart" uri="{C3380CC4-5D6E-409C-BE32-E72D297353CC}">
              <c16:uniqueId val="{00000000-60C9-4850-81D6-F7B166B5BBD3}"/>
            </c:ext>
          </c:extLst>
        </c:ser>
        <c:dLbls>
          <c:showLegendKey val="0"/>
          <c:showVal val="0"/>
          <c:showCatName val="0"/>
          <c:showSerName val="0"/>
          <c:showPercent val="0"/>
          <c:showBubbleSize val="0"/>
        </c:dLbls>
        <c:axId val="140248576"/>
        <c:axId val="140250496"/>
      </c:scatterChart>
      <c:valAx>
        <c:axId val="1402485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250496"/>
        <c:crosses val="autoZero"/>
        <c:crossBetween val="midCat"/>
      </c:valAx>
      <c:valAx>
        <c:axId val="14025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2485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anaerob'!$F$1666:$F$1705</c:f>
              <c:numCache>
                <c:formatCode>0</c:formatCode>
                <c:ptCount val="40"/>
                <c:pt idx="0">
                  <c:v>30.829861111109494</c:v>
                </c:pt>
                <c:pt idx="1">
                  <c:v>38.018055555556202</c:v>
                </c:pt>
                <c:pt idx="2">
                  <c:v>57.841666666667152</c:v>
                </c:pt>
                <c:pt idx="3">
                  <c:v>76.802083333328483</c:v>
                </c:pt>
                <c:pt idx="4">
                  <c:v>90.899305555554747</c:v>
                </c:pt>
                <c:pt idx="5">
                  <c:v>109.92916666666133</c:v>
                </c:pt>
                <c:pt idx="6">
                  <c:v>123.98124999999709</c:v>
                </c:pt>
                <c:pt idx="7">
                  <c:v>137.84375</c:v>
                </c:pt>
                <c:pt idx="8">
                  <c:v>151.94722222221753</c:v>
                </c:pt>
                <c:pt idx="9">
                  <c:v>165.90069444444089</c:v>
                </c:pt>
                <c:pt idx="10">
                  <c:v>179.83680555555475</c:v>
                </c:pt>
                <c:pt idx="11">
                  <c:v>193.81458333333285</c:v>
                </c:pt>
                <c:pt idx="12">
                  <c:v>207.81041666666715</c:v>
                </c:pt>
                <c:pt idx="13">
                  <c:v>221.89444444444234</c:v>
                </c:pt>
                <c:pt idx="14">
                  <c:v>235.81805555555184</c:v>
                </c:pt>
                <c:pt idx="15">
                  <c:v>277.89027777777665</c:v>
                </c:pt>
                <c:pt idx="16">
                  <c:v>305.83819444444089</c:v>
                </c:pt>
                <c:pt idx="17">
                  <c:v>319.94930555555038</c:v>
                </c:pt>
                <c:pt idx="18">
                  <c:v>404.94097222221899</c:v>
                </c:pt>
                <c:pt idx="19">
                  <c:v>480.75972222221753</c:v>
                </c:pt>
                <c:pt idx="20">
                  <c:v>553.94027777777228</c:v>
                </c:pt>
                <c:pt idx="21">
                  <c:v>573.83749999999418</c:v>
                </c:pt>
                <c:pt idx="22">
                  <c:v>623.9506944444438</c:v>
                </c:pt>
                <c:pt idx="23">
                  <c:v>650.94722222221753</c:v>
                </c:pt>
                <c:pt idx="24">
                  <c:v>726.88055555555184</c:v>
                </c:pt>
                <c:pt idx="25">
                  <c:v>775.91111111110513</c:v>
                </c:pt>
                <c:pt idx="26">
                  <c:v>816.88055555555184</c:v>
                </c:pt>
                <c:pt idx="27">
                  <c:v>865.93124999999418</c:v>
                </c:pt>
                <c:pt idx="28">
                  <c:v>916.84583333333285</c:v>
                </c:pt>
                <c:pt idx="29">
                  <c:v>970.83541666666133</c:v>
                </c:pt>
                <c:pt idx="30">
                  <c:v>1061.7909722222175</c:v>
                </c:pt>
                <c:pt idx="31">
                  <c:v>1132.9701388888861</c:v>
                </c:pt>
                <c:pt idx="32">
                  <c:v>1201.9256944444423</c:v>
                </c:pt>
                <c:pt idx="33">
                  <c:v>1247.7416666666613</c:v>
                </c:pt>
                <c:pt idx="34">
                  <c:v>1273.9944444444409</c:v>
                </c:pt>
                <c:pt idx="35">
                  <c:v>1308.8388888888876</c:v>
                </c:pt>
                <c:pt idx="36">
                  <c:v>2395.7833333333328</c:v>
                </c:pt>
                <c:pt idx="37">
                  <c:v>2493.9666666666672</c:v>
                </c:pt>
                <c:pt idx="38">
                  <c:v>2596.90625</c:v>
                </c:pt>
                <c:pt idx="39">
                  <c:v>2728.90625</c:v>
                </c:pt>
              </c:numCache>
            </c:numRef>
          </c:xVal>
          <c:yVal>
            <c:numRef>
              <c:f>'samples without priming anaerob'!$Z$1666:$Z$1705</c:f>
              <c:numCache>
                <c:formatCode>General</c:formatCode>
                <c:ptCount val="40"/>
                <c:pt idx="0">
                  <c:v>6.095848869841306E-7</c:v>
                </c:pt>
                <c:pt idx="1">
                  <c:v>-1.3963866265737668E-5</c:v>
                </c:pt>
                <c:pt idx="2">
                  <c:v>-1.5370783922851699E-5</c:v>
                </c:pt>
                <c:pt idx="3">
                  <c:v>-8.3560093302525953E-6</c:v>
                </c:pt>
                <c:pt idx="4">
                  <c:v>1.7893570366125033E-5</c:v>
                </c:pt>
                <c:pt idx="5">
                  <c:v>3.1988205036731435E-5</c:v>
                </c:pt>
                <c:pt idx="6">
                  <c:v>1.7351976709520493E-5</c:v>
                </c:pt>
                <c:pt idx="7">
                  <c:v>-1.0978265019199386E-5</c:v>
                </c:pt>
                <c:pt idx="8">
                  <c:v>-1.6305882998152958E-6</c:v>
                </c:pt>
                <c:pt idx="9">
                  <c:v>1.3367731018427751E-5</c:v>
                </c:pt>
                <c:pt idx="10">
                  <c:v>1.2699516115093265E-5</c:v>
                </c:pt>
                <c:pt idx="11">
                  <c:v>1.130472750018618E-5</c:v>
                </c:pt>
                <c:pt idx="12">
                  <c:v>6.0840405758804247E-6</c:v>
                </c:pt>
                <c:pt idx="13">
                  <c:v>1.1673533247888911E-5</c:v>
                </c:pt>
                <c:pt idx="14">
                  <c:v>-1.3725842928271003E-6</c:v>
                </c:pt>
                <c:pt idx="15">
                  <c:v>-2.6646588724372419E-5</c:v>
                </c:pt>
                <c:pt idx="16">
                  <c:v>-4.926173095008028E-6</c:v>
                </c:pt>
                <c:pt idx="17">
                  <c:v>1.9901005165093472E-5</c:v>
                </c:pt>
                <c:pt idx="18">
                  <c:v>7.2023143184810943E-5</c:v>
                </c:pt>
                <c:pt idx="19">
                  <c:v>2.3036998823667003E-4</c:v>
                </c:pt>
                <c:pt idx="20">
                  <c:v>4.4944252577623449E-4</c:v>
                </c:pt>
                <c:pt idx="21">
                  <c:v>7.4259838711037253E-4</c:v>
                </c:pt>
                <c:pt idx="22">
                  <c:v>1.1346644373892653E-3</c:v>
                </c:pt>
                <c:pt idx="23">
                  <c:v>1.9424793379013007E-3</c:v>
                </c:pt>
                <c:pt idx="24">
                  <c:v>3.737457519778874E-3</c:v>
                </c:pt>
                <c:pt idx="25">
                  <c:v>6.0803063647028562E-3</c:v>
                </c:pt>
                <c:pt idx="26">
                  <c:v>8.0297988888351508E-3</c:v>
                </c:pt>
                <c:pt idx="27">
                  <c:v>1.9167985657481422E-2</c:v>
                </c:pt>
                <c:pt idx="28">
                  <c:v>2.7069913597358303E-2</c:v>
                </c:pt>
                <c:pt idx="29">
                  <c:v>3.8847821150961755E-2</c:v>
                </c:pt>
                <c:pt idx="30">
                  <c:v>6.0611079097662224E-2</c:v>
                </c:pt>
                <c:pt idx="31">
                  <c:v>8.1359997823751862E-2</c:v>
                </c:pt>
                <c:pt idx="32">
                  <c:v>8.3847267781487086E-2</c:v>
                </c:pt>
                <c:pt idx="33">
                  <c:v>6.8775938117355565E-2</c:v>
                </c:pt>
                <c:pt idx="34">
                  <c:v>3.7591547725847003E-2</c:v>
                </c:pt>
                <c:pt idx="35">
                  <c:v>6.5557101091400964E-3</c:v>
                </c:pt>
                <c:pt idx="36">
                  <c:v>7.3305264859913977E-3</c:v>
                </c:pt>
                <c:pt idx="37">
                  <c:v>6.2982165615827947E-3</c:v>
                </c:pt>
                <c:pt idx="38">
                  <c:v>6.8247902397317655E-3</c:v>
                </c:pt>
                <c:pt idx="39">
                  <c:v>7.0236937280483882E-3</c:v>
                </c:pt>
              </c:numCache>
            </c:numRef>
          </c:yVal>
          <c:smooth val="0"/>
          <c:extLst>
            <c:ext xmlns:c16="http://schemas.microsoft.com/office/drawing/2014/chart" uri="{C3380CC4-5D6E-409C-BE32-E72D297353CC}">
              <c16:uniqueId val="{00000000-474B-46BB-89FC-D237F382391A}"/>
            </c:ext>
          </c:extLst>
        </c:ser>
        <c:dLbls>
          <c:showLegendKey val="0"/>
          <c:showVal val="0"/>
          <c:showCatName val="0"/>
          <c:showSerName val="0"/>
          <c:showPercent val="0"/>
          <c:showBubbleSize val="0"/>
        </c:dLbls>
        <c:axId val="140278784"/>
        <c:axId val="140280960"/>
      </c:scatterChart>
      <c:valAx>
        <c:axId val="140278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280960"/>
        <c:crosses val="autoZero"/>
        <c:crossBetween val="midCat"/>
      </c:valAx>
      <c:valAx>
        <c:axId val="1402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2787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anaerob'!$F$1666:$F$1705</c:f>
              <c:numCache>
                <c:formatCode>0</c:formatCode>
                <c:ptCount val="40"/>
                <c:pt idx="0">
                  <c:v>30.829861111109494</c:v>
                </c:pt>
                <c:pt idx="1">
                  <c:v>38.018055555556202</c:v>
                </c:pt>
                <c:pt idx="2">
                  <c:v>57.841666666667152</c:v>
                </c:pt>
                <c:pt idx="3">
                  <c:v>76.802083333328483</c:v>
                </c:pt>
                <c:pt idx="4">
                  <c:v>90.899305555554747</c:v>
                </c:pt>
                <c:pt idx="5">
                  <c:v>109.92916666666133</c:v>
                </c:pt>
                <c:pt idx="6">
                  <c:v>123.98124999999709</c:v>
                </c:pt>
                <c:pt idx="7">
                  <c:v>137.84375</c:v>
                </c:pt>
                <c:pt idx="8">
                  <c:v>151.94722222221753</c:v>
                </c:pt>
                <c:pt idx="9">
                  <c:v>165.90069444444089</c:v>
                </c:pt>
                <c:pt idx="10">
                  <c:v>179.83680555555475</c:v>
                </c:pt>
                <c:pt idx="11">
                  <c:v>193.81458333333285</c:v>
                </c:pt>
                <c:pt idx="12">
                  <c:v>207.81041666666715</c:v>
                </c:pt>
                <c:pt idx="13">
                  <c:v>221.89444444444234</c:v>
                </c:pt>
                <c:pt idx="14">
                  <c:v>235.81805555555184</c:v>
                </c:pt>
                <c:pt idx="15">
                  <c:v>277.89027777777665</c:v>
                </c:pt>
                <c:pt idx="16">
                  <c:v>305.83819444444089</c:v>
                </c:pt>
                <c:pt idx="17">
                  <c:v>319.94930555555038</c:v>
                </c:pt>
                <c:pt idx="18">
                  <c:v>404.94097222221899</c:v>
                </c:pt>
                <c:pt idx="19">
                  <c:v>480.75972222221753</c:v>
                </c:pt>
                <c:pt idx="20">
                  <c:v>553.94027777777228</c:v>
                </c:pt>
                <c:pt idx="21">
                  <c:v>573.83749999999418</c:v>
                </c:pt>
                <c:pt idx="22">
                  <c:v>623.9506944444438</c:v>
                </c:pt>
                <c:pt idx="23">
                  <c:v>650.94722222221753</c:v>
                </c:pt>
                <c:pt idx="24">
                  <c:v>726.88055555555184</c:v>
                </c:pt>
                <c:pt idx="25">
                  <c:v>775.91111111110513</c:v>
                </c:pt>
                <c:pt idx="26">
                  <c:v>816.88055555555184</c:v>
                </c:pt>
                <c:pt idx="27">
                  <c:v>865.93124999999418</c:v>
                </c:pt>
                <c:pt idx="28">
                  <c:v>916.84583333333285</c:v>
                </c:pt>
                <c:pt idx="29">
                  <c:v>970.83541666666133</c:v>
                </c:pt>
                <c:pt idx="30">
                  <c:v>1061.7909722222175</c:v>
                </c:pt>
                <c:pt idx="31">
                  <c:v>1132.9701388888861</c:v>
                </c:pt>
                <c:pt idx="32">
                  <c:v>1201.9256944444423</c:v>
                </c:pt>
                <c:pt idx="33">
                  <c:v>1247.7416666666613</c:v>
                </c:pt>
                <c:pt idx="34">
                  <c:v>1273.9944444444409</c:v>
                </c:pt>
                <c:pt idx="35">
                  <c:v>1308.8388888888876</c:v>
                </c:pt>
                <c:pt idx="36">
                  <c:v>2395.7833333333328</c:v>
                </c:pt>
                <c:pt idx="37">
                  <c:v>2493.9666666666672</c:v>
                </c:pt>
                <c:pt idx="38">
                  <c:v>2596.90625</c:v>
                </c:pt>
                <c:pt idx="39">
                  <c:v>2728.90625</c:v>
                </c:pt>
              </c:numCache>
            </c:numRef>
          </c:xVal>
          <c:yVal>
            <c:numRef>
              <c:f>'samples without priming anaerob'!$AJ$1666:$AJ$1705</c:f>
              <c:numCache>
                <c:formatCode>General</c:formatCode>
                <c:ptCount val="40"/>
                <c:pt idx="0">
                  <c:v>8.6639572328223544E-2</c:v>
                </c:pt>
                <c:pt idx="1">
                  <c:v>8.0574886810000468E-2</c:v>
                </c:pt>
                <c:pt idx="2">
                  <c:v>8.180466937995029E-2</c:v>
                </c:pt>
                <c:pt idx="3">
                  <c:v>7.6017847641002556E-2</c:v>
                </c:pt>
                <c:pt idx="4">
                  <c:v>5.9124759374297925E-2</c:v>
                </c:pt>
                <c:pt idx="5">
                  <c:v>3.4271333739502578E-2</c:v>
                </c:pt>
                <c:pt idx="6">
                  <c:v>1.7064243409641789E-2</c:v>
                </c:pt>
                <c:pt idx="7">
                  <c:v>1.3874180962777859E-2</c:v>
                </c:pt>
                <c:pt idx="8">
                  <c:v>-8.5288856018997719E-4</c:v>
                </c:pt>
                <c:pt idx="9">
                  <c:v>9.0301780728894096E-3</c:v>
                </c:pt>
                <c:pt idx="10">
                  <c:v>1.3861080464588156E-2</c:v>
                </c:pt>
                <c:pt idx="11">
                  <c:v>1.4774652757704884E-2</c:v>
                </c:pt>
                <c:pt idx="12">
                  <c:v>3.470213165387401E-3</c:v>
                </c:pt>
                <c:pt idx="13">
                  <c:v>3.1104859419610754E-4</c:v>
                </c:pt>
                <c:pt idx="14">
                  <c:v>-8.8393616274908931E-5</c:v>
                </c:pt>
                <c:pt idx="15">
                  <c:v>5.9416530864231125E-3</c:v>
                </c:pt>
                <c:pt idx="16">
                  <c:v>2.739315350493795E-3</c:v>
                </c:pt>
                <c:pt idx="17">
                  <c:v>4.2235722229005601E-3</c:v>
                </c:pt>
                <c:pt idx="18">
                  <c:v>6.255712727745382E-4</c:v>
                </c:pt>
                <c:pt idx="19">
                  <c:v>2.0366588249203237E-3</c:v>
                </c:pt>
                <c:pt idx="20">
                  <c:v>-3.8461507508700339E-4</c:v>
                </c:pt>
                <c:pt idx="21">
                  <c:v>8.0633331292314786E-3</c:v>
                </c:pt>
                <c:pt idx="22">
                  <c:v>1.7378657867288674E-2</c:v>
                </c:pt>
                <c:pt idx="23">
                  <c:v>3.2339595951763229E-2</c:v>
                </c:pt>
                <c:pt idx="24">
                  <c:v>1.2398486227057701E-2</c:v>
                </c:pt>
                <c:pt idx="25">
                  <c:v>2.2823152438995655E-3</c:v>
                </c:pt>
                <c:pt idx="26">
                  <c:v>-7.1380983719471465E-3</c:v>
                </c:pt>
                <c:pt idx="27">
                  <c:v>7.3705326140367389E-3</c:v>
                </c:pt>
                <c:pt idx="28">
                  <c:v>1.6344862085059541E-2</c:v>
                </c:pt>
                <c:pt idx="29">
                  <c:v>2.3582685587396526E-2</c:v>
                </c:pt>
                <c:pt idx="30">
                  <c:v>2.3552047399974886E-2</c:v>
                </c:pt>
                <c:pt idx="31">
                  <c:v>2.8856728333785164E-2</c:v>
                </c:pt>
                <c:pt idx="32">
                  <c:v>2.1742365481626072E-2</c:v>
                </c:pt>
                <c:pt idx="33">
                  <c:v>1.5944424935341379E-2</c:v>
                </c:pt>
                <c:pt idx="34">
                  <c:v>8.8232589087144288E-3</c:v>
                </c:pt>
                <c:pt idx="35">
                  <c:v>2.5022158600221393E-3</c:v>
                </c:pt>
                <c:pt idx="36">
                  <c:v>1.4485432842596187E-2</c:v>
                </c:pt>
                <c:pt idx="37">
                  <c:v>1.1046355161796449E-2</c:v>
                </c:pt>
                <c:pt idx="38">
                  <c:v>1.2345397494009803E-2</c:v>
                </c:pt>
                <c:pt idx="39">
                  <c:v>1.3923821338254122E-2</c:v>
                </c:pt>
              </c:numCache>
            </c:numRef>
          </c:yVal>
          <c:smooth val="0"/>
          <c:extLst>
            <c:ext xmlns:c16="http://schemas.microsoft.com/office/drawing/2014/chart" uri="{C3380CC4-5D6E-409C-BE32-E72D297353CC}">
              <c16:uniqueId val="{00000000-D426-4068-8BDF-882BCEE015EF}"/>
            </c:ext>
          </c:extLst>
        </c:ser>
        <c:dLbls>
          <c:showLegendKey val="0"/>
          <c:showVal val="0"/>
          <c:showCatName val="0"/>
          <c:showSerName val="0"/>
          <c:showPercent val="0"/>
          <c:showBubbleSize val="0"/>
        </c:dLbls>
        <c:axId val="140382976"/>
        <c:axId val="140384896"/>
      </c:scatterChart>
      <c:valAx>
        <c:axId val="140382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384896"/>
        <c:crosses val="autoZero"/>
        <c:crossBetween val="midCat"/>
      </c:valAx>
      <c:valAx>
        <c:axId val="14038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3829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anaerob'!$F$1877:$F$1916</c:f>
              <c:numCache>
                <c:formatCode>0</c:formatCode>
                <c:ptCount val="40"/>
                <c:pt idx="0">
                  <c:v>17.070138888891961</c:v>
                </c:pt>
                <c:pt idx="1">
                  <c:v>24.11250000000291</c:v>
                </c:pt>
                <c:pt idx="2">
                  <c:v>47.713888888894871</c:v>
                </c:pt>
                <c:pt idx="3">
                  <c:v>62.815277777779556</c:v>
                </c:pt>
                <c:pt idx="4">
                  <c:v>76.913194444445253</c:v>
                </c:pt>
                <c:pt idx="5">
                  <c:v>95.933333333334303</c:v>
                </c:pt>
                <c:pt idx="6">
                  <c:v>112.72847222222481</c:v>
                </c:pt>
                <c:pt idx="7">
                  <c:v>123.84236111111386</c:v>
                </c:pt>
                <c:pt idx="8">
                  <c:v>137.94027777777956</c:v>
                </c:pt>
                <c:pt idx="9">
                  <c:v>151.92638888888905</c:v>
                </c:pt>
                <c:pt idx="10">
                  <c:v>165.8395833333343</c:v>
                </c:pt>
                <c:pt idx="11">
                  <c:v>179.8215277777781</c:v>
                </c:pt>
                <c:pt idx="12">
                  <c:v>193.81041666666715</c:v>
                </c:pt>
                <c:pt idx="13">
                  <c:v>207.9152777777781</c:v>
                </c:pt>
                <c:pt idx="14">
                  <c:v>221.81597222222626</c:v>
                </c:pt>
                <c:pt idx="15">
                  <c:v>263.89652777778247</c:v>
                </c:pt>
                <c:pt idx="16">
                  <c:v>291.8486111111124</c:v>
                </c:pt>
                <c:pt idx="17">
                  <c:v>306.68958333333285</c:v>
                </c:pt>
                <c:pt idx="18">
                  <c:v>390.95138888889051</c:v>
                </c:pt>
                <c:pt idx="19">
                  <c:v>466.84444444444671</c:v>
                </c:pt>
                <c:pt idx="20">
                  <c:v>540.71180555555475</c:v>
                </c:pt>
                <c:pt idx="21">
                  <c:v>559.90000000000146</c:v>
                </c:pt>
                <c:pt idx="22">
                  <c:v>613.72083333333285</c:v>
                </c:pt>
                <c:pt idx="23">
                  <c:v>637.70902777778247</c:v>
                </c:pt>
                <c:pt idx="24">
                  <c:v>712.8798611111124</c:v>
                </c:pt>
                <c:pt idx="25">
                  <c:v>762.70277777778392</c:v>
                </c:pt>
                <c:pt idx="26">
                  <c:v>802.88611111111095</c:v>
                </c:pt>
                <c:pt idx="27">
                  <c:v>851.94027777777956</c:v>
                </c:pt>
                <c:pt idx="28">
                  <c:v>902.88472222222481</c:v>
                </c:pt>
                <c:pt idx="29">
                  <c:v>957.7854166666657</c:v>
                </c:pt>
                <c:pt idx="30">
                  <c:v>1047.8888888888905</c:v>
                </c:pt>
                <c:pt idx="31">
                  <c:v>1119.8645833333358</c:v>
                </c:pt>
                <c:pt idx="32">
                  <c:v>1187.9298611111153</c:v>
                </c:pt>
                <c:pt idx="33">
                  <c:v>1233.7493055555606</c:v>
                </c:pt>
                <c:pt idx="34">
                  <c:v>1260.7708333333358</c:v>
                </c:pt>
                <c:pt idx="35">
                  <c:v>1294.8777777777796</c:v>
                </c:pt>
                <c:pt idx="36">
                  <c:v>2381.7437500000015</c:v>
                </c:pt>
                <c:pt idx="37">
                  <c:v>2479.9256944444496</c:v>
                </c:pt>
                <c:pt idx="38">
                  <c:v>2582.8673611111153</c:v>
                </c:pt>
                <c:pt idx="39">
                  <c:v>2714.8680555555547</c:v>
                </c:pt>
              </c:numCache>
            </c:numRef>
          </c:xVal>
          <c:yVal>
            <c:numRef>
              <c:f>'samples without priming anaerob'!$Z$1877:$Z$1916</c:f>
              <c:numCache>
                <c:formatCode>General</c:formatCode>
                <c:ptCount val="40"/>
                <c:pt idx="0">
                  <c:v>4.902336725656674E-4</c:v>
                </c:pt>
                <c:pt idx="1">
                  <c:v>5.7126517047374433E-4</c:v>
                </c:pt>
                <c:pt idx="2">
                  <c:v>4.4130563804008351E-4</c:v>
                </c:pt>
                <c:pt idx="3">
                  <c:v>5.8751620858462934E-4</c:v>
                </c:pt>
                <c:pt idx="4">
                  <c:v>7.4769072901197488E-4</c:v>
                </c:pt>
                <c:pt idx="5">
                  <c:v>9.1326811100031328E-4</c:v>
                </c:pt>
                <c:pt idx="6">
                  <c:v>9.5949945666443115E-4</c:v>
                </c:pt>
                <c:pt idx="7">
                  <c:v>1.0509273473789844E-3</c:v>
                </c:pt>
                <c:pt idx="8">
                  <c:v>1.465667303820235E-3</c:v>
                </c:pt>
                <c:pt idx="9">
                  <c:v>1.9670913604556825E-3</c:v>
                </c:pt>
                <c:pt idx="10">
                  <c:v>2.2553069834377378E-3</c:v>
                </c:pt>
                <c:pt idx="11">
                  <c:v>1.6197542109089101E-3</c:v>
                </c:pt>
                <c:pt idx="12">
                  <c:v>2.7389791522225608E-3</c:v>
                </c:pt>
                <c:pt idx="13">
                  <c:v>3.3242788101694176E-3</c:v>
                </c:pt>
                <c:pt idx="14">
                  <c:v>4.3661621012506735E-3</c:v>
                </c:pt>
                <c:pt idx="15">
                  <c:v>6.8223036536511125E-3</c:v>
                </c:pt>
                <c:pt idx="16">
                  <c:v>9.2527296122478109E-3</c:v>
                </c:pt>
                <c:pt idx="17">
                  <c:v>1.3164225365686722E-2</c:v>
                </c:pt>
                <c:pt idx="18">
                  <c:v>4.5794485497780112E-2</c:v>
                </c:pt>
                <c:pt idx="19">
                  <c:v>4.1288020877215725E-2</c:v>
                </c:pt>
                <c:pt idx="20">
                  <c:v>3.3005057062964228E-2</c:v>
                </c:pt>
                <c:pt idx="21">
                  <c:v>2.0218793366846361E-2</c:v>
                </c:pt>
                <c:pt idx="22">
                  <c:v>1.2866574422710232E-2</c:v>
                </c:pt>
                <c:pt idx="23">
                  <c:v>1.4859060219132768E-2</c:v>
                </c:pt>
                <c:pt idx="24">
                  <c:v>1.9363930904727815E-2</c:v>
                </c:pt>
                <c:pt idx="25">
                  <c:v>1.2202389806754078E-2</c:v>
                </c:pt>
                <c:pt idx="26">
                  <c:v>1.9673577957146429E-3</c:v>
                </c:pt>
                <c:pt idx="27">
                  <c:v>-3.141372797904832E-3</c:v>
                </c:pt>
                <c:pt idx="28">
                  <c:v>5.6513789490707051E-3</c:v>
                </c:pt>
                <c:pt idx="29">
                  <c:v>1.8112439489877622E-2</c:v>
                </c:pt>
                <c:pt idx="30">
                  <c:v>1.8348668871368368E-2</c:v>
                </c:pt>
                <c:pt idx="31">
                  <c:v>1.5079676542142605E-2</c:v>
                </c:pt>
                <c:pt idx="32">
                  <c:v>7.7500740081537988E-3</c:v>
                </c:pt>
                <c:pt idx="33">
                  <c:v>5.8088811620145321E-3</c:v>
                </c:pt>
                <c:pt idx="34">
                  <c:v>5.5337754152612537E-3</c:v>
                </c:pt>
                <c:pt idx="35">
                  <c:v>7.5807457331343083E-3</c:v>
                </c:pt>
                <c:pt idx="36">
                  <c:v>6.8766502970168467E-3</c:v>
                </c:pt>
                <c:pt idx="37">
                  <c:v>5.9139535628651187E-3</c:v>
                </c:pt>
                <c:pt idx="38">
                  <c:v>6.5317371377504388E-3</c:v>
                </c:pt>
                <c:pt idx="39">
                  <c:v>8.7511483757045528E-3</c:v>
                </c:pt>
              </c:numCache>
            </c:numRef>
          </c:yVal>
          <c:smooth val="0"/>
          <c:extLst>
            <c:ext xmlns:c16="http://schemas.microsoft.com/office/drawing/2014/chart" uri="{C3380CC4-5D6E-409C-BE32-E72D297353CC}">
              <c16:uniqueId val="{00000000-0654-42BB-B22E-29875ADBEF32}"/>
            </c:ext>
          </c:extLst>
        </c:ser>
        <c:dLbls>
          <c:showLegendKey val="0"/>
          <c:showVal val="0"/>
          <c:showCatName val="0"/>
          <c:showSerName val="0"/>
          <c:showPercent val="0"/>
          <c:showBubbleSize val="0"/>
        </c:dLbls>
        <c:axId val="140421376"/>
        <c:axId val="140431744"/>
      </c:scatterChart>
      <c:valAx>
        <c:axId val="140421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431744"/>
        <c:crosses val="autoZero"/>
        <c:crossBetween val="midCat"/>
      </c:valAx>
      <c:valAx>
        <c:axId val="14043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421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anaerob'!$F$1929:$F$1968</c:f>
              <c:numCache>
                <c:formatCode>0</c:formatCode>
                <c:ptCount val="40"/>
                <c:pt idx="0">
                  <c:v>17.070138888891961</c:v>
                </c:pt>
                <c:pt idx="1">
                  <c:v>24.11250000000291</c:v>
                </c:pt>
                <c:pt idx="2">
                  <c:v>47.71597222222772</c:v>
                </c:pt>
                <c:pt idx="3">
                  <c:v>62.817361111112405</c:v>
                </c:pt>
                <c:pt idx="4">
                  <c:v>76.915972222224809</c:v>
                </c:pt>
                <c:pt idx="5">
                  <c:v>95.934027777781012</c:v>
                </c:pt>
                <c:pt idx="6">
                  <c:v>112.72916666667152</c:v>
                </c:pt>
                <c:pt idx="7">
                  <c:v>123.84236111111386</c:v>
                </c:pt>
                <c:pt idx="8">
                  <c:v>137.94097222222626</c:v>
                </c:pt>
                <c:pt idx="9">
                  <c:v>151.92638888888905</c:v>
                </c:pt>
                <c:pt idx="10">
                  <c:v>165.8395833333343</c:v>
                </c:pt>
                <c:pt idx="11">
                  <c:v>179.81666666667297</c:v>
                </c:pt>
                <c:pt idx="12">
                  <c:v>193.81041666666715</c:v>
                </c:pt>
                <c:pt idx="13">
                  <c:v>207.91597222222481</c:v>
                </c:pt>
                <c:pt idx="14">
                  <c:v>221.81666666667297</c:v>
                </c:pt>
                <c:pt idx="15">
                  <c:v>263.8972222222219</c:v>
                </c:pt>
                <c:pt idx="16">
                  <c:v>291.83680555556202</c:v>
                </c:pt>
                <c:pt idx="17">
                  <c:v>306.69375000000582</c:v>
                </c:pt>
                <c:pt idx="18">
                  <c:v>390.95138888889051</c:v>
                </c:pt>
                <c:pt idx="19">
                  <c:v>466.84513888889342</c:v>
                </c:pt>
                <c:pt idx="20">
                  <c:v>540.71180555556202</c:v>
                </c:pt>
                <c:pt idx="21">
                  <c:v>559.90069444444816</c:v>
                </c:pt>
                <c:pt idx="22">
                  <c:v>613.72083333333285</c:v>
                </c:pt>
                <c:pt idx="23">
                  <c:v>637.72222222222626</c:v>
                </c:pt>
                <c:pt idx="24">
                  <c:v>712.8798611111124</c:v>
                </c:pt>
                <c:pt idx="25">
                  <c:v>762.70277777778392</c:v>
                </c:pt>
                <c:pt idx="26">
                  <c:v>802.88680555555766</c:v>
                </c:pt>
                <c:pt idx="27">
                  <c:v>851.94027777777956</c:v>
                </c:pt>
                <c:pt idx="28">
                  <c:v>902.88819444445107</c:v>
                </c:pt>
                <c:pt idx="29">
                  <c:v>957.78958333333867</c:v>
                </c:pt>
                <c:pt idx="30">
                  <c:v>1047.8888888888905</c:v>
                </c:pt>
                <c:pt idx="31">
                  <c:v>1119.8645833333358</c:v>
                </c:pt>
                <c:pt idx="32">
                  <c:v>1187.9298611111153</c:v>
                </c:pt>
                <c:pt idx="33">
                  <c:v>1233.7493055555606</c:v>
                </c:pt>
                <c:pt idx="34">
                  <c:v>1260.7708333333358</c:v>
                </c:pt>
                <c:pt idx="35">
                  <c:v>1294.8770833333328</c:v>
                </c:pt>
                <c:pt idx="36">
                  <c:v>2381.7437500000015</c:v>
                </c:pt>
                <c:pt idx="37">
                  <c:v>2479.9250000000029</c:v>
                </c:pt>
                <c:pt idx="38">
                  <c:v>2582.8673611111153</c:v>
                </c:pt>
                <c:pt idx="39">
                  <c:v>2714.868055555562</c:v>
                </c:pt>
              </c:numCache>
            </c:numRef>
          </c:xVal>
          <c:yVal>
            <c:numRef>
              <c:f>'samples without priming anaerob'!$Z$1929:$Z$1968</c:f>
              <c:numCache>
                <c:formatCode>General</c:formatCode>
                <c:ptCount val="40"/>
                <c:pt idx="0">
                  <c:v>3.4465368206381531E-4</c:v>
                </c:pt>
                <c:pt idx="1">
                  <c:v>2.1271801780587749E-4</c:v>
                </c:pt>
                <c:pt idx="2">
                  <c:v>3.3504676377174738E-4</c:v>
                </c:pt>
                <c:pt idx="3">
                  <c:v>4.4020186559114719E-4</c:v>
                </c:pt>
                <c:pt idx="4">
                  <c:v>5.9516133080960072E-4</c:v>
                </c:pt>
                <c:pt idx="5">
                  <c:v>8.63492128482398E-4</c:v>
                </c:pt>
                <c:pt idx="6">
                  <c:v>9.6384201850758914E-4</c:v>
                </c:pt>
                <c:pt idx="7">
                  <c:v>1.0490510459002936E-3</c:v>
                </c:pt>
                <c:pt idx="8">
                  <c:v>1.3111769805568662E-3</c:v>
                </c:pt>
                <c:pt idx="9">
                  <c:v>1.6839458165389301E-3</c:v>
                </c:pt>
                <c:pt idx="10">
                  <c:v>1.8580740062529675E-3</c:v>
                </c:pt>
                <c:pt idx="11">
                  <c:v>2.0379703315589878E-3</c:v>
                </c:pt>
                <c:pt idx="12">
                  <c:v>2.8054644253008979E-3</c:v>
                </c:pt>
                <c:pt idx="13">
                  <c:v>3.6342065398648482E-3</c:v>
                </c:pt>
                <c:pt idx="14">
                  <c:v>3.8611542413020125E-3</c:v>
                </c:pt>
                <c:pt idx="15">
                  <c:v>8.8509643256708872E-3</c:v>
                </c:pt>
                <c:pt idx="16">
                  <c:v>4.1677525917388708E-3</c:v>
                </c:pt>
                <c:pt idx="17">
                  <c:v>1.4093701127835978E-2</c:v>
                </c:pt>
                <c:pt idx="18">
                  <c:v>6.2116604551153129E-2</c:v>
                </c:pt>
                <c:pt idx="19">
                  <c:v>5.6498059302013882E-2</c:v>
                </c:pt>
                <c:pt idx="20">
                  <c:v>4.2439423787576196E-2</c:v>
                </c:pt>
                <c:pt idx="21">
                  <c:v>2.5506590238748107E-2</c:v>
                </c:pt>
                <c:pt idx="22">
                  <c:v>1.2313514102783751E-2</c:v>
                </c:pt>
                <c:pt idx="23">
                  <c:v>1.5816172758824271E-2</c:v>
                </c:pt>
                <c:pt idx="24">
                  <c:v>1.1882844455794997E-2</c:v>
                </c:pt>
                <c:pt idx="25">
                  <c:v>1.0006706625684468E-2</c:v>
                </c:pt>
                <c:pt idx="26">
                  <c:v>-1.6167073054623468E-3</c:v>
                </c:pt>
                <c:pt idx="27">
                  <c:v>3.8597869725350113E-3</c:v>
                </c:pt>
                <c:pt idx="28">
                  <c:v>7.4575461025155809E-3</c:v>
                </c:pt>
                <c:pt idx="29">
                  <c:v>2.0313408930982865E-2</c:v>
                </c:pt>
                <c:pt idx="30">
                  <c:v>1.8962453290357749E-2</c:v>
                </c:pt>
                <c:pt idx="31">
                  <c:v>1.7646801359672951E-2</c:v>
                </c:pt>
                <c:pt idx="32">
                  <c:v>8.7066721429585794E-3</c:v>
                </c:pt>
                <c:pt idx="33">
                  <c:v>4.8372008743621346E-3</c:v>
                </c:pt>
                <c:pt idx="34">
                  <c:v>2.491371276938568E-3</c:v>
                </c:pt>
                <c:pt idx="35">
                  <c:v>9.8590361561328669E-3</c:v>
                </c:pt>
                <c:pt idx="36">
                  <c:v>7.3879514498148974E-3</c:v>
                </c:pt>
                <c:pt idx="37">
                  <c:v>6.3273821358635057E-3</c:v>
                </c:pt>
                <c:pt idx="38">
                  <c:v>6.9665930839986146E-3</c:v>
                </c:pt>
                <c:pt idx="39">
                  <c:v>9.2144389418333771E-3</c:v>
                </c:pt>
              </c:numCache>
            </c:numRef>
          </c:yVal>
          <c:smooth val="0"/>
          <c:extLst>
            <c:ext xmlns:c16="http://schemas.microsoft.com/office/drawing/2014/chart" uri="{C3380CC4-5D6E-409C-BE32-E72D297353CC}">
              <c16:uniqueId val="{00000000-0F51-44A1-B5D1-0CD15A8F1B15}"/>
            </c:ext>
          </c:extLst>
        </c:ser>
        <c:dLbls>
          <c:showLegendKey val="0"/>
          <c:showVal val="0"/>
          <c:showCatName val="0"/>
          <c:showSerName val="0"/>
          <c:showPercent val="0"/>
          <c:showBubbleSize val="0"/>
        </c:dLbls>
        <c:axId val="140468224"/>
        <c:axId val="140470144"/>
      </c:scatterChart>
      <c:valAx>
        <c:axId val="1404682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470144"/>
        <c:crosses val="autoZero"/>
        <c:crossBetween val="midCat"/>
      </c:valAx>
      <c:valAx>
        <c:axId val="14047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4682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anaerob'!$F$1981:$F$2020</c:f>
              <c:numCache>
                <c:formatCode>0</c:formatCode>
                <c:ptCount val="40"/>
                <c:pt idx="0">
                  <c:v>17.069444444445253</c:v>
                </c:pt>
                <c:pt idx="1">
                  <c:v>24.111805555556202</c:v>
                </c:pt>
                <c:pt idx="2">
                  <c:v>47.716666666667152</c:v>
                </c:pt>
                <c:pt idx="3">
                  <c:v>62.818055555559113</c:v>
                </c:pt>
                <c:pt idx="4">
                  <c:v>76.915972222224809</c:v>
                </c:pt>
                <c:pt idx="5">
                  <c:v>95.934027777781012</c:v>
                </c:pt>
                <c:pt idx="6">
                  <c:v>112.72916666667152</c:v>
                </c:pt>
                <c:pt idx="7">
                  <c:v>123.84236111111386</c:v>
                </c:pt>
                <c:pt idx="8">
                  <c:v>137.93958333333285</c:v>
                </c:pt>
                <c:pt idx="9">
                  <c:v>151.92638888888905</c:v>
                </c:pt>
                <c:pt idx="10">
                  <c:v>165.8395833333343</c:v>
                </c:pt>
                <c:pt idx="11">
                  <c:v>179.85625000000437</c:v>
                </c:pt>
                <c:pt idx="12">
                  <c:v>193.80972222222044</c:v>
                </c:pt>
                <c:pt idx="13">
                  <c:v>207.91597222222481</c:v>
                </c:pt>
                <c:pt idx="14">
                  <c:v>221.81597222222626</c:v>
                </c:pt>
                <c:pt idx="15">
                  <c:v>263.8972222222219</c:v>
                </c:pt>
                <c:pt idx="16">
                  <c:v>291.84583333333285</c:v>
                </c:pt>
                <c:pt idx="17">
                  <c:v>306.69444444444525</c:v>
                </c:pt>
                <c:pt idx="18">
                  <c:v>390.9506944444438</c:v>
                </c:pt>
                <c:pt idx="19">
                  <c:v>466.84444444444671</c:v>
                </c:pt>
                <c:pt idx="20">
                  <c:v>540.71180555555475</c:v>
                </c:pt>
                <c:pt idx="21">
                  <c:v>559.90000000000146</c:v>
                </c:pt>
                <c:pt idx="22">
                  <c:v>613.72013888889342</c:v>
                </c:pt>
                <c:pt idx="23">
                  <c:v>637.72152777777956</c:v>
                </c:pt>
                <c:pt idx="24">
                  <c:v>712.8791666666657</c:v>
                </c:pt>
                <c:pt idx="25">
                  <c:v>762.70208333333721</c:v>
                </c:pt>
                <c:pt idx="26">
                  <c:v>802.88611111111095</c:v>
                </c:pt>
                <c:pt idx="27">
                  <c:v>851.93958333333285</c:v>
                </c:pt>
                <c:pt idx="28">
                  <c:v>902.8840277777781</c:v>
                </c:pt>
                <c:pt idx="29">
                  <c:v>957.78472222222626</c:v>
                </c:pt>
                <c:pt idx="30">
                  <c:v>1047.8881944444438</c:v>
                </c:pt>
                <c:pt idx="31">
                  <c:v>1119.8631944444423</c:v>
                </c:pt>
                <c:pt idx="32">
                  <c:v>1187.9291666666686</c:v>
                </c:pt>
                <c:pt idx="33">
                  <c:v>1233.7486111111139</c:v>
                </c:pt>
                <c:pt idx="34">
                  <c:v>1260.7694444444423</c:v>
                </c:pt>
                <c:pt idx="35">
                  <c:v>1294.8770833333328</c:v>
                </c:pt>
                <c:pt idx="36">
                  <c:v>2381.7437500000015</c:v>
                </c:pt>
                <c:pt idx="37">
                  <c:v>2479.9243055555562</c:v>
                </c:pt>
                <c:pt idx="38">
                  <c:v>2582.8673611111153</c:v>
                </c:pt>
                <c:pt idx="39">
                  <c:v>2714.8673611111153</c:v>
                </c:pt>
              </c:numCache>
            </c:numRef>
          </c:xVal>
          <c:yVal>
            <c:numRef>
              <c:f>'samples without priming anaerob'!$Z$1981:$Z$2020</c:f>
              <c:numCache>
                <c:formatCode>General</c:formatCode>
                <c:ptCount val="40"/>
                <c:pt idx="0">
                  <c:v>2.6845660542133679E-4</c:v>
                </c:pt>
                <c:pt idx="1">
                  <c:v>1.7054394338728848E-4</c:v>
                </c:pt>
                <c:pt idx="2">
                  <c:v>2.1029864604218241E-4</c:v>
                </c:pt>
                <c:pt idx="3">
                  <c:v>2.3169558111833853E-4</c:v>
                </c:pt>
                <c:pt idx="4">
                  <c:v>2.8747527402441935E-4</c:v>
                </c:pt>
                <c:pt idx="5">
                  <c:v>5.1182638816199197E-4</c:v>
                </c:pt>
                <c:pt idx="6">
                  <c:v>7.3586617049274737E-4</c:v>
                </c:pt>
                <c:pt idx="7">
                  <c:v>8.6037795547839872E-4</c:v>
                </c:pt>
                <c:pt idx="8">
                  <c:v>8.5297897584545664E-4</c:v>
                </c:pt>
                <c:pt idx="9">
                  <c:v>1.0087065998554163E-3</c:v>
                </c:pt>
                <c:pt idx="10">
                  <c:v>1.0872206907417471E-3</c:v>
                </c:pt>
                <c:pt idx="11">
                  <c:v>1.4802167426042777E-3</c:v>
                </c:pt>
                <c:pt idx="12">
                  <c:v>1.6189799634079335E-3</c:v>
                </c:pt>
                <c:pt idx="13">
                  <c:v>1.8029496920248691E-3</c:v>
                </c:pt>
                <c:pt idx="14">
                  <c:v>1.6316989858457288E-3</c:v>
                </c:pt>
                <c:pt idx="15">
                  <c:v>2.6608266096321003E-3</c:v>
                </c:pt>
                <c:pt idx="16">
                  <c:v>3.6953436908445918E-3</c:v>
                </c:pt>
                <c:pt idx="17">
                  <c:v>4.9571113767520221E-3</c:v>
                </c:pt>
                <c:pt idx="18">
                  <c:v>1.6904152582731452E-2</c:v>
                </c:pt>
                <c:pt idx="19">
                  <c:v>3.5561335332472702E-2</c:v>
                </c:pt>
                <c:pt idx="20">
                  <c:v>4.3874509219194925E-2</c:v>
                </c:pt>
                <c:pt idx="21">
                  <c:v>5.1043751205023039E-2</c:v>
                </c:pt>
                <c:pt idx="22">
                  <c:v>3.5511696673703415E-2</c:v>
                </c:pt>
                <c:pt idx="23">
                  <c:v>3.2093164283916231E-2</c:v>
                </c:pt>
                <c:pt idx="24">
                  <c:v>2.4698354393535543E-2</c:v>
                </c:pt>
                <c:pt idx="25">
                  <c:v>1.2745357605315148E-2</c:v>
                </c:pt>
                <c:pt idx="26">
                  <c:v>2.9167140166786484E-4</c:v>
                </c:pt>
                <c:pt idx="27">
                  <c:v>5.24719491272643E-4</c:v>
                </c:pt>
                <c:pt idx="28">
                  <c:v>9.9400812980067407E-3</c:v>
                </c:pt>
                <c:pt idx="29">
                  <c:v>2.3120260343454081E-2</c:v>
                </c:pt>
                <c:pt idx="30">
                  <c:v>2.1647736184158703E-2</c:v>
                </c:pt>
                <c:pt idx="31">
                  <c:v>2.0645135418576818E-2</c:v>
                </c:pt>
                <c:pt idx="32">
                  <c:v>1.0823497222029277E-2</c:v>
                </c:pt>
                <c:pt idx="33">
                  <c:v>7.5804815341857495E-3</c:v>
                </c:pt>
                <c:pt idx="34">
                  <c:v>8.3379894405261772E-4</c:v>
                </c:pt>
                <c:pt idx="35">
                  <c:v>4.1154720041067742E-3</c:v>
                </c:pt>
                <c:pt idx="36">
                  <c:v>9.6257392440594024E-3</c:v>
                </c:pt>
                <c:pt idx="37">
                  <c:v>8.4812277290157324E-3</c:v>
                </c:pt>
                <c:pt idx="38">
                  <c:v>9.5596069239124951E-3</c:v>
                </c:pt>
                <c:pt idx="39">
                  <c:v>1.4673309549122666E-2</c:v>
                </c:pt>
              </c:numCache>
            </c:numRef>
          </c:yVal>
          <c:smooth val="0"/>
          <c:extLst>
            <c:ext xmlns:c16="http://schemas.microsoft.com/office/drawing/2014/chart" uri="{C3380CC4-5D6E-409C-BE32-E72D297353CC}">
              <c16:uniqueId val="{00000000-F8E0-443D-B340-3F677FE76AFA}"/>
            </c:ext>
          </c:extLst>
        </c:ser>
        <c:dLbls>
          <c:showLegendKey val="0"/>
          <c:showVal val="0"/>
          <c:showCatName val="0"/>
          <c:showSerName val="0"/>
          <c:showPercent val="0"/>
          <c:showBubbleSize val="0"/>
        </c:dLbls>
        <c:axId val="140576256"/>
        <c:axId val="140578176"/>
      </c:scatterChart>
      <c:valAx>
        <c:axId val="1405762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578176"/>
        <c:crosses val="autoZero"/>
        <c:crossBetween val="midCat"/>
      </c:valAx>
      <c:valAx>
        <c:axId val="14057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576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anaerob'!$F$2033:$F$2072</c:f>
              <c:numCache>
                <c:formatCode>0</c:formatCode>
                <c:ptCount val="40"/>
                <c:pt idx="0">
                  <c:v>16.364583333328483</c:v>
                </c:pt>
                <c:pt idx="1">
                  <c:v>23.40625</c:v>
                </c:pt>
                <c:pt idx="2">
                  <c:v>47</c:v>
                </c:pt>
                <c:pt idx="3">
                  <c:v>62.106944444443798</c:v>
                </c:pt>
                <c:pt idx="4">
                  <c:v>76.198611111110949</c:v>
                </c:pt>
                <c:pt idx="5">
                  <c:v>95.214583333334303</c:v>
                </c:pt>
                <c:pt idx="6">
                  <c:v>112.00972222221753</c:v>
                </c:pt>
                <c:pt idx="7">
                  <c:v>123.1208333333343</c:v>
                </c:pt>
                <c:pt idx="8">
                  <c:v>137.22152777777956</c:v>
                </c:pt>
                <c:pt idx="9">
                  <c:v>151.20694444444234</c:v>
                </c:pt>
                <c:pt idx="10">
                  <c:v>165.11805555555475</c:v>
                </c:pt>
                <c:pt idx="11">
                  <c:v>179.09513888888614</c:v>
                </c:pt>
                <c:pt idx="12">
                  <c:v>193.0895833333343</c:v>
                </c:pt>
                <c:pt idx="13">
                  <c:v>207.19791666666424</c:v>
                </c:pt>
                <c:pt idx="14">
                  <c:v>221.10902777777665</c:v>
                </c:pt>
                <c:pt idx="15">
                  <c:v>263.17777777777519</c:v>
                </c:pt>
                <c:pt idx="16">
                  <c:v>291.1201388888876</c:v>
                </c:pt>
                <c:pt idx="17">
                  <c:v>305.97708333333139</c:v>
                </c:pt>
                <c:pt idx="18">
                  <c:v>390.22708333333139</c:v>
                </c:pt>
                <c:pt idx="19">
                  <c:v>466.12847222221899</c:v>
                </c:pt>
                <c:pt idx="20">
                  <c:v>539.99444444444089</c:v>
                </c:pt>
                <c:pt idx="21">
                  <c:v>559.17916666666861</c:v>
                </c:pt>
                <c:pt idx="22">
                  <c:v>612.99861111110658</c:v>
                </c:pt>
                <c:pt idx="23">
                  <c:v>637</c:v>
                </c:pt>
                <c:pt idx="24">
                  <c:v>712.15625</c:v>
                </c:pt>
                <c:pt idx="25">
                  <c:v>761.98402777777665</c:v>
                </c:pt>
                <c:pt idx="26">
                  <c:v>802.16874999999709</c:v>
                </c:pt>
                <c:pt idx="27">
                  <c:v>851.21944444443943</c:v>
                </c:pt>
                <c:pt idx="28">
                  <c:v>902.16319444444525</c:v>
                </c:pt>
                <c:pt idx="29">
                  <c:v>957.07777777777665</c:v>
                </c:pt>
                <c:pt idx="30">
                  <c:v>1047.1680555555504</c:v>
                </c:pt>
                <c:pt idx="31">
                  <c:v>1119.1423611111095</c:v>
                </c:pt>
                <c:pt idx="32">
                  <c:v>1187.211111111108</c:v>
                </c:pt>
                <c:pt idx="33">
                  <c:v>1233.0270833333343</c:v>
                </c:pt>
                <c:pt idx="34">
                  <c:v>1260.0486111111095</c:v>
                </c:pt>
                <c:pt idx="35">
                  <c:v>1294.1590277777796</c:v>
                </c:pt>
                <c:pt idx="36">
                  <c:v>2381.0083333333314</c:v>
                </c:pt>
                <c:pt idx="37">
                  <c:v>2479.1881944444394</c:v>
                </c:pt>
                <c:pt idx="38">
                  <c:v>2582.1361111111109</c:v>
                </c:pt>
                <c:pt idx="39">
                  <c:v>2714.1361111111109</c:v>
                </c:pt>
              </c:numCache>
            </c:numRef>
          </c:xVal>
          <c:yVal>
            <c:numRef>
              <c:f>'samples without priming anaerob'!$Z$2033:$Z$2072</c:f>
              <c:numCache>
                <c:formatCode>General</c:formatCode>
                <c:ptCount val="40"/>
                <c:pt idx="0">
                  <c:v>1.9389651872254453E-4</c:v>
                </c:pt>
                <c:pt idx="1">
                  <c:v>1.1891428893586675E-4</c:v>
                </c:pt>
                <c:pt idx="2">
                  <c:v>1.664892688591455E-4</c:v>
                </c:pt>
                <c:pt idx="3">
                  <c:v>1.2653425612476005E-4</c:v>
                </c:pt>
                <c:pt idx="4">
                  <c:v>1.1412660007504546E-4</c:v>
                </c:pt>
                <c:pt idx="5">
                  <c:v>3.6360846261555011E-5</c:v>
                </c:pt>
                <c:pt idx="6">
                  <c:v>2.3578444376884774E-5</c:v>
                </c:pt>
                <c:pt idx="7">
                  <c:v>-6.7369130992337692E-6</c:v>
                </c:pt>
                <c:pt idx="8">
                  <c:v>1.1866728181507464E-5</c:v>
                </c:pt>
                <c:pt idx="9">
                  <c:v>5.0015661753417276E-5</c:v>
                </c:pt>
                <c:pt idx="10">
                  <c:v>3.0859987431440545E-5</c:v>
                </c:pt>
                <c:pt idx="11">
                  <c:v>1.380751313274791E-5</c:v>
                </c:pt>
                <c:pt idx="12">
                  <c:v>3.5643371544305102E-6</c:v>
                </c:pt>
                <c:pt idx="13">
                  <c:v>5.3219027315556833E-5</c:v>
                </c:pt>
                <c:pt idx="14">
                  <c:v>1.2159241176054451E-5</c:v>
                </c:pt>
                <c:pt idx="15">
                  <c:v>3.2557022920998792E-5</c:v>
                </c:pt>
                <c:pt idx="16">
                  <c:v>1.6040177503809766E-5</c:v>
                </c:pt>
                <c:pt idx="17">
                  <c:v>4.1288199760688007E-5</c:v>
                </c:pt>
                <c:pt idx="18">
                  <c:v>4.6214023109614633E-5</c:v>
                </c:pt>
                <c:pt idx="19">
                  <c:v>8.9840888895868757E-5</c:v>
                </c:pt>
                <c:pt idx="20">
                  <c:v>1.2532972084304777E-4</c:v>
                </c:pt>
                <c:pt idx="21">
                  <c:v>1.7867169710039961E-4</c:v>
                </c:pt>
                <c:pt idx="22">
                  <c:v>2.3501221572411638E-4</c:v>
                </c:pt>
                <c:pt idx="23">
                  <c:v>3.4077688124644582E-4</c:v>
                </c:pt>
                <c:pt idx="24">
                  <c:v>4.2438817091730612E-4</c:v>
                </c:pt>
                <c:pt idx="25">
                  <c:v>5.3296409968031828E-4</c:v>
                </c:pt>
                <c:pt idx="26">
                  <c:v>5.9085220793496894E-4</c:v>
                </c:pt>
                <c:pt idx="27">
                  <c:v>9.0830783874243295E-4</c:v>
                </c:pt>
                <c:pt idx="28">
                  <c:v>1.5216858658860196E-3</c:v>
                </c:pt>
                <c:pt idx="29">
                  <c:v>2.8202149780066975E-3</c:v>
                </c:pt>
                <c:pt idx="30">
                  <c:v>5.9107367034400655E-3</c:v>
                </c:pt>
                <c:pt idx="31">
                  <c:v>1.043762185831359E-2</c:v>
                </c:pt>
                <c:pt idx="32">
                  <c:v>1.5660920980501918E-2</c:v>
                </c:pt>
                <c:pt idx="33">
                  <c:v>2.1942065135006215E-2</c:v>
                </c:pt>
                <c:pt idx="34">
                  <c:v>2.5429275729017296E-2</c:v>
                </c:pt>
                <c:pt idx="35">
                  <c:v>2.0188307853074565E-2</c:v>
                </c:pt>
                <c:pt idx="36">
                  <c:v>9.6221582978249422E-3</c:v>
                </c:pt>
                <c:pt idx="37">
                  <c:v>7.8614490486785225E-3</c:v>
                </c:pt>
                <c:pt idx="38">
                  <c:v>8.4457456796984756E-3</c:v>
                </c:pt>
                <c:pt idx="39">
                  <c:v>7.2755890823598159E-3</c:v>
                </c:pt>
              </c:numCache>
            </c:numRef>
          </c:yVal>
          <c:smooth val="0"/>
          <c:extLst>
            <c:ext xmlns:c16="http://schemas.microsoft.com/office/drawing/2014/chart" uri="{C3380CC4-5D6E-409C-BE32-E72D297353CC}">
              <c16:uniqueId val="{00000000-7A55-497E-A46A-D3632657CFDE}"/>
            </c:ext>
          </c:extLst>
        </c:ser>
        <c:dLbls>
          <c:showLegendKey val="0"/>
          <c:showVal val="0"/>
          <c:showCatName val="0"/>
          <c:showSerName val="0"/>
          <c:showPercent val="0"/>
          <c:showBubbleSize val="0"/>
        </c:dLbls>
        <c:axId val="140602368"/>
        <c:axId val="140604544"/>
      </c:scatterChart>
      <c:valAx>
        <c:axId val="140602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604544"/>
        <c:crosses val="autoZero"/>
        <c:crossBetween val="midCat"/>
      </c:valAx>
      <c:valAx>
        <c:axId val="14060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602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anaerob'!$F$2086:$F$2125</c:f>
              <c:numCache>
                <c:formatCode>0</c:formatCode>
                <c:ptCount val="40"/>
                <c:pt idx="0">
                  <c:v>16.364583333335759</c:v>
                </c:pt>
                <c:pt idx="1">
                  <c:v>23.40625</c:v>
                </c:pt>
                <c:pt idx="2">
                  <c:v>47.00138888888614</c:v>
                </c:pt>
                <c:pt idx="3">
                  <c:v>62.107638888890506</c:v>
                </c:pt>
                <c:pt idx="4">
                  <c:v>76.203472222223354</c:v>
                </c:pt>
                <c:pt idx="5">
                  <c:v>95.215277777773736</c:v>
                </c:pt>
                <c:pt idx="6">
                  <c:v>112.00972222221753</c:v>
                </c:pt>
                <c:pt idx="7">
                  <c:v>123.12152777777374</c:v>
                </c:pt>
                <c:pt idx="8">
                  <c:v>137.2236111111124</c:v>
                </c:pt>
                <c:pt idx="9">
                  <c:v>151.20694444444234</c:v>
                </c:pt>
                <c:pt idx="10">
                  <c:v>165.11875000000146</c:v>
                </c:pt>
                <c:pt idx="11">
                  <c:v>179.09583333333285</c:v>
                </c:pt>
                <c:pt idx="12">
                  <c:v>193.0895833333343</c:v>
                </c:pt>
                <c:pt idx="13">
                  <c:v>207.19861111111095</c:v>
                </c:pt>
                <c:pt idx="14">
                  <c:v>221.09513888888614</c:v>
                </c:pt>
                <c:pt idx="15">
                  <c:v>263.1784722222219</c:v>
                </c:pt>
                <c:pt idx="16">
                  <c:v>291.1159722222219</c:v>
                </c:pt>
                <c:pt idx="17">
                  <c:v>305.9777777777781</c:v>
                </c:pt>
                <c:pt idx="18">
                  <c:v>390.22708333333139</c:v>
                </c:pt>
                <c:pt idx="19">
                  <c:v>466.1298611111124</c:v>
                </c:pt>
                <c:pt idx="20">
                  <c:v>539.99444444444089</c:v>
                </c:pt>
                <c:pt idx="21">
                  <c:v>559.17986111110804</c:v>
                </c:pt>
                <c:pt idx="22">
                  <c:v>612.99861111110658</c:v>
                </c:pt>
                <c:pt idx="23">
                  <c:v>637</c:v>
                </c:pt>
                <c:pt idx="24">
                  <c:v>712.15625</c:v>
                </c:pt>
                <c:pt idx="25">
                  <c:v>761.98472222222335</c:v>
                </c:pt>
                <c:pt idx="26">
                  <c:v>802.16874999999709</c:v>
                </c:pt>
                <c:pt idx="27">
                  <c:v>851.21944444444671</c:v>
                </c:pt>
                <c:pt idx="28">
                  <c:v>902.16319444444525</c:v>
                </c:pt>
                <c:pt idx="29">
                  <c:v>957.07777777777665</c:v>
                </c:pt>
                <c:pt idx="30">
                  <c:v>1047.1680555555577</c:v>
                </c:pt>
                <c:pt idx="31">
                  <c:v>1119.1423611111095</c:v>
                </c:pt>
                <c:pt idx="32">
                  <c:v>1187.211111111108</c:v>
                </c:pt>
                <c:pt idx="33">
                  <c:v>1233.0277777777737</c:v>
                </c:pt>
                <c:pt idx="34">
                  <c:v>1260.0486111111095</c:v>
                </c:pt>
                <c:pt idx="35">
                  <c:v>1294.159722222219</c:v>
                </c:pt>
                <c:pt idx="36">
                  <c:v>2381.0090277777781</c:v>
                </c:pt>
                <c:pt idx="37">
                  <c:v>2479.1881944444467</c:v>
                </c:pt>
                <c:pt idx="38">
                  <c:v>2582.1361111111109</c:v>
                </c:pt>
                <c:pt idx="39">
                  <c:v>2714.1368055555577</c:v>
                </c:pt>
              </c:numCache>
            </c:numRef>
          </c:xVal>
          <c:yVal>
            <c:numRef>
              <c:f>'samples without priming anaerob'!$Z$2086:$Z$2125</c:f>
              <c:numCache>
                <c:formatCode>General</c:formatCode>
                <c:ptCount val="40"/>
                <c:pt idx="0">
                  <c:v>2.2606741974630002E-4</c:v>
                </c:pt>
                <c:pt idx="1">
                  <c:v>1.7445100166583677E-4</c:v>
                </c:pt>
                <c:pt idx="2">
                  <c:v>1.6839518154910892E-4</c:v>
                </c:pt>
                <c:pt idx="3">
                  <c:v>1.2972506235321544E-4</c:v>
                </c:pt>
                <c:pt idx="4">
                  <c:v>9.7697799870308358E-5</c:v>
                </c:pt>
                <c:pt idx="5">
                  <c:v>3.2620845731023458E-5</c:v>
                </c:pt>
                <c:pt idx="6">
                  <c:v>1.0565252602451841E-5</c:v>
                </c:pt>
                <c:pt idx="7">
                  <c:v>1.3152499790984069E-5</c:v>
                </c:pt>
                <c:pt idx="8">
                  <c:v>1.9651505397718883E-5</c:v>
                </c:pt>
                <c:pt idx="9">
                  <c:v>4.3272696634116456E-5</c:v>
                </c:pt>
                <c:pt idx="10">
                  <c:v>2.9443578012211718E-5</c:v>
                </c:pt>
                <c:pt idx="11">
                  <c:v>1.461121453643995E-5</c:v>
                </c:pt>
                <c:pt idx="12">
                  <c:v>2.3686781977828312E-5</c:v>
                </c:pt>
                <c:pt idx="13">
                  <c:v>2.6508276256618263E-5</c:v>
                </c:pt>
                <c:pt idx="14">
                  <c:v>4.0195338123289137E-5</c:v>
                </c:pt>
                <c:pt idx="15">
                  <c:v>1.0671706908027991E-5</c:v>
                </c:pt>
                <c:pt idx="16">
                  <c:v>1.3983693594745875E-5</c:v>
                </c:pt>
                <c:pt idx="17">
                  <c:v>2.8751854867850146E-5</c:v>
                </c:pt>
                <c:pt idx="18">
                  <c:v>8.7456675135028853E-5</c:v>
                </c:pt>
                <c:pt idx="19">
                  <c:v>3.6681733059299208E-4</c:v>
                </c:pt>
                <c:pt idx="20">
                  <c:v>1.2592381218885233E-3</c:v>
                </c:pt>
                <c:pt idx="21">
                  <c:v>2.4865292632784445E-3</c:v>
                </c:pt>
                <c:pt idx="22">
                  <c:v>6.6602114110239181E-3</c:v>
                </c:pt>
                <c:pt idx="23">
                  <c:v>1.4236927464210757E-2</c:v>
                </c:pt>
                <c:pt idx="24">
                  <c:v>3.1997527565331259E-2</c:v>
                </c:pt>
                <c:pt idx="25">
                  <c:v>3.6434672840419485E-2</c:v>
                </c:pt>
                <c:pt idx="26">
                  <c:v>2.8580226489293842E-2</c:v>
                </c:pt>
                <c:pt idx="27">
                  <c:v>1.3428171215188902E-2</c:v>
                </c:pt>
                <c:pt idx="28">
                  <c:v>1.1175138432722073E-2</c:v>
                </c:pt>
                <c:pt idx="29">
                  <c:v>1.6565026349838481E-2</c:v>
                </c:pt>
                <c:pt idx="30">
                  <c:v>1.4731069014954475E-2</c:v>
                </c:pt>
                <c:pt idx="31">
                  <c:v>1.3395896302565918E-2</c:v>
                </c:pt>
                <c:pt idx="32">
                  <c:v>7.3811847027136189E-3</c:v>
                </c:pt>
                <c:pt idx="33">
                  <c:v>3.5453495595949834E-3</c:v>
                </c:pt>
                <c:pt idx="34">
                  <c:v>1.1505648479053642E-3</c:v>
                </c:pt>
                <c:pt idx="35">
                  <c:v>3.6860626419647846E-3</c:v>
                </c:pt>
                <c:pt idx="36">
                  <c:v>3.5334566972602933E-3</c:v>
                </c:pt>
                <c:pt idx="37">
                  <c:v>3.0113946191938439E-3</c:v>
                </c:pt>
                <c:pt idx="38">
                  <c:v>3.3467963523248715E-3</c:v>
                </c:pt>
                <c:pt idx="39">
                  <c:v>4.2573211357537612E-3</c:v>
                </c:pt>
              </c:numCache>
            </c:numRef>
          </c:yVal>
          <c:smooth val="0"/>
          <c:extLst>
            <c:ext xmlns:c16="http://schemas.microsoft.com/office/drawing/2014/chart" uri="{C3380CC4-5D6E-409C-BE32-E72D297353CC}">
              <c16:uniqueId val="{00000000-A89E-46D9-A912-E968715EBD3B}"/>
            </c:ext>
          </c:extLst>
        </c:ser>
        <c:dLbls>
          <c:showLegendKey val="0"/>
          <c:showVal val="0"/>
          <c:showCatName val="0"/>
          <c:showSerName val="0"/>
          <c:showPercent val="0"/>
          <c:showBubbleSize val="0"/>
        </c:dLbls>
        <c:axId val="137675520"/>
        <c:axId val="137677440"/>
      </c:scatterChart>
      <c:valAx>
        <c:axId val="1376755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7677440"/>
        <c:crosses val="autoZero"/>
        <c:crossBetween val="midCat"/>
      </c:valAx>
      <c:valAx>
        <c:axId val="13767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7675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anaerob'!$F$2139:$F$2178</c:f>
              <c:numCache>
                <c:formatCode>0</c:formatCode>
                <c:ptCount val="40"/>
                <c:pt idx="0">
                  <c:v>16.364583333335759</c:v>
                </c:pt>
                <c:pt idx="1">
                  <c:v>23.40625</c:v>
                </c:pt>
                <c:pt idx="2">
                  <c:v>47.004861111112405</c:v>
                </c:pt>
                <c:pt idx="3">
                  <c:v>62.107638888890506</c:v>
                </c:pt>
                <c:pt idx="4">
                  <c:v>76.199305555557657</c:v>
                </c:pt>
                <c:pt idx="5">
                  <c:v>95.215277777773736</c:v>
                </c:pt>
                <c:pt idx="6">
                  <c:v>112.01041666666424</c:v>
                </c:pt>
                <c:pt idx="7">
                  <c:v>123.12152777777374</c:v>
                </c:pt>
                <c:pt idx="8">
                  <c:v>137.21944444444671</c:v>
                </c:pt>
                <c:pt idx="9">
                  <c:v>151.20763888888905</c:v>
                </c:pt>
                <c:pt idx="10">
                  <c:v>165.11875000000146</c:v>
                </c:pt>
                <c:pt idx="11">
                  <c:v>179.10763888889051</c:v>
                </c:pt>
                <c:pt idx="12">
                  <c:v>193.0895833333343</c:v>
                </c:pt>
                <c:pt idx="13">
                  <c:v>207.19861111111095</c:v>
                </c:pt>
                <c:pt idx="14">
                  <c:v>221.09583333333285</c:v>
                </c:pt>
                <c:pt idx="15">
                  <c:v>263.17916666666861</c:v>
                </c:pt>
                <c:pt idx="16">
                  <c:v>291.11875000000146</c:v>
                </c:pt>
                <c:pt idx="17">
                  <c:v>305.9777777777781</c:v>
                </c:pt>
                <c:pt idx="18">
                  <c:v>390.22708333333139</c:v>
                </c:pt>
                <c:pt idx="19">
                  <c:v>466.13124999999854</c:v>
                </c:pt>
                <c:pt idx="20">
                  <c:v>539.99444444444089</c:v>
                </c:pt>
                <c:pt idx="21">
                  <c:v>559.17986111110804</c:v>
                </c:pt>
                <c:pt idx="22">
                  <c:v>612.99861111111386</c:v>
                </c:pt>
                <c:pt idx="23">
                  <c:v>637.00069444444671</c:v>
                </c:pt>
                <c:pt idx="24">
                  <c:v>712.15625</c:v>
                </c:pt>
                <c:pt idx="25">
                  <c:v>761.98402777777665</c:v>
                </c:pt>
                <c:pt idx="26">
                  <c:v>802.16874999999709</c:v>
                </c:pt>
                <c:pt idx="27">
                  <c:v>851.21944444444671</c:v>
                </c:pt>
                <c:pt idx="28">
                  <c:v>902.16319444444525</c:v>
                </c:pt>
                <c:pt idx="29">
                  <c:v>957.07777777777665</c:v>
                </c:pt>
                <c:pt idx="30">
                  <c:v>1047.1680555555577</c:v>
                </c:pt>
                <c:pt idx="31">
                  <c:v>1119.1423611111095</c:v>
                </c:pt>
                <c:pt idx="32">
                  <c:v>1187.211111111108</c:v>
                </c:pt>
                <c:pt idx="33">
                  <c:v>1233.0284722222204</c:v>
                </c:pt>
                <c:pt idx="34">
                  <c:v>1260.0479166666628</c:v>
                </c:pt>
                <c:pt idx="35">
                  <c:v>1294.159722222219</c:v>
                </c:pt>
                <c:pt idx="36">
                  <c:v>2381.0097222222248</c:v>
                </c:pt>
                <c:pt idx="37">
                  <c:v>2479.1875</c:v>
                </c:pt>
                <c:pt idx="38">
                  <c:v>2582.1368055555577</c:v>
                </c:pt>
                <c:pt idx="39">
                  <c:v>2714.1381944444438</c:v>
                </c:pt>
              </c:numCache>
            </c:numRef>
          </c:xVal>
          <c:yVal>
            <c:numRef>
              <c:f>'samples without priming anaerob'!$Z$2139:$Z$2178</c:f>
              <c:numCache>
                <c:formatCode>General</c:formatCode>
                <c:ptCount val="40"/>
                <c:pt idx="0">
                  <c:v>2.9667075137059125E-4</c:v>
                </c:pt>
                <c:pt idx="1">
                  <c:v>3.437515576006886E-4</c:v>
                </c:pt>
                <c:pt idx="2">
                  <c:v>1.6605399149918396E-4</c:v>
                </c:pt>
                <c:pt idx="3">
                  <c:v>1.1999027965840137E-4</c:v>
                </c:pt>
                <c:pt idx="4">
                  <c:v>8.7581943589459146E-5</c:v>
                </c:pt>
                <c:pt idx="5">
                  <c:v>1.8959721629982108E-5</c:v>
                </c:pt>
                <c:pt idx="6">
                  <c:v>2.200951616922587E-5</c:v>
                </c:pt>
                <c:pt idx="7">
                  <c:v>2.6804837215821809E-5</c:v>
                </c:pt>
                <c:pt idx="8">
                  <c:v>1.8237995750584182E-5</c:v>
                </c:pt>
                <c:pt idx="9">
                  <c:v>4.650963978551995E-5</c:v>
                </c:pt>
                <c:pt idx="10">
                  <c:v>2.3274923119714235E-5</c:v>
                </c:pt>
                <c:pt idx="11">
                  <c:v>2.1335971221679599E-5</c:v>
                </c:pt>
                <c:pt idx="12">
                  <c:v>1.3236630482661021E-6</c:v>
                </c:pt>
                <c:pt idx="13">
                  <c:v>4.9783698061733215E-5</c:v>
                </c:pt>
                <c:pt idx="14">
                  <c:v>2.9155159224879132E-5</c:v>
                </c:pt>
                <c:pt idx="15">
                  <c:v>3.1371303286772292E-5</c:v>
                </c:pt>
                <c:pt idx="16">
                  <c:v>3.8451648066498357E-6</c:v>
                </c:pt>
                <c:pt idx="17">
                  <c:v>1.6367733603309608E-5</c:v>
                </c:pt>
                <c:pt idx="18">
                  <c:v>2.8794028139785789E-5</c:v>
                </c:pt>
                <c:pt idx="19">
                  <c:v>7.9435618558759092E-5</c:v>
                </c:pt>
                <c:pt idx="20">
                  <c:v>1.2593353772713276E-4</c:v>
                </c:pt>
                <c:pt idx="21">
                  <c:v>1.8817808750038693E-4</c:v>
                </c:pt>
                <c:pt idx="22">
                  <c:v>2.7533280293056328E-4</c:v>
                </c:pt>
                <c:pt idx="23">
                  <c:v>4.2330327215866196E-4</c:v>
                </c:pt>
                <c:pt idx="24">
                  <c:v>5.1991457013164243E-4</c:v>
                </c:pt>
                <c:pt idx="25">
                  <c:v>7.0710383656766046E-4</c:v>
                </c:pt>
                <c:pt idx="26">
                  <c:v>7.8866459745938319E-4</c:v>
                </c:pt>
                <c:pt idx="27">
                  <c:v>1.0107967236062069E-3</c:v>
                </c:pt>
                <c:pt idx="28">
                  <c:v>9.3900845546604202E-4</c:v>
                </c:pt>
                <c:pt idx="29">
                  <c:v>1.1649680578891771E-3</c:v>
                </c:pt>
                <c:pt idx="30">
                  <c:v>1.3834697560693315E-3</c:v>
                </c:pt>
                <c:pt idx="31">
                  <c:v>1.5176658533069887E-3</c:v>
                </c:pt>
                <c:pt idx="32">
                  <c:v>1.7160169829427811E-3</c:v>
                </c:pt>
                <c:pt idx="33">
                  <c:v>2.1704780028005801E-3</c:v>
                </c:pt>
                <c:pt idx="34">
                  <c:v>3.0015333473286986E-3</c:v>
                </c:pt>
                <c:pt idx="35">
                  <c:v>2.8104249219428321E-3</c:v>
                </c:pt>
                <c:pt idx="36">
                  <c:v>1.0683205981009693E-2</c:v>
                </c:pt>
                <c:pt idx="37">
                  <c:v>8.7847024253911426E-3</c:v>
                </c:pt>
                <c:pt idx="38">
                  <c:v>9.3326176820620662E-3</c:v>
                </c:pt>
                <c:pt idx="39">
                  <c:v>6.6967449663844327E-3</c:v>
                </c:pt>
              </c:numCache>
            </c:numRef>
          </c:yVal>
          <c:smooth val="0"/>
          <c:extLst>
            <c:ext xmlns:c16="http://schemas.microsoft.com/office/drawing/2014/chart" uri="{C3380CC4-5D6E-409C-BE32-E72D297353CC}">
              <c16:uniqueId val="{00000000-7976-499F-9E0E-DC8C99B2D20C}"/>
            </c:ext>
          </c:extLst>
        </c:ser>
        <c:dLbls>
          <c:showLegendKey val="0"/>
          <c:showVal val="0"/>
          <c:showCatName val="0"/>
          <c:showSerName val="0"/>
          <c:showPercent val="0"/>
          <c:showBubbleSize val="0"/>
        </c:dLbls>
        <c:axId val="140646656"/>
        <c:axId val="140652928"/>
      </c:scatterChart>
      <c:valAx>
        <c:axId val="140646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652928"/>
        <c:crosses val="autoZero"/>
        <c:crossBetween val="midCat"/>
      </c:valAx>
      <c:valAx>
        <c:axId val="14065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6466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anaerob'!$F$2192:$F$2231</c:f>
              <c:numCache>
                <c:formatCode>0</c:formatCode>
                <c:ptCount val="40"/>
                <c:pt idx="0">
                  <c:v>16.363888888889051</c:v>
                </c:pt>
                <c:pt idx="1">
                  <c:v>23.40625</c:v>
                </c:pt>
                <c:pt idx="2">
                  <c:v>46.999305555553292</c:v>
                </c:pt>
                <c:pt idx="3">
                  <c:v>62.102083333331393</c:v>
                </c:pt>
                <c:pt idx="4">
                  <c:v>76.195138888891961</c:v>
                </c:pt>
                <c:pt idx="5">
                  <c:v>95.209722222221899</c:v>
                </c:pt>
                <c:pt idx="6">
                  <c:v>112.0041666666657</c:v>
                </c:pt>
                <c:pt idx="7">
                  <c:v>123.11527777778247</c:v>
                </c:pt>
                <c:pt idx="8">
                  <c:v>137.21597222222044</c:v>
                </c:pt>
                <c:pt idx="9">
                  <c:v>151.20138888889051</c:v>
                </c:pt>
                <c:pt idx="10">
                  <c:v>165.11319444444234</c:v>
                </c:pt>
                <c:pt idx="11">
                  <c:v>179.0895833333343</c:v>
                </c:pt>
                <c:pt idx="12">
                  <c:v>193.08333333333576</c:v>
                </c:pt>
                <c:pt idx="13">
                  <c:v>207.19305555555911</c:v>
                </c:pt>
                <c:pt idx="14">
                  <c:v>221.09444444444671</c:v>
                </c:pt>
                <c:pt idx="15">
                  <c:v>263.17291666667006</c:v>
                </c:pt>
                <c:pt idx="16">
                  <c:v>291.11250000000291</c:v>
                </c:pt>
                <c:pt idx="17">
                  <c:v>305.97222222222626</c:v>
                </c:pt>
                <c:pt idx="18">
                  <c:v>390.22083333333285</c:v>
                </c:pt>
                <c:pt idx="19">
                  <c:v>466.1340277777781</c:v>
                </c:pt>
                <c:pt idx="20">
                  <c:v>539.98888888888905</c:v>
                </c:pt>
                <c:pt idx="21">
                  <c:v>559.17361111110949</c:v>
                </c:pt>
                <c:pt idx="22">
                  <c:v>612.99305555555475</c:v>
                </c:pt>
                <c:pt idx="23">
                  <c:v>636.99444444444816</c:v>
                </c:pt>
                <c:pt idx="24">
                  <c:v>712.15000000000146</c:v>
                </c:pt>
                <c:pt idx="25">
                  <c:v>761.97847222222481</c:v>
                </c:pt>
                <c:pt idx="26">
                  <c:v>802.16249999999854</c:v>
                </c:pt>
                <c:pt idx="27">
                  <c:v>851.2138888888876</c:v>
                </c:pt>
                <c:pt idx="28">
                  <c:v>902.15694444444671</c:v>
                </c:pt>
                <c:pt idx="29">
                  <c:v>957.0715277777781</c:v>
                </c:pt>
                <c:pt idx="30">
                  <c:v>1047.1618055555591</c:v>
                </c:pt>
                <c:pt idx="31">
                  <c:v>1119.1361111111109</c:v>
                </c:pt>
                <c:pt idx="32">
                  <c:v>1187.2062500000029</c:v>
                </c:pt>
                <c:pt idx="33">
                  <c:v>1233.0222222222219</c:v>
                </c:pt>
                <c:pt idx="34">
                  <c:v>1260.0437500000044</c:v>
                </c:pt>
                <c:pt idx="35">
                  <c:v>1294.1548611111139</c:v>
                </c:pt>
                <c:pt idx="36">
                  <c:v>2381.0069444444453</c:v>
                </c:pt>
                <c:pt idx="37">
                  <c:v>2479.1812500000015</c:v>
                </c:pt>
                <c:pt idx="38">
                  <c:v>2582.1305555555591</c:v>
                </c:pt>
                <c:pt idx="39">
                  <c:v>2714.132638888892</c:v>
                </c:pt>
              </c:numCache>
            </c:numRef>
          </c:xVal>
          <c:yVal>
            <c:numRef>
              <c:f>'samples without priming anaerob'!$Z$2192:$Z$2231</c:f>
              <c:numCache>
                <c:formatCode>General</c:formatCode>
                <c:ptCount val="40"/>
                <c:pt idx="0">
                  <c:v>1.0505675077107383E-4</c:v>
                </c:pt>
                <c:pt idx="1">
                  <c:v>5.0534962984653513E-5</c:v>
                </c:pt>
                <c:pt idx="2">
                  <c:v>7.8302322001452029E-5</c:v>
                </c:pt>
                <c:pt idx="3">
                  <c:v>5.1631811896590452E-5</c:v>
                </c:pt>
                <c:pt idx="4">
                  <c:v>4.9266659438685738E-5</c:v>
                </c:pt>
                <c:pt idx="5">
                  <c:v>1.4645898326352615E-5</c:v>
                </c:pt>
                <c:pt idx="6">
                  <c:v>1.9760163114694925E-5</c:v>
                </c:pt>
                <c:pt idx="7">
                  <c:v>7.2260507619278871E-6</c:v>
                </c:pt>
                <c:pt idx="8">
                  <c:v>8.4298759137705719E-6</c:v>
                </c:pt>
                <c:pt idx="9">
                  <c:v>1.0031061265841241E-5</c:v>
                </c:pt>
                <c:pt idx="10">
                  <c:v>5.1486144820843136E-6</c:v>
                </c:pt>
                <c:pt idx="11">
                  <c:v>1.3588862496810311E-5</c:v>
                </c:pt>
                <c:pt idx="12">
                  <c:v>9.236992990535014E-7</c:v>
                </c:pt>
                <c:pt idx="13">
                  <c:v>1.0383032511186159E-5</c:v>
                </c:pt>
                <c:pt idx="14">
                  <c:v>5.9422695490765661E-6</c:v>
                </c:pt>
                <c:pt idx="15">
                  <c:v>1.1589121719399947E-5</c:v>
                </c:pt>
                <c:pt idx="16">
                  <c:v>1.0653610563361848E-5</c:v>
                </c:pt>
                <c:pt idx="17">
                  <c:v>2.2583854781668475E-5</c:v>
                </c:pt>
                <c:pt idx="18">
                  <c:v>3.5080776859661225E-5</c:v>
                </c:pt>
                <c:pt idx="19">
                  <c:v>4.6891513689044679E-5</c:v>
                </c:pt>
                <c:pt idx="20">
                  <c:v>5.1857042620528405E-5</c:v>
                </c:pt>
                <c:pt idx="21">
                  <c:v>6.6987751358875224E-5</c:v>
                </c:pt>
                <c:pt idx="22">
                  <c:v>8.928734699087218E-5</c:v>
                </c:pt>
                <c:pt idx="23">
                  <c:v>1.6565032084060234E-4</c:v>
                </c:pt>
                <c:pt idx="24">
                  <c:v>4.0466442253444239E-4</c:v>
                </c:pt>
                <c:pt idx="25">
                  <c:v>1.3650276892448222E-3</c:v>
                </c:pt>
                <c:pt idx="26">
                  <c:v>2.6095552234723755E-3</c:v>
                </c:pt>
                <c:pt idx="27">
                  <c:v>5.68736092665636E-3</c:v>
                </c:pt>
                <c:pt idx="28">
                  <c:v>1.0497631267138936E-2</c:v>
                </c:pt>
                <c:pt idx="29">
                  <c:v>1.7922873451549897E-2</c:v>
                </c:pt>
                <c:pt idx="30">
                  <c:v>1.6177234258791882E-2</c:v>
                </c:pt>
                <c:pt idx="31">
                  <c:v>1.1147295858065986E-2</c:v>
                </c:pt>
                <c:pt idx="32">
                  <c:v>4.685262266741529E-3</c:v>
                </c:pt>
                <c:pt idx="33">
                  <c:v>1.8907532506817063E-3</c:v>
                </c:pt>
                <c:pt idx="34">
                  <c:v>8.0932847830575785E-4</c:v>
                </c:pt>
                <c:pt idx="35">
                  <c:v>2.073751234121722E-3</c:v>
                </c:pt>
                <c:pt idx="36">
                  <c:v>1.6767890620075715E-3</c:v>
                </c:pt>
                <c:pt idx="37">
                  <c:v>1.4439813057725787E-3</c:v>
                </c:pt>
                <c:pt idx="38">
                  <c:v>1.5877417575410242E-3</c:v>
                </c:pt>
                <c:pt idx="39">
                  <c:v>2.0821146390698412E-3</c:v>
                </c:pt>
              </c:numCache>
            </c:numRef>
          </c:yVal>
          <c:smooth val="0"/>
          <c:extLst>
            <c:ext xmlns:c16="http://schemas.microsoft.com/office/drawing/2014/chart" uri="{C3380CC4-5D6E-409C-BE32-E72D297353CC}">
              <c16:uniqueId val="{00000000-72E5-4BCB-A50E-6548B9B0966A}"/>
            </c:ext>
          </c:extLst>
        </c:ser>
        <c:dLbls>
          <c:showLegendKey val="0"/>
          <c:showVal val="0"/>
          <c:showCatName val="0"/>
          <c:showSerName val="0"/>
          <c:showPercent val="0"/>
          <c:showBubbleSize val="0"/>
        </c:dLbls>
        <c:axId val="140677120"/>
        <c:axId val="140679040"/>
      </c:scatterChart>
      <c:valAx>
        <c:axId val="140677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679040"/>
        <c:crosses val="autoZero"/>
        <c:crossBetween val="midCat"/>
      </c:valAx>
      <c:valAx>
        <c:axId val="14067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67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anaerob'!$F$2244:$F$2283</c:f>
              <c:numCache>
                <c:formatCode>0</c:formatCode>
                <c:ptCount val="40"/>
                <c:pt idx="0">
                  <c:v>16.363888888889051</c:v>
                </c:pt>
                <c:pt idx="1">
                  <c:v>23.40625</c:v>
                </c:pt>
                <c:pt idx="2">
                  <c:v>47.000694444446708</c:v>
                </c:pt>
                <c:pt idx="3">
                  <c:v>62.102083333338669</c:v>
                </c:pt>
                <c:pt idx="4">
                  <c:v>76.195833333338669</c:v>
                </c:pt>
                <c:pt idx="5">
                  <c:v>95.209722222221899</c:v>
                </c:pt>
                <c:pt idx="6">
                  <c:v>112.00972222222481</c:v>
                </c:pt>
                <c:pt idx="7">
                  <c:v>123.1201388888876</c:v>
                </c:pt>
                <c:pt idx="8">
                  <c:v>137.21597222222044</c:v>
                </c:pt>
                <c:pt idx="9">
                  <c:v>151.20208333333721</c:v>
                </c:pt>
                <c:pt idx="10">
                  <c:v>165.11319444444962</c:v>
                </c:pt>
                <c:pt idx="11">
                  <c:v>179.09513888889342</c:v>
                </c:pt>
                <c:pt idx="12">
                  <c:v>193.08402777778247</c:v>
                </c:pt>
                <c:pt idx="13">
                  <c:v>207.19374999999854</c:v>
                </c:pt>
                <c:pt idx="14">
                  <c:v>221.0895833333343</c:v>
                </c:pt>
                <c:pt idx="15">
                  <c:v>263.17361111110949</c:v>
                </c:pt>
                <c:pt idx="16">
                  <c:v>291.11250000000291</c:v>
                </c:pt>
                <c:pt idx="17">
                  <c:v>305.9729166666657</c:v>
                </c:pt>
                <c:pt idx="18">
                  <c:v>390.22083333333285</c:v>
                </c:pt>
                <c:pt idx="19">
                  <c:v>466.1340277777781</c:v>
                </c:pt>
                <c:pt idx="20">
                  <c:v>539.98958333333576</c:v>
                </c:pt>
                <c:pt idx="21">
                  <c:v>559.17361111110949</c:v>
                </c:pt>
                <c:pt idx="22">
                  <c:v>612.99444444444816</c:v>
                </c:pt>
                <c:pt idx="23">
                  <c:v>636.99444444444816</c:v>
                </c:pt>
                <c:pt idx="24">
                  <c:v>712.14930555555475</c:v>
                </c:pt>
                <c:pt idx="25">
                  <c:v>761.97847222222481</c:v>
                </c:pt>
                <c:pt idx="26">
                  <c:v>802.16249999999854</c:v>
                </c:pt>
                <c:pt idx="27">
                  <c:v>851.21319444444816</c:v>
                </c:pt>
                <c:pt idx="28">
                  <c:v>902.15694444444671</c:v>
                </c:pt>
                <c:pt idx="29">
                  <c:v>957.0715277777781</c:v>
                </c:pt>
                <c:pt idx="30">
                  <c:v>1047.1624999999985</c:v>
                </c:pt>
                <c:pt idx="31">
                  <c:v>1119.1361111111109</c:v>
                </c:pt>
                <c:pt idx="32">
                  <c:v>1187.2076388888891</c:v>
                </c:pt>
                <c:pt idx="33">
                  <c:v>1233.0222222222219</c:v>
                </c:pt>
                <c:pt idx="34">
                  <c:v>1260.0430555555577</c:v>
                </c:pt>
                <c:pt idx="35">
                  <c:v>1294.1555555555606</c:v>
                </c:pt>
                <c:pt idx="36">
                  <c:v>2381.007638888892</c:v>
                </c:pt>
                <c:pt idx="37">
                  <c:v>2479.1805555555547</c:v>
                </c:pt>
                <c:pt idx="38">
                  <c:v>2582.1305555555591</c:v>
                </c:pt>
                <c:pt idx="39">
                  <c:v>2714.1333333333387</c:v>
                </c:pt>
              </c:numCache>
            </c:numRef>
          </c:xVal>
          <c:yVal>
            <c:numRef>
              <c:f>'samples without priming anaerob'!$Z$2244:$Z$2283</c:f>
              <c:numCache>
                <c:formatCode>General</c:formatCode>
                <c:ptCount val="40"/>
                <c:pt idx="0">
                  <c:v>8.7774342675319588E-5</c:v>
                </c:pt>
                <c:pt idx="1">
                  <c:v>7.4895417487678929E-5</c:v>
                </c:pt>
                <c:pt idx="2">
                  <c:v>8.1233510308201078E-5</c:v>
                </c:pt>
                <c:pt idx="3">
                  <c:v>7.8700296466131919E-5</c:v>
                </c:pt>
                <c:pt idx="4">
                  <c:v>6.2544828046535138E-5</c:v>
                </c:pt>
                <c:pt idx="5">
                  <c:v>2.775516488964443E-5</c:v>
                </c:pt>
                <c:pt idx="6">
                  <c:v>-1.1122699445617049E-5</c:v>
                </c:pt>
                <c:pt idx="7">
                  <c:v>-1.6007551179810127E-6</c:v>
                </c:pt>
                <c:pt idx="8">
                  <c:v>3.2963387302103596E-6</c:v>
                </c:pt>
                <c:pt idx="9">
                  <c:v>3.2982225259039825E-5</c:v>
                </c:pt>
                <c:pt idx="10">
                  <c:v>4.3404981343538222E-6</c:v>
                </c:pt>
                <c:pt idx="11">
                  <c:v>1.241130184913682E-5</c:v>
                </c:pt>
                <c:pt idx="12">
                  <c:v>9.6031101106887835E-7</c:v>
                </c:pt>
                <c:pt idx="13">
                  <c:v>1.7612347943440011E-5</c:v>
                </c:pt>
                <c:pt idx="14">
                  <c:v>-5.4407705036734529E-6</c:v>
                </c:pt>
                <c:pt idx="15">
                  <c:v>1.1639997094587702E-5</c:v>
                </c:pt>
                <c:pt idx="16">
                  <c:v>1.6718365722453405E-5</c:v>
                </c:pt>
                <c:pt idx="17">
                  <c:v>3.5249848940496406E-5</c:v>
                </c:pt>
                <c:pt idx="18">
                  <c:v>3.1844593448196856E-5</c:v>
                </c:pt>
                <c:pt idx="19">
                  <c:v>7.2159976667280414E-5</c:v>
                </c:pt>
                <c:pt idx="20">
                  <c:v>3.0017467999696353E-4</c:v>
                </c:pt>
                <c:pt idx="21">
                  <c:v>7.1087159625340317E-4</c:v>
                </c:pt>
                <c:pt idx="22">
                  <c:v>3.3967701189618672E-3</c:v>
                </c:pt>
                <c:pt idx="23">
                  <c:v>9.4482644094893726E-3</c:v>
                </c:pt>
                <c:pt idx="24">
                  <c:v>1.1633234282613369E-2</c:v>
                </c:pt>
                <c:pt idx="25">
                  <c:v>9.655591709717146E-3</c:v>
                </c:pt>
                <c:pt idx="26">
                  <c:v>5.9243057935373707E-3</c:v>
                </c:pt>
                <c:pt idx="27">
                  <c:v>2.2093535081959123E-3</c:v>
                </c:pt>
                <c:pt idx="28">
                  <c:v>3.1696431485993847E-3</c:v>
                </c:pt>
                <c:pt idx="29">
                  <c:v>5.2045905728160275E-3</c:v>
                </c:pt>
                <c:pt idx="30">
                  <c:v>4.9610485615168929E-3</c:v>
                </c:pt>
                <c:pt idx="31">
                  <c:v>4.3441158786444237E-3</c:v>
                </c:pt>
                <c:pt idx="32">
                  <c:v>3.1068078199122939E-3</c:v>
                </c:pt>
                <c:pt idx="33">
                  <c:v>2.5648097076353331E-3</c:v>
                </c:pt>
                <c:pt idx="34">
                  <c:v>1.9483652446413739E-3</c:v>
                </c:pt>
                <c:pt idx="35">
                  <c:v>1.4106485115083086E-3</c:v>
                </c:pt>
                <c:pt idx="36">
                  <c:v>1.8533453654188711E-3</c:v>
                </c:pt>
                <c:pt idx="37">
                  <c:v>1.621969407657557E-3</c:v>
                </c:pt>
                <c:pt idx="38">
                  <c:v>1.8072078264545397E-3</c:v>
                </c:pt>
                <c:pt idx="39">
                  <c:v>2.570054945747283E-3</c:v>
                </c:pt>
              </c:numCache>
            </c:numRef>
          </c:yVal>
          <c:smooth val="0"/>
          <c:extLst>
            <c:ext xmlns:c16="http://schemas.microsoft.com/office/drawing/2014/chart" uri="{C3380CC4-5D6E-409C-BE32-E72D297353CC}">
              <c16:uniqueId val="{00000000-4588-4321-98A6-08B134ACF047}"/>
            </c:ext>
          </c:extLst>
        </c:ser>
        <c:dLbls>
          <c:showLegendKey val="0"/>
          <c:showVal val="0"/>
          <c:showCatName val="0"/>
          <c:showSerName val="0"/>
          <c:showPercent val="0"/>
          <c:showBubbleSize val="0"/>
        </c:dLbls>
        <c:axId val="140703232"/>
        <c:axId val="140705152"/>
      </c:scatterChart>
      <c:valAx>
        <c:axId val="1407032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705152"/>
        <c:crosses val="autoZero"/>
        <c:crossBetween val="midCat"/>
      </c:valAx>
      <c:valAx>
        <c:axId val="14070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7032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CH4 production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anaerob'!$F$2296:$F$2340</c:f>
              <c:numCache>
                <c:formatCode>0</c:formatCode>
                <c:ptCount val="45"/>
                <c:pt idx="0">
                  <c:v>16.363888888889051</c:v>
                </c:pt>
                <c:pt idx="1">
                  <c:v>23.40625</c:v>
                </c:pt>
                <c:pt idx="2">
                  <c:v>47.000694444446708</c:v>
                </c:pt>
                <c:pt idx="3">
                  <c:v>62.102777777778101</c:v>
                </c:pt>
                <c:pt idx="4">
                  <c:v>76.195833333338669</c:v>
                </c:pt>
                <c:pt idx="5">
                  <c:v>95.210416666668607</c:v>
                </c:pt>
                <c:pt idx="6">
                  <c:v>112.00555555555911</c:v>
                </c:pt>
                <c:pt idx="7">
                  <c:v>123.1159722222219</c:v>
                </c:pt>
                <c:pt idx="8">
                  <c:v>137.21666666666715</c:v>
                </c:pt>
                <c:pt idx="9">
                  <c:v>151.20208333333721</c:v>
                </c:pt>
                <c:pt idx="10">
                  <c:v>165.11319444444962</c:v>
                </c:pt>
                <c:pt idx="11">
                  <c:v>179.09027777778101</c:v>
                </c:pt>
                <c:pt idx="12">
                  <c:v>193.10069444444525</c:v>
                </c:pt>
                <c:pt idx="13">
                  <c:v>207.19375000000582</c:v>
                </c:pt>
                <c:pt idx="14">
                  <c:v>221.08541666666861</c:v>
                </c:pt>
                <c:pt idx="15">
                  <c:v>263.17361111111677</c:v>
                </c:pt>
                <c:pt idx="16">
                  <c:v>291.11319444444962</c:v>
                </c:pt>
                <c:pt idx="17">
                  <c:v>305.9736111111124</c:v>
                </c:pt>
                <c:pt idx="18">
                  <c:v>390.22013888889342</c:v>
                </c:pt>
                <c:pt idx="19">
                  <c:v>466.13472222222481</c:v>
                </c:pt>
                <c:pt idx="20">
                  <c:v>539.98958333333576</c:v>
                </c:pt>
                <c:pt idx="21">
                  <c:v>559.17361111111677</c:v>
                </c:pt>
                <c:pt idx="22">
                  <c:v>612.9958333333343</c:v>
                </c:pt>
                <c:pt idx="23">
                  <c:v>636.99444444444816</c:v>
                </c:pt>
                <c:pt idx="24">
                  <c:v>712.15069444444816</c:v>
                </c:pt>
                <c:pt idx="25">
                  <c:v>761.97916666667152</c:v>
                </c:pt>
                <c:pt idx="26">
                  <c:v>802.16250000000582</c:v>
                </c:pt>
                <c:pt idx="27">
                  <c:v>851.21319444444816</c:v>
                </c:pt>
                <c:pt idx="28">
                  <c:v>902.15694444444671</c:v>
                </c:pt>
                <c:pt idx="29">
                  <c:v>957.0715277777781</c:v>
                </c:pt>
                <c:pt idx="30">
                  <c:v>1047.1625000000058</c:v>
                </c:pt>
                <c:pt idx="31">
                  <c:v>1119.1361111111109</c:v>
                </c:pt>
                <c:pt idx="32">
                  <c:v>1187.2076388888891</c:v>
                </c:pt>
                <c:pt idx="33">
                  <c:v>1233.0222222222219</c:v>
                </c:pt>
                <c:pt idx="34">
                  <c:v>1260.0430555555577</c:v>
                </c:pt>
                <c:pt idx="35">
                  <c:v>1294.15625</c:v>
                </c:pt>
                <c:pt idx="36">
                  <c:v>2381.0090277777781</c:v>
                </c:pt>
                <c:pt idx="37">
                  <c:v>2479.1812500000015</c:v>
                </c:pt>
                <c:pt idx="38">
                  <c:v>2582.1312500000058</c:v>
                </c:pt>
                <c:pt idx="39">
                  <c:v>2714.1312500000058</c:v>
                </c:pt>
                <c:pt idx="40">
                  <c:v>2863.9750000000058</c:v>
                </c:pt>
                <c:pt idx="41">
                  <c:v>2930.0284722222277</c:v>
                </c:pt>
                <c:pt idx="42">
                  <c:v>2930.184027777781</c:v>
                </c:pt>
                <c:pt idx="43">
                  <c:v>3071.1041666666715</c:v>
                </c:pt>
                <c:pt idx="44">
                  <c:v>3157.1756944444496</c:v>
                </c:pt>
              </c:numCache>
            </c:numRef>
          </c:xVal>
          <c:yVal>
            <c:numRef>
              <c:f>'samples without priming anaerob'!$Z$2296:$Z$2340</c:f>
              <c:numCache>
                <c:formatCode>General</c:formatCode>
                <c:ptCount val="45"/>
                <c:pt idx="0">
                  <c:v>1.2587480876883133E-4</c:v>
                </c:pt>
                <c:pt idx="1">
                  <c:v>1.7833381884517925E-4</c:v>
                </c:pt>
                <c:pt idx="2">
                  <c:v>7.3209500600273972E-5</c:v>
                </c:pt>
                <c:pt idx="3">
                  <c:v>7.1224756155603418E-5</c:v>
                </c:pt>
                <c:pt idx="4">
                  <c:v>5.3103703010397498E-5</c:v>
                </c:pt>
                <c:pt idx="5">
                  <c:v>1.0959029274786477E-5</c:v>
                </c:pt>
                <c:pt idx="6">
                  <c:v>-1.6447868547909425E-6</c:v>
                </c:pt>
                <c:pt idx="7">
                  <c:v>-7.5317225257587336E-9</c:v>
                </c:pt>
                <c:pt idx="8">
                  <c:v>-1.2491232689168839E-6</c:v>
                </c:pt>
                <c:pt idx="9">
                  <c:v>4.0038459185811201E-6</c:v>
                </c:pt>
                <c:pt idx="10">
                  <c:v>1.0036655099545003E-5</c:v>
                </c:pt>
                <c:pt idx="11">
                  <c:v>1.5911111480416994E-5</c:v>
                </c:pt>
                <c:pt idx="12">
                  <c:v>1.4967926971387066E-5</c:v>
                </c:pt>
                <c:pt idx="13">
                  <c:v>6.6508774275494945E-6</c:v>
                </c:pt>
                <c:pt idx="14">
                  <c:v>-8.2877247956832578E-7</c:v>
                </c:pt>
                <c:pt idx="15">
                  <c:v>9.3326430600740486E-6</c:v>
                </c:pt>
                <c:pt idx="16">
                  <c:v>1.2161027954206113E-5</c:v>
                </c:pt>
                <c:pt idx="17">
                  <c:v>1.91552797920617E-5</c:v>
                </c:pt>
                <c:pt idx="18">
                  <c:v>-7.1251635725831208E-6</c:v>
                </c:pt>
                <c:pt idx="19">
                  <c:v>4.9214311142720141E-7</c:v>
                </c:pt>
                <c:pt idx="20">
                  <c:v>1.0722220792794443E-5</c:v>
                </c:pt>
                <c:pt idx="21">
                  <c:v>2.9266503466446306E-5</c:v>
                </c:pt>
                <c:pt idx="22">
                  <c:v>3.0484509573277422E-5</c:v>
                </c:pt>
                <c:pt idx="23">
                  <c:v>3.5189406550936652E-5</c:v>
                </c:pt>
                <c:pt idx="24">
                  <c:v>3.6089576609526835E-5</c:v>
                </c:pt>
                <c:pt idx="25">
                  <c:v>3.0938945883362678E-5</c:v>
                </c:pt>
                <c:pt idx="26">
                  <c:v>2.1139421410346243E-5</c:v>
                </c:pt>
                <c:pt idx="27">
                  <c:v>2.3464749216682551E-5</c:v>
                </c:pt>
                <c:pt idx="28">
                  <c:v>3.7321073183435051E-5</c:v>
                </c:pt>
                <c:pt idx="29">
                  <c:v>1.0073133067620518E-4</c:v>
                </c:pt>
                <c:pt idx="30">
                  <c:v>5.4089938886726831E-4</c:v>
                </c:pt>
                <c:pt idx="31">
                  <c:v>2.5540065414602657E-3</c:v>
                </c:pt>
                <c:pt idx="32">
                  <c:v>7.546268027820568E-3</c:v>
                </c:pt>
                <c:pt idx="33">
                  <c:v>1.6070955468297374E-2</c:v>
                </c:pt>
                <c:pt idx="34">
                  <c:v>2.0353303086920821E-2</c:v>
                </c:pt>
                <c:pt idx="35">
                  <c:v>1.4037356493752873E-2</c:v>
                </c:pt>
                <c:pt idx="36">
                  <c:v>1.7743780502154187E-3</c:v>
                </c:pt>
                <c:pt idx="37">
                  <c:v>1.519159731680528E-3</c:v>
                </c:pt>
                <c:pt idx="38">
                  <c:v>1.673831273795444E-3</c:v>
                </c:pt>
                <c:pt idx="39">
                  <c:v>2.0956849460459781E-3</c:v>
                </c:pt>
                <c:pt idx="40">
                  <c:v>2.2833753907730951E-3</c:v>
                </c:pt>
                <c:pt idx="41">
                  <c:v>8.2846810777840356E-4</c:v>
                </c:pt>
                <c:pt idx="42">
                  <c:v>9.4666991986336855E-4</c:v>
                </c:pt>
                <c:pt idx="43">
                  <c:v>1.0393162811187552E-3</c:v>
                </c:pt>
                <c:pt idx="44">
                  <c:v>1.3212606864749742E-3</c:v>
                </c:pt>
              </c:numCache>
            </c:numRef>
          </c:yVal>
          <c:smooth val="0"/>
          <c:extLst>
            <c:ext xmlns:c16="http://schemas.microsoft.com/office/drawing/2014/chart" uri="{C3380CC4-5D6E-409C-BE32-E72D297353CC}">
              <c16:uniqueId val="{00000000-EE5F-465A-BF46-6BA2985A866D}"/>
            </c:ext>
          </c:extLst>
        </c:ser>
        <c:dLbls>
          <c:showLegendKey val="0"/>
          <c:showVal val="0"/>
          <c:showCatName val="0"/>
          <c:showSerName val="0"/>
          <c:showPercent val="0"/>
          <c:showBubbleSize val="0"/>
        </c:dLbls>
        <c:axId val="140741632"/>
        <c:axId val="140748672"/>
      </c:scatterChart>
      <c:valAx>
        <c:axId val="140741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748672"/>
        <c:crosses val="autoZero"/>
        <c:crossBetween val="midCat"/>
      </c:valAx>
      <c:valAx>
        <c:axId val="14074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741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anaerob'!$F$13:$F$53</c:f>
              <c:numCache>
                <c:formatCode>0</c:formatCode>
                <c:ptCount val="41"/>
                <c:pt idx="0">
                  <c:v>1</c:v>
                </c:pt>
                <c:pt idx="1">
                  <c:v>8.015972222223354</c:v>
                </c:pt>
                <c:pt idx="2">
                  <c:v>14.882638888891961</c:v>
                </c:pt>
                <c:pt idx="3">
                  <c:v>30.103472222224809</c:v>
                </c:pt>
                <c:pt idx="4">
                  <c:v>38.029166666667152</c:v>
                </c:pt>
                <c:pt idx="5">
                  <c:v>57.970138888893416</c:v>
                </c:pt>
                <c:pt idx="6">
                  <c:v>76.981250000004366</c:v>
                </c:pt>
                <c:pt idx="7">
                  <c:v>91.814583333332848</c:v>
                </c:pt>
                <c:pt idx="8">
                  <c:v>110.81111111111386</c:v>
                </c:pt>
                <c:pt idx="9">
                  <c:v>124.81041666666715</c:v>
                </c:pt>
                <c:pt idx="10">
                  <c:v>138.76388888889051</c:v>
                </c:pt>
                <c:pt idx="11">
                  <c:v>152.82986111110949</c:v>
                </c:pt>
                <c:pt idx="12">
                  <c:v>166.80486111111531</c:v>
                </c:pt>
                <c:pt idx="13">
                  <c:v>180.76875000000291</c:v>
                </c:pt>
                <c:pt idx="14">
                  <c:v>194.74791666666715</c:v>
                </c:pt>
                <c:pt idx="15">
                  <c:v>208.75138888889342</c:v>
                </c:pt>
                <c:pt idx="16">
                  <c:v>222.80486111111531</c:v>
                </c:pt>
                <c:pt idx="17">
                  <c:v>236.7458333333343</c:v>
                </c:pt>
                <c:pt idx="18">
                  <c:v>278.8076388888876</c:v>
                </c:pt>
                <c:pt idx="19">
                  <c:v>306.77847222222044</c:v>
                </c:pt>
                <c:pt idx="20">
                  <c:v>320.82986111110949</c:v>
                </c:pt>
                <c:pt idx="21">
                  <c:v>405.8173611111124</c:v>
                </c:pt>
                <c:pt idx="22">
                  <c:v>478.82013888889196</c:v>
                </c:pt>
                <c:pt idx="23">
                  <c:v>624.90277777778101</c:v>
                </c:pt>
                <c:pt idx="24">
                  <c:v>651.8256944444438</c:v>
                </c:pt>
                <c:pt idx="25">
                  <c:v>727.01736111110949</c:v>
                </c:pt>
                <c:pt idx="26">
                  <c:v>776.82083333333139</c:v>
                </c:pt>
                <c:pt idx="27">
                  <c:v>812.86388888888905</c:v>
                </c:pt>
                <c:pt idx="28">
                  <c:v>866.82847222222335</c:v>
                </c:pt>
                <c:pt idx="29">
                  <c:v>917.02847222222044</c:v>
                </c:pt>
                <c:pt idx="30">
                  <c:v>968.88472222222481</c:v>
                </c:pt>
                <c:pt idx="31">
                  <c:v>1059.0097222222248</c:v>
                </c:pt>
                <c:pt idx="32">
                  <c:v>1133.8687500000015</c:v>
                </c:pt>
                <c:pt idx="33">
                  <c:v>1202.8250000000044</c:v>
                </c:pt>
                <c:pt idx="34">
                  <c:v>1247.9597222222219</c:v>
                </c:pt>
                <c:pt idx="35">
                  <c:v>1274.9243055555562</c:v>
                </c:pt>
                <c:pt idx="36">
                  <c:v>1308.9930555555547</c:v>
                </c:pt>
                <c:pt idx="37">
                  <c:v>2395.8743055555606</c:v>
                </c:pt>
                <c:pt idx="38">
                  <c:v>2493.9701388888934</c:v>
                </c:pt>
                <c:pt idx="39">
                  <c:v>2597.9041666666672</c:v>
                </c:pt>
                <c:pt idx="40">
                  <c:v>2729.8562500000044</c:v>
                </c:pt>
              </c:numCache>
            </c:numRef>
          </c:xVal>
          <c:yVal>
            <c:numRef>
              <c:f>'samples without priming anaerob'!$Y$13:$Y$53</c:f>
              <c:numCache>
                <c:formatCode>0.0</c:formatCode>
                <c:ptCount val="41"/>
                <c:pt idx="0">
                  <c:v>3.300534378479632E-4</c:v>
                </c:pt>
                <c:pt idx="1">
                  <c:v>1.0348457141407291E-3</c:v>
                </c:pt>
                <c:pt idx="2">
                  <c:v>6.4027408057015258E-4</c:v>
                </c:pt>
                <c:pt idx="3">
                  <c:v>3.7083759618149227E-3</c:v>
                </c:pt>
                <c:pt idx="4">
                  <c:v>4.978487625119163E-4</c:v>
                </c:pt>
                <c:pt idx="5">
                  <c:v>1.4616716212048832E-3</c:v>
                </c:pt>
                <c:pt idx="6">
                  <c:v>2.2927562895678219E-3</c:v>
                </c:pt>
                <c:pt idx="7">
                  <c:v>3.2524498811422036E-3</c:v>
                </c:pt>
                <c:pt idx="8">
                  <c:v>2.9960313911274478E-3</c:v>
                </c:pt>
                <c:pt idx="9">
                  <c:v>2.873013329708293E-3</c:v>
                </c:pt>
                <c:pt idx="10">
                  <c:v>3.2144217941308564E-3</c:v>
                </c:pt>
                <c:pt idx="11">
                  <c:v>3.7654815868618562E-3</c:v>
                </c:pt>
                <c:pt idx="12">
                  <c:v>4.3372666476924294E-3</c:v>
                </c:pt>
                <c:pt idx="13">
                  <c:v>4.464438582595087E-3</c:v>
                </c:pt>
                <c:pt idx="14">
                  <c:v>5.1423986795201054E-3</c:v>
                </c:pt>
                <c:pt idx="15">
                  <c:v>4.6994424520443601E-3</c:v>
                </c:pt>
                <c:pt idx="16">
                  <c:v>5.7806065346985647E-3</c:v>
                </c:pt>
                <c:pt idx="17">
                  <c:v>5.1428753604837235E-3</c:v>
                </c:pt>
                <c:pt idx="18">
                  <c:v>6.7852662282255555E-3</c:v>
                </c:pt>
                <c:pt idx="19">
                  <c:v>6.5562102488545106E-3</c:v>
                </c:pt>
                <c:pt idx="20">
                  <c:v>8.1997128238841428E-3</c:v>
                </c:pt>
                <c:pt idx="21">
                  <c:v>6.2875889366976259E-3</c:v>
                </c:pt>
                <c:pt idx="22">
                  <c:v>7.864975279017767E-3</c:v>
                </c:pt>
                <c:pt idx="23">
                  <c:v>7.7354247678437446E-3</c:v>
                </c:pt>
                <c:pt idx="24">
                  <c:v>9.1998255285352746E-3</c:v>
                </c:pt>
                <c:pt idx="25">
                  <c:v>1.1021357676868532E-2</c:v>
                </c:pt>
                <c:pt idx="26">
                  <c:v>9.6184718338689079E-3</c:v>
                </c:pt>
                <c:pt idx="27">
                  <c:v>9.0385744275908488E-3</c:v>
                </c:pt>
                <c:pt idx="28">
                  <c:v>8.462519797834335E-3</c:v>
                </c:pt>
                <c:pt idx="29">
                  <c:v>7.3318167640690404E-3</c:v>
                </c:pt>
                <c:pt idx="30">
                  <c:v>9.7047100556187441E-3</c:v>
                </c:pt>
                <c:pt idx="31">
                  <c:v>1.0528682827962068E-2</c:v>
                </c:pt>
                <c:pt idx="32">
                  <c:v>1.142159862439077E-2</c:v>
                </c:pt>
                <c:pt idx="33">
                  <c:v>1.1888833222225781E-2</c:v>
                </c:pt>
                <c:pt idx="34">
                  <c:v>1.2354663157105294E-2</c:v>
                </c:pt>
                <c:pt idx="35">
                  <c:v>1.239168114595331E-2</c:v>
                </c:pt>
                <c:pt idx="36">
                  <c:v>1.239168114595331E-2</c:v>
                </c:pt>
                <c:pt idx="37">
                  <c:v>1.0609076184595485</c:v>
                </c:pt>
                <c:pt idx="38">
                  <c:v>1.6789900389996</c:v>
                </c:pt>
                <c:pt idx="39">
                  <c:v>3.6653313283463977</c:v>
                </c:pt>
                <c:pt idx="40">
                  <c:v>8.4571653174768535</c:v>
                </c:pt>
              </c:numCache>
            </c:numRef>
          </c:yVal>
          <c:smooth val="0"/>
          <c:extLst>
            <c:ext xmlns:c16="http://schemas.microsoft.com/office/drawing/2014/chart" uri="{C3380CC4-5D6E-409C-BE32-E72D297353CC}">
              <c16:uniqueId val="{00000000-D5AB-426A-B11B-83A98BAC300F}"/>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anaerob'!$F$13:$F$53</c:f>
              <c:numCache>
                <c:formatCode>0</c:formatCode>
                <c:ptCount val="41"/>
                <c:pt idx="0">
                  <c:v>1</c:v>
                </c:pt>
                <c:pt idx="1">
                  <c:v>8.015972222223354</c:v>
                </c:pt>
                <c:pt idx="2">
                  <c:v>14.882638888891961</c:v>
                </c:pt>
                <c:pt idx="3">
                  <c:v>30.103472222224809</c:v>
                </c:pt>
                <c:pt idx="4">
                  <c:v>38.029166666667152</c:v>
                </c:pt>
                <c:pt idx="5">
                  <c:v>57.970138888893416</c:v>
                </c:pt>
                <c:pt idx="6">
                  <c:v>76.981250000004366</c:v>
                </c:pt>
                <c:pt idx="7">
                  <c:v>91.814583333332848</c:v>
                </c:pt>
                <c:pt idx="8">
                  <c:v>110.81111111111386</c:v>
                </c:pt>
                <c:pt idx="9">
                  <c:v>124.81041666666715</c:v>
                </c:pt>
                <c:pt idx="10">
                  <c:v>138.76388888889051</c:v>
                </c:pt>
                <c:pt idx="11">
                  <c:v>152.82986111110949</c:v>
                </c:pt>
                <c:pt idx="12">
                  <c:v>166.80486111111531</c:v>
                </c:pt>
                <c:pt idx="13">
                  <c:v>180.76875000000291</c:v>
                </c:pt>
                <c:pt idx="14">
                  <c:v>194.74791666666715</c:v>
                </c:pt>
                <c:pt idx="15">
                  <c:v>208.75138888889342</c:v>
                </c:pt>
                <c:pt idx="16">
                  <c:v>222.80486111111531</c:v>
                </c:pt>
                <c:pt idx="17">
                  <c:v>236.7458333333343</c:v>
                </c:pt>
                <c:pt idx="18">
                  <c:v>278.8076388888876</c:v>
                </c:pt>
                <c:pt idx="19">
                  <c:v>306.77847222222044</c:v>
                </c:pt>
                <c:pt idx="20">
                  <c:v>320.82986111110949</c:v>
                </c:pt>
                <c:pt idx="21">
                  <c:v>405.8173611111124</c:v>
                </c:pt>
                <c:pt idx="22">
                  <c:v>478.82013888889196</c:v>
                </c:pt>
                <c:pt idx="23">
                  <c:v>624.90277777778101</c:v>
                </c:pt>
                <c:pt idx="24">
                  <c:v>651.8256944444438</c:v>
                </c:pt>
                <c:pt idx="25">
                  <c:v>727.01736111110949</c:v>
                </c:pt>
                <c:pt idx="26">
                  <c:v>776.82083333333139</c:v>
                </c:pt>
                <c:pt idx="27">
                  <c:v>812.86388888888905</c:v>
                </c:pt>
                <c:pt idx="28">
                  <c:v>866.82847222222335</c:v>
                </c:pt>
                <c:pt idx="29">
                  <c:v>917.02847222222044</c:v>
                </c:pt>
                <c:pt idx="30">
                  <c:v>968.88472222222481</c:v>
                </c:pt>
                <c:pt idx="31">
                  <c:v>1059.0097222222248</c:v>
                </c:pt>
                <c:pt idx="32">
                  <c:v>1133.8687500000015</c:v>
                </c:pt>
                <c:pt idx="33">
                  <c:v>1202.8250000000044</c:v>
                </c:pt>
                <c:pt idx="34">
                  <c:v>1247.9597222222219</c:v>
                </c:pt>
                <c:pt idx="35">
                  <c:v>1274.9243055555562</c:v>
                </c:pt>
                <c:pt idx="36">
                  <c:v>1308.9930555555547</c:v>
                </c:pt>
                <c:pt idx="37">
                  <c:v>2395.8743055555606</c:v>
                </c:pt>
                <c:pt idx="38">
                  <c:v>2493.9701388888934</c:v>
                </c:pt>
                <c:pt idx="39">
                  <c:v>2597.9041666666672</c:v>
                </c:pt>
                <c:pt idx="40">
                  <c:v>2729.8562500000044</c:v>
                </c:pt>
              </c:numCache>
            </c:numRef>
          </c:xVal>
          <c:yVal>
            <c:numRef>
              <c:f>'samples without priming anaerob'!$AI$13:$AI$53</c:f>
              <c:numCache>
                <c:formatCode>0.0</c:formatCode>
                <c:ptCount val="41"/>
                <c:pt idx="0">
                  <c:v>1.1346515877332588</c:v>
                </c:pt>
                <c:pt idx="1">
                  <c:v>2.4865604780347108</c:v>
                </c:pt>
                <c:pt idx="2">
                  <c:v>3.0135855875537172</c:v>
                </c:pt>
                <c:pt idx="3">
                  <c:v>4.2751602324224436</c:v>
                </c:pt>
                <c:pt idx="4">
                  <c:v>5.1713622336388019</c:v>
                </c:pt>
                <c:pt idx="5">
                  <c:v>7.7294901074875835</c:v>
                </c:pt>
                <c:pt idx="6">
                  <c:v>8.5317917169909361</c:v>
                </c:pt>
                <c:pt idx="7">
                  <c:v>9.3687746561500393</c:v>
                </c:pt>
                <c:pt idx="8">
                  <c:v>10.878936354643049</c:v>
                </c:pt>
                <c:pt idx="9">
                  <c:v>11.688815387272577</c:v>
                </c:pt>
                <c:pt idx="10">
                  <c:v>12.457022899505693</c:v>
                </c:pt>
                <c:pt idx="11">
                  <c:v>12.706776607650834</c:v>
                </c:pt>
                <c:pt idx="12">
                  <c:v>13.314877644848591</c:v>
                </c:pt>
                <c:pt idx="13">
                  <c:v>13.539466043290641</c:v>
                </c:pt>
                <c:pt idx="14">
                  <c:v>14.34861825095007</c:v>
                </c:pt>
                <c:pt idx="15">
                  <c:v>14.900050314136747</c:v>
                </c:pt>
                <c:pt idx="16">
                  <c:v>15.062492234688753</c:v>
                </c:pt>
                <c:pt idx="17">
                  <c:v>15.344685861044368</c:v>
                </c:pt>
                <c:pt idx="18">
                  <c:v>16.848962285086841</c:v>
                </c:pt>
                <c:pt idx="19">
                  <c:v>17.857728148451837</c:v>
                </c:pt>
                <c:pt idx="20">
                  <c:v>18.584056439900337</c:v>
                </c:pt>
                <c:pt idx="21">
                  <c:v>22.321088530133217</c:v>
                </c:pt>
                <c:pt idx="22">
                  <c:v>25.473553665903694</c:v>
                </c:pt>
                <c:pt idx="23">
                  <c:v>26.781207653176239</c:v>
                </c:pt>
                <c:pt idx="24">
                  <c:v>26.974454133069422</c:v>
                </c:pt>
                <c:pt idx="25">
                  <c:v>26.015599990204237</c:v>
                </c:pt>
                <c:pt idx="26">
                  <c:v>26.67307507176201</c:v>
                </c:pt>
                <c:pt idx="27">
                  <c:v>27.580550882591442</c:v>
                </c:pt>
                <c:pt idx="28">
                  <c:v>26.721379728315092</c:v>
                </c:pt>
                <c:pt idx="29">
                  <c:v>18.300279574584838</c:v>
                </c:pt>
                <c:pt idx="30">
                  <c:v>29.85162771658041</c:v>
                </c:pt>
                <c:pt idx="31">
                  <c:v>32.27504958608597</c:v>
                </c:pt>
                <c:pt idx="32">
                  <c:v>32.735158251904942</c:v>
                </c:pt>
                <c:pt idx="33">
                  <c:v>31.088090647531651</c:v>
                </c:pt>
                <c:pt idx="34">
                  <c:v>31.847568039611971</c:v>
                </c:pt>
                <c:pt idx="35">
                  <c:v>32.440341151760173</c:v>
                </c:pt>
                <c:pt idx="36">
                  <c:v>32.440341151760173</c:v>
                </c:pt>
                <c:pt idx="37">
                  <c:v>43.832178901854661</c:v>
                </c:pt>
                <c:pt idx="38">
                  <c:v>41.4984837222908</c:v>
                </c:pt>
                <c:pt idx="39">
                  <c:v>46.101127087764958</c:v>
                </c:pt>
                <c:pt idx="40">
                  <c:v>50.054318106880928</c:v>
                </c:pt>
              </c:numCache>
            </c:numRef>
          </c:yVal>
          <c:smooth val="0"/>
          <c:extLst>
            <c:ext xmlns:c16="http://schemas.microsoft.com/office/drawing/2014/chart" uri="{C3380CC4-5D6E-409C-BE32-E72D297353CC}">
              <c16:uniqueId val="{00000001-D5AB-426A-B11B-83A98BAC300F}"/>
            </c:ext>
          </c:extLst>
        </c:ser>
        <c:dLbls>
          <c:showLegendKey val="0"/>
          <c:showVal val="0"/>
          <c:showCatName val="0"/>
          <c:showSerName val="0"/>
          <c:showPercent val="0"/>
          <c:showBubbleSize val="0"/>
        </c:dLbls>
        <c:axId val="140762496"/>
        <c:axId val="140859648"/>
      </c:scatterChart>
      <c:valAx>
        <c:axId val="1407624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859648"/>
        <c:crosses val="autoZero"/>
        <c:crossBetween val="midCat"/>
      </c:valAx>
      <c:valAx>
        <c:axId val="1408596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76249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anaerob'!$F$65:$F$105</c:f>
              <c:numCache>
                <c:formatCode>0</c:formatCode>
                <c:ptCount val="41"/>
                <c:pt idx="0">
                  <c:v>1</c:v>
                </c:pt>
                <c:pt idx="1">
                  <c:v>8.015277777776646</c:v>
                </c:pt>
                <c:pt idx="2">
                  <c:v>14.882638888884685</c:v>
                </c:pt>
                <c:pt idx="3">
                  <c:v>30.102083333331393</c:v>
                </c:pt>
                <c:pt idx="4">
                  <c:v>38.027777777773736</c:v>
                </c:pt>
                <c:pt idx="5">
                  <c:v>57.97013888888614</c:v>
                </c:pt>
                <c:pt idx="6">
                  <c:v>76.980555555550382</c:v>
                </c:pt>
                <c:pt idx="7">
                  <c:v>91.814583333332848</c:v>
                </c:pt>
                <c:pt idx="8">
                  <c:v>110.81111111110658</c:v>
                </c:pt>
                <c:pt idx="9">
                  <c:v>124.80972222222044</c:v>
                </c:pt>
                <c:pt idx="10">
                  <c:v>138.76597222222335</c:v>
                </c:pt>
                <c:pt idx="11">
                  <c:v>152.83124999999563</c:v>
                </c:pt>
                <c:pt idx="12">
                  <c:v>166.80416666666133</c:v>
                </c:pt>
                <c:pt idx="13">
                  <c:v>180.7680555555562</c:v>
                </c:pt>
                <c:pt idx="14">
                  <c:v>194.74722222222044</c:v>
                </c:pt>
                <c:pt idx="15">
                  <c:v>208.75069444443943</c:v>
                </c:pt>
                <c:pt idx="16">
                  <c:v>222.80486111110804</c:v>
                </c:pt>
                <c:pt idx="17">
                  <c:v>236.7451388888876</c:v>
                </c:pt>
                <c:pt idx="18">
                  <c:v>278.80694444444089</c:v>
                </c:pt>
                <c:pt idx="19">
                  <c:v>306.77777777777374</c:v>
                </c:pt>
                <c:pt idx="20">
                  <c:v>320.82916666666279</c:v>
                </c:pt>
                <c:pt idx="21">
                  <c:v>405.81388888888614</c:v>
                </c:pt>
                <c:pt idx="22">
                  <c:v>478.8173611111124</c:v>
                </c:pt>
                <c:pt idx="23">
                  <c:v>624.9013888888876</c:v>
                </c:pt>
                <c:pt idx="24">
                  <c:v>651.82222222221753</c:v>
                </c:pt>
                <c:pt idx="25">
                  <c:v>727.01388888889051</c:v>
                </c:pt>
                <c:pt idx="26">
                  <c:v>776.8173611111124</c:v>
                </c:pt>
                <c:pt idx="27">
                  <c:v>812.86041666666279</c:v>
                </c:pt>
                <c:pt idx="28">
                  <c:v>866.8256944444438</c:v>
                </c:pt>
                <c:pt idx="29">
                  <c:v>917.02500000000146</c:v>
                </c:pt>
                <c:pt idx="30">
                  <c:v>968.88124999999854</c:v>
                </c:pt>
                <c:pt idx="31">
                  <c:v>1059.0062499999985</c:v>
                </c:pt>
                <c:pt idx="32">
                  <c:v>1133.8666666666613</c:v>
                </c:pt>
                <c:pt idx="33">
                  <c:v>1202.8222222222175</c:v>
                </c:pt>
                <c:pt idx="34">
                  <c:v>1247.9562499999956</c:v>
                </c:pt>
                <c:pt idx="35">
                  <c:v>1274.9208333333299</c:v>
                </c:pt>
                <c:pt idx="36">
                  <c:v>1309.0124999999971</c:v>
                </c:pt>
                <c:pt idx="37">
                  <c:v>2395.8729166666672</c:v>
                </c:pt>
                <c:pt idx="38">
                  <c:v>2493.9659722222204</c:v>
                </c:pt>
                <c:pt idx="39">
                  <c:v>2597.9013888888876</c:v>
                </c:pt>
                <c:pt idx="40">
                  <c:v>2729.8527777777781</c:v>
                </c:pt>
              </c:numCache>
            </c:numRef>
          </c:xVal>
          <c:yVal>
            <c:numRef>
              <c:f>'samples without priming anaerob'!$Y$65:$Y$105</c:f>
              <c:numCache>
                <c:formatCode>0.0</c:formatCode>
                <c:ptCount val="41"/>
                <c:pt idx="0">
                  <c:v>3.7992644607935677E-4</c:v>
                </c:pt>
                <c:pt idx="1">
                  <c:v>6.4903116816515747E-4</c:v>
                </c:pt>
                <c:pt idx="2">
                  <c:v>6.2745564187620406E-4</c:v>
                </c:pt>
                <c:pt idx="3">
                  <c:v>4.1791282526533035E-4</c:v>
                </c:pt>
                <c:pt idx="4">
                  <c:v>5.8676477513009122E-4</c:v>
                </c:pt>
                <c:pt idx="5">
                  <c:v>1.1978685932605433E-3</c:v>
                </c:pt>
                <c:pt idx="6">
                  <c:v>2.1190053251840995E-3</c:v>
                </c:pt>
                <c:pt idx="7">
                  <c:v>2.2606204234727856E-3</c:v>
                </c:pt>
                <c:pt idx="8">
                  <c:v>3.6826644248816962E-3</c:v>
                </c:pt>
                <c:pt idx="9">
                  <c:v>2.4028849791101971E-3</c:v>
                </c:pt>
                <c:pt idx="10">
                  <c:v>2.6771346526425831E-3</c:v>
                </c:pt>
                <c:pt idx="11">
                  <c:v>3.2021459201945668E-3</c:v>
                </c:pt>
                <c:pt idx="12">
                  <c:v>3.7744529112135102E-3</c:v>
                </c:pt>
                <c:pt idx="13">
                  <c:v>4.7873955713867693E-3</c:v>
                </c:pt>
                <c:pt idx="14">
                  <c:v>4.3269996644814878E-3</c:v>
                </c:pt>
                <c:pt idx="15">
                  <c:v>4.2473649335813659E-3</c:v>
                </c:pt>
                <c:pt idx="16">
                  <c:v>5.5993151049212935E-3</c:v>
                </c:pt>
                <c:pt idx="17">
                  <c:v>4.1920772941201039E-3</c:v>
                </c:pt>
                <c:pt idx="18">
                  <c:v>5.1763266858266032E-3</c:v>
                </c:pt>
                <c:pt idx="19">
                  <c:v>5.6259173876695209E-3</c:v>
                </c:pt>
                <c:pt idx="20">
                  <c:v>5.5631751363559561E-3</c:v>
                </c:pt>
                <c:pt idx="21">
                  <c:v>4.5695491860939293E-3</c:v>
                </c:pt>
                <c:pt idx="22">
                  <c:v>5.8131690780395175E-3</c:v>
                </c:pt>
                <c:pt idx="23">
                  <c:v>5.6156446533246881E-3</c:v>
                </c:pt>
                <c:pt idx="24">
                  <c:v>7.2374590139631803E-3</c:v>
                </c:pt>
                <c:pt idx="25">
                  <c:v>8.5605653914102731E-3</c:v>
                </c:pt>
                <c:pt idx="26">
                  <c:v>7.124139940274595E-3</c:v>
                </c:pt>
                <c:pt idx="27">
                  <c:v>7.4587480136731324E-3</c:v>
                </c:pt>
                <c:pt idx="28">
                  <c:v>6.1534382033556255E-3</c:v>
                </c:pt>
                <c:pt idx="29">
                  <c:v>6.6725658458649502E-3</c:v>
                </c:pt>
                <c:pt idx="30">
                  <c:v>7.4134804850203078E-3</c:v>
                </c:pt>
                <c:pt idx="31">
                  <c:v>8.1593965269633299E-3</c:v>
                </c:pt>
                <c:pt idx="32">
                  <c:v>7.7923694866788955E-3</c:v>
                </c:pt>
                <c:pt idx="33">
                  <c:v>9.5708911618602958E-3</c:v>
                </c:pt>
                <c:pt idx="34">
                  <c:v>9.9381588788047225E-3</c:v>
                </c:pt>
                <c:pt idx="35">
                  <c:v>1.0010660705636613E-2</c:v>
                </c:pt>
                <c:pt idx="36">
                  <c:v>1.0010660705636613E-2</c:v>
                </c:pt>
                <c:pt idx="37">
                  <c:v>0.46384314459859377</c:v>
                </c:pt>
                <c:pt idx="38">
                  <c:v>0.61588731190898582</c:v>
                </c:pt>
                <c:pt idx="39">
                  <c:v>1.2166584768444599</c:v>
                </c:pt>
                <c:pt idx="40">
                  <c:v>2.731371887277064</c:v>
                </c:pt>
              </c:numCache>
            </c:numRef>
          </c:yVal>
          <c:smooth val="0"/>
          <c:extLst>
            <c:ext xmlns:c16="http://schemas.microsoft.com/office/drawing/2014/chart" uri="{C3380CC4-5D6E-409C-BE32-E72D297353CC}">
              <c16:uniqueId val="{00000000-7D1A-4F05-A033-B4CACF1FE729}"/>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anaerob'!$F$65:$F$105</c:f>
              <c:numCache>
                <c:formatCode>0</c:formatCode>
                <c:ptCount val="41"/>
                <c:pt idx="0">
                  <c:v>1</c:v>
                </c:pt>
                <c:pt idx="1">
                  <c:v>8.015277777776646</c:v>
                </c:pt>
                <c:pt idx="2">
                  <c:v>14.882638888884685</c:v>
                </c:pt>
                <c:pt idx="3">
                  <c:v>30.102083333331393</c:v>
                </c:pt>
                <c:pt idx="4">
                  <c:v>38.027777777773736</c:v>
                </c:pt>
                <c:pt idx="5">
                  <c:v>57.97013888888614</c:v>
                </c:pt>
                <c:pt idx="6">
                  <c:v>76.980555555550382</c:v>
                </c:pt>
                <c:pt idx="7">
                  <c:v>91.814583333332848</c:v>
                </c:pt>
                <c:pt idx="8">
                  <c:v>110.81111111110658</c:v>
                </c:pt>
                <c:pt idx="9">
                  <c:v>124.80972222222044</c:v>
                </c:pt>
                <c:pt idx="10">
                  <c:v>138.76597222222335</c:v>
                </c:pt>
                <c:pt idx="11">
                  <c:v>152.83124999999563</c:v>
                </c:pt>
                <c:pt idx="12">
                  <c:v>166.80416666666133</c:v>
                </c:pt>
                <c:pt idx="13">
                  <c:v>180.7680555555562</c:v>
                </c:pt>
                <c:pt idx="14">
                  <c:v>194.74722222222044</c:v>
                </c:pt>
                <c:pt idx="15">
                  <c:v>208.75069444443943</c:v>
                </c:pt>
                <c:pt idx="16">
                  <c:v>222.80486111110804</c:v>
                </c:pt>
                <c:pt idx="17">
                  <c:v>236.7451388888876</c:v>
                </c:pt>
                <c:pt idx="18">
                  <c:v>278.80694444444089</c:v>
                </c:pt>
                <c:pt idx="19">
                  <c:v>306.77777777777374</c:v>
                </c:pt>
                <c:pt idx="20">
                  <c:v>320.82916666666279</c:v>
                </c:pt>
                <c:pt idx="21">
                  <c:v>405.81388888888614</c:v>
                </c:pt>
                <c:pt idx="22">
                  <c:v>478.8173611111124</c:v>
                </c:pt>
                <c:pt idx="23">
                  <c:v>624.9013888888876</c:v>
                </c:pt>
                <c:pt idx="24">
                  <c:v>651.82222222221753</c:v>
                </c:pt>
                <c:pt idx="25">
                  <c:v>727.01388888889051</c:v>
                </c:pt>
                <c:pt idx="26">
                  <c:v>776.8173611111124</c:v>
                </c:pt>
                <c:pt idx="27">
                  <c:v>812.86041666666279</c:v>
                </c:pt>
                <c:pt idx="28">
                  <c:v>866.8256944444438</c:v>
                </c:pt>
                <c:pt idx="29">
                  <c:v>917.02500000000146</c:v>
                </c:pt>
                <c:pt idx="30">
                  <c:v>968.88124999999854</c:v>
                </c:pt>
                <c:pt idx="31">
                  <c:v>1059.0062499999985</c:v>
                </c:pt>
                <c:pt idx="32">
                  <c:v>1133.8666666666613</c:v>
                </c:pt>
                <c:pt idx="33">
                  <c:v>1202.8222222222175</c:v>
                </c:pt>
                <c:pt idx="34">
                  <c:v>1247.9562499999956</c:v>
                </c:pt>
                <c:pt idx="35">
                  <c:v>1274.9208333333299</c:v>
                </c:pt>
                <c:pt idx="36">
                  <c:v>1309.0124999999971</c:v>
                </c:pt>
                <c:pt idx="37">
                  <c:v>2395.8729166666672</c:v>
                </c:pt>
                <c:pt idx="38">
                  <c:v>2493.9659722222204</c:v>
                </c:pt>
                <c:pt idx="39">
                  <c:v>2597.9013888888876</c:v>
                </c:pt>
                <c:pt idx="40">
                  <c:v>2729.8527777777781</c:v>
                </c:pt>
              </c:numCache>
            </c:numRef>
          </c:xVal>
          <c:yVal>
            <c:numRef>
              <c:f>'samples without priming anaerob'!$AI$65:$AI$105</c:f>
              <c:numCache>
                <c:formatCode>0.0</c:formatCode>
                <c:ptCount val="41"/>
                <c:pt idx="0">
                  <c:v>0.80261772745063742</c:v>
                </c:pt>
                <c:pt idx="1">
                  <c:v>2.3599470400214773</c:v>
                </c:pt>
                <c:pt idx="2">
                  <c:v>2.8300040318225839</c:v>
                </c:pt>
                <c:pt idx="3">
                  <c:v>4.2125921358078475</c:v>
                </c:pt>
                <c:pt idx="4">
                  <c:v>5.0000660152013356</c:v>
                </c:pt>
                <c:pt idx="5">
                  <c:v>7.0589010505316994</c:v>
                </c:pt>
                <c:pt idx="6">
                  <c:v>8.2917018001024339</c:v>
                </c:pt>
                <c:pt idx="7">
                  <c:v>9.0069079456902941</c:v>
                </c:pt>
                <c:pt idx="8">
                  <c:v>10.412416391152526</c:v>
                </c:pt>
                <c:pt idx="9">
                  <c:v>10.882128265521677</c:v>
                </c:pt>
                <c:pt idx="10">
                  <c:v>11.551121693640203</c:v>
                </c:pt>
                <c:pt idx="11">
                  <c:v>11.338514340684375</c:v>
                </c:pt>
                <c:pt idx="12">
                  <c:v>12.129605974786269</c:v>
                </c:pt>
                <c:pt idx="13">
                  <c:v>12.616322577720803</c:v>
                </c:pt>
                <c:pt idx="14">
                  <c:v>12.947451404073162</c:v>
                </c:pt>
                <c:pt idx="15">
                  <c:v>13.463306149455196</c:v>
                </c:pt>
                <c:pt idx="16">
                  <c:v>13.910915030417042</c:v>
                </c:pt>
                <c:pt idx="17">
                  <c:v>13.776641284718316</c:v>
                </c:pt>
                <c:pt idx="18">
                  <c:v>16.094194279598366</c:v>
                </c:pt>
                <c:pt idx="19">
                  <c:v>16.564302732806773</c:v>
                </c:pt>
                <c:pt idx="20">
                  <c:v>17.09098758418385</c:v>
                </c:pt>
                <c:pt idx="21">
                  <c:v>19.482275593863978</c:v>
                </c:pt>
                <c:pt idx="22">
                  <c:v>21.329995142026167</c:v>
                </c:pt>
                <c:pt idx="23">
                  <c:v>22.267327814267972</c:v>
                </c:pt>
                <c:pt idx="24">
                  <c:v>24.481246332923924</c:v>
                </c:pt>
                <c:pt idx="25">
                  <c:v>25.069805196843792</c:v>
                </c:pt>
                <c:pt idx="26">
                  <c:v>23.421711453682246</c:v>
                </c:pt>
                <c:pt idx="27">
                  <c:v>24.576496599370515</c:v>
                </c:pt>
                <c:pt idx="28">
                  <c:v>24.175728355472483</c:v>
                </c:pt>
                <c:pt idx="29">
                  <c:v>21.457404917084482</c:v>
                </c:pt>
                <c:pt idx="30">
                  <c:v>27.203594752955482</c:v>
                </c:pt>
                <c:pt idx="31">
                  <c:v>29.522317663032446</c:v>
                </c:pt>
                <c:pt idx="32">
                  <c:v>28.941816900337166</c:v>
                </c:pt>
                <c:pt idx="33">
                  <c:v>27.66240108297011</c:v>
                </c:pt>
                <c:pt idx="34">
                  <c:v>28.180773965169365</c:v>
                </c:pt>
                <c:pt idx="35">
                  <c:v>28.684266073408882</c:v>
                </c:pt>
                <c:pt idx="36">
                  <c:v>28.684266073408882</c:v>
                </c:pt>
                <c:pt idx="37">
                  <c:v>34.65826934456986</c:v>
                </c:pt>
                <c:pt idx="38">
                  <c:v>31.786447889454585</c:v>
                </c:pt>
                <c:pt idx="39">
                  <c:v>35.264772204278444</c:v>
                </c:pt>
                <c:pt idx="40">
                  <c:v>37.003829528302312</c:v>
                </c:pt>
              </c:numCache>
            </c:numRef>
          </c:yVal>
          <c:smooth val="0"/>
          <c:extLst>
            <c:ext xmlns:c16="http://schemas.microsoft.com/office/drawing/2014/chart" uri="{C3380CC4-5D6E-409C-BE32-E72D297353CC}">
              <c16:uniqueId val="{00000001-7D1A-4F05-A033-B4CACF1FE729}"/>
            </c:ext>
          </c:extLst>
        </c:ser>
        <c:dLbls>
          <c:showLegendKey val="0"/>
          <c:showVal val="0"/>
          <c:showCatName val="0"/>
          <c:showSerName val="0"/>
          <c:showPercent val="0"/>
          <c:showBubbleSize val="0"/>
        </c:dLbls>
        <c:axId val="140898688"/>
        <c:axId val="140901376"/>
      </c:scatterChart>
      <c:valAx>
        <c:axId val="140898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901376"/>
        <c:crosses val="autoZero"/>
        <c:crossBetween val="midCat"/>
      </c:valAx>
      <c:valAx>
        <c:axId val="14090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089868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anaerob'!$F$117:$F$157</c:f>
              <c:numCache>
                <c:formatCode>0</c:formatCode>
                <c:ptCount val="41"/>
                <c:pt idx="0">
                  <c:v>1</c:v>
                </c:pt>
                <c:pt idx="1">
                  <c:v>8.0111111111109494</c:v>
                </c:pt>
                <c:pt idx="2">
                  <c:v>14.981944444443798</c:v>
                </c:pt>
                <c:pt idx="3">
                  <c:v>30.098611111112405</c:v>
                </c:pt>
                <c:pt idx="4">
                  <c:v>38.024305555554747</c:v>
                </c:pt>
                <c:pt idx="5">
                  <c:v>57.959722222221899</c:v>
                </c:pt>
                <c:pt idx="6">
                  <c:v>76.970833333332848</c:v>
                </c:pt>
                <c:pt idx="7">
                  <c:v>91.813194444446708</c:v>
                </c:pt>
                <c:pt idx="8">
                  <c:v>110.80208333333576</c:v>
                </c:pt>
                <c:pt idx="9">
                  <c:v>124.81527777777956</c:v>
                </c:pt>
                <c:pt idx="10">
                  <c:v>138.75694444444525</c:v>
                </c:pt>
                <c:pt idx="11">
                  <c:v>152.82083333333139</c:v>
                </c:pt>
                <c:pt idx="12">
                  <c:v>166.7944444444438</c:v>
                </c:pt>
                <c:pt idx="13">
                  <c:v>180.75833333333139</c:v>
                </c:pt>
                <c:pt idx="14">
                  <c:v>194.74375000000146</c:v>
                </c:pt>
                <c:pt idx="15">
                  <c:v>208.74027777777519</c:v>
                </c:pt>
                <c:pt idx="16">
                  <c:v>222.7944444444438</c:v>
                </c:pt>
                <c:pt idx="17">
                  <c:v>236.74166666666861</c:v>
                </c:pt>
                <c:pt idx="18">
                  <c:v>278.79652777777665</c:v>
                </c:pt>
                <c:pt idx="19">
                  <c:v>306.76736111110949</c:v>
                </c:pt>
                <c:pt idx="20">
                  <c:v>320.81944444444525</c:v>
                </c:pt>
                <c:pt idx="21">
                  <c:v>405.80416666666861</c:v>
                </c:pt>
                <c:pt idx="22">
                  <c:v>478.8076388888876</c:v>
                </c:pt>
                <c:pt idx="23">
                  <c:v>624.8930555555562</c:v>
                </c:pt>
                <c:pt idx="24">
                  <c:v>651.81180555555329</c:v>
                </c:pt>
                <c:pt idx="25">
                  <c:v>727.00347222222626</c:v>
                </c:pt>
                <c:pt idx="26">
                  <c:v>776.80694444444816</c:v>
                </c:pt>
                <c:pt idx="27">
                  <c:v>812.84999999999854</c:v>
                </c:pt>
                <c:pt idx="28">
                  <c:v>866.81527777777956</c:v>
                </c:pt>
                <c:pt idx="29">
                  <c:v>917.01458333333721</c:v>
                </c:pt>
                <c:pt idx="30">
                  <c:v>968.8708333333343</c:v>
                </c:pt>
                <c:pt idx="31">
                  <c:v>1059.7881944444453</c:v>
                </c:pt>
                <c:pt idx="32">
                  <c:v>1133.8562500000044</c:v>
                </c:pt>
                <c:pt idx="33">
                  <c:v>1202.8118055555533</c:v>
                </c:pt>
                <c:pt idx="34">
                  <c:v>1247.9472222222248</c:v>
                </c:pt>
                <c:pt idx="35">
                  <c:v>1274.9104166666657</c:v>
                </c:pt>
                <c:pt idx="36">
                  <c:v>1309.0027777777796</c:v>
                </c:pt>
                <c:pt idx="37">
                  <c:v>2395.8666666666686</c:v>
                </c:pt>
                <c:pt idx="38">
                  <c:v>2493.9555555555562</c:v>
                </c:pt>
                <c:pt idx="39">
                  <c:v>2597.8909722222234</c:v>
                </c:pt>
                <c:pt idx="40">
                  <c:v>2729.8430555555533</c:v>
                </c:pt>
              </c:numCache>
            </c:numRef>
          </c:xVal>
          <c:yVal>
            <c:numRef>
              <c:f>'samples without priming anaerob'!$Y$117:$Y$157</c:f>
              <c:numCache>
                <c:formatCode>0.0</c:formatCode>
                <c:ptCount val="41"/>
                <c:pt idx="0">
                  <c:v>2.5361470778901819E-4</c:v>
                </c:pt>
                <c:pt idx="1">
                  <c:v>6.9818143305134151E-4</c:v>
                </c:pt>
                <c:pt idx="2">
                  <c:v>9.6985071071880279E-4</c:v>
                </c:pt>
                <c:pt idx="3">
                  <c:v>4.4998067194545397E-4</c:v>
                </c:pt>
                <c:pt idx="4">
                  <c:v>5.7430914271382639E-4</c:v>
                </c:pt>
                <c:pt idx="5">
                  <c:v>1.3439197082877386E-3</c:v>
                </c:pt>
                <c:pt idx="6">
                  <c:v>1.4432925474966018E-3</c:v>
                </c:pt>
                <c:pt idx="7">
                  <c:v>1.7615727195083516E-3</c:v>
                </c:pt>
                <c:pt idx="8">
                  <c:v>2.1478465289827948E-3</c:v>
                </c:pt>
                <c:pt idx="9">
                  <c:v>2.2630372828726336E-3</c:v>
                </c:pt>
                <c:pt idx="10">
                  <c:v>1.9908890213472816E-3</c:v>
                </c:pt>
                <c:pt idx="11">
                  <c:v>1.8795620548879958E-3</c:v>
                </c:pt>
                <c:pt idx="12">
                  <c:v>1.8609058948238428E-3</c:v>
                </c:pt>
                <c:pt idx="13">
                  <c:v>2.1954283778462327E-3</c:v>
                </c:pt>
                <c:pt idx="14">
                  <c:v>2.5633949694624141E-3</c:v>
                </c:pt>
                <c:pt idx="15">
                  <c:v>2.0053077115164716E-3</c:v>
                </c:pt>
                <c:pt idx="16">
                  <c:v>2.5241636761890816E-3</c:v>
                </c:pt>
                <c:pt idx="17">
                  <c:v>2.4714335154257003E-3</c:v>
                </c:pt>
                <c:pt idx="18">
                  <c:v>2.4979045903961183E-3</c:v>
                </c:pt>
                <c:pt idx="19">
                  <c:v>3.2624258557022731E-3</c:v>
                </c:pt>
                <c:pt idx="20">
                  <c:v>3.5644686912483349E-3</c:v>
                </c:pt>
                <c:pt idx="21">
                  <c:v>1.4639924623043134E-3</c:v>
                </c:pt>
                <c:pt idx="22">
                  <c:v>1.9575120691103301E-3</c:v>
                </c:pt>
                <c:pt idx="23">
                  <c:v>1.4773965279317746E-3</c:v>
                </c:pt>
                <c:pt idx="24">
                  <c:v>2.3381237610122802E-3</c:v>
                </c:pt>
                <c:pt idx="25">
                  <c:v>3.14247000349205E-3</c:v>
                </c:pt>
                <c:pt idx="26">
                  <c:v>3.065403185768951E-3</c:v>
                </c:pt>
                <c:pt idx="27">
                  <c:v>2.6273284368591794E-3</c:v>
                </c:pt>
                <c:pt idx="28">
                  <c:v>1.8326456028518801E-3</c:v>
                </c:pt>
                <c:pt idx="29">
                  <c:v>1.6628434421155204E-3</c:v>
                </c:pt>
                <c:pt idx="30">
                  <c:v>2.3025120639160986E-3</c:v>
                </c:pt>
                <c:pt idx="31">
                  <c:v>3.7226960646508612E-3</c:v>
                </c:pt>
                <c:pt idx="32">
                  <c:v>2.3117158362694944E-3</c:v>
                </c:pt>
                <c:pt idx="33">
                  <c:v>3.2085383068742698E-3</c:v>
                </c:pt>
                <c:pt idx="34">
                  <c:v>3.234998464339044E-3</c:v>
                </c:pt>
                <c:pt idx="35">
                  <c:v>3.4867115833971166E-3</c:v>
                </c:pt>
                <c:pt idx="36">
                  <c:v>3.4867115833971166E-3</c:v>
                </c:pt>
                <c:pt idx="37">
                  <c:v>2.0093477518776958E-3</c:v>
                </c:pt>
                <c:pt idx="38">
                  <c:v>4.1316344585183608E-3</c:v>
                </c:pt>
                <c:pt idx="39" formatCode="0.00000">
                  <c:v>1.3627825916607196E-2</c:v>
                </c:pt>
                <c:pt idx="40" formatCode="0.00000">
                  <c:v>2.37045782230174E-2</c:v>
                </c:pt>
              </c:numCache>
            </c:numRef>
          </c:yVal>
          <c:smooth val="0"/>
          <c:extLst>
            <c:ext xmlns:c16="http://schemas.microsoft.com/office/drawing/2014/chart" uri="{C3380CC4-5D6E-409C-BE32-E72D297353CC}">
              <c16:uniqueId val="{00000000-7E07-45FD-B09E-D1B66884BDFC}"/>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anaerob'!$F$117:$F$157</c:f>
              <c:numCache>
                <c:formatCode>0</c:formatCode>
                <c:ptCount val="41"/>
                <c:pt idx="0">
                  <c:v>1</c:v>
                </c:pt>
                <c:pt idx="1">
                  <c:v>8.0111111111109494</c:v>
                </c:pt>
                <c:pt idx="2">
                  <c:v>14.981944444443798</c:v>
                </c:pt>
                <c:pt idx="3">
                  <c:v>30.098611111112405</c:v>
                </c:pt>
                <c:pt idx="4">
                  <c:v>38.024305555554747</c:v>
                </c:pt>
                <c:pt idx="5">
                  <c:v>57.959722222221899</c:v>
                </c:pt>
                <c:pt idx="6">
                  <c:v>76.970833333332848</c:v>
                </c:pt>
                <c:pt idx="7">
                  <c:v>91.813194444446708</c:v>
                </c:pt>
                <c:pt idx="8">
                  <c:v>110.80208333333576</c:v>
                </c:pt>
                <c:pt idx="9">
                  <c:v>124.81527777777956</c:v>
                </c:pt>
                <c:pt idx="10">
                  <c:v>138.75694444444525</c:v>
                </c:pt>
                <c:pt idx="11">
                  <c:v>152.82083333333139</c:v>
                </c:pt>
                <c:pt idx="12">
                  <c:v>166.7944444444438</c:v>
                </c:pt>
                <c:pt idx="13">
                  <c:v>180.75833333333139</c:v>
                </c:pt>
                <c:pt idx="14">
                  <c:v>194.74375000000146</c:v>
                </c:pt>
                <c:pt idx="15">
                  <c:v>208.74027777777519</c:v>
                </c:pt>
                <c:pt idx="16">
                  <c:v>222.7944444444438</c:v>
                </c:pt>
                <c:pt idx="17">
                  <c:v>236.74166666666861</c:v>
                </c:pt>
                <c:pt idx="18">
                  <c:v>278.79652777777665</c:v>
                </c:pt>
                <c:pt idx="19">
                  <c:v>306.76736111110949</c:v>
                </c:pt>
                <c:pt idx="20">
                  <c:v>320.81944444444525</c:v>
                </c:pt>
                <c:pt idx="21">
                  <c:v>405.80416666666861</c:v>
                </c:pt>
                <c:pt idx="22">
                  <c:v>478.8076388888876</c:v>
                </c:pt>
                <c:pt idx="23">
                  <c:v>624.8930555555562</c:v>
                </c:pt>
                <c:pt idx="24">
                  <c:v>651.81180555555329</c:v>
                </c:pt>
                <c:pt idx="25">
                  <c:v>727.00347222222626</c:v>
                </c:pt>
                <c:pt idx="26">
                  <c:v>776.80694444444816</c:v>
                </c:pt>
                <c:pt idx="27">
                  <c:v>812.84999999999854</c:v>
                </c:pt>
                <c:pt idx="28">
                  <c:v>866.81527777777956</c:v>
                </c:pt>
                <c:pt idx="29">
                  <c:v>917.01458333333721</c:v>
                </c:pt>
                <c:pt idx="30">
                  <c:v>968.8708333333343</c:v>
                </c:pt>
                <c:pt idx="31">
                  <c:v>1059.7881944444453</c:v>
                </c:pt>
                <c:pt idx="32">
                  <c:v>1133.8562500000044</c:v>
                </c:pt>
                <c:pt idx="33">
                  <c:v>1202.8118055555533</c:v>
                </c:pt>
                <c:pt idx="34">
                  <c:v>1247.9472222222248</c:v>
                </c:pt>
                <c:pt idx="35">
                  <c:v>1274.9104166666657</c:v>
                </c:pt>
                <c:pt idx="36">
                  <c:v>1309.0027777777796</c:v>
                </c:pt>
                <c:pt idx="37">
                  <c:v>2395.8666666666686</c:v>
                </c:pt>
                <c:pt idx="38">
                  <c:v>2493.9555555555562</c:v>
                </c:pt>
                <c:pt idx="39">
                  <c:v>2597.8909722222234</c:v>
                </c:pt>
                <c:pt idx="40">
                  <c:v>2729.8430555555533</c:v>
                </c:pt>
              </c:numCache>
            </c:numRef>
          </c:xVal>
          <c:yVal>
            <c:numRef>
              <c:f>'samples without priming anaerob'!$AI$117:$AI$157</c:f>
              <c:numCache>
                <c:formatCode>0.0</c:formatCode>
                <c:ptCount val="41"/>
                <c:pt idx="0">
                  <c:v>2.1979502454455586</c:v>
                </c:pt>
                <c:pt idx="1">
                  <c:v>4.9834873484575963</c:v>
                </c:pt>
                <c:pt idx="2">
                  <c:v>7.6132438707220285</c:v>
                </c:pt>
                <c:pt idx="3">
                  <c:v>9.5616147575818911</c:v>
                </c:pt>
                <c:pt idx="4">
                  <c:v>11.204677963396051</c:v>
                </c:pt>
                <c:pt idx="5">
                  <c:v>13.333298367104362</c:v>
                </c:pt>
                <c:pt idx="6">
                  <c:v>13.734802560295416</c:v>
                </c:pt>
                <c:pt idx="7">
                  <c:v>13.993478037799154</c:v>
                </c:pt>
                <c:pt idx="8">
                  <c:v>14.886069901715908</c:v>
                </c:pt>
                <c:pt idx="9">
                  <c:v>14.746343465233114</c:v>
                </c:pt>
                <c:pt idx="10">
                  <c:v>15.619416270580865</c:v>
                </c:pt>
                <c:pt idx="11">
                  <c:v>15.559415074897652</c:v>
                </c:pt>
                <c:pt idx="12">
                  <c:v>15.865903646479444</c:v>
                </c:pt>
                <c:pt idx="13">
                  <c:v>16.347770893621242</c:v>
                </c:pt>
                <c:pt idx="14">
                  <c:v>16.04917591374014</c:v>
                </c:pt>
                <c:pt idx="15">
                  <c:v>16.993547703583886</c:v>
                </c:pt>
                <c:pt idx="16">
                  <c:v>16.658588626132207</c:v>
                </c:pt>
                <c:pt idx="17">
                  <c:v>16.573515284885421</c:v>
                </c:pt>
                <c:pt idx="18">
                  <c:v>17.243085756633448</c:v>
                </c:pt>
                <c:pt idx="19">
                  <c:v>17.892110133733066</c:v>
                </c:pt>
                <c:pt idx="20">
                  <c:v>17.960855183898754</c:v>
                </c:pt>
                <c:pt idx="21">
                  <c:v>18.783202826659696</c:v>
                </c:pt>
                <c:pt idx="22">
                  <c:v>18.421323336675528</c:v>
                </c:pt>
                <c:pt idx="23">
                  <c:v>18.114747469111169</c:v>
                </c:pt>
                <c:pt idx="24">
                  <c:v>20.073948460660798</c:v>
                </c:pt>
                <c:pt idx="25">
                  <c:v>18.830930165764205</c:v>
                </c:pt>
                <c:pt idx="26">
                  <c:v>19.063159553881047</c:v>
                </c:pt>
                <c:pt idx="27">
                  <c:v>19.110490883773949</c:v>
                </c:pt>
                <c:pt idx="28">
                  <c:v>18.026277092806126</c:v>
                </c:pt>
                <c:pt idx="29">
                  <c:v>18.365867364188894</c:v>
                </c:pt>
                <c:pt idx="30">
                  <c:v>19.677085010539546</c:v>
                </c:pt>
                <c:pt idx="31">
                  <c:v>21.348692129948923</c:v>
                </c:pt>
                <c:pt idx="32">
                  <c:v>20.727437426411754</c:v>
                </c:pt>
                <c:pt idx="33">
                  <c:v>19.751889851392367</c:v>
                </c:pt>
                <c:pt idx="34">
                  <c:v>19.718623489073789</c:v>
                </c:pt>
                <c:pt idx="35">
                  <c:v>20.051907213283958</c:v>
                </c:pt>
                <c:pt idx="36">
                  <c:v>20.051907213283958</c:v>
                </c:pt>
                <c:pt idx="37">
                  <c:v>25.661499899626687</c:v>
                </c:pt>
                <c:pt idx="38">
                  <c:v>23.646266834457332</c:v>
                </c:pt>
                <c:pt idx="39">
                  <c:v>25.720630393728541</c:v>
                </c:pt>
                <c:pt idx="40">
                  <c:v>25.991317130441825</c:v>
                </c:pt>
              </c:numCache>
            </c:numRef>
          </c:yVal>
          <c:smooth val="0"/>
          <c:extLst>
            <c:ext xmlns:c16="http://schemas.microsoft.com/office/drawing/2014/chart" uri="{C3380CC4-5D6E-409C-BE32-E72D297353CC}">
              <c16:uniqueId val="{00000001-7E07-45FD-B09E-D1B66884BDFC}"/>
            </c:ext>
          </c:extLst>
        </c:ser>
        <c:dLbls>
          <c:showLegendKey val="0"/>
          <c:showVal val="0"/>
          <c:showCatName val="0"/>
          <c:showSerName val="0"/>
          <c:showPercent val="0"/>
          <c:showBubbleSize val="0"/>
        </c:dLbls>
        <c:axId val="141067392"/>
        <c:axId val="141078528"/>
      </c:scatterChart>
      <c:valAx>
        <c:axId val="141067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078528"/>
        <c:crosses val="autoZero"/>
        <c:crossBetween val="midCat"/>
      </c:valAx>
      <c:valAx>
        <c:axId val="1410785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067392"/>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anaerob'!$F$168:$F$208</c:f>
              <c:numCache>
                <c:formatCode>0</c:formatCode>
                <c:ptCount val="41"/>
                <c:pt idx="0">
                  <c:v>1</c:v>
                </c:pt>
                <c:pt idx="1">
                  <c:v>8.0111111111109494</c:v>
                </c:pt>
                <c:pt idx="2">
                  <c:v>14.981944444443798</c:v>
                </c:pt>
                <c:pt idx="3">
                  <c:v>30.098611111112405</c:v>
                </c:pt>
                <c:pt idx="4">
                  <c:v>38.024305555554747</c:v>
                </c:pt>
                <c:pt idx="5">
                  <c:v>57.960416666668607</c:v>
                </c:pt>
                <c:pt idx="6">
                  <c:v>76.971527777779556</c:v>
                </c:pt>
                <c:pt idx="7">
                  <c:v>91.803472222221899</c:v>
                </c:pt>
                <c:pt idx="8">
                  <c:v>110.80208333333576</c:v>
                </c:pt>
                <c:pt idx="9">
                  <c:v>124.81527777777956</c:v>
                </c:pt>
                <c:pt idx="10">
                  <c:v>138.75694444444525</c:v>
                </c:pt>
                <c:pt idx="11">
                  <c:v>152.82083333333139</c:v>
                </c:pt>
                <c:pt idx="12">
                  <c:v>166.7944444444438</c:v>
                </c:pt>
                <c:pt idx="13">
                  <c:v>180.75833333333139</c:v>
                </c:pt>
                <c:pt idx="14">
                  <c:v>194.7368055555562</c:v>
                </c:pt>
                <c:pt idx="15">
                  <c:v>208.7409722222219</c:v>
                </c:pt>
                <c:pt idx="16">
                  <c:v>222.79513888889051</c:v>
                </c:pt>
                <c:pt idx="17">
                  <c:v>236.74444444444816</c:v>
                </c:pt>
                <c:pt idx="18">
                  <c:v>278.79722222222335</c:v>
                </c:pt>
                <c:pt idx="19">
                  <c:v>306.7680555555562</c:v>
                </c:pt>
                <c:pt idx="20">
                  <c:v>320.82013888889196</c:v>
                </c:pt>
                <c:pt idx="21">
                  <c:v>405.80416666666861</c:v>
                </c:pt>
                <c:pt idx="22">
                  <c:v>478.8076388888876</c:v>
                </c:pt>
                <c:pt idx="23">
                  <c:v>624.8930555555562</c:v>
                </c:pt>
                <c:pt idx="24">
                  <c:v>651.81180555556057</c:v>
                </c:pt>
                <c:pt idx="25">
                  <c:v>727.00347222222626</c:v>
                </c:pt>
                <c:pt idx="26">
                  <c:v>776.80694444444816</c:v>
                </c:pt>
                <c:pt idx="27">
                  <c:v>812.84999999999854</c:v>
                </c:pt>
                <c:pt idx="28">
                  <c:v>866.81527777777956</c:v>
                </c:pt>
                <c:pt idx="29">
                  <c:v>917.01527777777665</c:v>
                </c:pt>
                <c:pt idx="30">
                  <c:v>968.88124999999854</c:v>
                </c:pt>
                <c:pt idx="31">
                  <c:v>1059.788888888892</c:v>
                </c:pt>
                <c:pt idx="32">
                  <c:v>1133.8562500000044</c:v>
                </c:pt>
                <c:pt idx="33">
                  <c:v>1202.8125</c:v>
                </c:pt>
                <c:pt idx="34">
                  <c:v>1247.9506944444438</c:v>
                </c:pt>
                <c:pt idx="35">
                  <c:v>1274.9097222222263</c:v>
                </c:pt>
                <c:pt idx="36">
                  <c:v>1309.0020833333328</c:v>
                </c:pt>
                <c:pt idx="37">
                  <c:v>2395.8666666666686</c:v>
                </c:pt>
                <c:pt idx="38">
                  <c:v>2493.9548611111095</c:v>
                </c:pt>
                <c:pt idx="39">
                  <c:v>2597.8909722222234</c:v>
                </c:pt>
                <c:pt idx="40">
                  <c:v>2729.8430555555606</c:v>
                </c:pt>
              </c:numCache>
            </c:numRef>
          </c:xVal>
          <c:yVal>
            <c:numRef>
              <c:f>'samples without priming anaerob'!$Y$168:$Y$208</c:f>
              <c:numCache>
                <c:formatCode>0.0</c:formatCode>
                <c:ptCount val="41"/>
                <c:pt idx="0">
                  <c:v>3.646662202435951E-4</c:v>
                </c:pt>
                <c:pt idx="1">
                  <c:v>5.7853206144233406E-4</c:v>
                </c:pt>
                <c:pt idx="2">
                  <c:v>4.4284969988025514E-4</c:v>
                </c:pt>
                <c:pt idx="3">
                  <c:v>4.5614110471062919E-4</c:v>
                </c:pt>
                <c:pt idx="4">
                  <c:v>5.0699344580497374E-4</c:v>
                </c:pt>
                <c:pt idx="5">
                  <c:v>1.4954075199425584E-3</c:v>
                </c:pt>
                <c:pt idx="6">
                  <c:v>1.6762117436804934E-3</c:v>
                </c:pt>
                <c:pt idx="7">
                  <c:v>2.0388431228607852E-3</c:v>
                </c:pt>
                <c:pt idx="8">
                  <c:v>2.3698616186202588E-3</c:v>
                </c:pt>
                <c:pt idx="9">
                  <c:v>1.5818451426449791E-3</c:v>
                </c:pt>
                <c:pt idx="10">
                  <c:v>1.6265651643468442E-3</c:v>
                </c:pt>
                <c:pt idx="11">
                  <c:v>1.6374438495014979E-3</c:v>
                </c:pt>
                <c:pt idx="12">
                  <c:v>2.1868016262308063E-3</c:v>
                </c:pt>
                <c:pt idx="13">
                  <c:v>1.9628995993735024E-3</c:v>
                </c:pt>
                <c:pt idx="14">
                  <c:v>2.2008212324221678E-3</c:v>
                </c:pt>
                <c:pt idx="15">
                  <c:v>2.1779009935799887E-3</c:v>
                </c:pt>
                <c:pt idx="16">
                  <c:v>3.3884477511593862E-3</c:v>
                </c:pt>
                <c:pt idx="17">
                  <c:v>2.589812576504496E-3</c:v>
                </c:pt>
                <c:pt idx="18">
                  <c:v>2.9134822091039791E-3</c:v>
                </c:pt>
                <c:pt idx="19">
                  <c:v>2.2714092826172736E-3</c:v>
                </c:pt>
                <c:pt idx="20">
                  <c:v>3.9387846105496845E-3</c:v>
                </c:pt>
                <c:pt idx="21">
                  <c:v>1.2554191804875858E-3</c:v>
                </c:pt>
                <c:pt idx="22">
                  <c:v>1.3101533431569387E-3</c:v>
                </c:pt>
                <c:pt idx="23">
                  <c:v>1.5049548880564365E-3</c:v>
                </c:pt>
                <c:pt idx="24">
                  <c:v>2.3452043879223189E-3</c:v>
                </c:pt>
                <c:pt idx="25">
                  <c:v>3.5798234708699504E-3</c:v>
                </c:pt>
                <c:pt idx="26">
                  <c:v>4.6798808885767183E-3</c:v>
                </c:pt>
                <c:pt idx="27">
                  <c:v>6.9633032076627816E-3</c:v>
                </c:pt>
                <c:pt idx="28">
                  <c:v>1.1368767346319829E-2</c:v>
                </c:pt>
                <c:pt idx="29">
                  <c:v>2.1360074397491484E-2</c:v>
                </c:pt>
                <c:pt idx="30">
                  <c:v>0.10252077516493444</c:v>
                </c:pt>
                <c:pt idx="31">
                  <c:v>0.49278255233855145</c:v>
                </c:pt>
                <c:pt idx="32">
                  <c:v>0.54701847597034037</c:v>
                </c:pt>
                <c:pt idx="33">
                  <c:v>0.61456219430150572</c:v>
                </c:pt>
                <c:pt idx="34">
                  <c:v>0.64336090100671151</c:v>
                </c:pt>
                <c:pt idx="35">
                  <c:v>0.66006298925658813</c:v>
                </c:pt>
                <c:pt idx="36">
                  <c:v>0.66006298925658813</c:v>
                </c:pt>
                <c:pt idx="37">
                  <c:v>1.8874737162402386</c:v>
                </c:pt>
                <c:pt idx="38">
                  <c:v>1.8165474740832348</c:v>
                </c:pt>
                <c:pt idx="39">
                  <c:v>2.1361604005034511</c:v>
                </c:pt>
                <c:pt idx="40">
                  <c:v>2.2311153825847816</c:v>
                </c:pt>
              </c:numCache>
            </c:numRef>
          </c:yVal>
          <c:smooth val="0"/>
          <c:extLst>
            <c:ext xmlns:c16="http://schemas.microsoft.com/office/drawing/2014/chart" uri="{C3380CC4-5D6E-409C-BE32-E72D297353CC}">
              <c16:uniqueId val="{00000000-5906-46DC-87DE-F6BE29DF7873}"/>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anaerob'!$F$168:$F$208</c:f>
              <c:numCache>
                <c:formatCode>0</c:formatCode>
                <c:ptCount val="41"/>
                <c:pt idx="0">
                  <c:v>1</c:v>
                </c:pt>
                <c:pt idx="1">
                  <c:v>8.0111111111109494</c:v>
                </c:pt>
                <c:pt idx="2">
                  <c:v>14.981944444443798</c:v>
                </c:pt>
                <c:pt idx="3">
                  <c:v>30.098611111112405</c:v>
                </c:pt>
                <c:pt idx="4">
                  <c:v>38.024305555554747</c:v>
                </c:pt>
                <c:pt idx="5">
                  <c:v>57.960416666668607</c:v>
                </c:pt>
                <c:pt idx="6">
                  <c:v>76.971527777779556</c:v>
                </c:pt>
                <c:pt idx="7">
                  <c:v>91.803472222221899</c:v>
                </c:pt>
                <c:pt idx="8">
                  <c:v>110.80208333333576</c:v>
                </c:pt>
                <c:pt idx="9">
                  <c:v>124.81527777777956</c:v>
                </c:pt>
                <c:pt idx="10">
                  <c:v>138.75694444444525</c:v>
                </c:pt>
                <c:pt idx="11">
                  <c:v>152.82083333333139</c:v>
                </c:pt>
                <c:pt idx="12">
                  <c:v>166.7944444444438</c:v>
                </c:pt>
                <c:pt idx="13">
                  <c:v>180.75833333333139</c:v>
                </c:pt>
                <c:pt idx="14">
                  <c:v>194.7368055555562</c:v>
                </c:pt>
                <c:pt idx="15">
                  <c:v>208.7409722222219</c:v>
                </c:pt>
                <c:pt idx="16">
                  <c:v>222.79513888889051</c:v>
                </c:pt>
                <c:pt idx="17">
                  <c:v>236.74444444444816</c:v>
                </c:pt>
                <c:pt idx="18">
                  <c:v>278.79722222222335</c:v>
                </c:pt>
                <c:pt idx="19">
                  <c:v>306.7680555555562</c:v>
                </c:pt>
                <c:pt idx="20">
                  <c:v>320.82013888889196</c:v>
                </c:pt>
                <c:pt idx="21">
                  <c:v>405.80416666666861</c:v>
                </c:pt>
                <c:pt idx="22">
                  <c:v>478.8076388888876</c:v>
                </c:pt>
                <c:pt idx="23">
                  <c:v>624.8930555555562</c:v>
                </c:pt>
                <c:pt idx="24">
                  <c:v>651.81180555556057</c:v>
                </c:pt>
                <c:pt idx="25">
                  <c:v>727.00347222222626</c:v>
                </c:pt>
                <c:pt idx="26">
                  <c:v>776.80694444444816</c:v>
                </c:pt>
                <c:pt idx="27">
                  <c:v>812.84999999999854</c:v>
                </c:pt>
                <c:pt idx="28">
                  <c:v>866.81527777777956</c:v>
                </c:pt>
                <c:pt idx="29">
                  <c:v>917.01527777777665</c:v>
                </c:pt>
                <c:pt idx="30">
                  <c:v>968.88124999999854</c:v>
                </c:pt>
                <c:pt idx="31">
                  <c:v>1059.788888888892</c:v>
                </c:pt>
                <c:pt idx="32">
                  <c:v>1133.8562500000044</c:v>
                </c:pt>
                <c:pt idx="33">
                  <c:v>1202.8125</c:v>
                </c:pt>
                <c:pt idx="34">
                  <c:v>1247.9506944444438</c:v>
                </c:pt>
                <c:pt idx="35">
                  <c:v>1274.9097222222263</c:v>
                </c:pt>
                <c:pt idx="36">
                  <c:v>1309.0020833333328</c:v>
                </c:pt>
                <c:pt idx="37">
                  <c:v>2395.8666666666686</c:v>
                </c:pt>
                <c:pt idx="38">
                  <c:v>2493.9548611111095</c:v>
                </c:pt>
                <c:pt idx="39">
                  <c:v>2597.8909722222234</c:v>
                </c:pt>
                <c:pt idx="40">
                  <c:v>2729.8430555555606</c:v>
                </c:pt>
              </c:numCache>
            </c:numRef>
          </c:xVal>
          <c:yVal>
            <c:numRef>
              <c:f>'samples without priming anaerob'!$AI$168:$AI$208</c:f>
              <c:numCache>
                <c:formatCode>0.0</c:formatCode>
                <c:ptCount val="41"/>
                <c:pt idx="0">
                  <c:v>2.5388908929247433</c:v>
                </c:pt>
                <c:pt idx="1">
                  <c:v>3.9578195769087317</c:v>
                </c:pt>
                <c:pt idx="2">
                  <c:v>6.0286671237548424</c:v>
                </c:pt>
                <c:pt idx="3">
                  <c:v>7.6648451758092495</c:v>
                </c:pt>
                <c:pt idx="4">
                  <c:v>8.7154472927702553</c:v>
                </c:pt>
                <c:pt idx="5">
                  <c:v>10.693574758261608</c:v>
                </c:pt>
                <c:pt idx="6">
                  <c:v>11.25639067310132</c:v>
                </c:pt>
                <c:pt idx="7">
                  <c:v>11.28945549852704</c:v>
                </c:pt>
                <c:pt idx="8">
                  <c:v>12.349731058544748</c:v>
                </c:pt>
                <c:pt idx="9">
                  <c:v>12.714329570075783</c:v>
                </c:pt>
                <c:pt idx="10">
                  <c:v>12.837240004219982</c:v>
                </c:pt>
                <c:pt idx="11">
                  <c:v>12.691265949294324</c:v>
                </c:pt>
                <c:pt idx="12">
                  <c:v>13.038889589728893</c:v>
                </c:pt>
                <c:pt idx="13">
                  <c:v>14.077906842642602</c:v>
                </c:pt>
                <c:pt idx="14">
                  <c:v>14.011128786224633</c:v>
                </c:pt>
                <c:pt idx="15">
                  <c:v>13.91651960306397</c:v>
                </c:pt>
                <c:pt idx="16">
                  <c:v>14.134967753420625</c:v>
                </c:pt>
                <c:pt idx="17">
                  <c:v>13.003927652982672</c:v>
                </c:pt>
                <c:pt idx="18">
                  <c:v>14.069007929820881</c:v>
                </c:pt>
                <c:pt idx="19">
                  <c:v>14.308345111590533</c:v>
                </c:pt>
                <c:pt idx="20">
                  <c:v>14.595336444421548</c:v>
                </c:pt>
                <c:pt idx="21">
                  <c:v>14.908899807244003</c:v>
                </c:pt>
                <c:pt idx="22">
                  <c:v>15.37681729277506</c:v>
                </c:pt>
                <c:pt idx="23">
                  <c:v>14.20543561823067</c:v>
                </c:pt>
                <c:pt idx="24">
                  <c:v>15.808262590155</c:v>
                </c:pt>
                <c:pt idx="25">
                  <c:v>15.213720404832124</c:v>
                </c:pt>
                <c:pt idx="26">
                  <c:v>14.316165064377795</c:v>
                </c:pt>
                <c:pt idx="27">
                  <c:v>14.110404828356529</c:v>
                </c:pt>
                <c:pt idx="28">
                  <c:v>14.448868020447954</c:v>
                </c:pt>
                <c:pt idx="29">
                  <c:v>10.996319977362097</c:v>
                </c:pt>
                <c:pt idx="30">
                  <c:v>15.839838214556151</c:v>
                </c:pt>
                <c:pt idx="31">
                  <c:v>16.790846368084612</c:v>
                </c:pt>
                <c:pt idx="32">
                  <c:v>16.407699238575987</c:v>
                </c:pt>
                <c:pt idx="33">
                  <c:v>16.190681983582046</c:v>
                </c:pt>
                <c:pt idx="34">
                  <c:v>16.198767374664275</c:v>
                </c:pt>
                <c:pt idx="35">
                  <c:v>16.282727970867551</c:v>
                </c:pt>
                <c:pt idx="36">
                  <c:v>16.282727970867551</c:v>
                </c:pt>
                <c:pt idx="37">
                  <c:v>21.157506310313604</c:v>
                </c:pt>
                <c:pt idx="38">
                  <c:v>19.481373879675314</c:v>
                </c:pt>
                <c:pt idx="39">
                  <c:v>21.591832722791498</c:v>
                </c:pt>
                <c:pt idx="40">
                  <c:v>21.877712590551884</c:v>
                </c:pt>
              </c:numCache>
            </c:numRef>
          </c:yVal>
          <c:smooth val="0"/>
          <c:extLst>
            <c:ext xmlns:c16="http://schemas.microsoft.com/office/drawing/2014/chart" uri="{C3380CC4-5D6E-409C-BE32-E72D297353CC}">
              <c16:uniqueId val="{00000001-5906-46DC-87DE-F6BE29DF7873}"/>
            </c:ext>
          </c:extLst>
        </c:ser>
        <c:dLbls>
          <c:showLegendKey val="0"/>
          <c:showVal val="0"/>
          <c:showCatName val="0"/>
          <c:showSerName val="0"/>
          <c:showPercent val="0"/>
          <c:showBubbleSize val="0"/>
        </c:dLbls>
        <c:axId val="141179136"/>
        <c:axId val="141186176"/>
      </c:scatterChart>
      <c:valAx>
        <c:axId val="1411791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186176"/>
        <c:crosses val="autoZero"/>
        <c:crossBetween val="midCat"/>
      </c:valAx>
      <c:valAx>
        <c:axId val="141186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17913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anaerob'!$F$219:$F$257</c:f>
              <c:numCache>
                <c:formatCode>0</c:formatCode>
                <c:ptCount val="39"/>
                <c:pt idx="0">
                  <c:v>1</c:v>
                </c:pt>
                <c:pt idx="1">
                  <c:v>8.0090277777781012</c:v>
                </c:pt>
                <c:pt idx="2">
                  <c:v>14.980555555550382</c:v>
                </c:pt>
                <c:pt idx="3">
                  <c:v>30.836805555554747</c:v>
                </c:pt>
                <c:pt idx="4">
                  <c:v>38.022222222221899</c:v>
                </c:pt>
                <c:pt idx="5">
                  <c:v>57.952777777776646</c:v>
                </c:pt>
                <c:pt idx="6">
                  <c:v>76.963888888887595</c:v>
                </c:pt>
                <c:pt idx="7">
                  <c:v>91.800694444442343</c:v>
                </c:pt>
                <c:pt idx="8">
                  <c:v>110.79583333332994</c:v>
                </c:pt>
                <c:pt idx="9">
                  <c:v>124.8076388888876</c:v>
                </c:pt>
                <c:pt idx="10">
                  <c:v>138.74930555555329</c:v>
                </c:pt>
                <c:pt idx="11">
                  <c:v>152.81319444443943</c:v>
                </c:pt>
                <c:pt idx="12">
                  <c:v>166.78680555555184</c:v>
                </c:pt>
                <c:pt idx="13">
                  <c:v>180.75069444443943</c:v>
                </c:pt>
                <c:pt idx="14">
                  <c:v>194.73124999999709</c:v>
                </c:pt>
                <c:pt idx="15">
                  <c:v>208.73333333332994</c:v>
                </c:pt>
                <c:pt idx="16">
                  <c:v>222.78749999999854</c:v>
                </c:pt>
                <c:pt idx="17">
                  <c:v>236.73749999999563</c:v>
                </c:pt>
                <c:pt idx="18">
                  <c:v>278.7902777777781</c:v>
                </c:pt>
                <c:pt idx="19">
                  <c:v>306.75972222221753</c:v>
                </c:pt>
                <c:pt idx="20">
                  <c:v>320.81319444443943</c:v>
                </c:pt>
                <c:pt idx="21">
                  <c:v>405.79374999999709</c:v>
                </c:pt>
                <c:pt idx="22">
                  <c:v>478.79791666666279</c:v>
                </c:pt>
                <c:pt idx="23">
                  <c:v>624.88263888888469</c:v>
                </c:pt>
                <c:pt idx="24">
                  <c:v>651.80208333332848</c:v>
                </c:pt>
                <c:pt idx="25">
                  <c:v>726.99305555555475</c:v>
                </c:pt>
                <c:pt idx="26">
                  <c:v>776.79652777777665</c:v>
                </c:pt>
                <c:pt idx="27">
                  <c:v>812.8479166666657</c:v>
                </c:pt>
                <c:pt idx="28">
                  <c:v>866.80555555555475</c:v>
                </c:pt>
                <c:pt idx="29">
                  <c:v>917.00486111110513</c:v>
                </c:pt>
                <c:pt idx="30">
                  <c:v>968.87361111110658</c:v>
                </c:pt>
                <c:pt idx="31">
                  <c:v>1059.7805555555533</c:v>
                </c:pt>
                <c:pt idx="32">
                  <c:v>1133.8458333333328</c:v>
                </c:pt>
                <c:pt idx="33">
                  <c:v>1202.8020833333285</c:v>
                </c:pt>
                <c:pt idx="34">
                  <c:v>1247.9402777777723</c:v>
                </c:pt>
                <c:pt idx="35">
                  <c:v>1274.8999999999942</c:v>
                </c:pt>
                <c:pt idx="36">
                  <c:v>1308.9916666666613</c:v>
                </c:pt>
                <c:pt idx="37">
                  <c:v>2395.8583333333299</c:v>
                </c:pt>
                <c:pt idx="38">
                  <c:v>2493.944444444438</c:v>
                </c:pt>
              </c:numCache>
            </c:numRef>
          </c:xVal>
          <c:yVal>
            <c:numRef>
              <c:f>'samples without priming anaerob'!$Y$218:$Y$258</c:f>
              <c:numCache>
                <c:formatCode>0.0</c:formatCode>
                <c:ptCount val="41"/>
                <c:pt idx="0">
                  <c:v>0</c:v>
                </c:pt>
                <c:pt idx="1">
                  <c:v>8.6792303916584504E-5</c:v>
                </c:pt>
                <c:pt idx="2">
                  <c:v>6.1748151775242995E-7</c:v>
                </c:pt>
                <c:pt idx="3">
                  <c:v>4.4026408651005818E-4</c:v>
                </c:pt>
                <c:pt idx="4">
                  <c:v>3.7517091557384696E-4</c:v>
                </c:pt>
                <c:pt idx="5">
                  <c:v>1.2008954100668496E-4</c:v>
                </c:pt>
                <c:pt idx="6">
                  <c:v>7.1967605715337778E-6</c:v>
                </c:pt>
                <c:pt idx="7">
                  <c:v>7.1967605715337778E-6</c:v>
                </c:pt>
                <c:pt idx="8">
                  <c:v>7.1967605715337778E-6</c:v>
                </c:pt>
                <c:pt idx="9">
                  <c:v>7.1967605715337778E-6</c:v>
                </c:pt>
                <c:pt idx="10">
                  <c:v>7.1967605715337778E-6</c:v>
                </c:pt>
                <c:pt idx="11">
                  <c:v>7.1967605715337778E-6</c:v>
                </c:pt>
                <c:pt idx="12">
                  <c:v>7.1967605715337778E-6</c:v>
                </c:pt>
                <c:pt idx="13">
                  <c:v>7.1967605715337778E-6</c:v>
                </c:pt>
                <c:pt idx="14">
                  <c:v>1.1214735008106536E-3</c:v>
                </c:pt>
                <c:pt idx="15">
                  <c:v>1.5124252546171959E-5</c:v>
                </c:pt>
                <c:pt idx="16">
                  <c:v>1.5124252546171959E-5</c:v>
                </c:pt>
                <c:pt idx="17">
                  <c:v>1.5124252546171959E-5</c:v>
                </c:pt>
                <c:pt idx="18">
                  <c:v>1.5500973130796532E-3</c:v>
                </c:pt>
                <c:pt idx="19">
                  <c:v>2.604477720511231E-5</c:v>
                </c:pt>
                <c:pt idx="20">
                  <c:v>2.604477720511231E-5</c:v>
                </c:pt>
                <c:pt idx="21">
                  <c:v>3.0543002719365976E-3</c:v>
                </c:pt>
                <c:pt idx="22">
                  <c:v>4.7589219680404518E-5</c:v>
                </c:pt>
                <c:pt idx="23">
                  <c:v>5.2513639406859876E-4</c:v>
                </c:pt>
                <c:pt idx="24">
                  <c:v>5.2853389062915796E-4</c:v>
                </c:pt>
                <c:pt idx="25">
                  <c:v>3.310583693915085E-4</c:v>
                </c:pt>
                <c:pt idx="26">
                  <c:v>5.6352603665973937E-5</c:v>
                </c:pt>
                <c:pt idx="27">
                  <c:v>7.0445234033566606E-4</c:v>
                </c:pt>
                <c:pt idx="28">
                  <c:v>3.9448850253912248E-4</c:v>
                </c:pt>
                <c:pt idx="29">
                  <c:v>6.3336346596012339E-5</c:v>
                </c:pt>
                <c:pt idx="30">
                  <c:v>6.3336346596012339E-5</c:v>
                </c:pt>
                <c:pt idx="31">
                  <c:v>7.8496574354367711E-5</c:v>
                </c:pt>
                <c:pt idx="32">
                  <c:v>7.7218485133279449E-4</c:v>
                </c:pt>
                <c:pt idx="33">
                  <c:v>9.0229904666323097E-4</c:v>
                </c:pt>
                <c:pt idx="34">
                  <c:v>1.0370931194610216E-3</c:v>
                </c:pt>
                <c:pt idx="35">
                  <c:v>1.4532681905745695E-3</c:v>
                </c:pt>
                <c:pt idx="36">
                  <c:v>1.5350403339737606E-3</c:v>
                </c:pt>
                <c:pt idx="37">
                  <c:v>1.5350403339737606E-3</c:v>
                </c:pt>
                <c:pt idx="38">
                  <c:v>1.7920222302646759E-3</c:v>
                </c:pt>
                <c:pt idx="39">
                  <c:v>2.2883252229976511E-3</c:v>
                </c:pt>
                <c:pt idx="40">
                  <c:v>3.8649742905534387E-3</c:v>
                </c:pt>
              </c:numCache>
            </c:numRef>
          </c:yVal>
          <c:smooth val="0"/>
          <c:extLst>
            <c:ext xmlns:c16="http://schemas.microsoft.com/office/drawing/2014/chart" uri="{C3380CC4-5D6E-409C-BE32-E72D297353CC}">
              <c16:uniqueId val="{00000000-33CE-45F6-8CF7-9D906AF5D5DE}"/>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anaerob'!$F$219:$F$257</c:f>
              <c:numCache>
                <c:formatCode>0</c:formatCode>
                <c:ptCount val="39"/>
                <c:pt idx="0">
                  <c:v>1</c:v>
                </c:pt>
                <c:pt idx="1">
                  <c:v>8.0090277777781012</c:v>
                </c:pt>
                <c:pt idx="2">
                  <c:v>14.980555555550382</c:v>
                </c:pt>
                <c:pt idx="3">
                  <c:v>30.836805555554747</c:v>
                </c:pt>
                <c:pt idx="4">
                  <c:v>38.022222222221899</c:v>
                </c:pt>
                <c:pt idx="5">
                  <c:v>57.952777777776646</c:v>
                </c:pt>
                <c:pt idx="6">
                  <c:v>76.963888888887595</c:v>
                </c:pt>
                <c:pt idx="7">
                  <c:v>91.800694444442343</c:v>
                </c:pt>
                <c:pt idx="8">
                  <c:v>110.79583333332994</c:v>
                </c:pt>
                <c:pt idx="9">
                  <c:v>124.8076388888876</c:v>
                </c:pt>
                <c:pt idx="10">
                  <c:v>138.74930555555329</c:v>
                </c:pt>
                <c:pt idx="11">
                  <c:v>152.81319444443943</c:v>
                </c:pt>
                <c:pt idx="12">
                  <c:v>166.78680555555184</c:v>
                </c:pt>
                <c:pt idx="13">
                  <c:v>180.75069444443943</c:v>
                </c:pt>
                <c:pt idx="14">
                  <c:v>194.73124999999709</c:v>
                </c:pt>
                <c:pt idx="15">
                  <c:v>208.73333333332994</c:v>
                </c:pt>
                <c:pt idx="16">
                  <c:v>222.78749999999854</c:v>
                </c:pt>
                <c:pt idx="17">
                  <c:v>236.73749999999563</c:v>
                </c:pt>
                <c:pt idx="18">
                  <c:v>278.7902777777781</c:v>
                </c:pt>
                <c:pt idx="19">
                  <c:v>306.75972222221753</c:v>
                </c:pt>
                <c:pt idx="20">
                  <c:v>320.81319444443943</c:v>
                </c:pt>
                <c:pt idx="21">
                  <c:v>405.79374999999709</c:v>
                </c:pt>
                <c:pt idx="22">
                  <c:v>478.79791666666279</c:v>
                </c:pt>
                <c:pt idx="23">
                  <c:v>624.88263888888469</c:v>
                </c:pt>
                <c:pt idx="24">
                  <c:v>651.80208333332848</c:v>
                </c:pt>
                <c:pt idx="25">
                  <c:v>726.99305555555475</c:v>
                </c:pt>
                <c:pt idx="26">
                  <c:v>776.79652777777665</c:v>
                </c:pt>
                <c:pt idx="27">
                  <c:v>812.8479166666657</c:v>
                </c:pt>
                <c:pt idx="28">
                  <c:v>866.80555555555475</c:v>
                </c:pt>
                <c:pt idx="29">
                  <c:v>917.00486111110513</c:v>
                </c:pt>
                <c:pt idx="30">
                  <c:v>968.87361111110658</c:v>
                </c:pt>
                <c:pt idx="31">
                  <c:v>1059.7805555555533</c:v>
                </c:pt>
                <c:pt idx="32">
                  <c:v>1133.8458333333328</c:v>
                </c:pt>
                <c:pt idx="33">
                  <c:v>1202.8020833333285</c:v>
                </c:pt>
                <c:pt idx="34">
                  <c:v>1247.9402777777723</c:v>
                </c:pt>
                <c:pt idx="35">
                  <c:v>1274.8999999999942</c:v>
                </c:pt>
                <c:pt idx="36">
                  <c:v>1308.9916666666613</c:v>
                </c:pt>
                <c:pt idx="37">
                  <c:v>2395.8583333333299</c:v>
                </c:pt>
                <c:pt idx="38">
                  <c:v>2493.944444444438</c:v>
                </c:pt>
              </c:numCache>
            </c:numRef>
          </c:xVal>
          <c:yVal>
            <c:numRef>
              <c:f>'samples without priming anaerob'!$AI$219:$AI$257</c:f>
              <c:numCache>
                <c:formatCode>0.0</c:formatCode>
                <c:ptCount val="39"/>
                <c:pt idx="0">
                  <c:v>2.3042611409560201</c:v>
                </c:pt>
                <c:pt idx="1">
                  <c:v>3.0074898989733549</c:v>
                </c:pt>
                <c:pt idx="2">
                  <c:v>3.1773648581155629</c:v>
                </c:pt>
                <c:pt idx="3">
                  <c:v>4.479019063179881</c:v>
                </c:pt>
                <c:pt idx="4">
                  <c:v>4.4629434509780719</c:v>
                </c:pt>
                <c:pt idx="5">
                  <c:v>5.3715556820474086</c:v>
                </c:pt>
                <c:pt idx="6">
                  <c:v>5.5239480407190111</c:v>
                </c:pt>
                <c:pt idx="7">
                  <c:v>6.14969451992215</c:v>
                </c:pt>
                <c:pt idx="8">
                  <c:v>7.0535277695865508</c:v>
                </c:pt>
                <c:pt idx="9">
                  <c:v>7.3890633075975032</c:v>
                </c:pt>
                <c:pt idx="10">
                  <c:v>8.4600150267989118</c:v>
                </c:pt>
                <c:pt idx="11">
                  <c:v>9.015719254597359</c:v>
                </c:pt>
                <c:pt idx="12">
                  <c:v>9.7607059933808813</c:v>
                </c:pt>
                <c:pt idx="13">
                  <c:v>10.402845683337528</c:v>
                </c:pt>
                <c:pt idx="14">
                  <c:v>10.76959707863181</c:v>
                </c:pt>
                <c:pt idx="15">
                  <c:v>11.91160031053267</c:v>
                </c:pt>
                <c:pt idx="16">
                  <c:v>12.371575122882417</c:v>
                </c:pt>
                <c:pt idx="17">
                  <c:v>12.347076913714302</c:v>
                </c:pt>
                <c:pt idx="18">
                  <c:v>14.972012434297955</c:v>
                </c:pt>
                <c:pt idx="19">
                  <c:v>15.687392120378524</c:v>
                </c:pt>
                <c:pt idx="20">
                  <c:v>16.699865429479196</c:v>
                </c:pt>
                <c:pt idx="21">
                  <c:v>19.623269442577907</c:v>
                </c:pt>
                <c:pt idx="22">
                  <c:v>22.417272188782906</c:v>
                </c:pt>
                <c:pt idx="23">
                  <c:v>23.244539980027763</c:v>
                </c:pt>
                <c:pt idx="24">
                  <c:v>26.146074547144639</c:v>
                </c:pt>
                <c:pt idx="25">
                  <c:v>25.71394955590673</c:v>
                </c:pt>
                <c:pt idx="26">
                  <c:v>23.566466426061247</c:v>
                </c:pt>
                <c:pt idx="27">
                  <c:v>25.050235964860665</c:v>
                </c:pt>
                <c:pt idx="28">
                  <c:v>26.208821677772601</c:v>
                </c:pt>
                <c:pt idx="29">
                  <c:v>26.440709891130457</c:v>
                </c:pt>
                <c:pt idx="30">
                  <c:v>30.165177556133955</c:v>
                </c:pt>
                <c:pt idx="31">
                  <c:v>32.859089491032009</c:v>
                </c:pt>
                <c:pt idx="32">
                  <c:v>33.069226901145065</c:v>
                </c:pt>
                <c:pt idx="33">
                  <c:v>32.655352412045019</c:v>
                </c:pt>
                <c:pt idx="34">
                  <c:v>34.012841507013704</c:v>
                </c:pt>
                <c:pt idx="35">
                  <c:v>36.188728038592956</c:v>
                </c:pt>
                <c:pt idx="36">
                  <c:v>36.188728038592956</c:v>
                </c:pt>
                <c:pt idx="37">
                  <c:v>51.932661238113013</c:v>
                </c:pt>
                <c:pt idx="38">
                  <c:v>52.050801453124244</c:v>
                </c:pt>
              </c:numCache>
            </c:numRef>
          </c:yVal>
          <c:smooth val="0"/>
          <c:extLst>
            <c:ext xmlns:c16="http://schemas.microsoft.com/office/drawing/2014/chart" uri="{C3380CC4-5D6E-409C-BE32-E72D297353CC}">
              <c16:uniqueId val="{00000001-33CE-45F6-8CF7-9D906AF5D5DE}"/>
            </c:ext>
          </c:extLst>
        </c:ser>
        <c:dLbls>
          <c:showLegendKey val="0"/>
          <c:showVal val="0"/>
          <c:showCatName val="0"/>
          <c:showSerName val="0"/>
          <c:showPercent val="0"/>
          <c:showBubbleSize val="0"/>
        </c:dLbls>
        <c:axId val="141232768"/>
        <c:axId val="141239040"/>
      </c:scatterChart>
      <c:valAx>
        <c:axId val="1412327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239040"/>
        <c:crosses val="autoZero"/>
        <c:crossBetween val="midCat"/>
      </c:valAx>
      <c:valAx>
        <c:axId val="141239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23276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anaerob'!$F$283:$F$321</c:f>
              <c:numCache>
                <c:formatCode>0</c:formatCode>
                <c:ptCount val="39"/>
                <c:pt idx="0">
                  <c:v>1</c:v>
                </c:pt>
                <c:pt idx="1">
                  <c:v>8.0090277777781012</c:v>
                </c:pt>
                <c:pt idx="2">
                  <c:v>14.979166666671517</c:v>
                </c:pt>
                <c:pt idx="3">
                  <c:v>30.835416666668607</c:v>
                </c:pt>
                <c:pt idx="4">
                  <c:v>38.021527777782467</c:v>
                </c:pt>
                <c:pt idx="5">
                  <c:v>57.952777777783922</c:v>
                </c:pt>
                <c:pt idx="6">
                  <c:v>76.964583333334303</c:v>
                </c:pt>
                <c:pt idx="7">
                  <c:v>91.801388888889051</c:v>
                </c:pt>
                <c:pt idx="8">
                  <c:v>110.79583333333721</c:v>
                </c:pt>
                <c:pt idx="9">
                  <c:v>124.8083333333343</c:v>
                </c:pt>
                <c:pt idx="10">
                  <c:v>138.75</c:v>
                </c:pt>
                <c:pt idx="11">
                  <c:v>152.81319444444671</c:v>
                </c:pt>
                <c:pt idx="12">
                  <c:v>166.78680555555911</c:v>
                </c:pt>
                <c:pt idx="13">
                  <c:v>180.75069444444671</c:v>
                </c:pt>
                <c:pt idx="14">
                  <c:v>194.73125000000437</c:v>
                </c:pt>
                <c:pt idx="15">
                  <c:v>208.73263888889051</c:v>
                </c:pt>
                <c:pt idx="16">
                  <c:v>222.78750000000582</c:v>
                </c:pt>
                <c:pt idx="17">
                  <c:v>236.73958333333576</c:v>
                </c:pt>
                <c:pt idx="18">
                  <c:v>278.79166666667152</c:v>
                </c:pt>
                <c:pt idx="19">
                  <c:v>306.75972222222481</c:v>
                </c:pt>
                <c:pt idx="20">
                  <c:v>320.81319444444671</c:v>
                </c:pt>
                <c:pt idx="21">
                  <c:v>405.79097222222481</c:v>
                </c:pt>
                <c:pt idx="22">
                  <c:v>478.79583333333721</c:v>
                </c:pt>
                <c:pt idx="23">
                  <c:v>624.8798611111124</c:v>
                </c:pt>
                <c:pt idx="24">
                  <c:v>651.80000000000291</c:v>
                </c:pt>
                <c:pt idx="25">
                  <c:v>726.99027777778247</c:v>
                </c:pt>
                <c:pt idx="26">
                  <c:v>776.79375000000437</c:v>
                </c:pt>
                <c:pt idx="27">
                  <c:v>812.84513888889342</c:v>
                </c:pt>
                <c:pt idx="28">
                  <c:v>866.80277777778247</c:v>
                </c:pt>
                <c:pt idx="29">
                  <c:v>917.00277777777956</c:v>
                </c:pt>
                <c:pt idx="30">
                  <c:v>968.8708333333343</c:v>
                </c:pt>
                <c:pt idx="31">
                  <c:v>1059.7784722222277</c:v>
                </c:pt>
                <c:pt idx="32">
                  <c:v>1133.8430555555606</c:v>
                </c:pt>
                <c:pt idx="33">
                  <c:v>1202.7986111111168</c:v>
                </c:pt>
                <c:pt idx="34">
                  <c:v>1247.9381944444467</c:v>
                </c:pt>
                <c:pt idx="35">
                  <c:v>1274.8979166666686</c:v>
                </c:pt>
                <c:pt idx="36">
                  <c:v>1308.9888888888891</c:v>
                </c:pt>
                <c:pt idx="37">
                  <c:v>2395.8597222222234</c:v>
                </c:pt>
                <c:pt idx="38">
                  <c:v>2493.9423611111124</c:v>
                </c:pt>
              </c:numCache>
            </c:numRef>
          </c:xVal>
          <c:yVal>
            <c:numRef>
              <c:f>'samples without priming anaerob'!$Y$282:$Y$322</c:f>
              <c:numCache>
                <c:formatCode>0.0</c:formatCode>
                <c:ptCount val="41"/>
                <c:pt idx="0">
                  <c:v>0</c:v>
                </c:pt>
                <c:pt idx="1">
                  <c:v>4.1173671656677608E-4</c:v>
                </c:pt>
                <c:pt idx="2">
                  <c:v>2.930317607923898E-6</c:v>
                </c:pt>
                <c:pt idx="3">
                  <c:v>2.930317607923898E-6</c:v>
                </c:pt>
                <c:pt idx="4">
                  <c:v>1.9935517321776204E-4</c:v>
                </c:pt>
                <c:pt idx="5">
                  <c:v>1.2898250258329687E-4</c:v>
                </c:pt>
                <c:pt idx="6">
                  <c:v>5.2154276691489554E-6</c:v>
                </c:pt>
                <c:pt idx="7">
                  <c:v>5.2154276691489554E-6</c:v>
                </c:pt>
                <c:pt idx="8">
                  <c:v>5.2154276691489554E-6</c:v>
                </c:pt>
                <c:pt idx="9">
                  <c:v>5.2154276691489554E-6</c:v>
                </c:pt>
                <c:pt idx="10">
                  <c:v>5.2154276691489554E-6</c:v>
                </c:pt>
                <c:pt idx="11">
                  <c:v>5.2154276691489554E-6</c:v>
                </c:pt>
                <c:pt idx="12">
                  <c:v>5.2154276691489554E-6</c:v>
                </c:pt>
                <c:pt idx="13">
                  <c:v>5.2154276691489554E-6</c:v>
                </c:pt>
                <c:pt idx="14">
                  <c:v>7.5314083941430186E-4</c:v>
                </c:pt>
                <c:pt idx="15">
                  <c:v>1.0538389929414386E-5</c:v>
                </c:pt>
                <c:pt idx="16">
                  <c:v>8.0757001557702672E-4</c:v>
                </c:pt>
                <c:pt idx="17">
                  <c:v>1.6210839610808354E-5</c:v>
                </c:pt>
                <c:pt idx="18">
                  <c:v>1.6210839610808354E-5</c:v>
                </c:pt>
                <c:pt idx="19">
                  <c:v>1.6210839610808354E-5</c:v>
                </c:pt>
                <c:pt idx="20">
                  <c:v>1.1758729679227373E-3</c:v>
                </c:pt>
                <c:pt idx="21">
                  <c:v>1.84139403387E-3</c:v>
                </c:pt>
                <c:pt idx="22">
                  <c:v>3.7395154060753599E-5</c:v>
                </c:pt>
                <c:pt idx="23">
                  <c:v>3.3958723961435069E-4</c:v>
                </c:pt>
                <c:pt idx="24">
                  <c:v>3.4173793143668012E-4</c:v>
                </c:pt>
                <c:pt idx="25">
                  <c:v>3.2877901898132982E-4</c:v>
                </c:pt>
                <c:pt idx="26">
                  <c:v>1.1882922189708743E-3</c:v>
                </c:pt>
                <c:pt idx="27">
                  <c:v>8.6024926906957066E-4</c:v>
                </c:pt>
                <c:pt idx="28">
                  <c:v>1.1228656424148594E-3</c:v>
                </c:pt>
                <c:pt idx="29">
                  <c:v>1.3321294876170043E-4</c:v>
                </c:pt>
                <c:pt idx="30">
                  <c:v>1.1649273463733747E-3</c:v>
                </c:pt>
                <c:pt idx="31">
                  <c:v>1.0374598523124835E-4</c:v>
                </c:pt>
                <c:pt idx="32">
                  <c:v>1.4373836319187283E-3</c:v>
                </c:pt>
                <c:pt idx="33">
                  <c:v>3.5164231863520074E-4</c:v>
                </c:pt>
                <c:pt idx="34">
                  <c:v>1.2601273142883096E-3</c:v>
                </c:pt>
                <c:pt idx="35">
                  <c:v>1.3251491447889147E-3</c:v>
                </c:pt>
                <c:pt idx="36">
                  <c:v>1.3528002193120071E-3</c:v>
                </c:pt>
                <c:pt idx="37">
                  <c:v>1.3528002193120071E-3</c:v>
                </c:pt>
                <c:pt idx="38">
                  <c:v>1.6652814987794917E-3</c:v>
                </c:pt>
                <c:pt idx="39">
                  <c:v>1.7388259722912998E-3</c:v>
                </c:pt>
                <c:pt idx="40">
                  <c:v>2.4447665000189652E-3</c:v>
                </c:pt>
              </c:numCache>
            </c:numRef>
          </c:yVal>
          <c:smooth val="0"/>
          <c:extLst>
            <c:ext xmlns:c16="http://schemas.microsoft.com/office/drawing/2014/chart" uri="{C3380CC4-5D6E-409C-BE32-E72D297353CC}">
              <c16:uniqueId val="{00000000-88F8-4310-A0CB-4B9642623EF5}"/>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anaerob'!$F$283:$F$321</c:f>
              <c:numCache>
                <c:formatCode>0</c:formatCode>
                <c:ptCount val="39"/>
                <c:pt idx="0">
                  <c:v>1</c:v>
                </c:pt>
                <c:pt idx="1">
                  <c:v>8.0090277777781012</c:v>
                </c:pt>
                <c:pt idx="2">
                  <c:v>14.979166666671517</c:v>
                </c:pt>
                <c:pt idx="3">
                  <c:v>30.835416666668607</c:v>
                </c:pt>
                <c:pt idx="4">
                  <c:v>38.021527777782467</c:v>
                </c:pt>
                <c:pt idx="5">
                  <c:v>57.952777777783922</c:v>
                </c:pt>
                <c:pt idx="6">
                  <c:v>76.964583333334303</c:v>
                </c:pt>
                <c:pt idx="7">
                  <c:v>91.801388888889051</c:v>
                </c:pt>
                <c:pt idx="8">
                  <c:v>110.79583333333721</c:v>
                </c:pt>
                <c:pt idx="9">
                  <c:v>124.8083333333343</c:v>
                </c:pt>
                <c:pt idx="10">
                  <c:v>138.75</c:v>
                </c:pt>
                <c:pt idx="11">
                  <c:v>152.81319444444671</c:v>
                </c:pt>
                <c:pt idx="12">
                  <c:v>166.78680555555911</c:v>
                </c:pt>
                <c:pt idx="13">
                  <c:v>180.75069444444671</c:v>
                </c:pt>
                <c:pt idx="14">
                  <c:v>194.73125000000437</c:v>
                </c:pt>
                <c:pt idx="15">
                  <c:v>208.73263888889051</c:v>
                </c:pt>
                <c:pt idx="16">
                  <c:v>222.78750000000582</c:v>
                </c:pt>
                <c:pt idx="17">
                  <c:v>236.73958333333576</c:v>
                </c:pt>
                <c:pt idx="18">
                  <c:v>278.79166666667152</c:v>
                </c:pt>
                <c:pt idx="19">
                  <c:v>306.75972222222481</c:v>
                </c:pt>
                <c:pt idx="20">
                  <c:v>320.81319444444671</c:v>
                </c:pt>
                <c:pt idx="21">
                  <c:v>405.79097222222481</c:v>
                </c:pt>
                <c:pt idx="22">
                  <c:v>478.79583333333721</c:v>
                </c:pt>
                <c:pt idx="23">
                  <c:v>624.8798611111124</c:v>
                </c:pt>
                <c:pt idx="24">
                  <c:v>651.80000000000291</c:v>
                </c:pt>
                <c:pt idx="25">
                  <c:v>726.99027777778247</c:v>
                </c:pt>
                <c:pt idx="26">
                  <c:v>776.79375000000437</c:v>
                </c:pt>
                <c:pt idx="27">
                  <c:v>812.84513888889342</c:v>
                </c:pt>
                <c:pt idx="28">
                  <c:v>866.80277777778247</c:v>
                </c:pt>
                <c:pt idx="29">
                  <c:v>917.00277777777956</c:v>
                </c:pt>
                <c:pt idx="30">
                  <c:v>968.8708333333343</c:v>
                </c:pt>
                <c:pt idx="31">
                  <c:v>1059.7784722222277</c:v>
                </c:pt>
                <c:pt idx="32">
                  <c:v>1133.8430555555606</c:v>
                </c:pt>
                <c:pt idx="33">
                  <c:v>1202.7986111111168</c:v>
                </c:pt>
                <c:pt idx="34">
                  <c:v>1247.9381944444467</c:v>
                </c:pt>
                <c:pt idx="35">
                  <c:v>1274.8979166666686</c:v>
                </c:pt>
                <c:pt idx="36">
                  <c:v>1308.9888888888891</c:v>
                </c:pt>
                <c:pt idx="37">
                  <c:v>2395.8597222222234</c:v>
                </c:pt>
                <c:pt idx="38">
                  <c:v>2493.9423611111124</c:v>
                </c:pt>
              </c:numCache>
            </c:numRef>
          </c:xVal>
          <c:yVal>
            <c:numRef>
              <c:f>'samples without priming anaerob'!$AI$283:$AI$321</c:f>
              <c:numCache>
                <c:formatCode>0.0</c:formatCode>
                <c:ptCount val="39"/>
                <c:pt idx="0">
                  <c:v>1.5668906103048956</c:v>
                </c:pt>
                <c:pt idx="1">
                  <c:v>2.6590628628766169</c:v>
                </c:pt>
                <c:pt idx="2">
                  <c:v>3.0676748598507255</c:v>
                </c:pt>
                <c:pt idx="3">
                  <c:v>3.7786114929216112</c:v>
                </c:pt>
                <c:pt idx="4">
                  <c:v>4.2857692955290583</c:v>
                </c:pt>
                <c:pt idx="5">
                  <c:v>5.0004351288090039</c:v>
                </c:pt>
                <c:pt idx="6">
                  <c:v>5.4190737910883318</c:v>
                </c:pt>
                <c:pt idx="7">
                  <c:v>5.8558595986643827</c:v>
                </c:pt>
                <c:pt idx="8">
                  <c:v>6.6988452675432164</c:v>
                </c:pt>
                <c:pt idx="9">
                  <c:v>7.0964916161964284</c:v>
                </c:pt>
                <c:pt idx="10">
                  <c:v>7.8931519045460092</c:v>
                </c:pt>
                <c:pt idx="11">
                  <c:v>8.3909467706796157</c:v>
                </c:pt>
                <c:pt idx="12">
                  <c:v>9.5194967480219113</c:v>
                </c:pt>
                <c:pt idx="13">
                  <c:v>9.9585286749639277</c:v>
                </c:pt>
                <c:pt idx="14">
                  <c:v>10.516669827145304</c:v>
                </c:pt>
                <c:pt idx="15">
                  <c:v>11.100206569417235</c:v>
                </c:pt>
                <c:pt idx="16">
                  <c:v>11.64534045878267</c:v>
                </c:pt>
                <c:pt idx="17">
                  <c:v>12.049939944232053</c:v>
                </c:pt>
                <c:pt idx="18">
                  <c:v>13.840758539515647</c:v>
                </c:pt>
                <c:pt idx="19">
                  <c:v>14.699493035254889</c:v>
                </c:pt>
                <c:pt idx="20">
                  <c:v>15.99522215984201</c:v>
                </c:pt>
                <c:pt idx="21">
                  <c:v>19.300092603815511</c:v>
                </c:pt>
                <c:pt idx="22">
                  <c:v>20.57357205721749</c:v>
                </c:pt>
                <c:pt idx="23">
                  <c:v>21.247768652784732</c:v>
                </c:pt>
                <c:pt idx="24">
                  <c:v>23.284939921589757</c:v>
                </c:pt>
                <c:pt idx="25">
                  <c:v>24.027610509553412</c:v>
                </c:pt>
                <c:pt idx="26">
                  <c:v>23.319034613510723</c:v>
                </c:pt>
                <c:pt idx="27">
                  <c:v>22.7452967153801</c:v>
                </c:pt>
                <c:pt idx="28">
                  <c:v>22.860169136686284</c:v>
                </c:pt>
                <c:pt idx="29">
                  <c:v>19.351230486245218</c:v>
                </c:pt>
                <c:pt idx="30">
                  <c:v>25.667663278391771</c:v>
                </c:pt>
                <c:pt idx="31">
                  <c:v>27.879483427411969</c:v>
                </c:pt>
                <c:pt idx="32">
                  <c:v>27.636417480798304</c:v>
                </c:pt>
                <c:pt idx="33">
                  <c:v>27.584159998703253</c:v>
                </c:pt>
                <c:pt idx="34">
                  <c:v>27.484884245919911</c:v>
                </c:pt>
                <c:pt idx="35">
                  <c:v>27.931934541280796</c:v>
                </c:pt>
                <c:pt idx="36">
                  <c:v>27.931934541280796</c:v>
                </c:pt>
                <c:pt idx="37">
                  <c:v>38.963029339384647</c:v>
                </c:pt>
                <c:pt idx="38">
                  <c:v>36.584436821622553</c:v>
                </c:pt>
              </c:numCache>
            </c:numRef>
          </c:yVal>
          <c:smooth val="0"/>
          <c:extLst>
            <c:ext xmlns:c16="http://schemas.microsoft.com/office/drawing/2014/chart" uri="{C3380CC4-5D6E-409C-BE32-E72D297353CC}">
              <c16:uniqueId val="{00000001-88F8-4310-A0CB-4B9642623EF5}"/>
            </c:ext>
          </c:extLst>
        </c:ser>
        <c:dLbls>
          <c:showLegendKey val="0"/>
          <c:showVal val="0"/>
          <c:showCatName val="0"/>
          <c:showSerName val="0"/>
          <c:showPercent val="0"/>
          <c:showBubbleSize val="0"/>
        </c:dLbls>
        <c:axId val="141261056"/>
        <c:axId val="141275520"/>
      </c:scatterChart>
      <c:valAx>
        <c:axId val="1412610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275520"/>
        <c:crosses val="autoZero"/>
        <c:crossBetween val="midCat"/>
      </c:valAx>
      <c:valAx>
        <c:axId val="141275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26105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anaerob'!$F$347:$F$387</c:f>
              <c:numCache>
                <c:formatCode>0</c:formatCode>
                <c:ptCount val="41"/>
                <c:pt idx="0">
                  <c:v>1</c:v>
                </c:pt>
                <c:pt idx="1">
                  <c:v>8</c:v>
                </c:pt>
                <c:pt idx="2">
                  <c:v>14.970833333332848</c:v>
                </c:pt>
                <c:pt idx="3">
                  <c:v>30.829166666662786</c:v>
                </c:pt>
                <c:pt idx="4">
                  <c:v>38.013194444443798</c:v>
                </c:pt>
                <c:pt idx="5">
                  <c:v>57.946527777778101</c:v>
                </c:pt>
                <c:pt idx="6">
                  <c:v>76.956249999995634</c:v>
                </c:pt>
                <c:pt idx="7">
                  <c:v>91.786805555551837</c:v>
                </c:pt>
                <c:pt idx="8">
                  <c:v>110.78680555555184</c:v>
                </c:pt>
                <c:pt idx="9">
                  <c:v>124.86736111110804</c:v>
                </c:pt>
                <c:pt idx="10">
                  <c:v>138.73749999999563</c:v>
                </c:pt>
                <c:pt idx="11">
                  <c:v>152.79861111110949</c:v>
                </c:pt>
                <c:pt idx="12">
                  <c:v>166.78333333333285</c:v>
                </c:pt>
                <c:pt idx="13">
                  <c:v>180.73611111110949</c:v>
                </c:pt>
                <c:pt idx="14">
                  <c:v>194.71666666666715</c:v>
                </c:pt>
                <c:pt idx="15">
                  <c:v>208.71736111110658</c:v>
                </c:pt>
                <c:pt idx="16">
                  <c:v>222.77430555555475</c:v>
                </c:pt>
                <c:pt idx="17">
                  <c:v>236.72499999999854</c:v>
                </c:pt>
                <c:pt idx="18">
                  <c:v>278.77986111110658</c:v>
                </c:pt>
                <c:pt idx="19">
                  <c:v>306.75208333333285</c:v>
                </c:pt>
                <c:pt idx="20">
                  <c:v>320.7993055555562</c:v>
                </c:pt>
                <c:pt idx="21">
                  <c:v>405.77430555555475</c:v>
                </c:pt>
                <c:pt idx="22">
                  <c:v>478.78125</c:v>
                </c:pt>
                <c:pt idx="23">
                  <c:v>624.86388888888905</c:v>
                </c:pt>
                <c:pt idx="24">
                  <c:v>651.78333333333285</c:v>
                </c:pt>
                <c:pt idx="25">
                  <c:v>726.97430555555184</c:v>
                </c:pt>
                <c:pt idx="26">
                  <c:v>776.77777777777374</c:v>
                </c:pt>
                <c:pt idx="27">
                  <c:v>812.82986111110949</c:v>
                </c:pt>
                <c:pt idx="28">
                  <c:v>866.78680555555184</c:v>
                </c:pt>
                <c:pt idx="29">
                  <c:v>916.98611111110949</c:v>
                </c:pt>
                <c:pt idx="30">
                  <c:v>971.72916666666424</c:v>
                </c:pt>
                <c:pt idx="31">
                  <c:v>1059.7624999999971</c:v>
                </c:pt>
                <c:pt idx="32">
                  <c:v>1133.8715277777737</c:v>
                </c:pt>
                <c:pt idx="33">
                  <c:v>1202.7833333333328</c:v>
                </c:pt>
                <c:pt idx="34">
                  <c:v>1247.9312500000015</c:v>
                </c:pt>
                <c:pt idx="35">
                  <c:v>1274.8854166666642</c:v>
                </c:pt>
                <c:pt idx="36">
                  <c:v>1308.9715277777723</c:v>
                </c:pt>
                <c:pt idx="37">
                  <c:v>2395.8965277777752</c:v>
                </c:pt>
                <c:pt idx="38">
                  <c:v>2493.9243055555562</c:v>
                </c:pt>
                <c:pt idx="39">
                  <c:v>2597.8569444444438</c:v>
                </c:pt>
                <c:pt idx="40">
                  <c:v>2729.8083333333343</c:v>
                </c:pt>
              </c:numCache>
            </c:numRef>
          </c:xVal>
          <c:yVal>
            <c:numRef>
              <c:f>'samples without priming anaerob'!$Y$347:$Y$387</c:f>
              <c:numCache>
                <c:formatCode>0.0</c:formatCode>
                <c:ptCount val="41"/>
                <c:pt idx="0">
                  <c:v>0</c:v>
                </c:pt>
                <c:pt idx="1">
                  <c:v>0</c:v>
                </c:pt>
                <c:pt idx="2">
                  <c:v>0</c:v>
                </c:pt>
                <c:pt idx="3">
                  <c:v>3.1067025085661004E-4</c:v>
                </c:pt>
                <c:pt idx="4">
                  <c:v>2.1170664324440081E-4</c:v>
                </c:pt>
                <c:pt idx="5">
                  <c:v>3.6583470503316257E-6</c:v>
                </c:pt>
                <c:pt idx="6">
                  <c:v>3.6583470503316257E-6</c:v>
                </c:pt>
                <c:pt idx="7">
                  <c:v>3.6583470503316257E-6</c:v>
                </c:pt>
                <c:pt idx="8">
                  <c:v>1.3077509116926132E-3</c:v>
                </c:pt>
                <c:pt idx="9">
                  <c:v>1.2829619864010214E-5</c:v>
                </c:pt>
                <c:pt idx="10">
                  <c:v>7.9673013656034013E-4</c:v>
                </c:pt>
                <c:pt idx="11">
                  <c:v>1.2104493221701633E-3</c:v>
                </c:pt>
                <c:pt idx="12">
                  <c:v>2.6726257617700489E-5</c:v>
                </c:pt>
                <c:pt idx="13">
                  <c:v>2.6726257617700489E-5</c:v>
                </c:pt>
                <c:pt idx="14">
                  <c:v>2.6726257617700489E-5</c:v>
                </c:pt>
                <c:pt idx="15">
                  <c:v>2.6726257617700489E-5</c:v>
                </c:pt>
                <c:pt idx="16">
                  <c:v>1.2043832550508967E-3</c:v>
                </c:pt>
                <c:pt idx="17">
                  <c:v>1.5775222688074887E-3</c:v>
                </c:pt>
                <c:pt idx="18">
                  <c:v>1.6678440691220897E-3</c:v>
                </c:pt>
                <c:pt idx="19">
                  <c:v>5.7263293412829749E-5</c:v>
                </c:pt>
                <c:pt idx="20">
                  <c:v>5.7263293412829749E-5</c:v>
                </c:pt>
                <c:pt idx="21">
                  <c:v>5.7263293412829749E-5</c:v>
                </c:pt>
                <c:pt idx="22">
                  <c:v>4.4018243981748864E-4</c:v>
                </c:pt>
                <c:pt idx="23">
                  <c:v>9.6080691098903841E-5</c:v>
                </c:pt>
                <c:pt idx="24">
                  <c:v>2.8418187140232611E-4</c:v>
                </c:pt>
                <c:pt idx="25">
                  <c:v>1.3369784232731073E-3</c:v>
                </c:pt>
                <c:pt idx="26">
                  <c:v>1.8553011681977343E-3</c:v>
                </c:pt>
                <c:pt idx="27">
                  <c:v>4.8789742602766664E-4</c:v>
                </c:pt>
                <c:pt idx="28">
                  <c:v>5.4854192350525257E-4</c:v>
                </c:pt>
                <c:pt idx="29">
                  <c:v>1.9859343641787613E-3</c:v>
                </c:pt>
                <c:pt idx="30">
                  <c:v>2.2774303356597496E-3</c:v>
                </c:pt>
                <c:pt idx="31">
                  <c:v>2.4697340528378837E-3</c:v>
                </c:pt>
                <c:pt idx="32">
                  <c:v>4.3466818904901823E-3</c:v>
                </c:pt>
                <c:pt idx="33">
                  <c:v>7.1723365972322191E-3</c:v>
                </c:pt>
                <c:pt idx="34">
                  <c:v>1.1083326128703509E-2</c:v>
                </c:pt>
                <c:pt idx="35">
                  <c:v>1.2969605172421355E-2</c:v>
                </c:pt>
                <c:pt idx="36">
                  <c:v>1.2969605172421355E-2</c:v>
                </c:pt>
                <c:pt idx="37">
                  <c:v>1.6556306325197778</c:v>
                </c:pt>
                <c:pt idx="38">
                  <c:v>1.5824308428864851</c:v>
                </c:pt>
                <c:pt idx="39">
                  <c:v>2.013635987330749</c:v>
                </c:pt>
                <c:pt idx="40">
                  <c:v>2.1780420862610197</c:v>
                </c:pt>
              </c:numCache>
            </c:numRef>
          </c:yVal>
          <c:smooth val="0"/>
          <c:extLst>
            <c:ext xmlns:c16="http://schemas.microsoft.com/office/drawing/2014/chart" uri="{C3380CC4-5D6E-409C-BE32-E72D297353CC}">
              <c16:uniqueId val="{00000000-4AFD-4DEB-BCCF-B5FD7D617C8D}"/>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anaerob'!$F$347:$F$387</c:f>
              <c:numCache>
                <c:formatCode>0</c:formatCode>
                <c:ptCount val="41"/>
                <c:pt idx="0">
                  <c:v>1</c:v>
                </c:pt>
                <c:pt idx="1">
                  <c:v>8</c:v>
                </c:pt>
                <c:pt idx="2">
                  <c:v>14.970833333332848</c:v>
                </c:pt>
                <c:pt idx="3">
                  <c:v>30.829166666662786</c:v>
                </c:pt>
                <c:pt idx="4">
                  <c:v>38.013194444443798</c:v>
                </c:pt>
                <c:pt idx="5">
                  <c:v>57.946527777778101</c:v>
                </c:pt>
                <c:pt idx="6">
                  <c:v>76.956249999995634</c:v>
                </c:pt>
                <c:pt idx="7">
                  <c:v>91.786805555551837</c:v>
                </c:pt>
                <c:pt idx="8">
                  <c:v>110.78680555555184</c:v>
                </c:pt>
                <c:pt idx="9">
                  <c:v>124.86736111110804</c:v>
                </c:pt>
                <c:pt idx="10">
                  <c:v>138.73749999999563</c:v>
                </c:pt>
                <c:pt idx="11">
                  <c:v>152.79861111110949</c:v>
                </c:pt>
                <c:pt idx="12">
                  <c:v>166.78333333333285</c:v>
                </c:pt>
                <c:pt idx="13">
                  <c:v>180.73611111110949</c:v>
                </c:pt>
                <c:pt idx="14">
                  <c:v>194.71666666666715</c:v>
                </c:pt>
                <c:pt idx="15">
                  <c:v>208.71736111110658</c:v>
                </c:pt>
                <c:pt idx="16">
                  <c:v>222.77430555555475</c:v>
                </c:pt>
                <c:pt idx="17">
                  <c:v>236.72499999999854</c:v>
                </c:pt>
                <c:pt idx="18">
                  <c:v>278.77986111110658</c:v>
                </c:pt>
                <c:pt idx="19">
                  <c:v>306.75208333333285</c:v>
                </c:pt>
                <c:pt idx="20">
                  <c:v>320.7993055555562</c:v>
                </c:pt>
                <c:pt idx="21">
                  <c:v>405.77430555555475</c:v>
                </c:pt>
                <c:pt idx="22">
                  <c:v>478.78125</c:v>
                </c:pt>
                <c:pt idx="23">
                  <c:v>624.86388888888905</c:v>
                </c:pt>
                <c:pt idx="24">
                  <c:v>651.78333333333285</c:v>
                </c:pt>
                <c:pt idx="25">
                  <c:v>726.97430555555184</c:v>
                </c:pt>
                <c:pt idx="26">
                  <c:v>776.77777777777374</c:v>
                </c:pt>
                <c:pt idx="27">
                  <c:v>812.82986111110949</c:v>
                </c:pt>
                <c:pt idx="28">
                  <c:v>866.78680555555184</c:v>
                </c:pt>
                <c:pt idx="29">
                  <c:v>916.98611111110949</c:v>
                </c:pt>
                <c:pt idx="30">
                  <c:v>971.72916666666424</c:v>
                </c:pt>
                <c:pt idx="31">
                  <c:v>1059.7624999999971</c:v>
                </c:pt>
                <c:pt idx="32">
                  <c:v>1133.8715277777737</c:v>
                </c:pt>
                <c:pt idx="33">
                  <c:v>1202.7833333333328</c:v>
                </c:pt>
                <c:pt idx="34">
                  <c:v>1247.9312500000015</c:v>
                </c:pt>
                <c:pt idx="35">
                  <c:v>1274.8854166666642</c:v>
                </c:pt>
                <c:pt idx="36">
                  <c:v>1308.9715277777723</c:v>
                </c:pt>
                <c:pt idx="37">
                  <c:v>2395.8965277777752</c:v>
                </c:pt>
                <c:pt idx="38">
                  <c:v>2493.9243055555562</c:v>
                </c:pt>
                <c:pt idx="39">
                  <c:v>2597.8569444444438</c:v>
                </c:pt>
                <c:pt idx="40">
                  <c:v>2729.8083333333343</c:v>
                </c:pt>
              </c:numCache>
            </c:numRef>
          </c:xVal>
          <c:yVal>
            <c:numRef>
              <c:f>'samples without priming anaerob'!$AI$347:$AI$387</c:f>
              <c:numCache>
                <c:formatCode>0.0</c:formatCode>
                <c:ptCount val="41"/>
                <c:pt idx="0">
                  <c:v>2.9741619256633993</c:v>
                </c:pt>
                <c:pt idx="1">
                  <c:v>6.3426314078791091</c:v>
                </c:pt>
                <c:pt idx="2">
                  <c:v>10.514245157875646</c:v>
                </c:pt>
                <c:pt idx="3">
                  <c:v>17.143512685099932</c:v>
                </c:pt>
                <c:pt idx="4">
                  <c:v>13.783586481329746</c:v>
                </c:pt>
                <c:pt idx="5">
                  <c:v>16.936645287938219</c:v>
                </c:pt>
                <c:pt idx="6">
                  <c:v>18.541493421603747</c:v>
                </c:pt>
                <c:pt idx="7">
                  <c:v>19.546345419837685</c:v>
                </c:pt>
                <c:pt idx="8">
                  <c:v>21.816869107910247</c:v>
                </c:pt>
                <c:pt idx="9">
                  <c:v>21.867604781419271</c:v>
                </c:pt>
                <c:pt idx="10">
                  <c:v>22.429515398705483</c:v>
                </c:pt>
                <c:pt idx="11">
                  <c:v>22.615482572331054</c:v>
                </c:pt>
                <c:pt idx="12">
                  <c:v>23.239125611742217</c:v>
                </c:pt>
                <c:pt idx="13">
                  <c:v>24.229812542300433</c:v>
                </c:pt>
                <c:pt idx="14">
                  <c:v>24.438306265174401</c:v>
                </c:pt>
                <c:pt idx="15">
                  <c:v>24.663767658802001</c:v>
                </c:pt>
                <c:pt idx="16">
                  <c:v>24.68707691162745</c:v>
                </c:pt>
                <c:pt idx="17">
                  <c:v>24.361880763031824</c:v>
                </c:pt>
                <c:pt idx="18">
                  <c:v>25.380491021783723</c:v>
                </c:pt>
                <c:pt idx="19">
                  <c:v>25.713215412966022</c:v>
                </c:pt>
                <c:pt idx="20">
                  <c:v>26.722322221681555</c:v>
                </c:pt>
                <c:pt idx="21">
                  <c:v>27.320556012324381</c:v>
                </c:pt>
                <c:pt idx="22">
                  <c:v>28.698035482792932</c:v>
                </c:pt>
                <c:pt idx="23">
                  <c:v>27.659583016638813</c:v>
                </c:pt>
                <c:pt idx="24">
                  <c:v>27.649154403791378</c:v>
                </c:pt>
                <c:pt idx="25">
                  <c:v>27.378222961194329</c:v>
                </c:pt>
                <c:pt idx="26">
                  <c:v>27.021889566065958</c:v>
                </c:pt>
                <c:pt idx="27">
                  <c:v>27.118369676306976</c:v>
                </c:pt>
                <c:pt idx="28">
                  <c:v>26.005085329140471</c:v>
                </c:pt>
                <c:pt idx="29">
                  <c:v>20.672125914368507</c:v>
                </c:pt>
                <c:pt idx="30">
                  <c:v>30.841408498280245</c:v>
                </c:pt>
                <c:pt idx="31">
                  <c:v>30.774528423498548</c:v>
                </c:pt>
                <c:pt idx="32">
                  <c:v>31.054159918580261</c:v>
                </c:pt>
                <c:pt idx="33">
                  <c:v>29.890263572944747</c:v>
                </c:pt>
                <c:pt idx="34">
                  <c:v>30.495879318362416</c:v>
                </c:pt>
                <c:pt idx="35">
                  <c:v>30.935685025834434</c:v>
                </c:pt>
                <c:pt idx="36">
                  <c:v>30.935685025834434</c:v>
                </c:pt>
                <c:pt idx="37">
                  <c:v>47.875632090919424</c:v>
                </c:pt>
                <c:pt idx="38">
                  <c:v>43.385959077883655</c:v>
                </c:pt>
                <c:pt idx="39">
                  <c:v>47.688548675032024</c:v>
                </c:pt>
                <c:pt idx="40">
                  <c:v>48.829034908369238</c:v>
                </c:pt>
              </c:numCache>
            </c:numRef>
          </c:yVal>
          <c:smooth val="0"/>
          <c:extLst>
            <c:ext xmlns:c16="http://schemas.microsoft.com/office/drawing/2014/chart" uri="{C3380CC4-5D6E-409C-BE32-E72D297353CC}">
              <c16:uniqueId val="{00000001-4AFD-4DEB-BCCF-B5FD7D617C8D}"/>
            </c:ext>
          </c:extLst>
        </c:ser>
        <c:dLbls>
          <c:showLegendKey val="0"/>
          <c:showVal val="0"/>
          <c:showCatName val="0"/>
          <c:showSerName val="0"/>
          <c:showPercent val="0"/>
          <c:showBubbleSize val="0"/>
        </c:dLbls>
        <c:axId val="141310208"/>
        <c:axId val="141317248"/>
      </c:scatterChart>
      <c:valAx>
        <c:axId val="141310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317248"/>
        <c:crosses val="autoZero"/>
        <c:crossBetween val="midCat"/>
      </c:valAx>
      <c:valAx>
        <c:axId val="141317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31020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anaerob'!$F$397:$F$437</c:f>
              <c:numCache>
                <c:formatCode>0</c:formatCode>
                <c:ptCount val="41"/>
                <c:pt idx="0">
                  <c:v>1</c:v>
                </c:pt>
                <c:pt idx="1">
                  <c:v>7.992361111108039</c:v>
                </c:pt>
                <c:pt idx="2">
                  <c:v>14.965972222220444</c:v>
                </c:pt>
                <c:pt idx="3">
                  <c:v>30.822222222217533</c:v>
                </c:pt>
                <c:pt idx="4">
                  <c:v>38.006249999998545</c:v>
                </c:pt>
                <c:pt idx="5">
                  <c:v>57.941666666665697</c:v>
                </c:pt>
                <c:pt idx="6">
                  <c:v>76.95138888888323</c:v>
                </c:pt>
                <c:pt idx="7">
                  <c:v>91.780555555553292</c:v>
                </c:pt>
                <c:pt idx="8">
                  <c:v>110.78055555555329</c:v>
                </c:pt>
                <c:pt idx="9">
                  <c:v>124.86041666666279</c:v>
                </c:pt>
                <c:pt idx="10">
                  <c:v>138.73124999999709</c:v>
                </c:pt>
                <c:pt idx="11">
                  <c:v>152.79236111111095</c:v>
                </c:pt>
                <c:pt idx="12">
                  <c:v>166.7763888888876</c:v>
                </c:pt>
                <c:pt idx="13">
                  <c:v>180.75347222221899</c:v>
                </c:pt>
                <c:pt idx="14">
                  <c:v>194.7097222222219</c:v>
                </c:pt>
                <c:pt idx="15">
                  <c:v>208.71111111110804</c:v>
                </c:pt>
                <c:pt idx="16">
                  <c:v>222.77152777777519</c:v>
                </c:pt>
                <c:pt idx="17">
                  <c:v>236.71805555555329</c:v>
                </c:pt>
                <c:pt idx="18">
                  <c:v>278.77291666666133</c:v>
                </c:pt>
                <c:pt idx="19">
                  <c:v>306.7458333333343</c:v>
                </c:pt>
                <c:pt idx="20">
                  <c:v>320.79305555555038</c:v>
                </c:pt>
                <c:pt idx="21">
                  <c:v>405.76666666666279</c:v>
                </c:pt>
                <c:pt idx="22">
                  <c:v>478.77430555555475</c:v>
                </c:pt>
                <c:pt idx="23">
                  <c:v>624.8569444444438</c:v>
                </c:pt>
                <c:pt idx="24">
                  <c:v>651.7763888888876</c:v>
                </c:pt>
                <c:pt idx="25">
                  <c:v>726.96736111110658</c:v>
                </c:pt>
                <c:pt idx="26">
                  <c:v>776.77152777777519</c:v>
                </c:pt>
                <c:pt idx="27">
                  <c:v>812.82291666666424</c:v>
                </c:pt>
                <c:pt idx="28">
                  <c:v>866.77986111110658</c:v>
                </c:pt>
                <c:pt idx="29">
                  <c:v>916.97986111111095</c:v>
                </c:pt>
                <c:pt idx="30">
                  <c:v>971.72152777777228</c:v>
                </c:pt>
                <c:pt idx="31">
                  <c:v>1059.7555555555518</c:v>
                </c:pt>
                <c:pt idx="32">
                  <c:v>1133.8645833333285</c:v>
                </c:pt>
                <c:pt idx="33">
                  <c:v>1202.7763888888876</c:v>
                </c:pt>
                <c:pt idx="34">
                  <c:v>1247.9249999999956</c:v>
                </c:pt>
                <c:pt idx="35">
                  <c:v>1274.8791666666657</c:v>
                </c:pt>
                <c:pt idx="36">
                  <c:v>1308.96875</c:v>
                </c:pt>
                <c:pt idx="37">
                  <c:v>2395.8902777777766</c:v>
                </c:pt>
                <c:pt idx="38">
                  <c:v>2493.9173611111109</c:v>
                </c:pt>
                <c:pt idx="39">
                  <c:v>2597.8499999999985</c:v>
                </c:pt>
                <c:pt idx="40">
                  <c:v>2729.8020833333285</c:v>
                </c:pt>
              </c:numCache>
            </c:numRef>
          </c:xVal>
          <c:yVal>
            <c:numRef>
              <c:f>'samples without priming anaerob'!$Y$397:$Y$437</c:f>
              <c:numCache>
                <c:formatCode>0.0</c:formatCode>
                <c:ptCount val="41"/>
                <c:pt idx="0">
                  <c:v>0</c:v>
                </c:pt>
                <c:pt idx="1">
                  <c:v>0</c:v>
                </c:pt>
                <c:pt idx="2">
                  <c:v>0</c:v>
                </c:pt>
                <c:pt idx="3">
                  <c:v>3.0844244834208608E-4</c:v>
                </c:pt>
                <c:pt idx="4">
                  <c:v>2.755676184224117E-4</c:v>
                </c:pt>
                <c:pt idx="5">
                  <c:v>9.6798633763684697E-4</c:v>
                </c:pt>
                <c:pt idx="6">
                  <c:v>1.0901962508506988E-5</c:v>
                </c:pt>
                <c:pt idx="7">
                  <c:v>1.0901962508506988E-5</c:v>
                </c:pt>
                <c:pt idx="8">
                  <c:v>9.7127958575545675E-4</c:v>
                </c:pt>
                <c:pt idx="9">
                  <c:v>1.0551637527782365E-3</c:v>
                </c:pt>
                <c:pt idx="10">
                  <c:v>1.0204208359259192E-3</c:v>
                </c:pt>
                <c:pt idx="11">
                  <c:v>9.8538126703255429E-4</c:v>
                </c:pt>
                <c:pt idx="12">
                  <c:v>1.0622059364043545E-3</c:v>
                </c:pt>
                <c:pt idx="13">
                  <c:v>4.5956345358989777E-5</c:v>
                </c:pt>
                <c:pt idx="14">
                  <c:v>4.5956345358989777E-5</c:v>
                </c:pt>
                <c:pt idx="15">
                  <c:v>8.3108257750248162E-4</c:v>
                </c:pt>
                <c:pt idx="16">
                  <c:v>5.1493850125215547E-5</c:v>
                </c:pt>
                <c:pt idx="17">
                  <c:v>1.6743217317432364E-3</c:v>
                </c:pt>
                <c:pt idx="18">
                  <c:v>1.8154535857435566E-3</c:v>
                </c:pt>
                <c:pt idx="19">
                  <c:v>7.5300176419302236E-5</c:v>
                </c:pt>
                <c:pt idx="20">
                  <c:v>7.5300176419302236E-5</c:v>
                </c:pt>
                <c:pt idx="21">
                  <c:v>1.839560389034462E-4</c:v>
                </c:pt>
                <c:pt idx="22">
                  <c:v>4.8615478270743406E-4</c:v>
                </c:pt>
                <c:pt idx="23">
                  <c:v>4.0142144455592127E-4</c:v>
                </c:pt>
                <c:pt idx="24">
                  <c:v>8.1728905987478201E-4</c:v>
                </c:pt>
                <c:pt idx="25">
                  <c:v>1.4428703950993601E-3</c:v>
                </c:pt>
                <c:pt idx="26">
                  <c:v>1.7012943987900621E-3</c:v>
                </c:pt>
                <c:pt idx="27">
                  <c:v>8.1532949590701538E-4</c:v>
                </c:pt>
                <c:pt idx="28">
                  <c:v>1.4735779676070803E-4</c:v>
                </c:pt>
                <c:pt idx="29">
                  <c:v>5.5068320633286784E-4</c:v>
                </c:pt>
                <c:pt idx="30">
                  <c:v>9.8839678169702514E-4</c:v>
                </c:pt>
                <c:pt idx="31">
                  <c:v>1.1592886191860176E-3</c:v>
                </c:pt>
                <c:pt idx="32">
                  <c:v>2.1585289098441027E-3</c:v>
                </c:pt>
                <c:pt idx="33">
                  <c:v>1.9485205902122333E-3</c:v>
                </c:pt>
                <c:pt idx="34">
                  <c:v>2.1224831867890496E-3</c:v>
                </c:pt>
                <c:pt idx="35">
                  <c:v>2.5849952309328871E-3</c:v>
                </c:pt>
                <c:pt idx="36">
                  <c:v>2.5849952309328871E-3</c:v>
                </c:pt>
                <c:pt idx="37">
                  <c:v>4.1682073370633191E-2</c:v>
                </c:pt>
                <c:pt idx="38">
                  <c:v>5.7473162935715374E-2</c:v>
                </c:pt>
                <c:pt idx="39">
                  <c:v>0.20640901118110169</c:v>
                </c:pt>
                <c:pt idx="40">
                  <c:v>1.3764722877238116</c:v>
                </c:pt>
              </c:numCache>
            </c:numRef>
          </c:yVal>
          <c:smooth val="0"/>
          <c:extLst>
            <c:ext xmlns:c16="http://schemas.microsoft.com/office/drawing/2014/chart" uri="{C3380CC4-5D6E-409C-BE32-E72D297353CC}">
              <c16:uniqueId val="{00000000-F664-491A-8C20-4E13317ED8F4}"/>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anaerob'!$F$397:$F$437</c:f>
              <c:numCache>
                <c:formatCode>0</c:formatCode>
                <c:ptCount val="41"/>
                <c:pt idx="0">
                  <c:v>1</c:v>
                </c:pt>
                <c:pt idx="1">
                  <c:v>7.992361111108039</c:v>
                </c:pt>
                <c:pt idx="2">
                  <c:v>14.965972222220444</c:v>
                </c:pt>
                <c:pt idx="3">
                  <c:v>30.822222222217533</c:v>
                </c:pt>
                <c:pt idx="4">
                  <c:v>38.006249999998545</c:v>
                </c:pt>
                <c:pt idx="5">
                  <c:v>57.941666666665697</c:v>
                </c:pt>
                <c:pt idx="6">
                  <c:v>76.95138888888323</c:v>
                </c:pt>
                <c:pt idx="7">
                  <c:v>91.780555555553292</c:v>
                </c:pt>
                <c:pt idx="8">
                  <c:v>110.78055555555329</c:v>
                </c:pt>
                <c:pt idx="9">
                  <c:v>124.86041666666279</c:v>
                </c:pt>
                <c:pt idx="10">
                  <c:v>138.73124999999709</c:v>
                </c:pt>
                <c:pt idx="11">
                  <c:v>152.79236111111095</c:v>
                </c:pt>
                <c:pt idx="12">
                  <c:v>166.7763888888876</c:v>
                </c:pt>
                <c:pt idx="13">
                  <c:v>180.75347222221899</c:v>
                </c:pt>
                <c:pt idx="14">
                  <c:v>194.7097222222219</c:v>
                </c:pt>
                <c:pt idx="15">
                  <c:v>208.71111111110804</c:v>
                </c:pt>
                <c:pt idx="16">
                  <c:v>222.77152777777519</c:v>
                </c:pt>
                <c:pt idx="17">
                  <c:v>236.71805555555329</c:v>
                </c:pt>
                <c:pt idx="18">
                  <c:v>278.77291666666133</c:v>
                </c:pt>
                <c:pt idx="19">
                  <c:v>306.7458333333343</c:v>
                </c:pt>
                <c:pt idx="20">
                  <c:v>320.79305555555038</c:v>
                </c:pt>
                <c:pt idx="21">
                  <c:v>405.76666666666279</c:v>
                </c:pt>
                <c:pt idx="22">
                  <c:v>478.77430555555475</c:v>
                </c:pt>
                <c:pt idx="23">
                  <c:v>624.8569444444438</c:v>
                </c:pt>
                <c:pt idx="24">
                  <c:v>651.7763888888876</c:v>
                </c:pt>
                <c:pt idx="25">
                  <c:v>726.96736111110658</c:v>
                </c:pt>
                <c:pt idx="26">
                  <c:v>776.77152777777519</c:v>
                </c:pt>
                <c:pt idx="27">
                  <c:v>812.82291666666424</c:v>
                </c:pt>
                <c:pt idx="28">
                  <c:v>866.77986111110658</c:v>
                </c:pt>
                <c:pt idx="29">
                  <c:v>916.97986111111095</c:v>
                </c:pt>
                <c:pt idx="30">
                  <c:v>971.72152777777228</c:v>
                </c:pt>
                <c:pt idx="31">
                  <c:v>1059.7555555555518</c:v>
                </c:pt>
                <c:pt idx="32">
                  <c:v>1133.8645833333285</c:v>
                </c:pt>
                <c:pt idx="33">
                  <c:v>1202.7763888888876</c:v>
                </c:pt>
                <c:pt idx="34">
                  <c:v>1247.9249999999956</c:v>
                </c:pt>
                <c:pt idx="35">
                  <c:v>1274.8791666666657</c:v>
                </c:pt>
                <c:pt idx="36">
                  <c:v>1308.96875</c:v>
                </c:pt>
                <c:pt idx="37">
                  <c:v>2395.8902777777766</c:v>
                </c:pt>
                <c:pt idx="38">
                  <c:v>2493.9173611111109</c:v>
                </c:pt>
                <c:pt idx="39">
                  <c:v>2597.8499999999985</c:v>
                </c:pt>
                <c:pt idx="40">
                  <c:v>2729.8020833333285</c:v>
                </c:pt>
              </c:numCache>
            </c:numRef>
          </c:xVal>
          <c:yVal>
            <c:numRef>
              <c:f>'samples without priming anaerob'!$AI$397:$AI$437</c:f>
              <c:numCache>
                <c:formatCode>0.0</c:formatCode>
                <c:ptCount val="41"/>
                <c:pt idx="0">
                  <c:v>2.5181160441165491</c:v>
                </c:pt>
                <c:pt idx="1">
                  <c:v>9.8850603037515015</c:v>
                </c:pt>
                <c:pt idx="2">
                  <c:v>10.507448173669571</c:v>
                </c:pt>
                <c:pt idx="3">
                  <c:v>15.815666424032353</c:v>
                </c:pt>
                <c:pt idx="4">
                  <c:v>13.218396625655695</c:v>
                </c:pt>
                <c:pt idx="5">
                  <c:v>16.072577837546785</c:v>
                </c:pt>
                <c:pt idx="6">
                  <c:v>17.676878225199072</c:v>
                </c:pt>
                <c:pt idx="7">
                  <c:v>18.10932337352212</c:v>
                </c:pt>
                <c:pt idx="8">
                  <c:v>21.308315274579236</c:v>
                </c:pt>
                <c:pt idx="9">
                  <c:v>21.806089106916748</c:v>
                </c:pt>
                <c:pt idx="10">
                  <c:v>22.074765693585384</c:v>
                </c:pt>
                <c:pt idx="11">
                  <c:v>22.099576913997911</c:v>
                </c:pt>
                <c:pt idx="12">
                  <c:v>23.096325061769292</c:v>
                </c:pt>
                <c:pt idx="13">
                  <c:v>23.686057491546833</c:v>
                </c:pt>
                <c:pt idx="14">
                  <c:v>24.469144431260723</c:v>
                </c:pt>
                <c:pt idx="15">
                  <c:v>25.64849543429527</c:v>
                </c:pt>
                <c:pt idx="16">
                  <c:v>24.437864515020717</c:v>
                </c:pt>
                <c:pt idx="17">
                  <c:v>23.676879321940049</c:v>
                </c:pt>
                <c:pt idx="18">
                  <c:v>25.553468426071714</c:v>
                </c:pt>
                <c:pt idx="19">
                  <c:v>26.000298536405051</c:v>
                </c:pt>
                <c:pt idx="20">
                  <c:v>26.16783258114279</c:v>
                </c:pt>
                <c:pt idx="21">
                  <c:v>26.867664580555804</c:v>
                </c:pt>
                <c:pt idx="22">
                  <c:v>27.227346800714784</c:v>
                </c:pt>
                <c:pt idx="23">
                  <c:v>26.032258498223062</c:v>
                </c:pt>
                <c:pt idx="24">
                  <c:v>27.772861073508523</c:v>
                </c:pt>
                <c:pt idx="25">
                  <c:v>29.522162336963799</c:v>
                </c:pt>
                <c:pt idx="26">
                  <c:v>26.743497135571495</c:v>
                </c:pt>
                <c:pt idx="27">
                  <c:v>26.088945006644153</c:v>
                </c:pt>
                <c:pt idx="28">
                  <c:v>25.717835138079053</c:v>
                </c:pt>
                <c:pt idx="29">
                  <c:v>24.54004932271307</c:v>
                </c:pt>
                <c:pt idx="30">
                  <c:v>29.62207643684901</c:v>
                </c:pt>
                <c:pt idx="31">
                  <c:v>30.671212086615757</c:v>
                </c:pt>
                <c:pt idx="32">
                  <c:v>31.421445464999088</c:v>
                </c:pt>
                <c:pt idx="33">
                  <c:v>29.985856115216993</c:v>
                </c:pt>
                <c:pt idx="34">
                  <c:v>29.238982876206819</c:v>
                </c:pt>
                <c:pt idx="35">
                  <c:v>30.202899572122355</c:v>
                </c:pt>
                <c:pt idx="36">
                  <c:v>30.202899572122355</c:v>
                </c:pt>
                <c:pt idx="37">
                  <c:v>40.847751897582626</c:v>
                </c:pt>
                <c:pt idx="38">
                  <c:v>38.009087590374804</c:v>
                </c:pt>
                <c:pt idx="39">
                  <c:v>40.846903082442168</c:v>
                </c:pt>
                <c:pt idx="40">
                  <c:v>42.266259993872069</c:v>
                </c:pt>
              </c:numCache>
            </c:numRef>
          </c:yVal>
          <c:smooth val="0"/>
          <c:extLst>
            <c:ext xmlns:c16="http://schemas.microsoft.com/office/drawing/2014/chart" uri="{C3380CC4-5D6E-409C-BE32-E72D297353CC}">
              <c16:uniqueId val="{00000001-F664-491A-8C20-4E13317ED8F4}"/>
            </c:ext>
          </c:extLst>
        </c:ser>
        <c:dLbls>
          <c:showLegendKey val="0"/>
          <c:showVal val="0"/>
          <c:showCatName val="0"/>
          <c:showSerName val="0"/>
          <c:showPercent val="0"/>
          <c:showBubbleSize val="0"/>
        </c:dLbls>
        <c:axId val="141356032"/>
        <c:axId val="141358976"/>
      </c:scatterChart>
      <c:valAx>
        <c:axId val="1413560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358976"/>
        <c:crosses val="autoZero"/>
        <c:crossBetween val="midCat"/>
      </c:valAx>
      <c:valAx>
        <c:axId val="141358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356032"/>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anaerob'!$F$447:$F$486</c:f>
              <c:numCache>
                <c:formatCode>0</c:formatCode>
                <c:ptCount val="40"/>
                <c:pt idx="0">
                  <c:v>1</c:v>
                </c:pt>
                <c:pt idx="1">
                  <c:v>7.9694444444467081</c:v>
                </c:pt>
                <c:pt idx="2">
                  <c:v>14.21736111111386</c:v>
                </c:pt>
                <c:pt idx="3">
                  <c:v>30.075000000004366</c:v>
                </c:pt>
                <c:pt idx="4">
                  <c:v>37.259027777778101</c:v>
                </c:pt>
                <c:pt idx="5">
                  <c:v>57.188888888893416</c:v>
                </c:pt>
                <c:pt idx="6">
                  <c:v>76.198611111118225</c:v>
                </c:pt>
                <c:pt idx="7">
                  <c:v>91.02847222222772</c:v>
                </c:pt>
                <c:pt idx="8">
                  <c:v>110.02777777778101</c:v>
                </c:pt>
                <c:pt idx="9">
                  <c:v>124.10763888889051</c:v>
                </c:pt>
                <c:pt idx="10">
                  <c:v>137.97847222222481</c:v>
                </c:pt>
                <c:pt idx="11">
                  <c:v>152.0805555555562</c:v>
                </c:pt>
                <c:pt idx="12">
                  <c:v>166.02430555556202</c:v>
                </c:pt>
                <c:pt idx="13">
                  <c:v>179.97708333333867</c:v>
                </c:pt>
                <c:pt idx="14">
                  <c:v>193.95694444444962</c:v>
                </c:pt>
                <c:pt idx="15">
                  <c:v>207.95833333333576</c:v>
                </c:pt>
                <c:pt idx="16">
                  <c:v>222.01875000000291</c:v>
                </c:pt>
                <c:pt idx="17">
                  <c:v>235.96597222222772</c:v>
                </c:pt>
                <c:pt idx="18">
                  <c:v>278.02083333333576</c:v>
                </c:pt>
                <c:pt idx="19">
                  <c:v>305.97916666667152</c:v>
                </c:pt>
                <c:pt idx="20">
                  <c:v>320.04097222222481</c:v>
                </c:pt>
                <c:pt idx="21">
                  <c:v>405.01458333333721</c:v>
                </c:pt>
                <c:pt idx="22">
                  <c:v>478.02222222222917</c:v>
                </c:pt>
                <c:pt idx="23">
                  <c:v>624.10416666667152</c:v>
                </c:pt>
                <c:pt idx="24">
                  <c:v>651.02361111111531</c:v>
                </c:pt>
                <c:pt idx="25">
                  <c:v>726.2145833333343</c:v>
                </c:pt>
                <c:pt idx="26">
                  <c:v>776.01875000000291</c:v>
                </c:pt>
                <c:pt idx="27">
                  <c:v>812.07013888889196</c:v>
                </c:pt>
                <c:pt idx="28">
                  <c:v>866.0270833333343</c:v>
                </c:pt>
                <c:pt idx="29">
                  <c:v>916.22708333333867</c:v>
                </c:pt>
                <c:pt idx="30">
                  <c:v>970.96944444444671</c:v>
                </c:pt>
                <c:pt idx="31">
                  <c:v>1059.0027777777796</c:v>
                </c:pt>
                <c:pt idx="32">
                  <c:v>1133.1131944444496</c:v>
                </c:pt>
                <c:pt idx="33">
                  <c:v>1202.0263888888949</c:v>
                </c:pt>
                <c:pt idx="34">
                  <c:v>1247.1722222222234</c:v>
                </c:pt>
                <c:pt idx="35">
                  <c:v>1274.1263888888934</c:v>
                </c:pt>
                <c:pt idx="36">
                  <c:v>1308.211805555562</c:v>
                </c:pt>
                <c:pt idx="37">
                  <c:v>2395.1479166666686</c:v>
                </c:pt>
                <c:pt idx="38">
                  <c:v>2493.1722222222234</c:v>
                </c:pt>
                <c:pt idx="39">
                  <c:v>2501.2590277777781</c:v>
                </c:pt>
              </c:numCache>
            </c:numRef>
          </c:xVal>
          <c:yVal>
            <c:numRef>
              <c:f>'samples without priming anaerob'!$Y$447:$Y$486</c:f>
              <c:numCache>
                <c:formatCode>0.0</c:formatCode>
                <c:ptCount val="40"/>
                <c:pt idx="0">
                  <c:v>3.2941280922541303E-4</c:v>
                </c:pt>
                <c:pt idx="1">
                  <c:v>2.2147645786391499E-6</c:v>
                </c:pt>
                <c:pt idx="2">
                  <c:v>3.7287890563082797E-4</c:v>
                </c:pt>
                <c:pt idx="3">
                  <c:v>2.5580194046508141E-4</c:v>
                </c:pt>
                <c:pt idx="4">
                  <c:v>1.0205034468363152E-4</c:v>
                </c:pt>
                <c:pt idx="5">
                  <c:v>7.0382083070728706E-6</c:v>
                </c:pt>
                <c:pt idx="6">
                  <c:v>7.0382083070728706E-6</c:v>
                </c:pt>
                <c:pt idx="7">
                  <c:v>7.0382083070728706E-6</c:v>
                </c:pt>
                <c:pt idx="8">
                  <c:v>2.966372882836645E-3</c:v>
                </c:pt>
                <c:pt idx="9">
                  <c:v>2.6934913686861965E-5</c:v>
                </c:pt>
                <c:pt idx="10">
                  <c:v>2.6934913686861965E-5</c:v>
                </c:pt>
                <c:pt idx="11">
                  <c:v>2.6934913686861965E-5</c:v>
                </c:pt>
                <c:pt idx="12">
                  <c:v>2.6934913686861965E-5</c:v>
                </c:pt>
                <c:pt idx="13">
                  <c:v>2.6934913686861965E-5</c:v>
                </c:pt>
                <c:pt idx="14">
                  <c:v>2.6934913686861965E-5</c:v>
                </c:pt>
                <c:pt idx="15">
                  <c:v>2.6934913686861965E-5</c:v>
                </c:pt>
                <c:pt idx="16">
                  <c:v>2.6934913686861965E-5</c:v>
                </c:pt>
                <c:pt idx="17">
                  <c:v>2.6934913686861965E-5</c:v>
                </c:pt>
                <c:pt idx="18">
                  <c:v>2.6934913686861965E-5</c:v>
                </c:pt>
                <c:pt idx="19">
                  <c:v>2.7531098865868314E-3</c:v>
                </c:pt>
                <c:pt idx="20">
                  <c:v>4.5263999854910106E-5</c:v>
                </c:pt>
                <c:pt idx="21">
                  <c:v>4.5263999854910106E-5</c:v>
                </c:pt>
                <c:pt idx="22">
                  <c:v>4.5263999854910106E-5</c:v>
                </c:pt>
                <c:pt idx="23">
                  <c:v>4.5263999854910106E-5</c:v>
                </c:pt>
                <c:pt idx="24">
                  <c:v>6.9691547364020983E-4</c:v>
                </c:pt>
                <c:pt idx="25">
                  <c:v>2.0285135314825572E-3</c:v>
                </c:pt>
                <c:pt idx="26">
                  <c:v>1.2885330072198989E-3</c:v>
                </c:pt>
                <c:pt idx="27">
                  <c:v>4.4783260483536875E-4</c:v>
                </c:pt>
                <c:pt idx="28">
                  <c:v>1.6339912617174699E-4</c:v>
                </c:pt>
                <c:pt idx="29">
                  <c:v>9.2326570040599432E-4</c:v>
                </c:pt>
                <c:pt idx="30">
                  <c:v>8.0032990064036501E-5</c:v>
                </c:pt>
                <c:pt idx="31">
                  <c:v>1.2338745904361724E-3</c:v>
                </c:pt>
                <c:pt idx="32">
                  <c:v>2.790051852742149E-3</c:v>
                </c:pt>
                <c:pt idx="33">
                  <c:v>1.3195851393558891E-3</c:v>
                </c:pt>
                <c:pt idx="34">
                  <c:v>1.4712276916403477E-3</c:v>
                </c:pt>
                <c:pt idx="35">
                  <c:v>1.1575155294112874E-3</c:v>
                </c:pt>
                <c:pt idx="36">
                  <c:v>1.1575155294112874E-3</c:v>
                </c:pt>
                <c:pt idx="37">
                  <c:v>1.4399050234014193E-3</c:v>
                </c:pt>
                <c:pt idx="38">
                  <c:v>1.5210588623957868E-3</c:v>
                </c:pt>
                <c:pt idx="39">
                  <c:v>2.3394786443936208E-3</c:v>
                </c:pt>
              </c:numCache>
            </c:numRef>
          </c:yVal>
          <c:smooth val="0"/>
          <c:extLst>
            <c:ext xmlns:c16="http://schemas.microsoft.com/office/drawing/2014/chart" uri="{C3380CC4-5D6E-409C-BE32-E72D297353CC}">
              <c16:uniqueId val="{00000000-6099-4E7C-AE68-D85741BDCFAC}"/>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anaerob'!$F$447:$F$486</c:f>
              <c:numCache>
                <c:formatCode>0</c:formatCode>
                <c:ptCount val="40"/>
                <c:pt idx="0">
                  <c:v>1</c:v>
                </c:pt>
                <c:pt idx="1">
                  <c:v>7.9694444444467081</c:v>
                </c:pt>
                <c:pt idx="2">
                  <c:v>14.21736111111386</c:v>
                </c:pt>
                <c:pt idx="3">
                  <c:v>30.075000000004366</c:v>
                </c:pt>
                <c:pt idx="4">
                  <c:v>37.259027777778101</c:v>
                </c:pt>
                <c:pt idx="5">
                  <c:v>57.188888888893416</c:v>
                </c:pt>
                <c:pt idx="6">
                  <c:v>76.198611111118225</c:v>
                </c:pt>
                <c:pt idx="7">
                  <c:v>91.02847222222772</c:v>
                </c:pt>
                <c:pt idx="8">
                  <c:v>110.02777777778101</c:v>
                </c:pt>
                <c:pt idx="9">
                  <c:v>124.10763888889051</c:v>
                </c:pt>
                <c:pt idx="10">
                  <c:v>137.97847222222481</c:v>
                </c:pt>
                <c:pt idx="11">
                  <c:v>152.0805555555562</c:v>
                </c:pt>
                <c:pt idx="12">
                  <c:v>166.02430555556202</c:v>
                </c:pt>
                <c:pt idx="13">
                  <c:v>179.97708333333867</c:v>
                </c:pt>
                <c:pt idx="14">
                  <c:v>193.95694444444962</c:v>
                </c:pt>
                <c:pt idx="15">
                  <c:v>207.95833333333576</c:v>
                </c:pt>
                <c:pt idx="16">
                  <c:v>222.01875000000291</c:v>
                </c:pt>
                <c:pt idx="17">
                  <c:v>235.96597222222772</c:v>
                </c:pt>
                <c:pt idx="18">
                  <c:v>278.02083333333576</c:v>
                </c:pt>
                <c:pt idx="19">
                  <c:v>305.97916666667152</c:v>
                </c:pt>
                <c:pt idx="20">
                  <c:v>320.04097222222481</c:v>
                </c:pt>
                <c:pt idx="21">
                  <c:v>405.01458333333721</c:v>
                </c:pt>
                <c:pt idx="22">
                  <c:v>478.02222222222917</c:v>
                </c:pt>
                <c:pt idx="23">
                  <c:v>624.10416666667152</c:v>
                </c:pt>
                <c:pt idx="24">
                  <c:v>651.02361111111531</c:v>
                </c:pt>
                <c:pt idx="25">
                  <c:v>726.2145833333343</c:v>
                </c:pt>
                <c:pt idx="26">
                  <c:v>776.01875000000291</c:v>
                </c:pt>
                <c:pt idx="27">
                  <c:v>812.07013888889196</c:v>
                </c:pt>
                <c:pt idx="28">
                  <c:v>866.0270833333343</c:v>
                </c:pt>
                <c:pt idx="29">
                  <c:v>916.22708333333867</c:v>
                </c:pt>
                <c:pt idx="30">
                  <c:v>970.96944444444671</c:v>
                </c:pt>
                <c:pt idx="31">
                  <c:v>1059.0027777777796</c:v>
                </c:pt>
                <c:pt idx="32">
                  <c:v>1133.1131944444496</c:v>
                </c:pt>
                <c:pt idx="33">
                  <c:v>1202.0263888888949</c:v>
                </c:pt>
                <c:pt idx="34">
                  <c:v>1247.1722222222234</c:v>
                </c:pt>
                <c:pt idx="35">
                  <c:v>1274.1263888888934</c:v>
                </c:pt>
                <c:pt idx="36">
                  <c:v>1308.211805555562</c:v>
                </c:pt>
                <c:pt idx="37">
                  <c:v>2395.1479166666686</c:v>
                </c:pt>
                <c:pt idx="38">
                  <c:v>2493.1722222222234</c:v>
                </c:pt>
                <c:pt idx="39">
                  <c:v>2501.2590277777781</c:v>
                </c:pt>
              </c:numCache>
            </c:numRef>
          </c:xVal>
          <c:yVal>
            <c:numRef>
              <c:f>'samples without priming anaerob'!$AI$447:$AI$486</c:f>
              <c:numCache>
                <c:formatCode>0.0</c:formatCode>
                <c:ptCount val="40"/>
                <c:pt idx="0">
                  <c:v>0.59390316216175809</c:v>
                </c:pt>
                <c:pt idx="1">
                  <c:v>0.98262937474361256</c:v>
                </c:pt>
                <c:pt idx="2">
                  <c:v>1.1016486064803399</c:v>
                </c:pt>
                <c:pt idx="3">
                  <c:v>2.4299400412025371</c:v>
                </c:pt>
                <c:pt idx="4">
                  <c:v>2.5127486793899827</c:v>
                </c:pt>
                <c:pt idx="5">
                  <c:v>3.523332212879807</c:v>
                </c:pt>
                <c:pt idx="6">
                  <c:v>4.1258278680695035</c:v>
                </c:pt>
                <c:pt idx="7">
                  <c:v>4.6167927926685968</c:v>
                </c:pt>
                <c:pt idx="8">
                  <c:v>5.3390253836548069</c:v>
                </c:pt>
                <c:pt idx="9">
                  <c:v>5.6424987441732117</c:v>
                </c:pt>
                <c:pt idx="10">
                  <c:v>5.9332626858131796</c:v>
                </c:pt>
                <c:pt idx="11">
                  <c:v>6.0187143912112404</c:v>
                </c:pt>
                <c:pt idx="12">
                  <c:v>6.3140749884786267</c:v>
                </c:pt>
                <c:pt idx="13">
                  <c:v>6.5242369737058192</c:v>
                </c:pt>
                <c:pt idx="14">
                  <c:v>6.8946386505920598</c:v>
                </c:pt>
                <c:pt idx="15">
                  <c:v>7.1644140083943011</c:v>
                </c:pt>
                <c:pt idx="16">
                  <c:v>6.9724178494373268</c:v>
                </c:pt>
                <c:pt idx="17">
                  <c:v>7.0304891680461834</c:v>
                </c:pt>
                <c:pt idx="18">
                  <c:v>7.5779921029388673</c:v>
                </c:pt>
                <c:pt idx="19">
                  <c:v>7.8967741243137155</c:v>
                </c:pt>
                <c:pt idx="20">
                  <c:v>8.1976351348721455</c:v>
                </c:pt>
                <c:pt idx="21">
                  <c:v>8.2008778167897365</c:v>
                </c:pt>
                <c:pt idx="22">
                  <c:v>8.6957822524232977</c:v>
                </c:pt>
                <c:pt idx="23">
                  <c:v>8.5548654400236774</c:v>
                </c:pt>
                <c:pt idx="24">
                  <c:v>9.3517125985927763</c:v>
                </c:pt>
                <c:pt idx="25">
                  <c:v>9.454771133754722</c:v>
                </c:pt>
                <c:pt idx="26">
                  <c:v>9.2181798377601751</c:v>
                </c:pt>
                <c:pt idx="27">
                  <c:v>8.736677390482976</c:v>
                </c:pt>
                <c:pt idx="28">
                  <c:v>8.8086854479580747</c:v>
                </c:pt>
                <c:pt idx="29">
                  <c:v>7.5347273631817977</c:v>
                </c:pt>
                <c:pt idx="30">
                  <c:v>10.026567354170311</c:v>
                </c:pt>
                <c:pt idx="31">
                  <c:v>10.884811799812864</c:v>
                </c:pt>
                <c:pt idx="32">
                  <c:v>11.19420338574481</c:v>
                </c:pt>
                <c:pt idx="33">
                  <c:v>10.546129449120233</c:v>
                </c:pt>
                <c:pt idx="34">
                  <c:v>10.910382057027265</c:v>
                </c:pt>
                <c:pt idx="35">
                  <c:v>11.158080656151366</c:v>
                </c:pt>
                <c:pt idx="36">
                  <c:v>11.158080656151366</c:v>
                </c:pt>
                <c:pt idx="37">
                  <c:v>15.301287477487666</c:v>
                </c:pt>
                <c:pt idx="38">
                  <c:v>14.427644022539042</c:v>
                </c:pt>
                <c:pt idx="39">
                  <c:v>14.427644022539042</c:v>
                </c:pt>
              </c:numCache>
            </c:numRef>
          </c:yVal>
          <c:smooth val="0"/>
          <c:extLst>
            <c:ext xmlns:c16="http://schemas.microsoft.com/office/drawing/2014/chart" uri="{C3380CC4-5D6E-409C-BE32-E72D297353CC}">
              <c16:uniqueId val="{00000001-6099-4E7C-AE68-D85741BDCFAC}"/>
            </c:ext>
          </c:extLst>
        </c:ser>
        <c:dLbls>
          <c:showLegendKey val="0"/>
          <c:showVal val="0"/>
          <c:showCatName val="0"/>
          <c:showSerName val="0"/>
          <c:showPercent val="0"/>
          <c:showBubbleSize val="0"/>
        </c:dLbls>
        <c:axId val="141409280"/>
        <c:axId val="141415552"/>
      </c:scatterChart>
      <c:valAx>
        <c:axId val="14140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415552"/>
        <c:crosses val="autoZero"/>
        <c:crossBetween val="midCat"/>
      </c:valAx>
      <c:valAx>
        <c:axId val="1414155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40928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anaerob'!$F$576:$F$615</c:f>
              <c:numCache>
                <c:formatCode>0</c:formatCode>
                <c:ptCount val="40"/>
                <c:pt idx="0">
                  <c:v>1</c:v>
                </c:pt>
                <c:pt idx="1">
                  <c:v>7.9673611111138598</c:v>
                </c:pt>
                <c:pt idx="2">
                  <c:v>14.215972222220444</c:v>
                </c:pt>
                <c:pt idx="3">
                  <c:v>30.072916666664241</c:v>
                </c:pt>
                <c:pt idx="4">
                  <c:v>37.257638888891961</c:v>
                </c:pt>
                <c:pt idx="5">
                  <c:v>57.181944444440887</c:v>
                </c:pt>
                <c:pt idx="6">
                  <c:v>76.191666666665697</c:v>
                </c:pt>
                <c:pt idx="7">
                  <c:v>91.022222222221899</c:v>
                </c:pt>
                <c:pt idx="8">
                  <c:v>110.02152777777519</c:v>
                </c:pt>
                <c:pt idx="9">
                  <c:v>124.10069444444525</c:v>
                </c:pt>
                <c:pt idx="10">
                  <c:v>137.97152777777956</c:v>
                </c:pt>
                <c:pt idx="11">
                  <c:v>152.07361111111095</c:v>
                </c:pt>
                <c:pt idx="12">
                  <c:v>166.01666666666279</c:v>
                </c:pt>
                <c:pt idx="13">
                  <c:v>179.96944444444671</c:v>
                </c:pt>
                <c:pt idx="14">
                  <c:v>193.94930555555766</c:v>
                </c:pt>
                <c:pt idx="15">
                  <c:v>207.9506944444438</c:v>
                </c:pt>
                <c:pt idx="16">
                  <c:v>222.01180555555766</c:v>
                </c:pt>
                <c:pt idx="17">
                  <c:v>235.95833333333576</c:v>
                </c:pt>
                <c:pt idx="18">
                  <c:v>278.01388888889051</c:v>
                </c:pt>
                <c:pt idx="19">
                  <c:v>305.97847222222481</c:v>
                </c:pt>
                <c:pt idx="20">
                  <c:v>320.03333333333285</c:v>
                </c:pt>
                <c:pt idx="21">
                  <c:v>405.01180555555766</c:v>
                </c:pt>
                <c:pt idx="22">
                  <c:v>478.01388888889051</c:v>
                </c:pt>
                <c:pt idx="23">
                  <c:v>624.09375</c:v>
                </c:pt>
                <c:pt idx="24">
                  <c:v>651.01736111110949</c:v>
                </c:pt>
                <c:pt idx="25">
                  <c:v>726.20416666666279</c:v>
                </c:pt>
                <c:pt idx="26">
                  <c:v>776.00833333333139</c:v>
                </c:pt>
                <c:pt idx="27">
                  <c:v>812.05902777778101</c:v>
                </c:pt>
                <c:pt idx="28">
                  <c:v>866.01666666666279</c:v>
                </c:pt>
                <c:pt idx="29">
                  <c:v>916.21666666666715</c:v>
                </c:pt>
                <c:pt idx="30">
                  <c:v>970.96666666666715</c:v>
                </c:pt>
                <c:pt idx="31">
                  <c:v>1059.0152777777766</c:v>
                </c:pt>
                <c:pt idx="32">
                  <c:v>1133.1062499999971</c:v>
                </c:pt>
                <c:pt idx="33">
                  <c:v>1202.0166666666628</c:v>
                </c:pt>
                <c:pt idx="34">
                  <c:v>1247.1659722222248</c:v>
                </c:pt>
                <c:pt idx="35">
                  <c:v>1274.1159722222219</c:v>
                </c:pt>
                <c:pt idx="36">
                  <c:v>1308.2034722222234</c:v>
                </c:pt>
                <c:pt idx="37">
                  <c:v>2395.1479166666686</c:v>
                </c:pt>
                <c:pt idx="38">
                  <c:v>2493.1611111111124</c:v>
                </c:pt>
                <c:pt idx="39">
                  <c:v>2501.2479166666672</c:v>
                </c:pt>
              </c:numCache>
            </c:numRef>
          </c:xVal>
          <c:yVal>
            <c:numRef>
              <c:f>'samples without priming anaerob'!$Y$576:$Y$615</c:f>
              <c:numCache>
                <c:formatCode>0.0</c:formatCode>
                <c:ptCount val="40"/>
                <c:pt idx="0">
                  <c:v>6.6497331920600475E-4</c:v>
                </c:pt>
                <c:pt idx="1">
                  <c:v>4.6638645319036814E-6</c:v>
                </c:pt>
                <c:pt idx="2">
                  <c:v>2.7811083691568132E-4</c:v>
                </c:pt>
                <c:pt idx="3">
                  <c:v>7.1836106504490714E-5</c:v>
                </c:pt>
                <c:pt idx="4">
                  <c:v>5.6757015659350301E-5</c:v>
                </c:pt>
                <c:pt idx="5">
                  <c:v>7.3880844687633084E-6</c:v>
                </c:pt>
                <c:pt idx="6">
                  <c:v>7.3880844687633084E-6</c:v>
                </c:pt>
                <c:pt idx="7">
                  <c:v>7.3880844687633084E-6</c:v>
                </c:pt>
                <c:pt idx="8">
                  <c:v>7.3880844687633084E-6</c:v>
                </c:pt>
                <c:pt idx="9">
                  <c:v>7.3880844687633084E-6</c:v>
                </c:pt>
                <c:pt idx="10">
                  <c:v>7.3880844687633084E-6</c:v>
                </c:pt>
                <c:pt idx="11">
                  <c:v>7.3880844687633084E-6</c:v>
                </c:pt>
                <c:pt idx="12">
                  <c:v>7.3880844687633084E-6</c:v>
                </c:pt>
                <c:pt idx="13">
                  <c:v>7.3880844687633084E-6</c:v>
                </c:pt>
                <c:pt idx="14">
                  <c:v>7.3880844687633084E-6</c:v>
                </c:pt>
                <c:pt idx="15">
                  <c:v>7.3880844687633084E-6</c:v>
                </c:pt>
                <c:pt idx="16">
                  <c:v>7.3880844687633084E-6</c:v>
                </c:pt>
                <c:pt idx="17">
                  <c:v>7.3880844687633084E-6</c:v>
                </c:pt>
                <c:pt idx="18">
                  <c:v>7.3880844687633084E-6</c:v>
                </c:pt>
                <c:pt idx="19">
                  <c:v>7.3880844687633084E-6</c:v>
                </c:pt>
                <c:pt idx="20">
                  <c:v>7.3880844687633084E-6</c:v>
                </c:pt>
                <c:pt idx="21">
                  <c:v>7.3880844687633084E-6</c:v>
                </c:pt>
                <c:pt idx="22">
                  <c:v>1.1925275498939961E-4</c:v>
                </c:pt>
                <c:pt idx="23">
                  <c:v>8.1726598105788803E-6</c:v>
                </c:pt>
                <c:pt idx="24">
                  <c:v>5.7992542024938685E-4</c:v>
                </c:pt>
                <c:pt idx="25">
                  <c:v>3.1048849961266638E-4</c:v>
                </c:pt>
                <c:pt idx="26">
                  <c:v>1.3908318302647523E-3</c:v>
                </c:pt>
                <c:pt idx="27">
                  <c:v>1.0493556943645412E-3</c:v>
                </c:pt>
                <c:pt idx="28">
                  <c:v>9.6375879695722244E-5</c:v>
                </c:pt>
                <c:pt idx="29">
                  <c:v>1.9316145937121811E-4</c:v>
                </c:pt>
                <c:pt idx="30">
                  <c:v>8.5537416303221989E-5</c:v>
                </c:pt>
                <c:pt idx="31">
                  <c:v>6.9184154220141485E-4</c:v>
                </c:pt>
                <c:pt idx="32">
                  <c:v>6.6849565158416972E-4</c:v>
                </c:pt>
                <c:pt idx="33">
                  <c:v>1.0333726119947911E-3</c:v>
                </c:pt>
                <c:pt idx="34">
                  <c:v>9.6574837425989954E-4</c:v>
                </c:pt>
                <c:pt idx="35">
                  <c:v>1.080934851872618E-3</c:v>
                </c:pt>
                <c:pt idx="36">
                  <c:v>1.080934851872618E-3</c:v>
                </c:pt>
                <c:pt idx="37">
                  <c:v>1.2611187648358215E-3</c:v>
                </c:pt>
                <c:pt idx="38">
                  <c:v>1.3231489673280914E-3</c:v>
                </c:pt>
                <c:pt idx="39">
                  <c:v>1.3231489673280914E-3</c:v>
                </c:pt>
              </c:numCache>
            </c:numRef>
          </c:yVal>
          <c:smooth val="0"/>
          <c:extLst>
            <c:ext xmlns:c16="http://schemas.microsoft.com/office/drawing/2014/chart" uri="{C3380CC4-5D6E-409C-BE32-E72D297353CC}">
              <c16:uniqueId val="{00000000-5378-41ED-81F6-3273E428F5BD}"/>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anaerob'!$F$576:$F$626</c:f>
              <c:numCache>
                <c:formatCode>0</c:formatCode>
                <c:ptCount val="51"/>
                <c:pt idx="0">
                  <c:v>1</c:v>
                </c:pt>
                <c:pt idx="1">
                  <c:v>7.9673611111138598</c:v>
                </c:pt>
                <c:pt idx="2">
                  <c:v>14.215972222220444</c:v>
                </c:pt>
                <c:pt idx="3">
                  <c:v>30.072916666664241</c:v>
                </c:pt>
                <c:pt idx="4">
                  <c:v>37.257638888891961</c:v>
                </c:pt>
                <c:pt idx="5">
                  <c:v>57.181944444440887</c:v>
                </c:pt>
                <c:pt idx="6">
                  <c:v>76.191666666665697</c:v>
                </c:pt>
                <c:pt idx="7">
                  <c:v>91.022222222221899</c:v>
                </c:pt>
                <c:pt idx="8">
                  <c:v>110.02152777777519</c:v>
                </c:pt>
                <c:pt idx="9">
                  <c:v>124.10069444444525</c:v>
                </c:pt>
                <c:pt idx="10">
                  <c:v>137.97152777777956</c:v>
                </c:pt>
                <c:pt idx="11">
                  <c:v>152.07361111111095</c:v>
                </c:pt>
                <c:pt idx="12">
                  <c:v>166.01666666666279</c:v>
                </c:pt>
                <c:pt idx="13">
                  <c:v>179.96944444444671</c:v>
                </c:pt>
                <c:pt idx="14">
                  <c:v>193.94930555555766</c:v>
                </c:pt>
                <c:pt idx="15">
                  <c:v>207.9506944444438</c:v>
                </c:pt>
                <c:pt idx="16">
                  <c:v>222.01180555555766</c:v>
                </c:pt>
                <c:pt idx="17">
                  <c:v>235.95833333333576</c:v>
                </c:pt>
                <c:pt idx="18">
                  <c:v>278.01388888889051</c:v>
                </c:pt>
                <c:pt idx="19">
                  <c:v>305.97847222222481</c:v>
                </c:pt>
                <c:pt idx="20">
                  <c:v>320.03333333333285</c:v>
                </c:pt>
                <c:pt idx="21">
                  <c:v>405.01180555555766</c:v>
                </c:pt>
                <c:pt idx="22">
                  <c:v>478.01388888889051</c:v>
                </c:pt>
                <c:pt idx="23">
                  <c:v>624.09375</c:v>
                </c:pt>
                <c:pt idx="24">
                  <c:v>651.01736111110949</c:v>
                </c:pt>
                <c:pt idx="25">
                  <c:v>726.20416666666279</c:v>
                </c:pt>
                <c:pt idx="26">
                  <c:v>776.00833333333139</c:v>
                </c:pt>
                <c:pt idx="27">
                  <c:v>812.05902777778101</c:v>
                </c:pt>
                <c:pt idx="28">
                  <c:v>866.01666666666279</c:v>
                </c:pt>
                <c:pt idx="29">
                  <c:v>916.21666666666715</c:v>
                </c:pt>
                <c:pt idx="30">
                  <c:v>970.96666666666715</c:v>
                </c:pt>
                <c:pt idx="31">
                  <c:v>1059.0152777777766</c:v>
                </c:pt>
                <c:pt idx="32">
                  <c:v>1133.1062499999971</c:v>
                </c:pt>
                <c:pt idx="33">
                  <c:v>1202.0166666666628</c:v>
                </c:pt>
                <c:pt idx="34">
                  <c:v>1247.1659722222248</c:v>
                </c:pt>
                <c:pt idx="35">
                  <c:v>1274.1159722222219</c:v>
                </c:pt>
                <c:pt idx="36">
                  <c:v>1308.2034722222234</c:v>
                </c:pt>
                <c:pt idx="37">
                  <c:v>2395.1479166666686</c:v>
                </c:pt>
                <c:pt idx="38">
                  <c:v>2493.1611111111124</c:v>
                </c:pt>
                <c:pt idx="39">
                  <c:v>2501.2479166666672</c:v>
                </c:pt>
                <c:pt idx="40">
                  <c:v>2503.965277777781</c:v>
                </c:pt>
                <c:pt idx="41">
                  <c:v>2507.0652777777796</c:v>
                </c:pt>
                <c:pt idx="42">
                  <c:v>2514.0361111111124</c:v>
                </c:pt>
                <c:pt idx="43">
                  <c:v>2518.992361111108</c:v>
                </c:pt>
                <c:pt idx="44">
                  <c:v>2528.0569444444409</c:v>
                </c:pt>
                <c:pt idx="45">
                  <c:v>2556.0472222222234</c:v>
                </c:pt>
                <c:pt idx="46">
                  <c:v>2577.0062499999985</c:v>
                </c:pt>
                <c:pt idx="47">
                  <c:v>2590.1395833333299</c:v>
                </c:pt>
                <c:pt idx="48">
                  <c:v>2623</c:v>
                </c:pt>
                <c:pt idx="49">
                  <c:v>2664.0166666666628</c:v>
                </c:pt>
                <c:pt idx="50">
                  <c:v>2691.992361111108</c:v>
                </c:pt>
              </c:numCache>
            </c:numRef>
          </c:xVal>
          <c:yVal>
            <c:numRef>
              <c:f>'samples without priming anaerob'!$AI$576:$AI$626</c:f>
              <c:numCache>
                <c:formatCode>0.0</c:formatCode>
                <c:ptCount val="51"/>
                <c:pt idx="0">
                  <c:v>0.63185750409805563</c:v>
                </c:pt>
                <c:pt idx="1">
                  <c:v>0.87792515013815275</c:v>
                </c:pt>
                <c:pt idx="2">
                  <c:v>0.99515799759518819</c:v>
                </c:pt>
                <c:pt idx="3">
                  <c:v>1.2492635757917163</c:v>
                </c:pt>
                <c:pt idx="4">
                  <c:v>1.4844727835420251</c:v>
                </c:pt>
                <c:pt idx="5">
                  <c:v>1.6951839333810057</c:v>
                </c:pt>
                <c:pt idx="6">
                  <c:v>1.8895816189113726</c:v>
                </c:pt>
                <c:pt idx="7">
                  <c:v>2.2024203220926202</c:v>
                </c:pt>
                <c:pt idx="8">
                  <c:v>2.6406929257179415</c:v>
                </c:pt>
                <c:pt idx="9">
                  <c:v>2.9159915502588238</c:v>
                </c:pt>
                <c:pt idx="10">
                  <c:v>3.2586644819708495</c:v>
                </c:pt>
                <c:pt idx="11">
                  <c:v>3.5400446858341619</c:v>
                </c:pt>
                <c:pt idx="12">
                  <c:v>3.9455264325870352</c:v>
                </c:pt>
                <c:pt idx="13">
                  <c:v>4.2226975697324498</c:v>
                </c:pt>
                <c:pt idx="14">
                  <c:v>4.6106158024448813</c:v>
                </c:pt>
                <c:pt idx="15">
                  <c:v>4.9354727073319813</c:v>
                </c:pt>
                <c:pt idx="16">
                  <c:v>5.1385613255425691</c:v>
                </c:pt>
                <c:pt idx="17">
                  <c:v>5.1744262591301249</c:v>
                </c:pt>
                <c:pt idx="18">
                  <c:v>6.1761029790780153</c:v>
                </c:pt>
                <c:pt idx="19">
                  <c:v>6.5951536280336969</c:v>
                </c:pt>
                <c:pt idx="20">
                  <c:v>7.6249769715504669</c:v>
                </c:pt>
                <c:pt idx="21">
                  <c:v>7.7126353127515515</c:v>
                </c:pt>
                <c:pt idx="22">
                  <c:v>8.5384281865751355</c:v>
                </c:pt>
                <c:pt idx="23">
                  <c:v>9.3872473482692183</c:v>
                </c:pt>
                <c:pt idx="24">
                  <c:v>10.469606315736304</c:v>
                </c:pt>
                <c:pt idx="25">
                  <c:v>10.917057497619405</c:v>
                </c:pt>
                <c:pt idx="26">
                  <c:v>9.6102822639115182</c:v>
                </c:pt>
                <c:pt idx="27">
                  <c:v>10.068382366373051</c:v>
                </c:pt>
                <c:pt idx="28">
                  <c:v>9.9653303820985304</c:v>
                </c:pt>
                <c:pt idx="29">
                  <c:v>10.101983158952214</c:v>
                </c:pt>
                <c:pt idx="30">
                  <c:v>11.447510932363647</c:v>
                </c:pt>
                <c:pt idx="31">
                  <c:v>13.400231530494516</c:v>
                </c:pt>
                <c:pt idx="32">
                  <c:v>12.554687605747768</c:v>
                </c:pt>
                <c:pt idx="33">
                  <c:v>12.33636159132282</c:v>
                </c:pt>
                <c:pt idx="34">
                  <c:v>12.610766232266997</c:v>
                </c:pt>
                <c:pt idx="35">
                  <c:v>12.687789180333983</c:v>
                </c:pt>
                <c:pt idx="36">
                  <c:v>12.687789180333983</c:v>
                </c:pt>
                <c:pt idx="37">
                  <c:v>19.311616268297136</c:v>
                </c:pt>
                <c:pt idx="38">
                  <c:v>17.410598397086815</c:v>
                </c:pt>
                <c:pt idx="39">
                  <c:v>17.410598397086815</c:v>
                </c:pt>
                <c:pt idx="40">
                  <c:v>17.507110202165187</c:v>
                </c:pt>
                <c:pt idx="41">
                  <c:v>17.663534383432257</c:v>
                </c:pt>
                <c:pt idx="42">
                  <c:v>18.058586228923804</c:v>
                </c:pt>
                <c:pt idx="43">
                  <c:v>18.605496511566511</c:v>
                </c:pt>
                <c:pt idx="44">
                  <c:v>18.757521852095401</c:v>
                </c:pt>
                <c:pt idx="45">
                  <c:v>19.174490078659645</c:v>
                </c:pt>
                <c:pt idx="46">
                  <c:v>19.226728397377485</c:v>
                </c:pt>
                <c:pt idx="47">
                  <c:v>19.592648827748977</c:v>
                </c:pt>
                <c:pt idx="48">
                  <c:v>19.567674128678799</c:v>
                </c:pt>
                <c:pt idx="49">
                  <c:v>19.79199721948611</c:v>
                </c:pt>
                <c:pt idx="50">
                  <c:v>19.753811339025479</c:v>
                </c:pt>
              </c:numCache>
            </c:numRef>
          </c:yVal>
          <c:smooth val="0"/>
          <c:extLst>
            <c:ext xmlns:c16="http://schemas.microsoft.com/office/drawing/2014/chart" uri="{C3380CC4-5D6E-409C-BE32-E72D297353CC}">
              <c16:uniqueId val="{00000001-5378-41ED-81F6-3273E428F5BD}"/>
            </c:ext>
          </c:extLst>
        </c:ser>
        <c:dLbls>
          <c:showLegendKey val="0"/>
          <c:showVal val="0"/>
          <c:showCatName val="0"/>
          <c:showSerName val="0"/>
          <c:showPercent val="0"/>
          <c:showBubbleSize val="0"/>
        </c:dLbls>
        <c:axId val="141437184"/>
        <c:axId val="141451648"/>
      </c:scatterChart>
      <c:valAx>
        <c:axId val="141437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451648"/>
        <c:crosses val="autoZero"/>
        <c:crossBetween val="midCat"/>
      </c:valAx>
      <c:valAx>
        <c:axId val="1414516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43718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anaerob'!$F$640:$F$679</c:f>
              <c:numCache>
                <c:formatCode>0</c:formatCode>
                <c:ptCount val="40"/>
                <c:pt idx="0">
                  <c:v>1</c:v>
                </c:pt>
                <c:pt idx="1">
                  <c:v>7.9673611111138598</c:v>
                </c:pt>
                <c:pt idx="2">
                  <c:v>14.209027777775191</c:v>
                </c:pt>
                <c:pt idx="3">
                  <c:v>30.072916666664241</c:v>
                </c:pt>
                <c:pt idx="4">
                  <c:v>37.257638888891961</c:v>
                </c:pt>
                <c:pt idx="5">
                  <c:v>57.182638888887595</c:v>
                </c:pt>
                <c:pt idx="6">
                  <c:v>76.192361111112405</c:v>
                </c:pt>
                <c:pt idx="7">
                  <c:v>91.022222222221899</c:v>
                </c:pt>
                <c:pt idx="8">
                  <c:v>110.02152777777519</c:v>
                </c:pt>
                <c:pt idx="9">
                  <c:v>124.10069444444525</c:v>
                </c:pt>
                <c:pt idx="10">
                  <c:v>137.97222222221899</c:v>
                </c:pt>
                <c:pt idx="11">
                  <c:v>152.07361111111095</c:v>
                </c:pt>
                <c:pt idx="12">
                  <c:v>166.01736111110949</c:v>
                </c:pt>
                <c:pt idx="13">
                  <c:v>179.97013888888614</c:v>
                </c:pt>
                <c:pt idx="14">
                  <c:v>193.95486111110949</c:v>
                </c:pt>
                <c:pt idx="15">
                  <c:v>207.95138888889051</c:v>
                </c:pt>
                <c:pt idx="16">
                  <c:v>222.01249999999709</c:v>
                </c:pt>
                <c:pt idx="17">
                  <c:v>235.95833333333576</c:v>
                </c:pt>
                <c:pt idx="18">
                  <c:v>278.01388888889051</c:v>
                </c:pt>
                <c:pt idx="19">
                  <c:v>305.98124999999709</c:v>
                </c:pt>
                <c:pt idx="20">
                  <c:v>320.03402777777956</c:v>
                </c:pt>
                <c:pt idx="21">
                  <c:v>405.01180555555766</c:v>
                </c:pt>
                <c:pt idx="22">
                  <c:v>478.03680555555911</c:v>
                </c:pt>
                <c:pt idx="23">
                  <c:v>624.09444444444671</c:v>
                </c:pt>
                <c:pt idx="24">
                  <c:v>651.02083333333576</c:v>
                </c:pt>
                <c:pt idx="25">
                  <c:v>726.20416666667006</c:v>
                </c:pt>
                <c:pt idx="26">
                  <c:v>776.00833333333139</c:v>
                </c:pt>
                <c:pt idx="27">
                  <c:v>812.05902777778101</c:v>
                </c:pt>
                <c:pt idx="28">
                  <c:v>866.01666666667006</c:v>
                </c:pt>
                <c:pt idx="29">
                  <c:v>916.21666666666715</c:v>
                </c:pt>
                <c:pt idx="30">
                  <c:v>970.96944444444671</c:v>
                </c:pt>
                <c:pt idx="31">
                  <c:v>1059.0527777777752</c:v>
                </c:pt>
                <c:pt idx="32">
                  <c:v>1133.1062499999971</c:v>
                </c:pt>
                <c:pt idx="33">
                  <c:v>1202.0166666666701</c:v>
                </c:pt>
                <c:pt idx="34">
                  <c:v>1247.1666666666642</c:v>
                </c:pt>
                <c:pt idx="35">
                  <c:v>1274.1152777777752</c:v>
                </c:pt>
                <c:pt idx="36">
                  <c:v>1308.2027777777766</c:v>
                </c:pt>
                <c:pt idx="37">
                  <c:v>2395.1402777777766</c:v>
                </c:pt>
                <c:pt idx="38">
                  <c:v>2493.1611111111124</c:v>
                </c:pt>
                <c:pt idx="39">
                  <c:v>2501.2472222222204</c:v>
                </c:pt>
              </c:numCache>
            </c:numRef>
          </c:xVal>
          <c:yVal>
            <c:numRef>
              <c:f>'samples without priming anaerob'!$Y$640:$Y$679</c:f>
              <c:numCache>
                <c:formatCode>0.0</c:formatCode>
                <c:ptCount val="40"/>
                <c:pt idx="0">
                  <c:v>4.3719045939579057E-4</c:v>
                </c:pt>
                <c:pt idx="1">
                  <c:v>5.4404676794448021E-4</c:v>
                </c:pt>
                <c:pt idx="2">
                  <c:v>5.2267477821327799E-4</c:v>
                </c:pt>
                <c:pt idx="3">
                  <c:v>1.7087472116117047E-4</c:v>
                </c:pt>
                <c:pt idx="4">
                  <c:v>9.9657647999853888E-5</c:v>
                </c:pt>
                <c:pt idx="5">
                  <c:v>1.2207490162338886E-5</c:v>
                </c:pt>
                <c:pt idx="6">
                  <c:v>1.2207490162338886E-5</c:v>
                </c:pt>
                <c:pt idx="7">
                  <c:v>1.2207490162338886E-5</c:v>
                </c:pt>
                <c:pt idx="8">
                  <c:v>1.2207490162338886E-5</c:v>
                </c:pt>
                <c:pt idx="9">
                  <c:v>1.2207490162338886E-5</c:v>
                </c:pt>
                <c:pt idx="10">
                  <c:v>1.2207490162338886E-5</c:v>
                </c:pt>
                <c:pt idx="11">
                  <c:v>1.2207490162338886E-5</c:v>
                </c:pt>
                <c:pt idx="12">
                  <c:v>1.2207490162338886E-5</c:v>
                </c:pt>
                <c:pt idx="13">
                  <c:v>1.2207490162338886E-5</c:v>
                </c:pt>
                <c:pt idx="14">
                  <c:v>1.2207490162338886E-5</c:v>
                </c:pt>
                <c:pt idx="15">
                  <c:v>1.2207490162338886E-5</c:v>
                </c:pt>
                <c:pt idx="16">
                  <c:v>1.2207490162338886E-5</c:v>
                </c:pt>
                <c:pt idx="17">
                  <c:v>1.2207490162338886E-5</c:v>
                </c:pt>
                <c:pt idx="18">
                  <c:v>1.2207490162338886E-5</c:v>
                </c:pt>
                <c:pt idx="19">
                  <c:v>1.2207490162338886E-5</c:v>
                </c:pt>
                <c:pt idx="20">
                  <c:v>1.2207490162338886E-5</c:v>
                </c:pt>
                <c:pt idx="21">
                  <c:v>1.2207490162338886E-5</c:v>
                </c:pt>
                <c:pt idx="22">
                  <c:v>7.5112592233675656E-5</c:v>
                </c:pt>
                <c:pt idx="23">
                  <c:v>1.6362043874951603E-4</c:v>
                </c:pt>
                <c:pt idx="24">
                  <c:v>5.2638246433802782E-4</c:v>
                </c:pt>
                <c:pt idx="25">
                  <c:v>7.2812527033288524E-4</c:v>
                </c:pt>
                <c:pt idx="26">
                  <c:v>6.0729501705066046E-4</c:v>
                </c:pt>
                <c:pt idx="27">
                  <c:v>2.6376111415739437E-5</c:v>
                </c:pt>
                <c:pt idx="28">
                  <c:v>2.6376111415739437E-5</c:v>
                </c:pt>
                <c:pt idx="29">
                  <c:v>2.6376111415739437E-5</c:v>
                </c:pt>
                <c:pt idx="30">
                  <c:v>4.1638774425802738E-4</c:v>
                </c:pt>
                <c:pt idx="31">
                  <c:v>1.2305959233972789E-3</c:v>
                </c:pt>
                <c:pt idx="32">
                  <c:v>3.7525912899752934E-5</c:v>
                </c:pt>
                <c:pt idx="33">
                  <c:v>7.0746524995948942E-4</c:v>
                </c:pt>
                <c:pt idx="34">
                  <c:v>9.0401930478713568E-4</c:v>
                </c:pt>
                <c:pt idx="35">
                  <c:v>1.2434539853039945E-3</c:v>
                </c:pt>
                <c:pt idx="36">
                  <c:v>1.2434539853039945E-3</c:v>
                </c:pt>
                <c:pt idx="37">
                  <c:v>1.5056933725918278E-3</c:v>
                </c:pt>
                <c:pt idx="38">
                  <c:v>1.5519277361211229E-3</c:v>
                </c:pt>
                <c:pt idx="39">
                  <c:v>1.8091289249181025E-3</c:v>
                </c:pt>
              </c:numCache>
            </c:numRef>
          </c:yVal>
          <c:smooth val="0"/>
          <c:extLst>
            <c:ext xmlns:c16="http://schemas.microsoft.com/office/drawing/2014/chart" uri="{C3380CC4-5D6E-409C-BE32-E72D297353CC}">
              <c16:uniqueId val="{00000000-D2E8-40CC-9D67-7AD090818BE1}"/>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anaerob'!$F$640:$F$679</c:f>
              <c:numCache>
                <c:formatCode>0</c:formatCode>
                <c:ptCount val="40"/>
                <c:pt idx="0">
                  <c:v>1</c:v>
                </c:pt>
                <c:pt idx="1">
                  <c:v>7.9673611111138598</c:v>
                </c:pt>
                <c:pt idx="2">
                  <c:v>14.209027777775191</c:v>
                </c:pt>
                <c:pt idx="3">
                  <c:v>30.072916666664241</c:v>
                </c:pt>
                <c:pt idx="4">
                  <c:v>37.257638888891961</c:v>
                </c:pt>
                <c:pt idx="5">
                  <c:v>57.182638888887595</c:v>
                </c:pt>
                <c:pt idx="6">
                  <c:v>76.192361111112405</c:v>
                </c:pt>
                <c:pt idx="7">
                  <c:v>91.022222222221899</c:v>
                </c:pt>
                <c:pt idx="8">
                  <c:v>110.02152777777519</c:v>
                </c:pt>
                <c:pt idx="9">
                  <c:v>124.10069444444525</c:v>
                </c:pt>
                <c:pt idx="10">
                  <c:v>137.97222222221899</c:v>
                </c:pt>
                <c:pt idx="11">
                  <c:v>152.07361111111095</c:v>
                </c:pt>
                <c:pt idx="12">
                  <c:v>166.01736111110949</c:v>
                </c:pt>
                <c:pt idx="13">
                  <c:v>179.97013888888614</c:v>
                </c:pt>
                <c:pt idx="14">
                  <c:v>193.95486111110949</c:v>
                </c:pt>
                <c:pt idx="15">
                  <c:v>207.95138888889051</c:v>
                </c:pt>
                <c:pt idx="16">
                  <c:v>222.01249999999709</c:v>
                </c:pt>
                <c:pt idx="17">
                  <c:v>235.95833333333576</c:v>
                </c:pt>
                <c:pt idx="18">
                  <c:v>278.01388888889051</c:v>
                </c:pt>
                <c:pt idx="19">
                  <c:v>305.98124999999709</c:v>
                </c:pt>
                <c:pt idx="20">
                  <c:v>320.03402777777956</c:v>
                </c:pt>
                <c:pt idx="21">
                  <c:v>405.01180555555766</c:v>
                </c:pt>
                <c:pt idx="22">
                  <c:v>478.03680555555911</c:v>
                </c:pt>
                <c:pt idx="23">
                  <c:v>624.09444444444671</c:v>
                </c:pt>
                <c:pt idx="24">
                  <c:v>651.02083333333576</c:v>
                </c:pt>
                <c:pt idx="25">
                  <c:v>726.20416666667006</c:v>
                </c:pt>
                <c:pt idx="26">
                  <c:v>776.00833333333139</c:v>
                </c:pt>
                <c:pt idx="27">
                  <c:v>812.05902777778101</c:v>
                </c:pt>
                <c:pt idx="28">
                  <c:v>866.01666666667006</c:v>
                </c:pt>
                <c:pt idx="29">
                  <c:v>916.21666666666715</c:v>
                </c:pt>
                <c:pt idx="30">
                  <c:v>970.96944444444671</c:v>
                </c:pt>
                <c:pt idx="31">
                  <c:v>1059.0527777777752</c:v>
                </c:pt>
                <c:pt idx="32">
                  <c:v>1133.1062499999971</c:v>
                </c:pt>
                <c:pt idx="33">
                  <c:v>1202.0166666666701</c:v>
                </c:pt>
                <c:pt idx="34">
                  <c:v>1247.1666666666642</c:v>
                </c:pt>
                <c:pt idx="35">
                  <c:v>1274.1152777777752</c:v>
                </c:pt>
                <c:pt idx="36">
                  <c:v>1308.2027777777766</c:v>
                </c:pt>
                <c:pt idx="37">
                  <c:v>2395.1402777777766</c:v>
                </c:pt>
                <c:pt idx="38">
                  <c:v>2493.1611111111124</c:v>
                </c:pt>
                <c:pt idx="39">
                  <c:v>2501.2472222222204</c:v>
                </c:pt>
              </c:numCache>
            </c:numRef>
          </c:xVal>
          <c:yVal>
            <c:numRef>
              <c:f>'samples without priming anaerob'!$AI$640:$AI$679</c:f>
              <c:numCache>
                <c:formatCode>0.0</c:formatCode>
                <c:ptCount val="40"/>
                <c:pt idx="0">
                  <c:v>0.71683005344320716</c:v>
                </c:pt>
                <c:pt idx="1">
                  <c:v>1.1595560145270849</c:v>
                </c:pt>
                <c:pt idx="2">
                  <c:v>1.3621156696240706</c:v>
                </c:pt>
                <c:pt idx="3">
                  <c:v>2.0787523600341919</c:v>
                </c:pt>
                <c:pt idx="4">
                  <c:v>2.2537724219684336</c:v>
                </c:pt>
                <c:pt idx="5">
                  <c:v>2.3532660161910841</c:v>
                </c:pt>
                <c:pt idx="6">
                  <c:v>2.5454335929154981</c:v>
                </c:pt>
                <c:pt idx="7">
                  <c:v>2.8134959628708942</c:v>
                </c:pt>
                <c:pt idx="8">
                  <c:v>3.1468678381672017</c:v>
                </c:pt>
                <c:pt idx="9">
                  <c:v>3.4811224066922941</c:v>
                </c:pt>
                <c:pt idx="10">
                  <c:v>3.7920393694041521</c:v>
                </c:pt>
                <c:pt idx="11">
                  <c:v>4.2094125838390557</c:v>
                </c:pt>
                <c:pt idx="12">
                  <c:v>4.8157804501318946</c:v>
                </c:pt>
                <c:pt idx="13">
                  <c:v>4.9802520150800111</c:v>
                </c:pt>
                <c:pt idx="14">
                  <c:v>5.1430714823516173</c:v>
                </c:pt>
                <c:pt idx="15">
                  <c:v>5.5081178377894711</c:v>
                </c:pt>
                <c:pt idx="16">
                  <c:v>5.8276575228386145</c:v>
                </c:pt>
                <c:pt idx="17">
                  <c:v>5.904473858092036</c:v>
                </c:pt>
                <c:pt idx="18">
                  <c:v>6.7461619360105392</c:v>
                </c:pt>
                <c:pt idx="19">
                  <c:v>7.3579174862012788</c:v>
                </c:pt>
                <c:pt idx="20">
                  <c:v>7.6147476946170185</c:v>
                </c:pt>
                <c:pt idx="21">
                  <c:v>8.0808598663612585</c:v>
                </c:pt>
                <c:pt idx="22">
                  <c:v>8.3212536605247323</c:v>
                </c:pt>
                <c:pt idx="23">
                  <c:v>9.4305710541034902</c:v>
                </c:pt>
                <c:pt idx="24">
                  <c:v>10.237740433256125</c:v>
                </c:pt>
                <c:pt idx="25">
                  <c:v>10.856663114185299</c:v>
                </c:pt>
                <c:pt idx="26">
                  <c:v>10.516920269010262</c:v>
                </c:pt>
                <c:pt idx="27">
                  <c:v>10.810193297875045</c:v>
                </c:pt>
                <c:pt idx="28">
                  <c:v>9.9527604710300999</c:v>
                </c:pt>
                <c:pt idx="29">
                  <c:v>10.34636058433871</c:v>
                </c:pt>
                <c:pt idx="30">
                  <c:v>11.89975717238134</c:v>
                </c:pt>
                <c:pt idx="31">
                  <c:v>13.090453020762029</c:v>
                </c:pt>
                <c:pt idx="32">
                  <c:v>13.148438605947662</c:v>
                </c:pt>
                <c:pt idx="33">
                  <c:v>12.822741265207053</c:v>
                </c:pt>
                <c:pt idx="34">
                  <c:v>12.856476289886244</c:v>
                </c:pt>
                <c:pt idx="35">
                  <c:v>12.82842764947442</c:v>
                </c:pt>
                <c:pt idx="36">
                  <c:v>12.82842764947442</c:v>
                </c:pt>
                <c:pt idx="37">
                  <c:v>18.861551409258311</c:v>
                </c:pt>
                <c:pt idx="38">
                  <c:v>17.093592449166962</c:v>
                </c:pt>
                <c:pt idx="39">
                  <c:v>17.093592449166962</c:v>
                </c:pt>
              </c:numCache>
            </c:numRef>
          </c:yVal>
          <c:smooth val="0"/>
          <c:extLst>
            <c:ext xmlns:c16="http://schemas.microsoft.com/office/drawing/2014/chart" uri="{C3380CC4-5D6E-409C-BE32-E72D297353CC}">
              <c16:uniqueId val="{00000001-D2E8-40CC-9D67-7AD090818BE1}"/>
            </c:ext>
          </c:extLst>
        </c:ser>
        <c:dLbls>
          <c:showLegendKey val="0"/>
          <c:showVal val="0"/>
          <c:showCatName val="0"/>
          <c:showSerName val="0"/>
          <c:showPercent val="0"/>
          <c:showBubbleSize val="0"/>
        </c:dLbls>
        <c:axId val="141477376"/>
        <c:axId val="141479296"/>
      </c:scatterChart>
      <c:valAx>
        <c:axId val="141477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479296"/>
        <c:crosses val="autoZero"/>
        <c:crossBetween val="midCat"/>
      </c:valAx>
      <c:valAx>
        <c:axId val="1414792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47737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anaerob'!$F$704:$F$743</c:f>
              <c:numCache>
                <c:formatCode>0</c:formatCode>
                <c:ptCount val="40"/>
                <c:pt idx="0">
                  <c:v>1</c:v>
                </c:pt>
                <c:pt idx="1">
                  <c:v>7.9875000000029104</c:v>
                </c:pt>
                <c:pt idx="2">
                  <c:v>14.209722222221899</c:v>
                </c:pt>
                <c:pt idx="3">
                  <c:v>30.170833333337214</c:v>
                </c:pt>
                <c:pt idx="4">
                  <c:v>37.294444444443798</c:v>
                </c:pt>
                <c:pt idx="5">
                  <c:v>57.176388888889051</c:v>
                </c:pt>
                <c:pt idx="6">
                  <c:v>76.180555555554747</c:v>
                </c:pt>
                <c:pt idx="7">
                  <c:v>91.011805555557657</c:v>
                </c:pt>
                <c:pt idx="8">
                  <c:v>110.00972222222481</c:v>
                </c:pt>
                <c:pt idx="9">
                  <c:v>124.0888888888876</c:v>
                </c:pt>
                <c:pt idx="10">
                  <c:v>137.9597222222219</c:v>
                </c:pt>
                <c:pt idx="11">
                  <c:v>152.06111111111386</c:v>
                </c:pt>
                <c:pt idx="12">
                  <c:v>166.00833333333867</c:v>
                </c:pt>
                <c:pt idx="13">
                  <c:v>179.95694444444962</c:v>
                </c:pt>
                <c:pt idx="14">
                  <c:v>193.93958333333285</c:v>
                </c:pt>
                <c:pt idx="15">
                  <c:v>207.93819444444671</c:v>
                </c:pt>
                <c:pt idx="16">
                  <c:v>222.00972222222481</c:v>
                </c:pt>
                <c:pt idx="17">
                  <c:v>235.94583333333867</c:v>
                </c:pt>
                <c:pt idx="18">
                  <c:v>278.00138888889342</c:v>
                </c:pt>
                <c:pt idx="19">
                  <c:v>305.96666666666715</c:v>
                </c:pt>
                <c:pt idx="20">
                  <c:v>320.0222222222219</c:v>
                </c:pt>
                <c:pt idx="21">
                  <c:v>404.99652777778101</c:v>
                </c:pt>
                <c:pt idx="22">
                  <c:v>478.02500000000146</c:v>
                </c:pt>
                <c:pt idx="23">
                  <c:v>624.07986111110949</c:v>
                </c:pt>
                <c:pt idx="24">
                  <c:v>651.01944444444962</c:v>
                </c:pt>
                <c:pt idx="25">
                  <c:v>727.00208333333285</c:v>
                </c:pt>
                <c:pt idx="26">
                  <c:v>775.99375000000146</c:v>
                </c:pt>
                <c:pt idx="27">
                  <c:v>812.05972222222044</c:v>
                </c:pt>
                <c:pt idx="28">
                  <c:v>866.00277777777956</c:v>
                </c:pt>
                <c:pt idx="29">
                  <c:v>916.91805555555766</c:v>
                </c:pt>
                <c:pt idx="30">
                  <c:v>970.96180555555475</c:v>
                </c:pt>
                <c:pt idx="31">
                  <c:v>1059.0381944444453</c:v>
                </c:pt>
                <c:pt idx="32">
                  <c:v>1133.101388888892</c:v>
                </c:pt>
                <c:pt idx="33">
                  <c:v>1202.0638888888934</c:v>
                </c:pt>
                <c:pt idx="34">
                  <c:v>1247.1534722222204</c:v>
                </c:pt>
                <c:pt idx="35">
                  <c:v>1274.1076388888905</c:v>
                </c:pt>
                <c:pt idx="36">
                  <c:v>1308.1881944444467</c:v>
                </c:pt>
                <c:pt idx="37">
                  <c:v>2395.1354166666715</c:v>
                </c:pt>
                <c:pt idx="38">
                  <c:v>2493.1458333333358</c:v>
                </c:pt>
                <c:pt idx="39">
                  <c:v>2501.2354166666701</c:v>
                </c:pt>
              </c:numCache>
            </c:numRef>
          </c:xVal>
          <c:yVal>
            <c:numRef>
              <c:f>'samples without priming anaerob'!$Y$704:$Y$743</c:f>
              <c:numCache>
                <c:formatCode>0.0</c:formatCode>
                <c:ptCount val="40"/>
                <c:pt idx="0">
                  <c:v>5.0713422432755795E-4</c:v>
                </c:pt>
                <c:pt idx="1">
                  <c:v>3.6871479603487037E-4</c:v>
                </c:pt>
                <c:pt idx="2">
                  <c:v>2.4281706379225622E-4</c:v>
                </c:pt>
                <c:pt idx="3">
                  <c:v>1.5021797455668131E-3</c:v>
                </c:pt>
                <c:pt idx="4">
                  <c:v>1.7388902199146465E-4</c:v>
                </c:pt>
                <c:pt idx="5">
                  <c:v>1.9465160583515666E-5</c:v>
                </c:pt>
                <c:pt idx="6">
                  <c:v>1.9465160583515666E-5</c:v>
                </c:pt>
                <c:pt idx="7">
                  <c:v>1.9465160583515666E-5</c:v>
                </c:pt>
                <c:pt idx="8">
                  <c:v>1.9465160583515666E-5</c:v>
                </c:pt>
                <c:pt idx="9">
                  <c:v>1.0607807678694348E-3</c:v>
                </c:pt>
                <c:pt idx="10">
                  <c:v>9.6670106694966189E-4</c:v>
                </c:pt>
                <c:pt idx="11">
                  <c:v>9.4966631618964212E-4</c:v>
                </c:pt>
                <c:pt idx="12">
                  <c:v>3.990835006889916E-5</c:v>
                </c:pt>
                <c:pt idx="13">
                  <c:v>3.990835006889916E-5</c:v>
                </c:pt>
                <c:pt idx="14">
                  <c:v>1.2542251571618513E-3</c:v>
                </c:pt>
                <c:pt idx="15">
                  <c:v>1.1134579986058146E-3</c:v>
                </c:pt>
                <c:pt idx="16">
                  <c:v>5.5990252007903197E-5</c:v>
                </c:pt>
                <c:pt idx="17">
                  <c:v>1.4353953421788609E-3</c:v>
                </c:pt>
                <c:pt idx="18">
                  <c:v>6.5722832299661027E-5</c:v>
                </c:pt>
                <c:pt idx="19">
                  <c:v>1.6446007173727913E-3</c:v>
                </c:pt>
                <c:pt idx="20">
                  <c:v>9.6265726519437146E-4</c:v>
                </c:pt>
                <c:pt idx="21">
                  <c:v>8.3112663262140089E-5</c:v>
                </c:pt>
                <c:pt idx="22">
                  <c:v>8.3112663262140089E-5</c:v>
                </c:pt>
                <c:pt idx="23">
                  <c:v>3.9415498751637561E-4</c:v>
                </c:pt>
                <c:pt idx="24">
                  <c:v>6.938683338935473E-4</c:v>
                </c:pt>
                <c:pt idx="25">
                  <c:v>2.5137026424090396E-3</c:v>
                </c:pt>
                <c:pt idx="26">
                  <c:v>1.7565813052032571E-3</c:v>
                </c:pt>
                <c:pt idx="27">
                  <c:v>6.8295499451085653E-4</c:v>
                </c:pt>
                <c:pt idx="28">
                  <c:v>1.2232923679069373E-4</c:v>
                </c:pt>
                <c:pt idx="29">
                  <c:v>8.4922162499352671E-4</c:v>
                </c:pt>
                <c:pt idx="30">
                  <c:v>8.8477836659712138E-4</c:v>
                </c:pt>
                <c:pt idx="31">
                  <c:v>8.6983637503910169E-4</c:v>
                </c:pt>
                <c:pt idx="32">
                  <c:v>7.3303904346170711E-4</c:v>
                </c:pt>
                <c:pt idx="33">
                  <c:v>1.3491793754526204E-3</c:v>
                </c:pt>
                <c:pt idx="34">
                  <c:v>1.2495067486846965E-3</c:v>
                </c:pt>
                <c:pt idx="35">
                  <c:v>1.2504976271515574E-3</c:v>
                </c:pt>
                <c:pt idx="36">
                  <c:v>1.2504976271515574E-3</c:v>
                </c:pt>
                <c:pt idx="37">
                  <c:v>2.0401892566149493E-3</c:v>
                </c:pt>
                <c:pt idx="38">
                  <c:v>4.0563883418867474E-3</c:v>
                </c:pt>
                <c:pt idx="39">
                  <c:v>4.5962882296954497E-3</c:v>
                </c:pt>
              </c:numCache>
            </c:numRef>
          </c:yVal>
          <c:smooth val="0"/>
          <c:extLst>
            <c:ext xmlns:c16="http://schemas.microsoft.com/office/drawing/2014/chart" uri="{C3380CC4-5D6E-409C-BE32-E72D297353CC}">
              <c16:uniqueId val="{00000000-84F6-4F0A-96C4-481E5BFDF009}"/>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anaerob'!$F$704:$F$743</c:f>
              <c:numCache>
                <c:formatCode>0</c:formatCode>
                <c:ptCount val="40"/>
                <c:pt idx="0">
                  <c:v>1</c:v>
                </c:pt>
                <c:pt idx="1">
                  <c:v>7.9875000000029104</c:v>
                </c:pt>
                <c:pt idx="2">
                  <c:v>14.209722222221899</c:v>
                </c:pt>
                <c:pt idx="3">
                  <c:v>30.170833333337214</c:v>
                </c:pt>
                <c:pt idx="4">
                  <c:v>37.294444444443798</c:v>
                </c:pt>
                <c:pt idx="5">
                  <c:v>57.176388888889051</c:v>
                </c:pt>
                <c:pt idx="6">
                  <c:v>76.180555555554747</c:v>
                </c:pt>
                <c:pt idx="7">
                  <c:v>91.011805555557657</c:v>
                </c:pt>
                <c:pt idx="8">
                  <c:v>110.00972222222481</c:v>
                </c:pt>
                <c:pt idx="9">
                  <c:v>124.0888888888876</c:v>
                </c:pt>
                <c:pt idx="10">
                  <c:v>137.9597222222219</c:v>
                </c:pt>
                <c:pt idx="11">
                  <c:v>152.06111111111386</c:v>
                </c:pt>
                <c:pt idx="12">
                  <c:v>166.00833333333867</c:v>
                </c:pt>
                <c:pt idx="13">
                  <c:v>179.95694444444962</c:v>
                </c:pt>
                <c:pt idx="14">
                  <c:v>193.93958333333285</c:v>
                </c:pt>
                <c:pt idx="15">
                  <c:v>207.93819444444671</c:v>
                </c:pt>
                <c:pt idx="16">
                  <c:v>222.00972222222481</c:v>
                </c:pt>
                <c:pt idx="17">
                  <c:v>235.94583333333867</c:v>
                </c:pt>
                <c:pt idx="18">
                  <c:v>278.00138888889342</c:v>
                </c:pt>
                <c:pt idx="19">
                  <c:v>305.96666666666715</c:v>
                </c:pt>
                <c:pt idx="20">
                  <c:v>320.0222222222219</c:v>
                </c:pt>
                <c:pt idx="21">
                  <c:v>404.99652777778101</c:v>
                </c:pt>
                <c:pt idx="22">
                  <c:v>478.02500000000146</c:v>
                </c:pt>
                <c:pt idx="23">
                  <c:v>624.07986111110949</c:v>
                </c:pt>
                <c:pt idx="24">
                  <c:v>651.01944444444962</c:v>
                </c:pt>
                <c:pt idx="25">
                  <c:v>727.00208333333285</c:v>
                </c:pt>
                <c:pt idx="26">
                  <c:v>775.99375000000146</c:v>
                </c:pt>
                <c:pt idx="27">
                  <c:v>812.05972222222044</c:v>
                </c:pt>
                <c:pt idx="28">
                  <c:v>866.00277777777956</c:v>
                </c:pt>
                <c:pt idx="29">
                  <c:v>916.91805555555766</c:v>
                </c:pt>
                <c:pt idx="30">
                  <c:v>970.96180555555475</c:v>
                </c:pt>
                <c:pt idx="31">
                  <c:v>1059.0381944444453</c:v>
                </c:pt>
                <c:pt idx="32">
                  <c:v>1133.101388888892</c:v>
                </c:pt>
                <c:pt idx="33">
                  <c:v>1202.0638888888934</c:v>
                </c:pt>
                <c:pt idx="34">
                  <c:v>1247.1534722222204</c:v>
                </c:pt>
                <c:pt idx="35">
                  <c:v>1274.1076388888905</c:v>
                </c:pt>
                <c:pt idx="36">
                  <c:v>1308.1881944444467</c:v>
                </c:pt>
                <c:pt idx="37">
                  <c:v>2395.1354166666715</c:v>
                </c:pt>
                <c:pt idx="38">
                  <c:v>2493.1458333333358</c:v>
                </c:pt>
                <c:pt idx="39">
                  <c:v>2501.2354166666701</c:v>
                </c:pt>
              </c:numCache>
            </c:numRef>
          </c:xVal>
          <c:yVal>
            <c:numRef>
              <c:f>'samples without priming anaerob'!$AI$704:$AI$743</c:f>
              <c:numCache>
                <c:formatCode>0.0</c:formatCode>
                <c:ptCount val="40"/>
                <c:pt idx="0">
                  <c:v>1.0934019430192008</c:v>
                </c:pt>
                <c:pt idx="1">
                  <c:v>1.6442990824408135</c:v>
                </c:pt>
                <c:pt idx="2">
                  <c:v>1.7919089684304925</c:v>
                </c:pt>
                <c:pt idx="3">
                  <c:v>2.8743065941962036</c:v>
                </c:pt>
                <c:pt idx="4">
                  <c:v>3.3233468385127232</c:v>
                </c:pt>
                <c:pt idx="5">
                  <c:v>4.4146471673538086</c:v>
                </c:pt>
                <c:pt idx="6">
                  <c:v>5.0536240828128856</c:v>
                </c:pt>
                <c:pt idx="7">
                  <c:v>5.8494523506282432</c:v>
                </c:pt>
                <c:pt idx="8">
                  <c:v>6.7436117241959872</c:v>
                </c:pt>
                <c:pt idx="9">
                  <c:v>7.2199428881031533</c:v>
                </c:pt>
                <c:pt idx="10">
                  <c:v>7.2914697213635318</c:v>
                </c:pt>
                <c:pt idx="11">
                  <c:v>7.7111352783499632</c:v>
                </c:pt>
                <c:pt idx="12">
                  <c:v>7.9954588522523586</c:v>
                </c:pt>
                <c:pt idx="13">
                  <c:v>8.229062097217982</c:v>
                </c:pt>
                <c:pt idx="14">
                  <c:v>8.5623026476787842</c:v>
                </c:pt>
                <c:pt idx="15">
                  <c:v>8.7048666164156003</c:v>
                </c:pt>
                <c:pt idx="16">
                  <c:v>8.7381597306585572</c:v>
                </c:pt>
                <c:pt idx="17">
                  <c:v>8.7881169413309266</c:v>
                </c:pt>
                <c:pt idx="18">
                  <c:v>9.2861956084958237</c:v>
                </c:pt>
                <c:pt idx="19">
                  <c:v>9.4597668660282945</c:v>
                </c:pt>
                <c:pt idx="20">
                  <c:v>9.9914973605115023</c:v>
                </c:pt>
                <c:pt idx="21">
                  <c:v>10.12530310135902</c:v>
                </c:pt>
                <c:pt idx="22">
                  <c:v>10.194853692116917</c:v>
                </c:pt>
                <c:pt idx="23">
                  <c:v>10.097971731565584</c:v>
                </c:pt>
                <c:pt idx="24">
                  <c:v>11.744511900002287</c:v>
                </c:pt>
                <c:pt idx="25">
                  <c:v>11.948331605037435</c:v>
                </c:pt>
                <c:pt idx="26">
                  <c:v>10.693090585322164</c:v>
                </c:pt>
                <c:pt idx="27">
                  <c:v>10.236100011899335</c:v>
                </c:pt>
                <c:pt idx="28">
                  <c:v>10.807740606396626</c:v>
                </c:pt>
                <c:pt idx="29">
                  <c:v>11.316326550677111</c:v>
                </c:pt>
                <c:pt idx="30">
                  <c:v>12.357715058787891</c:v>
                </c:pt>
                <c:pt idx="31">
                  <c:v>13.374551454234712</c:v>
                </c:pt>
                <c:pt idx="32">
                  <c:v>13.129915047468812</c:v>
                </c:pt>
                <c:pt idx="33">
                  <c:v>12.696468637033131</c:v>
                </c:pt>
                <c:pt idx="34">
                  <c:v>12.457063514552688</c:v>
                </c:pt>
                <c:pt idx="35">
                  <c:v>13.034920046903641</c:v>
                </c:pt>
                <c:pt idx="36">
                  <c:v>13.034920046903641</c:v>
                </c:pt>
                <c:pt idx="37">
                  <c:v>19.874087038118383</c:v>
                </c:pt>
                <c:pt idx="38">
                  <c:v>17.74778391288897</c:v>
                </c:pt>
                <c:pt idx="39">
                  <c:v>17.74778391288897</c:v>
                </c:pt>
              </c:numCache>
            </c:numRef>
          </c:yVal>
          <c:smooth val="0"/>
          <c:extLst>
            <c:ext xmlns:c16="http://schemas.microsoft.com/office/drawing/2014/chart" uri="{C3380CC4-5D6E-409C-BE32-E72D297353CC}">
              <c16:uniqueId val="{00000001-84F6-4F0A-96C4-481E5BFDF009}"/>
            </c:ext>
          </c:extLst>
        </c:ser>
        <c:dLbls>
          <c:showLegendKey val="0"/>
          <c:showVal val="0"/>
          <c:showCatName val="0"/>
          <c:showSerName val="0"/>
          <c:showPercent val="0"/>
          <c:showBubbleSize val="0"/>
        </c:dLbls>
        <c:axId val="141603584"/>
        <c:axId val="141605504"/>
      </c:scatterChart>
      <c:valAx>
        <c:axId val="1416035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605504"/>
        <c:crosses val="autoZero"/>
        <c:crossBetween val="midCat"/>
      </c:valAx>
      <c:valAx>
        <c:axId val="141605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60358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anaerob'!$F$834:$F$874</c:f>
              <c:numCache>
                <c:formatCode>0</c:formatCode>
                <c:ptCount val="41"/>
                <c:pt idx="0">
                  <c:v>1</c:v>
                </c:pt>
                <c:pt idx="1">
                  <c:v>7.9888888888890506</c:v>
                </c:pt>
                <c:pt idx="2">
                  <c:v>14.209027777775191</c:v>
                </c:pt>
                <c:pt idx="3">
                  <c:v>30.171527777776646</c:v>
                </c:pt>
                <c:pt idx="4">
                  <c:v>37.29374999999709</c:v>
                </c:pt>
                <c:pt idx="5">
                  <c:v>57.169444444443798</c:v>
                </c:pt>
                <c:pt idx="6">
                  <c:v>76.175694444442343</c:v>
                </c:pt>
                <c:pt idx="7">
                  <c:v>91.005555555559113</c:v>
                </c:pt>
                <c:pt idx="8">
                  <c:v>110.00624999999854</c:v>
                </c:pt>
                <c:pt idx="9">
                  <c:v>124.08263888888905</c:v>
                </c:pt>
                <c:pt idx="10">
                  <c:v>137.95694444444234</c:v>
                </c:pt>
                <c:pt idx="11">
                  <c:v>152.05416666666861</c:v>
                </c:pt>
                <c:pt idx="12">
                  <c:v>166.00138888888614</c:v>
                </c:pt>
                <c:pt idx="13">
                  <c:v>179.95277777777665</c:v>
                </c:pt>
                <c:pt idx="14">
                  <c:v>193.94027777777956</c:v>
                </c:pt>
                <c:pt idx="15">
                  <c:v>207.93194444444816</c:v>
                </c:pt>
                <c:pt idx="16">
                  <c:v>222.00347222221899</c:v>
                </c:pt>
                <c:pt idx="17">
                  <c:v>235.93888888888614</c:v>
                </c:pt>
                <c:pt idx="18">
                  <c:v>277.9951388888876</c:v>
                </c:pt>
                <c:pt idx="19">
                  <c:v>305.9597222222219</c:v>
                </c:pt>
                <c:pt idx="20">
                  <c:v>320.01527777777665</c:v>
                </c:pt>
                <c:pt idx="21">
                  <c:v>404.98611111110949</c:v>
                </c:pt>
                <c:pt idx="22">
                  <c:v>478.01597222222335</c:v>
                </c:pt>
                <c:pt idx="23">
                  <c:v>624.07013888889196</c:v>
                </c:pt>
                <c:pt idx="24">
                  <c:v>651.01041666666424</c:v>
                </c:pt>
                <c:pt idx="25">
                  <c:v>726.99305555555475</c:v>
                </c:pt>
                <c:pt idx="26">
                  <c:v>775.98472222222335</c:v>
                </c:pt>
                <c:pt idx="27">
                  <c:v>812.0666666666657</c:v>
                </c:pt>
                <c:pt idx="28">
                  <c:v>865.99305555555475</c:v>
                </c:pt>
                <c:pt idx="29">
                  <c:v>916.90972222221899</c:v>
                </c:pt>
                <c:pt idx="30">
                  <c:v>970.95277777777665</c:v>
                </c:pt>
                <c:pt idx="31">
                  <c:v>1059.0319444444467</c:v>
                </c:pt>
                <c:pt idx="32">
                  <c:v>1133.0951388888861</c:v>
                </c:pt>
                <c:pt idx="33">
                  <c:v>1202.0541666666686</c:v>
                </c:pt>
                <c:pt idx="34">
                  <c:v>1247.148611111108</c:v>
                </c:pt>
                <c:pt idx="35">
                  <c:v>1274.0979166666657</c:v>
                </c:pt>
                <c:pt idx="36">
                  <c:v>1308.1791666666686</c:v>
                </c:pt>
                <c:pt idx="37">
                  <c:v>2395.1319444444453</c:v>
                </c:pt>
                <c:pt idx="38">
                  <c:v>2493.1354166666642</c:v>
                </c:pt>
                <c:pt idx="39">
                  <c:v>2597.0534722222219</c:v>
                </c:pt>
                <c:pt idx="40">
                  <c:v>2729.007638888892</c:v>
                </c:pt>
              </c:numCache>
            </c:numRef>
          </c:xVal>
          <c:yVal>
            <c:numRef>
              <c:f>'samples without priming anaerob'!$Y$834:$Y$874</c:f>
              <c:numCache>
                <c:formatCode>0.0</c:formatCode>
                <c:ptCount val="41"/>
                <c:pt idx="0">
                  <c:v>6.758747963060372E-4</c:v>
                </c:pt>
                <c:pt idx="1">
                  <c:v>4.8029412646618393E-6</c:v>
                </c:pt>
                <c:pt idx="2">
                  <c:v>3.9454096249223064E-4</c:v>
                </c:pt>
                <c:pt idx="3">
                  <c:v>2.1970840550603323E-4</c:v>
                </c:pt>
                <c:pt idx="4">
                  <c:v>1.7681536395585897E-4</c:v>
                </c:pt>
                <c:pt idx="5">
                  <c:v>1.0271983872597949E-5</c:v>
                </c:pt>
                <c:pt idx="6">
                  <c:v>1.0271983872597949E-5</c:v>
                </c:pt>
                <c:pt idx="7">
                  <c:v>1.0271983872597949E-5</c:v>
                </c:pt>
                <c:pt idx="8">
                  <c:v>2.6644372423590794E-3</c:v>
                </c:pt>
                <c:pt idx="9">
                  <c:v>3.0730364489909403E-3</c:v>
                </c:pt>
                <c:pt idx="10">
                  <c:v>2.043854574152331E-3</c:v>
                </c:pt>
                <c:pt idx="11">
                  <c:v>2.3145544112241358E-3</c:v>
                </c:pt>
                <c:pt idx="12">
                  <c:v>2.9028143936196548E-3</c:v>
                </c:pt>
                <c:pt idx="13">
                  <c:v>2.5923302407063857E-3</c:v>
                </c:pt>
                <c:pt idx="14">
                  <c:v>2.6692352253365071E-3</c:v>
                </c:pt>
                <c:pt idx="15">
                  <c:v>2.8698957223960223E-3</c:v>
                </c:pt>
                <c:pt idx="16">
                  <c:v>3.7329279824613875E-3</c:v>
                </c:pt>
                <c:pt idx="17">
                  <c:v>3.156471101202579E-3</c:v>
                </c:pt>
                <c:pt idx="18">
                  <c:v>5.2792363333847899E-3</c:v>
                </c:pt>
                <c:pt idx="19">
                  <c:v>5.0390409900869732E-3</c:v>
                </c:pt>
                <c:pt idx="20">
                  <c:v>5.7786275428043403E-3</c:v>
                </c:pt>
                <c:pt idx="21">
                  <c:v>2.4786647062863282E-2</c:v>
                </c:pt>
                <c:pt idx="22">
                  <c:v>5.1975827910935156E-2</c:v>
                </c:pt>
                <c:pt idx="23">
                  <c:v>7.5745742740534541E-2</c:v>
                </c:pt>
                <c:pt idx="24">
                  <c:v>8.9208379911753191E-2</c:v>
                </c:pt>
                <c:pt idx="25">
                  <c:v>9.892965790286154E-2</c:v>
                </c:pt>
                <c:pt idx="26">
                  <c:v>0.11424098257685159</c:v>
                </c:pt>
                <c:pt idx="27">
                  <c:v>0.11523097888229865</c:v>
                </c:pt>
                <c:pt idx="28">
                  <c:v>0.18089915545944446</c:v>
                </c:pt>
                <c:pt idx="29">
                  <c:v>0.25960849560017213</c:v>
                </c:pt>
                <c:pt idx="30">
                  <c:v>0.41336247517211383</c:v>
                </c:pt>
                <c:pt idx="31">
                  <c:v>0.69893114593428607</c:v>
                </c:pt>
                <c:pt idx="32">
                  <c:v>0.9036276411966313</c:v>
                </c:pt>
                <c:pt idx="33">
                  <c:v>1.1867049097698743</c:v>
                </c:pt>
                <c:pt idx="34">
                  <c:v>1.3400273458144771</c:v>
                </c:pt>
                <c:pt idx="35">
                  <c:v>1.4840203614279737</c:v>
                </c:pt>
                <c:pt idx="36">
                  <c:v>1.4840203614279737</c:v>
                </c:pt>
                <c:pt idx="37">
                  <c:v>7.7336482399550617</c:v>
                </c:pt>
                <c:pt idx="38">
                  <c:v>7.2247558323411658</c:v>
                </c:pt>
                <c:pt idx="39">
                  <c:v>9.0924818635023321</c:v>
                </c:pt>
                <c:pt idx="40">
                  <c:v>10.564632703745003</c:v>
                </c:pt>
              </c:numCache>
            </c:numRef>
          </c:yVal>
          <c:smooth val="0"/>
          <c:extLst>
            <c:ext xmlns:c16="http://schemas.microsoft.com/office/drawing/2014/chart" uri="{C3380CC4-5D6E-409C-BE32-E72D297353CC}">
              <c16:uniqueId val="{00000000-6682-4794-8704-23118A9CCA77}"/>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anaerob'!$F$834:$F$874</c:f>
              <c:numCache>
                <c:formatCode>0</c:formatCode>
                <c:ptCount val="41"/>
                <c:pt idx="0">
                  <c:v>1</c:v>
                </c:pt>
                <c:pt idx="1">
                  <c:v>7.9888888888890506</c:v>
                </c:pt>
                <c:pt idx="2">
                  <c:v>14.209027777775191</c:v>
                </c:pt>
                <c:pt idx="3">
                  <c:v>30.171527777776646</c:v>
                </c:pt>
                <c:pt idx="4">
                  <c:v>37.29374999999709</c:v>
                </c:pt>
                <c:pt idx="5">
                  <c:v>57.169444444443798</c:v>
                </c:pt>
                <c:pt idx="6">
                  <c:v>76.175694444442343</c:v>
                </c:pt>
                <c:pt idx="7">
                  <c:v>91.005555555559113</c:v>
                </c:pt>
                <c:pt idx="8">
                  <c:v>110.00624999999854</c:v>
                </c:pt>
                <c:pt idx="9">
                  <c:v>124.08263888888905</c:v>
                </c:pt>
                <c:pt idx="10">
                  <c:v>137.95694444444234</c:v>
                </c:pt>
                <c:pt idx="11">
                  <c:v>152.05416666666861</c:v>
                </c:pt>
                <c:pt idx="12">
                  <c:v>166.00138888888614</c:v>
                </c:pt>
                <c:pt idx="13">
                  <c:v>179.95277777777665</c:v>
                </c:pt>
                <c:pt idx="14">
                  <c:v>193.94027777777956</c:v>
                </c:pt>
                <c:pt idx="15">
                  <c:v>207.93194444444816</c:v>
                </c:pt>
                <c:pt idx="16">
                  <c:v>222.00347222221899</c:v>
                </c:pt>
                <c:pt idx="17">
                  <c:v>235.93888888888614</c:v>
                </c:pt>
                <c:pt idx="18">
                  <c:v>277.9951388888876</c:v>
                </c:pt>
                <c:pt idx="19">
                  <c:v>305.9597222222219</c:v>
                </c:pt>
                <c:pt idx="20">
                  <c:v>320.01527777777665</c:v>
                </c:pt>
                <c:pt idx="21">
                  <c:v>404.98611111110949</c:v>
                </c:pt>
                <c:pt idx="22">
                  <c:v>478.01597222222335</c:v>
                </c:pt>
                <c:pt idx="23">
                  <c:v>624.07013888889196</c:v>
                </c:pt>
                <c:pt idx="24">
                  <c:v>651.01041666666424</c:v>
                </c:pt>
                <c:pt idx="25">
                  <c:v>726.99305555555475</c:v>
                </c:pt>
                <c:pt idx="26">
                  <c:v>775.98472222222335</c:v>
                </c:pt>
                <c:pt idx="27">
                  <c:v>812.0666666666657</c:v>
                </c:pt>
                <c:pt idx="28">
                  <c:v>865.99305555555475</c:v>
                </c:pt>
                <c:pt idx="29">
                  <c:v>916.90972222221899</c:v>
                </c:pt>
                <c:pt idx="30">
                  <c:v>970.95277777777665</c:v>
                </c:pt>
                <c:pt idx="31">
                  <c:v>1059.0319444444467</c:v>
                </c:pt>
                <c:pt idx="32">
                  <c:v>1133.0951388888861</c:v>
                </c:pt>
                <c:pt idx="33">
                  <c:v>1202.0541666666686</c:v>
                </c:pt>
                <c:pt idx="34">
                  <c:v>1247.148611111108</c:v>
                </c:pt>
                <c:pt idx="35">
                  <c:v>1274.0979166666657</c:v>
                </c:pt>
                <c:pt idx="36">
                  <c:v>1308.1791666666686</c:v>
                </c:pt>
                <c:pt idx="37">
                  <c:v>2395.1319444444453</c:v>
                </c:pt>
                <c:pt idx="38">
                  <c:v>2493.1354166666642</c:v>
                </c:pt>
                <c:pt idx="39">
                  <c:v>2597.0534722222219</c:v>
                </c:pt>
                <c:pt idx="40">
                  <c:v>2729.007638888892</c:v>
                </c:pt>
              </c:numCache>
            </c:numRef>
          </c:xVal>
          <c:yVal>
            <c:numRef>
              <c:f>'samples without priming anaerob'!$AI$834:$AI$874</c:f>
              <c:numCache>
                <c:formatCode>0.0</c:formatCode>
                <c:ptCount val="41"/>
                <c:pt idx="0">
                  <c:v>0.8570570346619657</c:v>
                </c:pt>
                <c:pt idx="1">
                  <c:v>1.4769939916871386</c:v>
                </c:pt>
                <c:pt idx="2">
                  <c:v>3.7466368223390432</c:v>
                </c:pt>
                <c:pt idx="3">
                  <c:v>7.159060891613799</c:v>
                </c:pt>
                <c:pt idx="4">
                  <c:v>9.5659870818115209</c:v>
                </c:pt>
                <c:pt idx="5">
                  <c:v>13.171486335977534</c:v>
                </c:pt>
                <c:pt idx="6">
                  <c:v>18.217015753093918</c:v>
                </c:pt>
                <c:pt idx="7">
                  <c:v>20.582067923141608</c:v>
                </c:pt>
                <c:pt idx="8">
                  <c:v>23.931067331083398</c:v>
                </c:pt>
                <c:pt idx="9">
                  <c:v>24.055564883949618</c:v>
                </c:pt>
                <c:pt idx="10">
                  <c:v>25.623639505822762</c:v>
                </c:pt>
                <c:pt idx="11">
                  <c:v>26.078741694224291</c:v>
                </c:pt>
                <c:pt idx="12">
                  <c:v>26.229040832892721</c:v>
                </c:pt>
                <c:pt idx="13">
                  <c:v>27.785158674594701</c:v>
                </c:pt>
                <c:pt idx="14">
                  <c:v>27.929153124346833</c:v>
                </c:pt>
                <c:pt idx="15">
                  <c:v>28.529432122820573</c:v>
                </c:pt>
                <c:pt idx="16">
                  <c:v>29.019518933099356</c:v>
                </c:pt>
                <c:pt idx="17">
                  <c:v>28.476453090750411</c:v>
                </c:pt>
                <c:pt idx="18">
                  <c:v>30.19685191866968</c:v>
                </c:pt>
                <c:pt idx="19">
                  <c:v>29.428933767145338</c:v>
                </c:pt>
                <c:pt idx="20">
                  <c:v>30.743205508181052</c:v>
                </c:pt>
                <c:pt idx="21">
                  <c:v>33.249608499791513</c:v>
                </c:pt>
                <c:pt idx="22">
                  <c:v>35.841605799175831</c:v>
                </c:pt>
                <c:pt idx="23">
                  <c:v>33.74370849242846</c:v>
                </c:pt>
                <c:pt idx="24">
                  <c:v>36.729201208994979</c:v>
                </c:pt>
                <c:pt idx="25">
                  <c:v>35.111852446619309</c:v>
                </c:pt>
                <c:pt idx="26">
                  <c:v>34.789215904012217</c:v>
                </c:pt>
                <c:pt idx="27">
                  <c:v>35.185695701875638</c:v>
                </c:pt>
                <c:pt idx="28">
                  <c:v>33.945808479918703</c:v>
                </c:pt>
                <c:pt idx="29">
                  <c:v>32.183965052984981</c:v>
                </c:pt>
                <c:pt idx="30">
                  <c:v>37.88075023021154</c:v>
                </c:pt>
                <c:pt idx="31">
                  <c:v>40.816216463087393</c:v>
                </c:pt>
                <c:pt idx="32">
                  <c:v>40.316840523321375</c:v>
                </c:pt>
                <c:pt idx="33">
                  <c:v>39.316863176942832</c:v>
                </c:pt>
                <c:pt idx="34">
                  <c:v>39.655366046596647</c:v>
                </c:pt>
                <c:pt idx="35">
                  <c:v>40.915708332254901</c:v>
                </c:pt>
                <c:pt idx="36">
                  <c:v>40.915708332254901</c:v>
                </c:pt>
                <c:pt idx="37">
                  <c:v>56.674546576318306</c:v>
                </c:pt>
                <c:pt idx="38">
                  <c:v>51.623070482820253</c:v>
                </c:pt>
                <c:pt idx="39">
                  <c:v>58.276105775691946</c:v>
                </c:pt>
                <c:pt idx="40">
                  <c:v>59.783682831558977</c:v>
                </c:pt>
              </c:numCache>
            </c:numRef>
          </c:yVal>
          <c:smooth val="0"/>
          <c:extLst>
            <c:ext xmlns:c16="http://schemas.microsoft.com/office/drawing/2014/chart" uri="{C3380CC4-5D6E-409C-BE32-E72D297353CC}">
              <c16:uniqueId val="{00000001-6682-4794-8704-23118A9CCA77}"/>
            </c:ext>
          </c:extLst>
        </c:ser>
        <c:dLbls>
          <c:showLegendKey val="0"/>
          <c:showVal val="0"/>
          <c:showCatName val="0"/>
          <c:showSerName val="0"/>
          <c:showPercent val="0"/>
          <c:showBubbleSize val="0"/>
        </c:dLbls>
        <c:axId val="141640448"/>
        <c:axId val="141643136"/>
      </c:scatterChart>
      <c:valAx>
        <c:axId val="141640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643136"/>
        <c:crosses val="autoZero"/>
        <c:crossBetween val="midCat"/>
      </c:valAx>
      <c:valAx>
        <c:axId val="141643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64044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anaerob'!$F$884:$F$924</c:f>
              <c:numCache>
                <c:formatCode>0</c:formatCode>
                <c:ptCount val="41"/>
                <c:pt idx="0">
                  <c:v>1</c:v>
                </c:pt>
                <c:pt idx="1">
                  <c:v>7.9888888888890506</c:v>
                </c:pt>
                <c:pt idx="2">
                  <c:v>14.209027777782467</c:v>
                </c:pt>
                <c:pt idx="3">
                  <c:v>30.170833333337214</c:v>
                </c:pt>
                <c:pt idx="4">
                  <c:v>37.293055555557657</c:v>
                </c:pt>
                <c:pt idx="5">
                  <c:v>57.170138888890506</c:v>
                </c:pt>
                <c:pt idx="6">
                  <c:v>76.185416666667152</c:v>
                </c:pt>
                <c:pt idx="7">
                  <c:v>91.006249999998545</c:v>
                </c:pt>
                <c:pt idx="8">
                  <c:v>110.00694444444525</c:v>
                </c:pt>
                <c:pt idx="9">
                  <c:v>124.08263888888905</c:v>
                </c:pt>
                <c:pt idx="10">
                  <c:v>137.9597222222219</c:v>
                </c:pt>
                <c:pt idx="11">
                  <c:v>152.05486111111531</c:v>
                </c:pt>
                <c:pt idx="12">
                  <c:v>166.00208333333285</c:v>
                </c:pt>
                <c:pt idx="13">
                  <c:v>179.95416666667006</c:v>
                </c:pt>
                <c:pt idx="14">
                  <c:v>193.9333333333343</c:v>
                </c:pt>
                <c:pt idx="15">
                  <c:v>207.93194444444816</c:v>
                </c:pt>
                <c:pt idx="16">
                  <c:v>222.0041666666657</c:v>
                </c:pt>
                <c:pt idx="17">
                  <c:v>235.93888888889342</c:v>
                </c:pt>
                <c:pt idx="18">
                  <c:v>277.9958333333343</c:v>
                </c:pt>
                <c:pt idx="19">
                  <c:v>305.96041666666861</c:v>
                </c:pt>
                <c:pt idx="20">
                  <c:v>319.51597222222335</c:v>
                </c:pt>
                <c:pt idx="21">
                  <c:v>404.98402777777665</c:v>
                </c:pt>
                <c:pt idx="22">
                  <c:v>478.01458333333721</c:v>
                </c:pt>
                <c:pt idx="23">
                  <c:v>624.06805555555911</c:v>
                </c:pt>
                <c:pt idx="24">
                  <c:v>651.00833333333139</c:v>
                </c:pt>
                <c:pt idx="25">
                  <c:v>726.99027777778247</c:v>
                </c:pt>
                <c:pt idx="26">
                  <c:v>775.98263888889051</c:v>
                </c:pt>
                <c:pt idx="27">
                  <c:v>812.06458333333285</c:v>
                </c:pt>
                <c:pt idx="28">
                  <c:v>865.9909722222219</c:v>
                </c:pt>
                <c:pt idx="29">
                  <c:v>916.90763888889342</c:v>
                </c:pt>
                <c:pt idx="30">
                  <c:v>970.9506944444438</c:v>
                </c:pt>
                <c:pt idx="31">
                  <c:v>1059.0298611111139</c:v>
                </c:pt>
                <c:pt idx="32">
                  <c:v>1133.0930555555533</c:v>
                </c:pt>
                <c:pt idx="33">
                  <c:v>1202.0520833333358</c:v>
                </c:pt>
                <c:pt idx="34">
                  <c:v>1247.1472222222219</c:v>
                </c:pt>
                <c:pt idx="35">
                  <c:v>1274.0958333333328</c:v>
                </c:pt>
                <c:pt idx="36">
                  <c:v>1308.1770833333358</c:v>
                </c:pt>
                <c:pt idx="37">
                  <c:v>2395.1354166666642</c:v>
                </c:pt>
                <c:pt idx="38">
                  <c:v>2493.1333333333314</c:v>
                </c:pt>
                <c:pt idx="39">
                  <c:v>2597.0520833333358</c:v>
                </c:pt>
                <c:pt idx="40">
                  <c:v>2729.0062499999985</c:v>
                </c:pt>
              </c:numCache>
            </c:numRef>
          </c:xVal>
          <c:yVal>
            <c:numRef>
              <c:f>'samples without priming anaerob'!$Y$884:$Y$924</c:f>
              <c:numCache>
                <c:formatCode>0.0</c:formatCode>
                <c:ptCount val="41"/>
                <c:pt idx="0">
                  <c:v>1.6911107674325333E-3</c:v>
                </c:pt>
                <c:pt idx="1">
                  <c:v>4.6506290954905901E-3</c:v>
                </c:pt>
                <c:pt idx="2">
                  <c:v>1.5239585117510608E-3</c:v>
                </c:pt>
                <c:pt idx="3">
                  <c:v>1.3640140736272636E-3</c:v>
                </c:pt>
                <c:pt idx="4">
                  <c:v>1.2968301955520662E-3</c:v>
                </c:pt>
                <c:pt idx="5">
                  <c:v>3.7657790032516254E-3</c:v>
                </c:pt>
                <c:pt idx="6">
                  <c:v>2.0593763660547598E-3</c:v>
                </c:pt>
                <c:pt idx="7">
                  <c:v>3.1476422893939619E-3</c:v>
                </c:pt>
                <c:pt idx="8">
                  <c:v>4.8247370900727088E-3</c:v>
                </c:pt>
                <c:pt idx="9">
                  <c:v>3.1018228889887344E-3</c:v>
                </c:pt>
                <c:pt idx="10">
                  <c:v>2.8404889934183124E-3</c:v>
                </c:pt>
                <c:pt idx="11">
                  <c:v>2.6182887662521605E-3</c:v>
                </c:pt>
                <c:pt idx="12">
                  <c:v>3.1988580683757089E-3</c:v>
                </c:pt>
                <c:pt idx="13">
                  <c:v>3.6424409098215317E-3</c:v>
                </c:pt>
                <c:pt idx="14">
                  <c:v>4.5528594072901593E-3</c:v>
                </c:pt>
                <c:pt idx="15">
                  <c:v>3.0150149325253481E-3</c:v>
                </c:pt>
                <c:pt idx="16">
                  <c:v>4.3434509692837206E-3</c:v>
                </c:pt>
                <c:pt idx="17">
                  <c:v>4.3070104904579043E-3</c:v>
                </c:pt>
                <c:pt idx="18">
                  <c:v>4.546098500039222E-3</c:v>
                </c:pt>
                <c:pt idx="19">
                  <c:v>3.8823892907632069E-3</c:v>
                </c:pt>
                <c:pt idx="20">
                  <c:v>2.8556512017207688E-3</c:v>
                </c:pt>
                <c:pt idx="21">
                  <c:v>2.0623161126993939E-3</c:v>
                </c:pt>
                <c:pt idx="22">
                  <c:v>2.6490894068663291E-3</c:v>
                </c:pt>
                <c:pt idx="23">
                  <c:v>3.0754706624038721E-3</c:v>
                </c:pt>
                <c:pt idx="24">
                  <c:v>4.2093539102318707E-3</c:v>
                </c:pt>
                <c:pt idx="25">
                  <c:v>6.3903624521650807E-3</c:v>
                </c:pt>
                <c:pt idx="26">
                  <c:v>4.9575892768498695E-3</c:v>
                </c:pt>
                <c:pt idx="27">
                  <c:v>4.4775097476904592E-3</c:v>
                </c:pt>
                <c:pt idx="28">
                  <c:v>3.8822937687533069E-3</c:v>
                </c:pt>
                <c:pt idx="29">
                  <c:v>3.8112001100504673E-3</c:v>
                </c:pt>
                <c:pt idx="30">
                  <c:v>4.473438926944389E-3</c:v>
                </c:pt>
                <c:pt idx="31">
                  <c:v>7.2129357184029111E-3</c:v>
                </c:pt>
                <c:pt idx="32">
                  <c:v>1.0206267544015716E-2</c:v>
                </c:pt>
                <c:pt idx="33">
                  <c:v>1.8457945189357509E-2</c:v>
                </c:pt>
                <c:pt idx="34">
                  <c:v>3.2450837927653083E-2</c:v>
                </c:pt>
                <c:pt idx="35">
                  <c:v>4.6106135704200545E-2</c:v>
                </c:pt>
                <c:pt idx="36">
                  <c:v>4.6106135704200545E-2</c:v>
                </c:pt>
                <c:pt idx="37">
                  <c:v>0.89940868926976392</c:v>
                </c:pt>
                <c:pt idx="38">
                  <c:v>1.8670722692140644</c:v>
                </c:pt>
                <c:pt idx="39">
                  <c:v>9.1899152451684092</c:v>
                </c:pt>
                <c:pt idx="40">
                  <c:v>9.346648796760503</c:v>
                </c:pt>
              </c:numCache>
            </c:numRef>
          </c:yVal>
          <c:smooth val="0"/>
          <c:extLst>
            <c:ext xmlns:c16="http://schemas.microsoft.com/office/drawing/2014/chart" uri="{C3380CC4-5D6E-409C-BE32-E72D297353CC}">
              <c16:uniqueId val="{00000000-4A87-484F-8095-6D2F0C41745C}"/>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anaerob'!$F$884:$F$924</c:f>
              <c:numCache>
                <c:formatCode>0</c:formatCode>
                <c:ptCount val="41"/>
                <c:pt idx="0">
                  <c:v>1</c:v>
                </c:pt>
                <c:pt idx="1">
                  <c:v>7.9888888888890506</c:v>
                </c:pt>
                <c:pt idx="2">
                  <c:v>14.209027777782467</c:v>
                </c:pt>
                <c:pt idx="3">
                  <c:v>30.170833333337214</c:v>
                </c:pt>
                <c:pt idx="4">
                  <c:v>37.293055555557657</c:v>
                </c:pt>
                <c:pt idx="5">
                  <c:v>57.170138888890506</c:v>
                </c:pt>
                <c:pt idx="6">
                  <c:v>76.185416666667152</c:v>
                </c:pt>
                <c:pt idx="7">
                  <c:v>91.006249999998545</c:v>
                </c:pt>
                <c:pt idx="8">
                  <c:v>110.00694444444525</c:v>
                </c:pt>
                <c:pt idx="9">
                  <c:v>124.08263888888905</c:v>
                </c:pt>
                <c:pt idx="10">
                  <c:v>137.9597222222219</c:v>
                </c:pt>
                <c:pt idx="11">
                  <c:v>152.05486111111531</c:v>
                </c:pt>
                <c:pt idx="12">
                  <c:v>166.00208333333285</c:v>
                </c:pt>
                <c:pt idx="13">
                  <c:v>179.95416666667006</c:v>
                </c:pt>
                <c:pt idx="14">
                  <c:v>193.9333333333343</c:v>
                </c:pt>
                <c:pt idx="15">
                  <c:v>207.93194444444816</c:v>
                </c:pt>
                <c:pt idx="16">
                  <c:v>222.0041666666657</c:v>
                </c:pt>
                <c:pt idx="17">
                  <c:v>235.93888888889342</c:v>
                </c:pt>
                <c:pt idx="18">
                  <c:v>277.9958333333343</c:v>
                </c:pt>
                <c:pt idx="19">
                  <c:v>305.96041666666861</c:v>
                </c:pt>
                <c:pt idx="20">
                  <c:v>319.51597222222335</c:v>
                </c:pt>
                <c:pt idx="21">
                  <c:v>404.98402777777665</c:v>
                </c:pt>
                <c:pt idx="22">
                  <c:v>478.01458333333721</c:v>
                </c:pt>
                <c:pt idx="23">
                  <c:v>624.06805555555911</c:v>
                </c:pt>
                <c:pt idx="24">
                  <c:v>651.00833333333139</c:v>
                </c:pt>
                <c:pt idx="25">
                  <c:v>726.99027777778247</c:v>
                </c:pt>
                <c:pt idx="26">
                  <c:v>775.98263888889051</c:v>
                </c:pt>
                <c:pt idx="27">
                  <c:v>812.06458333333285</c:v>
                </c:pt>
                <c:pt idx="28">
                  <c:v>865.9909722222219</c:v>
                </c:pt>
                <c:pt idx="29">
                  <c:v>916.90763888889342</c:v>
                </c:pt>
                <c:pt idx="30">
                  <c:v>970.9506944444438</c:v>
                </c:pt>
                <c:pt idx="31">
                  <c:v>1059.0298611111139</c:v>
                </c:pt>
                <c:pt idx="32">
                  <c:v>1133.0930555555533</c:v>
                </c:pt>
                <c:pt idx="33">
                  <c:v>1202.0520833333358</c:v>
                </c:pt>
                <c:pt idx="34">
                  <c:v>1247.1472222222219</c:v>
                </c:pt>
                <c:pt idx="35">
                  <c:v>1274.0958333333328</c:v>
                </c:pt>
                <c:pt idx="36">
                  <c:v>1308.1770833333358</c:v>
                </c:pt>
                <c:pt idx="37">
                  <c:v>2395.1354166666642</c:v>
                </c:pt>
                <c:pt idx="38">
                  <c:v>2493.1333333333314</c:v>
                </c:pt>
                <c:pt idx="39">
                  <c:v>2597.0520833333358</c:v>
                </c:pt>
                <c:pt idx="40">
                  <c:v>2729.0062499999985</c:v>
                </c:pt>
              </c:numCache>
            </c:numRef>
          </c:xVal>
          <c:yVal>
            <c:numRef>
              <c:f>'samples without priming anaerob'!$AI$884:$AI$924</c:f>
              <c:numCache>
                <c:formatCode>0.0</c:formatCode>
                <c:ptCount val="41"/>
                <c:pt idx="0">
                  <c:v>4.2429619533736824</c:v>
                </c:pt>
                <c:pt idx="1">
                  <c:v>10.031005808141305</c:v>
                </c:pt>
                <c:pt idx="2">
                  <c:v>15.560377216926465</c:v>
                </c:pt>
                <c:pt idx="3">
                  <c:v>32.261267671357956</c:v>
                </c:pt>
                <c:pt idx="4">
                  <c:v>40.098307537742535</c:v>
                </c:pt>
                <c:pt idx="5">
                  <c:v>56.737122265162952</c:v>
                </c:pt>
                <c:pt idx="6">
                  <c:v>69.198770292464587</c:v>
                </c:pt>
                <c:pt idx="7">
                  <c:v>75.347764594259942</c:v>
                </c:pt>
                <c:pt idx="8">
                  <c:v>79.172132220612809</c:v>
                </c:pt>
                <c:pt idx="9">
                  <c:v>86.715636391448939</c:v>
                </c:pt>
                <c:pt idx="10">
                  <c:v>90.560345316976822</c:v>
                </c:pt>
                <c:pt idx="11">
                  <c:v>91.992484855939196</c:v>
                </c:pt>
                <c:pt idx="12">
                  <c:v>95.965777382511817</c:v>
                </c:pt>
                <c:pt idx="13">
                  <c:v>97.855762218753682</c:v>
                </c:pt>
                <c:pt idx="14">
                  <c:v>102.89165582010875</c:v>
                </c:pt>
                <c:pt idx="15">
                  <c:v>103.73244727888077</c:v>
                </c:pt>
                <c:pt idx="16">
                  <c:v>101.78230590738262</c:v>
                </c:pt>
                <c:pt idx="17">
                  <c:v>98.376007984133636</c:v>
                </c:pt>
                <c:pt idx="18">
                  <c:v>107.26001514520449</c:v>
                </c:pt>
                <c:pt idx="19">
                  <c:v>111.13695932985308</c:v>
                </c:pt>
                <c:pt idx="20">
                  <c:v>107.90213948688104</c:v>
                </c:pt>
                <c:pt idx="21">
                  <c:v>108.09318882764045</c:v>
                </c:pt>
                <c:pt idx="22">
                  <c:v>106.27148936347362</c:v>
                </c:pt>
                <c:pt idx="23">
                  <c:v>96.053095104371238</c:v>
                </c:pt>
                <c:pt idx="24">
                  <c:v>107.05826383964185</c:v>
                </c:pt>
                <c:pt idx="25">
                  <c:v>99.823091146360568</c:v>
                </c:pt>
                <c:pt idx="26">
                  <c:v>99.062903041803395</c:v>
                </c:pt>
                <c:pt idx="27">
                  <c:v>96.427174880000237</c:v>
                </c:pt>
                <c:pt idx="28">
                  <c:v>95.369819806301422</c:v>
                </c:pt>
                <c:pt idx="29">
                  <c:v>95.66668570379548</c:v>
                </c:pt>
                <c:pt idx="30">
                  <c:v>105.8082484595443</c:v>
                </c:pt>
                <c:pt idx="31">
                  <c:v>114.13385368874781</c:v>
                </c:pt>
                <c:pt idx="32">
                  <c:v>109.49675271238219</c:v>
                </c:pt>
                <c:pt idx="33">
                  <c:v>105.15229265116542</c:v>
                </c:pt>
                <c:pt idx="34">
                  <c:v>107.61883520157494</c:v>
                </c:pt>
                <c:pt idx="35">
                  <c:v>108.75768990104399</c:v>
                </c:pt>
                <c:pt idx="36">
                  <c:v>108.75768990104399</c:v>
                </c:pt>
                <c:pt idx="37">
                  <c:v>130.83596073623909</c:v>
                </c:pt>
                <c:pt idx="38">
                  <c:v>121.0465555908155</c:v>
                </c:pt>
                <c:pt idx="39">
                  <c:v>133.76989552746596</c:v>
                </c:pt>
                <c:pt idx="40">
                  <c:v>135.62305034708871</c:v>
                </c:pt>
              </c:numCache>
            </c:numRef>
          </c:yVal>
          <c:smooth val="0"/>
          <c:extLst>
            <c:ext xmlns:c16="http://schemas.microsoft.com/office/drawing/2014/chart" uri="{C3380CC4-5D6E-409C-BE32-E72D297353CC}">
              <c16:uniqueId val="{00000001-4A87-484F-8095-6D2F0C41745C}"/>
            </c:ext>
          </c:extLst>
        </c:ser>
        <c:dLbls>
          <c:showLegendKey val="0"/>
          <c:showVal val="0"/>
          <c:showCatName val="0"/>
          <c:showSerName val="0"/>
          <c:showPercent val="0"/>
          <c:showBubbleSize val="0"/>
        </c:dLbls>
        <c:axId val="141682176"/>
        <c:axId val="141758848"/>
      </c:scatterChart>
      <c:valAx>
        <c:axId val="141682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758848"/>
        <c:crosses val="autoZero"/>
        <c:crossBetween val="midCat"/>
      </c:valAx>
      <c:valAx>
        <c:axId val="141758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68217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anaerob'!$F$934:$F$986</c:f>
              <c:numCache>
                <c:formatCode>0</c:formatCode>
                <c:ptCount val="53"/>
                <c:pt idx="0">
                  <c:v>1</c:v>
                </c:pt>
                <c:pt idx="1">
                  <c:v>7.9868055555562023</c:v>
                </c:pt>
                <c:pt idx="2">
                  <c:v>14.922222222223354</c:v>
                </c:pt>
                <c:pt idx="3">
                  <c:v>30.167361111110949</c:v>
                </c:pt>
                <c:pt idx="4">
                  <c:v>37.288194444445253</c:v>
                </c:pt>
                <c:pt idx="5">
                  <c:v>57.161805555559113</c:v>
                </c:pt>
                <c:pt idx="6">
                  <c:v>76.17500000000291</c:v>
                </c:pt>
                <c:pt idx="7">
                  <c:v>90.997916666667152</c:v>
                </c:pt>
                <c:pt idx="8">
                  <c:v>110.03472222222626</c:v>
                </c:pt>
                <c:pt idx="9">
                  <c:v>124.07222222222481</c:v>
                </c:pt>
                <c:pt idx="10">
                  <c:v>137.94444444444525</c:v>
                </c:pt>
                <c:pt idx="11">
                  <c:v>152.04375000000437</c:v>
                </c:pt>
                <c:pt idx="12">
                  <c:v>165.99305555555475</c:v>
                </c:pt>
                <c:pt idx="13">
                  <c:v>179.94374999999854</c:v>
                </c:pt>
                <c:pt idx="14">
                  <c:v>193.92500000000291</c:v>
                </c:pt>
                <c:pt idx="15">
                  <c:v>207.92152777777665</c:v>
                </c:pt>
                <c:pt idx="16">
                  <c:v>221.99375000000146</c:v>
                </c:pt>
                <c:pt idx="17">
                  <c:v>235.9284722222219</c:v>
                </c:pt>
                <c:pt idx="18">
                  <c:v>277.99652777778101</c:v>
                </c:pt>
                <c:pt idx="19">
                  <c:v>305.94930555555766</c:v>
                </c:pt>
                <c:pt idx="20">
                  <c:v>320.0493055555562</c:v>
                </c:pt>
                <c:pt idx="21">
                  <c:v>404.9729166666657</c:v>
                </c:pt>
                <c:pt idx="22">
                  <c:v>478.00347222222626</c:v>
                </c:pt>
                <c:pt idx="23">
                  <c:v>624.06458333333285</c:v>
                </c:pt>
                <c:pt idx="24">
                  <c:v>650.99722222222044</c:v>
                </c:pt>
                <c:pt idx="25">
                  <c:v>726.97916666667152</c:v>
                </c:pt>
                <c:pt idx="26">
                  <c:v>775.97152777777956</c:v>
                </c:pt>
                <c:pt idx="27">
                  <c:v>812.0534722222219</c:v>
                </c:pt>
                <c:pt idx="28">
                  <c:v>865.97986111111095</c:v>
                </c:pt>
                <c:pt idx="29">
                  <c:v>916.89652777778247</c:v>
                </c:pt>
                <c:pt idx="30">
                  <c:v>970.93958333333285</c:v>
                </c:pt>
                <c:pt idx="31">
                  <c:v>1059.0194444444496</c:v>
                </c:pt>
                <c:pt idx="32">
                  <c:v>1133.0826388888891</c:v>
                </c:pt>
                <c:pt idx="33">
                  <c:v>1202.0409722222248</c:v>
                </c:pt>
                <c:pt idx="34">
                  <c:v>1247.1361111111109</c:v>
                </c:pt>
                <c:pt idx="35">
                  <c:v>1274.0854166666686</c:v>
                </c:pt>
                <c:pt idx="36">
                  <c:v>1308.1666666666715</c:v>
                </c:pt>
                <c:pt idx="37">
                  <c:v>2395.1277777777796</c:v>
                </c:pt>
                <c:pt idx="38">
                  <c:v>2493.1520833333343</c:v>
                </c:pt>
                <c:pt idx="39">
                  <c:v>2501.2125000000015</c:v>
                </c:pt>
                <c:pt idx="40">
                  <c:v>2503.9256944444496</c:v>
                </c:pt>
                <c:pt idx="41">
                  <c:v>2508.0243055555547</c:v>
                </c:pt>
                <c:pt idx="42">
                  <c:v>2515</c:v>
                </c:pt>
                <c:pt idx="43">
                  <c:v>2519.9520833333372</c:v>
                </c:pt>
                <c:pt idx="44">
                  <c:v>2529.0166666666701</c:v>
                </c:pt>
                <c:pt idx="45">
                  <c:v>2557.0069444444453</c:v>
                </c:pt>
                <c:pt idx="46">
                  <c:v>2577.9673611111139</c:v>
                </c:pt>
                <c:pt idx="47">
                  <c:v>2591.1097222222234</c:v>
                </c:pt>
                <c:pt idx="48">
                  <c:v>2623.9618055555547</c:v>
                </c:pt>
                <c:pt idx="49">
                  <c:v>2664.9784722222248</c:v>
                </c:pt>
                <c:pt idx="50">
                  <c:v>2692.9569444444496</c:v>
                </c:pt>
                <c:pt idx="51">
                  <c:v>2722.0187500000029</c:v>
                </c:pt>
                <c:pt idx="52">
                  <c:v>2757.101388888892</c:v>
                </c:pt>
              </c:numCache>
            </c:numRef>
          </c:xVal>
          <c:yVal>
            <c:numRef>
              <c:f>'samples without priming anaerob'!$Y$934:$Y$986</c:f>
              <c:numCache>
                <c:formatCode>0.0</c:formatCode>
                <c:ptCount val="53"/>
                <c:pt idx="0">
                  <c:v>3.5610666994458036E-4</c:v>
                </c:pt>
                <c:pt idx="1">
                  <c:v>4.784956708920566E-4</c:v>
                </c:pt>
                <c:pt idx="2">
                  <c:v>6.7577211088964094E-4</c:v>
                </c:pt>
                <c:pt idx="3">
                  <c:v>7.9684841431728215E-4</c:v>
                </c:pt>
                <c:pt idx="4">
                  <c:v>1.0492002281912534E-3</c:v>
                </c:pt>
                <c:pt idx="5">
                  <c:v>2.3927675527534872E-3</c:v>
                </c:pt>
                <c:pt idx="6">
                  <c:v>3.097010464426053E-3</c:v>
                </c:pt>
                <c:pt idx="7">
                  <c:v>4.1622089973154253E-3</c:v>
                </c:pt>
                <c:pt idx="8">
                  <c:v>4.2545931950709447E-3</c:v>
                </c:pt>
                <c:pt idx="9">
                  <c:v>3.9454828064108697E-3</c:v>
                </c:pt>
                <c:pt idx="10">
                  <c:v>3.7397595001392343E-3</c:v>
                </c:pt>
                <c:pt idx="11">
                  <c:v>4.1141534315566669E-3</c:v>
                </c:pt>
                <c:pt idx="12">
                  <c:v>4.1772121716505562E-3</c:v>
                </c:pt>
                <c:pt idx="13">
                  <c:v>4.4203358151911976E-3</c:v>
                </c:pt>
                <c:pt idx="14">
                  <c:v>4.633244032635645E-3</c:v>
                </c:pt>
                <c:pt idx="15">
                  <c:v>4.5442257630077957E-3</c:v>
                </c:pt>
                <c:pt idx="16">
                  <c:v>5.6496111551224016E-3</c:v>
                </c:pt>
                <c:pt idx="17">
                  <c:v>6.5369290531030926E-3</c:v>
                </c:pt>
                <c:pt idx="18">
                  <c:v>7.5924269537403022E-3</c:v>
                </c:pt>
                <c:pt idx="19">
                  <c:v>8.1543966929031597E-3</c:v>
                </c:pt>
                <c:pt idx="20">
                  <c:v>8.5013719284738193E-3</c:v>
                </c:pt>
                <c:pt idx="21">
                  <c:v>6.5057483487843482E-3</c:v>
                </c:pt>
                <c:pt idx="22">
                  <c:v>6.8015313476350297E-3</c:v>
                </c:pt>
                <c:pt idx="23">
                  <c:v>9.6588417817589228E-3</c:v>
                </c:pt>
                <c:pt idx="24">
                  <c:v>1.2031804984770056E-2</c:v>
                </c:pt>
                <c:pt idx="25">
                  <c:v>1.6536540858760117E-2</c:v>
                </c:pt>
                <c:pt idx="26">
                  <c:v>1.1020403729255451E-2</c:v>
                </c:pt>
                <c:pt idx="27">
                  <c:v>1.3563362183348089E-2</c:v>
                </c:pt>
                <c:pt idx="28">
                  <c:v>1.4776893105318521E-2</c:v>
                </c:pt>
                <c:pt idx="29">
                  <c:v>1.6283946911920304E-2</c:v>
                </c:pt>
                <c:pt idx="30">
                  <c:v>2.8166824608373612E-2</c:v>
                </c:pt>
                <c:pt idx="31">
                  <c:v>4.4822081592580131E-2</c:v>
                </c:pt>
                <c:pt idx="32">
                  <c:v>6.1840271346084177E-2</c:v>
                </c:pt>
                <c:pt idx="33">
                  <c:v>7.7566004469803385E-2</c:v>
                </c:pt>
                <c:pt idx="34">
                  <c:v>8.3703684155740754E-2</c:v>
                </c:pt>
                <c:pt idx="35">
                  <c:v>8.9422546324628704E-2</c:v>
                </c:pt>
                <c:pt idx="36">
                  <c:v>8.9422546324628704E-2</c:v>
                </c:pt>
                <c:pt idx="37">
                  <c:v>2.7914263097172998</c:v>
                </c:pt>
                <c:pt idx="38">
                  <c:v>2.6932319950223111</c:v>
                </c:pt>
                <c:pt idx="39">
                  <c:v>2.6932319950223111</c:v>
                </c:pt>
                <c:pt idx="40">
                  <c:v>2.6976702706647191</c:v>
                </c:pt>
                <c:pt idx="41">
                  <c:v>2.7059287765223425</c:v>
                </c:pt>
                <c:pt idx="42">
                  <c:v>2.7226601330140321</c:v>
                </c:pt>
                <c:pt idx="43">
                  <c:v>2.7364958139429461</c:v>
                </c:pt>
                <c:pt idx="44">
                  <c:v>2.7580031063085144</c:v>
                </c:pt>
                <c:pt idx="45">
                  <c:v>2.8366242813110261</c:v>
                </c:pt>
                <c:pt idx="46">
                  <c:v>2.8963967678907112</c:v>
                </c:pt>
                <c:pt idx="47">
                  <c:v>2.9449440318023585</c:v>
                </c:pt>
                <c:pt idx="48">
                  <c:v>3.0678138676943725</c:v>
                </c:pt>
                <c:pt idx="49">
                  <c:v>3.2158475168538874</c:v>
                </c:pt>
                <c:pt idx="50">
                  <c:v>3.3373656273378223</c:v>
                </c:pt>
                <c:pt idx="51">
                  <c:v>3.470890078704377</c:v>
                </c:pt>
                <c:pt idx="52">
                  <c:v>3.6107586612894287</c:v>
                </c:pt>
              </c:numCache>
            </c:numRef>
          </c:yVal>
          <c:smooth val="0"/>
          <c:extLst>
            <c:ext xmlns:c16="http://schemas.microsoft.com/office/drawing/2014/chart" uri="{C3380CC4-5D6E-409C-BE32-E72D297353CC}">
              <c16:uniqueId val="{00000000-040F-48FA-9348-983E7B356AA9}"/>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anaerob'!$F$934:$F$986</c:f>
              <c:numCache>
                <c:formatCode>0</c:formatCode>
                <c:ptCount val="53"/>
                <c:pt idx="0">
                  <c:v>1</c:v>
                </c:pt>
                <c:pt idx="1">
                  <c:v>7.9868055555562023</c:v>
                </c:pt>
                <c:pt idx="2">
                  <c:v>14.922222222223354</c:v>
                </c:pt>
                <c:pt idx="3">
                  <c:v>30.167361111110949</c:v>
                </c:pt>
                <c:pt idx="4">
                  <c:v>37.288194444445253</c:v>
                </c:pt>
                <c:pt idx="5">
                  <c:v>57.161805555559113</c:v>
                </c:pt>
                <c:pt idx="6">
                  <c:v>76.17500000000291</c:v>
                </c:pt>
                <c:pt idx="7">
                  <c:v>90.997916666667152</c:v>
                </c:pt>
                <c:pt idx="8">
                  <c:v>110.03472222222626</c:v>
                </c:pt>
                <c:pt idx="9">
                  <c:v>124.07222222222481</c:v>
                </c:pt>
                <c:pt idx="10">
                  <c:v>137.94444444444525</c:v>
                </c:pt>
                <c:pt idx="11">
                  <c:v>152.04375000000437</c:v>
                </c:pt>
                <c:pt idx="12">
                  <c:v>165.99305555555475</c:v>
                </c:pt>
                <c:pt idx="13">
                  <c:v>179.94374999999854</c:v>
                </c:pt>
                <c:pt idx="14">
                  <c:v>193.92500000000291</c:v>
                </c:pt>
                <c:pt idx="15">
                  <c:v>207.92152777777665</c:v>
                </c:pt>
                <c:pt idx="16">
                  <c:v>221.99375000000146</c:v>
                </c:pt>
                <c:pt idx="17">
                  <c:v>235.9284722222219</c:v>
                </c:pt>
                <c:pt idx="18">
                  <c:v>277.99652777778101</c:v>
                </c:pt>
                <c:pt idx="19">
                  <c:v>305.94930555555766</c:v>
                </c:pt>
                <c:pt idx="20">
                  <c:v>320.0493055555562</c:v>
                </c:pt>
                <c:pt idx="21">
                  <c:v>404.9729166666657</c:v>
                </c:pt>
                <c:pt idx="22">
                  <c:v>478.00347222222626</c:v>
                </c:pt>
                <c:pt idx="23">
                  <c:v>624.06458333333285</c:v>
                </c:pt>
                <c:pt idx="24">
                  <c:v>650.99722222222044</c:v>
                </c:pt>
                <c:pt idx="25">
                  <c:v>726.97916666667152</c:v>
                </c:pt>
                <c:pt idx="26">
                  <c:v>775.97152777777956</c:v>
                </c:pt>
                <c:pt idx="27">
                  <c:v>812.0534722222219</c:v>
                </c:pt>
                <c:pt idx="28">
                  <c:v>865.97986111111095</c:v>
                </c:pt>
                <c:pt idx="29">
                  <c:v>916.89652777778247</c:v>
                </c:pt>
                <c:pt idx="30">
                  <c:v>970.93958333333285</c:v>
                </c:pt>
                <c:pt idx="31">
                  <c:v>1059.0194444444496</c:v>
                </c:pt>
                <c:pt idx="32">
                  <c:v>1133.0826388888891</c:v>
                </c:pt>
                <c:pt idx="33">
                  <c:v>1202.0409722222248</c:v>
                </c:pt>
                <c:pt idx="34">
                  <c:v>1247.1361111111109</c:v>
                </c:pt>
                <c:pt idx="35">
                  <c:v>1274.0854166666686</c:v>
                </c:pt>
                <c:pt idx="36">
                  <c:v>1308.1666666666715</c:v>
                </c:pt>
                <c:pt idx="37">
                  <c:v>2395.1277777777796</c:v>
                </c:pt>
                <c:pt idx="38">
                  <c:v>2493.1520833333343</c:v>
                </c:pt>
                <c:pt idx="39">
                  <c:v>2501.2125000000015</c:v>
                </c:pt>
                <c:pt idx="40">
                  <c:v>2503.9256944444496</c:v>
                </c:pt>
                <c:pt idx="41">
                  <c:v>2508.0243055555547</c:v>
                </c:pt>
                <c:pt idx="42">
                  <c:v>2515</c:v>
                </c:pt>
                <c:pt idx="43">
                  <c:v>2519.9520833333372</c:v>
                </c:pt>
                <c:pt idx="44">
                  <c:v>2529.0166666666701</c:v>
                </c:pt>
                <c:pt idx="45">
                  <c:v>2557.0069444444453</c:v>
                </c:pt>
                <c:pt idx="46">
                  <c:v>2577.9673611111139</c:v>
                </c:pt>
                <c:pt idx="47">
                  <c:v>2591.1097222222234</c:v>
                </c:pt>
                <c:pt idx="48">
                  <c:v>2623.9618055555547</c:v>
                </c:pt>
                <c:pt idx="49">
                  <c:v>2664.9784722222248</c:v>
                </c:pt>
                <c:pt idx="50">
                  <c:v>2692.9569444444496</c:v>
                </c:pt>
                <c:pt idx="51">
                  <c:v>2722.0187500000029</c:v>
                </c:pt>
                <c:pt idx="52">
                  <c:v>2757.101388888892</c:v>
                </c:pt>
              </c:numCache>
            </c:numRef>
          </c:xVal>
          <c:yVal>
            <c:numRef>
              <c:f>'samples without priming anaerob'!$AI$934:$AI$986</c:f>
              <c:numCache>
                <c:formatCode>0.0</c:formatCode>
                <c:ptCount val="53"/>
                <c:pt idx="0">
                  <c:v>1.0286462527948443</c:v>
                </c:pt>
                <c:pt idx="1">
                  <c:v>1.1720833468813703</c:v>
                </c:pt>
                <c:pt idx="2">
                  <c:v>1.3089551249719222</c:v>
                </c:pt>
                <c:pt idx="3">
                  <c:v>2.6647561941619839</c:v>
                </c:pt>
                <c:pt idx="4">
                  <c:v>4.4662904734150297</c:v>
                </c:pt>
                <c:pt idx="5">
                  <c:v>9.0559815857832824</c:v>
                </c:pt>
                <c:pt idx="6">
                  <c:v>12.765877829332005</c:v>
                </c:pt>
                <c:pt idx="7">
                  <c:v>14.242745253388712</c:v>
                </c:pt>
                <c:pt idx="8">
                  <c:v>14.017780458906502</c:v>
                </c:pt>
                <c:pt idx="9">
                  <c:v>16.076883524641207</c:v>
                </c:pt>
                <c:pt idx="10">
                  <c:v>16.568371908600376</c:v>
                </c:pt>
                <c:pt idx="11">
                  <c:v>16.961595886820664</c:v>
                </c:pt>
                <c:pt idx="12">
                  <c:v>16.869920355200271</c:v>
                </c:pt>
                <c:pt idx="13">
                  <c:v>17.165618483047091</c:v>
                </c:pt>
                <c:pt idx="14">
                  <c:v>17.638678056676181</c:v>
                </c:pt>
                <c:pt idx="15">
                  <c:v>18.201682884763436</c:v>
                </c:pt>
                <c:pt idx="16">
                  <c:v>18.383345257880105</c:v>
                </c:pt>
                <c:pt idx="17">
                  <c:v>18.111594559186173</c:v>
                </c:pt>
                <c:pt idx="18">
                  <c:v>18.424373484856826</c:v>
                </c:pt>
                <c:pt idx="19">
                  <c:v>18.952953959058743</c:v>
                </c:pt>
                <c:pt idx="20">
                  <c:v>18.830754568003226</c:v>
                </c:pt>
                <c:pt idx="21">
                  <c:v>20.936763998100368</c:v>
                </c:pt>
                <c:pt idx="22">
                  <c:v>21.622840441788803</c:v>
                </c:pt>
                <c:pt idx="23">
                  <c:v>20.824489676895283</c:v>
                </c:pt>
                <c:pt idx="24">
                  <c:v>22.960416153444445</c:v>
                </c:pt>
                <c:pt idx="25">
                  <c:v>21.655163918948176</c:v>
                </c:pt>
                <c:pt idx="26">
                  <c:v>18.615924771598497</c:v>
                </c:pt>
                <c:pt idx="27">
                  <c:v>20.288303090031331</c:v>
                </c:pt>
                <c:pt idx="28">
                  <c:v>19.976929625131234</c:v>
                </c:pt>
                <c:pt idx="29">
                  <c:v>17.834338867833566</c:v>
                </c:pt>
                <c:pt idx="30">
                  <c:v>23.198606981786032</c:v>
                </c:pt>
                <c:pt idx="31">
                  <c:v>25.242465863774775</c:v>
                </c:pt>
                <c:pt idx="32">
                  <c:v>26.00983040402156</c:v>
                </c:pt>
                <c:pt idx="33">
                  <c:v>25.541376639328277</c:v>
                </c:pt>
                <c:pt idx="34">
                  <c:v>25.464648677552812</c:v>
                </c:pt>
                <c:pt idx="35">
                  <c:v>26.329477793415776</c:v>
                </c:pt>
                <c:pt idx="36">
                  <c:v>26.329477793415776</c:v>
                </c:pt>
                <c:pt idx="37">
                  <c:v>35.723703852180428</c:v>
                </c:pt>
                <c:pt idx="38">
                  <c:v>32.124328833180769</c:v>
                </c:pt>
                <c:pt idx="39">
                  <c:v>32.124328833180769</c:v>
                </c:pt>
                <c:pt idx="40">
                  <c:v>31.824561907670649</c:v>
                </c:pt>
                <c:pt idx="41">
                  <c:v>32.171603596128207</c:v>
                </c:pt>
                <c:pt idx="42">
                  <c:v>32.514660405858621</c:v>
                </c:pt>
                <c:pt idx="43">
                  <c:v>33.022248124800086</c:v>
                </c:pt>
                <c:pt idx="44">
                  <c:v>33.085023801644532</c:v>
                </c:pt>
                <c:pt idx="45">
                  <c:v>33.637777729075033</c:v>
                </c:pt>
                <c:pt idx="46">
                  <c:v>33.772231019262975</c:v>
                </c:pt>
                <c:pt idx="47">
                  <c:v>34.17318847849662</c:v>
                </c:pt>
                <c:pt idx="48">
                  <c:v>34.173395150303229</c:v>
                </c:pt>
                <c:pt idx="49">
                  <c:v>34.638551194547269</c:v>
                </c:pt>
                <c:pt idx="50">
                  <c:v>34.524457637145538</c:v>
                </c:pt>
                <c:pt idx="51">
                  <c:v>35.08283866274229</c:v>
                </c:pt>
                <c:pt idx="52">
                  <c:v>34.650595148682001</c:v>
                </c:pt>
              </c:numCache>
            </c:numRef>
          </c:yVal>
          <c:smooth val="0"/>
          <c:extLst>
            <c:ext xmlns:c16="http://schemas.microsoft.com/office/drawing/2014/chart" uri="{C3380CC4-5D6E-409C-BE32-E72D297353CC}">
              <c16:uniqueId val="{00000001-040F-48FA-9348-983E7B356AA9}"/>
            </c:ext>
          </c:extLst>
        </c:ser>
        <c:dLbls>
          <c:showLegendKey val="0"/>
          <c:showVal val="0"/>
          <c:showCatName val="0"/>
          <c:showSerName val="0"/>
          <c:showPercent val="0"/>
          <c:showBubbleSize val="0"/>
        </c:dLbls>
        <c:axId val="141788672"/>
        <c:axId val="141790592"/>
      </c:scatterChart>
      <c:valAx>
        <c:axId val="1417886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790592"/>
        <c:crosses val="autoZero"/>
        <c:crossBetween val="midCat"/>
      </c:valAx>
      <c:valAx>
        <c:axId val="1417905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7886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anaerob'!$F$999:$F$1037</c:f>
              <c:numCache>
                <c:formatCode>0</c:formatCode>
                <c:ptCount val="39"/>
                <c:pt idx="0">
                  <c:v>1</c:v>
                </c:pt>
                <c:pt idx="1">
                  <c:v>7.9875000000029104</c:v>
                </c:pt>
                <c:pt idx="2">
                  <c:v>14.922222222223354</c:v>
                </c:pt>
                <c:pt idx="3">
                  <c:v>30.168055555557657</c:v>
                </c:pt>
                <c:pt idx="4">
                  <c:v>37.288194444445253</c:v>
                </c:pt>
                <c:pt idx="5">
                  <c:v>57.162500000005821</c:v>
                </c:pt>
                <c:pt idx="6">
                  <c:v>76.17361111111677</c:v>
                </c:pt>
                <c:pt idx="7">
                  <c:v>91.001388888893416</c:v>
                </c:pt>
                <c:pt idx="8">
                  <c:v>110.0361111111124</c:v>
                </c:pt>
                <c:pt idx="9">
                  <c:v>124.07222222222481</c:v>
                </c:pt>
                <c:pt idx="10">
                  <c:v>137.94722222222481</c:v>
                </c:pt>
                <c:pt idx="11">
                  <c:v>152.0444444444438</c:v>
                </c:pt>
                <c:pt idx="12">
                  <c:v>165.99444444444816</c:v>
                </c:pt>
                <c:pt idx="13">
                  <c:v>179.94444444444525</c:v>
                </c:pt>
                <c:pt idx="14">
                  <c:v>193.92500000000291</c:v>
                </c:pt>
                <c:pt idx="15">
                  <c:v>207.92152777778392</c:v>
                </c:pt>
                <c:pt idx="16">
                  <c:v>221.99444444444816</c:v>
                </c:pt>
                <c:pt idx="17">
                  <c:v>235.92916666666861</c:v>
                </c:pt>
                <c:pt idx="18">
                  <c:v>277.99722222222772</c:v>
                </c:pt>
                <c:pt idx="19">
                  <c:v>305.95000000000437</c:v>
                </c:pt>
                <c:pt idx="20">
                  <c:v>320.05000000000291</c:v>
                </c:pt>
                <c:pt idx="21">
                  <c:v>404.97083333333285</c:v>
                </c:pt>
                <c:pt idx="22">
                  <c:v>478.00138888889342</c:v>
                </c:pt>
                <c:pt idx="23">
                  <c:v>624.0625</c:v>
                </c:pt>
                <c:pt idx="24">
                  <c:v>651</c:v>
                </c:pt>
                <c:pt idx="25">
                  <c:v>726.97847222222481</c:v>
                </c:pt>
                <c:pt idx="26">
                  <c:v>775.97013888889342</c:v>
                </c:pt>
                <c:pt idx="27">
                  <c:v>812.05208333333576</c:v>
                </c:pt>
                <c:pt idx="28">
                  <c:v>865.9777777777781</c:v>
                </c:pt>
                <c:pt idx="29">
                  <c:v>916.89513888888905</c:v>
                </c:pt>
                <c:pt idx="30">
                  <c:v>970.9375</c:v>
                </c:pt>
                <c:pt idx="31">
                  <c:v>1059.0173611111168</c:v>
                </c:pt>
                <c:pt idx="32">
                  <c:v>1133.0805555555562</c:v>
                </c:pt>
                <c:pt idx="33">
                  <c:v>1202.038888888892</c:v>
                </c:pt>
                <c:pt idx="34">
                  <c:v>1247.1340277777781</c:v>
                </c:pt>
                <c:pt idx="35">
                  <c:v>1274.0833333333358</c:v>
                </c:pt>
                <c:pt idx="36">
                  <c:v>1308.1645833333387</c:v>
                </c:pt>
                <c:pt idx="37">
                  <c:v>2395.1263888888934</c:v>
                </c:pt>
                <c:pt idx="38">
                  <c:v>2493.1493055555547</c:v>
                </c:pt>
              </c:numCache>
            </c:numRef>
          </c:xVal>
          <c:yVal>
            <c:numRef>
              <c:f>'samples without priming anaerob'!$Y$999:$Y$1038</c:f>
              <c:numCache>
                <c:formatCode>0.0</c:formatCode>
                <c:ptCount val="40"/>
                <c:pt idx="0">
                  <c:v>4.816769086860955E-4</c:v>
                </c:pt>
                <c:pt idx="1">
                  <c:v>5.9406753773073905E-4</c:v>
                </c:pt>
                <c:pt idx="2">
                  <c:v>7.6348130472333857E-4</c:v>
                </c:pt>
                <c:pt idx="3">
                  <c:v>9.129654849251048E-4</c:v>
                </c:pt>
                <c:pt idx="4">
                  <c:v>1.1724591831402751E-3</c:v>
                </c:pt>
                <c:pt idx="5">
                  <c:v>2.4146719812231862E-3</c:v>
                </c:pt>
                <c:pt idx="6">
                  <c:v>2.4069021522102546E-3</c:v>
                </c:pt>
                <c:pt idx="7">
                  <c:v>3.0107235334477477E-3</c:v>
                </c:pt>
                <c:pt idx="8">
                  <c:v>3.7593226495269642E-3</c:v>
                </c:pt>
                <c:pt idx="9">
                  <c:v>3.1735020055417241E-3</c:v>
                </c:pt>
                <c:pt idx="10">
                  <c:v>3.4693698386072244E-3</c:v>
                </c:pt>
                <c:pt idx="11">
                  <c:v>5.2368142793548633E-3</c:v>
                </c:pt>
                <c:pt idx="12">
                  <c:v>6.2008746831908575E-3</c:v>
                </c:pt>
                <c:pt idx="13">
                  <c:v>6.0569460616803324E-3</c:v>
                </c:pt>
                <c:pt idx="14">
                  <c:v>6.3019666411857165E-3</c:v>
                </c:pt>
                <c:pt idx="15">
                  <c:v>6.2777022905851562E-3</c:v>
                </c:pt>
                <c:pt idx="16">
                  <c:v>7.3288289708200866E-3</c:v>
                </c:pt>
                <c:pt idx="17">
                  <c:v>6.1826112484549486E-3</c:v>
                </c:pt>
                <c:pt idx="18">
                  <c:v>7.1585896702418142E-3</c:v>
                </c:pt>
                <c:pt idx="19">
                  <c:v>6.4148638402321935E-3</c:v>
                </c:pt>
                <c:pt idx="20">
                  <c:v>7.5782013566097909E-3</c:v>
                </c:pt>
                <c:pt idx="21">
                  <c:v>5.360133296493489E-3</c:v>
                </c:pt>
                <c:pt idx="22">
                  <c:v>5.0738701204469747E-3</c:v>
                </c:pt>
                <c:pt idx="23">
                  <c:v>5.5729091747197517E-3</c:v>
                </c:pt>
                <c:pt idx="24">
                  <c:v>6.704591342052299E-3</c:v>
                </c:pt>
                <c:pt idx="25">
                  <c:v>6.9017536419307256E-3</c:v>
                </c:pt>
                <c:pt idx="26">
                  <c:v>6.0382085513490738E-3</c:v>
                </c:pt>
                <c:pt idx="27">
                  <c:v>5.6112663452683974E-3</c:v>
                </c:pt>
                <c:pt idx="28">
                  <c:v>5.6943700288056781E-3</c:v>
                </c:pt>
                <c:pt idx="29">
                  <c:v>4.1921546378664316E-3</c:v>
                </c:pt>
                <c:pt idx="30">
                  <c:v>5.8574646504464109E-3</c:v>
                </c:pt>
                <c:pt idx="31">
                  <c:v>6.6378058657356387E-3</c:v>
                </c:pt>
                <c:pt idx="32">
                  <c:v>5.915088624627602E-3</c:v>
                </c:pt>
                <c:pt idx="33">
                  <c:v>7.1558873933368367E-3</c:v>
                </c:pt>
                <c:pt idx="34">
                  <c:v>7.13595743949769E-3</c:v>
                </c:pt>
                <c:pt idx="35">
                  <c:v>6.7675079327422002E-3</c:v>
                </c:pt>
                <c:pt idx="36">
                  <c:v>6.7675079327422002E-3</c:v>
                </c:pt>
                <c:pt idx="37">
                  <c:v>6.9744781918763639E-3</c:v>
                </c:pt>
                <c:pt idx="38">
                  <c:v>8.2323883947473444E-3</c:v>
                </c:pt>
                <c:pt idx="39">
                  <c:v>8.2323883947473444E-3</c:v>
                </c:pt>
              </c:numCache>
            </c:numRef>
          </c:yVal>
          <c:smooth val="0"/>
          <c:extLst>
            <c:ext xmlns:c16="http://schemas.microsoft.com/office/drawing/2014/chart" uri="{C3380CC4-5D6E-409C-BE32-E72D297353CC}">
              <c16:uniqueId val="{00000000-B4CC-444B-AEA4-2495CDAB2538}"/>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anaerob'!$F$999:$F$1037</c:f>
              <c:numCache>
                <c:formatCode>0</c:formatCode>
                <c:ptCount val="39"/>
                <c:pt idx="0">
                  <c:v>1</c:v>
                </c:pt>
                <c:pt idx="1">
                  <c:v>7.9875000000029104</c:v>
                </c:pt>
                <c:pt idx="2">
                  <c:v>14.922222222223354</c:v>
                </c:pt>
                <c:pt idx="3">
                  <c:v>30.168055555557657</c:v>
                </c:pt>
                <c:pt idx="4">
                  <c:v>37.288194444445253</c:v>
                </c:pt>
                <c:pt idx="5">
                  <c:v>57.162500000005821</c:v>
                </c:pt>
                <c:pt idx="6">
                  <c:v>76.17361111111677</c:v>
                </c:pt>
                <c:pt idx="7">
                  <c:v>91.001388888893416</c:v>
                </c:pt>
                <c:pt idx="8">
                  <c:v>110.0361111111124</c:v>
                </c:pt>
                <c:pt idx="9">
                  <c:v>124.07222222222481</c:v>
                </c:pt>
                <c:pt idx="10">
                  <c:v>137.94722222222481</c:v>
                </c:pt>
                <c:pt idx="11">
                  <c:v>152.0444444444438</c:v>
                </c:pt>
                <c:pt idx="12">
                  <c:v>165.99444444444816</c:v>
                </c:pt>
                <c:pt idx="13">
                  <c:v>179.94444444444525</c:v>
                </c:pt>
                <c:pt idx="14">
                  <c:v>193.92500000000291</c:v>
                </c:pt>
                <c:pt idx="15">
                  <c:v>207.92152777778392</c:v>
                </c:pt>
                <c:pt idx="16">
                  <c:v>221.99444444444816</c:v>
                </c:pt>
                <c:pt idx="17">
                  <c:v>235.92916666666861</c:v>
                </c:pt>
                <c:pt idx="18">
                  <c:v>277.99722222222772</c:v>
                </c:pt>
                <c:pt idx="19">
                  <c:v>305.95000000000437</c:v>
                </c:pt>
                <c:pt idx="20">
                  <c:v>320.05000000000291</c:v>
                </c:pt>
                <c:pt idx="21">
                  <c:v>404.97083333333285</c:v>
                </c:pt>
                <c:pt idx="22">
                  <c:v>478.00138888889342</c:v>
                </c:pt>
                <c:pt idx="23">
                  <c:v>624.0625</c:v>
                </c:pt>
                <c:pt idx="24">
                  <c:v>651</c:v>
                </c:pt>
                <c:pt idx="25">
                  <c:v>726.97847222222481</c:v>
                </c:pt>
                <c:pt idx="26">
                  <c:v>775.97013888889342</c:v>
                </c:pt>
                <c:pt idx="27">
                  <c:v>812.05208333333576</c:v>
                </c:pt>
                <c:pt idx="28">
                  <c:v>865.9777777777781</c:v>
                </c:pt>
                <c:pt idx="29">
                  <c:v>916.89513888888905</c:v>
                </c:pt>
                <c:pt idx="30">
                  <c:v>970.9375</c:v>
                </c:pt>
                <c:pt idx="31">
                  <c:v>1059.0173611111168</c:v>
                </c:pt>
                <c:pt idx="32">
                  <c:v>1133.0805555555562</c:v>
                </c:pt>
                <c:pt idx="33">
                  <c:v>1202.038888888892</c:v>
                </c:pt>
                <c:pt idx="34">
                  <c:v>1247.1340277777781</c:v>
                </c:pt>
                <c:pt idx="35">
                  <c:v>1274.0833333333358</c:v>
                </c:pt>
                <c:pt idx="36">
                  <c:v>1308.1645833333387</c:v>
                </c:pt>
                <c:pt idx="37">
                  <c:v>2395.1263888888934</c:v>
                </c:pt>
                <c:pt idx="38">
                  <c:v>2493.1493055555547</c:v>
                </c:pt>
              </c:numCache>
            </c:numRef>
          </c:xVal>
          <c:yVal>
            <c:numRef>
              <c:f>'samples without priming anaerob'!$AI$999:$AI$1037</c:f>
              <c:numCache>
                <c:formatCode>0.0</c:formatCode>
                <c:ptCount val="39"/>
                <c:pt idx="0">
                  <c:v>0.756851971506731</c:v>
                </c:pt>
                <c:pt idx="1">
                  <c:v>0.93138605599514668</c:v>
                </c:pt>
                <c:pt idx="2">
                  <c:v>1.0619734977463748</c:v>
                </c:pt>
                <c:pt idx="3">
                  <c:v>2.8194498002552115</c:v>
                </c:pt>
                <c:pt idx="4">
                  <c:v>5.3526939777996718</c:v>
                </c:pt>
                <c:pt idx="5">
                  <c:v>9.1504026110542807</c:v>
                </c:pt>
                <c:pt idx="6">
                  <c:v>10.364940710083008</c:v>
                </c:pt>
                <c:pt idx="7">
                  <c:v>11.029782403185688</c:v>
                </c:pt>
                <c:pt idx="8">
                  <c:v>12.04662666713925</c:v>
                </c:pt>
                <c:pt idx="9">
                  <c:v>11.949765490664188</c:v>
                </c:pt>
                <c:pt idx="10">
                  <c:v>12.845245950780097</c:v>
                </c:pt>
                <c:pt idx="11">
                  <c:v>13.138755770488441</c:v>
                </c:pt>
                <c:pt idx="12">
                  <c:v>13.170116432739334</c:v>
                </c:pt>
                <c:pt idx="13">
                  <c:v>13.329433924016708</c:v>
                </c:pt>
                <c:pt idx="14">
                  <c:v>13.454044344712894</c:v>
                </c:pt>
                <c:pt idx="15">
                  <c:v>13.696540201848251</c:v>
                </c:pt>
                <c:pt idx="16">
                  <c:v>13.809747776996604</c:v>
                </c:pt>
                <c:pt idx="17">
                  <c:v>12.989582790012092</c:v>
                </c:pt>
                <c:pt idx="18">
                  <c:v>14.353657883023024</c:v>
                </c:pt>
                <c:pt idx="19">
                  <c:v>14.716906606643679</c:v>
                </c:pt>
                <c:pt idx="20">
                  <c:v>14.341995013604658</c:v>
                </c:pt>
                <c:pt idx="21">
                  <c:v>16.922582203670007</c:v>
                </c:pt>
                <c:pt idx="22">
                  <c:v>16.503645499013576</c:v>
                </c:pt>
                <c:pt idx="23">
                  <c:v>16.123355023303361</c:v>
                </c:pt>
                <c:pt idx="24">
                  <c:v>17.981236592201643</c:v>
                </c:pt>
                <c:pt idx="25">
                  <c:v>16.024258932266147</c:v>
                </c:pt>
                <c:pt idx="26">
                  <c:v>16.561115049674527</c:v>
                </c:pt>
                <c:pt idx="27">
                  <c:v>16.282507619898137</c:v>
                </c:pt>
                <c:pt idx="28">
                  <c:v>15.941063210870329</c:v>
                </c:pt>
                <c:pt idx="29">
                  <c:v>11.72188424323533</c:v>
                </c:pt>
                <c:pt idx="30">
                  <c:v>17.939163971506485</c:v>
                </c:pt>
                <c:pt idx="31">
                  <c:v>19.509464826851062</c:v>
                </c:pt>
                <c:pt idx="32">
                  <c:v>19.02736667954284</c:v>
                </c:pt>
                <c:pt idx="33">
                  <c:v>18.870655065366549</c:v>
                </c:pt>
                <c:pt idx="34">
                  <c:v>18.930394548194094</c:v>
                </c:pt>
                <c:pt idx="35">
                  <c:v>18.853702336483281</c:v>
                </c:pt>
                <c:pt idx="36">
                  <c:v>18.853702336483281</c:v>
                </c:pt>
                <c:pt idx="37">
                  <c:v>27.01485164796463</c:v>
                </c:pt>
                <c:pt idx="38">
                  <c:v>24.447211702321354</c:v>
                </c:pt>
              </c:numCache>
            </c:numRef>
          </c:yVal>
          <c:smooth val="0"/>
          <c:extLst>
            <c:ext xmlns:c16="http://schemas.microsoft.com/office/drawing/2014/chart" uri="{C3380CC4-5D6E-409C-BE32-E72D297353CC}">
              <c16:uniqueId val="{00000001-B4CC-444B-AEA4-2495CDAB2538}"/>
            </c:ext>
          </c:extLst>
        </c:ser>
        <c:dLbls>
          <c:showLegendKey val="0"/>
          <c:showVal val="0"/>
          <c:showCatName val="0"/>
          <c:showSerName val="0"/>
          <c:showPercent val="0"/>
          <c:showBubbleSize val="0"/>
        </c:dLbls>
        <c:axId val="141837056"/>
        <c:axId val="141838976"/>
      </c:scatterChart>
      <c:valAx>
        <c:axId val="1418370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838976"/>
        <c:crosses val="autoZero"/>
        <c:crossBetween val="midCat"/>
      </c:valAx>
      <c:valAx>
        <c:axId val="141838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83705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anaerob'!$F$1063:$F$1115</c:f>
              <c:numCache>
                <c:formatCode>0</c:formatCode>
                <c:ptCount val="53"/>
                <c:pt idx="0">
                  <c:v>1</c:v>
                </c:pt>
                <c:pt idx="1">
                  <c:v>7.9881944444423425</c:v>
                </c:pt>
                <c:pt idx="2">
                  <c:v>14.921527777776646</c:v>
                </c:pt>
                <c:pt idx="3">
                  <c:v>30.202083333329938</c:v>
                </c:pt>
                <c:pt idx="4">
                  <c:v>38.035416666665697</c:v>
                </c:pt>
                <c:pt idx="5">
                  <c:v>57.161805555551837</c:v>
                </c:pt>
                <c:pt idx="6">
                  <c:v>76.882638888884685</c:v>
                </c:pt>
                <c:pt idx="7">
                  <c:v>90.995138888887595</c:v>
                </c:pt>
                <c:pt idx="8">
                  <c:v>110.03055555555329</c:v>
                </c:pt>
                <c:pt idx="9">
                  <c:v>124.06736111110513</c:v>
                </c:pt>
                <c:pt idx="10">
                  <c:v>137.9416666666657</c:v>
                </c:pt>
                <c:pt idx="11">
                  <c:v>152.03611111110513</c:v>
                </c:pt>
                <c:pt idx="12">
                  <c:v>165.98958333332848</c:v>
                </c:pt>
                <c:pt idx="13">
                  <c:v>179.93819444443943</c:v>
                </c:pt>
                <c:pt idx="14">
                  <c:v>193.9194444444438</c:v>
                </c:pt>
                <c:pt idx="15">
                  <c:v>207.91597222221753</c:v>
                </c:pt>
                <c:pt idx="16">
                  <c:v>221.99027777777519</c:v>
                </c:pt>
                <c:pt idx="17">
                  <c:v>235.92291666666279</c:v>
                </c:pt>
                <c:pt idx="18">
                  <c:v>277.9909722222219</c:v>
                </c:pt>
                <c:pt idx="19">
                  <c:v>305.94374999999854</c:v>
                </c:pt>
                <c:pt idx="20">
                  <c:v>320.0444444444438</c:v>
                </c:pt>
                <c:pt idx="21">
                  <c:v>404.99652777777374</c:v>
                </c:pt>
                <c:pt idx="22">
                  <c:v>477.99722222222044</c:v>
                </c:pt>
                <c:pt idx="23">
                  <c:v>624.05624999999418</c:v>
                </c:pt>
                <c:pt idx="24">
                  <c:v>651.05069444444234</c:v>
                </c:pt>
                <c:pt idx="25">
                  <c:v>726.9909722222219</c:v>
                </c:pt>
                <c:pt idx="26">
                  <c:v>775.96527777777374</c:v>
                </c:pt>
                <c:pt idx="27">
                  <c:v>812.04722222221608</c:v>
                </c:pt>
                <c:pt idx="28">
                  <c:v>865.97222222221899</c:v>
                </c:pt>
                <c:pt idx="29">
                  <c:v>916.89027777777665</c:v>
                </c:pt>
                <c:pt idx="30">
                  <c:v>970.93194444444089</c:v>
                </c:pt>
                <c:pt idx="31">
                  <c:v>1059.0118055555504</c:v>
                </c:pt>
                <c:pt idx="32">
                  <c:v>1133.0749999999971</c:v>
                </c:pt>
                <c:pt idx="33">
                  <c:v>1202.0333333333328</c:v>
                </c:pt>
                <c:pt idx="34">
                  <c:v>1247.1291666666657</c:v>
                </c:pt>
                <c:pt idx="35">
                  <c:v>1274.1013888888847</c:v>
                </c:pt>
                <c:pt idx="36">
                  <c:v>1308.1604166666657</c:v>
                </c:pt>
                <c:pt idx="37">
                  <c:v>2395.1381944444438</c:v>
                </c:pt>
                <c:pt idx="38">
                  <c:v>2493.1430555555562</c:v>
                </c:pt>
                <c:pt idx="39">
                  <c:v>2501.1951388888847</c:v>
                </c:pt>
                <c:pt idx="40">
                  <c:v>2503.9215277777766</c:v>
                </c:pt>
                <c:pt idx="41">
                  <c:v>2508.0152777777766</c:v>
                </c:pt>
                <c:pt idx="42">
                  <c:v>2514.9909722222219</c:v>
                </c:pt>
                <c:pt idx="43">
                  <c:v>2519.9437499999985</c:v>
                </c:pt>
                <c:pt idx="44">
                  <c:v>2529.0083333333314</c:v>
                </c:pt>
                <c:pt idx="45">
                  <c:v>2557.0006944444394</c:v>
                </c:pt>
                <c:pt idx="46">
                  <c:v>2577.9618055555547</c:v>
                </c:pt>
                <c:pt idx="47">
                  <c:v>2591.1020833333314</c:v>
                </c:pt>
                <c:pt idx="48">
                  <c:v>2623.9534722222161</c:v>
                </c:pt>
                <c:pt idx="49">
                  <c:v>2664.9708333333328</c:v>
                </c:pt>
                <c:pt idx="50">
                  <c:v>2692.9499999999971</c:v>
                </c:pt>
                <c:pt idx="51">
                  <c:v>2722.0111111111109</c:v>
                </c:pt>
                <c:pt idx="52">
                  <c:v>2757.0951388888861</c:v>
                </c:pt>
              </c:numCache>
            </c:numRef>
          </c:xVal>
          <c:yVal>
            <c:numRef>
              <c:f>'samples without priming anaerob'!$Y$1063:$Y$1115</c:f>
              <c:numCache>
                <c:formatCode>0.0</c:formatCode>
                <c:ptCount val="53"/>
                <c:pt idx="0">
                  <c:v>1.818306936736023E-3</c:v>
                </c:pt>
                <c:pt idx="1">
                  <c:v>1.7567677462467885E-3</c:v>
                </c:pt>
                <c:pt idx="2">
                  <c:v>1.6988368183805717E-3</c:v>
                </c:pt>
                <c:pt idx="3">
                  <c:v>1.4995762778528285E-3</c:v>
                </c:pt>
                <c:pt idx="4">
                  <c:v>1.7005708182709601E-3</c:v>
                </c:pt>
                <c:pt idx="5">
                  <c:v>3.1082305824683791E-3</c:v>
                </c:pt>
                <c:pt idx="6">
                  <c:v>3.4365543813322892E-3</c:v>
                </c:pt>
                <c:pt idx="7">
                  <c:v>2.8848412146559818E-3</c:v>
                </c:pt>
                <c:pt idx="8">
                  <c:v>3.2153798133074409E-3</c:v>
                </c:pt>
                <c:pt idx="9">
                  <c:v>3.6309806076836935E-3</c:v>
                </c:pt>
                <c:pt idx="10">
                  <c:v>3.4819536698789716E-3</c:v>
                </c:pt>
                <c:pt idx="11">
                  <c:v>3.4145200947830897E-3</c:v>
                </c:pt>
                <c:pt idx="12">
                  <c:v>3.6239435196250155E-3</c:v>
                </c:pt>
                <c:pt idx="13">
                  <c:v>4.4021454170088854E-3</c:v>
                </c:pt>
                <c:pt idx="14">
                  <c:v>3.8893194244739165E-3</c:v>
                </c:pt>
                <c:pt idx="15">
                  <c:v>3.7329573688414165E-3</c:v>
                </c:pt>
                <c:pt idx="16">
                  <c:v>4.6687601143958844E-3</c:v>
                </c:pt>
                <c:pt idx="17">
                  <c:v>4.3022358118354909E-3</c:v>
                </c:pt>
                <c:pt idx="18">
                  <c:v>4.8358058618200193E-3</c:v>
                </c:pt>
                <c:pt idx="19">
                  <c:v>4.8304002549954695E-3</c:v>
                </c:pt>
                <c:pt idx="20">
                  <c:v>6.1377193842135245E-3</c:v>
                </c:pt>
                <c:pt idx="21">
                  <c:v>3.2004088118660415E-3</c:v>
                </c:pt>
                <c:pt idx="22">
                  <c:v>3.1079962576231659E-3</c:v>
                </c:pt>
                <c:pt idx="23">
                  <c:v>5.1395929040129384E-3</c:v>
                </c:pt>
                <c:pt idx="24">
                  <c:v>6.1873936020379354E-3</c:v>
                </c:pt>
                <c:pt idx="25">
                  <c:v>1.3020449386689508E-2</c:v>
                </c:pt>
                <c:pt idx="26">
                  <c:v>1.7325848142042528E-2</c:v>
                </c:pt>
                <c:pt idx="27">
                  <c:v>2.2841878543092997E-2</c:v>
                </c:pt>
                <c:pt idx="28">
                  <c:v>3.6005264493099397E-2</c:v>
                </c:pt>
                <c:pt idx="29">
                  <c:v>4.5575428595410923E-2</c:v>
                </c:pt>
                <c:pt idx="30">
                  <c:v>0.10011081399583727</c:v>
                </c:pt>
                <c:pt idx="31">
                  <c:v>0.18614018221884693</c:v>
                </c:pt>
                <c:pt idx="32">
                  <c:v>0.27360868808599909</c:v>
                </c:pt>
                <c:pt idx="33">
                  <c:v>0.36045129660595265</c:v>
                </c:pt>
                <c:pt idx="34">
                  <c:v>0.41103852186371065</c:v>
                </c:pt>
                <c:pt idx="35">
                  <c:v>0.45161484250637912</c:v>
                </c:pt>
                <c:pt idx="36">
                  <c:v>0.45161484250637912</c:v>
                </c:pt>
                <c:pt idx="37">
                  <c:v>27.701164539523038</c:v>
                </c:pt>
                <c:pt idx="38">
                  <c:v>23.951453893420112</c:v>
                </c:pt>
                <c:pt idx="39">
                  <c:v>23.951453893420112</c:v>
                </c:pt>
                <c:pt idx="40">
                  <c:v>23.959794708421569</c:v>
                </c:pt>
                <c:pt idx="41">
                  <c:v>23.962440358230936</c:v>
                </c:pt>
                <c:pt idx="42">
                  <c:v>23.965962109417884</c:v>
                </c:pt>
                <c:pt idx="43">
                  <c:v>23.968304094912511</c:v>
                </c:pt>
                <c:pt idx="44">
                  <c:v>23.970361740404442</c:v>
                </c:pt>
                <c:pt idx="45">
                  <c:v>23.97692085021783</c:v>
                </c:pt>
                <c:pt idx="46">
                  <c:v>23.982438561897325</c:v>
                </c:pt>
                <c:pt idx="47">
                  <c:v>23.988761893237111</c:v>
                </c:pt>
                <c:pt idx="48">
                  <c:v>24.021619571218903</c:v>
                </c:pt>
                <c:pt idx="49">
                  <c:v>24.062708953018596</c:v>
                </c:pt>
                <c:pt idx="50">
                  <c:v>24.095837324721575</c:v>
                </c:pt>
                <c:pt idx="51">
                  <c:v>24.135300613108129</c:v>
                </c:pt>
                <c:pt idx="52">
                  <c:v>24.182098569336048</c:v>
                </c:pt>
              </c:numCache>
            </c:numRef>
          </c:yVal>
          <c:smooth val="0"/>
          <c:extLst>
            <c:ext xmlns:c16="http://schemas.microsoft.com/office/drawing/2014/chart" uri="{C3380CC4-5D6E-409C-BE32-E72D297353CC}">
              <c16:uniqueId val="{00000000-9E34-4335-A430-A841E497858A}"/>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anaerob'!$F$1063:$F$1115</c:f>
              <c:numCache>
                <c:formatCode>0</c:formatCode>
                <c:ptCount val="53"/>
                <c:pt idx="0">
                  <c:v>1</c:v>
                </c:pt>
                <c:pt idx="1">
                  <c:v>7.9881944444423425</c:v>
                </c:pt>
                <c:pt idx="2">
                  <c:v>14.921527777776646</c:v>
                </c:pt>
                <c:pt idx="3">
                  <c:v>30.202083333329938</c:v>
                </c:pt>
                <c:pt idx="4">
                  <c:v>38.035416666665697</c:v>
                </c:pt>
                <c:pt idx="5">
                  <c:v>57.161805555551837</c:v>
                </c:pt>
                <c:pt idx="6">
                  <c:v>76.882638888884685</c:v>
                </c:pt>
                <c:pt idx="7">
                  <c:v>90.995138888887595</c:v>
                </c:pt>
                <c:pt idx="8">
                  <c:v>110.03055555555329</c:v>
                </c:pt>
                <c:pt idx="9">
                  <c:v>124.06736111110513</c:v>
                </c:pt>
                <c:pt idx="10">
                  <c:v>137.9416666666657</c:v>
                </c:pt>
                <c:pt idx="11">
                  <c:v>152.03611111110513</c:v>
                </c:pt>
                <c:pt idx="12">
                  <c:v>165.98958333332848</c:v>
                </c:pt>
                <c:pt idx="13">
                  <c:v>179.93819444443943</c:v>
                </c:pt>
                <c:pt idx="14">
                  <c:v>193.9194444444438</c:v>
                </c:pt>
                <c:pt idx="15">
                  <c:v>207.91597222221753</c:v>
                </c:pt>
                <c:pt idx="16">
                  <c:v>221.99027777777519</c:v>
                </c:pt>
                <c:pt idx="17">
                  <c:v>235.92291666666279</c:v>
                </c:pt>
                <c:pt idx="18">
                  <c:v>277.9909722222219</c:v>
                </c:pt>
                <c:pt idx="19">
                  <c:v>305.94374999999854</c:v>
                </c:pt>
                <c:pt idx="20">
                  <c:v>320.0444444444438</c:v>
                </c:pt>
                <c:pt idx="21">
                  <c:v>404.99652777777374</c:v>
                </c:pt>
                <c:pt idx="22">
                  <c:v>477.99722222222044</c:v>
                </c:pt>
                <c:pt idx="23">
                  <c:v>624.05624999999418</c:v>
                </c:pt>
                <c:pt idx="24">
                  <c:v>651.05069444444234</c:v>
                </c:pt>
                <c:pt idx="25">
                  <c:v>726.9909722222219</c:v>
                </c:pt>
                <c:pt idx="26">
                  <c:v>775.96527777777374</c:v>
                </c:pt>
                <c:pt idx="27">
                  <c:v>812.04722222221608</c:v>
                </c:pt>
                <c:pt idx="28">
                  <c:v>865.97222222221899</c:v>
                </c:pt>
                <c:pt idx="29">
                  <c:v>916.89027777777665</c:v>
                </c:pt>
                <c:pt idx="30">
                  <c:v>970.93194444444089</c:v>
                </c:pt>
                <c:pt idx="31">
                  <c:v>1059.0118055555504</c:v>
                </c:pt>
                <c:pt idx="32">
                  <c:v>1133.0749999999971</c:v>
                </c:pt>
                <c:pt idx="33">
                  <c:v>1202.0333333333328</c:v>
                </c:pt>
                <c:pt idx="34">
                  <c:v>1247.1291666666657</c:v>
                </c:pt>
                <c:pt idx="35">
                  <c:v>1274.1013888888847</c:v>
                </c:pt>
                <c:pt idx="36">
                  <c:v>1308.1604166666657</c:v>
                </c:pt>
                <c:pt idx="37">
                  <c:v>2395.1381944444438</c:v>
                </c:pt>
                <c:pt idx="38">
                  <c:v>2493.1430555555562</c:v>
                </c:pt>
                <c:pt idx="39">
                  <c:v>2501.1951388888847</c:v>
                </c:pt>
                <c:pt idx="40">
                  <c:v>2503.9215277777766</c:v>
                </c:pt>
                <c:pt idx="41">
                  <c:v>2508.0152777777766</c:v>
                </c:pt>
                <c:pt idx="42">
                  <c:v>2514.9909722222219</c:v>
                </c:pt>
                <c:pt idx="43">
                  <c:v>2519.9437499999985</c:v>
                </c:pt>
                <c:pt idx="44">
                  <c:v>2529.0083333333314</c:v>
                </c:pt>
                <c:pt idx="45">
                  <c:v>2557.0006944444394</c:v>
                </c:pt>
                <c:pt idx="46">
                  <c:v>2577.9618055555547</c:v>
                </c:pt>
                <c:pt idx="47">
                  <c:v>2591.1020833333314</c:v>
                </c:pt>
                <c:pt idx="48">
                  <c:v>2623.9534722222161</c:v>
                </c:pt>
                <c:pt idx="49">
                  <c:v>2664.9708333333328</c:v>
                </c:pt>
                <c:pt idx="50">
                  <c:v>2692.9499999999971</c:v>
                </c:pt>
                <c:pt idx="51">
                  <c:v>2722.0111111111109</c:v>
                </c:pt>
                <c:pt idx="52">
                  <c:v>2757.0951388888861</c:v>
                </c:pt>
              </c:numCache>
            </c:numRef>
          </c:xVal>
          <c:yVal>
            <c:numRef>
              <c:f>'samples without priming anaerob'!$AI$1063:$AI$1115</c:f>
              <c:numCache>
                <c:formatCode>0.0</c:formatCode>
                <c:ptCount val="53"/>
                <c:pt idx="0">
                  <c:v>2.9963593086450824</c:v>
                </c:pt>
                <c:pt idx="1">
                  <c:v>4.6198261835222008</c:v>
                </c:pt>
                <c:pt idx="2">
                  <c:v>5.5778746440203717</c:v>
                </c:pt>
                <c:pt idx="3">
                  <c:v>19.45806806451257</c:v>
                </c:pt>
                <c:pt idx="4">
                  <c:v>23.649865755399674</c:v>
                </c:pt>
                <c:pt idx="5">
                  <c:v>31.747637659798659</c:v>
                </c:pt>
                <c:pt idx="6">
                  <c:v>43.478957184462629</c:v>
                </c:pt>
                <c:pt idx="7">
                  <c:v>48.461573138652248</c:v>
                </c:pt>
                <c:pt idx="8">
                  <c:v>55.775455724429698</c:v>
                </c:pt>
                <c:pt idx="9">
                  <c:v>60.014692310216688</c:v>
                </c:pt>
                <c:pt idx="10">
                  <c:v>62.226396593332097</c:v>
                </c:pt>
                <c:pt idx="11">
                  <c:v>64.275161178880097</c:v>
                </c:pt>
                <c:pt idx="12">
                  <c:v>68.964414965374317</c:v>
                </c:pt>
                <c:pt idx="13">
                  <c:v>69.545124403854658</c:v>
                </c:pt>
                <c:pt idx="14">
                  <c:v>69.99231555994966</c:v>
                </c:pt>
                <c:pt idx="15">
                  <c:v>70.945279072807011</c:v>
                </c:pt>
                <c:pt idx="16">
                  <c:v>69.516167616379718</c:v>
                </c:pt>
                <c:pt idx="17">
                  <c:v>63.415921752900232</c:v>
                </c:pt>
                <c:pt idx="18">
                  <c:v>67.178480200570405</c:v>
                </c:pt>
                <c:pt idx="19">
                  <c:v>71.661170310603467</c:v>
                </c:pt>
                <c:pt idx="20">
                  <c:v>72.940409490665445</c:v>
                </c:pt>
                <c:pt idx="21">
                  <c:v>73.579660595119663</c:v>
                </c:pt>
                <c:pt idx="22">
                  <c:v>77.554848314054908</c:v>
                </c:pt>
                <c:pt idx="23">
                  <c:v>75.396460445409417</c:v>
                </c:pt>
                <c:pt idx="24">
                  <c:v>81.874560696335791</c:v>
                </c:pt>
                <c:pt idx="25">
                  <c:v>77.486857928187092</c:v>
                </c:pt>
                <c:pt idx="26">
                  <c:v>73.796366331058124</c:v>
                </c:pt>
                <c:pt idx="27">
                  <c:v>75.386248913445243</c:v>
                </c:pt>
                <c:pt idx="28">
                  <c:v>68.728495113353759</c:v>
                </c:pt>
                <c:pt idx="29">
                  <c:v>59.905543048232758</c:v>
                </c:pt>
                <c:pt idx="30">
                  <c:v>81.532974548276101</c:v>
                </c:pt>
                <c:pt idx="31">
                  <c:v>83.778237821975353</c:v>
                </c:pt>
                <c:pt idx="32">
                  <c:v>83.34376402171695</c:v>
                </c:pt>
                <c:pt idx="33">
                  <c:v>77.284876898094581</c:v>
                </c:pt>
                <c:pt idx="34">
                  <c:v>80.027937596822795</c:v>
                </c:pt>
                <c:pt idx="35">
                  <c:v>81.251063861692586</c:v>
                </c:pt>
                <c:pt idx="36">
                  <c:v>81.251063861692586</c:v>
                </c:pt>
                <c:pt idx="37">
                  <c:v>102.41614826422037</c:v>
                </c:pt>
                <c:pt idx="38">
                  <c:v>95.321100878688327</c:v>
                </c:pt>
                <c:pt idx="39">
                  <c:v>95.321100878688327</c:v>
                </c:pt>
                <c:pt idx="40">
                  <c:v>84.545907771273974</c:v>
                </c:pt>
                <c:pt idx="41">
                  <c:v>84.924777711611156</c:v>
                </c:pt>
                <c:pt idx="42">
                  <c:v>85.264840611422812</c:v>
                </c:pt>
                <c:pt idx="43">
                  <c:v>85.700011644324988</c:v>
                </c:pt>
                <c:pt idx="44">
                  <c:v>85.902445683564537</c:v>
                </c:pt>
                <c:pt idx="45">
                  <c:v>86.603690634715818</c:v>
                </c:pt>
                <c:pt idx="46">
                  <c:v>87.080571231397514</c:v>
                </c:pt>
                <c:pt idx="47">
                  <c:v>87.485487818342634</c:v>
                </c:pt>
                <c:pt idx="48">
                  <c:v>87.858945021191587</c:v>
                </c:pt>
                <c:pt idx="49">
                  <c:v>88.425677731457242</c:v>
                </c:pt>
                <c:pt idx="50">
                  <c:v>88.388624186756886</c:v>
                </c:pt>
                <c:pt idx="51">
                  <c:v>89.011932019009961</c:v>
                </c:pt>
                <c:pt idx="52">
                  <c:v>88.957148736895192</c:v>
                </c:pt>
              </c:numCache>
            </c:numRef>
          </c:yVal>
          <c:smooth val="0"/>
          <c:extLst>
            <c:ext xmlns:c16="http://schemas.microsoft.com/office/drawing/2014/chart" uri="{C3380CC4-5D6E-409C-BE32-E72D297353CC}">
              <c16:uniqueId val="{00000001-9E34-4335-A430-A841E497858A}"/>
            </c:ext>
          </c:extLst>
        </c:ser>
        <c:dLbls>
          <c:showLegendKey val="0"/>
          <c:showVal val="0"/>
          <c:showCatName val="0"/>
          <c:showSerName val="0"/>
          <c:showPercent val="0"/>
          <c:showBubbleSize val="0"/>
        </c:dLbls>
        <c:axId val="141873152"/>
        <c:axId val="141875072"/>
      </c:scatterChart>
      <c:valAx>
        <c:axId val="1418731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875072"/>
        <c:crosses val="autoZero"/>
        <c:crossBetween val="midCat"/>
      </c:valAx>
      <c:valAx>
        <c:axId val="1418750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873152"/>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anaerob'!$F$1127:$F$1167</c:f>
              <c:numCache>
                <c:formatCode>0</c:formatCode>
                <c:ptCount val="41"/>
                <c:pt idx="0">
                  <c:v>1</c:v>
                </c:pt>
                <c:pt idx="1">
                  <c:v>7.9888888888890506</c:v>
                </c:pt>
                <c:pt idx="2">
                  <c:v>14.921527777776646</c:v>
                </c:pt>
                <c:pt idx="3">
                  <c:v>30.202083333329938</c:v>
                </c:pt>
                <c:pt idx="4">
                  <c:v>38.035416666665697</c:v>
                </c:pt>
                <c:pt idx="5">
                  <c:v>57.165277777778101</c:v>
                </c:pt>
                <c:pt idx="6">
                  <c:v>76.893749999995634</c:v>
                </c:pt>
                <c:pt idx="7">
                  <c:v>90.995833333334303</c:v>
                </c:pt>
                <c:pt idx="8">
                  <c:v>110.03055555555329</c:v>
                </c:pt>
                <c:pt idx="9">
                  <c:v>124.06805555555184</c:v>
                </c:pt>
                <c:pt idx="10">
                  <c:v>137.94513888888469</c:v>
                </c:pt>
                <c:pt idx="11">
                  <c:v>152.0361111111124</c:v>
                </c:pt>
                <c:pt idx="12">
                  <c:v>165.98958333332848</c:v>
                </c:pt>
                <c:pt idx="13">
                  <c:v>179.93819444443943</c:v>
                </c:pt>
                <c:pt idx="14">
                  <c:v>193.92013888888323</c:v>
                </c:pt>
                <c:pt idx="15">
                  <c:v>207.91597222221753</c:v>
                </c:pt>
                <c:pt idx="16">
                  <c:v>221.9909722222219</c:v>
                </c:pt>
                <c:pt idx="17">
                  <c:v>235.92361111110949</c:v>
                </c:pt>
                <c:pt idx="18">
                  <c:v>277.99166666666133</c:v>
                </c:pt>
                <c:pt idx="19">
                  <c:v>306.07361111111095</c:v>
                </c:pt>
                <c:pt idx="20">
                  <c:v>320.0444444444438</c:v>
                </c:pt>
                <c:pt idx="21">
                  <c:v>404.99652777777374</c:v>
                </c:pt>
                <c:pt idx="22">
                  <c:v>477.99722222222044</c:v>
                </c:pt>
                <c:pt idx="23">
                  <c:v>624.06041666666715</c:v>
                </c:pt>
                <c:pt idx="24">
                  <c:v>651.05069444444234</c:v>
                </c:pt>
                <c:pt idx="25">
                  <c:v>726.9909722222219</c:v>
                </c:pt>
                <c:pt idx="26">
                  <c:v>775.96527777777374</c:v>
                </c:pt>
                <c:pt idx="27">
                  <c:v>812.04722222222335</c:v>
                </c:pt>
                <c:pt idx="28">
                  <c:v>865.9729166666657</c:v>
                </c:pt>
                <c:pt idx="29">
                  <c:v>916.89097222222335</c:v>
                </c:pt>
                <c:pt idx="30">
                  <c:v>970.93819444443943</c:v>
                </c:pt>
                <c:pt idx="31">
                  <c:v>1059.0124999999971</c:v>
                </c:pt>
                <c:pt idx="32">
                  <c:v>1133.0756944444438</c:v>
                </c:pt>
                <c:pt idx="33">
                  <c:v>1202.0340277777723</c:v>
                </c:pt>
                <c:pt idx="34">
                  <c:v>1247.1312499999985</c:v>
                </c:pt>
                <c:pt idx="35">
                  <c:v>1274.1013888888847</c:v>
                </c:pt>
                <c:pt idx="36">
                  <c:v>1308.159722222219</c:v>
                </c:pt>
                <c:pt idx="37">
                  <c:v>2395.1409722222234</c:v>
                </c:pt>
                <c:pt idx="38">
                  <c:v>2493.1423611111095</c:v>
                </c:pt>
                <c:pt idx="39">
                  <c:v>2597.0263888888876</c:v>
                </c:pt>
                <c:pt idx="40">
                  <c:v>2728.9812499999971</c:v>
                </c:pt>
              </c:numCache>
            </c:numRef>
          </c:xVal>
          <c:yVal>
            <c:numRef>
              <c:f>'samples without priming anaerob'!$Y$1127:$Y$1167</c:f>
              <c:numCache>
                <c:formatCode>0.0</c:formatCode>
                <c:ptCount val="41"/>
                <c:pt idx="0">
                  <c:v>1.750507634360569E-3</c:v>
                </c:pt>
                <c:pt idx="1">
                  <c:v>1.8745420252617745E-3</c:v>
                </c:pt>
                <c:pt idx="2">
                  <c:v>1.6346827748845516E-3</c:v>
                </c:pt>
                <c:pt idx="3">
                  <c:v>1.4144707661177122E-3</c:v>
                </c:pt>
                <c:pt idx="4">
                  <c:v>1.5658766807911939E-3</c:v>
                </c:pt>
                <c:pt idx="5">
                  <c:v>2.6107078608144678E-3</c:v>
                </c:pt>
                <c:pt idx="6">
                  <c:v>4.4094522636976743E-3</c:v>
                </c:pt>
                <c:pt idx="7">
                  <c:v>2.7627825899543272E-3</c:v>
                </c:pt>
                <c:pt idx="8">
                  <c:v>3.5582936398254198E-3</c:v>
                </c:pt>
                <c:pt idx="9">
                  <c:v>4.629641212942231E-3</c:v>
                </c:pt>
                <c:pt idx="10">
                  <c:v>3.3701531319488285E-3</c:v>
                </c:pt>
                <c:pt idx="11">
                  <c:v>3.5430507190153809E-3</c:v>
                </c:pt>
                <c:pt idx="12">
                  <c:v>3.2021639165232749E-3</c:v>
                </c:pt>
                <c:pt idx="13">
                  <c:v>2.875838446540057E-3</c:v>
                </c:pt>
                <c:pt idx="14">
                  <c:v>4.1602477642553592E-3</c:v>
                </c:pt>
                <c:pt idx="15">
                  <c:v>3.3770997852631047E-3</c:v>
                </c:pt>
                <c:pt idx="16">
                  <c:v>4.4716813932666232E-3</c:v>
                </c:pt>
                <c:pt idx="17">
                  <c:v>4.3125163442858097E-3</c:v>
                </c:pt>
                <c:pt idx="18">
                  <c:v>4.4180136635469901E-3</c:v>
                </c:pt>
                <c:pt idx="19">
                  <c:v>4.4253811009902265E-3</c:v>
                </c:pt>
                <c:pt idx="20">
                  <c:v>4.5012429256411149E-3</c:v>
                </c:pt>
                <c:pt idx="21">
                  <c:v>2.7754481334794196E-3</c:v>
                </c:pt>
                <c:pt idx="22">
                  <c:v>2.7404528888986543E-3</c:v>
                </c:pt>
                <c:pt idx="23">
                  <c:v>3.7348008870650004E-3</c:v>
                </c:pt>
                <c:pt idx="24">
                  <c:v>4.933485517802854E-3</c:v>
                </c:pt>
                <c:pt idx="25">
                  <c:v>6.6811509053869393E-3</c:v>
                </c:pt>
                <c:pt idx="26">
                  <c:v>5.3476323938285485E-3</c:v>
                </c:pt>
                <c:pt idx="27">
                  <c:v>5.2785597306824307E-3</c:v>
                </c:pt>
                <c:pt idx="28">
                  <c:v>1.1215396650118094E-2</c:v>
                </c:pt>
                <c:pt idx="29">
                  <c:v>2.1244525323863526E-2</c:v>
                </c:pt>
                <c:pt idx="30">
                  <c:v>4.4645058196030617E-2</c:v>
                </c:pt>
                <c:pt idx="31">
                  <c:v>0.10287832753114241</c:v>
                </c:pt>
                <c:pt idx="32">
                  <c:v>0.20056780355525122</c:v>
                </c:pt>
                <c:pt idx="33">
                  <c:v>0.36759606672118861</c:v>
                </c:pt>
                <c:pt idx="34">
                  <c:v>0.50105254093303286</c:v>
                </c:pt>
                <c:pt idx="35">
                  <c:v>0.58610184954695133</c:v>
                </c:pt>
                <c:pt idx="36">
                  <c:v>0.58610184954695133</c:v>
                </c:pt>
                <c:pt idx="37">
                  <c:v>25.912477675959934</c:v>
                </c:pt>
                <c:pt idx="38">
                  <c:v>22.216714686637054</c:v>
                </c:pt>
                <c:pt idx="39">
                  <c:v>27.925975365222129</c:v>
                </c:pt>
                <c:pt idx="40">
                  <c:v>27.523274728197599</c:v>
                </c:pt>
              </c:numCache>
            </c:numRef>
          </c:yVal>
          <c:smooth val="0"/>
          <c:extLst>
            <c:ext xmlns:c16="http://schemas.microsoft.com/office/drawing/2014/chart" uri="{C3380CC4-5D6E-409C-BE32-E72D297353CC}">
              <c16:uniqueId val="{00000000-16DA-4270-903D-6D843BC32E6A}"/>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anaerob'!$F$1127:$F$1167</c:f>
              <c:numCache>
                <c:formatCode>0</c:formatCode>
                <c:ptCount val="41"/>
                <c:pt idx="0">
                  <c:v>1</c:v>
                </c:pt>
                <c:pt idx="1">
                  <c:v>7.9888888888890506</c:v>
                </c:pt>
                <c:pt idx="2">
                  <c:v>14.921527777776646</c:v>
                </c:pt>
                <c:pt idx="3">
                  <c:v>30.202083333329938</c:v>
                </c:pt>
                <c:pt idx="4">
                  <c:v>38.035416666665697</c:v>
                </c:pt>
                <c:pt idx="5">
                  <c:v>57.165277777778101</c:v>
                </c:pt>
                <c:pt idx="6">
                  <c:v>76.893749999995634</c:v>
                </c:pt>
                <c:pt idx="7">
                  <c:v>90.995833333334303</c:v>
                </c:pt>
                <c:pt idx="8">
                  <c:v>110.03055555555329</c:v>
                </c:pt>
                <c:pt idx="9">
                  <c:v>124.06805555555184</c:v>
                </c:pt>
                <c:pt idx="10">
                  <c:v>137.94513888888469</c:v>
                </c:pt>
                <c:pt idx="11">
                  <c:v>152.0361111111124</c:v>
                </c:pt>
                <c:pt idx="12">
                  <c:v>165.98958333332848</c:v>
                </c:pt>
                <c:pt idx="13">
                  <c:v>179.93819444443943</c:v>
                </c:pt>
                <c:pt idx="14">
                  <c:v>193.92013888888323</c:v>
                </c:pt>
                <c:pt idx="15">
                  <c:v>207.91597222221753</c:v>
                </c:pt>
                <c:pt idx="16">
                  <c:v>221.9909722222219</c:v>
                </c:pt>
                <c:pt idx="17">
                  <c:v>235.92361111110949</c:v>
                </c:pt>
                <c:pt idx="18">
                  <c:v>277.99166666666133</c:v>
                </c:pt>
                <c:pt idx="19">
                  <c:v>306.07361111111095</c:v>
                </c:pt>
                <c:pt idx="20">
                  <c:v>320.0444444444438</c:v>
                </c:pt>
                <c:pt idx="21">
                  <c:v>404.99652777777374</c:v>
                </c:pt>
                <c:pt idx="22">
                  <c:v>477.99722222222044</c:v>
                </c:pt>
                <c:pt idx="23">
                  <c:v>624.06041666666715</c:v>
                </c:pt>
                <c:pt idx="24">
                  <c:v>651.05069444444234</c:v>
                </c:pt>
                <c:pt idx="25">
                  <c:v>726.9909722222219</c:v>
                </c:pt>
                <c:pt idx="26">
                  <c:v>775.96527777777374</c:v>
                </c:pt>
                <c:pt idx="27">
                  <c:v>812.04722222222335</c:v>
                </c:pt>
                <c:pt idx="28">
                  <c:v>865.9729166666657</c:v>
                </c:pt>
                <c:pt idx="29">
                  <c:v>916.89097222222335</c:v>
                </c:pt>
                <c:pt idx="30">
                  <c:v>970.93819444443943</c:v>
                </c:pt>
                <c:pt idx="31">
                  <c:v>1059.0124999999971</c:v>
                </c:pt>
                <c:pt idx="32">
                  <c:v>1133.0756944444438</c:v>
                </c:pt>
                <c:pt idx="33">
                  <c:v>1202.0340277777723</c:v>
                </c:pt>
                <c:pt idx="34">
                  <c:v>1247.1312499999985</c:v>
                </c:pt>
                <c:pt idx="35">
                  <c:v>1274.1013888888847</c:v>
                </c:pt>
                <c:pt idx="36">
                  <c:v>1308.159722222219</c:v>
                </c:pt>
                <c:pt idx="37">
                  <c:v>2395.1409722222234</c:v>
                </c:pt>
                <c:pt idx="38">
                  <c:v>2493.1423611111095</c:v>
                </c:pt>
                <c:pt idx="39">
                  <c:v>2597.0263888888876</c:v>
                </c:pt>
                <c:pt idx="40">
                  <c:v>2728.9812499999971</c:v>
                </c:pt>
              </c:numCache>
            </c:numRef>
          </c:xVal>
          <c:yVal>
            <c:numRef>
              <c:f>'samples without priming anaerob'!$AI$1127:$AI$1167</c:f>
              <c:numCache>
                <c:formatCode>0.0</c:formatCode>
                <c:ptCount val="41"/>
                <c:pt idx="0">
                  <c:v>2.9167118727186185</c:v>
                </c:pt>
                <c:pt idx="1">
                  <c:v>4.1057515100701849</c:v>
                </c:pt>
                <c:pt idx="2">
                  <c:v>8.1149349860354434</c:v>
                </c:pt>
                <c:pt idx="3">
                  <c:v>22.452679016164893</c:v>
                </c:pt>
                <c:pt idx="4">
                  <c:v>28.653181773366342</c:v>
                </c:pt>
                <c:pt idx="5">
                  <c:v>34.266568922302241</c:v>
                </c:pt>
                <c:pt idx="6">
                  <c:v>42.144986262570455</c:v>
                </c:pt>
                <c:pt idx="7">
                  <c:v>51.407594865762661</c:v>
                </c:pt>
                <c:pt idx="8">
                  <c:v>58.325955566940841</c:v>
                </c:pt>
                <c:pt idx="9">
                  <c:v>58.491976873724944</c:v>
                </c:pt>
                <c:pt idx="10">
                  <c:v>66.397829621383494</c:v>
                </c:pt>
                <c:pt idx="11">
                  <c:v>66.20234328717163</c:v>
                </c:pt>
                <c:pt idx="12">
                  <c:v>70.731566192562724</c:v>
                </c:pt>
                <c:pt idx="13">
                  <c:v>73.429067359191592</c:v>
                </c:pt>
                <c:pt idx="14">
                  <c:v>73.88617595155165</c:v>
                </c:pt>
                <c:pt idx="15">
                  <c:v>72.682859807556497</c:v>
                </c:pt>
                <c:pt idx="16">
                  <c:v>73.452048315121544</c:v>
                </c:pt>
                <c:pt idx="17">
                  <c:v>71.215863745015199</c:v>
                </c:pt>
                <c:pt idx="18">
                  <c:v>74.330578250782722</c:v>
                </c:pt>
                <c:pt idx="19">
                  <c:v>69.55556628390336</c:v>
                </c:pt>
                <c:pt idx="20">
                  <c:v>74.170760701283996</c:v>
                </c:pt>
                <c:pt idx="21">
                  <c:v>78.73141961044098</c:v>
                </c:pt>
                <c:pt idx="22">
                  <c:v>83.364624854867188</c:v>
                </c:pt>
                <c:pt idx="23">
                  <c:v>78.048758225538919</c:v>
                </c:pt>
                <c:pt idx="24">
                  <c:v>87.822423545447393</c:v>
                </c:pt>
                <c:pt idx="25">
                  <c:v>82.174803240345284</c:v>
                </c:pt>
                <c:pt idx="26">
                  <c:v>66.014568099431642</c:v>
                </c:pt>
                <c:pt idx="27">
                  <c:v>62.094721067059417</c:v>
                </c:pt>
                <c:pt idx="28">
                  <c:v>65.847308244713702</c:v>
                </c:pt>
                <c:pt idx="29">
                  <c:v>66.590918570028776</c:v>
                </c:pt>
                <c:pt idx="30">
                  <c:v>78.226967958685194</c:v>
                </c:pt>
                <c:pt idx="31">
                  <c:v>78.555976483888188</c:v>
                </c:pt>
                <c:pt idx="32">
                  <c:v>78.970650941338846</c:v>
                </c:pt>
                <c:pt idx="33">
                  <c:v>78.459540495288337</c:v>
                </c:pt>
                <c:pt idx="34">
                  <c:v>79.300964966915842</c:v>
                </c:pt>
                <c:pt idx="35">
                  <c:v>80.716056441882216</c:v>
                </c:pt>
                <c:pt idx="36">
                  <c:v>80.716056441882216</c:v>
                </c:pt>
                <c:pt idx="37">
                  <c:v>103.33633499944585</c:v>
                </c:pt>
                <c:pt idx="38">
                  <c:v>95.408332900779726</c:v>
                </c:pt>
                <c:pt idx="39">
                  <c:v>103.69061569680265</c:v>
                </c:pt>
                <c:pt idx="40">
                  <c:v>104.89877921274</c:v>
                </c:pt>
              </c:numCache>
            </c:numRef>
          </c:yVal>
          <c:smooth val="0"/>
          <c:extLst>
            <c:ext xmlns:c16="http://schemas.microsoft.com/office/drawing/2014/chart" uri="{C3380CC4-5D6E-409C-BE32-E72D297353CC}">
              <c16:uniqueId val="{00000001-16DA-4270-903D-6D843BC32E6A}"/>
            </c:ext>
          </c:extLst>
        </c:ser>
        <c:dLbls>
          <c:showLegendKey val="0"/>
          <c:showVal val="0"/>
          <c:showCatName val="0"/>
          <c:showSerName val="0"/>
          <c:showPercent val="0"/>
          <c:showBubbleSize val="0"/>
        </c:dLbls>
        <c:axId val="141918208"/>
        <c:axId val="141920896"/>
      </c:scatterChart>
      <c:valAx>
        <c:axId val="141918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920896"/>
        <c:crosses val="autoZero"/>
        <c:crossBetween val="midCat"/>
      </c:valAx>
      <c:valAx>
        <c:axId val="1419208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91820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anaerob'!$F$1304:$F$1342</c:f>
              <c:numCache>
                <c:formatCode>0</c:formatCode>
                <c:ptCount val="39"/>
                <c:pt idx="0">
                  <c:v>1</c:v>
                </c:pt>
                <c:pt idx="1">
                  <c:v>7.9875000000029104</c:v>
                </c:pt>
                <c:pt idx="2">
                  <c:v>14.843055555560568</c:v>
                </c:pt>
                <c:pt idx="3">
                  <c:v>30.12361111111386</c:v>
                </c:pt>
                <c:pt idx="4">
                  <c:v>37.957638888889051</c:v>
                </c:pt>
                <c:pt idx="5">
                  <c:v>57.861805555556202</c:v>
                </c:pt>
                <c:pt idx="6">
                  <c:v>76.804166666668607</c:v>
                </c:pt>
                <c:pt idx="7">
                  <c:v>90.907638888893416</c:v>
                </c:pt>
                <c:pt idx="8">
                  <c:v>109.94305555555911</c:v>
                </c:pt>
                <c:pt idx="9">
                  <c:v>123.99305555555475</c:v>
                </c:pt>
                <c:pt idx="10">
                  <c:v>137.85347222222481</c:v>
                </c:pt>
                <c:pt idx="11">
                  <c:v>151.94722222222481</c:v>
                </c:pt>
                <c:pt idx="12">
                  <c:v>165.9013888888876</c:v>
                </c:pt>
                <c:pt idx="13">
                  <c:v>179.84652777777956</c:v>
                </c:pt>
                <c:pt idx="14">
                  <c:v>193.8305555555562</c:v>
                </c:pt>
                <c:pt idx="15">
                  <c:v>207.82638888889051</c:v>
                </c:pt>
                <c:pt idx="16">
                  <c:v>221.90277777778101</c:v>
                </c:pt>
                <c:pt idx="17">
                  <c:v>235.83402777778247</c:v>
                </c:pt>
                <c:pt idx="18">
                  <c:v>277.90555555556057</c:v>
                </c:pt>
                <c:pt idx="19">
                  <c:v>305.97013888889342</c:v>
                </c:pt>
                <c:pt idx="20">
                  <c:v>319.95625000000291</c:v>
                </c:pt>
                <c:pt idx="21">
                  <c:v>404.9375</c:v>
                </c:pt>
                <c:pt idx="22">
                  <c:v>477.90347222222772</c:v>
                </c:pt>
                <c:pt idx="23">
                  <c:v>623.96597222222772</c:v>
                </c:pt>
                <c:pt idx="24">
                  <c:v>650.9555555555562</c:v>
                </c:pt>
                <c:pt idx="25">
                  <c:v>726.89652777778247</c:v>
                </c:pt>
                <c:pt idx="26">
                  <c:v>775.87291666666715</c:v>
                </c:pt>
                <c:pt idx="27">
                  <c:v>811.95138888889051</c:v>
                </c:pt>
                <c:pt idx="28">
                  <c:v>865.87777777777956</c:v>
                </c:pt>
                <c:pt idx="29">
                  <c:v>916.7993055555562</c:v>
                </c:pt>
                <c:pt idx="30">
                  <c:v>970.84375</c:v>
                </c:pt>
                <c:pt idx="31">
                  <c:v>1058.9180555555577</c:v>
                </c:pt>
                <c:pt idx="32">
                  <c:v>1132.9805555555577</c:v>
                </c:pt>
                <c:pt idx="33">
                  <c:v>1201.9402777777796</c:v>
                </c:pt>
                <c:pt idx="34">
                  <c:v>1247.0381944444453</c:v>
                </c:pt>
                <c:pt idx="35">
                  <c:v>1274.0069444444453</c:v>
                </c:pt>
                <c:pt idx="36">
                  <c:v>1308.8562500000044</c:v>
                </c:pt>
                <c:pt idx="37">
                  <c:v>2395.8006944444496</c:v>
                </c:pt>
                <c:pt idx="38">
                  <c:v>2493.9895833333358</c:v>
                </c:pt>
              </c:numCache>
            </c:numRef>
          </c:xVal>
          <c:yVal>
            <c:numRef>
              <c:f>'samples without priming anaerob'!$Y$1304:$Y$1342</c:f>
              <c:numCache>
                <c:formatCode>0.0</c:formatCode>
                <c:ptCount val="39"/>
                <c:pt idx="0">
                  <c:v>9.9235236787686152E-4</c:v>
                </c:pt>
                <c:pt idx="1">
                  <c:v>8.5088334082755593E-4</c:v>
                </c:pt>
                <c:pt idx="2">
                  <c:v>1.7198726790330614E-3</c:v>
                </c:pt>
                <c:pt idx="3">
                  <c:v>1.2239980853346675E-3</c:v>
                </c:pt>
                <c:pt idx="4">
                  <c:v>1.539440519717658E-3</c:v>
                </c:pt>
                <c:pt idx="5">
                  <c:v>2.4611323388350134E-3</c:v>
                </c:pt>
                <c:pt idx="6">
                  <c:v>2.7709590813701779E-3</c:v>
                </c:pt>
                <c:pt idx="7">
                  <c:v>2.8144286224461479E-3</c:v>
                </c:pt>
                <c:pt idx="8">
                  <c:v>2.977920046828324E-3</c:v>
                </c:pt>
                <c:pt idx="9">
                  <c:v>2.6726375187121755E-3</c:v>
                </c:pt>
                <c:pt idx="10">
                  <c:v>2.4177418275097757E-3</c:v>
                </c:pt>
                <c:pt idx="11">
                  <c:v>3.5703069129968288E-3</c:v>
                </c:pt>
                <c:pt idx="12">
                  <c:v>2.2381856573910693E-3</c:v>
                </c:pt>
                <c:pt idx="13">
                  <c:v>3.2165801380461007E-3</c:v>
                </c:pt>
                <c:pt idx="14">
                  <c:v>3.6841626104756236E-3</c:v>
                </c:pt>
                <c:pt idx="15">
                  <c:v>2.7790845730604899E-3</c:v>
                </c:pt>
                <c:pt idx="16">
                  <c:v>4.0965084194191179E-3</c:v>
                </c:pt>
                <c:pt idx="17">
                  <c:v>3.8988018605007561E-3</c:v>
                </c:pt>
                <c:pt idx="18">
                  <c:v>2.7023268638792976E-3</c:v>
                </c:pt>
                <c:pt idx="19">
                  <c:v>3.5776353196150116E-3</c:v>
                </c:pt>
                <c:pt idx="20">
                  <c:v>4.4207697668297965E-3</c:v>
                </c:pt>
                <c:pt idx="21">
                  <c:v>1.6695323196857321E-3</c:v>
                </c:pt>
                <c:pt idx="22">
                  <c:v>1.6500178873029606E-3</c:v>
                </c:pt>
                <c:pt idx="23">
                  <c:v>2.1001057122872258E-3</c:v>
                </c:pt>
                <c:pt idx="24">
                  <c:v>2.9896202299773715E-3</c:v>
                </c:pt>
                <c:pt idx="25">
                  <c:v>3.966948109749931E-3</c:v>
                </c:pt>
                <c:pt idx="26">
                  <c:v>4.1122332915518485E-3</c:v>
                </c:pt>
                <c:pt idx="27">
                  <c:v>2.93524480042286E-3</c:v>
                </c:pt>
                <c:pt idx="28">
                  <c:v>2.2529607640012035E-3</c:v>
                </c:pt>
                <c:pt idx="29">
                  <c:v>2.0881809072541965E-3</c:v>
                </c:pt>
                <c:pt idx="30">
                  <c:v>2.0995010737932585E-3</c:v>
                </c:pt>
                <c:pt idx="31">
                  <c:v>2.863474968625399E-3</c:v>
                </c:pt>
                <c:pt idx="32">
                  <c:v>2.8754196567222757E-3</c:v>
                </c:pt>
                <c:pt idx="33">
                  <c:v>3.4817824582840705E-3</c:v>
                </c:pt>
                <c:pt idx="34">
                  <c:v>3.8239278459641772E-3</c:v>
                </c:pt>
                <c:pt idx="35">
                  <c:v>3.7608978974436732E-3</c:v>
                </c:pt>
                <c:pt idx="36">
                  <c:v>3.7608978974436732E-3</c:v>
                </c:pt>
                <c:pt idx="37">
                  <c:v>1.2026357653280027E-3</c:v>
                </c:pt>
                <c:pt idx="38">
                  <c:v>6.8803428941199354E-3</c:v>
                </c:pt>
              </c:numCache>
            </c:numRef>
          </c:yVal>
          <c:smooth val="0"/>
          <c:extLst>
            <c:ext xmlns:c16="http://schemas.microsoft.com/office/drawing/2014/chart" uri="{C3380CC4-5D6E-409C-BE32-E72D297353CC}">
              <c16:uniqueId val="{00000000-1EF5-4CCC-9DE6-A632FF889885}"/>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anaerob'!$F$1304:$F$1344</c:f>
              <c:numCache>
                <c:formatCode>0</c:formatCode>
                <c:ptCount val="41"/>
                <c:pt idx="0">
                  <c:v>1</c:v>
                </c:pt>
                <c:pt idx="1">
                  <c:v>7.9875000000029104</c:v>
                </c:pt>
                <c:pt idx="2">
                  <c:v>14.843055555560568</c:v>
                </c:pt>
                <c:pt idx="3">
                  <c:v>30.12361111111386</c:v>
                </c:pt>
                <c:pt idx="4">
                  <c:v>37.957638888889051</c:v>
                </c:pt>
                <c:pt idx="5">
                  <c:v>57.861805555556202</c:v>
                </c:pt>
                <c:pt idx="6">
                  <c:v>76.804166666668607</c:v>
                </c:pt>
                <c:pt idx="7">
                  <c:v>90.907638888893416</c:v>
                </c:pt>
                <c:pt idx="8">
                  <c:v>109.94305555555911</c:v>
                </c:pt>
                <c:pt idx="9">
                  <c:v>123.99305555555475</c:v>
                </c:pt>
                <c:pt idx="10">
                  <c:v>137.85347222222481</c:v>
                </c:pt>
                <c:pt idx="11">
                  <c:v>151.94722222222481</c:v>
                </c:pt>
                <c:pt idx="12">
                  <c:v>165.9013888888876</c:v>
                </c:pt>
                <c:pt idx="13">
                  <c:v>179.84652777777956</c:v>
                </c:pt>
                <c:pt idx="14">
                  <c:v>193.8305555555562</c:v>
                </c:pt>
                <c:pt idx="15">
                  <c:v>207.82638888889051</c:v>
                </c:pt>
                <c:pt idx="16">
                  <c:v>221.90277777778101</c:v>
                </c:pt>
                <c:pt idx="17">
                  <c:v>235.83402777778247</c:v>
                </c:pt>
                <c:pt idx="18">
                  <c:v>277.90555555556057</c:v>
                </c:pt>
                <c:pt idx="19">
                  <c:v>305.97013888889342</c:v>
                </c:pt>
                <c:pt idx="20">
                  <c:v>319.95625000000291</c:v>
                </c:pt>
                <c:pt idx="21">
                  <c:v>404.9375</c:v>
                </c:pt>
                <c:pt idx="22">
                  <c:v>477.90347222222772</c:v>
                </c:pt>
                <c:pt idx="23">
                  <c:v>623.96597222222772</c:v>
                </c:pt>
                <c:pt idx="24">
                  <c:v>650.9555555555562</c:v>
                </c:pt>
                <c:pt idx="25">
                  <c:v>726.89652777778247</c:v>
                </c:pt>
                <c:pt idx="26">
                  <c:v>775.87291666666715</c:v>
                </c:pt>
                <c:pt idx="27">
                  <c:v>811.95138888889051</c:v>
                </c:pt>
                <c:pt idx="28">
                  <c:v>865.87777777777956</c:v>
                </c:pt>
                <c:pt idx="29">
                  <c:v>916.7993055555562</c:v>
                </c:pt>
                <c:pt idx="30">
                  <c:v>970.84375</c:v>
                </c:pt>
                <c:pt idx="31">
                  <c:v>1058.9180555555577</c:v>
                </c:pt>
                <c:pt idx="32">
                  <c:v>1132.9805555555577</c:v>
                </c:pt>
                <c:pt idx="33">
                  <c:v>1201.9402777777796</c:v>
                </c:pt>
                <c:pt idx="34">
                  <c:v>1247.0381944444453</c:v>
                </c:pt>
                <c:pt idx="35">
                  <c:v>1274.0069444444453</c:v>
                </c:pt>
                <c:pt idx="36">
                  <c:v>1308.8562500000044</c:v>
                </c:pt>
                <c:pt idx="37">
                  <c:v>2395.8006944444496</c:v>
                </c:pt>
                <c:pt idx="38">
                  <c:v>2493.9895833333358</c:v>
                </c:pt>
                <c:pt idx="39">
                  <c:v>2596.9277777777825</c:v>
                </c:pt>
                <c:pt idx="40">
                  <c:v>2728.882638888892</c:v>
                </c:pt>
              </c:numCache>
            </c:numRef>
          </c:xVal>
          <c:yVal>
            <c:numRef>
              <c:f>'samples without priming anaerob'!$AI$1304:$AI$1344</c:f>
              <c:numCache>
                <c:formatCode>0.0</c:formatCode>
                <c:ptCount val="41"/>
                <c:pt idx="0">
                  <c:v>2.0237223712541494</c:v>
                </c:pt>
                <c:pt idx="1">
                  <c:v>2.3102384973243097</c:v>
                </c:pt>
                <c:pt idx="2">
                  <c:v>3.7027041489583943</c:v>
                </c:pt>
                <c:pt idx="3">
                  <c:v>5.515319693137819</c:v>
                </c:pt>
                <c:pt idx="4">
                  <c:v>6.1136574850746976</c:v>
                </c:pt>
                <c:pt idx="5">
                  <c:v>7.127255583740288</c:v>
                </c:pt>
                <c:pt idx="6">
                  <c:v>8.0273182644480041</c:v>
                </c:pt>
                <c:pt idx="7">
                  <c:v>8.7791450590661224</c:v>
                </c:pt>
                <c:pt idx="8">
                  <c:v>9.5489064367367718</c:v>
                </c:pt>
                <c:pt idx="9">
                  <c:v>9.3804710882521043</c:v>
                </c:pt>
                <c:pt idx="10">
                  <c:v>9.5898387884438527</c:v>
                </c:pt>
                <c:pt idx="11">
                  <c:v>9.7866827190862384</c:v>
                </c:pt>
                <c:pt idx="12">
                  <c:v>10.029699203292324</c:v>
                </c:pt>
                <c:pt idx="13">
                  <c:v>10.171614299527317</c:v>
                </c:pt>
                <c:pt idx="14">
                  <c:v>10.505063890934364</c:v>
                </c:pt>
                <c:pt idx="15">
                  <c:v>9.9956899937032269</c:v>
                </c:pt>
                <c:pt idx="16">
                  <c:v>10.527477896553105</c:v>
                </c:pt>
                <c:pt idx="17">
                  <c:v>10.096113849366258</c:v>
                </c:pt>
                <c:pt idx="18">
                  <c:v>11.080292295250349</c:v>
                </c:pt>
                <c:pt idx="19">
                  <c:v>11.558056032409539</c:v>
                </c:pt>
                <c:pt idx="20">
                  <c:v>11.800715411807561</c:v>
                </c:pt>
                <c:pt idx="21">
                  <c:v>11.380118713185915</c:v>
                </c:pt>
                <c:pt idx="22">
                  <c:v>12.989355704978546</c:v>
                </c:pt>
                <c:pt idx="23">
                  <c:v>12.369884290896383</c:v>
                </c:pt>
                <c:pt idx="24">
                  <c:v>12.957249717549253</c:v>
                </c:pt>
                <c:pt idx="25">
                  <c:v>12.588450449536353</c:v>
                </c:pt>
                <c:pt idx="26">
                  <c:v>12.719033429227185</c:v>
                </c:pt>
                <c:pt idx="27">
                  <c:v>12.519757616599348</c:v>
                </c:pt>
                <c:pt idx="28">
                  <c:v>12.779065808577036</c:v>
                </c:pt>
                <c:pt idx="29">
                  <c:v>9.7715514982856799</c:v>
                </c:pt>
                <c:pt idx="30">
                  <c:v>14.358507283187482</c:v>
                </c:pt>
                <c:pt idx="31">
                  <c:v>15.146054619790069</c:v>
                </c:pt>
                <c:pt idx="32">
                  <c:v>15.266312306530956</c:v>
                </c:pt>
                <c:pt idx="33">
                  <c:v>14.920932467272072</c:v>
                </c:pt>
                <c:pt idx="34">
                  <c:v>15.11405235563166</c:v>
                </c:pt>
                <c:pt idx="35">
                  <c:v>15.516940021762485</c:v>
                </c:pt>
                <c:pt idx="36">
                  <c:v>15.516940021762485</c:v>
                </c:pt>
                <c:pt idx="37">
                  <c:v>26.170885942748587</c:v>
                </c:pt>
                <c:pt idx="38">
                  <c:v>21.093937386049138</c:v>
                </c:pt>
                <c:pt idx="39">
                  <c:v>26.306447664799567</c:v>
                </c:pt>
                <c:pt idx="40">
                  <c:v>26.868535883108112</c:v>
                </c:pt>
              </c:numCache>
            </c:numRef>
          </c:yVal>
          <c:smooth val="0"/>
          <c:extLst>
            <c:ext xmlns:c16="http://schemas.microsoft.com/office/drawing/2014/chart" uri="{C3380CC4-5D6E-409C-BE32-E72D297353CC}">
              <c16:uniqueId val="{00000001-1EF5-4CCC-9DE6-A632FF889885}"/>
            </c:ext>
          </c:extLst>
        </c:ser>
        <c:dLbls>
          <c:showLegendKey val="0"/>
          <c:showVal val="0"/>
          <c:showCatName val="0"/>
          <c:showSerName val="0"/>
          <c:showPercent val="0"/>
          <c:showBubbleSize val="0"/>
        </c:dLbls>
        <c:axId val="141955072"/>
        <c:axId val="141957760"/>
      </c:scatterChart>
      <c:valAx>
        <c:axId val="1419550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957760"/>
        <c:crosses val="autoZero"/>
        <c:crossBetween val="midCat"/>
      </c:valAx>
      <c:valAx>
        <c:axId val="141957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955072"/>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anaerob'!$F$1355:$F$1395</c:f>
              <c:numCache>
                <c:formatCode>0</c:formatCode>
                <c:ptCount val="41"/>
                <c:pt idx="0">
                  <c:v>1</c:v>
                </c:pt>
                <c:pt idx="1">
                  <c:v>7.9875000000029104</c:v>
                </c:pt>
                <c:pt idx="2">
                  <c:v>14.843055555560568</c:v>
                </c:pt>
                <c:pt idx="3">
                  <c:v>30.12361111111386</c:v>
                </c:pt>
                <c:pt idx="4">
                  <c:v>37.957638888889051</c:v>
                </c:pt>
                <c:pt idx="5">
                  <c:v>57.861805555556202</c:v>
                </c:pt>
                <c:pt idx="6">
                  <c:v>76.804861111115315</c:v>
                </c:pt>
                <c:pt idx="7">
                  <c:v>90.909722222226264</c:v>
                </c:pt>
                <c:pt idx="8">
                  <c:v>109.94305555555911</c:v>
                </c:pt>
                <c:pt idx="9">
                  <c:v>123.99513888889487</c:v>
                </c:pt>
                <c:pt idx="10">
                  <c:v>137.85347222222481</c:v>
                </c:pt>
                <c:pt idx="11">
                  <c:v>151.94791666667152</c:v>
                </c:pt>
                <c:pt idx="12">
                  <c:v>165.90138888889487</c:v>
                </c:pt>
                <c:pt idx="13">
                  <c:v>179.84722222222626</c:v>
                </c:pt>
                <c:pt idx="14">
                  <c:v>193.8305555555562</c:v>
                </c:pt>
                <c:pt idx="15">
                  <c:v>207.82638888889051</c:v>
                </c:pt>
                <c:pt idx="16">
                  <c:v>221.90347222222772</c:v>
                </c:pt>
                <c:pt idx="17">
                  <c:v>235.83402777778247</c:v>
                </c:pt>
                <c:pt idx="18">
                  <c:v>277.90555555556057</c:v>
                </c:pt>
                <c:pt idx="19">
                  <c:v>305.85416666667152</c:v>
                </c:pt>
                <c:pt idx="20">
                  <c:v>319.95694444444962</c:v>
                </c:pt>
                <c:pt idx="21">
                  <c:v>404.9375</c:v>
                </c:pt>
                <c:pt idx="22">
                  <c:v>477.90347222222772</c:v>
                </c:pt>
                <c:pt idx="23">
                  <c:v>623.96597222222772</c:v>
                </c:pt>
                <c:pt idx="24">
                  <c:v>650.95486111111677</c:v>
                </c:pt>
                <c:pt idx="25">
                  <c:v>726.89652777778247</c:v>
                </c:pt>
                <c:pt idx="26">
                  <c:v>775.87291666666715</c:v>
                </c:pt>
                <c:pt idx="27">
                  <c:v>811.95138888889051</c:v>
                </c:pt>
                <c:pt idx="28">
                  <c:v>865.87777777777956</c:v>
                </c:pt>
                <c:pt idx="29">
                  <c:v>916.80000000000291</c:v>
                </c:pt>
                <c:pt idx="30">
                  <c:v>970.84375</c:v>
                </c:pt>
                <c:pt idx="31">
                  <c:v>1058.9180555555577</c:v>
                </c:pt>
                <c:pt idx="32">
                  <c:v>1132.9812500000044</c:v>
                </c:pt>
                <c:pt idx="33">
                  <c:v>1201.9402777777796</c:v>
                </c:pt>
                <c:pt idx="34">
                  <c:v>1247.038888888892</c:v>
                </c:pt>
                <c:pt idx="35">
                  <c:v>1274.0069444444453</c:v>
                </c:pt>
                <c:pt idx="36">
                  <c:v>1308.8562500000044</c:v>
                </c:pt>
                <c:pt idx="37">
                  <c:v>2395.8020833333358</c:v>
                </c:pt>
                <c:pt idx="38">
                  <c:v>2493.9888888888891</c:v>
                </c:pt>
                <c:pt idx="39">
                  <c:v>2596.9298611111153</c:v>
                </c:pt>
                <c:pt idx="40">
                  <c:v>2728.8833333333387</c:v>
                </c:pt>
              </c:numCache>
            </c:numRef>
          </c:xVal>
          <c:yVal>
            <c:numRef>
              <c:f>'samples without priming anaerob'!$Y$1355:$Y$1395</c:f>
              <c:numCache>
                <c:formatCode>0.0</c:formatCode>
                <c:ptCount val="41"/>
                <c:pt idx="0">
                  <c:v>8.5487819964729251E-4</c:v>
                </c:pt>
                <c:pt idx="1">
                  <c:v>1.0590499959822438E-3</c:v>
                </c:pt>
                <c:pt idx="2">
                  <c:v>1.6365423405437132E-3</c:v>
                </c:pt>
                <c:pt idx="3">
                  <c:v>1.5902574829753349E-3</c:v>
                </c:pt>
                <c:pt idx="4">
                  <c:v>1.5145768110108888E-3</c:v>
                </c:pt>
                <c:pt idx="5">
                  <c:v>2.2545104374366251E-3</c:v>
                </c:pt>
                <c:pt idx="6">
                  <c:v>3.8593979795543856E-3</c:v>
                </c:pt>
                <c:pt idx="7">
                  <c:v>2.8193141355847186E-3</c:v>
                </c:pt>
                <c:pt idx="8">
                  <c:v>3.8870138313266867E-3</c:v>
                </c:pt>
                <c:pt idx="9">
                  <c:v>4.3730142497212625E-3</c:v>
                </c:pt>
                <c:pt idx="10">
                  <c:v>3.4568373480134695E-3</c:v>
                </c:pt>
                <c:pt idx="11">
                  <c:v>4.2194585018045993E-3</c:v>
                </c:pt>
                <c:pt idx="12">
                  <c:v>4.3691780302310603E-3</c:v>
                </c:pt>
                <c:pt idx="13">
                  <c:v>4.4859573420780148E-3</c:v>
                </c:pt>
                <c:pt idx="14">
                  <c:v>5.0187265414673296E-3</c:v>
                </c:pt>
                <c:pt idx="15">
                  <c:v>4.3814624662104045E-3</c:v>
                </c:pt>
                <c:pt idx="16">
                  <c:v>5.9272780002764943E-3</c:v>
                </c:pt>
                <c:pt idx="17">
                  <c:v>5.7597563578266368E-3</c:v>
                </c:pt>
                <c:pt idx="18">
                  <c:v>7.2763481486457973E-3</c:v>
                </c:pt>
                <c:pt idx="19">
                  <c:v>5.301950950687145E-3</c:v>
                </c:pt>
                <c:pt idx="20">
                  <c:v>6.3799331746541609E-3</c:v>
                </c:pt>
                <c:pt idx="21">
                  <c:v>3.9493102560264537E-3</c:v>
                </c:pt>
                <c:pt idx="22">
                  <c:v>3.9689381216381422E-3</c:v>
                </c:pt>
                <c:pt idx="23">
                  <c:v>5.113879384737406E-3</c:v>
                </c:pt>
                <c:pt idx="24">
                  <c:v>5.2815972183237244E-3</c:v>
                </c:pt>
                <c:pt idx="25">
                  <c:v>6.7495094714334061E-3</c:v>
                </c:pt>
                <c:pt idx="26">
                  <c:v>6.5662816148780064E-3</c:v>
                </c:pt>
                <c:pt idx="27">
                  <c:v>6.4393787739011653E-3</c:v>
                </c:pt>
                <c:pt idx="28">
                  <c:v>4.8719735364100023E-3</c:v>
                </c:pt>
                <c:pt idx="29">
                  <c:v>5.2635662330289285E-3</c:v>
                </c:pt>
                <c:pt idx="30">
                  <c:v>5.5853172019312818E-3</c:v>
                </c:pt>
                <c:pt idx="31">
                  <c:v>7.3387794524534056E-3</c:v>
                </c:pt>
                <c:pt idx="32">
                  <c:v>6.9070412567439655E-3</c:v>
                </c:pt>
                <c:pt idx="33">
                  <c:v>7.3991892036501432E-3</c:v>
                </c:pt>
                <c:pt idx="34">
                  <c:v>8.1215696222943362E-3</c:v>
                </c:pt>
                <c:pt idx="35">
                  <c:v>8.0325741483519529E-3</c:v>
                </c:pt>
                <c:pt idx="36">
                  <c:v>8.0325741483519529E-3</c:v>
                </c:pt>
                <c:pt idx="37">
                  <c:v>6.3938326236251911E-2</c:v>
                </c:pt>
                <c:pt idx="38">
                  <c:v>8.0835529232089587E-2</c:v>
                </c:pt>
                <c:pt idx="39">
                  <c:v>0.1219096163920337</c:v>
                </c:pt>
                <c:pt idx="40">
                  <c:v>0.13303566260140218</c:v>
                </c:pt>
              </c:numCache>
            </c:numRef>
          </c:yVal>
          <c:smooth val="0"/>
          <c:extLst>
            <c:ext xmlns:c16="http://schemas.microsoft.com/office/drawing/2014/chart" uri="{C3380CC4-5D6E-409C-BE32-E72D297353CC}">
              <c16:uniqueId val="{00000000-E539-4982-820C-2C22D71E4ED7}"/>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anaerob'!$F$1355:$F$1395</c:f>
              <c:numCache>
                <c:formatCode>0</c:formatCode>
                <c:ptCount val="41"/>
                <c:pt idx="0">
                  <c:v>1</c:v>
                </c:pt>
                <c:pt idx="1">
                  <c:v>7.9875000000029104</c:v>
                </c:pt>
                <c:pt idx="2">
                  <c:v>14.843055555560568</c:v>
                </c:pt>
                <c:pt idx="3">
                  <c:v>30.12361111111386</c:v>
                </c:pt>
                <c:pt idx="4">
                  <c:v>37.957638888889051</c:v>
                </c:pt>
                <c:pt idx="5">
                  <c:v>57.861805555556202</c:v>
                </c:pt>
                <c:pt idx="6">
                  <c:v>76.804861111115315</c:v>
                </c:pt>
                <c:pt idx="7">
                  <c:v>90.909722222226264</c:v>
                </c:pt>
                <c:pt idx="8">
                  <c:v>109.94305555555911</c:v>
                </c:pt>
                <c:pt idx="9">
                  <c:v>123.99513888889487</c:v>
                </c:pt>
                <c:pt idx="10">
                  <c:v>137.85347222222481</c:v>
                </c:pt>
                <c:pt idx="11">
                  <c:v>151.94791666667152</c:v>
                </c:pt>
                <c:pt idx="12">
                  <c:v>165.90138888889487</c:v>
                </c:pt>
                <c:pt idx="13">
                  <c:v>179.84722222222626</c:v>
                </c:pt>
                <c:pt idx="14">
                  <c:v>193.8305555555562</c:v>
                </c:pt>
                <c:pt idx="15">
                  <c:v>207.82638888889051</c:v>
                </c:pt>
                <c:pt idx="16">
                  <c:v>221.90347222222772</c:v>
                </c:pt>
                <c:pt idx="17">
                  <c:v>235.83402777778247</c:v>
                </c:pt>
                <c:pt idx="18">
                  <c:v>277.90555555556057</c:v>
                </c:pt>
                <c:pt idx="19">
                  <c:v>305.85416666667152</c:v>
                </c:pt>
                <c:pt idx="20">
                  <c:v>319.95694444444962</c:v>
                </c:pt>
                <c:pt idx="21">
                  <c:v>404.9375</c:v>
                </c:pt>
                <c:pt idx="22">
                  <c:v>477.90347222222772</c:v>
                </c:pt>
                <c:pt idx="23">
                  <c:v>623.96597222222772</c:v>
                </c:pt>
                <c:pt idx="24">
                  <c:v>650.95486111111677</c:v>
                </c:pt>
                <c:pt idx="25">
                  <c:v>726.89652777778247</c:v>
                </c:pt>
                <c:pt idx="26">
                  <c:v>775.87291666666715</c:v>
                </c:pt>
                <c:pt idx="27">
                  <c:v>811.95138888889051</c:v>
                </c:pt>
                <c:pt idx="28">
                  <c:v>865.87777777777956</c:v>
                </c:pt>
                <c:pt idx="29">
                  <c:v>916.80000000000291</c:v>
                </c:pt>
                <c:pt idx="30">
                  <c:v>970.84375</c:v>
                </c:pt>
                <c:pt idx="31">
                  <c:v>1058.9180555555577</c:v>
                </c:pt>
                <c:pt idx="32">
                  <c:v>1132.9812500000044</c:v>
                </c:pt>
                <c:pt idx="33">
                  <c:v>1201.9402777777796</c:v>
                </c:pt>
                <c:pt idx="34">
                  <c:v>1247.038888888892</c:v>
                </c:pt>
                <c:pt idx="35">
                  <c:v>1274.0069444444453</c:v>
                </c:pt>
                <c:pt idx="36">
                  <c:v>1308.8562500000044</c:v>
                </c:pt>
                <c:pt idx="37">
                  <c:v>2395.8020833333358</c:v>
                </c:pt>
                <c:pt idx="38">
                  <c:v>2493.9888888888891</c:v>
                </c:pt>
                <c:pt idx="39">
                  <c:v>2596.9298611111153</c:v>
                </c:pt>
                <c:pt idx="40">
                  <c:v>2728.8833333333387</c:v>
                </c:pt>
              </c:numCache>
            </c:numRef>
          </c:xVal>
          <c:yVal>
            <c:numRef>
              <c:f>'samples without priming anaerob'!$AI$1355:$AI$1395</c:f>
              <c:numCache>
                <c:formatCode>0.0</c:formatCode>
                <c:ptCount val="41"/>
                <c:pt idx="0">
                  <c:v>2.7644079770385224</c:v>
                </c:pt>
                <c:pt idx="1">
                  <c:v>4.0345393838545567</c:v>
                </c:pt>
                <c:pt idx="2">
                  <c:v>5.6343729740089614</c:v>
                </c:pt>
                <c:pt idx="3">
                  <c:v>9.0964872646634856</c:v>
                </c:pt>
                <c:pt idx="4">
                  <c:v>9.7520146121278408</c:v>
                </c:pt>
                <c:pt idx="5">
                  <c:v>11.195463552764068</c:v>
                </c:pt>
                <c:pt idx="6">
                  <c:v>12.931796204717067</c:v>
                </c:pt>
                <c:pt idx="7">
                  <c:v>14.399942877968135</c:v>
                </c:pt>
                <c:pt idx="8">
                  <c:v>15.3640645362039</c:v>
                </c:pt>
                <c:pt idx="9">
                  <c:v>15.118849083028319</c:v>
                </c:pt>
                <c:pt idx="10">
                  <c:v>15.894810212982534</c:v>
                </c:pt>
                <c:pt idx="11">
                  <c:v>16.423333872898503</c:v>
                </c:pt>
                <c:pt idx="12">
                  <c:v>16.64738807776277</c:v>
                </c:pt>
                <c:pt idx="13">
                  <c:v>16.780910111543875</c:v>
                </c:pt>
                <c:pt idx="14">
                  <c:v>17.122854305158135</c:v>
                </c:pt>
                <c:pt idx="15">
                  <c:v>16.266202417839242</c:v>
                </c:pt>
                <c:pt idx="16">
                  <c:v>17.723665925687744</c:v>
                </c:pt>
                <c:pt idx="17">
                  <c:v>17.422063474591816</c:v>
                </c:pt>
                <c:pt idx="18">
                  <c:v>18.8224201442465</c:v>
                </c:pt>
                <c:pt idx="19">
                  <c:v>18.674865216727007</c:v>
                </c:pt>
                <c:pt idx="20">
                  <c:v>18.703029386887543</c:v>
                </c:pt>
                <c:pt idx="21">
                  <c:v>19.607335130446259</c:v>
                </c:pt>
                <c:pt idx="22">
                  <c:v>20.668421641749429</c:v>
                </c:pt>
                <c:pt idx="23">
                  <c:v>19.921157615956819</c:v>
                </c:pt>
                <c:pt idx="24">
                  <c:v>21.82306230644679</c:v>
                </c:pt>
                <c:pt idx="25">
                  <c:v>21.911125659830184</c:v>
                </c:pt>
                <c:pt idx="26">
                  <c:v>20.903582342896048</c:v>
                </c:pt>
                <c:pt idx="27">
                  <c:v>20.372777101356363</c:v>
                </c:pt>
                <c:pt idx="28">
                  <c:v>20.651267817218084</c:v>
                </c:pt>
                <c:pt idx="29">
                  <c:v>21.137483443236071</c:v>
                </c:pt>
                <c:pt idx="30">
                  <c:v>22.950496435779385</c:v>
                </c:pt>
                <c:pt idx="31">
                  <c:v>24.441677843215221</c:v>
                </c:pt>
                <c:pt idx="32">
                  <c:v>24.237835479370396</c:v>
                </c:pt>
                <c:pt idx="33">
                  <c:v>22.720835052001046</c:v>
                </c:pt>
                <c:pt idx="34">
                  <c:v>24.422004734854671</c:v>
                </c:pt>
                <c:pt idx="35">
                  <c:v>23.657036740648959</c:v>
                </c:pt>
                <c:pt idx="36">
                  <c:v>23.657036740648959</c:v>
                </c:pt>
                <c:pt idx="37">
                  <c:v>31.303644041983659</c:v>
                </c:pt>
                <c:pt idx="38">
                  <c:v>26.734126500406894</c:v>
                </c:pt>
                <c:pt idx="39">
                  <c:v>31.382463462789985</c:v>
                </c:pt>
                <c:pt idx="40">
                  <c:v>31.84621611790481</c:v>
                </c:pt>
              </c:numCache>
            </c:numRef>
          </c:yVal>
          <c:smooth val="0"/>
          <c:extLst>
            <c:ext xmlns:c16="http://schemas.microsoft.com/office/drawing/2014/chart" uri="{C3380CC4-5D6E-409C-BE32-E72D297353CC}">
              <c16:uniqueId val="{00000001-E539-4982-820C-2C22D71E4ED7}"/>
            </c:ext>
          </c:extLst>
        </c:ser>
        <c:dLbls>
          <c:showLegendKey val="0"/>
          <c:showVal val="0"/>
          <c:showCatName val="0"/>
          <c:showSerName val="0"/>
          <c:showPercent val="0"/>
          <c:showBubbleSize val="0"/>
        </c:dLbls>
        <c:axId val="141992704"/>
        <c:axId val="141995392"/>
      </c:scatterChart>
      <c:valAx>
        <c:axId val="1419927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995392"/>
        <c:crosses val="autoZero"/>
        <c:crossBetween val="midCat"/>
      </c:valAx>
      <c:valAx>
        <c:axId val="1419953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99270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anaerob'!$F$1406:$F$1446</c:f>
              <c:numCache>
                <c:formatCode>0</c:formatCode>
                <c:ptCount val="41"/>
                <c:pt idx="0">
                  <c:v>1</c:v>
                </c:pt>
                <c:pt idx="1">
                  <c:v>7.9875000000029104</c:v>
                </c:pt>
                <c:pt idx="2">
                  <c:v>14.843055555560568</c:v>
                </c:pt>
                <c:pt idx="3">
                  <c:v>30.12361111111386</c:v>
                </c:pt>
                <c:pt idx="4">
                  <c:v>37.958333333335759</c:v>
                </c:pt>
                <c:pt idx="5">
                  <c:v>57.86250000000291</c:v>
                </c:pt>
                <c:pt idx="6">
                  <c:v>76.804861111115315</c:v>
                </c:pt>
                <c:pt idx="7">
                  <c:v>90.910416666672972</c:v>
                </c:pt>
                <c:pt idx="8">
                  <c:v>109.94305555555911</c:v>
                </c:pt>
                <c:pt idx="9">
                  <c:v>123.9958333333343</c:v>
                </c:pt>
                <c:pt idx="10">
                  <c:v>137.85833333333721</c:v>
                </c:pt>
                <c:pt idx="11">
                  <c:v>151.95763888888905</c:v>
                </c:pt>
                <c:pt idx="12">
                  <c:v>165.9020833333343</c:v>
                </c:pt>
                <c:pt idx="13">
                  <c:v>179.84722222222626</c:v>
                </c:pt>
                <c:pt idx="14">
                  <c:v>193.83125000000291</c:v>
                </c:pt>
                <c:pt idx="15">
                  <c:v>207.82708333333721</c:v>
                </c:pt>
                <c:pt idx="16">
                  <c:v>221.90347222222772</c:v>
                </c:pt>
                <c:pt idx="17">
                  <c:v>235.8347222222219</c:v>
                </c:pt>
                <c:pt idx="18">
                  <c:v>277.90625</c:v>
                </c:pt>
                <c:pt idx="19">
                  <c:v>305.85486111111095</c:v>
                </c:pt>
                <c:pt idx="20">
                  <c:v>319.95763888888905</c:v>
                </c:pt>
                <c:pt idx="21">
                  <c:v>404.93680555556057</c:v>
                </c:pt>
                <c:pt idx="22">
                  <c:v>477.90347222222772</c:v>
                </c:pt>
                <c:pt idx="23">
                  <c:v>623.96597222222772</c:v>
                </c:pt>
                <c:pt idx="24">
                  <c:v>650.95486111111677</c:v>
                </c:pt>
                <c:pt idx="25">
                  <c:v>726.8972222222219</c:v>
                </c:pt>
                <c:pt idx="26">
                  <c:v>775.87361111111386</c:v>
                </c:pt>
                <c:pt idx="27">
                  <c:v>811.95138888889051</c:v>
                </c:pt>
                <c:pt idx="28">
                  <c:v>865.87708333333285</c:v>
                </c:pt>
                <c:pt idx="29">
                  <c:v>916.84930555555911</c:v>
                </c:pt>
                <c:pt idx="30">
                  <c:v>970.84375</c:v>
                </c:pt>
                <c:pt idx="31">
                  <c:v>1058.9187500000044</c:v>
                </c:pt>
                <c:pt idx="32">
                  <c:v>1132.9812500000044</c:v>
                </c:pt>
                <c:pt idx="33">
                  <c:v>1201.9395833333328</c:v>
                </c:pt>
                <c:pt idx="34">
                  <c:v>1247.038888888892</c:v>
                </c:pt>
                <c:pt idx="35">
                  <c:v>1274.007638888892</c:v>
                </c:pt>
                <c:pt idx="36">
                  <c:v>1308.8562500000044</c:v>
                </c:pt>
                <c:pt idx="37">
                  <c:v>2395.8027777777825</c:v>
                </c:pt>
                <c:pt idx="38">
                  <c:v>2493.9902777777825</c:v>
                </c:pt>
                <c:pt idx="39">
                  <c:v>2596.9298611111153</c:v>
                </c:pt>
                <c:pt idx="40">
                  <c:v>2728.8833333333387</c:v>
                </c:pt>
              </c:numCache>
            </c:numRef>
          </c:xVal>
          <c:yVal>
            <c:numRef>
              <c:f>'samples without priming anaerob'!$Y$1406:$Y$1446</c:f>
              <c:numCache>
                <c:formatCode>0.0</c:formatCode>
                <c:ptCount val="41"/>
                <c:pt idx="0">
                  <c:v>1.1380887366099954E-3</c:v>
                </c:pt>
                <c:pt idx="1">
                  <c:v>1.4864943998313413E-3</c:v>
                </c:pt>
                <c:pt idx="2">
                  <c:v>1.6760384445926267E-3</c:v>
                </c:pt>
                <c:pt idx="3">
                  <c:v>1.7753139503878584E-3</c:v>
                </c:pt>
                <c:pt idx="4">
                  <c:v>2.0365627399332783E-3</c:v>
                </c:pt>
                <c:pt idx="5">
                  <c:v>3.6077693487317711E-3</c:v>
                </c:pt>
                <c:pt idx="6">
                  <c:v>3.9432102419556777E-3</c:v>
                </c:pt>
                <c:pt idx="7">
                  <c:v>3.8361351940715167E-3</c:v>
                </c:pt>
                <c:pt idx="8">
                  <c:v>4.0071474114995575E-3</c:v>
                </c:pt>
                <c:pt idx="9">
                  <c:v>3.6646692318279758E-3</c:v>
                </c:pt>
                <c:pt idx="10">
                  <c:v>3.5593192871969138E-3</c:v>
                </c:pt>
                <c:pt idx="11">
                  <c:v>3.7974957582204336E-3</c:v>
                </c:pt>
                <c:pt idx="12">
                  <c:v>3.4354799942561457E-3</c:v>
                </c:pt>
                <c:pt idx="13">
                  <c:v>4.2479715059848796E-3</c:v>
                </c:pt>
                <c:pt idx="14">
                  <c:v>4.0371336674772731E-3</c:v>
                </c:pt>
                <c:pt idx="15">
                  <c:v>3.833270472692234E-3</c:v>
                </c:pt>
                <c:pt idx="16">
                  <c:v>4.5652304859146332E-3</c:v>
                </c:pt>
                <c:pt idx="17">
                  <c:v>5.1671589818165237E-3</c:v>
                </c:pt>
                <c:pt idx="18">
                  <c:v>4.5217853877208376E-3</c:v>
                </c:pt>
                <c:pt idx="19">
                  <c:v>5.3540262333738511E-3</c:v>
                </c:pt>
                <c:pt idx="20">
                  <c:v>5.359255179817668E-3</c:v>
                </c:pt>
                <c:pt idx="21">
                  <c:v>3.2407016547651331E-3</c:v>
                </c:pt>
                <c:pt idx="22">
                  <c:v>3.2213020197179067E-3</c:v>
                </c:pt>
                <c:pt idx="23">
                  <c:v>3.5853400249380228E-3</c:v>
                </c:pt>
                <c:pt idx="24">
                  <c:v>3.90392098772134E-3</c:v>
                </c:pt>
                <c:pt idx="25">
                  <c:v>5.0749572477204758E-3</c:v>
                </c:pt>
                <c:pt idx="26">
                  <c:v>4.3139247078505171E-3</c:v>
                </c:pt>
                <c:pt idx="27">
                  <c:v>4.1706638948646327E-3</c:v>
                </c:pt>
                <c:pt idx="28">
                  <c:v>3.2543574619622109E-3</c:v>
                </c:pt>
                <c:pt idx="29">
                  <c:v>3.6567826108366581E-3</c:v>
                </c:pt>
                <c:pt idx="30">
                  <c:v>4.0750833878660433E-3</c:v>
                </c:pt>
                <c:pt idx="31">
                  <c:v>4.3523772913364751E-3</c:v>
                </c:pt>
                <c:pt idx="32">
                  <c:v>3.9251128871496095E-3</c:v>
                </c:pt>
                <c:pt idx="33">
                  <c:v>5.0032769698787078E-3</c:v>
                </c:pt>
                <c:pt idx="34">
                  <c:v>5.5397028120649488E-3</c:v>
                </c:pt>
                <c:pt idx="35">
                  <c:v>5.3952144106372444E-3</c:v>
                </c:pt>
                <c:pt idx="36">
                  <c:v>5.3952144106372444E-3</c:v>
                </c:pt>
                <c:pt idx="37">
                  <c:v>5.84069037953165E-3</c:v>
                </c:pt>
                <c:pt idx="38">
                  <c:v>5.756371341514673E-3</c:v>
                </c:pt>
                <c:pt idx="39">
                  <c:v>6.4404472502234229E-3</c:v>
                </c:pt>
                <c:pt idx="40">
                  <c:v>6.5931410093649561E-3</c:v>
                </c:pt>
              </c:numCache>
            </c:numRef>
          </c:yVal>
          <c:smooth val="0"/>
          <c:extLst>
            <c:ext xmlns:c16="http://schemas.microsoft.com/office/drawing/2014/chart" uri="{C3380CC4-5D6E-409C-BE32-E72D297353CC}">
              <c16:uniqueId val="{00000000-C5A3-4739-8313-397DA53D6B7A}"/>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anaerob'!$F$1406:$F$1446</c:f>
              <c:numCache>
                <c:formatCode>0</c:formatCode>
                <c:ptCount val="41"/>
                <c:pt idx="0">
                  <c:v>1</c:v>
                </c:pt>
                <c:pt idx="1">
                  <c:v>7.9875000000029104</c:v>
                </c:pt>
                <c:pt idx="2">
                  <c:v>14.843055555560568</c:v>
                </c:pt>
                <c:pt idx="3">
                  <c:v>30.12361111111386</c:v>
                </c:pt>
                <c:pt idx="4">
                  <c:v>37.958333333335759</c:v>
                </c:pt>
                <c:pt idx="5">
                  <c:v>57.86250000000291</c:v>
                </c:pt>
                <c:pt idx="6">
                  <c:v>76.804861111115315</c:v>
                </c:pt>
                <c:pt idx="7">
                  <c:v>90.910416666672972</c:v>
                </c:pt>
                <c:pt idx="8">
                  <c:v>109.94305555555911</c:v>
                </c:pt>
                <c:pt idx="9">
                  <c:v>123.9958333333343</c:v>
                </c:pt>
                <c:pt idx="10">
                  <c:v>137.85833333333721</c:v>
                </c:pt>
                <c:pt idx="11">
                  <c:v>151.95763888888905</c:v>
                </c:pt>
                <c:pt idx="12">
                  <c:v>165.9020833333343</c:v>
                </c:pt>
                <c:pt idx="13">
                  <c:v>179.84722222222626</c:v>
                </c:pt>
                <c:pt idx="14">
                  <c:v>193.83125000000291</c:v>
                </c:pt>
                <c:pt idx="15">
                  <c:v>207.82708333333721</c:v>
                </c:pt>
                <c:pt idx="16">
                  <c:v>221.90347222222772</c:v>
                </c:pt>
                <c:pt idx="17">
                  <c:v>235.8347222222219</c:v>
                </c:pt>
                <c:pt idx="18">
                  <c:v>277.90625</c:v>
                </c:pt>
                <c:pt idx="19">
                  <c:v>305.85486111111095</c:v>
                </c:pt>
                <c:pt idx="20">
                  <c:v>319.95763888888905</c:v>
                </c:pt>
                <c:pt idx="21">
                  <c:v>404.93680555556057</c:v>
                </c:pt>
                <c:pt idx="22">
                  <c:v>477.90347222222772</c:v>
                </c:pt>
                <c:pt idx="23">
                  <c:v>623.96597222222772</c:v>
                </c:pt>
                <c:pt idx="24">
                  <c:v>650.95486111111677</c:v>
                </c:pt>
                <c:pt idx="25">
                  <c:v>726.8972222222219</c:v>
                </c:pt>
                <c:pt idx="26">
                  <c:v>775.87361111111386</c:v>
                </c:pt>
                <c:pt idx="27">
                  <c:v>811.95138888889051</c:v>
                </c:pt>
                <c:pt idx="28">
                  <c:v>865.87708333333285</c:v>
                </c:pt>
                <c:pt idx="29">
                  <c:v>916.84930555555911</c:v>
                </c:pt>
                <c:pt idx="30">
                  <c:v>970.84375</c:v>
                </c:pt>
                <c:pt idx="31">
                  <c:v>1058.9187500000044</c:v>
                </c:pt>
                <c:pt idx="32">
                  <c:v>1132.9812500000044</c:v>
                </c:pt>
                <c:pt idx="33">
                  <c:v>1201.9395833333328</c:v>
                </c:pt>
                <c:pt idx="34">
                  <c:v>1247.038888888892</c:v>
                </c:pt>
                <c:pt idx="35">
                  <c:v>1274.007638888892</c:v>
                </c:pt>
                <c:pt idx="36">
                  <c:v>1308.8562500000044</c:v>
                </c:pt>
                <c:pt idx="37">
                  <c:v>2395.8027777777825</c:v>
                </c:pt>
                <c:pt idx="38">
                  <c:v>2493.9902777777825</c:v>
                </c:pt>
                <c:pt idx="39">
                  <c:v>2596.9298611111153</c:v>
                </c:pt>
                <c:pt idx="40">
                  <c:v>2728.8833333333387</c:v>
                </c:pt>
              </c:numCache>
            </c:numRef>
          </c:xVal>
          <c:yVal>
            <c:numRef>
              <c:f>'samples without priming anaerob'!$AI$1406:$AI$1446</c:f>
              <c:numCache>
                <c:formatCode>0.0</c:formatCode>
                <c:ptCount val="41"/>
                <c:pt idx="0">
                  <c:v>2.8210946238417494</c:v>
                </c:pt>
                <c:pt idx="1">
                  <c:v>4.8807818152456086</c:v>
                </c:pt>
                <c:pt idx="2">
                  <c:v>6.6433390681158855</c:v>
                </c:pt>
                <c:pt idx="3">
                  <c:v>9.2267265039679902</c:v>
                </c:pt>
                <c:pt idx="4">
                  <c:v>11.000722664253328</c:v>
                </c:pt>
                <c:pt idx="5">
                  <c:v>12.599927122487724</c:v>
                </c:pt>
                <c:pt idx="6">
                  <c:v>14.657590925688487</c:v>
                </c:pt>
                <c:pt idx="7">
                  <c:v>15.372366257454306</c:v>
                </c:pt>
                <c:pt idx="8">
                  <c:v>16.701543936678114</c:v>
                </c:pt>
                <c:pt idx="9">
                  <c:v>16.827464244539541</c:v>
                </c:pt>
                <c:pt idx="10">
                  <c:v>17.209061982459492</c:v>
                </c:pt>
                <c:pt idx="11">
                  <c:v>17.378425432604743</c:v>
                </c:pt>
                <c:pt idx="12">
                  <c:v>17.042275459532693</c:v>
                </c:pt>
                <c:pt idx="13">
                  <c:v>17.960084999906243</c:v>
                </c:pt>
                <c:pt idx="14">
                  <c:v>17.596254300514929</c:v>
                </c:pt>
                <c:pt idx="15">
                  <c:v>17.093563438651191</c:v>
                </c:pt>
                <c:pt idx="16">
                  <c:v>18.115539354046618</c:v>
                </c:pt>
                <c:pt idx="17">
                  <c:v>17.863688799208663</c:v>
                </c:pt>
                <c:pt idx="18">
                  <c:v>18.531808010879715</c:v>
                </c:pt>
                <c:pt idx="19">
                  <c:v>19.037857354858442</c:v>
                </c:pt>
                <c:pt idx="20">
                  <c:v>19.049458783784242</c:v>
                </c:pt>
                <c:pt idx="21">
                  <c:v>21.276830535001675</c:v>
                </c:pt>
                <c:pt idx="22">
                  <c:v>21.024055879938356</c:v>
                </c:pt>
                <c:pt idx="23">
                  <c:v>21.670241834605118</c:v>
                </c:pt>
                <c:pt idx="24">
                  <c:v>22.622614984916378</c:v>
                </c:pt>
                <c:pt idx="25">
                  <c:v>21.710026999166129</c:v>
                </c:pt>
                <c:pt idx="26">
                  <c:v>21.467224437026484</c:v>
                </c:pt>
                <c:pt idx="27">
                  <c:v>20.76490695698045</c:v>
                </c:pt>
                <c:pt idx="28">
                  <c:v>20.541774307525621</c:v>
                </c:pt>
                <c:pt idx="29">
                  <c:v>21.6948890887634</c:v>
                </c:pt>
                <c:pt idx="30">
                  <c:v>23.214154175718935</c:v>
                </c:pt>
                <c:pt idx="31">
                  <c:v>25.560238007374306</c:v>
                </c:pt>
                <c:pt idx="32">
                  <c:v>24.328849910957146</c:v>
                </c:pt>
                <c:pt idx="33">
                  <c:v>23.274863972657677</c:v>
                </c:pt>
                <c:pt idx="34">
                  <c:v>24.051494836830166</c:v>
                </c:pt>
                <c:pt idx="35">
                  <c:v>24.199316893896825</c:v>
                </c:pt>
                <c:pt idx="36">
                  <c:v>24.199316893896825</c:v>
                </c:pt>
                <c:pt idx="37">
                  <c:v>31.824701748277672</c:v>
                </c:pt>
                <c:pt idx="38">
                  <c:v>27.294146704971343</c:v>
                </c:pt>
                <c:pt idx="39">
                  <c:v>32.214026647487941</c:v>
                </c:pt>
                <c:pt idx="40">
                  <c:v>32.751195345625675</c:v>
                </c:pt>
              </c:numCache>
            </c:numRef>
          </c:yVal>
          <c:smooth val="0"/>
          <c:extLst>
            <c:ext xmlns:c16="http://schemas.microsoft.com/office/drawing/2014/chart" uri="{C3380CC4-5D6E-409C-BE32-E72D297353CC}">
              <c16:uniqueId val="{00000001-C5A3-4739-8313-397DA53D6B7A}"/>
            </c:ext>
          </c:extLst>
        </c:ser>
        <c:dLbls>
          <c:showLegendKey val="0"/>
          <c:showVal val="0"/>
          <c:showCatName val="0"/>
          <c:showSerName val="0"/>
          <c:showPercent val="0"/>
          <c:showBubbleSize val="0"/>
        </c:dLbls>
        <c:axId val="142112256"/>
        <c:axId val="142119296"/>
      </c:scatterChart>
      <c:valAx>
        <c:axId val="1421122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119296"/>
        <c:crosses val="autoZero"/>
        <c:crossBetween val="midCat"/>
      </c:valAx>
      <c:valAx>
        <c:axId val="1421192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11225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anaerob'!$F$1457:$F$1497</c:f>
              <c:numCache>
                <c:formatCode>0</c:formatCode>
                <c:ptCount val="41"/>
                <c:pt idx="0">
                  <c:v>1</c:v>
                </c:pt>
                <c:pt idx="1">
                  <c:v>7.9874999999956344</c:v>
                </c:pt>
                <c:pt idx="2">
                  <c:v>14.843055555553292</c:v>
                </c:pt>
                <c:pt idx="3">
                  <c:v>30.123611111106584</c:v>
                </c:pt>
                <c:pt idx="4">
                  <c:v>37.958333333328483</c:v>
                </c:pt>
                <c:pt idx="5">
                  <c:v>57.857638888890506</c:v>
                </c:pt>
                <c:pt idx="6">
                  <c:v>76.806250000001455</c:v>
                </c:pt>
                <c:pt idx="7">
                  <c:v>90.910416666665697</c:v>
                </c:pt>
                <c:pt idx="8">
                  <c:v>109.93819444443943</c:v>
                </c:pt>
                <c:pt idx="9">
                  <c:v>123.99166666666133</c:v>
                </c:pt>
                <c:pt idx="10">
                  <c:v>137.85347222221753</c:v>
                </c:pt>
                <c:pt idx="11">
                  <c:v>151.94305555555184</c:v>
                </c:pt>
                <c:pt idx="12">
                  <c:v>165.89791666666133</c:v>
                </c:pt>
                <c:pt idx="13">
                  <c:v>179.85624999999709</c:v>
                </c:pt>
                <c:pt idx="14">
                  <c:v>193.95138888889051</c:v>
                </c:pt>
                <c:pt idx="15">
                  <c:v>207.82083333333139</c:v>
                </c:pt>
                <c:pt idx="16">
                  <c:v>221.90347222222044</c:v>
                </c:pt>
                <c:pt idx="17">
                  <c:v>235.82916666666279</c:v>
                </c:pt>
                <c:pt idx="18">
                  <c:v>277.90000000000146</c:v>
                </c:pt>
                <c:pt idx="19">
                  <c:v>305.84930555555184</c:v>
                </c:pt>
                <c:pt idx="20">
                  <c:v>319.95138888889051</c:v>
                </c:pt>
                <c:pt idx="21">
                  <c:v>404.9284722222219</c:v>
                </c:pt>
                <c:pt idx="22">
                  <c:v>480.76388888889051</c:v>
                </c:pt>
                <c:pt idx="23">
                  <c:v>623.95833333332848</c:v>
                </c:pt>
                <c:pt idx="24">
                  <c:v>650.94791666666424</c:v>
                </c:pt>
                <c:pt idx="25">
                  <c:v>726.89027777777665</c:v>
                </c:pt>
                <c:pt idx="26">
                  <c:v>775.92361111110949</c:v>
                </c:pt>
                <c:pt idx="27">
                  <c:v>811.94374999999854</c:v>
                </c:pt>
                <c:pt idx="28">
                  <c:v>865.94305555555184</c:v>
                </c:pt>
                <c:pt idx="29">
                  <c:v>916.80138888888905</c:v>
                </c:pt>
                <c:pt idx="30">
                  <c:v>970.84444444443943</c:v>
                </c:pt>
                <c:pt idx="31">
                  <c:v>1058.9104166666657</c:v>
                </c:pt>
                <c:pt idx="32">
                  <c:v>1132.9743055555518</c:v>
                </c:pt>
                <c:pt idx="33">
                  <c:v>1201.9354166666672</c:v>
                </c:pt>
                <c:pt idx="34">
                  <c:v>1247.7541666666657</c:v>
                </c:pt>
                <c:pt idx="35">
                  <c:v>1274.0020833333328</c:v>
                </c:pt>
                <c:pt idx="36">
                  <c:v>1308.8506944444453</c:v>
                </c:pt>
                <c:pt idx="37">
                  <c:v>2395.7951388888905</c:v>
                </c:pt>
                <c:pt idx="38">
                  <c:v>2493.9833333333299</c:v>
                </c:pt>
                <c:pt idx="39">
                  <c:v>2596.9236111111095</c:v>
                </c:pt>
                <c:pt idx="40">
                  <c:v>2728.9215277777766</c:v>
                </c:pt>
              </c:numCache>
            </c:numRef>
          </c:xVal>
          <c:yVal>
            <c:numRef>
              <c:f>'samples without priming anaerob'!$Y$1457:$Y$1497</c:f>
              <c:numCache>
                <c:formatCode>0.0</c:formatCode>
                <c:ptCount val="41"/>
                <c:pt idx="0">
                  <c:v>2.7306679252386899E-4</c:v>
                </c:pt>
                <c:pt idx="1">
                  <c:v>5.2520044734194569E-4</c:v>
                </c:pt>
                <c:pt idx="2">
                  <c:v>6.638518900436201E-4</c:v>
                </c:pt>
                <c:pt idx="3">
                  <c:v>4.5191789243025982E-4</c:v>
                </c:pt>
                <c:pt idx="4">
                  <c:v>5.5728029135291494E-4</c:v>
                </c:pt>
                <c:pt idx="5">
                  <c:v>5.8979486040850078E-4</c:v>
                </c:pt>
                <c:pt idx="6">
                  <c:v>1.5259242793482439E-3</c:v>
                </c:pt>
                <c:pt idx="7">
                  <c:v>1.5735050991516765E-3</c:v>
                </c:pt>
                <c:pt idx="8">
                  <c:v>1.510978505852818E-3</c:v>
                </c:pt>
                <c:pt idx="9">
                  <c:v>2.3472458938328276E-3</c:v>
                </c:pt>
                <c:pt idx="10">
                  <c:v>1.3008605434127254E-3</c:v>
                </c:pt>
                <c:pt idx="11">
                  <c:v>2.0373194434452698E-3</c:v>
                </c:pt>
                <c:pt idx="12">
                  <c:v>1.9123784432494124E-3</c:v>
                </c:pt>
                <c:pt idx="13">
                  <c:v>1.6188396297796117E-3</c:v>
                </c:pt>
                <c:pt idx="14">
                  <c:v>1.9158364933312593E-3</c:v>
                </c:pt>
                <c:pt idx="15">
                  <c:v>2.3089058789325378E-3</c:v>
                </c:pt>
                <c:pt idx="16">
                  <c:v>2.6188578312067163E-3</c:v>
                </c:pt>
                <c:pt idx="17">
                  <c:v>2.7919348535030445E-3</c:v>
                </c:pt>
                <c:pt idx="18">
                  <c:v>3.2073078480894714E-3</c:v>
                </c:pt>
                <c:pt idx="19">
                  <c:v>2.6403589243427848E-3</c:v>
                </c:pt>
                <c:pt idx="20">
                  <c:v>3.3568529406924545E-3</c:v>
                </c:pt>
                <c:pt idx="21">
                  <c:v>1.1473895560795827E-3</c:v>
                </c:pt>
                <c:pt idx="22">
                  <c:v>8.9697934126899519E-3</c:v>
                </c:pt>
                <c:pt idx="23">
                  <c:v>0.42708206220203881</c:v>
                </c:pt>
                <c:pt idx="24">
                  <c:v>0.58343673096576898</c:v>
                </c:pt>
                <c:pt idx="25">
                  <c:v>0.87333653331089844</c:v>
                </c:pt>
                <c:pt idx="26">
                  <c:v>0.9809249589063066</c:v>
                </c:pt>
                <c:pt idx="27">
                  <c:v>1.1149938678155966</c:v>
                </c:pt>
                <c:pt idx="28">
                  <c:v>1.2871739001750677</c:v>
                </c:pt>
                <c:pt idx="29">
                  <c:v>1.5104041447370651</c:v>
                </c:pt>
                <c:pt idx="30">
                  <c:v>1.9121737220986437</c:v>
                </c:pt>
                <c:pt idx="31">
                  <c:v>2.5746912211051405</c:v>
                </c:pt>
                <c:pt idx="32">
                  <c:v>3.0158082144283358</c:v>
                </c:pt>
                <c:pt idx="33">
                  <c:v>3.3499974774310051</c:v>
                </c:pt>
                <c:pt idx="34">
                  <c:v>3.7211793052558431</c:v>
                </c:pt>
                <c:pt idx="35">
                  <c:v>4.0502991033421036</c:v>
                </c:pt>
                <c:pt idx="36">
                  <c:v>4.0502991033421036</c:v>
                </c:pt>
                <c:pt idx="37">
                  <c:v>10.965287065755664</c:v>
                </c:pt>
                <c:pt idx="38">
                  <c:v>9.8170947381835791</c:v>
                </c:pt>
                <c:pt idx="39">
                  <c:v>12.840325133746765</c:v>
                </c:pt>
                <c:pt idx="40">
                  <c:v>13.295821733351996</c:v>
                </c:pt>
              </c:numCache>
            </c:numRef>
          </c:yVal>
          <c:smooth val="0"/>
          <c:extLst>
            <c:ext xmlns:c16="http://schemas.microsoft.com/office/drawing/2014/chart" uri="{C3380CC4-5D6E-409C-BE32-E72D297353CC}">
              <c16:uniqueId val="{00000000-7A75-43C0-96BB-89C3F9AB73BA}"/>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anaerob'!$F$1457:$F$1497</c:f>
              <c:numCache>
                <c:formatCode>0</c:formatCode>
                <c:ptCount val="41"/>
                <c:pt idx="0">
                  <c:v>1</c:v>
                </c:pt>
                <c:pt idx="1">
                  <c:v>7.9874999999956344</c:v>
                </c:pt>
                <c:pt idx="2">
                  <c:v>14.843055555553292</c:v>
                </c:pt>
                <c:pt idx="3">
                  <c:v>30.123611111106584</c:v>
                </c:pt>
                <c:pt idx="4">
                  <c:v>37.958333333328483</c:v>
                </c:pt>
                <c:pt idx="5">
                  <c:v>57.857638888890506</c:v>
                </c:pt>
                <c:pt idx="6">
                  <c:v>76.806250000001455</c:v>
                </c:pt>
                <c:pt idx="7">
                  <c:v>90.910416666665697</c:v>
                </c:pt>
                <c:pt idx="8">
                  <c:v>109.93819444443943</c:v>
                </c:pt>
                <c:pt idx="9">
                  <c:v>123.99166666666133</c:v>
                </c:pt>
                <c:pt idx="10">
                  <c:v>137.85347222221753</c:v>
                </c:pt>
                <c:pt idx="11">
                  <c:v>151.94305555555184</c:v>
                </c:pt>
                <c:pt idx="12">
                  <c:v>165.89791666666133</c:v>
                </c:pt>
                <c:pt idx="13">
                  <c:v>179.85624999999709</c:v>
                </c:pt>
                <c:pt idx="14">
                  <c:v>193.95138888889051</c:v>
                </c:pt>
                <c:pt idx="15">
                  <c:v>207.82083333333139</c:v>
                </c:pt>
                <c:pt idx="16">
                  <c:v>221.90347222222044</c:v>
                </c:pt>
                <c:pt idx="17">
                  <c:v>235.82916666666279</c:v>
                </c:pt>
                <c:pt idx="18">
                  <c:v>277.90000000000146</c:v>
                </c:pt>
                <c:pt idx="19">
                  <c:v>305.84930555555184</c:v>
                </c:pt>
                <c:pt idx="20">
                  <c:v>319.95138888889051</c:v>
                </c:pt>
                <c:pt idx="21">
                  <c:v>404.9284722222219</c:v>
                </c:pt>
                <c:pt idx="22">
                  <c:v>480.76388888889051</c:v>
                </c:pt>
                <c:pt idx="23">
                  <c:v>623.95833333332848</c:v>
                </c:pt>
                <c:pt idx="24">
                  <c:v>650.94791666666424</c:v>
                </c:pt>
                <c:pt idx="25">
                  <c:v>726.89027777777665</c:v>
                </c:pt>
                <c:pt idx="26">
                  <c:v>775.92361111110949</c:v>
                </c:pt>
                <c:pt idx="27">
                  <c:v>811.94374999999854</c:v>
                </c:pt>
                <c:pt idx="28">
                  <c:v>865.94305555555184</c:v>
                </c:pt>
                <c:pt idx="29">
                  <c:v>916.80138888888905</c:v>
                </c:pt>
                <c:pt idx="30">
                  <c:v>970.84444444443943</c:v>
                </c:pt>
                <c:pt idx="31">
                  <c:v>1058.9104166666657</c:v>
                </c:pt>
                <c:pt idx="32">
                  <c:v>1132.9743055555518</c:v>
                </c:pt>
                <c:pt idx="33">
                  <c:v>1201.9354166666672</c:v>
                </c:pt>
                <c:pt idx="34">
                  <c:v>1247.7541666666657</c:v>
                </c:pt>
                <c:pt idx="35">
                  <c:v>1274.0020833333328</c:v>
                </c:pt>
                <c:pt idx="36">
                  <c:v>1308.8506944444453</c:v>
                </c:pt>
                <c:pt idx="37">
                  <c:v>2395.7951388888905</c:v>
                </c:pt>
                <c:pt idx="38">
                  <c:v>2493.9833333333299</c:v>
                </c:pt>
                <c:pt idx="39">
                  <c:v>2596.9236111111095</c:v>
                </c:pt>
                <c:pt idx="40">
                  <c:v>2728.9215277777766</c:v>
                </c:pt>
              </c:numCache>
            </c:numRef>
          </c:xVal>
          <c:yVal>
            <c:numRef>
              <c:f>'samples without priming anaerob'!$AI$1457:$AI$1497</c:f>
              <c:numCache>
                <c:formatCode>0.0</c:formatCode>
                <c:ptCount val="41"/>
                <c:pt idx="0">
                  <c:v>0.45271153639583189</c:v>
                </c:pt>
                <c:pt idx="1">
                  <c:v>1.5099850909782975</c:v>
                </c:pt>
                <c:pt idx="2">
                  <c:v>5.2125886068342773</c:v>
                </c:pt>
                <c:pt idx="3">
                  <c:v>9.3516147819211817</c:v>
                </c:pt>
                <c:pt idx="4">
                  <c:v>11.723696475062551</c:v>
                </c:pt>
                <c:pt idx="5">
                  <c:v>15.868042905407274</c:v>
                </c:pt>
                <c:pt idx="6">
                  <c:v>18.910411610414943</c:v>
                </c:pt>
                <c:pt idx="7">
                  <c:v>19.852007379711079</c:v>
                </c:pt>
                <c:pt idx="8">
                  <c:v>21.928908182931739</c:v>
                </c:pt>
                <c:pt idx="9">
                  <c:v>21.966707949109111</c:v>
                </c:pt>
                <c:pt idx="10">
                  <c:v>22.819241906406226</c:v>
                </c:pt>
                <c:pt idx="11">
                  <c:v>23.661998137966403</c:v>
                </c:pt>
                <c:pt idx="12">
                  <c:v>24.524986117383044</c:v>
                </c:pt>
                <c:pt idx="13">
                  <c:v>24.222144708557916</c:v>
                </c:pt>
                <c:pt idx="14">
                  <c:v>24.621972142951211</c:v>
                </c:pt>
                <c:pt idx="15">
                  <c:v>25.927144006884657</c:v>
                </c:pt>
                <c:pt idx="16">
                  <c:v>26.599882872532778</c:v>
                </c:pt>
                <c:pt idx="17">
                  <c:v>26.756309126572511</c:v>
                </c:pt>
                <c:pt idx="18">
                  <c:v>29.687791871639448</c:v>
                </c:pt>
                <c:pt idx="19">
                  <c:v>36.659046415503312</c:v>
                </c:pt>
                <c:pt idx="20">
                  <c:v>30.646095782777131</c:v>
                </c:pt>
                <c:pt idx="21">
                  <c:v>32.187207233787248</c:v>
                </c:pt>
                <c:pt idx="22">
                  <c:v>37.780474238704365</c:v>
                </c:pt>
                <c:pt idx="23">
                  <c:v>36.683984386624651</c:v>
                </c:pt>
                <c:pt idx="24">
                  <c:v>40.487500977256182</c:v>
                </c:pt>
                <c:pt idx="25">
                  <c:v>42.035657755820104</c:v>
                </c:pt>
                <c:pt idx="26">
                  <c:v>39.586303155262335</c:v>
                </c:pt>
                <c:pt idx="27">
                  <c:v>40.916021463911697</c:v>
                </c:pt>
                <c:pt idx="28">
                  <c:v>38.850016579298298</c:v>
                </c:pt>
                <c:pt idx="29">
                  <c:v>39.938091369831533</c:v>
                </c:pt>
                <c:pt idx="30">
                  <c:v>45.180514278312877</c:v>
                </c:pt>
                <c:pt idx="31">
                  <c:v>48.327719144510013</c:v>
                </c:pt>
                <c:pt idx="32">
                  <c:v>48.932261560319319</c:v>
                </c:pt>
                <c:pt idx="33">
                  <c:v>46.822974663572957</c:v>
                </c:pt>
                <c:pt idx="34">
                  <c:v>47.492197723565098</c:v>
                </c:pt>
                <c:pt idx="35">
                  <c:v>49.022413655969082</c:v>
                </c:pt>
                <c:pt idx="36">
                  <c:v>49.022413655969082</c:v>
                </c:pt>
                <c:pt idx="37">
                  <c:v>84.997387413117295</c:v>
                </c:pt>
                <c:pt idx="38">
                  <c:v>69.885211529818719</c:v>
                </c:pt>
                <c:pt idx="39">
                  <c:v>85.523163921255346</c:v>
                </c:pt>
                <c:pt idx="40">
                  <c:v>87.33851294854081</c:v>
                </c:pt>
              </c:numCache>
            </c:numRef>
          </c:yVal>
          <c:smooth val="0"/>
          <c:extLst>
            <c:ext xmlns:c16="http://schemas.microsoft.com/office/drawing/2014/chart" uri="{C3380CC4-5D6E-409C-BE32-E72D297353CC}">
              <c16:uniqueId val="{00000001-7A75-43C0-96BB-89C3F9AB73BA}"/>
            </c:ext>
          </c:extLst>
        </c:ser>
        <c:dLbls>
          <c:showLegendKey val="0"/>
          <c:showVal val="0"/>
          <c:showCatName val="0"/>
          <c:showSerName val="0"/>
          <c:showPercent val="0"/>
          <c:showBubbleSize val="0"/>
        </c:dLbls>
        <c:axId val="142153984"/>
        <c:axId val="142156928"/>
      </c:scatterChart>
      <c:valAx>
        <c:axId val="142153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156928"/>
        <c:crosses val="autoZero"/>
        <c:crossBetween val="midCat"/>
      </c:valAx>
      <c:valAx>
        <c:axId val="142156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15398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anaerob'!$F$1507:$F$1547</c:f>
              <c:numCache>
                <c:formatCode>0</c:formatCode>
                <c:ptCount val="41"/>
                <c:pt idx="0">
                  <c:v>1</c:v>
                </c:pt>
                <c:pt idx="1">
                  <c:v>7.9874999999956344</c:v>
                </c:pt>
                <c:pt idx="2">
                  <c:v>14.843055555553292</c:v>
                </c:pt>
                <c:pt idx="3">
                  <c:v>30.104861111110949</c:v>
                </c:pt>
                <c:pt idx="4">
                  <c:v>37.958333333328483</c:v>
                </c:pt>
                <c:pt idx="5">
                  <c:v>57.858333333329938</c:v>
                </c:pt>
                <c:pt idx="6">
                  <c:v>76.819444444445253</c:v>
                </c:pt>
                <c:pt idx="7">
                  <c:v>90.905555555553292</c:v>
                </c:pt>
                <c:pt idx="8">
                  <c:v>109.93888888888614</c:v>
                </c:pt>
                <c:pt idx="9">
                  <c:v>123.99166666666861</c:v>
                </c:pt>
                <c:pt idx="10">
                  <c:v>137.85347222221753</c:v>
                </c:pt>
                <c:pt idx="11">
                  <c:v>151.94305555555184</c:v>
                </c:pt>
                <c:pt idx="12">
                  <c:v>165.89791666666861</c:v>
                </c:pt>
                <c:pt idx="13">
                  <c:v>179.84444444444671</c:v>
                </c:pt>
                <c:pt idx="14">
                  <c:v>193.8256944444438</c:v>
                </c:pt>
                <c:pt idx="15">
                  <c:v>207.8215277777781</c:v>
                </c:pt>
                <c:pt idx="16">
                  <c:v>221.90416666666715</c:v>
                </c:pt>
                <c:pt idx="17">
                  <c:v>235.82916666666279</c:v>
                </c:pt>
                <c:pt idx="18">
                  <c:v>277.90069444444089</c:v>
                </c:pt>
                <c:pt idx="19">
                  <c:v>305.84930555555184</c:v>
                </c:pt>
                <c:pt idx="20">
                  <c:v>319.95208333332994</c:v>
                </c:pt>
                <c:pt idx="21">
                  <c:v>404.9284722222219</c:v>
                </c:pt>
                <c:pt idx="22">
                  <c:v>480.76458333332994</c:v>
                </c:pt>
                <c:pt idx="23">
                  <c:v>623.95833333332848</c:v>
                </c:pt>
                <c:pt idx="24">
                  <c:v>650.94722222221753</c:v>
                </c:pt>
                <c:pt idx="25">
                  <c:v>726.89027777777665</c:v>
                </c:pt>
                <c:pt idx="26">
                  <c:v>775.9243055555562</c:v>
                </c:pt>
                <c:pt idx="27">
                  <c:v>811.9465277777781</c:v>
                </c:pt>
                <c:pt idx="28">
                  <c:v>865.94305555555184</c:v>
                </c:pt>
                <c:pt idx="29">
                  <c:v>916.8388888888876</c:v>
                </c:pt>
                <c:pt idx="30">
                  <c:v>979.99027777777519</c:v>
                </c:pt>
                <c:pt idx="31">
                  <c:v>1058.9104166666657</c:v>
                </c:pt>
                <c:pt idx="32">
                  <c:v>1132.9743055555518</c:v>
                </c:pt>
                <c:pt idx="33">
                  <c:v>1201.9361111111066</c:v>
                </c:pt>
                <c:pt idx="34">
                  <c:v>1247.7541666666657</c:v>
                </c:pt>
                <c:pt idx="35">
                  <c:v>1274.0020833333328</c:v>
                </c:pt>
                <c:pt idx="36">
                  <c:v>1308.8506944444453</c:v>
                </c:pt>
                <c:pt idx="37">
                  <c:v>2395.7951388888905</c:v>
                </c:pt>
                <c:pt idx="38">
                  <c:v>2493.9854166666628</c:v>
                </c:pt>
                <c:pt idx="39">
                  <c:v>2596.9243055555562</c:v>
                </c:pt>
                <c:pt idx="40">
                  <c:v>2728.9229166666628</c:v>
                </c:pt>
              </c:numCache>
            </c:numRef>
          </c:xVal>
          <c:yVal>
            <c:numRef>
              <c:f>'samples without priming anaerob'!$Y$1507:$Y$1547</c:f>
              <c:numCache>
                <c:formatCode>0.0</c:formatCode>
                <c:ptCount val="41"/>
                <c:pt idx="0">
                  <c:v>2.7041911972895352E-4</c:v>
                </c:pt>
                <c:pt idx="1">
                  <c:v>3.2171053776330053E-4</c:v>
                </c:pt>
                <c:pt idx="2">
                  <c:v>7.2939806264017736E-4</c:v>
                </c:pt>
                <c:pt idx="3">
                  <c:v>4.5496910650015689E-4</c:v>
                </c:pt>
                <c:pt idx="4">
                  <c:v>6.2415086853024671E-4</c:v>
                </c:pt>
                <c:pt idx="5">
                  <c:v>1.8080404421832142E-3</c:v>
                </c:pt>
                <c:pt idx="6">
                  <c:v>3.1139145775757062E-3</c:v>
                </c:pt>
                <c:pt idx="7">
                  <c:v>1.9738189385956066E-3</c:v>
                </c:pt>
                <c:pt idx="8">
                  <c:v>5.3033089762844071E-3</c:v>
                </c:pt>
                <c:pt idx="9">
                  <c:v>7.184178435096519E-3</c:v>
                </c:pt>
                <c:pt idx="10">
                  <c:v>5.600735115295262E-3</c:v>
                </c:pt>
                <c:pt idx="11">
                  <c:v>6.5307332811720877E-3</c:v>
                </c:pt>
                <c:pt idx="12">
                  <c:v>6.6632472953493515E-3</c:v>
                </c:pt>
                <c:pt idx="13">
                  <c:v>6.713379263273098E-3</c:v>
                </c:pt>
                <c:pt idx="14">
                  <c:v>6.4577371980718192E-3</c:v>
                </c:pt>
                <c:pt idx="15">
                  <c:v>6.322270576196035E-3</c:v>
                </c:pt>
                <c:pt idx="16">
                  <c:v>7.1466303095103524E-3</c:v>
                </c:pt>
                <c:pt idx="17">
                  <c:v>6.6091729394331597E-3</c:v>
                </c:pt>
                <c:pt idx="18">
                  <c:v>7.5703606305512171E-3</c:v>
                </c:pt>
                <c:pt idx="19">
                  <c:v>6.7818862423867608E-3</c:v>
                </c:pt>
                <c:pt idx="20">
                  <c:v>7.0228075101656301E-3</c:v>
                </c:pt>
                <c:pt idx="21">
                  <c:v>6.1642302271328305E-3</c:v>
                </c:pt>
                <c:pt idx="22">
                  <c:v>3.549528669748999E-2</c:v>
                </c:pt>
                <c:pt idx="23">
                  <c:v>0.79296913293631188</c:v>
                </c:pt>
                <c:pt idx="24">
                  <c:v>1.2197468081778504</c:v>
                </c:pt>
                <c:pt idx="25">
                  <c:v>2.3485067061221812</c:v>
                </c:pt>
                <c:pt idx="26">
                  <c:v>2.7818914674973247</c:v>
                </c:pt>
                <c:pt idx="27">
                  <c:v>3.1339293094429634</c:v>
                </c:pt>
                <c:pt idx="28">
                  <c:v>3.5521168645675889</c:v>
                </c:pt>
                <c:pt idx="29">
                  <c:v>3.9949693528580341</c:v>
                </c:pt>
                <c:pt idx="30">
                  <c:v>5.3088488444990745</c:v>
                </c:pt>
                <c:pt idx="31">
                  <c:v>6.5056333850076591</c:v>
                </c:pt>
                <c:pt idx="32">
                  <c:v>8.4590265956398003</c:v>
                </c:pt>
                <c:pt idx="33">
                  <c:v>9.5208255819252656</c:v>
                </c:pt>
                <c:pt idx="34">
                  <c:v>10.427253913752846</c:v>
                </c:pt>
                <c:pt idx="35">
                  <c:v>10.869164820221737</c:v>
                </c:pt>
                <c:pt idx="36">
                  <c:v>10.869164820221737</c:v>
                </c:pt>
                <c:pt idx="37">
                  <c:v>17.495814700537689</c:v>
                </c:pt>
                <c:pt idx="38">
                  <c:v>16.022027483534163</c:v>
                </c:pt>
                <c:pt idx="39">
                  <c:v>17.853173380949972</c:v>
                </c:pt>
                <c:pt idx="40">
                  <c:v>17.763553401890558</c:v>
                </c:pt>
              </c:numCache>
            </c:numRef>
          </c:yVal>
          <c:smooth val="0"/>
          <c:extLst>
            <c:ext xmlns:c16="http://schemas.microsoft.com/office/drawing/2014/chart" uri="{C3380CC4-5D6E-409C-BE32-E72D297353CC}">
              <c16:uniqueId val="{00000000-635F-431B-8776-2E7C722F896F}"/>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anaerob'!$F$1507:$F$1547</c:f>
              <c:numCache>
                <c:formatCode>0</c:formatCode>
                <c:ptCount val="41"/>
                <c:pt idx="0">
                  <c:v>1</c:v>
                </c:pt>
                <c:pt idx="1">
                  <c:v>7.9874999999956344</c:v>
                </c:pt>
                <c:pt idx="2">
                  <c:v>14.843055555553292</c:v>
                </c:pt>
                <c:pt idx="3">
                  <c:v>30.104861111110949</c:v>
                </c:pt>
                <c:pt idx="4">
                  <c:v>37.958333333328483</c:v>
                </c:pt>
                <c:pt idx="5">
                  <c:v>57.858333333329938</c:v>
                </c:pt>
                <c:pt idx="6">
                  <c:v>76.819444444445253</c:v>
                </c:pt>
                <c:pt idx="7">
                  <c:v>90.905555555553292</c:v>
                </c:pt>
                <c:pt idx="8">
                  <c:v>109.93888888888614</c:v>
                </c:pt>
                <c:pt idx="9">
                  <c:v>123.99166666666861</c:v>
                </c:pt>
                <c:pt idx="10">
                  <c:v>137.85347222221753</c:v>
                </c:pt>
                <c:pt idx="11">
                  <c:v>151.94305555555184</c:v>
                </c:pt>
                <c:pt idx="12">
                  <c:v>165.89791666666861</c:v>
                </c:pt>
                <c:pt idx="13">
                  <c:v>179.84444444444671</c:v>
                </c:pt>
                <c:pt idx="14">
                  <c:v>193.8256944444438</c:v>
                </c:pt>
                <c:pt idx="15">
                  <c:v>207.8215277777781</c:v>
                </c:pt>
                <c:pt idx="16">
                  <c:v>221.90416666666715</c:v>
                </c:pt>
                <c:pt idx="17">
                  <c:v>235.82916666666279</c:v>
                </c:pt>
                <c:pt idx="18">
                  <c:v>277.90069444444089</c:v>
                </c:pt>
                <c:pt idx="19">
                  <c:v>305.84930555555184</c:v>
                </c:pt>
                <c:pt idx="20">
                  <c:v>319.95208333332994</c:v>
                </c:pt>
                <c:pt idx="21">
                  <c:v>404.9284722222219</c:v>
                </c:pt>
                <c:pt idx="22">
                  <c:v>480.76458333332994</c:v>
                </c:pt>
                <c:pt idx="23">
                  <c:v>623.95833333332848</c:v>
                </c:pt>
                <c:pt idx="24">
                  <c:v>650.94722222221753</c:v>
                </c:pt>
                <c:pt idx="25">
                  <c:v>726.89027777777665</c:v>
                </c:pt>
                <c:pt idx="26">
                  <c:v>775.9243055555562</c:v>
                </c:pt>
                <c:pt idx="27">
                  <c:v>811.9465277777781</c:v>
                </c:pt>
                <c:pt idx="28">
                  <c:v>865.94305555555184</c:v>
                </c:pt>
                <c:pt idx="29">
                  <c:v>916.8388888888876</c:v>
                </c:pt>
                <c:pt idx="30">
                  <c:v>979.99027777777519</c:v>
                </c:pt>
                <c:pt idx="31">
                  <c:v>1058.9104166666657</c:v>
                </c:pt>
                <c:pt idx="32">
                  <c:v>1132.9743055555518</c:v>
                </c:pt>
                <c:pt idx="33">
                  <c:v>1201.9361111111066</c:v>
                </c:pt>
                <c:pt idx="34">
                  <c:v>1247.7541666666657</c:v>
                </c:pt>
                <c:pt idx="35">
                  <c:v>1274.0020833333328</c:v>
                </c:pt>
                <c:pt idx="36">
                  <c:v>1308.8506944444453</c:v>
                </c:pt>
                <c:pt idx="37">
                  <c:v>2395.7951388888905</c:v>
                </c:pt>
                <c:pt idx="38">
                  <c:v>2493.9854166666628</c:v>
                </c:pt>
                <c:pt idx="39">
                  <c:v>2596.9243055555562</c:v>
                </c:pt>
                <c:pt idx="40">
                  <c:v>2728.9229166666628</c:v>
                </c:pt>
              </c:numCache>
            </c:numRef>
          </c:xVal>
          <c:yVal>
            <c:numRef>
              <c:f>'samples without priming anaerob'!$AI$1507:$AI$1547</c:f>
              <c:numCache>
                <c:formatCode>0.0</c:formatCode>
                <c:ptCount val="41"/>
                <c:pt idx="0">
                  <c:v>2.1385907385950236</c:v>
                </c:pt>
                <c:pt idx="1">
                  <c:v>4.3807153027960002</c:v>
                </c:pt>
                <c:pt idx="2">
                  <c:v>6.4800427056237551</c:v>
                </c:pt>
                <c:pt idx="3">
                  <c:v>11.525570807959438</c:v>
                </c:pt>
                <c:pt idx="4">
                  <c:v>15.023438734563788</c:v>
                </c:pt>
                <c:pt idx="5">
                  <c:v>20.67089276828845</c:v>
                </c:pt>
                <c:pt idx="6">
                  <c:v>24.829100422862339</c:v>
                </c:pt>
                <c:pt idx="7">
                  <c:v>27.875495505497856</c:v>
                </c:pt>
                <c:pt idx="8">
                  <c:v>28.809638430378826</c:v>
                </c:pt>
                <c:pt idx="9">
                  <c:v>30.209822063782553</c:v>
                </c:pt>
                <c:pt idx="10">
                  <c:v>30.548051989572734</c:v>
                </c:pt>
                <c:pt idx="11">
                  <c:v>32.221588904554693</c:v>
                </c:pt>
                <c:pt idx="12">
                  <c:v>32.674260169040942</c:v>
                </c:pt>
                <c:pt idx="13">
                  <c:v>33.796149634946126</c:v>
                </c:pt>
                <c:pt idx="14">
                  <c:v>33.803665403219597</c:v>
                </c:pt>
                <c:pt idx="15">
                  <c:v>33.45758352627994</c:v>
                </c:pt>
                <c:pt idx="16">
                  <c:v>35.474412852483795</c:v>
                </c:pt>
                <c:pt idx="17">
                  <c:v>35.325499563255889</c:v>
                </c:pt>
                <c:pt idx="18">
                  <c:v>36.733927388796744</c:v>
                </c:pt>
                <c:pt idx="19">
                  <c:v>38.768516677325948</c:v>
                </c:pt>
                <c:pt idx="20">
                  <c:v>39.429127128985456</c:v>
                </c:pt>
                <c:pt idx="21">
                  <c:v>41.810440246462278</c:v>
                </c:pt>
                <c:pt idx="22">
                  <c:v>44.66391306588654</c:v>
                </c:pt>
                <c:pt idx="23">
                  <c:v>43.821955357225974</c:v>
                </c:pt>
                <c:pt idx="24">
                  <c:v>49.305037054864258</c:v>
                </c:pt>
                <c:pt idx="25">
                  <c:v>49.135098470998336</c:v>
                </c:pt>
                <c:pt idx="26">
                  <c:v>47.981793909194323</c:v>
                </c:pt>
                <c:pt idx="27">
                  <c:v>49.110703693035013</c:v>
                </c:pt>
                <c:pt idx="28">
                  <c:v>48.498172066375901</c:v>
                </c:pt>
                <c:pt idx="29">
                  <c:v>48.842784160433276</c:v>
                </c:pt>
                <c:pt idx="30">
                  <c:v>56.098750695264805</c:v>
                </c:pt>
                <c:pt idx="31">
                  <c:v>56.519427370139766</c:v>
                </c:pt>
                <c:pt idx="32">
                  <c:v>59.59936276681529</c:v>
                </c:pt>
                <c:pt idx="33">
                  <c:v>57.242097544809816</c:v>
                </c:pt>
                <c:pt idx="34">
                  <c:v>58.139178620568948</c:v>
                </c:pt>
                <c:pt idx="35">
                  <c:v>58.522228640112154</c:v>
                </c:pt>
                <c:pt idx="36">
                  <c:v>58.522228640112154</c:v>
                </c:pt>
                <c:pt idx="37">
                  <c:v>104.18884108461106</c:v>
                </c:pt>
                <c:pt idx="38">
                  <c:v>87.749474884846535</c:v>
                </c:pt>
                <c:pt idx="39">
                  <c:v>104.59805495423598</c:v>
                </c:pt>
                <c:pt idx="40">
                  <c:v>107.04162330578771</c:v>
                </c:pt>
              </c:numCache>
            </c:numRef>
          </c:yVal>
          <c:smooth val="0"/>
          <c:extLst>
            <c:ext xmlns:c16="http://schemas.microsoft.com/office/drawing/2014/chart" uri="{C3380CC4-5D6E-409C-BE32-E72D297353CC}">
              <c16:uniqueId val="{00000001-635F-431B-8776-2E7C722F896F}"/>
            </c:ext>
          </c:extLst>
        </c:ser>
        <c:dLbls>
          <c:showLegendKey val="0"/>
          <c:showVal val="0"/>
          <c:showCatName val="0"/>
          <c:showSerName val="0"/>
          <c:showPercent val="0"/>
          <c:showBubbleSize val="0"/>
        </c:dLbls>
        <c:axId val="142199808"/>
        <c:axId val="142206848"/>
      </c:scatterChart>
      <c:valAx>
        <c:axId val="1421998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206848"/>
        <c:crosses val="autoZero"/>
        <c:crossBetween val="midCat"/>
      </c:valAx>
      <c:valAx>
        <c:axId val="142206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19980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anaerob'!$F$1557:$F$1599</c:f>
              <c:numCache>
                <c:formatCode>0</c:formatCode>
                <c:ptCount val="43"/>
                <c:pt idx="0">
                  <c:v>1</c:v>
                </c:pt>
                <c:pt idx="1">
                  <c:v>7.9944444444481633</c:v>
                </c:pt>
                <c:pt idx="2">
                  <c:v>14.84236111111386</c:v>
                </c:pt>
                <c:pt idx="3">
                  <c:v>30.82986111111677</c:v>
                </c:pt>
                <c:pt idx="4">
                  <c:v>38.018055555556202</c:v>
                </c:pt>
                <c:pt idx="5">
                  <c:v>57.840277777781012</c:v>
                </c:pt>
                <c:pt idx="6">
                  <c:v>76.802083333335759</c:v>
                </c:pt>
                <c:pt idx="7">
                  <c:v>90.897916666668607</c:v>
                </c:pt>
                <c:pt idx="8">
                  <c:v>109.92777777778247</c:v>
                </c:pt>
                <c:pt idx="9">
                  <c:v>123.98055555555766</c:v>
                </c:pt>
                <c:pt idx="10">
                  <c:v>137.84305555556057</c:v>
                </c:pt>
                <c:pt idx="11">
                  <c:v>151.93402777778101</c:v>
                </c:pt>
                <c:pt idx="12">
                  <c:v>165.90000000000146</c:v>
                </c:pt>
                <c:pt idx="13">
                  <c:v>179.83611111111531</c:v>
                </c:pt>
                <c:pt idx="14">
                  <c:v>193.81388888889342</c:v>
                </c:pt>
                <c:pt idx="15">
                  <c:v>207.80972222222772</c:v>
                </c:pt>
                <c:pt idx="16">
                  <c:v>221.8930555555562</c:v>
                </c:pt>
                <c:pt idx="17">
                  <c:v>235.81805555555911</c:v>
                </c:pt>
                <c:pt idx="18">
                  <c:v>277.89027777778392</c:v>
                </c:pt>
                <c:pt idx="19">
                  <c:v>305.83819444444816</c:v>
                </c:pt>
                <c:pt idx="20">
                  <c:v>319.94791666667152</c:v>
                </c:pt>
                <c:pt idx="21">
                  <c:v>404.92152777778392</c:v>
                </c:pt>
                <c:pt idx="22">
                  <c:v>480.75416666667297</c:v>
                </c:pt>
                <c:pt idx="23">
                  <c:v>553.93819444444671</c:v>
                </c:pt>
                <c:pt idx="24">
                  <c:v>573.83472222222917</c:v>
                </c:pt>
                <c:pt idx="25">
                  <c:v>623.95000000000437</c:v>
                </c:pt>
                <c:pt idx="26">
                  <c:v>650.94444444444525</c:v>
                </c:pt>
                <c:pt idx="27">
                  <c:v>726.88055555555911</c:v>
                </c:pt>
                <c:pt idx="28">
                  <c:v>775.9111111111124</c:v>
                </c:pt>
                <c:pt idx="29">
                  <c:v>816.88055555555911</c:v>
                </c:pt>
                <c:pt idx="30">
                  <c:v>865.93194444444816</c:v>
                </c:pt>
                <c:pt idx="31">
                  <c:v>916.84513888889342</c:v>
                </c:pt>
                <c:pt idx="32">
                  <c:v>970.83125000000291</c:v>
                </c:pt>
                <c:pt idx="33">
                  <c:v>1061.7909722222248</c:v>
                </c:pt>
                <c:pt idx="34">
                  <c:v>1132.9625000000015</c:v>
                </c:pt>
                <c:pt idx="35">
                  <c:v>1201.9256944444496</c:v>
                </c:pt>
                <c:pt idx="36">
                  <c:v>1247.7423611111153</c:v>
                </c:pt>
                <c:pt idx="37">
                  <c:v>1273.9937500000015</c:v>
                </c:pt>
                <c:pt idx="38">
                  <c:v>1308.8395833333343</c:v>
                </c:pt>
                <c:pt idx="39">
                  <c:v>2395.7826388888934</c:v>
                </c:pt>
                <c:pt idx="40">
                  <c:v>2493.9666666666672</c:v>
                </c:pt>
                <c:pt idx="41">
                  <c:v>2596.9055555555606</c:v>
                </c:pt>
                <c:pt idx="42">
                  <c:v>2728.9048611111139</c:v>
                </c:pt>
              </c:numCache>
            </c:numRef>
          </c:xVal>
          <c:yVal>
            <c:numRef>
              <c:f>'samples without priming anaerob'!$Y$1557:$Y$1599</c:f>
              <c:numCache>
                <c:formatCode>0.0</c:formatCode>
                <c:ptCount val="43"/>
                <c:pt idx="0">
                  <c:v>4.1840425985194334E-4</c:v>
                </c:pt>
                <c:pt idx="1">
                  <c:v>3.3466312233496423E-4</c:v>
                </c:pt>
                <c:pt idx="2">
                  <c:v>7.6807733431103105E-4</c:v>
                </c:pt>
                <c:pt idx="3">
                  <c:v>7.3430351097520893E-4</c:v>
                </c:pt>
                <c:pt idx="4">
                  <c:v>5.6078123425505708E-4</c:v>
                </c:pt>
                <c:pt idx="5">
                  <c:v>1.1966399846149759E-3</c:v>
                </c:pt>
                <c:pt idx="6">
                  <c:v>1.9459751977799183E-3</c:v>
                </c:pt>
                <c:pt idx="7">
                  <c:v>2.4826873423155951E-3</c:v>
                </c:pt>
                <c:pt idx="8">
                  <c:v>2.356305921272442E-3</c:v>
                </c:pt>
                <c:pt idx="9">
                  <c:v>2.9785374543182981E-3</c:v>
                </c:pt>
                <c:pt idx="10">
                  <c:v>2.2322101186822009E-3</c:v>
                </c:pt>
                <c:pt idx="11">
                  <c:v>2.9099479429852779E-3</c:v>
                </c:pt>
                <c:pt idx="12">
                  <c:v>2.6640863989181134E-3</c:v>
                </c:pt>
                <c:pt idx="13">
                  <c:v>2.8085785848190425E-3</c:v>
                </c:pt>
                <c:pt idx="14">
                  <c:v>3.5205632766298614E-3</c:v>
                </c:pt>
                <c:pt idx="15">
                  <c:v>3.0171553567564487E-3</c:v>
                </c:pt>
                <c:pt idx="16">
                  <c:v>3.5516303333828973E-3</c:v>
                </c:pt>
                <c:pt idx="17">
                  <c:v>4.4166595578528783E-3</c:v>
                </c:pt>
                <c:pt idx="18">
                  <c:v>1.1018967776312453E-2</c:v>
                </c:pt>
                <c:pt idx="19">
                  <c:v>2.7448452578217767E-2</c:v>
                </c:pt>
                <c:pt idx="20">
                  <c:v>4.9190005396600428E-2</c:v>
                </c:pt>
                <c:pt idx="21">
                  <c:v>1.5254457051378982</c:v>
                </c:pt>
                <c:pt idx="22">
                  <c:v>12.604442813211833</c:v>
                </c:pt>
                <c:pt idx="23">
                  <c:v>22.626756846988833</c:v>
                </c:pt>
                <c:pt idx="24">
                  <c:v>23.263690750935808</c:v>
                </c:pt>
                <c:pt idx="25">
                  <c:v>25.763310368039637</c:v>
                </c:pt>
                <c:pt idx="26">
                  <c:v>26.66789307736844</c:v>
                </c:pt>
                <c:pt idx="27">
                  <c:v>28.264091484775125</c:v>
                </c:pt>
                <c:pt idx="28">
                  <c:v>27.892099878750386</c:v>
                </c:pt>
                <c:pt idx="29">
                  <c:v>29.476880200075527</c:v>
                </c:pt>
                <c:pt idx="30">
                  <c:v>30.46972158032187</c:v>
                </c:pt>
                <c:pt idx="31">
                  <c:v>31.446857857753436</c:v>
                </c:pt>
                <c:pt idx="32">
                  <c:v>35.822053645970982</c:v>
                </c:pt>
                <c:pt idx="33">
                  <c:v>37.973715073757873</c:v>
                </c:pt>
                <c:pt idx="34">
                  <c:v>38.607483976186806</c:v>
                </c:pt>
                <c:pt idx="35">
                  <c:v>38.026652621258656</c:v>
                </c:pt>
                <c:pt idx="36">
                  <c:v>37.799817185724713</c:v>
                </c:pt>
                <c:pt idx="37">
                  <c:v>38.133958727917431</c:v>
                </c:pt>
                <c:pt idx="38">
                  <c:v>38.133958727917431</c:v>
                </c:pt>
                <c:pt idx="39">
                  <c:v>44.753813877147699</c:v>
                </c:pt>
                <c:pt idx="40">
                  <c:v>43.504366951739158</c:v>
                </c:pt>
                <c:pt idx="41">
                  <c:v>45.964533574954785</c:v>
                </c:pt>
                <c:pt idx="42">
                  <c:v>46.314605994142326</c:v>
                </c:pt>
              </c:numCache>
            </c:numRef>
          </c:yVal>
          <c:smooth val="0"/>
          <c:extLst>
            <c:ext xmlns:c16="http://schemas.microsoft.com/office/drawing/2014/chart" uri="{C3380CC4-5D6E-409C-BE32-E72D297353CC}">
              <c16:uniqueId val="{00000000-67A2-4F51-875C-5CAE18225DFC}"/>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anaerob'!$F$1557:$F$1599</c:f>
              <c:numCache>
                <c:formatCode>0</c:formatCode>
                <c:ptCount val="43"/>
                <c:pt idx="0">
                  <c:v>1</c:v>
                </c:pt>
                <c:pt idx="1">
                  <c:v>7.9944444444481633</c:v>
                </c:pt>
                <c:pt idx="2">
                  <c:v>14.84236111111386</c:v>
                </c:pt>
                <c:pt idx="3">
                  <c:v>30.82986111111677</c:v>
                </c:pt>
                <c:pt idx="4">
                  <c:v>38.018055555556202</c:v>
                </c:pt>
                <c:pt idx="5">
                  <c:v>57.840277777781012</c:v>
                </c:pt>
                <c:pt idx="6">
                  <c:v>76.802083333335759</c:v>
                </c:pt>
                <c:pt idx="7">
                  <c:v>90.897916666668607</c:v>
                </c:pt>
                <c:pt idx="8">
                  <c:v>109.92777777778247</c:v>
                </c:pt>
                <c:pt idx="9">
                  <c:v>123.98055555555766</c:v>
                </c:pt>
                <c:pt idx="10">
                  <c:v>137.84305555556057</c:v>
                </c:pt>
                <c:pt idx="11">
                  <c:v>151.93402777778101</c:v>
                </c:pt>
                <c:pt idx="12">
                  <c:v>165.90000000000146</c:v>
                </c:pt>
                <c:pt idx="13">
                  <c:v>179.83611111111531</c:v>
                </c:pt>
                <c:pt idx="14">
                  <c:v>193.81388888889342</c:v>
                </c:pt>
                <c:pt idx="15">
                  <c:v>207.80972222222772</c:v>
                </c:pt>
                <c:pt idx="16">
                  <c:v>221.8930555555562</c:v>
                </c:pt>
                <c:pt idx="17">
                  <c:v>235.81805555555911</c:v>
                </c:pt>
                <c:pt idx="18">
                  <c:v>277.89027777778392</c:v>
                </c:pt>
                <c:pt idx="19">
                  <c:v>305.83819444444816</c:v>
                </c:pt>
                <c:pt idx="20">
                  <c:v>319.94791666667152</c:v>
                </c:pt>
                <c:pt idx="21">
                  <c:v>404.92152777778392</c:v>
                </c:pt>
                <c:pt idx="22">
                  <c:v>480.75416666667297</c:v>
                </c:pt>
                <c:pt idx="23">
                  <c:v>553.93819444444671</c:v>
                </c:pt>
                <c:pt idx="24">
                  <c:v>573.83472222222917</c:v>
                </c:pt>
                <c:pt idx="25">
                  <c:v>623.95000000000437</c:v>
                </c:pt>
                <c:pt idx="26">
                  <c:v>650.94444444444525</c:v>
                </c:pt>
                <c:pt idx="27">
                  <c:v>726.88055555555911</c:v>
                </c:pt>
                <c:pt idx="28">
                  <c:v>775.9111111111124</c:v>
                </c:pt>
                <c:pt idx="29">
                  <c:v>816.88055555555911</c:v>
                </c:pt>
                <c:pt idx="30">
                  <c:v>865.93194444444816</c:v>
                </c:pt>
                <c:pt idx="31">
                  <c:v>916.84513888889342</c:v>
                </c:pt>
                <c:pt idx="32">
                  <c:v>970.83125000000291</c:v>
                </c:pt>
                <c:pt idx="33">
                  <c:v>1061.7909722222248</c:v>
                </c:pt>
                <c:pt idx="34">
                  <c:v>1132.9625000000015</c:v>
                </c:pt>
                <c:pt idx="35">
                  <c:v>1201.9256944444496</c:v>
                </c:pt>
                <c:pt idx="36">
                  <c:v>1247.7423611111153</c:v>
                </c:pt>
                <c:pt idx="37">
                  <c:v>1273.9937500000015</c:v>
                </c:pt>
                <c:pt idx="38">
                  <c:v>1308.8395833333343</c:v>
                </c:pt>
                <c:pt idx="39">
                  <c:v>2395.7826388888934</c:v>
                </c:pt>
                <c:pt idx="40">
                  <c:v>2493.9666666666672</c:v>
                </c:pt>
                <c:pt idx="41">
                  <c:v>2596.9055555555606</c:v>
                </c:pt>
                <c:pt idx="42">
                  <c:v>2728.9048611111139</c:v>
                </c:pt>
              </c:numCache>
            </c:numRef>
          </c:xVal>
          <c:yVal>
            <c:numRef>
              <c:f>'samples without priming anaerob'!$AI$1557:$AI$1599</c:f>
              <c:numCache>
                <c:formatCode>0.0</c:formatCode>
                <c:ptCount val="43"/>
                <c:pt idx="0">
                  <c:v>2.066299006295393</c:v>
                </c:pt>
                <c:pt idx="1">
                  <c:v>3.9751445875097406</c:v>
                </c:pt>
                <c:pt idx="2">
                  <c:v>5.1521618251171057</c:v>
                </c:pt>
                <c:pt idx="3">
                  <c:v>7.5119468972727903</c:v>
                </c:pt>
                <c:pt idx="4">
                  <c:v>9.2506135728236352</c:v>
                </c:pt>
                <c:pt idx="5">
                  <c:v>11.707047035395469</c:v>
                </c:pt>
                <c:pt idx="6">
                  <c:v>13.452625087301827</c:v>
                </c:pt>
                <c:pt idx="7">
                  <c:v>13.920391673271736</c:v>
                </c:pt>
                <c:pt idx="8">
                  <c:v>14.993363250287979</c:v>
                </c:pt>
                <c:pt idx="9">
                  <c:v>14.477892296750332</c:v>
                </c:pt>
                <c:pt idx="10">
                  <c:v>15.445366699131903</c:v>
                </c:pt>
                <c:pt idx="11">
                  <c:v>15.427822364045172</c:v>
                </c:pt>
                <c:pt idx="12">
                  <c:v>15.702710560014726</c:v>
                </c:pt>
                <c:pt idx="13">
                  <c:v>16.049934798984573</c:v>
                </c:pt>
                <c:pt idx="14">
                  <c:v>16.278962229215033</c:v>
                </c:pt>
                <c:pt idx="15">
                  <c:v>16.186029604530304</c:v>
                </c:pt>
                <c:pt idx="16">
                  <c:v>16.057243190449494</c:v>
                </c:pt>
                <c:pt idx="17">
                  <c:v>15.981264084947782</c:v>
                </c:pt>
                <c:pt idx="18">
                  <c:v>16.314375867253315</c:v>
                </c:pt>
                <c:pt idx="19">
                  <c:v>17.148982506128768</c:v>
                </c:pt>
                <c:pt idx="20">
                  <c:v>17.38186994000008</c:v>
                </c:pt>
                <c:pt idx="21">
                  <c:v>18.197879962996559</c:v>
                </c:pt>
                <c:pt idx="22">
                  <c:v>22.180510909682319</c:v>
                </c:pt>
                <c:pt idx="23">
                  <c:v>23.64602758493243</c:v>
                </c:pt>
                <c:pt idx="24">
                  <c:v>24.098838139402847</c:v>
                </c:pt>
                <c:pt idx="25">
                  <c:v>25.433461412513431</c:v>
                </c:pt>
                <c:pt idx="26">
                  <c:v>25.440092736230653</c:v>
                </c:pt>
                <c:pt idx="27">
                  <c:v>27.289138404218569</c:v>
                </c:pt>
                <c:pt idx="28">
                  <c:v>25.245112946262857</c:v>
                </c:pt>
                <c:pt idx="29">
                  <c:v>25.703478989152686</c:v>
                </c:pt>
                <c:pt idx="30">
                  <c:v>25.581150530244322</c:v>
                </c:pt>
                <c:pt idx="31">
                  <c:v>26.494918977828267</c:v>
                </c:pt>
                <c:pt idx="32">
                  <c:v>30.82181900935981</c:v>
                </c:pt>
                <c:pt idx="33">
                  <c:v>32.439163849797318</c:v>
                </c:pt>
                <c:pt idx="34">
                  <c:v>31.707959020786802</c:v>
                </c:pt>
                <c:pt idx="35">
                  <c:v>31.756968190716169</c:v>
                </c:pt>
                <c:pt idx="36">
                  <c:v>31.953842279263824</c:v>
                </c:pt>
                <c:pt idx="37">
                  <c:v>32.128196285912047</c:v>
                </c:pt>
                <c:pt idx="38">
                  <c:v>32.128196285912047</c:v>
                </c:pt>
                <c:pt idx="39">
                  <c:v>49.591191683093157</c:v>
                </c:pt>
                <c:pt idx="40">
                  <c:v>49.456418239823854</c:v>
                </c:pt>
                <c:pt idx="41">
                  <c:v>50.486584654596278</c:v>
                </c:pt>
                <c:pt idx="42">
                  <c:v>51.187931863672041</c:v>
                </c:pt>
              </c:numCache>
            </c:numRef>
          </c:yVal>
          <c:smooth val="0"/>
          <c:extLst>
            <c:ext xmlns:c16="http://schemas.microsoft.com/office/drawing/2014/chart" uri="{C3380CC4-5D6E-409C-BE32-E72D297353CC}">
              <c16:uniqueId val="{00000001-67A2-4F51-875C-5CAE18225DFC}"/>
            </c:ext>
          </c:extLst>
        </c:ser>
        <c:dLbls>
          <c:showLegendKey val="0"/>
          <c:showVal val="0"/>
          <c:showCatName val="0"/>
          <c:showSerName val="0"/>
          <c:showPercent val="0"/>
          <c:showBubbleSize val="0"/>
        </c:dLbls>
        <c:axId val="142311424"/>
        <c:axId val="142314112"/>
      </c:scatterChart>
      <c:valAx>
        <c:axId val="1423114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314112"/>
        <c:crosses val="autoZero"/>
        <c:crossBetween val="midCat"/>
      </c:valAx>
      <c:valAx>
        <c:axId val="1423141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31142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anaerob'!$F$1610:$F$1652</c:f>
              <c:numCache>
                <c:formatCode>0</c:formatCode>
                <c:ptCount val="43"/>
                <c:pt idx="0">
                  <c:v>1</c:v>
                </c:pt>
                <c:pt idx="1">
                  <c:v>7.9951388888875954</c:v>
                </c:pt>
                <c:pt idx="2">
                  <c:v>14.842361111106584</c:v>
                </c:pt>
                <c:pt idx="3">
                  <c:v>30.829861111109494</c:v>
                </c:pt>
                <c:pt idx="4">
                  <c:v>38.018055555548926</c:v>
                </c:pt>
                <c:pt idx="5">
                  <c:v>57.840972222220444</c:v>
                </c:pt>
                <c:pt idx="6">
                  <c:v>76.801388888889051</c:v>
                </c:pt>
                <c:pt idx="7">
                  <c:v>90.904166666659876</c:v>
                </c:pt>
                <c:pt idx="8">
                  <c:v>109.9284722222219</c:v>
                </c:pt>
                <c:pt idx="9">
                  <c:v>123.98124999999709</c:v>
                </c:pt>
                <c:pt idx="10">
                  <c:v>137.84305555555329</c:v>
                </c:pt>
                <c:pt idx="11">
                  <c:v>151.93472222222044</c:v>
                </c:pt>
                <c:pt idx="12">
                  <c:v>165.90069444444089</c:v>
                </c:pt>
                <c:pt idx="13">
                  <c:v>179.83611111110804</c:v>
                </c:pt>
                <c:pt idx="14">
                  <c:v>193.81388888888614</c:v>
                </c:pt>
                <c:pt idx="15">
                  <c:v>207.81041666665988</c:v>
                </c:pt>
                <c:pt idx="16">
                  <c:v>221.89374999999563</c:v>
                </c:pt>
                <c:pt idx="17">
                  <c:v>235.81805555555184</c:v>
                </c:pt>
                <c:pt idx="18">
                  <c:v>277.89027777777665</c:v>
                </c:pt>
                <c:pt idx="19">
                  <c:v>305.83819444444089</c:v>
                </c:pt>
                <c:pt idx="20">
                  <c:v>319.94930555555038</c:v>
                </c:pt>
                <c:pt idx="21">
                  <c:v>404.94097222221899</c:v>
                </c:pt>
                <c:pt idx="22">
                  <c:v>480.75833333333139</c:v>
                </c:pt>
                <c:pt idx="23">
                  <c:v>553.93958333333285</c:v>
                </c:pt>
                <c:pt idx="24">
                  <c:v>573.83680555555475</c:v>
                </c:pt>
                <c:pt idx="25">
                  <c:v>623.9506944444438</c:v>
                </c:pt>
                <c:pt idx="26">
                  <c:v>650.94791666666424</c:v>
                </c:pt>
                <c:pt idx="27">
                  <c:v>726.88055555555184</c:v>
                </c:pt>
                <c:pt idx="28">
                  <c:v>775.91111111110513</c:v>
                </c:pt>
                <c:pt idx="29">
                  <c:v>816.88055555555184</c:v>
                </c:pt>
                <c:pt idx="30">
                  <c:v>865.93194444444089</c:v>
                </c:pt>
                <c:pt idx="31">
                  <c:v>916.84513888888614</c:v>
                </c:pt>
                <c:pt idx="32">
                  <c:v>970.8347222222219</c:v>
                </c:pt>
                <c:pt idx="33">
                  <c:v>1061.7909722222175</c:v>
                </c:pt>
                <c:pt idx="34">
                  <c:v>1132.9624999999942</c:v>
                </c:pt>
                <c:pt idx="35">
                  <c:v>1201.9256944444423</c:v>
                </c:pt>
                <c:pt idx="36">
                  <c:v>1247.7416666666613</c:v>
                </c:pt>
                <c:pt idx="37">
                  <c:v>1273.9944444444409</c:v>
                </c:pt>
                <c:pt idx="38">
                  <c:v>1308.839583333327</c:v>
                </c:pt>
                <c:pt idx="39">
                  <c:v>2395.7826388888861</c:v>
                </c:pt>
                <c:pt idx="40">
                  <c:v>2493.9666666666599</c:v>
                </c:pt>
                <c:pt idx="41">
                  <c:v>2596.9055555555533</c:v>
                </c:pt>
                <c:pt idx="42">
                  <c:v>2728.9055555555533</c:v>
                </c:pt>
              </c:numCache>
            </c:numRef>
          </c:xVal>
          <c:yVal>
            <c:numRef>
              <c:f>'samples without priming anaerob'!$Y$1610:$Y$1652</c:f>
              <c:numCache>
                <c:formatCode>0.0</c:formatCode>
                <c:ptCount val="43"/>
                <c:pt idx="0">
                  <c:v>2.7179955805874058E-4</c:v>
                </c:pt>
                <c:pt idx="1">
                  <c:v>3.199522014745974E-4</c:v>
                </c:pt>
                <c:pt idx="2">
                  <c:v>6.8754236533577625E-4</c:v>
                </c:pt>
                <c:pt idx="3">
                  <c:v>5.3859190841867204E-4</c:v>
                </c:pt>
                <c:pt idx="4">
                  <c:v>3.8101374523620806E-4</c:v>
                </c:pt>
                <c:pt idx="5">
                  <c:v>1.6188007101899942E-3</c:v>
                </c:pt>
                <c:pt idx="6">
                  <c:v>1.1161423331027532E-3</c:v>
                </c:pt>
                <c:pt idx="7">
                  <c:v>1.1878805991856144E-3</c:v>
                </c:pt>
                <c:pt idx="8">
                  <c:v>4.374245597225487E-5</c:v>
                </c:pt>
                <c:pt idx="9">
                  <c:v>4.374245597225487E-5</c:v>
                </c:pt>
                <c:pt idx="10">
                  <c:v>1.0460971797524171E-3</c:v>
                </c:pt>
                <c:pt idx="11">
                  <c:v>1.796706367392865E-3</c:v>
                </c:pt>
                <c:pt idx="12">
                  <c:v>1.5353503145917467E-3</c:v>
                </c:pt>
                <c:pt idx="13">
                  <c:v>7.4431252247652459E-5</c:v>
                </c:pt>
                <c:pt idx="14">
                  <c:v>1.5573155814355331E-3</c:v>
                </c:pt>
                <c:pt idx="15">
                  <c:v>1.7895944602437954E-3</c:v>
                </c:pt>
                <c:pt idx="16">
                  <c:v>2.3163069561198493E-3</c:v>
                </c:pt>
                <c:pt idx="17">
                  <c:v>2.1635069576428616E-3</c:v>
                </c:pt>
                <c:pt idx="18">
                  <c:v>2.0620362407783471E-3</c:v>
                </c:pt>
                <c:pt idx="19">
                  <c:v>3.4876531044231536E-3</c:v>
                </c:pt>
                <c:pt idx="20">
                  <c:v>4.7658621943180634E-3</c:v>
                </c:pt>
                <c:pt idx="21">
                  <c:v>3.5827255400424377E-2</c:v>
                </c:pt>
                <c:pt idx="22">
                  <c:v>8.726276573991712E-2</c:v>
                </c:pt>
                <c:pt idx="23">
                  <c:v>0.17958512565138565</c:v>
                </c:pt>
                <c:pt idx="24">
                  <c:v>0.21038705052092002</c:v>
                </c:pt>
                <c:pt idx="25">
                  <c:v>0.29241852629719178</c:v>
                </c:pt>
                <c:pt idx="26">
                  <c:v>0.38554343207780467</c:v>
                </c:pt>
                <c:pt idx="27">
                  <c:v>0.7648437810380726</c:v>
                </c:pt>
                <c:pt idx="28">
                  <c:v>1.2024438765367953</c:v>
                </c:pt>
                <c:pt idx="29">
                  <c:v>2.1372310708616076</c:v>
                </c:pt>
                <c:pt idx="30">
                  <c:v>4.3645460727311498</c:v>
                </c:pt>
                <c:pt idx="31">
                  <c:v>8.1332542031809769</c:v>
                </c:pt>
                <c:pt idx="32">
                  <c:v>14.235684774723222</c:v>
                </c:pt>
                <c:pt idx="33">
                  <c:v>25.528617923861592</c:v>
                </c:pt>
                <c:pt idx="34">
                  <c:v>28.635574754630628</c:v>
                </c:pt>
                <c:pt idx="35">
                  <c:v>27.395850826150966</c:v>
                </c:pt>
                <c:pt idx="36">
                  <c:v>27.955487605288603</c:v>
                </c:pt>
                <c:pt idx="37">
                  <c:v>28.280141348996594</c:v>
                </c:pt>
                <c:pt idx="38">
                  <c:v>28.280141348996594</c:v>
                </c:pt>
                <c:pt idx="39">
                  <c:v>35.236427487505992</c:v>
                </c:pt>
                <c:pt idx="40">
                  <c:v>33.872032815028099</c:v>
                </c:pt>
                <c:pt idx="41">
                  <c:v>36.559393550105483</c:v>
                </c:pt>
                <c:pt idx="42">
                  <c:v>36.850155432029787</c:v>
                </c:pt>
              </c:numCache>
            </c:numRef>
          </c:yVal>
          <c:smooth val="0"/>
          <c:extLst>
            <c:ext xmlns:c16="http://schemas.microsoft.com/office/drawing/2014/chart" uri="{C3380CC4-5D6E-409C-BE32-E72D297353CC}">
              <c16:uniqueId val="{00000000-0956-435E-8629-489C866CD060}"/>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anaerob'!$F$1610:$F$1652</c:f>
              <c:numCache>
                <c:formatCode>0</c:formatCode>
                <c:ptCount val="43"/>
                <c:pt idx="0">
                  <c:v>1</c:v>
                </c:pt>
                <c:pt idx="1">
                  <c:v>7.9951388888875954</c:v>
                </c:pt>
                <c:pt idx="2">
                  <c:v>14.842361111106584</c:v>
                </c:pt>
                <c:pt idx="3">
                  <c:v>30.829861111109494</c:v>
                </c:pt>
                <c:pt idx="4">
                  <c:v>38.018055555548926</c:v>
                </c:pt>
                <c:pt idx="5">
                  <c:v>57.840972222220444</c:v>
                </c:pt>
                <c:pt idx="6">
                  <c:v>76.801388888889051</c:v>
                </c:pt>
                <c:pt idx="7">
                  <c:v>90.904166666659876</c:v>
                </c:pt>
                <c:pt idx="8">
                  <c:v>109.9284722222219</c:v>
                </c:pt>
                <c:pt idx="9">
                  <c:v>123.98124999999709</c:v>
                </c:pt>
                <c:pt idx="10">
                  <c:v>137.84305555555329</c:v>
                </c:pt>
                <c:pt idx="11">
                  <c:v>151.93472222222044</c:v>
                </c:pt>
                <c:pt idx="12">
                  <c:v>165.90069444444089</c:v>
                </c:pt>
                <c:pt idx="13">
                  <c:v>179.83611111110804</c:v>
                </c:pt>
                <c:pt idx="14">
                  <c:v>193.81388888888614</c:v>
                </c:pt>
                <c:pt idx="15">
                  <c:v>207.81041666665988</c:v>
                </c:pt>
                <c:pt idx="16">
                  <c:v>221.89374999999563</c:v>
                </c:pt>
                <c:pt idx="17">
                  <c:v>235.81805555555184</c:v>
                </c:pt>
                <c:pt idx="18">
                  <c:v>277.89027777777665</c:v>
                </c:pt>
                <c:pt idx="19">
                  <c:v>305.83819444444089</c:v>
                </c:pt>
                <c:pt idx="20">
                  <c:v>319.94930555555038</c:v>
                </c:pt>
                <c:pt idx="21">
                  <c:v>404.94097222221899</c:v>
                </c:pt>
                <c:pt idx="22">
                  <c:v>480.75833333333139</c:v>
                </c:pt>
                <c:pt idx="23">
                  <c:v>553.93958333333285</c:v>
                </c:pt>
                <c:pt idx="24">
                  <c:v>573.83680555555475</c:v>
                </c:pt>
                <c:pt idx="25">
                  <c:v>623.9506944444438</c:v>
                </c:pt>
                <c:pt idx="26">
                  <c:v>650.94791666666424</c:v>
                </c:pt>
                <c:pt idx="27">
                  <c:v>726.88055555555184</c:v>
                </c:pt>
                <c:pt idx="28">
                  <c:v>775.91111111110513</c:v>
                </c:pt>
                <c:pt idx="29">
                  <c:v>816.88055555555184</c:v>
                </c:pt>
                <c:pt idx="30">
                  <c:v>865.93194444444089</c:v>
                </c:pt>
                <c:pt idx="31">
                  <c:v>916.84513888888614</c:v>
                </c:pt>
                <c:pt idx="32">
                  <c:v>970.8347222222219</c:v>
                </c:pt>
                <c:pt idx="33">
                  <c:v>1061.7909722222175</c:v>
                </c:pt>
                <c:pt idx="34">
                  <c:v>1132.9624999999942</c:v>
                </c:pt>
                <c:pt idx="35">
                  <c:v>1201.9256944444423</c:v>
                </c:pt>
                <c:pt idx="36">
                  <c:v>1247.7416666666613</c:v>
                </c:pt>
                <c:pt idx="37">
                  <c:v>1273.9944444444409</c:v>
                </c:pt>
                <c:pt idx="38">
                  <c:v>1308.839583333327</c:v>
                </c:pt>
                <c:pt idx="39">
                  <c:v>2395.7826388888861</c:v>
                </c:pt>
                <c:pt idx="40">
                  <c:v>2493.9666666666599</c:v>
                </c:pt>
                <c:pt idx="41">
                  <c:v>2596.9055555555533</c:v>
                </c:pt>
                <c:pt idx="42">
                  <c:v>2728.9055555555533</c:v>
                </c:pt>
              </c:numCache>
            </c:numRef>
          </c:xVal>
          <c:yVal>
            <c:numRef>
              <c:f>'samples without priming anaerob'!$AI$1610:$AI$1652</c:f>
              <c:numCache>
                <c:formatCode>0.0</c:formatCode>
                <c:ptCount val="43"/>
                <c:pt idx="0">
                  <c:v>1.0585242609604719</c:v>
                </c:pt>
                <c:pt idx="1">
                  <c:v>1.9392576637170251</c:v>
                </c:pt>
                <c:pt idx="2">
                  <c:v>2.9093723954073334</c:v>
                </c:pt>
                <c:pt idx="3">
                  <c:v>4.0077091947351899</c:v>
                </c:pt>
                <c:pt idx="4">
                  <c:v>5.5119676537192035</c:v>
                </c:pt>
                <c:pt idx="5">
                  <c:v>6.5925055813644633</c:v>
                </c:pt>
                <c:pt idx="6">
                  <c:v>7.543040143385972</c:v>
                </c:pt>
                <c:pt idx="7">
                  <c:v>7.5551572503678406</c:v>
                </c:pt>
                <c:pt idx="8">
                  <c:v>7.8675831843468957</c:v>
                </c:pt>
                <c:pt idx="9">
                  <c:v>7.9936049344815716</c:v>
                </c:pt>
                <c:pt idx="10">
                  <c:v>8.296151716627179</c:v>
                </c:pt>
                <c:pt idx="11">
                  <c:v>8.4848254884834802</c:v>
                </c:pt>
                <c:pt idx="12">
                  <c:v>8.711114203527714</c:v>
                </c:pt>
                <c:pt idx="13">
                  <c:v>8.4854171784304455</c:v>
                </c:pt>
                <c:pt idx="14">
                  <c:v>8.6240203489422846</c:v>
                </c:pt>
                <c:pt idx="15">
                  <c:v>8.6304903388663217</c:v>
                </c:pt>
                <c:pt idx="16">
                  <c:v>8.7286974276424676</c:v>
                </c:pt>
                <c:pt idx="17">
                  <c:v>8.6752989313063313</c:v>
                </c:pt>
                <c:pt idx="18">
                  <c:v>9.2442794950187146</c:v>
                </c:pt>
                <c:pt idx="19">
                  <c:v>9.1183825716452933</c:v>
                </c:pt>
                <c:pt idx="20">
                  <c:v>9.4143032600386611</c:v>
                </c:pt>
                <c:pt idx="21">
                  <c:v>9.1808323362070769</c:v>
                </c:pt>
                <c:pt idx="22">
                  <c:v>8.8887584446330141</c:v>
                </c:pt>
                <c:pt idx="23">
                  <c:v>9.4980663784304831</c:v>
                </c:pt>
                <c:pt idx="24">
                  <c:v>11.238661625998104</c:v>
                </c:pt>
                <c:pt idx="25">
                  <c:v>12.015026238684483</c:v>
                </c:pt>
                <c:pt idx="26">
                  <c:v>13.056537613675902</c:v>
                </c:pt>
                <c:pt idx="27">
                  <c:v>14.275241024725853</c:v>
                </c:pt>
                <c:pt idx="28">
                  <c:v>12.449331543609318</c:v>
                </c:pt>
                <c:pt idx="29">
                  <c:v>12.131351578335623</c:v>
                </c:pt>
                <c:pt idx="30">
                  <c:v>12.987450869034497</c:v>
                </c:pt>
                <c:pt idx="31">
                  <c:v>15.140705302804195</c:v>
                </c:pt>
                <c:pt idx="32">
                  <c:v>18.37774805756537</c:v>
                </c:pt>
                <c:pt idx="33">
                  <c:v>21.511171185215705</c:v>
                </c:pt>
                <c:pt idx="34">
                  <c:v>22.047971057244325</c:v>
                </c:pt>
                <c:pt idx="35">
                  <c:v>21.498330370268114</c:v>
                </c:pt>
                <c:pt idx="36">
                  <c:v>22.164890598429977</c:v>
                </c:pt>
                <c:pt idx="37">
                  <c:v>22.796182937321699</c:v>
                </c:pt>
                <c:pt idx="38">
                  <c:v>22.796182937321699</c:v>
                </c:pt>
                <c:pt idx="39">
                  <c:v>40.847402709851515</c:v>
                </c:pt>
                <c:pt idx="40">
                  <c:v>33.837632626851146</c:v>
                </c:pt>
                <c:pt idx="41">
                  <c:v>42.202948572763802</c:v>
                </c:pt>
                <c:pt idx="42">
                  <c:v>42.964170385397317</c:v>
                </c:pt>
              </c:numCache>
            </c:numRef>
          </c:yVal>
          <c:smooth val="0"/>
          <c:extLst>
            <c:ext xmlns:c16="http://schemas.microsoft.com/office/drawing/2014/chart" uri="{C3380CC4-5D6E-409C-BE32-E72D297353CC}">
              <c16:uniqueId val="{00000001-0956-435E-8629-489C866CD060}"/>
            </c:ext>
          </c:extLst>
        </c:ser>
        <c:dLbls>
          <c:showLegendKey val="0"/>
          <c:showVal val="0"/>
          <c:showCatName val="0"/>
          <c:showSerName val="0"/>
          <c:showPercent val="0"/>
          <c:showBubbleSize val="0"/>
        </c:dLbls>
        <c:axId val="142365440"/>
        <c:axId val="142368128"/>
      </c:scatterChart>
      <c:valAx>
        <c:axId val="1423654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368128"/>
        <c:crosses val="autoZero"/>
        <c:crossBetween val="midCat"/>
      </c:valAx>
      <c:valAx>
        <c:axId val="1423681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36544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anaerob'!$F$1663:$F$1705</c:f>
              <c:numCache>
                <c:formatCode>0</c:formatCode>
                <c:ptCount val="43"/>
                <c:pt idx="0">
                  <c:v>1</c:v>
                </c:pt>
                <c:pt idx="1">
                  <c:v>7.9951388888875954</c:v>
                </c:pt>
                <c:pt idx="2">
                  <c:v>14.843055555553292</c:v>
                </c:pt>
                <c:pt idx="3">
                  <c:v>30.829861111109494</c:v>
                </c:pt>
                <c:pt idx="4">
                  <c:v>38.018055555556202</c:v>
                </c:pt>
                <c:pt idx="5">
                  <c:v>57.841666666667152</c:v>
                </c:pt>
                <c:pt idx="6">
                  <c:v>76.802083333328483</c:v>
                </c:pt>
                <c:pt idx="7">
                  <c:v>90.899305555554747</c:v>
                </c:pt>
                <c:pt idx="8">
                  <c:v>109.92916666666133</c:v>
                </c:pt>
                <c:pt idx="9">
                  <c:v>123.98124999999709</c:v>
                </c:pt>
                <c:pt idx="10">
                  <c:v>137.84375</c:v>
                </c:pt>
                <c:pt idx="11">
                  <c:v>151.94722222221753</c:v>
                </c:pt>
                <c:pt idx="12">
                  <c:v>165.90069444444089</c:v>
                </c:pt>
                <c:pt idx="13">
                  <c:v>179.83680555555475</c:v>
                </c:pt>
                <c:pt idx="14">
                  <c:v>193.81458333333285</c:v>
                </c:pt>
                <c:pt idx="15">
                  <c:v>207.81041666666715</c:v>
                </c:pt>
                <c:pt idx="16">
                  <c:v>221.89444444444234</c:v>
                </c:pt>
                <c:pt idx="17">
                  <c:v>235.81805555555184</c:v>
                </c:pt>
                <c:pt idx="18">
                  <c:v>277.89027777777665</c:v>
                </c:pt>
                <c:pt idx="19">
                  <c:v>305.83819444444089</c:v>
                </c:pt>
                <c:pt idx="20">
                  <c:v>319.94930555555038</c:v>
                </c:pt>
                <c:pt idx="21">
                  <c:v>404.94097222221899</c:v>
                </c:pt>
                <c:pt idx="22">
                  <c:v>480.75972222221753</c:v>
                </c:pt>
                <c:pt idx="23">
                  <c:v>553.94027777777228</c:v>
                </c:pt>
                <c:pt idx="24">
                  <c:v>573.83749999999418</c:v>
                </c:pt>
                <c:pt idx="25">
                  <c:v>623.9506944444438</c:v>
                </c:pt>
                <c:pt idx="26">
                  <c:v>650.94722222221753</c:v>
                </c:pt>
                <c:pt idx="27">
                  <c:v>726.88055555555184</c:v>
                </c:pt>
                <c:pt idx="28">
                  <c:v>775.91111111110513</c:v>
                </c:pt>
                <c:pt idx="29">
                  <c:v>816.88055555555184</c:v>
                </c:pt>
                <c:pt idx="30">
                  <c:v>865.93124999999418</c:v>
                </c:pt>
                <c:pt idx="31">
                  <c:v>916.84583333333285</c:v>
                </c:pt>
                <c:pt idx="32">
                  <c:v>970.83541666666133</c:v>
                </c:pt>
                <c:pt idx="33">
                  <c:v>1061.7909722222175</c:v>
                </c:pt>
                <c:pt idx="34">
                  <c:v>1132.9701388888861</c:v>
                </c:pt>
                <c:pt idx="35">
                  <c:v>1201.9256944444423</c:v>
                </c:pt>
                <c:pt idx="36">
                  <c:v>1247.7416666666613</c:v>
                </c:pt>
                <c:pt idx="37">
                  <c:v>1273.9944444444409</c:v>
                </c:pt>
                <c:pt idx="38">
                  <c:v>1308.8388888888876</c:v>
                </c:pt>
                <c:pt idx="39">
                  <c:v>2395.7833333333328</c:v>
                </c:pt>
                <c:pt idx="40">
                  <c:v>2493.9666666666672</c:v>
                </c:pt>
                <c:pt idx="41">
                  <c:v>2596.90625</c:v>
                </c:pt>
                <c:pt idx="42">
                  <c:v>2728.90625</c:v>
                </c:pt>
              </c:numCache>
            </c:numRef>
          </c:xVal>
          <c:yVal>
            <c:numRef>
              <c:f>'samples without priming anaerob'!$Y$1663:$Y$1705</c:f>
              <c:numCache>
                <c:formatCode>0.0</c:formatCode>
                <c:ptCount val="43"/>
                <c:pt idx="0">
                  <c:v>2.200393853551764E-4</c:v>
                </c:pt>
                <c:pt idx="1">
                  <c:v>6.8024409801616342E-4</c:v>
                </c:pt>
                <c:pt idx="2">
                  <c:v>6.9354346700186288E-4</c:v>
                </c:pt>
                <c:pt idx="3">
                  <c:v>3.5703226390211253E-4</c:v>
                </c:pt>
                <c:pt idx="4">
                  <c:v>3.2157417038083605E-4</c:v>
                </c:pt>
                <c:pt idx="5">
                  <c:v>1.6063821878380448E-5</c:v>
                </c:pt>
                <c:pt idx="6">
                  <c:v>1.6063821878380448E-5</c:v>
                </c:pt>
                <c:pt idx="7">
                  <c:v>1.4914236853709425E-3</c:v>
                </c:pt>
                <c:pt idx="8">
                  <c:v>1.4050556857576402E-3</c:v>
                </c:pt>
                <c:pt idx="9">
                  <c:v>1.0018436095110303E-3</c:v>
                </c:pt>
                <c:pt idx="10">
                  <c:v>1.0551371662984223E-3</c:v>
                </c:pt>
                <c:pt idx="11">
                  <c:v>1.3110984369929775E-3</c:v>
                </c:pt>
                <c:pt idx="12">
                  <c:v>1.5393367075013111E-3</c:v>
                </c:pt>
                <c:pt idx="13">
                  <c:v>1.5710277375959505E-3</c:v>
                </c:pt>
                <c:pt idx="14">
                  <c:v>1.8262816073050005E-3</c:v>
                </c:pt>
                <c:pt idx="15">
                  <c:v>1.7376336940223161E-3</c:v>
                </c:pt>
                <c:pt idx="16">
                  <c:v>2.1456670453465438E-3</c:v>
                </c:pt>
                <c:pt idx="17">
                  <c:v>1.6249586448050042E-3</c:v>
                </c:pt>
                <c:pt idx="18">
                  <c:v>1.3088748842998165E-4</c:v>
                </c:pt>
                <c:pt idx="19">
                  <c:v>2.1584534722583308E-3</c:v>
                </c:pt>
                <c:pt idx="20">
                  <c:v>3.3490717914825556E-3</c:v>
                </c:pt>
                <c:pt idx="21">
                  <c:v>9.3030013204100977E-3</c:v>
                </c:pt>
                <c:pt idx="22">
                  <c:v>4.5422112512310368E-2</c:v>
                </c:pt>
                <c:pt idx="23">
                  <c:v>0.10945233095582625</c:v>
                </c:pt>
                <c:pt idx="24">
                  <c:v>0.13578255463459502</c:v>
                </c:pt>
                <c:pt idx="25">
                  <c:v>0.21032956860434324</c:v>
                </c:pt>
                <c:pt idx="26">
                  <c:v>0.30757279876326743</c:v>
                </c:pt>
                <c:pt idx="27">
                  <c:v>0.69054247042615235</c:v>
                </c:pt>
                <c:pt idx="28">
                  <c:v>1.1566088886892343</c:v>
                </c:pt>
                <c:pt idx="29">
                  <c:v>1.6609707370484184</c:v>
                </c:pt>
                <c:pt idx="30">
                  <c:v>3.4385444527690443</c:v>
                </c:pt>
                <c:pt idx="31">
                  <c:v>4.7946086365270633</c:v>
                </c:pt>
                <c:pt idx="32">
                  <c:v>7.8303332003132198</c:v>
                </c:pt>
                <c:pt idx="33">
                  <c:v>15.026187298471358</c:v>
                </c:pt>
                <c:pt idx="34">
                  <c:v>22.349563178818855</c:v>
                </c:pt>
                <c:pt idx="35">
                  <c:v>26.743641028186051</c:v>
                </c:pt>
                <c:pt idx="36">
                  <c:v>27.62386873760763</c:v>
                </c:pt>
                <c:pt idx="37">
                  <c:v>27.480519319560031</c:v>
                </c:pt>
                <c:pt idx="38">
                  <c:v>27.480519319560031</c:v>
                </c:pt>
                <c:pt idx="39">
                  <c:v>35.751996614285801</c:v>
                </c:pt>
                <c:pt idx="40">
                  <c:v>33.9510660328353</c:v>
                </c:pt>
                <c:pt idx="41">
                  <c:v>37.048500500502236</c:v>
                </c:pt>
                <c:pt idx="42">
                  <c:v>37.267549404244988</c:v>
                </c:pt>
              </c:numCache>
            </c:numRef>
          </c:yVal>
          <c:smooth val="0"/>
          <c:extLst>
            <c:ext xmlns:c16="http://schemas.microsoft.com/office/drawing/2014/chart" uri="{C3380CC4-5D6E-409C-BE32-E72D297353CC}">
              <c16:uniqueId val="{00000000-2D1C-48F5-BA33-F79EE56C278B}"/>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anaerob'!$F$1663:$F$1705</c:f>
              <c:numCache>
                <c:formatCode>0</c:formatCode>
                <c:ptCount val="43"/>
                <c:pt idx="0">
                  <c:v>1</c:v>
                </c:pt>
                <c:pt idx="1">
                  <c:v>7.9951388888875954</c:v>
                </c:pt>
                <c:pt idx="2">
                  <c:v>14.843055555553292</c:v>
                </c:pt>
                <c:pt idx="3">
                  <c:v>30.829861111109494</c:v>
                </c:pt>
                <c:pt idx="4">
                  <c:v>38.018055555556202</c:v>
                </c:pt>
                <c:pt idx="5">
                  <c:v>57.841666666667152</c:v>
                </c:pt>
                <c:pt idx="6">
                  <c:v>76.802083333328483</c:v>
                </c:pt>
                <c:pt idx="7">
                  <c:v>90.899305555554747</c:v>
                </c:pt>
                <c:pt idx="8">
                  <c:v>109.92916666666133</c:v>
                </c:pt>
                <c:pt idx="9">
                  <c:v>123.98124999999709</c:v>
                </c:pt>
                <c:pt idx="10">
                  <c:v>137.84375</c:v>
                </c:pt>
                <c:pt idx="11">
                  <c:v>151.94722222221753</c:v>
                </c:pt>
                <c:pt idx="12">
                  <c:v>165.90069444444089</c:v>
                </c:pt>
                <c:pt idx="13">
                  <c:v>179.83680555555475</c:v>
                </c:pt>
                <c:pt idx="14">
                  <c:v>193.81458333333285</c:v>
                </c:pt>
                <c:pt idx="15">
                  <c:v>207.81041666666715</c:v>
                </c:pt>
                <c:pt idx="16">
                  <c:v>221.89444444444234</c:v>
                </c:pt>
                <c:pt idx="17">
                  <c:v>235.81805555555184</c:v>
                </c:pt>
                <c:pt idx="18">
                  <c:v>277.89027777777665</c:v>
                </c:pt>
                <c:pt idx="19">
                  <c:v>305.83819444444089</c:v>
                </c:pt>
                <c:pt idx="20">
                  <c:v>319.94930555555038</c:v>
                </c:pt>
                <c:pt idx="21">
                  <c:v>404.94097222221899</c:v>
                </c:pt>
                <c:pt idx="22">
                  <c:v>480.75972222221753</c:v>
                </c:pt>
                <c:pt idx="23">
                  <c:v>553.94027777777228</c:v>
                </c:pt>
                <c:pt idx="24">
                  <c:v>573.83749999999418</c:v>
                </c:pt>
                <c:pt idx="25">
                  <c:v>623.9506944444438</c:v>
                </c:pt>
                <c:pt idx="26">
                  <c:v>650.94722222221753</c:v>
                </c:pt>
                <c:pt idx="27">
                  <c:v>726.88055555555184</c:v>
                </c:pt>
                <c:pt idx="28">
                  <c:v>775.91111111110513</c:v>
                </c:pt>
                <c:pt idx="29">
                  <c:v>816.88055555555184</c:v>
                </c:pt>
                <c:pt idx="30">
                  <c:v>865.93124999999418</c:v>
                </c:pt>
                <c:pt idx="31">
                  <c:v>916.84583333333285</c:v>
                </c:pt>
                <c:pt idx="32">
                  <c:v>970.83541666666133</c:v>
                </c:pt>
                <c:pt idx="33">
                  <c:v>1061.7909722222175</c:v>
                </c:pt>
                <c:pt idx="34">
                  <c:v>1132.9701388888861</c:v>
                </c:pt>
                <c:pt idx="35">
                  <c:v>1201.9256944444423</c:v>
                </c:pt>
                <c:pt idx="36">
                  <c:v>1247.7416666666613</c:v>
                </c:pt>
                <c:pt idx="37">
                  <c:v>1273.9944444444409</c:v>
                </c:pt>
                <c:pt idx="38">
                  <c:v>1308.8388888888876</c:v>
                </c:pt>
                <c:pt idx="39">
                  <c:v>2395.7833333333328</c:v>
                </c:pt>
                <c:pt idx="40">
                  <c:v>2493.9666666666672</c:v>
                </c:pt>
                <c:pt idx="41">
                  <c:v>2596.90625</c:v>
                </c:pt>
                <c:pt idx="42">
                  <c:v>2728.90625</c:v>
                </c:pt>
              </c:numCache>
            </c:numRef>
          </c:xVal>
          <c:yVal>
            <c:numRef>
              <c:f>'samples without priming anaerob'!$AI$1663:$AI$1705</c:f>
              <c:numCache>
                <c:formatCode>0.0</c:formatCode>
                <c:ptCount val="43"/>
                <c:pt idx="0">
                  <c:v>1.1043506048268323</c:v>
                </c:pt>
                <c:pt idx="1">
                  <c:v>1.7469664705126309</c:v>
                </c:pt>
                <c:pt idx="2">
                  <c:v>2.3275182791853757</c:v>
                </c:pt>
                <c:pt idx="3">
                  <c:v>3.6992475441486481</c:v>
                </c:pt>
                <c:pt idx="4">
                  <c:v>4.1225930282575067</c:v>
                </c:pt>
                <c:pt idx="5">
                  <c:v>5.8697876776619502</c:v>
                </c:pt>
                <c:pt idx="6">
                  <c:v>7.1014467232422698</c:v>
                </c:pt>
                <c:pt idx="7">
                  <c:v>7.1350707650472307</c:v>
                </c:pt>
                <c:pt idx="8">
                  <c:v>7.7769472285281829</c:v>
                </c:pt>
                <c:pt idx="9">
                  <c:v>7.7785866526714633</c:v>
                </c:pt>
                <c:pt idx="10">
                  <c:v>7.8148700553498891</c:v>
                </c:pt>
                <c:pt idx="11">
                  <c:v>7.7252950525599058</c:v>
                </c:pt>
                <c:pt idx="12">
                  <c:v>8.2296047902845313</c:v>
                </c:pt>
                <c:pt idx="13">
                  <c:v>8.2939446659109723</c:v>
                </c:pt>
                <c:pt idx="14">
                  <c:v>8.3911096413939674</c:v>
                </c:pt>
                <c:pt idx="15">
                  <c:v>8.3588805739377783</c:v>
                </c:pt>
                <c:pt idx="16">
                  <c:v>8.3193731291086817</c:v>
                </c:pt>
                <c:pt idx="17">
                  <c:v>8.4003237582014894</c:v>
                </c:pt>
                <c:pt idx="18">
                  <c:v>8.7342594426279945</c:v>
                </c:pt>
                <c:pt idx="19">
                  <c:v>8.4716268017151748</c:v>
                </c:pt>
                <c:pt idx="20">
                  <c:v>8.9209076079262157</c:v>
                </c:pt>
                <c:pt idx="21">
                  <c:v>8.7518280393737076</c:v>
                </c:pt>
                <c:pt idx="22">
                  <c:v>9.0440180903828189</c:v>
                </c:pt>
                <c:pt idx="23">
                  <c:v>8.7228320330003459</c:v>
                </c:pt>
                <c:pt idx="24">
                  <c:v>10.894297913869181</c:v>
                </c:pt>
                <c:pt idx="25">
                  <c:v>11.375735501138918</c:v>
                </c:pt>
                <c:pt idx="26">
                  <c:v>12.4953912701445</c:v>
                </c:pt>
                <c:pt idx="27">
                  <c:v>12.703407677853226</c:v>
                </c:pt>
                <c:pt idx="28">
                  <c:v>11.851774320121294</c:v>
                </c:pt>
                <c:pt idx="29">
                  <c:v>11.359050921209786</c:v>
                </c:pt>
                <c:pt idx="30">
                  <c:v>13.962180073078043</c:v>
                </c:pt>
                <c:pt idx="31">
                  <c:v>13.531907590303323</c:v>
                </c:pt>
                <c:pt idx="32">
                  <c:v>15.540506117844426</c:v>
                </c:pt>
                <c:pt idx="33">
                  <c:v>18.156883926893993</c:v>
                </c:pt>
                <c:pt idx="34">
                  <c:v>19.806061445890521</c:v>
                </c:pt>
                <c:pt idx="35">
                  <c:v>20.463176129610588</c:v>
                </c:pt>
                <c:pt idx="36">
                  <c:v>21.254895325922863</c:v>
                </c:pt>
                <c:pt idx="37">
                  <c:v>20.815504868699563</c:v>
                </c:pt>
                <c:pt idx="38">
                  <c:v>20.815504868699563</c:v>
                </c:pt>
                <c:pt idx="39">
                  <c:v>37.217755532351191</c:v>
                </c:pt>
                <c:pt idx="40">
                  <c:v>30.566391450481106</c:v>
                </c:pt>
                <c:pt idx="41">
                  <c:v>38.859174028329747</c:v>
                </c:pt>
                <c:pt idx="42">
                  <c:v>39.395501802542483</c:v>
                </c:pt>
              </c:numCache>
            </c:numRef>
          </c:yVal>
          <c:smooth val="0"/>
          <c:extLst>
            <c:ext xmlns:c16="http://schemas.microsoft.com/office/drawing/2014/chart" uri="{C3380CC4-5D6E-409C-BE32-E72D297353CC}">
              <c16:uniqueId val="{00000001-2D1C-48F5-BA33-F79EE56C278B}"/>
            </c:ext>
          </c:extLst>
        </c:ser>
        <c:dLbls>
          <c:showLegendKey val="0"/>
          <c:showVal val="0"/>
          <c:showCatName val="0"/>
          <c:showSerName val="0"/>
          <c:showPercent val="0"/>
          <c:showBubbleSize val="0"/>
        </c:dLbls>
        <c:axId val="142398976"/>
        <c:axId val="142414208"/>
      </c:scatterChart>
      <c:valAx>
        <c:axId val="1423989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414208"/>
        <c:crosses val="autoZero"/>
        <c:crossBetween val="midCat"/>
      </c:valAx>
      <c:valAx>
        <c:axId val="1424142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39897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anaerob'!$F$1716:$F$1759</c:f>
              <c:numCache>
                <c:formatCode>0</c:formatCode>
                <c:ptCount val="44"/>
                <c:pt idx="0">
                  <c:v>1</c:v>
                </c:pt>
                <c:pt idx="1">
                  <c:v>6.9743055555518367</c:v>
                </c:pt>
                <c:pt idx="2">
                  <c:v>12.836805555554747</c:v>
                </c:pt>
                <c:pt idx="3">
                  <c:v>16.977777777778101</c:v>
                </c:pt>
                <c:pt idx="4">
                  <c:v>24.105555555557657</c:v>
                </c:pt>
                <c:pt idx="5">
                  <c:v>43.922916666662786</c:v>
                </c:pt>
                <c:pt idx="6">
                  <c:v>62.869444444440887</c:v>
                </c:pt>
                <c:pt idx="7">
                  <c:v>76.971527777779556</c:v>
                </c:pt>
                <c:pt idx="8">
                  <c:v>95.995138888887595</c:v>
                </c:pt>
                <c:pt idx="9">
                  <c:v>112.78055555555329</c:v>
                </c:pt>
                <c:pt idx="10">
                  <c:v>123.90555555555329</c:v>
                </c:pt>
                <c:pt idx="11">
                  <c:v>138.00138888888614</c:v>
                </c:pt>
                <c:pt idx="12">
                  <c:v>151.97916666666424</c:v>
                </c:pt>
                <c:pt idx="13">
                  <c:v>165.90347222222044</c:v>
                </c:pt>
                <c:pt idx="14">
                  <c:v>179.88333333333139</c:v>
                </c:pt>
                <c:pt idx="15">
                  <c:v>193.87430555555329</c:v>
                </c:pt>
                <c:pt idx="16">
                  <c:v>207.95902777777519</c:v>
                </c:pt>
                <c:pt idx="17">
                  <c:v>221.8798611111124</c:v>
                </c:pt>
                <c:pt idx="18">
                  <c:v>263.95277777777665</c:v>
                </c:pt>
                <c:pt idx="19">
                  <c:v>291.90000000000146</c:v>
                </c:pt>
                <c:pt idx="20">
                  <c:v>306.03055555555329</c:v>
                </c:pt>
                <c:pt idx="21">
                  <c:v>391.00138888888614</c:v>
                </c:pt>
                <c:pt idx="22">
                  <c:v>466.82708333332994</c:v>
                </c:pt>
                <c:pt idx="23">
                  <c:v>540.01458333332994</c:v>
                </c:pt>
                <c:pt idx="24">
                  <c:v>559.94861111111095</c:v>
                </c:pt>
                <c:pt idx="25">
                  <c:v>610.01388888889051</c:v>
                </c:pt>
                <c:pt idx="26">
                  <c:v>637.00763888888469</c:v>
                </c:pt>
                <c:pt idx="27">
                  <c:v>712.9423611111124</c:v>
                </c:pt>
                <c:pt idx="28">
                  <c:v>761.97430555555184</c:v>
                </c:pt>
                <c:pt idx="29">
                  <c:v>802.95347222222335</c:v>
                </c:pt>
                <c:pt idx="30">
                  <c:v>851.99375000000146</c:v>
                </c:pt>
                <c:pt idx="31">
                  <c:v>902.95208333332994</c:v>
                </c:pt>
                <c:pt idx="32">
                  <c:v>957.82499999999709</c:v>
                </c:pt>
                <c:pt idx="33">
                  <c:v>966.02847222222044</c:v>
                </c:pt>
                <c:pt idx="34">
                  <c:v>1047.9361111111066</c:v>
                </c:pt>
                <c:pt idx="35">
                  <c:v>1119.034722222219</c:v>
                </c:pt>
                <c:pt idx="36">
                  <c:v>1187.9874999999956</c:v>
                </c:pt>
                <c:pt idx="37">
                  <c:v>1233.8076388888876</c:v>
                </c:pt>
                <c:pt idx="38">
                  <c:v>1260.8152777777796</c:v>
                </c:pt>
                <c:pt idx="39">
                  <c:v>1294.9451388888847</c:v>
                </c:pt>
                <c:pt idx="40">
                  <c:v>2381.8312499999956</c:v>
                </c:pt>
                <c:pt idx="41">
                  <c:v>2480.0131944444438</c:v>
                </c:pt>
                <c:pt idx="42">
                  <c:v>2582.9555555555562</c:v>
                </c:pt>
                <c:pt idx="43">
                  <c:v>2714.9555555555562</c:v>
                </c:pt>
              </c:numCache>
            </c:numRef>
          </c:xVal>
          <c:yVal>
            <c:numRef>
              <c:f>'samples without priming anaerob'!$Y$1716:$Y$1759</c:f>
              <c:numCache>
                <c:formatCode>0.0</c:formatCode>
                <c:ptCount val="44"/>
                <c:pt idx="0">
                  <c:v>1.9072032800282015E-3</c:v>
                </c:pt>
                <c:pt idx="1">
                  <c:v>1.3399780231543436E-5</c:v>
                </c:pt>
                <c:pt idx="2">
                  <c:v>4.915948723044581E-2</c:v>
                </c:pt>
                <c:pt idx="3">
                  <c:v>7.2402390639386388E-2</c:v>
                </c:pt>
                <c:pt idx="4">
                  <c:v>0.13350345287450471</c:v>
                </c:pt>
                <c:pt idx="5">
                  <c:v>0.49660851141133638</c:v>
                </c:pt>
                <c:pt idx="6">
                  <c:v>1.0786601059487195</c:v>
                </c:pt>
                <c:pt idx="7">
                  <c:v>1.8682778025406419</c:v>
                </c:pt>
                <c:pt idx="8">
                  <c:v>2.6671739625191053</c:v>
                </c:pt>
                <c:pt idx="9">
                  <c:v>3.2492919977992059</c:v>
                </c:pt>
                <c:pt idx="10">
                  <c:v>3.8849344867642701</c:v>
                </c:pt>
                <c:pt idx="11">
                  <c:v>4.8338069737014582</c:v>
                </c:pt>
                <c:pt idx="12">
                  <c:v>5.1882629651821111</c:v>
                </c:pt>
                <c:pt idx="13">
                  <c:v>5.7730857863405589</c:v>
                </c:pt>
                <c:pt idx="14">
                  <c:v>6.1641222072225039</c:v>
                </c:pt>
                <c:pt idx="15">
                  <c:v>6.4610123130792374</c:v>
                </c:pt>
                <c:pt idx="16">
                  <c:v>6.5852812638264275</c:v>
                </c:pt>
                <c:pt idx="17">
                  <c:v>6.7898391915901444</c:v>
                </c:pt>
                <c:pt idx="18">
                  <c:v>7.4927924948890228</c:v>
                </c:pt>
                <c:pt idx="19">
                  <c:v>8.3038239764774637</c:v>
                </c:pt>
                <c:pt idx="20">
                  <c:v>8.7215047871755349</c:v>
                </c:pt>
                <c:pt idx="21">
                  <c:v>12.014376019219226</c:v>
                </c:pt>
                <c:pt idx="22">
                  <c:v>14.58161499116143</c:v>
                </c:pt>
                <c:pt idx="23">
                  <c:v>16.000780544673791</c:v>
                </c:pt>
                <c:pt idx="24">
                  <c:v>16.136350662424057</c:v>
                </c:pt>
                <c:pt idx="25">
                  <c:v>17.065716548789769</c:v>
                </c:pt>
                <c:pt idx="26">
                  <c:v>19.050516210096543</c:v>
                </c:pt>
                <c:pt idx="27">
                  <c:v>20.093187453560759</c:v>
                </c:pt>
                <c:pt idx="28">
                  <c:v>19.034598714782927</c:v>
                </c:pt>
                <c:pt idx="29">
                  <c:v>18.871256381850383</c:v>
                </c:pt>
                <c:pt idx="30">
                  <c:v>19.020873071824578</c:v>
                </c:pt>
                <c:pt idx="31">
                  <c:v>19.882739855906301</c:v>
                </c:pt>
                <c:pt idx="32">
                  <c:v>21.960580672268428</c:v>
                </c:pt>
                <c:pt idx="33">
                  <c:v>22.747795448271134</c:v>
                </c:pt>
                <c:pt idx="34">
                  <c:v>24.281763754319268</c:v>
                </c:pt>
                <c:pt idx="35">
                  <c:v>23.809655402860407</c:v>
                </c:pt>
                <c:pt idx="36">
                  <c:v>23.597853435548828</c:v>
                </c:pt>
                <c:pt idx="37">
                  <c:v>23.772479148324816</c:v>
                </c:pt>
                <c:pt idx="38">
                  <c:v>24.76182590760498</c:v>
                </c:pt>
                <c:pt idx="39">
                  <c:v>24.76182590760498</c:v>
                </c:pt>
                <c:pt idx="40">
                  <c:v>31.961170171358511</c:v>
                </c:pt>
                <c:pt idx="41">
                  <c:v>30.582426845454226</c:v>
                </c:pt>
                <c:pt idx="42">
                  <c:v>33.643278088069707</c:v>
                </c:pt>
                <c:pt idx="43">
                  <c:v>34.250568779833401</c:v>
                </c:pt>
              </c:numCache>
            </c:numRef>
          </c:yVal>
          <c:smooth val="0"/>
          <c:extLst>
            <c:ext xmlns:c16="http://schemas.microsoft.com/office/drawing/2014/chart" uri="{C3380CC4-5D6E-409C-BE32-E72D297353CC}">
              <c16:uniqueId val="{00000000-FFC7-41E1-A3EF-77C68E04D6E6}"/>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anaerob'!$F$1716:$F$1759</c:f>
              <c:numCache>
                <c:formatCode>0</c:formatCode>
                <c:ptCount val="44"/>
                <c:pt idx="0">
                  <c:v>1</c:v>
                </c:pt>
                <c:pt idx="1">
                  <c:v>6.9743055555518367</c:v>
                </c:pt>
                <c:pt idx="2">
                  <c:v>12.836805555554747</c:v>
                </c:pt>
                <c:pt idx="3">
                  <c:v>16.977777777778101</c:v>
                </c:pt>
                <c:pt idx="4">
                  <c:v>24.105555555557657</c:v>
                </c:pt>
                <c:pt idx="5">
                  <c:v>43.922916666662786</c:v>
                </c:pt>
                <c:pt idx="6">
                  <c:v>62.869444444440887</c:v>
                </c:pt>
                <c:pt idx="7">
                  <c:v>76.971527777779556</c:v>
                </c:pt>
                <c:pt idx="8">
                  <c:v>95.995138888887595</c:v>
                </c:pt>
                <c:pt idx="9">
                  <c:v>112.78055555555329</c:v>
                </c:pt>
                <c:pt idx="10">
                  <c:v>123.90555555555329</c:v>
                </c:pt>
                <c:pt idx="11">
                  <c:v>138.00138888888614</c:v>
                </c:pt>
                <c:pt idx="12">
                  <c:v>151.97916666666424</c:v>
                </c:pt>
                <c:pt idx="13">
                  <c:v>165.90347222222044</c:v>
                </c:pt>
                <c:pt idx="14">
                  <c:v>179.88333333333139</c:v>
                </c:pt>
                <c:pt idx="15">
                  <c:v>193.87430555555329</c:v>
                </c:pt>
                <c:pt idx="16">
                  <c:v>207.95902777777519</c:v>
                </c:pt>
                <c:pt idx="17">
                  <c:v>221.8798611111124</c:v>
                </c:pt>
                <c:pt idx="18">
                  <c:v>263.95277777777665</c:v>
                </c:pt>
                <c:pt idx="19">
                  <c:v>291.90000000000146</c:v>
                </c:pt>
                <c:pt idx="20">
                  <c:v>306.03055555555329</c:v>
                </c:pt>
                <c:pt idx="21">
                  <c:v>391.00138888888614</c:v>
                </c:pt>
                <c:pt idx="22">
                  <c:v>466.82708333332994</c:v>
                </c:pt>
                <c:pt idx="23">
                  <c:v>540.01458333332994</c:v>
                </c:pt>
                <c:pt idx="24">
                  <c:v>559.94861111111095</c:v>
                </c:pt>
                <c:pt idx="25">
                  <c:v>610.01388888889051</c:v>
                </c:pt>
                <c:pt idx="26">
                  <c:v>637.00763888888469</c:v>
                </c:pt>
                <c:pt idx="27">
                  <c:v>712.9423611111124</c:v>
                </c:pt>
                <c:pt idx="28">
                  <c:v>761.97430555555184</c:v>
                </c:pt>
                <c:pt idx="29">
                  <c:v>802.95347222222335</c:v>
                </c:pt>
                <c:pt idx="30">
                  <c:v>851.99375000000146</c:v>
                </c:pt>
                <c:pt idx="31">
                  <c:v>902.95208333332994</c:v>
                </c:pt>
                <c:pt idx="32">
                  <c:v>957.82499999999709</c:v>
                </c:pt>
                <c:pt idx="33">
                  <c:v>966.02847222222044</c:v>
                </c:pt>
                <c:pt idx="34">
                  <c:v>1047.9361111111066</c:v>
                </c:pt>
                <c:pt idx="35">
                  <c:v>1119.034722222219</c:v>
                </c:pt>
                <c:pt idx="36">
                  <c:v>1187.9874999999956</c:v>
                </c:pt>
                <c:pt idx="37">
                  <c:v>1233.8076388888876</c:v>
                </c:pt>
                <c:pt idx="38">
                  <c:v>1260.8152777777796</c:v>
                </c:pt>
                <c:pt idx="39">
                  <c:v>1294.9451388888847</c:v>
                </c:pt>
                <c:pt idx="40">
                  <c:v>2381.8312499999956</c:v>
                </c:pt>
                <c:pt idx="41">
                  <c:v>2480.0131944444438</c:v>
                </c:pt>
                <c:pt idx="42">
                  <c:v>2582.9555555555562</c:v>
                </c:pt>
                <c:pt idx="43">
                  <c:v>2714.9555555555562</c:v>
                </c:pt>
              </c:numCache>
            </c:numRef>
          </c:xVal>
          <c:yVal>
            <c:numRef>
              <c:f>'samples without priming anaerob'!$AI$1716:$AI$1759</c:f>
              <c:numCache>
                <c:formatCode>0.0</c:formatCode>
                <c:ptCount val="44"/>
                <c:pt idx="0">
                  <c:v>5.8249143345827613E-2</c:v>
                </c:pt>
                <c:pt idx="1">
                  <c:v>1.8786934083284881</c:v>
                </c:pt>
                <c:pt idx="2">
                  <c:v>2.2712921948073772</c:v>
                </c:pt>
                <c:pt idx="3">
                  <c:v>2.345570121853092</c:v>
                </c:pt>
                <c:pt idx="4">
                  <c:v>2.9268566574238517</c:v>
                </c:pt>
                <c:pt idx="5">
                  <c:v>3.7675597980016131</c:v>
                </c:pt>
                <c:pt idx="6">
                  <c:v>4.5137703137817784</c:v>
                </c:pt>
                <c:pt idx="7">
                  <c:v>5.3567257333761775</c:v>
                </c:pt>
                <c:pt idx="8">
                  <c:v>6.3344292592941152</c:v>
                </c:pt>
                <c:pt idx="9">
                  <c:v>6.5940373162152204</c:v>
                </c:pt>
                <c:pt idx="10">
                  <c:v>7.1324989214771355</c:v>
                </c:pt>
                <c:pt idx="11">
                  <c:v>7.6412428364049036</c:v>
                </c:pt>
                <c:pt idx="12">
                  <c:v>7.7029587294746076</c:v>
                </c:pt>
                <c:pt idx="13">
                  <c:v>8.6039681826532455</c:v>
                </c:pt>
                <c:pt idx="14">
                  <c:v>9.1246989248228356</c:v>
                </c:pt>
                <c:pt idx="15">
                  <c:v>9.5040069972483945</c:v>
                </c:pt>
                <c:pt idx="16">
                  <c:v>9.4825860744156536</c:v>
                </c:pt>
                <c:pt idx="17">
                  <c:v>9.7387676300925996</c:v>
                </c:pt>
                <c:pt idx="18">
                  <c:v>10.579574029586349</c:v>
                </c:pt>
                <c:pt idx="19">
                  <c:v>11.562648034111811</c:v>
                </c:pt>
                <c:pt idx="20">
                  <c:v>11.880242885758305</c:v>
                </c:pt>
                <c:pt idx="21">
                  <c:v>14.198447419501694</c:v>
                </c:pt>
                <c:pt idx="22">
                  <c:v>15.332363346844483</c:v>
                </c:pt>
                <c:pt idx="23">
                  <c:v>16.321405325289909</c:v>
                </c:pt>
                <c:pt idx="24">
                  <c:v>16.135209796732379</c:v>
                </c:pt>
                <c:pt idx="25">
                  <c:v>17.019514470295572</c:v>
                </c:pt>
                <c:pt idx="26">
                  <c:v>18.182303807395559</c:v>
                </c:pt>
                <c:pt idx="27">
                  <c:v>18.959540431489106</c:v>
                </c:pt>
                <c:pt idx="28">
                  <c:v>19.353127108688799</c:v>
                </c:pt>
                <c:pt idx="29">
                  <c:v>18.766374068152594</c:v>
                </c:pt>
                <c:pt idx="30">
                  <c:v>17.846117127264932</c:v>
                </c:pt>
                <c:pt idx="31">
                  <c:v>19.334477669082421</c:v>
                </c:pt>
                <c:pt idx="32">
                  <c:v>21.426361785773608</c:v>
                </c:pt>
                <c:pt idx="33">
                  <c:v>22.026613503940904</c:v>
                </c:pt>
                <c:pt idx="34">
                  <c:v>24.250193236238051</c:v>
                </c:pt>
                <c:pt idx="35">
                  <c:v>22.844110767257877</c:v>
                </c:pt>
                <c:pt idx="36">
                  <c:v>22.627180960634917</c:v>
                </c:pt>
                <c:pt idx="37">
                  <c:v>22.947422602405062</c:v>
                </c:pt>
                <c:pt idx="38">
                  <c:v>23.874095867059129</c:v>
                </c:pt>
                <c:pt idx="39">
                  <c:v>23.874095867059129</c:v>
                </c:pt>
                <c:pt idx="40">
                  <c:v>29.940637202339225</c:v>
                </c:pt>
                <c:pt idx="41">
                  <c:v>26.815010975551079</c:v>
                </c:pt>
                <c:pt idx="42">
                  <c:v>31.047666256451265</c:v>
                </c:pt>
                <c:pt idx="43">
                  <c:v>31.946246845340383</c:v>
                </c:pt>
              </c:numCache>
            </c:numRef>
          </c:yVal>
          <c:smooth val="0"/>
          <c:extLst>
            <c:ext xmlns:c16="http://schemas.microsoft.com/office/drawing/2014/chart" uri="{C3380CC4-5D6E-409C-BE32-E72D297353CC}">
              <c16:uniqueId val="{00000001-FFC7-41E1-A3EF-77C68E04D6E6}"/>
            </c:ext>
          </c:extLst>
        </c:ser>
        <c:dLbls>
          <c:showLegendKey val="0"/>
          <c:showVal val="0"/>
          <c:showCatName val="0"/>
          <c:showSerName val="0"/>
          <c:showPercent val="0"/>
          <c:showBubbleSize val="0"/>
        </c:dLbls>
        <c:axId val="142444800"/>
        <c:axId val="142460032"/>
      </c:scatterChart>
      <c:valAx>
        <c:axId val="142444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460032"/>
        <c:crosses val="autoZero"/>
        <c:crossBetween val="midCat"/>
      </c:valAx>
      <c:valAx>
        <c:axId val="142460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44480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anaerob'!$F$1770:$F$1813</c:f>
              <c:numCache>
                <c:formatCode>0</c:formatCode>
                <c:ptCount val="44"/>
                <c:pt idx="0">
                  <c:v>1</c:v>
                </c:pt>
                <c:pt idx="1">
                  <c:v>6.9743055555518367</c:v>
                </c:pt>
                <c:pt idx="2">
                  <c:v>12.836805555554747</c:v>
                </c:pt>
                <c:pt idx="3">
                  <c:v>16.977777777778101</c:v>
                </c:pt>
                <c:pt idx="4">
                  <c:v>24.105555555557657</c:v>
                </c:pt>
                <c:pt idx="5">
                  <c:v>43.923611111109494</c:v>
                </c:pt>
                <c:pt idx="6">
                  <c:v>62.870138888887595</c:v>
                </c:pt>
                <c:pt idx="7">
                  <c:v>76.971527777779556</c:v>
                </c:pt>
                <c:pt idx="8">
                  <c:v>95.995833333334303</c:v>
                </c:pt>
                <c:pt idx="9">
                  <c:v>112.78402777777956</c:v>
                </c:pt>
                <c:pt idx="10">
                  <c:v>123.90625</c:v>
                </c:pt>
                <c:pt idx="11">
                  <c:v>138.00138888888614</c:v>
                </c:pt>
                <c:pt idx="12">
                  <c:v>151.97916666666424</c:v>
                </c:pt>
                <c:pt idx="13">
                  <c:v>165.90416666666715</c:v>
                </c:pt>
                <c:pt idx="14">
                  <c:v>179.8840277777781</c:v>
                </c:pt>
                <c:pt idx="15">
                  <c:v>193.87430555555329</c:v>
                </c:pt>
                <c:pt idx="16">
                  <c:v>207.9597222222219</c:v>
                </c:pt>
                <c:pt idx="17">
                  <c:v>221.88055555555184</c:v>
                </c:pt>
                <c:pt idx="18">
                  <c:v>263.95347222222335</c:v>
                </c:pt>
                <c:pt idx="19">
                  <c:v>291.90069444444089</c:v>
                </c:pt>
                <c:pt idx="20">
                  <c:v>306.03125</c:v>
                </c:pt>
                <c:pt idx="21">
                  <c:v>391.00138888888614</c:v>
                </c:pt>
                <c:pt idx="22">
                  <c:v>466.82777777777665</c:v>
                </c:pt>
                <c:pt idx="23">
                  <c:v>540.01458333332994</c:v>
                </c:pt>
                <c:pt idx="24">
                  <c:v>559.94930555555766</c:v>
                </c:pt>
                <c:pt idx="25">
                  <c:v>610.01388888889051</c:v>
                </c:pt>
                <c:pt idx="26">
                  <c:v>637.00694444444525</c:v>
                </c:pt>
                <c:pt idx="27">
                  <c:v>712.9423611111124</c:v>
                </c:pt>
                <c:pt idx="28">
                  <c:v>761.97430555555184</c:v>
                </c:pt>
                <c:pt idx="29">
                  <c:v>802.95347222222335</c:v>
                </c:pt>
                <c:pt idx="30">
                  <c:v>851.99375000000146</c:v>
                </c:pt>
                <c:pt idx="31">
                  <c:v>902.95208333332994</c:v>
                </c:pt>
                <c:pt idx="32">
                  <c:v>957.82499999999709</c:v>
                </c:pt>
                <c:pt idx="33">
                  <c:v>1047.9368055555533</c:v>
                </c:pt>
                <c:pt idx="34">
                  <c:v>1119.034722222219</c:v>
                </c:pt>
                <c:pt idx="35">
                  <c:v>1187.9875000000029</c:v>
                </c:pt>
                <c:pt idx="36">
                  <c:v>1233.8083333333343</c:v>
                </c:pt>
                <c:pt idx="37">
                  <c:v>1260.8180555555518</c:v>
                </c:pt>
                <c:pt idx="38">
                  <c:v>1294.9444444444453</c:v>
                </c:pt>
                <c:pt idx="39">
                  <c:v>2381.8312500000029</c:v>
                </c:pt>
                <c:pt idx="40">
                  <c:v>2480.0131944444438</c:v>
                </c:pt>
                <c:pt idx="41">
                  <c:v>2582.9569444444423</c:v>
                </c:pt>
                <c:pt idx="42">
                  <c:v>2714.9562500000029</c:v>
                </c:pt>
                <c:pt idx="43">
                  <c:v>2864.8006944444423</c:v>
                </c:pt>
              </c:numCache>
            </c:numRef>
          </c:xVal>
          <c:yVal>
            <c:numRef>
              <c:f>'samples without priming anaerob'!$Y$1770:$Y$1813</c:f>
              <c:numCache>
                <c:formatCode>0.0</c:formatCode>
                <c:ptCount val="44"/>
                <c:pt idx="0">
                  <c:v>1.8050574695218642E-3</c:v>
                </c:pt>
                <c:pt idx="1">
                  <c:v>1.2639185612867167E-5</c:v>
                </c:pt>
                <c:pt idx="2">
                  <c:v>4.6949928120210295E-2</c:v>
                </c:pt>
                <c:pt idx="3">
                  <c:v>6.8139604825645073E-2</c:v>
                </c:pt>
                <c:pt idx="4">
                  <c:v>0.11265426049189456</c:v>
                </c:pt>
                <c:pt idx="5">
                  <c:v>0.42693209478872018</c:v>
                </c:pt>
                <c:pt idx="6">
                  <c:v>0.84527055572561305</c:v>
                </c:pt>
                <c:pt idx="7">
                  <c:v>1.2635765849442471</c:v>
                </c:pt>
                <c:pt idx="8">
                  <c:v>1.9547061836703714</c:v>
                </c:pt>
                <c:pt idx="9">
                  <c:v>2.1832110167162919</c:v>
                </c:pt>
                <c:pt idx="10">
                  <c:v>2.3519156532033372</c:v>
                </c:pt>
                <c:pt idx="11">
                  <c:v>2.4238376893371707</c:v>
                </c:pt>
                <c:pt idx="12">
                  <c:v>2.6692997045321145</c:v>
                </c:pt>
                <c:pt idx="13">
                  <c:v>2.8115120778745055</c:v>
                </c:pt>
                <c:pt idx="14">
                  <c:v>3.1516893594415136</c:v>
                </c:pt>
                <c:pt idx="15">
                  <c:v>3.4911515813799872</c:v>
                </c:pt>
                <c:pt idx="16">
                  <c:v>3.7205981297816768</c:v>
                </c:pt>
                <c:pt idx="17">
                  <c:v>3.9976419256869016</c:v>
                </c:pt>
                <c:pt idx="18">
                  <c:v>4.8146653965045063</c:v>
                </c:pt>
                <c:pt idx="19">
                  <c:v>5.0885491948471868</c:v>
                </c:pt>
                <c:pt idx="20">
                  <c:v>5.685384849839231</c:v>
                </c:pt>
                <c:pt idx="21">
                  <c:v>6.7688919211551317</c:v>
                </c:pt>
                <c:pt idx="22">
                  <c:v>7.6653077017531608</c:v>
                </c:pt>
                <c:pt idx="23">
                  <c:v>8.4790246607872941</c:v>
                </c:pt>
                <c:pt idx="24">
                  <c:v>8.8043705778419383</c:v>
                </c:pt>
                <c:pt idx="25">
                  <c:v>9.0243967357514254</c:v>
                </c:pt>
                <c:pt idx="26">
                  <c:v>10.165757594908651</c:v>
                </c:pt>
                <c:pt idx="27">
                  <c:v>10.055499666993072</c:v>
                </c:pt>
                <c:pt idx="28">
                  <c:v>10.069745713423789</c:v>
                </c:pt>
                <c:pt idx="29">
                  <c:v>10.047123859983099</c:v>
                </c:pt>
                <c:pt idx="30">
                  <c:v>10.497314461241034</c:v>
                </c:pt>
                <c:pt idx="31">
                  <c:v>11.075948892135822</c:v>
                </c:pt>
                <c:pt idx="32">
                  <c:v>12.321948039899901</c:v>
                </c:pt>
                <c:pt idx="33">
                  <c:v>13.614129278541595</c:v>
                </c:pt>
                <c:pt idx="34">
                  <c:v>13.945345081863115</c:v>
                </c:pt>
                <c:pt idx="35">
                  <c:v>13.704876805526695</c:v>
                </c:pt>
                <c:pt idx="36">
                  <c:v>14.014045519082103</c:v>
                </c:pt>
                <c:pt idx="37">
                  <c:v>14.630729851256218</c:v>
                </c:pt>
                <c:pt idx="38">
                  <c:v>14.630729851256218</c:v>
                </c:pt>
                <c:pt idx="39">
                  <c:v>20.147559897867158</c:v>
                </c:pt>
                <c:pt idx="40">
                  <c:v>19.085112146587804</c:v>
                </c:pt>
                <c:pt idx="41">
                  <c:v>21.607638379744905</c:v>
                </c:pt>
                <c:pt idx="42">
                  <c:v>22.129154839973804</c:v>
                </c:pt>
              </c:numCache>
            </c:numRef>
          </c:yVal>
          <c:smooth val="0"/>
          <c:extLst>
            <c:ext xmlns:c16="http://schemas.microsoft.com/office/drawing/2014/chart" uri="{C3380CC4-5D6E-409C-BE32-E72D297353CC}">
              <c16:uniqueId val="{00000000-E1A4-4BA6-8A03-B299F6896B6A}"/>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anaerob'!$F$1770:$F$1812</c:f>
              <c:numCache>
                <c:formatCode>0</c:formatCode>
                <c:ptCount val="43"/>
                <c:pt idx="0">
                  <c:v>1</c:v>
                </c:pt>
                <c:pt idx="1">
                  <c:v>6.9743055555518367</c:v>
                </c:pt>
                <c:pt idx="2">
                  <c:v>12.836805555554747</c:v>
                </c:pt>
                <c:pt idx="3">
                  <c:v>16.977777777778101</c:v>
                </c:pt>
                <c:pt idx="4">
                  <c:v>24.105555555557657</c:v>
                </c:pt>
                <c:pt idx="5">
                  <c:v>43.923611111109494</c:v>
                </c:pt>
                <c:pt idx="6">
                  <c:v>62.870138888887595</c:v>
                </c:pt>
                <c:pt idx="7">
                  <c:v>76.971527777779556</c:v>
                </c:pt>
                <c:pt idx="8">
                  <c:v>95.995833333334303</c:v>
                </c:pt>
                <c:pt idx="9">
                  <c:v>112.78402777777956</c:v>
                </c:pt>
                <c:pt idx="10">
                  <c:v>123.90625</c:v>
                </c:pt>
                <c:pt idx="11">
                  <c:v>138.00138888888614</c:v>
                </c:pt>
                <c:pt idx="12">
                  <c:v>151.97916666666424</c:v>
                </c:pt>
                <c:pt idx="13">
                  <c:v>165.90416666666715</c:v>
                </c:pt>
                <c:pt idx="14">
                  <c:v>179.8840277777781</c:v>
                </c:pt>
                <c:pt idx="15">
                  <c:v>193.87430555555329</c:v>
                </c:pt>
                <c:pt idx="16">
                  <c:v>207.9597222222219</c:v>
                </c:pt>
                <c:pt idx="17">
                  <c:v>221.88055555555184</c:v>
                </c:pt>
                <c:pt idx="18">
                  <c:v>263.95347222222335</c:v>
                </c:pt>
                <c:pt idx="19">
                  <c:v>291.90069444444089</c:v>
                </c:pt>
                <c:pt idx="20">
                  <c:v>306.03125</c:v>
                </c:pt>
                <c:pt idx="21">
                  <c:v>391.00138888888614</c:v>
                </c:pt>
                <c:pt idx="22">
                  <c:v>466.82777777777665</c:v>
                </c:pt>
                <c:pt idx="23">
                  <c:v>540.01458333332994</c:v>
                </c:pt>
                <c:pt idx="24">
                  <c:v>559.94930555555766</c:v>
                </c:pt>
                <c:pt idx="25">
                  <c:v>610.01388888889051</c:v>
                </c:pt>
                <c:pt idx="26">
                  <c:v>637.00694444444525</c:v>
                </c:pt>
                <c:pt idx="27">
                  <c:v>712.9423611111124</c:v>
                </c:pt>
                <c:pt idx="28">
                  <c:v>761.97430555555184</c:v>
                </c:pt>
                <c:pt idx="29">
                  <c:v>802.95347222222335</c:v>
                </c:pt>
                <c:pt idx="30">
                  <c:v>851.99375000000146</c:v>
                </c:pt>
                <c:pt idx="31">
                  <c:v>902.95208333332994</c:v>
                </c:pt>
                <c:pt idx="32">
                  <c:v>957.82499999999709</c:v>
                </c:pt>
                <c:pt idx="33">
                  <c:v>1047.9368055555533</c:v>
                </c:pt>
                <c:pt idx="34">
                  <c:v>1119.034722222219</c:v>
                </c:pt>
                <c:pt idx="35">
                  <c:v>1187.9875000000029</c:v>
                </c:pt>
                <c:pt idx="36">
                  <c:v>1233.8083333333343</c:v>
                </c:pt>
                <c:pt idx="37">
                  <c:v>1260.8180555555518</c:v>
                </c:pt>
                <c:pt idx="38">
                  <c:v>1294.9444444444453</c:v>
                </c:pt>
                <c:pt idx="39">
                  <c:v>2381.8312500000029</c:v>
                </c:pt>
                <c:pt idx="40">
                  <c:v>2480.0131944444438</c:v>
                </c:pt>
                <c:pt idx="41">
                  <c:v>2582.9569444444423</c:v>
                </c:pt>
                <c:pt idx="42">
                  <c:v>2714.9562500000029</c:v>
                </c:pt>
              </c:numCache>
            </c:numRef>
          </c:xVal>
          <c:yVal>
            <c:numRef>
              <c:f>'samples without priming anaerob'!$AI$1770:$AI$1812</c:f>
              <c:numCache>
                <c:formatCode>0.0</c:formatCode>
                <c:ptCount val="43"/>
                <c:pt idx="0">
                  <c:v>7.6993482683148901E-2</c:v>
                </c:pt>
                <c:pt idx="1">
                  <c:v>1.0734665468550058</c:v>
                </c:pt>
                <c:pt idx="2">
                  <c:v>1.4330066322413959</c:v>
                </c:pt>
                <c:pt idx="3">
                  <c:v>1.6430370160568823</c:v>
                </c:pt>
                <c:pt idx="4">
                  <c:v>2.0426934274999771</c:v>
                </c:pt>
                <c:pt idx="5">
                  <c:v>3.0824946368396167</c:v>
                </c:pt>
                <c:pt idx="6">
                  <c:v>3.5586920628159167</c:v>
                </c:pt>
                <c:pt idx="7">
                  <c:v>3.8716512147232289</c:v>
                </c:pt>
                <c:pt idx="8">
                  <c:v>4.519131171669053</c:v>
                </c:pt>
                <c:pt idx="9">
                  <c:v>4.7024583684381076</c:v>
                </c:pt>
                <c:pt idx="10">
                  <c:v>4.9273979005453556</c:v>
                </c:pt>
                <c:pt idx="11">
                  <c:v>4.9567113490294723</c:v>
                </c:pt>
                <c:pt idx="12">
                  <c:v>5.1432458976823172</c:v>
                </c:pt>
                <c:pt idx="13">
                  <c:v>5.3431060821533114</c:v>
                </c:pt>
                <c:pt idx="14">
                  <c:v>5.800711000638346</c:v>
                </c:pt>
                <c:pt idx="15">
                  <c:v>6.2255094230332197</c:v>
                </c:pt>
                <c:pt idx="16">
                  <c:v>6.2362892444288045</c:v>
                </c:pt>
                <c:pt idx="17">
                  <c:v>6.4205388420975877</c:v>
                </c:pt>
                <c:pt idx="18">
                  <c:v>6.9583069223671199</c:v>
                </c:pt>
                <c:pt idx="19">
                  <c:v>7.2261259152954258</c:v>
                </c:pt>
                <c:pt idx="20">
                  <c:v>7.9542906351278733</c:v>
                </c:pt>
                <c:pt idx="21">
                  <c:v>9.1983775958308538</c:v>
                </c:pt>
                <c:pt idx="22">
                  <c:v>9.3928069029122696</c:v>
                </c:pt>
                <c:pt idx="23">
                  <c:v>9.7854175114299746</c:v>
                </c:pt>
                <c:pt idx="24">
                  <c:v>9.8762731069962513</c:v>
                </c:pt>
                <c:pt idx="25">
                  <c:v>10.279018067516354</c:v>
                </c:pt>
                <c:pt idx="26">
                  <c:v>11.11288826810056</c:v>
                </c:pt>
                <c:pt idx="27">
                  <c:v>10.906999053212356</c:v>
                </c:pt>
                <c:pt idx="28">
                  <c:v>10.693752647782704</c:v>
                </c:pt>
                <c:pt idx="29">
                  <c:v>10.8014943759056</c:v>
                </c:pt>
                <c:pt idx="30">
                  <c:v>10.60928255556979</c:v>
                </c:pt>
                <c:pt idx="31">
                  <c:v>11.283345562651828</c:v>
                </c:pt>
                <c:pt idx="32">
                  <c:v>12.771246505863934</c:v>
                </c:pt>
                <c:pt idx="33">
                  <c:v>14.639837834903705</c:v>
                </c:pt>
                <c:pt idx="34">
                  <c:v>14.11638939751014</c:v>
                </c:pt>
                <c:pt idx="35">
                  <c:v>13.994618690950956</c:v>
                </c:pt>
                <c:pt idx="36">
                  <c:v>14.440450739204412</c:v>
                </c:pt>
                <c:pt idx="37">
                  <c:v>14.838887705434386</c:v>
                </c:pt>
                <c:pt idx="38">
                  <c:v>14.838887705434386</c:v>
                </c:pt>
                <c:pt idx="39">
                  <c:v>20.192851348311684</c:v>
                </c:pt>
                <c:pt idx="40">
                  <c:v>17.696912603070857</c:v>
                </c:pt>
                <c:pt idx="41">
                  <c:v>21.231773889094121</c:v>
                </c:pt>
                <c:pt idx="42">
                  <c:v>21.984571679090784</c:v>
                </c:pt>
              </c:numCache>
            </c:numRef>
          </c:yVal>
          <c:smooth val="0"/>
          <c:extLst>
            <c:ext xmlns:c16="http://schemas.microsoft.com/office/drawing/2014/chart" uri="{C3380CC4-5D6E-409C-BE32-E72D297353CC}">
              <c16:uniqueId val="{00000001-E1A4-4BA6-8A03-B299F6896B6A}"/>
            </c:ext>
          </c:extLst>
        </c:ser>
        <c:dLbls>
          <c:showLegendKey val="0"/>
          <c:showVal val="0"/>
          <c:showCatName val="0"/>
          <c:showSerName val="0"/>
          <c:showPercent val="0"/>
          <c:showBubbleSize val="0"/>
        </c:dLbls>
        <c:axId val="142486528"/>
        <c:axId val="142489472"/>
      </c:scatterChart>
      <c:valAx>
        <c:axId val="142486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489472"/>
        <c:crosses val="autoZero"/>
        <c:crossBetween val="midCat"/>
      </c:valAx>
      <c:valAx>
        <c:axId val="1424894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48652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anaerob'!$F$1822:$F$1865</c:f>
              <c:numCache>
                <c:formatCode>0</c:formatCode>
                <c:ptCount val="44"/>
                <c:pt idx="0">
                  <c:v>1</c:v>
                </c:pt>
                <c:pt idx="1">
                  <c:v>6.9743055555518367</c:v>
                </c:pt>
                <c:pt idx="2">
                  <c:v>12.836805555554747</c:v>
                </c:pt>
                <c:pt idx="3">
                  <c:v>16.977777777778101</c:v>
                </c:pt>
                <c:pt idx="4">
                  <c:v>24.105555555557657</c:v>
                </c:pt>
                <c:pt idx="5">
                  <c:v>43.923611111109494</c:v>
                </c:pt>
                <c:pt idx="6">
                  <c:v>62.870138888887595</c:v>
                </c:pt>
                <c:pt idx="7">
                  <c:v>76.972222222218988</c:v>
                </c:pt>
                <c:pt idx="8">
                  <c:v>95.995833333334303</c:v>
                </c:pt>
                <c:pt idx="9">
                  <c:v>112.78472222221899</c:v>
                </c:pt>
                <c:pt idx="10">
                  <c:v>123.90625</c:v>
                </c:pt>
                <c:pt idx="11">
                  <c:v>138.00208333333285</c:v>
                </c:pt>
                <c:pt idx="12">
                  <c:v>151.97916666666424</c:v>
                </c:pt>
                <c:pt idx="13">
                  <c:v>165.90416666666715</c:v>
                </c:pt>
                <c:pt idx="14">
                  <c:v>179.8840277777781</c:v>
                </c:pt>
                <c:pt idx="15">
                  <c:v>193.875</c:v>
                </c:pt>
                <c:pt idx="16">
                  <c:v>207.9597222222219</c:v>
                </c:pt>
                <c:pt idx="17">
                  <c:v>221.88055555555184</c:v>
                </c:pt>
                <c:pt idx="18">
                  <c:v>263.95416666667006</c:v>
                </c:pt>
                <c:pt idx="19">
                  <c:v>291.90069444444089</c:v>
                </c:pt>
                <c:pt idx="20">
                  <c:v>306.03125</c:v>
                </c:pt>
                <c:pt idx="21">
                  <c:v>391.00138888888614</c:v>
                </c:pt>
                <c:pt idx="22">
                  <c:v>466.82916666667006</c:v>
                </c:pt>
                <c:pt idx="23">
                  <c:v>540.01527777777665</c:v>
                </c:pt>
                <c:pt idx="24">
                  <c:v>559.94999999999709</c:v>
                </c:pt>
                <c:pt idx="25">
                  <c:v>610.01458333332994</c:v>
                </c:pt>
                <c:pt idx="26">
                  <c:v>637.00763888889196</c:v>
                </c:pt>
                <c:pt idx="27">
                  <c:v>712.9423611111124</c:v>
                </c:pt>
                <c:pt idx="28">
                  <c:v>761.97430555555184</c:v>
                </c:pt>
                <c:pt idx="29">
                  <c:v>802.95277777777665</c:v>
                </c:pt>
                <c:pt idx="30">
                  <c:v>851.99305555555475</c:v>
                </c:pt>
                <c:pt idx="31">
                  <c:v>902.95208333332994</c:v>
                </c:pt>
                <c:pt idx="32">
                  <c:v>957.82499999999709</c:v>
                </c:pt>
                <c:pt idx="33">
                  <c:v>1047.9368055555533</c:v>
                </c:pt>
                <c:pt idx="34">
                  <c:v>1119.034722222219</c:v>
                </c:pt>
                <c:pt idx="35">
                  <c:v>1187.9875000000029</c:v>
                </c:pt>
                <c:pt idx="36">
                  <c:v>1233.8083333333343</c:v>
                </c:pt>
                <c:pt idx="37">
                  <c:v>1260.8180555555518</c:v>
                </c:pt>
                <c:pt idx="38">
                  <c:v>1294.9444444444453</c:v>
                </c:pt>
                <c:pt idx="39">
                  <c:v>2381.8319444444423</c:v>
                </c:pt>
                <c:pt idx="40">
                  <c:v>2480.0124999999971</c:v>
                </c:pt>
                <c:pt idx="41">
                  <c:v>2582.9569444444423</c:v>
                </c:pt>
                <c:pt idx="42">
                  <c:v>2714.9604166666686</c:v>
                </c:pt>
                <c:pt idx="43">
                  <c:v>2864.8006944444423</c:v>
                </c:pt>
              </c:numCache>
            </c:numRef>
          </c:xVal>
          <c:yVal>
            <c:numRef>
              <c:f>'samples without priming anaerob'!$Y$1822:$Y$1865</c:f>
              <c:numCache>
                <c:formatCode>0.0</c:formatCode>
                <c:ptCount val="44"/>
                <c:pt idx="0">
                  <c:v>1.511581856374363E-3</c:v>
                </c:pt>
                <c:pt idx="1">
                  <c:v>1.0643432176770258E-5</c:v>
                </c:pt>
                <c:pt idx="2">
                  <c:v>3.0569699012308296E-2</c:v>
                </c:pt>
                <c:pt idx="3">
                  <c:v>4.2790216356039378E-2</c:v>
                </c:pt>
                <c:pt idx="4">
                  <c:v>7.1739037716848822E-2</c:v>
                </c:pt>
                <c:pt idx="5">
                  <c:v>0.26132462657345001</c:v>
                </c:pt>
                <c:pt idx="6">
                  <c:v>0.58103711037255223</c:v>
                </c:pt>
                <c:pt idx="7">
                  <c:v>0.95609786719809775</c:v>
                </c:pt>
                <c:pt idx="8">
                  <c:v>1.7167167502937539</c:v>
                </c:pt>
                <c:pt idx="9">
                  <c:v>2.0966888703343671</c:v>
                </c:pt>
                <c:pt idx="10">
                  <c:v>2.3375971670655296</c:v>
                </c:pt>
                <c:pt idx="11">
                  <c:v>2.5472235364829308</c:v>
                </c:pt>
                <c:pt idx="12">
                  <c:v>2.7453663173832248</c:v>
                </c:pt>
                <c:pt idx="13">
                  <c:v>2.9419649784042163</c:v>
                </c:pt>
                <c:pt idx="14">
                  <c:v>3.2108652957079276</c:v>
                </c:pt>
                <c:pt idx="15">
                  <c:v>3.4790348215409184</c:v>
                </c:pt>
                <c:pt idx="16">
                  <c:v>3.736005967395617</c:v>
                </c:pt>
                <c:pt idx="17">
                  <c:v>4.083105534233967</c:v>
                </c:pt>
                <c:pt idx="18">
                  <c:v>5.2317547421093602</c:v>
                </c:pt>
                <c:pt idx="19">
                  <c:v>5.6614568532889251</c:v>
                </c:pt>
                <c:pt idx="20">
                  <c:v>5.9985477614967593</c:v>
                </c:pt>
                <c:pt idx="21">
                  <c:v>7.2758794468540628</c:v>
                </c:pt>
                <c:pt idx="22">
                  <c:v>8.3643793736327439</c:v>
                </c:pt>
                <c:pt idx="23">
                  <c:v>8.9366023860090955</c:v>
                </c:pt>
                <c:pt idx="24">
                  <c:v>9.2696230298065831</c:v>
                </c:pt>
                <c:pt idx="25">
                  <c:v>9.5527255369430293</c:v>
                </c:pt>
                <c:pt idx="26">
                  <c:v>10.704772185759881</c:v>
                </c:pt>
                <c:pt idx="27">
                  <c:v>10.399832533018561</c:v>
                </c:pt>
                <c:pt idx="28">
                  <c:v>10.430850720389335</c:v>
                </c:pt>
                <c:pt idx="29">
                  <c:v>10.899255035452574</c:v>
                </c:pt>
                <c:pt idx="30">
                  <c:v>11.222048048193733</c:v>
                </c:pt>
                <c:pt idx="31">
                  <c:v>11.83501541293613</c:v>
                </c:pt>
                <c:pt idx="32">
                  <c:v>13.088342789705852</c:v>
                </c:pt>
                <c:pt idx="33">
                  <c:v>14.455821589445193</c:v>
                </c:pt>
                <c:pt idx="34">
                  <c:v>14.488824886273996</c:v>
                </c:pt>
                <c:pt idx="35">
                  <c:v>14.545683291377509</c:v>
                </c:pt>
                <c:pt idx="36">
                  <c:v>14.826020198703997</c:v>
                </c:pt>
                <c:pt idx="37">
                  <c:v>15.335776569279989</c:v>
                </c:pt>
                <c:pt idx="38">
                  <c:v>15.335776569279989</c:v>
                </c:pt>
                <c:pt idx="39">
                  <c:v>21.423728940048875</c:v>
                </c:pt>
                <c:pt idx="40">
                  <c:v>20.408649771350802</c:v>
                </c:pt>
                <c:pt idx="41">
                  <c:v>23.046330759298687</c:v>
                </c:pt>
                <c:pt idx="42">
                  <c:v>23.614612134090944</c:v>
                </c:pt>
              </c:numCache>
            </c:numRef>
          </c:yVal>
          <c:smooth val="0"/>
          <c:extLst>
            <c:ext xmlns:c16="http://schemas.microsoft.com/office/drawing/2014/chart" uri="{C3380CC4-5D6E-409C-BE32-E72D297353CC}">
              <c16:uniqueId val="{00000000-F13E-4C3D-9DD1-3A5E7AB23B3B}"/>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anaerob'!$F$1822:$F$1864</c:f>
              <c:numCache>
                <c:formatCode>0</c:formatCode>
                <c:ptCount val="43"/>
                <c:pt idx="0">
                  <c:v>1</c:v>
                </c:pt>
                <c:pt idx="1">
                  <c:v>6.9743055555518367</c:v>
                </c:pt>
                <c:pt idx="2">
                  <c:v>12.836805555554747</c:v>
                </c:pt>
                <c:pt idx="3">
                  <c:v>16.977777777778101</c:v>
                </c:pt>
                <c:pt idx="4">
                  <c:v>24.105555555557657</c:v>
                </c:pt>
                <c:pt idx="5">
                  <c:v>43.923611111109494</c:v>
                </c:pt>
                <c:pt idx="6">
                  <c:v>62.870138888887595</c:v>
                </c:pt>
                <c:pt idx="7">
                  <c:v>76.972222222218988</c:v>
                </c:pt>
                <c:pt idx="8">
                  <c:v>95.995833333334303</c:v>
                </c:pt>
                <c:pt idx="9">
                  <c:v>112.78472222221899</c:v>
                </c:pt>
                <c:pt idx="10">
                  <c:v>123.90625</c:v>
                </c:pt>
                <c:pt idx="11">
                  <c:v>138.00208333333285</c:v>
                </c:pt>
                <c:pt idx="12">
                  <c:v>151.97916666666424</c:v>
                </c:pt>
                <c:pt idx="13">
                  <c:v>165.90416666666715</c:v>
                </c:pt>
                <c:pt idx="14">
                  <c:v>179.8840277777781</c:v>
                </c:pt>
                <c:pt idx="15">
                  <c:v>193.875</c:v>
                </c:pt>
                <c:pt idx="16">
                  <c:v>207.9597222222219</c:v>
                </c:pt>
                <c:pt idx="17">
                  <c:v>221.88055555555184</c:v>
                </c:pt>
                <c:pt idx="18">
                  <c:v>263.95416666667006</c:v>
                </c:pt>
                <c:pt idx="19">
                  <c:v>291.90069444444089</c:v>
                </c:pt>
                <c:pt idx="20">
                  <c:v>306.03125</c:v>
                </c:pt>
                <c:pt idx="21">
                  <c:v>391.00138888888614</c:v>
                </c:pt>
                <c:pt idx="22">
                  <c:v>466.82916666667006</c:v>
                </c:pt>
                <c:pt idx="23">
                  <c:v>540.01527777777665</c:v>
                </c:pt>
                <c:pt idx="24">
                  <c:v>559.94999999999709</c:v>
                </c:pt>
                <c:pt idx="25">
                  <c:v>610.01458333332994</c:v>
                </c:pt>
                <c:pt idx="26">
                  <c:v>637.00763888889196</c:v>
                </c:pt>
                <c:pt idx="27">
                  <c:v>712.9423611111124</c:v>
                </c:pt>
                <c:pt idx="28">
                  <c:v>761.97430555555184</c:v>
                </c:pt>
                <c:pt idx="29">
                  <c:v>802.95277777777665</c:v>
                </c:pt>
                <c:pt idx="30">
                  <c:v>851.99305555555475</c:v>
                </c:pt>
                <c:pt idx="31">
                  <c:v>902.95208333332994</c:v>
                </c:pt>
                <c:pt idx="32">
                  <c:v>957.82499999999709</c:v>
                </c:pt>
                <c:pt idx="33">
                  <c:v>1047.9368055555533</c:v>
                </c:pt>
                <c:pt idx="34">
                  <c:v>1119.034722222219</c:v>
                </c:pt>
                <c:pt idx="35">
                  <c:v>1187.9875000000029</c:v>
                </c:pt>
                <c:pt idx="36">
                  <c:v>1233.8083333333343</c:v>
                </c:pt>
                <c:pt idx="37">
                  <c:v>1260.8180555555518</c:v>
                </c:pt>
                <c:pt idx="38">
                  <c:v>1294.9444444444453</c:v>
                </c:pt>
                <c:pt idx="39">
                  <c:v>2381.8319444444423</c:v>
                </c:pt>
                <c:pt idx="40">
                  <c:v>2480.0124999999971</c:v>
                </c:pt>
                <c:pt idx="41">
                  <c:v>2582.9569444444423</c:v>
                </c:pt>
                <c:pt idx="42">
                  <c:v>2714.9604166666686</c:v>
                </c:pt>
              </c:numCache>
            </c:numRef>
          </c:xVal>
          <c:yVal>
            <c:numRef>
              <c:f>'samples without priming anaerob'!$AI$1822:$AI$1864</c:f>
              <c:numCache>
                <c:formatCode>0.0</c:formatCode>
                <c:ptCount val="43"/>
                <c:pt idx="0">
                  <c:v>0.31658595294874675</c:v>
                </c:pt>
                <c:pt idx="1">
                  <c:v>1.0053336486767481</c:v>
                </c:pt>
                <c:pt idx="2">
                  <c:v>1.4308262467439221</c:v>
                </c:pt>
                <c:pt idx="3">
                  <c:v>1.623459475187361</c:v>
                </c:pt>
                <c:pt idx="4">
                  <c:v>2.0646026646874733</c:v>
                </c:pt>
                <c:pt idx="5">
                  <c:v>3.026572369108762</c:v>
                </c:pt>
                <c:pt idx="6">
                  <c:v>3.5154248849050065</c:v>
                </c:pt>
                <c:pt idx="7">
                  <c:v>3.8707002417179726</c:v>
                </c:pt>
                <c:pt idx="8">
                  <c:v>4.5980670369142098</c:v>
                </c:pt>
                <c:pt idx="9">
                  <c:v>4.6489377612709397</c:v>
                </c:pt>
                <c:pt idx="10">
                  <c:v>5.0678668202277946</c:v>
                </c:pt>
                <c:pt idx="11">
                  <c:v>5.2671010594645375</c:v>
                </c:pt>
                <c:pt idx="12">
                  <c:v>5.3982694175011767</c:v>
                </c:pt>
                <c:pt idx="13">
                  <c:v>5.6814166782525239</c:v>
                </c:pt>
                <c:pt idx="14">
                  <c:v>6.0146981673198532</c:v>
                </c:pt>
                <c:pt idx="15">
                  <c:v>6.3414880650171588</c:v>
                </c:pt>
                <c:pt idx="16">
                  <c:v>6.4652897034269863</c:v>
                </c:pt>
                <c:pt idx="17">
                  <c:v>6.7306624786515199</c:v>
                </c:pt>
                <c:pt idx="18">
                  <c:v>7.5605308508714328</c:v>
                </c:pt>
                <c:pt idx="19">
                  <c:v>7.8114898399074466</c:v>
                </c:pt>
                <c:pt idx="20">
                  <c:v>8.0898667770834436</c:v>
                </c:pt>
                <c:pt idx="21">
                  <c:v>9.2145424315443538</c:v>
                </c:pt>
                <c:pt idx="22">
                  <c:v>9.6923574007656583</c:v>
                </c:pt>
                <c:pt idx="23">
                  <c:v>9.804905990729134</c:v>
                </c:pt>
                <c:pt idx="24">
                  <c:v>9.6927154262269521</c:v>
                </c:pt>
                <c:pt idx="25">
                  <c:v>10.624158074848358</c:v>
                </c:pt>
                <c:pt idx="26">
                  <c:v>11.287430642598302</c:v>
                </c:pt>
                <c:pt idx="27">
                  <c:v>10.960448768246364</c:v>
                </c:pt>
                <c:pt idx="28">
                  <c:v>11.177806017043055</c:v>
                </c:pt>
                <c:pt idx="29">
                  <c:v>11.223397395603644</c:v>
                </c:pt>
                <c:pt idx="30">
                  <c:v>10.976234991920297</c:v>
                </c:pt>
                <c:pt idx="31">
                  <c:v>12.070820585719531</c:v>
                </c:pt>
                <c:pt idx="32">
                  <c:v>13.082433276448175</c:v>
                </c:pt>
                <c:pt idx="33">
                  <c:v>15.192930329230981</c:v>
                </c:pt>
                <c:pt idx="34">
                  <c:v>14.444714527242846</c:v>
                </c:pt>
                <c:pt idx="35">
                  <c:v>14.697745759216932</c:v>
                </c:pt>
                <c:pt idx="36">
                  <c:v>14.878214328856574</c:v>
                </c:pt>
                <c:pt idx="37">
                  <c:v>15.138521092996941</c:v>
                </c:pt>
                <c:pt idx="38">
                  <c:v>15.138521092996941</c:v>
                </c:pt>
                <c:pt idx="39">
                  <c:v>21.05317640564196</c:v>
                </c:pt>
                <c:pt idx="40">
                  <c:v>18.587473332725754</c:v>
                </c:pt>
                <c:pt idx="41">
                  <c:v>22.23165375338246</c:v>
                </c:pt>
                <c:pt idx="42">
                  <c:v>22.998332323189292</c:v>
                </c:pt>
              </c:numCache>
            </c:numRef>
          </c:yVal>
          <c:smooth val="0"/>
          <c:extLst>
            <c:ext xmlns:c16="http://schemas.microsoft.com/office/drawing/2014/chart" uri="{C3380CC4-5D6E-409C-BE32-E72D297353CC}">
              <c16:uniqueId val="{00000001-F13E-4C3D-9DD1-3A5E7AB23B3B}"/>
            </c:ext>
          </c:extLst>
        </c:ser>
        <c:dLbls>
          <c:showLegendKey val="0"/>
          <c:showVal val="0"/>
          <c:showCatName val="0"/>
          <c:showSerName val="0"/>
          <c:showPercent val="0"/>
          <c:showBubbleSize val="0"/>
        </c:dLbls>
        <c:axId val="142524416"/>
        <c:axId val="142527104"/>
      </c:scatterChart>
      <c:valAx>
        <c:axId val="142524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527104"/>
        <c:crosses val="autoZero"/>
        <c:crossBetween val="midCat"/>
      </c:valAx>
      <c:valAx>
        <c:axId val="1425271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52441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anaerob'!$F$1874:$F$1917</c:f>
              <c:numCache>
                <c:formatCode>0</c:formatCode>
                <c:ptCount val="44"/>
                <c:pt idx="0">
                  <c:v>1</c:v>
                </c:pt>
                <c:pt idx="1">
                  <c:v>6.9541666666700621</c:v>
                </c:pt>
                <c:pt idx="2">
                  <c:v>12.946527777778101</c:v>
                </c:pt>
                <c:pt idx="3">
                  <c:v>17.070138888891961</c:v>
                </c:pt>
                <c:pt idx="4">
                  <c:v>24.11250000000291</c:v>
                </c:pt>
                <c:pt idx="5">
                  <c:v>47.713888888894871</c:v>
                </c:pt>
                <c:pt idx="6">
                  <c:v>62.815277777779556</c:v>
                </c:pt>
                <c:pt idx="7">
                  <c:v>76.913194444445253</c:v>
                </c:pt>
                <c:pt idx="8">
                  <c:v>95.933333333334303</c:v>
                </c:pt>
                <c:pt idx="9">
                  <c:v>112.72847222222481</c:v>
                </c:pt>
                <c:pt idx="10">
                  <c:v>123.84236111111386</c:v>
                </c:pt>
                <c:pt idx="11">
                  <c:v>137.94027777777956</c:v>
                </c:pt>
                <c:pt idx="12">
                  <c:v>151.92638888888905</c:v>
                </c:pt>
                <c:pt idx="13">
                  <c:v>165.8395833333343</c:v>
                </c:pt>
                <c:pt idx="14">
                  <c:v>179.8215277777781</c:v>
                </c:pt>
                <c:pt idx="15">
                  <c:v>193.81041666666715</c:v>
                </c:pt>
                <c:pt idx="16">
                  <c:v>207.9152777777781</c:v>
                </c:pt>
                <c:pt idx="17">
                  <c:v>221.81597222222626</c:v>
                </c:pt>
                <c:pt idx="18">
                  <c:v>263.89652777778247</c:v>
                </c:pt>
                <c:pt idx="19">
                  <c:v>291.8486111111124</c:v>
                </c:pt>
                <c:pt idx="20">
                  <c:v>306.68958333333285</c:v>
                </c:pt>
                <c:pt idx="21">
                  <c:v>390.95138888889051</c:v>
                </c:pt>
                <c:pt idx="22">
                  <c:v>466.84444444444671</c:v>
                </c:pt>
                <c:pt idx="23">
                  <c:v>540.71180555555475</c:v>
                </c:pt>
                <c:pt idx="24">
                  <c:v>559.90000000000146</c:v>
                </c:pt>
                <c:pt idx="25">
                  <c:v>613.72083333333285</c:v>
                </c:pt>
                <c:pt idx="26">
                  <c:v>637.70902777778247</c:v>
                </c:pt>
                <c:pt idx="27">
                  <c:v>712.8798611111124</c:v>
                </c:pt>
                <c:pt idx="28">
                  <c:v>762.70277777778392</c:v>
                </c:pt>
                <c:pt idx="29">
                  <c:v>802.88611111111095</c:v>
                </c:pt>
                <c:pt idx="30">
                  <c:v>851.94027777777956</c:v>
                </c:pt>
                <c:pt idx="31">
                  <c:v>902.88472222222481</c:v>
                </c:pt>
                <c:pt idx="32">
                  <c:v>957.7854166666657</c:v>
                </c:pt>
                <c:pt idx="33">
                  <c:v>1047.8888888888905</c:v>
                </c:pt>
                <c:pt idx="34">
                  <c:v>1119.8645833333358</c:v>
                </c:pt>
                <c:pt idx="35">
                  <c:v>1187.9298611111153</c:v>
                </c:pt>
                <c:pt idx="36">
                  <c:v>1233.7493055555606</c:v>
                </c:pt>
                <c:pt idx="37">
                  <c:v>1260.7708333333358</c:v>
                </c:pt>
                <c:pt idx="38">
                  <c:v>1294.8777777777796</c:v>
                </c:pt>
                <c:pt idx="39">
                  <c:v>2381.7437500000015</c:v>
                </c:pt>
                <c:pt idx="40">
                  <c:v>2479.9256944444496</c:v>
                </c:pt>
                <c:pt idx="41">
                  <c:v>2582.8673611111153</c:v>
                </c:pt>
                <c:pt idx="42">
                  <c:v>2714.8680555555547</c:v>
                </c:pt>
                <c:pt idx="43">
                  <c:v>2864.7083333333358</c:v>
                </c:pt>
              </c:numCache>
            </c:numRef>
          </c:xVal>
          <c:yVal>
            <c:numRef>
              <c:f>'samples without priming anaerob'!$Y$1874:$Y$1917</c:f>
              <c:numCache>
                <c:formatCode>0.0</c:formatCode>
                <c:ptCount val="44"/>
                <c:pt idx="0">
                  <c:v>3.4221841451588771E-3</c:v>
                </c:pt>
                <c:pt idx="1">
                  <c:v>2.5315997809788195E-5</c:v>
                </c:pt>
                <c:pt idx="2">
                  <c:v>8.789342309852238E-3</c:v>
                </c:pt>
                <c:pt idx="3">
                  <c:v>9.4075134272166763E-3</c:v>
                </c:pt>
                <c:pt idx="4">
                  <c:v>1.049798720090294E-2</c:v>
                </c:pt>
                <c:pt idx="5">
                  <c:v>2.3484277090140317E-2</c:v>
                </c:pt>
                <c:pt idx="6">
                  <c:v>3.6136167505119034E-2</c:v>
                </c:pt>
                <c:pt idx="7">
                  <c:v>5.0336084640523929E-2</c:v>
                </c:pt>
                <c:pt idx="8">
                  <c:v>6.7112088299767808E-2</c:v>
                </c:pt>
                <c:pt idx="9">
                  <c:v>8.4571327629058585E-2</c:v>
                </c:pt>
                <c:pt idx="10">
                  <c:v>0.10033860458681303</c:v>
                </c:pt>
                <c:pt idx="11">
                  <c:v>0.12931506757299621</c:v>
                </c:pt>
                <c:pt idx="12">
                  <c:v>0.16085858565107192</c:v>
                </c:pt>
                <c:pt idx="13">
                  <c:v>0.19506747543987676</c:v>
                </c:pt>
                <c:pt idx="14">
                  <c:v>0.1932729239685102</c:v>
                </c:pt>
                <c:pt idx="15">
                  <c:v>0.28890606947856096</c:v>
                </c:pt>
                <c:pt idx="16">
                  <c:v>0.31855918701048774</c:v>
                </c:pt>
                <c:pt idx="17">
                  <c:v>0.38732447158807265</c:v>
                </c:pt>
                <c:pt idx="18">
                  <c:v>0.74487503589892501</c:v>
                </c:pt>
                <c:pt idx="19">
                  <c:v>1.0981844377611512</c:v>
                </c:pt>
                <c:pt idx="20">
                  <c:v>1.5882563160826526</c:v>
                </c:pt>
                <c:pt idx="21">
                  <c:v>6.2108065619133743</c:v>
                </c:pt>
                <c:pt idx="22">
                  <c:v>7.9879802483253908</c:v>
                </c:pt>
                <c:pt idx="23">
                  <c:v>9.4863963899185517</c:v>
                </c:pt>
                <c:pt idx="24">
                  <c:v>9.5252876538017315</c:v>
                </c:pt>
                <c:pt idx="25">
                  <c:v>9.8419014066083239</c:v>
                </c:pt>
                <c:pt idx="26">
                  <c:v>11.16572073921474</c:v>
                </c:pt>
                <c:pt idx="27">
                  <c:v>12.323018709333768</c:v>
                </c:pt>
                <c:pt idx="28">
                  <c:v>11.732075759991481</c:v>
                </c:pt>
                <c:pt idx="29">
                  <c:v>11.565586142236098</c:v>
                </c:pt>
                <c:pt idx="30">
                  <c:v>11.900363500209728</c:v>
                </c:pt>
                <c:pt idx="31">
                  <c:v>12.477932470229941</c:v>
                </c:pt>
                <c:pt idx="32">
                  <c:v>14.455700864344841</c:v>
                </c:pt>
                <c:pt idx="33">
                  <c:v>15.271828259621442</c:v>
                </c:pt>
                <c:pt idx="34">
                  <c:v>16.033232797665558</c:v>
                </c:pt>
                <c:pt idx="35">
                  <c:v>16.150378108751937</c:v>
                </c:pt>
                <c:pt idx="36">
                  <c:v>16.430166962551979</c:v>
                </c:pt>
                <c:pt idx="37">
                  <c:v>16.886997172456635</c:v>
                </c:pt>
                <c:pt idx="38">
                  <c:v>16.886997172456635</c:v>
                </c:pt>
                <c:pt idx="39">
                  <c:v>24.426400789939098</c:v>
                </c:pt>
                <c:pt idx="40">
                  <c:v>23.149440306951117</c:v>
                </c:pt>
                <c:pt idx="41">
                  <c:v>26.177723979678831</c:v>
                </c:pt>
                <c:pt idx="42">
                  <c:v>26.612349017087162</c:v>
                </c:pt>
              </c:numCache>
            </c:numRef>
          </c:yVal>
          <c:smooth val="0"/>
          <c:extLst>
            <c:ext xmlns:c16="http://schemas.microsoft.com/office/drawing/2014/chart" uri="{C3380CC4-5D6E-409C-BE32-E72D297353CC}">
              <c16:uniqueId val="{00000000-6D81-43F1-8420-BD61712AF8A2}"/>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anaerob'!$F$1874:$F$1916</c:f>
              <c:numCache>
                <c:formatCode>0</c:formatCode>
                <c:ptCount val="43"/>
                <c:pt idx="0">
                  <c:v>1</c:v>
                </c:pt>
                <c:pt idx="1">
                  <c:v>6.9541666666700621</c:v>
                </c:pt>
                <c:pt idx="2">
                  <c:v>12.946527777778101</c:v>
                </c:pt>
                <c:pt idx="3">
                  <c:v>17.070138888891961</c:v>
                </c:pt>
                <c:pt idx="4">
                  <c:v>24.11250000000291</c:v>
                </c:pt>
                <c:pt idx="5">
                  <c:v>47.713888888894871</c:v>
                </c:pt>
                <c:pt idx="6">
                  <c:v>62.815277777779556</c:v>
                </c:pt>
                <c:pt idx="7">
                  <c:v>76.913194444445253</c:v>
                </c:pt>
                <c:pt idx="8">
                  <c:v>95.933333333334303</c:v>
                </c:pt>
                <c:pt idx="9">
                  <c:v>112.72847222222481</c:v>
                </c:pt>
                <c:pt idx="10">
                  <c:v>123.84236111111386</c:v>
                </c:pt>
                <c:pt idx="11">
                  <c:v>137.94027777777956</c:v>
                </c:pt>
                <c:pt idx="12">
                  <c:v>151.92638888888905</c:v>
                </c:pt>
                <c:pt idx="13">
                  <c:v>165.8395833333343</c:v>
                </c:pt>
                <c:pt idx="14">
                  <c:v>179.8215277777781</c:v>
                </c:pt>
                <c:pt idx="15">
                  <c:v>193.81041666666715</c:v>
                </c:pt>
                <c:pt idx="16">
                  <c:v>207.9152777777781</c:v>
                </c:pt>
                <c:pt idx="17">
                  <c:v>221.81597222222626</c:v>
                </c:pt>
                <c:pt idx="18">
                  <c:v>263.89652777778247</c:v>
                </c:pt>
                <c:pt idx="19">
                  <c:v>291.8486111111124</c:v>
                </c:pt>
                <c:pt idx="20">
                  <c:v>306.68958333333285</c:v>
                </c:pt>
                <c:pt idx="21">
                  <c:v>390.95138888889051</c:v>
                </c:pt>
                <c:pt idx="22">
                  <c:v>466.84444444444671</c:v>
                </c:pt>
                <c:pt idx="23">
                  <c:v>540.71180555555475</c:v>
                </c:pt>
                <c:pt idx="24">
                  <c:v>559.90000000000146</c:v>
                </c:pt>
                <c:pt idx="25">
                  <c:v>613.72083333333285</c:v>
                </c:pt>
                <c:pt idx="26">
                  <c:v>637.70902777778247</c:v>
                </c:pt>
                <c:pt idx="27">
                  <c:v>712.8798611111124</c:v>
                </c:pt>
                <c:pt idx="28">
                  <c:v>762.70277777778392</c:v>
                </c:pt>
                <c:pt idx="29">
                  <c:v>802.88611111111095</c:v>
                </c:pt>
                <c:pt idx="30">
                  <c:v>851.94027777777956</c:v>
                </c:pt>
                <c:pt idx="31">
                  <c:v>902.88472222222481</c:v>
                </c:pt>
                <c:pt idx="32">
                  <c:v>957.7854166666657</c:v>
                </c:pt>
                <c:pt idx="33">
                  <c:v>1047.8888888888905</c:v>
                </c:pt>
                <c:pt idx="34">
                  <c:v>1119.8645833333358</c:v>
                </c:pt>
                <c:pt idx="35">
                  <c:v>1187.9298611111153</c:v>
                </c:pt>
                <c:pt idx="36">
                  <c:v>1233.7493055555606</c:v>
                </c:pt>
                <c:pt idx="37">
                  <c:v>1260.7708333333358</c:v>
                </c:pt>
                <c:pt idx="38">
                  <c:v>1294.8777777777796</c:v>
                </c:pt>
                <c:pt idx="39">
                  <c:v>2381.7437500000015</c:v>
                </c:pt>
                <c:pt idx="40">
                  <c:v>2479.9256944444496</c:v>
                </c:pt>
                <c:pt idx="41">
                  <c:v>2582.8673611111153</c:v>
                </c:pt>
                <c:pt idx="42">
                  <c:v>2714.8680555555547</c:v>
                </c:pt>
              </c:numCache>
            </c:numRef>
          </c:xVal>
          <c:yVal>
            <c:numRef>
              <c:f>'samples without priming anaerob'!$AI$1874:$AI$1916</c:f>
              <c:numCache>
                <c:formatCode>0.0</c:formatCode>
                <c:ptCount val="43"/>
                <c:pt idx="0">
                  <c:v>1.4208255673241765</c:v>
                </c:pt>
                <c:pt idx="1">
                  <c:v>3.6660508450679554</c:v>
                </c:pt>
                <c:pt idx="2">
                  <c:v>5.6272073577894668</c:v>
                </c:pt>
                <c:pt idx="3">
                  <c:v>6.4457120683115168</c:v>
                </c:pt>
                <c:pt idx="4">
                  <c:v>7.0821422726898557</c:v>
                </c:pt>
                <c:pt idx="5">
                  <c:v>11.977293281520412</c:v>
                </c:pt>
                <c:pt idx="6">
                  <c:v>13.608434509846337</c:v>
                </c:pt>
                <c:pt idx="7">
                  <c:v>14.228284215339668</c:v>
                </c:pt>
                <c:pt idx="8">
                  <c:v>14.467884984563787</c:v>
                </c:pt>
                <c:pt idx="9">
                  <c:v>14.658315216567622</c:v>
                </c:pt>
                <c:pt idx="10">
                  <c:v>14.738096856136885</c:v>
                </c:pt>
                <c:pt idx="11">
                  <c:v>15.513253082327669</c:v>
                </c:pt>
                <c:pt idx="12">
                  <c:v>15.434335916757574</c:v>
                </c:pt>
                <c:pt idx="13">
                  <c:v>15.690727276520988</c:v>
                </c:pt>
                <c:pt idx="14">
                  <c:v>15.323761757248086</c:v>
                </c:pt>
                <c:pt idx="15">
                  <c:v>17.034297817369438</c:v>
                </c:pt>
                <c:pt idx="16">
                  <c:v>15.782179240720257</c:v>
                </c:pt>
                <c:pt idx="17">
                  <c:v>16.292228872422921</c:v>
                </c:pt>
                <c:pt idx="18">
                  <c:v>17.150572308067066</c:v>
                </c:pt>
                <c:pt idx="19">
                  <c:v>16.444580463037042</c:v>
                </c:pt>
                <c:pt idx="20">
                  <c:v>18.451396992958472</c:v>
                </c:pt>
                <c:pt idx="21">
                  <c:v>20.694118116817272</c:v>
                </c:pt>
                <c:pt idx="22">
                  <c:v>20.841533606035043</c:v>
                </c:pt>
                <c:pt idx="23">
                  <c:v>21.714248060382211</c:v>
                </c:pt>
                <c:pt idx="24">
                  <c:v>21.174356490641589</c:v>
                </c:pt>
                <c:pt idx="25">
                  <c:v>22.146299055798664</c:v>
                </c:pt>
                <c:pt idx="26">
                  <c:v>24.253534848568933</c:v>
                </c:pt>
                <c:pt idx="27">
                  <c:v>25.584102160862127</c:v>
                </c:pt>
                <c:pt idx="28">
                  <c:v>23.855120475518163</c:v>
                </c:pt>
                <c:pt idx="29">
                  <c:v>22.821138288412417</c:v>
                </c:pt>
                <c:pt idx="30">
                  <c:v>23.002151407279175</c:v>
                </c:pt>
                <c:pt idx="31">
                  <c:v>23.280585597737378</c:v>
                </c:pt>
                <c:pt idx="32">
                  <c:v>26.885361531685003</c:v>
                </c:pt>
                <c:pt idx="33">
                  <c:v>27.98418773113001</c:v>
                </c:pt>
                <c:pt idx="34">
                  <c:v>28.074543845999695</c:v>
                </c:pt>
                <c:pt idx="35">
                  <c:v>27.807763728337953</c:v>
                </c:pt>
                <c:pt idx="36">
                  <c:v>28.245751368315879</c:v>
                </c:pt>
                <c:pt idx="37">
                  <c:v>28.855481945913919</c:v>
                </c:pt>
                <c:pt idx="38">
                  <c:v>28.855481945913919</c:v>
                </c:pt>
                <c:pt idx="39">
                  <c:v>38.426730772591718</c:v>
                </c:pt>
                <c:pt idx="40">
                  <c:v>33.633401528423569</c:v>
                </c:pt>
                <c:pt idx="41">
                  <c:v>39.314730437756488</c:v>
                </c:pt>
                <c:pt idx="42">
                  <c:v>40.016701500426002</c:v>
                </c:pt>
              </c:numCache>
            </c:numRef>
          </c:yVal>
          <c:smooth val="0"/>
          <c:extLst>
            <c:ext xmlns:c16="http://schemas.microsoft.com/office/drawing/2014/chart" uri="{C3380CC4-5D6E-409C-BE32-E72D297353CC}">
              <c16:uniqueId val="{00000001-6D81-43F1-8420-BD61712AF8A2}"/>
            </c:ext>
          </c:extLst>
        </c:ser>
        <c:dLbls>
          <c:showLegendKey val="0"/>
          <c:showVal val="0"/>
          <c:showCatName val="0"/>
          <c:showSerName val="0"/>
          <c:showPercent val="0"/>
          <c:showBubbleSize val="0"/>
        </c:dLbls>
        <c:axId val="142648064"/>
        <c:axId val="142650752"/>
      </c:scatterChart>
      <c:valAx>
        <c:axId val="142648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650752"/>
        <c:crosses val="autoZero"/>
        <c:crossBetween val="midCat"/>
      </c:valAx>
      <c:valAx>
        <c:axId val="1426507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64806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anaerob'!$F$1926:$F$1969</c:f>
              <c:numCache>
                <c:formatCode>0</c:formatCode>
                <c:ptCount val="44"/>
                <c:pt idx="0">
                  <c:v>1</c:v>
                </c:pt>
                <c:pt idx="1">
                  <c:v>6.9541666666700621</c:v>
                </c:pt>
                <c:pt idx="2">
                  <c:v>12.946527777778101</c:v>
                </c:pt>
                <c:pt idx="3">
                  <c:v>17.070138888891961</c:v>
                </c:pt>
                <c:pt idx="4">
                  <c:v>24.11250000000291</c:v>
                </c:pt>
                <c:pt idx="5">
                  <c:v>47.71597222222772</c:v>
                </c:pt>
                <c:pt idx="6">
                  <c:v>62.817361111112405</c:v>
                </c:pt>
                <c:pt idx="7">
                  <c:v>76.915972222224809</c:v>
                </c:pt>
                <c:pt idx="8">
                  <c:v>95.934027777781012</c:v>
                </c:pt>
                <c:pt idx="9">
                  <c:v>112.72916666667152</c:v>
                </c:pt>
                <c:pt idx="10">
                  <c:v>123.84236111111386</c:v>
                </c:pt>
                <c:pt idx="11">
                  <c:v>137.94097222222626</c:v>
                </c:pt>
                <c:pt idx="12">
                  <c:v>151.92638888888905</c:v>
                </c:pt>
                <c:pt idx="13">
                  <c:v>165.8395833333343</c:v>
                </c:pt>
                <c:pt idx="14">
                  <c:v>179.81666666667297</c:v>
                </c:pt>
                <c:pt idx="15">
                  <c:v>193.81041666666715</c:v>
                </c:pt>
                <c:pt idx="16">
                  <c:v>207.91597222222481</c:v>
                </c:pt>
                <c:pt idx="17">
                  <c:v>221.81666666667297</c:v>
                </c:pt>
                <c:pt idx="18">
                  <c:v>263.8972222222219</c:v>
                </c:pt>
                <c:pt idx="19">
                  <c:v>291.83680555556202</c:v>
                </c:pt>
                <c:pt idx="20">
                  <c:v>306.69375000000582</c:v>
                </c:pt>
                <c:pt idx="21">
                  <c:v>390.95138888889051</c:v>
                </c:pt>
                <c:pt idx="22">
                  <c:v>466.84513888889342</c:v>
                </c:pt>
                <c:pt idx="23">
                  <c:v>540.71180555556202</c:v>
                </c:pt>
                <c:pt idx="24">
                  <c:v>559.90069444444816</c:v>
                </c:pt>
                <c:pt idx="25">
                  <c:v>613.72083333333285</c:v>
                </c:pt>
                <c:pt idx="26">
                  <c:v>637.72222222222626</c:v>
                </c:pt>
                <c:pt idx="27">
                  <c:v>712.8798611111124</c:v>
                </c:pt>
                <c:pt idx="28">
                  <c:v>762.70277777778392</c:v>
                </c:pt>
                <c:pt idx="29">
                  <c:v>802.88680555555766</c:v>
                </c:pt>
                <c:pt idx="30">
                  <c:v>851.94027777777956</c:v>
                </c:pt>
                <c:pt idx="31">
                  <c:v>902.88819444445107</c:v>
                </c:pt>
                <c:pt idx="32">
                  <c:v>957.78958333333867</c:v>
                </c:pt>
                <c:pt idx="33">
                  <c:v>1047.8888888888905</c:v>
                </c:pt>
                <c:pt idx="34">
                  <c:v>1119.8645833333358</c:v>
                </c:pt>
                <c:pt idx="35">
                  <c:v>1187.9298611111153</c:v>
                </c:pt>
                <c:pt idx="36">
                  <c:v>1233.7493055555606</c:v>
                </c:pt>
                <c:pt idx="37">
                  <c:v>1260.7708333333358</c:v>
                </c:pt>
                <c:pt idx="38">
                  <c:v>1294.8770833333328</c:v>
                </c:pt>
                <c:pt idx="39">
                  <c:v>2381.7437500000015</c:v>
                </c:pt>
                <c:pt idx="40">
                  <c:v>2479.9250000000029</c:v>
                </c:pt>
                <c:pt idx="41">
                  <c:v>2582.8673611111153</c:v>
                </c:pt>
                <c:pt idx="42">
                  <c:v>2714.868055555562</c:v>
                </c:pt>
                <c:pt idx="43">
                  <c:v>2864.7097222222219</c:v>
                </c:pt>
              </c:numCache>
            </c:numRef>
          </c:xVal>
          <c:yVal>
            <c:numRef>
              <c:f>'samples without priming anaerob'!$Y$1926:$Y$1969</c:f>
              <c:numCache>
                <c:formatCode>0.0</c:formatCode>
                <c:ptCount val="44"/>
                <c:pt idx="0">
                  <c:v>1.4897041780542455E-3</c:v>
                </c:pt>
                <c:pt idx="1">
                  <c:v>4.4701673537729534E-3</c:v>
                </c:pt>
                <c:pt idx="2">
                  <c:v>6.2560215773465695E-3</c:v>
                </c:pt>
                <c:pt idx="3">
                  <c:v>7.0435703109079173E-3</c:v>
                </c:pt>
                <c:pt idx="4">
                  <c:v>8.1686437546020594E-3</c:v>
                </c:pt>
                <c:pt idx="5">
                  <c:v>1.7570603477631539E-2</c:v>
                </c:pt>
                <c:pt idx="6">
                  <c:v>2.7250472674504526E-2</c:v>
                </c:pt>
                <c:pt idx="7">
                  <c:v>4.0228259827241389E-2</c:v>
                </c:pt>
                <c:pt idx="8">
                  <c:v>5.8749767065811323E-2</c:v>
                </c:pt>
                <c:pt idx="9">
                  <c:v>7.5259548114241889E-2</c:v>
                </c:pt>
                <c:pt idx="10">
                  <c:v>9.0254873394055746E-2</c:v>
                </c:pt>
                <c:pt idx="11">
                  <c:v>0.11406390270468666</c:v>
                </c:pt>
                <c:pt idx="12">
                  <c:v>0.14098157846343359</c:v>
                </c:pt>
                <c:pt idx="13">
                  <c:v>0.16798635957775196</c:v>
                </c:pt>
                <c:pt idx="14">
                  <c:v>0.19985432275365314</c:v>
                </c:pt>
                <c:pt idx="15">
                  <c:v>0.26090404877770929</c:v>
                </c:pt>
                <c:pt idx="16">
                  <c:v>0.31747348288072408</c:v>
                </c:pt>
                <c:pt idx="17">
                  <c:v>0.36129692063040747</c:v>
                </c:pt>
                <c:pt idx="18">
                  <c:v>0.85843905305858415</c:v>
                </c:pt>
                <c:pt idx="19">
                  <c:v>0.54100469534914952</c:v>
                </c:pt>
                <c:pt idx="20">
                  <c:v>2.0088449069169392</c:v>
                </c:pt>
                <c:pt idx="21">
                  <c:v>8.0524204411612903</c:v>
                </c:pt>
                <c:pt idx="22">
                  <c:v>10.279757149122464</c:v>
                </c:pt>
                <c:pt idx="23">
                  <c:v>12.180465648706027</c:v>
                </c:pt>
                <c:pt idx="24">
                  <c:v>12.232071649553083</c:v>
                </c:pt>
                <c:pt idx="25">
                  <c:v>11.982547198004063</c:v>
                </c:pt>
                <c:pt idx="26">
                  <c:v>14.27186652854868</c:v>
                </c:pt>
                <c:pt idx="27">
                  <c:v>13.77069946312321</c:v>
                </c:pt>
                <c:pt idx="28">
                  <c:v>14.282066727173431</c:v>
                </c:pt>
                <c:pt idx="29">
                  <c:v>13.824967845554129</c:v>
                </c:pt>
                <c:pt idx="30">
                  <c:v>14.4847683961922</c:v>
                </c:pt>
                <c:pt idx="31">
                  <c:v>15.183349541652733</c:v>
                </c:pt>
                <c:pt idx="32">
                  <c:v>17.061441680342313</c:v>
                </c:pt>
                <c:pt idx="33">
                  <c:v>18.014645060720227</c:v>
                </c:pt>
                <c:pt idx="34">
                  <c:v>19.311430743584019</c:v>
                </c:pt>
                <c:pt idx="35">
                  <c:v>18.79442399923466</c:v>
                </c:pt>
                <c:pt idx="36">
                  <c:v>19.167507563110075</c:v>
                </c:pt>
                <c:pt idx="37">
                  <c:v>19.753872343954082</c:v>
                </c:pt>
                <c:pt idx="38">
                  <c:v>19.753872343954082</c:v>
                </c:pt>
                <c:pt idx="39">
                  <c:v>27.818653398290571</c:v>
                </c:pt>
                <c:pt idx="40">
                  <c:v>26.455522335897911</c:v>
                </c:pt>
                <c:pt idx="41">
                  <c:v>29.635031765435219</c:v>
                </c:pt>
                <c:pt idx="42">
                  <c:v>30.120764195977682</c:v>
                </c:pt>
              </c:numCache>
            </c:numRef>
          </c:yVal>
          <c:smooth val="0"/>
          <c:extLst>
            <c:ext xmlns:c16="http://schemas.microsoft.com/office/drawing/2014/chart" uri="{C3380CC4-5D6E-409C-BE32-E72D297353CC}">
              <c16:uniqueId val="{00000000-ABD4-4875-9925-C80ED3C9C470}"/>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anaerob'!$F$1926:$F$1968</c:f>
              <c:numCache>
                <c:formatCode>0</c:formatCode>
                <c:ptCount val="43"/>
                <c:pt idx="0">
                  <c:v>1</c:v>
                </c:pt>
                <c:pt idx="1">
                  <c:v>6.9541666666700621</c:v>
                </c:pt>
                <c:pt idx="2">
                  <c:v>12.946527777778101</c:v>
                </c:pt>
                <c:pt idx="3">
                  <c:v>17.070138888891961</c:v>
                </c:pt>
                <c:pt idx="4">
                  <c:v>24.11250000000291</c:v>
                </c:pt>
                <c:pt idx="5">
                  <c:v>47.71597222222772</c:v>
                </c:pt>
                <c:pt idx="6">
                  <c:v>62.817361111112405</c:v>
                </c:pt>
                <c:pt idx="7">
                  <c:v>76.915972222224809</c:v>
                </c:pt>
                <c:pt idx="8">
                  <c:v>95.934027777781012</c:v>
                </c:pt>
                <c:pt idx="9">
                  <c:v>112.72916666667152</c:v>
                </c:pt>
                <c:pt idx="10">
                  <c:v>123.84236111111386</c:v>
                </c:pt>
                <c:pt idx="11">
                  <c:v>137.94097222222626</c:v>
                </c:pt>
                <c:pt idx="12">
                  <c:v>151.92638888888905</c:v>
                </c:pt>
                <c:pt idx="13">
                  <c:v>165.8395833333343</c:v>
                </c:pt>
                <c:pt idx="14">
                  <c:v>179.81666666667297</c:v>
                </c:pt>
                <c:pt idx="15">
                  <c:v>193.81041666666715</c:v>
                </c:pt>
                <c:pt idx="16">
                  <c:v>207.91597222222481</c:v>
                </c:pt>
                <c:pt idx="17">
                  <c:v>221.81666666667297</c:v>
                </c:pt>
                <c:pt idx="18">
                  <c:v>263.8972222222219</c:v>
                </c:pt>
                <c:pt idx="19">
                  <c:v>291.83680555556202</c:v>
                </c:pt>
                <c:pt idx="20">
                  <c:v>306.69375000000582</c:v>
                </c:pt>
                <c:pt idx="21">
                  <c:v>390.95138888889051</c:v>
                </c:pt>
                <c:pt idx="22">
                  <c:v>466.84513888889342</c:v>
                </c:pt>
                <c:pt idx="23">
                  <c:v>540.71180555556202</c:v>
                </c:pt>
                <c:pt idx="24">
                  <c:v>559.90069444444816</c:v>
                </c:pt>
                <c:pt idx="25">
                  <c:v>613.72083333333285</c:v>
                </c:pt>
                <c:pt idx="26">
                  <c:v>637.72222222222626</c:v>
                </c:pt>
                <c:pt idx="27">
                  <c:v>712.8798611111124</c:v>
                </c:pt>
                <c:pt idx="28">
                  <c:v>762.70277777778392</c:v>
                </c:pt>
                <c:pt idx="29">
                  <c:v>802.88680555555766</c:v>
                </c:pt>
                <c:pt idx="30">
                  <c:v>851.94027777777956</c:v>
                </c:pt>
                <c:pt idx="31">
                  <c:v>902.88819444445107</c:v>
                </c:pt>
                <c:pt idx="32">
                  <c:v>957.78958333333867</c:v>
                </c:pt>
                <c:pt idx="33">
                  <c:v>1047.8888888888905</c:v>
                </c:pt>
                <c:pt idx="34">
                  <c:v>1119.8645833333358</c:v>
                </c:pt>
                <c:pt idx="35">
                  <c:v>1187.9298611111153</c:v>
                </c:pt>
                <c:pt idx="36">
                  <c:v>1233.7493055555606</c:v>
                </c:pt>
                <c:pt idx="37">
                  <c:v>1260.7708333333358</c:v>
                </c:pt>
                <c:pt idx="38">
                  <c:v>1294.8770833333328</c:v>
                </c:pt>
                <c:pt idx="39">
                  <c:v>2381.7437500000015</c:v>
                </c:pt>
                <c:pt idx="40">
                  <c:v>2479.9250000000029</c:v>
                </c:pt>
                <c:pt idx="41">
                  <c:v>2582.8673611111153</c:v>
                </c:pt>
                <c:pt idx="42">
                  <c:v>2714.868055555562</c:v>
                </c:pt>
              </c:numCache>
            </c:numRef>
          </c:xVal>
          <c:yVal>
            <c:numRef>
              <c:f>'samples without priming anaerob'!$AI$1926:$AI$1968</c:f>
              <c:numCache>
                <c:formatCode>0.0</c:formatCode>
                <c:ptCount val="43"/>
                <c:pt idx="0">
                  <c:v>0.74959882984302306</c:v>
                </c:pt>
                <c:pt idx="1">
                  <c:v>3.2243957737554272</c:v>
                </c:pt>
                <c:pt idx="2">
                  <c:v>5.1360542362584578</c:v>
                </c:pt>
                <c:pt idx="3">
                  <c:v>5.780242690960181</c:v>
                </c:pt>
                <c:pt idx="4">
                  <c:v>6.5027433395755221</c:v>
                </c:pt>
                <c:pt idx="5">
                  <c:v>10.782944376133408</c:v>
                </c:pt>
                <c:pt idx="6">
                  <c:v>11.572584166416798</c:v>
                </c:pt>
                <c:pt idx="7">
                  <c:v>12.518580991188575</c:v>
                </c:pt>
                <c:pt idx="8">
                  <c:v>13.104359461134218</c:v>
                </c:pt>
                <c:pt idx="9">
                  <c:v>12.996384225978053</c:v>
                </c:pt>
                <c:pt idx="10">
                  <c:v>13.121511073664289</c:v>
                </c:pt>
                <c:pt idx="11">
                  <c:v>13.753501258233726</c:v>
                </c:pt>
                <c:pt idx="12">
                  <c:v>13.779475955265589</c:v>
                </c:pt>
                <c:pt idx="13">
                  <c:v>13.971906171055265</c:v>
                </c:pt>
                <c:pt idx="14">
                  <c:v>16.860050529328735</c:v>
                </c:pt>
                <c:pt idx="15">
                  <c:v>15.327133226978908</c:v>
                </c:pt>
                <c:pt idx="16">
                  <c:v>15.105802499674247</c:v>
                </c:pt>
                <c:pt idx="17">
                  <c:v>13.988846889320344</c:v>
                </c:pt>
                <c:pt idx="18">
                  <c:v>16.201401194674716</c:v>
                </c:pt>
                <c:pt idx="19">
                  <c:v>18.798417892298289</c:v>
                </c:pt>
                <c:pt idx="20">
                  <c:v>16.751428664565545</c:v>
                </c:pt>
                <c:pt idx="21">
                  <c:v>19.718327994836343</c:v>
                </c:pt>
                <c:pt idx="22">
                  <c:v>19.469795484747642</c:v>
                </c:pt>
                <c:pt idx="23">
                  <c:v>22.223364670045079</c:v>
                </c:pt>
                <c:pt idx="24">
                  <c:v>21.855877554896903</c:v>
                </c:pt>
                <c:pt idx="25">
                  <c:v>21.342080007579622</c:v>
                </c:pt>
                <c:pt idx="26">
                  <c:v>24.611800335857335</c:v>
                </c:pt>
                <c:pt idx="27">
                  <c:v>23.444091914655317</c:v>
                </c:pt>
                <c:pt idx="28">
                  <c:v>23.64081182010781</c:v>
                </c:pt>
                <c:pt idx="29">
                  <c:v>22.533194935096311</c:v>
                </c:pt>
                <c:pt idx="30">
                  <c:v>23.113517414976098</c:v>
                </c:pt>
                <c:pt idx="31">
                  <c:v>24.145430749783138</c:v>
                </c:pt>
                <c:pt idx="32">
                  <c:v>26.448802823499008</c:v>
                </c:pt>
                <c:pt idx="33">
                  <c:v>28.217204804158484</c:v>
                </c:pt>
                <c:pt idx="34">
                  <c:v>28.982645025331749</c:v>
                </c:pt>
                <c:pt idx="35">
                  <c:v>27.984119651656449</c:v>
                </c:pt>
                <c:pt idx="36">
                  <c:v>28.57122142257624</c:v>
                </c:pt>
                <c:pt idx="37">
                  <c:v>29.291383032438087</c:v>
                </c:pt>
                <c:pt idx="38">
                  <c:v>29.291383032438087</c:v>
                </c:pt>
                <c:pt idx="39">
                  <c:v>40.011551798400504</c:v>
                </c:pt>
                <c:pt idx="40">
                  <c:v>34.903237125292819</c:v>
                </c:pt>
                <c:pt idx="41">
                  <c:v>47.284066697462976</c:v>
                </c:pt>
                <c:pt idx="42">
                  <c:v>48.408598763620859</c:v>
                </c:pt>
              </c:numCache>
            </c:numRef>
          </c:yVal>
          <c:smooth val="0"/>
          <c:extLst>
            <c:ext xmlns:c16="http://schemas.microsoft.com/office/drawing/2014/chart" uri="{C3380CC4-5D6E-409C-BE32-E72D297353CC}">
              <c16:uniqueId val="{00000001-ABD4-4875-9925-C80ED3C9C470}"/>
            </c:ext>
          </c:extLst>
        </c:ser>
        <c:dLbls>
          <c:showLegendKey val="0"/>
          <c:showVal val="0"/>
          <c:showCatName val="0"/>
          <c:showSerName val="0"/>
          <c:showPercent val="0"/>
          <c:showBubbleSize val="0"/>
        </c:dLbls>
        <c:axId val="142693504"/>
        <c:axId val="142696448"/>
      </c:scatterChart>
      <c:valAx>
        <c:axId val="142693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696448"/>
        <c:crosses val="autoZero"/>
        <c:crossBetween val="midCat"/>
      </c:valAx>
      <c:valAx>
        <c:axId val="1426964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69350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anaerob'!$F$1978:$F$2021</c:f>
              <c:numCache>
                <c:formatCode>0</c:formatCode>
                <c:ptCount val="44"/>
                <c:pt idx="0">
                  <c:v>1</c:v>
                </c:pt>
                <c:pt idx="1">
                  <c:v>6.953472222223354</c:v>
                </c:pt>
                <c:pt idx="2">
                  <c:v>12.945833333331393</c:v>
                </c:pt>
                <c:pt idx="3">
                  <c:v>17.069444444445253</c:v>
                </c:pt>
                <c:pt idx="4">
                  <c:v>24.111805555556202</c:v>
                </c:pt>
                <c:pt idx="5">
                  <c:v>47.716666666667152</c:v>
                </c:pt>
                <c:pt idx="6">
                  <c:v>62.818055555559113</c:v>
                </c:pt>
                <c:pt idx="7">
                  <c:v>76.915972222224809</c:v>
                </c:pt>
                <c:pt idx="8">
                  <c:v>95.934027777781012</c:v>
                </c:pt>
                <c:pt idx="9">
                  <c:v>112.72916666667152</c:v>
                </c:pt>
                <c:pt idx="10">
                  <c:v>123.84236111111386</c:v>
                </c:pt>
                <c:pt idx="11">
                  <c:v>137.93958333333285</c:v>
                </c:pt>
                <c:pt idx="12">
                  <c:v>151.92638888888905</c:v>
                </c:pt>
                <c:pt idx="13">
                  <c:v>165.8395833333343</c:v>
                </c:pt>
                <c:pt idx="14">
                  <c:v>179.85625000000437</c:v>
                </c:pt>
                <c:pt idx="15">
                  <c:v>193.80972222222044</c:v>
                </c:pt>
                <c:pt idx="16">
                  <c:v>207.91597222222481</c:v>
                </c:pt>
                <c:pt idx="17">
                  <c:v>221.81597222222626</c:v>
                </c:pt>
                <c:pt idx="18">
                  <c:v>263.8972222222219</c:v>
                </c:pt>
                <c:pt idx="19">
                  <c:v>291.84583333333285</c:v>
                </c:pt>
                <c:pt idx="20">
                  <c:v>306.69444444444525</c:v>
                </c:pt>
                <c:pt idx="21">
                  <c:v>390.9506944444438</c:v>
                </c:pt>
                <c:pt idx="22">
                  <c:v>466.84444444444671</c:v>
                </c:pt>
                <c:pt idx="23">
                  <c:v>540.71180555555475</c:v>
                </c:pt>
                <c:pt idx="24">
                  <c:v>559.90000000000146</c:v>
                </c:pt>
                <c:pt idx="25">
                  <c:v>613.72013888889342</c:v>
                </c:pt>
                <c:pt idx="26">
                  <c:v>637.72152777777956</c:v>
                </c:pt>
                <c:pt idx="27">
                  <c:v>712.8791666666657</c:v>
                </c:pt>
                <c:pt idx="28">
                  <c:v>762.70208333333721</c:v>
                </c:pt>
                <c:pt idx="29">
                  <c:v>802.88611111111095</c:v>
                </c:pt>
                <c:pt idx="30">
                  <c:v>851.93958333333285</c:v>
                </c:pt>
                <c:pt idx="31">
                  <c:v>902.8840277777781</c:v>
                </c:pt>
                <c:pt idx="32">
                  <c:v>957.78472222222626</c:v>
                </c:pt>
                <c:pt idx="33">
                  <c:v>1047.8881944444438</c:v>
                </c:pt>
                <c:pt idx="34">
                  <c:v>1119.8631944444423</c:v>
                </c:pt>
                <c:pt idx="35">
                  <c:v>1187.9291666666686</c:v>
                </c:pt>
                <c:pt idx="36">
                  <c:v>1233.7486111111139</c:v>
                </c:pt>
                <c:pt idx="37">
                  <c:v>1260.7694444444423</c:v>
                </c:pt>
                <c:pt idx="38">
                  <c:v>1294.8770833333328</c:v>
                </c:pt>
                <c:pt idx="39">
                  <c:v>2381.7437500000015</c:v>
                </c:pt>
                <c:pt idx="40">
                  <c:v>2479.9243055555562</c:v>
                </c:pt>
                <c:pt idx="41">
                  <c:v>2582.8673611111153</c:v>
                </c:pt>
                <c:pt idx="42">
                  <c:v>2714.8673611111153</c:v>
                </c:pt>
                <c:pt idx="43">
                  <c:v>2864.7097222222219</c:v>
                </c:pt>
              </c:numCache>
            </c:numRef>
          </c:xVal>
          <c:yVal>
            <c:numRef>
              <c:f>'samples without priming anaerob'!$Y$1978:$Y$2021</c:f>
              <c:numCache>
                <c:formatCode>0.0</c:formatCode>
                <c:ptCount val="44"/>
                <c:pt idx="0">
                  <c:v>1.5116117861988772E-3</c:v>
                </c:pt>
                <c:pt idx="1">
                  <c:v>3.5701865743591596E-3</c:v>
                </c:pt>
                <c:pt idx="2">
                  <c:v>5.1341803239080448E-3</c:v>
                </c:pt>
                <c:pt idx="3">
                  <c:v>5.790349017009009E-3</c:v>
                </c:pt>
                <c:pt idx="4">
                  <c:v>6.5382037908607226E-3</c:v>
                </c:pt>
                <c:pt idx="5">
                  <c:v>1.2309639390088807E-2</c:v>
                </c:pt>
                <c:pt idx="6">
                  <c:v>1.6128131451922184E-2</c:v>
                </c:pt>
                <c:pt idx="7">
                  <c:v>2.2134810944923949E-2</c:v>
                </c:pt>
                <c:pt idx="8">
                  <c:v>3.6975792889013856E-2</c:v>
                </c:pt>
                <c:pt idx="9">
                  <c:v>5.2334515339283405E-2</c:v>
                </c:pt>
                <c:pt idx="10">
                  <c:v>6.235051238072898E-2</c:v>
                </c:pt>
                <c:pt idx="11">
                  <c:v>7.2572608877197006E-2</c:v>
                </c:pt>
                <c:pt idx="12">
                  <c:v>9.3034198177241859E-2</c:v>
                </c:pt>
                <c:pt idx="13">
                  <c:v>0.10626771769408055</c:v>
                </c:pt>
                <c:pt idx="14">
                  <c:v>0.13705800606538454</c:v>
                </c:pt>
                <c:pt idx="15">
                  <c:v>0.15812880235483945</c:v>
                </c:pt>
                <c:pt idx="16">
                  <c:v>0.18349049298559367</c:v>
                </c:pt>
                <c:pt idx="17">
                  <c:v>0.20473560966148388</c:v>
                </c:pt>
                <c:pt idx="18">
                  <c:v>0.34055281331324638</c:v>
                </c:pt>
                <c:pt idx="19">
                  <c:v>0.49657612038334403</c:v>
                </c:pt>
                <c:pt idx="20">
                  <c:v>0.64310705089544762</c:v>
                </c:pt>
                <c:pt idx="21">
                  <c:v>2.3645326321473941</c:v>
                </c:pt>
                <c:pt idx="22">
                  <c:v>6.939751093710016</c:v>
                </c:pt>
                <c:pt idx="23">
                  <c:v>10.558844528552646</c:v>
                </c:pt>
                <c:pt idx="24">
                  <c:v>10.815538742052306</c:v>
                </c:pt>
                <c:pt idx="25">
                  <c:v>12.100319822662851</c:v>
                </c:pt>
                <c:pt idx="26">
                  <c:v>13.883636037702768</c:v>
                </c:pt>
                <c:pt idx="27">
                  <c:v>14.49107825555517</c:v>
                </c:pt>
                <c:pt idx="28">
                  <c:v>14.369544941671924</c:v>
                </c:pt>
                <c:pt idx="29">
                  <c:v>13.855161414978179</c:v>
                </c:pt>
                <c:pt idx="30">
                  <c:v>14.721513585906653</c:v>
                </c:pt>
                <c:pt idx="31">
                  <c:v>15.581773665559998</c:v>
                </c:pt>
                <c:pt idx="32">
                  <c:v>17.523169912411312</c:v>
                </c:pt>
                <c:pt idx="33">
                  <c:v>18.795894745869958</c:v>
                </c:pt>
                <c:pt idx="34">
                  <c:v>20.334992105553713</c:v>
                </c:pt>
                <c:pt idx="35">
                  <c:v>19.696340573298034</c:v>
                </c:pt>
                <c:pt idx="36">
                  <c:v>20.596658137396414</c:v>
                </c:pt>
                <c:pt idx="37">
                  <c:v>20.214479329514681</c:v>
                </c:pt>
                <c:pt idx="38">
                  <c:v>20.214479329514681</c:v>
                </c:pt>
                <c:pt idx="39">
                  <c:v>31.144257574628007</c:v>
                </c:pt>
                <c:pt idx="40">
                  <c:v>29.096432194929054</c:v>
                </c:pt>
                <c:pt idx="41">
                  <c:v>34.073981935447087</c:v>
                </c:pt>
                <c:pt idx="42">
                  <c:v>34.843087336925187</c:v>
                </c:pt>
              </c:numCache>
            </c:numRef>
          </c:yVal>
          <c:smooth val="0"/>
          <c:extLst>
            <c:ext xmlns:c16="http://schemas.microsoft.com/office/drawing/2014/chart" uri="{C3380CC4-5D6E-409C-BE32-E72D297353CC}">
              <c16:uniqueId val="{00000000-605A-49E0-AEF0-4EE55CCB189E}"/>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anaerob'!$F$1978:$F$2020</c:f>
              <c:numCache>
                <c:formatCode>0</c:formatCode>
                <c:ptCount val="43"/>
                <c:pt idx="0">
                  <c:v>1</c:v>
                </c:pt>
                <c:pt idx="1">
                  <c:v>6.953472222223354</c:v>
                </c:pt>
                <c:pt idx="2">
                  <c:v>12.945833333331393</c:v>
                </c:pt>
                <c:pt idx="3">
                  <c:v>17.069444444445253</c:v>
                </c:pt>
                <c:pt idx="4">
                  <c:v>24.111805555556202</c:v>
                </c:pt>
                <c:pt idx="5">
                  <c:v>47.716666666667152</c:v>
                </c:pt>
                <c:pt idx="6">
                  <c:v>62.818055555559113</c:v>
                </c:pt>
                <c:pt idx="7">
                  <c:v>76.915972222224809</c:v>
                </c:pt>
                <c:pt idx="8">
                  <c:v>95.934027777781012</c:v>
                </c:pt>
                <c:pt idx="9">
                  <c:v>112.72916666667152</c:v>
                </c:pt>
                <c:pt idx="10">
                  <c:v>123.84236111111386</c:v>
                </c:pt>
                <c:pt idx="11">
                  <c:v>137.93958333333285</c:v>
                </c:pt>
                <c:pt idx="12">
                  <c:v>151.92638888888905</c:v>
                </c:pt>
                <c:pt idx="13">
                  <c:v>165.8395833333343</c:v>
                </c:pt>
                <c:pt idx="14">
                  <c:v>179.85625000000437</c:v>
                </c:pt>
                <c:pt idx="15">
                  <c:v>193.80972222222044</c:v>
                </c:pt>
                <c:pt idx="16">
                  <c:v>207.91597222222481</c:v>
                </c:pt>
                <c:pt idx="17">
                  <c:v>221.81597222222626</c:v>
                </c:pt>
                <c:pt idx="18">
                  <c:v>263.8972222222219</c:v>
                </c:pt>
                <c:pt idx="19">
                  <c:v>291.84583333333285</c:v>
                </c:pt>
                <c:pt idx="20">
                  <c:v>306.69444444444525</c:v>
                </c:pt>
                <c:pt idx="21">
                  <c:v>390.9506944444438</c:v>
                </c:pt>
                <c:pt idx="22">
                  <c:v>466.84444444444671</c:v>
                </c:pt>
                <c:pt idx="23">
                  <c:v>540.71180555555475</c:v>
                </c:pt>
                <c:pt idx="24">
                  <c:v>559.90000000000146</c:v>
                </c:pt>
                <c:pt idx="25">
                  <c:v>613.72013888889342</c:v>
                </c:pt>
                <c:pt idx="26">
                  <c:v>637.72152777777956</c:v>
                </c:pt>
                <c:pt idx="27">
                  <c:v>712.8791666666657</c:v>
                </c:pt>
                <c:pt idx="28">
                  <c:v>762.70208333333721</c:v>
                </c:pt>
                <c:pt idx="29">
                  <c:v>802.88611111111095</c:v>
                </c:pt>
                <c:pt idx="30">
                  <c:v>851.93958333333285</c:v>
                </c:pt>
                <c:pt idx="31">
                  <c:v>902.8840277777781</c:v>
                </c:pt>
                <c:pt idx="32">
                  <c:v>957.78472222222626</c:v>
                </c:pt>
                <c:pt idx="33">
                  <c:v>1047.8881944444438</c:v>
                </c:pt>
                <c:pt idx="34">
                  <c:v>1119.8631944444423</c:v>
                </c:pt>
                <c:pt idx="35">
                  <c:v>1187.9291666666686</c:v>
                </c:pt>
                <c:pt idx="36">
                  <c:v>1233.7486111111139</c:v>
                </c:pt>
                <c:pt idx="37">
                  <c:v>1260.7694444444423</c:v>
                </c:pt>
                <c:pt idx="38">
                  <c:v>1294.8770833333328</c:v>
                </c:pt>
                <c:pt idx="39">
                  <c:v>2381.7437500000015</c:v>
                </c:pt>
                <c:pt idx="40">
                  <c:v>2479.9243055555562</c:v>
                </c:pt>
                <c:pt idx="41">
                  <c:v>2582.8673611111153</c:v>
                </c:pt>
                <c:pt idx="42">
                  <c:v>2714.8673611111153</c:v>
                </c:pt>
              </c:numCache>
            </c:numRef>
          </c:xVal>
          <c:yVal>
            <c:numRef>
              <c:f>'samples without priming anaerob'!$AI$1978:$AI$2020</c:f>
              <c:numCache>
                <c:formatCode>0.0</c:formatCode>
                <c:ptCount val="43"/>
                <c:pt idx="0">
                  <c:v>0.89661692430657192</c:v>
                </c:pt>
                <c:pt idx="1">
                  <c:v>2.7791786998689112</c:v>
                </c:pt>
                <c:pt idx="2">
                  <c:v>4.5623452551974628</c:v>
                </c:pt>
                <c:pt idx="3">
                  <c:v>5.1991312358384123</c:v>
                </c:pt>
                <c:pt idx="4">
                  <c:v>6.140590180692123</c:v>
                </c:pt>
                <c:pt idx="5">
                  <c:v>11.507514988884985</c:v>
                </c:pt>
                <c:pt idx="6">
                  <c:v>13.395224843602909</c:v>
                </c:pt>
                <c:pt idx="7">
                  <c:v>14.446115799526485</c:v>
                </c:pt>
                <c:pt idx="8">
                  <c:v>15.275668812936107</c:v>
                </c:pt>
                <c:pt idx="9">
                  <c:v>15.949832073971955</c:v>
                </c:pt>
                <c:pt idx="10">
                  <c:v>16.269876109111653</c:v>
                </c:pt>
                <c:pt idx="11">
                  <c:v>15.833836976101264</c:v>
                </c:pt>
                <c:pt idx="12">
                  <c:v>16.645863724644133</c:v>
                </c:pt>
                <c:pt idx="13">
                  <c:v>16.003894573815632</c:v>
                </c:pt>
                <c:pt idx="14">
                  <c:v>17.401640974055248</c:v>
                </c:pt>
                <c:pt idx="15">
                  <c:v>17.422212444976331</c:v>
                </c:pt>
                <c:pt idx="16">
                  <c:v>17.093128656301307</c:v>
                </c:pt>
                <c:pt idx="17">
                  <c:v>16.60530220781569</c:v>
                </c:pt>
                <c:pt idx="18">
                  <c:v>17.679010564184054</c:v>
                </c:pt>
                <c:pt idx="19">
                  <c:v>18.22069714406323</c:v>
                </c:pt>
                <c:pt idx="20">
                  <c:v>18.60571945310588</c:v>
                </c:pt>
                <c:pt idx="21">
                  <c:v>20.189540697761558</c:v>
                </c:pt>
                <c:pt idx="22">
                  <c:v>22.005745956829522</c:v>
                </c:pt>
                <c:pt idx="23">
                  <c:v>22.46561313871705</c:v>
                </c:pt>
                <c:pt idx="24">
                  <c:v>22.619549053317897</c:v>
                </c:pt>
                <c:pt idx="25">
                  <c:v>23.862223031408334</c:v>
                </c:pt>
                <c:pt idx="26">
                  <c:v>26.238670519912752</c:v>
                </c:pt>
                <c:pt idx="27">
                  <c:v>27.49193256579013</c:v>
                </c:pt>
                <c:pt idx="28">
                  <c:v>25.902678895546895</c:v>
                </c:pt>
                <c:pt idx="29">
                  <c:v>25.011387413448432</c:v>
                </c:pt>
                <c:pt idx="30">
                  <c:v>25.961130203519318</c:v>
                </c:pt>
                <c:pt idx="31">
                  <c:v>27.085792151189363</c:v>
                </c:pt>
                <c:pt idx="32">
                  <c:v>30.194598968251963</c:v>
                </c:pt>
                <c:pt idx="33">
                  <c:v>32.194158272087783</c:v>
                </c:pt>
                <c:pt idx="34">
                  <c:v>33.165916633505631</c:v>
                </c:pt>
                <c:pt idx="35">
                  <c:v>31.701231701219164</c:v>
                </c:pt>
                <c:pt idx="36">
                  <c:v>33.205771409600686</c:v>
                </c:pt>
                <c:pt idx="37">
                  <c:v>32.417713751236761</c:v>
                </c:pt>
                <c:pt idx="38">
                  <c:v>32.417713751236761</c:v>
                </c:pt>
                <c:pt idx="39">
                  <c:v>46.379890591491566</c:v>
                </c:pt>
                <c:pt idx="40">
                  <c:v>39.80048656240966</c:v>
                </c:pt>
                <c:pt idx="41">
                  <c:v>48.413573014088669</c:v>
                </c:pt>
                <c:pt idx="42">
                  <c:v>49.513379704068228</c:v>
                </c:pt>
              </c:numCache>
            </c:numRef>
          </c:yVal>
          <c:smooth val="0"/>
          <c:extLst>
            <c:ext xmlns:c16="http://schemas.microsoft.com/office/drawing/2014/chart" uri="{C3380CC4-5D6E-409C-BE32-E72D297353CC}">
              <c16:uniqueId val="{00000001-605A-49E0-AEF0-4EE55CCB189E}"/>
            </c:ext>
          </c:extLst>
        </c:ser>
        <c:dLbls>
          <c:showLegendKey val="0"/>
          <c:showVal val="0"/>
          <c:showCatName val="0"/>
          <c:showSerName val="0"/>
          <c:showPercent val="0"/>
          <c:showBubbleSize val="0"/>
        </c:dLbls>
        <c:axId val="142722944"/>
        <c:axId val="142738176"/>
      </c:scatterChart>
      <c:valAx>
        <c:axId val="1427229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738176"/>
        <c:crosses val="autoZero"/>
        <c:crossBetween val="midCat"/>
      </c:valAx>
      <c:valAx>
        <c:axId val="142738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722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manualLayout>
          <c:xMode val="edge"/>
          <c:yMode val="edge"/>
          <c:x val="0.24047608334672468"/>
          <c:y val="5.55555555555555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anaerob'!$F$2030:$F$2073</c:f>
              <c:numCache>
                <c:formatCode>0</c:formatCode>
                <c:ptCount val="44"/>
                <c:pt idx="0">
                  <c:v>1</c:v>
                </c:pt>
                <c:pt idx="1">
                  <c:v>6.2666666666627862</c:v>
                </c:pt>
                <c:pt idx="2">
                  <c:v>12.246527777773736</c:v>
                </c:pt>
                <c:pt idx="3">
                  <c:v>16.364583333328483</c:v>
                </c:pt>
                <c:pt idx="4">
                  <c:v>23.40625</c:v>
                </c:pt>
                <c:pt idx="5">
                  <c:v>47</c:v>
                </c:pt>
                <c:pt idx="6">
                  <c:v>62.106944444443798</c:v>
                </c:pt>
                <c:pt idx="7">
                  <c:v>76.198611111110949</c:v>
                </c:pt>
                <c:pt idx="8">
                  <c:v>95.214583333334303</c:v>
                </c:pt>
                <c:pt idx="9">
                  <c:v>112.00972222221753</c:v>
                </c:pt>
                <c:pt idx="10">
                  <c:v>123.1208333333343</c:v>
                </c:pt>
                <c:pt idx="11">
                  <c:v>137.22152777777956</c:v>
                </c:pt>
                <c:pt idx="12">
                  <c:v>151.20694444444234</c:v>
                </c:pt>
                <c:pt idx="13">
                  <c:v>165.11805555555475</c:v>
                </c:pt>
                <c:pt idx="14">
                  <c:v>179.09513888888614</c:v>
                </c:pt>
                <c:pt idx="15">
                  <c:v>193.0895833333343</c:v>
                </c:pt>
                <c:pt idx="16">
                  <c:v>207.19791666666424</c:v>
                </c:pt>
                <c:pt idx="17">
                  <c:v>221.10902777777665</c:v>
                </c:pt>
                <c:pt idx="18">
                  <c:v>263.17777777777519</c:v>
                </c:pt>
                <c:pt idx="19">
                  <c:v>291.1201388888876</c:v>
                </c:pt>
                <c:pt idx="20">
                  <c:v>305.97708333333139</c:v>
                </c:pt>
                <c:pt idx="21">
                  <c:v>390.22708333333139</c:v>
                </c:pt>
                <c:pt idx="22">
                  <c:v>466.12847222221899</c:v>
                </c:pt>
                <c:pt idx="23">
                  <c:v>539.99444444444089</c:v>
                </c:pt>
                <c:pt idx="24">
                  <c:v>559.17916666666861</c:v>
                </c:pt>
                <c:pt idx="25">
                  <c:v>612.99861111110658</c:v>
                </c:pt>
                <c:pt idx="26">
                  <c:v>637</c:v>
                </c:pt>
                <c:pt idx="27">
                  <c:v>712.15625</c:v>
                </c:pt>
                <c:pt idx="28">
                  <c:v>761.98402777777665</c:v>
                </c:pt>
                <c:pt idx="29">
                  <c:v>802.16874999999709</c:v>
                </c:pt>
                <c:pt idx="30">
                  <c:v>851.21944444443943</c:v>
                </c:pt>
                <c:pt idx="31">
                  <c:v>902.16319444444525</c:v>
                </c:pt>
                <c:pt idx="32">
                  <c:v>957.07777777777665</c:v>
                </c:pt>
                <c:pt idx="33">
                  <c:v>1047.1680555555504</c:v>
                </c:pt>
                <c:pt idx="34">
                  <c:v>1119.1423611111095</c:v>
                </c:pt>
                <c:pt idx="35">
                  <c:v>1187.211111111108</c:v>
                </c:pt>
                <c:pt idx="36">
                  <c:v>1233.0270833333343</c:v>
                </c:pt>
                <c:pt idx="37">
                  <c:v>1260.0486111111095</c:v>
                </c:pt>
                <c:pt idx="38">
                  <c:v>1294.1590277777796</c:v>
                </c:pt>
                <c:pt idx="39">
                  <c:v>2381.0083333333314</c:v>
                </c:pt>
                <c:pt idx="40">
                  <c:v>2479.1881944444394</c:v>
                </c:pt>
                <c:pt idx="41">
                  <c:v>2582.1361111111109</c:v>
                </c:pt>
                <c:pt idx="42">
                  <c:v>2714.1361111111109</c:v>
                </c:pt>
                <c:pt idx="43">
                  <c:v>2744.0069444444453</c:v>
                </c:pt>
              </c:numCache>
            </c:numRef>
          </c:xVal>
          <c:yVal>
            <c:numRef>
              <c:f>'samples without priming anaerob'!$Y$2030:$Y$2073</c:f>
              <c:numCache>
                <c:formatCode>0.0</c:formatCode>
                <c:ptCount val="44"/>
                <c:pt idx="0">
                  <c:v>4.5877194941186736E-3</c:v>
                </c:pt>
                <c:pt idx="1">
                  <c:v>6.2261765133235355E-3</c:v>
                </c:pt>
                <c:pt idx="2">
                  <c:v>6.7745996744182618E-3</c:v>
                </c:pt>
                <c:pt idx="3">
                  <c:v>7.7897030086634478E-3</c:v>
                </c:pt>
                <c:pt idx="4">
                  <c:v>8.1478842287358855E-3</c:v>
                </c:pt>
                <c:pt idx="5">
                  <c:v>1.2655572369957447E-2</c:v>
                </c:pt>
                <c:pt idx="6">
                  <c:v>1.2893103421299767E-2</c:v>
                </c:pt>
                <c:pt idx="7">
                  <c:v>1.4428384023570684E-2</c:v>
                </c:pt>
                <c:pt idx="8">
                  <c:v>1.4136939294047017E-2</c:v>
                </c:pt>
                <c:pt idx="9">
                  <c:v>1.4388154880332269E-2</c:v>
                </c:pt>
                <c:pt idx="10">
                  <c:v>1.3966391546237531E-2</c:v>
                </c:pt>
                <c:pt idx="11">
                  <c:v>1.4801614707591362E-2</c:v>
                </c:pt>
                <c:pt idx="12">
                  <c:v>1.6238982247090958E-2</c:v>
                </c:pt>
                <c:pt idx="13">
                  <c:v>1.4922650063797494E-2</c:v>
                </c:pt>
                <c:pt idx="14">
                  <c:v>1.5880856413899632E-2</c:v>
                </c:pt>
                <c:pt idx="15">
                  <c:v>1.6083607927132277E-2</c:v>
                </c:pt>
                <c:pt idx="16">
                  <c:v>1.7341900859622943E-2</c:v>
                </c:pt>
                <c:pt idx="17">
                  <c:v>1.6025276401935101E-2</c:v>
                </c:pt>
                <c:pt idx="18">
                  <c:v>1.8629746122224695E-2</c:v>
                </c:pt>
                <c:pt idx="19">
                  <c:v>1.7706631860371046E-2</c:v>
                </c:pt>
                <c:pt idx="20">
                  <c:v>2.0408903789876004E-2</c:v>
                </c:pt>
                <c:pt idx="21">
                  <c:v>2.3870497240568587E-2</c:v>
                </c:pt>
                <c:pt idx="22">
                  <c:v>3.4909441903069625E-2</c:v>
                </c:pt>
                <c:pt idx="23">
                  <c:v>4.9519428084852476E-2</c:v>
                </c:pt>
                <c:pt idx="24">
                  <c:v>5.4048227364875759E-2</c:v>
                </c:pt>
                <c:pt idx="25">
                  <c:v>6.9824175875852684E-2</c:v>
                </c:pt>
                <c:pt idx="26">
                  <c:v>8.3805543293467621E-2</c:v>
                </c:pt>
                <c:pt idx="27">
                  <c:v>0.11773957207773948</c:v>
                </c:pt>
                <c:pt idx="28">
                  <c:v>0.15177127841730595</c:v>
                </c:pt>
                <c:pt idx="29">
                  <c:v>0.18178319671110418</c:v>
                </c:pt>
                <c:pt idx="30">
                  <c:v>0.24601297911396433</c:v>
                </c:pt>
                <c:pt idx="31">
                  <c:v>0.36590170602829836</c:v>
                </c:pt>
                <c:pt idx="32">
                  <c:v>0.6231414144449815</c:v>
                </c:pt>
                <c:pt idx="33">
                  <c:v>1.3823397971685041</c:v>
                </c:pt>
                <c:pt idx="34">
                  <c:v>2.672257238308458</c:v>
                </c:pt>
                <c:pt idx="35">
                  <c:v>4.2311065047536642</c:v>
                </c:pt>
                <c:pt idx="36">
                  <c:v>5.4736173923434066</c:v>
                </c:pt>
                <c:pt idx="37">
                  <c:v>6.2714018520711692</c:v>
                </c:pt>
                <c:pt idx="38">
                  <c:v>6.2714018520711692</c:v>
                </c:pt>
                <c:pt idx="39">
                  <c:v>16.762373194500398</c:v>
                </c:pt>
                <c:pt idx="40">
                  <c:v>14.20063833514622</c:v>
                </c:pt>
                <c:pt idx="41">
                  <c:v>18.041879381509773</c:v>
                </c:pt>
                <c:pt idx="42">
                  <c:v>18.109488465357693</c:v>
                </c:pt>
              </c:numCache>
            </c:numRef>
          </c:yVal>
          <c:smooth val="0"/>
          <c:extLst>
            <c:ext xmlns:c16="http://schemas.microsoft.com/office/drawing/2014/chart" uri="{C3380CC4-5D6E-409C-BE32-E72D297353CC}">
              <c16:uniqueId val="{00000000-C8E5-49CB-BB27-6EF72BF0293A}"/>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anaerob'!$F$2030:$F$2072</c:f>
              <c:numCache>
                <c:formatCode>0</c:formatCode>
                <c:ptCount val="43"/>
                <c:pt idx="0">
                  <c:v>1</c:v>
                </c:pt>
                <c:pt idx="1">
                  <c:v>6.2666666666627862</c:v>
                </c:pt>
                <c:pt idx="2">
                  <c:v>12.246527777773736</c:v>
                </c:pt>
                <c:pt idx="3">
                  <c:v>16.364583333328483</c:v>
                </c:pt>
                <c:pt idx="4">
                  <c:v>23.40625</c:v>
                </c:pt>
                <c:pt idx="5">
                  <c:v>47</c:v>
                </c:pt>
                <c:pt idx="6">
                  <c:v>62.106944444443798</c:v>
                </c:pt>
                <c:pt idx="7">
                  <c:v>76.198611111110949</c:v>
                </c:pt>
                <c:pt idx="8">
                  <c:v>95.214583333334303</c:v>
                </c:pt>
                <c:pt idx="9">
                  <c:v>112.00972222221753</c:v>
                </c:pt>
                <c:pt idx="10">
                  <c:v>123.1208333333343</c:v>
                </c:pt>
                <c:pt idx="11">
                  <c:v>137.22152777777956</c:v>
                </c:pt>
                <c:pt idx="12">
                  <c:v>151.20694444444234</c:v>
                </c:pt>
                <c:pt idx="13">
                  <c:v>165.11805555555475</c:v>
                </c:pt>
                <c:pt idx="14">
                  <c:v>179.09513888888614</c:v>
                </c:pt>
                <c:pt idx="15">
                  <c:v>193.0895833333343</c:v>
                </c:pt>
                <c:pt idx="16">
                  <c:v>207.19791666666424</c:v>
                </c:pt>
                <c:pt idx="17">
                  <c:v>221.10902777777665</c:v>
                </c:pt>
                <c:pt idx="18">
                  <c:v>263.17777777777519</c:v>
                </c:pt>
                <c:pt idx="19">
                  <c:v>291.1201388888876</c:v>
                </c:pt>
                <c:pt idx="20">
                  <c:v>305.97708333333139</c:v>
                </c:pt>
                <c:pt idx="21">
                  <c:v>390.22708333333139</c:v>
                </c:pt>
                <c:pt idx="22">
                  <c:v>466.12847222221899</c:v>
                </c:pt>
                <c:pt idx="23">
                  <c:v>539.99444444444089</c:v>
                </c:pt>
                <c:pt idx="24">
                  <c:v>559.17916666666861</c:v>
                </c:pt>
                <c:pt idx="25">
                  <c:v>612.99861111110658</c:v>
                </c:pt>
                <c:pt idx="26">
                  <c:v>637</c:v>
                </c:pt>
                <c:pt idx="27">
                  <c:v>712.15625</c:v>
                </c:pt>
                <c:pt idx="28">
                  <c:v>761.98402777777665</c:v>
                </c:pt>
                <c:pt idx="29">
                  <c:v>802.16874999999709</c:v>
                </c:pt>
                <c:pt idx="30">
                  <c:v>851.21944444443943</c:v>
                </c:pt>
                <c:pt idx="31">
                  <c:v>902.16319444444525</c:v>
                </c:pt>
                <c:pt idx="32">
                  <c:v>957.07777777777665</c:v>
                </c:pt>
                <c:pt idx="33">
                  <c:v>1047.1680555555504</c:v>
                </c:pt>
                <c:pt idx="34">
                  <c:v>1119.1423611111095</c:v>
                </c:pt>
                <c:pt idx="35">
                  <c:v>1187.211111111108</c:v>
                </c:pt>
                <c:pt idx="36">
                  <c:v>1233.0270833333343</c:v>
                </c:pt>
                <c:pt idx="37">
                  <c:v>1260.0486111111095</c:v>
                </c:pt>
                <c:pt idx="38">
                  <c:v>1294.1590277777796</c:v>
                </c:pt>
                <c:pt idx="39">
                  <c:v>2381.0083333333314</c:v>
                </c:pt>
                <c:pt idx="40">
                  <c:v>2479.1881944444394</c:v>
                </c:pt>
                <c:pt idx="41">
                  <c:v>2582.1361111111109</c:v>
                </c:pt>
                <c:pt idx="42">
                  <c:v>2714.1361111111109</c:v>
                </c:pt>
              </c:numCache>
            </c:numRef>
          </c:xVal>
          <c:yVal>
            <c:numRef>
              <c:f>'samples without priming anaerob'!$AI$2030:$AI$2072</c:f>
              <c:numCache>
                <c:formatCode>0.0</c:formatCode>
                <c:ptCount val="43"/>
                <c:pt idx="0">
                  <c:v>2.8568939464480868E-2</c:v>
                </c:pt>
                <c:pt idx="1">
                  <c:v>5.0433820293197575</c:v>
                </c:pt>
                <c:pt idx="2">
                  <c:v>5.7960231875804329</c:v>
                </c:pt>
                <c:pt idx="3">
                  <c:v>6.0664007177687695</c:v>
                </c:pt>
                <c:pt idx="4">
                  <c:v>6.8824673210746941</c:v>
                </c:pt>
                <c:pt idx="5">
                  <c:v>9.3675570251945306</c:v>
                </c:pt>
                <c:pt idx="6">
                  <c:v>10.116171000641662</c:v>
                </c:pt>
                <c:pt idx="7">
                  <c:v>10.256360044372842</c:v>
                </c:pt>
                <c:pt idx="8">
                  <c:v>11.00932941147618</c:v>
                </c:pt>
                <c:pt idx="9">
                  <c:v>11.050416188056222</c:v>
                </c:pt>
                <c:pt idx="10">
                  <c:v>11.109300579230126</c:v>
                </c:pt>
                <c:pt idx="11">
                  <c:v>11.288639455043217</c:v>
                </c:pt>
                <c:pt idx="12">
                  <c:v>11.697468356306768</c:v>
                </c:pt>
                <c:pt idx="13">
                  <c:v>11.502467820779248</c:v>
                </c:pt>
                <c:pt idx="14">
                  <c:v>12.089213796978591</c:v>
                </c:pt>
                <c:pt idx="15">
                  <c:v>12.788768602104049</c:v>
                </c:pt>
                <c:pt idx="16">
                  <c:v>12.31807228397185</c:v>
                </c:pt>
                <c:pt idx="17">
                  <c:v>11.962467629210108</c:v>
                </c:pt>
                <c:pt idx="18">
                  <c:v>13.137399158995199</c:v>
                </c:pt>
                <c:pt idx="19">
                  <c:v>12.154788004364967</c:v>
                </c:pt>
                <c:pt idx="20">
                  <c:v>13.270408878487633</c:v>
                </c:pt>
                <c:pt idx="21">
                  <c:v>12.911186325046852</c:v>
                </c:pt>
                <c:pt idx="22">
                  <c:v>12.79883955403076</c:v>
                </c:pt>
                <c:pt idx="23">
                  <c:v>13.480411707399572</c:v>
                </c:pt>
                <c:pt idx="24">
                  <c:v>13.288082415142453</c:v>
                </c:pt>
                <c:pt idx="25">
                  <c:v>13.288173483263751</c:v>
                </c:pt>
                <c:pt idx="26">
                  <c:v>14.022260690710731</c:v>
                </c:pt>
                <c:pt idx="27">
                  <c:v>14.004487089874871</c:v>
                </c:pt>
                <c:pt idx="28">
                  <c:v>13.478586326853542</c:v>
                </c:pt>
                <c:pt idx="29">
                  <c:v>12.930624902599057</c:v>
                </c:pt>
                <c:pt idx="30">
                  <c:v>12.866187999608735</c:v>
                </c:pt>
                <c:pt idx="31">
                  <c:v>13.061278637925318</c:v>
                </c:pt>
                <c:pt idx="32">
                  <c:v>15.656733906693594</c:v>
                </c:pt>
                <c:pt idx="33">
                  <c:v>16.700498566037819</c:v>
                </c:pt>
                <c:pt idx="34">
                  <c:v>17.144836621055305</c:v>
                </c:pt>
                <c:pt idx="35">
                  <c:v>17.585420450480285</c:v>
                </c:pt>
                <c:pt idx="36">
                  <c:v>18.330785355320415</c:v>
                </c:pt>
                <c:pt idx="37">
                  <c:v>18.377062138204408</c:v>
                </c:pt>
                <c:pt idx="38">
                  <c:v>18.377062138204408</c:v>
                </c:pt>
                <c:pt idx="39">
                  <c:v>28.353278444884442</c:v>
                </c:pt>
                <c:pt idx="40">
                  <c:v>23.655037033627284</c:v>
                </c:pt>
                <c:pt idx="41">
                  <c:v>29.287783013203434</c:v>
                </c:pt>
                <c:pt idx="42">
                  <c:v>29.73477451068965</c:v>
                </c:pt>
              </c:numCache>
            </c:numRef>
          </c:yVal>
          <c:smooth val="0"/>
          <c:extLst>
            <c:ext xmlns:c16="http://schemas.microsoft.com/office/drawing/2014/chart" uri="{C3380CC4-5D6E-409C-BE32-E72D297353CC}">
              <c16:uniqueId val="{00000001-C8E5-49CB-BB27-6EF72BF0293A}"/>
            </c:ext>
          </c:extLst>
        </c:ser>
        <c:dLbls>
          <c:showLegendKey val="0"/>
          <c:showVal val="0"/>
          <c:showCatName val="0"/>
          <c:showSerName val="0"/>
          <c:showPercent val="0"/>
          <c:showBubbleSize val="0"/>
        </c:dLbls>
        <c:axId val="142768384"/>
        <c:axId val="142771328"/>
      </c:scatterChart>
      <c:valAx>
        <c:axId val="1427683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771328"/>
        <c:crosses val="autoZero"/>
        <c:crossBetween val="midCat"/>
      </c:valAx>
      <c:valAx>
        <c:axId val="1427713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76838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anaerob'!$F$2083:$F$2126</c:f>
              <c:numCache>
                <c:formatCode>0</c:formatCode>
                <c:ptCount val="44"/>
                <c:pt idx="0">
                  <c:v>1</c:v>
                </c:pt>
                <c:pt idx="1">
                  <c:v>6.2666666666627862</c:v>
                </c:pt>
                <c:pt idx="2">
                  <c:v>12.246527777773736</c:v>
                </c:pt>
                <c:pt idx="3">
                  <c:v>16.364583333335759</c:v>
                </c:pt>
                <c:pt idx="4">
                  <c:v>23.40625</c:v>
                </c:pt>
                <c:pt idx="5">
                  <c:v>47.00138888888614</c:v>
                </c:pt>
                <c:pt idx="6">
                  <c:v>62.107638888890506</c:v>
                </c:pt>
                <c:pt idx="7">
                  <c:v>76.203472222223354</c:v>
                </c:pt>
                <c:pt idx="8">
                  <c:v>95.215277777773736</c:v>
                </c:pt>
                <c:pt idx="9">
                  <c:v>112.00972222221753</c:v>
                </c:pt>
                <c:pt idx="10">
                  <c:v>123.12152777777374</c:v>
                </c:pt>
                <c:pt idx="11">
                  <c:v>137.2236111111124</c:v>
                </c:pt>
                <c:pt idx="12">
                  <c:v>151.20694444444234</c:v>
                </c:pt>
                <c:pt idx="13">
                  <c:v>165.11875000000146</c:v>
                </c:pt>
                <c:pt idx="14">
                  <c:v>179.09583333333285</c:v>
                </c:pt>
                <c:pt idx="15">
                  <c:v>193.0895833333343</c:v>
                </c:pt>
                <c:pt idx="16">
                  <c:v>207.19861111111095</c:v>
                </c:pt>
                <c:pt idx="17">
                  <c:v>221.09513888888614</c:v>
                </c:pt>
                <c:pt idx="18">
                  <c:v>263.1784722222219</c:v>
                </c:pt>
                <c:pt idx="19">
                  <c:v>291.1159722222219</c:v>
                </c:pt>
                <c:pt idx="20">
                  <c:v>305.9777777777781</c:v>
                </c:pt>
                <c:pt idx="21">
                  <c:v>390.22708333333139</c:v>
                </c:pt>
                <c:pt idx="22">
                  <c:v>466.1298611111124</c:v>
                </c:pt>
                <c:pt idx="23">
                  <c:v>539.99444444444089</c:v>
                </c:pt>
                <c:pt idx="24">
                  <c:v>559.17986111110804</c:v>
                </c:pt>
                <c:pt idx="25">
                  <c:v>612.99861111110658</c:v>
                </c:pt>
                <c:pt idx="26">
                  <c:v>637</c:v>
                </c:pt>
                <c:pt idx="27">
                  <c:v>712.15625</c:v>
                </c:pt>
                <c:pt idx="28">
                  <c:v>761.98472222222335</c:v>
                </c:pt>
                <c:pt idx="29">
                  <c:v>802.16874999999709</c:v>
                </c:pt>
                <c:pt idx="30">
                  <c:v>851.21944444444671</c:v>
                </c:pt>
                <c:pt idx="31">
                  <c:v>902.16319444444525</c:v>
                </c:pt>
                <c:pt idx="32">
                  <c:v>957.07777777777665</c:v>
                </c:pt>
                <c:pt idx="33">
                  <c:v>1047.1680555555577</c:v>
                </c:pt>
                <c:pt idx="34">
                  <c:v>1119.1423611111095</c:v>
                </c:pt>
                <c:pt idx="35">
                  <c:v>1187.211111111108</c:v>
                </c:pt>
                <c:pt idx="36">
                  <c:v>1233.0277777777737</c:v>
                </c:pt>
                <c:pt idx="37">
                  <c:v>1260.0486111111095</c:v>
                </c:pt>
                <c:pt idx="38">
                  <c:v>1294.159722222219</c:v>
                </c:pt>
                <c:pt idx="39">
                  <c:v>2381.0090277777781</c:v>
                </c:pt>
                <c:pt idx="40">
                  <c:v>2479.1881944444467</c:v>
                </c:pt>
                <c:pt idx="41">
                  <c:v>2582.1361111111109</c:v>
                </c:pt>
                <c:pt idx="42">
                  <c:v>2714.1368055555577</c:v>
                </c:pt>
                <c:pt idx="43">
                  <c:v>2744.0048611111124</c:v>
                </c:pt>
              </c:numCache>
            </c:numRef>
          </c:xVal>
          <c:yVal>
            <c:numRef>
              <c:f>'samples without priming anaerob'!$Y$2083:$Y$2126</c:f>
              <c:numCache>
                <c:formatCode>0.0</c:formatCode>
                <c:ptCount val="44"/>
                <c:pt idx="0">
                  <c:v>4.8292088076471911E-3</c:v>
                </c:pt>
                <c:pt idx="1">
                  <c:v>5.9881195768518363E-3</c:v>
                </c:pt>
                <c:pt idx="2">
                  <c:v>7.1982307360286693E-3</c:v>
                </c:pt>
                <c:pt idx="3">
                  <c:v>8.3679141511783777E-3</c:v>
                </c:pt>
                <c:pt idx="4">
                  <c:v>8.8965551728317181E-3</c:v>
                </c:pt>
                <c:pt idx="5">
                  <c:v>1.3219418123552101E-2</c:v>
                </c:pt>
                <c:pt idx="6">
                  <c:v>1.3743595555733124E-2</c:v>
                </c:pt>
                <c:pt idx="7">
                  <c:v>1.4049104118454588E-2</c:v>
                </c:pt>
                <c:pt idx="8">
                  <c:v>1.4831991658955952E-2</c:v>
                </c:pt>
                <c:pt idx="9">
                  <c:v>1.4078488862010295E-2</c:v>
                </c:pt>
                <c:pt idx="10">
                  <c:v>1.5038652398745111E-2</c:v>
                </c:pt>
                <c:pt idx="11">
                  <c:v>1.5501991861864149E-2</c:v>
                </c:pt>
                <c:pt idx="12">
                  <c:v>1.585432332763051E-2</c:v>
                </c:pt>
                <c:pt idx="13">
                  <c:v>1.6294935802150384E-2</c:v>
                </c:pt>
                <c:pt idx="14">
                  <c:v>1.6034893973240951E-2</c:v>
                </c:pt>
                <c:pt idx="15">
                  <c:v>1.7043101582420957E-2</c:v>
                </c:pt>
                <c:pt idx="16">
                  <c:v>1.7197834240611519E-2</c:v>
                </c:pt>
                <c:pt idx="17">
                  <c:v>1.7861209960378179E-2</c:v>
                </c:pt>
                <c:pt idx="18">
                  <c:v>1.7793010746813168E-2</c:v>
                </c:pt>
                <c:pt idx="19">
                  <c:v>1.8696926790342093E-2</c:v>
                </c:pt>
                <c:pt idx="20">
                  <c:v>2.073124692988763E-2</c:v>
                </c:pt>
                <c:pt idx="21">
                  <c:v>2.8408646657671618E-2</c:v>
                </c:pt>
                <c:pt idx="22">
                  <c:v>8.795187925979206E-2</c:v>
                </c:pt>
                <c:pt idx="23">
                  <c:v>0.33265148929100014</c:v>
                </c:pt>
                <c:pt idx="24">
                  <c:v>0.45625594716868995</c:v>
                </c:pt>
                <c:pt idx="25">
                  <c:v>1.1032387719535905</c:v>
                </c:pt>
                <c:pt idx="26">
                  <c:v>1.7681274842737793</c:v>
                </c:pt>
                <c:pt idx="27">
                  <c:v>5.2193427547796585</c:v>
                </c:pt>
                <c:pt idx="28">
                  <c:v>6.2239789216069497</c:v>
                </c:pt>
                <c:pt idx="29">
                  <c:v>6.3712717970828834</c:v>
                </c:pt>
                <c:pt idx="30">
                  <c:v>7.1996047291844496</c:v>
                </c:pt>
                <c:pt idx="31">
                  <c:v>7.6841240650034148</c:v>
                </c:pt>
                <c:pt idx="32">
                  <c:v>9.0472422787032976</c:v>
                </c:pt>
                <c:pt idx="33">
                  <c:v>9.9469610660479812</c:v>
                </c:pt>
                <c:pt idx="34">
                  <c:v>10.749301168093107</c:v>
                </c:pt>
                <c:pt idx="35">
                  <c:v>10.61964344387785</c:v>
                </c:pt>
                <c:pt idx="36">
                  <c:v>10.697297618070824</c:v>
                </c:pt>
                <c:pt idx="37">
                  <c:v>10.96859475015652</c:v>
                </c:pt>
                <c:pt idx="38">
                  <c:v>10.96859475015652</c:v>
                </c:pt>
                <c:pt idx="39">
                  <c:v>14.829079408796687</c:v>
                </c:pt>
                <c:pt idx="40">
                  <c:v>14.139302692074041</c:v>
                </c:pt>
                <c:pt idx="41">
                  <c:v>15.758489316716094</c:v>
                </c:pt>
                <c:pt idx="42">
                  <c:v>15.850018873355399</c:v>
                </c:pt>
              </c:numCache>
            </c:numRef>
          </c:yVal>
          <c:smooth val="0"/>
          <c:extLst>
            <c:ext xmlns:c16="http://schemas.microsoft.com/office/drawing/2014/chart" uri="{C3380CC4-5D6E-409C-BE32-E72D297353CC}">
              <c16:uniqueId val="{00000000-743A-4280-9871-FF0E9D5A1310}"/>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anaerob'!$F$2083:$F$2125</c:f>
              <c:numCache>
                <c:formatCode>0</c:formatCode>
                <c:ptCount val="43"/>
                <c:pt idx="0">
                  <c:v>1</c:v>
                </c:pt>
                <c:pt idx="1">
                  <c:v>6.2666666666627862</c:v>
                </c:pt>
                <c:pt idx="2">
                  <c:v>12.246527777773736</c:v>
                </c:pt>
                <c:pt idx="3">
                  <c:v>16.364583333335759</c:v>
                </c:pt>
                <c:pt idx="4">
                  <c:v>23.40625</c:v>
                </c:pt>
                <c:pt idx="5">
                  <c:v>47.00138888888614</c:v>
                </c:pt>
                <c:pt idx="6">
                  <c:v>62.107638888890506</c:v>
                </c:pt>
                <c:pt idx="7">
                  <c:v>76.203472222223354</c:v>
                </c:pt>
                <c:pt idx="8">
                  <c:v>95.215277777773736</c:v>
                </c:pt>
                <c:pt idx="9">
                  <c:v>112.00972222221753</c:v>
                </c:pt>
                <c:pt idx="10">
                  <c:v>123.12152777777374</c:v>
                </c:pt>
                <c:pt idx="11">
                  <c:v>137.2236111111124</c:v>
                </c:pt>
                <c:pt idx="12">
                  <c:v>151.20694444444234</c:v>
                </c:pt>
                <c:pt idx="13">
                  <c:v>165.11875000000146</c:v>
                </c:pt>
                <c:pt idx="14">
                  <c:v>179.09583333333285</c:v>
                </c:pt>
                <c:pt idx="15">
                  <c:v>193.0895833333343</c:v>
                </c:pt>
                <c:pt idx="16">
                  <c:v>207.19861111111095</c:v>
                </c:pt>
                <c:pt idx="17">
                  <c:v>221.09513888888614</c:v>
                </c:pt>
                <c:pt idx="18">
                  <c:v>263.1784722222219</c:v>
                </c:pt>
                <c:pt idx="19">
                  <c:v>291.1159722222219</c:v>
                </c:pt>
                <c:pt idx="20">
                  <c:v>305.9777777777781</c:v>
                </c:pt>
                <c:pt idx="21">
                  <c:v>390.22708333333139</c:v>
                </c:pt>
                <c:pt idx="22">
                  <c:v>466.1298611111124</c:v>
                </c:pt>
                <c:pt idx="23">
                  <c:v>539.99444444444089</c:v>
                </c:pt>
                <c:pt idx="24">
                  <c:v>559.17986111110804</c:v>
                </c:pt>
                <c:pt idx="25">
                  <c:v>612.99861111110658</c:v>
                </c:pt>
                <c:pt idx="26">
                  <c:v>637</c:v>
                </c:pt>
                <c:pt idx="27">
                  <c:v>712.15625</c:v>
                </c:pt>
                <c:pt idx="28">
                  <c:v>761.98472222222335</c:v>
                </c:pt>
                <c:pt idx="29">
                  <c:v>802.16874999999709</c:v>
                </c:pt>
                <c:pt idx="30">
                  <c:v>851.21944444444671</c:v>
                </c:pt>
                <c:pt idx="31">
                  <c:v>902.16319444444525</c:v>
                </c:pt>
                <c:pt idx="32">
                  <c:v>957.07777777777665</c:v>
                </c:pt>
                <c:pt idx="33">
                  <c:v>1047.1680555555577</c:v>
                </c:pt>
                <c:pt idx="34">
                  <c:v>1119.1423611111095</c:v>
                </c:pt>
                <c:pt idx="35">
                  <c:v>1187.211111111108</c:v>
                </c:pt>
                <c:pt idx="36">
                  <c:v>1233.0277777777737</c:v>
                </c:pt>
                <c:pt idx="37">
                  <c:v>1260.0486111111095</c:v>
                </c:pt>
                <c:pt idx="38">
                  <c:v>1294.159722222219</c:v>
                </c:pt>
                <c:pt idx="39">
                  <c:v>2381.0090277777781</c:v>
                </c:pt>
                <c:pt idx="40">
                  <c:v>2479.1881944444467</c:v>
                </c:pt>
                <c:pt idx="41">
                  <c:v>2582.1361111111109</c:v>
                </c:pt>
                <c:pt idx="42">
                  <c:v>2714.1368055555577</c:v>
                </c:pt>
              </c:numCache>
            </c:numRef>
          </c:xVal>
          <c:yVal>
            <c:numRef>
              <c:f>'samples without priming anaerob'!$AI$2083:$AI$2125</c:f>
              <c:numCache>
                <c:formatCode>0.0</c:formatCode>
                <c:ptCount val="43"/>
                <c:pt idx="0">
                  <c:v>3.4472851597801624</c:v>
                </c:pt>
                <c:pt idx="1">
                  <c:v>4.6904191862576248</c:v>
                </c:pt>
                <c:pt idx="2">
                  <c:v>6.6250136392660535</c:v>
                </c:pt>
                <c:pt idx="3">
                  <c:v>7.3382420835606492</c:v>
                </c:pt>
                <c:pt idx="4">
                  <c:v>8.3308586740623554</c:v>
                </c:pt>
                <c:pt idx="5">
                  <c:v>11.195331827691149</c:v>
                </c:pt>
                <c:pt idx="6">
                  <c:v>11.966778859229091</c:v>
                </c:pt>
                <c:pt idx="7">
                  <c:v>11.680721378519316</c:v>
                </c:pt>
                <c:pt idx="8">
                  <c:v>12.925564346822828</c:v>
                </c:pt>
                <c:pt idx="9">
                  <c:v>13.150313551148018</c:v>
                </c:pt>
                <c:pt idx="10">
                  <c:v>13.512365025293779</c:v>
                </c:pt>
                <c:pt idx="11">
                  <c:v>13.718852630113229</c:v>
                </c:pt>
                <c:pt idx="12">
                  <c:v>13.594304842709239</c:v>
                </c:pt>
                <c:pt idx="13">
                  <c:v>13.909555894481599</c:v>
                </c:pt>
                <c:pt idx="14">
                  <c:v>13.935489397337967</c:v>
                </c:pt>
                <c:pt idx="15">
                  <c:v>14.98768634973124</c:v>
                </c:pt>
                <c:pt idx="16">
                  <c:v>14.207029253425283</c:v>
                </c:pt>
                <c:pt idx="17">
                  <c:v>14.097922390257533</c:v>
                </c:pt>
                <c:pt idx="18">
                  <c:v>14.709402378190321</c:v>
                </c:pt>
                <c:pt idx="19">
                  <c:v>14.910426549959608</c:v>
                </c:pt>
                <c:pt idx="20">
                  <c:v>15.256428198578055</c:v>
                </c:pt>
                <c:pt idx="21">
                  <c:v>15.31795481181957</c:v>
                </c:pt>
                <c:pt idx="22">
                  <c:v>15.74341491976821</c:v>
                </c:pt>
                <c:pt idx="23">
                  <c:v>15.836305988592569</c:v>
                </c:pt>
                <c:pt idx="24">
                  <c:v>15.49416117966922</c:v>
                </c:pt>
                <c:pt idx="25">
                  <c:v>15.840134260630624</c:v>
                </c:pt>
                <c:pt idx="26">
                  <c:v>17.270349923084389</c:v>
                </c:pt>
                <c:pt idx="27">
                  <c:v>17.396911492525177</c:v>
                </c:pt>
                <c:pt idx="28">
                  <c:v>19.29694403426646</c:v>
                </c:pt>
                <c:pt idx="29">
                  <c:v>15.88350496752463</c:v>
                </c:pt>
                <c:pt idx="30">
                  <c:v>16.553026233673421</c:v>
                </c:pt>
                <c:pt idx="31">
                  <c:v>17.058975653028234</c:v>
                </c:pt>
                <c:pt idx="32">
                  <c:v>19.979497909737226</c:v>
                </c:pt>
                <c:pt idx="33">
                  <c:v>21.176429907151853</c:v>
                </c:pt>
                <c:pt idx="34">
                  <c:v>21.565714855677207</c:v>
                </c:pt>
                <c:pt idx="35">
                  <c:v>21.185626643672617</c:v>
                </c:pt>
                <c:pt idx="36">
                  <c:v>21.327022692963091</c:v>
                </c:pt>
                <c:pt idx="37">
                  <c:v>21.679131994190243</c:v>
                </c:pt>
                <c:pt idx="38">
                  <c:v>21.679131994190243</c:v>
                </c:pt>
                <c:pt idx="39">
                  <c:v>29.08375315982147</c:v>
                </c:pt>
                <c:pt idx="40">
                  <c:v>24.875137355378719</c:v>
                </c:pt>
                <c:pt idx="41">
                  <c:v>29.902661077031127</c:v>
                </c:pt>
                <c:pt idx="42">
                  <c:v>29.783120986081244</c:v>
                </c:pt>
              </c:numCache>
            </c:numRef>
          </c:yVal>
          <c:smooth val="0"/>
          <c:extLst>
            <c:ext xmlns:c16="http://schemas.microsoft.com/office/drawing/2014/chart" uri="{C3380CC4-5D6E-409C-BE32-E72D297353CC}">
              <c16:uniqueId val="{00000001-743A-4280-9871-FF0E9D5A1310}"/>
            </c:ext>
          </c:extLst>
        </c:ser>
        <c:dLbls>
          <c:showLegendKey val="0"/>
          <c:showVal val="0"/>
          <c:showCatName val="0"/>
          <c:showSerName val="0"/>
          <c:showPercent val="0"/>
          <c:showBubbleSize val="0"/>
        </c:dLbls>
        <c:axId val="142875648"/>
        <c:axId val="142890880"/>
      </c:scatterChart>
      <c:valAx>
        <c:axId val="1428756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890880"/>
        <c:crosses val="autoZero"/>
        <c:crossBetween val="midCat"/>
      </c:valAx>
      <c:valAx>
        <c:axId val="1428908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87564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anaerob'!$F$2189:$F$2232</c:f>
              <c:numCache>
                <c:formatCode>0</c:formatCode>
                <c:ptCount val="44"/>
                <c:pt idx="0">
                  <c:v>1</c:v>
                </c:pt>
                <c:pt idx="1">
                  <c:v>6.265972222223354</c:v>
                </c:pt>
                <c:pt idx="2">
                  <c:v>12.246527777781012</c:v>
                </c:pt>
                <c:pt idx="3">
                  <c:v>16.363888888889051</c:v>
                </c:pt>
                <c:pt idx="4">
                  <c:v>23.40625</c:v>
                </c:pt>
                <c:pt idx="5">
                  <c:v>46.999305555553292</c:v>
                </c:pt>
                <c:pt idx="6">
                  <c:v>62.102083333331393</c:v>
                </c:pt>
                <c:pt idx="7">
                  <c:v>76.195138888891961</c:v>
                </c:pt>
                <c:pt idx="8">
                  <c:v>95.209722222221899</c:v>
                </c:pt>
                <c:pt idx="9">
                  <c:v>112.0041666666657</c:v>
                </c:pt>
                <c:pt idx="10">
                  <c:v>123.11527777778247</c:v>
                </c:pt>
                <c:pt idx="11">
                  <c:v>137.21597222222044</c:v>
                </c:pt>
                <c:pt idx="12">
                  <c:v>151.20138888889051</c:v>
                </c:pt>
                <c:pt idx="13">
                  <c:v>165.11319444444234</c:v>
                </c:pt>
                <c:pt idx="14">
                  <c:v>179.0895833333343</c:v>
                </c:pt>
                <c:pt idx="15">
                  <c:v>193.08333333333576</c:v>
                </c:pt>
                <c:pt idx="16">
                  <c:v>207.19305555555911</c:v>
                </c:pt>
                <c:pt idx="17">
                  <c:v>221.09444444444671</c:v>
                </c:pt>
                <c:pt idx="18">
                  <c:v>263.17291666667006</c:v>
                </c:pt>
                <c:pt idx="19">
                  <c:v>291.11250000000291</c:v>
                </c:pt>
                <c:pt idx="20">
                  <c:v>305.97222222222626</c:v>
                </c:pt>
                <c:pt idx="21">
                  <c:v>390.22083333333285</c:v>
                </c:pt>
                <c:pt idx="22">
                  <c:v>466.1340277777781</c:v>
                </c:pt>
                <c:pt idx="23">
                  <c:v>539.98888888888905</c:v>
                </c:pt>
                <c:pt idx="24">
                  <c:v>559.17361111110949</c:v>
                </c:pt>
                <c:pt idx="25">
                  <c:v>612.99305555555475</c:v>
                </c:pt>
                <c:pt idx="26">
                  <c:v>636.99444444444816</c:v>
                </c:pt>
                <c:pt idx="27">
                  <c:v>712.15000000000146</c:v>
                </c:pt>
                <c:pt idx="28">
                  <c:v>761.97847222222481</c:v>
                </c:pt>
                <c:pt idx="29">
                  <c:v>802.16249999999854</c:v>
                </c:pt>
                <c:pt idx="30">
                  <c:v>851.2138888888876</c:v>
                </c:pt>
                <c:pt idx="31">
                  <c:v>902.15694444444671</c:v>
                </c:pt>
                <c:pt idx="32">
                  <c:v>957.0715277777781</c:v>
                </c:pt>
                <c:pt idx="33">
                  <c:v>1047.1618055555591</c:v>
                </c:pt>
                <c:pt idx="34">
                  <c:v>1119.1361111111109</c:v>
                </c:pt>
                <c:pt idx="35">
                  <c:v>1187.2062500000029</c:v>
                </c:pt>
                <c:pt idx="36">
                  <c:v>1233.0222222222219</c:v>
                </c:pt>
                <c:pt idx="37">
                  <c:v>1260.0437500000044</c:v>
                </c:pt>
                <c:pt idx="38">
                  <c:v>1294.1548611111139</c:v>
                </c:pt>
                <c:pt idx="39">
                  <c:v>2381.0069444444453</c:v>
                </c:pt>
                <c:pt idx="40">
                  <c:v>2479.1812500000015</c:v>
                </c:pt>
                <c:pt idx="41">
                  <c:v>2582.1305555555591</c:v>
                </c:pt>
                <c:pt idx="42">
                  <c:v>2714.132638888892</c:v>
                </c:pt>
                <c:pt idx="43">
                  <c:v>2863.9743055555591</c:v>
                </c:pt>
              </c:numCache>
            </c:numRef>
          </c:xVal>
          <c:yVal>
            <c:numRef>
              <c:f>'samples without priming anaerob'!$Y$2189:$Y$2232</c:f>
              <c:numCache>
                <c:formatCode>0.0</c:formatCode>
                <c:ptCount val="44"/>
                <c:pt idx="0">
                  <c:v>1.4950921377190297E-3</c:v>
                </c:pt>
                <c:pt idx="1">
                  <c:v>2.2615409794516702E-3</c:v>
                </c:pt>
                <c:pt idx="2">
                  <c:v>2.6997245839322525E-3</c:v>
                </c:pt>
                <c:pt idx="3">
                  <c:v>3.1768728380786471E-3</c:v>
                </c:pt>
                <c:pt idx="4">
                  <c:v>3.0812827813198459E-3</c:v>
                </c:pt>
                <c:pt idx="5">
                  <c:v>5.4494888078262691E-3</c:v>
                </c:pt>
                <c:pt idx="6">
                  <c:v>5.0119868897884143E-3</c:v>
                </c:pt>
                <c:pt idx="7">
                  <c:v>5.9318486524506759E-3</c:v>
                </c:pt>
                <c:pt idx="8">
                  <c:v>5.9315983471077737E-3</c:v>
                </c:pt>
                <c:pt idx="9">
                  <c:v>6.1614448118784016E-3</c:v>
                </c:pt>
                <c:pt idx="10">
                  <c:v>6.2438339000677433E-3</c:v>
                </c:pt>
                <c:pt idx="11">
                  <c:v>6.2833127137167221E-3</c:v>
                </c:pt>
                <c:pt idx="12">
                  <c:v>6.58435579643879E-3</c:v>
                </c:pt>
                <c:pt idx="13">
                  <c:v>6.3832560476902818E-3</c:v>
                </c:pt>
                <c:pt idx="14">
                  <c:v>6.9819788179728698E-3</c:v>
                </c:pt>
                <c:pt idx="15">
                  <c:v>6.4278964092996625E-3</c:v>
                </c:pt>
                <c:pt idx="16">
                  <c:v>7.0527138067022713E-3</c:v>
                </c:pt>
                <c:pt idx="17">
                  <c:v>7.0504735617906858E-3</c:v>
                </c:pt>
                <c:pt idx="18">
                  <c:v>7.3934711985078625E-3</c:v>
                </c:pt>
                <c:pt idx="19">
                  <c:v>7.9641431208139213E-3</c:v>
                </c:pt>
                <c:pt idx="20">
                  <c:v>9.2344401739801012E-3</c:v>
                </c:pt>
                <c:pt idx="21">
                  <c:v>1.1766011404257933E-2</c:v>
                </c:pt>
                <c:pt idx="22">
                  <c:v>1.6712374810759739E-2</c:v>
                </c:pt>
                <c:pt idx="23">
                  <c:v>2.1095388961043796E-2</c:v>
                </c:pt>
                <c:pt idx="24">
                  <c:v>2.3550154042239962E-2</c:v>
                </c:pt>
                <c:pt idx="25">
                  <c:v>2.999048517959985E-2</c:v>
                </c:pt>
                <c:pt idx="26">
                  <c:v>3.8409214565446513E-2</c:v>
                </c:pt>
                <c:pt idx="27">
                  <c:v>8.3559824557671622E-2</c:v>
                </c:pt>
                <c:pt idx="28">
                  <c:v>0.2515585656323937</c:v>
                </c:pt>
                <c:pt idx="29">
                  <c:v>0.48786865626976739</c:v>
                </c:pt>
                <c:pt idx="30">
                  <c:v>0.8728399742018228</c:v>
                </c:pt>
                <c:pt idx="31">
                  <c:v>1.7483767316748042</c:v>
                </c:pt>
                <c:pt idx="32">
                  <c:v>3.2573363767141532</c:v>
                </c:pt>
                <c:pt idx="33">
                  <c:v>3.9503108293822273</c:v>
                </c:pt>
                <c:pt idx="34">
                  <c:v>4.3475357765412594</c:v>
                </c:pt>
                <c:pt idx="35">
                  <c:v>4.2856320613925165</c:v>
                </c:pt>
                <c:pt idx="36">
                  <c:v>4.3517133529406129</c:v>
                </c:pt>
                <c:pt idx="37">
                  <c:v>4.4854877275804768</c:v>
                </c:pt>
                <c:pt idx="38">
                  <c:v>4.4854877275804768</c:v>
                </c:pt>
                <c:pt idx="39">
                  <c:v>6.3156184552813288</c:v>
                </c:pt>
                <c:pt idx="40">
                  <c:v>6.0235587724731099</c:v>
                </c:pt>
                <c:pt idx="41">
                  <c:v>6.7333811342268692</c:v>
                </c:pt>
                <c:pt idx="42">
                  <c:v>6.8394651151415111</c:v>
                </c:pt>
              </c:numCache>
            </c:numRef>
          </c:yVal>
          <c:smooth val="0"/>
          <c:extLst>
            <c:ext xmlns:c16="http://schemas.microsoft.com/office/drawing/2014/chart" uri="{C3380CC4-5D6E-409C-BE32-E72D297353CC}">
              <c16:uniqueId val="{00000000-0B7C-4475-A7E8-F040784771E3}"/>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anaerob'!$F$2189:$F$2231</c:f>
              <c:numCache>
                <c:formatCode>0</c:formatCode>
                <c:ptCount val="43"/>
                <c:pt idx="0">
                  <c:v>1</c:v>
                </c:pt>
                <c:pt idx="1">
                  <c:v>6.265972222223354</c:v>
                </c:pt>
                <c:pt idx="2">
                  <c:v>12.246527777781012</c:v>
                </c:pt>
                <c:pt idx="3">
                  <c:v>16.363888888889051</c:v>
                </c:pt>
                <c:pt idx="4">
                  <c:v>23.40625</c:v>
                </c:pt>
                <c:pt idx="5">
                  <c:v>46.999305555553292</c:v>
                </c:pt>
                <c:pt idx="6">
                  <c:v>62.102083333331393</c:v>
                </c:pt>
                <c:pt idx="7">
                  <c:v>76.195138888891961</c:v>
                </c:pt>
                <c:pt idx="8">
                  <c:v>95.209722222221899</c:v>
                </c:pt>
                <c:pt idx="9">
                  <c:v>112.0041666666657</c:v>
                </c:pt>
                <c:pt idx="10">
                  <c:v>123.11527777778247</c:v>
                </c:pt>
                <c:pt idx="11">
                  <c:v>137.21597222222044</c:v>
                </c:pt>
                <c:pt idx="12">
                  <c:v>151.20138888889051</c:v>
                </c:pt>
                <c:pt idx="13">
                  <c:v>165.11319444444234</c:v>
                </c:pt>
                <c:pt idx="14">
                  <c:v>179.0895833333343</c:v>
                </c:pt>
                <c:pt idx="15">
                  <c:v>193.08333333333576</c:v>
                </c:pt>
                <c:pt idx="16">
                  <c:v>207.19305555555911</c:v>
                </c:pt>
                <c:pt idx="17">
                  <c:v>221.09444444444671</c:v>
                </c:pt>
                <c:pt idx="18">
                  <c:v>263.17291666667006</c:v>
                </c:pt>
                <c:pt idx="19">
                  <c:v>291.11250000000291</c:v>
                </c:pt>
                <c:pt idx="20">
                  <c:v>305.97222222222626</c:v>
                </c:pt>
                <c:pt idx="21">
                  <c:v>390.22083333333285</c:v>
                </c:pt>
                <c:pt idx="22">
                  <c:v>466.1340277777781</c:v>
                </c:pt>
                <c:pt idx="23">
                  <c:v>539.98888888888905</c:v>
                </c:pt>
                <c:pt idx="24">
                  <c:v>559.17361111110949</c:v>
                </c:pt>
                <c:pt idx="25">
                  <c:v>612.99305555555475</c:v>
                </c:pt>
                <c:pt idx="26">
                  <c:v>636.99444444444816</c:v>
                </c:pt>
                <c:pt idx="27">
                  <c:v>712.15000000000146</c:v>
                </c:pt>
                <c:pt idx="28">
                  <c:v>761.97847222222481</c:v>
                </c:pt>
                <c:pt idx="29">
                  <c:v>802.16249999999854</c:v>
                </c:pt>
                <c:pt idx="30">
                  <c:v>851.2138888888876</c:v>
                </c:pt>
                <c:pt idx="31">
                  <c:v>902.15694444444671</c:v>
                </c:pt>
                <c:pt idx="32">
                  <c:v>957.0715277777781</c:v>
                </c:pt>
                <c:pt idx="33">
                  <c:v>1047.1618055555591</c:v>
                </c:pt>
                <c:pt idx="34">
                  <c:v>1119.1361111111109</c:v>
                </c:pt>
                <c:pt idx="35">
                  <c:v>1187.2062500000029</c:v>
                </c:pt>
                <c:pt idx="36">
                  <c:v>1233.0222222222219</c:v>
                </c:pt>
                <c:pt idx="37">
                  <c:v>1260.0437500000044</c:v>
                </c:pt>
                <c:pt idx="38">
                  <c:v>1294.1548611111139</c:v>
                </c:pt>
                <c:pt idx="39">
                  <c:v>2381.0069444444453</c:v>
                </c:pt>
                <c:pt idx="40">
                  <c:v>2479.1812500000015</c:v>
                </c:pt>
                <c:pt idx="41">
                  <c:v>2582.1305555555591</c:v>
                </c:pt>
                <c:pt idx="42">
                  <c:v>2714.132638888892</c:v>
                </c:pt>
              </c:numCache>
            </c:numRef>
          </c:xVal>
          <c:yVal>
            <c:numRef>
              <c:f>'samples without priming anaerob'!$AI$2189:$AI$2231</c:f>
              <c:numCache>
                <c:formatCode>0.0</c:formatCode>
                <c:ptCount val="43"/>
                <c:pt idx="0">
                  <c:v>0.69191673071891635</c:v>
                </c:pt>
                <c:pt idx="1">
                  <c:v>1.6879157558033453</c:v>
                </c:pt>
                <c:pt idx="2">
                  <c:v>1.8716259186312183</c:v>
                </c:pt>
                <c:pt idx="3">
                  <c:v>2.2201605703176241</c:v>
                </c:pt>
                <c:pt idx="4">
                  <c:v>2.40473908359502</c:v>
                </c:pt>
                <c:pt idx="5">
                  <c:v>3.466938681915777</c:v>
                </c:pt>
                <c:pt idx="6">
                  <c:v>3.6471918594802055</c:v>
                </c:pt>
                <c:pt idx="7">
                  <c:v>3.8191187742967161</c:v>
                </c:pt>
                <c:pt idx="8">
                  <c:v>3.9025181814133174</c:v>
                </c:pt>
                <c:pt idx="9">
                  <c:v>3.9969043201378236</c:v>
                </c:pt>
                <c:pt idx="10">
                  <c:v>4.1368877341914594</c:v>
                </c:pt>
                <c:pt idx="11">
                  <c:v>3.9981425263868298</c:v>
                </c:pt>
                <c:pt idx="12">
                  <c:v>4.1683125796703466</c:v>
                </c:pt>
                <c:pt idx="13">
                  <c:v>4.1001250628490125</c:v>
                </c:pt>
                <c:pt idx="14">
                  <c:v>4.2698105168193941</c:v>
                </c:pt>
                <c:pt idx="15">
                  <c:v>4.2626545166259824</c:v>
                </c:pt>
                <c:pt idx="16">
                  <c:v>4.3047508804817065</c:v>
                </c:pt>
                <c:pt idx="17">
                  <c:v>4.349520063224384</c:v>
                </c:pt>
                <c:pt idx="18">
                  <c:v>4.4542943035772735</c:v>
                </c:pt>
                <c:pt idx="19">
                  <c:v>4.5617162215532945</c:v>
                </c:pt>
                <c:pt idx="20">
                  <c:v>4.6927738603662021</c:v>
                </c:pt>
                <c:pt idx="21">
                  <c:v>4.9201917691479915</c:v>
                </c:pt>
                <c:pt idx="22">
                  <c:v>5.4604600553394285</c:v>
                </c:pt>
                <c:pt idx="23">
                  <c:v>4.9584452001245038</c:v>
                </c:pt>
                <c:pt idx="24">
                  <c:v>5.1719232622086535</c:v>
                </c:pt>
                <c:pt idx="25">
                  <c:v>5.0453840087954367</c:v>
                </c:pt>
                <c:pt idx="26">
                  <c:v>5.5931036518156318</c:v>
                </c:pt>
                <c:pt idx="27">
                  <c:v>5.2800303555260353</c:v>
                </c:pt>
                <c:pt idx="28">
                  <c:v>5.4419060694693542</c:v>
                </c:pt>
                <c:pt idx="29">
                  <c:v>5.2816773780488093</c:v>
                </c:pt>
                <c:pt idx="30">
                  <c:v>5.4127636714639813</c:v>
                </c:pt>
                <c:pt idx="31">
                  <c:v>5.5587817348968462</c:v>
                </c:pt>
                <c:pt idx="32">
                  <c:v>6.4059204680005664</c:v>
                </c:pt>
                <c:pt idx="33">
                  <c:v>6.9942985095351302</c:v>
                </c:pt>
                <c:pt idx="34">
                  <c:v>7.2912874786783455</c:v>
                </c:pt>
                <c:pt idx="35">
                  <c:v>7.1638184523197745</c:v>
                </c:pt>
                <c:pt idx="36">
                  <c:v>7.2542766520409945</c:v>
                </c:pt>
                <c:pt idx="37">
                  <c:v>7.4423907174911781</c:v>
                </c:pt>
                <c:pt idx="38">
                  <c:v>7.4423907174911781</c:v>
                </c:pt>
                <c:pt idx="39">
                  <c:v>10.57717317109279</c:v>
                </c:pt>
                <c:pt idx="40">
                  <c:v>9.0815181471399224</c:v>
                </c:pt>
                <c:pt idx="41">
                  <c:v>11.125865151386821</c:v>
                </c:pt>
                <c:pt idx="42">
                  <c:v>11.176057288686311</c:v>
                </c:pt>
              </c:numCache>
            </c:numRef>
          </c:yVal>
          <c:smooth val="0"/>
          <c:extLst>
            <c:ext xmlns:c16="http://schemas.microsoft.com/office/drawing/2014/chart" uri="{C3380CC4-5D6E-409C-BE32-E72D297353CC}">
              <c16:uniqueId val="{00000001-0B7C-4475-A7E8-F040784771E3}"/>
            </c:ext>
          </c:extLst>
        </c:ser>
        <c:dLbls>
          <c:showLegendKey val="0"/>
          <c:showVal val="0"/>
          <c:showCatName val="0"/>
          <c:showSerName val="0"/>
          <c:showPercent val="0"/>
          <c:showBubbleSize val="0"/>
        </c:dLbls>
        <c:axId val="142925824"/>
        <c:axId val="142928512"/>
      </c:scatterChart>
      <c:valAx>
        <c:axId val="142925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928512"/>
        <c:crosses val="autoZero"/>
        <c:crossBetween val="midCat"/>
      </c:valAx>
      <c:valAx>
        <c:axId val="1429285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92582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anaerob'!$F$2241:$F$2284</c:f>
              <c:numCache>
                <c:formatCode>0</c:formatCode>
                <c:ptCount val="44"/>
                <c:pt idx="0">
                  <c:v>1</c:v>
                </c:pt>
                <c:pt idx="1">
                  <c:v>6.2666666666700621</c:v>
                </c:pt>
                <c:pt idx="2">
                  <c:v>12.246527777781012</c:v>
                </c:pt>
                <c:pt idx="3">
                  <c:v>16.363888888889051</c:v>
                </c:pt>
                <c:pt idx="4">
                  <c:v>23.40625</c:v>
                </c:pt>
                <c:pt idx="5">
                  <c:v>47.000694444446708</c:v>
                </c:pt>
                <c:pt idx="6">
                  <c:v>62.102083333338669</c:v>
                </c:pt>
                <c:pt idx="7">
                  <c:v>76.195833333338669</c:v>
                </c:pt>
                <c:pt idx="8">
                  <c:v>95.209722222221899</c:v>
                </c:pt>
                <c:pt idx="9">
                  <c:v>112.00972222222481</c:v>
                </c:pt>
                <c:pt idx="10">
                  <c:v>123.1201388888876</c:v>
                </c:pt>
                <c:pt idx="11">
                  <c:v>137.21597222222044</c:v>
                </c:pt>
                <c:pt idx="12">
                  <c:v>151.20208333333721</c:v>
                </c:pt>
                <c:pt idx="13">
                  <c:v>165.11319444444962</c:v>
                </c:pt>
                <c:pt idx="14">
                  <c:v>179.09513888889342</c:v>
                </c:pt>
                <c:pt idx="15">
                  <c:v>193.08402777778247</c:v>
                </c:pt>
                <c:pt idx="16">
                  <c:v>207.19374999999854</c:v>
                </c:pt>
                <c:pt idx="17">
                  <c:v>221.0895833333343</c:v>
                </c:pt>
                <c:pt idx="18">
                  <c:v>263.17361111110949</c:v>
                </c:pt>
                <c:pt idx="19">
                  <c:v>291.11250000000291</c:v>
                </c:pt>
                <c:pt idx="20">
                  <c:v>305.9729166666657</c:v>
                </c:pt>
                <c:pt idx="21">
                  <c:v>390.22083333333285</c:v>
                </c:pt>
                <c:pt idx="22">
                  <c:v>466.1340277777781</c:v>
                </c:pt>
                <c:pt idx="23">
                  <c:v>539.98958333333576</c:v>
                </c:pt>
                <c:pt idx="24">
                  <c:v>559.17361111110949</c:v>
                </c:pt>
                <c:pt idx="25">
                  <c:v>612.99444444444816</c:v>
                </c:pt>
                <c:pt idx="26">
                  <c:v>636.99444444444816</c:v>
                </c:pt>
                <c:pt idx="27">
                  <c:v>712.14930555555475</c:v>
                </c:pt>
                <c:pt idx="28">
                  <c:v>761.97847222222481</c:v>
                </c:pt>
                <c:pt idx="29">
                  <c:v>802.16249999999854</c:v>
                </c:pt>
                <c:pt idx="30">
                  <c:v>851.21319444444816</c:v>
                </c:pt>
                <c:pt idx="31">
                  <c:v>902.15694444444671</c:v>
                </c:pt>
                <c:pt idx="32">
                  <c:v>957.0715277777781</c:v>
                </c:pt>
                <c:pt idx="33">
                  <c:v>1047.1624999999985</c:v>
                </c:pt>
                <c:pt idx="34">
                  <c:v>1119.1361111111109</c:v>
                </c:pt>
                <c:pt idx="35">
                  <c:v>1187.2076388888891</c:v>
                </c:pt>
                <c:pt idx="36">
                  <c:v>1233.0222222222219</c:v>
                </c:pt>
                <c:pt idx="37">
                  <c:v>1260.0430555555577</c:v>
                </c:pt>
                <c:pt idx="38">
                  <c:v>1294.1555555555606</c:v>
                </c:pt>
                <c:pt idx="39">
                  <c:v>2381.007638888892</c:v>
                </c:pt>
                <c:pt idx="40">
                  <c:v>2479.1805555555547</c:v>
                </c:pt>
                <c:pt idx="41">
                  <c:v>2582.1305555555591</c:v>
                </c:pt>
                <c:pt idx="42">
                  <c:v>2714.1333333333387</c:v>
                </c:pt>
                <c:pt idx="43">
                  <c:v>2863.9749999999985</c:v>
                </c:pt>
              </c:numCache>
            </c:numRef>
          </c:xVal>
          <c:yVal>
            <c:numRef>
              <c:f>'samples without priming anaerob'!$Y$2241:$Y$2284</c:f>
              <c:numCache>
                <c:formatCode>0.0</c:formatCode>
                <c:ptCount val="44"/>
                <c:pt idx="0">
                  <c:v>2.6537624699901202E-3</c:v>
                </c:pt>
                <c:pt idx="1">
                  <c:v>3.2099896702890009E-3</c:v>
                </c:pt>
                <c:pt idx="2">
                  <c:v>3.4753931766749705E-3</c:v>
                </c:pt>
                <c:pt idx="3">
                  <c:v>4.1100146632387768E-3</c:v>
                </c:pt>
                <c:pt idx="4">
                  <c:v>4.4164860135321692E-3</c:v>
                </c:pt>
                <c:pt idx="5">
                  <c:v>6.4138959933841737E-3</c:v>
                </c:pt>
                <c:pt idx="6">
                  <c:v>7.6142608933391408E-3</c:v>
                </c:pt>
                <c:pt idx="7">
                  <c:v>7.5092972563657488E-3</c:v>
                </c:pt>
                <c:pt idx="8">
                  <c:v>7.9329155276849448E-3</c:v>
                </c:pt>
                <c:pt idx="9">
                  <c:v>6.8430767120523858E-3</c:v>
                </c:pt>
                <c:pt idx="10">
                  <c:v>7.8639772870279217E-3</c:v>
                </c:pt>
                <c:pt idx="11">
                  <c:v>7.8458287938049168E-3</c:v>
                </c:pt>
                <c:pt idx="12">
                  <c:v>8.3325417284379685E-3</c:v>
                </c:pt>
                <c:pt idx="13">
                  <c:v>7.9034613441920313E-3</c:v>
                </c:pt>
                <c:pt idx="14">
                  <c:v>8.5654924951450023E-3</c:v>
                </c:pt>
                <c:pt idx="15">
                  <c:v>8.1562119219993675E-3</c:v>
                </c:pt>
                <c:pt idx="16">
                  <c:v>8.8624960422898427E-3</c:v>
                </c:pt>
                <c:pt idx="17">
                  <c:v>8.0734913177405443E-3</c:v>
                </c:pt>
                <c:pt idx="18">
                  <c:v>9.1513735855026507E-3</c:v>
                </c:pt>
                <c:pt idx="19">
                  <c:v>9.9634517820027298E-3</c:v>
                </c:pt>
                <c:pt idx="20">
                  <c:v>1.1321252597553278E-2</c:v>
                </c:pt>
                <c:pt idx="21">
                  <c:v>1.324474778885254E-2</c:v>
                </c:pt>
                <c:pt idx="22">
                  <c:v>2.3763952546161326E-2</c:v>
                </c:pt>
                <c:pt idx="23">
                  <c:v>8.6976937635520141E-2</c:v>
                </c:pt>
                <c:pt idx="24">
                  <c:v>0.14309126099892783</c:v>
                </c:pt>
                <c:pt idx="25">
                  <c:v>0.55202038067811521</c:v>
                </c:pt>
                <c:pt idx="26">
                  <c:v>1.0489436814321618</c:v>
                </c:pt>
                <c:pt idx="27">
                  <c:v>1.8766400699770065</c:v>
                </c:pt>
                <c:pt idx="28">
                  <c:v>1.9936323027345368</c:v>
                </c:pt>
                <c:pt idx="29">
                  <c:v>2.0181148207873369</c:v>
                </c:pt>
                <c:pt idx="30">
                  <c:v>2.2026549070973367</c:v>
                </c:pt>
                <c:pt idx="31">
                  <c:v>2.4216218981958511</c:v>
                </c:pt>
                <c:pt idx="32">
                  <c:v>2.8357697723601349</c:v>
                </c:pt>
                <c:pt idx="33">
                  <c:v>3.1453975263320393</c:v>
                </c:pt>
                <c:pt idx="34">
                  <c:v>3.4070503340908216</c:v>
                </c:pt>
                <c:pt idx="35">
                  <c:v>3.5333631774261751</c:v>
                </c:pt>
                <c:pt idx="36">
                  <c:v>3.6331012496184067</c:v>
                </c:pt>
                <c:pt idx="37">
                  <c:v>3.6779697858549802</c:v>
                </c:pt>
                <c:pt idx="38">
                  <c:v>3.6779697858549802</c:v>
                </c:pt>
                <c:pt idx="39">
                  <c:v>5.7387420520913492</c:v>
                </c:pt>
                <c:pt idx="40">
                  <c:v>5.4013635839393235</c:v>
                </c:pt>
                <c:pt idx="41">
                  <c:v>6.2678424761820732</c:v>
                </c:pt>
                <c:pt idx="42">
                  <c:v>6.3899661221653767</c:v>
                </c:pt>
              </c:numCache>
            </c:numRef>
          </c:yVal>
          <c:smooth val="0"/>
          <c:extLst>
            <c:ext xmlns:c16="http://schemas.microsoft.com/office/drawing/2014/chart" uri="{C3380CC4-5D6E-409C-BE32-E72D297353CC}">
              <c16:uniqueId val="{00000000-A77B-4DCF-814D-70131CD28161}"/>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anaerob'!$F$2241:$F$2283</c:f>
              <c:numCache>
                <c:formatCode>0</c:formatCode>
                <c:ptCount val="43"/>
                <c:pt idx="0">
                  <c:v>1</c:v>
                </c:pt>
                <c:pt idx="1">
                  <c:v>6.2666666666700621</c:v>
                </c:pt>
                <c:pt idx="2">
                  <c:v>12.246527777781012</c:v>
                </c:pt>
                <c:pt idx="3">
                  <c:v>16.363888888889051</c:v>
                </c:pt>
                <c:pt idx="4">
                  <c:v>23.40625</c:v>
                </c:pt>
                <c:pt idx="5">
                  <c:v>47.000694444446708</c:v>
                </c:pt>
                <c:pt idx="6">
                  <c:v>62.102083333338669</c:v>
                </c:pt>
                <c:pt idx="7">
                  <c:v>76.195833333338669</c:v>
                </c:pt>
                <c:pt idx="8">
                  <c:v>95.209722222221899</c:v>
                </c:pt>
                <c:pt idx="9">
                  <c:v>112.00972222222481</c:v>
                </c:pt>
                <c:pt idx="10">
                  <c:v>123.1201388888876</c:v>
                </c:pt>
                <c:pt idx="11">
                  <c:v>137.21597222222044</c:v>
                </c:pt>
                <c:pt idx="12">
                  <c:v>151.20208333333721</c:v>
                </c:pt>
                <c:pt idx="13">
                  <c:v>165.11319444444962</c:v>
                </c:pt>
                <c:pt idx="14">
                  <c:v>179.09513888889342</c:v>
                </c:pt>
                <c:pt idx="15">
                  <c:v>193.08402777778247</c:v>
                </c:pt>
                <c:pt idx="16">
                  <c:v>207.19374999999854</c:v>
                </c:pt>
                <c:pt idx="17">
                  <c:v>221.0895833333343</c:v>
                </c:pt>
                <c:pt idx="18">
                  <c:v>263.17361111110949</c:v>
                </c:pt>
                <c:pt idx="19">
                  <c:v>291.11250000000291</c:v>
                </c:pt>
                <c:pt idx="20">
                  <c:v>305.9729166666657</c:v>
                </c:pt>
                <c:pt idx="21">
                  <c:v>390.22083333333285</c:v>
                </c:pt>
                <c:pt idx="22">
                  <c:v>466.1340277777781</c:v>
                </c:pt>
                <c:pt idx="23">
                  <c:v>539.98958333333576</c:v>
                </c:pt>
                <c:pt idx="24">
                  <c:v>559.17361111110949</c:v>
                </c:pt>
                <c:pt idx="25">
                  <c:v>612.99444444444816</c:v>
                </c:pt>
                <c:pt idx="26">
                  <c:v>636.99444444444816</c:v>
                </c:pt>
                <c:pt idx="27">
                  <c:v>712.14930555555475</c:v>
                </c:pt>
                <c:pt idx="28">
                  <c:v>761.97847222222481</c:v>
                </c:pt>
                <c:pt idx="29">
                  <c:v>802.16249999999854</c:v>
                </c:pt>
                <c:pt idx="30">
                  <c:v>851.21319444444816</c:v>
                </c:pt>
                <c:pt idx="31">
                  <c:v>902.15694444444671</c:v>
                </c:pt>
                <c:pt idx="32">
                  <c:v>957.0715277777781</c:v>
                </c:pt>
                <c:pt idx="33">
                  <c:v>1047.1624999999985</c:v>
                </c:pt>
                <c:pt idx="34">
                  <c:v>1119.1361111111109</c:v>
                </c:pt>
                <c:pt idx="35">
                  <c:v>1187.2076388888891</c:v>
                </c:pt>
                <c:pt idx="36">
                  <c:v>1233.0222222222219</c:v>
                </c:pt>
                <c:pt idx="37">
                  <c:v>1260.0430555555577</c:v>
                </c:pt>
                <c:pt idx="38">
                  <c:v>1294.1555555555606</c:v>
                </c:pt>
                <c:pt idx="39">
                  <c:v>2381.007638888892</c:v>
                </c:pt>
                <c:pt idx="40">
                  <c:v>2479.1805555555547</c:v>
                </c:pt>
                <c:pt idx="41">
                  <c:v>2582.1305555555591</c:v>
                </c:pt>
                <c:pt idx="42">
                  <c:v>2714.1333333333387</c:v>
                </c:pt>
              </c:numCache>
            </c:numRef>
          </c:xVal>
          <c:yVal>
            <c:numRef>
              <c:f>'samples without priming anaerob'!$AI$2241:$AI$2283</c:f>
              <c:numCache>
                <c:formatCode>0.0</c:formatCode>
                <c:ptCount val="43"/>
                <c:pt idx="0">
                  <c:v>1.0784977651419918</c:v>
                </c:pt>
                <c:pt idx="1">
                  <c:v>1.8679384888889214</c:v>
                </c:pt>
                <c:pt idx="2">
                  <c:v>2.295990254692323</c:v>
                </c:pt>
                <c:pt idx="3">
                  <c:v>2.3980461497916568</c:v>
                </c:pt>
                <c:pt idx="4">
                  <c:v>2.9775688303917769</c:v>
                </c:pt>
                <c:pt idx="5">
                  <c:v>3.8704735554857534</c:v>
                </c:pt>
                <c:pt idx="6">
                  <c:v>4.1901752561907522</c:v>
                </c:pt>
                <c:pt idx="7">
                  <c:v>4.2037737056117717</c:v>
                </c:pt>
                <c:pt idx="8">
                  <c:v>4.3542341161711509</c:v>
                </c:pt>
                <c:pt idx="9">
                  <c:v>4.3658045112170836</c:v>
                </c:pt>
                <c:pt idx="10">
                  <c:v>4.3866801821405286</c:v>
                </c:pt>
                <c:pt idx="11">
                  <c:v>4.3009361250270084</c:v>
                </c:pt>
                <c:pt idx="12">
                  <c:v>4.5731001826857076</c:v>
                </c:pt>
                <c:pt idx="13">
                  <c:v>4.5160625431718335</c:v>
                </c:pt>
                <c:pt idx="14">
                  <c:v>4.6074828911787655</c:v>
                </c:pt>
                <c:pt idx="15">
                  <c:v>4.6936250119803171</c:v>
                </c:pt>
                <c:pt idx="16">
                  <c:v>4.6584382390120229</c:v>
                </c:pt>
                <c:pt idx="17">
                  <c:v>4.6155106700406039</c:v>
                </c:pt>
                <c:pt idx="18">
                  <c:v>4.9338545730679417</c:v>
                </c:pt>
                <c:pt idx="19">
                  <c:v>5.1727925791325795</c:v>
                </c:pt>
                <c:pt idx="20">
                  <c:v>5.2527837157444104</c:v>
                </c:pt>
                <c:pt idx="21">
                  <c:v>5.3280522738146425</c:v>
                </c:pt>
                <c:pt idx="22">
                  <c:v>5.8245123212997507</c:v>
                </c:pt>
                <c:pt idx="23">
                  <c:v>5.2032933443614464</c:v>
                </c:pt>
                <c:pt idx="24">
                  <c:v>5.4365127155688668</c:v>
                </c:pt>
                <c:pt idx="25">
                  <c:v>5.4199014916415793</c:v>
                </c:pt>
                <c:pt idx="26">
                  <c:v>6.0588111231688906</c:v>
                </c:pt>
                <c:pt idx="27">
                  <c:v>6.2373638261977931</c:v>
                </c:pt>
                <c:pt idx="28">
                  <c:v>5.9623275273881893</c:v>
                </c:pt>
                <c:pt idx="29">
                  <c:v>5.7136091956891288</c:v>
                </c:pt>
                <c:pt idx="30">
                  <c:v>5.8471549115907706</c:v>
                </c:pt>
                <c:pt idx="31">
                  <c:v>5.9810558921539982</c:v>
                </c:pt>
                <c:pt idx="32">
                  <c:v>6.7655332895740958</c:v>
                </c:pt>
                <c:pt idx="33">
                  <c:v>7.211120377791449</c:v>
                </c:pt>
                <c:pt idx="34">
                  <c:v>7.3486388680825669</c:v>
                </c:pt>
                <c:pt idx="35">
                  <c:v>7.4926723575902852</c:v>
                </c:pt>
                <c:pt idx="36">
                  <c:v>7.6226257757636464</c:v>
                </c:pt>
                <c:pt idx="37">
                  <c:v>7.6429055240945996</c:v>
                </c:pt>
                <c:pt idx="38">
                  <c:v>7.6429055240945996</c:v>
                </c:pt>
                <c:pt idx="39">
                  <c:v>10.566115806517303</c:v>
                </c:pt>
                <c:pt idx="40">
                  <c:v>9.1188383065707264</c:v>
                </c:pt>
                <c:pt idx="41">
                  <c:v>11.19451989380407</c:v>
                </c:pt>
                <c:pt idx="42">
                  <c:v>11.154453261075396</c:v>
                </c:pt>
              </c:numCache>
            </c:numRef>
          </c:yVal>
          <c:smooth val="0"/>
          <c:extLst>
            <c:ext xmlns:c16="http://schemas.microsoft.com/office/drawing/2014/chart" uri="{C3380CC4-5D6E-409C-BE32-E72D297353CC}">
              <c16:uniqueId val="{00000001-A77B-4DCF-814D-70131CD28161}"/>
            </c:ext>
          </c:extLst>
        </c:ser>
        <c:dLbls>
          <c:showLegendKey val="0"/>
          <c:showVal val="0"/>
          <c:showCatName val="0"/>
          <c:showSerName val="0"/>
          <c:showPercent val="0"/>
          <c:showBubbleSize val="0"/>
        </c:dLbls>
        <c:axId val="142955264"/>
        <c:axId val="142957952"/>
      </c:scatterChart>
      <c:valAx>
        <c:axId val="142955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957952"/>
        <c:crosses val="autoZero"/>
        <c:crossBetween val="midCat"/>
      </c:valAx>
      <c:valAx>
        <c:axId val="1429579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955264"/>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CO2 and CH4 over the whole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3886482939632615E-2"/>
          <c:y val="0.1763425925925928"/>
          <c:w val="0.8585579615048119"/>
          <c:h val="0.6149843248760568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anaerob'!$F$2293:$F$2340</c:f>
              <c:numCache>
                <c:formatCode>0</c:formatCode>
                <c:ptCount val="48"/>
                <c:pt idx="0">
                  <c:v>1</c:v>
                </c:pt>
                <c:pt idx="1">
                  <c:v>6.2666666666700621</c:v>
                </c:pt>
                <c:pt idx="2">
                  <c:v>12.24722222222772</c:v>
                </c:pt>
                <c:pt idx="3">
                  <c:v>16.363888888889051</c:v>
                </c:pt>
                <c:pt idx="4">
                  <c:v>23.40625</c:v>
                </c:pt>
                <c:pt idx="5">
                  <c:v>47.000694444446708</c:v>
                </c:pt>
                <c:pt idx="6">
                  <c:v>62.102777777778101</c:v>
                </c:pt>
                <c:pt idx="7">
                  <c:v>76.195833333338669</c:v>
                </c:pt>
                <c:pt idx="8">
                  <c:v>95.210416666668607</c:v>
                </c:pt>
                <c:pt idx="9">
                  <c:v>112.00555555555911</c:v>
                </c:pt>
                <c:pt idx="10">
                  <c:v>123.1159722222219</c:v>
                </c:pt>
                <c:pt idx="11">
                  <c:v>137.21666666666715</c:v>
                </c:pt>
                <c:pt idx="12">
                  <c:v>151.20208333333721</c:v>
                </c:pt>
                <c:pt idx="13">
                  <c:v>165.11319444444962</c:v>
                </c:pt>
                <c:pt idx="14">
                  <c:v>179.09027777778101</c:v>
                </c:pt>
                <c:pt idx="15">
                  <c:v>193.10069444444525</c:v>
                </c:pt>
                <c:pt idx="16">
                  <c:v>207.19375000000582</c:v>
                </c:pt>
                <c:pt idx="17">
                  <c:v>221.08541666666861</c:v>
                </c:pt>
                <c:pt idx="18">
                  <c:v>263.17361111111677</c:v>
                </c:pt>
                <c:pt idx="19">
                  <c:v>291.11319444444962</c:v>
                </c:pt>
                <c:pt idx="20">
                  <c:v>305.9736111111124</c:v>
                </c:pt>
                <c:pt idx="21">
                  <c:v>390.22013888889342</c:v>
                </c:pt>
                <c:pt idx="22">
                  <c:v>466.13472222222481</c:v>
                </c:pt>
                <c:pt idx="23">
                  <c:v>539.98958333333576</c:v>
                </c:pt>
                <c:pt idx="24">
                  <c:v>559.17361111111677</c:v>
                </c:pt>
                <c:pt idx="25">
                  <c:v>612.9958333333343</c:v>
                </c:pt>
                <c:pt idx="26">
                  <c:v>636.99444444444816</c:v>
                </c:pt>
                <c:pt idx="27">
                  <c:v>712.15069444444816</c:v>
                </c:pt>
                <c:pt idx="28">
                  <c:v>761.97916666667152</c:v>
                </c:pt>
                <c:pt idx="29">
                  <c:v>802.16250000000582</c:v>
                </c:pt>
                <c:pt idx="30">
                  <c:v>851.21319444444816</c:v>
                </c:pt>
                <c:pt idx="31">
                  <c:v>902.15694444444671</c:v>
                </c:pt>
                <c:pt idx="32">
                  <c:v>957.0715277777781</c:v>
                </c:pt>
                <c:pt idx="33">
                  <c:v>1047.1625000000058</c:v>
                </c:pt>
                <c:pt idx="34">
                  <c:v>1119.1361111111109</c:v>
                </c:pt>
                <c:pt idx="35">
                  <c:v>1187.2076388888891</c:v>
                </c:pt>
                <c:pt idx="36">
                  <c:v>1233.0222222222219</c:v>
                </c:pt>
                <c:pt idx="37">
                  <c:v>1260.0430555555577</c:v>
                </c:pt>
                <c:pt idx="38">
                  <c:v>1294.15625</c:v>
                </c:pt>
                <c:pt idx="39">
                  <c:v>2381.0090277777781</c:v>
                </c:pt>
                <c:pt idx="40">
                  <c:v>2479.1812500000015</c:v>
                </c:pt>
                <c:pt idx="41">
                  <c:v>2582.1312500000058</c:v>
                </c:pt>
                <c:pt idx="42">
                  <c:v>2714.1312500000058</c:v>
                </c:pt>
                <c:pt idx="43">
                  <c:v>2863.9750000000058</c:v>
                </c:pt>
                <c:pt idx="44">
                  <c:v>2930.0284722222277</c:v>
                </c:pt>
                <c:pt idx="45">
                  <c:v>2930.184027777781</c:v>
                </c:pt>
                <c:pt idx="46">
                  <c:v>3071.1041666666715</c:v>
                </c:pt>
                <c:pt idx="47">
                  <c:v>3157.1756944444496</c:v>
                </c:pt>
              </c:numCache>
            </c:numRef>
          </c:xVal>
          <c:yVal>
            <c:numRef>
              <c:f>'samples without priming anaerob'!$Y$2293:$Y$2340</c:f>
              <c:numCache>
                <c:formatCode>0.0</c:formatCode>
                <c:ptCount val="48"/>
                <c:pt idx="0">
                  <c:v>1.5758915296449222E-3</c:v>
                </c:pt>
                <c:pt idx="1">
                  <c:v>1.0944054421195468E-5</c:v>
                </c:pt>
                <c:pt idx="2">
                  <c:v>2.5580881761215822E-3</c:v>
                </c:pt>
                <c:pt idx="3">
                  <c:v>2.8876724626591757E-3</c:v>
                </c:pt>
                <c:pt idx="4">
                  <c:v>3.2385742195292881E-3</c:v>
                </c:pt>
                <c:pt idx="5">
                  <c:v>5.1047402932025377E-3</c:v>
                </c:pt>
                <c:pt idx="6">
                  <c:v>6.0480268348294709E-3</c:v>
                </c:pt>
                <c:pt idx="7">
                  <c:v>5.8622134480973672E-3</c:v>
                </c:pt>
                <c:pt idx="8">
                  <c:v>5.7760521969206502E-3</c:v>
                </c:pt>
                <c:pt idx="9">
                  <c:v>5.9762888348226517E-3</c:v>
                </c:pt>
                <c:pt idx="10">
                  <c:v>5.7809376730932928E-3</c:v>
                </c:pt>
                <c:pt idx="11">
                  <c:v>5.764523407677029E-3</c:v>
                </c:pt>
                <c:pt idx="12">
                  <c:v>6.1389660999878479E-3</c:v>
                </c:pt>
                <c:pt idx="13">
                  <c:v>6.1245088443031507E-3</c:v>
                </c:pt>
                <c:pt idx="14">
                  <c:v>6.5091163147291044E-3</c:v>
                </c:pt>
                <c:pt idx="15">
                  <c:v>6.7073391242376467E-3</c:v>
                </c:pt>
                <c:pt idx="16">
                  <c:v>6.3704040714052225E-3</c:v>
                </c:pt>
                <c:pt idx="17">
                  <c:v>6.5834844099334384E-3</c:v>
                </c:pt>
                <c:pt idx="18">
                  <c:v>7.2054142507978151E-3</c:v>
                </c:pt>
                <c:pt idx="19">
                  <c:v>7.3553215454453102E-3</c:v>
                </c:pt>
                <c:pt idx="20">
                  <c:v>8.5045626636837818E-3</c:v>
                </c:pt>
                <c:pt idx="21">
                  <c:v>6.5343010658590528E-3</c:v>
                </c:pt>
                <c:pt idx="22">
                  <c:v>8.3064013949975049E-3</c:v>
                </c:pt>
                <c:pt idx="23">
                  <c:v>1.0804604633312939E-2</c:v>
                </c:pt>
                <c:pt idx="24">
                  <c:v>1.1415591691106989E-2</c:v>
                </c:pt>
                <c:pt idx="25">
                  <c:v>1.2741680694184162E-2</c:v>
                </c:pt>
                <c:pt idx="26">
                  <c:v>1.4508747542068283E-2</c:v>
                </c:pt>
                <c:pt idx="27">
                  <c:v>1.6782720473961413E-2</c:v>
                </c:pt>
                <c:pt idx="28">
                  <c:v>1.7534247870634484E-2</c:v>
                </c:pt>
                <c:pt idx="29">
                  <c:v>1.7975609168140571E-2</c:v>
                </c:pt>
                <c:pt idx="30">
                  <c:v>2.0194864370629458E-2</c:v>
                </c:pt>
                <c:pt idx="31">
                  <c:v>2.2570998631089592E-2</c:v>
                </c:pt>
                <c:pt idx="32">
                  <c:v>3.4316852003591025E-2</c:v>
                </c:pt>
                <c:pt idx="33" formatCode="0.00">
                  <c:v>0.1245548130677059</c:v>
                </c:pt>
                <c:pt idx="34">
                  <c:v>0.61759852803505155</c:v>
                </c:pt>
                <c:pt idx="35">
                  <c:v>1.8492028148877508</c:v>
                </c:pt>
                <c:pt idx="36">
                  <c:v>3.1473321073686109</c:v>
                </c:pt>
                <c:pt idx="37">
                  <c:v>3.3364895903948919</c:v>
                </c:pt>
                <c:pt idx="38">
                  <c:v>3.3364895903948919</c:v>
                </c:pt>
                <c:pt idx="39">
                  <c:v>5.2556042645947327</c:v>
                </c:pt>
                <c:pt idx="40">
                  <c:v>4.9599490133482256</c:v>
                </c:pt>
                <c:pt idx="41">
                  <c:v>5.7098562915628506</c:v>
                </c:pt>
                <c:pt idx="42">
                  <c:v>5.7739769784062371</c:v>
                </c:pt>
                <c:pt idx="43">
                  <c:v>5.9608106512123928</c:v>
                </c:pt>
                <c:pt idx="44">
                  <c:v>5.9711569437692233</c:v>
                </c:pt>
                <c:pt idx="45">
                  <c:v>5.9828950181775342</c:v>
                </c:pt>
                <c:pt idx="46">
                  <c:v>6.1599995625879389</c:v>
                </c:pt>
                <c:pt idx="47">
                  <c:v>6.2782418877394006</c:v>
                </c:pt>
              </c:numCache>
            </c:numRef>
          </c:yVal>
          <c:smooth val="0"/>
          <c:extLst>
            <c:ext xmlns:c16="http://schemas.microsoft.com/office/drawing/2014/chart" uri="{C3380CC4-5D6E-409C-BE32-E72D297353CC}">
              <c16:uniqueId val="{00000000-C8FA-4CB4-A69F-3943B26FD905}"/>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numRef>
              <c:f>'samples without priming anaerob'!$F$2293:$F$2340</c:f>
              <c:numCache>
                <c:formatCode>0</c:formatCode>
                <c:ptCount val="48"/>
                <c:pt idx="0">
                  <c:v>1</c:v>
                </c:pt>
                <c:pt idx="1">
                  <c:v>6.2666666666700621</c:v>
                </c:pt>
                <c:pt idx="2">
                  <c:v>12.24722222222772</c:v>
                </c:pt>
                <c:pt idx="3">
                  <c:v>16.363888888889051</c:v>
                </c:pt>
                <c:pt idx="4">
                  <c:v>23.40625</c:v>
                </c:pt>
                <c:pt idx="5">
                  <c:v>47.000694444446708</c:v>
                </c:pt>
                <c:pt idx="6">
                  <c:v>62.102777777778101</c:v>
                </c:pt>
                <c:pt idx="7">
                  <c:v>76.195833333338669</c:v>
                </c:pt>
                <c:pt idx="8">
                  <c:v>95.210416666668607</c:v>
                </c:pt>
                <c:pt idx="9">
                  <c:v>112.00555555555911</c:v>
                </c:pt>
                <c:pt idx="10">
                  <c:v>123.1159722222219</c:v>
                </c:pt>
                <c:pt idx="11">
                  <c:v>137.21666666666715</c:v>
                </c:pt>
                <c:pt idx="12">
                  <c:v>151.20208333333721</c:v>
                </c:pt>
                <c:pt idx="13">
                  <c:v>165.11319444444962</c:v>
                </c:pt>
                <c:pt idx="14">
                  <c:v>179.09027777778101</c:v>
                </c:pt>
                <c:pt idx="15">
                  <c:v>193.10069444444525</c:v>
                </c:pt>
                <c:pt idx="16">
                  <c:v>207.19375000000582</c:v>
                </c:pt>
                <c:pt idx="17">
                  <c:v>221.08541666666861</c:v>
                </c:pt>
                <c:pt idx="18">
                  <c:v>263.17361111111677</c:v>
                </c:pt>
                <c:pt idx="19">
                  <c:v>291.11319444444962</c:v>
                </c:pt>
                <c:pt idx="20">
                  <c:v>305.9736111111124</c:v>
                </c:pt>
                <c:pt idx="21">
                  <c:v>390.22013888889342</c:v>
                </c:pt>
                <c:pt idx="22">
                  <c:v>466.13472222222481</c:v>
                </c:pt>
                <c:pt idx="23">
                  <c:v>539.98958333333576</c:v>
                </c:pt>
                <c:pt idx="24">
                  <c:v>559.17361111111677</c:v>
                </c:pt>
                <c:pt idx="25">
                  <c:v>612.9958333333343</c:v>
                </c:pt>
                <c:pt idx="26">
                  <c:v>636.99444444444816</c:v>
                </c:pt>
                <c:pt idx="27">
                  <c:v>712.15069444444816</c:v>
                </c:pt>
                <c:pt idx="28">
                  <c:v>761.97916666667152</c:v>
                </c:pt>
                <c:pt idx="29">
                  <c:v>802.16250000000582</c:v>
                </c:pt>
                <c:pt idx="30">
                  <c:v>851.21319444444816</c:v>
                </c:pt>
                <c:pt idx="31">
                  <c:v>902.15694444444671</c:v>
                </c:pt>
                <c:pt idx="32">
                  <c:v>957.0715277777781</c:v>
                </c:pt>
                <c:pt idx="33">
                  <c:v>1047.1625000000058</c:v>
                </c:pt>
                <c:pt idx="34">
                  <c:v>1119.1361111111109</c:v>
                </c:pt>
                <c:pt idx="35">
                  <c:v>1187.2076388888891</c:v>
                </c:pt>
                <c:pt idx="36">
                  <c:v>1233.0222222222219</c:v>
                </c:pt>
                <c:pt idx="37">
                  <c:v>1260.0430555555577</c:v>
                </c:pt>
                <c:pt idx="38">
                  <c:v>1294.15625</c:v>
                </c:pt>
                <c:pt idx="39">
                  <c:v>2381.0090277777781</c:v>
                </c:pt>
                <c:pt idx="40">
                  <c:v>2479.1812500000015</c:v>
                </c:pt>
                <c:pt idx="41">
                  <c:v>2582.1312500000058</c:v>
                </c:pt>
                <c:pt idx="42">
                  <c:v>2714.1312500000058</c:v>
                </c:pt>
                <c:pt idx="43">
                  <c:v>2863.9750000000058</c:v>
                </c:pt>
                <c:pt idx="44">
                  <c:v>2930.0284722222277</c:v>
                </c:pt>
                <c:pt idx="45">
                  <c:v>2930.184027777781</c:v>
                </c:pt>
                <c:pt idx="46">
                  <c:v>3071.1041666666715</c:v>
                </c:pt>
                <c:pt idx="47">
                  <c:v>3157.1756944444496</c:v>
                </c:pt>
              </c:numCache>
            </c:numRef>
          </c:xVal>
          <c:yVal>
            <c:numRef>
              <c:f>'samples without priming anaerob'!$AI$2293:$AI$2340</c:f>
              <c:numCache>
                <c:formatCode>0.0</c:formatCode>
                <c:ptCount val="48"/>
                <c:pt idx="0">
                  <c:v>0.73005609829418816</c:v>
                </c:pt>
                <c:pt idx="1">
                  <c:v>1.5866897559058126</c:v>
                </c:pt>
                <c:pt idx="2">
                  <c:v>1.9944435164694034</c:v>
                </c:pt>
                <c:pt idx="3">
                  <c:v>2.19933840179494</c:v>
                </c:pt>
                <c:pt idx="4">
                  <c:v>2.6323157514839646</c:v>
                </c:pt>
                <c:pt idx="5">
                  <c:v>3.5494020802982571</c:v>
                </c:pt>
                <c:pt idx="6">
                  <c:v>3.8388472874121069</c:v>
                </c:pt>
                <c:pt idx="7">
                  <c:v>3.8171057707609179</c:v>
                </c:pt>
                <c:pt idx="8">
                  <c:v>4.0375207673663782</c:v>
                </c:pt>
                <c:pt idx="9">
                  <c:v>4.0453301356970872</c:v>
                </c:pt>
                <c:pt idx="10">
                  <c:v>3.9895939642216907</c:v>
                </c:pt>
                <c:pt idx="11">
                  <c:v>4.130629475873727</c:v>
                </c:pt>
                <c:pt idx="12">
                  <c:v>4.0865115290221965</c:v>
                </c:pt>
                <c:pt idx="13">
                  <c:v>4.1067307261442076</c:v>
                </c:pt>
                <c:pt idx="14">
                  <c:v>4.3284699425175734</c:v>
                </c:pt>
                <c:pt idx="15">
                  <c:v>4.3892079507824242</c:v>
                </c:pt>
                <c:pt idx="16">
                  <c:v>4.0051293529125749</c:v>
                </c:pt>
                <c:pt idx="17">
                  <c:v>4.3767530564011858</c:v>
                </c:pt>
                <c:pt idx="18">
                  <c:v>4.53089350279829</c:v>
                </c:pt>
                <c:pt idx="19">
                  <c:v>4.6177957657867017</c:v>
                </c:pt>
                <c:pt idx="20">
                  <c:v>4.6852890712959088</c:v>
                </c:pt>
                <c:pt idx="21">
                  <c:v>4.7377486254132339</c:v>
                </c:pt>
                <c:pt idx="22">
                  <c:v>5.2497475682353834</c:v>
                </c:pt>
                <c:pt idx="23">
                  <c:v>4.9662159642600638</c:v>
                </c:pt>
                <c:pt idx="24">
                  <c:v>4.9978660466547806</c:v>
                </c:pt>
                <c:pt idx="25">
                  <c:v>4.8056611084433696</c:v>
                </c:pt>
                <c:pt idx="26">
                  <c:v>5.213623542724898</c:v>
                </c:pt>
                <c:pt idx="27">
                  <c:v>5.14615386831119</c:v>
                </c:pt>
                <c:pt idx="28">
                  <c:v>5.2309939176234606</c:v>
                </c:pt>
                <c:pt idx="29">
                  <c:v>4.9528026902225486</c:v>
                </c:pt>
                <c:pt idx="30">
                  <c:v>5.1824099757360136</c:v>
                </c:pt>
                <c:pt idx="31">
                  <c:v>4.9822493365772118</c:v>
                </c:pt>
                <c:pt idx="32">
                  <c:v>5.6984928547073475</c:v>
                </c:pt>
                <c:pt idx="33">
                  <c:v>6.2879635420684625</c:v>
                </c:pt>
                <c:pt idx="34">
                  <c:v>6.2907456103575869</c:v>
                </c:pt>
                <c:pt idx="35">
                  <c:v>6.6999360007268756</c:v>
                </c:pt>
                <c:pt idx="36">
                  <c:v>6.9257941630131175</c:v>
                </c:pt>
                <c:pt idx="37">
                  <c:v>7.1114186092045273</c:v>
                </c:pt>
                <c:pt idx="38">
                  <c:v>7.1114186092045273</c:v>
                </c:pt>
                <c:pt idx="39">
                  <c:v>9.9735208875400083</c:v>
                </c:pt>
                <c:pt idx="40">
                  <c:v>8.7933297659215128</c:v>
                </c:pt>
                <c:pt idx="41">
                  <c:v>10.789418450574548</c:v>
                </c:pt>
                <c:pt idx="42">
                  <c:v>10.663066786886354</c:v>
                </c:pt>
                <c:pt idx="43">
                  <c:v>11.000330906905685</c:v>
                </c:pt>
                <c:pt idx="44">
                  <c:v>9.8469740482649453</c:v>
                </c:pt>
                <c:pt idx="45">
                  <c:v>6.4080014507928835</c:v>
                </c:pt>
                <c:pt idx="46">
                  <c:v>8.2226274000386184</c:v>
                </c:pt>
                <c:pt idx="47">
                  <c:v>8.2038804769048568</c:v>
                </c:pt>
              </c:numCache>
            </c:numRef>
          </c:yVal>
          <c:smooth val="0"/>
          <c:extLst>
            <c:ext xmlns:c16="http://schemas.microsoft.com/office/drawing/2014/chart" uri="{C3380CC4-5D6E-409C-BE32-E72D297353CC}">
              <c16:uniqueId val="{00000001-C8FA-4CB4-A69F-3943B26FD905}"/>
            </c:ext>
          </c:extLst>
        </c:ser>
        <c:dLbls>
          <c:showLegendKey val="0"/>
          <c:showVal val="0"/>
          <c:showCatName val="0"/>
          <c:showSerName val="0"/>
          <c:showPercent val="0"/>
          <c:showBubbleSize val="0"/>
        </c:dLbls>
        <c:axId val="143009280"/>
        <c:axId val="143020416"/>
      </c:scatterChart>
      <c:valAx>
        <c:axId val="14300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3020416"/>
        <c:crosses val="autoZero"/>
        <c:crossBetween val="midCat"/>
      </c:valAx>
      <c:valAx>
        <c:axId val="1430204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300928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'samples without priming anaerob'!$F$283:$F$334</c:f>
              <c:numCache>
                <c:formatCode>0</c:formatCode>
                <c:ptCount val="52"/>
                <c:pt idx="0">
                  <c:v>1</c:v>
                </c:pt>
                <c:pt idx="1">
                  <c:v>8.0090277777781012</c:v>
                </c:pt>
                <c:pt idx="2">
                  <c:v>14.979166666671517</c:v>
                </c:pt>
                <c:pt idx="3">
                  <c:v>30.835416666668607</c:v>
                </c:pt>
                <c:pt idx="4">
                  <c:v>38.021527777782467</c:v>
                </c:pt>
                <c:pt idx="5">
                  <c:v>57.952777777783922</c:v>
                </c:pt>
                <c:pt idx="6">
                  <c:v>76.964583333334303</c:v>
                </c:pt>
                <c:pt idx="7">
                  <c:v>91.801388888889051</c:v>
                </c:pt>
                <c:pt idx="8">
                  <c:v>110.79583333333721</c:v>
                </c:pt>
                <c:pt idx="9">
                  <c:v>124.8083333333343</c:v>
                </c:pt>
                <c:pt idx="10">
                  <c:v>138.75</c:v>
                </c:pt>
                <c:pt idx="11">
                  <c:v>152.81319444444671</c:v>
                </c:pt>
                <c:pt idx="12">
                  <c:v>166.78680555555911</c:v>
                </c:pt>
                <c:pt idx="13">
                  <c:v>180.75069444444671</c:v>
                </c:pt>
                <c:pt idx="14">
                  <c:v>194.73125000000437</c:v>
                </c:pt>
                <c:pt idx="15">
                  <c:v>208.73263888889051</c:v>
                </c:pt>
                <c:pt idx="16">
                  <c:v>222.78750000000582</c:v>
                </c:pt>
                <c:pt idx="17">
                  <c:v>236.73958333333576</c:v>
                </c:pt>
                <c:pt idx="18">
                  <c:v>278.79166666667152</c:v>
                </c:pt>
                <c:pt idx="19">
                  <c:v>306.75972222222481</c:v>
                </c:pt>
                <c:pt idx="20">
                  <c:v>320.81319444444671</c:v>
                </c:pt>
                <c:pt idx="21">
                  <c:v>405.79097222222481</c:v>
                </c:pt>
                <c:pt idx="22">
                  <c:v>478.79583333333721</c:v>
                </c:pt>
                <c:pt idx="23">
                  <c:v>624.8798611111124</c:v>
                </c:pt>
                <c:pt idx="24">
                  <c:v>651.80000000000291</c:v>
                </c:pt>
                <c:pt idx="25">
                  <c:v>726.99027777778247</c:v>
                </c:pt>
                <c:pt idx="26">
                  <c:v>776.79375000000437</c:v>
                </c:pt>
                <c:pt idx="27">
                  <c:v>812.84513888889342</c:v>
                </c:pt>
                <c:pt idx="28">
                  <c:v>866.80277777778247</c:v>
                </c:pt>
                <c:pt idx="29">
                  <c:v>917.00277777777956</c:v>
                </c:pt>
                <c:pt idx="30">
                  <c:v>968.8708333333343</c:v>
                </c:pt>
                <c:pt idx="31">
                  <c:v>1059.7784722222277</c:v>
                </c:pt>
                <c:pt idx="32">
                  <c:v>1133.8430555555606</c:v>
                </c:pt>
                <c:pt idx="33">
                  <c:v>1202.7986111111168</c:v>
                </c:pt>
                <c:pt idx="34">
                  <c:v>1247.9381944444467</c:v>
                </c:pt>
                <c:pt idx="35">
                  <c:v>1274.8979166666686</c:v>
                </c:pt>
                <c:pt idx="36">
                  <c:v>1308.9888888888891</c:v>
                </c:pt>
                <c:pt idx="37">
                  <c:v>2395.8597222222234</c:v>
                </c:pt>
                <c:pt idx="38">
                  <c:v>2493.9423611111124</c:v>
                </c:pt>
                <c:pt idx="39">
                  <c:v>2502.038888888892</c:v>
                </c:pt>
                <c:pt idx="40">
                  <c:v>2504.7555555555591</c:v>
                </c:pt>
                <c:pt idx="41">
                  <c:v>2507.8576388888905</c:v>
                </c:pt>
                <c:pt idx="42">
                  <c:v>2514.8194444444453</c:v>
                </c:pt>
                <c:pt idx="43">
                  <c:v>2519.7840277777796</c:v>
                </c:pt>
                <c:pt idx="44">
                  <c:v>2528.847916666673</c:v>
                </c:pt>
                <c:pt idx="45">
                  <c:v>2556.7687500000029</c:v>
                </c:pt>
                <c:pt idx="46">
                  <c:v>2577.7930555555577</c:v>
                </c:pt>
                <c:pt idx="47">
                  <c:v>2590.9222222222234</c:v>
                </c:pt>
                <c:pt idx="48">
                  <c:v>2623.7909722222248</c:v>
                </c:pt>
                <c:pt idx="49">
                  <c:v>2664.8062500000015</c:v>
                </c:pt>
                <c:pt idx="50">
                  <c:v>2692.7833333333328</c:v>
                </c:pt>
                <c:pt idx="51">
                  <c:v>2721.8458333333328</c:v>
                </c:pt>
              </c:numCache>
            </c:numRef>
          </c:xVal>
          <c:yVal>
            <c:numRef>
              <c:f>'samples without priming anaerob'!$AI$283:$AI$330</c:f>
              <c:numCache>
                <c:formatCode>0.0</c:formatCode>
                <c:ptCount val="48"/>
                <c:pt idx="0">
                  <c:v>1.5668906103048956</c:v>
                </c:pt>
                <c:pt idx="1">
                  <c:v>2.6590628628766169</c:v>
                </c:pt>
                <c:pt idx="2">
                  <c:v>3.0676748598507255</c:v>
                </c:pt>
                <c:pt idx="3">
                  <c:v>3.7786114929216112</c:v>
                </c:pt>
                <c:pt idx="4">
                  <c:v>4.2857692955290583</c:v>
                </c:pt>
                <c:pt idx="5">
                  <c:v>5.0004351288090039</c:v>
                </c:pt>
                <c:pt idx="6">
                  <c:v>5.4190737910883318</c:v>
                </c:pt>
                <c:pt idx="7">
                  <c:v>5.8558595986643827</c:v>
                </c:pt>
                <c:pt idx="8">
                  <c:v>6.6988452675432164</c:v>
                </c:pt>
                <c:pt idx="9">
                  <c:v>7.0964916161964284</c:v>
                </c:pt>
                <c:pt idx="10">
                  <c:v>7.8931519045460092</c:v>
                </c:pt>
                <c:pt idx="11">
                  <c:v>8.3909467706796157</c:v>
                </c:pt>
                <c:pt idx="12">
                  <c:v>9.5194967480219113</c:v>
                </c:pt>
                <c:pt idx="13">
                  <c:v>9.9585286749639277</c:v>
                </c:pt>
                <c:pt idx="14">
                  <c:v>10.516669827145304</c:v>
                </c:pt>
                <c:pt idx="15">
                  <c:v>11.100206569417235</c:v>
                </c:pt>
                <c:pt idx="16">
                  <c:v>11.64534045878267</c:v>
                </c:pt>
                <c:pt idx="17">
                  <c:v>12.049939944232053</c:v>
                </c:pt>
                <c:pt idx="18">
                  <c:v>13.840758539515647</c:v>
                </c:pt>
                <c:pt idx="19">
                  <c:v>14.699493035254889</c:v>
                </c:pt>
                <c:pt idx="20">
                  <c:v>15.99522215984201</c:v>
                </c:pt>
                <c:pt idx="21">
                  <c:v>19.300092603815511</c:v>
                </c:pt>
                <c:pt idx="22">
                  <c:v>20.57357205721749</c:v>
                </c:pt>
                <c:pt idx="23">
                  <c:v>21.247768652784732</c:v>
                </c:pt>
                <c:pt idx="24">
                  <c:v>23.284939921589757</c:v>
                </c:pt>
                <c:pt idx="25">
                  <c:v>24.027610509553412</c:v>
                </c:pt>
                <c:pt idx="26">
                  <c:v>23.319034613510723</c:v>
                </c:pt>
                <c:pt idx="27">
                  <c:v>22.7452967153801</c:v>
                </c:pt>
                <c:pt idx="28">
                  <c:v>22.860169136686284</c:v>
                </c:pt>
                <c:pt idx="29">
                  <c:v>19.351230486245218</c:v>
                </c:pt>
                <c:pt idx="30">
                  <c:v>25.667663278391771</c:v>
                </c:pt>
                <c:pt idx="31">
                  <c:v>27.879483427411969</c:v>
                </c:pt>
                <c:pt idx="32">
                  <c:v>27.636417480798304</c:v>
                </c:pt>
                <c:pt idx="33">
                  <c:v>27.584159998703253</c:v>
                </c:pt>
                <c:pt idx="34">
                  <c:v>27.484884245919911</c:v>
                </c:pt>
                <c:pt idx="35">
                  <c:v>27.931934541280796</c:v>
                </c:pt>
                <c:pt idx="36">
                  <c:v>27.931934541280796</c:v>
                </c:pt>
                <c:pt idx="37">
                  <c:v>38.963029339384647</c:v>
                </c:pt>
                <c:pt idx="38">
                  <c:v>36.584436821622553</c:v>
                </c:pt>
                <c:pt idx="39">
                  <c:v>40.180127769526123</c:v>
                </c:pt>
                <c:pt idx="40">
                  <c:v>43.433570937656974</c:v>
                </c:pt>
                <c:pt idx="41">
                  <c:v>44.104484484730357</c:v>
                </c:pt>
                <c:pt idx="42">
                  <c:v>44.773288169207142</c:v>
                </c:pt>
                <c:pt idx="43">
                  <c:v>45.864535368536444</c:v>
                </c:pt>
                <c:pt idx="44">
                  <c:v>45.785469943014817</c:v>
                </c:pt>
                <c:pt idx="45">
                  <c:v>46.343770623042268</c:v>
                </c:pt>
                <c:pt idx="46">
                  <c:v>46.467455922830936</c:v>
                </c:pt>
                <c:pt idx="47">
                  <c:v>46.902173085085778</c:v>
                </c:pt>
              </c:numCache>
            </c:numRef>
          </c:yVal>
          <c:smooth val="0"/>
          <c:extLst>
            <c:ext xmlns:c16="http://schemas.microsoft.com/office/drawing/2014/chart" uri="{C3380CC4-5D6E-409C-BE32-E72D297353CC}">
              <c16:uniqueId val="{00000000-A27D-4F1C-835C-027C9F3A9679}"/>
            </c:ext>
          </c:extLst>
        </c:ser>
        <c:dLbls>
          <c:showLegendKey val="0"/>
          <c:showVal val="0"/>
          <c:showCatName val="0"/>
          <c:showSerName val="0"/>
          <c:showPercent val="0"/>
          <c:showBubbleSize val="0"/>
        </c:dLbls>
        <c:axId val="143049088"/>
        <c:axId val="143051392"/>
      </c:scatterChart>
      <c:valAx>
        <c:axId val="143049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3051392"/>
        <c:crosses val="autoZero"/>
        <c:crossBetween val="midCat"/>
      </c:valAx>
      <c:valAx>
        <c:axId val="1430513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30490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34483018632"/>
          <c:y val="4.8442988421463461E-2"/>
          <c:w val="0.83992621514208265"/>
          <c:h val="0.79238888203679514"/>
        </c:manualLayout>
      </c:layout>
      <c:scatterChart>
        <c:scatterStyle val="lineMarker"/>
        <c:varyColors val="0"/>
        <c:ser>
          <c:idx val="0"/>
          <c:order val="0"/>
          <c:spPr>
            <a:ln w="28575">
              <a:noFill/>
            </a:ln>
          </c:spPr>
          <c:trendline>
            <c:trendlineType val="linear"/>
            <c:dispRSqr val="1"/>
            <c:dispEq val="1"/>
            <c:trendlineLbl>
              <c:layout>
                <c:manualLayout>
                  <c:x val="-0.38367001301738951"/>
                  <c:y val="4.3381370109570064E-2"/>
                </c:manualLayout>
              </c:layout>
              <c:numFmt formatCode="#,##0.0000" sourceLinked="0"/>
              <c:spPr>
                <a:noFill/>
                <a:ln w="25400">
                  <a:noFill/>
                </a:ln>
              </c:spPr>
              <c:txPr>
                <a:bodyPr/>
                <a:lstStyle/>
                <a:p>
                  <a:pPr>
                    <a:defRPr lang="de-DE"/>
                  </a:pPr>
                  <a:endParaRPr lang="de-DE"/>
                </a:p>
              </c:txPr>
            </c:trendlineLbl>
          </c:trendline>
          <c:xVal>
            <c:numRef>
              <c:f>'1. Zusammenf. Permafrost Data'!$E$51:$E$58</c:f>
              <c:numCache>
                <c:formatCode>General</c:formatCode>
                <c:ptCount val="8"/>
                <c:pt idx="0">
                  <c:v>87.5</c:v>
                </c:pt>
                <c:pt idx="1">
                  <c:v>146.5</c:v>
                </c:pt>
                <c:pt idx="2">
                  <c:v>201.5</c:v>
                </c:pt>
                <c:pt idx="3">
                  <c:v>220</c:v>
                </c:pt>
                <c:pt idx="4">
                  <c:v>290.5</c:v>
                </c:pt>
                <c:pt idx="5">
                  <c:v>327</c:v>
                </c:pt>
                <c:pt idx="6">
                  <c:v>379.5</c:v>
                </c:pt>
                <c:pt idx="7">
                  <c:v>419</c:v>
                </c:pt>
              </c:numCache>
            </c:numRef>
          </c:xVal>
          <c:yVal>
            <c:numRef>
              <c:f>'1. Zusammenf. Permafrost Data'!$F$51:$F$58</c:f>
              <c:numCache>
                <c:formatCode>General</c:formatCode>
                <c:ptCount val="8"/>
                <c:pt idx="0">
                  <c:v>175</c:v>
                </c:pt>
                <c:pt idx="3">
                  <c:v>1080</c:v>
                </c:pt>
                <c:pt idx="7">
                  <c:v>2455</c:v>
                </c:pt>
              </c:numCache>
            </c:numRef>
          </c:yVal>
          <c:smooth val="0"/>
          <c:extLst>
            <c:ext xmlns:c16="http://schemas.microsoft.com/office/drawing/2014/chart" uri="{C3380CC4-5D6E-409C-BE32-E72D297353CC}">
              <c16:uniqueId val="{00000000-DE21-4006-A744-99E39FFFC653}"/>
            </c:ext>
          </c:extLst>
        </c:ser>
        <c:dLbls>
          <c:showLegendKey val="0"/>
          <c:showVal val="0"/>
          <c:showCatName val="0"/>
          <c:showSerName val="0"/>
          <c:showPercent val="0"/>
          <c:showBubbleSize val="0"/>
        </c:dLbls>
        <c:axId val="143237120"/>
        <c:axId val="143238656"/>
      </c:scatterChart>
      <c:valAx>
        <c:axId val="14323712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de-DE"/>
          </a:p>
        </c:txPr>
        <c:crossAx val="143238656"/>
        <c:crosses val="autoZero"/>
        <c:crossBetween val="midCat"/>
      </c:valAx>
      <c:valAx>
        <c:axId val="143238656"/>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de-DE"/>
          </a:p>
        </c:txPr>
        <c:crossAx val="14323712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de-DE"/>
    </a:p>
  </c:txPr>
  <c:printSettings>
    <c:headerFooter/>
    <c:pageMargins b="0.78740157499999996" l="0.70000000000000062" r="0.70000000000000062" t="0.78740157499999996"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41" Type="http://schemas.openxmlformats.org/officeDocument/2006/relationships/chart" Target="../charts/chart41.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4" Type="http://schemas.openxmlformats.org/officeDocument/2006/relationships/chart" Target="../charts/chart44.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26" Type="http://schemas.openxmlformats.org/officeDocument/2006/relationships/chart" Target="../charts/chart75.xml"/><Relationship Id="rId21" Type="http://schemas.openxmlformats.org/officeDocument/2006/relationships/chart" Target="../charts/chart70.xml"/><Relationship Id="rId34" Type="http://schemas.openxmlformats.org/officeDocument/2006/relationships/chart" Target="../charts/chart83.xml"/><Relationship Id="rId42" Type="http://schemas.openxmlformats.org/officeDocument/2006/relationships/chart" Target="../charts/chart91.xml"/><Relationship Id="rId47" Type="http://schemas.openxmlformats.org/officeDocument/2006/relationships/chart" Target="../charts/chart96.xml"/><Relationship Id="rId50" Type="http://schemas.openxmlformats.org/officeDocument/2006/relationships/chart" Target="../charts/chart99.xml"/><Relationship Id="rId55" Type="http://schemas.openxmlformats.org/officeDocument/2006/relationships/chart" Target="../charts/chart104.xml"/><Relationship Id="rId63" Type="http://schemas.openxmlformats.org/officeDocument/2006/relationships/chart" Target="../charts/chart112.xml"/><Relationship Id="rId68" Type="http://schemas.openxmlformats.org/officeDocument/2006/relationships/chart" Target="../charts/chart117.xml"/><Relationship Id="rId76" Type="http://schemas.openxmlformats.org/officeDocument/2006/relationships/chart" Target="../charts/chart125.xml"/><Relationship Id="rId84" Type="http://schemas.openxmlformats.org/officeDocument/2006/relationships/chart" Target="../charts/chart133.xml"/><Relationship Id="rId89" Type="http://schemas.openxmlformats.org/officeDocument/2006/relationships/chart" Target="../charts/chart138.xml"/><Relationship Id="rId97" Type="http://schemas.openxmlformats.org/officeDocument/2006/relationships/chart" Target="../charts/chart146.xml"/><Relationship Id="rId7" Type="http://schemas.openxmlformats.org/officeDocument/2006/relationships/chart" Target="../charts/chart56.xml"/><Relationship Id="rId71" Type="http://schemas.openxmlformats.org/officeDocument/2006/relationships/chart" Target="../charts/chart120.xml"/><Relationship Id="rId92" Type="http://schemas.openxmlformats.org/officeDocument/2006/relationships/chart" Target="../charts/chart141.xml"/><Relationship Id="rId2" Type="http://schemas.openxmlformats.org/officeDocument/2006/relationships/chart" Target="../charts/chart51.xml"/><Relationship Id="rId16" Type="http://schemas.openxmlformats.org/officeDocument/2006/relationships/chart" Target="../charts/chart65.xml"/><Relationship Id="rId29" Type="http://schemas.openxmlformats.org/officeDocument/2006/relationships/chart" Target="../charts/chart78.xml"/><Relationship Id="rId11" Type="http://schemas.openxmlformats.org/officeDocument/2006/relationships/chart" Target="../charts/chart60.xml"/><Relationship Id="rId24" Type="http://schemas.openxmlformats.org/officeDocument/2006/relationships/chart" Target="../charts/chart73.xml"/><Relationship Id="rId32" Type="http://schemas.openxmlformats.org/officeDocument/2006/relationships/chart" Target="../charts/chart81.xml"/><Relationship Id="rId37" Type="http://schemas.openxmlformats.org/officeDocument/2006/relationships/chart" Target="../charts/chart86.xml"/><Relationship Id="rId40" Type="http://schemas.openxmlformats.org/officeDocument/2006/relationships/chart" Target="../charts/chart89.xml"/><Relationship Id="rId45" Type="http://schemas.openxmlformats.org/officeDocument/2006/relationships/chart" Target="../charts/chart94.xml"/><Relationship Id="rId53" Type="http://schemas.openxmlformats.org/officeDocument/2006/relationships/chart" Target="../charts/chart102.xml"/><Relationship Id="rId58" Type="http://schemas.openxmlformats.org/officeDocument/2006/relationships/chart" Target="../charts/chart107.xml"/><Relationship Id="rId66" Type="http://schemas.openxmlformats.org/officeDocument/2006/relationships/chart" Target="../charts/chart115.xml"/><Relationship Id="rId74" Type="http://schemas.openxmlformats.org/officeDocument/2006/relationships/chart" Target="../charts/chart123.xml"/><Relationship Id="rId79" Type="http://schemas.openxmlformats.org/officeDocument/2006/relationships/chart" Target="../charts/chart128.xml"/><Relationship Id="rId87" Type="http://schemas.openxmlformats.org/officeDocument/2006/relationships/chart" Target="../charts/chart136.xml"/><Relationship Id="rId5" Type="http://schemas.openxmlformats.org/officeDocument/2006/relationships/chart" Target="../charts/chart54.xml"/><Relationship Id="rId61" Type="http://schemas.openxmlformats.org/officeDocument/2006/relationships/chart" Target="../charts/chart110.xml"/><Relationship Id="rId82" Type="http://schemas.openxmlformats.org/officeDocument/2006/relationships/chart" Target="../charts/chart131.xml"/><Relationship Id="rId90" Type="http://schemas.openxmlformats.org/officeDocument/2006/relationships/chart" Target="../charts/chart139.xml"/><Relationship Id="rId95" Type="http://schemas.openxmlformats.org/officeDocument/2006/relationships/chart" Target="../charts/chart144.xml"/><Relationship Id="rId19" Type="http://schemas.openxmlformats.org/officeDocument/2006/relationships/chart" Target="../charts/chart68.xml"/><Relationship Id="rId14" Type="http://schemas.openxmlformats.org/officeDocument/2006/relationships/chart" Target="../charts/chart63.xml"/><Relationship Id="rId22" Type="http://schemas.openxmlformats.org/officeDocument/2006/relationships/chart" Target="../charts/chart71.xml"/><Relationship Id="rId27" Type="http://schemas.openxmlformats.org/officeDocument/2006/relationships/chart" Target="../charts/chart76.xml"/><Relationship Id="rId30" Type="http://schemas.openxmlformats.org/officeDocument/2006/relationships/chart" Target="../charts/chart79.xml"/><Relationship Id="rId35" Type="http://schemas.openxmlformats.org/officeDocument/2006/relationships/chart" Target="../charts/chart84.xml"/><Relationship Id="rId43" Type="http://schemas.openxmlformats.org/officeDocument/2006/relationships/chart" Target="../charts/chart92.xml"/><Relationship Id="rId48" Type="http://schemas.openxmlformats.org/officeDocument/2006/relationships/chart" Target="../charts/chart97.xml"/><Relationship Id="rId56" Type="http://schemas.openxmlformats.org/officeDocument/2006/relationships/chart" Target="../charts/chart105.xml"/><Relationship Id="rId64" Type="http://schemas.openxmlformats.org/officeDocument/2006/relationships/chart" Target="../charts/chart113.xml"/><Relationship Id="rId69" Type="http://schemas.openxmlformats.org/officeDocument/2006/relationships/chart" Target="../charts/chart118.xml"/><Relationship Id="rId77" Type="http://schemas.openxmlformats.org/officeDocument/2006/relationships/chart" Target="../charts/chart126.xml"/><Relationship Id="rId8" Type="http://schemas.openxmlformats.org/officeDocument/2006/relationships/chart" Target="../charts/chart57.xml"/><Relationship Id="rId51" Type="http://schemas.openxmlformats.org/officeDocument/2006/relationships/chart" Target="../charts/chart100.xml"/><Relationship Id="rId72" Type="http://schemas.openxmlformats.org/officeDocument/2006/relationships/chart" Target="../charts/chart121.xml"/><Relationship Id="rId80" Type="http://schemas.openxmlformats.org/officeDocument/2006/relationships/chart" Target="../charts/chart129.xml"/><Relationship Id="rId85" Type="http://schemas.openxmlformats.org/officeDocument/2006/relationships/chart" Target="../charts/chart134.xml"/><Relationship Id="rId93" Type="http://schemas.openxmlformats.org/officeDocument/2006/relationships/chart" Target="../charts/chart142.xml"/><Relationship Id="rId98" Type="http://schemas.openxmlformats.org/officeDocument/2006/relationships/chart" Target="../charts/chart147.xml"/><Relationship Id="rId3" Type="http://schemas.openxmlformats.org/officeDocument/2006/relationships/chart" Target="../charts/chart52.xml"/><Relationship Id="rId12" Type="http://schemas.openxmlformats.org/officeDocument/2006/relationships/chart" Target="../charts/chart61.xml"/><Relationship Id="rId17" Type="http://schemas.openxmlformats.org/officeDocument/2006/relationships/chart" Target="../charts/chart66.xml"/><Relationship Id="rId25" Type="http://schemas.openxmlformats.org/officeDocument/2006/relationships/chart" Target="../charts/chart74.xml"/><Relationship Id="rId33" Type="http://schemas.openxmlformats.org/officeDocument/2006/relationships/chart" Target="../charts/chart82.xml"/><Relationship Id="rId38" Type="http://schemas.openxmlformats.org/officeDocument/2006/relationships/chart" Target="../charts/chart87.xml"/><Relationship Id="rId46" Type="http://schemas.openxmlformats.org/officeDocument/2006/relationships/chart" Target="../charts/chart95.xml"/><Relationship Id="rId59" Type="http://schemas.openxmlformats.org/officeDocument/2006/relationships/chart" Target="../charts/chart108.xml"/><Relationship Id="rId67" Type="http://schemas.openxmlformats.org/officeDocument/2006/relationships/chart" Target="../charts/chart116.xml"/><Relationship Id="rId20" Type="http://schemas.openxmlformats.org/officeDocument/2006/relationships/chart" Target="../charts/chart69.xml"/><Relationship Id="rId41" Type="http://schemas.openxmlformats.org/officeDocument/2006/relationships/chart" Target="../charts/chart90.xml"/><Relationship Id="rId54" Type="http://schemas.openxmlformats.org/officeDocument/2006/relationships/chart" Target="../charts/chart103.xml"/><Relationship Id="rId62" Type="http://schemas.openxmlformats.org/officeDocument/2006/relationships/chart" Target="../charts/chart111.xml"/><Relationship Id="rId70" Type="http://schemas.openxmlformats.org/officeDocument/2006/relationships/chart" Target="../charts/chart119.xml"/><Relationship Id="rId75" Type="http://schemas.openxmlformats.org/officeDocument/2006/relationships/chart" Target="../charts/chart124.xml"/><Relationship Id="rId83" Type="http://schemas.openxmlformats.org/officeDocument/2006/relationships/chart" Target="../charts/chart132.xml"/><Relationship Id="rId88" Type="http://schemas.openxmlformats.org/officeDocument/2006/relationships/chart" Target="../charts/chart137.xml"/><Relationship Id="rId91" Type="http://schemas.openxmlformats.org/officeDocument/2006/relationships/chart" Target="../charts/chart140.xml"/><Relationship Id="rId96" Type="http://schemas.openxmlformats.org/officeDocument/2006/relationships/chart" Target="../charts/chart145.xml"/><Relationship Id="rId1" Type="http://schemas.openxmlformats.org/officeDocument/2006/relationships/chart" Target="../charts/chart50.xml"/><Relationship Id="rId6" Type="http://schemas.openxmlformats.org/officeDocument/2006/relationships/chart" Target="../charts/chart55.xml"/><Relationship Id="rId15" Type="http://schemas.openxmlformats.org/officeDocument/2006/relationships/chart" Target="../charts/chart64.xml"/><Relationship Id="rId23" Type="http://schemas.openxmlformats.org/officeDocument/2006/relationships/chart" Target="../charts/chart72.xml"/><Relationship Id="rId28" Type="http://schemas.openxmlformats.org/officeDocument/2006/relationships/chart" Target="../charts/chart77.xml"/><Relationship Id="rId36" Type="http://schemas.openxmlformats.org/officeDocument/2006/relationships/chart" Target="../charts/chart85.xml"/><Relationship Id="rId49" Type="http://schemas.openxmlformats.org/officeDocument/2006/relationships/chart" Target="../charts/chart98.xml"/><Relationship Id="rId57" Type="http://schemas.openxmlformats.org/officeDocument/2006/relationships/chart" Target="../charts/chart106.xml"/><Relationship Id="rId10" Type="http://schemas.openxmlformats.org/officeDocument/2006/relationships/chart" Target="../charts/chart59.xml"/><Relationship Id="rId31" Type="http://schemas.openxmlformats.org/officeDocument/2006/relationships/chart" Target="../charts/chart80.xml"/><Relationship Id="rId44" Type="http://schemas.openxmlformats.org/officeDocument/2006/relationships/chart" Target="../charts/chart93.xml"/><Relationship Id="rId52" Type="http://schemas.openxmlformats.org/officeDocument/2006/relationships/chart" Target="../charts/chart101.xml"/><Relationship Id="rId60" Type="http://schemas.openxmlformats.org/officeDocument/2006/relationships/chart" Target="../charts/chart109.xml"/><Relationship Id="rId65" Type="http://schemas.openxmlformats.org/officeDocument/2006/relationships/chart" Target="../charts/chart114.xml"/><Relationship Id="rId73" Type="http://schemas.openxmlformats.org/officeDocument/2006/relationships/chart" Target="../charts/chart122.xml"/><Relationship Id="rId78" Type="http://schemas.openxmlformats.org/officeDocument/2006/relationships/chart" Target="../charts/chart127.xml"/><Relationship Id="rId81" Type="http://schemas.openxmlformats.org/officeDocument/2006/relationships/chart" Target="../charts/chart130.xml"/><Relationship Id="rId86" Type="http://schemas.openxmlformats.org/officeDocument/2006/relationships/chart" Target="../charts/chart135.xml"/><Relationship Id="rId94" Type="http://schemas.openxmlformats.org/officeDocument/2006/relationships/chart" Target="../charts/chart143.xml"/><Relationship Id="rId99" Type="http://schemas.openxmlformats.org/officeDocument/2006/relationships/chart" Target="../charts/chart148.xml"/><Relationship Id="rId4" Type="http://schemas.openxmlformats.org/officeDocument/2006/relationships/chart" Target="../charts/chart53.xml"/><Relationship Id="rId9" Type="http://schemas.openxmlformats.org/officeDocument/2006/relationships/chart" Target="../charts/chart58.xml"/><Relationship Id="rId13" Type="http://schemas.openxmlformats.org/officeDocument/2006/relationships/chart" Target="../charts/chart62.xml"/><Relationship Id="rId18" Type="http://schemas.openxmlformats.org/officeDocument/2006/relationships/chart" Target="../charts/chart67.xml"/><Relationship Id="rId39" Type="http://schemas.openxmlformats.org/officeDocument/2006/relationships/chart" Target="../charts/chart8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9.xml"/></Relationships>
</file>

<file path=xl/drawings/drawing1.xml><?xml version="1.0" encoding="utf-8"?>
<xdr:wsDr xmlns:xdr="http://schemas.openxmlformats.org/drawingml/2006/spreadsheetDrawing" xmlns:a="http://schemas.openxmlformats.org/drawingml/2006/main">
  <xdr:twoCellAnchor>
    <xdr:from>
      <xdr:col>14</xdr:col>
      <xdr:colOff>710045</xdr:colOff>
      <xdr:row>13</xdr:row>
      <xdr:rowOff>169717</xdr:rowOff>
    </xdr:from>
    <xdr:to>
      <xdr:col>18</xdr:col>
      <xdr:colOff>1056410</xdr:colOff>
      <xdr:row>32</xdr:row>
      <xdr:rowOff>17318</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80</xdr:row>
      <xdr:rowOff>0</xdr:rowOff>
    </xdr:from>
    <xdr:to>
      <xdr:col>19</xdr:col>
      <xdr:colOff>1</xdr:colOff>
      <xdr:row>98</xdr:row>
      <xdr:rowOff>142010</xdr:rowOff>
    </xdr:to>
    <xdr:graphicFrame macro="">
      <xdr:nvGraphicFramePr>
        <xdr:cNvPr id="3"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157</xdr:row>
      <xdr:rowOff>0</xdr:rowOff>
    </xdr:from>
    <xdr:to>
      <xdr:col>19</xdr:col>
      <xdr:colOff>1</xdr:colOff>
      <xdr:row>175</xdr:row>
      <xdr:rowOff>142010</xdr:rowOff>
    </xdr:to>
    <xdr:graphicFrame macro="">
      <xdr:nvGraphicFramePr>
        <xdr:cNvPr id="4" name="Diagramm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216</xdr:row>
      <xdr:rowOff>0</xdr:rowOff>
    </xdr:from>
    <xdr:to>
      <xdr:col>19</xdr:col>
      <xdr:colOff>1</xdr:colOff>
      <xdr:row>234</xdr:row>
      <xdr:rowOff>142010</xdr:rowOff>
    </xdr:to>
    <xdr:graphicFrame macro="">
      <xdr:nvGraphicFramePr>
        <xdr:cNvPr id="5" name="Diagramm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284</xdr:row>
      <xdr:rowOff>0</xdr:rowOff>
    </xdr:from>
    <xdr:to>
      <xdr:col>19</xdr:col>
      <xdr:colOff>1</xdr:colOff>
      <xdr:row>302</xdr:row>
      <xdr:rowOff>142010</xdr:rowOff>
    </xdr:to>
    <xdr:graphicFrame macro="">
      <xdr:nvGraphicFramePr>
        <xdr:cNvPr id="6" name="Diagramm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351</xdr:row>
      <xdr:rowOff>0</xdr:rowOff>
    </xdr:from>
    <xdr:to>
      <xdr:col>19</xdr:col>
      <xdr:colOff>1</xdr:colOff>
      <xdr:row>369</xdr:row>
      <xdr:rowOff>142010</xdr:rowOff>
    </xdr:to>
    <xdr:graphicFrame macro="">
      <xdr:nvGraphicFramePr>
        <xdr:cNvPr id="7" name="Diagramm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482</xdr:row>
      <xdr:rowOff>0</xdr:rowOff>
    </xdr:from>
    <xdr:to>
      <xdr:col>19</xdr:col>
      <xdr:colOff>1</xdr:colOff>
      <xdr:row>500</xdr:row>
      <xdr:rowOff>142010</xdr:rowOff>
    </xdr:to>
    <xdr:graphicFrame macro="">
      <xdr:nvGraphicFramePr>
        <xdr:cNvPr id="9" name="Diagramm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615</xdr:row>
      <xdr:rowOff>0</xdr:rowOff>
    </xdr:from>
    <xdr:to>
      <xdr:col>19</xdr:col>
      <xdr:colOff>1</xdr:colOff>
      <xdr:row>633</xdr:row>
      <xdr:rowOff>142010</xdr:rowOff>
    </xdr:to>
    <xdr:graphicFrame macro="">
      <xdr:nvGraphicFramePr>
        <xdr:cNvPr id="12" name="Diagramm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680</xdr:row>
      <xdr:rowOff>0</xdr:rowOff>
    </xdr:from>
    <xdr:to>
      <xdr:col>19</xdr:col>
      <xdr:colOff>1</xdr:colOff>
      <xdr:row>698</xdr:row>
      <xdr:rowOff>142010</xdr:rowOff>
    </xdr:to>
    <xdr:graphicFrame macro="">
      <xdr:nvGraphicFramePr>
        <xdr:cNvPr id="13" name="Diagramm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746</xdr:row>
      <xdr:rowOff>0</xdr:rowOff>
    </xdr:from>
    <xdr:to>
      <xdr:col>19</xdr:col>
      <xdr:colOff>1</xdr:colOff>
      <xdr:row>764</xdr:row>
      <xdr:rowOff>142010</xdr:rowOff>
    </xdr:to>
    <xdr:graphicFrame macro="">
      <xdr:nvGraphicFramePr>
        <xdr:cNvPr id="14" name="Diagramm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0</xdr:colOff>
      <xdr:row>811</xdr:row>
      <xdr:rowOff>0</xdr:rowOff>
    </xdr:from>
    <xdr:to>
      <xdr:col>18</xdr:col>
      <xdr:colOff>346365</xdr:colOff>
      <xdr:row>829</xdr:row>
      <xdr:rowOff>142010</xdr:rowOff>
    </xdr:to>
    <xdr:graphicFrame macro="">
      <xdr:nvGraphicFramePr>
        <xdr:cNvPr id="15" name="Diagramm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874</xdr:row>
      <xdr:rowOff>0</xdr:rowOff>
    </xdr:from>
    <xdr:to>
      <xdr:col>19</xdr:col>
      <xdr:colOff>1</xdr:colOff>
      <xdr:row>892</xdr:row>
      <xdr:rowOff>142010</xdr:rowOff>
    </xdr:to>
    <xdr:graphicFrame macro="">
      <xdr:nvGraphicFramePr>
        <xdr:cNvPr id="16" name="Diagramm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940</xdr:row>
      <xdr:rowOff>0</xdr:rowOff>
    </xdr:from>
    <xdr:to>
      <xdr:col>19</xdr:col>
      <xdr:colOff>1</xdr:colOff>
      <xdr:row>958</xdr:row>
      <xdr:rowOff>107374</xdr:rowOff>
    </xdr:to>
    <xdr:graphicFrame macro="">
      <xdr:nvGraphicFramePr>
        <xdr:cNvPr id="17" name="Diagramm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0</xdr:colOff>
      <xdr:row>1007</xdr:row>
      <xdr:rowOff>0</xdr:rowOff>
    </xdr:from>
    <xdr:to>
      <xdr:col>19</xdr:col>
      <xdr:colOff>1</xdr:colOff>
      <xdr:row>1025</xdr:row>
      <xdr:rowOff>142010</xdr:rowOff>
    </xdr:to>
    <xdr:graphicFrame macro="">
      <xdr:nvGraphicFramePr>
        <xdr:cNvPr id="18" name="Diagramm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1072</xdr:row>
      <xdr:rowOff>0</xdr:rowOff>
    </xdr:from>
    <xdr:to>
      <xdr:col>19</xdr:col>
      <xdr:colOff>1</xdr:colOff>
      <xdr:row>1090</xdr:row>
      <xdr:rowOff>107374</xdr:rowOff>
    </xdr:to>
    <xdr:graphicFrame macro="">
      <xdr:nvGraphicFramePr>
        <xdr:cNvPr id="19" name="Diagramm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883227</xdr:colOff>
      <xdr:row>1139</xdr:row>
      <xdr:rowOff>17318</xdr:rowOff>
    </xdr:from>
    <xdr:to>
      <xdr:col>18</xdr:col>
      <xdr:colOff>1229592</xdr:colOff>
      <xdr:row>1157</xdr:row>
      <xdr:rowOff>159328</xdr:rowOff>
    </xdr:to>
    <xdr:graphicFrame macro="">
      <xdr:nvGraphicFramePr>
        <xdr:cNvPr id="20" name="Diagramm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0</xdr:colOff>
      <xdr:row>1203</xdr:row>
      <xdr:rowOff>0</xdr:rowOff>
    </xdr:from>
    <xdr:to>
      <xdr:col>19</xdr:col>
      <xdr:colOff>1</xdr:colOff>
      <xdr:row>1221</xdr:row>
      <xdr:rowOff>142010</xdr:rowOff>
    </xdr:to>
    <xdr:graphicFrame macro="">
      <xdr:nvGraphicFramePr>
        <xdr:cNvPr id="21" name="Diagramm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0</xdr:colOff>
      <xdr:row>1268</xdr:row>
      <xdr:rowOff>0</xdr:rowOff>
    </xdr:from>
    <xdr:to>
      <xdr:col>19</xdr:col>
      <xdr:colOff>1</xdr:colOff>
      <xdr:row>1286</xdr:row>
      <xdr:rowOff>142010</xdr:rowOff>
    </xdr:to>
    <xdr:graphicFrame macro="">
      <xdr:nvGraphicFramePr>
        <xdr:cNvPr id="22" name="Diagramm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0</xdr:colOff>
      <xdr:row>1334</xdr:row>
      <xdr:rowOff>0</xdr:rowOff>
    </xdr:from>
    <xdr:to>
      <xdr:col>19</xdr:col>
      <xdr:colOff>1</xdr:colOff>
      <xdr:row>1352</xdr:row>
      <xdr:rowOff>142010</xdr:rowOff>
    </xdr:to>
    <xdr:graphicFrame macro="">
      <xdr:nvGraphicFramePr>
        <xdr:cNvPr id="23" name="Diagramm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0</xdr:colOff>
      <xdr:row>1399</xdr:row>
      <xdr:rowOff>0</xdr:rowOff>
    </xdr:from>
    <xdr:to>
      <xdr:col>19</xdr:col>
      <xdr:colOff>1</xdr:colOff>
      <xdr:row>1417</xdr:row>
      <xdr:rowOff>142010</xdr:rowOff>
    </xdr:to>
    <xdr:graphicFrame macro="">
      <xdr:nvGraphicFramePr>
        <xdr:cNvPr id="24" name="Diagramm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0</xdr:colOff>
      <xdr:row>1467</xdr:row>
      <xdr:rowOff>0</xdr:rowOff>
    </xdr:from>
    <xdr:to>
      <xdr:col>19</xdr:col>
      <xdr:colOff>1</xdr:colOff>
      <xdr:row>1485</xdr:row>
      <xdr:rowOff>142010</xdr:rowOff>
    </xdr:to>
    <xdr:graphicFrame macro="">
      <xdr:nvGraphicFramePr>
        <xdr:cNvPr id="25" name="Diagramm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0</xdr:colOff>
      <xdr:row>1535</xdr:row>
      <xdr:rowOff>0</xdr:rowOff>
    </xdr:from>
    <xdr:to>
      <xdr:col>19</xdr:col>
      <xdr:colOff>1</xdr:colOff>
      <xdr:row>1553</xdr:row>
      <xdr:rowOff>142010</xdr:rowOff>
    </xdr:to>
    <xdr:graphicFrame macro="">
      <xdr:nvGraphicFramePr>
        <xdr:cNvPr id="26" name="Diagramm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0</xdr:colOff>
      <xdr:row>1602</xdr:row>
      <xdr:rowOff>0</xdr:rowOff>
    </xdr:from>
    <xdr:to>
      <xdr:col>19</xdr:col>
      <xdr:colOff>1</xdr:colOff>
      <xdr:row>1620</xdr:row>
      <xdr:rowOff>142010</xdr:rowOff>
    </xdr:to>
    <xdr:graphicFrame macro="">
      <xdr:nvGraphicFramePr>
        <xdr:cNvPr id="27" name="Diagramm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0</xdr:colOff>
      <xdr:row>1669</xdr:row>
      <xdr:rowOff>0</xdr:rowOff>
    </xdr:from>
    <xdr:to>
      <xdr:col>19</xdr:col>
      <xdr:colOff>1</xdr:colOff>
      <xdr:row>1687</xdr:row>
      <xdr:rowOff>142010</xdr:rowOff>
    </xdr:to>
    <xdr:graphicFrame macro="">
      <xdr:nvGraphicFramePr>
        <xdr:cNvPr id="28" name="Diagramm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xdr:col>
      <xdr:colOff>0</xdr:colOff>
      <xdr:row>1735</xdr:row>
      <xdr:rowOff>0</xdr:rowOff>
    </xdr:from>
    <xdr:to>
      <xdr:col>19</xdr:col>
      <xdr:colOff>1</xdr:colOff>
      <xdr:row>1754</xdr:row>
      <xdr:rowOff>107373</xdr:rowOff>
    </xdr:to>
    <xdr:graphicFrame macro="">
      <xdr:nvGraphicFramePr>
        <xdr:cNvPr id="29" name="Diagramm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15</xdr:col>
      <xdr:colOff>0</xdr:colOff>
      <xdr:row>1801</xdr:row>
      <xdr:rowOff>0</xdr:rowOff>
    </xdr:from>
    <xdr:to>
      <xdr:col>19</xdr:col>
      <xdr:colOff>1</xdr:colOff>
      <xdr:row>1821</xdr:row>
      <xdr:rowOff>55418</xdr:rowOff>
    </xdr:to>
    <xdr:graphicFrame macro="">
      <xdr:nvGraphicFramePr>
        <xdr:cNvPr id="30" name="Diagramm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0</xdr:colOff>
      <xdr:row>1869</xdr:row>
      <xdr:rowOff>0</xdr:rowOff>
    </xdr:from>
    <xdr:to>
      <xdr:col>19</xdr:col>
      <xdr:colOff>1</xdr:colOff>
      <xdr:row>1889</xdr:row>
      <xdr:rowOff>55418</xdr:rowOff>
    </xdr:to>
    <xdr:graphicFrame macro="">
      <xdr:nvGraphicFramePr>
        <xdr:cNvPr id="31" name="Diagramm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0</xdr:colOff>
      <xdr:row>1935</xdr:row>
      <xdr:rowOff>0</xdr:rowOff>
    </xdr:from>
    <xdr:to>
      <xdr:col>19</xdr:col>
      <xdr:colOff>1</xdr:colOff>
      <xdr:row>1955</xdr:row>
      <xdr:rowOff>55418</xdr:rowOff>
    </xdr:to>
    <xdr:graphicFrame macro="">
      <xdr:nvGraphicFramePr>
        <xdr:cNvPr id="32" name="Diagramm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15</xdr:col>
      <xdr:colOff>0</xdr:colOff>
      <xdr:row>2001</xdr:row>
      <xdr:rowOff>0</xdr:rowOff>
    </xdr:from>
    <xdr:to>
      <xdr:col>19</xdr:col>
      <xdr:colOff>1</xdr:colOff>
      <xdr:row>2021</xdr:row>
      <xdr:rowOff>55418</xdr:rowOff>
    </xdr:to>
    <xdr:graphicFrame macro="">
      <xdr:nvGraphicFramePr>
        <xdr:cNvPr id="33" name="Diagramm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15</xdr:col>
      <xdr:colOff>0</xdr:colOff>
      <xdr:row>2066</xdr:row>
      <xdr:rowOff>0</xdr:rowOff>
    </xdr:from>
    <xdr:to>
      <xdr:col>19</xdr:col>
      <xdr:colOff>1</xdr:colOff>
      <xdr:row>2086</xdr:row>
      <xdr:rowOff>55418</xdr:rowOff>
    </xdr:to>
    <xdr:graphicFrame macro="">
      <xdr:nvGraphicFramePr>
        <xdr:cNvPr id="34" name="Diagramm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15</xdr:col>
      <xdr:colOff>0</xdr:colOff>
      <xdr:row>2132</xdr:row>
      <xdr:rowOff>0</xdr:rowOff>
    </xdr:from>
    <xdr:to>
      <xdr:col>19</xdr:col>
      <xdr:colOff>1</xdr:colOff>
      <xdr:row>2152</xdr:row>
      <xdr:rowOff>55418</xdr:rowOff>
    </xdr:to>
    <xdr:graphicFrame macro="">
      <xdr:nvGraphicFramePr>
        <xdr:cNvPr id="35" name="Diagramm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15</xdr:col>
      <xdr:colOff>0</xdr:colOff>
      <xdr:row>2197</xdr:row>
      <xdr:rowOff>0</xdr:rowOff>
    </xdr:from>
    <xdr:to>
      <xdr:col>19</xdr:col>
      <xdr:colOff>1</xdr:colOff>
      <xdr:row>2217</xdr:row>
      <xdr:rowOff>55418</xdr:rowOff>
    </xdr:to>
    <xdr:graphicFrame macro="">
      <xdr:nvGraphicFramePr>
        <xdr:cNvPr id="36" name="Diagramm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15</xdr:col>
      <xdr:colOff>0</xdr:colOff>
      <xdr:row>2263</xdr:row>
      <xdr:rowOff>0</xdr:rowOff>
    </xdr:from>
    <xdr:to>
      <xdr:col>19</xdr:col>
      <xdr:colOff>1</xdr:colOff>
      <xdr:row>2283</xdr:row>
      <xdr:rowOff>55418</xdr:rowOff>
    </xdr:to>
    <xdr:graphicFrame macro="">
      <xdr:nvGraphicFramePr>
        <xdr:cNvPr id="37" name="Diagramm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15</xdr:col>
      <xdr:colOff>0</xdr:colOff>
      <xdr:row>2333</xdr:row>
      <xdr:rowOff>0</xdr:rowOff>
    </xdr:from>
    <xdr:to>
      <xdr:col>19</xdr:col>
      <xdr:colOff>1</xdr:colOff>
      <xdr:row>2353</xdr:row>
      <xdr:rowOff>55418</xdr:rowOff>
    </xdr:to>
    <xdr:graphicFrame macro="">
      <xdr:nvGraphicFramePr>
        <xdr:cNvPr id="38" name="Diagramm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15</xdr:col>
      <xdr:colOff>0</xdr:colOff>
      <xdr:row>2399</xdr:row>
      <xdr:rowOff>0</xdr:rowOff>
    </xdr:from>
    <xdr:to>
      <xdr:col>19</xdr:col>
      <xdr:colOff>1</xdr:colOff>
      <xdr:row>2419</xdr:row>
      <xdr:rowOff>55418</xdr:rowOff>
    </xdr:to>
    <xdr:graphicFrame macro="">
      <xdr:nvGraphicFramePr>
        <xdr:cNvPr id="39" name="Diagramm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15</xdr:col>
      <xdr:colOff>0</xdr:colOff>
      <xdr:row>417</xdr:row>
      <xdr:rowOff>0</xdr:rowOff>
    </xdr:from>
    <xdr:to>
      <xdr:col>19</xdr:col>
      <xdr:colOff>1</xdr:colOff>
      <xdr:row>435</xdr:row>
      <xdr:rowOff>142011</xdr:rowOff>
    </xdr:to>
    <xdr:graphicFrame macro="">
      <xdr:nvGraphicFramePr>
        <xdr:cNvPr id="49" name="Diagramm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15</xdr:col>
      <xdr:colOff>0</xdr:colOff>
      <xdr:row>549</xdr:row>
      <xdr:rowOff>0</xdr:rowOff>
    </xdr:from>
    <xdr:to>
      <xdr:col>19</xdr:col>
      <xdr:colOff>1</xdr:colOff>
      <xdr:row>567</xdr:row>
      <xdr:rowOff>142011</xdr:rowOff>
    </xdr:to>
    <xdr:graphicFrame macro="">
      <xdr:nvGraphicFramePr>
        <xdr:cNvPr id="50" name="Diagramm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15</xdr:col>
      <xdr:colOff>0</xdr:colOff>
      <xdr:row>2465</xdr:row>
      <xdr:rowOff>0</xdr:rowOff>
    </xdr:from>
    <xdr:to>
      <xdr:col>19</xdr:col>
      <xdr:colOff>1</xdr:colOff>
      <xdr:row>2485</xdr:row>
      <xdr:rowOff>55418</xdr:rowOff>
    </xdr:to>
    <xdr:graphicFrame macro="">
      <xdr:nvGraphicFramePr>
        <xdr:cNvPr id="51" name="Diagramm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15</xdr:col>
      <xdr:colOff>0</xdr:colOff>
      <xdr:row>2531</xdr:row>
      <xdr:rowOff>0</xdr:rowOff>
    </xdr:from>
    <xdr:to>
      <xdr:col>19</xdr:col>
      <xdr:colOff>1</xdr:colOff>
      <xdr:row>2551</xdr:row>
      <xdr:rowOff>55418</xdr:rowOff>
    </xdr:to>
    <xdr:graphicFrame macro="">
      <xdr:nvGraphicFramePr>
        <xdr:cNvPr id="52" name="Diagramm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15</xdr:col>
      <xdr:colOff>0</xdr:colOff>
      <xdr:row>2598</xdr:row>
      <xdr:rowOff>0</xdr:rowOff>
    </xdr:from>
    <xdr:to>
      <xdr:col>19</xdr:col>
      <xdr:colOff>1</xdr:colOff>
      <xdr:row>2618</xdr:row>
      <xdr:rowOff>55418</xdr:rowOff>
    </xdr:to>
    <xdr:graphicFrame macro="">
      <xdr:nvGraphicFramePr>
        <xdr:cNvPr id="53" name="Diagramm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15</xdr:col>
      <xdr:colOff>0</xdr:colOff>
      <xdr:row>2663</xdr:row>
      <xdr:rowOff>0</xdr:rowOff>
    </xdr:from>
    <xdr:to>
      <xdr:col>19</xdr:col>
      <xdr:colOff>1</xdr:colOff>
      <xdr:row>2683</xdr:row>
      <xdr:rowOff>55418</xdr:rowOff>
    </xdr:to>
    <xdr:graphicFrame macro="">
      <xdr:nvGraphicFramePr>
        <xdr:cNvPr id="54" name="Diagramm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15</xdr:col>
      <xdr:colOff>0</xdr:colOff>
      <xdr:row>2730</xdr:row>
      <xdr:rowOff>0</xdr:rowOff>
    </xdr:from>
    <xdr:to>
      <xdr:col>19</xdr:col>
      <xdr:colOff>1</xdr:colOff>
      <xdr:row>2750</xdr:row>
      <xdr:rowOff>55418</xdr:rowOff>
    </xdr:to>
    <xdr:graphicFrame macro="">
      <xdr:nvGraphicFramePr>
        <xdr:cNvPr id="55" name="Diagramm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15</xdr:col>
      <xdr:colOff>0</xdr:colOff>
      <xdr:row>2796</xdr:row>
      <xdr:rowOff>0</xdr:rowOff>
    </xdr:from>
    <xdr:to>
      <xdr:col>19</xdr:col>
      <xdr:colOff>1</xdr:colOff>
      <xdr:row>2816</xdr:row>
      <xdr:rowOff>20782</xdr:rowOff>
    </xdr:to>
    <xdr:graphicFrame macro="">
      <xdr:nvGraphicFramePr>
        <xdr:cNvPr id="56" name="Diagramm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15</xdr:col>
      <xdr:colOff>0</xdr:colOff>
      <xdr:row>2862</xdr:row>
      <xdr:rowOff>0</xdr:rowOff>
    </xdr:from>
    <xdr:to>
      <xdr:col>19</xdr:col>
      <xdr:colOff>1</xdr:colOff>
      <xdr:row>2882</xdr:row>
      <xdr:rowOff>55418</xdr:rowOff>
    </xdr:to>
    <xdr:graphicFrame macro="">
      <xdr:nvGraphicFramePr>
        <xdr:cNvPr id="57" name="Diagramm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15</xdr:col>
      <xdr:colOff>0</xdr:colOff>
      <xdr:row>2928</xdr:row>
      <xdr:rowOff>0</xdr:rowOff>
    </xdr:from>
    <xdr:to>
      <xdr:col>19</xdr:col>
      <xdr:colOff>1</xdr:colOff>
      <xdr:row>2948</xdr:row>
      <xdr:rowOff>55418</xdr:rowOff>
    </xdr:to>
    <xdr:graphicFrame macro="">
      <xdr:nvGraphicFramePr>
        <xdr:cNvPr id="58" name="Diagramm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15</xdr:col>
      <xdr:colOff>0</xdr:colOff>
      <xdr:row>2982</xdr:row>
      <xdr:rowOff>0</xdr:rowOff>
    </xdr:from>
    <xdr:to>
      <xdr:col>19</xdr:col>
      <xdr:colOff>1</xdr:colOff>
      <xdr:row>3002</xdr:row>
      <xdr:rowOff>55418</xdr:rowOff>
    </xdr:to>
    <xdr:graphicFrame macro="">
      <xdr:nvGraphicFramePr>
        <xdr:cNvPr id="59" name="Diagramm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15</xdr:col>
      <xdr:colOff>0</xdr:colOff>
      <xdr:row>3058</xdr:row>
      <xdr:rowOff>0</xdr:rowOff>
    </xdr:from>
    <xdr:to>
      <xdr:col>19</xdr:col>
      <xdr:colOff>1</xdr:colOff>
      <xdr:row>3078</xdr:row>
      <xdr:rowOff>55418</xdr:rowOff>
    </xdr:to>
    <xdr:graphicFrame macro="">
      <xdr:nvGraphicFramePr>
        <xdr:cNvPr id="60" name="Diagramm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15</xdr:col>
      <xdr:colOff>0</xdr:colOff>
      <xdr:row>3121</xdr:row>
      <xdr:rowOff>0</xdr:rowOff>
    </xdr:from>
    <xdr:to>
      <xdr:col>19</xdr:col>
      <xdr:colOff>1</xdr:colOff>
      <xdr:row>3141</xdr:row>
      <xdr:rowOff>55418</xdr:rowOff>
    </xdr:to>
    <xdr:graphicFrame macro="">
      <xdr:nvGraphicFramePr>
        <xdr:cNvPr id="61" name="Diagramm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15</xdr:col>
      <xdr:colOff>0</xdr:colOff>
      <xdr:row>3183</xdr:row>
      <xdr:rowOff>0</xdr:rowOff>
    </xdr:from>
    <xdr:to>
      <xdr:col>19</xdr:col>
      <xdr:colOff>1</xdr:colOff>
      <xdr:row>3203</xdr:row>
      <xdr:rowOff>55418</xdr:rowOff>
    </xdr:to>
    <xdr:graphicFrame macro="">
      <xdr:nvGraphicFramePr>
        <xdr:cNvPr id="62" name="Diagramm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734786</xdr:colOff>
      <xdr:row>412</xdr:row>
      <xdr:rowOff>108857</xdr:rowOff>
    </xdr:from>
    <xdr:to>
      <xdr:col>18</xdr:col>
      <xdr:colOff>1061358</xdr:colOff>
      <xdr:row>431</xdr:row>
      <xdr:rowOff>60367</xdr:rowOff>
    </xdr:to>
    <xdr:graphicFrame macro="">
      <xdr:nvGraphicFramePr>
        <xdr:cNvPr id="9" name="Diagramm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447</xdr:row>
      <xdr:rowOff>0</xdr:rowOff>
    </xdr:from>
    <xdr:to>
      <xdr:col>19</xdr:col>
      <xdr:colOff>1</xdr:colOff>
      <xdr:row>465</xdr:row>
      <xdr:rowOff>142010</xdr:rowOff>
    </xdr:to>
    <xdr:graphicFrame macro="">
      <xdr:nvGraphicFramePr>
        <xdr:cNvPr id="10" name="Diagramm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513</xdr:row>
      <xdr:rowOff>0</xdr:rowOff>
    </xdr:from>
    <xdr:to>
      <xdr:col>18</xdr:col>
      <xdr:colOff>346365</xdr:colOff>
      <xdr:row>531</xdr:row>
      <xdr:rowOff>142010</xdr:rowOff>
    </xdr:to>
    <xdr:graphicFrame macro="">
      <xdr:nvGraphicFramePr>
        <xdr:cNvPr id="11" name="Diagramm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705</xdr:row>
      <xdr:rowOff>0</xdr:rowOff>
    </xdr:from>
    <xdr:to>
      <xdr:col>19</xdr:col>
      <xdr:colOff>1</xdr:colOff>
      <xdr:row>723</xdr:row>
      <xdr:rowOff>142010</xdr:rowOff>
    </xdr:to>
    <xdr:graphicFrame macro="">
      <xdr:nvGraphicFramePr>
        <xdr:cNvPr id="14" name="Diagramm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771</xdr:row>
      <xdr:rowOff>0</xdr:rowOff>
    </xdr:from>
    <xdr:to>
      <xdr:col>18</xdr:col>
      <xdr:colOff>346365</xdr:colOff>
      <xdr:row>789</xdr:row>
      <xdr:rowOff>142010</xdr:rowOff>
    </xdr:to>
    <xdr:graphicFrame macro="">
      <xdr:nvGraphicFramePr>
        <xdr:cNvPr id="15" name="Diagramm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1178</xdr:row>
      <xdr:rowOff>0</xdr:rowOff>
    </xdr:from>
    <xdr:to>
      <xdr:col>19</xdr:col>
      <xdr:colOff>1</xdr:colOff>
      <xdr:row>1196</xdr:row>
      <xdr:rowOff>142010</xdr:rowOff>
    </xdr:to>
    <xdr:graphicFrame macro="">
      <xdr:nvGraphicFramePr>
        <xdr:cNvPr id="22" name="Diagramm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1241</xdr:row>
      <xdr:rowOff>0</xdr:rowOff>
    </xdr:from>
    <xdr:to>
      <xdr:col>19</xdr:col>
      <xdr:colOff>1</xdr:colOff>
      <xdr:row>1259</xdr:row>
      <xdr:rowOff>142010</xdr:rowOff>
    </xdr:to>
    <xdr:graphicFrame macro="">
      <xdr:nvGraphicFramePr>
        <xdr:cNvPr id="23" name="Diagramm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802822</xdr:colOff>
      <xdr:row>1733</xdr:row>
      <xdr:rowOff>40821</xdr:rowOff>
    </xdr:from>
    <xdr:to>
      <xdr:col>18</xdr:col>
      <xdr:colOff>1129394</xdr:colOff>
      <xdr:row>1752</xdr:row>
      <xdr:rowOff>148194</xdr:rowOff>
    </xdr:to>
    <xdr:graphicFrame macro="">
      <xdr:nvGraphicFramePr>
        <xdr:cNvPr id="29" name="Diagramm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1771</xdr:row>
      <xdr:rowOff>0</xdr:rowOff>
    </xdr:from>
    <xdr:to>
      <xdr:col>19</xdr:col>
      <xdr:colOff>1</xdr:colOff>
      <xdr:row>1791</xdr:row>
      <xdr:rowOff>55418</xdr:rowOff>
    </xdr:to>
    <xdr:graphicFrame macro="">
      <xdr:nvGraphicFramePr>
        <xdr:cNvPr id="30" name="Diagramm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1824</xdr:row>
      <xdr:rowOff>0</xdr:rowOff>
    </xdr:from>
    <xdr:to>
      <xdr:col>19</xdr:col>
      <xdr:colOff>1</xdr:colOff>
      <xdr:row>1844</xdr:row>
      <xdr:rowOff>55418</xdr:rowOff>
    </xdr:to>
    <xdr:graphicFrame macro="">
      <xdr:nvGraphicFramePr>
        <xdr:cNvPr id="31" name="Diagramm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2138</xdr:row>
      <xdr:rowOff>0</xdr:rowOff>
    </xdr:from>
    <xdr:to>
      <xdr:col>19</xdr:col>
      <xdr:colOff>1</xdr:colOff>
      <xdr:row>2158</xdr:row>
      <xdr:rowOff>55418</xdr:rowOff>
    </xdr:to>
    <xdr:graphicFrame macro="">
      <xdr:nvGraphicFramePr>
        <xdr:cNvPr id="37" name="Diagramm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217715</xdr:colOff>
      <xdr:row>306</xdr:row>
      <xdr:rowOff>163286</xdr:rowOff>
    </xdr:from>
    <xdr:to>
      <xdr:col>18</xdr:col>
      <xdr:colOff>235033</xdr:colOff>
      <xdr:row>321</xdr:row>
      <xdr:rowOff>48986</xdr:rowOff>
    </xdr:to>
    <xdr:graphicFrame macro="">
      <xdr:nvGraphicFramePr>
        <xdr:cNvPr id="45" name="Diagramm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469</xdr:row>
      <xdr:rowOff>0</xdr:rowOff>
    </xdr:from>
    <xdr:to>
      <xdr:col>19</xdr:col>
      <xdr:colOff>1</xdr:colOff>
      <xdr:row>488</xdr:row>
      <xdr:rowOff>3464</xdr:rowOff>
    </xdr:to>
    <xdr:graphicFrame macro="">
      <xdr:nvGraphicFramePr>
        <xdr:cNvPr id="46" name="Diagramm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640772</xdr:colOff>
      <xdr:row>534</xdr:row>
      <xdr:rowOff>51954</xdr:rowOff>
    </xdr:from>
    <xdr:to>
      <xdr:col>18</xdr:col>
      <xdr:colOff>987137</xdr:colOff>
      <xdr:row>553</xdr:row>
      <xdr:rowOff>72737</xdr:rowOff>
    </xdr:to>
    <xdr:graphicFrame macro="">
      <xdr:nvGraphicFramePr>
        <xdr:cNvPr id="47" name="Diagramm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663</xdr:row>
      <xdr:rowOff>0</xdr:rowOff>
    </xdr:from>
    <xdr:to>
      <xdr:col>19</xdr:col>
      <xdr:colOff>1</xdr:colOff>
      <xdr:row>682</xdr:row>
      <xdr:rowOff>20783</xdr:rowOff>
    </xdr:to>
    <xdr:graphicFrame macro="">
      <xdr:nvGraphicFramePr>
        <xdr:cNvPr id="48" name="Diagramm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0</xdr:colOff>
      <xdr:row>727</xdr:row>
      <xdr:rowOff>0</xdr:rowOff>
    </xdr:from>
    <xdr:to>
      <xdr:col>19</xdr:col>
      <xdr:colOff>1</xdr:colOff>
      <xdr:row>746</xdr:row>
      <xdr:rowOff>20783</xdr:rowOff>
    </xdr:to>
    <xdr:graphicFrame macro="">
      <xdr:nvGraphicFramePr>
        <xdr:cNvPr id="49" name="Diagramm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0</xdr:colOff>
      <xdr:row>792</xdr:row>
      <xdr:rowOff>0</xdr:rowOff>
    </xdr:from>
    <xdr:to>
      <xdr:col>19</xdr:col>
      <xdr:colOff>1</xdr:colOff>
      <xdr:row>811</xdr:row>
      <xdr:rowOff>20783</xdr:rowOff>
    </xdr:to>
    <xdr:graphicFrame macro="">
      <xdr:nvGraphicFramePr>
        <xdr:cNvPr id="50" name="Diagramm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217713</xdr:colOff>
      <xdr:row>1022</xdr:row>
      <xdr:rowOff>0</xdr:rowOff>
    </xdr:from>
    <xdr:to>
      <xdr:col>18</xdr:col>
      <xdr:colOff>1143000</xdr:colOff>
      <xdr:row>1035</xdr:row>
      <xdr:rowOff>176893</xdr:rowOff>
    </xdr:to>
    <xdr:graphicFrame macro="">
      <xdr:nvGraphicFramePr>
        <xdr:cNvPr id="51" name="Diagramm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710045</xdr:colOff>
      <xdr:row>1201</xdr:row>
      <xdr:rowOff>155864</xdr:rowOff>
    </xdr:from>
    <xdr:to>
      <xdr:col>18</xdr:col>
      <xdr:colOff>1056410</xdr:colOff>
      <xdr:row>1220</xdr:row>
      <xdr:rowOff>107374</xdr:rowOff>
    </xdr:to>
    <xdr:graphicFrame macro="">
      <xdr:nvGraphicFramePr>
        <xdr:cNvPr id="52" name="Diagramm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0</xdr:colOff>
      <xdr:row>1262</xdr:row>
      <xdr:rowOff>0</xdr:rowOff>
    </xdr:from>
    <xdr:to>
      <xdr:col>19</xdr:col>
      <xdr:colOff>1</xdr:colOff>
      <xdr:row>1280</xdr:row>
      <xdr:rowOff>142010</xdr:rowOff>
    </xdr:to>
    <xdr:graphicFrame macro="">
      <xdr:nvGraphicFramePr>
        <xdr:cNvPr id="53" name="Diagramm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81642</xdr:colOff>
      <xdr:row>592</xdr:row>
      <xdr:rowOff>176894</xdr:rowOff>
    </xdr:from>
    <xdr:to>
      <xdr:col>18</xdr:col>
      <xdr:colOff>1156607</xdr:colOff>
      <xdr:row>605</xdr:row>
      <xdr:rowOff>176894</xdr:rowOff>
    </xdr:to>
    <xdr:graphicFrame macro="">
      <xdr:nvGraphicFramePr>
        <xdr:cNvPr id="54" name="Diagramm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26</xdr:col>
      <xdr:colOff>1074963</xdr:colOff>
      <xdr:row>15</xdr:row>
      <xdr:rowOff>36738</xdr:rowOff>
    </xdr:from>
    <xdr:to>
      <xdr:col>30</xdr:col>
      <xdr:colOff>612320</xdr:colOff>
      <xdr:row>32</xdr:row>
      <xdr:rowOff>136070</xdr:rowOff>
    </xdr:to>
    <xdr:graphicFrame macro="">
      <xdr:nvGraphicFramePr>
        <xdr:cNvPr id="55" name="Diagramm 5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27</xdr:col>
      <xdr:colOff>0</xdr:colOff>
      <xdr:row>64</xdr:row>
      <xdr:rowOff>0</xdr:rowOff>
    </xdr:from>
    <xdr:to>
      <xdr:col>30</xdr:col>
      <xdr:colOff>789214</xdr:colOff>
      <xdr:row>81</xdr:row>
      <xdr:rowOff>180975</xdr:rowOff>
    </xdr:to>
    <xdr:graphicFrame macro="">
      <xdr:nvGraphicFramePr>
        <xdr:cNvPr id="56" name="Diagramm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27</xdr:col>
      <xdr:colOff>0</xdr:colOff>
      <xdr:row>116</xdr:row>
      <xdr:rowOff>0</xdr:rowOff>
    </xdr:from>
    <xdr:to>
      <xdr:col>30</xdr:col>
      <xdr:colOff>789214</xdr:colOff>
      <xdr:row>133</xdr:row>
      <xdr:rowOff>180975</xdr:rowOff>
    </xdr:to>
    <xdr:graphicFrame macro="">
      <xdr:nvGraphicFramePr>
        <xdr:cNvPr id="57" name="Diagramm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27</xdr:col>
      <xdr:colOff>0</xdr:colOff>
      <xdr:row>167</xdr:row>
      <xdr:rowOff>0</xdr:rowOff>
    </xdr:from>
    <xdr:to>
      <xdr:col>30</xdr:col>
      <xdr:colOff>789214</xdr:colOff>
      <xdr:row>184</xdr:row>
      <xdr:rowOff>180975</xdr:rowOff>
    </xdr:to>
    <xdr:graphicFrame macro="">
      <xdr:nvGraphicFramePr>
        <xdr:cNvPr id="58" name="Diagramm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27</xdr:col>
      <xdr:colOff>0</xdr:colOff>
      <xdr:row>217</xdr:row>
      <xdr:rowOff>0</xdr:rowOff>
    </xdr:from>
    <xdr:to>
      <xdr:col>30</xdr:col>
      <xdr:colOff>789214</xdr:colOff>
      <xdr:row>234</xdr:row>
      <xdr:rowOff>167368</xdr:rowOff>
    </xdr:to>
    <xdr:graphicFrame macro="">
      <xdr:nvGraphicFramePr>
        <xdr:cNvPr id="59" name="Diagramm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27</xdr:col>
      <xdr:colOff>0</xdr:colOff>
      <xdr:row>281</xdr:row>
      <xdr:rowOff>0</xdr:rowOff>
    </xdr:from>
    <xdr:to>
      <xdr:col>30</xdr:col>
      <xdr:colOff>789214</xdr:colOff>
      <xdr:row>298</xdr:row>
      <xdr:rowOff>167367</xdr:rowOff>
    </xdr:to>
    <xdr:graphicFrame macro="">
      <xdr:nvGraphicFramePr>
        <xdr:cNvPr id="60" name="Diagramm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27</xdr:col>
      <xdr:colOff>0</xdr:colOff>
      <xdr:row>345</xdr:row>
      <xdr:rowOff>0</xdr:rowOff>
    </xdr:from>
    <xdr:to>
      <xdr:col>30</xdr:col>
      <xdr:colOff>789214</xdr:colOff>
      <xdr:row>362</xdr:row>
      <xdr:rowOff>167368</xdr:rowOff>
    </xdr:to>
    <xdr:graphicFrame macro="">
      <xdr:nvGraphicFramePr>
        <xdr:cNvPr id="61" name="Diagramm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27</xdr:col>
      <xdr:colOff>0</xdr:colOff>
      <xdr:row>395</xdr:row>
      <xdr:rowOff>0</xdr:rowOff>
    </xdr:from>
    <xdr:to>
      <xdr:col>30</xdr:col>
      <xdr:colOff>789214</xdr:colOff>
      <xdr:row>412</xdr:row>
      <xdr:rowOff>167368</xdr:rowOff>
    </xdr:to>
    <xdr:graphicFrame macro="">
      <xdr:nvGraphicFramePr>
        <xdr:cNvPr id="62" name="Diagramm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27</xdr:col>
      <xdr:colOff>0</xdr:colOff>
      <xdr:row>445</xdr:row>
      <xdr:rowOff>0</xdr:rowOff>
    </xdr:from>
    <xdr:to>
      <xdr:col>30</xdr:col>
      <xdr:colOff>789214</xdr:colOff>
      <xdr:row>462</xdr:row>
      <xdr:rowOff>167368</xdr:rowOff>
    </xdr:to>
    <xdr:graphicFrame macro="">
      <xdr:nvGraphicFramePr>
        <xdr:cNvPr id="63" name="Diagramm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27</xdr:col>
      <xdr:colOff>0</xdr:colOff>
      <xdr:row>509</xdr:row>
      <xdr:rowOff>0</xdr:rowOff>
    </xdr:from>
    <xdr:to>
      <xdr:col>30</xdr:col>
      <xdr:colOff>789214</xdr:colOff>
      <xdr:row>526</xdr:row>
      <xdr:rowOff>167368</xdr:rowOff>
    </xdr:to>
    <xdr:graphicFrame macro="">
      <xdr:nvGraphicFramePr>
        <xdr:cNvPr id="64" name="Diagramm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27</xdr:col>
      <xdr:colOff>0</xdr:colOff>
      <xdr:row>574</xdr:row>
      <xdr:rowOff>0</xdr:rowOff>
    </xdr:from>
    <xdr:to>
      <xdr:col>30</xdr:col>
      <xdr:colOff>789214</xdr:colOff>
      <xdr:row>591</xdr:row>
      <xdr:rowOff>167368</xdr:rowOff>
    </xdr:to>
    <xdr:graphicFrame macro="">
      <xdr:nvGraphicFramePr>
        <xdr:cNvPr id="65" name="Diagramm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27</xdr:col>
      <xdr:colOff>0</xdr:colOff>
      <xdr:row>640</xdr:row>
      <xdr:rowOff>0</xdr:rowOff>
    </xdr:from>
    <xdr:to>
      <xdr:col>30</xdr:col>
      <xdr:colOff>789214</xdr:colOff>
      <xdr:row>657</xdr:row>
      <xdr:rowOff>180975</xdr:rowOff>
    </xdr:to>
    <xdr:graphicFrame macro="">
      <xdr:nvGraphicFramePr>
        <xdr:cNvPr id="66" name="Diagramm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27</xdr:col>
      <xdr:colOff>0</xdr:colOff>
      <xdr:row>704</xdr:row>
      <xdr:rowOff>0</xdr:rowOff>
    </xdr:from>
    <xdr:to>
      <xdr:col>30</xdr:col>
      <xdr:colOff>789214</xdr:colOff>
      <xdr:row>721</xdr:row>
      <xdr:rowOff>180975</xdr:rowOff>
    </xdr:to>
    <xdr:graphicFrame macro="">
      <xdr:nvGraphicFramePr>
        <xdr:cNvPr id="67" name="Diagramm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27</xdr:col>
      <xdr:colOff>0</xdr:colOff>
      <xdr:row>768</xdr:row>
      <xdr:rowOff>0</xdr:rowOff>
    </xdr:from>
    <xdr:to>
      <xdr:col>30</xdr:col>
      <xdr:colOff>789214</xdr:colOff>
      <xdr:row>785</xdr:row>
      <xdr:rowOff>167368</xdr:rowOff>
    </xdr:to>
    <xdr:graphicFrame macro="">
      <xdr:nvGraphicFramePr>
        <xdr:cNvPr id="68" name="Diagramm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27</xdr:col>
      <xdr:colOff>0</xdr:colOff>
      <xdr:row>832</xdr:row>
      <xdr:rowOff>0</xdr:rowOff>
    </xdr:from>
    <xdr:to>
      <xdr:col>30</xdr:col>
      <xdr:colOff>789214</xdr:colOff>
      <xdr:row>849</xdr:row>
      <xdr:rowOff>167368</xdr:rowOff>
    </xdr:to>
    <xdr:graphicFrame macro="">
      <xdr:nvGraphicFramePr>
        <xdr:cNvPr id="69" name="Diagramm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27</xdr:col>
      <xdr:colOff>0</xdr:colOff>
      <xdr:row>882</xdr:row>
      <xdr:rowOff>0</xdr:rowOff>
    </xdr:from>
    <xdr:to>
      <xdr:col>30</xdr:col>
      <xdr:colOff>789214</xdr:colOff>
      <xdr:row>899</xdr:row>
      <xdr:rowOff>140154</xdr:rowOff>
    </xdr:to>
    <xdr:graphicFrame macro="">
      <xdr:nvGraphicFramePr>
        <xdr:cNvPr id="70" name="Diagramm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27</xdr:col>
      <xdr:colOff>0</xdr:colOff>
      <xdr:row>932</xdr:row>
      <xdr:rowOff>0</xdr:rowOff>
    </xdr:from>
    <xdr:to>
      <xdr:col>30</xdr:col>
      <xdr:colOff>789214</xdr:colOff>
      <xdr:row>949</xdr:row>
      <xdr:rowOff>167368</xdr:rowOff>
    </xdr:to>
    <xdr:graphicFrame macro="">
      <xdr:nvGraphicFramePr>
        <xdr:cNvPr id="71" name="Diagramm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27</xdr:col>
      <xdr:colOff>0</xdr:colOff>
      <xdr:row>998</xdr:row>
      <xdr:rowOff>0</xdr:rowOff>
    </xdr:from>
    <xdr:to>
      <xdr:col>30</xdr:col>
      <xdr:colOff>789214</xdr:colOff>
      <xdr:row>1015</xdr:row>
      <xdr:rowOff>140154</xdr:rowOff>
    </xdr:to>
    <xdr:graphicFrame macro="">
      <xdr:nvGraphicFramePr>
        <xdr:cNvPr id="72" name="Diagramm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27</xdr:col>
      <xdr:colOff>0</xdr:colOff>
      <xdr:row>1062</xdr:row>
      <xdr:rowOff>0</xdr:rowOff>
    </xdr:from>
    <xdr:to>
      <xdr:col>30</xdr:col>
      <xdr:colOff>789214</xdr:colOff>
      <xdr:row>1079</xdr:row>
      <xdr:rowOff>167368</xdr:rowOff>
    </xdr:to>
    <xdr:graphicFrame macro="">
      <xdr:nvGraphicFramePr>
        <xdr:cNvPr id="73" name="Diagramm 7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27</xdr:col>
      <xdr:colOff>0</xdr:colOff>
      <xdr:row>1126</xdr:row>
      <xdr:rowOff>0</xdr:rowOff>
    </xdr:from>
    <xdr:to>
      <xdr:col>30</xdr:col>
      <xdr:colOff>789214</xdr:colOff>
      <xdr:row>1143</xdr:row>
      <xdr:rowOff>167368</xdr:rowOff>
    </xdr:to>
    <xdr:graphicFrame macro="">
      <xdr:nvGraphicFramePr>
        <xdr:cNvPr id="74" name="Diagramm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27</xdr:col>
      <xdr:colOff>0</xdr:colOff>
      <xdr:row>1176</xdr:row>
      <xdr:rowOff>0</xdr:rowOff>
    </xdr:from>
    <xdr:to>
      <xdr:col>30</xdr:col>
      <xdr:colOff>789214</xdr:colOff>
      <xdr:row>1193</xdr:row>
      <xdr:rowOff>167368</xdr:rowOff>
    </xdr:to>
    <xdr:graphicFrame macro="">
      <xdr:nvGraphicFramePr>
        <xdr:cNvPr id="75" name="Diagramm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27</xdr:col>
      <xdr:colOff>0</xdr:colOff>
      <xdr:row>1239</xdr:row>
      <xdr:rowOff>0</xdr:rowOff>
    </xdr:from>
    <xdr:to>
      <xdr:col>30</xdr:col>
      <xdr:colOff>789214</xdr:colOff>
      <xdr:row>1256</xdr:row>
      <xdr:rowOff>167368</xdr:rowOff>
    </xdr:to>
    <xdr:graphicFrame macro="">
      <xdr:nvGraphicFramePr>
        <xdr:cNvPr id="76" name="Diagramm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27</xdr:col>
      <xdr:colOff>0</xdr:colOff>
      <xdr:row>1303</xdr:row>
      <xdr:rowOff>0</xdr:rowOff>
    </xdr:from>
    <xdr:to>
      <xdr:col>30</xdr:col>
      <xdr:colOff>789214</xdr:colOff>
      <xdr:row>1320</xdr:row>
      <xdr:rowOff>167368</xdr:rowOff>
    </xdr:to>
    <xdr:graphicFrame macro="">
      <xdr:nvGraphicFramePr>
        <xdr:cNvPr id="77" name="Diagramm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27</xdr:col>
      <xdr:colOff>0</xdr:colOff>
      <xdr:row>1354</xdr:row>
      <xdr:rowOff>0</xdr:rowOff>
    </xdr:from>
    <xdr:to>
      <xdr:col>30</xdr:col>
      <xdr:colOff>789214</xdr:colOff>
      <xdr:row>1371</xdr:row>
      <xdr:rowOff>167368</xdr:rowOff>
    </xdr:to>
    <xdr:graphicFrame macro="">
      <xdr:nvGraphicFramePr>
        <xdr:cNvPr id="78" name="Diagramm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27</xdr:col>
      <xdr:colOff>0</xdr:colOff>
      <xdr:row>1405</xdr:row>
      <xdr:rowOff>0</xdr:rowOff>
    </xdr:from>
    <xdr:to>
      <xdr:col>30</xdr:col>
      <xdr:colOff>789214</xdr:colOff>
      <xdr:row>1422</xdr:row>
      <xdr:rowOff>167368</xdr:rowOff>
    </xdr:to>
    <xdr:graphicFrame macro="">
      <xdr:nvGraphicFramePr>
        <xdr:cNvPr id="79" name="Diagramm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16</xdr:col>
      <xdr:colOff>217714</xdr:colOff>
      <xdr:row>1475</xdr:row>
      <xdr:rowOff>13608</xdr:rowOff>
    </xdr:from>
    <xdr:to>
      <xdr:col>19</xdr:col>
      <xdr:colOff>1020535</xdr:colOff>
      <xdr:row>1493</xdr:row>
      <xdr:rowOff>4083</xdr:rowOff>
    </xdr:to>
    <xdr:graphicFrame macro="">
      <xdr:nvGraphicFramePr>
        <xdr:cNvPr id="80" name="Diagramm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15</xdr:col>
      <xdr:colOff>1877785</xdr:colOff>
      <xdr:row>1524</xdr:row>
      <xdr:rowOff>40821</xdr:rowOff>
    </xdr:from>
    <xdr:to>
      <xdr:col>19</xdr:col>
      <xdr:colOff>244928</xdr:colOff>
      <xdr:row>1542</xdr:row>
      <xdr:rowOff>31296</xdr:rowOff>
    </xdr:to>
    <xdr:graphicFrame macro="">
      <xdr:nvGraphicFramePr>
        <xdr:cNvPr id="81" name="Diagramm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15</xdr:col>
      <xdr:colOff>476250</xdr:colOff>
      <xdr:row>1574</xdr:row>
      <xdr:rowOff>163286</xdr:rowOff>
    </xdr:from>
    <xdr:to>
      <xdr:col>18</xdr:col>
      <xdr:colOff>81643</xdr:colOff>
      <xdr:row>1592</xdr:row>
      <xdr:rowOff>153761</xdr:rowOff>
    </xdr:to>
    <xdr:graphicFrame macro="">
      <xdr:nvGraphicFramePr>
        <xdr:cNvPr id="82" name="Diagramm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15</xdr:col>
      <xdr:colOff>1279071</xdr:colOff>
      <xdr:row>1626</xdr:row>
      <xdr:rowOff>136073</xdr:rowOff>
    </xdr:from>
    <xdr:to>
      <xdr:col>18</xdr:col>
      <xdr:colOff>884464</xdr:colOff>
      <xdr:row>1644</xdr:row>
      <xdr:rowOff>126547</xdr:rowOff>
    </xdr:to>
    <xdr:graphicFrame macro="">
      <xdr:nvGraphicFramePr>
        <xdr:cNvPr id="83" name="Diagramm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27</xdr:col>
      <xdr:colOff>68036</xdr:colOff>
      <xdr:row>1662</xdr:row>
      <xdr:rowOff>54428</xdr:rowOff>
    </xdr:from>
    <xdr:to>
      <xdr:col>30</xdr:col>
      <xdr:colOff>857250</xdr:colOff>
      <xdr:row>1680</xdr:row>
      <xdr:rowOff>31296</xdr:rowOff>
    </xdr:to>
    <xdr:graphicFrame macro="">
      <xdr:nvGraphicFramePr>
        <xdr:cNvPr id="84" name="Diagramm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27</xdr:col>
      <xdr:colOff>0</xdr:colOff>
      <xdr:row>1681</xdr:row>
      <xdr:rowOff>0</xdr:rowOff>
    </xdr:from>
    <xdr:to>
      <xdr:col>30</xdr:col>
      <xdr:colOff>789214</xdr:colOff>
      <xdr:row>1698</xdr:row>
      <xdr:rowOff>180975</xdr:rowOff>
    </xdr:to>
    <xdr:graphicFrame macro="">
      <xdr:nvGraphicFramePr>
        <xdr:cNvPr id="85" name="Diagramm 8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15</xdr:col>
      <xdr:colOff>789214</xdr:colOff>
      <xdr:row>1891</xdr:row>
      <xdr:rowOff>136072</xdr:rowOff>
    </xdr:from>
    <xdr:to>
      <xdr:col>18</xdr:col>
      <xdr:colOff>394607</xdr:colOff>
      <xdr:row>1909</xdr:row>
      <xdr:rowOff>126547</xdr:rowOff>
    </xdr:to>
    <xdr:graphicFrame macro="">
      <xdr:nvGraphicFramePr>
        <xdr:cNvPr id="86" name="Diagramm 8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15</xdr:col>
      <xdr:colOff>966106</xdr:colOff>
      <xdr:row>1942</xdr:row>
      <xdr:rowOff>136072</xdr:rowOff>
    </xdr:from>
    <xdr:to>
      <xdr:col>18</xdr:col>
      <xdr:colOff>571499</xdr:colOff>
      <xdr:row>1960</xdr:row>
      <xdr:rowOff>126547</xdr:rowOff>
    </xdr:to>
    <xdr:graphicFrame macro="">
      <xdr:nvGraphicFramePr>
        <xdr:cNvPr id="87" name="Diagramm 8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15</xdr:col>
      <xdr:colOff>1483178</xdr:colOff>
      <xdr:row>1995</xdr:row>
      <xdr:rowOff>163286</xdr:rowOff>
    </xdr:from>
    <xdr:to>
      <xdr:col>18</xdr:col>
      <xdr:colOff>1088571</xdr:colOff>
      <xdr:row>2013</xdr:row>
      <xdr:rowOff>153762</xdr:rowOff>
    </xdr:to>
    <xdr:graphicFrame macro="">
      <xdr:nvGraphicFramePr>
        <xdr:cNvPr id="90" name="Diagramm 8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15</xdr:col>
      <xdr:colOff>326571</xdr:colOff>
      <xdr:row>2047</xdr:row>
      <xdr:rowOff>95250</xdr:rowOff>
    </xdr:from>
    <xdr:to>
      <xdr:col>18</xdr:col>
      <xdr:colOff>340178</xdr:colOff>
      <xdr:row>2065</xdr:row>
      <xdr:rowOff>85726</xdr:rowOff>
    </xdr:to>
    <xdr:graphicFrame macro="">
      <xdr:nvGraphicFramePr>
        <xdr:cNvPr id="92" name="Diagramm 9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15</xdr:col>
      <xdr:colOff>149677</xdr:colOff>
      <xdr:row>2099</xdr:row>
      <xdr:rowOff>122464</xdr:rowOff>
    </xdr:from>
    <xdr:to>
      <xdr:col>19</xdr:col>
      <xdr:colOff>353785</xdr:colOff>
      <xdr:row>2117</xdr:row>
      <xdr:rowOff>112940</xdr:rowOff>
    </xdr:to>
    <xdr:graphicFrame macro="">
      <xdr:nvGraphicFramePr>
        <xdr:cNvPr id="93" name="Diagramm 9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15</xdr:col>
      <xdr:colOff>244928</xdr:colOff>
      <xdr:row>2159</xdr:row>
      <xdr:rowOff>54429</xdr:rowOff>
    </xdr:from>
    <xdr:to>
      <xdr:col>18</xdr:col>
      <xdr:colOff>884464</xdr:colOff>
      <xdr:row>2177</xdr:row>
      <xdr:rowOff>44905</xdr:rowOff>
    </xdr:to>
    <xdr:graphicFrame macro="">
      <xdr:nvGraphicFramePr>
        <xdr:cNvPr id="94" name="Diagramm 9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15</xdr:col>
      <xdr:colOff>503464</xdr:colOff>
      <xdr:row>2205</xdr:row>
      <xdr:rowOff>95249</xdr:rowOff>
    </xdr:from>
    <xdr:to>
      <xdr:col>18</xdr:col>
      <xdr:colOff>108857</xdr:colOff>
      <xdr:row>2223</xdr:row>
      <xdr:rowOff>85726</xdr:rowOff>
    </xdr:to>
    <xdr:graphicFrame macro="">
      <xdr:nvGraphicFramePr>
        <xdr:cNvPr id="95" name="Diagramm 9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15</xdr:col>
      <xdr:colOff>421820</xdr:colOff>
      <xdr:row>2257</xdr:row>
      <xdr:rowOff>149679</xdr:rowOff>
    </xdr:from>
    <xdr:to>
      <xdr:col>18</xdr:col>
      <xdr:colOff>27213</xdr:colOff>
      <xdr:row>2275</xdr:row>
      <xdr:rowOff>140155</xdr:rowOff>
    </xdr:to>
    <xdr:graphicFrame macro="">
      <xdr:nvGraphicFramePr>
        <xdr:cNvPr id="96" name="Diagramm 9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15</xdr:col>
      <xdr:colOff>176892</xdr:colOff>
      <xdr:row>2310</xdr:row>
      <xdr:rowOff>40821</xdr:rowOff>
    </xdr:from>
    <xdr:to>
      <xdr:col>18</xdr:col>
      <xdr:colOff>898071</xdr:colOff>
      <xdr:row>2324</xdr:row>
      <xdr:rowOff>0</xdr:rowOff>
    </xdr:to>
    <xdr:graphicFrame macro="">
      <xdr:nvGraphicFramePr>
        <xdr:cNvPr id="97" name="Diagramm 9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15</xdr:col>
      <xdr:colOff>278945</xdr:colOff>
      <xdr:row>13</xdr:row>
      <xdr:rowOff>77560</xdr:rowOff>
    </xdr:from>
    <xdr:to>
      <xdr:col>18</xdr:col>
      <xdr:colOff>278944</xdr:colOff>
      <xdr:row>27</xdr:row>
      <xdr:rowOff>85724</xdr:rowOff>
    </xdr:to>
    <xdr:graphicFrame macro="">
      <xdr:nvGraphicFramePr>
        <xdr:cNvPr id="88" name="Diagramm 8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15</xdr:col>
      <xdr:colOff>217714</xdr:colOff>
      <xdr:row>65</xdr:row>
      <xdr:rowOff>27215</xdr:rowOff>
    </xdr:from>
    <xdr:to>
      <xdr:col>19</xdr:col>
      <xdr:colOff>367392</xdr:colOff>
      <xdr:row>79</xdr:row>
      <xdr:rowOff>103415</xdr:rowOff>
    </xdr:to>
    <xdr:graphicFrame macro="">
      <xdr:nvGraphicFramePr>
        <xdr:cNvPr id="98" name="Diagramm 9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15</xdr:col>
      <xdr:colOff>122464</xdr:colOff>
      <xdr:row>117</xdr:row>
      <xdr:rowOff>163286</xdr:rowOff>
    </xdr:from>
    <xdr:to>
      <xdr:col>19</xdr:col>
      <xdr:colOff>544286</xdr:colOff>
      <xdr:row>132</xdr:row>
      <xdr:rowOff>48986</xdr:rowOff>
    </xdr:to>
    <xdr:graphicFrame macro="">
      <xdr:nvGraphicFramePr>
        <xdr:cNvPr id="99" name="Diagramm 9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15</xdr:col>
      <xdr:colOff>81642</xdr:colOff>
      <xdr:row>168</xdr:row>
      <xdr:rowOff>95250</xdr:rowOff>
    </xdr:from>
    <xdr:to>
      <xdr:col>19</xdr:col>
      <xdr:colOff>816428</xdr:colOff>
      <xdr:row>182</xdr:row>
      <xdr:rowOff>171450</xdr:rowOff>
    </xdr:to>
    <xdr:graphicFrame macro="">
      <xdr:nvGraphicFramePr>
        <xdr:cNvPr id="100" name="Diagramm 9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15</xdr:col>
      <xdr:colOff>190500</xdr:colOff>
      <xdr:row>219</xdr:row>
      <xdr:rowOff>54429</xdr:rowOff>
    </xdr:from>
    <xdr:to>
      <xdr:col>18</xdr:col>
      <xdr:colOff>517071</xdr:colOff>
      <xdr:row>233</xdr:row>
      <xdr:rowOff>130629</xdr:rowOff>
    </xdr:to>
    <xdr:graphicFrame macro="">
      <xdr:nvGraphicFramePr>
        <xdr:cNvPr id="101" name="Diagramm 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15</xdr:col>
      <xdr:colOff>54428</xdr:colOff>
      <xdr:row>284</xdr:row>
      <xdr:rowOff>40821</xdr:rowOff>
    </xdr:from>
    <xdr:to>
      <xdr:col>18</xdr:col>
      <xdr:colOff>544285</xdr:colOff>
      <xdr:row>298</xdr:row>
      <xdr:rowOff>117021</xdr:rowOff>
    </xdr:to>
    <xdr:graphicFrame macro="">
      <xdr:nvGraphicFramePr>
        <xdr:cNvPr id="102" name="Diagramm 10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15</xdr:col>
      <xdr:colOff>122464</xdr:colOff>
      <xdr:row>351</xdr:row>
      <xdr:rowOff>108857</xdr:rowOff>
    </xdr:from>
    <xdr:to>
      <xdr:col>18</xdr:col>
      <xdr:colOff>870858</xdr:colOff>
      <xdr:row>365</xdr:row>
      <xdr:rowOff>185057</xdr:rowOff>
    </xdr:to>
    <xdr:graphicFrame macro="">
      <xdr:nvGraphicFramePr>
        <xdr:cNvPr id="103" name="Diagramm 10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13</xdr:col>
      <xdr:colOff>0</xdr:colOff>
      <xdr:row>396</xdr:row>
      <xdr:rowOff>0</xdr:rowOff>
    </xdr:from>
    <xdr:to>
      <xdr:col>24</xdr:col>
      <xdr:colOff>272143</xdr:colOff>
      <xdr:row>410</xdr:row>
      <xdr:rowOff>76200</xdr:rowOff>
    </xdr:to>
    <xdr:graphicFrame macro="">
      <xdr:nvGraphicFramePr>
        <xdr:cNvPr id="104" name="Diagramm 10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14</xdr:col>
      <xdr:colOff>0</xdr:colOff>
      <xdr:row>446</xdr:row>
      <xdr:rowOff>0</xdr:rowOff>
    </xdr:from>
    <xdr:to>
      <xdr:col>25</xdr:col>
      <xdr:colOff>149678</xdr:colOff>
      <xdr:row>460</xdr:row>
      <xdr:rowOff>76200</xdr:rowOff>
    </xdr:to>
    <xdr:graphicFrame macro="">
      <xdr:nvGraphicFramePr>
        <xdr:cNvPr id="105" name="Diagramm 10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15</xdr:col>
      <xdr:colOff>54428</xdr:colOff>
      <xdr:row>577</xdr:row>
      <xdr:rowOff>68036</xdr:rowOff>
    </xdr:from>
    <xdr:to>
      <xdr:col>18</xdr:col>
      <xdr:colOff>1170214</xdr:colOff>
      <xdr:row>591</xdr:row>
      <xdr:rowOff>144236</xdr:rowOff>
    </xdr:to>
    <xdr:graphicFrame macro="">
      <xdr:nvGraphicFramePr>
        <xdr:cNvPr id="107" name="Diagramm 10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15</xdr:col>
      <xdr:colOff>149678</xdr:colOff>
      <xdr:row>642</xdr:row>
      <xdr:rowOff>0</xdr:rowOff>
    </xdr:from>
    <xdr:to>
      <xdr:col>18</xdr:col>
      <xdr:colOff>1115785</xdr:colOff>
      <xdr:row>656</xdr:row>
      <xdr:rowOff>76200</xdr:rowOff>
    </xdr:to>
    <xdr:graphicFrame macro="">
      <xdr:nvGraphicFramePr>
        <xdr:cNvPr id="108" name="Diagramm 10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13</xdr:col>
      <xdr:colOff>0</xdr:colOff>
      <xdr:row>703</xdr:row>
      <xdr:rowOff>0</xdr:rowOff>
    </xdr:from>
    <xdr:to>
      <xdr:col>24</xdr:col>
      <xdr:colOff>272143</xdr:colOff>
      <xdr:row>717</xdr:row>
      <xdr:rowOff>62593</xdr:rowOff>
    </xdr:to>
    <xdr:graphicFrame macro="">
      <xdr:nvGraphicFramePr>
        <xdr:cNvPr id="109" name="Diagramm 10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15</xdr:col>
      <xdr:colOff>95250</xdr:colOff>
      <xdr:row>834</xdr:row>
      <xdr:rowOff>176893</xdr:rowOff>
    </xdr:from>
    <xdr:to>
      <xdr:col>18</xdr:col>
      <xdr:colOff>1061357</xdr:colOff>
      <xdr:row>849</xdr:row>
      <xdr:rowOff>62593</xdr:rowOff>
    </xdr:to>
    <xdr:graphicFrame macro="">
      <xdr:nvGraphicFramePr>
        <xdr:cNvPr id="111" name="Diagramm 1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15</xdr:col>
      <xdr:colOff>231321</xdr:colOff>
      <xdr:row>884</xdr:row>
      <xdr:rowOff>40821</xdr:rowOff>
    </xdr:from>
    <xdr:to>
      <xdr:col>18</xdr:col>
      <xdr:colOff>1088571</xdr:colOff>
      <xdr:row>898</xdr:row>
      <xdr:rowOff>89807</xdr:rowOff>
    </xdr:to>
    <xdr:graphicFrame macro="">
      <xdr:nvGraphicFramePr>
        <xdr:cNvPr id="112" name="Diagramm 1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15</xdr:col>
      <xdr:colOff>326571</xdr:colOff>
      <xdr:row>934</xdr:row>
      <xdr:rowOff>40822</xdr:rowOff>
    </xdr:from>
    <xdr:to>
      <xdr:col>18</xdr:col>
      <xdr:colOff>680357</xdr:colOff>
      <xdr:row>948</xdr:row>
      <xdr:rowOff>117022</xdr:rowOff>
    </xdr:to>
    <xdr:graphicFrame macro="">
      <xdr:nvGraphicFramePr>
        <xdr:cNvPr id="113" name="Diagramm 1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15</xdr:col>
      <xdr:colOff>136070</xdr:colOff>
      <xdr:row>1000</xdr:row>
      <xdr:rowOff>95250</xdr:rowOff>
    </xdr:from>
    <xdr:to>
      <xdr:col>18</xdr:col>
      <xdr:colOff>1197427</xdr:colOff>
      <xdr:row>1014</xdr:row>
      <xdr:rowOff>144236</xdr:rowOff>
    </xdr:to>
    <xdr:graphicFrame macro="">
      <xdr:nvGraphicFramePr>
        <xdr:cNvPr id="114" name="Diagramm 1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15</xdr:col>
      <xdr:colOff>54429</xdr:colOff>
      <xdr:row>1065</xdr:row>
      <xdr:rowOff>40822</xdr:rowOff>
    </xdr:from>
    <xdr:to>
      <xdr:col>18</xdr:col>
      <xdr:colOff>1006928</xdr:colOff>
      <xdr:row>1079</xdr:row>
      <xdr:rowOff>117022</xdr:rowOff>
    </xdr:to>
    <xdr:graphicFrame macro="">
      <xdr:nvGraphicFramePr>
        <xdr:cNvPr id="115" name="Diagramm 1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15</xdr:col>
      <xdr:colOff>40821</xdr:colOff>
      <xdr:row>1128</xdr:row>
      <xdr:rowOff>54429</xdr:rowOff>
    </xdr:from>
    <xdr:to>
      <xdr:col>18</xdr:col>
      <xdr:colOff>1074965</xdr:colOff>
      <xdr:row>1142</xdr:row>
      <xdr:rowOff>130629</xdr:rowOff>
    </xdr:to>
    <xdr:graphicFrame macro="">
      <xdr:nvGraphicFramePr>
        <xdr:cNvPr id="116" name="Diagramm 1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xdr:from>
      <xdr:col>15</xdr:col>
      <xdr:colOff>122465</xdr:colOff>
      <xdr:row>1305</xdr:row>
      <xdr:rowOff>54428</xdr:rowOff>
    </xdr:from>
    <xdr:to>
      <xdr:col>18</xdr:col>
      <xdr:colOff>993321</xdr:colOff>
      <xdr:row>1319</xdr:row>
      <xdr:rowOff>130628</xdr:rowOff>
    </xdr:to>
    <xdr:graphicFrame macro="">
      <xdr:nvGraphicFramePr>
        <xdr:cNvPr id="119" name="Diagramm 1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xdr:from>
      <xdr:col>15</xdr:col>
      <xdr:colOff>108857</xdr:colOff>
      <xdr:row>1356</xdr:row>
      <xdr:rowOff>27214</xdr:rowOff>
    </xdr:from>
    <xdr:to>
      <xdr:col>18</xdr:col>
      <xdr:colOff>843642</xdr:colOff>
      <xdr:row>1370</xdr:row>
      <xdr:rowOff>103414</xdr:rowOff>
    </xdr:to>
    <xdr:graphicFrame macro="">
      <xdr:nvGraphicFramePr>
        <xdr:cNvPr id="120" name="Diagramm 1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twoCellAnchor>
  <xdr:twoCellAnchor>
    <xdr:from>
      <xdr:col>15</xdr:col>
      <xdr:colOff>176892</xdr:colOff>
      <xdr:row>1407</xdr:row>
      <xdr:rowOff>54429</xdr:rowOff>
    </xdr:from>
    <xdr:to>
      <xdr:col>18</xdr:col>
      <xdr:colOff>1115785</xdr:colOff>
      <xdr:row>1421</xdr:row>
      <xdr:rowOff>130629</xdr:rowOff>
    </xdr:to>
    <xdr:graphicFrame macro="">
      <xdr:nvGraphicFramePr>
        <xdr:cNvPr id="121" name="Diagramm 1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twoCellAnchor>
  <xdr:twoCellAnchor>
    <xdr:from>
      <xdr:col>15</xdr:col>
      <xdr:colOff>204107</xdr:colOff>
      <xdr:row>1458</xdr:row>
      <xdr:rowOff>40821</xdr:rowOff>
    </xdr:from>
    <xdr:to>
      <xdr:col>19</xdr:col>
      <xdr:colOff>421821</xdr:colOff>
      <xdr:row>1472</xdr:row>
      <xdr:rowOff>117021</xdr:rowOff>
    </xdr:to>
    <xdr:graphicFrame macro="">
      <xdr:nvGraphicFramePr>
        <xdr:cNvPr id="122" name="Diagramm 1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twoCellAnchor>
  <xdr:twoCellAnchor>
    <xdr:from>
      <xdr:col>15</xdr:col>
      <xdr:colOff>231321</xdr:colOff>
      <xdr:row>1508</xdr:row>
      <xdr:rowOff>108857</xdr:rowOff>
    </xdr:from>
    <xdr:to>
      <xdr:col>18</xdr:col>
      <xdr:colOff>680357</xdr:colOff>
      <xdr:row>1522</xdr:row>
      <xdr:rowOff>185057</xdr:rowOff>
    </xdr:to>
    <xdr:graphicFrame macro="">
      <xdr:nvGraphicFramePr>
        <xdr:cNvPr id="123" name="Diagramm 1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twoCellAnchor>
  <xdr:twoCellAnchor>
    <xdr:from>
      <xdr:col>15</xdr:col>
      <xdr:colOff>95251</xdr:colOff>
      <xdr:row>1558</xdr:row>
      <xdr:rowOff>95250</xdr:rowOff>
    </xdr:from>
    <xdr:to>
      <xdr:col>18</xdr:col>
      <xdr:colOff>408215</xdr:colOff>
      <xdr:row>1572</xdr:row>
      <xdr:rowOff>171450</xdr:rowOff>
    </xdr:to>
    <xdr:graphicFrame macro="">
      <xdr:nvGraphicFramePr>
        <xdr:cNvPr id="124" name="Diagramm 1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twoCellAnchor>
  <xdr:twoCellAnchor>
    <xdr:from>
      <xdr:col>15</xdr:col>
      <xdr:colOff>95250</xdr:colOff>
      <xdr:row>1611</xdr:row>
      <xdr:rowOff>81643</xdr:rowOff>
    </xdr:from>
    <xdr:to>
      <xdr:col>19</xdr:col>
      <xdr:colOff>830035</xdr:colOff>
      <xdr:row>1625</xdr:row>
      <xdr:rowOff>157843</xdr:rowOff>
    </xdr:to>
    <xdr:graphicFrame macro="">
      <xdr:nvGraphicFramePr>
        <xdr:cNvPr id="125" name="Diagramm 1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twoCellAnchor>
  <xdr:twoCellAnchor>
    <xdr:from>
      <xdr:col>15</xdr:col>
      <xdr:colOff>381000</xdr:colOff>
      <xdr:row>1664</xdr:row>
      <xdr:rowOff>68037</xdr:rowOff>
    </xdr:from>
    <xdr:to>
      <xdr:col>19</xdr:col>
      <xdr:colOff>802821</xdr:colOff>
      <xdr:row>1678</xdr:row>
      <xdr:rowOff>144237</xdr:rowOff>
    </xdr:to>
    <xdr:graphicFrame macro="">
      <xdr:nvGraphicFramePr>
        <xdr:cNvPr id="126" name="Diagramm 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7"/>
        </a:graphicData>
      </a:graphic>
    </xdr:graphicFrame>
    <xdr:clientData/>
  </xdr:twoCellAnchor>
  <xdr:twoCellAnchor>
    <xdr:from>
      <xdr:col>14</xdr:col>
      <xdr:colOff>0</xdr:colOff>
      <xdr:row>1715</xdr:row>
      <xdr:rowOff>0</xdr:rowOff>
    </xdr:from>
    <xdr:to>
      <xdr:col>33</xdr:col>
      <xdr:colOff>149678</xdr:colOff>
      <xdr:row>1728</xdr:row>
      <xdr:rowOff>117021</xdr:rowOff>
    </xdr:to>
    <xdr:graphicFrame macro="">
      <xdr:nvGraphicFramePr>
        <xdr:cNvPr id="127" name="Diagramm 1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8"/>
        </a:graphicData>
      </a:graphic>
    </xdr:graphicFrame>
    <xdr:clientData/>
  </xdr:twoCellAnchor>
  <xdr:twoCellAnchor>
    <xdr:from>
      <xdr:col>14</xdr:col>
      <xdr:colOff>775608</xdr:colOff>
      <xdr:row>1792</xdr:row>
      <xdr:rowOff>122464</xdr:rowOff>
    </xdr:from>
    <xdr:to>
      <xdr:col>18</xdr:col>
      <xdr:colOff>612322</xdr:colOff>
      <xdr:row>1807</xdr:row>
      <xdr:rowOff>8164</xdr:rowOff>
    </xdr:to>
    <xdr:graphicFrame macro="">
      <xdr:nvGraphicFramePr>
        <xdr:cNvPr id="128" name="Diagramm 1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9"/>
        </a:graphicData>
      </a:graphic>
    </xdr:graphicFrame>
    <xdr:clientData/>
  </xdr:twoCellAnchor>
  <xdr:twoCellAnchor>
    <xdr:from>
      <xdr:col>15</xdr:col>
      <xdr:colOff>108856</xdr:colOff>
      <xdr:row>1845</xdr:row>
      <xdr:rowOff>136072</xdr:rowOff>
    </xdr:from>
    <xdr:to>
      <xdr:col>17</xdr:col>
      <xdr:colOff>530677</xdr:colOff>
      <xdr:row>1860</xdr:row>
      <xdr:rowOff>21772</xdr:rowOff>
    </xdr:to>
    <xdr:graphicFrame macro="">
      <xdr:nvGraphicFramePr>
        <xdr:cNvPr id="129" name="Diagramm 1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0"/>
        </a:graphicData>
      </a:graphic>
    </xdr:graphicFrame>
    <xdr:clientData/>
  </xdr:twoCellAnchor>
  <xdr:twoCellAnchor>
    <xdr:from>
      <xdr:col>15</xdr:col>
      <xdr:colOff>204107</xdr:colOff>
      <xdr:row>1875</xdr:row>
      <xdr:rowOff>108857</xdr:rowOff>
    </xdr:from>
    <xdr:to>
      <xdr:col>18</xdr:col>
      <xdr:colOff>925285</xdr:colOff>
      <xdr:row>1889</xdr:row>
      <xdr:rowOff>185057</xdr:rowOff>
    </xdr:to>
    <xdr:graphicFrame macro="">
      <xdr:nvGraphicFramePr>
        <xdr:cNvPr id="130" name="Diagramm 1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1"/>
        </a:graphicData>
      </a:graphic>
    </xdr:graphicFrame>
    <xdr:clientData/>
  </xdr:twoCellAnchor>
  <xdr:twoCellAnchor>
    <xdr:from>
      <xdr:col>15</xdr:col>
      <xdr:colOff>108856</xdr:colOff>
      <xdr:row>1927</xdr:row>
      <xdr:rowOff>68036</xdr:rowOff>
    </xdr:from>
    <xdr:to>
      <xdr:col>19</xdr:col>
      <xdr:colOff>136070</xdr:colOff>
      <xdr:row>1941</xdr:row>
      <xdr:rowOff>144236</xdr:rowOff>
    </xdr:to>
    <xdr:graphicFrame macro="">
      <xdr:nvGraphicFramePr>
        <xdr:cNvPr id="131" name="Diagramm 1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2"/>
        </a:graphicData>
      </a:graphic>
    </xdr:graphicFrame>
    <xdr:clientData/>
  </xdr:twoCellAnchor>
  <xdr:twoCellAnchor>
    <xdr:from>
      <xdr:col>15</xdr:col>
      <xdr:colOff>1360715</xdr:colOff>
      <xdr:row>1979</xdr:row>
      <xdr:rowOff>54429</xdr:rowOff>
    </xdr:from>
    <xdr:to>
      <xdr:col>18</xdr:col>
      <xdr:colOff>1034143</xdr:colOff>
      <xdr:row>1993</xdr:row>
      <xdr:rowOff>130629</xdr:rowOff>
    </xdr:to>
    <xdr:graphicFrame macro="">
      <xdr:nvGraphicFramePr>
        <xdr:cNvPr id="132" name="Diagramm 1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3"/>
        </a:graphicData>
      </a:graphic>
    </xdr:graphicFrame>
    <xdr:clientData/>
  </xdr:twoCellAnchor>
  <xdr:twoCellAnchor>
    <xdr:from>
      <xdr:col>15</xdr:col>
      <xdr:colOff>299356</xdr:colOff>
      <xdr:row>2032</xdr:row>
      <xdr:rowOff>68035</xdr:rowOff>
    </xdr:from>
    <xdr:to>
      <xdr:col>18</xdr:col>
      <xdr:colOff>394606</xdr:colOff>
      <xdr:row>2046</xdr:row>
      <xdr:rowOff>144235</xdr:rowOff>
    </xdr:to>
    <xdr:graphicFrame macro="">
      <xdr:nvGraphicFramePr>
        <xdr:cNvPr id="133" name="Diagramm 1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4"/>
        </a:graphicData>
      </a:graphic>
    </xdr:graphicFrame>
    <xdr:clientData/>
  </xdr:twoCellAnchor>
  <xdr:twoCellAnchor>
    <xdr:from>
      <xdr:col>15</xdr:col>
      <xdr:colOff>95249</xdr:colOff>
      <xdr:row>2084</xdr:row>
      <xdr:rowOff>95249</xdr:rowOff>
    </xdr:from>
    <xdr:to>
      <xdr:col>19</xdr:col>
      <xdr:colOff>367392</xdr:colOff>
      <xdr:row>2098</xdr:row>
      <xdr:rowOff>171448</xdr:rowOff>
    </xdr:to>
    <xdr:graphicFrame macro="">
      <xdr:nvGraphicFramePr>
        <xdr:cNvPr id="134" name="Diagramm 1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5"/>
        </a:graphicData>
      </a:graphic>
    </xdr:graphicFrame>
    <xdr:clientData/>
  </xdr:twoCellAnchor>
  <xdr:twoCellAnchor>
    <xdr:from>
      <xdr:col>15</xdr:col>
      <xdr:colOff>449034</xdr:colOff>
      <xdr:row>2190</xdr:row>
      <xdr:rowOff>40820</xdr:rowOff>
    </xdr:from>
    <xdr:to>
      <xdr:col>18</xdr:col>
      <xdr:colOff>394605</xdr:colOff>
      <xdr:row>2204</xdr:row>
      <xdr:rowOff>117021</xdr:rowOff>
    </xdr:to>
    <xdr:graphicFrame macro="">
      <xdr:nvGraphicFramePr>
        <xdr:cNvPr id="136" name="Diagramm 1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6"/>
        </a:graphicData>
      </a:graphic>
    </xdr:graphicFrame>
    <xdr:clientData/>
  </xdr:twoCellAnchor>
  <xdr:twoCellAnchor>
    <xdr:from>
      <xdr:col>15</xdr:col>
      <xdr:colOff>122464</xdr:colOff>
      <xdr:row>2242</xdr:row>
      <xdr:rowOff>81643</xdr:rowOff>
    </xdr:from>
    <xdr:to>
      <xdr:col>18</xdr:col>
      <xdr:colOff>585108</xdr:colOff>
      <xdr:row>2256</xdr:row>
      <xdr:rowOff>157843</xdr:rowOff>
    </xdr:to>
    <xdr:graphicFrame macro="">
      <xdr:nvGraphicFramePr>
        <xdr:cNvPr id="137" name="Diagramm 1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7"/>
        </a:graphicData>
      </a:graphic>
    </xdr:graphicFrame>
    <xdr:clientData/>
  </xdr:twoCellAnchor>
  <xdr:twoCellAnchor>
    <xdr:from>
      <xdr:col>15</xdr:col>
      <xdr:colOff>149678</xdr:colOff>
      <xdr:row>2294</xdr:row>
      <xdr:rowOff>54429</xdr:rowOff>
    </xdr:from>
    <xdr:to>
      <xdr:col>18</xdr:col>
      <xdr:colOff>966107</xdr:colOff>
      <xdr:row>2308</xdr:row>
      <xdr:rowOff>130629</xdr:rowOff>
    </xdr:to>
    <xdr:graphicFrame macro="">
      <xdr:nvGraphicFramePr>
        <xdr:cNvPr id="138" name="Diagramm 1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8"/>
        </a:graphicData>
      </a:graphic>
    </xdr:graphicFrame>
    <xdr:clientData/>
  </xdr:twoCellAnchor>
  <xdr:twoCellAnchor>
    <xdr:from>
      <xdr:col>35</xdr:col>
      <xdr:colOff>428625</xdr:colOff>
      <xdr:row>297</xdr:row>
      <xdr:rowOff>50345</xdr:rowOff>
    </xdr:from>
    <xdr:to>
      <xdr:col>39</xdr:col>
      <xdr:colOff>768803</xdr:colOff>
      <xdr:row>311</xdr:row>
      <xdr:rowOff>126545</xdr:rowOff>
    </xdr:to>
    <xdr:graphicFrame macro="">
      <xdr:nvGraphicFramePr>
        <xdr:cNvPr id="91" name="Diagramm 9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47</xdr:row>
      <xdr:rowOff>0</xdr:rowOff>
    </xdr:from>
    <xdr:to>
      <xdr:col>13</xdr:col>
      <xdr:colOff>619125</xdr:colOff>
      <xdr:row>62</xdr:row>
      <xdr:rowOff>28575</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G3239"/>
  <sheetViews>
    <sheetView zoomScale="55" zoomScaleNormal="55" workbookViewId="0">
      <pane xSplit="4" ySplit="2" topLeftCell="E896" activePane="bottomRight" state="frozen"/>
      <selection pane="topRight" activeCell="B1" sqref="B1"/>
      <selection pane="bottomLeft" activeCell="A3" sqref="A3"/>
      <selection pane="bottomRight" activeCell="N925" sqref="N925:N933"/>
    </sheetView>
  </sheetViews>
  <sheetFormatPr baseColWidth="10" defaultColWidth="9" defaultRowHeight="13.8" x14ac:dyDescent="0.25"/>
  <cols>
    <col min="1" max="1" width="49.59765625" hidden="1" customWidth="1"/>
    <col min="2" max="2" width="24.59765625" hidden="1" customWidth="1"/>
    <col min="3" max="3" width="37.19921875" hidden="1" customWidth="1"/>
    <col min="4" max="4" width="16" style="16" customWidth="1"/>
    <col min="5" max="5" width="17.59765625" style="16" customWidth="1"/>
    <col min="6" max="6" width="17.69921875" style="17" customWidth="1"/>
    <col min="7" max="7" width="13.09765625" style="10" bestFit="1" customWidth="1"/>
    <col min="8" max="10" width="12.09765625" style="10" customWidth="1"/>
    <col min="11" max="11" width="9" style="17" customWidth="1"/>
    <col min="12" max="12" width="9.3984375" style="17" customWidth="1"/>
    <col min="13" max="14" width="13" style="17" customWidth="1"/>
    <col min="15" max="15" width="11.8984375" style="18" customWidth="1"/>
    <col min="16" max="16" width="31.8984375" style="18" customWidth="1"/>
    <col min="17" max="17" width="15.59765625" style="18" customWidth="1"/>
    <col min="18" max="18" width="17.59765625" style="18" customWidth="1"/>
    <col min="19" max="19" width="16.19921875" style="16" customWidth="1"/>
    <col min="20" max="20" width="14" style="16" customWidth="1"/>
    <col min="21" max="21" width="16.09765625" style="16" customWidth="1"/>
    <col min="22" max="24" width="14.5" style="17" customWidth="1"/>
    <col min="25" max="25" width="14.59765625" style="17" customWidth="1"/>
    <col min="26" max="26" width="16.3984375" style="17" customWidth="1"/>
    <col min="27" max="33" width="14.69921875" style="17" customWidth="1"/>
    <col min="34" max="34" width="22.3984375" style="17" customWidth="1"/>
    <col min="35" max="116" width="11" style="1" customWidth="1"/>
  </cols>
  <sheetData>
    <row r="1" spans="1:116" s="12" customFormat="1" ht="14.4" x14ac:dyDescent="0.3">
      <c r="A1" s="1"/>
      <c r="B1" s="1"/>
      <c r="C1" s="1"/>
      <c r="D1" s="2"/>
      <c r="E1" s="3"/>
      <c r="F1" s="4"/>
      <c r="G1" s="4"/>
      <c r="H1" s="4"/>
      <c r="I1" s="4"/>
      <c r="K1" s="3" t="s">
        <v>0</v>
      </c>
      <c r="L1" s="4" t="s">
        <v>1</v>
      </c>
      <c r="M1" s="4"/>
      <c r="N1" s="5"/>
      <c r="O1" s="5"/>
      <c r="P1" s="5"/>
      <c r="Q1" s="5"/>
      <c r="R1" s="5"/>
      <c r="S1" s="5"/>
      <c r="T1" s="5"/>
      <c r="U1" s="5"/>
      <c r="V1" s="6" t="s">
        <v>2</v>
      </c>
      <c r="W1" s="6" t="s">
        <v>3</v>
      </c>
      <c r="X1" s="6" t="s">
        <v>4</v>
      </c>
      <c r="Y1" s="6" t="s">
        <v>5</v>
      </c>
      <c r="Z1" s="7" t="s">
        <v>6</v>
      </c>
      <c r="AA1" s="8" t="s">
        <v>7</v>
      </c>
      <c r="AB1" s="8" t="s">
        <v>8</v>
      </c>
      <c r="AC1" s="8" t="s">
        <v>9</v>
      </c>
      <c r="AD1" s="8" t="s">
        <v>10</v>
      </c>
      <c r="AE1" s="8" t="s">
        <v>11</v>
      </c>
      <c r="AF1" s="8" t="s">
        <v>12</v>
      </c>
      <c r="AG1" s="8" t="s">
        <v>13</v>
      </c>
      <c r="AH1" s="9" t="s">
        <v>14</v>
      </c>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row>
    <row r="2" spans="1:116" s="12" customFormat="1" ht="14.4" x14ac:dyDescent="0.3">
      <c r="A2" s="1"/>
      <c r="B2" s="1"/>
      <c r="C2" s="1"/>
      <c r="D2" s="2" t="s">
        <v>15</v>
      </c>
      <c r="E2" s="3" t="s">
        <v>16</v>
      </c>
      <c r="F2" s="4" t="s">
        <v>17</v>
      </c>
      <c r="G2" s="4" t="s">
        <v>20</v>
      </c>
      <c r="H2" s="4" t="s">
        <v>21</v>
      </c>
      <c r="I2" s="4" t="s">
        <v>22</v>
      </c>
      <c r="J2" s="4" t="s">
        <v>162</v>
      </c>
      <c r="K2" s="3" t="s">
        <v>18</v>
      </c>
      <c r="L2" s="4" t="s">
        <v>19</v>
      </c>
      <c r="N2" s="11" t="s">
        <v>23</v>
      </c>
      <c r="O2" s="11" t="s">
        <v>24</v>
      </c>
      <c r="P2" s="11" t="s">
        <v>25</v>
      </c>
      <c r="Q2" s="11" t="s">
        <v>26</v>
      </c>
      <c r="R2" s="11" t="s">
        <v>27</v>
      </c>
      <c r="S2" s="11" t="s">
        <v>28</v>
      </c>
      <c r="T2" s="5" t="s">
        <v>29</v>
      </c>
      <c r="U2" s="5" t="s">
        <v>30</v>
      </c>
      <c r="V2" s="6" t="s">
        <v>31</v>
      </c>
      <c r="W2" s="6" t="s">
        <v>31</v>
      </c>
      <c r="X2" s="6" t="s">
        <v>31</v>
      </c>
      <c r="Y2" s="6" t="s">
        <v>31</v>
      </c>
      <c r="Z2" s="7" t="s">
        <v>32</v>
      </c>
      <c r="AA2" s="8" t="s">
        <v>32</v>
      </c>
      <c r="AB2" s="8" t="s">
        <v>32</v>
      </c>
      <c r="AC2" s="8" t="s">
        <v>33</v>
      </c>
      <c r="AD2" s="8" t="s">
        <v>32</v>
      </c>
      <c r="AE2" s="8" t="s">
        <v>32</v>
      </c>
      <c r="AF2" s="8" t="s">
        <v>32</v>
      </c>
      <c r="AG2" s="8" t="s">
        <v>32</v>
      </c>
      <c r="AH2" s="13" t="s">
        <v>32</v>
      </c>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row>
    <row r="3" spans="1:116" ht="14.4" x14ac:dyDescent="0.3">
      <c r="A3" s="14"/>
      <c r="B3" s="14"/>
      <c r="C3" s="14"/>
      <c r="D3" s="15"/>
      <c r="Q3" s="19"/>
      <c r="T3" s="20"/>
      <c r="U3" s="15"/>
    </row>
    <row r="4" spans="1:116" x14ac:dyDescent="0.25">
      <c r="E4" s="16">
        <v>6.5218017667074191E-2</v>
      </c>
      <c r="F4" s="20" t="s">
        <v>34</v>
      </c>
      <c r="T4" s="20"/>
      <c r="U4" s="15"/>
      <c r="AC4" s="24"/>
    </row>
    <row r="5" spans="1:116" x14ac:dyDescent="0.25">
      <c r="E5" s="25">
        <v>2.1996044728004502E-3</v>
      </c>
      <c r="F5" s="20" t="s">
        <v>35</v>
      </c>
      <c r="K5" s="20"/>
      <c r="L5" s="20"/>
      <c r="O5" s="26"/>
      <c r="T5" s="20"/>
      <c r="U5" s="15"/>
    </row>
    <row r="6" spans="1:116" s="16" customFormat="1" x14ac:dyDescent="0.25">
      <c r="E6" s="19" t="s">
        <v>37</v>
      </c>
      <c r="F6" s="19" t="s">
        <v>38</v>
      </c>
      <c r="G6" s="10"/>
      <c r="H6" s="10"/>
      <c r="I6" s="10"/>
      <c r="J6" s="10"/>
      <c r="K6" s="18"/>
      <c r="L6" s="18"/>
      <c r="M6" s="17"/>
      <c r="O6" s="18"/>
      <c r="P6" s="18"/>
      <c r="Q6" s="18"/>
      <c r="R6" s="18"/>
      <c r="S6" s="17"/>
      <c r="T6" s="20"/>
      <c r="U6" s="15"/>
      <c r="V6" s="17"/>
      <c r="W6" s="17"/>
      <c r="X6" s="17"/>
      <c r="Y6" s="17"/>
      <c r="Z6" s="17"/>
      <c r="AA6" s="17"/>
      <c r="AB6" s="17"/>
      <c r="AC6" s="17"/>
      <c r="AD6" s="17"/>
      <c r="AE6" s="17"/>
      <c r="AF6" s="17"/>
      <c r="AG6" s="17"/>
      <c r="AH6" s="17"/>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row>
    <row r="7" spans="1:116" s="16" customFormat="1" x14ac:dyDescent="0.25">
      <c r="D7" s="28"/>
      <c r="E7" s="18">
        <v>4</v>
      </c>
      <c r="F7" s="10">
        <f>8.315*(273+E7)/100000*1000000</f>
        <v>23032.549999999996</v>
      </c>
      <c r="G7" s="10"/>
      <c r="H7" s="10"/>
      <c r="I7" s="10"/>
      <c r="J7" s="10"/>
      <c r="K7" s="29"/>
      <c r="L7" s="29"/>
      <c r="M7" s="17"/>
      <c r="O7" s="18"/>
      <c r="P7" s="18"/>
      <c r="Q7" s="18"/>
      <c r="R7" s="18"/>
      <c r="S7" s="30"/>
      <c r="V7" s="17"/>
      <c r="W7" s="17"/>
      <c r="X7" s="17"/>
      <c r="Y7" s="17"/>
      <c r="Z7" s="17"/>
      <c r="AA7" s="17"/>
      <c r="AB7" s="17"/>
      <c r="AC7" s="17"/>
      <c r="AD7" s="17"/>
      <c r="AE7" s="17"/>
      <c r="AF7" s="17"/>
      <c r="AG7" s="17"/>
      <c r="AH7" s="17"/>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row>
    <row r="8" spans="1:116" s="16" customFormat="1" x14ac:dyDescent="0.25">
      <c r="M8" s="17"/>
      <c r="O8" s="18"/>
      <c r="P8" s="18"/>
      <c r="Q8" s="18"/>
      <c r="R8" s="18"/>
      <c r="S8" s="30"/>
      <c r="T8" s="31"/>
      <c r="V8" s="17"/>
      <c r="W8" s="17"/>
      <c r="X8" s="17"/>
      <c r="Y8" s="17"/>
      <c r="Z8" s="17"/>
      <c r="AA8" s="17"/>
      <c r="AB8" s="17"/>
      <c r="AC8" s="17"/>
      <c r="AD8" s="17"/>
      <c r="AE8" s="17"/>
      <c r="AF8" s="17"/>
      <c r="AG8" s="17"/>
      <c r="AH8" s="17"/>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row>
    <row r="9" spans="1:116" x14ac:dyDescent="0.25">
      <c r="H9" s="16"/>
      <c r="I9" s="16"/>
      <c r="J9" s="16"/>
      <c r="S9"/>
    </row>
    <row r="11" spans="1:116" s="1" customFormat="1" ht="15" thickBot="1" x14ac:dyDescent="0.35">
      <c r="A11" s="34">
        <v>4</v>
      </c>
      <c r="B11" s="35" t="s">
        <v>37</v>
      </c>
      <c r="C11" s="14"/>
      <c r="D11" s="18" t="s">
        <v>163</v>
      </c>
      <c r="E11" s="18" t="s">
        <v>16</v>
      </c>
      <c r="F11" s="10" t="s">
        <v>17</v>
      </c>
      <c r="G11" s="10" t="s">
        <v>20</v>
      </c>
      <c r="H11" s="10" t="s">
        <v>21</v>
      </c>
      <c r="I11" s="10" t="s">
        <v>22</v>
      </c>
      <c r="J11" s="10"/>
      <c r="K11" s="10"/>
      <c r="L11" s="10"/>
      <c r="M11" s="10"/>
      <c r="O11" s="36"/>
      <c r="P11" s="36"/>
      <c r="Q11" s="36"/>
      <c r="R11" s="18"/>
      <c r="S11" s="18"/>
      <c r="T11" s="18"/>
      <c r="U11" s="18"/>
      <c r="V11" s="10"/>
      <c r="W11" s="10"/>
      <c r="X11" s="10"/>
      <c r="Y11" s="10"/>
      <c r="Z11" s="10"/>
      <c r="AA11" s="10"/>
      <c r="AB11" s="10"/>
      <c r="AC11" s="10"/>
      <c r="AD11" s="10"/>
      <c r="AE11" s="10"/>
      <c r="AF11" s="10"/>
      <c r="AG11" s="10"/>
      <c r="AH11" s="10"/>
    </row>
    <row r="12" spans="1:116" s="1" customFormat="1" ht="15" thickBot="1" x14ac:dyDescent="0.35">
      <c r="A12" s="35">
        <f>273.15+A11</f>
        <v>277.14999999999998</v>
      </c>
      <c r="B12" s="35" t="s">
        <v>36</v>
      </c>
      <c r="C12" s="14"/>
      <c r="D12" s="18"/>
      <c r="E12" s="28">
        <v>39882.602777777778</v>
      </c>
      <c r="F12" s="18"/>
      <c r="G12" s="10"/>
      <c r="H12" s="10"/>
      <c r="I12" s="18"/>
      <c r="J12" s="18"/>
      <c r="K12" s="18"/>
      <c r="L12" s="79">
        <v>1037</v>
      </c>
      <c r="M12" s="10"/>
      <c r="O12" s="37">
        <v>95.26</v>
      </c>
      <c r="P12" s="38">
        <v>20.260000000000002</v>
      </c>
      <c r="Q12" s="39">
        <f>P12-S12</f>
        <v>11.09235</v>
      </c>
      <c r="R12" s="18">
        <v>45.25</v>
      </c>
      <c r="S12" s="40">
        <f>R12*P12/100</f>
        <v>9.1676500000000019</v>
      </c>
      <c r="T12" s="40">
        <f>Q12/$A$18+S12</f>
        <v>13.789462500000003</v>
      </c>
      <c r="U12" s="40">
        <f>$A$16-T12</f>
        <v>103.2105375</v>
      </c>
      <c r="V12" s="10"/>
      <c r="W12" s="10"/>
      <c r="X12" s="10"/>
    </row>
    <row r="13" spans="1:116" s="1" customFormat="1" ht="14.4" x14ac:dyDescent="0.3">
      <c r="A13" s="41">
        <f>8.315*(A12)/100000*1000000</f>
        <v>23045.022499999995</v>
      </c>
      <c r="B13" s="35" t="s">
        <v>38</v>
      </c>
      <c r="C13" s="14"/>
      <c r="D13" s="18"/>
      <c r="E13" s="28">
        <v>39883.602777777778</v>
      </c>
      <c r="F13" s="10">
        <f>E13-E$12</f>
        <v>1</v>
      </c>
      <c r="G13" s="10">
        <v>9382</v>
      </c>
      <c r="H13" s="10">
        <v>6.43</v>
      </c>
      <c r="I13" s="10">
        <v>766</v>
      </c>
      <c r="J13" s="10"/>
      <c r="K13" s="10"/>
      <c r="L13" s="79">
        <v>1037</v>
      </c>
      <c r="M13" s="10"/>
      <c r="N13" s="42">
        <v>4.45</v>
      </c>
      <c r="O13" s="36"/>
      <c r="P13" s="36"/>
      <c r="Q13" s="36"/>
      <c r="R13" s="18"/>
      <c r="S13" s="18"/>
      <c r="T13" s="18"/>
      <c r="U13" s="18"/>
      <c r="V13" s="43">
        <f>($A$15*L13/1000/$A$13*H13)/$Q$12</f>
        <v>1.9563668340159019E-5</v>
      </c>
      <c r="W13" s="43">
        <f>($U$12*L13/1000/$A$13*H13)/$Q$12</f>
        <v>2.6922356331460602E-3</v>
      </c>
      <c r="X13" s="43">
        <f>($A$46*$S$12*H13*L13/1000000)/$Q$12</f>
        <v>1.2054922281561726E-5</v>
      </c>
      <c r="Y13" s="22">
        <f>X13+W13+SUM($V$13:V13)</f>
        <v>2.7238542237677812E-3</v>
      </c>
      <c r="Z13" s="22">
        <f t="shared" ref="Z13:Z50" si="0">($A$15*L13/1000/$A$13*G13)/$Q$12</f>
        <v>2.854530892183078E-2</v>
      </c>
      <c r="AA13" s="44">
        <f>($U$12*L13/1000/$A$13*G13)/$Q$12</f>
        <v>3.9282355692342668</v>
      </c>
      <c r="AB13" s="44">
        <f t="shared" ref="AB13:AB50" si="1">($A$14*$S$12/1000*G13/1000000*L13/1000*1000000)/$Q$12</f>
        <v>0.52169663487311868</v>
      </c>
      <c r="AC13" s="44">
        <f t="shared" ref="AC13:AC50" si="2">($A$14*((L13/1000)*G13/10^6)*(1+($A$28/(10^-N13))+(($A$28*$A$29)/(10^-N13)^2))*1000000)*$S$12/1000/$Q$12</f>
        <v>0.52609960623211627</v>
      </c>
      <c r="AD13" s="44">
        <f t="shared" ref="AD13:AD50" si="3">AC13/(1+($A$28/(10^-N13))+(($A$28*$A$29)/(10^-N13)^2))*1</f>
        <v>0.52169663487311868</v>
      </c>
      <c r="AE13" s="44">
        <f t="shared" ref="AE13:AE50" si="4">AC13/(1+($A$28/(10^-N13))+(($A$28*$A$29)/(10^-N13)^2))*($A$28/(10^-N13))</f>
        <v>4.402968012931191E-3</v>
      </c>
      <c r="AF13" s="44">
        <f t="shared" ref="AF13:AF50" si="5">AC13/(1+($A$28/(10^-N13))+(($A$28*$A$29)/(10^-N13)^2))*(($A$28*$A$29)/(10^-N13)^2)</f>
        <v>3.3460662955899555E-9</v>
      </c>
      <c r="AG13" s="45">
        <f>AC13+AA13+SUM($Z$13:Z13)</f>
        <v>4.4828804843882137</v>
      </c>
      <c r="AH13" s="45">
        <f>AC13+AA13+SUM($Z$13:Z13)</f>
        <v>4.4828804843882137</v>
      </c>
    </row>
    <row r="14" spans="1:116" s="1" customFormat="1" ht="14.4" x14ac:dyDescent="0.3">
      <c r="A14" s="46">
        <f>1/(EXP(-6.8346+12817/A12-3.7668*10^6/A12^2+2.997*10^8/A12^3)*10)*1000/18</f>
        <v>6.4879783254909645E-2</v>
      </c>
      <c r="B14" s="35" t="s">
        <v>39</v>
      </c>
      <c r="C14" s="14"/>
      <c r="D14" s="18"/>
      <c r="E14" s="28">
        <v>39890.621527777781</v>
      </c>
      <c r="F14" s="10">
        <f t="shared" ref="F14:F74" si="6">E14-E$12</f>
        <v>8.0187500000029104</v>
      </c>
      <c r="G14" s="10">
        <v>33480</v>
      </c>
      <c r="H14" s="10">
        <v>7.06</v>
      </c>
      <c r="I14" s="10">
        <v>996</v>
      </c>
      <c r="J14" s="10"/>
      <c r="K14" s="10"/>
      <c r="L14" s="79">
        <v>1037</v>
      </c>
      <c r="M14" s="10"/>
      <c r="N14" s="42">
        <v>4.45</v>
      </c>
      <c r="V14" s="43">
        <f t="shared" ref="V14:V50" si="7">($A$15*L14/1000/$A$13*H14)/$Q$12</f>
        <v>2.1480481878930429E-5</v>
      </c>
      <c r="W14" s="43">
        <f t="shared" ref="W14:W50" si="8">($U$12*L14/1000/$A$13*H14)/$Q$12</f>
        <v>2.956016107311226E-3</v>
      </c>
      <c r="X14" s="43">
        <f t="shared" ref="X14:X50" si="9">($A$46*$S$12*H14*L14/1000000)/$Q$12</f>
        <v>1.3236042194063109E-5</v>
      </c>
      <c r="Y14" s="22">
        <f>X14+W14+SUM($V$13:V14)</f>
        <v>3.0102962997243785E-3</v>
      </c>
      <c r="Z14" s="22">
        <f t="shared" si="0"/>
        <v>0.10186494806042364</v>
      </c>
      <c r="AA14" s="44">
        <f t="shared" ref="AA14:AA50" si="10">($U$12*L14/1000/$A$13*G14)/$Q$12</f>
        <v>14.018048055634539</v>
      </c>
      <c r="AB14" s="44">
        <f t="shared" si="1"/>
        <v>1.861692958383288</v>
      </c>
      <c r="AC14" s="44">
        <f t="shared" si="2"/>
        <v>1.8774051179547269</v>
      </c>
      <c r="AD14" s="44">
        <f t="shared" si="3"/>
        <v>1.8616929583832882</v>
      </c>
      <c r="AE14" s="44">
        <f t="shared" si="4"/>
        <v>1.5712147630882141E-2</v>
      </c>
      <c r="AF14" s="44">
        <f t="shared" si="5"/>
        <v>1.1940556339410752E-8</v>
      </c>
      <c r="AG14" s="45">
        <f>AC14+AA14+SUM($Z$13:Z14)</f>
        <v>16.025863430571519</v>
      </c>
      <c r="AH14" s="45">
        <f>AC14+AA14+SUM($Z$13:Z14)</f>
        <v>16.025863430571519</v>
      </c>
    </row>
    <row r="15" spans="1:116" s="1" customFormat="1" ht="14.4" x14ac:dyDescent="0.3">
      <c r="A15" s="47">
        <v>0.75</v>
      </c>
      <c r="B15" s="14" t="s">
        <v>40</v>
      </c>
      <c r="C15" s="14"/>
      <c r="D15" s="18"/>
      <c r="E15" s="28">
        <v>39897.481249999997</v>
      </c>
      <c r="F15" s="10">
        <f t="shared" si="6"/>
        <v>14.878472222218988</v>
      </c>
      <c r="G15" s="10">
        <v>40625</v>
      </c>
      <c r="H15" s="10">
        <v>7.79</v>
      </c>
      <c r="I15" s="10">
        <v>1210</v>
      </c>
      <c r="J15" s="10"/>
      <c r="K15" s="10"/>
      <c r="L15" s="79">
        <v>1037</v>
      </c>
      <c r="M15" s="10"/>
      <c r="N15" s="42">
        <v>4.45</v>
      </c>
      <c r="O15" s="36"/>
      <c r="P15" s="36"/>
      <c r="Q15" s="36"/>
      <c r="R15" s="18"/>
      <c r="S15" s="48"/>
      <c r="T15" s="18"/>
      <c r="U15" s="18"/>
      <c r="V15" s="43">
        <f t="shared" si="7"/>
        <v>2.3701551534967147E-5</v>
      </c>
      <c r="W15" s="43">
        <f t="shared" si="8"/>
        <v>3.2616664980105459E-3</v>
      </c>
      <c r="X15" s="43">
        <f t="shared" si="9"/>
        <v>1.4604641457755188E-5</v>
      </c>
      <c r="Y15" s="22">
        <f>X15+W15+SUM($V$13:V15)</f>
        <v>3.3410168412223574E-3</v>
      </c>
      <c r="Z15" s="22">
        <f t="shared" si="0"/>
        <v>0.12360404763902959</v>
      </c>
      <c r="AA15" s="44">
        <f t="shared" si="10"/>
        <v>17.009653591999797</v>
      </c>
      <c r="AB15" s="44">
        <f t="shared" si="1"/>
        <v>2.2589986987551103</v>
      </c>
      <c r="AC15" s="44">
        <f t="shared" si="2"/>
        <v>2.2780640058814452</v>
      </c>
      <c r="AD15" s="44">
        <f t="shared" si="3"/>
        <v>2.2589986987551103</v>
      </c>
      <c r="AE15" s="44">
        <f t="shared" si="4"/>
        <v>1.9065292637532469E-2</v>
      </c>
      <c r="AF15" s="44">
        <f t="shared" si="5"/>
        <v>1.4488802308499459E-8</v>
      </c>
      <c r="AG15" s="45">
        <f>AC15+AA15+SUM($Z$13:Z15)</f>
        <v>19.541731902502523</v>
      </c>
      <c r="AH15" s="45">
        <f>AC15+AA15+SUM($Z$13:Z15)</f>
        <v>19.541731902502523</v>
      </c>
    </row>
    <row r="16" spans="1:116" s="1" customFormat="1" ht="14.4" x14ac:dyDescent="0.3">
      <c r="A16" s="49">
        <v>117</v>
      </c>
      <c r="B16" s="35" t="s">
        <v>41</v>
      </c>
      <c r="C16" s="14"/>
      <c r="D16" s="29"/>
      <c r="E16" s="28">
        <v>39912.708333333336</v>
      </c>
      <c r="F16" s="10">
        <f t="shared" si="6"/>
        <v>30.105555555557657</v>
      </c>
      <c r="G16" s="10">
        <v>68475</v>
      </c>
      <c r="H16" s="10">
        <v>7.31</v>
      </c>
      <c r="I16" s="10">
        <v>1567</v>
      </c>
      <c r="J16" s="10"/>
      <c r="K16" s="10"/>
      <c r="L16" s="79">
        <v>1037</v>
      </c>
      <c r="M16" s="10"/>
      <c r="N16" s="42">
        <v>4.45</v>
      </c>
      <c r="O16" s="36"/>
      <c r="P16" s="36"/>
      <c r="Q16" s="36"/>
      <c r="R16" s="18"/>
      <c r="S16" s="18"/>
      <c r="T16" s="18"/>
      <c r="U16" s="18"/>
      <c r="V16" s="43">
        <f t="shared" si="7"/>
        <v>2.2241122172093693E-5</v>
      </c>
      <c r="W16" s="43">
        <f t="shared" si="8"/>
        <v>3.0606908986466098E-3</v>
      </c>
      <c r="X16" s="43">
        <f t="shared" si="9"/>
        <v>1.3704740572039846E-5</v>
      </c>
      <c r="Y16" s="22">
        <f>X16+W16+SUM($V$13:V16)</f>
        <v>3.1613824631447998E-3</v>
      </c>
      <c r="Z16" s="22">
        <f t="shared" si="0"/>
        <v>0.20833937629741664</v>
      </c>
      <c r="AA16" s="44">
        <f t="shared" si="10"/>
        <v>28.670425346761501</v>
      </c>
      <c r="AB16" s="44">
        <f t="shared" si="1"/>
        <v>3.8076291913170754</v>
      </c>
      <c r="AC16" s="44">
        <f t="shared" si="2"/>
        <v>3.8397644997595557</v>
      </c>
      <c r="AD16" s="44">
        <f t="shared" si="3"/>
        <v>3.8076291913170746</v>
      </c>
      <c r="AE16" s="44">
        <f t="shared" si="4"/>
        <v>3.2135284021047025E-2</v>
      </c>
      <c r="AF16" s="44">
        <f t="shared" si="5"/>
        <v>2.4421433552603087E-8</v>
      </c>
      <c r="AG16" s="45">
        <f>AC16+AA16+SUM($Z$13:Z16)</f>
        <v>32.972543527439761</v>
      </c>
      <c r="AH16" s="45">
        <f>AC16+AA16+SUM($Z$13:Z16)</f>
        <v>32.972543527439761</v>
      </c>
    </row>
    <row r="17" spans="1:34" ht="16.8" x14ac:dyDescent="0.3">
      <c r="A17" s="49">
        <v>1.3</v>
      </c>
      <c r="B17" s="35" t="s">
        <v>42</v>
      </c>
      <c r="C17" s="14"/>
      <c r="D17" s="40"/>
      <c r="E17" s="28">
        <v>39920.634027777778</v>
      </c>
      <c r="F17" s="10">
        <f t="shared" si="6"/>
        <v>38.03125</v>
      </c>
      <c r="G17" s="10">
        <v>80279</v>
      </c>
      <c r="H17" s="10">
        <v>7.75</v>
      </c>
      <c r="I17" s="10">
        <v>1770</v>
      </c>
      <c r="K17" s="10"/>
      <c r="L17" s="79">
        <v>1037</v>
      </c>
      <c r="M17" s="10"/>
      <c r="N17" s="42">
        <v>4.45</v>
      </c>
      <c r="O17" s="36"/>
      <c r="P17" s="36"/>
      <c r="Q17" s="36"/>
      <c r="S17" s="18"/>
      <c r="T17" s="18"/>
      <c r="U17" s="18"/>
      <c r="V17" s="43">
        <f t="shared" si="7"/>
        <v>2.3579849088061026E-5</v>
      </c>
      <c r="W17" s="43">
        <f t="shared" si="8"/>
        <v>3.2449185313968847E-3</v>
      </c>
      <c r="X17" s="43">
        <f t="shared" si="9"/>
        <v>1.4529649717278909E-5</v>
      </c>
      <c r="Y17" s="22">
        <f>X17+W17+SUM($V$13:V17)</f>
        <v>3.370014854128375E-3</v>
      </c>
      <c r="Z17" s="22">
        <f t="shared" si="0"/>
        <v>0.24425376837941307</v>
      </c>
      <c r="AA17" s="44">
        <f t="shared" si="10"/>
        <v>33.612750294452965</v>
      </c>
      <c r="AB17" s="44">
        <f t="shared" si="1"/>
        <v>4.4640038532273607</v>
      </c>
      <c r="AC17" s="44">
        <f t="shared" si="2"/>
        <v>4.5016787773084683</v>
      </c>
      <c r="AD17" s="44">
        <f t="shared" si="3"/>
        <v>4.4640038532273598</v>
      </c>
      <c r="AE17" s="44">
        <f t="shared" si="4"/>
        <v>3.7674895449808468E-2</v>
      </c>
      <c r="AF17" s="44">
        <f t="shared" si="5"/>
        <v>2.8631299951360691E-8</v>
      </c>
      <c r="AG17" s="45">
        <f>AC17+AA17+SUM($Z$13:Z17)</f>
        <v>38.821036521059547</v>
      </c>
      <c r="AH17" s="45">
        <f>AC17+AA17+SUM($Z$13:Z17)</f>
        <v>38.821036521059547</v>
      </c>
    </row>
    <row r="18" spans="1:34" ht="16.8" x14ac:dyDescent="0.3">
      <c r="A18" s="49">
        <v>2.4</v>
      </c>
      <c r="B18" s="35" t="s">
        <v>43</v>
      </c>
      <c r="C18" s="14" t="s">
        <v>44</v>
      </c>
      <c r="D18" s="40"/>
      <c r="E18" s="28">
        <v>39939.489583333336</v>
      </c>
      <c r="F18" s="10">
        <f t="shared" si="6"/>
        <v>56.886805555557657</v>
      </c>
      <c r="G18" s="10">
        <v>105716</v>
      </c>
      <c r="H18" s="10">
        <v>12.31</v>
      </c>
      <c r="I18" s="10">
        <v>133</v>
      </c>
      <c r="K18" s="10"/>
      <c r="L18" s="79">
        <v>1037</v>
      </c>
      <c r="M18" s="10"/>
      <c r="N18" s="42">
        <v>4.45</v>
      </c>
      <c r="O18" s="36"/>
      <c r="P18" s="36"/>
      <c r="Q18" s="36"/>
      <c r="S18" s="18"/>
      <c r="T18" s="1"/>
      <c r="U18" s="18"/>
      <c r="V18" s="43">
        <f t="shared" si="7"/>
        <v>3.7453928035358869E-5</v>
      </c>
      <c r="W18" s="43">
        <f t="shared" si="8"/>
        <v>5.1541867253542773E-3</v>
      </c>
      <c r="X18" s="43">
        <f t="shared" si="9"/>
        <v>2.307870813157463E-5</v>
      </c>
      <c r="Y18" s="22">
        <f>X18+W18+SUM($V$13:V18)</f>
        <v>5.3252860345354217E-3</v>
      </c>
      <c r="Z18" s="22">
        <f t="shared" si="0"/>
        <v>0.32164739692818833</v>
      </c>
      <c r="AA18" s="44">
        <f t="shared" si="10"/>
        <v>44.263200963245552</v>
      </c>
      <c r="AB18" s="44">
        <f t="shared" si="1"/>
        <v>5.8784567738484963</v>
      </c>
      <c r="AC18" s="44">
        <f t="shared" si="2"/>
        <v>5.9280692786649318</v>
      </c>
      <c r="AD18" s="44">
        <f t="shared" si="3"/>
        <v>5.8784567738484981</v>
      </c>
      <c r="AE18" s="44">
        <f t="shared" si="4"/>
        <v>4.9612467113092487E-2</v>
      </c>
      <c r="AF18" s="44">
        <f t="shared" si="5"/>
        <v>3.770334091926963E-8</v>
      </c>
      <c r="AG18" s="45">
        <f>AC18+AA18+SUM($Z$13:Z18)</f>
        <v>51.219525088136791</v>
      </c>
      <c r="AH18" s="45">
        <f>AC18+AA18+SUM($Z$13:Z18)</f>
        <v>51.219525088136791</v>
      </c>
    </row>
    <row r="19" spans="1:34" ht="14.4" x14ac:dyDescent="0.3">
      <c r="A19" s="50" t="s">
        <v>45</v>
      </c>
      <c r="B19" s="23">
        <v>862.40140000000008</v>
      </c>
      <c r="C19" s="50" t="s">
        <v>46</v>
      </c>
      <c r="D19" s="40"/>
      <c r="E19" s="28">
        <v>39952.42291666667</v>
      </c>
      <c r="F19" s="10">
        <f t="shared" si="6"/>
        <v>69.820138888891961</v>
      </c>
      <c r="G19" s="10">
        <v>118714</v>
      </c>
      <c r="H19" s="10">
        <v>13.69</v>
      </c>
      <c r="I19" s="10">
        <v>508</v>
      </c>
      <c r="K19" s="10"/>
      <c r="L19" s="79">
        <v>1037</v>
      </c>
      <c r="M19" s="10"/>
      <c r="N19" s="42">
        <v>4.45</v>
      </c>
      <c r="O19" s="36"/>
      <c r="P19" s="36"/>
      <c r="Q19" s="36"/>
      <c r="S19" s="18"/>
      <c r="T19" s="1"/>
      <c r="U19" s="18"/>
      <c r="V19" s="43">
        <f t="shared" si="7"/>
        <v>4.1652662453620056E-5</v>
      </c>
      <c r="W19" s="43">
        <f t="shared" si="8"/>
        <v>5.731991573525593E-3</v>
      </c>
      <c r="X19" s="43">
        <f t="shared" si="9"/>
        <v>2.5665923178006224E-5</v>
      </c>
      <c r="Y19" s="22">
        <f>X19+W19+SUM($V$13:V19)</f>
        <v>5.9473307602067897E-3</v>
      </c>
      <c r="Z19" s="22">
        <f t="shared" si="0"/>
        <v>0.36119460705033252</v>
      </c>
      <c r="AA19" s="44">
        <f t="shared" si="10"/>
        <v>49.705452714354806</v>
      </c>
      <c r="AB19" s="44">
        <f t="shared" si="1"/>
        <v>6.6012251452065023</v>
      </c>
      <c r="AC19" s="44">
        <f t="shared" si="2"/>
        <v>6.6569376097036281</v>
      </c>
      <c r="AD19" s="44">
        <f t="shared" si="3"/>
        <v>6.6012251452065023</v>
      </c>
      <c r="AE19" s="44">
        <f t="shared" si="4"/>
        <v>5.571242215808072E-2</v>
      </c>
      <c r="AF19" s="44">
        <f t="shared" si="5"/>
        <v>4.233904436310658E-8</v>
      </c>
      <c r="AG19" s="45">
        <f>AC19+AA19+SUM($Z$13:Z19)</f>
        <v>57.751839777335064</v>
      </c>
      <c r="AH19" s="45">
        <f>AC19+AA19+SUM($Z$13:Z19)</f>
        <v>57.751839777335064</v>
      </c>
    </row>
    <row r="20" spans="1:34" ht="14.4" x14ac:dyDescent="0.3">
      <c r="A20" s="51"/>
      <c r="B20" s="27">
        <v>773.76039999999989</v>
      </c>
      <c r="C20" s="32" t="s">
        <v>47</v>
      </c>
      <c r="D20" s="40"/>
      <c r="E20" s="28">
        <v>39966.381944444445</v>
      </c>
      <c r="F20" s="10">
        <f t="shared" si="6"/>
        <v>83.779166666667152</v>
      </c>
      <c r="G20" s="10">
        <v>124900</v>
      </c>
      <c r="H20" s="10">
        <v>16.989999999999998</v>
      </c>
      <c r="I20" s="10">
        <v>742</v>
      </c>
      <c r="K20" s="10"/>
      <c r="L20" s="79">
        <v>1037</v>
      </c>
      <c r="M20" s="10"/>
      <c r="N20" s="42">
        <v>4.45</v>
      </c>
      <c r="O20" s="36"/>
      <c r="P20" s="36"/>
      <c r="Q20" s="36"/>
      <c r="S20" s="18"/>
      <c r="T20" s="1"/>
      <c r="U20" s="18"/>
      <c r="V20" s="43">
        <f t="shared" si="7"/>
        <v>5.1693114323375075E-5</v>
      </c>
      <c r="W20" s="43">
        <f t="shared" si="8"/>
        <v>7.1136988191526536E-3</v>
      </c>
      <c r="X20" s="43">
        <f t="shared" si="9"/>
        <v>3.1852741767299174E-5</v>
      </c>
      <c r="Y20" s="22">
        <f>X20+W20+SUM($V$13:V20)</f>
        <v>7.3869179387465178E-3</v>
      </c>
      <c r="Z20" s="22">
        <f t="shared" si="0"/>
        <v>0.38001589046436418</v>
      </c>
      <c r="AA20" s="44">
        <f t="shared" si="10"/>
        <v>52.295525751157534</v>
      </c>
      <c r="AB20" s="44">
        <f t="shared" si="1"/>
        <v>6.9452046147572508</v>
      </c>
      <c r="AC20" s="44">
        <f t="shared" si="2"/>
        <v>7.0038201682361212</v>
      </c>
      <c r="AD20" s="44">
        <f t="shared" si="3"/>
        <v>6.9452046147572473</v>
      </c>
      <c r="AE20" s="44">
        <f t="shared" si="4"/>
        <v>5.8615508933607494E-2</v>
      </c>
      <c r="AF20" s="44">
        <f t="shared" si="5"/>
        <v>4.4545265435854324E-8</v>
      </c>
      <c r="AG20" s="45">
        <f>AC20+AA20+SUM($Z$13:Z20)</f>
        <v>61.068811263134656</v>
      </c>
      <c r="AH20" s="45">
        <f>AC20+AA20+SUM($Z$13:Z20)</f>
        <v>61.068811263134656</v>
      </c>
    </row>
    <row r="21" spans="1:34" ht="14.4" x14ac:dyDescent="0.3">
      <c r="A21" s="50" t="s">
        <v>48</v>
      </c>
      <c r="B21" s="23">
        <v>42.195185179999996</v>
      </c>
      <c r="C21" s="50" t="s">
        <v>49</v>
      </c>
      <c r="D21" s="40"/>
      <c r="E21" s="28">
        <v>39975.61041666667</v>
      </c>
      <c r="F21" s="10">
        <f t="shared" si="6"/>
        <v>93.007638888891961</v>
      </c>
      <c r="G21" s="10">
        <v>131687</v>
      </c>
      <c r="H21" s="10">
        <v>12.82</v>
      </c>
      <c r="I21" s="10">
        <v>952</v>
      </c>
      <c r="K21" s="10"/>
      <c r="L21" s="79">
        <v>1037</v>
      </c>
      <c r="M21" s="10"/>
      <c r="N21" s="42">
        <v>4.45</v>
      </c>
      <c r="O21" s="36"/>
      <c r="P21" s="36"/>
      <c r="Q21" s="36"/>
      <c r="S21" s="18"/>
      <c r="T21" s="1"/>
      <c r="U21" s="18"/>
      <c r="V21" s="43">
        <f t="shared" si="7"/>
        <v>3.900563423341192E-5</v>
      </c>
      <c r="W21" s="43">
        <f t="shared" si="8"/>
        <v>5.3677232996784596E-3</v>
      </c>
      <c r="X21" s="43">
        <f t="shared" si="9"/>
        <v>2.4034852822647175E-5</v>
      </c>
      <c r="Y21" s="22">
        <f>X21+W21+SUM($V$13:V21)</f>
        <v>5.6721301645610844E-3</v>
      </c>
      <c r="Z21" s="22">
        <f t="shared" si="0"/>
        <v>0.40066575314316027</v>
      </c>
      <c r="AA21" s="44">
        <f t="shared" si="10"/>
        <v>55.137236986330514</v>
      </c>
      <c r="AB21" s="44">
        <f t="shared" si="1"/>
        <v>7.3226033635191197</v>
      </c>
      <c r="AC21" s="44">
        <f t="shared" si="2"/>
        <v>7.3844040552002426</v>
      </c>
      <c r="AD21" s="44">
        <f t="shared" si="3"/>
        <v>7.3226033635191179</v>
      </c>
      <c r="AE21" s="44">
        <f t="shared" si="4"/>
        <v>6.1800644715292008E-2</v>
      </c>
      <c r="AF21" s="44">
        <f t="shared" si="5"/>
        <v>4.6965831620907524E-8</v>
      </c>
      <c r="AG21" s="45">
        <f>AC21+AA21+SUM($Z$13:Z21)</f>
        <v>64.691772138414919</v>
      </c>
      <c r="AH21" s="45">
        <f>AC21+AA21+SUM($Z$13:Z21)</f>
        <v>64.691772138414919</v>
      </c>
    </row>
    <row r="22" spans="1:34" ht="14.4" x14ac:dyDescent="0.3">
      <c r="A22" s="14" t="s">
        <v>50</v>
      </c>
      <c r="B22" s="52">
        <v>50</v>
      </c>
      <c r="C22" s="14"/>
      <c r="D22" s="40"/>
      <c r="E22" s="28">
        <v>39981.384722222225</v>
      </c>
      <c r="F22" s="10">
        <f t="shared" si="6"/>
        <v>98.781944444446708</v>
      </c>
      <c r="G22" s="10">
        <v>133627</v>
      </c>
      <c r="H22" s="10">
        <v>15.03</v>
      </c>
      <c r="I22" s="10">
        <v>1063</v>
      </c>
      <c r="K22" s="10"/>
      <c r="L22" s="79">
        <v>1037</v>
      </c>
      <c r="M22" s="10"/>
      <c r="N22" s="42">
        <v>4.45</v>
      </c>
      <c r="O22" s="36"/>
      <c r="P22" s="36"/>
      <c r="Q22" s="36"/>
      <c r="S22" s="18"/>
      <c r="T22" s="1"/>
      <c r="U22" s="18"/>
      <c r="V22" s="43">
        <f t="shared" si="7"/>
        <v>4.5729694424975126E-5</v>
      </c>
      <c r="W22" s="43">
        <f t="shared" si="8"/>
        <v>6.293048455083247E-3</v>
      </c>
      <c r="X22" s="43">
        <f t="shared" si="9"/>
        <v>2.8178146483961547E-5</v>
      </c>
      <c r="Y22" s="22">
        <f>X22+W22+SUM($V$13:V22)</f>
        <v>6.6473283080521611E-3</v>
      </c>
      <c r="Z22" s="22">
        <f t="shared" si="0"/>
        <v>0.4065683218181072</v>
      </c>
      <c r="AA22" s="44">
        <f t="shared" si="10"/>
        <v>55.94951336709309</v>
      </c>
      <c r="AB22" s="44">
        <f t="shared" si="1"/>
        <v>7.4304792398412083</v>
      </c>
      <c r="AC22" s="44">
        <f t="shared" si="2"/>
        <v>7.493190373265719</v>
      </c>
      <c r="AD22" s="44">
        <f t="shared" si="3"/>
        <v>7.4304792398412074</v>
      </c>
      <c r="AE22" s="44">
        <f t="shared" si="4"/>
        <v>6.2711085766782776E-2</v>
      </c>
      <c r="AF22" s="44">
        <f t="shared" si="5"/>
        <v>4.7657727657301092E-8</v>
      </c>
      <c r="AG22" s="45">
        <f>AC22+AA22+SUM($Z$13:Z22)</f>
        <v>66.019403159061071</v>
      </c>
      <c r="AH22" s="45">
        <f>AC22+AA22+SUM($Z$13:Z22)</f>
        <v>66.019403159061071</v>
      </c>
    </row>
    <row r="23" spans="1:34" ht="14.4" x14ac:dyDescent="0.3">
      <c r="A23" s="53" t="s">
        <v>51</v>
      </c>
      <c r="B23" s="23">
        <v>50</v>
      </c>
      <c r="D23" s="40"/>
      <c r="E23" s="28">
        <v>39988.387499999997</v>
      </c>
      <c r="F23" s="10">
        <f t="shared" si="6"/>
        <v>105.78472222221899</v>
      </c>
      <c r="G23" s="10">
        <v>144337</v>
      </c>
      <c r="H23" s="10">
        <v>13.18</v>
      </c>
      <c r="I23" s="10">
        <v>1171</v>
      </c>
      <c r="K23" s="10"/>
      <c r="L23" s="79">
        <v>1037</v>
      </c>
      <c r="M23" s="10"/>
      <c r="N23" s="42">
        <v>4.45</v>
      </c>
      <c r="O23" s="36"/>
      <c r="P23" s="36"/>
      <c r="Q23" s="36"/>
      <c r="S23" s="18"/>
      <c r="T23" s="18"/>
      <c r="U23" s="18"/>
      <c r="V23" s="43">
        <f t="shared" si="7"/>
        <v>4.0100956255567012E-5</v>
      </c>
      <c r="W23" s="43">
        <f t="shared" si="8"/>
        <v>5.5184549992014107E-3</v>
      </c>
      <c r="X23" s="43">
        <f t="shared" si="9"/>
        <v>2.4709778486933676E-5</v>
      </c>
      <c r="Y23" s="22">
        <f>X23+W23+SUM($V$13:V23)</f>
        <v>5.9093674404288631E-3</v>
      </c>
      <c r="Z23" s="22">
        <f t="shared" si="0"/>
        <v>0.43915415197722124</v>
      </c>
      <c r="AA23" s="44">
        <f t="shared" si="10"/>
        <v>60.433781427900918</v>
      </c>
      <c r="AB23" s="44">
        <f t="shared" si="1"/>
        <v>8.0260208044853236</v>
      </c>
      <c r="AC23" s="44">
        <f t="shared" si="2"/>
        <v>8.0937581394931737</v>
      </c>
      <c r="AD23" s="44">
        <f t="shared" si="3"/>
        <v>8.0260208044853254</v>
      </c>
      <c r="AE23" s="44">
        <f t="shared" si="4"/>
        <v>6.7737283530425199E-2</v>
      </c>
      <c r="AF23" s="44">
        <f t="shared" si="5"/>
        <v>5.1477421755123358E-8</v>
      </c>
      <c r="AG23" s="45">
        <f>AC23+AA23+SUM($Z$13:Z23)</f>
        <v>71.543393138073569</v>
      </c>
      <c r="AH23" s="45">
        <f>AC23+AA23+SUM($Z$13:Z23)</f>
        <v>71.543393138073569</v>
      </c>
    </row>
    <row r="24" spans="1:34" ht="15" thickBot="1" x14ac:dyDescent="0.35">
      <c r="D24" s="40"/>
      <c r="E24" s="28">
        <v>39995.472222222219</v>
      </c>
      <c r="F24" s="10">
        <f t="shared" si="6"/>
        <v>112.86944444444089</v>
      </c>
      <c r="G24" s="10">
        <v>146419</v>
      </c>
      <c r="H24" s="10">
        <v>13.54</v>
      </c>
      <c r="I24" s="10">
        <v>1382</v>
      </c>
      <c r="K24" s="10"/>
      <c r="L24" s="79">
        <v>1037</v>
      </c>
      <c r="M24" s="10"/>
      <c r="N24" s="42">
        <v>4.45</v>
      </c>
      <c r="O24" s="36"/>
      <c r="P24" s="36"/>
      <c r="Q24" s="36"/>
      <c r="S24" s="18"/>
      <c r="T24" s="18"/>
      <c r="U24" s="18"/>
      <c r="V24" s="43">
        <f t="shared" si="7"/>
        <v>4.1196278277722097E-5</v>
      </c>
      <c r="W24" s="43">
        <f t="shared" si="8"/>
        <v>5.6691866987243619E-3</v>
      </c>
      <c r="X24" s="43">
        <f t="shared" si="9"/>
        <v>2.5384704151220177E-5</v>
      </c>
      <c r="Y24" s="22">
        <f>X24+W24+SUM($V$13:V24)</f>
        <v>6.1019703438938231E-3</v>
      </c>
      <c r="Z24" s="22">
        <f t="shared" si="0"/>
        <v>0.44548876433868484</v>
      </c>
      <c r="AA24" s="44">
        <f t="shared" si="10"/>
        <v>61.305513090141986</v>
      </c>
      <c r="AB24" s="44">
        <f t="shared" si="1"/>
        <v>8.1417927501052176</v>
      </c>
      <c r="AC24" s="44">
        <f t="shared" si="2"/>
        <v>8.2105071674376688</v>
      </c>
      <c r="AD24" s="44">
        <f t="shared" si="3"/>
        <v>8.1417927501052176</v>
      </c>
      <c r="AE24" s="44">
        <f t="shared" si="4"/>
        <v>6.8714365112489018E-2</v>
      </c>
      <c r="AF24" s="44">
        <f t="shared" si="5"/>
        <v>5.2219961728201409E-8</v>
      </c>
      <c r="AG24" s="45">
        <f>AC24+AA24+SUM($Z$13:Z24)</f>
        <v>72.977362592597828</v>
      </c>
      <c r="AH24" s="45">
        <f>AC24+AA24+SUM($Z$13:Z24)</f>
        <v>72.977362592597828</v>
      </c>
    </row>
    <row r="25" spans="1:34" ht="14.4" x14ac:dyDescent="0.3">
      <c r="A25" s="54" t="s">
        <v>52</v>
      </c>
      <c r="B25" s="55"/>
      <c r="C25" s="55"/>
      <c r="D25" s="40"/>
      <c r="E25" s="28">
        <v>40002.402777777781</v>
      </c>
      <c r="F25" s="10">
        <f t="shared" si="6"/>
        <v>119.80000000000291</v>
      </c>
      <c r="G25" s="10">
        <v>143705</v>
      </c>
      <c r="H25" s="10">
        <v>11.72</v>
      </c>
      <c r="I25" s="10">
        <v>26</v>
      </c>
      <c r="K25" s="10"/>
      <c r="L25" s="79">
        <v>1037</v>
      </c>
      <c r="M25" s="10"/>
      <c r="N25" s="42">
        <v>4.45</v>
      </c>
      <c r="O25" s="36"/>
      <c r="P25" s="36"/>
      <c r="Q25" s="36"/>
      <c r="S25" s="18"/>
      <c r="T25" s="18"/>
      <c r="U25" s="18"/>
      <c r="V25" s="43">
        <f t="shared" si="7"/>
        <v>3.5658816943493576E-5</v>
      </c>
      <c r="W25" s="43">
        <f t="shared" si="8"/>
        <v>4.9071542178027727E-3</v>
      </c>
      <c r="X25" s="43">
        <f t="shared" si="9"/>
        <v>2.1972579959549524E-5</v>
      </c>
      <c r="Y25" s="22">
        <f>X25+W25+SUM($V$13:V25)</f>
        <v>5.3721845557240574E-3</v>
      </c>
      <c r="Z25" s="22">
        <f t="shared" si="0"/>
        <v>0.43723125331610452</v>
      </c>
      <c r="AA25" s="44">
        <f t="shared" si="10"/>
        <v>60.169163555405071</v>
      </c>
      <c r="AB25" s="44">
        <f t="shared" si="1"/>
        <v>7.9908777354979224</v>
      </c>
      <c r="AC25" s="44">
        <f t="shared" si="2"/>
        <v>8.0583184729893684</v>
      </c>
      <c r="AD25" s="44">
        <f t="shared" si="3"/>
        <v>7.9908777354979232</v>
      </c>
      <c r="AE25" s="44">
        <f t="shared" si="4"/>
        <v>6.7440686239424077E-2</v>
      </c>
      <c r="AF25" s="44">
        <f t="shared" si="5"/>
        <v>5.1252020572133289E-8</v>
      </c>
      <c r="AG25" s="45">
        <f>AC25+AA25+SUM($Z$13:Z25)</f>
        <v>72.126055616728706</v>
      </c>
      <c r="AH25" s="45">
        <f>AC25+AA25+SUM($Z$13:Z25)</f>
        <v>72.126055616728706</v>
      </c>
    </row>
    <row r="26" spans="1:34" ht="14.4" x14ac:dyDescent="0.3">
      <c r="A26" s="56">
        <f>-114.3106+5773.67/$A$12+17.779524*LN($A$12)</f>
        <v>6.5236725050088893</v>
      </c>
      <c r="B26" s="57" t="s">
        <v>53</v>
      </c>
      <c r="C26" s="57" t="s">
        <v>54</v>
      </c>
      <c r="D26" s="40"/>
      <c r="E26" s="28">
        <v>40011.397222222222</v>
      </c>
      <c r="F26" s="10">
        <f t="shared" si="6"/>
        <v>128.7944444444438</v>
      </c>
      <c r="G26" s="10">
        <v>151499</v>
      </c>
      <c r="H26" s="10">
        <v>13.1</v>
      </c>
      <c r="I26" s="10">
        <v>26</v>
      </c>
      <c r="K26" s="10"/>
      <c r="L26" s="79">
        <v>1037</v>
      </c>
      <c r="M26" s="10"/>
      <c r="N26" s="42">
        <v>4.45</v>
      </c>
      <c r="O26" s="36"/>
      <c r="P26" s="36"/>
      <c r="Q26" s="36"/>
      <c r="S26" s="18"/>
      <c r="T26" s="18"/>
      <c r="U26" s="18"/>
      <c r="V26" s="43">
        <f t="shared" si="7"/>
        <v>3.9857551361754763E-5</v>
      </c>
      <c r="W26" s="43">
        <f t="shared" si="8"/>
        <v>5.4849590659740884E-3</v>
      </c>
      <c r="X26" s="43">
        <f t="shared" si="9"/>
        <v>2.4559795005981114E-5</v>
      </c>
      <c r="Y26" s="22">
        <f>X26+W26+SUM($V$13:V26)</f>
        <v>5.9924341703035591E-3</v>
      </c>
      <c r="Z26" s="22">
        <f t="shared" si="0"/>
        <v>0.46094497509576227</v>
      </c>
      <c r="AA26" s="44">
        <f t="shared" si="10"/>
        <v>63.432504850076981</v>
      </c>
      <c r="AB26" s="44">
        <f t="shared" si="1"/>
        <v>8.4242718489280097</v>
      </c>
      <c r="AC26" s="44">
        <f t="shared" si="2"/>
        <v>8.4953703095885054</v>
      </c>
      <c r="AD26" s="44">
        <f t="shared" si="3"/>
        <v>8.4242718489280097</v>
      </c>
      <c r="AE26" s="44">
        <f t="shared" si="4"/>
        <v>7.1098406628763836E-2</v>
      </c>
      <c r="AF26" s="44">
        <f t="shared" si="5"/>
        <v>5.4031730730716534E-8</v>
      </c>
      <c r="AG26" s="45">
        <f>AC26+AA26+SUM($Z$13:Z26)</f>
        <v>76.287393723095533</v>
      </c>
      <c r="AH26" s="45">
        <f>AC26+AA26+SUM($Z$13:Z26)</f>
        <v>76.287393723095533</v>
      </c>
    </row>
    <row r="27" spans="1:34" ht="14.4" x14ac:dyDescent="0.3">
      <c r="A27" s="58">
        <f>-83.2997+4821.38/$A$12+13.5962*LN($A$12)</f>
        <v>10.569210988984892</v>
      </c>
      <c r="B27" s="57" t="s">
        <v>55</v>
      </c>
      <c r="C27" s="57" t="s">
        <v>56</v>
      </c>
      <c r="D27" s="40"/>
      <c r="E27" s="28">
        <v>40017.390972222223</v>
      </c>
      <c r="F27" s="10">
        <f t="shared" si="6"/>
        <v>134.78819444444525</v>
      </c>
      <c r="G27" s="10">
        <v>147409</v>
      </c>
      <c r="H27" s="10">
        <v>12.27</v>
      </c>
      <c r="I27" s="10">
        <v>118</v>
      </c>
      <c r="K27" s="10"/>
      <c r="L27" s="79">
        <v>1037</v>
      </c>
      <c r="M27" s="10"/>
      <c r="N27" s="42">
        <v>4.45</v>
      </c>
      <c r="O27" s="36"/>
      <c r="P27" s="36"/>
      <c r="Q27" s="36"/>
      <c r="S27" s="18"/>
      <c r="T27" s="18"/>
      <c r="U27" s="18"/>
      <c r="V27" s="43">
        <f t="shared" si="7"/>
        <v>3.7332225588452745E-5</v>
      </c>
      <c r="W27" s="43">
        <f t="shared" si="8"/>
        <v>5.1374387587406157E-3</v>
      </c>
      <c r="X27" s="43">
        <f t="shared" si="9"/>
        <v>2.3003716391098346E-5</v>
      </c>
      <c r="Y27" s="22">
        <f>X27+W27+SUM($V$13:V27)</f>
        <v>5.6806900100436564E-3</v>
      </c>
      <c r="Z27" s="22">
        <f t="shared" si="0"/>
        <v>0.44850089989961134</v>
      </c>
      <c r="AA27" s="44">
        <f t="shared" si="10"/>
        <v>61.720025263830102</v>
      </c>
      <c r="AB27" s="44">
        <f t="shared" si="1"/>
        <v>8.1968428107025737</v>
      </c>
      <c r="AC27" s="44">
        <f t="shared" si="2"/>
        <v>8.266021834904075</v>
      </c>
      <c r="AD27" s="44">
        <f t="shared" si="3"/>
        <v>8.1968428107025755</v>
      </c>
      <c r="AE27" s="44">
        <f t="shared" si="4"/>
        <v>6.9178971628455974E-2</v>
      </c>
      <c r="AF27" s="44">
        <f t="shared" si="5"/>
        <v>5.2573042695227011E-8</v>
      </c>
      <c r="AG27" s="45">
        <f>AC27+AA27+SUM($Z$13:Z27)</f>
        <v>74.794066562063819</v>
      </c>
      <c r="AH27" s="45">
        <f>AC27+AA27+SUM($Z$13:Z27)</f>
        <v>74.794066562063819</v>
      </c>
    </row>
    <row r="28" spans="1:34" ht="14.4" x14ac:dyDescent="0.3">
      <c r="A28" s="59">
        <f>10^(-A26)</f>
        <v>2.9945219097207381E-7</v>
      </c>
      <c r="B28" s="57" t="s">
        <v>57</v>
      </c>
      <c r="C28" s="60" t="s">
        <v>58</v>
      </c>
      <c r="D28" s="40"/>
      <c r="E28" s="28">
        <v>40028.40902777778</v>
      </c>
      <c r="F28" s="10">
        <f t="shared" si="6"/>
        <v>145.80625000000146</v>
      </c>
      <c r="G28" s="10">
        <v>157717</v>
      </c>
      <c r="H28" s="10">
        <v>13.43</v>
      </c>
      <c r="I28" s="10">
        <v>327</v>
      </c>
      <c r="K28" s="10"/>
      <c r="L28" s="79">
        <v>1037</v>
      </c>
      <c r="M28" s="10"/>
      <c r="N28" s="42">
        <v>4.45</v>
      </c>
      <c r="O28" s="36"/>
      <c r="P28" s="36"/>
      <c r="Q28" s="36"/>
      <c r="S28" s="18"/>
      <c r="T28" s="18"/>
      <c r="U28" s="18"/>
      <c r="V28" s="43">
        <f t="shared" si="7"/>
        <v>4.0861596548730269E-5</v>
      </c>
      <c r="W28" s="43">
        <f t="shared" si="8"/>
        <v>5.6231297905367942E-3</v>
      </c>
      <c r="X28" s="43">
        <f t="shared" si="9"/>
        <v>2.5178476864910418E-5</v>
      </c>
      <c r="Y28" s="22">
        <f>X28+W28+SUM($V$13:V28)</f>
        <v>6.2094173988623772E-3</v>
      </c>
      <c r="Z28" s="22">
        <f t="shared" si="0"/>
        <v>0.47986362046731884</v>
      </c>
      <c r="AA28" s="44">
        <f t="shared" si="10"/>
        <v>66.035976260170628</v>
      </c>
      <c r="AB28" s="44">
        <f t="shared" si="1"/>
        <v>8.7700307143768548</v>
      </c>
      <c r="AC28" s="44">
        <f t="shared" si="2"/>
        <v>8.8440472816148645</v>
      </c>
      <c r="AD28" s="44">
        <f t="shared" si="3"/>
        <v>8.7700307143768548</v>
      </c>
      <c r="AE28" s="44">
        <f t="shared" si="4"/>
        <v>7.4016510988645118E-2</v>
      </c>
      <c r="AF28" s="44">
        <f t="shared" si="5"/>
        <v>5.6249364521590382E-8</v>
      </c>
      <c r="AG28" s="45">
        <f>AC28+AA28+SUM($Z$13:Z28)</f>
        <v>80.167906625582461</v>
      </c>
      <c r="AH28" s="45">
        <f>AC28+AA28+SUM($Z$13:Z28)</f>
        <v>80.167906625582461</v>
      </c>
    </row>
    <row r="29" spans="1:34" ht="15" thickBot="1" x14ac:dyDescent="0.35">
      <c r="A29" s="61">
        <f>10^(-A27)</f>
        <v>2.696429134737524E-11</v>
      </c>
      <c r="B29" s="62" t="s">
        <v>59</v>
      </c>
      <c r="C29" s="63" t="s">
        <v>58</v>
      </c>
      <c r="D29" s="40"/>
      <c r="E29" s="28">
        <v>40038.425694444442</v>
      </c>
      <c r="F29" s="10">
        <f t="shared" si="6"/>
        <v>155.82291666666424</v>
      </c>
      <c r="G29" s="10">
        <v>154242</v>
      </c>
      <c r="H29" s="10">
        <v>16.61</v>
      </c>
      <c r="I29" s="10">
        <v>527</v>
      </c>
      <c r="K29" s="10"/>
      <c r="L29" s="79">
        <v>1037</v>
      </c>
      <c r="M29" s="10"/>
      <c r="N29" s="42">
        <v>4.45</v>
      </c>
      <c r="O29" s="36"/>
      <c r="P29" s="36"/>
      <c r="Q29" s="36"/>
      <c r="S29" s="18"/>
      <c r="T29" s="18"/>
      <c r="U29" s="18"/>
      <c r="V29" s="43">
        <f t="shared" si="7"/>
        <v>5.0536941077766928E-5</v>
      </c>
      <c r="W29" s="43">
        <f t="shared" si="8"/>
        <v>6.9545931363228708E-3</v>
      </c>
      <c r="X29" s="43">
        <f t="shared" si="9"/>
        <v>3.1140320232774539E-5</v>
      </c>
      <c r="Y29" s="22">
        <f>X29+W29+SUM($V$13:V29)</f>
        <v>7.597379529094085E-3</v>
      </c>
      <c r="Z29" s="22">
        <f t="shared" si="0"/>
        <v>0.46929072039234954</v>
      </c>
      <c r="AA29" s="44">
        <f t="shared" si="10"/>
        <v>64.580996660608804</v>
      </c>
      <c r="AB29" s="44">
        <f t="shared" si="1"/>
        <v>8.5767994410679567</v>
      </c>
      <c r="AC29" s="44">
        <f t="shared" si="2"/>
        <v>8.6491851912656212</v>
      </c>
      <c r="AD29" s="44">
        <f t="shared" si="3"/>
        <v>8.5767994410679549</v>
      </c>
      <c r="AE29" s="44">
        <f t="shared" si="4"/>
        <v>7.2385695187650034E-2</v>
      </c>
      <c r="AF29" s="44">
        <f t="shared" si="5"/>
        <v>5.501001466258642E-8</v>
      </c>
      <c r="AG29" s="45">
        <f>AC29+AA29+SUM($Z$13:Z29)</f>
        <v>78.987355656063741</v>
      </c>
      <c r="AH29" s="45">
        <f>AC29+AA29+SUM($Z$13:Z29)</f>
        <v>78.987355656063741</v>
      </c>
    </row>
    <row r="30" spans="1:34" ht="14.4" x14ac:dyDescent="0.3">
      <c r="A30" s="54" t="s">
        <v>60</v>
      </c>
      <c r="B30" s="55"/>
      <c r="C30" s="55"/>
      <c r="D30" s="40"/>
      <c r="E30" s="28">
        <v>40045.401388888888</v>
      </c>
      <c r="F30" s="10">
        <f t="shared" si="6"/>
        <v>162.79861111110949</v>
      </c>
      <c r="G30" s="10">
        <v>161538</v>
      </c>
      <c r="H30" s="10">
        <v>17.84</v>
      </c>
      <c r="I30" s="10">
        <v>619</v>
      </c>
      <c r="K30" s="10"/>
      <c r="L30" s="79">
        <v>1037</v>
      </c>
      <c r="M30" s="10"/>
      <c r="N30" s="42">
        <v>4.45</v>
      </c>
      <c r="O30" s="36"/>
      <c r="P30" s="36"/>
      <c r="Q30" s="36"/>
      <c r="S30" s="18"/>
      <c r="T30" s="18"/>
      <c r="U30" s="18"/>
      <c r="V30" s="43">
        <f t="shared" si="7"/>
        <v>5.4279291320130155E-5</v>
      </c>
      <c r="W30" s="43">
        <f t="shared" si="8"/>
        <v>7.469593109692957E-3</v>
      </c>
      <c r="X30" s="43">
        <f t="shared" si="9"/>
        <v>3.3446316252420097E-5</v>
      </c>
      <c r="Y30" s="22">
        <f>X30+W30+SUM($V$13:V30)</f>
        <v>8.168964789803947E-3</v>
      </c>
      <c r="Z30" s="22">
        <f t="shared" si="0"/>
        <v>0.49148924670802607</v>
      </c>
      <c r="AA30" s="44">
        <f t="shared" si="10"/>
        <v>67.635825770940642</v>
      </c>
      <c r="AB30" s="44">
        <f t="shared" si="1"/>
        <v>8.9825017058339185</v>
      </c>
      <c r="AC30" s="44">
        <f t="shared" si="2"/>
        <v>9.058311467866508</v>
      </c>
      <c r="AD30" s="44">
        <f t="shared" si="3"/>
        <v>8.9825017058339203</v>
      </c>
      <c r="AE30" s="44">
        <f t="shared" si="4"/>
        <v>7.5809704420473106E-2</v>
      </c>
      <c r="AF30" s="44">
        <f t="shared" si="5"/>
        <v>5.7612114395332574E-8</v>
      </c>
      <c r="AG30" s="45">
        <f>AC30+AA30+SUM($Z$13:Z30)</f>
        <v>82.942800289704493</v>
      </c>
      <c r="AH30" s="45">
        <f>AC30+AA30+SUM($Z$13:Z30)</f>
        <v>82.942800289704493</v>
      </c>
    </row>
    <row r="31" spans="1:34" ht="14.4" x14ac:dyDescent="0.3">
      <c r="A31" s="64">
        <v>6</v>
      </c>
      <c r="B31" s="57" t="s">
        <v>61</v>
      </c>
      <c r="C31" s="57"/>
      <c r="D31" s="40"/>
      <c r="E31" s="28">
        <v>40052.400694444441</v>
      </c>
      <c r="F31" s="10">
        <f t="shared" si="6"/>
        <v>169.79791666666279</v>
      </c>
      <c r="G31" s="10">
        <v>163583</v>
      </c>
      <c r="H31" s="10">
        <v>16.96</v>
      </c>
      <c r="I31" s="10">
        <v>810</v>
      </c>
      <c r="K31" s="10"/>
      <c r="L31" s="79">
        <v>1037</v>
      </c>
      <c r="M31" s="10"/>
      <c r="N31" s="42">
        <v>4.45</v>
      </c>
      <c r="O31" s="36"/>
      <c r="P31" s="36"/>
      <c r="Q31" s="36"/>
      <c r="S31" s="18"/>
      <c r="T31" s="18"/>
      <c r="U31" s="18"/>
      <c r="V31" s="43">
        <f t="shared" si="7"/>
        <v>5.1601837488195488E-5</v>
      </c>
      <c r="W31" s="43">
        <f t="shared" si="8"/>
        <v>7.1011378441924074E-3</v>
      </c>
      <c r="X31" s="43">
        <f t="shared" si="9"/>
        <v>3.179649796194197E-5</v>
      </c>
      <c r="Y31" s="22">
        <f>X31+W31+SUM($V$13:V31)</f>
        <v>7.8504615435011152E-3</v>
      </c>
      <c r="Z31" s="22">
        <f t="shared" si="0"/>
        <v>0.49771128430610151</v>
      </c>
      <c r="AA31" s="44">
        <f t="shared" si="10"/>
        <v>68.492065564064077</v>
      </c>
      <c r="AB31" s="44">
        <f t="shared" si="1"/>
        <v>9.0962162249466374</v>
      </c>
      <c r="AC31" s="44">
        <f t="shared" si="2"/>
        <v>9.1729857052087223</v>
      </c>
      <c r="AD31" s="44">
        <f t="shared" si="3"/>
        <v>9.0962162249466356</v>
      </c>
      <c r="AE31" s="44">
        <f t="shared" si="4"/>
        <v>7.676942192062701E-2</v>
      </c>
      <c r="AF31" s="44">
        <f t="shared" si="5"/>
        <v>5.8341458413077322E-8</v>
      </c>
      <c r="AG31" s="45">
        <f>AC31+AA31+SUM($Z$13:Z31)</f>
        <v>84.411425604476236</v>
      </c>
      <c r="AH31" s="45">
        <f>AC31+AA31+SUM($Z$13:Z31)</f>
        <v>84.411425604476236</v>
      </c>
    </row>
    <row r="32" spans="1:34" ht="14.4" x14ac:dyDescent="0.3">
      <c r="A32" s="65">
        <f>(35.2911*A31^0.5+0.8491*A31-0.32*A31^1.5+0.055*A31^2)+(-1583.09*A31^0.5/A12)+(-5.4366*A31^0.5)*LN(A12)</f>
        <v>-7.6464799893500413E-2</v>
      </c>
      <c r="B32" s="57" t="s">
        <v>62</v>
      </c>
      <c r="C32" s="57" t="s">
        <v>63</v>
      </c>
      <c r="D32" s="40"/>
      <c r="E32" s="28">
        <v>40059.379166666666</v>
      </c>
      <c r="F32" s="10">
        <f t="shared" si="6"/>
        <v>176.7763888888876</v>
      </c>
      <c r="G32" s="10">
        <v>155173</v>
      </c>
      <c r="H32" s="10">
        <v>15.64</v>
      </c>
      <c r="I32" s="10">
        <v>901</v>
      </c>
      <c r="K32" s="10"/>
      <c r="L32" s="79">
        <v>1037</v>
      </c>
      <c r="M32" s="10"/>
      <c r="N32" s="42">
        <v>4.45</v>
      </c>
      <c r="O32" s="36"/>
      <c r="P32" s="36"/>
      <c r="Q32" s="36"/>
      <c r="S32" s="18"/>
      <c r="T32" s="18"/>
      <c r="U32" s="18"/>
      <c r="V32" s="43">
        <f t="shared" si="7"/>
        <v>4.7585656740293481E-5</v>
      </c>
      <c r="W32" s="43">
        <f t="shared" si="8"/>
        <v>6.5484549459415842E-3</v>
      </c>
      <c r="X32" s="43">
        <f t="shared" si="9"/>
        <v>2.9321770526224794E-5</v>
      </c>
      <c r="Y32" s="22">
        <f>X32+W32+SUM($V$13:V32)</f>
        <v>7.3428895745548681E-3</v>
      </c>
      <c r="Z32" s="22">
        <f t="shared" si="0"/>
        <v>0.47212334484408947</v>
      </c>
      <c r="AA32" s="44">
        <f t="shared" si="10"/>
        <v>64.970805583541775</v>
      </c>
      <c r="AB32" s="44">
        <f t="shared" si="1"/>
        <v>8.6285687404781957</v>
      </c>
      <c r="AC32" s="44">
        <f t="shared" si="2"/>
        <v>8.7013914088527144</v>
      </c>
      <c r="AD32" s="44">
        <f t="shared" si="3"/>
        <v>8.6285687404781974</v>
      </c>
      <c r="AE32" s="44">
        <f t="shared" si="4"/>
        <v>7.2822613032463415E-2</v>
      </c>
      <c r="AF32" s="44">
        <f t="shared" si="5"/>
        <v>5.5342053430567064E-8</v>
      </c>
      <c r="AG32" s="45">
        <f>AC32+AA32+SUM($Z$13:Z32)</f>
        <v>80.890694672442024</v>
      </c>
      <c r="AH32" s="45">
        <f>AC32+AA32+SUM($Z$13:Z32)</f>
        <v>80.890694672442024</v>
      </c>
    </row>
    <row r="33" spans="1:34" ht="14.4" x14ac:dyDescent="0.3">
      <c r="A33" s="65">
        <f>(38.2746*A31^0.5+1.6057*A31-0.647*A31^1.5+0.113*A31^2)+(-1738.16*A31^0.5/A12)+(-6.0346*A31^0.5)*LN(A12)</f>
        <v>-0.55606593912548874</v>
      </c>
      <c r="B33" s="57" t="s">
        <v>64</v>
      </c>
      <c r="C33" s="57" t="s">
        <v>63</v>
      </c>
      <c r="D33" s="40"/>
      <c r="E33" s="28">
        <v>40066.371527777781</v>
      </c>
      <c r="F33" s="10">
        <f t="shared" si="6"/>
        <v>183.76875000000291</v>
      </c>
      <c r="G33" s="10">
        <v>165780</v>
      </c>
      <c r="H33" s="10">
        <v>15.7</v>
      </c>
      <c r="I33" s="10">
        <v>1106</v>
      </c>
      <c r="K33" s="10"/>
      <c r="L33" s="79">
        <v>1037</v>
      </c>
      <c r="M33" s="10"/>
      <c r="N33" s="42">
        <v>4.45</v>
      </c>
      <c r="O33" s="36"/>
      <c r="P33" s="36"/>
      <c r="Q33" s="36"/>
      <c r="S33" s="18"/>
      <c r="T33" s="18"/>
      <c r="U33" s="18"/>
      <c r="V33" s="43">
        <f t="shared" si="7"/>
        <v>4.7768210410652654E-5</v>
      </c>
      <c r="W33" s="43">
        <f t="shared" si="8"/>
        <v>6.5735768958620757E-3</v>
      </c>
      <c r="X33" s="43">
        <f t="shared" si="9"/>
        <v>2.9434258136939206E-5</v>
      </c>
      <c r="Y33" s="22">
        <f>X33+W33+SUM($V$13:V33)</f>
        <v>7.4158922224967262E-3</v>
      </c>
      <c r="Z33" s="22">
        <f t="shared" si="0"/>
        <v>0.50439579120242017</v>
      </c>
      <c r="AA33" s="44">
        <f t="shared" si="10"/>
        <v>69.411947630319418</v>
      </c>
      <c r="AB33" s="44">
        <f t="shared" si="1"/>
        <v>9.2183828745753154</v>
      </c>
      <c r="AC33" s="44">
        <f t="shared" si="2"/>
        <v>9.2961834066467919</v>
      </c>
      <c r="AD33" s="44">
        <f t="shared" si="3"/>
        <v>9.2183828745753136</v>
      </c>
      <c r="AE33" s="44">
        <f t="shared" si="4"/>
        <v>7.7800472946464791E-2</v>
      </c>
      <c r="AF33" s="44">
        <f t="shared" si="5"/>
        <v>5.9125012841920983E-8</v>
      </c>
      <c r="AG33" s="45">
        <f>AC33+AA33+SUM($Z$13:Z33)</f>
        <v>86.431024508216169</v>
      </c>
      <c r="AH33" s="45">
        <f>AC33+AA33+SUM($Z$13:Z33)</f>
        <v>86.431024508216169</v>
      </c>
    </row>
    <row r="34" spans="1:34" ht="14.4" x14ac:dyDescent="0.3">
      <c r="A34" s="66" t="s">
        <v>65</v>
      </c>
      <c r="B34" s="14"/>
      <c r="C34" s="57"/>
      <c r="D34" s="40"/>
      <c r="E34" s="28">
        <v>40073.35833333333</v>
      </c>
      <c r="F34" s="10">
        <f t="shared" si="6"/>
        <v>190.75555555555184</v>
      </c>
      <c r="G34" s="10">
        <v>169134</v>
      </c>
      <c r="H34" s="10">
        <v>17.559999999999999</v>
      </c>
      <c r="I34" s="10">
        <v>1234</v>
      </c>
      <c r="K34" s="10"/>
      <c r="L34" s="79">
        <v>1037</v>
      </c>
      <c r="M34" s="10"/>
      <c r="N34" s="42">
        <v>4.45</v>
      </c>
      <c r="O34" s="36"/>
      <c r="P34" s="36"/>
      <c r="Q34" s="36"/>
      <c r="S34" s="18"/>
      <c r="T34" s="18"/>
      <c r="U34" s="18"/>
      <c r="V34" s="43">
        <f t="shared" si="7"/>
        <v>5.3427374191787306E-5</v>
      </c>
      <c r="W34" s="43">
        <f t="shared" si="8"/>
        <v>7.3523573433973274E-3</v>
      </c>
      <c r="X34" s="43">
        <f t="shared" si="9"/>
        <v>3.2921374069086144E-5</v>
      </c>
      <c r="Y34" s="22">
        <f>X34+W34+SUM($V$13:V34)</f>
        <v>8.2515871601559123E-3</v>
      </c>
      <c r="Z34" s="22">
        <f t="shared" si="0"/>
        <v>0.51460054137549849</v>
      </c>
      <c r="AA34" s="44">
        <f t="shared" si="10"/>
        <v>70.816264630874926</v>
      </c>
      <c r="AB34" s="44">
        <f t="shared" si="1"/>
        <v>9.4048858071445363</v>
      </c>
      <c r="AC34" s="44">
        <f t="shared" si="2"/>
        <v>9.4842603709723647</v>
      </c>
      <c r="AD34" s="44">
        <f t="shared" si="3"/>
        <v>9.4048858071445363</v>
      </c>
      <c r="AE34" s="44">
        <f t="shared" si="4"/>
        <v>7.9374503506619468E-2</v>
      </c>
      <c r="AF34" s="44">
        <f t="shared" si="5"/>
        <v>6.032120836051071E-8</v>
      </c>
      <c r="AG34" s="45">
        <f>AC34+AA34+SUM($Z$13:Z34)</f>
        <v>88.538019014472752</v>
      </c>
      <c r="AH34" s="45">
        <f>AC34+AA34+SUM($Z$13:Z34)</f>
        <v>88.538019014472752</v>
      </c>
    </row>
    <row r="35" spans="1:34" ht="14.4" x14ac:dyDescent="0.3">
      <c r="A35" s="67" t="s">
        <v>66</v>
      </c>
      <c r="B35" s="57"/>
      <c r="C35" s="57"/>
      <c r="D35" s="40"/>
      <c r="E35" s="28">
        <v>40079.363888888889</v>
      </c>
      <c r="F35" s="10">
        <f t="shared" si="6"/>
        <v>196.76111111111095</v>
      </c>
      <c r="G35" s="10">
        <v>166372</v>
      </c>
      <c r="H35" s="10">
        <v>15.97</v>
      </c>
      <c r="I35" s="10">
        <v>1466</v>
      </c>
      <c r="K35" s="10"/>
      <c r="L35" s="79">
        <v>1037</v>
      </c>
      <c r="M35" s="10"/>
      <c r="N35" s="42">
        <v>4.45</v>
      </c>
      <c r="O35" s="36"/>
      <c r="P35" s="36"/>
      <c r="Q35" s="36"/>
      <c r="S35" s="18"/>
      <c r="T35" s="18"/>
      <c r="U35" s="18"/>
      <c r="V35" s="43">
        <f t="shared" si="7"/>
        <v>4.8589701927268979E-5</v>
      </c>
      <c r="W35" s="43">
        <f t="shared" si="8"/>
        <v>6.68662567050429E-3</v>
      </c>
      <c r="X35" s="43">
        <f t="shared" si="9"/>
        <v>2.9940452385154088E-5</v>
      </c>
      <c r="Y35" s="22">
        <f>X35+W35+SUM($V$13:V35)</f>
        <v>7.6314642675062126E-3</v>
      </c>
      <c r="Z35" s="22">
        <f t="shared" si="0"/>
        <v>0.50619698741663088</v>
      </c>
      <c r="AA35" s="44">
        <f t="shared" si="10"/>
        <v>69.659817536201615</v>
      </c>
      <c r="AB35" s="44">
        <f t="shared" si="1"/>
        <v>9.2513016986900976</v>
      </c>
      <c r="AC35" s="44">
        <f t="shared" si="2"/>
        <v>9.3293800562832683</v>
      </c>
      <c r="AD35" s="44">
        <f t="shared" si="3"/>
        <v>9.2513016986900958</v>
      </c>
      <c r="AE35" s="44">
        <f t="shared" si="4"/>
        <v>7.8078298257022796E-2</v>
      </c>
      <c r="AF35" s="44">
        <f t="shared" si="5"/>
        <v>5.9336148127253456E-8</v>
      </c>
      <c r="AG35" s="45">
        <f>AC35+AA35+SUM($Z$13:Z35)</f>
        <v>87.732888592526976</v>
      </c>
      <c r="AH35" s="45">
        <f>AC35+AA35+SUM($Z$13:Z35)</f>
        <v>87.732888592526976</v>
      </c>
    </row>
    <row r="36" spans="1:34" ht="14.4" x14ac:dyDescent="0.3">
      <c r="A36" s="68">
        <f>10^(-(A32+A26))</f>
        <v>3.5710201016118182E-7</v>
      </c>
      <c r="B36" s="57" t="s">
        <v>67</v>
      </c>
      <c r="C36" s="57"/>
      <c r="D36" s="40"/>
      <c r="E36" s="28">
        <v>40086.353472222225</v>
      </c>
      <c r="F36" s="10">
        <f t="shared" si="6"/>
        <v>203.75069444444671</v>
      </c>
      <c r="G36" s="10">
        <v>167858</v>
      </c>
      <c r="H36" s="10">
        <v>15.5</v>
      </c>
      <c r="I36" s="10">
        <v>1569</v>
      </c>
      <c r="K36" s="10"/>
      <c r="L36" s="79">
        <v>1037</v>
      </c>
      <c r="M36" s="10"/>
      <c r="N36" s="42">
        <v>4.45</v>
      </c>
      <c r="O36" s="36"/>
      <c r="P36" s="36"/>
      <c r="Q36" s="36"/>
      <c r="S36" s="18"/>
      <c r="T36" s="18"/>
      <c r="U36" s="18"/>
      <c r="V36" s="43">
        <f t="shared" si="7"/>
        <v>4.7159698176122053E-5</v>
      </c>
      <c r="W36" s="43">
        <f t="shared" si="8"/>
        <v>6.4898370627937694E-3</v>
      </c>
      <c r="X36" s="43">
        <f t="shared" si="9"/>
        <v>2.9059299434557818E-5</v>
      </c>
      <c r="Y36" s="22">
        <f>X36+W36+SUM($V$13:V36)</f>
        <v>7.4809542050212167E-3</v>
      </c>
      <c r="Z36" s="22">
        <f t="shared" si="0"/>
        <v>0.5107182333191933</v>
      </c>
      <c r="AA36" s="44">
        <f t="shared" si="10"/>
        <v>70.282004495899116</v>
      </c>
      <c r="AB36" s="44">
        <f t="shared" si="1"/>
        <v>9.3339323957079472</v>
      </c>
      <c r="AC36" s="44">
        <f t="shared" si="2"/>
        <v>9.412708132904557</v>
      </c>
      <c r="AD36" s="44">
        <f t="shared" si="3"/>
        <v>9.3339323957079454</v>
      </c>
      <c r="AE36" s="44">
        <f t="shared" si="4"/>
        <v>7.8775677330484309E-2</v>
      </c>
      <c r="AF36" s="44">
        <f t="shared" si="5"/>
        <v>5.9866126225233282E-8</v>
      </c>
      <c r="AG36" s="45">
        <f>AC36+AA36+SUM($Z$13:Z36)</f>
        <v>88.949121862164958</v>
      </c>
      <c r="AH36" s="45">
        <f>AC36+AA36+SUM($Z$13:Z36)</f>
        <v>88.949121862164958</v>
      </c>
    </row>
    <row r="37" spans="1:34" ht="14.4" x14ac:dyDescent="0.3">
      <c r="A37" s="67" t="s">
        <v>68</v>
      </c>
      <c r="B37" s="57"/>
      <c r="C37" s="57"/>
      <c r="D37" s="40"/>
      <c r="E37" s="28">
        <v>40093.347222222219</v>
      </c>
      <c r="F37" s="10">
        <f t="shared" si="6"/>
        <v>210.74444444444089</v>
      </c>
      <c r="G37" s="10">
        <v>162728</v>
      </c>
      <c r="H37" s="10">
        <v>14.75</v>
      </c>
      <c r="I37" s="10">
        <v>1763</v>
      </c>
      <c r="K37" s="10"/>
      <c r="L37" s="79">
        <v>1037</v>
      </c>
      <c r="M37" s="10"/>
      <c r="N37" s="42">
        <v>4.45</v>
      </c>
      <c r="O37" s="36"/>
      <c r="P37" s="36"/>
      <c r="Q37" s="36"/>
      <c r="S37" s="18"/>
      <c r="T37" s="18"/>
      <c r="U37" s="18"/>
      <c r="V37" s="43">
        <f t="shared" si="7"/>
        <v>4.4877777296632276E-5</v>
      </c>
      <c r="W37" s="43">
        <f t="shared" si="8"/>
        <v>6.1758126887876182E-3</v>
      </c>
      <c r="X37" s="43">
        <f t="shared" si="9"/>
        <v>2.7653204300627601E-5</v>
      </c>
      <c r="Y37" s="22">
        <f>X37+W37+SUM($V$13:V37)</f>
        <v>7.2104015131777676E-3</v>
      </c>
      <c r="Z37" s="22">
        <f t="shared" si="0"/>
        <v>0.49510989450348319</v>
      </c>
      <c r="AA37" s="44">
        <f t="shared" si="10"/>
        <v>68.134077777697058</v>
      </c>
      <c r="AB37" s="44">
        <f t="shared" si="1"/>
        <v>9.0486729907943779</v>
      </c>
      <c r="AC37" s="44">
        <f t="shared" si="2"/>
        <v>9.1250412196695567</v>
      </c>
      <c r="AD37" s="44">
        <f t="shared" si="3"/>
        <v>9.0486729907943761</v>
      </c>
      <c r="AE37" s="44">
        <f t="shared" si="4"/>
        <v>7.6368170838655575E-2</v>
      </c>
      <c r="AF37" s="44">
        <f t="shared" si="5"/>
        <v>5.8036524850646144E-8</v>
      </c>
      <c r="AG37" s="45">
        <f>AC37+AA37+SUM($Z$13:Z37)</f>
        <v>87.008638125231371</v>
      </c>
      <c r="AH37" s="45">
        <f>AC37+AA37+SUM($Z$13:Z37)</f>
        <v>87.008638125231371</v>
      </c>
    </row>
    <row r="38" spans="1:34" ht="14.4" x14ac:dyDescent="0.3">
      <c r="A38" s="68">
        <f>10^(-(A33+A27))</f>
        <v>9.7018588109074922E-11</v>
      </c>
      <c r="B38" s="57" t="s">
        <v>67</v>
      </c>
      <c r="C38" s="57"/>
      <c r="D38" s="40"/>
      <c r="E38" s="28">
        <v>40100.354166666664</v>
      </c>
      <c r="F38" s="10">
        <f t="shared" si="6"/>
        <v>217.75138888888614</v>
      </c>
      <c r="G38" s="10">
        <v>169681</v>
      </c>
      <c r="H38" s="10">
        <v>20.02</v>
      </c>
      <c r="I38" s="10">
        <v>1852</v>
      </c>
      <c r="K38" s="10"/>
      <c r="L38" s="79">
        <v>1037</v>
      </c>
      <c r="M38" s="10"/>
      <c r="N38" s="42">
        <v>4.45</v>
      </c>
      <c r="O38" s="36"/>
      <c r="P38" s="36"/>
      <c r="Q38" s="36"/>
      <c r="S38" s="18"/>
      <c r="T38" s="18"/>
      <c r="U38" s="18"/>
      <c r="V38" s="43">
        <f t="shared" si="7"/>
        <v>6.0912074676513775E-5</v>
      </c>
      <c r="W38" s="43">
        <f t="shared" si="8"/>
        <v>8.3823572901375008E-3</v>
      </c>
      <c r="X38" s="43">
        <f t="shared" si="9"/>
        <v>3.7533366108377258E-5</v>
      </c>
      <c r="Y38" s="22">
        <f>X38+W38+SUM($V$13:V38)</f>
        <v>9.4877383510119147E-3</v>
      </c>
      <c r="Z38" s="22">
        <f t="shared" si="0"/>
        <v>0.51626482233693982</v>
      </c>
      <c r="AA38" s="44">
        <f t="shared" si="10"/>
        <v>71.045293074316731</v>
      </c>
      <c r="AB38" s="44">
        <f t="shared" si="1"/>
        <v>9.4353023557776208</v>
      </c>
      <c r="AC38" s="44">
        <f t="shared" si="2"/>
        <v>9.5149336266330948</v>
      </c>
      <c r="AD38" s="44">
        <f t="shared" si="3"/>
        <v>9.4353023557776208</v>
      </c>
      <c r="AE38" s="44">
        <f t="shared" si="4"/>
        <v>7.9631210339178984E-2</v>
      </c>
      <c r="AF38" s="44">
        <f t="shared" si="5"/>
        <v>6.0516294510978374E-8</v>
      </c>
      <c r="AG38" s="45">
        <f>AC38+AA38+SUM($Z$13:Z38)</f>
        <v>90.826010651151535</v>
      </c>
      <c r="AH38" s="45">
        <f>AC38+AA38+SUM($Z$13:Z38)</f>
        <v>90.826010651151535</v>
      </c>
    </row>
    <row r="39" spans="1:34" ht="14.4" x14ac:dyDescent="0.3">
      <c r="A39" s="66" t="s">
        <v>69</v>
      </c>
      <c r="B39" s="57"/>
      <c r="C39" s="57"/>
      <c r="D39" s="40"/>
      <c r="E39" s="28">
        <v>40107.381944444445</v>
      </c>
      <c r="F39" s="10">
        <f t="shared" si="6"/>
        <v>224.77916666666715</v>
      </c>
      <c r="G39" s="10">
        <v>159316.5</v>
      </c>
      <c r="H39" s="10">
        <v>17.3</v>
      </c>
      <c r="I39" s="10">
        <v>2092</v>
      </c>
      <c r="K39" s="10"/>
      <c r="L39" s="79">
        <v>1037</v>
      </c>
      <c r="M39" s="10"/>
      <c r="N39" s="42">
        <v>4.45</v>
      </c>
      <c r="O39" s="36"/>
      <c r="P39" s="36"/>
      <c r="Q39" s="36"/>
      <c r="S39" s="18"/>
      <c r="T39" s="18"/>
      <c r="U39" s="18"/>
      <c r="V39" s="43">
        <f t="shared" si="7"/>
        <v>5.2636308286897518E-5</v>
      </c>
      <c r="W39" s="43">
        <f t="shared" si="8"/>
        <v>7.2434955604085294E-3</v>
      </c>
      <c r="X39" s="43">
        <f t="shared" si="9"/>
        <v>3.2433927755990338E-5</v>
      </c>
      <c r="Y39" s="22">
        <f>X39+W39+SUM($V$13:V39)</f>
        <v>8.396413491217454E-3</v>
      </c>
      <c r="Z39" s="22">
        <f t="shared" si="0"/>
        <v>0.48473019706297737</v>
      </c>
      <c r="AA39" s="44">
        <f t="shared" si="10"/>
        <v>66.70568557513441</v>
      </c>
      <c r="AB39" s="44">
        <f t="shared" si="1"/>
        <v>8.8589727062207633</v>
      </c>
      <c r="AC39" s="44">
        <f t="shared" si="2"/>
        <v>8.9337399185971975</v>
      </c>
      <c r="AD39" s="44">
        <f t="shared" si="3"/>
        <v>8.8589727062207597</v>
      </c>
      <c r="AE39" s="44">
        <f t="shared" si="4"/>
        <v>7.476715555661391E-2</v>
      </c>
      <c r="AF39" s="44">
        <f t="shared" si="5"/>
        <v>5.6819822104173616E-8</v>
      </c>
      <c r="AG39" s="45">
        <f>AC39+AA39+SUM($Z$13:Z39)</f>
        <v>86.389939640996289</v>
      </c>
      <c r="AH39" s="45">
        <f>AC39+AA39+SUM($Z$13:Z39)</f>
        <v>86.389939640996289</v>
      </c>
    </row>
    <row r="40" spans="1:34" ht="14.4" x14ac:dyDescent="0.3">
      <c r="A40" s="69">
        <v>1.83E-2</v>
      </c>
      <c r="B40" s="33" t="s">
        <v>70</v>
      </c>
      <c r="C40" s="57"/>
      <c r="D40" s="40"/>
      <c r="E40" s="28">
        <v>40115.34652777778</v>
      </c>
      <c r="F40" s="10">
        <f t="shared" si="6"/>
        <v>232.74375000000146</v>
      </c>
      <c r="G40" s="10">
        <v>165745</v>
      </c>
      <c r="H40" s="10">
        <v>17.21</v>
      </c>
      <c r="I40" s="10">
        <v>2198</v>
      </c>
      <c r="K40" s="10"/>
      <c r="L40" s="79">
        <v>1037</v>
      </c>
      <c r="M40" s="10"/>
      <c r="N40" s="42">
        <v>4.45</v>
      </c>
      <c r="O40" s="36"/>
      <c r="P40" s="36"/>
      <c r="Q40" s="36"/>
      <c r="S40" s="18"/>
      <c r="T40" s="18"/>
      <c r="U40" s="18"/>
      <c r="V40" s="43">
        <f t="shared" si="7"/>
        <v>5.2362477781358752E-5</v>
      </c>
      <c r="W40" s="43">
        <f t="shared" si="8"/>
        <v>7.2058126355277917E-3</v>
      </c>
      <c r="X40" s="43">
        <f t="shared" si="9"/>
        <v>3.2265196339918712E-5</v>
      </c>
      <c r="Y40" s="22">
        <f>X40+W40+SUM($V$13:V40)</f>
        <v>8.4109243127020034E-3</v>
      </c>
      <c r="Z40" s="22">
        <f t="shared" si="0"/>
        <v>0.50428930156137741</v>
      </c>
      <c r="AA40" s="44">
        <f t="shared" si="10"/>
        <v>69.397293159532467</v>
      </c>
      <c r="AB40" s="44">
        <f t="shared" si="1"/>
        <v>9.2164366603117713</v>
      </c>
      <c r="AC40" s="44">
        <f t="shared" si="2"/>
        <v>9.2942207668878787</v>
      </c>
      <c r="AD40" s="44">
        <f t="shared" si="3"/>
        <v>9.2164366603117696</v>
      </c>
      <c r="AE40" s="44">
        <f t="shared" si="4"/>
        <v>7.7784047463577061E-2</v>
      </c>
      <c r="AF40" s="44">
        <f t="shared" si="5"/>
        <v>5.9112530181470579E-8</v>
      </c>
      <c r="AG40" s="45">
        <f>AC40+AA40+SUM($Z$13:Z40)</f>
        <v>89.946317375246394</v>
      </c>
      <c r="AH40" s="45">
        <f>AC40+AA40+SUM($Z$13:Z40)</f>
        <v>89.946317375246394</v>
      </c>
    </row>
    <row r="41" spans="1:34" ht="14.4" x14ac:dyDescent="0.3">
      <c r="A41" s="69">
        <v>2.6800000000000001E-2</v>
      </c>
      <c r="B41" s="33" t="s">
        <v>71</v>
      </c>
      <c r="C41" s="57"/>
      <c r="D41" s="40"/>
      <c r="E41" s="28">
        <v>40156.59375</v>
      </c>
      <c r="F41" s="10">
        <f t="shared" si="6"/>
        <v>273.9909722222219</v>
      </c>
      <c r="G41" s="10">
        <v>31499</v>
      </c>
      <c r="H41" s="10">
        <v>5.2</v>
      </c>
      <c r="I41" s="10">
        <v>2427</v>
      </c>
      <c r="K41" s="10"/>
      <c r="L41" s="79">
        <v>1037</v>
      </c>
      <c r="M41" s="10"/>
      <c r="N41" s="42">
        <v>4.45</v>
      </c>
      <c r="O41" s="36"/>
      <c r="P41" s="36"/>
      <c r="Q41" s="36"/>
      <c r="S41" s="18"/>
      <c r="T41" s="18"/>
      <c r="U41" s="18"/>
      <c r="V41" s="43">
        <f t="shared" si="7"/>
        <v>1.5821318097795784E-5</v>
      </c>
      <c r="W41" s="43">
        <f t="shared" si="8"/>
        <v>2.1772356597759743E-3</v>
      </c>
      <c r="X41" s="43">
        <f t="shared" si="9"/>
        <v>9.7489262619161706E-6</v>
      </c>
      <c r="Y41" s="22">
        <f>X41+W41+SUM($V$13:V41)</f>
        <v>3.3756523849699785E-3</v>
      </c>
      <c r="Z41" s="22">
        <f t="shared" si="0"/>
        <v>9.5837634377397965E-2</v>
      </c>
      <c r="AA41" s="44">
        <f t="shared" si="10"/>
        <v>13.188605009092964</v>
      </c>
      <c r="AB41" s="44">
        <f t="shared" si="1"/>
        <v>1.7515372310667623</v>
      </c>
      <c r="AC41" s="44">
        <f t="shared" si="2"/>
        <v>1.7663197076002375</v>
      </c>
      <c r="AD41" s="44">
        <f t="shared" si="3"/>
        <v>1.7515372310667623</v>
      </c>
      <c r="AE41" s="44">
        <f t="shared" si="4"/>
        <v>1.4782465299437175E-2</v>
      </c>
      <c r="AF41" s="44">
        <f t="shared" si="5"/>
        <v>1.1234037757918141E-8</v>
      </c>
      <c r="AG41" s="45">
        <f>AC41+AA41+SUM($Z$13:Z41)</f>
        <v>26.305565799896655</v>
      </c>
      <c r="AH41" s="77">
        <f>AC41+AA41+SUM($Z$41:Z41)+$AH$40</f>
        <v>104.997079726317</v>
      </c>
    </row>
    <row r="42" spans="1:34" ht="15" thickBot="1" x14ac:dyDescent="0.35">
      <c r="A42" s="70" t="s">
        <v>72</v>
      </c>
      <c r="B42" s="62"/>
      <c r="C42" s="62"/>
      <c r="D42" s="40"/>
      <c r="E42" s="28">
        <v>40185.502083333333</v>
      </c>
      <c r="F42" s="10">
        <f t="shared" si="6"/>
        <v>302.89930555555475</v>
      </c>
      <c r="G42" s="10">
        <v>65733</v>
      </c>
      <c r="H42" s="10">
        <v>6.49</v>
      </c>
      <c r="I42" s="10">
        <v>2652</v>
      </c>
      <c r="K42" s="10"/>
      <c r="L42" s="79">
        <v>1037</v>
      </c>
      <c r="M42" s="10"/>
      <c r="N42" s="42">
        <v>4.45</v>
      </c>
      <c r="O42" s="36"/>
      <c r="P42" s="36"/>
      <c r="Q42" s="36"/>
      <c r="S42" s="18"/>
      <c r="T42" s="18"/>
      <c r="U42" s="18"/>
      <c r="V42" s="43">
        <f t="shared" si="7"/>
        <v>1.9746222010518202E-5</v>
      </c>
      <c r="W42" s="43">
        <f t="shared" si="8"/>
        <v>2.7173575830665522E-3</v>
      </c>
      <c r="X42" s="43">
        <f t="shared" si="9"/>
        <v>1.2167409892276146E-5</v>
      </c>
      <c r="Y42" s="22">
        <f>X42+W42+SUM($V$13:V42)</f>
        <v>3.9379390139014344E-3</v>
      </c>
      <c r="Z42" s="22">
        <f t="shared" si="0"/>
        <v>0.19999667356200199</v>
      </c>
      <c r="AA42" s="44">
        <f t="shared" si="10"/>
        <v>27.522352235395022</v>
      </c>
      <c r="AB42" s="44">
        <f t="shared" si="1"/>
        <v>3.6551572052989454</v>
      </c>
      <c r="AC42" s="44">
        <f t="shared" si="2"/>
        <v>3.6860056935041237</v>
      </c>
      <c r="AD42" s="44">
        <f t="shared" si="3"/>
        <v>3.6551572052989449</v>
      </c>
      <c r="AE42" s="44">
        <f t="shared" si="4"/>
        <v>3.0848464761671912E-2</v>
      </c>
      <c r="AF42" s="44">
        <f t="shared" si="5"/>
        <v>2.3443506268174641E-8</v>
      </c>
      <c r="AG42" s="45">
        <f>AC42+AA42+SUM($Z$13:Z42)</f>
        <v>42.758995685664601</v>
      </c>
      <c r="AH42" s="45">
        <f>AC42+AA42+SUM($Z$41:Z42)+$AH$40</f>
        <v>121.45050961208494</v>
      </c>
    </row>
    <row r="43" spans="1:34" ht="15" thickBot="1" x14ac:dyDescent="0.35">
      <c r="A43" s="14"/>
      <c r="B43" s="14"/>
      <c r="C43" s="14"/>
      <c r="D43" s="40"/>
      <c r="E43" s="28">
        <v>40199.413888888892</v>
      </c>
      <c r="F43" s="10">
        <f t="shared" si="6"/>
        <v>316.81111111111386</v>
      </c>
      <c r="G43" s="10">
        <v>80503</v>
      </c>
      <c r="H43" s="10">
        <v>8.8800000000000008</v>
      </c>
      <c r="I43" s="78">
        <v>2855</v>
      </c>
      <c r="J43" s="78"/>
      <c r="K43" s="78"/>
      <c r="L43" s="79">
        <v>1037</v>
      </c>
      <c r="M43" s="10"/>
      <c r="N43" s="42">
        <v>4.45</v>
      </c>
      <c r="O43" s="36"/>
      <c r="P43" s="36"/>
      <c r="Q43" s="36"/>
      <c r="S43" s="18"/>
      <c r="T43" s="18"/>
      <c r="U43" s="18"/>
      <c r="V43" s="43">
        <f t="shared" si="7"/>
        <v>2.7017943213158957E-5</v>
      </c>
      <c r="W43" s="43">
        <f t="shared" si="8"/>
        <v>3.7180485882328173E-3</v>
      </c>
      <c r="X43" s="43">
        <f t="shared" si="9"/>
        <v>1.6648166385733767E-5</v>
      </c>
      <c r="Y43" s="22">
        <f>X43+W43+SUM($V$13:V43)</f>
        <v>4.9701287187743168E-3</v>
      </c>
      <c r="Z43" s="22">
        <f t="shared" si="0"/>
        <v>0.24493530208208733</v>
      </c>
      <c r="AA43" s="44">
        <f t="shared" si="10"/>
        <v>33.706538907489467</v>
      </c>
      <c r="AB43" s="44">
        <f t="shared" si="1"/>
        <v>4.4764596245140345</v>
      </c>
      <c r="AC43" s="44">
        <f t="shared" si="2"/>
        <v>4.5142396717655124</v>
      </c>
      <c r="AD43" s="44">
        <f t="shared" si="3"/>
        <v>4.4764596245140327</v>
      </c>
      <c r="AE43" s="44">
        <f t="shared" si="4"/>
        <v>3.778001854028986E-2</v>
      </c>
      <c r="AF43" s="44">
        <f t="shared" si="5"/>
        <v>2.871118897824324E-8</v>
      </c>
      <c r="AG43" s="45">
        <f>AC43+AA43+SUM($Z$13:Z43)</f>
        <v>50.016351638102527</v>
      </c>
      <c r="AH43" s="45">
        <f>AC43+AA43+SUM($Z$41:Z43)+$AH$40</f>
        <v>128.70786556452288</v>
      </c>
    </row>
    <row r="44" spans="1:34" ht="14.4" x14ac:dyDescent="0.3">
      <c r="A44" s="71" t="s">
        <v>73</v>
      </c>
      <c r="B44" s="55"/>
      <c r="C44" s="55"/>
      <c r="D44" s="40"/>
      <c r="E44" s="28">
        <v>40287.436805555553</v>
      </c>
      <c r="F44" s="10">
        <f t="shared" si="6"/>
        <v>404.83402777777519</v>
      </c>
      <c r="G44" s="10">
        <v>142991</v>
      </c>
      <c r="H44" s="10">
        <v>4.72</v>
      </c>
      <c r="I44" s="10">
        <v>92</v>
      </c>
      <c r="K44" s="10"/>
      <c r="L44" s="79">
        <v>1037</v>
      </c>
      <c r="M44" s="72"/>
      <c r="N44" s="42">
        <v>4.45</v>
      </c>
      <c r="O44" s="36"/>
      <c r="P44" s="36"/>
      <c r="Q44" s="36"/>
      <c r="S44" s="18"/>
      <c r="T44" s="18"/>
      <c r="U44" s="18"/>
      <c r="V44" s="43">
        <f t="shared" si="7"/>
        <v>1.4360888734922327E-5</v>
      </c>
      <c r="W44" s="43">
        <f t="shared" si="8"/>
        <v>1.9762600604120379E-3</v>
      </c>
      <c r="X44" s="43">
        <f t="shared" si="9"/>
        <v>8.8490253762008316E-6</v>
      </c>
      <c r="Y44" s="22">
        <f>X44+W44+SUM($V$13:V44)</f>
        <v>3.2349019386789264E-3</v>
      </c>
      <c r="Z44" s="22">
        <f t="shared" si="0"/>
        <v>0.43505886463883026</v>
      </c>
      <c r="AA44" s="44">
        <f t="shared" si="10"/>
        <v>59.870212351351213</v>
      </c>
      <c r="AB44" s="44">
        <f t="shared" si="1"/>
        <v>7.9511749645216474</v>
      </c>
      <c r="AC44" s="44">
        <f t="shared" si="2"/>
        <v>8.018280621907536</v>
      </c>
      <c r="AD44" s="44">
        <f t="shared" si="3"/>
        <v>7.9511749645216465</v>
      </c>
      <c r="AE44" s="44">
        <f t="shared" si="4"/>
        <v>6.7105606388514566E-2</v>
      </c>
      <c r="AF44" s="44">
        <f t="shared" si="5"/>
        <v>5.0997374298945122E-8</v>
      </c>
      <c r="AG44" s="45">
        <f>AC44+AA44+SUM($Z$13:Z44)</f>
        <v>80.11912489674512</v>
      </c>
      <c r="AH44" s="45">
        <f>AC44+AA44+SUM($Z$41:Z44)+$AH$40</f>
        <v>158.81063882316545</v>
      </c>
    </row>
    <row r="45" spans="1:34" ht="14.4" x14ac:dyDescent="0.3">
      <c r="A45" s="66" t="s">
        <v>74</v>
      </c>
      <c r="B45" s="73">
        <f>EXP((-67.1962+99.1624*(100/$A$12)+27.9015*LN($A$12/100))+A47*(-0.072909+0.041674*($A$12/100)+(-0.0064603*($A$12/100)^2)))</f>
        <v>5.1078010654728861E-2</v>
      </c>
      <c r="C45" s="57" t="s">
        <v>75</v>
      </c>
      <c r="D45" s="40"/>
      <c r="E45" s="28">
        <v>40360.431944444441</v>
      </c>
      <c r="F45" s="10">
        <f t="shared" si="6"/>
        <v>477.82916666666279</v>
      </c>
      <c r="G45" s="10">
        <v>177374</v>
      </c>
      <c r="H45" s="10">
        <v>4.57</v>
      </c>
      <c r="I45" s="10">
        <v>8</v>
      </c>
      <c r="K45" s="10"/>
      <c r="L45" s="79">
        <v>1037</v>
      </c>
      <c r="M45" s="10"/>
      <c r="N45" s="42">
        <v>4.45</v>
      </c>
      <c r="O45" s="36"/>
      <c r="P45" s="36"/>
      <c r="Q45" s="36"/>
      <c r="S45" s="18"/>
      <c r="T45" s="18"/>
      <c r="U45" s="18"/>
      <c r="V45" s="43">
        <f t="shared" si="7"/>
        <v>1.3904504559024372E-5</v>
      </c>
      <c r="W45" s="43">
        <f t="shared" si="8"/>
        <v>1.9134551856108081E-3</v>
      </c>
      <c r="X45" s="43">
        <f t="shared" si="9"/>
        <v>8.5678063494147882E-6</v>
      </c>
      <c r="Y45" s="22">
        <f>X45+W45+SUM($V$13:V45)</f>
        <v>3.1857203494099354E-3</v>
      </c>
      <c r="Z45" s="22">
        <f t="shared" si="0"/>
        <v>0.53967124543815959</v>
      </c>
      <c r="AA45" s="44">
        <f t="shared" si="10"/>
        <v>74.266345753289158</v>
      </c>
      <c r="AB45" s="44">
        <f t="shared" si="1"/>
        <v>9.8630802509043427</v>
      </c>
      <c r="AC45" s="44">
        <f t="shared" si="2"/>
        <v>9.9463218456422258</v>
      </c>
      <c r="AD45" s="44">
        <f t="shared" si="3"/>
        <v>9.8630802509043409</v>
      </c>
      <c r="AE45" s="44">
        <f t="shared" si="4"/>
        <v>8.3241531477899894E-2</v>
      </c>
      <c r="AF45" s="44">
        <f t="shared" si="5"/>
        <v>6.3259983277976192E-8</v>
      </c>
      <c r="AG45" s="45">
        <f>AC45+AA45+SUM($Z$13:Z45)</f>
        <v>96.982970767855917</v>
      </c>
      <c r="AH45" s="45">
        <f>AC45+AA45+SUM($Z$41:Z45)+$AH$40</f>
        <v>175.67448469427626</v>
      </c>
    </row>
    <row r="46" spans="1:34" ht="14.4" x14ac:dyDescent="0.3">
      <c r="A46" s="74">
        <f>1/(8.315*(A12)/100000*1000000/1000)*B45*1000/1013.25</f>
        <v>2.187460530043758E-3</v>
      </c>
      <c r="B46" s="57" t="s">
        <v>76</v>
      </c>
      <c r="C46" s="57"/>
      <c r="D46" s="40"/>
      <c r="E46" s="28">
        <v>40532.631944444445</v>
      </c>
      <c r="F46" s="10">
        <f t="shared" si="6"/>
        <v>650.02916666666715</v>
      </c>
      <c r="G46" s="10">
        <v>204381</v>
      </c>
      <c r="H46" s="10">
        <v>5.88</v>
      </c>
      <c r="I46" s="10">
        <v>23</v>
      </c>
      <c r="K46" s="10"/>
      <c r="L46" s="79">
        <v>1037</v>
      </c>
      <c r="M46" s="10"/>
      <c r="N46" s="42">
        <v>4.45</v>
      </c>
      <c r="O46" s="36"/>
      <c r="P46" s="36"/>
      <c r="Q46" s="36"/>
      <c r="S46" s="18"/>
      <c r="T46" s="18"/>
      <c r="U46" s="18"/>
      <c r="V46" s="43">
        <f t="shared" si="7"/>
        <v>1.789025969519985E-5</v>
      </c>
      <c r="W46" s="43">
        <f t="shared" si="8"/>
        <v>2.4619510922082167E-3</v>
      </c>
      <c r="X46" s="43">
        <f t="shared" si="9"/>
        <v>1.1023785850012902E-5</v>
      </c>
      <c r="Y46" s="22">
        <f>X46+W46+SUM($V$13:V46)</f>
        <v>3.7545624952031419E-3</v>
      </c>
      <c r="Z46" s="22">
        <f t="shared" si="0"/>
        <v>0.62184169502800013</v>
      </c>
      <c r="AA46" s="44">
        <f t="shared" si="10"/>
        <v>85.574154111667951</v>
      </c>
      <c r="AB46" s="44">
        <f t="shared" si="1"/>
        <v>11.36483478277583</v>
      </c>
      <c r="AC46" s="44">
        <f t="shared" si="2"/>
        <v>11.460750759041369</v>
      </c>
      <c r="AD46" s="44">
        <f t="shared" si="3"/>
        <v>11.364834782775832</v>
      </c>
      <c r="AE46" s="44">
        <f t="shared" si="4"/>
        <v>9.5915903373575945E-2</v>
      </c>
      <c r="AF46" s="44">
        <f t="shared" si="5"/>
        <v>7.2891960728945916E-8</v>
      </c>
      <c r="AG46" s="45">
        <f>AC46+AA46+SUM($Z$13:Z46)</f>
        <v>110.42704973466186</v>
      </c>
      <c r="AH46" s="45">
        <f>AC46+AA46+SUM($Z$41:Z46)+$AH$40</f>
        <v>189.11856366108219</v>
      </c>
    </row>
    <row r="47" spans="1:34" ht="15" thickBot="1" x14ac:dyDescent="0.35">
      <c r="A47" s="75">
        <v>0</v>
      </c>
      <c r="B47" s="76" t="s">
        <v>77</v>
      </c>
      <c r="C47" s="62"/>
      <c r="D47" s="33" t="s">
        <v>78</v>
      </c>
      <c r="E47" s="28">
        <v>40605.588194444441</v>
      </c>
      <c r="F47" s="10">
        <f t="shared" si="6"/>
        <v>722.98541666666279</v>
      </c>
      <c r="G47" s="10">
        <v>193547</v>
      </c>
      <c r="H47" s="10">
        <v>8.0399999999999991</v>
      </c>
      <c r="I47" s="10">
        <v>15</v>
      </c>
      <c r="K47" s="10"/>
      <c r="L47" s="79">
        <v>1037</v>
      </c>
      <c r="M47" s="10"/>
      <c r="N47" s="42">
        <v>4.45</v>
      </c>
      <c r="O47" s="36"/>
      <c r="P47" s="36"/>
      <c r="Q47" s="36"/>
      <c r="S47" s="18"/>
      <c r="T47" s="18"/>
      <c r="U47" s="18"/>
      <c r="V47" s="43">
        <f t="shared" si="7"/>
        <v>2.4462191828130407E-5</v>
      </c>
      <c r="W47" s="43">
        <f t="shared" si="8"/>
        <v>3.3663412893459289E-3</v>
      </c>
      <c r="X47" s="43">
        <f t="shared" si="9"/>
        <v>1.5073339835731922E-5</v>
      </c>
      <c r="Y47" s="22">
        <f>X47+W47+SUM($V$13:V47)</f>
        <v>4.6874644381547032E-3</v>
      </c>
      <c r="Z47" s="22">
        <f t="shared" si="0"/>
        <v>0.58887858728347708</v>
      </c>
      <c r="AA47" s="44">
        <f t="shared" si="10"/>
        <v>81.037967354357775</v>
      </c>
      <c r="AB47" s="44">
        <f t="shared" si="1"/>
        <v>10.762398059026593</v>
      </c>
      <c r="AC47" s="44">
        <f t="shared" si="2"/>
        <v>10.853229640525196</v>
      </c>
      <c r="AD47" s="44">
        <f t="shared" si="3"/>
        <v>10.762398059026593</v>
      </c>
      <c r="AE47" s="44">
        <f t="shared" si="4"/>
        <v>9.0831512470559914E-2</v>
      </c>
      <c r="AF47" s="44">
        <f t="shared" si="5"/>
        <v>6.9028042348385109E-8</v>
      </c>
      <c r="AG47" s="45">
        <f>AC47+AA47+SUM($Z$13:Z47)</f>
        <v>105.87222044611899</v>
      </c>
      <c r="AH47" s="45">
        <f>AC47+AA47+SUM($Z$41:Z47)+$AH$40</f>
        <v>184.56373437253933</v>
      </c>
    </row>
    <row r="48" spans="1:34" ht="14.4" x14ac:dyDescent="0.3">
      <c r="D48" s="33"/>
      <c r="E48" s="28">
        <v>40626.628472222219</v>
      </c>
      <c r="F48" s="10">
        <f t="shared" si="6"/>
        <v>744.02569444444089</v>
      </c>
      <c r="G48" s="10">
        <v>24225</v>
      </c>
      <c r="H48" s="40">
        <v>0</v>
      </c>
      <c r="I48" s="10">
        <v>11</v>
      </c>
      <c r="K48" s="10"/>
      <c r="L48" s="79">
        <v>1037</v>
      </c>
      <c r="M48" s="10"/>
      <c r="N48" s="42">
        <v>4.45</v>
      </c>
      <c r="O48" s="36"/>
      <c r="P48" s="36"/>
      <c r="Q48" s="36"/>
      <c r="S48" s="18"/>
      <c r="T48" s="18"/>
      <c r="U48" s="18"/>
      <c r="V48" s="43">
        <f t="shared" si="7"/>
        <v>0</v>
      </c>
      <c r="W48" s="43">
        <f t="shared" si="8"/>
        <v>0</v>
      </c>
      <c r="X48" s="43">
        <f t="shared" si="9"/>
        <v>0</v>
      </c>
      <c r="Y48" s="22">
        <f>X48+W48+SUM($V$13:V48)</f>
        <v>1.3060498089730425E-3</v>
      </c>
      <c r="Z48" s="22">
        <f t="shared" si="0"/>
        <v>7.3706044407519794E-2</v>
      </c>
      <c r="AA48" s="44">
        <f t="shared" si="10"/>
        <v>10.142987280398648</v>
      </c>
      <c r="AB48" s="44">
        <f t="shared" si="1"/>
        <v>1.3470583009807395</v>
      </c>
      <c r="AC48" s="44">
        <f t="shared" si="2"/>
        <v>1.3584270902763815</v>
      </c>
      <c r="AD48" s="44">
        <f t="shared" si="3"/>
        <v>1.3470583009807393</v>
      </c>
      <c r="AE48" s="44">
        <f t="shared" si="4"/>
        <v>1.136878065585782E-2</v>
      </c>
      <c r="AF48" s="44">
        <f t="shared" si="5"/>
        <v>8.6397842688836762E-9</v>
      </c>
      <c r="AG48" s="45">
        <f>AC48+AA48+SUM($Z$13:Z48)</f>
        <v>25.556143866318557</v>
      </c>
      <c r="AH48" s="45">
        <f>AC48+AA48+SUM($Z$48:Z48)+$AH$47</f>
        <v>196.13885478762188</v>
      </c>
    </row>
    <row r="49" spans="4:34" ht="14.4" x14ac:dyDescent="0.3">
      <c r="D49" s="33"/>
      <c r="E49" s="28">
        <v>40633.42083333333</v>
      </c>
      <c r="F49" s="10">
        <f t="shared" si="6"/>
        <v>750.81805555555184</v>
      </c>
      <c r="G49" s="10">
        <v>29089</v>
      </c>
      <c r="H49" s="40">
        <v>2.99</v>
      </c>
      <c r="I49" s="10">
        <v>14</v>
      </c>
      <c r="K49" s="10"/>
      <c r="L49" s="79">
        <v>1037</v>
      </c>
      <c r="M49" s="10"/>
      <c r="N49" s="42">
        <v>4.45</v>
      </c>
      <c r="O49" s="36"/>
      <c r="P49" s="36"/>
      <c r="Q49" s="36"/>
      <c r="S49" s="18"/>
      <c r="T49" s="18"/>
      <c r="U49" s="18"/>
      <c r="V49" s="43">
        <f t="shared" si="7"/>
        <v>9.0972579062325771E-6</v>
      </c>
      <c r="W49" s="43">
        <f t="shared" si="8"/>
        <v>1.2519105043711852E-3</v>
      </c>
      <c r="X49" s="43">
        <f t="shared" si="9"/>
        <v>5.6056326006017998E-6</v>
      </c>
      <c r="Y49" s="22">
        <f>X49+W49+SUM($V$13:V49)</f>
        <v>2.5726632038510621E-3</v>
      </c>
      <c r="Z49" s="22">
        <f t="shared" si="0"/>
        <v>8.8505061951304156E-2</v>
      </c>
      <c r="AA49" s="44">
        <f t="shared" si="10"/>
        <v>12.179540020619868</v>
      </c>
      <c r="AB49" s="44">
        <f t="shared" si="1"/>
        <v>1.617526477491382</v>
      </c>
      <c r="AC49" s="44">
        <f t="shared" si="2"/>
        <v>1.6311779413436394</v>
      </c>
      <c r="AD49" s="44">
        <f t="shared" si="3"/>
        <v>1.6175264774913818</v>
      </c>
      <c r="AE49" s="44">
        <f t="shared" si="4"/>
        <v>1.3651453477739859E-2</v>
      </c>
      <c r="AF49" s="44">
        <f t="shared" si="5"/>
        <v>1.037451742404777E-8</v>
      </c>
      <c r="AG49" s="45">
        <f>AC49+AA49+SUM($Z$49:Z49)</f>
        <v>13.899223023914811</v>
      </c>
      <c r="AH49" s="45">
        <f>AC49+AA49+SUM($Z$48:Z49)+$AH$47</f>
        <v>198.53666344086167</v>
      </c>
    </row>
    <row r="50" spans="4:34" ht="14.4" x14ac:dyDescent="0.3">
      <c r="D50" s="40"/>
      <c r="E50" s="28">
        <v>40653.605555555558</v>
      </c>
      <c r="F50" s="10">
        <f t="shared" si="6"/>
        <v>771.00277777777956</v>
      </c>
      <c r="G50" s="10">
        <v>48480</v>
      </c>
      <c r="H50" s="40">
        <v>0</v>
      </c>
      <c r="I50" s="10">
        <v>24</v>
      </c>
      <c r="K50" s="10"/>
      <c r="L50" s="79">
        <v>1037</v>
      </c>
      <c r="M50" s="10"/>
      <c r="N50" s="42">
        <v>4.45</v>
      </c>
      <c r="O50" s="36"/>
      <c r="P50" s="36"/>
      <c r="Q50" s="36"/>
      <c r="S50" s="18"/>
      <c r="T50" s="18"/>
      <c r="U50" s="18"/>
      <c r="V50" s="43">
        <f t="shared" si="7"/>
        <v>0</v>
      </c>
      <c r="W50" s="43">
        <f t="shared" si="8"/>
        <v>0</v>
      </c>
      <c r="X50" s="43">
        <f t="shared" si="9"/>
        <v>0</v>
      </c>
      <c r="Y50" s="22">
        <f>X50+W50+SUM($V$13:V50)</f>
        <v>1.3151470668792751E-3</v>
      </c>
      <c r="Z50" s="22">
        <f t="shared" si="0"/>
        <v>0.14750336565021915</v>
      </c>
      <c r="AA50" s="44">
        <f t="shared" si="10"/>
        <v>20.298535535757541</v>
      </c>
      <c r="AB50" s="44">
        <f t="shared" si="1"/>
        <v>2.6957847856159445</v>
      </c>
      <c r="AC50" s="44">
        <f t="shared" si="2"/>
        <v>2.7185364432032606</v>
      </c>
      <c r="AD50" s="44">
        <f t="shared" si="3"/>
        <v>2.6957847856159445</v>
      </c>
      <c r="AE50" s="44">
        <f t="shared" si="4"/>
        <v>2.2751640297047977E-2</v>
      </c>
      <c r="AF50" s="44">
        <f t="shared" si="5"/>
        <v>1.7290267961010555E-8</v>
      </c>
      <c r="AG50" s="45">
        <f>AC50+AA50+SUM($Z$49:Z50)</f>
        <v>23.253080406562322</v>
      </c>
      <c r="AH50" s="45">
        <f>AC50+AA50+SUM($Z$48:Z50)+$AH$47</f>
        <v>207.89052082350918</v>
      </c>
    </row>
    <row r="51" spans="4:34" ht="14.4" x14ac:dyDescent="0.3">
      <c r="D51" s="40"/>
      <c r="E51" s="28">
        <v>40693.588888888888</v>
      </c>
      <c r="F51" s="10">
        <f t="shared" si="6"/>
        <v>810.98611111110949</v>
      </c>
      <c r="G51" s="10">
        <v>64028</v>
      </c>
      <c r="H51" s="10">
        <v>0.72</v>
      </c>
      <c r="I51" s="10">
        <v>44</v>
      </c>
      <c r="K51" s="10"/>
      <c r="L51" s="79">
        <v>1037</v>
      </c>
      <c r="M51" s="10"/>
      <c r="N51" s="42">
        <v>4.45</v>
      </c>
      <c r="O51" s="36"/>
      <c r="P51" s="36"/>
      <c r="Q51" s="36"/>
      <c r="S51" s="18"/>
      <c r="T51" s="18"/>
      <c r="U51" s="18"/>
      <c r="V51" s="43">
        <f t="shared" ref="V51:V74" si="11">($A$15*L51/1000/$A$13*H51)/$Q$12</f>
        <v>2.1906440443101859E-6</v>
      </c>
      <c r="W51" s="43">
        <f t="shared" ref="W51:W74" si="12">($U$12*L51/1000/$A$13*H51)/$Q$12</f>
        <v>3.0146339904590409E-4</v>
      </c>
      <c r="X51" s="43">
        <f t="shared" ref="X51:X74" si="13">($A$46*$S$12*H51*L51/1000000)/$Q$12</f>
        <v>1.3498513285730081E-6</v>
      </c>
      <c r="Y51" s="22">
        <f>X51+W51+SUM($V$13:V51)</f>
        <v>1.6201509612980625E-3</v>
      </c>
      <c r="Z51" s="22">
        <f t="shared" ref="Z51:Z74" si="14">($A$15*L51/1000/$A$13*G51)/$Q$12</f>
        <v>0.19480910676262855</v>
      </c>
      <c r="AA51" s="44">
        <f t="shared" ref="AA51:AA74" si="15">($U$12*L51/1000/$A$13*G51)/$Q$12</f>
        <v>26.808470158487708</v>
      </c>
      <c r="AB51" s="44">
        <f t="shared" ref="AB51:AB74" si="16">($A$14*$S$12/1000*G51/1000000*L51/1000*1000000)/$Q$12</f>
        <v>3.5603487676035002</v>
      </c>
      <c r="AC51" s="44">
        <f t="shared" ref="AC51:AC64" si="17">($A$14*((L51/1000)*G51/10^6)*(1+($A$28/(10^-N51))+(($A$28*$A$29)/(10^-N51)^2))*1000000)*$S$12/1000/$Q$12</f>
        <v>3.5903970995342069</v>
      </c>
      <c r="AD51" s="44">
        <f t="shared" ref="AD51:AD64" si="18">AC51/(1+($A$28/(10^-N51))+(($A$28*$A$29)/(10^-N51)^2))*1</f>
        <v>3.5603487676034997</v>
      </c>
      <c r="AE51" s="44">
        <f t="shared" ref="AE51:AE64" si="19">AC51/(1+($A$28/(10^-N51))+(($A$28*$A$29)/(10^-N51)^2))*($A$28/(10^-N51))</f>
        <v>3.0048309095284397E-2</v>
      </c>
      <c r="AF51" s="44">
        <f t="shared" ref="AF51:AF64" si="20">AC51/(1+($A$28/(10^-N51))+(($A$28*$A$29)/(10^-N51)^2))*(($A$28*$A$29)/(10^-N51)^2)</f>
        <v>2.2835422380519464E-8</v>
      </c>
      <c r="AG51" s="45">
        <f>AC51+AA51+SUM($Z$49:Z51)</f>
        <v>30.829684792386068</v>
      </c>
      <c r="AH51" s="45">
        <f>AC51+AA51+SUM($Z$48:Z51)+$AH$47</f>
        <v>215.46712520933292</v>
      </c>
    </row>
    <row r="52" spans="4:34" ht="14.4" x14ac:dyDescent="0.3">
      <c r="D52" s="40"/>
      <c r="E52" s="28">
        <v>40750.416666666664</v>
      </c>
      <c r="F52" s="10">
        <f t="shared" si="6"/>
        <v>867.81388888888614</v>
      </c>
      <c r="G52" s="10">
        <v>84741</v>
      </c>
      <c r="H52" s="40">
        <v>1.23</v>
      </c>
      <c r="I52" s="36" t="s">
        <v>158</v>
      </c>
      <c r="J52" s="36"/>
      <c r="K52" s="36"/>
      <c r="L52" s="79">
        <v>1037</v>
      </c>
      <c r="M52" s="10"/>
      <c r="N52" s="42">
        <v>4.45</v>
      </c>
      <c r="O52" s="36"/>
      <c r="P52" s="36"/>
      <c r="Q52" s="36"/>
      <c r="S52" s="18"/>
      <c r="T52" s="18"/>
      <c r="U52" s="18"/>
      <c r="V52" s="43">
        <f t="shared" si="11"/>
        <v>3.7423502423632341E-6</v>
      </c>
      <c r="W52" s="43">
        <f t="shared" si="12"/>
        <v>5.1499997337008617E-4</v>
      </c>
      <c r="X52" s="43">
        <f t="shared" si="13"/>
        <v>2.3059960196455557E-6</v>
      </c>
      <c r="Y52" s="22">
        <f>X52+W52+SUM($V$13:V52)</f>
        <v>1.8383860305556804E-3</v>
      </c>
      <c r="Z52" s="22">
        <f t="shared" si="14"/>
        <v>0.25782967633179088</v>
      </c>
      <c r="AA52" s="44">
        <f t="shared" si="15"/>
        <v>35.480985970206888</v>
      </c>
      <c r="AB52" s="44">
        <f t="shared" si="16"/>
        <v>4.7121183687681683</v>
      </c>
      <c r="AC52" s="44">
        <f t="shared" si="17"/>
        <v>4.7518873088590654</v>
      </c>
      <c r="AD52" s="44">
        <f t="shared" si="18"/>
        <v>4.7121183687681665</v>
      </c>
      <c r="AE52" s="44">
        <f t="shared" si="19"/>
        <v>3.9768909868237258E-2</v>
      </c>
      <c r="AF52" s="44">
        <f t="shared" si="20"/>
        <v>3.022266083506591E-8</v>
      </c>
      <c r="AG52" s="45">
        <f>AC52+AA52+SUM($Z$49:Z52)</f>
        <v>40.921520489761896</v>
      </c>
      <c r="AH52" s="45">
        <f>AC52+AA52+SUM($Z$48:Z52)+$AH$47</f>
        <v>225.55896090670876</v>
      </c>
    </row>
    <row r="53" spans="4:34" ht="14.4" x14ac:dyDescent="0.3">
      <c r="D53" s="40"/>
      <c r="E53" s="28">
        <v>40849.518750000003</v>
      </c>
      <c r="F53" s="10">
        <f t="shared" si="6"/>
        <v>966.91597222222481</v>
      </c>
      <c r="G53" s="10">
        <v>130721</v>
      </c>
      <c r="H53" s="40">
        <v>3.25</v>
      </c>
      <c r="I53" s="10">
        <v>19</v>
      </c>
      <c r="K53" s="10"/>
      <c r="L53" s="79">
        <v>1037</v>
      </c>
      <c r="M53" s="10"/>
      <c r="N53" s="42">
        <v>4.45</v>
      </c>
      <c r="O53" s="36"/>
      <c r="P53" s="36"/>
      <c r="Q53" s="36"/>
      <c r="S53" s="18"/>
      <c r="T53" s="18"/>
      <c r="U53" s="18"/>
      <c r="V53" s="43">
        <f t="shared" si="11"/>
        <v>9.8883238111223665E-6</v>
      </c>
      <c r="W53" s="43">
        <f t="shared" si="12"/>
        <v>1.3607722873599838E-3</v>
      </c>
      <c r="X53" s="43">
        <f t="shared" si="13"/>
        <v>6.0930789136976064E-6</v>
      </c>
      <c r="Y53" s="22">
        <f>X53+W53+SUM($V$13:V53)</f>
        <v>2.6978337512507528E-3</v>
      </c>
      <c r="Z53" s="22">
        <f t="shared" si="14"/>
        <v>0.39772663905037753</v>
      </c>
      <c r="AA53" s="44">
        <f t="shared" si="15"/>
        <v>54.732773592610599</v>
      </c>
      <c r="AB53" s="44">
        <f t="shared" si="16"/>
        <v>7.2688878498453358</v>
      </c>
      <c r="AC53" s="44">
        <f t="shared" si="17"/>
        <v>7.3302351978542362</v>
      </c>
      <c r="AD53" s="44">
        <f t="shared" si="18"/>
        <v>7.268887849845334</v>
      </c>
      <c r="AE53" s="44">
        <f t="shared" si="19"/>
        <v>6.1347301387590918E-2</v>
      </c>
      <c r="AF53" s="44">
        <f t="shared" si="20"/>
        <v>4.6621310192476489E-8</v>
      </c>
      <c r="AG53" s="45">
        <f>AC53+AA53+SUM($Z$49:Z53)</f>
        <v>63.149382640211158</v>
      </c>
      <c r="AH53" s="45">
        <f>AC53+AA53+SUM($Z$48:Z53)+$AH$47</f>
        <v>247.78682305715802</v>
      </c>
    </row>
    <row r="54" spans="4:34" ht="14.4" x14ac:dyDescent="0.3">
      <c r="D54" s="40"/>
      <c r="E54" s="28">
        <v>40933.574999999997</v>
      </c>
      <c r="F54" s="10">
        <f t="shared" si="6"/>
        <v>1050.972222222219</v>
      </c>
      <c r="G54" s="10">
        <v>150761</v>
      </c>
      <c r="H54" s="40">
        <v>6.97</v>
      </c>
      <c r="I54" s="10">
        <v>18</v>
      </c>
      <c r="K54" s="10"/>
      <c r="L54" s="79">
        <v>1037</v>
      </c>
      <c r="M54" s="10"/>
      <c r="N54" s="42">
        <v>4.45</v>
      </c>
      <c r="O54" s="36"/>
      <c r="P54" s="36"/>
      <c r="Q54" s="36"/>
      <c r="S54" s="18"/>
      <c r="T54" s="18"/>
      <c r="U54" s="18"/>
      <c r="V54" s="43">
        <f t="shared" si="11"/>
        <v>2.120665137339166E-5</v>
      </c>
      <c r="W54" s="43">
        <f t="shared" si="12"/>
        <v>2.9183331824304882E-3</v>
      </c>
      <c r="X54" s="43">
        <f t="shared" si="13"/>
        <v>1.3067310777991483E-5</v>
      </c>
      <c r="Y54" s="22">
        <f>X54+W54+SUM($V$13:V54)</f>
        <v>4.2835755295589422E-3</v>
      </c>
      <c r="Z54" s="22">
        <f t="shared" si="14"/>
        <v>0.45869956495034431</v>
      </c>
      <c r="AA54" s="44">
        <f t="shared" si="15"/>
        <v>63.123504866054923</v>
      </c>
      <c r="AB54" s="44">
        <f t="shared" si="16"/>
        <v>8.3832345310281635</v>
      </c>
      <c r="AC54" s="44">
        <f t="shared" si="17"/>
        <v>8.4539866483862767</v>
      </c>
      <c r="AD54" s="44">
        <f t="shared" si="18"/>
        <v>8.3832345310281617</v>
      </c>
      <c r="AE54" s="44">
        <f t="shared" si="19"/>
        <v>7.0752063589588465E-2</v>
      </c>
      <c r="AF54" s="44">
        <f t="shared" si="20"/>
        <v>5.3768524918933819E-8</v>
      </c>
      <c r="AG54" s="45">
        <f>AC54+AA54+SUM($Z$49:Z54)</f>
        <v>73.122564929137852</v>
      </c>
      <c r="AH54" s="45">
        <f>AC54+AA54+SUM($Z$48:Z54)+$AH$47</f>
        <v>257.76000534608471</v>
      </c>
    </row>
    <row r="55" spans="4:34" ht="14.4" x14ac:dyDescent="0.3">
      <c r="D55" s="40"/>
      <c r="E55" s="28">
        <v>41017.628472222219</v>
      </c>
      <c r="F55" s="10">
        <f t="shared" si="6"/>
        <v>1135.0256944444409</v>
      </c>
      <c r="G55" s="10">
        <v>151719</v>
      </c>
      <c r="H55" s="40">
        <v>8.83</v>
      </c>
      <c r="I55" s="10">
        <v>41</v>
      </c>
      <c r="K55" s="10"/>
      <c r="L55" s="79">
        <v>1037</v>
      </c>
      <c r="M55" s="10"/>
      <c r="N55" s="42">
        <v>4.45</v>
      </c>
      <c r="O55" s="36"/>
      <c r="P55" s="36"/>
      <c r="Q55" s="36"/>
      <c r="S55" s="18"/>
      <c r="T55" s="18"/>
      <c r="U55" s="18"/>
      <c r="V55" s="43">
        <f t="shared" si="11"/>
        <v>2.6865815154526305E-5</v>
      </c>
      <c r="W55" s="43">
        <f t="shared" si="12"/>
        <v>3.6971136299657407E-3</v>
      </c>
      <c r="X55" s="43">
        <f t="shared" si="13"/>
        <v>1.655442671013842E-5</v>
      </c>
      <c r="Y55" s="22">
        <f>X55+W55+SUM($V$13:V55)</f>
        <v>5.0927089081808687E-3</v>
      </c>
      <c r="Z55" s="22">
        <f t="shared" si="14"/>
        <v>0.46161433855374595</v>
      </c>
      <c r="AA55" s="44">
        <f t="shared" si="15"/>
        <v>63.524618666452113</v>
      </c>
      <c r="AB55" s="44">
        <f t="shared" si="16"/>
        <v>8.4365051957274222</v>
      </c>
      <c r="AC55" s="44">
        <f t="shared" si="17"/>
        <v>8.5077069023588177</v>
      </c>
      <c r="AD55" s="44">
        <f t="shared" si="18"/>
        <v>8.4365051957274222</v>
      </c>
      <c r="AE55" s="44">
        <f t="shared" si="19"/>
        <v>7.1201652521200934E-2</v>
      </c>
      <c r="AF55" s="44">
        <f t="shared" si="20"/>
        <v>5.4110193167833336E-8</v>
      </c>
      <c r="AG55" s="45">
        <f>AC55+AA55+SUM($Z$49:Z55)</f>
        <v>74.039013322061336</v>
      </c>
      <c r="AH55" s="45">
        <f>AC55+AA55+SUM($Z$48:Z55)+$AH$47</f>
        <v>258.6764537390082</v>
      </c>
    </row>
    <row r="56" spans="4:34" ht="14.4" x14ac:dyDescent="0.3">
      <c r="D56" s="40"/>
      <c r="E56" s="28">
        <v>41036.543055555558</v>
      </c>
      <c r="F56" s="10">
        <f t="shared" si="6"/>
        <v>1153.9402777777796</v>
      </c>
      <c r="G56" s="10">
        <v>166438</v>
      </c>
      <c r="H56" s="40">
        <v>8.8800000000000008</v>
      </c>
      <c r="I56" s="10">
        <v>14</v>
      </c>
      <c r="K56" s="10"/>
      <c r="L56" s="79">
        <v>1037</v>
      </c>
      <c r="M56" s="10"/>
      <c r="N56" s="42">
        <v>4.45</v>
      </c>
      <c r="O56" s="36"/>
      <c r="P56" s="36"/>
      <c r="Q56" s="36"/>
      <c r="S56" s="18"/>
      <c r="T56" s="18"/>
      <c r="U56" s="18"/>
      <c r="V56" s="43">
        <f t="shared" si="11"/>
        <v>2.7017943213158957E-5</v>
      </c>
      <c r="W56" s="43">
        <f t="shared" si="12"/>
        <v>3.7180485882328173E-3</v>
      </c>
      <c r="X56" s="43">
        <f t="shared" si="13"/>
        <v>1.6648166385733767E-5</v>
      </c>
      <c r="Y56" s="22">
        <f>X56+W56+SUM($V$13:V56)</f>
        <v>5.1407555493366997E-3</v>
      </c>
      <c r="Z56" s="22">
        <f t="shared" si="14"/>
        <v>0.50639779645402594</v>
      </c>
      <c r="AA56" s="44">
        <f t="shared" si="15"/>
        <v>69.687451681114155</v>
      </c>
      <c r="AB56" s="44">
        <f t="shared" si="16"/>
        <v>9.2549717027299216</v>
      </c>
      <c r="AC56" s="44">
        <f t="shared" si="17"/>
        <v>9.3330810341143611</v>
      </c>
      <c r="AD56" s="44">
        <f t="shared" si="18"/>
        <v>9.2549717027299199</v>
      </c>
      <c r="AE56" s="44">
        <f t="shared" si="19"/>
        <v>7.8109272024753928E-2</v>
      </c>
      <c r="AF56" s="44">
        <f t="shared" si="20"/>
        <v>5.9359686858388499E-8</v>
      </c>
      <c r="AG56" s="45">
        <f>AC56+AA56+SUM($Z$49:Z56)</f>
        <v>81.533618264932954</v>
      </c>
      <c r="AH56" s="45">
        <f>AC56+AA56+SUM($Z$48:Z56)+$AH$47</f>
        <v>266.1710586818798</v>
      </c>
    </row>
    <row r="57" spans="4:34" ht="14.4" x14ac:dyDescent="0.3">
      <c r="D57" s="40"/>
      <c r="E57" s="28">
        <v>41039.473611111112</v>
      </c>
      <c r="F57" s="10">
        <f t="shared" si="6"/>
        <v>1156.8708333333343</v>
      </c>
      <c r="G57" s="10">
        <v>17618</v>
      </c>
      <c r="H57" s="10">
        <v>0</v>
      </c>
      <c r="I57" s="10">
        <v>12</v>
      </c>
      <c r="K57" s="10"/>
      <c r="L57" s="79">
        <v>1037</v>
      </c>
      <c r="M57" s="10"/>
      <c r="N57" s="42">
        <v>4.45</v>
      </c>
      <c r="O57" s="36"/>
      <c r="P57" s="36"/>
      <c r="Q57" s="36"/>
      <c r="S57" s="18"/>
      <c r="T57" s="18"/>
      <c r="U57" s="18"/>
      <c r="V57" s="43">
        <f t="shared" si="11"/>
        <v>0</v>
      </c>
      <c r="W57" s="43">
        <f t="shared" si="12"/>
        <v>0</v>
      </c>
      <c r="X57" s="43">
        <f t="shared" si="13"/>
        <v>0</v>
      </c>
      <c r="Y57" s="22">
        <f>X57+W57+SUM($V$13:V57)</f>
        <v>1.406058794718148E-3</v>
      </c>
      <c r="Z57" s="22">
        <f t="shared" si="14"/>
        <v>5.3603842739801177E-2</v>
      </c>
      <c r="AA57" s="44">
        <f t="shared" si="15"/>
        <v>7.3766418949871371</v>
      </c>
      <c r="AB57" s="44">
        <f t="shared" si="16"/>
        <v>0.97966865414566218</v>
      </c>
      <c r="AC57" s="44">
        <f t="shared" si="17"/>
        <v>0.98793677921524448</v>
      </c>
      <c r="AD57" s="44">
        <f t="shared" si="18"/>
        <v>0.9796686541456624</v>
      </c>
      <c r="AE57" s="44">
        <f t="shared" si="19"/>
        <v>8.2681187861673115E-3</v>
      </c>
      <c r="AF57" s="44">
        <f t="shared" si="20"/>
        <v>6.2834146232896859E-9</v>
      </c>
      <c r="AG57" s="45">
        <f>AC57+AA57+SUM($Z$49:Z57)</f>
        <v>10.931268066646618</v>
      </c>
      <c r="AH57" s="45">
        <f>AC57+AA57+SUM($Z$57:Z57)+$AH$56</f>
        <v>274.58924119882198</v>
      </c>
    </row>
    <row r="58" spans="4:34" ht="14.4" x14ac:dyDescent="0.3">
      <c r="D58" s="40"/>
      <c r="E58" s="28">
        <v>41044.441666666666</v>
      </c>
      <c r="F58" s="10">
        <f t="shared" si="6"/>
        <v>1161.8388888888876</v>
      </c>
      <c r="G58" s="10">
        <v>22995</v>
      </c>
      <c r="H58" s="40">
        <v>1.64</v>
      </c>
      <c r="I58" s="10">
        <v>13</v>
      </c>
      <c r="K58" s="10"/>
      <c r="L58" s="79">
        <v>1037</v>
      </c>
      <c r="M58" s="10"/>
      <c r="N58" s="42">
        <v>4.45</v>
      </c>
      <c r="O58" s="36"/>
      <c r="P58" s="36"/>
      <c r="Q58" s="36"/>
      <c r="S58" s="18"/>
      <c r="T58" s="18"/>
      <c r="U58" s="18"/>
      <c r="V58" s="43">
        <f t="shared" si="11"/>
        <v>4.9898003231509782E-6</v>
      </c>
      <c r="W58" s="43">
        <f t="shared" si="12"/>
        <v>6.866666311601149E-4</v>
      </c>
      <c r="X58" s="43">
        <f t="shared" si="13"/>
        <v>3.0746613595274073E-6</v>
      </c>
      <c r="Y58" s="22">
        <f>X58+W58+SUM($V$13:V58)</f>
        <v>2.1007898875609415E-3</v>
      </c>
      <c r="Z58" s="22">
        <f t="shared" si="14"/>
        <v>6.9963694165156562E-2</v>
      </c>
      <c r="AA58" s="44">
        <f t="shared" si="15"/>
        <v>9.6279873070285618</v>
      </c>
      <c r="AB58" s="44">
        <f t="shared" si="16"/>
        <v>1.2786627711476617</v>
      </c>
      <c r="AC58" s="44">
        <f t="shared" si="17"/>
        <v>1.2894543216060019</v>
      </c>
      <c r="AD58" s="44">
        <f t="shared" si="18"/>
        <v>1.2786627711476617</v>
      </c>
      <c r="AE58" s="44">
        <f t="shared" si="19"/>
        <v>1.0791542257232223E-2</v>
      </c>
      <c r="AF58" s="44">
        <f t="shared" si="20"/>
        <v>8.2011079159124931E-9</v>
      </c>
      <c r="AG58" s="45">
        <f>AC58+AA58+SUM($Z$49:Z58)</f>
        <v>13.554094715243957</v>
      </c>
      <c r="AH58" s="45">
        <f>AC58+AA58+SUM($Z$57:Z58)+$AH$56</f>
        <v>277.21206784741935</v>
      </c>
    </row>
    <row r="59" spans="4:34" ht="14.4" x14ac:dyDescent="0.3">
      <c r="D59" s="40"/>
      <c r="E59" s="28">
        <v>41052.439583333333</v>
      </c>
      <c r="F59" s="10">
        <f t="shared" si="6"/>
        <v>1169.8368055555547</v>
      </c>
      <c r="G59" s="10">
        <v>27932</v>
      </c>
      <c r="H59" s="40">
        <v>1.2</v>
      </c>
      <c r="I59" s="10">
        <v>13</v>
      </c>
      <c r="K59" s="10"/>
      <c r="L59" s="79">
        <v>1037</v>
      </c>
      <c r="M59" s="10"/>
      <c r="N59" s="42">
        <v>4.45</v>
      </c>
      <c r="O59" s="36"/>
      <c r="P59" s="36"/>
      <c r="Q59" s="36"/>
      <c r="S59" s="18"/>
      <c r="T59" s="18"/>
      <c r="U59" s="18"/>
      <c r="V59" s="43">
        <f t="shared" si="11"/>
        <v>3.6510734071836425E-6</v>
      </c>
      <c r="W59" s="43">
        <f t="shared" si="12"/>
        <v>5.0243899840984017E-4</v>
      </c>
      <c r="X59" s="43">
        <f t="shared" si="13"/>
        <v>2.2497522142883467E-6</v>
      </c>
      <c r="Y59" s="22">
        <f>X59+W59+SUM($V$13:V59)</f>
        <v>1.9193884190726112E-3</v>
      </c>
      <c r="Z59" s="22">
        <f t="shared" si="14"/>
        <v>8.498481867454459E-2</v>
      </c>
      <c r="AA59" s="44">
        <f t="shared" si="15"/>
        <v>11.695105086319712</v>
      </c>
      <c r="AB59" s="44">
        <f t="shared" si="16"/>
        <v>1.5531901945508368</v>
      </c>
      <c r="AC59" s="44">
        <f t="shared" si="17"/>
        <v>1.5662986784561361</v>
      </c>
      <c r="AD59" s="44">
        <f t="shared" si="18"/>
        <v>1.5531901945508366</v>
      </c>
      <c r="AE59" s="44">
        <f t="shared" si="19"/>
        <v>1.3108473943422938E-2</v>
      </c>
      <c r="AF59" s="44">
        <f t="shared" si="20"/>
        <v>9.961876334301708E-9</v>
      </c>
      <c r="AG59" s="45">
        <f>AC59+AA59+SUM($Z$49:Z59)</f>
        <v>15.983041670059787</v>
      </c>
      <c r="AH59" s="45">
        <f>AC59+AA59+SUM($Z$57:Z59)+$AH$56</f>
        <v>279.64101480223513</v>
      </c>
    </row>
    <row r="60" spans="4:34" ht="14.4" x14ac:dyDescent="0.3">
      <c r="D60" s="40"/>
      <c r="E60" s="28">
        <v>41109.54791666667</v>
      </c>
      <c r="F60" s="10">
        <f t="shared" si="6"/>
        <v>1226.945138888892</v>
      </c>
      <c r="G60" s="10">
        <v>49571</v>
      </c>
      <c r="H60" s="10">
        <v>1.69</v>
      </c>
      <c r="I60" s="10">
        <v>12</v>
      </c>
      <c r="K60" s="10"/>
      <c r="L60" s="79">
        <v>1037</v>
      </c>
      <c r="M60" s="10"/>
      <c r="N60" s="42">
        <v>4.45</v>
      </c>
      <c r="O60" s="36"/>
      <c r="P60" s="36"/>
      <c r="Q60" s="36"/>
      <c r="S60" s="18"/>
      <c r="T60" s="18"/>
      <c r="U60" s="18"/>
      <c r="V60" s="43">
        <f t="shared" si="11"/>
        <v>5.1419283817836302E-6</v>
      </c>
      <c r="W60" s="43">
        <f t="shared" si="12"/>
        <v>7.076015894271916E-4</v>
      </c>
      <c r="X60" s="43">
        <f t="shared" si="13"/>
        <v>3.1684010351227559E-6</v>
      </c>
      <c r="Y60" s="22">
        <f>X60+W60+SUM($V$13:V60)</f>
        <v>2.130611587292581E-3</v>
      </c>
      <c r="Z60" s="22">
        <f t="shared" si="14"/>
        <v>0.15082279988958364</v>
      </c>
      <c r="AA60" s="44">
        <f t="shared" si="15"/>
        <v>20.755336325145155</v>
      </c>
      <c r="AB60" s="44">
        <f t="shared" si="16"/>
        <v>2.7564510645166664</v>
      </c>
      <c r="AC60" s="44">
        <f t="shared" si="17"/>
        <v>2.7797147282596706</v>
      </c>
      <c r="AD60" s="44">
        <f t="shared" si="18"/>
        <v>2.756451064516666</v>
      </c>
      <c r="AE60" s="44">
        <f t="shared" si="19"/>
        <v>2.3263646063633767E-2</v>
      </c>
      <c r="AF60" s="44">
        <f t="shared" si="20"/>
        <v>1.7679370319621577E-8</v>
      </c>
      <c r="AG60" s="45">
        <f>AC60+AA60+SUM($Z$49:Z60)</f>
        <v>26.407511758578348</v>
      </c>
      <c r="AH60" s="45">
        <f>AC60+AA60+SUM($Z$57:Z60)+$AH$56</f>
        <v>290.06548489075374</v>
      </c>
    </row>
    <row r="61" spans="4:34" ht="14.4" x14ac:dyDescent="0.3">
      <c r="D61" s="40"/>
      <c r="E61" s="28">
        <v>41134.453472222223</v>
      </c>
      <c r="F61" s="10">
        <f t="shared" si="6"/>
        <v>1251.8506944444453</v>
      </c>
      <c r="G61" s="10">
        <v>58587</v>
      </c>
      <c r="H61" s="10">
        <v>2.36</v>
      </c>
      <c r="I61" s="10">
        <v>12</v>
      </c>
      <c r="K61" s="10"/>
      <c r="L61" s="79">
        <v>1037</v>
      </c>
      <c r="M61" s="10"/>
      <c r="N61" s="42">
        <v>4.45</v>
      </c>
      <c r="O61" s="36"/>
      <c r="P61" s="36"/>
      <c r="Q61" s="36"/>
      <c r="S61" s="18"/>
      <c r="T61" s="18"/>
      <c r="U61" s="18"/>
      <c r="V61" s="43">
        <f t="shared" si="11"/>
        <v>7.1804443674611633E-6</v>
      </c>
      <c r="W61" s="43">
        <f t="shared" si="12"/>
        <v>9.8813003020601893E-4</v>
      </c>
      <c r="X61" s="43">
        <f t="shared" si="13"/>
        <v>4.4245126881004158E-6</v>
      </c>
      <c r="Y61" s="22">
        <f>X61+W61+SUM($V$13:V61)</f>
        <v>2.4195765840918466E-3</v>
      </c>
      <c r="Z61" s="22">
        <f t="shared" si="14"/>
        <v>0.17825453142222342</v>
      </c>
      <c r="AA61" s="44">
        <f t="shared" si="15"/>
        <v>24.530327999864419</v>
      </c>
      <c r="AB61" s="44">
        <f t="shared" si="16"/>
        <v>3.2577958588053089</v>
      </c>
      <c r="AC61" s="44">
        <f t="shared" si="17"/>
        <v>3.2852907301557228</v>
      </c>
      <c r="AD61" s="44">
        <f t="shared" si="18"/>
        <v>3.2577958588053084</v>
      </c>
      <c r="AE61" s="44">
        <f t="shared" si="19"/>
        <v>2.7494850455510516E-2</v>
      </c>
      <c r="AF61" s="44">
        <f t="shared" si="20"/>
        <v>2.0894903651644501E-8</v>
      </c>
      <c r="AG61" s="45">
        <f>AC61+AA61+SUM($Z$49:Z61)</f>
        <v>30.866333966615887</v>
      </c>
      <c r="AH61" s="45">
        <f>AC61+AA61+SUM($Z$57:Z61)+$AH$56</f>
        <v>294.52430709879127</v>
      </c>
    </row>
    <row r="62" spans="4:34" ht="14.4" x14ac:dyDescent="0.3">
      <c r="D62" s="40"/>
      <c r="E62" s="28">
        <v>42304.413194444445</v>
      </c>
      <c r="F62" s="10">
        <f t="shared" si="6"/>
        <v>2421.8104166666672</v>
      </c>
      <c r="G62" s="10">
        <v>154598</v>
      </c>
      <c r="H62" s="10">
        <v>5.75</v>
      </c>
      <c r="I62" s="10">
        <v>8</v>
      </c>
      <c r="K62" s="10"/>
      <c r="L62" s="10">
        <v>1055</v>
      </c>
      <c r="M62" s="10"/>
      <c r="N62" s="42">
        <v>4.45</v>
      </c>
      <c r="O62" s="36"/>
      <c r="P62" s="36"/>
      <c r="Q62" s="36"/>
      <c r="S62" s="18"/>
      <c r="T62" s="18"/>
      <c r="U62" s="18"/>
      <c r="V62" s="43">
        <f t="shared" si="11"/>
        <v>1.7798396059408365E-5</v>
      </c>
      <c r="W62" s="43">
        <f t="shared" si="12"/>
        <v>2.4493093652392258E-3</v>
      </c>
      <c r="X62" s="43">
        <f t="shared" si="13"/>
        <v>1.0967180464421959E-5</v>
      </c>
      <c r="Y62" s="22">
        <f>X62+W62+SUM($V$13:V62)</f>
        <v>3.9050969829607833E-3</v>
      </c>
      <c r="Z62" s="22">
        <f t="shared" si="14"/>
        <v>0.47853851025955035</v>
      </c>
      <c r="AA62" s="44">
        <f t="shared" si="15"/>
        <v>65.853622477783276</v>
      </c>
      <c r="AB62" s="44">
        <f t="shared" si="16"/>
        <v>8.7458128809625482</v>
      </c>
      <c r="AC62" s="44">
        <f t="shared" si="17"/>
        <v>8.8196250565680039</v>
      </c>
      <c r="AD62" s="44">
        <f t="shared" si="18"/>
        <v>8.7458128809625482</v>
      </c>
      <c r="AE62" s="44">
        <f t="shared" si="19"/>
        <v>7.3812119511418861E-2</v>
      </c>
      <c r="AF62" s="44">
        <f t="shared" si="20"/>
        <v>5.6094035790824212E-8</v>
      </c>
      <c r="AG62" s="45">
        <f>AC62+AA62+SUM($Z$49:Z62)</f>
        <v>78.202501281206565</v>
      </c>
      <c r="AH62" s="45">
        <f>AC62+AA62+SUM($Z$57:Z62)+$AH$56</f>
        <v>341.86047441338195</v>
      </c>
    </row>
    <row r="63" spans="4:34" ht="14.4" x14ac:dyDescent="0.3">
      <c r="D63" s="40" t="s">
        <v>164</v>
      </c>
      <c r="E63" s="28">
        <v>42305.442361111112</v>
      </c>
      <c r="F63" s="10">
        <f t="shared" si="6"/>
        <v>2422.8395833333343</v>
      </c>
      <c r="I63" s="10">
        <v>8</v>
      </c>
      <c r="J63" s="10">
        <v>0</v>
      </c>
      <c r="K63" s="10"/>
      <c r="L63" s="10">
        <v>1038</v>
      </c>
      <c r="M63" s="10"/>
      <c r="N63" s="42">
        <v>4.45</v>
      </c>
      <c r="O63" s="36"/>
      <c r="P63" s="36"/>
      <c r="Q63" s="36"/>
      <c r="S63" s="18"/>
      <c r="T63" s="18"/>
      <c r="U63" s="18"/>
      <c r="V63" s="43">
        <f t="shared" si="11"/>
        <v>0</v>
      </c>
      <c r="W63" s="43">
        <f t="shared" si="12"/>
        <v>0</v>
      </c>
      <c r="X63" s="43">
        <f t="shared" si="13"/>
        <v>0</v>
      </c>
      <c r="Y63" s="22">
        <f>X63+W63+SUM($V$13:V63)</f>
        <v>1.444820437257136E-3</v>
      </c>
      <c r="Z63" s="22">
        <f t="shared" si="14"/>
        <v>0</v>
      </c>
      <c r="AA63" s="44">
        <f t="shared" si="15"/>
        <v>0</v>
      </c>
      <c r="AB63" s="44">
        <f t="shared" si="16"/>
        <v>0</v>
      </c>
      <c r="AC63" s="44">
        <f t="shared" si="17"/>
        <v>0</v>
      </c>
      <c r="AD63" s="44">
        <f t="shared" si="18"/>
        <v>0</v>
      </c>
      <c r="AE63" s="44">
        <f t="shared" si="19"/>
        <v>0</v>
      </c>
      <c r="AF63" s="44">
        <f t="shared" si="20"/>
        <v>0</v>
      </c>
      <c r="AG63" s="45">
        <f>AC63+AA63+SUM($Z$49:Z63)</f>
        <v>3.5292537468552965</v>
      </c>
      <c r="AH63" s="45">
        <f>AC63+AA63+SUM($Z$63:Z63)+$AH$62</f>
        <v>341.86047441338195</v>
      </c>
    </row>
    <row r="64" spans="4:34" ht="14.4" x14ac:dyDescent="0.3">
      <c r="D64" s="40"/>
      <c r="E64" s="28">
        <v>42311.493055555555</v>
      </c>
      <c r="F64" s="10">
        <f t="shared" si="6"/>
        <v>2428.8902777777766</v>
      </c>
      <c r="G64" s="10">
        <v>2746</v>
      </c>
      <c r="H64" s="10">
        <v>0.86</v>
      </c>
      <c r="I64" s="10">
        <v>7</v>
      </c>
      <c r="K64" s="10">
        <v>5</v>
      </c>
      <c r="L64" s="10">
        <v>1073</v>
      </c>
      <c r="M64" s="10"/>
      <c r="N64" s="42">
        <v>4.45</v>
      </c>
      <c r="O64" s="36"/>
      <c r="P64" s="36"/>
      <c r="Q64" s="36"/>
      <c r="S64" s="18"/>
      <c r="T64" s="18"/>
      <c r="U64" s="18"/>
      <c r="V64" s="43">
        <f t="shared" si="11"/>
        <v>2.7074393432022835E-6</v>
      </c>
      <c r="W64" s="43">
        <f t="shared" si="12"/>
        <v>3.7258169314740626E-4</v>
      </c>
      <c r="X64" s="43">
        <f t="shared" si="13"/>
        <v>1.6682950404218906E-6</v>
      </c>
      <c r="Y64" s="22">
        <f>X64+W64+SUM($V$13:V64)</f>
        <v>1.8217778647881663E-3</v>
      </c>
      <c r="Z64" s="22">
        <f t="shared" si="14"/>
        <v>8.6449167865505459E-3</v>
      </c>
      <c r="AA64" s="44">
        <f t="shared" si="15"/>
        <v>1.1896620109102063</v>
      </c>
      <c r="AB64" s="44">
        <f t="shared" si="16"/>
        <v>0.15799527721531836</v>
      </c>
      <c r="AC64" s="44">
        <f t="shared" si="17"/>
        <v>0.15932871246088995</v>
      </c>
      <c r="AD64" s="44">
        <f t="shared" si="18"/>
        <v>0.15799527721531834</v>
      </c>
      <c r="AE64" s="44">
        <f t="shared" si="19"/>
        <v>1.3334342322189421E-3</v>
      </c>
      <c r="AF64" s="44">
        <f t="shared" si="20"/>
        <v>1.013352658640675E-9</v>
      </c>
      <c r="AG64" s="45">
        <f>AC64+AA64+SUM($Z$49:Z64)</f>
        <v>4.8868893870129435</v>
      </c>
      <c r="AH64" s="45">
        <f>AC64+AA64+SUM($Z$63:Z64)+$AH$62</f>
        <v>343.21811005353959</v>
      </c>
    </row>
    <row r="65" spans="4:34" ht="14.4" x14ac:dyDescent="0.3">
      <c r="D65" s="40" t="s">
        <v>164</v>
      </c>
      <c r="E65" s="28">
        <v>42486.446527777778</v>
      </c>
      <c r="F65" s="10">
        <f t="shared" si="6"/>
        <v>2603.84375</v>
      </c>
      <c r="G65" s="10">
        <v>44264</v>
      </c>
      <c r="H65" s="10">
        <v>1.36</v>
      </c>
      <c r="I65" s="10">
        <v>7</v>
      </c>
      <c r="K65" s="10"/>
      <c r="L65" s="10">
        <v>1045</v>
      </c>
      <c r="M65" s="10"/>
      <c r="N65" s="42"/>
      <c r="O65" s="36"/>
      <c r="P65" s="36"/>
      <c r="Q65" s="36"/>
      <c r="S65" s="18"/>
      <c r="T65" s="18"/>
      <c r="U65" s="18"/>
      <c r="V65" s="43">
        <f t="shared" si="11"/>
        <v>4.1698051480949803E-6</v>
      </c>
      <c r="W65" s="43">
        <f t="shared" si="12"/>
        <v>5.7382377414019997E-4</v>
      </c>
      <c r="X65" s="43">
        <f t="shared" si="13"/>
        <v>2.5693891409085495E-6</v>
      </c>
      <c r="Y65" s="22"/>
      <c r="Z65" s="22">
        <f t="shared" si="14"/>
        <v>0.13571489343770307</v>
      </c>
      <c r="AA65" s="44">
        <f t="shared" si="15"/>
        <v>18.676276131280744</v>
      </c>
      <c r="AB65" s="44">
        <f t="shared" si="16"/>
        <v>2.4803376065223057</v>
      </c>
      <c r="AC65" s="44"/>
      <c r="AD65" s="44"/>
      <c r="AE65" s="44"/>
      <c r="AF65" s="44"/>
      <c r="AG65" s="45"/>
      <c r="AH65" s="45"/>
    </row>
    <row r="66" spans="4:34" ht="14.4" x14ac:dyDescent="0.3">
      <c r="D66" s="40"/>
      <c r="E66" s="28">
        <v>42487.52847222222</v>
      </c>
      <c r="F66" s="10">
        <f t="shared" si="6"/>
        <v>2604.9256944444423</v>
      </c>
      <c r="G66" s="10">
        <v>1107</v>
      </c>
      <c r="H66" s="10">
        <v>0.24</v>
      </c>
      <c r="I66" s="10">
        <v>6</v>
      </c>
      <c r="K66" s="10">
        <v>5</v>
      </c>
      <c r="L66" s="10">
        <v>1056</v>
      </c>
      <c r="M66" s="10"/>
      <c r="N66" s="42"/>
      <c r="O66" s="36"/>
      <c r="P66" s="36"/>
      <c r="Q66" s="36"/>
      <c r="S66" s="18"/>
      <c r="T66" s="18"/>
      <c r="U66" s="18"/>
      <c r="V66" s="43">
        <f t="shared" si="11"/>
        <v>7.4359373538783542E-7</v>
      </c>
      <c r="W66" s="43">
        <f t="shared" si="12"/>
        <v>1.0232894548134835E-4</v>
      </c>
      <c r="X66" s="43">
        <f t="shared" si="13"/>
        <v>4.5819447218678768E-7</v>
      </c>
      <c r="Y66" s="22"/>
      <c r="Z66" s="22">
        <f t="shared" si="14"/>
        <v>3.4298261044763915E-3</v>
      </c>
      <c r="AA66" s="44">
        <f t="shared" si="15"/>
        <v>0.4719922610327193</v>
      </c>
      <c r="AB66" s="44">
        <f t="shared" si="16"/>
        <v>6.268381056254306E-2</v>
      </c>
      <c r="AC66" s="44"/>
      <c r="AD66" s="44"/>
      <c r="AE66" s="44"/>
      <c r="AF66" s="44"/>
      <c r="AG66" s="45"/>
      <c r="AH66" s="45"/>
    </row>
    <row r="67" spans="4:34" ht="14.4" x14ac:dyDescent="0.3">
      <c r="D67" s="40"/>
      <c r="E67" s="28">
        <v>42612.622916666667</v>
      </c>
      <c r="F67" s="10">
        <f t="shared" si="6"/>
        <v>2730.0201388888891</v>
      </c>
      <c r="G67" s="10">
        <v>16148</v>
      </c>
      <c r="H67" s="10">
        <v>3.11</v>
      </c>
      <c r="I67" s="10">
        <v>36</v>
      </c>
      <c r="K67" s="10">
        <v>5</v>
      </c>
      <c r="L67" s="10">
        <v>1079</v>
      </c>
      <c r="M67" s="10"/>
      <c r="N67" s="42"/>
      <c r="O67" s="36"/>
      <c r="P67" s="36"/>
      <c r="Q67" s="36"/>
      <c r="S67" s="18"/>
      <c r="T67" s="18"/>
      <c r="U67" s="18"/>
      <c r="V67" s="43">
        <f t="shared" si="11"/>
        <v>9.8456047265767259E-6</v>
      </c>
      <c r="W67" s="43">
        <f t="shared" si="12"/>
        <v>1.3548935411233658E-3</v>
      </c>
      <c r="X67" s="43">
        <f t="shared" si="13"/>
        <v>6.0667558726818252E-6</v>
      </c>
      <c r="Y67" s="22"/>
      <c r="Z67" s="22">
        <f t="shared" si="14"/>
        <v>5.1121165634971377E-2</v>
      </c>
      <c r="AA67" s="44">
        <f t="shared" si="15"/>
        <v>7.0349906437492322</v>
      </c>
      <c r="AB67" s="44">
        <f t="shared" si="16"/>
        <v>0.93429502394207731</v>
      </c>
      <c r="AC67" s="44"/>
      <c r="AD67" s="44"/>
      <c r="AE67" s="44"/>
      <c r="AF67" s="44"/>
      <c r="AG67" s="45"/>
      <c r="AH67" s="45"/>
    </row>
    <row r="68" spans="4:34" ht="14.4" x14ac:dyDescent="0.3">
      <c r="D68" s="40" t="s">
        <v>164</v>
      </c>
      <c r="E68" s="28">
        <v>42758.60833333333</v>
      </c>
      <c r="F68" s="10">
        <f t="shared" si="6"/>
        <v>2876.0055555555518</v>
      </c>
      <c r="G68" s="10">
        <v>29417</v>
      </c>
      <c r="H68" s="10">
        <v>1.23</v>
      </c>
      <c r="I68" s="10">
        <v>6</v>
      </c>
      <c r="K68" s="10"/>
      <c r="L68" s="10">
        <v>1058</v>
      </c>
      <c r="M68" s="10"/>
      <c r="N68" s="42"/>
      <c r="O68" s="36"/>
      <c r="P68" s="36"/>
      <c r="Q68" s="36"/>
      <c r="S68" s="18"/>
      <c r="T68" s="18"/>
      <c r="U68" s="18"/>
      <c r="V68" s="43">
        <f t="shared" si="11"/>
        <v>3.8181355413889109E-6</v>
      </c>
      <c r="W68" s="43">
        <f t="shared" si="12"/>
        <v>5.2542909529947068E-4</v>
      </c>
      <c r="X68" s="43">
        <f t="shared" si="13"/>
        <v>2.3526941068322064E-6</v>
      </c>
      <c r="Y68" s="22"/>
      <c r="Z68" s="22">
        <f t="shared" si="14"/>
        <v>9.1315522943933011E-2</v>
      </c>
      <c r="AA68" s="44">
        <f t="shared" si="15"/>
        <v>12.566298940182545</v>
      </c>
      <c r="AB68" s="44">
        <f t="shared" si="16"/>
        <v>1.6688907155282426</v>
      </c>
      <c r="AC68" s="44"/>
      <c r="AD68" s="44"/>
      <c r="AE68" s="44"/>
      <c r="AF68" s="44"/>
      <c r="AG68" s="45"/>
      <c r="AH68" s="45"/>
    </row>
    <row r="69" spans="4:34" ht="14.4" x14ac:dyDescent="0.3">
      <c r="D69" s="40"/>
      <c r="E69" s="28">
        <v>42761.474305555559</v>
      </c>
      <c r="F69" s="10">
        <f t="shared" si="6"/>
        <v>2878.871527777781</v>
      </c>
      <c r="G69" s="10">
        <v>732.5</v>
      </c>
      <c r="H69" s="10">
        <v>1.39</v>
      </c>
      <c r="I69" s="10">
        <v>4</v>
      </c>
      <c r="K69" s="10">
        <v>5</v>
      </c>
      <c r="L69" s="10">
        <v>1078</v>
      </c>
      <c r="M69" s="10"/>
      <c r="N69" s="42"/>
      <c r="O69" s="36"/>
      <c r="P69" s="36"/>
      <c r="Q69" s="36"/>
      <c r="S69" s="18"/>
      <c r="T69" s="18"/>
      <c r="U69" s="18"/>
      <c r="V69" s="43">
        <f t="shared" si="11"/>
        <v>4.3963688643459601E-6</v>
      </c>
      <c r="W69" s="43">
        <f t="shared" si="12"/>
        <v>6.0500212471654828E-4</v>
      </c>
      <c r="X69" s="43">
        <f t="shared" si="13"/>
        <v>2.7089952691529609E-6</v>
      </c>
      <c r="Y69" s="22"/>
      <c r="Z69" s="22">
        <f t="shared" si="14"/>
        <v>2.3167915058513785E-3</v>
      </c>
      <c r="AA69" s="44">
        <f t="shared" si="15"/>
        <v>0.31882306212580691</v>
      </c>
      <c r="AB69" s="44">
        <f t="shared" si="16"/>
        <v>4.2341890067300443E-2</v>
      </c>
      <c r="AC69" s="44"/>
      <c r="AD69" s="44"/>
      <c r="AE69" s="44"/>
      <c r="AF69" s="44"/>
      <c r="AG69" s="45"/>
      <c r="AH69" s="45"/>
    </row>
    <row r="70" spans="4:34" ht="14.4" x14ac:dyDescent="0.3">
      <c r="D70" s="40" t="s">
        <v>164</v>
      </c>
      <c r="E70" s="28">
        <v>42821.407638888886</v>
      </c>
      <c r="F70" s="10">
        <f t="shared" si="6"/>
        <v>2938.804861111108</v>
      </c>
      <c r="G70" s="10">
        <v>6329</v>
      </c>
      <c r="H70" s="10">
        <v>0.82</v>
      </c>
      <c r="I70" s="10">
        <v>6</v>
      </c>
      <c r="K70" s="10"/>
      <c r="L70" s="10">
        <v>1078</v>
      </c>
      <c r="M70" s="10"/>
      <c r="N70" s="42"/>
      <c r="O70" s="36"/>
      <c r="P70" s="36"/>
      <c r="Q70" s="36"/>
      <c r="S70" s="18"/>
      <c r="T70" s="18"/>
      <c r="U70" s="18"/>
      <c r="V70" s="43">
        <f t="shared" si="11"/>
        <v>2.5935413444343071E-6</v>
      </c>
      <c r="W70" s="43">
        <f t="shared" si="12"/>
        <v>3.5690772825005006E-4</v>
      </c>
      <c r="X70" s="43">
        <f t="shared" si="13"/>
        <v>1.5981123170542646E-6</v>
      </c>
      <c r="Y70" s="22"/>
      <c r="Z70" s="22">
        <f t="shared" si="14"/>
        <v>2.0017711181615529E-2</v>
      </c>
      <c r="AA70" s="44">
        <f t="shared" si="15"/>
        <v>2.7547183074323986</v>
      </c>
      <c r="AB70" s="44">
        <f t="shared" si="16"/>
        <v>0.36584549110709147</v>
      </c>
      <c r="AC70" s="44"/>
      <c r="AD70" s="44"/>
      <c r="AE70" s="44"/>
      <c r="AF70" s="44"/>
      <c r="AG70" s="45"/>
      <c r="AH70" s="45"/>
    </row>
    <row r="71" spans="4:34" ht="14.4" x14ac:dyDescent="0.3">
      <c r="D71" s="40"/>
      <c r="E71" s="28">
        <v>42821.572916666664</v>
      </c>
      <c r="F71" s="10">
        <f t="shared" si="6"/>
        <v>2938.9701388888861</v>
      </c>
      <c r="G71" s="10">
        <v>320.5</v>
      </c>
      <c r="H71" s="10">
        <v>0.43</v>
      </c>
      <c r="I71" s="10">
        <v>30</v>
      </c>
      <c r="K71" s="10">
        <v>5</v>
      </c>
      <c r="L71" s="10">
        <v>1081</v>
      </c>
      <c r="M71" s="10"/>
      <c r="N71" s="42"/>
      <c r="O71" s="36"/>
      <c r="P71" s="36"/>
      <c r="Q71" s="36"/>
      <c r="S71" s="18"/>
      <c r="T71" s="18"/>
      <c r="U71" s="18"/>
      <c r="V71" s="43">
        <f t="shared" si="11"/>
        <v>1.363812642125661E-6</v>
      </c>
      <c r="W71" s="43">
        <f t="shared" si="12"/>
        <v>1.876797811241128E-4</v>
      </c>
      <c r="X71" s="43">
        <f t="shared" si="13"/>
        <v>8.4036670023115746E-7</v>
      </c>
      <c r="Y71" s="22"/>
      <c r="Z71" s="22">
        <f t="shared" si="14"/>
        <v>1.0165161669797079E-3</v>
      </c>
      <c r="AA71" s="44">
        <f t="shared" si="15"/>
        <v>0.13988690662855388</v>
      </c>
      <c r="AB71" s="44">
        <f t="shared" si="16"/>
        <v>1.8577940952037263E-2</v>
      </c>
      <c r="AC71" s="44"/>
      <c r="AD71" s="44"/>
      <c r="AE71" s="44"/>
      <c r="AF71" s="44"/>
      <c r="AG71" s="45"/>
      <c r="AH71" s="45"/>
    </row>
    <row r="72" spans="4:34" ht="14.4" x14ac:dyDescent="0.3">
      <c r="D72" s="40"/>
      <c r="E72" s="28">
        <v>42968.474999999999</v>
      </c>
      <c r="F72" s="10">
        <f t="shared" si="6"/>
        <v>3085.8722222222204</v>
      </c>
      <c r="G72" s="10">
        <v>11481</v>
      </c>
      <c r="H72" s="10">
        <v>0.75</v>
      </c>
      <c r="I72" s="10">
        <v>6</v>
      </c>
      <c r="K72" s="10"/>
      <c r="L72" s="10">
        <v>1080</v>
      </c>
      <c r="M72" s="10"/>
      <c r="N72" s="42"/>
      <c r="O72" s="36"/>
      <c r="P72" s="36"/>
      <c r="Q72" s="36"/>
      <c r="S72" s="18"/>
      <c r="T72" s="18"/>
      <c r="U72" s="18"/>
      <c r="V72" s="43">
        <f t="shared" si="11"/>
        <v>2.3765424781571447E-6</v>
      </c>
      <c r="W72" s="43">
        <f t="shared" si="12"/>
        <v>3.270456354162412E-4</v>
      </c>
      <c r="X72" s="43">
        <f t="shared" si="13"/>
        <v>1.4643999466197053E-6</v>
      </c>
      <c r="Y72" s="22"/>
      <c r="Z72" s="22">
        <f t="shared" si="14"/>
        <v>3.6380112255629565E-2</v>
      </c>
      <c r="AA72" s="44">
        <f t="shared" si="15"/>
        <v>5.00641458695182</v>
      </c>
      <c r="AB72" s="44">
        <f t="shared" si="16"/>
        <v>0.66488620571743962</v>
      </c>
      <c r="AC72" s="44"/>
      <c r="AD72" s="44"/>
      <c r="AE72" s="44"/>
      <c r="AF72" s="44"/>
      <c r="AG72" s="45"/>
      <c r="AH72" s="45"/>
    </row>
    <row r="73" spans="4:34" ht="14.4" x14ac:dyDescent="0.3">
      <c r="D73" s="40"/>
      <c r="E73" s="28">
        <v>43046.45</v>
      </c>
      <c r="F73" s="10">
        <f t="shared" si="6"/>
        <v>3163.847222222219</v>
      </c>
      <c r="G73" s="10">
        <v>18321</v>
      </c>
      <c r="H73" s="10">
        <v>1.02</v>
      </c>
      <c r="I73" s="10">
        <v>21</v>
      </c>
      <c r="K73" s="10"/>
      <c r="L73" s="10">
        <v>1068</v>
      </c>
      <c r="M73" s="10"/>
      <c r="N73" s="42"/>
      <c r="O73" s="36"/>
      <c r="P73" s="36"/>
      <c r="Q73" s="36"/>
      <c r="S73" s="18"/>
      <c r="T73" s="18"/>
      <c r="U73" s="18"/>
      <c r="V73" s="43">
        <f t="shared" si="11"/>
        <v>3.1961855728460091E-6</v>
      </c>
      <c r="W73" s="43">
        <f t="shared" si="12"/>
        <v>4.3984004123090919E-4</v>
      </c>
      <c r="X73" s="43">
        <f t="shared" si="13"/>
        <v>1.9694552170983232E-6</v>
      </c>
      <c r="Y73" s="22"/>
      <c r="Z73" s="22">
        <f t="shared" si="14"/>
        <v>5.7409133215795806E-2</v>
      </c>
      <c r="AA73" s="44">
        <f t="shared" si="15"/>
        <v>7.9003033288151832</v>
      </c>
      <c r="AB73" s="44">
        <f t="shared" si="16"/>
        <v>1.049214485353076</v>
      </c>
      <c r="AC73" s="44"/>
      <c r="AD73" s="44"/>
      <c r="AE73" s="44"/>
      <c r="AF73" s="44"/>
      <c r="AG73" s="45"/>
      <c r="AH73" s="45"/>
    </row>
    <row r="74" spans="4:34" ht="14.4" x14ac:dyDescent="0.3">
      <c r="D74" s="40"/>
      <c r="E74" s="28">
        <v>43123.573611111111</v>
      </c>
      <c r="F74" s="10">
        <f t="shared" si="6"/>
        <v>3240.9708333333328</v>
      </c>
      <c r="G74" s="10">
        <v>25541.200000000001</v>
      </c>
      <c r="H74" s="10">
        <v>1.21</v>
      </c>
      <c r="I74" s="10">
        <v>116</v>
      </c>
      <c r="K74" s="10"/>
      <c r="L74" s="10">
        <v>1044</v>
      </c>
      <c r="M74" s="10"/>
      <c r="N74" s="42"/>
      <c r="O74" s="36"/>
      <c r="P74" s="36"/>
      <c r="Q74" s="36"/>
      <c r="S74" s="18"/>
      <c r="T74" s="18"/>
      <c r="U74" s="18"/>
      <c r="V74" s="43">
        <f t="shared" si="11"/>
        <v>3.7063500248237418E-6</v>
      </c>
      <c r="W74" s="43">
        <f t="shared" si="12"/>
        <v>5.1004583763359561E-4</v>
      </c>
      <c r="X74" s="43">
        <f t="shared" si="13"/>
        <v>2.2838130723060199E-6</v>
      </c>
      <c r="Y74" s="22"/>
      <c r="Z74" s="22">
        <f t="shared" si="14"/>
        <v>7.8235229135560455E-2</v>
      </c>
      <c r="AA74" s="44">
        <f t="shared" si="15"/>
        <v>10.766266734022475</v>
      </c>
      <c r="AB74" s="44">
        <f t="shared" si="16"/>
        <v>1.4298340886875065</v>
      </c>
      <c r="AC74" s="44"/>
      <c r="AD74" s="44"/>
      <c r="AE74" s="44"/>
      <c r="AF74" s="44"/>
      <c r="AG74" s="45"/>
      <c r="AH74" s="45"/>
    </row>
    <row r="75" spans="4:34" ht="14.4" x14ac:dyDescent="0.3">
      <c r="D75" s="40"/>
      <c r="E75" s="28"/>
      <c r="F75" s="10"/>
      <c r="K75" s="10"/>
      <c r="L75" s="10"/>
      <c r="M75" s="10"/>
      <c r="N75" s="42"/>
      <c r="O75" s="36"/>
      <c r="P75" s="36"/>
      <c r="Q75" s="36"/>
      <c r="S75" s="18"/>
      <c r="T75" s="18"/>
      <c r="U75" s="18"/>
      <c r="V75" s="43"/>
      <c r="W75" s="43"/>
      <c r="X75" s="43"/>
      <c r="Y75" s="22"/>
      <c r="Z75" s="22"/>
      <c r="AA75" s="44"/>
      <c r="AB75" s="44"/>
      <c r="AC75" s="44"/>
      <c r="AD75" s="44"/>
      <c r="AE75" s="44"/>
      <c r="AF75" s="44"/>
      <c r="AG75" s="45"/>
      <c r="AH75" s="45"/>
    </row>
    <row r="76" spans="4:34" ht="14.4" x14ac:dyDescent="0.3">
      <c r="D76" s="40"/>
      <c r="E76" s="28"/>
      <c r="F76" s="10"/>
      <c r="K76" s="10"/>
      <c r="L76" s="10"/>
      <c r="M76" s="10"/>
      <c r="N76" s="42"/>
      <c r="O76" s="36"/>
      <c r="P76" s="36"/>
      <c r="Q76" s="36"/>
      <c r="S76" s="18"/>
      <c r="T76" s="18"/>
      <c r="U76" s="18"/>
      <c r="V76" s="43"/>
      <c r="W76" s="43"/>
      <c r="X76" s="43"/>
      <c r="Y76" s="22"/>
      <c r="Z76" s="22"/>
      <c r="AA76" s="44"/>
      <c r="AB76" s="44"/>
      <c r="AC76" s="44"/>
      <c r="AD76" s="44"/>
      <c r="AE76" s="44"/>
      <c r="AF76" s="44"/>
      <c r="AG76" s="45"/>
      <c r="AH76" s="45"/>
    </row>
    <row r="77" spans="4:34" ht="14.4" x14ac:dyDescent="0.3">
      <c r="D77" s="40"/>
      <c r="E77" s="28"/>
      <c r="F77" s="10"/>
      <c r="K77" s="10"/>
      <c r="L77" s="10"/>
      <c r="M77" s="10"/>
      <c r="N77" s="42"/>
      <c r="O77" s="36"/>
      <c r="P77" s="36"/>
      <c r="Q77" s="36"/>
      <c r="S77" s="18"/>
      <c r="T77" s="18"/>
      <c r="U77" s="18"/>
      <c r="V77" s="43"/>
      <c r="W77" s="43"/>
      <c r="X77" s="43"/>
      <c r="Y77" s="22"/>
      <c r="Z77" s="22"/>
      <c r="AA77" s="44"/>
      <c r="AB77" s="44"/>
      <c r="AC77" s="44"/>
      <c r="AD77" s="44"/>
      <c r="AE77" s="44"/>
      <c r="AF77" s="44"/>
      <c r="AG77" s="45"/>
      <c r="AH77" s="45"/>
    </row>
    <row r="78" spans="4:34" ht="14.4" thickBot="1" x14ac:dyDescent="0.3">
      <c r="F78" s="18"/>
      <c r="K78" s="10"/>
      <c r="L78" s="10"/>
      <c r="M78" s="10"/>
      <c r="N78" s="10"/>
    </row>
    <row r="79" spans="4:34" ht="14.4" thickBot="1" x14ac:dyDescent="0.3">
      <c r="D79" s="18" t="s">
        <v>165</v>
      </c>
      <c r="E79" s="18" t="s">
        <v>16</v>
      </c>
      <c r="F79" s="10" t="s">
        <v>17</v>
      </c>
      <c r="G79" s="10" t="s">
        <v>20</v>
      </c>
      <c r="H79" s="10" t="s">
        <v>21</v>
      </c>
      <c r="I79" s="10" t="s">
        <v>22</v>
      </c>
      <c r="K79" s="10"/>
      <c r="L79" s="10"/>
      <c r="M79" s="18"/>
      <c r="N79" s="42">
        <v>4.45</v>
      </c>
      <c r="O79" s="37">
        <v>91.3</v>
      </c>
      <c r="P79" s="38">
        <v>19.239999999999998</v>
      </c>
      <c r="Q79" s="39">
        <f>P79-S79</f>
        <v>10.533899999999999</v>
      </c>
      <c r="R79" s="18">
        <v>45.25</v>
      </c>
      <c r="S79" s="40">
        <f>R79*P79/100</f>
        <v>8.7060999999999993</v>
      </c>
      <c r="T79" s="40">
        <f>Q79/$A$18+S79</f>
        <v>13.095224999999999</v>
      </c>
      <c r="U79" s="40">
        <f>$A$16-T79</f>
        <v>103.904775</v>
      </c>
    </row>
    <row r="80" spans="4:34" ht="14.4" x14ac:dyDescent="0.3">
      <c r="D80" s="18" t="s">
        <v>166</v>
      </c>
      <c r="E80" s="28">
        <v>39882.606944444444</v>
      </c>
      <c r="F80" s="18"/>
      <c r="I80" s="18"/>
      <c r="J80" s="18"/>
      <c r="K80" s="18"/>
      <c r="L80" s="18"/>
      <c r="M80" s="10"/>
      <c r="N80" s="42">
        <v>4.45</v>
      </c>
      <c r="V80" s="43">
        <f t="shared" ref="V80:V117" si="21">($A$15*L80/1000/$A$13*H80)/$Q$79</f>
        <v>0</v>
      </c>
      <c r="W80" s="43">
        <f t="shared" ref="W80:W117" si="22">($U$79*L80/1000/$A$13*H80)/$Q$79</f>
        <v>0</v>
      </c>
      <c r="X80" s="43">
        <f t="shared" ref="X80:X117" si="23">($A$46*$S$79*H80*L80/1000000)/$Q$79</f>
        <v>0</v>
      </c>
      <c r="Y80" s="22">
        <f>X80+W80+SUM($V$80:V80)</f>
        <v>0</v>
      </c>
      <c r="Z80" s="22">
        <f t="shared" ref="Z80:Z117" si="24">($A$15*L80/1000/$A$13*G80)/$Q$79</f>
        <v>0</v>
      </c>
      <c r="AA80" s="44">
        <f t="shared" ref="AA80:AA117" si="25">($U$79*L80/1000/$A$13*G80)/$Q$79</f>
        <v>0</v>
      </c>
      <c r="AB80" s="44">
        <f t="shared" ref="AB80:AB117" si="26">($A$14*$S$79/1000*G80/1000000*L80/1000*1000000)/$Q$79</f>
        <v>0</v>
      </c>
      <c r="AC80" s="44">
        <f t="shared" ref="AC80:AC117" si="27">($A$14*((L80/1000)*G80/10^6)*(1+($A$28/(10^-N80))+(($A$28*$A$29)/(10^-N80)^2))*1000000)*$S$79/1000/$Q$79</f>
        <v>0</v>
      </c>
      <c r="AD80" s="44">
        <f>AC80/(1+($A$28/(10^-N80))+(($A$28*$A$29)/(10^-N80)^2))*1</f>
        <v>0</v>
      </c>
      <c r="AE80" s="44">
        <f>AC80/(1+($A$28/(10^-N80))+(($A$28*$A$29)/(10^-N80)^2))*($A$28/(10^-N80))</f>
        <v>0</v>
      </c>
      <c r="AF80" s="44">
        <f>AC80/(1+($A$28/(10^-N80))+(($A$28*$A$29)/(10^-N80)^2))*(($A$28*$A$29)/(10^-N80)^2)</f>
        <v>0</v>
      </c>
      <c r="AG80" s="45">
        <f>AC80+AA80+SUM($Z$80:Z80)</f>
        <v>0</v>
      </c>
      <c r="AH80" s="45">
        <f>AC80+AA80+SUM($Z$80:Z80)</f>
        <v>0</v>
      </c>
    </row>
    <row r="81" spans="1:137" ht="14.4" x14ac:dyDescent="0.3">
      <c r="D81" s="18" t="s">
        <v>37</v>
      </c>
      <c r="E81" s="28">
        <v>39883.606944444444</v>
      </c>
      <c r="F81" s="10">
        <f>E81-$E$80</f>
        <v>1</v>
      </c>
      <c r="G81" s="10">
        <v>7753</v>
      </c>
      <c r="H81" s="10">
        <v>4.5599999999999996</v>
      </c>
      <c r="I81" s="10">
        <v>767</v>
      </c>
      <c r="K81" s="10"/>
      <c r="L81" s="79">
        <v>1037</v>
      </c>
      <c r="M81" s="10"/>
      <c r="N81" s="42">
        <v>4.45</v>
      </c>
      <c r="V81" s="43">
        <f t="shared" si="21"/>
        <v>1.4609607041177459E-5</v>
      </c>
      <c r="W81" s="43">
        <f t="shared" si="22"/>
        <v>2.0240105766026126E-3</v>
      </c>
      <c r="X81" s="43">
        <f t="shared" si="23"/>
        <v>8.5490584142957163E-6</v>
      </c>
      <c r="Y81" s="22">
        <f>X81+W81+SUM($V$80:V81)</f>
        <v>2.0471692420580855E-3</v>
      </c>
      <c r="Z81" s="22">
        <f t="shared" si="24"/>
        <v>2.4839535831194918E-2</v>
      </c>
      <c r="AA81" s="44">
        <f t="shared" si="25"/>
        <v>3.4412618421929948</v>
      </c>
      <c r="AB81" s="44">
        <f t="shared" si="26"/>
        <v>0.43111426243565204</v>
      </c>
      <c r="AC81" s="44">
        <f t="shared" si="27"/>
        <v>0.43475274431012523</v>
      </c>
      <c r="AD81" s="44">
        <f t="shared" ref="AD81:AD117" si="28">AC81/(1+($A$28/(10^-N81))+(($A$28*$A$29)/(10^-N81)^2))*1</f>
        <v>0.43111426243565198</v>
      </c>
      <c r="AE81" s="44">
        <f t="shared" ref="AE81:AE117" si="29">AC81/(1+($A$28/(10^-N81))+(($A$28*$A$29)/(10^-N81)^2))*($A$28/(10^-N81))</f>
        <v>3.6384791093855792E-3</v>
      </c>
      <c r="AF81" s="44">
        <f t="shared" ref="AF81:AF117" si="30">AC81/(1+($A$28/(10^-N81))+(($A$28*$A$29)/(10^-N81)^2))*(($A$28*$A$29)/(10^-N81)^2)</f>
        <v>2.7650876134842158E-9</v>
      </c>
      <c r="AG81" s="45">
        <f>AC81+AA81+SUM($Z$80:Z81)</f>
        <v>3.9008541223343149</v>
      </c>
      <c r="AH81" s="45">
        <f>AC81+AA81+SUM($Z$80:Z81)</f>
        <v>3.9008541223343149</v>
      </c>
    </row>
    <row r="82" spans="1:137" ht="14.4" x14ac:dyDescent="0.3">
      <c r="D82" s="18">
        <v>4</v>
      </c>
      <c r="E82" s="28">
        <v>39890.622916666667</v>
      </c>
      <c r="F82" s="10">
        <f t="shared" ref="F82:F134" si="31">E82-$E$80</f>
        <v>8.015972222223354</v>
      </c>
      <c r="G82" s="10">
        <v>24254</v>
      </c>
      <c r="H82" s="10">
        <v>5.78</v>
      </c>
      <c r="I82" s="10">
        <v>997</v>
      </c>
      <c r="K82" s="10"/>
      <c r="L82" s="79">
        <v>1037</v>
      </c>
      <c r="M82" s="10"/>
      <c r="N82" s="42">
        <v>4.45</v>
      </c>
      <c r="V82" s="43">
        <f t="shared" si="21"/>
        <v>1.8518317696931077E-5</v>
      </c>
      <c r="W82" s="43">
        <f t="shared" si="22"/>
        <v>2.5655221782375226E-3</v>
      </c>
      <c r="X82" s="43">
        <f t="shared" si="23"/>
        <v>1.0836306498822203E-5</v>
      </c>
      <c r="Y82" s="22">
        <f>X82+W82+SUM($V$80:V82)</f>
        <v>2.6094864094744533E-3</v>
      </c>
      <c r="Z82" s="22">
        <f t="shared" si="24"/>
        <v>7.770644938085923E-2</v>
      </c>
      <c r="AA82" s="44">
        <f t="shared" si="25"/>
        <v>10.765428185289423</v>
      </c>
      <c r="AB82" s="44">
        <f t="shared" si="26"/>
        <v>1.348670878513389</v>
      </c>
      <c r="AC82" s="44">
        <f t="shared" si="27"/>
        <v>1.3600532775051954</v>
      </c>
      <c r="AD82" s="44">
        <f t="shared" si="28"/>
        <v>1.3486708785133892</v>
      </c>
      <c r="AE82" s="44">
        <f t="shared" si="29"/>
        <v>1.1382390341679075E-2</v>
      </c>
      <c r="AF82" s="44">
        <f t="shared" si="30"/>
        <v>8.6501270446854354E-9</v>
      </c>
      <c r="AG82" s="45">
        <f>AC82+AA82+SUM($Z$80:Z82)</f>
        <v>12.228027448006671</v>
      </c>
      <c r="AH82" s="45">
        <f>AC82+AA82+SUM($Z$80:Z82)</f>
        <v>12.228027448006671</v>
      </c>
    </row>
    <row r="83" spans="1:137" ht="16.8" x14ac:dyDescent="0.3">
      <c r="D83" s="18" t="s">
        <v>82</v>
      </c>
      <c r="E83" s="28">
        <v>39897.48333333333</v>
      </c>
      <c r="F83" s="10">
        <f t="shared" si="31"/>
        <v>14.87638888888614</v>
      </c>
      <c r="G83" s="10">
        <v>36062</v>
      </c>
      <c r="H83" s="10">
        <v>6.31</v>
      </c>
      <c r="I83" s="10">
        <v>1211</v>
      </c>
      <c r="K83" s="10"/>
      <c r="L83" s="79">
        <v>1037</v>
      </c>
      <c r="M83" s="10"/>
      <c r="N83" s="42">
        <v>4.45</v>
      </c>
      <c r="V83" s="43">
        <f t="shared" si="21"/>
        <v>2.0216364129348629E-5</v>
      </c>
      <c r="W83" s="43">
        <f t="shared" si="22"/>
        <v>2.8007690215707203E-3</v>
      </c>
      <c r="X83" s="43">
        <f t="shared" si="23"/>
        <v>1.182994706013289E-5</v>
      </c>
      <c r="Y83" s="22">
        <f>X83+W83+SUM($V$80:V83)</f>
        <v>2.8659432574983106E-3</v>
      </c>
      <c r="Z83" s="22">
        <f t="shared" si="24"/>
        <v>0.11553764235064506</v>
      </c>
      <c r="AA83" s="44">
        <f t="shared" si="25"/>
        <v>16.006550309965661</v>
      </c>
      <c r="AB83" s="44">
        <f t="shared" si="26"/>
        <v>2.005267964910936</v>
      </c>
      <c r="AC83" s="44">
        <f t="shared" si="27"/>
        <v>2.0221918567408408</v>
      </c>
      <c r="AD83" s="44">
        <f t="shared" si="28"/>
        <v>2.0052679649109355</v>
      </c>
      <c r="AE83" s="44">
        <f t="shared" si="29"/>
        <v>1.6923878968484813E-2</v>
      </c>
      <c r="AF83" s="44">
        <f t="shared" si="30"/>
        <v>1.2861420033208795E-8</v>
      </c>
      <c r="AG83" s="45">
        <f>AC83+AA83+SUM($Z$80:Z83)</f>
        <v>18.246825794269199</v>
      </c>
      <c r="AH83" s="45">
        <f>AC83+AA83+SUM($Z$80:Z83)</f>
        <v>18.246825794269199</v>
      </c>
    </row>
    <row r="84" spans="1:137" ht="14.4" x14ac:dyDescent="0.3">
      <c r="D84" s="29">
        <f>8.315*(273+D82)/101325*1000000</f>
        <v>22731.359486799898</v>
      </c>
      <c r="E84" s="28">
        <v>39912.710416666669</v>
      </c>
      <c r="F84" s="10">
        <f t="shared" si="31"/>
        <v>30.103472222224809</v>
      </c>
      <c r="G84" s="10">
        <v>64397</v>
      </c>
      <c r="H84" s="10">
        <v>5.48</v>
      </c>
      <c r="I84" s="10">
        <v>1568</v>
      </c>
      <c r="K84" s="10"/>
      <c r="L84" s="79">
        <v>1037</v>
      </c>
      <c r="M84" s="10"/>
      <c r="N84" s="42">
        <v>4.45</v>
      </c>
      <c r="V84" s="43">
        <f t="shared" si="21"/>
        <v>1.7557159338958875E-5</v>
      </c>
      <c r="W84" s="43">
        <f t="shared" si="22"/>
        <v>2.432363587671561E-3</v>
      </c>
      <c r="X84" s="43">
        <f t="shared" si="23"/>
        <v>1.0273868445250117E-5</v>
      </c>
      <c r="Y84" s="22">
        <f>X84+W84+SUM($V$80:V84)</f>
        <v>2.513538904323227E-3</v>
      </c>
      <c r="Z84" s="22">
        <f t="shared" si="24"/>
        <v>0.20631904926111949</v>
      </c>
      <c r="AA84" s="44">
        <f t="shared" si="25"/>
        <v>28.583379188920713</v>
      </c>
      <c r="AB84" s="44">
        <f t="shared" si="26"/>
        <v>3.5808674265534224</v>
      </c>
      <c r="AC84" s="44">
        <f t="shared" si="27"/>
        <v>3.6110889301353213</v>
      </c>
      <c r="AD84" s="44">
        <f t="shared" si="28"/>
        <v>3.5808674265534237</v>
      </c>
      <c r="AE84" s="44">
        <f t="shared" si="29"/>
        <v>3.0221480614872082E-2</v>
      </c>
      <c r="AF84" s="44">
        <f t="shared" si="30"/>
        <v>2.2967025286410825E-8</v>
      </c>
      <c r="AG84" s="45">
        <f>AC84+AA84+SUM($Z$80:Z84)</f>
        <v>32.61887079587985</v>
      </c>
      <c r="AH84" s="45">
        <f>AC84+AA84+SUM($Z$80:Z84)</f>
        <v>32.61887079587985</v>
      </c>
    </row>
    <row r="85" spans="1:137" ht="14.4" x14ac:dyDescent="0.3">
      <c r="D85" s="40"/>
      <c r="E85" s="28">
        <v>39920.636111111111</v>
      </c>
      <c r="F85" s="10">
        <f t="shared" si="31"/>
        <v>38.029166666667152</v>
      </c>
      <c r="G85" s="10">
        <v>71402</v>
      </c>
      <c r="H85" s="10">
        <v>5.59</v>
      </c>
      <c r="I85" s="10">
        <v>1771</v>
      </c>
      <c r="K85" s="10"/>
      <c r="L85" s="79">
        <v>1037</v>
      </c>
      <c r="M85" s="10"/>
      <c r="N85" s="42">
        <v>4.45</v>
      </c>
      <c r="V85" s="43">
        <f t="shared" si="21"/>
        <v>1.790958407021535E-5</v>
      </c>
      <c r="W85" s="43">
        <f t="shared" si="22"/>
        <v>2.4811884042124132E-3</v>
      </c>
      <c r="X85" s="43">
        <f t="shared" si="23"/>
        <v>1.0480095731559881E-5</v>
      </c>
      <c r="Y85" s="22">
        <f>X85+W85+SUM($V$80:V85)</f>
        <v>2.5804795322206045E-3</v>
      </c>
      <c r="Z85" s="22">
        <f t="shared" si="24"/>
        <v>0.22876209691977037</v>
      </c>
      <c r="AA85" s="44">
        <f t="shared" si="25"/>
        <v>31.692632278635912</v>
      </c>
      <c r="AB85" s="44">
        <f t="shared" si="26"/>
        <v>3.9703883098710726</v>
      </c>
      <c r="AC85" s="44">
        <f t="shared" si="27"/>
        <v>4.0038972590263855</v>
      </c>
      <c r="AD85" s="44">
        <f t="shared" si="28"/>
        <v>3.9703883098710731</v>
      </c>
      <c r="AE85" s="44">
        <f t="shared" si="29"/>
        <v>3.350892368997152E-2</v>
      </c>
      <c r="AF85" s="44">
        <f t="shared" si="30"/>
        <v>2.5465340613697925E-8</v>
      </c>
      <c r="AG85" s="45">
        <f>AC85+AA85+SUM($Z$80:Z85)</f>
        <v>36.349694311405891</v>
      </c>
      <c r="AH85" s="45">
        <f>AC85+AA85+SUM($Z$80:Z85)</f>
        <v>36.349694311405891</v>
      </c>
    </row>
    <row r="86" spans="1:137" ht="14.4" x14ac:dyDescent="0.3">
      <c r="D86" s="40"/>
      <c r="E86" s="28">
        <v>39939.493055555555</v>
      </c>
      <c r="F86" s="10">
        <f t="shared" si="31"/>
        <v>56.886111111110949</v>
      </c>
      <c r="G86" s="10">
        <v>100825</v>
      </c>
      <c r="H86" s="10">
        <v>7.95</v>
      </c>
      <c r="I86" s="10">
        <v>134</v>
      </c>
      <c r="K86" s="10"/>
      <c r="L86" s="79">
        <v>1037</v>
      </c>
      <c r="M86" s="10"/>
      <c r="N86" s="42">
        <v>4.45</v>
      </c>
      <c r="V86" s="43">
        <f t="shared" si="21"/>
        <v>2.5470696486263332E-5</v>
      </c>
      <c r="W86" s="43">
        <f t="shared" si="22"/>
        <v>3.5287026499979763E-3</v>
      </c>
      <c r="X86" s="43">
        <f t="shared" si="23"/>
        <v>1.4904608419660298E-5</v>
      </c>
      <c r="Y86" s="22">
        <f>X86+W86+SUM($V$80:V86)</f>
        <v>3.6578889871805311E-3</v>
      </c>
      <c r="Z86" s="22">
        <f t="shared" si="24"/>
        <v>0.32302930480849062</v>
      </c>
      <c r="AA86" s="44">
        <f t="shared" si="25"/>
        <v>44.752382979376847</v>
      </c>
      <c r="AB86" s="44">
        <f t="shared" si="26"/>
        <v>5.6064872320488348</v>
      </c>
      <c r="AC86" s="44">
        <f t="shared" si="27"/>
        <v>5.6538043912122253</v>
      </c>
      <c r="AD86" s="44">
        <f t="shared" si="28"/>
        <v>5.6064872320488348</v>
      </c>
      <c r="AE86" s="44">
        <f t="shared" si="29"/>
        <v>4.7317123204411331E-2</v>
      </c>
      <c r="AF86" s="44">
        <f t="shared" si="30"/>
        <v>3.5958978283186643E-8</v>
      </c>
      <c r="AG86" s="45">
        <f>AC86+AA86+SUM($Z$80:Z86)</f>
        <v>51.38238144914115</v>
      </c>
      <c r="AH86" s="45">
        <f>AC86+AA86+SUM($Z$80:Z86)</f>
        <v>51.38238144914115</v>
      </c>
    </row>
    <row r="87" spans="1:137" ht="14.4" x14ac:dyDescent="0.3">
      <c r="D87" s="40"/>
      <c r="E87" s="28">
        <v>39952.427777777775</v>
      </c>
      <c r="F87" s="10">
        <f t="shared" si="31"/>
        <v>69.820833333331393</v>
      </c>
      <c r="G87" s="10">
        <v>116764</v>
      </c>
      <c r="H87" s="10">
        <v>14.49</v>
      </c>
      <c r="I87" s="10">
        <v>510</v>
      </c>
      <c r="K87" s="10"/>
      <c r="L87" s="79">
        <v>1037</v>
      </c>
      <c r="M87" s="10"/>
      <c r="N87" s="42">
        <v>4.45</v>
      </c>
      <c r="V87" s="43">
        <f t="shared" si="21"/>
        <v>4.6423948690057318E-5</v>
      </c>
      <c r="W87" s="43">
        <f t="shared" si="22"/>
        <v>6.4315599243359349E-3</v>
      </c>
      <c r="X87" s="43">
        <f t="shared" si="23"/>
        <v>2.7165757987531789E-5</v>
      </c>
      <c r="Y87" s="22">
        <f>X87+W87+SUM($V$80:V87)</f>
        <v>6.619431359776419E-3</v>
      </c>
      <c r="Z87" s="22">
        <f t="shared" si="24"/>
        <v>0.37409564836755371</v>
      </c>
      <c r="AA87" s="44">
        <f t="shared" si="25"/>
        <v>51.827098896146381</v>
      </c>
      <c r="AB87" s="44">
        <f t="shared" si="26"/>
        <v>6.4927932076662538</v>
      </c>
      <c r="AC87" s="44">
        <f t="shared" si="27"/>
        <v>6.5475905374213177</v>
      </c>
      <c r="AD87" s="44">
        <f t="shared" si="28"/>
        <v>6.4927932076662556</v>
      </c>
      <c r="AE87" s="44">
        <f t="shared" si="29"/>
        <v>5.4797288111479152E-2</v>
      </c>
      <c r="AF87" s="44">
        <f t="shared" si="30"/>
        <v>4.1643581852298595E-8</v>
      </c>
      <c r="AG87" s="45">
        <f>AC87+AA87+SUM($Z$80:Z87)</f>
        <v>59.724979160487329</v>
      </c>
      <c r="AH87" s="45">
        <f>AC87+AA87+SUM($Z$80:Z87)</f>
        <v>59.724979160487329</v>
      </c>
    </row>
    <row r="88" spans="1:137" s="1" customFormat="1" ht="14.4" x14ac:dyDescent="0.3">
      <c r="A88"/>
      <c r="B88"/>
      <c r="C88"/>
      <c r="D88" s="40"/>
      <c r="E88" s="28">
        <v>39966.384722222225</v>
      </c>
      <c r="F88" s="10">
        <f t="shared" si="31"/>
        <v>83.777777777781012</v>
      </c>
      <c r="G88" s="10">
        <v>123759</v>
      </c>
      <c r="H88" s="10">
        <v>11.12</v>
      </c>
      <c r="I88" s="10">
        <v>743</v>
      </c>
      <c r="J88" s="10"/>
      <c r="K88" s="10"/>
      <c r="L88" s="79">
        <v>1037</v>
      </c>
      <c r="M88" s="10"/>
      <c r="N88" s="42">
        <v>4.45</v>
      </c>
      <c r="O88" s="18"/>
      <c r="P88" s="18"/>
      <c r="Q88" s="18"/>
      <c r="R88" s="18"/>
      <c r="S88" s="16"/>
      <c r="T88" s="16"/>
      <c r="U88" s="16"/>
      <c r="V88" s="43">
        <f t="shared" si="21"/>
        <v>3.5626936468836254E-5</v>
      </c>
      <c r="W88" s="43">
        <f t="shared" si="22"/>
        <v>4.9357450903116341E-3</v>
      </c>
      <c r="X88" s="43">
        <f t="shared" si="23"/>
        <v>2.0847703852405347E-5</v>
      </c>
      <c r="Y88" s="22">
        <f>X88+W88+SUM($V$80:V88)</f>
        <v>5.1529254080858273E-3</v>
      </c>
      <c r="Z88" s="22">
        <f t="shared" si="24"/>
        <v>0.39650665741427221</v>
      </c>
      <c r="AA88" s="44">
        <f t="shared" si="25"/>
        <v>54.93191336617604</v>
      </c>
      <c r="AB88" s="44">
        <f t="shared" si="26"/>
        <v>6.8817580297657504</v>
      </c>
      <c r="AC88" s="44">
        <f t="shared" si="27"/>
        <v>6.9398381120955506</v>
      </c>
      <c r="AD88" s="44">
        <f t="shared" si="28"/>
        <v>6.8817580297657512</v>
      </c>
      <c r="AE88" s="44">
        <f t="shared" si="29"/>
        <v>5.8080038191467821E-2</v>
      </c>
      <c r="AF88" s="44">
        <f t="shared" si="30"/>
        <v>4.4138330705171307E-8</v>
      </c>
      <c r="AG88" s="45">
        <f>AC88+AA88+SUM($Z$80:Z88)</f>
        <v>63.618547862605496</v>
      </c>
      <c r="AH88" s="45">
        <f>AC88+AA88+SUM($Z$80:Z88)</f>
        <v>63.618547862605496</v>
      </c>
      <c r="DM88"/>
      <c r="DN88"/>
      <c r="DO88"/>
      <c r="DP88"/>
      <c r="DQ88"/>
      <c r="DR88"/>
      <c r="DS88"/>
      <c r="DT88"/>
      <c r="DU88"/>
      <c r="DV88"/>
      <c r="DW88"/>
      <c r="DX88"/>
      <c r="DY88"/>
      <c r="DZ88"/>
      <c r="EA88"/>
      <c r="EB88"/>
      <c r="EC88"/>
      <c r="ED88"/>
      <c r="EE88"/>
      <c r="EF88"/>
      <c r="EG88"/>
    </row>
    <row r="89" spans="1:137" s="1" customFormat="1" ht="14.4" x14ac:dyDescent="0.3">
      <c r="A89"/>
      <c r="B89"/>
      <c r="C89"/>
      <c r="D89" s="40"/>
      <c r="E89" s="28">
        <v>39975.615972222222</v>
      </c>
      <c r="F89" s="10">
        <f t="shared" si="31"/>
        <v>93.009027777778101</v>
      </c>
      <c r="G89" s="10">
        <v>131654</v>
      </c>
      <c r="H89" s="10">
        <v>10.3</v>
      </c>
      <c r="I89" s="10">
        <v>954</v>
      </c>
      <c r="J89" s="10"/>
      <c r="K89" s="10"/>
      <c r="L89" s="79">
        <v>1037</v>
      </c>
      <c r="M89" s="10"/>
      <c r="N89" s="42">
        <v>4.45</v>
      </c>
      <c r="O89" s="18"/>
      <c r="P89" s="18"/>
      <c r="Q89" s="18"/>
      <c r="R89" s="18"/>
      <c r="S89" s="16"/>
      <c r="T89" s="16"/>
      <c r="U89" s="16"/>
      <c r="V89" s="43">
        <f t="shared" si="21"/>
        <v>3.2999770290378913E-5</v>
      </c>
      <c r="W89" s="43">
        <f t="shared" si="22"/>
        <v>4.5717782760980067E-3</v>
      </c>
      <c r="X89" s="43">
        <f t="shared" si="23"/>
        <v>1.9310373172641646E-5</v>
      </c>
      <c r="Y89" s="22">
        <f>X89+W89+SUM($V$80:V89)</f>
        <v>4.8204210334828156E-3</v>
      </c>
      <c r="Z89" s="22">
        <f t="shared" si="24"/>
        <v>0.42180114153490733</v>
      </c>
      <c r="AA89" s="44">
        <f t="shared" si="25"/>
        <v>58.436203607903593</v>
      </c>
      <c r="AB89" s="44">
        <f t="shared" si="26"/>
        <v>7.3207683614992041</v>
      </c>
      <c r="AC89" s="44">
        <f t="shared" si="27"/>
        <v>7.3825535662846944</v>
      </c>
      <c r="AD89" s="44">
        <f t="shared" si="28"/>
        <v>7.320768361499205</v>
      </c>
      <c r="AE89" s="44">
        <f t="shared" si="29"/>
        <v>6.1785157831426428E-2</v>
      </c>
      <c r="AF89" s="44">
        <f t="shared" si="30"/>
        <v>4.6954062255339992E-8</v>
      </c>
      <c r="AG89" s="45">
        <f>AC89+AA89+SUM($Z$80:Z89)</f>
        <v>67.987354700057111</v>
      </c>
      <c r="AH89" s="45">
        <f>AC89+AA89+SUM($Z$80:Z89)</f>
        <v>67.987354700057111</v>
      </c>
      <c r="DM89"/>
      <c r="DN89"/>
      <c r="DO89"/>
      <c r="DP89"/>
      <c r="DQ89"/>
      <c r="DR89"/>
      <c r="DS89"/>
      <c r="DT89"/>
      <c r="DU89"/>
      <c r="DV89"/>
      <c r="DW89"/>
      <c r="DX89"/>
      <c r="DY89"/>
      <c r="DZ89"/>
      <c r="EA89"/>
      <c r="EB89"/>
      <c r="EC89"/>
      <c r="ED89"/>
      <c r="EE89"/>
      <c r="EF89"/>
      <c r="EG89"/>
    </row>
    <row r="90" spans="1:137" s="1" customFormat="1" ht="14.4" x14ac:dyDescent="0.3">
      <c r="A90"/>
      <c r="B90"/>
      <c r="C90"/>
      <c r="D90" s="40"/>
      <c r="E90" s="28">
        <v>39981.387499999997</v>
      </c>
      <c r="F90" s="10">
        <f t="shared" si="31"/>
        <v>98.780555555553292</v>
      </c>
      <c r="G90" s="10">
        <v>138472</v>
      </c>
      <c r="H90" s="10">
        <v>11.75</v>
      </c>
      <c r="I90" s="10">
        <v>1064</v>
      </c>
      <c r="J90" s="10"/>
      <c r="K90" s="10"/>
      <c r="L90" s="79">
        <v>1037</v>
      </c>
      <c r="M90" s="10"/>
      <c r="N90" s="42">
        <v>4.45</v>
      </c>
      <c r="O90" s="18"/>
      <c r="P90" s="18"/>
      <c r="Q90" s="18"/>
      <c r="R90" s="18"/>
      <c r="S90" s="16"/>
      <c r="T90" s="16"/>
      <c r="U90" s="16"/>
      <c r="V90" s="43">
        <f t="shared" si="21"/>
        <v>3.7645369020577885E-5</v>
      </c>
      <c r="W90" s="43">
        <f t="shared" si="22"/>
        <v>5.2153781305001538E-3</v>
      </c>
      <c r="X90" s="43">
        <f t="shared" si="23"/>
        <v>2.2028823764906728E-5</v>
      </c>
      <c r="Y90" s="22">
        <f>X90+W90+SUM($V$80:V90)</f>
        <v>5.5043847074978053E-3</v>
      </c>
      <c r="Z90" s="22">
        <f t="shared" si="24"/>
        <v>0.44364506715042218</v>
      </c>
      <c r="AA90" s="44">
        <f t="shared" si="25"/>
        <v>61.462454509499338</v>
      </c>
      <c r="AB90" s="44">
        <f t="shared" si="26"/>
        <v>7.6998909000373548</v>
      </c>
      <c r="AC90" s="44">
        <f t="shared" si="27"/>
        <v>7.7648757913209927</v>
      </c>
      <c r="AD90" s="44">
        <f t="shared" si="28"/>
        <v>7.699890900037353</v>
      </c>
      <c r="AE90" s="44">
        <f t="shared" si="29"/>
        <v>6.4984841897954324E-2</v>
      </c>
      <c r="AF90" s="44">
        <f t="shared" si="30"/>
        <v>4.9385684511077811E-8</v>
      </c>
      <c r="AG90" s="45">
        <f>AC90+AA90+SUM($Z$80:Z90)</f>
        <v>71.839572893839559</v>
      </c>
      <c r="AH90" s="45">
        <f>AC90+AA90+SUM($Z$80:Z90)</f>
        <v>71.839572893839559</v>
      </c>
      <c r="DM90"/>
      <c r="DN90"/>
      <c r="DO90"/>
      <c r="DP90"/>
      <c r="DQ90"/>
      <c r="DR90"/>
      <c r="DS90"/>
      <c r="DT90"/>
      <c r="DU90"/>
      <c r="DV90"/>
      <c r="DW90"/>
      <c r="DX90"/>
      <c r="DY90"/>
      <c r="DZ90"/>
      <c r="EA90"/>
      <c r="EB90"/>
      <c r="EC90"/>
      <c r="ED90"/>
      <c r="EE90"/>
      <c r="EF90"/>
      <c r="EG90"/>
    </row>
    <row r="91" spans="1:137" s="1" customFormat="1" ht="14.4" x14ac:dyDescent="0.3">
      <c r="A91"/>
      <c r="B91"/>
      <c r="C91"/>
      <c r="D91" s="40"/>
      <c r="E91" s="28">
        <v>39988.38958333333</v>
      </c>
      <c r="F91" s="10">
        <f t="shared" si="31"/>
        <v>105.78263888888614</v>
      </c>
      <c r="G91" s="10">
        <v>146655</v>
      </c>
      <c r="H91" s="10">
        <v>9.5399999999999991</v>
      </c>
      <c r="I91" s="10">
        <v>1172</v>
      </c>
      <c r="J91" s="10"/>
      <c r="K91" s="10"/>
      <c r="L91" s="79">
        <v>1037</v>
      </c>
      <c r="M91" s="10"/>
      <c r="N91" s="42">
        <v>4.45</v>
      </c>
      <c r="O91" s="18"/>
      <c r="P91" s="18"/>
      <c r="Q91" s="18"/>
      <c r="R91" s="18"/>
      <c r="S91" s="16"/>
      <c r="T91" s="16"/>
      <c r="U91" s="16"/>
      <c r="V91" s="43">
        <f t="shared" si="21"/>
        <v>3.0564835783515998E-5</v>
      </c>
      <c r="W91" s="43">
        <f t="shared" si="22"/>
        <v>4.2344431799975707E-3</v>
      </c>
      <c r="X91" s="43">
        <f t="shared" si="23"/>
        <v>1.7885530103592355E-5</v>
      </c>
      <c r="Y91" s="22">
        <f>X91+W91+SUM($V$80:V91)</f>
        <v>4.549871299117424E-3</v>
      </c>
      <c r="Z91" s="22">
        <f t="shared" si="24"/>
        <v>0.46986226329471059</v>
      </c>
      <c r="AA91" s="44">
        <f t="shared" si="25"/>
        <v>65.094576998170211</v>
      </c>
      <c r="AB91" s="44">
        <f t="shared" si="26"/>
        <v>8.154915794853677</v>
      </c>
      <c r="AC91" s="44">
        <f t="shared" si="27"/>
        <v>8.2237409669549102</v>
      </c>
      <c r="AD91" s="44">
        <f t="shared" si="28"/>
        <v>8.1549157948536752</v>
      </c>
      <c r="AE91" s="44">
        <f t="shared" si="29"/>
        <v>6.8825119797103332E-2</v>
      </c>
      <c r="AF91" s="44">
        <f t="shared" si="30"/>
        <v>5.2304130524381228E-8</v>
      </c>
      <c r="AG91" s="45">
        <f>AC91+AA91+SUM($Z$80:Z91)</f>
        <v>76.400422821439065</v>
      </c>
      <c r="AH91" s="45">
        <f>AC91+AA91+SUM($Z$80:Z91)</f>
        <v>76.400422821439065</v>
      </c>
      <c r="DM91"/>
      <c r="DN91"/>
      <c r="DO91"/>
      <c r="DP91"/>
      <c r="DQ91"/>
      <c r="DR91"/>
      <c r="DS91"/>
      <c r="DT91"/>
      <c r="DU91"/>
      <c r="DV91"/>
      <c r="DW91"/>
      <c r="DX91"/>
      <c r="DY91"/>
      <c r="DZ91"/>
      <c r="EA91"/>
      <c r="EB91"/>
      <c r="EC91"/>
      <c r="ED91"/>
      <c r="EE91"/>
      <c r="EF91"/>
      <c r="EG91"/>
    </row>
    <row r="92" spans="1:137" s="1" customFormat="1" ht="14.4" x14ac:dyDescent="0.3">
      <c r="A92"/>
      <c r="B92"/>
      <c r="C92"/>
      <c r="D92" s="40"/>
      <c r="E92" s="28">
        <v>39995.479861111111</v>
      </c>
      <c r="F92" s="10">
        <f t="shared" si="31"/>
        <v>112.87291666666715</v>
      </c>
      <c r="G92" s="10">
        <v>147574</v>
      </c>
      <c r="H92" s="10">
        <v>10.55</v>
      </c>
      <c r="I92" s="10">
        <v>1385</v>
      </c>
      <c r="J92" s="10"/>
      <c r="K92" s="10"/>
      <c r="L92" s="79">
        <v>1037</v>
      </c>
      <c r="M92" s="10"/>
      <c r="N92" s="42">
        <v>4.45</v>
      </c>
      <c r="O92" s="18"/>
      <c r="P92" s="18"/>
      <c r="Q92" s="18"/>
      <c r="R92" s="18"/>
      <c r="S92" s="16"/>
      <c r="T92" s="16"/>
      <c r="U92" s="16"/>
      <c r="V92" s="43">
        <f t="shared" si="21"/>
        <v>3.3800735588689083E-5</v>
      </c>
      <c r="W92" s="43">
        <f t="shared" si="22"/>
        <v>4.6827437682363084E-3</v>
      </c>
      <c r="X92" s="43">
        <f t="shared" si="23"/>
        <v>1.9779071550618384E-5</v>
      </c>
      <c r="Y92" s="22">
        <f>X92+W92+SUM($V$80:V92)</f>
        <v>5.0338661643918765E-3</v>
      </c>
      <c r="Z92" s="22">
        <f t="shared" si="24"/>
        <v>0.47280661173129879</v>
      </c>
      <c r="AA92" s="44">
        <f t="shared" si="25"/>
        <v>65.502486147270616</v>
      </c>
      <c r="AB92" s="44">
        <f t="shared" si="26"/>
        <v>8.2060178208021313</v>
      </c>
      <c r="AC92" s="44">
        <f t="shared" si="27"/>
        <v>8.2752742794818044</v>
      </c>
      <c r="AD92" s="44">
        <f t="shared" si="28"/>
        <v>8.2060178208021295</v>
      </c>
      <c r="AE92" s="44">
        <f t="shared" si="29"/>
        <v>6.9256406047783756E-2</v>
      </c>
      <c r="AF92" s="44">
        <f t="shared" si="30"/>
        <v>5.2631889523064575E-8</v>
      </c>
      <c r="AG92" s="45">
        <f>AC92+AA92+SUM($Z$80:Z92)</f>
        <v>77.33267189479767</v>
      </c>
      <c r="AH92" s="45">
        <f>AC92+AA92+SUM($Z$80:Z92)</f>
        <v>77.33267189479767</v>
      </c>
      <c r="DM92"/>
      <c r="DN92"/>
      <c r="DO92"/>
      <c r="DP92"/>
      <c r="DQ92"/>
      <c r="DR92"/>
      <c r="DS92"/>
      <c r="DT92"/>
      <c r="DU92"/>
      <c r="DV92"/>
      <c r="DW92"/>
      <c r="DX92"/>
      <c r="DY92"/>
      <c r="DZ92"/>
      <c r="EA92"/>
      <c r="EB92"/>
      <c r="EC92"/>
      <c r="ED92"/>
      <c r="EE92"/>
      <c r="EF92"/>
      <c r="EG92"/>
    </row>
    <row r="93" spans="1:137" s="1" customFormat="1" ht="14.4" x14ac:dyDescent="0.3">
      <c r="A93"/>
      <c r="B93"/>
      <c r="C93"/>
      <c r="D93" s="40"/>
      <c r="E93" s="28">
        <v>40002.404861111114</v>
      </c>
      <c r="F93" s="10">
        <f t="shared" si="31"/>
        <v>119.79791666667006</v>
      </c>
      <c r="G93" s="10">
        <v>144323</v>
      </c>
      <c r="H93" s="10">
        <v>10.220000000000001</v>
      </c>
      <c r="I93" s="10">
        <v>27</v>
      </c>
      <c r="J93" s="10"/>
      <c r="K93" s="10"/>
      <c r="L93" s="79">
        <v>1037</v>
      </c>
      <c r="M93" s="10"/>
      <c r="N93" s="42">
        <v>4.45</v>
      </c>
      <c r="O93" s="18"/>
      <c r="P93" s="18"/>
      <c r="Q93" s="18"/>
      <c r="R93" s="18"/>
      <c r="S93" s="16"/>
      <c r="T93" s="16"/>
      <c r="U93" s="16"/>
      <c r="V93" s="43">
        <f t="shared" si="21"/>
        <v>3.2743461394919655E-5</v>
      </c>
      <c r="W93" s="43">
        <f t="shared" si="22"/>
        <v>4.5362693186137507E-3</v>
      </c>
      <c r="X93" s="43">
        <f t="shared" si="23"/>
        <v>1.9160389691689087E-5</v>
      </c>
      <c r="Y93" s="22">
        <f>X93+W93+SUM($V$80:V93)</f>
        <v>4.9195164943053099E-3</v>
      </c>
      <c r="Z93" s="22">
        <f t="shared" si="24"/>
        <v>0.46239085899207333</v>
      </c>
      <c r="AA93" s="44">
        <f t="shared" si="25"/>
        <v>64.05949088750414</v>
      </c>
      <c r="AB93" s="44">
        <f t="shared" si="26"/>
        <v>8.0252423187799078</v>
      </c>
      <c r="AC93" s="44">
        <f t="shared" si="27"/>
        <v>8.0929730835896052</v>
      </c>
      <c r="AD93" s="44">
        <f t="shared" si="28"/>
        <v>8.025242318779906</v>
      </c>
      <c r="AE93" s="44">
        <f t="shared" si="29"/>
        <v>6.7730713337270099E-2</v>
      </c>
      <c r="AF93" s="44">
        <f t="shared" si="30"/>
        <v>5.1472428690943182E-8</v>
      </c>
      <c r="AG93" s="45">
        <f>AC93+AA93+SUM($Z$80:Z93)</f>
        <v>76.169766298131051</v>
      </c>
      <c r="AH93" s="45">
        <f>AC93+AA93+SUM($Z$80:Z93)</f>
        <v>76.169766298131051</v>
      </c>
      <c r="DM93"/>
      <c r="DN93"/>
      <c r="DO93"/>
      <c r="DP93"/>
      <c r="DQ93"/>
      <c r="DR93"/>
      <c r="DS93"/>
      <c r="DT93"/>
      <c r="DU93"/>
      <c r="DV93"/>
      <c r="DW93"/>
      <c r="DX93"/>
      <c r="DY93"/>
      <c r="DZ93"/>
      <c r="EA93"/>
      <c r="EB93"/>
      <c r="EC93"/>
      <c r="ED93"/>
      <c r="EE93"/>
      <c r="EF93"/>
      <c r="EG93"/>
    </row>
    <row r="94" spans="1:137" s="1" customFormat="1" ht="14.4" x14ac:dyDescent="0.3">
      <c r="A94"/>
      <c r="B94"/>
      <c r="C94"/>
      <c r="D94" s="40"/>
      <c r="E94" s="28">
        <v>40011.4</v>
      </c>
      <c r="F94" s="10">
        <f t="shared" si="31"/>
        <v>128.79305555555766</v>
      </c>
      <c r="G94" s="10">
        <v>152246</v>
      </c>
      <c r="H94" s="10">
        <v>10.91</v>
      </c>
      <c r="I94" s="10">
        <v>27</v>
      </c>
      <c r="J94" s="10"/>
      <c r="K94" s="10"/>
      <c r="L94" s="79">
        <v>1037</v>
      </c>
      <c r="M94" s="10"/>
      <c r="N94" s="42">
        <v>4.45</v>
      </c>
      <c r="O94" s="18"/>
      <c r="P94" s="18"/>
      <c r="Q94" s="18"/>
      <c r="R94" s="18"/>
      <c r="S94" s="16"/>
      <c r="T94" s="16"/>
      <c r="U94" s="16"/>
      <c r="V94" s="43">
        <f t="shared" si="21"/>
        <v>3.4954125618255718E-5</v>
      </c>
      <c r="W94" s="43">
        <f t="shared" si="22"/>
        <v>4.8425340769154617E-3</v>
      </c>
      <c r="X94" s="43">
        <f t="shared" si="23"/>
        <v>2.0453997214904886E-5</v>
      </c>
      <c r="Y94" s="22">
        <f>X94+W94+SUM($V$80:V94)</f>
        <v>5.2620289857484917E-3</v>
      </c>
      <c r="Z94" s="22">
        <f t="shared" si="24"/>
        <v>0.48777505122611919</v>
      </c>
      <c r="AA94" s="44">
        <f t="shared" si="25"/>
        <v>67.576209264351178</v>
      </c>
      <c r="AB94" s="44">
        <f t="shared" si="26"/>
        <v>8.4658096219241941</v>
      </c>
      <c r="AC94" s="44">
        <f t="shared" si="27"/>
        <v>8.5372586495858798</v>
      </c>
      <c r="AD94" s="44">
        <f t="shared" si="28"/>
        <v>8.4658096219241941</v>
      </c>
      <c r="AE94" s="44">
        <f t="shared" si="29"/>
        <v>7.1448973363538879E-2</v>
      </c>
      <c r="AF94" s="44">
        <f t="shared" si="30"/>
        <v>5.4298146369472193E-8</v>
      </c>
      <c r="AG94" s="45">
        <f>AC94+AA94+SUM($Z$80:Z94)</f>
        <v>80.618545292200494</v>
      </c>
      <c r="AH94" s="45">
        <f>AC94+AA94+SUM($Z$80:Z94)</f>
        <v>80.618545292200494</v>
      </c>
      <c r="DM94"/>
      <c r="DN94"/>
      <c r="DO94"/>
      <c r="DP94"/>
      <c r="DQ94"/>
      <c r="DR94"/>
      <c r="DS94"/>
      <c r="DT94"/>
      <c r="DU94"/>
      <c r="DV94"/>
      <c r="DW94"/>
      <c r="DX94"/>
      <c r="DY94"/>
      <c r="DZ94"/>
      <c r="EA94"/>
      <c r="EB94"/>
      <c r="EC94"/>
      <c r="ED94"/>
      <c r="EE94"/>
      <c r="EF94"/>
      <c r="EG94"/>
    </row>
    <row r="95" spans="1:137" s="1" customFormat="1" ht="14.4" x14ac:dyDescent="0.3">
      <c r="A95"/>
      <c r="B95"/>
      <c r="C95"/>
      <c r="D95" s="40"/>
      <c r="E95" s="28">
        <v>40017.388888888891</v>
      </c>
      <c r="F95" s="10">
        <f t="shared" si="31"/>
        <v>134.78194444444671</v>
      </c>
      <c r="G95" s="10">
        <v>152538</v>
      </c>
      <c r="H95" s="10">
        <v>11.43</v>
      </c>
      <c r="I95" s="10">
        <v>117</v>
      </c>
      <c r="J95" s="10"/>
      <c r="K95" s="10"/>
      <c r="L95" s="79">
        <v>1037</v>
      </c>
      <c r="M95" s="10"/>
      <c r="N95" s="42">
        <v>4.45</v>
      </c>
      <c r="O95" s="18"/>
      <c r="P95" s="18"/>
      <c r="Q95" s="18"/>
      <c r="R95" s="18"/>
      <c r="S95" s="16"/>
      <c r="T95" s="16"/>
      <c r="U95" s="16"/>
      <c r="V95" s="43">
        <f t="shared" si="21"/>
        <v>3.662013343874087E-5</v>
      </c>
      <c r="W95" s="43">
        <f t="shared" si="22"/>
        <v>5.0733423005631271E-3</v>
      </c>
      <c r="X95" s="43">
        <f t="shared" si="23"/>
        <v>2.1428889841096504E-5</v>
      </c>
      <c r="Y95" s="22">
        <f>X95+W95+SUM($V$80:V95)</f>
        <v>5.5304322354610899E-3</v>
      </c>
      <c r="Z95" s="22">
        <f t="shared" si="24"/>
        <v>0.48871057869454543</v>
      </c>
      <c r="AA95" s="44">
        <f t="shared" si="25"/>
        <v>67.705816959168715</v>
      </c>
      <c r="AB95" s="44">
        <f t="shared" si="26"/>
        <v>8.4820466094943221</v>
      </c>
      <c r="AC95" s="44">
        <f t="shared" si="27"/>
        <v>8.5536326727173861</v>
      </c>
      <c r="AD95" s="44">
        <f t="shared" si="28"/>
        <v>8.4820466094943239</v>
      </c>
      <c r="AE95" s="44">
        <f t="shared" si="29"/>
        <v>7.1586008820773581E-2</v>
      </c>
      <c r="AF95" s="44">
        <f t="shared" si="30"/>
        <v>5.4402287422372677E-8</v>
      </c>
      <c r="AG95" s="45">
        <f>AC95+AA95+SUM($Z$80:Z95)</f>
        <v>81.253237588844087</v>
      </c>
      <c r="AH95" s="45">
        <f>AC95+AA95+SUM($Z$80:Z95)</f>
        <v>81.253237588844087</v>
      </c>
      <c r="DM95"/>
      <c r="DN95"/>
      <c r="DO95"/>
      <c r="DP95"/>
      <c r="DQ95"/>
      <c r="DR95"/>
      <c r="DS95"/>
      <c r="DT95"/>
      <c r="DU95"/>
      <c r="DV95"/>
      <c r="DW95"/>
      <c r="DX95"/>
      <c r="DY95"/>
      <c r="DZ95"/>
      <c r="EA95"/>
      <c r="EB95"/>
      <c r="EC95"/>
      <c r="ED95"/>
      <c r="EE95"/>
      <c r="EF95"/>
      <c r="EG95"/>
    </row>
    <row r="96" spans="1:137" s="1" customFormat="1" ht="14.4" x14ac:dyDescent="0.3">
      <c r="A96"/>
      <c r="B96"/>
      <c r="C96"/>
      <c r="D96" s="40"/>
      <c r="E96" s="28">
        <v>40028.411111111112</v>
      </c>
      <c r="F96" s="10">
        <f t="shared" si="31"/>
        <v>145.80416666666861</v>
      </c>
      <c r="G96" s="10">
        <v>160369</v>
      </c>
      <c r="H96" s="10">
        <v>11.57</v>
      </c>
      <c r="I96" s="10">
        <v>328</v>
      </c>
      <c r="J96" s="10"/>
      <c r="K96" s="10"/>
      <c r="L96" s="79">
        <v>1037</v>
      </c>
      <c r="M96" s="10"/>
      <c r="N96" s="42">
        <v>4.45</v>
      </c>
      <c r="O96" s="18"/>
      <c r="P96" s="18"/>
      <c r="Q96" s="18"/>
      <c r="R96" s="18"/>
      <c r="S96" s="16"/>
      <c r="T96" s="16"/>
      <c r="U96" s="16"/>
      <c r="V96" s="43">
        <f t="shared" si="21"/>
        <v>3.7068674005794561E-5</v>
      </c>
      <c r="W96" s="43">
        <f t="shared" si="22"/>
        <v>5.1354829761605771E-3</v>
      </c>
      <c r="X96" s="43">
        <f t="shared" si="23"/>
        <v>2.1691360932763477E-5</v>
      </c>
      <c r="Y96" s="22">
        <f>X96+W96+SUM($V$80:V96)</f>
        <v>5.6299040561560015E-3</v>
      </c>
      <c r="Z96" s="22">
        <f t="shared" si="24"/>
        <v>0.51380001569881306</v>
      </c>
      <c r="AA96" s="44">
        <f t="shared" si="25"/>
        <v>71.181700034908857</v>
      </c>
      <c r="AB96" s="44">
        <f t="shared" si="26"/>
        <v>8.9174981494315855</v>
      </c>
      <c r="AC96" s="44">
        <f t="shared" si="27"/>
        <v>8.992759299918804</v>
      </c>
      <c r="AD96" s="44">
        <f t="shared" si="28"/>
        <v>8.9174981494315855</v>
      </c>
      <c r="AE96" s="44">
        <f t="shared" si="29"/>
        <v>7.5261093292023212E-2</v>
      </c>
      <c r="AF96" s="44">
        <f t="shared" si="30"/>
        <v>5.7195193536289205E-8</v>
      </c>
      <c r="AG96" s="45">
        <f>AC96+AA96+SUM($Z$80:Z96)</f>
        <v>85.682047307484453</v>
      </c>
      <c r="AH96" s="45">
        <f>AC96+AA96+SUM($Z$80:Z96)</f>
        <v>85.682047307484453</v>
      </c>
      <c r="DM96"/>
      <c r="DN96"/>
      <c r="DO96"/>
      <c r="DP96"/>
      <c r="DQ96"/>
      <c r="DR96"/>
      <c r="DS96"/>
      <c r="DT96"/>
      <c r="DU96"/>
      <c r="DV96"/>
      <c r="DW96"/>
      <c r="DX96"/>
      <c r="DY96"/>
      <c r="DZ96"/>
      <c r="EA96"/>
      <c r="EB96"/>
      <c r="EC96"/>
      <c r="ED96"/>
      <c r="EE96"/>
      <c r="EF96"/>
      <c r="EG96"/>
    </row>
    <row r="97" spans="1:137" s="1" customFormat="1" ht="14.4" x14ac:dyDescent="0.3">
      <c r="A97"/>
      <c r="B97"/>
      <c r="C97"/>
      <c r="D97" s="40"/>
      <c r="E97" s="28">
        <v>40038.428472222222</v>
      </c>
      <c r="F97" s="10">
        <f t="shared" si="31"/>
        <v>155.8215277777781</v>
      </c>
      <c r="G97" s="10">
        <v>157969</v>
      </c>
      <c r="H97" s="10">
        <v>12.75</v>
      </c>
      <c r="I97" s="10">
        <v>528</v>
      </c>
      <c r="J97" s="10"/>
      <c r="K97" s="10"/>
      <c r="L97" s="79">
        <v>1037</v>
      </c>
      <c r="M97" s="10"/>
      <c r="N97" s="42">
        <v>4.45</v>
      </c>
      <c r="O97" s="18"/>
      <c r="P97" s="18"/>
      <c r="Q97" s="18"/>
      <c r="R97" s="18"/>
      <c r="S97" s="16"/>
      <c r="T97" s="16"/>
      <c r="U97" s="16"/>
      <c r="V97" s="43">
        <f t="shared" si="21"/>
        <v>4.084923021381855E-5</v>
      </c>
      <c r="W97" s="43">
        <f t="shared" si="22"/>
        <v>5.6592400990533578E-3</v>
      </c>
      <c r="X97" s="43">
        <f t="shared" si="23"/>
        <v>2.3903617276813683E-5</v>
      </c>
      <c r="Y97" s="22">
        <f>X97+W97+SUM($V$80:V97)</f>
        <v>6.1967226656066505E-3</v>
      </c>
      <c r="Z97" s="22">
        <f t="shared" si="24"/>
        <v>0.5061107488350356</v>
      </c>
      <c r="AA97" s="44">
        <f t="shared" si="25"/>
        <v>70.116431310381159</v>
      </c>
      <c r="AB97" s="44">
        <f t="shared" si="26"/>
        <v>8.7840434570743593</v>
      </c>
      <c r="AC97" s="44">
        <f t="shared" si="27"/>
        <v>8.8581782878790367</v>
      </c>
      <c r="AD97" s="44">
        <f t="shared" si="28"/>
        <v>8.7840434570743593</v>
      </c>
      <c r="AE97" s="44">
        <f t="shared" si="29"/>
        <v>7.4134774465436676E-2</v>
      </c>
      <c r="AF97" s="44">
        <f t="shared" si="30"/>
        <v>5.633923967683323E-8</v>
      </c>
      <c r="AG97" s="45">
        <f>AC97+AA97+SUM($Z$80:Z97)</f>
        <v>84.988308319752036</v>
      </c>
      <c r="AH97" s="45">
        <f>AC97+AA97+SUM($Z$80:Z97)</f>
        <v>84.988308319752036</v>
      </c>
      <c r="DM97"/>
      <c r="DN97"/>
      <c r="DO97"/>
      <c r="DP97"/>
      <c r="DQ97"/>
      <c r="DR97"/>
      <c r="DS97"/>
      <c r="DT97"/>
      <c r="DU97"/>
      <c r="DV97"/>
      <c r="DW97"/>
      <c r="DX97"/>
      <c r="DY97"/>
      <c r="DZ97"/>
      <c r="EA97"/>
      <c r="EB97"/>
      <c r="EC97"/>
      <c r="ED97"/>
      <c r="EE97"/>
      <c r="EF97"/>
      <c r="EG97"/>
    </row>
    <row r="98" spans="1:137" s="1" customFormat="1" ht="14.4" x14ac:dyDescent="0.3">
      <c r="A98"/>
      <c r="B98"/>
      <c r="C98"/>
      <c r="D98" s="40"/>
      <c r="E98" s="28">
        <v>40045.404166666667</v>
      </c>
      <c r="F98" s="10">
        <f t="shared" si="31"/>
        <v>162.79722222222335</v>
      </c>
      <c r="G98" s="10">
        <v>158627</v>
      </c>
      <c r="H98" s="10">
        <v>14.29</v>
      </c>
      <c r="I98" s="10">
        <v>620</v>
      </c>
      <c r="J98" s="10"/>
      <c r="K98" s="10"/>
      <c r="L98" s="79">
        <v>1037</v>
      </c>
      <c r="M98" s="10"/>
      <c r="N98" s="42">
        <v>4.45</v>
      </c>
      <c r="O98" s="18"/>
      <c r="P98" s="18"/>
      <c r="Q98" s="18"/>
      <c r="R98" s="18"/>
      <c r="S98" s="16"/>
      <c r="T98" s="16"/>
      <c r="U98" s="16"/>
      <c r="V98" s="43">
        <f t="shared" si="21"/>
        <v>4.5783176451409187E-5</v>
      </c>
      <c r="W98" s="43">
        <f t="shared" si="22"/>
        <v>6.3427875306252927E-3</v>
      </c>
      <c r="X98" s="43">
        <f t="shared" si="23"/>
        <v>2.6790799285150391E-5</v>
      </c>
      <c r="Y98" s="22">
        <f>X98+W98+SUM($V$80:V98)</f>
        <v>6.9289404556383324E-3</v>
      </c>
      <c r="Z98" s="22">
        <f t="shared" si="24"/>
        <v>0.5082188895001879</v>
      </c>
      <c r="AA98" s="44">
        <f t="shared" si="25"/>
        <v>70.40849248568918</v>
      </c>
      <c r="AB98" s="44">
        <f t="shared" si="26"/>
        <v>8.8206322852289691</v>
      </c>
      <c r="AC98" s="44">
        <f t="shared" si="27"/>
        <v>8.8950759153466077</v>
      </c>
      <c r="AD98" s="44">
        <f t="shared" si="28"/>
        <v>8.8206322852289674</v>
      </c>
      <c r="AE98" s="44">
        <f t="shared" si="29"/>
        <v>7.4443573543725841E-2</v>
      </c>
      <c r="AF98" s="44">
        <f t="shared" si="30"/>
        <v>5.6573913693300758E-8</v>
      </c>
      <c r="AG98" s="45">
        <f>AC98+AA98+SUM($Z$80:Z98)</f>
        <v>85.82548601202781</v>
      </c>
      <c r="AH98" s="45">
        <f>AC98+AA98+SUM($Z$80:Z98)</f>
        <v>85.82548601202781</v>
      </c>
      <c r="DM98"/>
      <c r="DN98"/>
      <c r="DO98"/>
      <c r="DP98"/>
      <c r="DQ98"/>
      <c r="DR98"/>
      <c r="DS98"/>
      <c r="DT98"/>
      <c r="DU98"/>
      <c r="DV98"/>
      <c r="DW98"/>
      <c r="DX98"/>
      <c r="DY98"/>
      <c r="DZ98"/>
      <c r="EA98"/>
      <c r="EB98"/>
      <c r="EC98"/>
      <c r="ED98"/>
      <c r="EE98"/>
      <c r="EF98"/>
      <c r="EG98"/>
    </row>
    <row r="99" spans="1:137" s="1" customFormat="1" ht="14.4" x14ac:dyDescent="0.3">
      <c r="A99"/>
      <c r="B99"/>
      <c r="C99"/>
      <c r="D99" s="40"/>
      <c r="E99" s="28">
        <v>40052.402777777781</v>
      </c>
      <c r="F99" s="10">
        <f t="shared" si="31"/>
        <v>169.79583333333721</v>
      </c>
      <c r="G99" s="10">
        <v>160151</v>
      </c>
      <c r="H99" s="10">
        <v>13.44</v>
      </c>
      <c r="I99" s="10">
        <v>811</v>
      </c>
      <c r="J99" s="10"/>
      <c r="K99" s="10"/>
      <c r="L99" s="79">
        <v>1037</v>
      </c>
      <c r="M99" s="10"/>
      <c r="N99" s="42">
        <v>4.45</v>
      </c>
      <c r="O99" s="18"/>
      <c r="P99" s="18"/>
      <c r="Q99" s="18"/>
      <c r="R99" s="18"/>
      <c r="S99" s="16"/>
      <c r="T99" s="16"/>
      <c r="U99" s="16"/>
      <c r="V99" s="43">
        <f t="shared" si="21"/>
        <v>4.3059894437154613E-5</v>
      </c>
      <c r="W99" s="43">
        <f t="shared" si="22"/>
        <v>5.9655048573550688E-3</v>
      </c>
      <c r="X99" s="43">
        <f t="shared" si="23"/>
        <v>2.5197224800029485E-5</v>
      </c>
      <c r="Y99" s="22">
        <f>X99+W99+SUM($V$80:V99)</f>
        <v>6.5931241023201416E-3</v>
      </c>
      <c r="Z99" s="22">
        <f t="shared" si="24"/>
        <v>0.51310157395868672</v>
      </c>
      <c r="AA99" s="44">
        <f t="shared" si="25"/>
        <v>71.084938125764253</v>
      </c>
      <c r="AB99" s="44">
        <f t="shared" si="26"/>
        <v>8.9053760148758041</v>
      </c>
      <c r="AC99" s="44">
        <f t="shared" si="27"/>
        <v>8.9805348579918576</v>
      </c>
      <c r="AD99" s="44">
        <f t="shared" si="28"/>
        <v>8.9053760148758041</v>
      </c>
      <c r="AE99" s="44">
        <f t="shared" si="29"/>
        <v>7.5158785998608271E-2</v>
      </c>
      <c r="AF99" s="44">
        <f t="shared" si="30"/>
        <v>5.7117444394055288E-8</v>
      </c>
      <c r="AG99" s="45">
        <f>AC99+AA99+SUM($Z$80:Z99)</f>
        <v>87.100492168706808</v>
      </c>
      <c r="AH99" s="45">
        <f>AC99+AA99+SUM($Z$80:Z99)</f>
        <v>87.100492168706808</v>
      </c>
      <c r="DM99"/>
      <c r="DN99"/>
      <c r="DO99"/>
      <c r="DP99"/>
      <c r="DQ99"/>
      <c r="DR99"/>
      <c r="DS99"/>
      <c r="DT99"/>
      <c r="DU99"/>
      <c r="DV99"/>
      <c r="DW99"/>
      <c r="DX99"/>
      <c r="DY99"/>
      <c r="DZ99"/>
      <c r="EA99"/>
      <c r="EB99"/>
      <c r="EC99"/>
      <c r="ED99"/>
      <c r="EE99"/>
      <c r="EF99"/>
      <c r="EG99"/>
    </row>
    <row r="100" spans="1:137" s="1" customFormat="1" ht="14.4" x14ac:dyDescent="0.3">
      <c r="A100"/>
      <c r="B100"/>
      <c r="C100"/>
      <c r="D100" s="40"/>
      <c r="E100" s="28">
        <v>40059.381944444445</v>
      </c>
      <c r="F100" s="10">
        <f t="shared" si="31"/>
        <v>176.77500000000146</v>
      </c>
      <c r="G100" s="10">
        <v>155955</v>
      </c>
      <c r="H100" s="10">
        <v>13.03</v>
      </c>
      <c r="I100" s="10">
        <v>902</v>
      </c>
      <c r="J100" s="10"/>
      <c r="K100" s="10"/>
      <c r="L100" s="79">
        <v>1037</v>
      </c>
      <c r="M100" s="78"/>
      <c r="N100" s="42">
        <v>4.45</v>
      </c>
      <c r="O100" s="18"/>
      <c r="P100" s="18"/>
      <c r="Q100" s="18"/>
      <c r="R100" s="18"/>
      <c r="S100" s="16"/>
      <c r="T100" s="16"/>
      <c r="U100" s="16"/>
      <c r="V100" s="43">
        <f t="shared" si="21"/>
        <v>4.1746311347925939E-5</v>
      </c>
      <c r="W100" s="43">
        <f t="shared" si="22"/>
        <v>5.7835214502482551E-3</v>
      </c>
      <c r="X100" s="43">
        <f t="shared" si="23"/>
        <v>2.4428559460147626E-5</v>
      </c>
      <c r="Y100" s="22">
        <f>X100+W100+SUM($V$80:V100)</f>
        <v>6.4521183412213721E-3</v>
      </c>
      <c r="Z100" s="22">
        <f t="shared" si="24"/>
        <v>0.49965817239184884</v>
      </c>
      <c r="AA100" s="44">
        <f t="shared" si="25"/>
        <v>69.222493305715005</v>
      </c>
      <c r="AB100" s="44">
        <f t="shared" si="26"/>
        <v>8.6720527277379222</v>
      </c>
      <c r="AC100" s="44">
        <f t="shared" si="27"/>
        <v>8.7452423886090003</v>
      </c>
      <c r="AD100" s="44">
        <f t="shared" si="28"/>
        <v>8.6720527277379222</v>
      </c>
      <c r="AE100" s="44">
        <f t="shared" si="29"/>
        <v>7.3189605250126147E-2</v>
      </c>
      <c r="AF100" s="44">
        <f t="shared" si="30"/>
        <v>5.5620951729773107E-8</v>
      </c>
      <c r="AG100" s="45">
        <f>AC100+AA100+SUM($Z$80:Z100)</f>
        <v>85.502413051666565</v>
      </c>
      <c r="AH100" s="45">
        <f>AC100+AA100+SUM($Z$80:Z100)</f>
        <v>85.502413051666565</v>
      </c>
      <c r="DM100"/>
      <c r="DN100"/>
      <c r="DO100"/>
      <c r="DP100"/>
      <c r="DQ100"/>
      <c r="DR100"/>
      <c r="DS100"/>
      <c r="DT100"/>
      <c r="DU100"/>
      <c r="DV100"/>
      <c r="DW100"/>
      <c r="DX100"/>
      <c r="DY100"/>
      <c r="DZ100"/>
      <c r="EA100"/>
      <c r="EB100"/>
      <c r="EC100"/>
      <c r="ED100"/>
      <c r="EE100"/>
      <c r="EF100"/>
      <c r="EG100"/>
    </row>
    <row r="101" spans="1:137" s="1" customFormat="1" ht="14.4" x14ac:dyDescent="0.3">
      <c r="A101"/>
      <c r="B101"/>
      <c r="C101"/>
      <c r="D101" s="40"/>
      <c r="E101" s="28">
        <v>40066.374305555553</v>
      </c>
      <c r="F101" s="10">
        <f t="shared" si="31"/>
        <v>183.76736111110949</v>
      </c>
      <c r="G101" s="10">
        <v>162690</v>
      </c>
      <c r="H101" s="10">
        <v>13.62</v>
      </c>
      <c r="I101" s="10">
        <v>1107</v>
      </c>
      <c r="J101" s="10"/>
      <c r="K101" s="10"/>
      <c r="L101" s="79">
        <v>1037</v>
      </c>
      <c r="M101" s="10"/>
      <c r="N101" s="42">
        <v>4.45</v>
      </c>
      <c r="O101" s="18"/>
      <c r="P101" s="18"/>
      <c r="Q101" s="18"/>
      <c r="R101" s="18"/>
      <c r="S101" s="16"/>
      <c r="T101" s="16"/>
      <c r="U101" s="16"/>
      <c r="V101" s="43">
        <f t="shared" si="21"/>
        <v>4.3636589451937937E-5</v>
      </c>
      <c r="W101" s="43">
        <f t="shared" si="22"/>
        <v>6.0454000116946455E-3</v>
      </c>
      <c r="X101" s="43">
        <f t="shared" si="23"/>
        <v>2.5534687632172736E-5</v>
      </c>
      <c r="Y101" s="22">
        <f>X101+W101+SUM($V$80:V101)</f>
        <v>6.7587396202917248E-3</v>
      </c>
      <c r="Z101" s="22">
        <f t="shared" si="24"/>
        <v>0.52123617752832474</v>
      </c>
      <c r="AA101" s="44">
        <f t="shared" si="25"/>
        <v>72.21190366392085</v>
      </c>
      <c r="AB101" s="44">
        <f t="shared" si="26"/>
        <v>9.0465599581653855</v>
      </c>
      <c r="AC101" s="44">
        <f t="shared" si="27"/>
        <v>9.1229103536455938</v>
      </c>
      <c r="AD101" s="44">
        <f t="shared" si="28"/>
        <v>9.0465599581653855</v>
      </c>
      <c r="AE101" s="44">
        <f t="shared" si="29"/>
        <v>7.6350337457234616E-2</v>
      </c>
      <c r="AF101" s="44">
        <f t="shared" si="30"/>
        <v>5.8022972247871421E-8</v>
      </c>
      <c r="AG101" s="45">
        <f>AC101+AA101+SUM($Z$80:Z101)</f>
        <v>89.390727552437326</v>
      </c>
      <c r="AH101" s="45">
        <f>AC101+AA101+SUM($Z$80:Z101)</f>
        <v>89.390727552437326</v>
      </c>
      <c r="DM101"/>
      <c r="DN101"/>
      <c r="DO101"/>
      <c r="DP101"/>
      <c r="DQ101"/>
      <c r="DR101"/>
      <c r="DS101"/>
      <c r="DT101"/>
      <c r="DU101"/>
      <c r="DV101"/>
      <c r="DW101"/>
      <c r="DX101"/>
      <c r="DY101"/>
      <c r="DZ101"/>
      <c r="EA101"/>
      <c r="EB101"/>
      <c r="EC101"/>
      <c r="ED101"/>
      <c r="EE101"/>
      <c r="EF101"/>
      <c r="EG101"/>
    </row>
    <row r="102" spans="1:137" s="1" customFormat="1" ht="14.4" x14ac:dyDescent="0.3">
      <c r="A102"/>
      <c r="B102"/>
      <c r="C102"/>
      <c r="D102" s="40"/>
      <c r="E102" s="28">
        <v>40073.361111111109</v>
      </c>
      <c r="F102" s="10">
        <f t="shared" si="31"/>
        <v>190.7541666666657</v>
      </c>
      <c r="G102" s="10">
        <v>164764</v>
      </c>
      <c r="H102" s="10">
        <v>13.42</v>
      </c>
      <c r="I102" s="10">
        <v>1235</v>
      </c>
      <c r="J102" s="10"/>
      <c r="K102" s="10"/>
      <c r="L102" s="79">
        <v>1037</v>
      </c>
      <c r="M102" s="10"/>
      <c r="N102" s="42">
        <v>4.45</v>
      </c>
      <c r="O102" s="18"/>
      <c r="P102" s="18"/>
      <c r="Q102" s="18"/>
      <c r="R102" s="18"/>
      <c r="S102" s="16"/>
      <c r="T102" s="16"/>
      <c r="U102" s="16"/>
      <c r="V102" s="43">
        <f t="shared" si="21"/>
        <v>4.29958172132898E-5</v>
      </c>
      <c r="W102" s="43">
        <f t="shared" si="22"/>
        <v>5.9566276179840042E-3</v>
      </c>
      <c r="X102" s="43">
        <f t="shared" si="23"/>
        <v>2.5159728929791348E-5</v>
      </c>
      <c r="Y102" s="22">
        <f>X102+W102+SUM($V$80:V102)</f>
        <v>6.7125880850919918E-3</v>
      </c>
      <c r="Z102" s="22">
        <f t="shared" si="24"/>
        <v>0.52788098564310593</v>
      </c>
      <c r="AA102" s="44">
        <f t="shared" si="25"/>
        <v>73.132473386700198</v>
      </c>
      <c r="AB102" s="44">
        <f t="shared" si="26"/>
        <v>9.1618870548107534</v>
      </c>
      <c r="AC102" s="44">
        <f t="shared" si="27"/>
        <v>9.2392107782166235</v>
      </c>
      <c r="AD102" s="44">
        <f t="shared" si="28"/>
        <v>9.1618870548107534</v>
      </c>
      <c r="AE102" s="44">
        <f t="shared" si="29"/>
        <v>7.7323664643209805E-2</v>
      </c>
      <c r="AF102" s="44">
        <f t="shared" si="30"/>
        <v>5.8762659041417948E-8</v>
      </c>
      <c r="AG102" s="45">
        <f>AC102+AA102+SUM($Z$80:Z102)</f>
        <v>90.955478685430805</v>
      </c>
      <c r="AH102" s="45">
        <f>AC102+AA102+SUM($Z$80:Z102)</f>
        <v>90.955478685430805</v>
      </c>
      <c r="DM102"/>
      <c r="DN102"/>
      <c r="DO102"/>
      <c r="DP102"/>
      <c r="DQ102"/>
      <c r="DR102"/>
      <c r="DS102"/>
      <c r="DT102"/>
      <c r="DU102"/>
      <c r="DV102"/>
      <c r="DW102"/>
      <c r="DX102"/>
      <c r="DY102"/>
      <c r="DZ102"/>
      <c r="EA102"/>
      <c r="EB102"/>
      <c r="EC102"/>
      <c r="ED102"/>
      <c r="EE102"/>
      <c r="EF102"/>
      <c r="EG102"/>
    </row>
    <row r="103" spans="1:137" s="1" customFormat="1" ht="14.4" x14ac:dyDescent="0.3">
      <c r="A103"/>
      <c r="B103"/>
      <c r="C103"/>
      <c r="D103" s="40"/>
      <c r="E103" s="28">
        <v>40079.366666666669</v>
      </c>
      <c r="F103" s="10">
        <f t="shared" si="31"/>
        <v>196.75972222222481</v>
      </c>
      <c r="G103" s="10">
        <v>156072</v>
      </c>
      <c r="H103" s="10">
        <v>13.07</v>
      </c>
      <c r="I103" s="10">
        <v>1467</v>
      </c>
      <c r="J103" s="10"/>
      <c r="K103" s="10"/>
      <c r="L103" s="79">
        <v>1037</v>
      </c>
      <c r="M103" s="10"/>
      <c r="N103" s="42">
        <v>4.45</v>
      </c>
      <c r="O103" s="18"/>
      <c r="P103" s="18"/>
      <c r="Q103" s="18"/>
      <c r="R103" s="18"/>
      <c r="S103" s="16"/>
      <c r="T103" s="16"/>
      <c r="U103" s="16"/>
      <c r="V103" s="43">
        <f t="shared" si="21"/>
        <v>4.1874465795655572E-5</v>
      </c>
      <c r="W103" s="43">
        <f t="shared" si="22"/>
        <v>5.8012759289903836E-3</v>
      </c>
      <c r="X103" s="43">
        <f t="shared" si="23"/>
        <v>2.450355120062391E-5</v>
      </c>
      <c r="Y103" s="22">
        <f>X103+W103+SUM($V$80:V103)</f>
        <v>6.5984546841648594E-3</v>
      </c>
      <c r="Z103" s="22">
        <f t="shared" si="24"/>
        <v>0.50003302415145801</v>
      </c>
      <c r="AA103" s="44">
        <f t="shared" si="25"/>
        <v>69.274425156035747</v>
      </c>
      <c r="AB103" s="44">
        <f t="shared" si="26"/>
        <v>8.6785586439903373</v>
      </c>
      <c r="AC103" s="44">
        <f t="shared" si="27"/>
        <v>8.7518032129459407</v>
      </c>
      <c r="AD103" s="44">
        <f t="shared" si="28"/>
        <v>8.6785586439903373</v>
      </c>
      <c r="AE103" s="44">
        <f t="shared" si="29"/>
        <v>7.3244513292922253E-2</v>
      </c>
      <c r="AF103" s="44">
        <f t="shared" si="30"/>
        <v>5.5662679480421583E-8</v>
      </c>
      <c r="AG103" s="45">
        <f>AC103+AA103+SUM($Z$80:Z103)</f>
        <v>87.11005591364713</v>
      </c>
      <c r="AH103" s="45">
        <f>AC103+AA103+SUM($Z$80:Z103)</f>
        <v>87.11005591364713</v>
      </c>
      <c r="DM103"/>
      <c r="DN103"/>
      <c r="DO103"/>
      <c r="DP103"/>
      <c r="DQ103"/>
      <c r="DR103"/>
      <c r="DS103"/>
      <c r="DT103"/>
      <c r="DU103"/>
      <c r="DV103"/>
      <c r="DW103"/>
      <c r="DX103"/>
      <c r="DY103"/>
      <c r="DZ103"/>
      <c r="EA103"/>
      <c r="EB103"/>
      <c r="EC103"/>
      <c r="ED103"/>
      <c r="EE103"/>
      <c r="EF103"/>
      <c r="EG103"/>
    </row>
    <row r="104" spans="1:137" s="1" customFormat="1" ht="14.4" x14ac:dyDescent="0.3">
      <c r="A104"/>
      <c r="B104"/>
      <c r="C104"/>
      <c r="D104" s="40"/>
      <c r="E104" s="28">
        <v>40086.355555555558</v>
      </c>
      <c r="F104" s="10">
        <f t="shared" si="31"/>
        <v>203.74861111111386</v>
      </c>
      <c r="G104" s="10">
        <v>164889</v>
      </c>
      <c r="H104" s="10">
        <v>12.46</v>
      </c>
      <c r="I104" s="10">
        <v>1570</v>
      </c>
      <c r="J104" s="10"/>
      <c r="K104" s="10"/>
      <c r="L104" s="79">
        <v>1037</v>
      </c>
      <c r="M104" s="10"/>
      <c r="N104" s="42">
        <v>4.45</v>
      </c>
      <c r="O104" s="18"/>
      <c r="P104" s="18"/>
      <c r="Q104" s="18"/>
      <c r="R104" s="18"/>
      <c r="S104" s="16"/>
      <c r="T104" s="16"/>
      <c r="U104" s="16"/>
      <c r="V104" s="43">
        <f t="shared" si="21"/>
        <v>3.9920110467778761E-5</v>
      </c>
      <c r="W104" s="43">
        <f t="shared" si="22"/>
        <v>5.5305201281729294E-3</v>
      </c>
      <c r="X104" s="43">
        <f t="shared" si="23"/>
        <v>2.335992715836067E-5</v>
      </c>
      <c r="Y104" s="22">
        <f>X104+W104+SUM($V$80:V104)</f>
        <v>6.3664753697729214E-3</v>
      </c>
      <c r="Z104" s="22">
        <f t="shared" si="24"/>
        <v>0.52828146829226097</v>
      </c>
      <c r="AA104" s="44">
        <f t="shared" si="25"/>
        <v>73.187956132769344</v>
      </c>
      <c r="AB104" s="44">
        <f t="shared" si="26"/>
        <v>9.1688378200376928</v>
      </c>
      <c r="AC104" s="44">
        <f t="shared" si="27"/>
        <v>9.2462202059270275</v>
      </c>
      <c r="AD104" s="44">
        <f t="shared" si="28"/>
        <v>9.1688378200376928</v>
      </c>
      <c r="AE104" s="44">
        <f t="shared" si="29"/>
        <v>7.7382327082094526E-2</v>
      </c>
      <c r="AF104" s="44">
        <f t="shared" si="30"/>
        <v>5.8807239971597949E-8</v>
      </c>
      <c r="AG104" s="45">
        <f>AC104+AA104+SUM($Z$80:Z104)</f>
        <v>92.046285351654078</v>
      </c>
      <c r="AH104" s="45">
        <f>AC104+AA104+SUM($Z$80:Z104)</f>
        <v>92.046285351654078</v>
      </c>
      <c r="DM104"/>
      <c r="DN104"/>
      <c r="DO104"/>
      <c r="DP104"/>
      <c r="DQ104"/>
      <c r="DR104"/>
      <c r="DS104"/>
      <c r="DT104"/>
      <c r="DU104"/>
      <c r="DV104"/>
      <c r="DW104"/>
      <c r="DX104"/>
      <c r="DY104"/>
      <c r="DZ104"/>
      <c r="EA104"/>
      <c r="EB104"/>
      <c r="EC104"/>
      <c r="ED104"/>
      <c r="EE104"/>
      <c r="EF104"/>
      <c r="EG104"/>
    </row>
    <row r="105" spans="1:137" s="1" customFormat="1" ht="14.4" x14ac:dyDescent="0.3">
      <c r="A105"/>
      <c r="B105"/>
      <c r="C105"/>
      <c r="D105" s="40"/>
      <c r="E105" s="28">
        <v>40093.349305555559</v>
      </c>
      <c r="F105" s="10">
        <f t="shared" si="31"/>
        <v>210.74236111111531</v>
      </c>
      <c r="G105" s="10">
        <v>160934</v>
      </c>
      <c r="H105" s="10">
        <v>13.11</v>
      </c>
      <c r="I105" s="10">
        <v>1764</v>
      </c>
      <c r="J105" s="10"/>
      <c r="K105" s="10"/>
      <c r="L105" s="79">
        <v>1037</v>
      </c>
      <c r="M105" s="10"/>
      <c r="N105" s="42">
        <v>4.45</v>
      </c>
      <c r="O105" s="18"/>
      <c r="P105" s="18"/>
      <c r="Q105" s="18"/>
      <c r="R105" s="18"/>
      <c r="S105" s="16"/>
      <c r="T105" s="16"/>
      <c r="U105" s="16"/>
      <c r="V105" s="43">
        <f t="shared" si="21"/>
        <v>4.2002620243385198E-5</v>
      </c>
      <c r="W105" s="43">
        <f t="shared" si="22"/>
        <v>5.8190304077325112E-3</v>
      </c>
      <c r="X105" s="43">
        <f t="shared" si="23"/>
        <v>2.4578542941100188E-5</v>
      </c>
      <c r="Y105" s="22">
        <f>X105+W105+SUM($V$80:V105)</f>
        <v>6.6982068853586275E-3</v>
      </c>
      <c r="Z105" s="22">
        <f t="shared" si="24"/>
        <v>0.51561019727299406</v>
      </c>
      <c r="AA105" s="44">
        <f t="shared" si="25"/>
        <v>71.43248204714142</v>
      </c>
      <c r="AB105" s="44">
        <f t="shared" si="26"/>
        <v>8.948915608257348</v>
      </c>
      <c r="AC105" s="44">
        <f t="shared" si="27"/>
        <v>9.0244419131698308</v>
      </c>
      <c r="AD105" s="44">
        <f t="shared" si="28"/>
        <v>8.948915608257348</v>
      </c>
      <c r="AE105" s="44">
        <f t="shared" si="29"/>
        <v>7.552624751578213E-2</v>
      </c>
      <c r="AF105" s="44">
        <f t="shared" si="30"/>
        <v>5.7396699340702798E-8</v>
      </c>
      <c r="AG105" s="45">
        <f>AC105+AA105+SUM($Z$80:Z105)</f>
        <v>90.584643170541952</v>
      </c>
      <c r="AH105" s="45">
        <f>AC105+AA105+SUM($Z$80:Z105)</f>
        <v>90.584643170541952</v>
      </c>
      <c r="DM105"/>
      <c r="DN105"/>
      <c r="DO105"/>
      <c r="DP105"/>
      <c r="DQ105"/>
      <c r="DR105"/>
      <c r="DS105"/>
      <c r="DT105"/>
      <c r="DU105"/>
      <c r="DV105"/>
      <c r="DW105"/>
      <c r="DX105"/>
      <c r="DY105"/>
      <c r="DZ105"/>
      <c r="EA105"/>
      <c r="EB105"/>
      <c r="EC105"/>
      <c r="ED105"/>
      <c r="EE105"/>
      <c r="EF105"/>
      <c r="EG105"/>
    </row>
    <row r="106" spans="1:137" s="1" customFormat="1" ht="14.4" x14ac:dyDescent="0.3">
      <c r="A106"/>
      <c r="B106"/>
      <c r="C106"/>
      <c r="D106" s="40"/>
      <c r="E106" s="28">
        <v>40100.356249999997</v>
      </c>
      <c r="F106" s="10">
        <f t="shared" si="31"/>
        <v>217.74930555555329</v>
      </c>
      <c r="G106" s="10">
        <v>164851</v>
      </c>
      <c r="H106" s="10">
        <v>14.53</v>
      </c>
      <c r="I106" s="10">
        <v>1853</v>
      </c>
      <c r="J106" s="10"/>
      <c r="K106" s="10"/>
      <c r="L106" s="79">
        <v>1037</v>
      </c>
      <c r="M106" s="10"/>
      <c r="N106" s="42">
        <v>4.45</v>
      </c>
      <c r="O106" s="18"/>
      <c r="P106" s="18"/>
      <c r="Q106" s="18"/>
      <c r="R106" s="18"/>
      <c r="S106" s="16"/>
      <c r="T106" s="16"/>
      <c r="U106" s="16"/>
      <c r="V106" s="43">
        <f t="shared" si="21"/>
        <v>4.6552103137786944E-5</v>
      </c>
      <c r="W106" s="43">
        <f t="shared" si="22"/>
        <v>6.4493144030780625E-3</v>
      </c>
      <c r="X106" s="43">
        <f t="shared" si="23"/>
        <v>2.7240749728008063E-5</v>
      </c>
      <c r="Y106" s="22">
        <f>X106+W106+SUM($V$80:V106)</f>
        <v>7.3777051906288738E-3</v>
      </c>
      <c r="Z106" s="22">
        <f t="shared" si="24"/>
        <v>0.52815972156691782</v>
      </c>
      <c r="AA106" s="44">
        <f t="shared" si="25"/>
        <v>73.171089377964321</v>
      </c>
      <c r="AB106" s="44">
        <f t="shared" si="26"/>
        <v>9.1667247874087039</v>
      </c>
      <c r="AC106" s="44">
        <f t="shared" si="27"/>
        <v>9.2440893399030664</v>
      </c>
      <c r="AD106" s="44">
        <f t="shared" si="28"/>
        <v>9.1667247874087039</v>
      </c>
      <c r="AE106" s="44">
        <f t="shared" si="29"/>
        <v>7.7364493700673581E-2</v>
      </c>
      <c r="AF106" s="44">
        <f t="shared" si="30"/>
        <v>5.8793687368823232E-8</v>
      </c>
      <c r="AG106" s="45">
        <f>AC106+AA106+SUM($Z$80:Z106)</f>
        <v>93.071057649665008</v>
      </c>
      <c r="AH106" s="45">
        <f>AC106+AA106+SUM($Z$80:Z106)</f>
        <v>93.071057649665008</v>
      </c>
      <c r="DM106"/>
      <c r="DN106"/>
      <c r="DO106"/>
      <c r="DP106"/>
      <c r="DQ106"/>
      <c r="DR106"/>
      <c r="DS106"/>
      <c r="DT106"/>
      <c r="DU106"/>
      <c r="DV106"/>
      <c r="DW106"/>
      <c r="DX106"/>
      <c r="DY106"/>
      <c r="DZ106"/>
      <c r="EA106"/>
      <c r="EB106"/>
      <c r="EC106"/>
      <c r="ED106"/>
      <c r="EE106"/>
      <c r="EF106"/>
      <c r="EG106"/>
    </row>
    <row r="107" spans="1:137" s="1" customFormat="1" ht="14.4" x14ac:dyDescent="0.3">
      <c r="A107"/>
      <c r="B107"/>
      <c r="C107"/>
      <c r="D107" s="40"/>
      <c r="E107" s="28">
        <v>40107.384027777778</v>
      </c>
      <c r="F107" s="10">
        <f t="shared" si="31"/>
        <v>224.7770833333343</v>
      </c>
      <c r="G107" s="10">
        <v>163488</v>
      </c>
      <c r="H107" s="10">
        <v>15.1</v>
      </c>
      <c r="I107" s="10">
        <v>2093</v>
      </c>
      <c r="J107" s="10"/>
      <c r="K107" s="10"/>
      <c r="L107" s="79">
        <v>1037</v>
      </c>
      <c r="M107" s="10"/>
      <c r="N107" s="42">
        <v>4.45</v>
      </c>
      <c r="O107" s="18"/>
      <c r="P107" s="18"/>
      <c r="Q107" s="18"/>
      <c r="R107" s="18"/>
      <c r="S107" s="16"/>
      <c r="T107" s="16"/>
      <c r="U107" s="16"/>
      <c r="V107" s="43">
        <f t="shared" si="21"/>
        <v>4.8378304017934129E-5</v>
      </c>
      <c r="W107" s="43">
        <f t="shared" si="22"/>
        <v>6.7023157251533882E-3</v>
      </c>
      <c r="X107" s="43">
        <f t="shared" si="23"/>
        <v>2.8309382029795032E-5</v>
      </c>
      <c r="Y107" s="22">
        <f>X107+W107+SUM($V$80:V107)</f>
        <v>7.6801534490239208E-3</v>
      </c>
      <c r="Z107" s="22">
        <f t="shared" si="24"/>
        <v>0.52379285876053083</v>
      </c>
      <c r="AA107" s="44">
        <f t="shared" si="25"/>
        <v>72.566105514826305</v>
      </c>
      <c r="AB107" s="44">
        <f t="shared" si="26"/>
        <v>9.0909336433741625</v>
      </c>
      <c r="AC107" s="44">
        <f t="shared" si="27"/>
        <v>9.167658540148814</v>
      </c>
      <c r="AD107" s="44">
        <f t="shared" si="28"/>
        <v>9.0909336433741608</v>
      </c>
      <c r="AE107" s="44">
        <f t="shared" si="29"/>
        <v>7.6724838467074619E-2</v>
      </c>
      <c r="AF107" s="44">
        <f t="shared" si="30"/>
        <v>5.8307576906140513E-8</v>
      </c>
      <c r="AG107" s="45">
        <f>AC107+AA107+SUM($Z$80:Z107)</f>
        <v>92.913435845533272</v>
      </c>
      <c r="AH107" s="45">
        <f>AC107+AA107+SUM($Z$80:Z107)</f>
        <v>92.913435845533272</v>
      </c>
      <c r="DM107"/>
      <c r="DN107"/>
      <c r="DO107"/>
      <c r="DP107"/>
      <c r="DQ107"/>
      <c r="DR107"/>
      <c r="DS107"/>
      <c r="DT107"/>
      <c r="DU107"/>
      <c r="DV107"/>
      <c r="DW107"/>
      <c r="DX107"/>
      <c r="DY107"/>
      <c r="DZ107"/>
      <c r="EA107"/>
      <c r="EB107"/>
      <c r="EC107"/>
      <c r="ED107"/>
      <c r="EE107"/>
      <c r="EF107"/>
      <c r="EG107"/>
    </row>
    <row r="108" spans="1:137" s="1" customFormat="1" ht="14.4" x14ac:dyDescent="0.3">
      <c r="A108"/>
      <c r="B108"/>
      <c r="C108"/>
      <c r="D108" s="40"/>
      <c r="E108" s="28">
        <v>40115.348611111112</v>
      </c>
      <c r="F108" s="10">
        <f t="shared" si="31"/>
        <v>232.74166666666861</v>
      </c>
      <c r="G108" s="10">
        <v>165294</v>
      </c>
      <c r="H108" s="10">
        <v>15.15</v>
      </c>
      <c r="I108" s="10">
        <v>2199</v>
      </c>
      <c r="J108" s="10"/>
      <c r="K108" s="10"/>
      <c r="L108" s="79">
        <v>1037</v>
      </c>
      <c r="M108" s="36"/>
      <c r="N108" s="42">
        <v>4.45</v>
      </c>
      <c r="O108" s="18"/>
      <c r="P108" s="18"/>
      <c r="Q108" s="18"/>
      <c r="R108" s="18"/>
      <c r="S108" s="16"/>
      <c r="T108" s="16"/>
      <c r="U108" s="16"/>
      <c r="V108" s="43">
        <f t="shared" si="21"/>
        <v>4.8538497077596168E-5</v>
      </c>
      <c r="W108" s="43">
        <f t="shared" si="22"/>
        <v>6.7245088235810485E-3</v>
      </c>
      <c r="X108" s="43">
        <f t="shared" si="23"/>
        <v>2.8403121705390377E-5</v>
      </c>
      <c r="Y108" s="22">
        <f>X108+W108+SUM($V$80:V108)</f>
        <v>7.7509787842047727E-3</v>
      </c>
      <c r="Z108" s="22">
        <f t="shared" si="24"/>
        <v>0.52957903207552348</v>
      </c>
      <c r="AA108" s="44">
        <f t="shared" si="25"/>
        <v>73.367720230033399</v>
      </c>
      <c r="AB108" s="44">
        <f t="shared" si="26"/>
        <v>9.1913582993729737</v>
      </c>
      <c r="AC108" s="44">
        <f t="shared" si="27"/>
        <v>9.2689307517087371</v>
      </c>
      <c r="AD108" s="44">
        <f t="shared" si="28"/>
        <v>9.1913582993729737</v>
      </c>
      <c r="AE108" s="44">
        <f t="shared" si="29"/>
        <v>7.7572393384080993E-2</v>
      </c>
      <c r="AF108" s="44">
        <f t="shared" si="30"/>
        <v>5.8951682185381136E-8</v>
      </c>
      <c r="AG108" s="45">
        <f>AC108+AA108+SUM($Z$80:Z108)</f>
        <v>94.345901804375814</v>
      </c>
      <c r="AH108" s="45">
        <f>AC108+AA108+SUM($Z$80:Z108)</f>
        <v>94.345901804375814</v>
      </c>
      <c r="DM108"/>
      <c r="DN108"/>
      <c r="DO108"/>
      <c r="DP108"/>
      <c r="DQ108"/>
      <c r="DR108"/>
      <c r="DS108"/>
      <c r="DT108"/>
      <c r="DU108"/>
      <c r="DV108"/>
      <c r="DW108"/>
      <c r="DX108"/>
      <c r="DY108"/>
      <c r="DZ108"/>
      <c r="EA108"/>
      <c r="EB108"/>
      <c r="EC108"/>
      <c r="ED108"/>
      <c r="EE108"/>
      <c r="EF108"/>
      <c r="EG108"/>
    </row>
    <row r="109" spans="1:137" s="1" customFormat="1" ht="14.4" x14ac:dyDescent="0.3">
      <c r="A109"/>
      <c r="B109"/>
      <c r="C109"/>
      <c r="D109" s="40"/>
      <c r="E109" s="28">
        <v>40156.59652777778</v>
      </c>
      <c r="F109" s="10">
        <f t="shared" si="31"/>
        <v>273.98958333333576</v>
      </c>
      <c r="G109" s="10">
        <v>28726</v>
      </c>
      <c r="H109" s="10">
        <v>4.28</v>
      </c>
      <c r="I109" s="10">
        <v>2428</v>
      </c>
      <c r="J109" s="10"/>
      <c r="K109" s="10"/>
      <c r="L109" s="79">
        <v>1037</v>
      </c>
      <c r="M109" s="36"/>
      <c r="N109" s="42">
        <v>4.45</v>
      </c>
      <c r="O109" s="18"/>
      <c r="P109" s="18"/>
      <c r="Q109" s="18"/>
      <c r="R109" s="18"/>
      <c r="S109" s="16"/>
      <c r="T109" s="16"/>
      <c r="U109" s="16"/>
      <c r="V109" s="43">
        <f t="shared" si="21"/>
        <v>1.3712525907070071E-5</v>
      </c>
      <c r="W109" s="43">
        <f t="shared" si="22"/>
        <v>1.8997292254077157E-3</v>
      </c>
      <c r="X109" s="43">
        <f t="shared" si="23"/>
        <v>8.0241162309617701E-6</v>
      </c>
      <c r="Y109" s="22">
        <f>X109+W109+SUM($V$80:V109)</f>
        <v>2.9195327064640811E-3</v>
      </c>
      <c r="Z109" s="22">
        <f t="shared" si="24"/>
        <v>9.203411663703151E-2</v>
      </c>
      <c r="AA109" s="44">
        <f t="shared" si="25"/>
        <v>12.750378908659355</v>
      </c>
      <c r="AB109" s="44">
        <f t="shared" si="26"/>
        <v>1.5973414552723517</v>
      </c>
      <c r="AC109" s="44">
        <f t="shared" si="27"/>
        <v>1.6108225632726247</v>
      </c>
      <c r="AD109" s="44">
        <f t="shared" si="28"/>
        <v>1.5973414552723515</v>
      </c>
      <c r="AE109" s="44">
        <f t="shared" si="29"/>
        <v>1.3481097755218647E-2</v>
      </c>
      <c r="AF109" s="44">
        <f t="shared" si="30"/>
        <v>1.0245054402805055E-8</v>
      </c>
      <c r="AG109" s="45">
        <f>AC109+AA109+SUM($Z$80:Z109)</f>
        <v>26.162486411202682</v>
      </c>
      <c r="AH109" s="77">
        <f>AC109+AA109+SUM($Z$109:Z109)+$AH$108</f>
        <v>108.79913739294483</v>
      </c>
      <c r="DM109"/>
      <c r="DN109"/>
      <c r="DO109"/>
      <c r="DP109"/>
      <c r="DQ109"/>
      <c r="DR109"/>
      <c r="DS109"/>
      <c r="DT109"/>
      <c r="DU109"/>
      <c r="DV109"/>
      <c r="DW109"/>
      <c r="DX109"/>
      <c r="DY109"/>
      <c r="DZ109"/>
      <c r="EA109"/>
      <c r="EB109"/>
      <c r="EC109"/>
      <c r="ED109"/>
      <c r="EE109"/>
      <c r="EF109"/>
      <c r="EG109"/>
    </row>
    <row r="110" spans="1:137" s="1" customFormat="1" ht="14.4" x14ac:dyDescent="0.3">
      <c r="A110"/>
      <c r="B110"/>
      <c r="C110"/>
      <c r="D110" s="40"/>
      <c r="E110" s="28">
        <v>40185.504861111112</v>
      </c>
      <c r="F110" s="10">
        <f t="shared" si="31"/>
        <v>302.89791666666861</v>
      </c>
      <c r="G110" s="10">
        <v>62456</v>
      </c>
      <c r="H110" s="10">
        <v>7.54</v>
      </c>
      <c r="I110" s="10">
        <v>2653</v>
      </c>
      <c r="J110" s="10"/>
      <c r="K110" s="10"/>
      <c r="L110" s="79">
        <v>1037</v>
      </c>
      <c r="M110" s="10"/>
      <c r="N110" s="42">
        <v>4.45</v>
      </c>
      <c r="O110" s="18"/>
      <c r="P110" s="18"/>
      <c r="Q110" s="18"/>
      <c r="R110" s="18"/>
      <c r="S110" s="16"/>
      <c r="T110" s="16"/>
      <c r="U110" s="16"/>
      <c r="V110" s="43">
        <f t="shared" si="21"/>
        <v>2.4157113397034661E-5</v>
      </c>
      <c r="W110" s="43">
        <f t="shared" si="22"/>
        <v>3.3467192428911622E-3</v>
      </c>
      <c r="X110" s="43">
        <f t="shared" si="23"/>
        <v>1.4135943079778446E-5</v>
      </c>
      <c r="Y110" s="22">
        <f>X110+W110+SUM($V$80:V110)</f>
        <v>4.3967916641933788E-3</v>
      </c>
      <c r="Z110" s="22">
        <f t="shared" si="24"/>
        <v>0.20010035468503934</v>
      </c>
      <c r="AA110" s="44">
        <f t="shared" si="25"/>
        <v>27.721843107958943</v>
      </c>
      <c r="AB110" s="44">
        <f t="shared" si="26"/>
        <v>3.4729359441095164</v>
      </c>
      <c r="AC110" s="44">
        <f t="shared" si="27"/>
        <v>3.5022465366481597</v>
      </c>
      <c r="AD110" s="44">
        <f t="shared" si="28"/>
        <v>3.4729359441095164</v>
      </c>
      <c r="AE110" s="44">
        <f t="shared" si="29"/>
        <v>2.9310570263870211E-2</v>
      </c>
      <c r="AF110" s="44">
        <f t="shared" si="30"/>
        <v>2.22747726025758E-8</v>
      </c>
      <c r="AG110" s="45">
        <f>AC110+AA110+SUM($Z$80:Z110)</f>
        <v>43.22547493856284</v>
      </c>
      <c r="AH110" s="45">
        <f>AC110+AA110+SUM($Z$109:Z110)+$AH$108</f>
        <v>125.86212592030499</v>
      </c>
      <c r="DM110"/>
      <c r="DN110"/>
      <c r="DO110"/>
      <c r="DP110"/>
      <c r="DQ110"/>
      <c r="DR110"/>
      <c r="DS110"/>
      <c r="DT110"/>
      <c r="DU110"/>
      <c r="DV110"/>
      <c r="DW110"/>
      <c r="DX110"/>
      <c r="DY110"/>
      <c r="DZ110"/>
      <c r="EA110"/>
      <c r="EB110"/>
      <c r="EC110"/>
      <c r="ED110"/>
      <c r="EE110"/>
      <c r="EF110"/>
      <c r="EG110"/>
    </row>
    <row r="111" spans="1:137" s="1" customFormat="1" ht="14.4" x14ac:dyDescent="0.3">
      <c r="A111"/>
      <c r="B111"/>
      <c r="C111"/>
      <c r="D111" s="40"/>
      <c r="E111" s="28">
        <v>40199.416666666664</v>
      </c>
      <c r="F111" s="10">
        <f t="shared" si="31"/>
        <v>316.80972222222044</v>
      </c>
      <c r="G111" s="10">
        <v>75984</v>
      </c>
      <c r="H111" s="10">
        <v>7.7</v>
      </c>
      <c r="I111" s="117">
        <v>2856</v>
      </c>
      <c r="J111" s="117"/>
      <c r="K111" s="117"/>
      <c r="L111" s="79">
        <v>1037</v>
      </c>
      <c r="M111" s="10"/>
      <c r="N111" s="42">
        <v>4.45</v>
      </c>
      <c r="O111" s="18"/>
      <c r="P111" s="18"/>
      <c r="Q111" s="18"/>
      <c r="R111" s="18"/>
      <c r="S111" s="16"/>
      <c r="T111" s="16"/>
      <c r="U111" s="16"/>
      <c r="V111" s="43">
        <f t="shared" si="21"/>
        <v>2.4669731187953162E-5</v>
      </c>
      <c r="W111" s="43">
        <f t="shared" si="22"/>
        <v>3.4177371578596747E-3</v>
      </c>
      <c r="X111" s="43">
        <f t="shared" si="23"/>
        <v>1.4435910041683559E-5</v>
      </c>
      <c r="Y111" s="22">
        <f>X111+W111+SUM($V$80:V111)</f>
        <v>4.4927792773117496E-3</v>
      </c>
      <c r="Z111" s="22">
        <f t="shared" si="24"/>
        <v>0.24344218890719913</v>
      </c>
      <c r="AA111" s="44">
        <f t="shared" si="25"/>
        <v>33.726407818546697</v>
      </c>
      <c r="AB111" s="44">
        <f t="shared" si="26"/>
        <v>4.2251755600297409</v>
      </c>
      <c r="AC111" s="44">
        <f t="shared" si="27"/>
        <v>4.2608348411789718</v>
      </c>
      <c r="AD111" s="44">
        <f t="shared" si="28"/>
        <v>4.2251755600297427</v>
      </c>
      <c r="AE111" s="44">
        <f t="shared" si="29"/>
        <v>3.5659254049729652E-2</v>
      </c>
      <c r="AF111" s="44">
        <f t="shared" si="30"/>
        <v>2.7099499190375949E-8</v>
      </c>
      <c r="AG111" s="45">
        <f>AC111+AA111+SUM($Z$80:Z111)</f>
        <v>50.232070142588604</v>
      </c>
      <c r="AH111" s="45">
        <f>AC111+AA111+SUM($Z$109:Z111)+$AH$108</f>
        <v>132.86872112433076</v>
      </c>
      <c r="DM111"/>
      <c r="DN111"/>
      <c r="DO111"/>
      <c r="DP111"/>
      <c r="DQ111"/>
      <c r="DR111"/>
      <c r="DS111"/>
      <c r="DT111"/>
      <c r="DU111"/>
      <c r="DV111"/>
      <c r="DW111"/>
      <c r="DX111"/>
      <c r="DY111"/>
      <c r="DZ111"/>
      <c r="EA111"/>
      <c r="EB111"/>
      <c r="EC111"/>
      <c r="ED111"/>
      <c r="EE111"/>
      <c r="EF111"/>
      <c r="EG111"/>
    </row>
    <row r="112" spans="1:137" s="1" customFormat="1" ht="14.4" x14ac:dyDescent="0.3">
      <c r="A112"/>
      <c r="B112"/>
      <c r="C112"/>
      <c r="D112" s="40"/>
      <c r="E112" s="28">
        <v>40287.438194444447</v>
      </c>
      <c r="F112" s="10">
        <f t="shared" si="31"/>
        <v>404.83125000000291</v>
      </c>
      <c r="G112" s="10">
        <v>131860</v>
      </c>
      <c r="H112" s="10">
        <v>4.29</v>
      </c>
      <c r="I112" s="10">
        <v>93</v>
      </c>
      <c r="J112" s="10"/>
      <c r="K112" s="10"/>
      <c r="L112" s="79">
        <v>1037</v>
      </c>
      <c r="M112" s="10"/>
      <c r="N112" s="42">
        <v>4.45</v>
      </c>
      <c r="O112" s="18"/>
      <c r="P112" s="18"/>
      <c r="Q112" s="18"/>
      <c r="R112" s="18"/>
      <c r="S112" s="16"/>
      <c r="T112" s="16"/>
      <c r="U112" s="16"/>
      <c r="V112" s="43">
        <f t="shared" si="21"/>
        <v>1.3744564519002478E-5</v>
      </c>
      <c r="W112" s="43">
        <f t="shared" si="22"/>
        <v>1.9041678450932476E-3</v>
      </c>
      <c r="X112" s="43">
        <f t="shared" si="23"/>
        <v>8.0428641660808403E-6</v>
      </c>
      <c r="Y112" s="22">
        <f>X112+W112+SUM($V$80:V112)</f>
        <v>2.9865614831887225E-3</v>
      </c>
      <c r="Z112" s="22">
        <f t="shared" si="24"/>
        <v>0.42246113694071485</v>
      </c>
      <c r="AA112" s="44">
        <f t="shared" si="25"/>
        <v>58.527639173425555</v>
      </c>
      <c r="AB112" s="44">
        <f t="shared" si="26"/>
        <v>7.3322232225932007</v>
      </c>
      <c r="AC112" s="44">
        <f t="shared" si="27"/>
        <v>7.39410510315144</v>
      </c>
      <c r="AD112" s="44">
        <f t="shared" si="28"/>
        <v>7.3322232225931989</v>
      </c>
      <c r="AE112" s="44">
        <f t="shared" si="29"/>
        <v>6.1881833530708433E-2</v>
      </c>
      <c r="AF112" s="44">
        <f t="shared" si="30"/>
        <v>4.7027531628276626E-8</v>
      </c>
      <c r="AG112" s="45">
        <f>AC112+AA112+SUM($Z$80:Z112)</f>
        <v>78.589032896380658</v>
      </c>
      <c r="AH112" s="45">
        <f>AC112+AA112+SUM($Z$109:Z112)+$AH$108</f>
        <v>161.22568387812279</v>
      </c>
      <c r="DM112"/>
      <c r="DN112"/>
      <c r="DO112"/>
      <c r="DP112"/>
      <c r="DQ112"/>
      <c r="DR112"/>
      <c r="DS112"/>
      <c r="DT112"/>
      <c r="DU112"/>
      <c r="DV112"/>
      <c r="DW112"/>
      <c r="DX112"/>
      <c r="DY112"/>
      <c r="DZ112"/>
      <c r="EA112"/>
      <c r="EB112"/>
      <c r="EC112"/>
      <c r="ED112"/>
      <c r="EE112"/>
      <c r="EF112"/>
      <c r="EG112"/>
    </row>
    <row r="113" spans="1:137" s="1" customFormat="1" ht="14.4" x14ac:dyDescent="0.3">
      <c r="A113"/>
      <c r="B113"/>
      <c r="C113"/>
      <c r="D113" s="40"/>
      <c r="E113" s="28">
        <v>40360.434027777781</v>
      </c>
      <c r="F113" s="10">
        <f t="shared" si="31"/>
        <v>477.82708333333721</v>
      </c>
      <c r="G113" s="10">
        <v>158836</v>
      </c>
      <c r="H113" s="10">
        <v>4.7699999999999996</v>
      </c>
      <c r="I113" s="10">
        <v>9</v>
      </c>
      <c r="J113" s="10"/>
      <c r="K113" s="10"/>
      <c r="L113" s="79">
        <v>1037</v>
      </c>
      <c r="M113" s="10"/>
      <c r="N113" s="42">
        <v>4.45</v>
      </c>
      <c r="O113" s="18"/>
      <c r="P113" s="18"/>
      <c r="Q113" s="18"/>
      <c r="R113" s="18"/>
      <c r="S113" s="16"/>
      <c r="T113" s="16"/>
      <c r="U113" s="16"/>
      <c r="V113" s="43">
        <f t="shared" si="21"/>
        <v>1.5282417891757999E-5</v>
      </c>
      <c r="W113" s="43">
        <f t="shared" si="22"/>
        <v>2.1172215899987854E-3</v>
      </c>
      <c r="X113" s="43">
        <f t="shared" si="23"/>
        <v>8.9427650517961776E-6</v>
      </c>
      <c r="Y113" s="22">
        <f>X113+W113+SUM($V$80:V113)</f>
        <v>3.2157975468717339E-3</v>
      </c>
      <c r="Z113" s="22">
        <f t="shared" si="24"/>
        <v>0.50888849648957524</v>
      </c>
      <c r="AA113" s="44">
        <f t="shared" si="25"/>
        <v>70.501259637116803</v>
      </c>
      <c r="AB113" s="44">
        <f t="shared" si="26"/>
        <v>8.8322539646884053</v>
      </c>
      <c r="AC113" s="44">
        <f t="shared" si="27"/>
        <v>8.9067956784784066</v>
      </c>
      <c r="AD113" s="44">
        <f t="shared" si="28"/>
        <v>8.8322539646884106</v>
      </c>
      <c r="AE113" s="44">
        <f t="shared" si="29"/>
        <v>7.4541657141541096E-2</v>
      </c>
      <c r="AF113" s="44">
        <f t="shared" si="30"/>
        <v>5.6648453008561724E-8</v>
      </c>
      <c r="AG113" s="45">
        <f>AC113+AA113+SUM($Z$80:Z113)</f>
        <v>92.584232431888438</v>
      </c>
      <c r="AH113" s="45">
        <f>AC113+AA113+SUM($Z$109:Z113)+$AH$108</f>
        <v>175.22088341363059</v>
      </c>
      <c r="DM113"/>
      <c r="DN113"/>
      <c r="DO113"/>
      <c r="DP113"/>
      <c r="DQ113"/>
      <c r="DR113"/>
      <c r="DS113"/>
      <c r="DT113"/>
      <c r="DU113"/>
      <c r="DV113"/>
      <c r="DW113"/>
      <c r="DX113"/>
      <c r="DY113"/>
      <c r="DZ113"/>
      <c r="EA113"/>
      <c r="EB113"/>
      <c r="EC113"/>
      <c r="ED113"/>
      <c r="EE113"/>
      <c r="EF113"/>
      <c r="EG113"/>
    </row>
    <row r="114" spans="1:137" s="1" customFormat="1" ht="14.4" x14ac:dyDescent="0.3">
      <c r="A114"/>
      <c r="B114"/>
      <c r="C114"/>
      <c r="D114" s="40"/>
      <c r="E114" s="28">
        <v>40532.633333333331</v>
      </c>
      <c r="F114" s="10">
        <f t="shared" si="31"/>
        <v>650.0263888888876</v>
      </c>
      <c r="G114" s="10">
        <v>190499</v>
      </c>
      <c r="H114" s="10">
        <v>4.68</v>
      </c>
      <c r="I114" s="10">
        <v>24</v>
      </c>
      <c r="J114" s="10"/>
      <c r="K114" s="10"/>
      <c r="L114" s="79">
        <v>1037</v>
      </c>
      <c r="M114" s="10"/>
      <c r="N114" s="42">
        <v>4.45</v>
      </c>
      <c r="O114" s="18"/>
      <c r="P114" s="18"/>
      <c r="Q114" s="18"/>
      <c r="R114" s="18"/>
      <c r="S114" s="16"/>
      <c r="T114" s="16"/>
      <c r="U114" s="16"/>
      <c r="V114" s="43">
        <f t="shared" si="21"/>
        <v>1.4994070384366339E-5</v>
      </c>
      <c r="W114" s="43">
        <f t="shared" si="22"/>
        <v>2.0772740128289975E-3</v>
      </c>
      <c r="X114" s="43">
        <f t="shared" si="23"/>
        <v>8.7740336357245523E-6</v>
      </c>
      <c r="Y114" s="22">
        <f>X114+W114+SUM($V$80:V114)</f>
        <v>3.19067530867024E-3</v>
      </c>
      <c r="Z114" s="22">
        <f t="shared" si="24"/>
        <v>0.61033235345115455</v>
      </c>
      <c r="AA114" s="44">
        <f t="shared" si="25"/>
        <v>84.555261147416914</v>
      </c>
      <c r="AB114" s="44">
        <f t="shared" si="26"/>
        <v>10.592910599732914</v>
      </c>
      <c r="AC114" s="44">
        <f t="shared" si="27"/>
        <v>10.682311755234689</v>
      </c>
      <c r="AD114" s="44">
        <f t="shared" si="28"/>
        <v>10.592910599732912</v>
      </c>
      <c r="AE114" s="44">
        <f t="shared" si="29"/>
        <v>8.940108756079497E-2</v>
      </c>
      <c r="AF114" s="44">
        <f t="shared" si="30"/>
        <v>6.7940980946875996E-8</v>
      </c>
      <c r="AG114" s="45">
        <f>AC114+AA114+SUM($Z$80:Z114)</f>
        <v>109.02408237239599</v>
      </c>
      <c r="AH114" s="45">
        <f>AC114+AA114+SUM($Z$109:Z114)+$AH$108</f>
        <v>191.66073335413813</v>
      </c>
      <c r="DM114"/>
      <c r="DN114"/>
      <c r="DO114"/>
      <c r="DP114"/>
      <c r="DQ114"/>
      <c r="DR114"/>
      <c r="DS114"/>
      <c r="DT114"/>
      <c r="DU114"/>
      <c r="DV114"/>
      <c r="DW114"/>
      <c r="DX114"/>
      <c r="DY114"/>
      <c r="DZ114"/>
      <c r="EA114"/>
      <c r="EB114"/>
      <c r="EC114"/>
      <c r="ED114"/>
      <c r="EE114"/>
      <c r="EF114"/>
      <c r="EG114"/>
    </row>
    <row r="115" spans="1:137" s="1" customFormat="1" ht="14.4" x14ac:dyDescent="0.3">
      <c r="A115"/>
      <c r="B115"/>
      <c r="C115"/>
      <c r="D115" s="33" t="s">
        <v>78</v>
      </c>
      <c r="E115" s="28">
        <v>40605.593055555553</v>
      </c>
      <c r="F115" s="10">
        <f t="shared" si="31"/>
        <v>722.98611111110949</v>
      </c>
      <c r="G115" s="10">
        <v>190515</v>
      </c>
      <c r="H115" s="10">
        <v>7.57</v>
      </c>
      <c r="I115" s="10">
        <v>16</v>
      </c>
      <c r="J115" s="10"/>
      <c r="K115" s="10"/>
      <c r="L115" s="79">
        <v>1037</v>
      </c>
      <c r="M115" s="10"/>
      <c r="N115" s="42">
        <v>4.45</v>
      </c>
      <c r="O115" s="18"/>
      <c r="P115" s="18"/>
      <c r="Q115" s="18"/>
      <c r="R115" s="18"/>
      <c r="S115" s="16"/>
      <c r="T115" s="16"/>
      <c r="U115" s="16"/>
      <c r="V115" s="43">
        <f t="shared" si="21"/>
        <v>2.4253229232831877E-5</v>
      </c>
      <c r="W115" s="43">
        <f t="shared" si="22"/>
        <v>3.3600351019477583E-3</v>
      </c>
      <c r="X115" s="43">
        <f t="shared" si="23"/>
        <v>1.4192186885135655E-5</v>
      </c>
      <c r="Y115" s="22">
        <f>X115+W115+SUM($V$80:V115)</f>
        <v>4.5031077802712444E-3</v>
      </c>
      <c r="Z115" s="22">
        <f t="shared" si="24"/>
        <v>0.61038361523024642</v>
      </c>
      <c r="AA115" s="44">
        <f t="shared" si="25"/>
        <v>84.562362938913765</v>
      </c>
      <c r="AB115" s="44">
        <f t="shared" si="26"/>
        <v>10.593800297681964</v>
      </c>
      <c r="AC115" s="44">
        <f t="shared" si="27"/>
        <v>10.683208961981622</v>
      </c>
      <c r="AD115" s="44">
        <f t="shared" si="28"/>
        <v>10.593800297681961</v>
      </c>
      <c r="AE115" s="44">
        <f t="shared" si="29"/>
        <v>8.9408596352972228E-2</v>
      </c>
      <c r="AF115" s="44">
        <f t="shared" si="30"/>
        <v>6.7946687305939032E-8</v>
      </c>
      <c r="AG115" s="45">
        <f>AC115+AA115+SUM($Z$80:Z115)</f>
        <v>109.64246498587002</v>
      </c>
      <c r="AH115" s="45">
        <f>AC115+AA115+SUM($Z$109:Z115)+$AH$108</f>
        <v>192.27911596761214</v>
      </c>
      <c r="DM115"/>
      <c r="DN115"/>
      <c r="DO115"/>
      <c r="DP115"/>
      <c r="DQ115"/>
      <c r="DR115"/>
      <c r="DS115"/>
      <c r="DT115"/>
      <c r="DU115"/>
      <c r="DV115"/>
      <c r="DW115"/>
      <c r="DX115"/>
      <c r="DY115"/>
      <c r="DZ115"/>
      <c r="EA115"/>
      <c r="EB115"/>
      <c r="EC115"/>
      <c r="ED115"/>
      <c r="EE115"/>
      <c r="EF115"/>
      <c r="EG115"/>
    </row>
    <row r="116" spans="1:137" s="1" customFormat="1" ht="14.4" x14ac:dyDescent="0.3">
      <c r="A116"/>
      <c r="B116"/>
      <c r="C116"/>
      <c r="D116" s="33"/>
      <c r="E116" s="28">
        <v>40626.630555555559</v>
      </c>
      <c r="F116" s="10">
        <f t="shared" si="31"/>
        <v>744.02361111111531</v>
      </c>
      <c r="G116" s="10">
        <v>22283</v>
      </c>
      <c r="H116" s="40">
        <v>0.02</v>
      </c>
      <c r="I116" s="10">
        <v>12</v>
      </c>
      <c r="J116" s="10"/>
      <c r="K116" s="10"/>
      <c r="L116" s="79">
        <v>1037</v>
      </c>
      <c r="M116" s="10"/>
      <c r="N116" s="42">
        <v>4.45</v>
      </c>
      <c r="O116" s="18"/>
      <c r="P116" s="18"/>
      <c r="Q116" s="18"/>
      <c r="R116" s="18"/>
      <c r="S116" s="16"/>
      <c r="T116" s="16"/>
      <c r="U116" s="16"/>
      <c r="V116" s="43">
        <f t="shared" si="21"/>
        <v>6.4077223864813413E-8</v>
      </c>
      <c r="W116" s="43">
        <f t="shared" si="22"/>
        <v>8.8772393710640908E-6</v>
      </c>
      <c r="X116" s="43">
        <f t="shared" si="23"/>
        <v>3.749587023813911E-8</v>
      </c>
      <c r="Y116" s="22">
        <f>X116+W116+SUM($V$80:V116)</f>
        <v>1.1378593039035171E-3</v>
      </c>
      <c r="Z116" s="22">
        <f t="shared" si="24"/>
        <v>7.139163896898186E-2</v>
      </c>
      <c r="AA116" s="44">
        <f t="shared" si="25"/>
        <v>9.8905762452710579</v>
      </c>
      <c r="AB116" s="44">
        <f t="shared" si="26"/>
        <v>1.2390712124150178</v>
      </c>
      <c r="AC116" s="44">
        <f t="shared" si="27"/>
        <v>1.2495286213675378</v>
      </c>
      <c r="AD116" s="44">
        <f t="shared" si="28"/>
        <v>1.2390712124150178</v>
      </c>
      <c r="AE116" s="44">
        <f t="shared" si="29"/>
        <v>1.0457401005344881E-2</v>
      </c>
      <c r="AF116" s="44">
        <f t="shared" si="30"/>
        <v>7.9471749376072201E-9</v>
      </c>
      <c r="AG116" s="45">
        <f>AC116+AA116+SUM($Z$80:Z116)</f>
        <v>25.608389590582206</v>
      </c>
      <c r="AH116" s="45">
        <f>AC116+AA116+SUM($Z$116:Z116)+$AH$115</f>
        <v>203.49061247321973</v>
      </c>
      <c r="DM116"/>
      <c r="DN116"/>
      <c r="DO116"/>
      <c r="DP116"/>
      <c r="DQ116"/>
      <c r="DR116"/>
      <c r="DS116"/>
      <c r="DT116"/>
      <c r="DU116"/>
      <c r="DV116"/>
      <c r="DW116"/>
      <c r="DX116"/>
      <c r="DY116"/>
      <c r="DZ116"/>
      <c r="EA116"/>
      <c r="EB116"/>
      <c r="EC116"/>
      <c r="ED116"/>
      <c r="EE116"/>
      <c r="EF116"/>
      <c r="EG116"/>
    </row>
    <row r="117" spans="1:137" s="1" customFormat="1" ht="14.4" x14ac:dyDescent="0.3">
      <c r="A117"/>
      <c r="B117"/>
      <c r="C117"/>
      <c r="D117" s="33"/>
      <c r="E117" s="28">
        <v>40633.42291666667</v>
      </c>
      <c r="F117" s="10">
        <f t="shared" si="31"/>
        <v>750.81597222222626</v>
      </c>
      <c r="G117" s="10">
        <v>31027</v>
      </c>
      <c r="H117" s="40">
        <v>5.68</v>
      </c>
      <c r="I117" s="10">
        <v>15</v>
      </c>
      <c r="J117" s="10"/>
      <c r="K117" s="10"/>
      <c r="L117" s="79">
        <v>1037</v>
      </c>
      <c r="M117" s="17"/>
      <c r="N117" s="42">
        <v>4.45</v>
      </c>
      <c r="O117" s="18"/>
      <c r="P117" s="18"/>
      <c r="Q117" s="18"/>
      <c r="R117" s="18"/>
      <c r="S117" s="16"/>
      <c r="T117" s="16"/>
      <c r="U117" s="16"/>
      <c r="V117" s="43">
        <f t="shared" si="21"/>
        <v>1.8197931577607009E-5</v>
      </c>
      <c r="W117" s="43">
        <f t="shared" si="22"/>
        <v>2.5211359813822019E-3</v>
      </c>
      <c r="X117" s="43">
        <f t="shared" si="23"/>
        <v>1.0648827147631508E-5</v>
      </c>
      <c r="Y117" s="22">
        <f>X117+W117+SUM($V$80:V117)</f>
        <v>3.6789273087696555E-3</v>
      </c>
      <c r="Z117" s="22">
        <f t="shared" si="24"/>
        <v>9.9406201242678294E-2</v>
      </c>
      <c r="AA117" s="44">
        <f t="shared" si="25"/>
        <v>13.771705298300279</v>
      </c>
      <c r="AB117" s="44">
        <f t="shared" si="26"/>
        <v>1.7252911415698404</v>
      </c>
      <c r="AC117" s="44">
        <f t="shared" si="27"/>
        <v>1.7398521085657497</v>
      </c>
      <c r="AD117" s="44">
        <f t="shared" si="28"/>
        <v>1.7252911415698409</v>
      </c>
      <c r="AE117" s="44">
        <f t="shared" si="29"/>
        <v>1.4560955930208485E-2</v>
      </c>
      <c r="AF117" s="44">
        <f t="shared" si="30"/>
        <v>1.1065700165558464E-8</v>
      </c>
      <c r="AG117" s="45">
        <f>AC117+AA117+SUM($Z$80:Z117)</f>
        <v>30.079248332052316</v>
      </c>
      <c r="AH117" s="45">
        <f>AC117+AA117+SUM($Z$116:Z117)+$AH$115</f>
        <v>207.96147121468982</v>
      </c>
      <c r="DM117"/>
      <c r="DN117"/>
      <c r="DO117"/>
      <c r="DP117"/>
      <c r="DQ117"/>
      <c r="DR117"/>
      <c r="DS117"/>
      <c r="DT117"/>
      <c r="DU117"/>
      <c r="DV117"/>
      <c r="DW117"/>
      <c r="DX117"/>
      <c r="DY117"/>
      <c r="DZ117"/>
      <c r="EA117"/>
      <c r="EB117"/>
      <c r="EC117"/>
      <c r="ED117"/>
      <c r="EE117"/>
      <c r="EF117"/>
      <c r="EG117"/>
    </row>
    <row r="118" spans="1:137" s="1" customFormat="1" ht="14.4" x14ac:dyDescent="0.3">
      <c r="A118"/>
      <c r="B118"/>
      <c r="C118"/>
      <c r="D118" s="40"/>
      <c r="E118" s="28">
        <v>40653.607638888891</v>
      </c>
      <c r="F118" s="10">
        <f t="shared" si="31"/>
        <v>771.00069444444671</v>
      </c>
      <c r="G118" s="40">
        <v>43577</v>
      </c>
      <c r="H118" s="40">
        <v>0.73</v>
      </c>
      <c r="I118" s="10">
        <v>25</v>
      </c>
      <c r="J118" s="10"/>
      <c r="K118" s="10"/>
      <c r="L118" s="79">
        <v>1037</v>
      </c>
      <c r="M118" s="17"/>
      <c r="N118" s="42">
        <v>4.45</v>
      </c>
      <c r="O118" s="18"/>
      <c r="P118" s="18"/>
      <c r="Q118" s="18"/>
      <c r="R118" s="18"/>
      <c r="S118" s="16"/>
      <c r="T118" s="16"/>
      <c r="U118" s="16"/>
      <c r="V118" s="43">
        <f t="shared" ref="V118:V143" si="32">($A$15*L118/1000/$A$13*H118)/$Q$79</f>
        <v>2.33881867106569E-6</v>
      </c>
      <c r="W118" s="43">
        <f t="shared" ref="W118:W143" si="33">($U$79*L118/1000/$A$13*H118)/$Q$79</f>
        <v>3.240192370438393E-4</v>
      </c>
      <c r="X118" s="43">
        <f t="shared" ref="X118:X143" si="34">($A$46*$S$79*H118*L118/1000000)/$Q$79</f>
        <v>1.3685992636920775E-6</v>
      </c>
      <c r="Y118" s="22">
        <f>X118+W118+SUM($V$80:V118)</f>
        <v>1.4748691552184192E-3</v>
      </c>
      <c r="Z118" s="22">
        <f t="shared" ref="Z118:Z143" si="35">($A$15*L118/1000/$A$13*G118)/$Q$79</f>
        <v>0.13961465921784871</v>
      </c>
      <c r="AA118" s="44">
        <f t="shared" ref="AA118:AA143" si="36">($U$79*L118/1000/$A$13*G118)/$Q$79</f>
        <v>19.342173003642994</v>
      </c>
      <c r="AB118" s="44">
        <f t="shared" ref="AB118:AB143" si="37">($A$14*$S$79/1000*G118/1000000*L118/1000*1000000)/$Q$79</f>
        <v>2.423147970354496</v>
      </c>
      <c r="AC118" s="44">
        <f t="shared" ref="AC118:AC132" si="38">($A$14*((L118/1000)*G118/10^6)*(1+($A$28/(10^-N118))+(($A$28*$A$29)/(10^-N118)^2))*1000000)*$S$79/1000/$Q$79</f>
        <v>2.443598650690356</v>
      </c>
      <c r="AD118" s="44">
        <f t="shared" ref="AD118:AD132" si="39">AC118/(1+($A$28/(10^-N118))+(($A$28*$A$29)/(10^-N118)^2))*1</f>
        <v>2.4231479703544965</v>
      </c>
      <c r="AE118" s="44">
        <f t="shared" ref="AE118:AE132" si="40">AC118/(1+($A$28/(10^-N118))+(($A$28*$A$29)/(10^-N118)^2))*($A$28/(10^-N118))</f>
        <v>2.0450664794233898E-2</v>
      </c>
      <c r="AF118" s="44">
        <f t="shared" ref="AF118:AF132" si="41">AC118/(1+($A$28/(10^-N118))+(($A$28*$A$29)/(10^-N118)^2))*(($A$28*$A$29)/(10^-N118)^2)</f>
        <v>1.5541625555630298E-8</v>
      </c>
      <c r="AG118" s="45">
        <f>AC118+AA118+SUM($Z$80:Z118)</f>
        <v>36.493077238737484</v>
      </c>
      <c r="AH118" s="45">
        <f>AC118+AA118+SUM($Z$116:Z118)+$AH$115</f>
        <v>214.37530012137501</v>
      </c>
      <c r="DM118"/>
      <c r="DN118"/>
      <c r="DO118"/>
      <c r="DP118"/>
      <c r="DQ118"/>
      <c r="DR118"/>
      <c r="DS118"/>
      <c r="DT118"/>
      <c r="DU118"/>
      <c r="DV118"/>
      <c r="DW118"/>
      <c r="DX118"/>
      <c r="DY118"/>
      <c r="DZ118"/>
      <c r="EA118"/>
      <c r="EB118"/>
      <c r="EC118"/>
      <c r="ED118"/>
      <c r="EE118"/>
      <c r="EF118"/>
      <c r="EG118"/>
    </row>
    <row r="119" spans="1:137" s="1" customFormat="1" ht="14.4" x14ac:dyDescent="0.3">
      <c r="A119"/>
      <c r="B119"/>
      <c r="C119"/>
      <c r="D119" s="40"/>
      <c r="E119" s="28">
        <v>40693.59097222222</v>
      </c>
      <c r="F119" s="10">
        <f t="shared" si="31"/>
        <v>810.98402777777665</v>
      </c>
      <c r="G119" s="10">
        <v>59118</v>
      </c>
      <c r="H119" s="10">
        <v>0.18</v>
      </c>
      <c r="I119" s="10">
        <v>45</v>
      </c>
      <c r="J119" s="10"/>
      <c r="K119" s="10"/>
      <c r="L119" s="79">
        <v>1037</v>
      </c>
      <c r="M119" s="17"/>
      <c r="N119" s="42">
        <v>4.45</v>
      </c>
      <c r="O119" s="18"/>
      <c r="P119" s="18"/>
      <c r="Q119" s="18"/>
      <c r="R119" s="18"/>
      <c r="S119" s="16"/>
      <c r="T119" s="16"/>
      <c r="U119" s="16"/>
      <c r="V119" s="43">
        <f t="shared" si="32"/>
        <v>5.7669501478332076E-7</v>
      </c>
      <c r="W119" s="43">
        <f t="shared" si="33"/>
        <v>7.9895154339576811E-5</v>
      </c>
      <c r="X119" s="43">
        <f t="shared" si="34"/>
        <v>3.3746283214325202E-7</v>
      </c>
      <c r="Y119" s="22">
        <f>X119+W119+SUM($V$80:V119)</f>
        <v>1.2302906310973913E-3</v>
      </c>
      <c r="Z119" s="22">
        <f t="shared" si="35"/>
        <v>0.18940586602200199</v>
      </c>
      <c r="AA119" s="44">
        <f t="shared" si="36"/>
        <v>26.240231856928347</v>
      </c>
      <c r="AB119" s="44">
        <f t="shared" si="37"/>
        <v>3.2873227094893429</v>
      </c>
      <c r="AC119" s="44">
        <f t="shared" si="38"/>
        <v>3.3150667790695194</v>
      </c>
      <c r="AD119" s="44">
        <f t="shared" si="39"/>
        <v>3.2873227094893429</v>
      </c>
      <c r="AE119" s="44">
        <f t="shared" si="40"/>
        <v>2.7744048495892775E-2</v>
      </c>
      <c r="AF119" s="44">
        <f t="shared" si="41"/>
        <v>2.1084283443049126E-8</v>
      </c>
      <c r="AG119" s="45">
        <f>AC119+AA119+SUM($Z$80:Z119)</f>
        <v>44.452010086424004</v>
      </c>
      <c r="AH119" s="45">
        <f>AC119+AA119+SUM($Z$116:Z119)+$AH$115</f>
        <v>222.33423296906153</v>
      </c>
      <c r="DM119"/>
      <c r="DN119"/>
      <c r="DO119"/>
      <c r="DP119"/>
      <c r="DQ119"/>
      <c r="DR119"/>
      <c r="DS119"/>
      <c r="DT119"/>
      <c r="DU119"/>
      <c r="DV119"/>
      <c r="DW119"/>
      <c r="DX119"/>
      <c r="DY119"/>
      <c r="DZ119"/>
      <c r="EA119"/>
      <c r="EB119"/>
      <c r="EC119"/>
      <c r="ED119"/>
      <c r="EE119"/>
      <c r="EF119"/>
      <c r="EG119"/>
    </row>
    <row r="120" spans="1:137" s="1" customFormat="1" ht="14.4" x14ac:dyDescent="0.3">
      <c r="A120"/>
      <c r="B120"/>
      <c r="C120"/>
      <c r="D120" s="40"/>
      <c r="E120" s="28">
        <v>40750.418749999997</v>
      </c>
      <c r="F120" s="10">
        <f t="shared" si="31"/>
        <v>867.81180555555329</v>
      </c>
      <c r="G120" s="10">
        <v>82119</v>
      </c>
      <c r="H120" s="40">
        <v>0.37</v>
      </c>
      <c r="I120" s="36" t="s">
        <v>156</v>
      </c>
      <c r="J120" s="36"/>
      <c r="K120" s="36"/>
      <c r="L120" s="79">
        <v>1037</v>
      </c>
      <c r="M120" s="17"/>
      <c r="N120" s="42">
        <v>4.45</v>
      </c>
      <c r="O120" s="18"/>
      <c r="P120" s="18"/>
      <c r="Q120" s="18"/>
      <c r="R120" s="18"/>
      <c r="S120" s="16"/>
      <c r="T120" s="16"/>
      <c r="U120" s="16"/>
      <c r="V120" s="43">
        <f t="shared" si="32"/>
        <v>1.1854286414990482E-6</v>
      </c>
      <c r="W120" s="43">
        <f t="shared" si="33"/>
        <v>1.6422892836468568E-4</v>
      </c>
      <c r="X120" s="43">
        <f t="shared" si="34"/>
        <v>6.9367359940557353E-7</v>
      </c>
      <c r="Y120" s="22">
        <f>X120+W120+SUM($V$80:V120)</f>
        <v>1.3161660445312616E-3</v>
      </c>
      <c r="Z120" s="22">
        <f t="shared" si="35"/>
        <v>0.26309787732773066</v>
      </c>
      <c r="AA120" s="44">
        <f t="shared" si="36"/>
        <v>36.449500995620603</v>
      </c>
      <c r="AB120" s="44">
        <f t="shared" si="37"/>
        <v>4.5663191173678976</v>
      </c>
      <c r="AC120" s="44">
        <f t="shared" si="38"/>
        <v>4.60485755320562</v>
      </c>
      <c r="AD120" s="44">
        <f t="shared" si="39"/>
        <v>4.5663191173678968</v>
      </c>
      <c r="AE120" s="44">
        <f t="shared" si="40"/>
        <v>3.8538406550191459E-2</v>
      </c>
      <c r="AF120" s="44">
        <f t="shared" si="41"/>
        <v>2.9287531243610252E-8</v>
      </c>
      <c r="AG120" s="45">
        <f>AC120+AA120+SUM($Z$80:Z120)</f>
        <v>56.214167876580092</v>
      </c>
      <c r="AH120" s="45">
        <f>AC120+AA120+SUM($Z$116:Z120)+$AH$115</f>
        <v>234.0963907592176</v>
      </c>
      <c r="DM120"/>
      <c r="DN120"/>
      <c r="DO120"/>
      <c r="DP120"/>
      <c r="DQ120"/>
      <c r="DR120"/>
      <c r="DS120"/>
      <c r="DT120"/>
      <c r="DU120"/>
      <c r="DV120"/>
      <c r="DW120"/>
      <c r="DX120"/>
      <c r="DY120"/>
      <c r="DZ120"/>
      <c r="EA120"/>
      <c r="EB120"/>
      <c r="EC120"/>
      <c r="ED120"/>
      <c r="EE120"/>
      <c r="EF120"/>
      <c r="EG120"/>
    </row>
    <row r="121" spans="1:137" s="1" customFormat="1" ht="14.4" x14ac:dyDescent="0.3">
      <c r="A121"/>
      <c r="B121"/>
      <c r="C121"/>
      <c r="D121" s="40"/>
      <c r="E121" s="28">
        <v>40849.520833333336</v>
      </c>
      <c r="F121" s="10">
        <f t="shared" si="31"/>
        <v>966.91388888889196</v>
      </c>
      <c r="G121" s="10">
        <v>124133</v>
      </c>
      <c r="H121" s="40">
        <v>0.76</v>
      </c>
      <c r="I121" s="10">
        <v>20</v>
      </c>
      <c r="J121" s="10"/>
      <c r="K121" s="10"/>
      <c r="L121" s="79">
        <v>1037</v>
      </c>
      <c r="M121" s="17"/>
      <c r="N121" s="42">
        <v>4.45</v>
      </c>
      <c r="O121" s="18"/>
      <c r="P121" s="18"/>
      <c r="Q121" s="18"/>
      <c r="R121" s="18"/>
      <c r="S121" s="16"/>
      <c r="T121" s="16"/>
      <c r="U121" s="16"/>
      <c r="V121" s="43">
        <f t="shared" si="32"/>
        <v>2.4349345068629095E-6</v>
      </c>
      <c r="W121" s="43">
        <f t="shared" si="33"/>
        <v>3.3733509610043547E-4</v>
      </c>
      <c r="X121" s="43">
        <f t="shared" si="34"/>
        <v>1.4248430690492863E-6</v>
      </c>
      <c r="Y121" s="22">
        <f>X121+W121+SUM($V$80:V121)</f>
        <v>1.4924383162435179E-3</v>
      </c>
      <c r="Z121" s="22">
        <f t="shared" si="35"/>
        <v>0.39770490150054422</v>
      </c>
      <c r="AA121" s="44">
        <f t="shared" si="36"/>
        <v>55.097917742414936</v>
      </c>
      <c r="AB121" s="44">
        <f t="shared" si="37"/>
        <v>6.9025547193247503</v>
      </c>
      <c r="AC121" s="44">
        <f t="shared" si="38"/>
        <v>6.9608103198050788</v>
      </c>
      <c r="AD121" s="44">
        <f t="shared" si="39"/>
        <v>6.9025547193247503</v>
      </c>
      <c r="AE121" s="44">
        <f t="shared" si="40"/>
        <v>5.8255556208610872E-2</v>
      </c>
      <c r="AF121" s="44">
        <f t="shared" si="41"/>
        <v>4.427171684826985E-8</v>
      </c>
      <c r="AG121" s="45">
        <f>AC121+AA121+SUM($Z$80:Z121)</f>
        <v>77.616242291474421</v>
      </c>
      <c r="AH121" s="45">
        <f>AC121+AA121+SUM($Z$116:Z121)+$AH$115</f>
        <v>255.49846517411194</v>
      </c>
      <c r="DM121"/>
      <c r="DN121"/>
      <c r="DO121"/>
      <c r="DP121"/>
      <c r="DQ121"/>
      <c r="DR121"/>
      <c r="DS121"/>
      <c r="DT121"/>
      <c r="DU121"/>
      <c r="DV121"/>
      <c r="DW121"/>
      <c r="DX121"/>
      <c r="DY121"/>
      <c r="DZ121"/>
      <c r="EA121"/>
      <c r="EB121"/>
      <c r="EC121"/>
      <c r="ED121"/>
      <c r="EE121"/>
      <c r="EF121"/>
      <c r="EG121"/>
    </row>
    <row r="122" spans="1:137" s="1" customFormat="1" ht="14.4" x14ac:dyDescent="0.3">
      <c r="A122"/>
      <c r="B122"/>
      <c r="C122"/>
      <c r="D122" s="40"/>
      <c r="E122" s="28">
        <v>40933.577777777777</v>
      </c>
      <c r="F122" s="10">
        <f t="shared" si="31"/>
        <v>1050.9708333333328</v>
      </c>
      <c r="G122" s="10">
        <v>137470</v>
      </c>
      <c r="H122" s="40">
        <v>2.58</v>
      </c>
      <c r="I122" s="10">
        <v>19</v>
      </c>
      <c r="J122" s="10"/>
      <c r="K122" s="10"/>
      <c r="L122" s="79">
        <v>1037</v>
      </c>
      <c r="M122" s="17"/>
      <c r="N122" s="42">
        <v>4.45</v>
      </c>
      <c r="O122" s="18"/>
      <c r="P122" s="18"/>
      <c r="Q122" s="18"/>
      <c r="R122" s="18"/>
      <c r="S122" s="16"/>
      <c r="T122" s="16"/>
      <c r="U122" s="16"/>
      <c r="V122" s="43">
        <f t="shared" si="32"/>
        <v>8.2659618785609316E-6</v>
      </c>
      <c r="W122" s="43">
        <f t="shared" si="33"/>
        <v>1.1451638788672678E-3</v>
      </c>
      <c r="X122" s="43">
        <f t="shared" si="34"/>
        <v>4.8369672607199465E-6</v>
      </c>
      <c r="Y122" s="22">
        <f>X122+W122+SUM($V$80:V122)</f>
        <v>2.3119451850805821E-3</v>
      </c>
      <c r="Z122" s="22">
        <f t="shared" si="35"/>
        <v>0.44043479823479503</v>
      </c>
      <c r="AA122" s="44">
        <f t="shared" si="36"/>
        <v>61.017704817009033</v>
      </c>
      <c r="AB122" s="44">
        <f t="shared" si="37"/>
        <v>7.6441735659782131</v>
      </c>
      <c r="AC122" s="44">
        <f t="shared" si="38"/>
        <v>7.7086882187943928</v>
      </c>
      <c r="AD122" s="44">
        <f t="shared" si="39"/>
        <v>7.644173565978214</v>
      </c>
      <c r="AE122" s="44">
        <f t="shared" si="40"/>
        <v>6.4514603787854466E-2</v>
      </c>
      <c r="AF122" s="44">
        <f t="shared" si="41"/>
        <v>4.9028323774754959E-8</v>
      </c>
      <c r="AG122" s="45">
        <f>AC122+AA122+SUM($Z$80:Z122)</f>
        <v>84.724342063292639</v>
      </c>
      <c r="AH122" s="45">
        <f>AC122+AA122+SUM($Z$116:Z122)+$AH$115</f>
        <v>262.60656494593013</v>
      </c>
      <c r="DM122"/>
      <c r="DN122"/>
      <c r="DO122"/>
      <c r="DP122"/>
      <c r="DQ122"/>
      <c r="DR122"/>
      <c r="DS122"/>
      <c r="DT122"/>
      <c r="DU122"/>
      <c r="DV122"/>
      <c r="DW122"/>
      <c r="DX122"/>
      <c r="DY122"/>
      <c r="DZ122"/>
      <c r="EA122"/>
      <c r="EB122"/>
      <c r="EC122"/>
      <c r="ED122"/>
      <c r="EE122"/>
      <c r="EF122"/>
      <c r="EG122"/>
    </row>
    <row r="123" spans="1:137" s="1" customFormat="1" ht="14.4" x14ac:dyDescent="0.3">
      <c r="A123"/>
      <c r="B123"/>
      <c r="C123"/>
      <c r="D123" s="40"/>
      <c r="E123" s="28">
        <v>41017.629861111112</v>
      </c>
      <c r="F123" s="10">
        <f t="shared" si="31"/>
        <v>1135.0229166666686</v>
      </c>
      <c r="G123" s="10">
        <v>145660</v>
      </c>
      <c r="H123" s="40">
        <v>3.91</v>
      </c>
      <c r="I123" s="10">
        <v>42</v>
      </c>
      <c r="J123" s="10"/>
      <c r="K123" s="10"/>
      <c r="L123" s="79">
        <v>1037</v>
      </c>
      <c r="M123" s="17"/>
      <c r="N123" s="42">
        <v>4.45</v>
      </c>
      <c r="O123" s="18"/>
      <c r="P123" s="18"/>
      <c r="Q123" s="18"/>
      <c r="R123" s="18"/>
      <c r="S123" s="16"/>
      <c r="T123" s="16"/>
      <c r="U123" s="16"/>
      <c r="V123" s="43">
        <f t="shared" si="32"/>
        <v>1.2527097265571023E-5</v>
      </c>
      <c r="W123" s="43">
        <f t="shared" si="33"/>
        <v>1.7355002970430298E-3</v>
      </c>
      <c r="X123" s="43">
        <f t="shared" si="34"/>
        <v>7.3304426315561969E-6</v>
      </c>
      <c r="Y123" s="22">
        <f>X123+W123+SUM($V$80:V123)</f>
        <v>2.917302175892751E-3</v>
      </c>
      <c r="Z123" s="22">
        <f t="shared" si="35"/>
        <v>0.46667442140743609</v>
      </c>
      <c r="AA123" s="44">
        <f t="shared" si="36"/>
        <v>64.652934339459776</v>
      </c>
      <c r="AB123" s="44">
        <f t="shared" si="37"/>
        <v>8.0995877036472432</v>
      </c>
      <c r="AC123" s="44">
        <f t="shared" si="38"/>
        <v>8.1679459223800919</v>
      </c>
      <c r="AD123" s="44">
        <f t="shared" si="39"/>
        <v>8.0995877036472432</v>
      </c>
      <c r="AE123" s="44">
        <f t="shared" si="40"/>
        <v>6.8358166783581004E-2</v>
      </c>
      <c r="AF123" s="44">
        <f t="shared" si="41"/>
        <v>5.1949266320148447E-8</v>
      </c>
      <c r="AG123" s="45">
        <f>AC123+AA123+SUM($Z$80:Z123)</f>
        <v>89.285503710736521</v>
      </c>
      <c r="AH123" s="45">
        <f>AC123+AA123+SUM($Z$116:Z123)+$AH$115</f>
        <v>267.16772659337403</v>
      </c>
      <c r="DM123"/>
      <c r="DN123"/>
      <c r="DO123"/>
      <c r="DP123"/>
      <c r="DQ123"/>
      <c r="DR123"/>
      <c r="DS123"/>
      <c r="DT123"/>
      <c r="DU123"/>
      <c r="DV123"/>
      <c r="DW123"/>
      <c r="DX123"/>
      <c r="DY123"/>
      <c r="DZ123"/>
      <c r="EA123"/>
      <c r="EB123"/>
      <c r="EC123"/>
      <c r="ED123"/>
      <c r="EE123"/>
      <c r="EF123"/>
      <c r="EG123"/>
    </row>
    <row r="124" spans="1:137" s="1" customFormat="1" ht="14.4" x14ac:dyDescent="0.3">
      <c r="A124"/>
      <c r="B124"/>
      <c r="C124"/>
      <c r="D124" s="40"/>
      <c r="E124" s="28">
        <v>41036.544444444444</v>
      </c>
      <c r="F124" s="10">
        <f t="shared" si="31"/>
        <v>1153.9375</v>
      </c>
      <c r="G124" s="10">
        <v>159772</v>
      </c>
      <c r="H124" s="40">
        <v>2.9</v>
      </c>
      <c r="I124" s="10">
        <v>15</v>
      </c>
      <c r="J124" s="10"/>
      <c r="K124" s="10"/>
      <c r="L124" s="79">
        <v>1037</v>
      </c>
      <c r="M124" s="17"/>
      <c r="N124" s="42">
        <v>4.45</v>
      </c>
      <c r="O124" s="18"/>
      <c r="P124" s="18"/>
      <c r="Q124" s="18"/>
      <c r="R124" s="18"/>
      <c r="S124" s="16"/>
      <c r="T124" s="16"/>
      <c r="U124" s="16"/>
      <c r="V124" s="43">
        <f t="shared" si="32"/>
        <v>9.2911974603979452E-6</v>
      </c>
      <c r="W124" s="43">
        <f t="shared" si="33"/>
        <v>1.2871997088042932E-3</v>
      </c>
      <c r="X124" s="43">
        <f t="shared" si="34"/>
        <v>5.4369011845301711E-6</v>
      </c>
      <c r="Y124" s="22">
        <f>X124+W124+SUM($V$80:V124)</f>
        <v>2.4763992436673864E-3</v>
      </c>
      <c r="Z124" s="22">
        <f t="shared" si="35"/>
        <v>0.51188731056644843</v>
      </c>
      <c r="AA124" s="44">
        <f t="shared" si="36"/>
        <v>70.916714439682593</v>
      </c>
      <c r="AB124" s="44">
        <f t="shared" si="37"/>
        <v>8.8843012947077273</v>
      </c>
      <c r="AC124" s="44">
        <f t="shared" si="38"/>
        <v>8.9592822731739101</v>
      </c>
      <c r="AD124" s="44">
        <f t="shared" si="39"/>
        <v>8.8843012947077238</v>
      </c>
      <c r="AE124" s="44">
        <f t="shared" si="40"/>
        <v>7.4980921483909807E-2</v>
      </c>
      <c r="AF124" s="44">
        <f t="shared" si="41"/>
        <v>5.6982275013749521E-8</v>
      </c>
      <c r="AG124" s="45">
        <f>AC124+AA124+SUM($Z$80:Z124)</f>
        <v>96.852507472319601</v>
      </c>
      <c r="AH124" s="45">
        <f>AC124+AA124+SUM($Z$116:Z124)+$AH$115</f>
        <v>274.73473035495709</v>
      </c>
      <c r="DM124"/>
      <c r="DN124"/>
      <c r="DO124"/>
      <c r="DP124"/>
      <c r="DQ124"/>
      <c r="DR124"/>
      <c r="DS124"/>
      <c r="DT124"/>
      <c r="DU124"/>
      <c r="DV124"/>
      <c r="DW124"/>
      <c r="DX124"/>
      <c r="DY124"/>
      <c r="DZ124"/>
      <c r="EA124"/>
      <c r="EB124"/>
      <c r="EC124"/>
      <c r="ED124"/>
      <c r="EE124"/>
      <c r="EF124"/>
      <c r="EG124"/>
    </row>
    <row r="125" spans="1:137" s="1" customFormat="1" ht="14.4" x14ac:dyDescent="0.3">
      <c r="A125"/>
      <c r="B125"/>
      <c r="C125"/>
      <c r="D125" s="40"/>
      <c r="E125" s="28">
        <v>41039.475694444445</v>
      </c>
      <c r="F125" s="10">
        <f t="shared" si="31"/>
        <v>1156.8687500000015</v>
      </c>
      <c r="G125" s="10">
        <v>16135</v>
      </c>
      <c r="H125" s="10">
        <v>0</v>
      </c>
      <c r="I125" s="10">
        <v>13</v>
      </c>
      <c r="J125" s="10"/>
      <c r="K125" s="10"/>
      <c r="L125" s="79">
        <v>1037</v>
      </c>
      <c r="M125" s="17"/>
      <c r="N125" s="42">
        <v>4.45</v>
      </c>
      <c r="O125" s="18"/>
      <c r="P125" s="18"/>
      <c r="Q125" s="18"/>
      <c r="R125" s="18"/>
      <c r="S125" s="16"/>
      <c r="T125" s="16"/>
      <c r="U125" s="16"/>
      <c r="V125" s="43">
        <f t="shared" si="32"/>
        <v>0</v>
      </c>
      <c r="W125" s="43">
        <f t="shared" si="33"/>
        <v>0</v>
      </c>
      <c r="X125" s="43">
        <f t="shared" si="34"/>
        <v>0</v>
      </c>
      <c r="Y125" s="22">
        <f>X125+W125+SUM($V$80:V125)</f>
        <v>1.1837626336785631E-3</v>
      </c>
      <c r="Z125" s="22">
        <f t="shared" si="35"/>
        <v>5.1694300352938226E-2</v>
      </c>
      <c r="AA125" s="44">
        <f t="shared" si="36"/>
        <v>7.1617128626059552</v>
      </c>
      <c r="AB125" s="44">
        <f t="shared" si="37"/>
        <v>0.89720477549326005</v>
      </c>
      <c r="AC125" s="44">
        <f t="shared" si="38"/>
        <v>0.90477692885900562</v>
      </c>
      <c r="AD125" s="44">
        <f t="shared" si="39"/>
        <v>0.89720477549326005</v>
      </c>
      <c r="AE125" s="44">
        <f t="shared" si="40"/>
        <v>7.5721476112390459E-3</v>
      </c>
      <c r="AF125" s="44">
        <f t="shared" si="41"/>
        <v>5.7545064676341828E-9</v>
      </c>
      <c r="AG125" s="45">
        <f>AC125+AA125+SUM($Z$80:Z125)</f>
        <v>25.094694851280991</v>
      </c>
      <c r="AH125" s="45">
        <f>AC125+AA125+SUM($Z$125:Z125)+$AH$115</f>
        <v>200.39730005943005</v>
      </c>
      <c r="DM125"/>
      <c r="DN125"/>
      <c r="DO125"/>
      <c r="DP125"/>
      <c r="DQ125"/>
      <c r="DR125"/>
      <c r="DS125"/>
      <c r="DT125"/>
      <c r="DU125"/>
      <c r="DV125"/>
      <c r="DW125"/>
      <c r="DX125"/>
      <c r="DY125"/>
      <c r="DZ125"/>
      <c r="EA125"/>
      <c r="EB125"/>
      <c r="EC125"/>
      <c r="ED125"/>
      <c r="EE125"/>
      <c r="EF125"/>
      <c r="EG125"/>
    </row>
    <row r="126" spans="1:137" s="1" customFormat="1" ht="14.4" x14ac:dyDescent="0.3">
      <c r="A126"/>
      <c r="B126"/>
      <c r="C126"/>
      <c r="D126" s="40"/>
      <c r="E126" s="28">
        <v>41044.443749999999</v>
      </c>
      <c r="F126" s="10">
        <f t="shared" si="31"/>
        <v>1161.8368055555547</v>
      </c>
      <c r="G126" s="10">
        <v>21696</v>
      </c>
      <c r="H126" s="21">
        <v>2.4</v>
      </c>
      <c r="I126" s="10">
        <v>14</v>
      </c>
      <c r="J126" s="10"/>
      <c r="K126" s="10"/>
      <c r="L126" s="79">
        <v>1037</v>
      </c>
      <c r="M126" s="17"/>
      <c r="N126" s="42">
        <v>4.45</v>
      </c>
      <c r="O126" s="18"/>
      <c r="P126" s="18"/>
      <c r="Q126" s="18"/>
      <c r="R126" s="18"/>
      <c r="S126" s="16"/>
      <c r="T126" s="16"/>
      <c r="U126" s="16"/>
      <c r="V126" s="43">
        <f t="shared" si="32"/>
        <v>7.6892668637776093E-6</v>
      </c>
      <c r="W126" s="43">
        <f t="shared" si="33"/>
        <v>1.065268724527691E-3</v>
      </c>
      <c r="X126" s="43">
        <f t="shared" si="34"/>
        <v>4.4995044285766942E-6</v>
      </c>
      <c r="Y126" s="22">
        <f>X126+W126+SUM($V$80:V126)</f>
        <v>2.2612201294986084E-3</v>
      </c>
      <c r="Z126" s="22">
        <f t="shared" si="35"/>
        <v>6.9510972448549604E-2</v>
      </c>
      <c r="AA126" s="44">
        <f t="shared" si="36"/>
        <v>9.6300292697303256</v>
      </c>
      <c r="AB126" s="44">
        <f t="shared" si="37"/>
        <v>1.2064304189093134</v>
      </c>
      <c r="AC126" s="44">
        <f t="shared" si="38"/>
        <v>1.2166123488394787</v>
      </c>
      <c r="AD126" s="44">
        <f t="shared" si="39"/>
        <v>1.2064304189093134</v>
      </c>
      <c r="AE126" s="44">
        <f t="shared" si="40"/>
        <v>1.018192219234226E-2</v>
      </c>
      <c r="AF126" s="44">
        <f t="shared" si="41"/>
        <v>7.7378228894819479E-9</v>
      </c>
      <c r="AG126" s="45">
        <f>AC126+AA126+SUM($Z$80:Z126)</f>
        <v>27.944357650834387</v>
      </c>
      <c r="AH126" s="45">
        <f>AC126+AA126+SUM($Z$125:Z126)+$AH$115</f>
        <v>203.24696285898344</v>
      </c>
      <c r="DM126"/>
      <c r="DN126"/>
      <c r="DO126"/>
      <c r="DP126"/>
      <c r="DQ126"/>
      <c r="DR126"/>
      <c r="DS126"/>
      <c r="DT126"/>
      <c r="DU126"/>
      <c r="DV126"/>
      <c r="DW126"/>
      <c r="DX126"/>
      <c r="DY126"/>
      <c r="DZ126"/>
      <c r="EA126"/>
      <c r="EB126"/>
      <c r="EC126"/>
      <c r="ED126"/>
      <c r="EE126"/>
      <c r="EF126"/>
      <c r="EG126"/>
    </row>
    <row r="127" spans="1:137" s="1" customFormat="1" ht="14.4" x14ac:dyDescent="0.3">
      <c r="A127"/>
      <c r="B127"/>
      <c r="C127"/>
      <c r="D127" s="40"/>
      <c r="E127" s="28">
        <v>41052.442361111112</v>
      </c>
      <c r="F127" s="10">
        <f t="shared" si="31"/>
        <v>1169.8354166666686</v>
      </c>
      <c r="G127" s="10">
        <v>26591</v>
      </c>
      <c r="H127" s="40">
        <v>0.94</v>
      </c>
      <c r="I127" s="10">
        <v>14</v>
      </c>
      <c r="J127" s="10"/>
      <c r="K127" s="10"/>
      <c r="L127" s="79">
        <v>1037</v>
      </c>
      <c r="M127" s="17"/>
      <c r="N127" s="42">
        <v>4.45</v>
      </c>
      <c r="O127" s="18"/>
      <c r="P127" s="18"/>
      <c r="Q127" s="18"/>
      <c r="R127" s="18"/>
      <c r="S127" s="16"/>
      <c r="T127" s="16"/>
      <c r="U127" s="16"/>
      <c r="V127" s="43">
        <f t="shared" si="32"/>
        <v>3.0116295216462302E-6</v>
      </c>
      <c r="W127" s="43">
        <f t="shared" si="33"/>
        <v>4.1723025044001225E-4</v>
      </c>
      <c r="X127" s="43">
        <f t="shared" si="34"/>
        <v>1.7623059011925382E-6</v>
      </c>
      <c r="Y127" s="22">
        <f>X127+W127+SUM($V$80:V127)</f>
        <v>1.6134560864051917E-3</v>
      </c>
      <c r="Z127" s="22">
        <f t="shared" si="35"/>
        <v>8.5193872989462682E-2</v>
      </c>
      <c r="AA127" s="44">
        <f t="shared" si="36"/>
        <v>11.802733605798263</v>
      </c>
      <c r="AB127" s="44">
        <f t="shared" si="37"/>
        <v>1.4786223851962368</v>
      </c>
      <c r="AC127" s="44">
        <f t="shared" si="38"/>
        <v>1.4911015379789168</v>
      </c>
      <c r="AD127" s="44">
        <f t="shared" si="39"/>
        <v>1.4786223851962368</v>
      </c>
      <c r="AE127" s="44">
        <f t="shared" si="40"/>
        <v>1.247914329906771E-2</v>
      </c>
      <c r="AF127" s="44">
        <f t="shared" si="41"/>
        <v>9.4836121153306838E-9</v>
      </c>
      <c r="AG127" s="45">
        <f>AC127+AA127+SUM($Z$80:Z127)</f>
        <v>30.476745049031226</v>
      </c>
      <c r="AH127" s="45">
        <f>AC127+AA127+SUM($Z$125:Z127)+$AH$115</f>
        <v>205.77935025718028</v>
      </c>
      <c r="DM127"/>
      <c r="DN127"/>
      <c r="DO127"/>
      <c r="DP127"/>
      <c r="DQ127"/>
      <c r="DR127"/>
      <c r="DS127"/>
      <c r="DT127"/>
      <c r="DU127"/>
      <c r="DV127"/>
      <c r="DW127"/>
      <c r="DX127"/>
      <c r="DY127"/>
      <c r="DZ127"/>
      <c r="EA127"/>
      <c r="EB127"/>
      <c r="EC127"/>
      <c r="ED127"/>
      <c r="EE127"/>
      <c r="EF127"/>
      <c r="EG127"/>
    </row>
    <row r="128" spans="1:137" s="1" customFormat="1" ht="14.4" x14ac:dyDescent="0.3">
      <c r="A128"/>
      <c r="B128"/>
      <c r="C128"/>
      <c r="D128" s="40"/>
      <c r="E128" s="28">
        <v>41109.549305555556</v>
      </c>
      <c r="F128" s="10">
        <f t="shared" si="31"/>
        <v>1226.9423611111124</v>
      </c>
      <c r="G128" s="10">
        <v>46027</v>
      </c>
      <c r="H128" s="10">
        <v>2.65</v>
      </c>
      <c r="I128" s="10">
        <v>13</v>
      </c>
      <c r="J128" s="10"/>
      <c r="K128" s="10"/>
      <c r="L128" s="79">
        <v>1037</v>
      </c>
      <c r="M128" s="17"/>
      <c r="N128" s="42">
        <v>4.45</v>
      </c>
      <c r="O128" s="18"/>
      <c r="P128" s="18"/>
      <c r="Q128" s="18"/>
      <c r="R128" s="18"/>
      <c r="S128" s="16"/>
      <c r="T128" s="16"/>
      <c r="U128" s="16"/>
      <c r="V128" s="43">
        <f t="shared" si="32"/>
        <v>8.4902321620877772E-6</v>
      </c>
      <c r="W128" s="43">
        <f t="shared" si="33"/>
        <v>1.176234216665992E-3</v>
      </c>
      <c r="X128" s="43">
        <f t="shared" si="34"/>
        <v>4.9682028065534322E-6</v>
      </c>
      <c r="Y128" s="22">
        <f>X128+W128+SUM($V$80:V128)</f>
        <v>2.3841561816986198E-3</v>
      </c>
      <c r="Z128" s="22">
        <f t="shared" si="35"/>
        <v>0.14746411914128837</v>
      </c>
      <c r="AA128" s="44">
        <f t="shared" si="36"/>
        <v>20.429634826598345</v>
      </c>
      <c r="AB128" s="44">
        <f t="shared" si="37"/>
        <v>2.5593829688024967</v>
      </c>
      <c r="AC128" s="44">
        <f t="shared" si="38"/>
        <v>2.580983433814283</v>
      </c>
      <c r="AD128" s="44">
        <f t="shared" si="39"/>
        <v>2.5593829688024967</v>
      </c>
      <c r="AE128" s="44">
        <f t="shared" si="40"/>
        <v>2.1600448596374316E-2</v>
      </c>
      <c r="AF128" s="44">
        <f t="shared" si="41"/>
        <v>1.6415411787158263E-8</v>
      </c>
      <c r="AG128" s="45">
        <f>AC128+AA128+SUM($Z$80:Z128)</f>
        <v>40.340992284807967</v>
      </c>
      <c r="AH128" s="45">
        <f>AC128+AA128+SUM($Z$125:Z128)+$AH$115</f>
        <v>215.64359749295701</v>
      </c>
      <c r="DM128"/>
      <c r="DN128"/>
      <c r="DO128"/>
      <c r="DP128"/>
      <c r="DQ128"/>
      <c r="DR128"/>
      <c r="DS128"/>
      <c r="DT128"/>
      <c r="DU128"/>
      <c r="DV128"/>
      <c r="DW128"/>
      <c r="DX128"/>
      <c r="DY128"/>
      <c r="DZ128"/>
      <c r="EA128"/>
      <c r="EB128"/>
      <c r="EC128"/>
      <c r="ED128"/>
      <c r="EE128"/>
      <c r="EF128"/>
      <c r="EG128"/>
    </row>
    <row r="129" spans="1:137" s="1" customFormat="1" ht="14.4" x14ac:dyDescent="0.3">
      <c r="A129"/>
      <c r="B129"/>
      <c r="C129"/>
      <c r="D129" s="40"/>
      <c r="E129" s="28">
        <v>41134.454861111109</v>
      </c>
      <c r="F129" s="10">
        <f t="shared" si="31"/>
        <v>1251.8479166666657</v>
      </c>
      <c r="G129" s="10">
        <v>53921</v>
      </c>
      <c r="H129" s="10">
        <v>1.78</v>
      </c>
      <c r="I129" s="10">
        <v>13</v>
      </c>
      <c r="J129" s="10"/>
      <c r="K129" s="10"/>
      <c r="L129" s="79">
        <v>1037</v>
      </c>
      <c r="M129" s="17"/>
      <c r="N129" s="42">
        <v>4.45</v>
      </c>
      <c r="O129" s="18"/>
      <c r="P129" s="18"/>
      <c r="Q129" s="18"/>
      <c r="R129" s="18"/>
      <c r="S129" s="16"/>
      <c r="T129" s="16"/>
      <c r="U129" s="16"/>
      <c r="V129" s="43">
        <f t="shared" si="32"/>
        <v>5.7028729239683943E-6</v>
      </c>
      <c r="W129" s="43">
        <f t="shared" si="33"/>
        <v>7.9007430402470405E-4</v>
      </c>
      <c r="X129" s="43">
        <f t="shared" si="34"/>
        <v>3.3371324511943808E-6</v>
      </c>
      <c r="Y129" s="22">
        <f>X129+W129+SUM($V$80:V129)</f>
        <v>2.0020680716259414E-3</v>
      </c>
      <c r="Z129" s="22">
        <f t="shared" si="35"/>
        <v>0.1727553994007302</v>
      </c>
      <c r="AA129" s="44">
        <f t="shared" si="36"/>
        <v>23.933481206357342</v>
      </c>
      <c r="AB129" s="44">
        <f t="shared" si="37"/>
        <v>2.9983376944141362</v>
      </c>
      <c r="AC129" s="44">
        <f t="shared" si="38"/>
        <v>3.0236428125817452</v>
      </c>
      <c r="AD129" s="44">
        <f t="shared" si="39"/>
        <v>2.9983376944141362</v>
      </c>
      <c r="AE129" s="44">
        <f t="shared" si="40"/>
        <v>2.5305098936821858E-2</v>
      </c>
      <c r="AF129" s="44">
        <f t="shared" si="41"/>
        <v>1.9230786689885518E-8</v>
      </c>
      <c r="AG129" s="45">
        <f>AC129+AA129+SUM($Z$80:Z129)</f>
        <v>44.460253442735151</v>
      </c>
      <c r="AH129" s="45">
        <f>AC129+AA129+SUM($Z$125:Z129)+$AH$115</f>
        <v>219.7628586508842</v>
      </c>
      <c r="DM129"/>
      <c r="DN129"/>
      <c r="DO129"/>
      <c r="DP129"/>
      <c r="DQ129"/>
      <c r="DR129"/>
      <c r="DS129"/>
      <c r="DT129"/>
      <c r="DU129"/>
      <c r="DV129"/>
      <c r="DW129"/>
      <c r="DX129"/>
      <c r="DY129"/>
      <c r="DZ129"/>
      <c r="EA129"/>
      <c r="EB129"/>
      <c r="EC129"/>
      <c r="ED129"/>
      <c r="EE129"/>
      <c r="EF129"/>
      <c r="EG129"/>
    </row>
    <row r="130" spans="1:137" s="1" customFormat="1" ht="14.4" x14ac:dyDescent="0.3">
      <c r="A130"/>
      <c r="B130"/>
      <c r="C130"/>
      <c r="D130" s="40"/>
      <c r="E130" s="28">
        <v>42304.415277777778</v>
      </c>
      <c r="F130" s="10">
        <f t="shared" si="31"/>
        <v>2421.8083333333343</v>
      </c>
      <c r="G130" s="10">
        <v>142336</v>
      </c>
      <c r="H130" s="10">
        <v>3.79</v>
      </c>
      <c r="I130" s="10">
        <v>9</v>
      </c>
      <c r="J130" s="10"/>
      <c r="K130" s="10"/>
      <c r="L130" s="10">
        <v>1053</v>
      </c>
      <c r="M130" s="17"/>
      <c r="N130" s="42">
        <v>4.45</v>
      </c>
      <c r="O130" s="18"/>
      <c r="P130" s="18"/>
      <c r="Q130" s="18"/>
      <c r="R130" s="18"/>
      <c r="S130" s="16"/>
      <c r="T130" s="16"/>
      <c r="U130" s="16"/>
      <c r="V130" s="43">
        <f t="shared" si="32"/>
        <v>1.2329984108262676E-5</v>
      </c>
      <c r="W130" s="43">
        <f t="shared" si="33"/>
        <v>1.7081922993634788E-3</v>
      </c>
      <c r="X130" s="43">
        <f t="shared" si="34"/>
        <v>7.2150985369952861E-6</v>
      </c>
      <c r="Y130" s="22">
        <f>X130+W130+SUM($V$80:V130)</f>
        <v>2.9363940171587798E-3</v>
      </c>
      <c r="Z130" s="22">
        <f t="shared" si="35"/>
        <v>0.46306084908540274</v>
      </c>
      <c r="AA130" s="44">
        <f t="shared" si="36"/>
        <v>64.152311114036976</v>
      </c>
      <c r="AB130" s="44">
        <f t="shared" si="37"/>
        <v>8.0368706473802405</v>
      </c>
      <c r="AC130" s="44">
        <f t="shared" si="38"/>
        <v>8.1046995519791523</v>
      </c>
      <c r="AD130" s="44">
        <f t="shared" si="39"/>
        <v>8.0368706473802387</v>
      </c>
      <c r="AE130" s="44">
        <f t="shared" si="40"/>
        <v>6.7828853051902463E-2</v>
      </c>
      <c r="AF130" s="44">
        <f t="shared" si="41"/>
        <v>5.154701065257129E-8</v>
      </c>
      <c r="AG130" s="45">
        <f>AC130+AA130+SUM($Z$80:Z130)</f>
        <v>90.223200938897605</v>
      </c>
      <c r="AH130" s="45">
        <f>AC130+AA130+SUM($Z$125:Z130)+$AH$115</f>
        <v>265.52580614704664</v>
      </c>
      <c r="DM130"/>
      <c r="DN130"/>
      <c r="DO130"/>
      <c r="DP130"/>
      <c r="DQ130"/>
      <c r="DR130"/>
      <c r="DS130"/>
      <c r="DT130"/>
      <c r="DU130"/>
      <c r="DV130"/>
      <c r="DW130"/>
      <c r="DX130"/>
      <c r="DY130"/>
      <c r="DZ130"/>
      <c r="EA130"/>
      <c r="EB130"/>
      <c r="EC130"/>
      <c r="ED130"/>
      <c r="EE130"/>
      <c r="EF130"/>
      <c r="EG130"/>
    </row>
    <row r="131" spans="1:137" s="1" customFormat="1" ht="14.4" x14ac:dyDescent="0.3">
      <c r="A131"/>
      <c r="B131"/>
      <c r="C131"/>
      <c r="D131" s="40" t="s">
        <v>164</v>
      </c>
      <c r="E131" s="28">
        <v>42305.45</v>
      </c>
      <c r="F131" s="10">
        <f t="shared" si="31"/>
        <v>2422.8430555555533</v>
      </c>
      <c r="G131" s="10"/>
      <c r="H131" s="10"/>
      <c r="I131" s="10">
        <v>9</v>
      </c>
      <c r="J131" s="10">
        <v>0</v>
      </c>
      <c r="K131" s="10"/>
      <c r="L131" s="118">
        <v>1053</v>
      </c>
      <c r="M131" s="17"/>
      <c r="N131" s="42">
        <v>4.45</v>
      </c>
      <c r="O131" s="18"/>
      <c r="P131" s="18"/>
      <c r="Q131" s="18"/>
      <c r="R131" s="18"/>
      <c r="S131" s="16"/>
      <c r="T131" s="16"/>
      <c r="U131" s="16"/>
      <c r="V131" s="43">
        <f t="shared" si="32"/>
        <v>0</v>
      </c>
      <c r="W131" s="43">
        <f t="shared" si="33"/>
        <v>0</v>
      </c>
      <c r="X131" s="43">
        <f t="shared" si="34"/>
        <v>0</v>
      </c>
      <c r="Y131" s="22">
        <f>X131+W131+SUM($V$80:V131)</f>
        <v>1.2209866192583057E-3</v>
      </c>
      <c r="Z131" s="22">
        <f t="shared" si="35"/>
        <v>0</v>
      </c>
      <c r="AA131" s="44">
        <f t="shared" si="36"/>
        <v>0</v>
      </c>
      <c r="AB131" s="44">
        <f t="shared" si="37"/>
        <v>0</v>
      </c>
      <c r="AC131" s="44">
        <f t="shared" si="38"/>
        <v>0</v>
      </c>
      <c r="AD131" s="44">
        <f t="shared" si="39"/>
        <v>0</v>
      </c>
      <c r="AE131" s="44">
        <f t="shared" si="40"/>
        <v>0</v>
      </c>
      <c r="AF131" s="44">
        <f t="shared" si="41"/>
        <v>0</v>
      </c>
      <c r="AG131" s="45">
        <f>AC131+AA131+SUM($Z$80:Z131)</f>
        <v>17.96619027288147</v>
      </c>
      <c r="AH131" s="45">
        <f>AC131+AA131+SUM($Z$131:Z131)+$AH$130</f>
        <v>265.52580614704664</v>
      </c>
      <c r="DM131"/>
      <c r="DN131"/>
      <c r="DO131"/>
      <c r="DP131"/>
      <c r="DQ131"/>
      <c r="DR131"/>
      <c r="DS131"/>
      <c r="DT131"/>
      <c r="DU131"/>
      <c r="DV131"/>
      <c r="DW131"/>
      <c r="DX131"/>
      <c r="DY131"/>
      <c r="DZ131"/>
      <c r="EA131"/>
      <c r="EB131"/>
      <c r="EC131"/>
      <c r="ED131"/>
      <c r="EE131"/>
      <c r="EF131"/>
      <c r="EG131"/>
    </row>
    <row r="132" spans="1:137" s="1" customFormat="1" ht="14.4" x14ac:dyDescent="0.3">
      <c r="A132"/>
      <c r="B132"/>
      <c r="C132"/>
      <c r="D132" s="40"/>
      <c r="E132" s="28">
        <v>42311.495138888888</v>
      </c>
      <c r="F132" s="10">
        <f t="shared" si="31"/>
        <v>2428.8881944444438</v>
      </c>
      <c r="G132" s="10">
        <v>2412</v>
      </c>
      <c r="H132" s="10">
        <v>0.79</v>
      </c>
      <c r="I132" s="10">
        <v>8</v>
      </c>
      <c r="J132" s="10"/>
      <c r="K132" s="10">
        <v>5</v>
      </c>
      <c r="L132" s="10">
        <v>1076</v>
      </c>
      <c r="M132" s="17"/>
      <c r="N132" s="42">
        <v>4.45</v>
      </c>
      <c r="O132" s="18"/>
      <c r="P132" s="18"/>
      <c r="Q132" s="18"/>
      <c r="R132" s="18"/>
      <c r="S132" s="16"/>
      <c r="T132" s="16"/>
      <c r="U132" s="16"/>
      <c r="V132" s="43">
        <f t="shared" si="32"/>
        <v>2.6262393140812923E-6</v>
      </c>
      <c r="W132" s="43">
        <f t="shared" si="33"/>
        <v>3.6383840670102795E-4</v>
      </c>
      <c r="X132" s="43">
        <f t="shared" si="34"/>
        <v>1.5367883094131036E-6</v>
      </c>
      <c r="Y132" s="22">
        <f>X132+W132+SUM($V$80:V132)</f>
        <v>1.588988053582828E-3</v>
      </c>
      <c r="Z132" s="22">
        <f t="shared" si="35"/>
        <v>8.0183407918532606E-3</v>
      </c>
      <c r="AA132" s="44">
        <f t="shared" si="36"/>
        <v>1.1108585278011132</v>
      </c>
      <c r="AB132" s="44">
        <f t="shared" si="37"/>
        <v>0.13916608989513587</v>
      </c>
      <c r="AC132" s="44">
        <f t="shared" si="38"/>
        <v>0.14034061215001106</v>
      </c>
      <c r="AD132" s="44">
        <f t="shared" si="39"/>
        <v>0.1391660898951359</v>
      </c>
      <c r="AE132" s="44">
        <f t="shared" si="40"/>
        <v>1.1745213622894363E-3</v>
      </c>
      <c r="AF132" s="44">
        <f t="shared" si="41"/>
        <v>8.9258571315187529E-10</v>
      </c>
      <c r="AG132" s="45">
        <f>AC132+AA132+SUM($Z$80:Z132)</f>
        <v>19.225407753624445</v>
      </c>
      <c r="AH132" s="45">
        <f>AC132+AA132+SUM($Z$131:Z132)+$AH$130</f>
        <v>266.7850236277896</v>
      </c>
      <c r="DM132"/>
      <c r="DN132"/>
      <c r="DO132"/>
      <c r="DP132"/>
      <c r="DQ132"/>
      <c r="DR132"/>
      <c r="DS132"/>
      <c r="DT132"/>
      <c r="DU132"/>
      <c r="DV132"/>
      <c r="DW132"/>
      <c r="DX132"/>
      <c r="DY132"/>
      <c r="DZ132"/>
      <c r="EA132"/>
      <c r="EB132"/>
      <c r="EC132"/>
      <c r="ED132"/>
      <c r="EE132"/>
      <c r="EF132"/>
      <c r="EG132"/>
    </row>
    <row r="133" spans="1:137" s="1" customFormat="1" ht="14.4" x14ac:dyDescent="0.3">
      <c r="A133"/>
      <c r="B133"/>
      <c r="C133"/>
      <c r="D133" s="40" t="s">
        <v>164</v>
      </c>
      <c r="E133" s="28">
        <v>42486.449305555558</v>
      </c>
      <c r="F133" s="10">
        <f t="shared" si="31"/>
        <v>2603.8423611111139</v>
      </c>
      <c r="G133" s="10">
        <v>43652</v>
      </c>
      <c r="H133" s="10">
        <v>1</v>
      </c>
      <c r="I133" s="10">
        <v>8</v>
      </c>
      <c r="J133" s="10"/>
      <c r="K133" s="10"/>
      <c r="L133" s="10">
        <v>1079</v>
      </c>
      <c r="M133" s="17"/>
      <c r="N133" s="42"/>
      <c r="O133" s="18"/>
      <c r="P133" s="18"/>
      <c r="Q133" s="18"/>
      <c r="R133" s="18"/>
      <c r="S133" s="16"/>
      <c r="T133" s="16"/>
      <c r="U133" s="16"/>
      <c r="V133" s="43">
        <f t="shared" si="32"/>
        <v>3.3336222058887982E-6</v>
      </c>
      <c r="W133" s="43">
        <f t="shared" si="33"/>
        <v>4.6183902031717239E-4</v>
      </c>
      <c r="X133" s="43">
        <f t="shared" si="34"/>
        <v>1.9507253609909408E-6</v>
      </c>
      <c r="Y133" s="22"/>
      <c r="Z133" s="22">
        <f t="shared" si="35"/>
        <v>0.14551927653145783</v>
      </c>
      <c r="AA133" s="44">
        <f t="shared" si="36"/>
        <v>20.160196914885208</v>
      </c>
      <c r="AB133" s="44">
        <f t="shared" si="37"/>
        <v>2.5256283369531554</v>
      </c>
      <c r="AC133" s="44"/>
      <c r="AD133" s="44"/>
      <c r="AE133" s="44"/>
      <c r="AF133" s="44"/>
      <c r="AG133" s="45"/>
      <c r="AH133" s="45"/>
      <c r="DM133"/>
      <c r="DN133"/>
      <c r="DO133"/>
      <c r="DP133"/>
      <c r="DQ133"/>
      <c r="DR133"/>
      <c r="DS133"/>
      <c r="DT133"/>
      <c r="DU133"/>
      <c r="DV133"/>
      <c r="DW133"/>
      <c r="DX133"/>
      <c r="DY133"/>
      <c r="DZ133"/>
      <c r="EA133"/>
      <c r="EB133"/>
      <c r="EC133"/>
      <c r="ED133"/>
      <c r="EE133"/>
      <c r="EF133"/>
      <c r="EG133"/>
    </row>
    <row r="134" spans="1:137" s="1" customFormat="1" ht="14.4" x14ac:dyDescent="0.3">
      <c r="A134"/>
      <c r="B134"/>
      <c r="C134"/>
      <c r="D134" s="40"/>
      <c r="E134" s="28">
        <v>42487.530555555553</v>
      </c>
      <c r="F134" s="10">
        <f t="shared" si="31"/>
        <v>2604.9236111111095</v>
      </c>
      <c r="G134" s="10">
        <v>1284</v>
      </c>
      <c r="H134" s="10">
        <v>0.23</v>
      </c>
      <c r="I134" s="10">
        <v>7</v>
      </c>
      <c r="J134" s="10"/>
      <c r="K134" s="10">
        <v>5</v>
      </c>
      <c r="L134" s="10">
        <v>1068</v>
      </c>
      <c r="M134" s="17"/>
      <c r="N134" s="42"/>
      <c r="O134" s="18"/>
      <c r="P134" s="18"/>
      <c r="Q134" s="18"/>
      <c r="R134" s="18"/>
      <c r="S134" s="16"/>
      <c r="T134" s="16"/>
      <c r="U134" s="16"/>
      <c r="V134" s="43">
        <f t="shared" si="32"/>
        <v>7.589165511163341E-7</v>
      </c>
      <c r="W134" s="43">
        <f t="shared" si="33"/>
        <v>1.0514007131669158E-4</v>
      </c>
      <c r="X134" s="43">
        <f t="shared" si="34"/>
        <v>4.4409284307119052E-7</v>
      </c>
      <c r="Y134" s="22"/>
      <c r="Z134" s="22">
        <f t="shared" si="35"/>
        <v>4.236734137536404E-3</v>
      </c>
      <c r="AA134" s="44">
        <f t="shared" si="36"/>
        <v>0.586955876394052</v>
      </c>
      <c r="AB134" s="44">
        <f t="shared" si="37"/>
        <v>7.3532634637484287E-2</v>
      </c>
      <c r="AC134" s="44"/>
      <c r="AD134" s="44"/>
      <c r="AE134" s="44"/>
      <c r="AF134" s="44"/>
      <c r="AG134" s="45"/>
      <c r="AH134" s="45"/>
      <c r="DM134"/>
      <c r="DN134"/>
      <c r="DO134"/>
      <c r="DP134"/>
      <c r="DQ134"/>
      <c r="DR134"/>
      <c r="DS134"/>
      <c r="DT134"/>
      <c r="DU134"/>
      <c r="DV134"/>
      <c r="DW134"/>
      <c r="DX134"/>
      <c r="DY134"/>
      <c r="DZ134"/>
      <c r="EA134"/>
      <c r="EB134"/>
      <c r="EC134"/>
      <c r="ED134"/>
      <c r="EE134"/>
      <c r="EF134"/>
      <c r="EG134"/>
    </row>
    <row r="135" spans="1:137" s="1" customFormat="1" ht="14.4" x14ac:dyDescent="0.3">
      <c r="A135"/>
      <c r="B135"/>
      <c r="C135"/>
      <c r="D135" s="40"/>
      <c r="E135" s="28">
        <v>42612.625694444447</v>
      </c>
      <c r="F135" s="10">
        <f t="shared" ref="F135:F142" si="42">E135-$E$80</f>
        <v>2730.0187500000029</v>
      </c>
      <c r="G135" s="10">
        <v>27409</v>
      </c>
      <c r="H135" s="10">
        <v>1.82</v>
      </c>
      <c r="I135" s="10">
        <v>37</v>
      </c>
      <c r="J135" s="10"/>
      <c r="K135" s="10">
        <v>5</v>
      </c>
      <c r="L135" s="10">
        <v>1090</v>
      </c>
      <c r="M135" s="17"/>
      <c r="N135" s="42"/>
      <c r="O135" s="18"/>
      <c r="P135" s="18"/>
      <c r="Q135" s="18"/>
      <c r="R135" s="18"/>
      <c r="S135" s="16"/>
      <c r="T135" s="16"/>
      <c r="U135" s="16"/>
      <c r="V135" s="43">
        <f t="shared" si="32"/>
        <v>6.1290451640798863E-6</v>
      </c>
      <c r="W135" s="43">
        <f t="shared" si="33"/>
        <v>8.4911607831807828E-4</v>
      </c>
      <c r="X135" s="43">
        <f t="shared" si="34"/>
        <v>3.5865143384002112E-6</v>
      </c>
      <c r="Y135" s="22"/>
      <c r="Z135" s="22">
        <f t="shared" si="35"/>
        <v>9.2302746649596493E-2</v>
      </c>
      <c r="AA135" s="44">
        <f t="shared" si="36"/>
        <v>12.787594830011104</v>
      </c>
      <c r="AB135" s="44">
        <f t="shared" si="37"/>
        <v>1.6020037899682196</v>
      </c>
      <c r="AC135" s="44"/>
      <c r="AD135" s="44"/>
      <c r="AE135" s="44"/>
      <c r="AF135" s="44"/>
      <c r="AG135" s="45"/>
      <c r="AH135" s="45"/>
      <c r="DM135"/>
      <c r="DN135"/>
      <c r="DO135"/>
      <c r="DP135"/>
      <c r="DQ135"/>
      <c r="DR135"/>
      <c r="DS135"/>
      <c r="DT135"/>
      <c r="DU135"/>
      <c r="DV135"/>
      <c r="DW135"/>
      <c r="DX135"/>
      <c r="DY135"/>
      <c r="DZ135"/>
      <c r="EA135"/>
      <c r="EB135"/>
      <c r="EC135"/>
      <c r="ED135"/>
      <c r="EE135"/>
      <c r="EF135"/>
      <c r="EG135"/>
    </row>
    <row r="136" spans="1:137" s="1" customFormat="1" ht="14.4" x14ac:dyDescent="0.3">
      <c r="A136"/>
      <c r="B136"/>
      <c r="C136"/>
      <c r="D136" s="40" t="s">
        <v>164</v>
      </c>
      <c r="E136" s="28">
        <v>42758.61041666667</v>
      </c>
      <c r="F136" s="10">
        <f t="shared" si="42"/>
        <v>2876.0034722222263</v>
      </c>
      <c r="G136" s="10">
        <v>55333</v>
      </c>
      <c r="H136" s="10">
        <v>1.06</v>
      </c>
      <c r="I136" s="10">
        <v>7</v>
      </c>
      <c r="J136" s="10"/>
      <c r="K136" s="10"/>
      <c r="L136" s="10">
        <v>1066</v>
      </c>
      <c r="M136" s="17"/>
      <c r="N136" s="42"/>
      <c r="O136" s="18"/>
      <c r="P136" s="18"/>
      <c r="Q136" s="18"/>
      <c r="R136" s="18"/>
      <c r="S136" s="16"/>
      <c r="T136" s="16"/>
      <c r="U136" s="16"/>
      <c r="V136" s="43">
        <f t="shared" si="32"/>
        <v>3.4910655679018593E-6</v>
      </c>
      <c r="W136" s="43">
        <f t="shared" si="33"/>
        <v>4.8365117645745323E-4</v>
      </c>
      <c r="X136" s="43">
        <f t="shared" si="34"/>
        <v>2.0428560045461749E-6</v>
      </c>
      <c r="Y136" s="22"/>
      <c r="Z136" s="22">
        <f t="shared" si="35"/>
        <v>0.18223691610255999</v>
      </c>
      <c r="AA136" s="44">
        <f t="shared" si="36"/>
        <v>25.247047685773826</v>
      </c>
      <c r="AB136" s="44">
        <f t="shared" si="37"/>
        <v>3.1628986229056899</v>
      </c>
      <c r="AC136" s="44"/>
      <c r="AD136" s="44"/>
      <c r="AE136" s="44"/>
      <c r="AF136" s="44"/>
      <c r="AG136" s="45"/>
      <c r="AH136" s="45"/>
      <c r="DM136"/>
      <c r="DN136"/>
      <c r="DO136"/>
      <c r="DP136"/>
      <c r="DQ136"/>
      <c r="DR136"/>
      <c r="DS136"/>
      <c r="DT136"/>
      <c r="DU136"/>
      <c r="DV136"/>
      <c r="DW136"/>
      <c r="DX136"/>
      <c r="DY136"/>
      <c r="DZ136"/>
      <c r="EA136"/>
      <c r="EB136"/>
      <c r="EC136"/>
      <c r="ED136"/>
      <c r="EE136"/>
      <c r="EF136"/>
      <c r="EG136"/>
    </row>
    <row r="137" spans="1:137" s="1" customFormat="1" ht="14.4" x14ac:dyDescent="0.3">
      <c r="A137"/>
      <c r="B137"/>
      <c r="C137"/>
      <c r="D137" s="40"/>
      <c r="E137" s="28">
        <v>42761.476388888892</v>
      </c>
      <c r="F137" s="10">
        <f t="shared" si="42"/>
        <v>2878.8694444444482</v>
      </c>
      <c r="G137" s="10">
        <v>1714</v>
      </c>
      <c r="H137" s="10">
        <v>1.22</v>
      </c>
      <c r="I137" s="10">
        <v>5</v>
      </c>
      <c r="J137" s="10"/>
      <c r="K137" s="10">
        <v>5</v>
      </c>
      <c r="L137" s="10">
        <v>1075</v>
      </c>
      <c r="M137" s="17"/>
      <c r="N137" s="42"/>
      <c r="O137" s="18"/>
      <c r="P137" s="18"/>
      <c r="Q137" s="18"/>
      <c r="R137" s="18"/>
      <c r="S137" s="16"/>
      <c r="T137" s="16"/>
      <c r="U137" s="16"/>
      <c r="V137" s="43">
        <f t="shared" si="32"/>
        <v>4.0519420973337884E-6</v>
      </c>
      <c r="W137" s="43">
        <f t="shared" si="33"/>
        <v>5.61354842581994E-4</v>
      </c>
      <c r="X137" s="43">
        <f t="shared" si="34"/>
        <v>2.371062382705856E-6</v>
      </c>
      <c r="Y137" s="22"/>
      <c r="Z137" s="22">
        <f t="shared" si="35"/>
        <v>5.6926465203525527E-3</v>
      </c>
      <c r="AA137" s="44">
        <f t="shared" si="36"/>
        <v>0.78865754113568665</v>
      </c>
      <c r="AB137" s="44">
        <f t="shared" si="37"/>
        <v>9.8801407667472183E-2</v>
      </c>
      <c r="AC137" s="44"/>
      <c r="AD137" s="44"/>
      <c r="AE137" s="44"/>
      <c r="AF137" s="44"/>
      <c r="AG137" s="45"/>
      <c r="AH137" s="45"/>
      <c r="DM137"/>
      <c r="DN137"/>
      <c r="DO137"/>
      <c r="DP137"/>
      <c r="DQ137"/>
      <c r="DR137"/>
      <c r="DS137"/>
      <c r="DT137"/>
      <c r="DU137"/>
      <c r="DV137"/>
      <c r="DW137"/>
      <c r="DX137"/>
      <c r="DY137"/>
      <c r="DZ137"/>
      <c r="EA137"/>
      <c r="EB137"/>
      <c r="EC137"/>
      <c r="ED137"/>
      <c r="EE137"/>
      <c r="EF137"/>
      <c r="EG137"/>
    </row>
    <row r="138" spans="1:137" s="1" customFormat="1" ht="14.4" x14ac:dyDescent="0.3">
      <c r="A138"/>
      <c r="B138"/>
      <c r="C138"/>
      <c r="D138" s="40" t="s">
        <v>164</v>
      </c>
      <c r="E138" s="28">
        <v>42821.409722222219</v>
      </c>
      <c r="F138" s="10">
        <f t="shared" si="42"/>
        <v>2938.8027777777752</v>
      </c>
      <c r="G138" s="10">
        <v>16793</v>
      </c>
      <c r="H138" s="10">
        <v>0.63</v>
      </c>
      <c r="I138" s="10">
        <v>7</v>
      </c>
      <c r="J138" s="10"/>
      <c r="K138" s="10"/>
      <c r="L138" s="10">
        <v>1070</v>
      </c>
      <c r="M138" s="17"/>
      <c r="N138" s="42"/>
      <c r="O138" s="18"/>
      <c r="P138" s="18"/>
      <c r="Q138" s="18"/>
      <c r="R138" s="18"/>
      <c r="S138" s="16"/>
      <c r="T138" s="16"/>
      <c r="U138" s="16"/>
      <c r="V138" s="43">
        <f t="shared" si="32"/>
        <v>2.0826642530024456E-6</v>
      </c>
      <c r="W138" s="43">
        <f t="shared" si="33"/>
        <v>2.8853168081168287E-4</v>
      </c>
      <c r="X138" s="43">
        <f t="shared" si="34"/>
        <v>1.2187061777979543E-6</v>
      </c>
      <c r="Y138" s="22"/>
      <c r="Z138" s="22">
        <f t="shared" si="35"/>
        <v>5.5514572699476301E-2</v>
      </c>
      <c r="AA138" s="44">
        <f t="shared" si="36"/>
        <v>7.6909722474136366</v>
      </c>
      <c r="AB138" s="44">
        <f t="shared" si="37"/>
        <v>0.96350931138207963</v>
      </c>
      <c r="AC138" s="44"/>
      <c r="AD138" s="44"/>
      <c r="AE138" s="44"/>
      <c r="AF138" s="44"/>
      <c r="AG138" s="45"/>
      <c r="AH138" s="45"/>
      <c r="DM138"/>
      <c r="DN138"/>
      <c r="DO138"/>
      <c r="DP138"/>
      <c r="DQ138"/>
      <c r="DR138"/>
      <c r="DS138"/>
      <c r="DT138"/>
      <c r="DU138"/>
      <c r="DV138"/>
      <c r="DW138"/>
      <c r="DX138"/>
      <c r="DY138"/>
      <c r="DZ138"/>
      <c r="EA138"/>
      <c r="EB138"/>
      <c r="EC138"/>
      <c r="ED138"/>
      <c r="EE138"/>
      <c r="EF138"/>
      <c r="EG138"/>
    </row>
    <row r="139" spans="1:137" s="1" customFormat="1" ht="14.4" x14ac:dyDescent="0.3">
      <c r="A139"/>
      <c r="B139"/>
      <c r="C139"/>
      <c r="D139" s="40"/>
      <c r="E139" s="28">
        <v>42821.574999999997</v>
      </c>
      <c r="F139" s="10">
        <f t="shared" si="42"/>
        <v>2938.9680555555533</v>
      </c>
      <c r="G139" s="10">
        <v>684.8</v>
      </c>
      <c r="H139" s="10">
        <v>0.34</v>
      </c>
      <c r="I139" s="10">
        <v>31</v>
      </c>
      <c r="J139" s="10"/>
      <c r="K139" s="10">
        <v>5</v>
      </c>
      <c r="L139" s="10">
        <v>1096</v>
      </c>
      <c r="M139" s="17"/>
      <c r="N139" s="42"/>
      <c r="O139" s="18"/>
      <c r="P139" s="18"/>
      <c r="Q139" s="18"/>
      <c r="R139" s="18"/>
      <c r="S139" s="16"/>
      <c r="T139" s="16"/>
      <c r="U139" s="16"/>
      <c r="V139" s="43">
        <f t="shared" si="32"/>
        <v>1.1512891369809098E-6</v>
      </c>
      <c r="W139" s="43">
        <f t="shared" si="33"/>
        <v>1.5949925165059417E-4</v>
      </c>
      <c r="X139" s="43">
        <f t="shared" si="34"/>
        <v>6.7369629149181094E-7</v>
      </c>
      <c r="Y139" s="22"/>
      <c r="Z139" s="22">
        <f t="shared" si="35"/>
        <v>2.3188317676603731E-3</v>
      </c>
      <c r="AA139" s="44">
        <f t="shared" si="36"/>
        <v>0.32125025744213787</v>
      </c>
      <c r="AB139" s="44">
        <f t="shared" si="37"/>
        <v>4.0245576810328462E-2</v>
      </c>
      <c r="AC139" s="44"/>
      <c r="AD139" s="44"/>
      <c r="AE139" s="44"/>
      <c r="AF139" s="44"/>
      <c r="AG139" s="45"/>
      <c r="AH139" s="45"/>
      <c r="DM139"/>
      <c r="DN139"/>
      <c r="DO139"/>
      <c r="DP139"/>
      <c r="DQ139"/>
      <c r="DR139"/>
      <c r="DS139"/>
      <c r="DT139"/>
      <c r="DU139"/>
      <c r="DV139"/>
      <c r="DW139"/>
      <c r="DX139"/>
      <c r="DY139"/>
      <c r="DZ139"/>
      <c r="EA139"/>
      <c r="EB139"/>
      <c r="EC139"/>
      <c r="ED139"/>
      <c r="EE139"/>
      <c r="EF139"/>
      <c r="EG139"/>
    </row>
    <row r="140" spans="1:137" s="1" customFormat="1" ht="14.4" x14ac:dyDescent="0.3">
      <c r="A140"/>
      <c r="B140"/>
      <c r="C140"/>
      <c r="D140" s="40" t="s">
        <v>164</v>
      </c>
      <c r="E140" s="28">
        <v>42968.477083333331</v>
      </c>
      <c r="F140" s="10">
        <f t="shared" si="42"/>
        <v>3085.8701388888876</v>
      </c>
      <c r="G140" s="10">
        <v>32774</v>
      </c>
      <c r="H140" s="10">
        <v>0.66</v>
      </c>
      <c r="I140" s="10">
        <v>7</v>
      </c>
      <c r="J140" s="10"/>
      <c r="K140" s="10"/>
      <c r="L140" s="10">
        <v>1068</v>
      </c>
      <c r="M140" s="17"/>
      <c r="N140" s="42"/>
      <c r="O140" s="18"/>
      <c r="P140" s="18"/>
      <c r="Q140" s="18"/>
      <c r="R140" s="18"/>
      <c r="S140" s="16"/>
      <c r="T140" s="16"/>
      <c r="U140" s="16"/>
      <c r="V140" s="43">
        <f t="shared" si="32"/>
        <v>2.1777605379860023E-6</v>
      </c>
      <c r="W140" s="43">
        <f t="shared" si="33"/>
        <v>3.0170629160441927E-4</v>
      </c>
      <c r="X140" s="43">
        <f t="shared" si="34"/>
        <v>1.2743533757695034E-6</v>
      </c>
      <c r="Y140" s="22"/>
      <c r="Z140" s="22">
        <f t="shared" si="35"/>
        <v>0.10814230889689883</v>
      </c>
      <c r="AA140" s="44">
        <f t="shared" si="36"/>
        <v>14.982003031883691</v>
      </c>
      <c r="AB140" s="44">
        <f t="shared" si="37"/>
        <v>1.8769147722810815</v>
      </c>
      <c r="AC140" s="44"/>
      <c r="AD140" s="44"/>
      <c r="AE140" s="44"/>
      <c r="AF140" s="44"/>
      <c r="AG140" s="45"/>
      <c r="AH140" s="45"/>
      <c r="DM140"/>
      <c r="DN140"/>
      <c r="DO140"/>
      <c r="DP140"/>
      <c r="DQ140"/>
      <c r="DR140"/>
      <c r="DS140"/>
      <c r="DT140"/>
      <c r="DU140"/>
      <c r="DV140"/>
      <c r="DW140"/>
      <c r="DX140"/>
      <c r="DY140"/>
      <c r="DZ140"/>
      <c r="EA140"/>
      <c r="EB140"/>
      <c r="EC140"/>
      <c r="ED140"/>
      <c r="EE140"/>
      <c r="EF140"/>
      <c r="EG140"/>
    </row>
    <row r="141" spans="1:137" s="1" customFormat="1" ht="14.4" x14ac:dyDescent="0.3">
      <c r="A141"/>
      <c r="B141"/>
      <c r="C141"/>
      <c r="D141" s="40"/>
      <c r="E141" s="28">
        <v>42969.48333333333</v>
      </c>
      <c r="F141" s="10">
        <f t="shared" si="42"/>
        <v>3086.8763888888861</v>
      </c>
      <c r="G141" s="10">
        <v>1227</v>
      </c>
      <c r="H141" s="10">
        <v>1.1499999999999999</v>
      </c>
      <c r="I141" s="10">
        <v>23</v>
      </c>
      <c r="J141" s="10"/>
      <c r="K141" s="10">
        <v>5</v>
      </c>
      <c r="L141" s="10">
        <v>1088</v>
      </c>
      <c r="M141" s="17"/>
      <c r="N141" s="42"/>
      <c r="O141" s="18"/>
      <c r="P141" s="18"/>
      <c r="Q141" s="18"/>
      <c r="R141" s="18"/>
      <c r="S141" s="16"/>
      <c r="T141" s="16"/>
      <c r="U141" s="16"/>
      <c r="V141" s="43">
        <f t="shared" si="32"/>
        <v>3.8656423577461201E-6</v>
      </c>
      <c r="W141" s="43">
        <f t="shared" si="33"/>
        <v>5.3554493254944012E-4</v>
      </c>
      <c r="X141" s="43">
        <f t="shared" si="34"/>
        <v>2.2620459422352775E-6</v>
      </c>
      <c r="Y141" s="22"/>
      <c r="Z141" s="22">
        <f t="shared" si="35"/>
        <v>4.1244723243082518E-3</v>
      </c>
      <c r="AA141" s="44">
        <f t="shared" si="36"/>
        <v>0.57140315846796785</v>
      </c>
      <c r="AB141" s="44">
        <f t="shared" si="37"/>
        <v>7.1584221867678696E-2</v>
      </c>
      <c r="AC141" s="44"/>
      <c r="AD141" s="44"/>
      <c r="AE141" s="44"/>
      <c r="AF141" s="44"/>
      <c r="AG141" s="45"/>
      <c r="AH141" s="45"/>
      <c r="DM141"/>
      <c r="DN141"/>
      <c r="DO141"/>
      <c r="DP141"/>
      <c r="DQ141"/>
      <c r="DR141"/>
      <c r="DS141"/>
      <c r="DT141"/>
      <c r="DU141"/>
      <c r="DV141"/>
      <c r="DW141"/>
      <c r="DX141"/>
      <c r="DY141"/>
      <c r="DZ141"/>
      <c r="EA141"/>
      <c r="EB141"/>
      <c r="EC141"/>
      <c r="ED141"/>
      <c r="EE141"/>
      <c r="EF141"/>
      <c r="EG141"/>
    </row>
    <row r="142" spans="1:137" s="1" customFormat="1" ht="14.4" x14ac:dyDescent="0.3">
      <c r="A142"/>
      <c r="B142"/>
      <c r="C142"/>
      <c r="D142" s="40"/>
      <c r="E142" s="28">
        <v>43046.45208333333</v>
      </c>
      <c r="F142" s="10">
        <f t="shared" si="42"/>
        <v>3163.8451388888861</v>
      </c>
      <c r="G142" s="10">
        <v>17960</v>
      </c>
      <c r="H142" s="10">
        <v>1.26</v>
      </c>
      <c r="I142" s="10">
        <v>22</v>
      </c>
      <c r="J142" s="10"/>
      <c r="K142" s="10"/>
      <c r="L142" s="10">
        <v>1066</v>
      </c>
      <c r="M142" s="17"/>
      <c r="N142" s="42"/>
      <c r="O142" s="18"/>
      <c r="P142" s="18"/>
      <c r="Q142" s="18"/>
      <c r="R142" s="18"/>
      <c r="S142" s="16"/>
      <c r="T142" s="16"/>
      <c r="U142" s="16"/>
      <c r="V142" s="43">
        <f t="shared" si="32"/>
        <v>4.1497571844871153E-6</v>
      </c>
      <c r="W142" s="43">
        <f t="shared" si="33"/>
        <v>5.7490611541168956E-4</v>
      </c>
      <c r="X142" s="43">
        <f t="shared" si="34"/>
        <v>2.4283005337058307E-6</v>
      </c>
      <c r="Y142" s="22"/>
      <c r="Z142" s="22">
        <f t="shared" si="35"/>
        <v>5.9150507169356027E-2</v>
      </c>
      <c r="AA142" s="44">
        <f t="shared" si="36"/>
        <v>8.1946935180904319</v>
      </c>
      <c r="AB142" s="44">
        <f t="shared" si="37"/>
        <v>1.0266144844376082</v>
      </c>
      <c r="AC142" s="44"/>
      <c r="AD142" s="44"/>
      <c r="AE142" s="44"/>
      <c r="AF142" s="44"/>
      <c r="AG142" s="45"/>
      <c r="AH142" s="45"/>
      <c r="DM142"/>
      <c r="DN142"/>
      <c r="DO142"/>
      <c r="DP142"/>
      <c r="DQ142"/>
      <c r="DR142"/>
      <c r="DS142"/>
      <c r="DT142"/>
      <c r="DU142"/>
      <c r="DV142"/>
      <c r="DW142"/>
      <c r="DX142"/>
      <c r="DY142"/>
      <c r="DZ142"/>
      <c r="EA142"/>
      <c r="EB142"/>
      <c r="EC142"/>
      <c r="ED142"/>
      <c r="EE142"/>
      <c r="EF142"/>
      <c r="EG142"/>
    </row>
    <row r="143" spans="1:137" s="1" customFormat="1" ht="14.4" x14ac:dyDescent="0.3">
      <c r="A143"/>
      <c r="B143"/>
      <c r="C143"/>
      <c r="D143" s="40"/>
      <c r="E143" s="28">
        <v>43123.573611111111</v>
      </c>
      <c r="F143" s="10"/>
      <c r="G143" s="10">
        <v>30782.2</v>
      </c>
      <c r="H143" s="10">
        <v>1.47</v>
      </c>
      <c r="I143" s="10">
        <v>117</v>
      </c>
      <c r="J143" s="10"/>
      <c r="K143" s="10"/>
      <c r="L143" s="10">
        <v>1048</v>
      </c>
      <c r="M143" s="17"/>
      <c r="N143" s="42"/>
      <c r="O143" s="18"/>
      <c r="P143" s="18"/>
      <c r="Q143" s="18"/>
      <c r="R143" s="18"/>
      <c r="S143" s="16"/>
      <c r="T143" s="16"/>
      <c r="U143" s="16"/>
      <c r="V143" s="43">
        <f t="shared" si="32"/>
        <v>4.7596339439333152E-6</v>
      </c>
      <c r="W143" s="43">
        <f t="shared" si="33"/>
        <v>6.5939825870233826E-4</v>
      </c>
      <c r="X143" s="43">
        <f t="shared" si="34"/>
        <v>2.7851802244005588E-6</v>
      </c>
      <c r="Y143" s="22"/>
      <c r="Z143" s="22">
        <f t="shared" si="35"/>
        <v>9.966802992445177E-2</v>
      </c>
      <c r="AA143" s="44">
        <f t="shared" si="36"/>
        <v>13.807978965324571</v>
      </c>
      <c r="AB143" s="44">
        <f t="shared" si="37"/>
        <v>1.7298354325660323</v>
      </c>
      <c r="AC143" s="44"/>
      <c r="AD143" s="44"/>
      <c r="AE143" s="44"/>
      <c r="AF143" s="44"/>
      <c r="AG143" s="45"/>
      <c r="AH143" s="45"/>
      <c r="DM143"/>
      <c r="DN143"/>
      <c r="DO143"/>
      <c r="DP143"/>
      <c r="DQ143"/>
      <c r="DR143"/>
      <c r="DS143"/>
      <c r="DT143"/>
      <c r="DU143"/>
      <c r="DV143"/>
      <c r="DW143"/>
      <c r="DX143"/>
      <c r="DY143"/>
      <c r="DZ143"/>
      <c r="EA143"/>
      <c r="EB143"/>
      <c r="EC143"/>
      <c r="ED143"/>
      <c r="EE143"/>
      <c r="EF143"/>
      <c r="EG143"/>
    </row>
    <row r="144" spans="1:137" s="1" customFormat="1" ht="14.4" x14ac:dyDescent="0.3">
      <c r="A144"/>
      <c r="B144"/>
      <c r="C144"/>
      <c r="D144" s="40"/>
      <c r="E144" s="28"/>
      <c r="F144" s="10"/>
      <c r="G144" s="10"/>
      <c r="H144" s="10"/>
      <c r="I144" s="10"/>
      <c r="J144" s="10"/>
      <c r="K144" s="10"/>
      <c r="L144" s="10"/>
      <c r="M144" s="17"/>
      <c r="N144" s="42"/>
      <c r="O144" s="18"/>
      <c r="P144" s="18"/>
      <c r="Q144" s="18"/>
      <c r="R144" s="18"/>
      <c r="S144" s="16"/>
      <c r="T144" s="16"/>
      <c r="U144" s="16"/>
      <c r="V144" s="43"/>
      <c r="W144" s="43"/>
      <c r="X144" s="43"/>
      <c r="Y144" s="22"/>
      <c r="Z144" s="22"/>
      <c r="AA144" s="44"/>
      <c r="AB144" s="44"/>
      <c r="AC144" s="44"/>
      <c r="AD144" s="44"/>
      <c r="AE144" s="44"/>
      <c r="AF144" s="44"/>
      <c r="AG144" s="45"/>
      <c r="AH144" s="45"/>
      <c r="DM144"/>
      <c r="DN144"/>
      <c r="DO144"/>
      <c r="DP144"/>
      <c r="DQ144"/>
      <c r="DR144"/>
      <c r="DS144"/>
      <c r="DT144"/>
      <c r="DU144"/>
      <c r="DV144"/>
      <c r="DW144"/>
      <c r="DX144"/>
      <c r="DY144"/>
      <c r="DZ144"/>
      <c r="EA144"/>
      <c r="EB144"/>
      <c r="EC144"/>
      <c r="ED144"/>
      <c r="EE144"/>
      <c r="EF144"/>
      <c r="EG144"/>
    </row>
    <row r="145" spans="1:137" s="1" customFormat="1" ht="14.4" x14ac:dyDescent="0.3">
      <c r="A145"/>
      <c r="B145"/>
      <c r="C145"/>
      <c r="D145" s="40"/>
      <c r="E145" s="28"/>
      <c r="F145" s="10"/>
      <c r="G145" s="10"/>
      <c r="H145" s="10"/>
      <c r="I145" s="10"/>
      <c r="J145" s="10"/>
      <c r="K145" s="10"/>
      <c r="L145" s="10"/>
      <c r="M145" s="17"/>
      <c r="N145" s="42"/>
      <c r="O145" s="18"/>
      <c r="P145" s="18"/>
      <c r="Q145" s="18"/>
      <c r="R145" s="18"/>
      <c r="S145" s="16"/>
      <c r="T145" s="16"/>
      <c r="U145" s="16"/>
      <c r="V145" s="43"/>
      <c r="W145" s="43"/>
      <c r="X145" s="43"/>
      <c r="Y145" s="22"/>
      <c r="Z145" s="22"/>
      <c r="AA145" s="44"/>
      <c r="AB145" s="44"/>
      <c r="AC145" s="44"/>
      <c r="AD145" s="44"/>
      <c r="AE145" s="44"/>
      <c r="AF145" s="44"/>
      <c r="AG145" s="45"/>
      <c r="AH145" s="45"/>
      <c r="DM145"/>
      <c r="DN145"/>
      <c r="DO145"/>
      <c r="DP145"/>
      <c r="DQ145"/>
      <c r="DR145"/>
      <c r="DS145"/>
      <c r="DT145"/>
      <c r="DU145"/>
      <c r="DV145"/>
      <c r="DW145"/>
      <c r="DX145"/>
      <c r="DY145"/>
      <c r="DZ145"/>
      <c r="EA145"/>
      <c r="EB145"/>
      <c r="EC145"/>
      <c r="ED145"/>
      <c r="EE145"/>
      <c r="EF145"/>
      <c r="EG145"/>
    </row>
    <row r="147" spans="1:137" s="1" customFormat="1" ht="14.4" thickBot="1" x14ac:dyDescent="0.3">
      <c r="A147"/>
      <c r="B147"/>
      <c r="C147"/>
      <c r="D147" s="16"/>
      <c r="E147" s="16"/>
      <c r="F147" s="17"/>
      <c r="G147" s="10"/>
      <c r="H147" s="10"/>
      <c r="I147" s="10"/>
      <c r="J147" s="10"/>
      <c r="K147" s="17"/>
      <c r="L147" s="17"/>
      <c r="M147" s="17"/>
      <c r="N147" s="17"/>
      <c r="O147" s="18"/>
      <c r="P147" s="18"/>
      <c r="Q147" s="18"/>
      <c r="R147" s="18"/>
      <c r="S147" s="16"/>
      <c r="T147" s="16"/>
      <c r="U147" s="16"/>
      <c r="V147" s="17"/>
      <c r="W147" s="17"/>
      <c r="X147" s="17"/>
      <c r="Y147" s="17"/>
      <c r="Z147" s="17"/>
      <c r="AA147" s="17"/>
      <c r="AB147" s="17"/>
      <c r="AC147" s="17"/>
      <c r="AD147" s="17"/>
      <c r="AE147" s="17"/>
      <c r="AF147" s="17"/>
      <c r="AG147" s="17"/>
      <c r="AH147" s="17"/>
      <c r="DM147"/>
      <c r="DN147"/>
      <c r="DO147"/>
      <c r="DP147"/>
      <c r="DQ147"/>
      <c r="DR147"/>
      <c r="DS147"/>
      <c r="DT147"/>
      <c r="DU147"/>
      <c r="DV147"/>
      <c r="DW147"/>
      <c r="DX147"/>
      <c r="DY147"/>
      <c r="DZ147"/>
      <c r="EA147"/>
      <c r="EB147"/>
      <c r="EC147"/>
      <c r="ED147"/>
      <c r="EE147"/>
      <c r="EF147"/>
      <c r="EG147"/>
    </row>
    <row r="148" spans="1:137" s="1" customFormat="1" ht="14.4" thickBot="1" x14ac:dyDescent="0.3">
      <c r="A148"/>
      <c r="B148"/>
      <c r="C148"/>
      <c r="D148" s="18" t="s">
        <v>167</v>
      </c>
      <c r="E148" s="18" t="s">
        <v>16</v>
      </c>
      <c r="F148" s="10" t="s">
        <v>17</v>
      </c>
      <c r="G148" s="10" t="s">
        <v>20</v>
      </c>
      <c r="H148" s="10" t="s">
        <v>21</v>
      </c>
      <c r="I148" s="10" t="s">
        <v>22</v>
      </c>
      <c r="J148" s="10"/>
      <c r="K148" s="10"/>
      <c r="L148" s="10"/>
      <c r="M148" s="87"/>
      <c r="N148" s="17"/>
      <c r="O148" s="37">
        <v>88.07</v>
      </c>
      <c r="P148" s="38">
        <v>20.5</v>
      </c>
      <c r="Q148" s="39">
        <f>P148-S148</f>
        <v>11.223750000000001</v>
      </c>
      <c r="R148" s="18">
        <v>45.25</v>
      </c>
      <c r="S148" s="85">
        <f>R148*P148/100</f>
        <v>9.2762499999999992</v>
      </c>
      <c r="T148" s="40">
        <f>Q148/$A$18+S148</f>
        <v>13.9528125</v>
      </c>
      <c r="U148" s="40">
        <f>$A$16-T148</f>
        <v>103.04718750000001</v>
      </c>
      <c r="V148" s="17"/>
      <c r="W148" s="17"/>
      <c r="X148" s="17"/>
      <c r="Y148" s="17"/>
      <c r="Z148" s="17"/>
      <c r="AA148" s="17"/>
      <c r="AB148" s="17"/>
      <c r="AC148" s="17"/>
      <c r="AD148" s="17"/>
      <c r="AE148" s="17"/>
      <c r="AF148" s="17"/>
      <c r="AG148" s="17"/>
      <c r="AH148" s="17"/>
      <c r="DM148"/>
      <c r="DN148"/>
      <c r="DO148"/>
      <c r="DP148"/>
      <c r="DQ148"/>
      <c r="DR148"/>
      <c r="DS148"/>
      <c r="DT148"/>
      <c r="DU148"/>
      <c r="DV148"/>
      <c r="DW148"/>
      <c r="DX148"/>
      <c r="DY148"/>
      <c r="DZ148"/>
      <c r="EA148"/>
      <c r="EB148"/>
      <c r="EC148"/>
      <c r="ED148"/>
      <c r="EE148"/>
      <c r="EF148"/>
      <c r="EG148"/>
    </row>
    <row r="149" spans="1:137" s="1" customFormat="1" ht="14.4" x14ac:dyDescent="0.3">
      <c r="A149"/>
      <c r="B149"/>
      <c r="C149"/>
      <c r="D149" s="18" t="s">
        <v>168</v>
      </c>
      <c r="E149" s="28">
        <v>39882.609027777777</v>
      </c>
      <c r="F149" s="18"/>
      <c r="G149" s="10"/>
      <c r="H149" s="10"/>
      <c r="I149" s="18"/>
      <c r="J149" s="18"/>
      <c r="K149" s="18"/>
      <c r="L149" s="18"/>
      <c r="M149" s="86"/>
      <c r="N149" s="42">
        <v>4.45</v>
      </c>
      <c r="O149" s="18"/>
      <c r="P149" s="18"/>
      <c r="Q149" s="18"/>
      <c r="R149" s="18"/>
      <c r="S149" s="16"/>
      <c r="T149" s="16"/>
      <c r="U149" s="16"/>
      <c r="V149" s="43">
        <f t="shared" ref="V149:V186" si="43">($A$15*L149/1000/$A$13*H149)/$Q$148</f>
        <v>0</v>
      </c>
      <c r="W149" s="43">
        <f t="shared" ref="W149:W186" si="44">($U$148*L149/1000/$A$13*H149)/$Q$148</f>
        <v>0</v>
      </c>
      <c r="X149" s="43">
        <f t="shared" ref="X149:X186" si="45">($A$46*$S$148*H149*L149/1000000)/$Q$148</f>
        <v>0</v>
      </c>
      <c r="Y149" s="22">
        <f>X149+W149+SUM($V$149:V149)</f>
        <v>0</v>
      </c>
      <c r="Z149" s="22">
        <f t="shared" ref="Z149:Z186" si="46">($A$15*L149/1000/$A$13*G149)/$Q$148</f>
        <v>0</v>
      </c>
      <c r="AA149" s="44">
        <f t="shared" ref="AA149:AA186" si="47">($U$148*L149/1000/$A$13*G149)/$Q$148</f>
        <v>0</v>
      </c>
      <c r="AB149" s="44">
        <f t="shared" ref="AB149:AB186" si="48">($A$14*$S$148/1000*G149/1000000*L149/1000*1000000)/$Q$148</f>
        <v>0</v>
      </c>
      <c r="AC149" s="44">
        <f t="shared" ref="AC149:AC186" si="49">($A$14*((L149/1000)*G149/10^6)*(1+($A$28/(10^-N149))+(($A$28*$A$29)/(10^-N149)^2))*1000000)*$S$148/1000/$Q$148</f>
        <v>0</v>
      </c>
      <c r="AD149" s="44">
        <f>AC149/(1+($A$28/(10^-N149))+(($A$28*$A$29)/(10^-N149)^2))*1</f>
        <v>0</v>
      </c>
      <c r="AE149" s="44">
        <f>AC149/(1+($A$28/(10^-N149))+(($A$28*$A$29)/(10^-N149)^2))*($A$28/(10^-N149))</f>
        <v>0</v>
      </c>
      <c r="AF149" s="44">
        <f>AC149/(1+($A$28/(10^-N149))+(($A$28*$A$29)/(10^-N149)^2))*(($A$28*$A$29)/(10^-N149)^2)</f>
        <v>0</v>
      </c>
      <c r="AG149" s="45">
        <f>AC149+AA149+SUM($Z$149:Z149)</f>
        <v>0</v>
      </c>
      <c r="AH149" s="45">
        <f>AC149+AA149+SUM($Z$149:Z149)</f>
        <v>0</v>
      </c>
      <c r="DM149"/>
      <c r="DN149"/>
      <c r="DO149"/>
      <c r="DP149"/>
      <c r="DQ149"/>
      <c r="DR149"/>
      <c r="DS149"/>
      <c r="DT149"/>
      <c r="DU149"/>
      <c r="DV149"/>
      <c r="DW149"/>
      <c r="DX149"/>
      <c r="DY149"/>
      <c r="DZ149"/>
      <c r="EA149"/>
      <c r="EB149"/>
      <c r="EC149"/>
      <c r="ED149"/>
      <c r="EE149"/>
      <c r="EF149"/>
      <c r="EG149"/>
    </row>
    <row r="150" spans="1:137" s="1" customFormat="1" ht="14.4" x14ac:dyDescent="0.3">
      <c r="A150"/>
      <c r="B150"/>
      <c r="C150"/>
      <c r="D150" s="18" t="s">
        <v>37</v>
      </c>
      <c r="E150" s="28">
        <v>39883.609027777777</v>
      </c>
      <c r="F150" s="10">
        <f>E150-E$149</f>
        <v>1</v>
      </c>
      <c r="G150" s="10">
        <v>8844</v>
      </c>
      <c r="H150" s="10">
        <v>4.82</v>
      </c>
      <c r="I150" s="10">
        <v>768</v>
      </c>
      <c r="J150" s="10"/>
      <c r="K150" s="10"/>
      <c r="L150" s="79">
        <v>1037</v>
      </c>
      <c r="M150" s="86"/>
      <c r="N150" s="42">
        <v>4.45</v>
      </c>
      <c r="O150" s="18"/>
      <c r="P150" s="18"/>
      <c r="Q150" s="18"/>
      <c r="R150" s="18"/>
      <c r="S150" s="16"/>
      <c r="T150" s="16"/>
      <c r="U150" s="16"/>
      <c r="V150" s="43">
        <f t="shared" si="43"/>
        <v>1.4493455351479093E-5</v>
      </c>
      <c r="W150" s="43">
        <f t="shared" si="44"/>
        <v>1.9913464148356591E-3</v>
      </c>
      <c r="X150" s="43">
        <f t="shared" si="45"/>
        <v>9.0365047273915237E-6</v>
      </c>
      <c r="Y150" s="22">
        <f>X150+W150+SUM($V$149:V150)</f>
        <v>2.0148763749145296E-3</v>
      </c>
      <c r="Z150" s="22">
        <f t="shared" si="46"/>
        <v>2.6593385711303132E-2</v>
      </c>
      <c r="AA150" s="44">
        <f t="shared" si="47"/>
        <v>3.6538314715366322</v>
      </c>
      <c r="AB150" s="44">
        <f t="shared" si="48"/>
        <v>0.49178054133637389</v>
      </c>
      <c r="AC150" s="44">
        <f t="shared" si="49"/>
        <v>0.49593102936653516</v>
      </c>
      <c r="AD150" s="44">
        <f t="shared" ref="AD150:AD186" si="50">AC150/(1+($A$28/(10^-N150))+(($A$28*$A$29)/(10^-N150)^2))*1</f>
        <v>0.49178054133637378</v>
      </c>
      <c r="AE150" s="44">
        <f t="shared" ref="AE150:AE186" si="51">AC150/(1+($A$28/(10^-N150))+(($A$28*$A$29)/(10^-N150)^2))*($A$28/(10^-N150))</f>
        <v>4.1504848759713739E-3</v>
      </c>
      <c r="AF150" s="44">
        <f t="shared" ref="AF150:AF186" si="52">AC150/(1+($A$28/(10^-N150))+(($A$28*$A$29)/(10^-N150)^2))*(($A$28*$A$29)/(10^-N150)^2)</f>
        <v>3.1541899720952405E-9</v>
      </c>
      <c r="AG150" s="45">
        <f>AC150+AA150+SUM($Z$149:Z150)</f>
        <v>4.1763558866144708</v>
      </c>
      <c r="AH150" s="45">
        <f>AC150+AA150+SUM($Z$149:Z150)</f>
        <v>4.1763558866144708</v>
      </c>
      <c r="DM150"/>
      <c r="DN150"/>
      <c r="DO150"/>
      <c r="DP150"/>
      <c r="DQ150"/>
      <c r="DR150"/>
      <c r="DS150"/>
      <c r="DT150"/>
      <c r="DU150"/>
      <c r="DV150"/>
      <c r="DW150"/>
      <c r="DX150"/>
      <c r="DY150"/>
      <c r="DZ150"/>
      <c r="EA150"/>
      <c r="EB150"/>
      <c r="EC150"/>
      <c r="ED150"/>
      <c r="EE150"/>
      <c r="EF150"/>
      <c r="EG150"/>
    </row>
    <row r="151" spans="1:137" s="1" customFormat="1" ht="14.4" x14ac:dyDescent="0.3">
      <c r="A151"/>
      <c r="B151"/>
      <c r="C151"/>
      <c r="D151" s="18">
        <v>4</v>
      </c>
      <c r="E151" s="28">
        <v>39890.625</v>
      </c>
      <c r="F151" s="10">
        <f t="shared" ref="F151:F210" si="53">E151-E$149</f>
        <v>8.015972222223354</v>
      </c>
      <c r="G151" s="10">
        <v>33202</v>
      </c>
      <c r="H151" s="10">
        <v>6.32</v>
      </c>
      <c r="I151" s="10">
        <v>998</v>
      </c>
      <c r="J151" s="10"/>
      <c r="K151" s="10"/>
      <c r="L151" s="79">
        <v>1037</v>
      </c>
      <c r="M151" s="86"/>
      <c r="N151" s="42">
        <v>4.45</v>
      </c>
      <c r="O151" s="18"/>
      <c r="P151" s="18"/>
      <c r="Q151" s="18"/>
      <c r="R151" s="18"/>
      <c r="S151" s="16"/>
      <c r="T151" s="16"/>
      <c r="U151" s="16"/>
      <c r="V151" s="43">
        <f t="shared" si="43"/>
        <v>1.9003866767914496E-5</v>
      </c>
      <c r="W151" s="43">
        <f t="shared" si="44"/>
        <v>2.6110600294110718E-3</v>
      </c>
      <c r="X151" s="43">
        <f t="shared" si="45"/>
        <v>1.184869499525196E-5</v>
      </c>
      <c r="Y151" s="22">
        <f>X151+W151+SUM($V$149:V151)</f>
        <v>2.6564060465257174E-3</v>
      </c>
      <c r="Z151" s="22">
        <f t="shared" si="46"/>
        <v>9.983645323232547E-2</v>
      </c>
      <c r="AA151" s="44">
        <f t="shared" si="47"/>
        <v>13.717154287421897</v>
      </c>
      <c r="AB151" s="44">
        <f t="shared" si="48"/>
        <v>1.8462344565185758</v>
      </c>
      <c r="AC151" s="44">
        <f t="shared" si="49"/>
        <v>1.8618161507267865</v>
      </c>
      <c r="AD151" s="44">
        <f t="shared" si="50"/>
        <v>1.8462344565185755</v>
      </c>
      <c r="AE151" s="44">
        <f t="shared" si="51"/>
        <v>1.5581682366802527E-2</v>
      </c>
      <c r="AF151" s="44">
        <f t="shared" si="52"/>
        <v>1.1841408350690431E-8</v>
      </c>
      <c r="AG151" s="45">
        <f>AC151+AA151+SUM($Z$149:Z151)</f>
        <v>15.705400277092313</v>
      </c>
      <c r="AH151" s="45">
        <f>AC151+AA151+SUM($Z$149:Z151)</f>
        <v>15.705400277092313</v>
      </c>
      <c r="DM151"/>
      <c r="DN151"/>
      <c r="DO151"/>
      <c r="DP151"/>
      <c r="DQ151"/>
      <c r="DR151"/>
      <c r="DS151"/>
      <c r="DT151"/>
      <c r="DU151"/>
      <c r="DV151"/>
      <c r="DW151"/>
      <c r="DX151"/>
      <c r="DY151"/>
      <c r="DZ151"/>
      <c r="EA151"/>
      <c r="EB151"/>
      <c r="EC151"/>
      <c r="ED151"/>
      <c r="EE151"/>
      <c r="EF151"/>
      <c r="EG151"/>
    </row>
    <row r="152" spans="1:137" s="1" customFormat="1" ht="16.8" x14ac:dyDescent="0.3">
      <c r="A152"/>
      <c r="B152"/>
      <c r="C152"/>
      <c r="D152" s="18" t="s">
        <v>82</v>
      </c>
      <c r="E152" s="28">
        <v>39897.492361111108</v>
      </c>
      <c r="F152" s="10">
        <f t="shared" si="53"/>
        <v>14.883333333331393</v>
      </c>
      <c r="G152" s="10">
        <v>42180</v>
      </c>
      <c r="H152" s="10">
        <v>5.93</v>
      </c>
      <c r="I152" s="10">
        <v>1215</v>
      </c>
      <c r="J152" s="10"/>
      <c r="K152" s="10"/>
      <c r="L152" s="79">
        <v>1037</v>
      </c>
      <c r="M152" s="86"/>
      <c r="N152" s="42">
        <v>4.45</v>
      </c>
      <c r="O152" s="18"/>
      <c r="P152" s="18"/>
      <c r="Q152" s="18"/>
      <c r="R152" s="18"/>
      <c r="S152" s="16"/>
      <c r="T152" s="16"/>
      <c r="U152" s="16"/>
      <c r="V152" s="43">
        <f t="shared" si="43"/>
        <v>1.7831159799641289E-5</v>
      </c>
      <c r="W152" s="43">
        <f t="shared" si="44"/>
        <v>2.4499344896214644E-3</v>
      </c>
      <c r="X152" s="43">
        <f t="shared" si="45"/>
        <v>1.1117525525608243E-5</v>
      </c>
      <c r="Y152" s="22">
        <f>X152+W152+SUM($V$149:V152)</f>
        <v>2.5123804970661077E-3</v>
      </c>
      <c r="Z152" s="22">
        <f t="shared" si="46"/>
        <v>0.12683276903016349</v>
      </c>
      <c r="AA152" s="44">
        <f t="shared" si="47"/>
        <v>17.426346841860603</v>
      </c>
      <c r="AB152" s="44">
        <f t="shared" si="48"/>
        <v>2.345466218178228</v>
      </c>
      <c r="AC152" s="44">
        <f t="shared" si="49"/>
        <v>2.3652612865988756</v>
      </c>
      <c r="AD152" s="44">
        <f t="shared" si="50"/>
        <v>2.345466218178228</v>
      </c>
      <c r="AE152" s="44">
        <f t="shared" si="51"/>
        <v>1.9795053377258318E-2</v>
      </c>
      <c r="AF152" s="44">
        <f t="shared" si="52"/>
        <v>1.5043389079938631E-8</v>
      </c>
      <c r="AG152" s="45">
        <f>AC152+AA152+SUM($Z$149:Z152)</f>
        <v>20.044870736433271</v>
      </c>
      <c r="AH152" s="45">
        <f>AC152+AA152+SUM($Z$149:Z152)</f>
        <v>20.044870736433271</v>
      </c>
      <c r="DM152"/>
      <c r="DN152"/>
      <c r="DO152"/>
      <c r="DP152"/>
      <c r="DQ152"/>
      <c r="DR152"/>
      <c r="DS152"/>
      <c r="DT152"/>
      <c r="DU152"/>
      <c r="DV152"/>
      <c r="DW152"/>
      <c r="DX152"/>
      <c r="DY152"/>
      <c r="DZ152"/>
      <c r="EA152"/>
      <c r="EB152"/>
      <c r="EC152"/>
      <c r="ED152"/>
      <c r="EE152"/>
      <c r="EF152"/>
      <c r="EG152"/>
    </row>
    <row r="153" spans="1:137" s="1" customFormat="1" ht="14.4" x14ac:dyDescent="0.3">
      <c r="A153"/>
      <c r="B153"/>
      <c r="C153"/>
      <c r="D153" s="29">
        <f>8.315*(273+D151)/101325*1000000</f>
        <v>22731.359486799898</v>
      </c>
      <c r="E153" s="28">
        <v>39912.712500000001</v>
      </c>
      <c r="F153" s="10">
        <f t="shared" si="53"/>
        <v>30.103472222224809</v>
      </c>
      <c r="G153" s="10">
        <v>68804</v>
      </c>
      <c r="H153" s="10">
        <v>5.89</v>
      </c>
      <c r="I153" s="10">
        <v>1569</v>
      </c>
      <c r="J153" s="10"/>
      <c r="K153" s="10"/>
      <c r="L153" s="79">
        <v>1037</v>
      </c>
      <c r="M153" s="86"/>
      <c r="N153" s="42">
        <v>4.45</v>
      </c>
      <c r="O153" s="18"/>
      <c r="P153" s="18"/>
      <c r="Q153" s="18"/>
      <c r="R153" s="18"/>
      <c r="S153" s="16"/>
      <c r="T153" s="16"/>
      <c r="U153" s="16"/>
      <c r="V153" s="43">
        <f t="shared" si="43"/>
        <v>1.7710882161869678E-5</v>
      </c>
      <c r="W153" s="43">
        <f t="shared" si="44"/>
        <v>2.4334087932327865E-3</v>
      </c>
      <c r="X153" s="43">
        <f t="shared" si="45"/>
        <v>1.1042533785131964E-5</v>
      </c>
      <c r="Y153" s="22">
        <f>X153+W153+SUM($V$149:V153)</f>
        <v>2.5134906910988233E-3</v>
      </c>
      <c r="Z153" s="22">
        <f t="shared" si="46"/>
        <v>0.20688956473094761</v>
      </c>
      <c r="AA153" s="44">
        <f t="shared" si="47"/>
        <v>28.425850358164457</v>
      </c>
      <c r="AB153" s="44">
        <f t="shared" si="48"/>
        <v>3.8259236053943764</v>
      </c>
      <c r="AC153" s="44">
        <f t="shared" si="49"/>
        <v>3.8582133134933381</v>
      </c>
      <c r="AD153" s="44">
        <f t="shared" si="50"/>
        <v>3.8259236053943755</v>
      </c>
      <c r="AE153" s="44">
        <f t="shared" si="51"/>
        <v>3.228968356019158E-2</v>
      </c>
      <c r="AF153" s="44">
        <f t="shared" si="52"/>
        <v>2.4538770560836828E-8</v>
      </c>
      <c r="AG153" s="45">
        <f>AC153+AA153+SUM($Z$149:Z153)</f>
        <v>32.744215844362536</v>
      </c>
      <c r="AH153" s="45">
        <f>AC153+AA153+SUM($Z$149:Z153)</f>
        <v>32.744215844362536</v>
      </c>
      <c r="DM153"/>
      <c r="DN153"/>
      <c r="DO153"/>
      <c r="DP153"/>
      <c r="DQ153"/>
      <c r="DR153"/>
      <c r="DS153"/>
      <c r="DT153"/>
      <c r="DU153"/>
      <c r="DV153"/>
      <c r="DW153"/>
      <c r="DX153"/>
      <c r="DY153"/>
      <c r="DZ153"/>
      <c r="EA153"/>
      <c r="EB153"/>
      <c r="EC153"/>
      <c r="ED153"/>
      <c r="EE153"/>
      <c r="EF153"/>
      <c r="EG153"/>
    </row>
    <row r="154" spans="1:137" s="1" customFormat="1" ht="14.4" x14ac:dyDescent="0.3">
      <c r="A154"/>
      <c r="B154"/>
      <c r="C154"/>
      <c r="D154" s="40"/>
      <c r="E154" s="28">
        <v>39920.638194444444</v>
      </c>
      <c r="F154" s="10">
        <f t="shared" si="53"/>
        <v>38.029166666667152</v>
      </c>
      <c r="G154" s="10">
        <v>79862</v>
      </c>
      <c r="H154" s="10">
        <v>6.21</v>
      </c>
      <c r="I154" s="10">
        <v>1772</v>
      </c>
      <c r="J154" s="10"/>
      <c r="K154" s="10"/>
      <c r="L154" s="79">
        <v>1037</v>
      </c>
      <c r="M154" s="86"/>
      <c r="N154" s="42">
        <v>4.45</v>
      </c>
      <c r="O154" s="18"/>
      <c r="P154" s="18"/>
      <c r="Q154" s="18"/>
      <c r="R154" s="18"/>
      <c r="S154" s="16"/>
      <c r="T154" s="16"/>
      <c r="U154" s="16"/>
      <c r="V154" s="43">
        <f t="shared" si="43"/>
        <v>1.8673103264042566E-5</v>
      </c>
      <c r="W154" s="43">
        <f t="shared" si="44"/>
        <v>2.5656143643422082E-3</v>
      </c>
      <c r="X154" s="43">
        <f t="shared" si="45"/>
        <v>1.1642467708942193E-5</v>
      </c>
      <c r="Y154" s="22">
        <f>X154+W154+SUM($V$149:V154)</f>
        <v>2.6649692993960979E-3</v>
      </c>
      <c r="Z154" s="22">
        <f t="shared" si="46"/>
        <v>0.24014031769290942</v>
      </c>
      <c r="AA154" s="44">
        <f t="shared" si="47"/>
        <v>32.994379124814401</v>
      </c>
      <c r="AB154" s="44">
        <f t="shared" si="48"/>
        <v>4.4408161004302897</v>
      </c>
      <c r="AC154" s="44">
        <f t="shared" si="49"/>
        <v>4.478295326466557</v>
      </c>
      <c r="AD154" s="44">
        <f t="shared" si="50"/>
        <v>4.4408161004302897</v>
      </c>
      <c r="AE154" s="44">
        <f t="shared" si="51"/>
        <v>3.7479197553689038E-2</v>
      </c>
      <c r="AF154" s="44">
        <f t="shared" si="52"/>
        <v>2.8482577968280203E-8</v>
      </c>
      <c r="AG154" s="45">
        <f>AC154+AA154+SUM($Z$149:Z154)</f>
        <v>38.172966941678609</v>
      </c>
      <c r="AH154" s="45">
        <f>AC154+AA154+SUM($Z$149:Z154)</f>
        <v>38.172966941678609</v>
      </c>
      <c r="DM154"/>
      <c r="DN154"/>
      <c r="DO154"/>
      <c r="DP154"/>
      <c r="DQ154"/>
      <c r="DR154"/>
      <c r="DS154"/>
      <c r="DT154"/>
      <c r="DU154"/>
      <c r="DV154"/>
      <c r="DW154"/>
      <c r="DX154"/>
      <c r="DY154"/>
      <c r="DZ154"/>
      <c r="EA154"/>
      <c r="EB154"/>
      <c r="EC154"/>
      <c r="ED154"/>
      <c r="EE154"/>
      <c r="EF154"/>
      <c r="EG154"/>
    </row>
    <row r="155" spans="1:137" s="1" customFormat="1" ht="14.4" x14ac:dyDescent="0.3">
      <c r="A155"/>
      <c r="B155"/>
      <c r="C155"/>
      <c r="D155" s="40"/>
      <c r="E155" s="28">
        <v>39939.495833333334</v>
      </c>
      <c r="F155" s="10">
        <f t="shared" si="53"/>
        <v>56.886805555557657</v>
      </c>
      <c r="G155" s="10">
        <v>105857</v>
      </c>
      <c r="H155" s="10">
        <v>10.32</v>
      </c>
      <c r="I155" s="10">
        <v>135</v>
      </c>
      <c r="J155" s="10"/>
      <c r="K155" s="10"/>
      <c r="L155" s="79">
        <v>1037</v>
      </c>
      <c r="M155" s="86"/>
      <c r="N155" s="42">
        <v>4.45</v>
      </c>
      <c r="O155" s="18"/>
      <c r="P155" s="18"/>
      <c r="Q155" s="18"/>
      <c r="R155" s="18"/>
      <c r="S155" s="16"/>
      <c r="T155" s="16"/>
      <c r="U155" s="16"/>
      <c r="V155" s="43">
        <f t="shared" si="43"/>
        <v>3.1031630545075573E-5</v>
      </c>
      <c r="W155" s="43">
        <f t="shared" si="44"/>
        <v>4.2636296682788382E-3</v>
      </c>
      <c r="X155" s="43">
        <f t="shared" si="45"/>
        <v>1.9347869042879776E-5</v>
      </c>
      <c r="Y155" s="22">
        <f>X155+W155+SUM($V$149:V155)</f>
        <v>4.4017216352117408E-3</v>
      </c>
      <c r="Z155" s="22">
        <f t="shared" si="46"/>
        <v>0.31830574753973495</v>
      </c>
      <c r="AA155" s="44">
        <f t="shared" si="47"/>
        <v>43.734016065406294</v>
      </c>
      <c r="AB155" s="44">
        <f t="shared" si="48"/>
        <v>5.8862972370244817</v>
      </c>
      <c r="AC155" s="44">
        <f t="shared" si="49"/>
        <v>5.935975913122264</v>
      </c>
      <c r="AD155" s="44">
        <f t="shared" si="50"/>
        <v>5.8862972370244808</v>
      </c>
      <c r="AE155" s="44">
        <f t="shared" si="51"/>
        <v>4.967863834415441E-2</v>
      </c>
      <c r="AF155" s="44">
        <f t="shared" si="52"/>
        <v>3.7753628208512647E-8</v>
      </c>
      <c r="AG155" s="45">
        <f>AC155+AA155+SUM($Z$149:Z155)</f>
        <v>50.68859021646594</v>
      </c>
      <c r="AH155" s="45">
        <f>AC155+AA155+SUM($Z$149:Z155)</f>
        <v>50.68859021646594</v>
      </c>
      <c r="DM155"/>
      <c r="DN155"/>
      <c r="DO155"/>
      <c r="DP155"/>
      <c r="DQ155"/>
      <c r="DR155"/>
      <c r="DS155"/>
      <c r="DT155"/>
      <c r="DU155"/>
      <c r="DV155"/>
      <c r="DW155"/>
      <c r="DX155"/>
      <c r="DY155"/>
      <c r="DZ155"/>
      <c r="EA155"/>
      <c r="EB155"/>
      <c r="EC155"/>
      <c r="ED155"/>
      <c r="EE155"/>
      <c r="EF155"/>
      <c r="EG155"/>
    </row>
    <row r="156" spans="1:137" s="1" customFormat="1" ht="14.4" x14ac:dyDescent="0.3">
      <c r="A156"/>
      <c r="B156"/>
      <c r="C156"/>
      <c r="D156" s="40"/>
      <c r="E156" s="28">
        <v>39952.431944444441</v>
      </c>
      <c r="F156" s="10">
        <f t="shared" si="53"/>
        <v>69.822916666664241</v>
      </c>
      <c r="G156" s="10">
        <v>114036</v>
      </c>
      <c r="H156" s="10">
        <v>10.07</v>
      </c>
      <c r="I156" s="10">
        <v>511</v>
      </c>
      <c r="J156" s="10"/>
      <c r="K156" s="10"/>
      <c r="L156" s="79">
        <v>1037</v>
      </c>
      <c r="M156" s="86"/>
      <c r="N156" s="42">
        <v>4.45</v>
      </c>
      <c r="O156" s="18"/>
      <c r="P156" s="18"/>
      <c r="Q156" s="18"/>
      <c r="R156" s="18"/>
      <c r="S156" s="16"/>
      <c r="T156" s="16"/>
      <c r="U156" s="16"/>
      <c r="V156" s="43">
        <f t="shared" si="43"/>
        <v>3.0279895309003004E-5</v>
      </c>
      <c r="W156" s="43">
        <f t="shared" si="44"/>
        <v>4.1603440658496034E-3</v>
      </c>
      <c r="X156" s="43">
        <f t="shared" si="45"/>
        <v>1.887917066490304E-5</v>
      </c>
      <c r="Y156" s="22">
        <f>X156+W156+SUM($V$149:V156)</f>
        <v>4.3282472297135315E-3</v>
      </c>
      <c r="Z156" s="22">
        <f t="shared" si="46"/>
        <v>0.34289951752308506</v>
      </c>
      <c r="AA156" s="44">
        <f t="shared" si="47"/>
        <v>47.113107834481156</v>
      </c>
      <c r="AB156" s="44">
        <f t="shared" si="48"/>
        <v>6.34109970735354</v>
      </c>
      <c r="AC156" s="44">
        <f t="shared" si="49"/>
        <v>6.3946167870694497</v>
      </c>
      <c r="AD156" s="44">
        <f t="shared" si="50"/>
        <v>6.3410997073535427</v>
      </c>
      <c r="AE156" s="44">
        <f t="shared" si="51"/>
        <v>5.3517039045259118E-2</v>
      </c>
      <c r="AF156" s="44">
        <f t="shared" si="52"/>
        <v>4.0670647632050311E-8</v>
      </c>
      <c r="AG156" s="45">
        <f>AC156+AA156+SUM($Z$149:Z156)</f>
        <v>54.869222377011077</v>
      </c>
      <c r="AH156" s="45">
        <f>AC156+AA156+SUM($Z$149:Z156)</f>
        <v>54.869222377011077</v>
      </c>
      <c r="DM156"/>
      <c r="DN156"/>
      <c r="DO156"/>
      <c r="DP156"/>
      <c r="DQ156"/>
      <c r="DR156"/>
      <c r="DS156"/>
      <c r="DT156"/>
      <c r="DU156"/>
      <c r="DV156"/>
      <c r="DW156"/>
      <c r="DX156"/>
      <c r="DY156"/>
      <c r="DZ156"/>
      <c r="EA156"/>
      <c r="EB156"/>
      <c r="EC156"/>
      <c r="ED156"/>
      <c r="EE156"/>
      <c r="EF156"/>
      <c r="EG156"/>
    </row>
    <row r="157" spans="1:137" s="1" customFormat="1" ht="14.4" x14ac:dyDescent="0.3">
      <c r="A157"/>
      <c r="B157"/>
      <c r="C157"/>
      <c r="D157" s="40"/>
      <c r="E157" s="28">
        <v>39966.386805555558</v>
      </c>
      <c r="F157" s="10">
        <f t="shared" si="53"/>
        <v>83.777777777781012</v>
      </c>
      <c r="G157" s="10">
        <v>131269</v>
      </c>
      <c r="H157" s="10">
        <v>10.93</v>
      </c>
      <c r="I157" s="10">
        <v>744</v>
      </c>
      <c r="J157" s="10"/>
      <c r="K157" s="10"/>
      <c r="L157" s="79">
        <v>1037</v>
      </c>
      <c r="M157" s="86"/>
      <c r="N157" s="42">
        <v>4.45</v>
      </c>
      <c r="O157" s="18"/>
      <c r="P157" s="18"/>
      <c r="Q157" s="18"/>
      <c r="R157" s="18"/>
      <c r="S157" s="16"/>
      <c r="T157" s="16"/>
      <c r="U157" s="16"/>
      <c r="V157" s="43">
        <f t="shared" si="43"/>
        <v>3.2865864521092631E-5</v>
      </c>
      <c r="W157" s="43">
        <f t="shared" si="44"/>
        <v>4.5156465382061731E-3</v>
      </c>
      <c r="X157" s="43">
        <f t="shared" si="45"/>
        <v>2.0491493085143019E-5</v>
      </c>
      <c r="Y157" s="22">
        <f>X157+W157+SUM($V$149:V157)</f>
        <v>4.7180278890114344E-3</v>
      </c>
      <c r="Z157" s="22">
        <f t="shared" si="46"/>
        <v>0.39471813081603924</v>
      </c>
      <c r="AA157" s="44">
        <f t="shared" si="47"/>
        <v>54.232790981133213</v>
      </c>
      <c r="AB157" s="44">
        <f t="shared" si="48"/>
        <v>7.2993600046002314</v>
      </c>
      <c r="AC157" s="44">
        <f t="shared" si="49"/>
        <v>7.3609645289366474</v>
      </c>
      <c r="AD157" s="44">
        <f t="shared" si="50"/>
        <v>7.2993600046002323</v>
      </c>
      <c r="AE157" s="44">
        <f t="shared" si="51"/>
        <v>6.1604477519661499E-2</v>
      </c>
      <c r="AF157" s="44">
        <f t="shared" si="52"/>
        <v>4.6816752990385593E-8</v>
      </c>
      <c r="AG157" s="45">
        <f>AC157+AA157+SUM($Z$149:Z157)</f>
        <v>63.349971396346369</v>
      </c>
      <c r="AH157" s="45">
        <f>AC157+AA157+SUM($Z$149:Z157)</f>
        <v>63.349971396346369</v>
      </c>
      <c r="DM157"/>
      <c r="DN157"/>
      <c r="DO157"/>
      <c r="DP157"/>
      <c r="DQ157"/>
      <c r="DR157"/>
      <c r="DS157"/>
      <c r="DT157"/>
      <c r="DU157"/>
      <c r="DV157"/>
      <c r="DW157"/>
      <c r="DX157"/>
      <c r="DY157"/>
      <c r="DZ157"/>
      <c r="EA157"/>
      <c r="EB157"/>
      <c r="EC157"/>
      <c r="ED157"/>
      <c r="EE157"/>
      <c r="EF157"/>
      <c r="EG157"/>
    </row>
    <row r="158" spans="1:137" s="1" customFormat="1" ht="14.4" x14ac:dyDescent="0.3">
      <c r="A158"/>
      <c r="B158"/>
      <c r="C158"/>
      <c r="D158" s="40"/>
      <c r="E158" s="28">
        <v>39975.618055555555</v>
      </c>
      <c r="F158" s="10">
        <f t="shared" si="53"/>
        <v>93.009027777778101</v>
      </c>
      <c r="G158" s="10">
        <v>134550</v>
      </c>
      <c r="H158" s="10">
        <v>11.58</v>
      </c>
      <c r="I158" s="10">
        <v>955</v>
      </c>
      <c r="J158" s="10"/>
      <c r="K158" s="10"/>
      <c r="L158" s="79">
        <v>1037</v>
      </c>
      <c r="M158" s="86"/>
      <c r="N158" s="42">
        <v>4.45</v>
      </c>
      <c r="O158" s="18"/>
      <c r="P158" s="18"/>
      <c r="Q158" s="18"/>
      <c r="R158" s="18"/>
      <c r="S158" s="16"/>
      <c r="T158" s="16"/>
      <c r="U158" s="16"/>
      <c r="V158" s="43">
        <f t="shared" si="43"/>
        <v>3.4820376134881307E-5</v>
      </c>
      <c r="W158" s="43">
        <f t="shared" si="44"/>
        <v>4.7841891045221846E-3</v>
      </c>
      <c r="X158" s="43">
        <f t="shared" si="45"/>
        <v>2.1710108867882541E-5</v>
      </c>
      <c r="Y158" s="22">
        <f>X158+W158+SUM($V$149:V158)</f>
        <v>5.0226094472450673E-3</v>
      </c>
      <c r="Z158" s="22">
        <f t="shared" si="46"/>
        <v>0.40458390405425559</v>
      </c>
      <c r="AA158" s="44">
        <f t="shared" si="47"/>
        <v>55.588311227414508</v>
      </c>
      <c r="AB158" s="44">
        <f t="shared" si="48"/>
        <v>7.4818036902769212</v>
      </c>
      <c r="AC158" s="44">
        <f t="shared" si="49"/>
        <v>7.5449479874793441</v>
      </c>
      <c r="AD158" s="44">
        <f t="shared" si="50"/>
        <v>7.4818036902769229</v>
      </c>
      <c r="AE158" s="44">
        <f t="shared" si="51"/>
        <v>6.3144249215507514E-2</v>
      </c>
      <c r="AF158" s="44">
        <f t="shared" si="52"/>
        <v>4.7986913245750199E-8</v>
      </c>
      <c r="AG158" s="45">
        <f>AC158+AA158+SUM($Z$149:Z158)</f>
        <v>65.294059005224625</v>
      </c>
      <c r="AH158" s="45">
        <f>AC158+AA158+SUM($Z$149:Z158)</f>
        <v>65.294059005224625</v>
      </c>
      <c r="DM158"/>
      <c r="DN158"/>
      <c r="DO158"/>
      <c r="DP158"/>
      <c r="DQ158"/>
      <c r="DR158"/>
      <c r="DS158"/>
      <c r="DT158"/>
      <c r="DU158"/>
      <c r="DV158"/>
      <c r="DW158"/>
      <c r="DX158"/>
      <c r="DY158"/>
      <c r="DZ158"/>
      <c r="EA158"/>
      <c r="EB158"/>
      <c r="EC158"/>
      <c r="ED158"/>
      <c r="EE158"/>
      <c r="EF158"/>
      <c r="EG158"/>
    </row>
    <row r="159" spans="1:137" s="1" customFormat="1" ht="14.4" x14ac:dyDescent="0.3">
      <c r="A159"/>
      <c r="B159"/>
      <c r="C159"/>
      <c r="D159" s="40"/>
      <c r="E159" s="28">
        <v>39981.38958333333</v>
      </c>
      <c r="F159" s="10">
        <f t="shared" si="53"/>
        <v>98.780555555553292</v>
      </c>
      <c r="G159" s="10">
        <v>139199</v>
      </c>
      <c r="H159" s="10">
        <v>14.76</v>
      </c>
      <c r="I159" s="10">
        <v>1065</v>
      </c>
      <c r="J159" s="10"/>
      <c r="K159" s="10"/>
      <c r="L159" s="79">
        <v>1037</v>
      </c>
      <c r="M159" s="86"/>
      <c r="N159" s="42">
        <v>4.45</v>
      </c>
      <c r="O159" s="18"/>
      <c r="P159" s="18"/>
      <c r="Q159" s="18"/>
      <c r="R159" s="18"/>
      <c r="S159" s="16"/>
      <c r="T159" s="16"/>
      <c r="U159" s="16"/>
      <c r="V159" s="43">
        <f t="shared" si="43"/>
        <v>4.4382448337724364E-5</v>
      </c>
      <c r="W159" s="43">
        <f t="shared" si="44"/>
        <v>6.0979819674220588E-3</v>
      </c>
      <c r="X159" s="43">
        <f t="shared" si="45"/>
        <v>2.7671952235746661E-5</v>
      </c>
      <c r="Y159" s="22">
        <f>X159+W159+SUM($V$149:V159)</f>
        <v>6.3867466018505299E-3</v>
      </c>
      <c r="Z159" s="22">
        <f t="shared" si="46"/>
        <v>0.41856317250426101</v>
      </c>
      <c r="AA159" s="44">
        <f t="shared" si="47"/>
        <v>57.509010290188563</v>
      </c>
      <c r="AB159" s="44">
        <f t="shared" si="48"/>
        <v>7.74031655059723</v>
      </c>
      <c r="AC159" s="44">
        <f t="shared" si="49"/>
        <v>7.8056426228847045</v>
      </c>
      <c r="AD159" s="44">
        <f t="shared" si="50"/>
        <v>7.7403165505972282</v>
      </c>
      <c r="AE159" s="44">
        <f t="shared" si="51"/>
        <v>6.5326022642507822E-2</v>
      </c>
      <c r="AF159" s="44">
        <f t="shared" si="52"/>
        <v>4.9644967201004675E-8</v>
      </c>
      <c r="AG159" s="45">
        <f>AC159+AA159+SUM($Z$149:Z159)</f>
        <v>67.894015875908295</v>
      </c>
      <c r="AH159" s="45">
        <f>AC159+AA159+SUM($Z$149:Z159)</f>
        <v>67.894015875908295</v>
      </c>
      <c r="DM159"/>
      <c r="DN159"/>
      <c r="DO159"/>
      <c r="DP159"/>
      <c r="DQ159"/>
      <c r="DR159"/>
      <c r="DS159"/>
      <c r="DT159"/>
      <c r="DU159"/>
      <c r="DV159"/>
      <c r="DW159"/>
      <c r="DX159"/>
      <c r="DY159"/>
      <c r="DZ159"/>
      <c r="EA159"/>
      <c r="EB159"/>
      <c r="EC159"/>
      <c r="ED159"/>
      <c r="EE159"/>
      <c r="EF159"/>
      <c r="EG159"/>
    </row>
    <row r="160" spans="1:137" s="1" customFormat="1" ht="14.4" x14ac:dyDescent="0.3">
      <c r="A160"/>
      <c r="B160"/>
      <c r="C160"/>
      <c r="D160" s="40"/>
      <c r="E160" s="28">
        <v>39988.392361111109</v>
      </c>
      <c r="F160" s="10">
        <f t="shared" si="53"/>
        <v>105.78333333333285</v>
      </c>
      <c r="G160" s="10">
        <v>141300</v>
      </c>
      <c r="H160" s="10">
        <v>9.43</v>
      </c>
      <c r="I160" s="10">
        <v>1173</v>
      </c>
      <c r="J160" s="10"/>
      <c r="K160" s="10"/>
      <c r="L160" s="79">
        <v>1037</v>
      </c>
      <c r="M160" s="86"/>
      <c r="N160" s="42">
        <v>4.45</v>
      </c>
      <c r="O160" s="18"/>
      <c r="P160" s="18"/>
      <c r="Q160" s="18"/>
      <c r="R160" s="18"/>
      <c r="S160" s="16"/>
      <c r="T160" s="16"/>
      <c r="U160" s="16"/>
      <c r="V160" s="43">
        <f t="shared" si="43"/>
        <v>2.8355453104657227E-5</v>
      </c>
      <c r="W160" s="43">
        <f t="shared" si="44"/>
        <v>3.8959329236307599E-3</v>
      </c>
      <c r="X160" s="43">
        <f t="shared" si="45"/>
        <v>1.7679302817282586E-5</v>
      </c>
      <c r="Y160" s="22">
        <f>X160+W160+SUM($V$149:V160)</f>
        <v>4.2030603617454242E-3</v>
      </c>
      <c r="Z160" s="22">
        <f t="shared" si="46"/>
        <v>0.42488075542821485</v>
      </c>
      <c r="AA160" s="44">
        <f t="shared" si="47"/>
        <v>58.377022493003857</v>
      </c>
      <c r="AB160" s="44">
        <f t="shared" si="48"/>
        <v>7.8571450125316176</v>
      </c>
      <c r="AC160" s="44">
        <f t="shared" si="49"/>
        <v>7.923457083841182</v>
      </c>
      <c r="AD160" s="44">
        <f t="shared" si="50"/>
        <v>7.8571450125316158</v>
      </c>
      <c r="AE160" s="44">
        <f t="shared" si="51"/>
        <v>6.6312020915282113E-2</v>
      </c>
      <c r="AF160" s="44">
        <f t="shared" si="52"/>
        <v>5.0394283475470088E-8</v>
      </c>
      <c r="AG160" s="45">
        <f>AC160+AA160+SUM($Z$149:Z160)</f>
        <v>69.304723295108275</v>
      </c>
      <c r="AH160" s="45">
        <f>AC160+AA160+SUM($Z$149:Z160)</f>
        <v>69.304723295108275</v>
      </c>
      <c r="DM160"/>
      <c r="DN160"/>
      <c r="DO160"/>
      <c r="DP160"/>
      <c r="DQ160"/>
      <c r="DR160"/>
      <c r="DS160"/>
      <c r="DT160"/>
      <c r="DU160"/>
      <c r="DV160"/>
      <c r="DW160"/>
      <c r="DX160"/>
      <c r="DY160"/>
      <c r="DZ160"/>
      <c r="EA160"/>
      <c r="EB160"/>
      <c r="EC160"/>
      <c r="ED160"/>
      <c r="EE160"/>
      <c r="EF160"/>
      <c r="EG160"/>
    </row>
    <row r="161" spans="1:137" s="1" customFormat="1" ht="14.4" x14ac:dyDescent="0.3">
      <c r="A161"/>
      <c r="B161"/>
      <c r="C161"/>
      <c r="D161" s="40"/>
      <c r="E161" s="28">
        <v>39995.477083333331</v>
      </c>
      <c r="F161" s="10">
        <f t="shared" si="53"/>
        <v>112.86805555555475</v>
      </c>
      <c r="G161" s="10">
        <v>143741</v>
      </c>
      <c r="H161" s="10">
        <v>9.6</v>
      </c>
      <c r="I161" s="10">
        <v>1384</v>
      </c>
      <c r="J161" s="10"/>
      <c r="K161" s="10"/>
      <c r="L161" s="79">
        <v>1037</v>
      </c>
      <c r="M161" s="86"/>
      <c r="N161" s="42">
        <v>4.45</v>
      </c>
      <c r="O161" s="18"/>
      <c r="P161" s="18"/>
      <c r="Q161" s="18"/>
      <c r="R161" s="18"/>
      <c r="S161" s="16"/>
      <c r="T161" s="16"/>
      <c r="U161" s="16"/>
      <c r="V161" s="43">
        <f t="shared" si="43"/>
        <v>2.8866633065186571E-5</v>
      </c>
      <c r="W161" s="43">
        <f t="shared" si="44"/>
        <v>3.9661671332826406E-3</v>
      </c>
      <c r="X161" s="43">
        <f t="shared" si="45"/>
        <v>1.7998017714306767E-5</v>
      </c>
      <c r="Y161" s="22">
        <f>X161+W161+SUM($V$149:V161)</f>
        <v>4.3024799193595153E-3</v>
      </c>
      <c r="Z161" s="22">
        <f t="shared" si="46"/>
        <v>0.4322206982732274</v>
      </c>
      <c r="AA161" s="44">
        <f t="shared" si="47"/>
        <v>59.385503115122916</v>
      </c>
      <c r="AB161" s="44">
        <f t="shared" si="48"/>
        <v>7.9928795558832775</v>
      </c>
      <c r="AC161" s="44">
        <f t="shared" si="49"/>
        <v>8.0603371881699637</v>
      </c>
      <c r="AD161" s="44">
        <f t="shared" si="50"/>
        <v>7.9928795558832801</v>
      </c>
      <c r="AE161" s="44">
        <f t="shared" si="51"/>
        <v>6.7457581021822866E-2</v>
      </c>
      <c r="AF161" s="44">
        <f t="shared" si="52"/>
        <v>5.126485988002512E-8</v>
      </c>
      <c r="AG161" s="45">
        <f>AC161+AA161+SUM($Z$149:Z161)</f>
        <v>70.882304719829349</v>
      </c>
      <c r="AH161" s="45">
        <f>AC161+AA161+SUM($Z$149:Z161)</f>
        <v>70.882304719829349</v>
      </c>
      <c r="DM161"/>
      <c r="DN161"/>
      <c r="DO161"/>
      <c r="DP161"/>
      <c r="DQ161"/>
      <c r="DR161"/>
      <c r="DS161"/>
      <c r="DT161"/>
      <c r="DU161"/>
      <c r="DV161"/>
      <c r="DW161"/>
      <c r="DX161"/>
      <c r="DY161"/>
      <c r="DZ161"/>
      <c r="EA161"/>
      <c r="EB161"/>
      <c r="EC161"/>
      <c r="ED161"/>
      <c r="EE161"/>
      <c r="EF161"/>
      <c r="EG161"/>
    </row>
    <row r="162" spans="1:137" s="1" customFormat="1" ht="14.4" x14ac:dyDescent="0.3">
      <c r="A162"/>
      <c r="B162"/>
      <c r="C162"/>
      <c r="D162" s="40"/>
      <c r="E162" s="28">
        <v>40002.409722222219</v>
      </c>
      <c r="F162" s="10">
        <f t="shared" si="53"/>
        <v>119.80069444444234</v>
      </c>
      <c r="G162" s="10">
        <v>141226</v>
      </c>
      <c r="H162" s="10">
        <v>10.67</v>
      </c>
      <c r="I162" s="10">
        <v>29</v>
      </c>
      <c r="J162" s="10"/>
      <c r="K162" s="10"/>
      <c r="L162" s="79">
        <v>1037</v>
      </c>
      <c r="M162" s="86"/>
      <c r="N162" s="42">
        <v>4.45</v>
      </c>
      <c r="O162" s="18"/>
      <c r="P162" s="18"/>
      <c r="Q162" s="18"/>
      <c r="R162" s="18"/>
      <c r="S162" s="16"/>
      <c r="T162" s="16"/>
      <c r="U162" s="16"/>
      <c r="V162" s="43">
        <f t="shared" si="43"/>
        <v>3.2084059875577159E-5</v>
      </c>
      <c r="W162" s="43">
        <f t="shared" si="44"/>
        <v>4.4082295116797685E-3</v>
      </c>
      <c r="X162" s="43">
        <f t="shared" si="45"/>
        <v>2.000404677204721E-5</v>
      </c>
      <c r="Y162" s="22">
        <f>X162+W162+SUM($V$149:V162)</f>
        <v>4.7786323866899601E-3</v>
      </c>
      <c r="Z162" s="22">
        <f t="shared" si="46"/>
        <v>0.42465824179833744</v>
      </c>
      <c r="AA162" s="44">
        <f t="shared" si="47"/>
        <v>58.346449954684807</v>
      </c>
      <c r="AB162" s="44">
        <f t="shared" si="48"/>
        <v>7.8530301595172691</v>
      </c>
      <c r="AC162" s="44">
        <f t="shared" si="49"/>
        <v>7.9193075026366229</v>
      </c>
      <c r="AD162" s="44">
        <f t="shared" si="50"/>
        <v>7.8530301595172682</v>
      </c>
      <c r="AE162" s="44">
        <f t="shared" si="51"/>
        <v>6.6277292751462366E-2</v>
      </c>
      <c r="AF162" s="44">
        <f t="shared" si="52"/>
        <v>5.0367891564803534E-8</v>
      </c>
      <c r="AG162" s="45">
        <f>AC162+AA162+SUM($Z$149:Z162)</f>
        <v>70.126880115656235</v>
      </c>
      <c r="AH162" s="45">
        <f>AC162+AA162+SUM($Z$149:Z162)</f>
        <v>70.126880115656235</v>
      </c>
      <c r="DM162"/>
      <c r="DN162"/>
      <c r="DO162"/>
      <c r="DP162"/>
      <c r="DQ162"/>
      <c r="DR162"/>
      <c r="DS162"/>
      <c r="DT162"/>
      <c r="DU162"/>
      <c r="DV162"/>
      <c r="DW162"/>
      <c r="DX162"/>
      <c r="DY162"/>
      <c r="DZ162"/>
      <c r="EA162"/>
      <c r="EB162"/>
      <c r="EC162"/>
      <c r="ED162"/>
      <c r="EE162"/>
      <c r="EF162"/>
      <c r="EG162"/>
    </row>
    <row r="163" spans="1:137" s="1" customFormat="1" ht="14.4" x14ac:dyDescent="0.3">
      <c r="A163"/>
      <c r="B163"/>
      <c r="C163"/>
      <c r="D163" s="40"/>
      <c r="E163" s="28">
        <v>40011.402083333334</v>
      </c>
      <c r="F163" s="10">
        <f t="shared" si="53"/>
        <v>128.79305555555766</v>
      </c>
      <c r="G163" s="10">
        <v>145129</v>
      </c>
      <c r="H163" s="10">
        <v>11.2</v>
      </c>
      <c r="I163" s="10">
        <v>28</v>
      </c>
      <c r="J163" s="10"/>
      <c r="K163" s="10"/>
      <c r="L163" s="79">
        <v>1037</v>
      </c>
      <c r="M163" s="86"/>
      <c r="N163" s="42">
        <v>4.45</v>
      </c>
      <c r="O163" s="18"/>
      <c r="P163" s="18"/>
      <c r="Q163" s="18"/>
      <c r="R163" s="18"/>
      <c r="S163" s="16"/>
      <c r="T163" s="16"/>
      <c r="U163" s="16"/>
      <c r="V163" s="43">
        <f t="shared" si="43"/>
        <v>3.3677738576051002E-5</v>
      </c>
      <c r="W163" s="43">
        <f t="shared" si="44"/>
        <v>4.6271949888297467E-3</v>
      </c>
      <c r="X163" s="43">
        <f t="shared" si="45"/>
        <v>2.0997687333357895E-5</v>
      </c>
      <c r="Y163" s="22">
        <f>X163+W163+SUM($V$149:V163)</f>
        <v>5.0322692429773004E-3</v>
      </c>
      <c r="Z163" s="22">
        <f t="shared" si="46"/>
        <v>0.43639433230390234</v>
      </c>
      <c r="AA163" s="44">
        <f t="shared" si="47"/>
        <v>59.958944779810032</v>
      </c>
      <c r="AB163" s="44">
        <f t="shared" si="48"/>
        <v>8.0700608529632074</v>
      </c>
      <c r="AC163" s="44">
        <f t="shared" si="49"/>
        <v>8.1381698734662926</v>
      </c>
      <c r="AD163" s="44">
        <f t="shared" si="50"/>
        <v>8.0700608529632056</v>
      </c>
      <c r="AE163" s="44">
        <f t="shared" si="51"/>
        <v>6.8108968743198717E-2</v>
      </c>
      <c r="AF163" s="44">
        <f t="shared" si="52"/>
        <v>5.1759886528743805E-8</v>
      </c>
      <c r="AG163" s="45">
        <f>AC163+AA163+SUM($Z$149:Z163)</f>
        <v>72.394631643915034</v>
      </c>
      <c r="AH163" s="45">
        <f>AC163+AA163+SUM($Z$149:Z163)</f>
        <v>72.394631643915034</v>
      </c>
      <c r="DM163"/>
      <c r="DN163"/>
      <c r="DO163"/>
      <c r="DP163"/>
      <c r="DQ163"/>
      <c r="DR163"/>
      <c r="DS163"/>
      <c r="DT163"/>
      <c r="DU163"/>
      <c r="DV163"/>
      <c r="DW163"/>
      <c r="DX163"/>
      <c r="DY163"/>
      <c r="DZ163"/>
      <c r="EA163"/>
      <c r="EB163"/>
      <c r="EC163"/>
      <c r="ED163"/>
      <c r="EE163"/>
      <c r="EF163"/>
      <c r="EG163"/>
    </row>
    <row r="164" spans="1:137" s="1" customFormat="1" ht="14.4" x14ac:dyDescent="0.3">
      <c r="A164"/>
      <c r="B164"/>
      <c r="C164"/>
      <c r="D164" s="40"/>
      <c r="E164" s="28">
        <v>40017.398611111108</v>
      </c>
      <c r="F164" s="10">
        <f t="shared" si="53"/>
        <v>134.78958333333139</v>
      </c>
      <c r="G164" s="10">
        <v>143948</v>
      </c>
      <c r="H164" s="10">
        <v>10.07</v>
      </c>
      <c r="I164" s="10">
        <v>121</v>
      </c>
      <c r="J164" s="10"/>
      <c r="K164" s="10"/>
      <c r="L164" s="79">
        <v>1037</v>
      </c>
      <c r="M164" s="86"/>
      <c r="N164" s="42">
        <v>4.45</v>
      </c>
      <c r="O164" s="18"/>
      <c r="P164" s="18"/>
      <c r="Q164" s="18"/>
      <c r="R164" s="18"/>
      <c r="S164" s="16"/>
      <c r="T164" s="16"/>
      <c r="U164" s="16"/>
      <c r="V164" s="43">
        <f t="shared" si="43"/>
        <v>3.0279895309003004E-5</v>
      </c>
      <c r="W164" s="43">
        <f t="shared" si="44"/>
        <v>4.1603440658496034E-3</v>
      </c>
      <c r="X164" s="43">
        <f t="shared" si="45"/>
        <v>1.887917066490304E-5</v>
      </c>
      <c r="Y164" s="22">
        <f>X164+W164+SUM($V$149:V164)</f>
        <v>4.5935796986377054E-3</v>
      </c>
      <c r="Z164" s="22">
        <f t="shared" si="46"/>
        <v>0.43284313504869554</v>
      </c>
      <c r="AA164" s="44">
        <f t="shared" si="47"/>
        <v>59.471023593934326</v>
      </c>
      <c r="AB164" s="44">
        <f t="shared" si="48"/>
        <v>8.0043900230990879</v>
      </c>
      <c r="AC164" s="44">
        <f t="shared" si="49"/>
        <v>8.0719448004583914</v>
      </c>
      <c r="AD164" s="44">
        <f t="shared" si="50"/>
        <v>8.0043900230990879</v>
      </c>
      <c r="AE164" s="44">
        <f t="shared" si="51"/>
        <v>6.7554726020615935E-2</v>
      </c>
      <c r="AF164" s="44">
        <f t="shared" si="52"/>
        <v>5.1338685900403179E-8</v>
      </c>
      <c r="AG164" s="45">
        <f>AC164+AA164+SUM($Z$149:Z164)</f>
        <v>72.273328520080113</v>
      </c>
      <c r="AH164" s="45">
        <f>AC164+AA164+SUM($Z$149:Z164)</f>
        <v>72.273328520080113</v>
      </c>
      <c r="DM164"/>
      <c r="DN164"/>
      <c r="DO164"/>
      <c r="DP164"/>
      <c r="DQ164"/>
      <c r="DR164"/>
      <c r="DS164"/>
      <c r="DT164"/>
      <c r="DU164"/>
      <c r="DV164"/>
      <c r="DW164"/>
      <c r="DX164"/>
      <c r="DY164"/>
      <c r="DZ164"/>
      <c r="EA164"/>
      <c r="EB164"/>
      <c r="EC164"/>
      <c r="ED164"/>
      <c r="EE164"/>
      <c r="EF164"/>
      <c r="EG164"/>
    </row>
    <row r="165" spans="1:137" s="1" customFormat="1" ht="14.4" x14ac:dyDescent="0.3">
      <c r="A165"/>
      <c r="B165"/>
      <c r="C165"/>
      <c r="D165" s="40"/>
      <c r="E165" s="28">
        <v>40028.413888888892</v>
      </c>
      <c r="F165" s="10">
        <f t="shared" si="53"/>
        <v>145.80486111111531</v>
      </c>
      <c r="G165" s="10">
        <v>152404</v>
      </c>
      <c r="H165" s="10">
        <v>11.22</v>
      </c>
      <c r="I165" s="10">
        <v>329</v>
      </c>
      <c r="J165" s="10"/>
      <c r="K165" s="10"/>
      <c r="L165" s="79">
        <v>1037</v>
      </c>
      <c r="M165" s="86"/>
      <c r="N165" s="42">
        <v>4.45</v>
      </c>
      <c r="O165" s="18"/>
      <c r="P165" s="18"/>
      <c r="Q165" s="18"/>
      <c r="R165" s="18"/>
      <c r="S165" s="16"/>
      <c r="T165" s="16"/>
      <c r="U165" s="16"/>
      <c r="V165" s="43">
        <f t="shared" si="43"/>
        <v>3.3737877394936814E-5</v>
      </c>
      <c r="W165" s="43">
        <f t="shared" si="44"/>
        <v>4.6354578370240863E-3</v>
      </c>
      <c r="X165" s="43">
        <f t="shared" si="45"/>
        <v>2.1035183203596036E-5</v>
      </c>
      <c r="Y165" s="22">
        <f>X165+W165+SUM($V$149:V165)</f>
        <v>5.104587359745818E-3</v>
      </c>
      <c r="Z165" s="22">
        <f t="shared" si="46"/>
        <v>0.45826982767361407</v>
      </c>
      <c r="AA165" s="44">
        <f t="shared" si="47"/>
        <v>62.964555810500777</v>
      </c>
      <c r="AB165" s="44">
        <f t="shared" si="48"/>
        <v>8.4745953891710446</v>
      </c>
      <c r="AC165" s="44">
        <f t="shared" si="49"/>
        <v>8.5461185662118329</v>
      </c>
      <c r="AD165" s="44">
        <f t="shared" si="50"/>
        <v>8.4745953891710464</v>
      </c>
      <c r="AE165" s="44">
        <f t="shared" si="51"/>
        <v>7.1523122686289173E-2</v>
      </c>
      <c r="AF165" s="44">
        <f t="shared" si="52"/>
        <v>5.4354496665219725E-8</v>
      </c>
      <c r="AG165" s="45">
        <f>AC165+AA165+SUM($Z$149:Z165)</f>
        <v>76.69930433007363</v>
      </c>
      <c r="AH165" s="45">
        <f>AC165+AA165+SUM($Z$149:Z165)</f>
        <v>76.69930433007363</v>
      </c>
      <c r="DM165"/>
      <c r="DN165"/>
      <c r="DO165"/>
      <c r="DP165"/>
      <c r="DQ165"/>
      <c r="DR165"/>
      <c r="DS165"/>
      <c r="DT165"/>
      <c r="DU165"/>
      <c r="DV165"/>
      <c r="DW165"/>
      <c r="DX165"/>
      <c r="DY165"/>
      <c r="DZ165"/>
      <c r="EA165"/>
      <c r="EB165"/>
      <c r="EC165"/>
      <c r="ED165"/>
      <c r="EE165"/>
      <c r="EF165"/>
      <c r="EG165"/>
    </row>
    <row r="166" spans="1:137" s="1" customFormat="1" ht="14.4" x14ac:dyDescent="0.3">
      <c r="A166"/>
      <c r="B166"/>
      <c r="C166"/>
      <c r="D166" s="40"/>
      <c r="E166" s="28">
        <v>40038.431250000001</v>
      </c>
      <c r="F166" s="10">
        <f t="shared" si="53"/>
        <v>155.82222222222481</v>
      </c>
      <c r="G166" s="10">
        <v>154313</v>
      </c>
      <c r="H166" s="10">
        <v>12.3</v>
      </c>
      <c r="I166" s="10">
        <v>529</v>
      </c>
      <c r="J166" s="10"/>
      <c r="K166" s="10"/>
      <c r="L166" s="79">
        <v>1037</v>
      </c>
      <c r="M166" s="86"/>
      <c r="N166" s="42">
        <v>4.45</v>
      </c>
      <c r="O166" s="18"/>
      <c r="P166" s="18"/>
      <c r="Q166" s="18"/>
      <c r="R166" s="18"/>
      <c r="S166" s="16"/>
      <c r="T166" s="16"/>
      <c r="U166" s="16"/>
      <c r="V166" s="43">
        <f t="shared" si="43"/>
        <v>3.6985373614770306E-5</v>
      </c>
      <c r="W166" s="43">
        <f t="shared" si="44"/>
        <v>5.0816516395183831E-3</v>
      </c>
      <c r="X166" s="43">
        <f t="shared" si="45"/>
        <v>2.3059960196455546E-5</v>
      </c>
      <c r="Y166" s="22">
        <f>X166+W166+SUM($V$149:V166)</f>
        <v>5.5897913128477453E-3</v>
      </c>
      <c r="Z166" s="22">
        <f t="shared" si="46"/>
        <v>0.4640100779362642</v>
      </c>
      <c r="AA166" s="44">
        <f t="shared" si="47"/>
        <v>63.753244670650432</v>
      </c>
      <c r="AB166" s="44">
        <f t="shared" si="48"/>
        <v>8.5807474757168531</v>
      </c>
      <c r="AC166" s="44">
        <f t="shared" si="49"/>
        <v>8.6531665462051244</v>
      </c>
      <c r="AD166" s="44">
        <f t="shared" si="50"/>
        <v>8.5807474757168496</v>
      </c>
      <c r="AE166" s="44">
        <f t="shared" si="51"/>
        <v>7.2419015452936497E-2</v>
      </c>
      <c r="AF166" s="44">
        <f t="shared" si="52"/>
        <v>5.5035336630928615E-8</v>
      </c>
      <c r="AG166" s="45">
        <f>AC166+AA166+SUM($Z$149:Z166)</f>
        <v>78.059051248152841</v>
      </c>
      <c r="AH166" s="45">
        <f>AC166+AA166+SUM($Z$149:Z166)</f>
        <v>78.059051248152841</v>
      </c>
      <c r="DM166"/>
      <c r="DN166"/>
      <c r="DO166"/>
      <c r="DP166"/>
      <c r="DQ166"/>
      <c r="DR166"/>
      <c r="DS166"/>
      <c r="DT166"/>
      <c r="DU166"/>
      <c r="DV166"/>
      <c r="DW166"/>
      <c r="DX166"/>
      <c r="DY166"/>
      <c r="DZ166"/>
      <c r="EA166"/>
      <c r="EB166"/>
      <c r="EC166"/>
      <c r="ED166"/>
      <c r="EE166"/>
      <c r="EF166"/>
      <c r="EG166"/>
    </row>
    <row r="167" spans="1:137" s="1" customFormat="1" ht="14.4" x14ac:dyDescent="0.3">
      <c r="A167"/>
      <c r="B167"/>
      <c r="C167"/>
      <c r="D167" s="40"/>
      <c r="E167" s="28">
        <v>40045.40625</v>
      </c>
      <c r="F167" s="10">
        <f t="shared" si="53"/>
        <v>162.79722222222335</v>
      </c>
      <c r="G167" s="10">
        <v>152628</v>
      </c>
      <c r="H167" s="10">
        <v>13.36</v>
      </c>
      <c r="I167" s="10">
        <v>621</v>
      </c>
      <c r="J167" s="10"/>
      <c r="K167" s="10"/>
      <c r="L167" s="79">
        <v>1037</v>
      </c>
      <c r="M167" s="86"/>
      <c r="N167" s="42">
        <v>4.45</v>
      </c>
      <c r="O167" s="18"/>
      <c r="P167" s="18"/>
      <c r="Q167" s="18"/>
      <c r="R167" s="18"/>
      <c r="S167" s="16"/>
      <c r="T167" s="16"/>
      <c r="U167" s="16"/>
      <c r="V167" s="43">
        <f t="shared" si="43"/>
        <v>4.0172731015717978E-5</v>
      </c>
      <c r="W167" s="43">
        <f t="shared" si="44"/>
        <v>5.5195825938183412E-3</v>
      </c>
      <c r="X167" s="43">
        <f t="shared" si="45"/>
        <v>2.504724131907692E-5</v>
      </c>
      <c r="Y167" s="22">
        <f>X167+W167+SUM($V$149:V167)</f>
        <v>6.0698822792860426E-3</v>
      </c>
      <c r="Z167" s="22">
        <f t="shared" si="46"/>
        <v>0.45894338244513505</v>
      </c>
      <c r="AA167" s="44">
        <f t="shared" si="47"/>
        <v>63.057099710277377</v>
      </c>
      <c r="AB167" s="44">
        <f t="shared" si="48"/>
        <v>8.4870511604577175</v>
      </c>
      <c r="AC167" s="44">
        <f t="shared" si="49"/>
        <v>8.558679460668877</v>
      </c>
      <c r="AD167" s="44">
        <f t="shared" si="50"/>
        <v>8.4870511604577192</v>
      </c>
      <c r="AE167" s="44">
        <f t="shared" si="51"/>
        <v>7.1628245776770572E-2</v>
      </c>
      <c r="AF167" s="44">
        <f t="shared" si="52"/>
        <v>5.4434385692102267E-8</v>
      </c>
      <c r="AG167" s="45">
        <f>AC167+AA167+SUM($Z$149:Z167)</f>
        <v>77.727362584688677</v>
      </c>
      <c r="AH167" s="45">
        <f>AC167+AA167+SUM($Z$149:Z167)</f>
        <v>77.727362584688677</v>
      </c>
      <c r="DM167"/>
      <c r="DN167"/>
      <c r="DO167"/>
      <c r="DP167"/>
      <c r="DQ167"/>
      <c r="DR167"/>
      <c r="DS167"/>
      <c r="DT167"/>
      <c r="DU167"/>
      <c r="DV167"/>
      <c r="DW167"/>
      <c r="DX167"/>
      <c r="DY167"/>
      <c r="DZ167"/>
      <c r="EA167"/>
      <c r="EB167"/>
      <c r="EC167"/>
      <c r="ED167"/>
      <c r="EE167"/>
      <c r="EF167"/>
      <c r="EG167"/>
    </row>
    <row r="168" spans="1:137" s="1" customFormat="1" ht="14.4" x14ac:dyDescent="0.3">
      <c r="A168"/>
      <c r="B168"/>
      <c r="C168"/>
      <c r="D168" s="40"/>
      <c r="E168" s="28">
        <v>40052.405555555553</v>
      </c>
      <c r="F168" s="10">
        <f t="shared" si="53"/>
        <v>169.79652777777665</v>
      </c>
      <c r="G168" s="10">
        <v>154239</v>
      </c>
      <c r="H168" s="10">
        <v>12.92</v>
      </c>
      <c r="I168" s="10">
        <v>812</v>
      </c>
      <c r="J168" s="10"/>
      <c r="K168" s="10"/>
      <c r="L168" s="79">
        <v>1037</v>
      </c>
      <c r="M168" s="86"/>
      <c r="N168" s="42">
        <v>4.45</v>
      </c>
      <c r="O168" s="18"/>
      <c r="P168" s="18"/>
      <c r="Q168" s="18"/>
      <c r="R168" s="18"/>
      <c r="S168" s="16"/>
      <c r="T168" s="16"/>
      <c r="U168" s="16"/>
      <c r="V168" s="43">
        <f t="shared" si="43"/>
        <v>3.8849677000230263E-5</v>
      </c>
      <c r="W168" s="43">
        <f t="shared" si="44"/>
        <v>5.3377999335428869E-3</v>
      </c>
      <c r="X168" s="43">
        <f t="shared" si="45"/>
        <v>2.4222332173837857E-5</v>
      </c>
      <c r="Y168" s="22">
        <f>X168+W168+SUM($V$149:V168)</f>
        <v>5.9261243868655791E-3</v>
      </c>
      <c r="Z168" s="22">
        <f t="shared" si="46"/>
        <v>0.46378756430638668</v>
      </c>
      <c r="AA168" s="44">
        <f t="shared" si="47"/>
        <v>63.722672132331368</v>
      </c>
      <c r="AB168" s="44">
        <f t="shared" si="48"/>
        <v>8.5766326227025047</v>
      </c>
      <c r="AC168" s="44">
        <f t="shared" si="49"/>
        <v>8.6490169650005679</v>
      </c>
      <c r="AD168" s="44">
        <f t="shared" si="50"/>
        <v>8.5766326227025047</v>
      </c>
      <c r="AE168" s="44">
        <f t="shared" si="51"/>
        <v>7.2384287289116764E-2</v>
      </c>
      <c r="AF168" s="44">
        <f t="shared" si="52"/>
        <v>5.5008944720262074E-8</v>
      </c>
      <c r="AG168" s="45">
        <f>AC168+AA168+SUM($Z$149:Z168)</f>
        <v>78.947060075380733</v>
      </c>
      <c r="AH168" s="45">
        <f>AC168+AA168+SUM($Z$149:Z168)</f>
        <v>78.947060075380733</v>
      </c>
      <c r="DM168"/>
      <c r="DN168"/>
      <c r="DO168"/>
      <c r="DP168"/>
      <c r="DQ168"/>
      <c r="DR168"/>
      <c r="DS168"/>
      <c r="DT168"/>
      <c r="DU168"/>
      <c r="DV168"/>
      <c r="DW168"/>
      <c r="DX168"/>
      <c r="DY168"/>
      <c r="DZ168"/>
      <c r="EA168"/>
      <c r="EB168"/>
      <c r="EC168"/>
      <c r="ED168"/>
      <c r="EE168"/>
      <c r="EF168"/>
      <c r="EG168"/>
    </row>
    <row r="169" spans="1:137" s="1" customFormat="1" ht="14.4" x14ac:dyDescent="0.3">
      <c r="A169"/>
      <c r="B169"/>
      <c r="C169"/>
      <c r="D169" s="40"/>
      <c r="E169" s="28">
        <v>40059.384027777778</v>
      </c>
      <c r="F169" s="10">
        <f t="shared" si="53"/>
        <v>176.77500000000146</v>
      </c>
      <c r="G169" s="10">
        <v>148866</v>
      </c>
      <c r="H169" s="10">
        <v>13.08</v>
      </c>
      <c r="I169" s="10">
        <v>903</v>
      </c>
      <c r="J169" s="10"/>
      <c r="K169" s="10"/>
      <c r="L169" s="79">
        <v>1037</v>
      </c>
      <c r="M169" s="91"/>
      <c r="N169" s="42">
        <v>4.45</v>
      </c>
      <c r="O169" s="18"/>
      <c r="P169" s="18"/>
      <c r="Q169" s="18"/>
      <c r="R169" s="18"/>
      <c r="S169" s="16"/>
      <c r="T169" s="16"/>
      <c r="U169" s="16"/>
      <c r="V169" s="43">
        <f t="shared" si="43"/>
        <v>3.9330787551316707E-5</v>
      </c>
      <c r="W169" s="43">
        <f t="shared" si="44"/>
        <v>5.4039027190975969E-3</v>
      </c>
      <c r="X169" s="43">
        <f t="shared" si="45"/>
        <v>2.4522299135742967E-5</v>
      </c>
      <c r="Y169" s="22">
        <f>X169+W169+SUM($V$149:V169)</f>
        <v>6.0318579269335107E-3</v>
      </c>
      <c r="Z169" s="22">
        <f t="shared" si="46"/>
        <v>0.44763127061271507</v>
      </c>
      <c r="AA169" s="44">
        <f t="shared" si="47"/>
        <v>61.502857964922242</v>
      </c>
      <c r="AB169" s="44">
        <f t="shared" si="48"/>
        <v>8.2778609301877673</v>
      </c>
      <c r="AC169" s="44">
        <f t="shared" si="49"/>
        <v>8.347723724296543</v>
      </c>
      <c r="AD169" s="44">
        <f t="shared" si="50"/>
        <v>8.2778609301877673</v>
      </c>
      <c r="AE169" s="44">
        <f t="shared" si="51"/>
        <v>6.9862741016096158E-2</v>
      </c>
      <c r="AF169" s="44">
        <f t="shared" si="52"/>
        <v>5.3092678017405026E-8</v>
      </c>
      <c r="AG169" s="45">
        <f>AC169+AA169+SUM($Z$149:Z169)</f>
        <v>76.873583937880298</v>
      </c>
      <c r="AH169" s="45">
        <f>AC169+AA169+SUM($Z$149:Z169)</f>
        <v>76.873583937880298</v>
      </c>
      <c r="DM169"/>
      <c r="DN169"/>
      <c r="DO169"/>
      <c r="DP169"/>
      <c r="DQ169"/>
      <c r="DR169"/>
      <c r="DS169"/>
      <c r="DT169"/>
      <c r="DU169"/>
      <c r="DV169"/>
      <c r="DW169"/>
      <c r="DX169"/>
      <c r="DY169"/>
      <c r="DZ169"/>
      <c r="EA169"/>
      <c r="EB169"/>
      <c r="EC169"/>
      <c r="ED169"/>
      <c r="EE169"/>
      <c r="EF169"/>
      <c r="EG169"/>
    </row>
    <row r="170" spans="1:137" s="1" customFormat="1" ht="14.4" x14ac:dyDescent="0.3">
      <c r="A170"/>
      <c r="B170"/>
      <c r="C170"/>
      <c r="D170" s="40"/>
      <c r="E170" s="28">
        <v>40066.376388888886</v>
      </c>
      <c r="F170" s="10">
        <f t="shared" si="53"/>
        <v>183.76736111110949</v>
      </c>
      <c r="G170" s="10">
        <v>157113</v>
      </c>
      <c r="H170" s="10">
        <v>13.7</v>
      </c>
      <c r="I170" s="10">
        <v>1108</v>
      </c>
      <c r="J170" s="10"/>
      <c r="K170" s="10"/>
      <c r="L170" s="79">
        <v>1037</v>
      </c>
      <c r="M170" s="86"/>
      <c r="N170" s="42">
        <v>4.45</v>
      </c>
      <c r="O170" s="18"/>
      <c r="P170" s="18"/>
      <c r="Q170" s="18"/>
      <c r="R170" s="18"/>
      <c r="S170" s="16"/>
      <c r="T170" s="16"/>
      <c r="U170" s="16"/>
      <c r="V170" s="43">
        <f t="shared" si="43"/>
        <v>4.1195090936776671E-5</v>
      </c>
      <c r="W170" s="43">
        <f t="shared" si="44"/>
        <v>5.6600510131221008E-3</v>
      </c>
      <c r="X170" s="43">
        <f t="shared" si="45"/>
        <v>2.5684671113125284E-5</v>
      </c>
      <c r="Y170" s="22">
        <f>X170+W170+SUM($V$149:V170)</f>
        <v>6.3303636838721736E-3</v>
      </c>
      <c r="Z170" s="22">
        <f t="shared" si="46"/>
        <v>0.47242951258027693</v>
      </c>
      <c r="AA170" s="44">
        <f t="shared" si="47"/>
        <v>64.910043417857864</v>
      </c>
      <c r="AB170" s="44">
        <f t="shared" si="48"/>
        <v>8.7364446168002825</v>
      </c>
      <c r="AC170" s="44">
        <f t="shared" si="49"/>
        <v>8.8101777269181856</v>
      </c>
      <c r="AD170" s="44">
        <f t="shared" si="50"/>
        <v>8.7364446168002807</v>
      </c>
      <c r="AE170" s="44">
        <f t="shared" si="51"/>
        <v>7.3733054083954128E-2</v>
      </c>
      <c r="AF170" s="44">
        <f t="shared" si="52"/>
        <v>5.6033949466960593E-8</v>
      </c>
      <c r="AG170" s="45">
        <f>AC170+AA170+SUM($Z$149:Z170)</f>
        <v>81.215652906017837</v>
      </c>
      <c r="AH170" s="45">
        <f>AC170+AA170+SUM($Z$149:Z170)</f>
        <v>81.215652906017837</v>
      </c>
      <c r="DM170"/>
      <c r="DN170"/>
      <c r="DO170"/>
      <c r="DP170"/>
      <c r="DQ170"/>
      <c r="DR170"/>
      <c r="DS170"/>
      <c r="DT170"/>
      <c r="DU170"/>
      <c r="DV170"/>
      <c r="DW170"/>
      <c r="DX170"/>
      <c r="DY170"/>
      <c r="DZ170"/>
      <c r="EA170"/>
      <c r="EB170"/>
      <c r="EC170"/>
      <c r="ED170"/>
      <c r="EE170"/>
      <c r="EF170"/>
      <c r="EG170"/>
    </row>
    <row r="171" spans="1:137" s="1" customFormat="1" ht="14.4" x14ac:dyDescent="0.3">
      <c r="A171"/>
      <c r="B171"/>
      <c r="C171"/>
      <c r="D171" s="40"/>
      <c r="E171" s="28">
        <v>40073.363194444442</v>
      </c>
      <c r="F171" s="10">
        <f t="shared" si="53"/>
        <v>190.7541666666657</v>
      </c>
      <c r="G171" s="10">
        <v>158743</v>
      </c>
      <c r="H171" s="10">
        <v>14.74</v>
      </c>
      <c r="I171" s="10">
        <v>1236</v>
      </c>
      <c r="J171" s="10"/>
      <c r="K171" s="10"/>
      <c r="L171" s="79">
        <v>1037</v>
      </c>
      <c r="M171" s="86"/>
      <c r="N171" s="42">
        <v>4.45</v>
      </c>
      <c r="O171" s="18"/>
      <c r="P171" s="18"/>
      <c r="Q171" s="18"/>
      <c r="R171" s="18"/>
      <c r="S171" s="16"/>
      <c r="T171" s="16"/>
      <c r="U171" s="16"/>
      <c r="V171" s="43">
        <f t="shared" si="43"/>
        <v>4.4322309518838552E-5</v>
      </c>
      <c r="W171" s="43">
        <f t="shared" si="44"/>
        <v>6.089719119227721E-3</v>
      </c>
      <c r="X171" s="43">
        <f t="shared" si="45"/>
        <v>2.7634456365508514E-5</v>
      </c>
      <c r="Y171" s="22">
        <f>X171+W171+SUM($V$149:V171)</f>
        <v>6.806303884749015E-3</v>
      </c>
      <c r="Z171" s="22">
        <f t="shared" si="46"/>
        <v>0.47733082631947005</v>
      </c>
      <c r="AA171" s="44">
        <f t="shared" si="47"/>
        <v>65.58346554569647</v>
      </c>
      <c r="AB171" s="44">
        <f t="shared" si="48"/>
        <v>8.8270825953595633</v>
      </c>
      <c r="AC171" s="44">
        <f t="shared" si="49"/>
        <v>8.9015806642618589</v>
      </c>
      <c r="AD171" s="44">
        <f t="shared" si="50"/>
        <v>8.8270825953595615</v>
      </c>
      <c r="AE171" s="44">
        <f t="shared" si="51"/>
        <v>7.4498012287010806E-2</v>
      </c>
      <c r="AF171" s="44">
        <f t="shared" si="52"/>
        <v>5.6615284796507762E-8</v>
      </c>
      <c r="AG171" s="45">
        <f>AC171+AA171+SUM($Z$149:Z171)</f>
        <v>82.45780879751959</v>
      </c>
      <c r="AH171" s="45">
        <f>AC171+AA171+SUM($Z$149:Z171)</f>
        <v>82.45780879751959</v>
      </c>
      <c r="DM171"/>
      <c r="DN171"/>
      <c r="DO171"/>
      <c r="DP171"/>
      <c r="DQ171"/>
      <c r="DR171"/>
      <c r="DS171"/>
      <c r="DT171"/>
      <c r="DU171"/>
      <c r="DV171"/>
      <c r="DW171"/>
      <c r="DX171"/>
      <c r="DY171"/>
      <c r="DZ171"/>
      <c r="EA171"/>
      <c r="EB171"/>
      <c r="EC171"/>
      <c r="ED171"/>
      <c r="EE171"/>
      <c r="EF171"/>
      <c r="EG171"/>
    </row>
    <row r="172" spans="1:137" s="1" customFormat="1" ht="14.4" x14ac:dyDescent="0.3">
      <c r="A172"/>
      <c r="B172"/>
      <c r="C172"/>
      <c r="D172" s="40"/>
      <c r="E172" s="28">
        <v>40079.565972222219</v>
      </c>
      <c r="F172" s="10">
        <f t="shared" si="53"/>
        <v>196.95694444444234</v>
      </c>
      <c r="G172" s="10">
        <v>157452</v>
      </c>
      <c r="H172" s="10">
        <v>12.97</v>
      </c>
      <c r="I172" s="10">
        <v>1553</v>
      </c>
      <c r="J172" s="10"/>
      <c r="K172" s="10"/>
      <c r="L172" s="79">
        <v>1037</v>
      </c>
      <c r="M172" s="86"/>
      <c r="N172" s="42">
        <v>4.45</v>
      </c>
      <c r="O172" s="18"/>
      <c r="P172" s="18"/>
      <c r="Q172" s="18"/>
      <c r="R172" s="18"/>
      <c r="S172" s="16"/>
      <c r="T172" s="16"/>
      <c r="U172" s="16"/>
      <c r="V172" s="43">
        <f t="shared" si="43"/>
        <v>3.900002404744478E-5</v>
      </c>
      <c r="W172" s="43">
        <f t="shared" si="44"/>
        <v>5.3584570540287342E-3</v>
      </c>
      <c r="X172" s="43">
        <f t="shared" si="45"/>
        <v>2.4316071849433215E-5</v>
      </c>
      <c r="Y172" s="22">
        <f>X172+W172+SUM($V$149:V172)</f>
        <v>6.110723459081399E-3</v>
      </c>
      <c r="Z172" s="22">
        <f t="shared" si="46"/>
        <v>0.47344886556039129</v>
      </c>
      <c r="AA172" s="44">
        <f t="shared" si="47"/>
        <v>65.050098694751895</v>
      </c>
      <c r="AB172" s="44">
        <f t="shared" si="48"/>
        <v>8.7552950920957411</v>
      </c>
      <c r="AC172" s="44">
        <f t="shared" si="49"/>
        <v>8.8291872948688042</v>
      </c>
      <c r="AD172" s="44">
        <f t="shared" si="50"/>
        <v>8.7552950920957411</v>
      </c>
      <c r="AE172" s="44">
        <f t="shared" si="51"/>
        <v>7.3892146618209503E-2</v>
      </c>
      <c r="AF172" s="44">
        <f t="shared" si="52"/>
        <v>5.6154852949608764E-8</v>
      </c>
      <c r="AG172" s="45">
        <f>AC172+AA172+SUM($Z$149:Z172)</f>
        <v>82.325497442742346</v>
      </c>
      <c r="AH172" s="45">
        <f>AC172+AA172+SUM($Z$149:Z172)</f>
        <v>82.325497442742346</v>
      </c>
      <c r="DM172"/>
      <c r="DN172"/>
      <c r="DO172"/>
      <c r="DP172"/>
      <c r="DQ172"/>
      <c r="DR172"/>
      <c r="DS172"/>
      <c r="DT172"/>
      <c r="DU172"/>
      <c r="DV172"/>
      <c r="DW172"/>
      <c r="DX172"/>
      <c r="DY172"/>
      <c r="DZ172"/>
      <c r="EA172"/>
      <c r="EB172"/>
      <c r="EC172"/>
      <c r="ED172"/>
      <c r="EE172"/>
      <c r="EF172"/>
      <c r="EG172"/>
    </row>
    <row r="173" spans="1:137" s="1" customFormat="1" ht="14.4" x14ac:dyDescent="0.3">
      <c r="A173"/>
      <c r="B173"/>
      <c r="C173"/>
      <c r="D173" s="40"/>
      <c r="E173" s="28">
        <v>40086.357638888891</v>
      </c>
      <c r="F173" s="10">
        <f t="shared" si="53"/>
        <v>203.74861111111386</v>
      </c>
      <c r="G173" s="10">
        <v>165525</v>
      </c>
      <c r="H173" s="10">
        <v>13.59</v>
      </c>
      <c r="I173" s="10">
        <v>1571</v>
      </c>
      <c r="J173" s="10"/>
      <c r="K173" s="10"/>
      <c r="L173" s="79">
        <v>1037</v>
      </c>
      <c r="M173" s="86"/>
      <c r="N173" s="42">
        <v>4.45</v>
      </c>
      <c r="O173" s="18"/>
      <c r="P173" s="18"/>
      <c r="Q173" s="18"/>
      <c r="R173" s="18"/>
      <c r="S173" s="16"/>
      <c r="T173" s="16"/>
      <c r="U173" s="16"/>
      <c r="V173" s="43">
        <f t="shared" si="43"/>
        <v>4.0864327432904744E-5</v>
      </c>
      <c r="W173" s="43">
        <f t="shared" si="44"/>
        <v>5.6146053480532381E-3</v>
      </c>
      <c r="X173" s="43">
        <f t="shared" si="45"/>
        <v>2.5478443826815515E-5</v>
      </c>
      <c r="Y173" s="22">
        <f>X173+W173+SUM($V$149:V173)</f>
        <v>6.4088984525161891E-3</v>
      </c>
      <c r="Z173" s="22">
        <f t="shared" si="46"/>
        <v>0.49772389980364662</v>
      </c>
      <c r="AA173" s="44">
        <f t="shared" si="47"/>
        <v>68.385397368396767</v>
      </c>
      <c r="AB173" s="44">
        <f t="shared" si="48"/>
        <v>9.2042033135123571</v>
      </c>
      <c r="AC173" s="44">
        <f t="shared" si="49"/>
        <v>9.2818841741175646</v>
      </c>
      <c r="AD173" s="44">
        <f t="shared" si="50"/>
        <v>9.2042033135123553</v>
      </c>
      <c r="AE173" s="44">
        <f t="shared" si="51"/>
        <v>7.7680801571139935E-2</v>
      </c>
      <c r="AF173" s="44">
        <f t="shared" si="52"/>
        <v>5.903406774435377E-8</v>
      </c>
      <c r="AG173" s="45">
        <f>AC173+AA173+SUM($Z$149:Z173)</f>
        <v>86.61121689543964</v>
      </c>
      <c r="AH173" s="45">
        <f>AC173+AA173+SUM($Z$149:Z173)</f>
        <v>86.61121689543964</v>
      </c>
      <c r="DM173"/>
      <c r="DN173"/>
      <c r="DO173"/>
      <c r="DP173"/>
      <c r="DQ173"/>
      <c r="DR173"/>
      <c r="DS173"/>
      <c r="DT173"/>
      <c r="DU173"/>
      <c r="DV173"/>
      <c r="DW173"/>
      <c r="DX173"/>
      <c r="DY173"/>
      <c r="DZ173"/>
      <c r="EA173"/>
      <c r="EB173"/>
      <c r="EC173"/>
      <c r="ED173"/>
      <c r="EE173"/>
      <c r="EF173"/>
      <c r="EG173"/>
    </row>
    <row r="174" spans="1:137" s="1" customFormat="1" ht="14.4" x14ac:dyDescent="0.3">
      <c r="A174"/>
      <c r="B174"/>
      <c r="C174"/>
      <c r="D174" s="40"/>
      <c r="E174" s="28">
        <v>40093.352083333331</v>
      </c>
      <c r="F174" s="10">
        <f t="shared" si="53"/>
        <v>210.74305555555475</v>
      </c>
      <c r="G174" s="10">
        <v>159397</v>
      </c>
      <c r="H174" s="10">
        <v>13.38</v>
      </c>
      <c r="I174" s="10">
        <v>1765</v>
      </c>
      <c r="J174" s="10"/>
      <c r="K174" s="10"/>
      <c r="L174" s="79">
        <v>1037</v>
      </c>
      <c r="M174" s="86"/>
      <c r="N174" s="42">
        <v>4.45</v>
      </c>
      <c r="O174" s="18"/>
      <c r="P174" s="18"/>
      <c r="Q174" s="18"/>
      <c r="R174" s="18"/>
      <c r="S174" s="16"/>
      <c r="T174" s="16"/>
      <c r="U174" s="16"/>
      <c r="V174" s="43">
        <f t="shared" si="43"/>
        <v>4.023286983460379E-5</v>
      </c>
      <c r="W174" s="43">
        <f t="shared" si="44"/>
        <v>5.5278454420126808E-3</v>
      </c>
      <c r="X174" s="43">
        <f t="shared" si="45"/>
        <v>2.5084737189315067E-5</v>
      </c>
      <c r="Y174" s="22">
        <f>X174+W174+SUM($V$149:V174)</f>
        <v>6.3619777096727351E-3</v>
      </c>
      <c r="Z174" s="22">
        <f t="shared" si="46"/>
        <v>0.4792973656970359</v>
      </c>
      <c r="AA174" s="44">
        <f t="shared" si="47"/>
        <v>65.853660681651348</v>
      </c>
      <c r="AB174" s="44">
        <f t="shared" si="48"/>
        <v>8.8634489990269074</v>
      </c>
      <c r="AC174" s="44">
        <f t="shared" si="49"/>
        <v>8.9382539900426963</v>
      </c>
      <c r="AD174" s="44">
        <f t="shared" si="50"/>
        <v>8.8634489990269074</v>
      </c>
      <c r="AE174" s="44">
        <f t="shared" si="51"/>
        <v>7.4804934167255657E-2</v>
      </c>
      <c r="AF174" s="44">
        <f t="shared" si="52"/>
        <v>5.6848532223209531E-8</v>
      </c>
      <c r="AG174" s="45">
        <f>AC174+AA174+SUM($Z$149:Z174)</f>
        <v>84.215147390316389</v>
      </c>
      <c r="AH174" s="45">
        <f>AC174+AA174+SUM($Z$149:Z174)</f>
        <v>84.215147390316389</v>
      </c>
      <c r="DM174"/>
      <c r="DN174"/>
      <c r="DO174"/>
      <c r="DP174"/>
      <c r="DQ174"/>
      <c r="DR174"/>
      <c r="DS174"/>
      <c r="DT174"/>
      <c r="DU174"/>
      <c r="DV174"/>
      <c r="DW174"/>
      <c r="DX174"/>
      <c r="DY174"/>
      <c r="DZ174"/>
      <c r="EA174"/>
      <c r="EB174"/>
      <c r="EC174"/>
      <c r="ED174"/>
      <c r="EE174"/>
      <c r="EF174"/>
      <c r="EG174"/>
    </row>
    <row r="175" spans="1:137" s="1" customFormat="1" ht="14.4" x14ac:dyDescent="0.3">
      <c r="A175"/>
      <c r="B175"/>
      <c r="C175"/>
      <c r="D175" s="40"/>
      <c r="E175" s="28">
        <v>40100.359027777777</v>
      </c>
      <c r="F175" s="10">
        <f t="shared" si="53"/>
        <v>217.75</v>
      </c>
      <c r="G175" s="10">
        <v>166634</v>
      </c>
      <c r="H175" s="10">
        <v>15.44</v>
      </c>
      <c r="I175" s="10">
        <v>1854</v>
      </c>
      <c r="J175" s="10"/>
      <c r="K175" s="10"/>
      <c r="L175" s="79">
        <v>1037</v>
      </c>
      <c r="M175" s="86"/>
      <c r="N175" s="42">
        <v>4.45</v>
      </c>
      <c r="O175" s="18"/>
      <c r="P175" s="18"/>
      <c r="Q175" s="18"/>
      <c r="R175" s="18"/>
      <c r="S175" s="16"/>
      <c r="T175" s="16"/>
      <c r="U175" s="16"/>
      <c r="V175" s="43">
        <f t="shared" si="43"/>
        <v>4.6427168179841738E-5</v>
      </c>
      <c r="W175" s="43">
        <f t="shared" si="44"/>
        <v>6.3789188060295798E-3</v>
      </c>
      <c r="X175" s="43">
        <f t="shared" si="45"/>
        <v>2.8946811823843383E-5</v>
      </c>
      <c r="Y175" s="22">
        <f>X175+W175+SUM($V$149:V175)</f>
        <v>7.2633403165040045E-3</v>
      </c>
      <c r="Z175" s="22">
        <f t="shared" si="46"/>
        <v>0.50105859731086455</v>
      </c>
      <c r="AA175" s="44">
        <f t="shared" si="47"/>
        <v>68.843572300772863</v>
      </c>
      <c r="AB175" s="44">
        <f t="shared" si="48"/>
        <v>9.2658705026057575</v>
      </c>
      <c r="AC175" s="44">
        <f t="shared" si="49"/>
        <v>9.3440718167642718</v>
      </c>
      <c r="AD175" s="44">
        <f t="shared" si="50"/>
        <v>9.2658705026057557</v>
      </c>
      <c r="AE175" s="44">
        <f t="shared" si="51"/>
        <v>7.8201254728925126E-2</v>
      </c>
      <c r="AF175" s="44">
        <f t="shared" si="52"/>
        <v>5.9429589756910708E-8</v>
      </c>
      <c r="AG175" s="45">
        <f>AC175+AA175+SUM($Z$149:Z175)</f>
        <v>88.111935433470336</v>
      </c>
      <c r="AH175" s="45">
        <f>AC175+AA175+SUM($Z$149:Z175)</f>
        <v>88.111935433470336</v>
      </c>
      <c r="DM175"/>
      <c r="DN175"/>
      <c r="DO175"/>
      <c r="DP175"/>
      <c r="DQ175"/>
      <c r="DR175"/>
      <c r="DS175"/>
      <c r="DT175"/>
      <c r="DU175"/>
      <c r="DV175"/>
      <c r="DW175"/>
      <c r="DX175"/>
      <c r="DY175"/>
      <c r="DZ175"/>
      <c r="EA175"/>
      <c r="EB175"/>
      <c r="EC175"/>
      <c r="ED175"/>
      <c r="EE175"/>
      <c r="EF175"/>
      <c r="EG175"/>
    </row>
    <row r="176" spans="1:137" s="1" customFormat="1" ht="14.4" x14ac:dyDescent="0.3">
      <c r="A176"/>
      <c r="B176"/>
      <c r="C176"/>
      <c r="D176" s="40"/>
      <c r="E176" s="28">
        <v>40107.386111111111</v>
      </c>
      <c r="F176" s="10">
        <f t="shared" si="53"/>
        <v>224.7770833333343</v>
      </c>
      <c r="G176" s="10">
        <v>160690</v>
      </c>
      <c r="H176" s="10">
        <v>15.93</v>
      </c>
      <c r="I176" s="10">
        <v>2094</v>
      </c>
      <c r="J176" s="10"/>
      <c r="K176" s="10"/>
      <c r="L176" s="79">
        <v>1037</v>
      </c>
      <c r="M176" s="86"/>
      <c r="N176" s="42">
        <v>4.45</v>
      </c>
      <c r="O176" s="18"/>
      <c r="P176" s="18"/>
      <c r="Q176" s="18"/>
      <c r="R176" s="18"/>
      <c r="S176" s="16"/>
      <c r="T176" s="16"/>
      <c r="U176" s="16"/>
      <c r="V176" s="43">
        <f t="shared" si="43"/>
        <v>4.790056924254397E-5</v>
      </c>
      <c r="W176" s="43">
        <f t="shared" si="44"/>
        <v>6.5813585867908813E-3</v>
      </c>
      <c r="X176" s="43">
        <f t="shared" si="45"/>
        <v>2.9865460644677797E-5</v>
      </c>
      <c r="Y176" s="22">
        <f>X176+W176+SUM($V$149:V176)</f>
        <v>7.5145993153286853E-3</v>
      </c>
      <c r="Z176" s="22">
        <f t="shared" si="46"/>
        <v>0.48318534033800314</v>
      </c>
      <c r="AA176" s="44">
        <f t="shared" si="47"/>
        <v>66.387853817415362</v>
      </c>
      <c r="AB176" s="44">
        <f t="shared" si="48"/>
        <v>8.9353477145343625</v>
      </c>
      <c r="AC176" s="44">
        <f t="shared" si="49"/>
        <v>9.0107595102791205</v>
      </c>
      <c r="AD176" s="44">
        <f t="shared" si="50"/>
        <v>8.9353477145343625</v>
      </c>
      <c r="AE176" s="44">
        <f t="shared" si="51"/>
        <v>7.5411738435079159E-2</v>
      </c>
      <c r="AF176" s="44">
        <f t="shared" si="52"/>
        <v>5.7309677364991435E-8</v>
      </c>
      <c r="AG176" s="45">
        <f>AC176+AA176+SUM($Z$149:Z176)</f>
        <v>85.806089983965677</v>
      </c>
      <c r="AH176" s="45">
        <f>AC176+AA176+SUM($Z$149:Z176)</f>
        <v>85.806089983965677</v>
      </c>
      <c r="DM176"/>
      <c r="DN176"/>
      <c r="DO176"/>
      <c r="DP176"/>
      <c r="DQ176"/>
      <c r="DR176"/>
      <c r="DS176"/>
      <c r="DT176"/>
      <c r="DU176"/>
      <c r="DV176"/>
      <c r="DW176"/>
      <c r="DX176"/>
      <c r="DY176"/>
      <c r="DZ176"/>
      <c r="EA176"/>
      <c r="EB176"/>
      <c r="EC176"/>
      <c r="ED176"/>
      <c r="EE176"/>
      <c r="EF176"/>
      <c r="EG176"/>
    </row>
    <row r="177" spans="1:137" s="1" customFormat="1" ht="14.4" x14ac:dyDescent="0.3">
      <c r="A177"/>
      <c r="B177"/>
      <c r="C177"/>
      <c r="D177" s="40"/>
      <c r="E177" s="28">
        <v>40115.351388888892</v>
      </c>
      <c r="F177" s="10">
        <f t="shared" si="53"/>
        <v>232.74236111111531</v>
      </c>
      <c r="G177" s="10">
        <v>164042</v>
      </c>
      <c r="H177" s="10">
        <v>16.239999999999998</v>
      </c>
      <c r="I177" s="10">
        <v>2200</v>
      </c>
      <c r="J177" s="10"/>
      <c r="K177" s="10"/>
      <c r="L177" s="79">
        <v>1037</v>
      </c>
      <c r="M177" s="90"/>
      <c r="N177" s="42">
        <v>4.45</v>
      </c>
      <c r="O177" s="18"/>
      <c r="P177" s="18"/>
      <c r="Q177" s="18"/>
      <c r="R177" s="18"/>
      <c r="S177" s="16"/>
      <c r="T177" s="16"/>
      <c r="U177" s="16"/>
      <c r="V177" s="43">
        <f t="shared" si="43"/>
        <v>4.8832720935273952E-5</v>
      </c>
      <c r="W177" s="43">
        <f t="shared" si="44"/>
        <v>6.7094327338031324E-3</v>
      </c>
      <c r="X177" s="43">
        <f t="shared" si="45"/>
        <v>3.0446646633368944E-5</v>
      </c>
      <c r="Y177" s="22">
        <f>X177+W177+SUM($V$149:V177)</f>
        <v>7.692087369264901E-3</v>
      </c>
      <c r="Z177" s="22">
        <f t="shared" si="46"/>
        <v>0.49326460638326419</v>
      </c>
      <c r="AA177" s="44">
        <f t="shared" si="47"/>
        <v>67.772707174786547</v>
      </c>
      <c r="AB177" s="44">
        <f t="shared" si="48"/>
        <v>9.1217394348599541</v>
      </c>
      <c r="AC177" s="44">
        <f t="shared" si="49"/>
        <v>9.1987243237613256</v>
      </c>
      <c r="AD177" s="44">
        <f t="shared" si="50"/>
        <v>9.1217394348599541</v>
      </c>
      <c r="AE177" s="44">
        <f t="shared" si="51"/>
        <v>7.6984830396211679E-2</v>
      </c>
      <c r="AF177" s="44">
        <f t="shared" si="52"/>
        <v>5.8505159588698269E-8</v>
      </c>
      <c r="AG177" s="45">
        <f>AC177+AA177+SUM($Z$149:Z177)</f>
        <v>87.872172761202336</v>
      </c>
      <c r="AH177" s="45">
        <f>AC177+AA177+SUM($Z$149:Z177)</f>
        <v>87.872172761202336</v>
      </c>
      <c r="DM177"/>
      <c r="DN177"/>
      <c r="DO177"/>
      <c r="DP177"/>
      <c r="DQ177"/>
      <c r="DR177"/>
      <c r="DS177"/>
      <c r="DT177"/>
      <c r="DU177"/>
      <c r="DV177"/>
      <c r="DW177"/>
      <c r="DX177"/>
      <c r="DY177"/>
      <c r="DZ177"/>
      <c r="EA177"/>
      <c r="EB177"/>
      <c r="EC177"/>
      <c r="ED177"/>
      <c r="EE177"/>
      <c r="EF177"/>
      <c r="EG177"/>
    </row>
    <row r="178" spans="1:137" s="1" customFormat="1" ht="14.4" x14ac:dyDescent="0.3">
      <c r="A178"/>
      <c r="B178"/>
      <c r="C178"/>
      <c r="D178" s="40"/>
      <c r="E178" s="28">
        <v>40156.598611111112</v>
      </c>
      <c r="F178" s="10">
        <f t="shared" si="53"/>
        <v>273.98958333333576</v>
      </c>
      <c r="G178" s="10">
        <v>30590</v>
      </c>
      <c r="H178" s="10">
        <v>4.51</v>
      </c>
      <c r="I178" s="10">
        <v>2429</v>
      </c>
      <c r="J178" s="10"/>
      <c r="K178" s="10"/>
      <c r="L178" s="79">
        <v>1037</v>
      </c>
      <c r="M178" s="90"/>
      <c r="N178" s="42">
        <v>4.45</v>
      </c>
      <c r="O178" s="18"/>
      <c r="P178" s="18"/>
      <c r="Q178" s="18"/>
      <c r="R178" s="18"/>
      <c r="S178" s="16"/>
      <c r="T178" s="16"/>
      <c r="U178" s="16"/>
      <c r="V178" s="43">
        <f t="shared" si="43"/>
        <v>1.3561303658749109E-5</v>
      </c>
      <c r="W178" s="43">
        <f t="shared" si="44"/>
        <v>1.8632722678234071E-3</v>
      </c>
      <c r="X178" s="43">
        <f t="shared" si="45"/>
        <v>8.4553187387003668E-6</v>
      </c>
      <c r="Y178" s="22">
        <f>X178+W178+SUM($V$149:V178)</f>
        <v>2.8374968790492562E-3</v>
      </c>
      <c r="Z178" s="22">
        <f t="shared" si="46"/>
        <v>9.198232348583929E-2</v>
      </c>
      <c r="AA178" s="44">
        <f t="shared" si="47"/>
        <v>12.638026313241246</v>
      </c>
      <c r="AB178" s="44">
        <f t="shared" si="48"/>
        <v>1.700991266336463</v>
      </c>
      <c r="AC178" s="44">
        <f t="shared" si="49"/>
        <v>1.7153471492901757</v>
      </c>
      <c r="AD178" s="44">
        <f t="shared" si="50"/>
        <v>1.7009912663364628</v>
      </c>
      <c r="AE178" s="44">
        <f t="shared" si="51"/>
        <v>1.4355872043867519E-2</v>
      </c>
      <c r="AF178" s="44">
        <f t="shared" si="52"/>
        <v>1.090984523364919E-8</v>
      </c>
      <c r="AG178" s="45">
        <f>AC178+AA178+SUM($Z$149:Z178)</f>
        <v>25.34609704867173</v>
      </c>
      <c r="AH178" s="77">
        <f>AC178+AA178+SUM($Z$178:Z178)+$AH$177</f>
        <v>102.3175285472196</v>
      </c>
      <c r="DM178"/>
      <c r="DN178"/>
      <c r="DO178"/>
      <c r="DP178"/>
      <c r="DQ178"/>
      <c r="DR178"/>
      <c r="DS178"/>
      <c r="DT178"/>
      <c r="DU178"/>
      <c r="DV178"/>
      <c r="DW178"/>
      <c r="DX178"/>
      <c r="DY178"/>
      <c r="DZ178"/>
      <c r="EA178"/>
      <c r="EB178"/>
      <c r="EC178"/>
      <c r="ED178"/>
      <c r="EE178"/>
      <c r="EF178"/>
      <c r="EG178"/>
    </row>
    <row r="179" spans="1:137" s="1" customFormat="1" ht="14.4" x14ac:dyDescent="0.3">
      <c r="A179"/>
      <c r="B179"/>
      <c r="C179"/>
      <c r="D179" s="40"/>
      <c r="E179" s="28">
        <v>40185.506944444445</v>
      </c>
      <c r="F179" s="10">
        <f t="shared" si="53"/>
        <v>302.89791666666861</v>
      </c>
      <c r="G179" s="10">
        <v>68000</v>
      </c>
      <c r="H179" s="10">
        <v>4.88</v>
      </c>
      <c r="I179" s="10">
        <v>2654</v>
      </c>
      <c r="J179" s="10"/>
      <c r="K179" s="10"/>
      <c r="L179" s="79">
        <v>1037</v>
      </c>
      <c r="M179" s="86"/>
      <c r="N179" s="42">
        <v>4.45</v>
      </c>
      <c r="O179" s="18"/>
      <c r="P179" s="18"/>
      <c r="Q179" s="18"/>
      <c r="R179" s="18"/>
      <c r="S179" s="16"/>
      <c r="T179" s="16"/>
      <c r="U179" s="16"/>
      <c r="V179" s="43">
        <f t="shared" si="43"/>
        <v>1.4673871808136507E-5</v>
      </c>
      <c r="W179" s="43">
        <f t="shared" si="44"/>
        <v>2.0161349594186753E-3</v>
      </c>
      <c r="X179" s="43">
        <f t="shared" si="45"/>
        <v>9.1489923381059417E-6</v>
      </c>
      <c r="Y179" s="22">
        <f>X179+W179+SUM($V$149:V179)</f>
        <v>3.0057271160520661E-3</v>
      </c>
      <c r="Z179" s="22">
        <f t="shared" si="46"/>
        <v>0.20447198421173823</v>
      </c>
      <c r="AA179" s="44">
        <f t="shared" si="47"/>
        <v>28.093683860752034</v>
      </c>
      <c r="AB179" s="44">
        <f t="shared" si="48"/>
        <v>3.7812162834547052</v>
      </c>
      <c r="AC179" s="44">
        <f t="shared" si="49"/>
        <v>3.8131286744600175</v>
      </c>
      <c r="AD179" s="44">
        <f t="shared" si="50"/>
        <v>3.7812162834547061</v>
      </c>
      <c r="AE179" s="44">
        <f t="shared" si="51"/>
        <v>3.1912366753285099E-2</v>
      </c>
      <c r="AF179" s="44">
        <f t="shared" si="52"/>
        <v>2.4252026017919084E-8</v>
      </c>
      <c r="AG179" s="45">
        <f>AC179+AA179+SUM($Z$149:Z179)</f>
        <v>43.104008105564098</v>
      </c>
      <c r="AH179" s="45">
        <f>AC179+AA179+SUM($Z$178:Z179)+$AH$177</f>
        <v>120.07543960411196</v>
      </c>
      <c r="DM179"/>
      <c r="DN179"/>
      <c r="DO179"/>
      <c r="DP179"/>
      <c r="DQ179"/>
      <c r="DR179"/>
      <c r="DS179"/>
      <c r="DT179"/>
      <c r="DU179"/>
      <c r="DV179"/>
      <c r="DW179"/>
      <c r="DX179"/>
      <c r="DY179"/>
      <c r="DZ179"/>
      <c r="EA179"/>
      <c r="EB179"/>
      <c r="EC179"/>
      <c r="ED179"/>
      <c r="EE179"/>
      <c r="EF179"/>
      <c r="EG179"/>
    </row>
    <row r="180" spans="1:137" s="1" customFormat="1" ht="14.4" x14ac:dyDescent="0.3">
      <c r="A180"/>
      <c r="B180"/>
      <c r="C180"/>
      <c r="D180" s="40"/>
      <c r="E180" s="28">
        <v>40199.418749999997</v>
      </c>
      <c r="F180" s="10">
        <f t="shared" si="53"/>
        <v>316.80972222222044</v>
      </c>
      <c r="G180" s="10">
        <v>81244</v>
      </c>
      <c r="H180" s="10">
        <v>7.39</v>
      </c>
      <c r="I180" s="117">
        <v>2857</v>
      </c>
      <c r="J180" s="117"/>
      <c r="K180" s="117"/>
      <c r="L180" s="79">
        <v>1037</v>
      </c>
      <c r="M180" s="86"/>
      <c r="N180" s="42">
        <v>4.45</v>
      </c>
      <c r="O180" s="18"/>
      <c r="P180" s="18"/>
      <c r="Q180" s="18"/>
      <c r="R180" s="18"/>
      <c r="S180" s="16"/>
      <c r="T180" s="16"/>
      <c r="U180" s="16"/>
      <c r="V180" s="43">
        <f t="shared" si="43"/>
        <v>2.2221293578305081E-5</v>
      </c>
      <c r="W180" s="43">
        <f t="shared" si="44"/>
        <v>3.0531224078081988E-3</v>
      </c>
      <c r="X180" s="43">
        <f t="shared" si="45"/>
        <v>1.3854724052992399E-5</v>
      </c>
      <c r="Y180" s="22">
        <f>X180+W180+SUM($V$149:V180)</f>
        <v>4.0696415897347807E-3</v>
      </c>
      <c r="Z180" s="22">
        <f t="shared" si="46"/>
        <v>0.24429591007791857</v>
      </c>
      <c r="AA180" s="44">
        <f t="shared" si="47"/>
        <v>33.565341935043207</v>
      </c>
      <c r="AB180" s="44">
        <f t="shared" si="48"/>
        <v>4.5176637607793255</v>
      </c>
      <c r="AC180" s="44">
        <f t="shared" si="49"/>
        <v>4.5557915592327882</v>
      </c>
      <c r="AD180" s="44">
        <f t="shared" si="50"/>
        <v>4.5176637607793246</v>
      </c>
      <c r="AE180" s="44">
        <f t="shared" si="51"/>
        <v>3.8127769477998445E-2</v>
      </c>
      <c r="AF180" s="44">
        <f t="shared" si="52"/>
        <v>2.897546473235026E-8</v>
      </c>
      <c r="AG180" s="45">
        <f>AC180+AA180+SUM($Z$149:Z180)</f>
        <v>49.562624974705962</v>
      </c>
      <c r="AH180" s="45">
        <f>AC180+AA180+SUM($Z$178:Z180)+$AH$177</f>
        <v>126.53405647325383</v>
      </c>
      <c r="DM180"/>
      <c r="DN180"/>
      <c r="DO180"/>
      <c r="DP180"/>
      <c r="DQ180"/>
      <c r="DR180"/>
      <c r="DS180"/>
      <c r="DT180"/>
      <c r="DU180"/>
      <c r="DV180"/>
      <c r="DW180"/>
      <c r="DX180"/>
      <c r="DY180"/>
      <c r="DZ180"/>
      <c r="EA180"/>
      <c r="EB180"/>
      <c r="EC180"/>
      <c r="ED180"/>
      <c r="EE180"/>
      <c r="EF180"/>
      <c r="EG180"/>
    </row>
    <row r="181" spans="1:137" s="1" customFormat="1" ht="14.4" x14ac:dyDescent="0.3">
      <c r="A181"/>
      <c r="B181"/>
      <c r="C181"/>
      <c r="D181" s="40"/>
      <c r="E181" s="28">
        <v>40287.44027777778</v>
      </c>
      <c r="F181" s="10">
        <f t="shared" si="53"/>
        <v>404.83125000000291</v>
      </c>
      <c r="G181" s="10">
        <v>142380</v>
      </c>
      <c r="H181" s="10">
        <v>4.04</v>
      </c>
      <c r="I181" s="10">
        <v>94</v>
      </c>
      <c r="J181" s="10"/>
      <c r="K181" s="10"/>
      <c r="L181" s="79">
        <v>1037</v>
      </c>
      <c r="M181" s="86"/>
      <c r="N181" s="42">
        <v>4.45</v>
      </c>
      <c r="O181" s="18"/>
      <c r="P181" s="18"/>
      <c r="Q181" s="18"/>
      <c r="R181" s="18"/>
      <c r="S181" s="16"/>
      <c r="T181" s="16"/>
      <c r="U181" s="16"/>
      <c r="V181" s="43">
        <f t="shared" si="43"/>
        <v>1.2148041414932682E-5</v>
      </c>
      <c r="W181" s="43">
        <f t="shared" si="44"/>
        <v>1.6690953352564446E-3</v>
      </c>
      <c r="X181" s="43">
        <f t="shared" si="45"/>
        <v>7.5741657881040981E-6</v>
      </c>
      <c r="Y181" s="22">
        <f>X181+W181+SUM($V$149:V181)</f>
        <v>2.6914820003330715E-3</v>
      </c>
      <c r="Z181" s="22">
        <f t="shared" si="46"/>
        <v>0.42812825164804841</v>
      </c>
      <c r="AA181" s="44">
        <f t="shared" si="47"/>
        <v>58.823216295498163</v>
      </c>
      <c r="AB181" s="44">
        <f t="shared" si="48"/>
        <v>7.9171996240923681</v>
      </c>
      <c r="AC181" s="44">
        <f t="shared" si="49"/>
        <v>7.9840185392590772</v>
      </c>
      <c r="AD181" s="44">
        <f t="shared" si="50"/>
        <v>7.9171996240923672</v>
      </c>
      <c r="AE181" s="44">
        <f t="shared" si="51"/>
        <v>6.681886438724606E-2</v>
      </c>
      <c r="AF181" s="44">
        <f t="shared" si="52"/>
        <v>5.0779462712225274E-8</v>
      </c>
      <c r="AG181" s="45">
        <f>AC181+AA181+SUM($Z$149:Z181)</f>
        <v>78.67685456683526</v>
      </c>
      <c r="AH181" s="45">
        <f>AC181+AA181+SUM($Z$178:Z181)+$AH$177</f>
        <v>155.6482860653831</v>
      </c>
      <c r="DM181"/>
      <c r="DN181"/>
      <c r="DO181"/>
      <c r="DP181"/>
      <c r="DQ181"/>
      <c r="DR181"/>
      <c r="DS181"/>
      <c r="DT181"/>
      <c r="DU181"/>
      <c r="DV181"/>
      <c r="DW181"/>
      <c r="DX181"/>
      <c r="DY181"/>
      <c r="DZ181"/>
      <c r="EA181"/>
      <c r="EB181"/>
      <c r="EC181"/>
      <c r="ED181"/>
      <c r="EE181"/>
      <c r="EF181"/>
      <c r="EG181"/>
    </row>
    <row r="182" spans="1:137" s="1" customFormat="1" ht="14.4" x14ac:dyDescent="0.3">
      <c r="A182"/>
      <c r="B182"/>
      <c r="C182"/>
      <c r="D182" s="40"/>
      <c r="E182" s="28">
        <v>40360.436805555553</v>
      </c>
      <c r="F182" s="10">
        <f t="shared" si="53"/>
        <v>477.82777777777665</v>
      </c>
      <c r="G182" s="10">
        <v>171661</v>
      </c>
      <c r="H182" s="10">
        <v>4.28</v>
      </c>
      <c r="I182" s="10">
        <v>10</v>
      </c>
      <c r="J182" s="10"/>
      <c r="K182" s="10"/>
      <c r="L182" s="79">
        <v>1037</v>
      </c>
      <c r="M182" s="86"/>
      <c r="N182" s="42">
        <v>4.45</v>
      </c>
      <c r="O182" s="18"/>
      <c r="P182" s="18"/>
      <c r="Q182" s="18"/>
      <c r="R182" s="18"/>
      <c r="S182" s="16"/>
      <c r="T182" s="16"/>
      <c r="U182" s="16"/>
      <c r="V182" s="43">
        <f t="shared" si="43"/>
        <v>1.2869707241562347E-5</v>
      </c>
      <c r="W182" s="43">
        <f t="shared" si="44"/>
        <v>1.7682495135885106E-3</v>
      </c>
      <c r="X182" s="43">
        <f t="shared" si="45"/>
        <v>8.0241162309617684E-6</v>
      </c>
      <c r="Y182" s="22">
        <f>X182+W182+SUM($V$149:V182)</f>
        <v>2.8039558363495577E-3</v>
      </c>
      <c r="Z182" s="22">
        <f t="shared" si="46"/>
        <v>0.51617448943781175</v>
      </c>
      <c r="AA182" s="44">
        <f t="shared" si="47"/>
        <v>70.920439194419927</v>
      </c>
      <c r="AB182" s="44">
        <f t="shared" si="48"/>
        <v>9.5454024769723276</v>
      </c>
      <c r="AC182" s="44">
        <f t="shared" si="49"/>
        <v>9.6259629615658984</v>
      </c>
      <c r="AD182" s="44">
        <f t="shared" si="50"/>
        <v>9.5454024769723276</v>
      </c>
      <c r="AE182" s="44">
        <f t="shared" si="51"/>
        <v>8.0560423371112841E-2</v>
      </c>
      <c r="AF182" s="44">
        <f t="shared" si="52"/>
        <v>6.1222456445029526E-8</v>
      </c>
      <c r="AG182" s="45">
        <f>AC182+AA182+SUM($Z$149:Z182)</f>
        <v>92.932196377501654</v>
      </c>
      <c r="AH182" s="45">
        <f>AC182+AA182+SUM($Z$178:Z182)+$AH$177</f>
        <v>169.90362787604954</v>
      </c>
      <c r="DM182"/>
      <c r="DN182"/>
      <c r="DO182"/>
      <c r="DP182"/>
      <c r="DQ182"/>
      <c r="DR182"/>
      <c r="DS182"/>
      <c r="DT182"/>
      <c r="DU182"/>
      <c r="DV182"/>
      <c r="DW182"/>
      <c r="DX182"/>
      <c r="DY182"/>
      <c r="DZ182"/>
      <c r="EA182"/>
      <c r="EB182"/>
      <c r="EC182"/>
      <c r="ED182"/>
      <c r="EE182"/>
      <c r="EF182"/>
      <c r="EG182"/>
    </row>
    <row r="183" spans="1:137" s="1" customFormat="1" ht="14.4" x14ac:dyDescent="0.3">
      <c r="A183"/>
      <c r="B183"/>
      <c r="C183"/>
      <c r="D183" s="40"/>
      <c r="E183" s="28">
        <v>40532.636111111111</v>
      </c>
      <c r="F183" s="10">
        <f t="shared" si="53"/>
        <v>650.0270833333343</v>
      </c>
      <c r="G183" s="10">
        <v>201343</v>
      </c>
      <c r="H183" s="10">
        <v>4.96</v>
      </c>
      <c r="I183" s="10">
        <v>25</v>
      </c>
      <c r="J183" s="10"/>
      <c r="K183" s="10"/>
      <c r="L183" s="79">
        <v>1037</v>
      </c>
      <c r="M183" s="86"/>
      <c r="N183" s="42">
        <v>4.45</v>
      </c>
      <c r="O183" s="18"/>
      <c r="P183" s="18"/>
      <c r="Q183" s="18"/>
      <c r="R183" s="18"/>
      <c r="S183" s="16"/>
      <c r="T183" s="16"/>
      <c r="U183" s="16"/>
      <c r="V183" s="43">
        <f t="shared" si="43"/>
        <v>1.491442708367973E-5</v>
      </c>
      <c r="W183" s="43">
        <f t="shared" si="44"/>
        <v>2.0491863521960307E-3</v>
      </c>
      <c r="X183" s="43">
        <f t="shared" si="45"/>
        <v>9.2989758190584968E-6</v>
      </c>
      <c r="Y183" s="22">
        <f>X183+W183+SUM($V$149:V183)</f>
        <v>3.1010819616288541E-3</v>
      </c>
      <c r="Z183" s="22">
        <f t="shared" si="46"/>
        <v>0.60542651054623542</v>
      </c>
      <c r="AA183" s="44">
        <f t="shared" si="47"/>
        <v>83.183332199638201</v>
      </c>
      <c r="AB183" s="44">
        <f t="shared" si="48"/>
        <v>11.195903384700308</v>
      </c>
      <c r="AC183" s="44">
        <f t="shared" si="49"/>
        <v>11.290393627967696</v>
      </c>
      <c r="AD183" s="44">
        <f t="shared" si="50"/>
        <v>11.195903384700307</v>
      </c>
      <c r="AE183" s="44">
        <f t="shared" si="51"/>
        <v>9.4490171458921787E-2</v>
      </c>
      <c r="AF183" s="44">
        <f t="shared" si="52"/>
        <v>7.1808465801851213E-8</v>
      </c>
      <c r="AG183" s="45">
        <f>AC183+AA183+SUM($Z$149:Z183)</f>
        <v>107.46494655966796</v>
      </c>
      <c r="AH183" s="45">
        <f>AC183+AA183+SUM($Z$178:Z183)+$AH$177</f>
        <v>184.43637805821584</v>
      </c>
      <c r="DM183"/>
      <c r="DN183"/>
      <c r="DO183"/>
      <c r="DP183"/>
      <c r="DQ183"/>
      <c r="DR183"/>
      <c r="DS183"/>
      <c r="DT183"/>
      <c r="DU183"/>
      <c r="DV183"/>
      <c r="DW183"/>
      <c r="DX183"/>
      <c r="DY183"/>
      <c r="DZ183"/>
      <c r="EA183"/>
      <c r="EB183"/>
      <c r="EC183"/>
      <c r="ED183"/>
      <c r="EE183"/>
      <c r="EF183"/>
      <c r="EG183"/>
    </row>
    <row r="184" spans="1:137" s="1" customFormat="1" ht="14.4" x14ac:dyDescent="0.3">
      <c r="A184"/>
      <c r="B184"/>
      <c r="C184"/>
      <c r="D184" s="33" t="s">
        <v>78</v>
      </c>
      <c r="E184" s="28">
        <v>40605.595138888886</v>
      </c>
      <c r="F184" s="10">
        <f t="shared" si="53"/>
        <v>722.98611111110949</v>
      </c>
      <c r="G184" s="10">
        <v>188734</v>
      </c>
      <c r="H184" s="10">
        <v>7.64</v>
      </c>
      <c r="I184" s="10">
        <v>17</v>
      </c>
      <c r="J184" s="10"/>
      <c r="K184" s="10"/>
      <c r="L184" s="79">
        <v>1037</v>
      </c>
      <c r="M184" s="86"/>
      <c r="N184" s="42">
        <v>4.45</v>
      </c>
      <c r="O184" s="18"/>
      <c r="P184" s="18"/>
      <c r="Q184" s="18"/>
      <c r="R184" s="18"/>
      <c r="S184" s="16"/>
      <c r="T184" s="16"/>
      <c r="U184" s="16"/>
      <c r="V184" s="43">
        <f t="shared" si="43"/>
        <v>2.297302881437765E-5</v>
      </c>
      <c r="W184" s="43">
        <f t="shared" si="44"/>
        <v>3.156408010237434E-3</v>
      </c>
      <c r="X184" s="43">
        <f t="shared" si="45"/>
        <v>1.4323422430969138E-5</v>
      </c>
      <c r="Y184" s="22">
        <f>X184+W184+SUM($V$149:V184)</f>
        <v>4.2363010950965457E-3</v>
      </c>
      <c r="Z184" s="22">
        <f t="shared" si="46"/>
        <v>0.5675119921796794</v>
      </c>
      <c r="AA184" s="44">
        <f t="shared" si="47"/>
        <v>77.974019555517273</v>
      </c>
      <c r="AB184" s="44">
        <f t="shared" si="48"/>
        <v>10.494765794728536</v>
      </c>
      <c r="AC184" s="44">
        <f t="shared" si="49"/>
        <v>10.583338635963779</v>
      </c>
      <c r="AD184" s="44">
        <f t="shared" si="50"/>
        <v>10.494765794728536</v>
      </c>
      <c r="AE184" s="44">
        <f t="shared" si="51"/>
        <v>8.8572773923742798E-2</v>
      </c>
      <c r="AF184" s="44">
        <f t="shared" si="52"/>
        <v>6.7311498212734422E-8</v>
      </c>
      <c r="AG184" s="45">
        <f>AC184+AA184+SUM($Z$149:Z184)</f>
        <v>102.11609091572279</v>
      </c>
      <c r="AH184" s="45">
        <f>AC184+AA184+SUM($Z$178:Z184)+$AH$177</f>
        <v>179.08752241427067</v>
      </c>
      <c r="DM184"/>
      <c r="DN184"/>
      <c r="DO184"/>
      <c r="DP184"/>
      <c r="DQ184"/>
      <c r="DR184"/>
      <c r="DS184"/>
      <c r="DT184"/>
      <c r="DU184"/>
      <c r="DV184"/>
      <c r="DW184"/>
      <c r="DX184"/>
      <c r="DY184"/>
      <c r="DZ184"/>
      <c r="EA184"/>
      <c r="EB184"/>
      <c r="EC184"/>
      <c r="ED184"/>
      <c r="EE184"/>
      <c r="EF184"/>
      <c r="EG184"/>
    </row>
    <row r="185" spans="1:137" s="1" customFormat="1" ht="14.4" x14ac:dyDescent="0.3">
      <c r="A185"/>
      <c r="B185"/>
      <c r="C185"/>
      <c r="D185" s="33"/>
      <c r="E185" s="28">
        <v>40626.634722222225</v>
      </c>
      <c r="F185" s="10">
        <f t="shared" si="53"/>
        <v>744.02569444444816</v>
      </c>
      <c r="G185" s="10">
        <v>28522</v>
      </c>
      <c r="H185" s="40">
        <v>2.02</v>
      </c>
      <c r="I185" s="10">
        <v>13</v>
      </c>
      <c r="J185" s="10"/>
      <c r="K185" s="10"/>
      <c r="L185" s="79">
        <v>1037</v>
      </c>
      <c r="M185" s="86"/>
      <c r="N185" s="42">
        <v>4.45</v>
      </c>
      <c r="O185" s="18"/>
      <c r="P185" s="18"/>
      <c r="Q185" s="18"/>
      <c r="R185" s="18"/>
      <c r="S185" s="16"/>
      <c r="T185" s="16"/>
      <c r="U185" s="16"/>
      <c r="V185" s="43">
        <f t="shared" si="43"/>
        <v>6.0740207074663412E-6</v>
      </c>
      <c r="W185" s="43">
        <f t="shared" si="44"/>
        <v>8.3454766762822228E-4</v>
      </c>
      <c r="X185" s="43">
        <f t="shared" si="45"/>
        <v>3.787082894052049E-6</v>
      </c>
      <c r="Y185" s="22">
        <f>X185+W185+SUM($V$149:V185)</f>
        <v>1.9099784336578834E-3</v>
      </c>
      <c r="Z185" s="22">
        <f t="shared" si="46"/>
        <v>8.5763969613047025E-2</v>
      </c>
      <c r="AA185" s="44">
        <f t="shared" si="47"/>
        <v>11.783647809946611</v>
      </c>
      <c r="AB185" s="44">
        <f t="shared" si="48"/>
        <v>1.5859978064219873</v>
      </c>
      <c r="AC185" s="44">
        <f t="shared" si="49"/>
        <v>1.5993831772492442</v>
      </c>
      <c r="AD185" s="44">
        <f t="shared" si="50"/>
        <v>1.5859978064219868</v>
      </c>
      <c r="AE185" s="44">
        <f t="shared" si="51"/>
        <v>1.3385360654958786E-2</v>
      </c>
      <c r="AF185" s="44">
        <f t="shared" si="52"/>
        <v>1.0172298324751295E-8</v>
      </c>
      <c r="AG185" s="45">
        <f>AC185+AA185+SUM($Z$149:Z185)</f>
        <v>27.027527681050646</v>
      </c>
      <c r="AH185" s="45">
        <f>AC185+AA185+SUM($Z$185:Z185)+$AH$184</f>
        <v>192.55631737107956</v>
      </c>
      <c r="DM185"/>
      <c r="DN185"/>
      <c r="DO185"/>
      <c r="DP185"/>
      <c r="DQ185"/>
      <c r="DR185"/>
      <c r="DS185"/>
      <c r="DT185"/>
      <c r="DU185"/>
      <c r="DV185"/>
      <c r="DW185"/>
      <c r="DX185"/>
      <c r="DY185"/>
      <c r="DZ185"/>
      <c r="EA185"/>
      <c r="EB185"/>
      <c r="EC185"/>
      <c r="ED185"/>
      <c r="EE185"/>
      <c r="EF185"/>
      <c r="EG185"/>
    </row>
    <row r="186" spans="1:137" s="1" customFormat="1" ht="14.4" x14ac:dyDescent="0.3">
      <c r="A186"/>
      <c r="B186"/>
      <c r="C186"/>
      <c r="D186" s="33"/>
      <c r="E186" s="28">
        <v>40633.425000000003</v>
      </c>
      <c r="F186" s="10">
        <f t="shared" si="53"/>
        <v>750.81597222222626</v>
      </c>
      <c r="G186" s="10">
        <v>37169</v>
      </c>
      <c r="H186" s="40">
        <v>4.0199999999999996</v>
      </c>
      <c r="I186" s="10">
        <v>16</v>
      </c>
      <c r="J186" s="10"/>
      <c r="K186" s="10"/>
      <c r="L186" s="79">
        <v>1037</v>
      </c>
      <c r="M186" s="17"/>
      <c r="N186" s="42">
        <v>4.45</v>
      </c>
      <c r="O186" s="18"/>
      <c r="P186" s="18"/>
      <c r="Q186" s="18"/>
      <c r="R186" s="18"/>
      <c r="S186" s="16"/>
      <c r="T186" s="16"/>
      <c r="U186" s="16"/>
      <c r="V186" s="43">
        <f t="shared" si="43"/>
        <v>1.2087902596046877E-5</v>
      </c>
      <c r="W186" s="43">
        <f t="shared" si="44"/>
        <v>1.6608324870621054E-3</v>
      </c>
      <c r="X186" s="43">
        <f t="shared" si="45"/>
        <v>7.5366699178659593E-6</v>
      </c>
      <c r="Y186" s="22">
        <f>X186+W186+SUM($V$149:V186)</f>
        <v>2.7521007427116274E-3</v>
      </c>
      <c r="Z186" s="22">
        <f t="shared" si="46"/>
        <v>0.11176498795832497</v>
      </c>
      <c r="AA186" s="44">
        <f t="shared" si="47"/>
        <v>15.356090226769005</v>
      </c>
      <c r="AB186" s="44">
        <f t="shared" si="48"/>
        <v>2.0668239417607053</v>
      </c>
      <c r="AC186" s="44">
        <f t="shared" si="49"/>
        <v>2.0842673485441821</v>
      </c>
      <c r="AD186" s="44">
        <f t="shared" si="50"/>
        <v>2.0668239417607053</v>
      </c>
      <c r="AE186" s="44">
        <f t="shared" si="51"/>
        <v>1.7443393527247851E-2</v>
      </c>
      <c r="AF186" s="44">
        <f t="shared" si="52"/>
        <v>1.3256228750882859E-8</v>
      </c>
      <c r="AG186" s="45">
        <f>AC186+AA186+SUM($Z$149:Z186)</f>
        <v>31.196619257126301</v>
      </c>
      <c r="AH186" s="45">
        <f>AC186+AA186+SUM($Z$185:Z186)+$AH$184</f>
        <v>196.72540894715522</v>
      </c>
      <c r="DM186"/>
      <c r="DN186"/>
      <c r="DO186"/>
      <c r="DP186"/>
      <c r="DQ186"/>
      <c r="DR186"/>
      <c r="DS186"/>
      <c r="DT186"/>
      <c r="DU186"/>
      <c r="DV186"/>
      <c r="DW186"/>
      <c r="DX186"/>
      <c r="DY186"/>
      <c r="DZ186"/>
      <c r="EA186"/>
      <c r="EB186"/>
      <c r="EC186"/>
      <c r="ED186"/>
      <c r="EE186"/>
      <c r="EF186"/>
      <c r="EG186"/>
    </row>
    <row r="187" spans="1:137" s="1" customFormat="1" ht="14.4" x14ac:dyDescent="0.3">
      <c r="A187"/>
      <c r="B187"/>
      <c r="C187"/>
      <c r="D187" s="40"/>
      <c r="E187" s="28">
        <v>40653.609722222223</v>
      </c>
      <c r="F187" s="10">
        <f t="shared" si="53"/>
        <v>771.00069444444671</v>
      </c>
      <c r="G187" s="40">
        <v>55875</v>
      </c>
      <c r="H187" s="40">
        <v>0.02</v>
      </c>
      <c r="I187" s="10">
        <v>26</v>
      </c>
      <c r="J187" s="10"/>
      <c r="K187" s="10"/>
      <c r="L187" s="79">
        <v>1037</v>
      </c>
      <c r="M187" s="17"/>
      <c r="N187" s="42">
        <v>4.45</v>
      </c>
      <c r="O187" s="18"/>
      <c r="P187" s="18"/>
      <c r="Q187" s="18"/>
      <c r="R187" s="18"/>
      <c r="S187" s="16"/>
      <c r="T187" s="16"/>
      <c r="U187" s="16"/>
      <c r="V187" s="43">
        <f t="shared" ref="V187:V211" si="54">($A$15*L187/1000/$A$13*H187)/$Q$148</f>
        <v>6.0138818885805359E-8</v>
      </c>
      <c r="W187" s="43">
        <f t="shared" ref="W187:W211" si="55">($U$148*L187/1000/$A$13*H187)/$Q$148</f>
        <v>8.2628481943388344E-6</v>
      </c>
      <c r="X187" s="43">
        <f t="shared" ref="X187:X211" si="56">($A$46*$S$148*H187*L187/1000000)/$Q$148</f>
        <v>3.7495870238139103E-8</v>
      </c>
      <c r="Y187" s="22">
        <f>X187+W187+SUM($V$149:V187)</f>
        <v>1.0920920686151186E-3</v>
      </c>
      <c r="Z187" s="22">
        <f t="shared" ref="Z187:Z211" si="57">($A$15*L187/1000/$A$13*G187)/$Q$148</f>
        <v>0.16801282526221872</v>
      </c>
      <c r="AA187" s="44">
        <f t="shared" ref="AA187:AA211" si="58">($U$148*L187/1000/$A$13*G187)/$Q$148</f>
        <v>23.084332142934116</v>
      </c>
      <c r="AB187" s="44">
        <f t="shared" ref="AB187:AB211" si="59">($A$14*$S$148/1000*G187/1000000*L187/1000*1000000)/$Q$148</f>
        <v>3.1069920564416424</v>
      </c>
      <c r="AC187" s="44">
        <f t="shared" ref="AC187:AC201" si="60">($A$14*((L187/1000)*G187/10^6)*(1+($A$28/(10^-N187))+(($A$28*$A$29)/(10^-N187)^2))*1000000)*$S$148/1000/$Q$148</f>
        <v>3.1332141865507857</v>
      </c>
      <c r="AD187" s="44">
        <f t="shared" ref="AD187:AD201" si="61">AC187/(1+($A$28/(10^-N187))+(($A$28*$A$29)/(10^-N187)^2))*1</f>
        <v>3.106992056441642</v>
      </c>
      <c r="AE187" s="44">
        <f t="shared" ref="AE187:AE201" si="62">AC187/(1+($A$28/(10^-N187))+(($A$28*$A$29)/(10^-N187)^2))*($A$28/(10^-N187))</f>
        <v>2.6222110181467716E-2</v>
      </c>
      <c r="AF187" s="44">
        <f t="shared" ref="AF187:AF201" si="63">AC187/(1+($A$28/(10^-N187))+(($A$28*$A$29)/(10^-N187)^2))*(($A$28*$A$29)/(10^-N187)^2)</f>
        <v>1.9927675790459243E-8</v>
      </c>
      <c r="AG187" s="45">
        <f>AC187+AA187+SUM($Z$149:Z187)</f>
        <v>40.141820836560235</v>
      </c>
      <c r="AH187" s="45">
        <f>AC187+AA187+SUM($Z$185:Z187)+$AH$184</f>
        <v>205.67061052658914</v>
      </c>
      <c r="DM187"/>
      <c r="DN187"/>
      <c r="DO187"/>
      <c r="DP187"/>
      <c r="DQ187"/>
      <c r="DR187"/>
      <c r="DS187"/>
      <c r="DT187"/>
      <c r="DU187"/>
      <c r="DV187"/>
      <c r="DW187"/>
      <c r="DX187"/>
      <c r="DY187"/>
      <c r="DZ187"/>
      <c r="EA187"/>
      <c r="EB187"/>
      <c r="EC187"/>
      <c r="ED187"/>
      <c r="EE187"/>
      <c r="EF187"/>
      <c r="EG187"/>
    </row>
    <row r="188" spans="1:137" s="1" customFormat="1" ht="14.4" x14ac:dyDescent="0.3">
      <c r="A188"/>
      <c r="B188"/>
      <c r="C188"/>
      <c r="D188" s="40"/>
      <c r="E188" s="28">
        <v>40693.593055555553</v>
      </c>
      <c r="F188" s="10">
        <f t="shared" si="53"/>
        <v>810.98402777777665</v>
      </c>
      <c r="G188" s="10">
        <v>73286</v>
      </c>
      <c r="H188" s="10">
        <v>1.1100000000000001</v>
      </c>
      <c r="I188" s="10">
        <v>46</v>
      </c>
      <c r="J188" s="10"/>
      <c r="K188" s="10"/>
      <c r="L188" s="79">
        <v>1037</v>
      </c>
      <c r="M188" s="17"/>
      <c r="N188" s="42">
        <v>4.45</v>
      </c>
      <c r="O188" s="18"/>
      <c r="P188" s="18"/>
      <c r="Q188" s="18"/>
      <c r="R188" s="18"/>
      <c r="S188" s="16"/>
      <c r="T188" s="16"/>
      <c r="U188" s="16"/>
      <c r="V188" s="43">
        <f t="shared" si="54"/>
        <v>3.3377044481621978E-6</v>
      </c>
      <c r="W188" s="43">
        <f t="shared" si="55"/>
        <v>4.5858807478580538E-4</v>
      </c>
      <c r="X188" s="43">
        <f t="shared" si="56"/>
        <v>2.0810207982167205E-6</v>
      </c>
      <c r="Y188" s="22">
        <f>X188+W188+SUM($V$149:V188)</f>
        <v>1.5477985245827262E-3</v>
      </c>
      <c r="Z188" s="22">
        <f t="shared" si="57"/>
        <v>0.22036667404325658</v>
      </c>
      <c r="AA188" s="44">
        <f t="shared" si="58"/>
        <v>30.277554638515788</v>
      </c>
      <c r="AB188" s="44">
        <f t="shared" si="59"/>
        <v>4.0751502433714935</v>
      </c>
      <c r="AC188" s="44">
        <f t="shared" si="60"/>
        <v>4.1095433534775996</v>
      </c>
      <c r="AD188" s="44">
        <f t="shared" si="61"/>
        <v>4.0751502433714926</v>
      </c>
      <c r="AE188" s="44">
        <f t="shared" si="62"/>
        <v>3.4393083968841928E-2</v>
      </c>
      <c r="AF188" s="44">
        <f t="shared" si="63"/>
        <v>2.6137264393370845E-8</v>
      </c>
      <c r="AG188" s="45">
        <f>AC188+AA188+SUM($Z$149:Z188)</f>
        <v>48.53173917311198</v>
      </c>
      <c r="AH188" s="45">
        <f>AC188+AA188+SUM($Z$185:Z188)+$AH$184</f>
        <v>214.06052886314092</v>
      </c>
      <c r="DM188"/>
      <c r="DN188"/>
      <c r="DO188"/>
      <c r="DP188"/>
      <c r="DQ188"/>
      <c r="DR188"/>
      <c r="DS188"/>
      <c r="DT188"/>
      <c r="DU188"/>
      <c r="DV188"/>
      <c r="DW188"/>
      <c r="DX188"/>
      <c r="DY188"/>
      <c r="DZ188"/>
      <c r="EA188"/>
      <c r="EB188"/>
      <c r="EC188"/>
      <c r="ED188"/>
      <c r="EE188"/>
      <c r="EF188"/>
      <c r="EG188"/>
    </row>
    <row r="189" spans="1:137" s="1" customFormat="1" ht="14.4" x14ac:dyDescent="0.3">
      <c r="A189"/>
      <c r="B189"/>
      <c r="C189"/>
      <c r="D189" s="40"/>
      <c r="E189" s="28">
        <v>40750.421527777777</v>
      </c>
      <c r="F189" s="10">
        <f t="shared" si="53"/>
        <v>867.8125</v>
      </c>
      <c r="G189" s="10">
        <v>94128</v>
      </c>
      <c r="H189" s="40">
        <v>0.28000000000000003</v>
      </c>
      <c r="I189" s="36" t="s">
        <v>154</v>
      </c>
      <c r="J189" s="36"/>
      <c r="K189" s="36"/>
      <c r="L189" s="79">
        <v>1037</v>
      </c>
      <c r="M189" s="17"/>
      <c r="N189" s="42">
        <v>4.45</v>
      </c>
      <c r="O189" s="18"/>
      <c r="P189" s="18"/>
      <c r="Q189" s="18"/>
      <c r="R189" s="18"/>
      <c r="S189" s="16"/>
      <c r="T189" s="16"/>
      <c r="U189" s="16"/>
      <c r="V189" s="43">
        <f t="shared" si="54"/>
        <v>8.4194346440127524E-7</v>
      </c>
      <c r="W189" s="43">
        <f t="shared" si="55"/>
        <v>1.1567987472074369E-4</v>
      </c>
      <c r="X189" s="43">
        <f t="shared" si="56"/>
        <v>5.2494218333394758E-7</v>
      </c>
      <c r="Y189" s="22">
        <f>X189+W189+SUM($V$149:V189)</f>
        <v>1.2041761893671829E-3</v>
      </c>
      <c r="Z189" s="22">
        <f t="shared" si="57"/>
        <v>0.28303733720415436</v>
      </c>
      <c r="AA189" s="44">
        <f t="shared" si="58"/>
        <v>38.888268741836285</v>
      </c>
      <c r="AB189" s="44">
        <f t="shared" si="59"/>
        <v>5.2340930342503604</v>
      </c>
      <c r="AC189" s="44">
        <f t="shared" si="60"/>
        <v>5.2782672921995948</v>
      </c>
      <c r="AD189" s="44">
        <f t="shared" si="61"/>
        <v>5.2340930342503604</v>
      </c>
      <c r="AE189" s="44">
        <f t="shared" si="62"/>
        <v>4.4174224378723814E-2</v>
      </c>
      <c r="AF189" s="44">
        <f t="shared" si="63"/>
        <v>3.3570510367863047E-8</v>
      </c>
      <c r="AG189" s="45">
        <f>AC189+AA189+SUM($Z$149:Z189)</f>
        <v>58.594214552358622</v>
      </c>
      <c r="AH189" s="45">
        <f>AC189+AA189+SUM($Z$185:Z189)+$AH$184</f>
        <v>224.12300424238754</v>
      </c>
      <c r="DM189"/>
      <c r="DN189"/>
      <c r="DO189"/>
      <c r="DP189"/>
      <c r="DQ189"/>
      <c r="DR189"/>
      <c r="DS189"/>
      <c r="DT189"/>
      <c r="DU189"/>
      <c r="DV189"/>
      <c r="DW189"/>
      <c r="DX189"/>
      <c r="DY189"/>
      <c r="DZ189"/>
      <c r="EA189"/>
      <c r="EB189"/>
      <c r="EC189"/>
      <c r="ED189"/>
      <c r="EE189"/>
      <c r="EF189"/>
      <c r="EG189"/>
    </row>
    <row r="190" spans="1:137" s="1" customFormat="1" ht="14.4" x14ac:dyDescent="0.3">
      <c r="A190"/>
      <c r="B190"/>
      <c r="C190"/>
      <c r="D190" s="40"/>
      <c r="E190" s="28">
        <v>40849.529861111114</v>
      </c>
      <c r="F190" s="10">
        <f t="shared" si="53"/>
        <v>966.92083333333721</v>
      </c>
      <c r="G190" s="10">
        <v>135535</v>
      </c>
      <c r="H190" s="40">
        <v>0.94</v>
      </c>
      <c r="I190" s="10">
        <v>21</v>
      </c>
      <c r="J190" s="10"/>
      <c r="K190" s="10"/>
      <c r="L190" s="79">
        <v>1037</v>
      </c>
      <c r="M190" s="17"/>
      <c r="N190" s="42">
        <v>4.45</v>
      </c>
      <c r="O190" s="18"/>
      <c r="P190" s="18"/>
      <c r="Q190" s="18"/>
      <c r="R190" s="18"/>
      <c r="S190" s="16"/>
      <c r="T190" s="16"/>
      <c r="U190" s="16"/>
      <c r="V190" s="43">
        <f t="shared" si="54"/>
        <v>2.8265244876328517E-6</v>
      </c>
      <c r="W190" s="43">
        <f t="shared" si="55"/>
        <v>3.8835386513392519E-4</v>
      </c>
      <c r="X190" s="43">
        <f t="shared" si="56"/>
        <v>1.7623059011925378E-6</v>
      </c>
      <c r="Y190" s="22">
        <f>X190+W190+SUM($V$149:V190)</f>
        <v>1.4809140679858559E-3</v>
      </c>
      <c r="Z190" s="22">
        <f t="shared" si="57"/>
        <v>0.40754574088438145</v>
      </c>
      <c r="AA190" s="44">
        <f t="shared" si="58"/>
        <v>55.995256500985697</v>
      </c>
      <c r="AB190" s="44">
        <f t="shared" si="59"/>
        <v>7.5365757202651995</v>
      </c>
      <c r="AC190" s="44">
        <f t="shared" si="60"/>
        <v>7.6001822778373294</v>
      </c>
      <c r="AD190" s="44">
        <f t="shared" si="61"/>
        <v>7.5365757202651986</v>
      </c>
      <c r="AE190" s="44">
        <f t="shared" si="62"/>
        <v>6.3606509233919056E-2</v>
      </c>
      <c r="AF190" s="44">
        <f t="shared" si="63"/>
        <v>4.8338210975568569E-8</v>
      </c>
      <c r="AG190" s="45">
        <f>AC190+AA190+SUM($Z$149:Z190)</f>
        <v>78.430663038030147</v>
      </c>
      <c r="AH190" s="45">
        <f>AC190+AA190+SUM($Z$185:Z190)+$AH$184</f>
        <v>243.95945272805909</v>
      </c>
      <c r="DM190"/>
      <c r="DN190"/>
      <c r="DO190"/>
      <c r="DP190"/>
      <c r="DQ190"/>
      <c r="DR190"/>
      <c r="DS190"/>
      <c r="DT190"/>
      <c r="DU190"/>
      <c r="DV190"/>
      <c r="DW190"/>
      <c r="DX190"/>
      <c r="DY190"/>
      <c r="DZ190"/>
      <c r="EA190"/>
      <c r="EB190"/>
      <c r="EC190"/>
      <c r="ED190"/>
      <c r="EE190"/>
      <c r="EF190"/>
      <c r="EG190"/>
    </row>
    <row r="191" spans="1:137" s="1" customFormat="1" ht="14.4" x14ac:dyDescent="0.3">
      <c r="A191"/>
      <c r="B191"/>
      <c r="C191"/>
      <c r="D191" s="40"/>
      <c r="E191" s="28">
        <v>40933.579861111109</v>
      </c>
      <c r="F191" s="10">
        <f t="shared" si="53"/>
        <v>1050.9708333333328</v>
      </c>
      <c r="G191" s="10">
        <v>147303</v>
      </c>
      <c r="H191" s="40">
        <v>3.57</v>
      </c>
      <c r="I191" s="10">
        <v>20</v>
      </c>
      <c r="J191" s="10"/>
      <c r="K191" s="10"/>
      <c r="L191" s="79">
        <v>1037</v>
      </c>
      <c r="M191" s="17"/>
      <c r="N191" s="42">
        <v>4.45</v>
      </c>
      <c r="O191" s="18"/>
      <c r="P191" s="18"/>
      <c r="Q191" s="18"/>
      <c r="R191" s="18"/>
      <c r="S191" s="16"/>
      <c r="T191" s="16"/>
      <c r="U191" s="16"/>
      <c r="V191" s="43">
        <f t="shared" si="54"/>
        <v>1.0734779171116256E-5</v>
      </c>
      <c r="W191" s="43">
        <f t="shared" si="55"/>
        <v>1.4749184026894818E-3</v>
      </c>
      <c r="X191" s="43">
        <f t="shared" si="56"/>
        <v>6.6930128375078301E-6</v>
      </c>
      <c r="Y191" s="22">
        <f>X191+W191+SUM($V$149:V191)</f>
        <v>2.5831440916488438E-3</v>
      </c>
      <c r="Z191" s="22">
        <f t="shared" si="57"/>
        <v>0.44293142191678936</v>
      </c>
      <c r="AA191" s="44">
        <f t="shared" si="58"/>
        <v>60.85711637853467</v>
      </c>
      <c r="AB191" s="44">
        <f t="shared" si="59"/>
        <v>8.1909485617901261</v>
      </c>
      <c r="AC191" s="44">
        <f t="shared" si="60"/>
        <v>8.2600778402056445</v>
      </c>
      <c r="AD191" s="44">
        <f t="shared" si="61"/>
        <v>8.1909485617901243</v>
      </c>
      <c r="AE191" s="44">
        <f t="shared" si="62"/>
        <v>6.9129225880281683E-2</v>
      </c>
      <c r="AF191" s="44">
        <f t="shared" si="63"/>
        <v>5.2535238066434326E-8</v>
      </c>
      <c r="AG191" s="45">
        <f>AC191+AA191+SUM($Z$149:Z191)</f>
        <v>84.395349899864229</v>
      </c>
      <c r="AH191" s="45">
        <f>AC191+AA191+SUM($Z$185:Z191)+$AH$184</f>
        <v>249.92413958989314</v>
      </c>
      <c r="DM191"/>
      <c r="DN191"/>
      <c r="DO191"/>
      <c r="DP191"/>
      <c r="DQ191"/>
      <c r="DR191"/>
      <c r="DS191"/>
      <c r="DT191"/>
      <c r="DU191"/>
      <c r="DV191"/>
      <c r="DW191"/>
      <c r="DX191"/>
      <c r="DY191"/>
      <c r="DZ191"/>
      <c r="EA191"/>
      <c r="EB191"/>
      <c r="EC191"/>
      <c r="ED191"/>
      <c r="EE191"/>
      <c r="EF191"/>
      <c r="EG191"/>
    </row>
    <row r="192" spans="1:137" s="1" customFormat="1" ht="14.4" x14ac:dyDescent="0.3">
      <c r="A192"/>
      <c r="B192"/>
      <c r="C192"/>
      <c r="D192" s="40"/>
      <c r="E192" s="28">
        <v>41017.631944444445</v>
      </c>
      <c r="F192" s="10">
        <f t="shared" si="53"/>
        <v>1135.0229166666686</v>
      </c>
      <c r="G192" s="10">
        <v>152048</v>
      </c>
      <c r="H192" s="10">
        <v>3.11</v>
      </c>
      <c r="I192" s="10">
        <v>43</v>
      </c>
      <c r="J192" s="10"/>
      <c r="K192" s="10"/>
      <c r="L192" s="79">
        <v>1037</v>
      </c>
      <c r="M192" s="17"/>
      <c r="N192" s="42">
        <v>4.45</v>
      </c>
      <c r="O192" s="18"/>
      <c r="P192" s="18"/>
      <c r="Q192" s="18"/>
      <c r="R192" s="18"/>
      <c r="S192" s="16"/>
      <c r="T192" s="16"/>
      <c r="U192" s="16"/>
      <c r="V192" s="43">
        <f t="shared" si="54"/>
        <v>9.3515863367427343E-6</v>
      </c>
      <c r="W192" s="43">
        <f t="shared" si="55"/>
        <v>1.2848728942196886E-3</v>
      </c>
      <c r="X192" s="43">
        <f t="shared" si="56"/>
        <v>5.8306078220306299E-6</v>
      </c>
      <c r="Y192" s="22">
        <f>X192+W192+SUM($V$149:V192)</f>
        <v>2.4015877645003165E-3</v>
      </c>
      <c r="Z192" s="22">
        <f t="shared" si="57"/>
        <v>0.45719935669744671</v>
      </c>
      <c r="AA192" s="44">
        <f t="shared" si="58"/>
        <v>62.817477112641548</v>
      </c>
      <c r="AB192" s="44">
        <f t="shared" si="59"/>
        <v>8.4547996098047218</v>
      </c>
      <c r="AC192" s="44">
        <f t="shared" si="60"/>
        <v>8.5261557160925996</v>
      </c>
      <c r="AD192" s="44">
        <f t="shared" si="61"/>
        <v>8.4547996098047236</v>
      </c>
      <c r="AE192" s="44">
        <f t="shared" si="62"/>
        <v>7.1356052060345496E-2</v>
      </c>
      <c r="AF192" s="44">
        <f t="shared" si="63"/>
        <v>5.4227530176067078E-8</v>
      </c>
      <c r="AG192" s="45">
        <f>AC192+AA192+SUM($Z$149:Z192)</f>
        <v>87.078987866555508</v>
      </c>
      <c r="AH192" s="45">
        <f>AC192+AA192+SUM($Z$185:Z192)+$AH$184</f>
        <v>252.60777755658444</v>
      </c>
      <c r="DM192"/>
      <c r="DN192"/>
      <c r="DO192"/>
      <c r="DP192"/>
      <c r="DQ192"/>
      <c r="DR192"/>
      <c r="DS192"/>
      <c r="DT192"/>
      <c r="DU192"/>
      <c r="DV192"/>
      <c r="DW192"/>
      <c r="DX192"/>
      <c r="DY192"/>
      <c r="DZ192"/>
      <c r="EA192"/>
      <c r="EB192"/>
      <c r="EC192"/>
      <c r="ED192"/>
      <c r="EE192"/>
      <c r="EF192"/>
      <c r="EG192"/>
    </row>
    <row r="193" spans="1:137" s="1" customFormat="1" ht="14.4" x14ac:dyDescent="0.3">
      <c r="A193"/>
      <c r="B193"/>
      <c r="C193"/>
      <c r="D193" s="40"/>
      <c r="E193" s="28">
        <v>41036.546527777777</v>
      </c>
      <c r="F193" s="10">
        <f t="shared" si="53"/>
        <v>1153.9375</v>
      </c>
      <c r="G193" s="10">
        <v>166934</v>
      </c>
      <c r="H193" s="40">
        <v>1.99</v>
      </c>
      <c r="I193" s="10">
        <v>16</v>
      </c>
      <c r="J193" s="10"/>
      <c r="K193" s="10"/>
      <c r="L193" s="79">
        <v>1037</v>
      </c>
      <c r="M193" s="17"/>
      <c r="N193" s="42">
        <v>4.45</v>
      </c>
      <c r="O193" s="18"/>
      <c r="P193" s="18"/>
      <c r="Q193" s="18"/>
      <c r="R193" s="18"/>
      <c r="S193" s="16"/>
      <c r="T193" s="16"/>
      <c r="U193" s="16"/>
      <c r="V193" s="43">
        <f t="shared" si="54"/>
        <v>5.9838124791376338E-6</v>
      </c>
      <c r="W193" s="43">
        <f t="shared" si="55"/>
        <v>8.2215339533671394E-4</v>
      </c>
      <c r="X193" s="43">
        <f t="shared" si="56"/>
        <v>3.7308390886948404E-6</v>
      </c>
      <c r="Y193" s="22">
        <f>X193+W193+SUM($V$149:V193)</f>
        <v>1.9427523093631435E-3</v>
      </c>
      <c r="Z193" s="22">
        <f t="shared" si="57"/>
        <v>0.50196067959415158</v>
      </c>
      <c r="AA193" s="44">
        <f t="shared" si="58"/>
        <v>68.967515023687952</v>
      </c>
      <c r="AB193" s="44">
        <f t="shared" si="59"/>
        <v>9.2825523391504099</v>
      </c>
      <c r="AC193" s="44">
        <f t="shared" si="60"/>
        <v>9.3608944432692436</v>
      </c>
      <c r="AD193" s="44">
        <f t="shared" si="61"/>
        <v>9.2825523391504099</v>
      </c>
      <c r="AE193" s="44">
        <f t="shared" si="62"/>
        <v>7.8342044582248457E-2</v>
      </c>
      <c r="AF193" s="44">
        <f t="shared" si="63"/>
        <v>5.953658398934271E-8</v>
      </c>
      <c r="AG193" s="45">
        <f>AC193+AA193+SUM($Z$149:Z193)</f>
        <v>94.56572518437271</v>
      </c>
      <c r="AH193" s="45">
        <f>AC193+AA193+SUM($Z$185:Z193)+$AH$184</f>
        <v>260.09451487440163</v>
      </c>
      <c r="DM193"/>
      <c r="DN193"/>
      <c r="DO193"/>
      <c r="DP193"/>
      <c r="DQ193"/>
      <c r="DR193"/>
      <c r="DS193"/>
      <c r="DT193"/>
      <c r="DU193"/>
      <c r="DV193"/>
      <c r="DW193"/>
      <c r="DX193"/>
      <c r="DY193"/>
      <c r="DZ193"/>
      <c r="EA193"/>
      <c r="EB193"/>
      <c r="EC193"/>
      <c r="ED193"/>
      <c r="EE193"/>
      <c r="EF193"/>
      <c r="EG193"/>
    </row>
    <row r="194" spans="1:137" s="1" customFormat="1" ht="14.4" x14ac:dyDescent="0.3">
      <c r="A194"/>
      <c r="B194"/>
      <c r="C194"/>
      <c r="D194" s="40"/>
      <c r="E194" s="28">
        <v>41039.477777777778</v>
      </c>
      <c r="F194" s="10">
        <f t="shared" si="53"/>
        <v>1156.8687500000015</v>
      </c>
      <c r="G194" s="10">
        <v>17895</v>
      </c>
      <c r="H194" s="10">
        <v>0</v>
      </c>
      <c r="I194" s="10">
        <v>14</v>
      </c>
      <c r="J194" s="10"/>
      <c r="K194" s="10"/>
      <c r="L194" s="79">
        <v>1037</v>
      </c>
      <c r="M194" s="17"/>
      <c r="N194" s="42">
        <v>4.45</v>
      </c>
      <c r="O194" s="18"/>
      <c r="P194" s="18"/>
      <c r="Q194" s="18"/>
      <c r="R194" s="18"/>
      <c r="S194" s="16"/>
      <c r="T194" s="16"/>
      <c r="U194" s="16"/>
      <c r="V194" s="43">
        <f t="shared" si="54"/>
        <v>0</v>
      </c>
      <c r="W194" s="43">
        <f t="shared" si="55"/>
        <v>0</v>
      </c>
      <c r="X194" s="43">
        <f t="shared" si="56"/>
        <v>0</v>
      </c>
      <c r="Y194" s="22">
        <f>X194+W194+SUM($V$149:V194)</f>
        <v>1.1168680749377346E-3</v>
      </c>
      <c r="Z194" s="22">
        <f t="shared" si="57"/>
        <v>5.3809208198074346E-2</v>
      </c>
      <c r="AA194" s="44">
        <f t="shared" si="58"/>
        <v>7.3931834218846726</v>
      </c>
      <c r="AB194" s="44">
        <f t="shared" si="59"/>
        <v>0.99507154988855817</v>
      </c>
      <c r="AC194" s="44">
        <f t="shared" si="60"/>
        <v>1.0034696710215001</v>
      </c>
      <c r="AD194" s="44">
        <f t="shared" si="61"/>
        <v>0.99507154988855817</v>
      </c>
      <c r="AE194" s="44">
        <f t="shared" si="62"/>
        <v>8.3981147507358363E-3</v>
      </c>
      <c r="AF194" s="44">
        <f t="shared" si="63"/>
        <v>6.382205964568558E-9</v>
      </c>
      <c r="AG194" s="45">
        <f>AC194+AA194+SUM($Z$149:Z194)</f>
        <v>24.687778018519765</v>
      </c>
      <c r="AH194" s="45">
        <f>AC194+AA194+SUM($Z$194:Z194)+$AH$193</f>
        <v>268.54497717550589</v>
      </c>
      <c r="DM194"/>
      <c r="DN194"/>
      <c r="DO194"/>
      <c r="DP194"/>
      <c r="DQ194"/>
      <c r="DR194"/>
      <c r="DS194"/>
      <c r="DT194"/>
      <c r="DU194"/>
      <c r="DV194"/>
      <c r="DW194"/>
      <c r="DX194"/>
      <c r="DY194"/>
      <c r="DZ194"/>
      <c r="EA194"/>
      <c r="EB194"/>
      <c r="EC194"/>
      <c r="ED194"/>
      <c r="EE194"/>
      <c r="EF194"/>
      <c r="EG194"/>
    </row>
    <row r="195" spans="1:137" s="1" customFormat="1" ht="14.4" x14ac:dyDescent="0.3">
      <c r="A195"/>
      <c r="B195"/>
      <c r="C195"/>
      <c r="D195" s="40"/>
      <c r="E195" s="28">
        <v>41044.445833333331</v>
      </c>
      <c r="F195" s="10">
        <f t="shared" si="53"/>
        <v>1161.8368055555547</v>
      </c>
      <c r="G195" s="10">
        <v>22942</v>
      </c>
      <c r="H195" s="40">
        <v>1.26</v>
      </c>
      <c r="I195" s="10">
        <v>15</v>
      </c>
      <c r="J195" s="10"/>
      <c r="K195" s="10"/>
      <c r="L195" s="79">
        <v>1037</v>
      </c>
      <c r="M195" s="17"/>
      <c r="N195" s="42">
        <v>4.45</v>
      </c>
      <c r="O195" s="18"/>
      <c r="P195" s="18"/>
      <c r="Q195" s="18"/>
      <c r="R195" s="18"/>
      <c r="S195" s="16"/>
      <c r="T195" s="16"/>
      <c r="U195" s="16"/>
      <c r="V195" s="43">
        <f t="shared" si="54"/>
        <v>3.7887455898057379E-6</v>
      </c>
      <c r="W195" s="43">
        <f t="shared" si="55"/>
        <v>5.2055943624334654E-4</v>
      </c>
      <c r="X195" s="43">
        <f t="shared" si="56"/>
        <v>2.3622398250027634E-6</v>
      </c>
      <c r="Y195" s="22">
        <f>X195+W195+SUM($V$149:V195)</f>
        <v>1.6435784965958898E-3</v>
      </c>
      <c r="Z195" s="22">
        <f t="shared" si="57"/>
        <v>6.8985239143907334E-2</v>
      </c>
      <c r="AA195" s="44">
        <f t="shared" si="58"/>
        <v>9.4783131637260762</v>
      </c>
      <c r="AB195" s="44">
        <f t="shared" si="59"/>
        <v>1.275715646691439</v>
      </c>
      <c r="AC195" s="44">
        <f t="shared" si="60"/>
        <v>1.28648232425679</v>
      </c>
      <c r="AD195" s="44">
        <f t="shared" si="61"/>
        <v>1.2757156466914392</v>
      </c>
      <c r="AE195" s="44">
        <f t="shared" si="62"/>
        <v>1.07666693831451E-2</v>
      </c>
      <c r="AF195" s="44">
        <f t="shared" si="63"/>
        <v>8.1822056015161719E-9</v>
      </c>
      <c r="AG195" s="45">
        <f>AC195+AA195+SUM($Z$149:Z195)</f>
        <v>27.124905652740363</v>
      </c>
      <c r="AH195" s="45">
        <f>AC195+AA195+SUM($Z$194:Z195)+$AH$193</f>
        <v>270.98210480972648</v>
      </c>
      <c r="DM195"/>
      <c r="DN195"/>
      <c r="DO195"/>
      <c r="DP195"/>
      <c r="DQ195"/>
      <c r="DR195"/>
      <c r="DS195"/>
      <c r="DT195"/>
      <c r="DU195"/>
      <c r="DV195"/>
      <c r="DW195"/>
      <c r="DX195"/>
      <c r="DY195"/>
      <c r="DZ195"/>
      <c r="EA195"/>
      <c r="EB195"/>
      <c r="EC195"/>
      <c r="ED195"/>
      <c r="EE195"/>
      <c r="EF195"/>
      <c r="EG195"/>
    </row>
    <row r="196" spans="1:137" s="1" customFormat="1" ht="14.4" x14ac:dyDescent="0.3">
      <c r="A196"/>
      <c r="B196"/>
      <c r="C196"/>
      <c r="D196" s="40"/>
      <c r="E196" s="28">
        <v>41052.444444444445</v>
      </c>
      <c r="F196" s="10">
        <f t="shared" si="53"/>
        <v>1169.8354166666686</v>
      </c>
      <c r="G196" s="10">
        <v>29290</v>
      </c>
      <c r="H196" s="10">
        <v>1.69</v>
      </c>
      <c r="I196" s="10">
        <v>15</v>
      </c>
      <c r="J196" s="10"/>
      <c r="K196" s="10"/>
      <c r="L196" s="79">
        <v>1037</v>
      </c>
      <c r="M196" s="17"/>
      <c r="N196" s="42">
        <v>4.45</v>
      </c>
      <c r="O196" s="18"/>
      <c r="P196" s="18"/>
      <c r="Q196" s="18"/>
      <c r="R196" s="18"/>
      <c r="S196" s="16"/>
      <c r="T196" s="16"/>
      <c r="U196" s="16"/>
      <c r="V196" s="43">
        <f t="shared" si="54"/>
        <v>5.0817301958505527E-6</v>
      </c>
      <c r="W196" s="43">
        <f t="shared" si="55"/>
        <v>6.9821067242163139E-4</v>
      </c>
      <c r="X196" s="43">
        <f t="shared" si="56"/>
        <v>3.1684010351227534E-6</v>
      </c>
      <c r="Y196" s="22">
        <f>X196+W196+SUM($V$149:V196)</f>
        <v>1.8271176241801451E-3</v>
      </c>
      <c r="Z196" s="22">
        <f t="shared" si="57"/>
        <v>8.8073300258261961E-2</v>
      </c>
      <c r="AA196" s="44">
        <f t="shared" si="58"/>
        <v>12.100941180609222</v>
      </c>
      <c r="AB196" s="44">
        <f t="shared" si="59"/>
        <v>1.6287033079762991</v>
      </c>
      <c r="AC196" s="44">
        <f t="shared" si="60"/>
        <v>1.6424491011019693</v>
      </c>
      <c r="AD196" s="44">
        <f t="shared" si="61"/>
        <v>1.6287033079762991</v>
      </c>
      <c r="AE196" s="44">
        <f t="shared" si="62"/>
        <v>1.3745782679466479E-2</v>
      </c>
      <c r="AF196" s="44">
        <f t="shared" si="63"/>
        <v>1.0446203559777206E-8</v>
      </c>
      <c r="AG196" s="45">
        <f>AC196+AA196+SUM($Z$149:Z196)</f>
        <v>30.191573746726952</v>
      </c>
      <c r="AH196" s="45">
        <f>AC196+AA196+SUM($Z$194:Z196)+$AH$193</f>
        <v>274.04877290371309</v>
      </c>
      <c r="DM196"/>
      <c r="DN196"/>
      <c r="DO196"/>
      <c r="DP196"/>
      <c r="DQ196"/>
      <c r="DR196"/>
      <c r="DS196"/>
      <c r="DT196"/>
      <c r="DU196"/>
      <c r="DV196"/>
      <c r="DW196"/>
      <c r="DX196"/>
      <c r="DY196"/>
      <c r="DZ196"/>
      <c r="EA196"/>
      <c r="EB196"/>
      <c r="EC196"/>
      <c r="ED196"/>
      <c r="EE196"/>
      <c r="EF196"/>
      <c r="EG196"/>
    </row>
    <row r="197" spans="1:137" s="1" customFormat="1" ht="14.4" x14ac:dyDescent="0.3">
      <c r="A197"/>
      <c r="B197"/>
      <c r="C197"/>
      <c r="D197" s="40"/>
      <c r="E197" s="28">
        <v>41109.552777777775</v>
      </c>
      <c r="F197" s="10">
        <f t="shared" si="53"/>
        <v>1226.9437499999985</v>
      </c>
      <c r="G197" s="10">
        <v>53116</v>
      </c>
      <c r="H197" s="10">
        <v>2.0099999999999998</v>
      </c>
      <c r="I197" s="10">
        <v>14</v>
      </c>
      <c r="J197" s="10"/>
      <c r="K197" s="10"/>
      <c r="L197" s="79">
        <v>1037</v>
      </c>
      <c r="M197" s="17"/>
      <c r="N197" s="42">
        <v>4.45</v>
      </c>
      <c r="O197" s="18"/>
      <c r="P197" s="18"/>
      <c r="Q197" s="18"/>
      <c r="R197" s="18"/>
      <c r="S197" s="16"/>
      <c r="T197" s="16"/>
      <c r="U197" s="16"/>
      <c r="V197" s="43">
        <f t="shared" si="54"/>
        <v>6.0439512980234385E-6</v>
      </c>
      <c r="W197" s="43">
        <f t="shared" si="55"/>
        <v>8.3041624353105269E-4</v>
      </c>
      <c r="X197" s="43">
        <f t="shared" si="56"/>
        <v>3.7683349589329796E-6</v>
      </c>
      <c r="Y197" s="22">
        <f>X197+W197+SUM($V$149:V197)</f>
        <v>1.9659670805114004E-3</v>
      </c>
      <c r="Z197" s="22">
        <f t="shared" si="57"/>
        <v>0.1597166751969219</v>
      </c>
      <c r="AA197" s="44">
        <f t="shared" si="58"/>
        <v>21.944472234525076</v>
      </c>
      <c r="AB197" s="44">
        <f t="shared" si="59"/>
        <v>2.9535747663526499</v>
      </c>
      <c r="AC197" s="44">
        <f t="shared" si="60"/>
        <v>2.9785020981267394</v>
      </c>
      <c r="AD197" s="44">
        <f t="shared" si="61"/>
        <v>2.9535747663526495</v>
      </c>
      <c r="AE197" s="44">
        <f t="shared" si="62"/>
        <v>2.4927312830404287E-2</v>
      </c>
      <c r="AF197" s="44">
        <f t="shared" si="63"/>
        <v>1.8943685499526325E-8</v>
      </c>
      <c r="AG197" s="45">
        <f>AC197+AA197+SUM($Z$149:Z197)</f>
        <v>41.530874472864497</v>
      </c>
      <c r="AH197" s="45">
        <f>AC197+AA197+SUM($Z$194:Z197)+$AH$193</f>
        <v>285.38807362985062</v>
      </c>
      <c r="DM197"/>
      <c r="DN197"/>
      <c r="DO197"/>
      <c r="DP197"/>
      <c r="DQ197"/>
      <c r="DR197"/>
      <c r="DS197"/>
      <c r="DT197"/>
      <c r="DU197"/>
      <c r="DV197"/>
      <c r="DW197"/>
      <c r="DX197"/>
      <c r="DY197"/>
      <c r="DZ197"/>
      <c r="EA197"/>
      <c r="EB197"/>
      <c r="EC197"/>
      <c r="ED197"/>
      <c r="EE197"/>
      <c r="EF197"/>
      <c r="EG197"/>
    </row>
    <row r="198" spans="1:137" s="1" customFormat="1" ht="14.4" x14ac:dyDescent="0.3">
      <c r="A198"/>
      <c r="B198"/>
      <c r="C198"/>
      <c r="D198" s="40"/>
      <c r="E198" s="28">
        <v>41134.456944444442</v>
      </c>
      <c r="F198" s="10">
        <f t="shared" si="53"/>
        <v>1251.8479166666657</v>
      </c>
      <c r="G198" s="10">
        <v>63146</v>
      </c>
      <c r="H198" s="10">
        <v>2.19</v>
      </c>
      <c r="I198" s="10">
        <v>14</v>
      </c>
      <c r="J198" s="10"/>
      <c r="K198" s="10"/>
      <c r="L198" s="79">
        <v>1037</v>
      </c>
      <c r="M198" s="17"/>
      <c r="N198" s="42">
        <v>4.45</v>
      </c>
      <c r="O198" s="18"/>
      <c r="P198" s="18"/>
      <c r="Q198" s="18"/>
      <c r="R198" s="18"/>
      <c r="S198" s="16"/>
      <c r="T198" s="16"/>
      <c r="U198" s="16"/>
      <c r="V198" s="43">
        <f t="shared" si="54"/>
        <v>6.5852006679956873E-6</v>
      </c>
      <c r="W198" s="43">
        <f t="shared" si="55"/>
        <v>9.047818772801022E-4</v>
      </c>
      <c r="X198" s="43">
        <f t="shared" si="56"/>
        <v>4.105797791076232E-6</v>
      </c>
      <c r="Y198" s="22">
        <f>X198+W198+SUM($V$149:V198)</f>
        <v>2.0472553777605884E-3</v>
      </c>
      <c r="Z198" s="22">
        <f t="shared" si="57"/>
        <v>0.1898762928681533</v>
      </c>
      <c r="AA198" s="44">
        <f t="shared" si="58"/>
        <v>26.088290603986</v>
      </c>
      <c r="AB198" s="44">
        <f t="shared" si="59"/>
        <v>3.5113041681622184</v>
      </c>
      <c r="AC198" s="44">
        <f t="shared" si="60"/>
        <v>3.5409385776095923</v>
      </c>
      <c r="AD198" s="44">
        <f t="shared" si="61"/>
        <v>3.5113041681622188</v>
      </c>
      <c r="AE198" s="44">
        <f t="shared" si="62"/>
        <v>2.963438692651384E-2</v>
      </c>
      <c r="AF198" s="44">
        <f t="shared" si="63"/>
        <v>2.2520859337169391E-8</v>
      </c>
      <c r="AG198" s="45">
        <f>AC198+AA198+SUM($Z$149:Z198)</f>
        <v>46.427005614676425</v>
      </c>
      <c r="AH198" s="45">
        <f>AC198+AA198+SUM($Z$194:Z198)+$AH$193</f>
        <v>290.28420477166253</v>
      </c>
      <c r="DM198"/>
      <c r="DN198"/>
      <c r="DO198"/>
      <c r="DP198"/>
      <c r="DQ198"/>
      <c r="DR198"/>
      <c r="DS198"/>
      <c r="DT198"/>
      <c r="DU198"/>
      <c r="DV198"/>
      <c r="DW198"/>
      <c r="DX198"/>
      <c r="DY198"/>
      <c r="DZ198"/>
      <c r="EA198"/>
      <c r="EB198"/>
      <c r="EC198"/>
      <c r="ED198"/>
      <c r="EE198"/>
      <c r="EF198"/>
      <c r="EG198"/>
    </row>
    <row r="199" spans="1:137" s="1" customFormat="1" ht="14.4" x14ac:dyDescent="0.3">
      <c r="A199"/>
      <c r="B199"/>
      <c r="C199"/>
      <c r="D199" s="40"/>
      <c r="E199" s="28">
        <v>42304.417361111111</v>
      </c>
      <c r="F199" s="10">
        <f t="shared" si="53"/>
        <v>2421.8083333333343</v>
      </c>
      <c r="G199" s="10">
        <v>152652</v>
      </c>
      <c r="H199" s="10">
        <v>3.03</v>
      </c>
      <c r="I199" s="10">
        <v>10</v>
      </c>
      <c r="J199" s="10"/>
      <c r="K199" s="10"/>
      <c r="L199" s="10">
        <v>1064</v>
      </c>
      <c r="M199" s="17"/>
      <c r="N199" s="42">
        <v>4.45</v>
      </c>
      <c r="O199" s="18"/>
      <c r="P199" s="18"/>
      <c r="Q199" s="18"/>
      <c r="R199" s="18"/>
      <c r="S199" s="16"/>
      <c r="T199" s="16"/>
      <c r="U199" s="16"/>
      <c r="V199" s="43">
        <f t="shared" si="54"/>
        <v>9.3482517349240871E-6</v>
      </c>
      <c r="W199" s="43">
        <f t="shared" si="55"/>
        <v>1.2844147324345637E-3</v>
      </c>
      <c r="X199" s="43">
        <f t="shared" si="56"/>
        <v>5.8285287356866633E-6</v>
      </c>
      <c r="Y199" s="22">
        <f>X199+W199+SUM($V$149:V199)</f>
        <v>2.4379592155945847E-3</v>
      </c>
      <c r="Z199" s="22">
        <f t="shared" si="57"/>
        <v>0.470966773544433</v>
      </c>
      <c r="AA199" s="44">
        <f t="shared" si="58"/>
        <v>64.709068559604304</v>
      </c>
      <c r="AB199" s="44">
        <f t="shared" si="59"/>
        <v>8.7093947855869764</v>
      </c>
      <c r="AC199" s="44">
        <f t="shared" si="60"/>
        <v>8.7828996028156094</v>
      </c>
      <c r="AD199" s="44">
        <f t="shared" si="61"/>
        <v>8.7093947855869747</v>
      </c>
      <c r="AE199" s="44">
        <f t="shared" si="62"/>
        <v>7.3504761368176227E-2</v>
      </c>
      <c r="AF199" s="44">
        <f t="shared" si="63"/>
        <v>5.5860456823010046E-8</v>
      </c>
      <c r="AG199" s="45">
        <f>AC199+AA199+SUM($Z$149:Z199)</f>
        <v>90.760711369045168</v>
      </c>
      <c r="AH199" s="45">
        <f>AC199+AA199+SUM($Z$194:Z199)+$AH$193</f>
        <v>334.61791052603127</v>
      </c>
      <c r="DM199"/>
      <c r="DN199"/>
      <c r="DO199"/>
      <c r="DP199"/>
      <c r="DQ199"/>
      <c r="DR199"/>
      <c r="DS199"/>
      <c r="DT199"/>
      <c r="DU199"/>
      <c r="DV199"/>
      <c r="DW199"/>
      <c r="DX199"/>
      <c r="DY199"/>
      <c r="DZ199"/>
      <c r="EA199"/>
      <c r="EB199"/>
      <c r="EC199"/>
      <c r="ED199"/>
      <c r="EE199"/>
      <c r="EF199"/>
      <c r="EG199"/>
    </row>
    <row r="200" spans="1:137" s="1" customFormat="1" ht="14.4" x14ac:dyDescent="0.3">
      <c r="A200"/>
      <c r="B200"/>
      <c r="C200"/>
      <c r="D200" s="40" t="s">
        <v>164</v>
      </c>
      <c r="E200" s="28">
        <v>42305.452777777777</v>
      </c>
      <c r="F200" s="10">
        <f t="shared" si="53"/>
        <v>2422.84375</v>
      </c>
      <c r="G200" s="10"/>
      <c r="H200" s="10"/>
      <c r="I200" s="10">
        <v>10</v>
      </c>
      <c r="J200" s="10">
        <v>0</v>
      </c>
      <c r="K200" s="10"/>
      <c r="L200" s="10">
        <v>1053</v>
      </c>
      <c r="M200" s="17"/>
      <c r="N200" s="42">
        <v>4.45</v>
      </c>
      <c r="O200" s="18"/>
      <c r="P200" s="18"/>
      <c r="Q200" s="18"/>
      <c r="R200" s="18"/>
      <c r="S200" s="16"/>
      <c r="T200" s="16"/>
      <c r="U200" s="16"/>
      <c r="V200" s="43">
        <f t="shared" si="54"/>
        <v>0</v>
      </c>
      <c r="W200" s="43">
        <f t="shared" si="55"/>
        <v>0</v>
      </c>
      <c r="X200" s="43">
        <f t="shared" si="56"/>
        <v>0</v>
      </c>
      <c r="Y200" s="22">
        <f>X200+W200+SUM($V$149:V200)</f>
        <v>1.1477159544243342E-3</v>
      </c>
      <c r="Z200" s="22">
        <f t="shared" si="57"/>
        <v>0</v>
      </c>
      <c r="AA200" s="44">
        <f t="shared" si="58"/>
        <v>0</v>
      </c>
      <c r="AB200" s="44">
        <f t="shared" si="59"/>
        <v>0</v>
      </c>
      <c r="AC200" s="44">
        <f t="shared" si="60"/>
        <v>0</v>
      </c>
      <c r="AD200" s="44">
        <f t="shared" si="61"/>
        <v>0</v>
      </c>
      <c r="AE200" s="44">
        <f t="shared" si="62"/>
        <v>0</v>
      </c>
      <c r="AF200" s="44">
        <f t="shared" si="63"/>
        <v>0</v>
      </c>
      <c r="AG200" s="45">
        <f>AC200+AA200+SUM($Z$149:Z200)</f>
        <v>17.268743206625267</v>
      </c>
      <c r="AH200" s="45">
        <f>AC200+AA200+SUM($Z$200:Z200)+$AH$199</f>
        <v>334.61791052603127</v>
      </c>
      <c r="DM200"/>
      <c r="DN200"/>
      <c r="DO200"/>
      <c r="DP200"/>
      <c r="DQ200"/>
      <c r="DR200"/>
      <c r="DS200"/>
      <c r="DT200"/>
      <c r="DU200"/>
      <c r="DV200"/>
      <c r="DW200"/>
      <c r="DX200"/>
      <c r="DY200"/>
      <c r="DZ200"/>
      <c r="EA200"/>
      <c r="EB200"/>
      <c r="EC200"/>
      <c r="ED200"/>
      <c r="EE200"/>
      <c r="EF200"/>
      <c r="EG200"/>
    </row>
    <row r="201" spans="1:137" s="1" customFormat="1" ht="14.4" x14ac:dyDescent="0.3">
      <c r="A201"/>
      <c r="B201"/>
      <c r="C201"/>
      <c r="D201" s="40"/>
      <c r="E201" s="28">
        <v>42311.49722222222</v>
      </c>
      <c r="F201" s="10">
        <f t="shared" si="53"/>
        <v>2428.8881944444438</v>
      </c>
      <c r="G201" s="10">
        <v>2960</v>
      </c>
      <c r="H201" s="10">
        <v>0.89</v>
      </c>
      <c r="I201" s="10">
        <v>9</v>
      </c>
      <c r="J201" s="10"/>
      <c r="K201" s="10">
        <v>5</v>
      </c>
      <c r="L201" s="10">
        <v>1083</v>
      </c>
      <c r="M201" s="17"/>
      <c r="N201" s="42">
        <v>4.45</v>
      </c>
      <c r="O201" s="18"/>
      <c r="P201" s="18"/>
      <c r="Q201" s="18"/>
      <c r="R201" s="18"/>
      <c r="S201" s="16"/>
      <c r="T201" s="16"/>
      <c r="U201" s="16"/>
      <c r="V201" s="43">
        <f t="shared" si="54"/>
        <v>2.7948892651620641E-6</v>
      </c>
      <c r="W201" s="43">
        <f t="shared" si="55"/>
        <v>3.8400730419852326E-4</v>
      </c>
      <c r="X201" s="43">
        <f t="shared" si="56"/>
        <v>1.7425816994423884E-6</v>
      </c>
      <c r="Y201" s="22">
        <f>X201+W201+SUM($V$149:V201)</f>
        <v>1.5362607295874619E-3</v>
      </c>
      <c r="Z201" s="22">
        <f t="shared" si="57"/>
        <v>9.29536205042664E-3</v>
      </c>
      <c r="AA201" s="44">
        <f t="shared" si="58"/>
        <v>1.2771478881209313</v>
      </c>
      <c r="AB201" s="44">
        <f t="shared" si="59"/>
        <v>0.17189530625028476</v>
      </c>
      <c r="AC201" s="44">
        <f t="shared" si="60"/>
        <v>0.17334605379123869</v>
      </c>
      <c r="AD201" s="44">
        <f t="shared" si="61"/>
        <v>0.17189530625028476</v>
      </c>
      <c r="AE201" s="44">
        <f t="shared" si="62"/>
        <v>1.4507464384490181E-3</v>
      </c>
      <c r="AF201" s="44">
        <f t="shared" si="63"/>
        <v>1.1025048891758303E-9</v>
      </c>
      <c r="AG201" s="45">
        <f>AC201+AA201+SUM($Z$149:Z201)</f>
        <v>18.728532510587865</v>
      </c>
      <c r="AH201" s="45">
        <f>AC201+AA201+SUM($Z$200:Z201)+$AH$199</f>
        <v>336.07769982999389</v>
      </c>
      <c r="DM201"/>
      <c r="DN201"/>
      <c r="DO201"/>
      <c r="DP201"/>
      <c r="DQ201"/>
      <c r="DR201"/>
      <c r="DS201"/>
      <c r="DT201"/>
      <c r="DU201"/>
      <c r="DV201"/>
      <c r="DW201"/>
      <c r="DX201"/>
      <c r="DY201"/>
      <c r="DZ201"/>
      <c r="EA201"/>
      <c r="EB201"/>
      <c r="EC201"/>
      <c r="ED201"/>
      <c r="EE201"/>
      <c r="EF201"/>
      <c r="EG201"/>
    </row>
    <row r="202" spans="1:137" s="1" customFormat="1" ht="14.4" x14ac:dyDescent="0.3">
      <c r="A202"/>
      <c r="B202"/>
      <c r="C202"/>
      <c r="D202" s="40" t="s">
        <v>164</v>
      </c>
      <c r="E202" s="28">
        <v>42486.45208333333</v>
      </c>
      <c r="F202" s="10">
        <f t="shared" si="53"/>
        <v>2603.8430555555533</v>
      </c>
      <c r="G202" s="10">
        <v>48574</v>
      </c>
      <c r="H202" s="10">
        <v>1.1100000000000001</v>
      </c>
      <c r="I202" s="10">
        <v>9</v>
      </c>
      <c r="J202" s="10"/>
      <c r="K202" s="10"/>
      <c r="L202" s="10">
        <v>1074</v>
      </c>
      <c r="M202" s="17"/>
      <c r="N202" s="42"/>
      <c r="O202" s="18"/>
      <c r="P202" s="18"/>
      <c r="Q202" s="18"/>
      <c r="R202" s="18"/>
      <c r="S202" s="16"/>
      <c r="T202" s="16"/>
      <c r="U202" s="16"/>
      <c r="V202" s="43">
        <f t="shared" si="54"/>
        <v>3.4567932278941176E-6</v>
      </c>
      <c r="W202" s="43">
        <f t="shared" si="55"/>
        <v>4.749504265380472E-4</v>
      </c>
      <c r="X202" s="43">
        <f t="shared" si="56"/>
        <v>2.1552712992138454E-6</v>
      </c>
      <c r="Y202" s="22"/>
      <c r="Z202" s="22">
        <f t="shared" si="57"/>
        <v>0.15127051734389987</v>
      </c>
      <c r="AA202" s="44">
        <f t="shared" si="58"/>
        <v>20.784001818611806</v>
      </c>
      <c r="AB202" s="44">
        <f t="shared" si="59"/>
        <v>2.7973834439590446</v>
      </c>
      <c r="AC202" s="44"/>
      <c r="AD202" s="44"/>
      <c r="AE202" s="44"/>
      <c r="AF202" s="44"/>
      <c r="AG202" s="45"/>
      <c r="AH202" s="45"/>
      <c r="DM202"/>
      <c r="DN202"/>
      <c r="DO202"/>
      <c r="DP202"/>
      <c r="DQ202"/>
      <c r="DR202"/>
      <c r="DS202"/>
      <c r="DT202"/>
      <c r="DU202"/>
      <c r="DV202"/>
      <c r="DW202"/>
      <c r="DX202"/>
      <c r="DY202"/>
      <c r="DZ202"/>
      <c r="EA202"/>
      <c r="EB202"/>
      <c r="EC202"/>
      <c r="ED202"/>
      <c r="EE202"/>
      <c r="EF202"/>
      <c r="EG202"/>
    </row>
    <row r="203" spans="1:137" s="1" customFormat="1" ht="14.4" x14ac:dyDescent="0.3">
      <c r="A203"/>
      <c r="B203"/>
      <c r="C203"/>
      <c r="D203" s="40"/>
      <c r="E203" s="28">
        <v>42487.535416666666</v>
      </c>
      <c r="F203" s="10">
        <f t="shared" si="53"/>
        <v>2604.9263888888891</v>
      </c>
      <c r="G203" s="10">
        <v>1576</v>
      </c>
      <c r="H203" s="10">
        <v>0.24</v>
      </c>
      <c r="I203" s="10">
        <v>8</v>
      </c>
      <c r="J203" s="10"/>
      <c r="K203" s="10">
        <v>5</v>
      </c>
      <c r="L203" s="10">
        <v>1069</v>
      </c>
      <c r="M203" s="17"/>
      <c r="N203" s="42"/>
      <c r="O203" s="18"/>
      <c r="P203" s="18"/>
      <c r="Q203" s="18"/>
      <c r="R203" s="18"/>
      <c r="S203" s="16"/>
      <c r="T203" s="16"/>
      <c r="U203" s="16"/>
      <c r="V203" s="43">
        <f t="shared" si="54"/>
        <v>7.4393516747069533E-7</v>
      </c>
      <c r="W203" s="43">
        <f t="shared" si="55"/>
        <v>1.0221390225359553E-4</v>
      </c>
      <c r="X203" s="43">
        <f t="shared" si="56"/>
        <v>4.6383512383302651E-7</v>
      </c>
      <c r="Y203" s="22"/>
      <c r="Z203" s="22">
        <f t="shared" si="57"/>
        <v>4.8851742663908989E-3</v>
      </c>
      <c r="AA203" s="44">
        <f t="shared" si="58"/>
        <v>0.67120462479861076</v>
      </c>
      <c r="AB203" s="44">
        <f t="shared" si="59"/>
        <v>9.0339517928592308E-2</v>
      </c>
      <c r="AC203" s="44"/>
      <c r="AD203" s="44"/>
      <c r="AE203" s="44"/>
      <c r="AF203" s="44"/>
      <c r="AG203" s="45"/>
      <c r="AH203" s="45"/>
      <c r="DM203"/>
      <c r="DN203"/>
      <c r="DO203"/>
      <c r="DP203"/>
      <c r="DQ203"/>
      <c r="DR203"/>
      <c r="DS203"/>
      <c r="DT203"/>
      <c r="DU203"/>
      <c r="DV203"/>
      <c r="DW203"/>
      <c r="DX203"/>
      <c r="DY203"/>
      <c r="DZ203"/>
      <c r="EA203"/>
      <c r="EB203"/>
      <c r="EC203"/>
      <c r="ED203"/>
      <c r="EE203"/>
      <c r="EF203"/>
      <c r="EG203"/>
    </row>
    <row r="204" spans="1:137" s="1" customFormat="1" ht="14.4" x14ac:dyDescent="0.3">
      <c r="A204"/>
      <c r="B204"/>
      <c r="C204"/>
      <c r="D204" s="40"/>
      <c r="E204" s="28">
        <v>42612.629166666666</v>
      </c>
      <c r="F204" s="10">
        <f t="shared" si="53"/>
        <v>2730.0201388888891</v>
      </c>
      <c r="G204" s="10">
        <v>30117</v>
      </c>
      <c r="H204" s="10">
        <v>1.38</v>
      </c>
      <c r="I204" s="10">
        <v>38</v>
      </c>
      <c r="J204" s="10"/>
      <c r="K204" s="10"/>
      <c r="L204" s="10">
        <v>1050</v>
      </c>
      <c r="M204" s="17"/>
      <c r="N204" s="42"/>
      <c r="O204" s="18"/>
      <c r="P204" s="18"/>
      <c r="Q204" s="18"/>
      <c r="R204" s="18"/>
      <c r="S204" s="16"/>
      <c r="T204" s="16"/>
      <c r="U204" s="16"/>
      <c r="V204" s="43">
        <f t="shared" si="54"/>
        <v>4.2015982914914159E-6</v>
      </c>
      <c r="W204" s="43">
        <f t="shared" si="55"/>
        <v>5.7728384925732738E-4</v>
      </c>
      <c r="X204" s="43">
        <f t="shared" si="56"/>
        <v>2.6196487933974716E-6</v>
      </c>
      <c r="Y204" s="22"/>
      <c r="Z204" s="22">
        <f t="shared" si="57"/>
        <v>9.1695315757135479E-2</v>
      </c>
      <c r="AA204" s="44">
        <f t="shared" si="58"/>
        <v>12.598592527596326</v>
      </c>
      <c r="AB204" s="44">
        <f t="shared" si="59"/>
        <v>1.6956837504856439</v>
      </c>
      <c r="AC204" s="44"/>
      <c r="AD204" s="44"/>
      <c r="AE204" s="44"/>
      <c r="AF204" s="44"/>
      <c r="AG204" s="45"/>
      <c r="AH204" s="45"/>
      <c r="DM204"/>
      <c r="DN204"/>
      <c r="DO204"/>
      <c r="DP204"/>
      <c r="DQ204"/>
      <c r="DR204"/>
      <c r="DS204"/>
      <c r="DT204"/>
      <c r="DU204"/>
      <c r="DV204"/>
      <c r="DW204"/>
      <c r="DX204"/>
      <c r="DY204"/>
      <c r="DZ204"/>
      <c r="EA204"/>
      <c r="EB204"/>
      <c r="EC204"/>
      <c r="ED204"/>
      <c r="EE204"/>
      <c r="EF204"/>
      <c r="EG204"/>
    </row>
    <row r="205" spans="1:137" s="1" customFormat="1" ht="14.4" x14ac:dyDescent="0.3">
      <c r="A205"/>
      <c r="B205"/>
      <c r="C205"/>
      <c r="D205" s="40" t="s">
        <v>164</v>
      </c>
      <c r="E205" s="28">
        <v>42758.614583333336</v>
      </c>
      <c r="F205" s="10">
        <f t="shared" si="53"/>
        <v>2876.0055555555591</v>
      </c>
      <c r="G205" s="10">
        <v>50951</v>
      </c>
      <c r="H205" s="10">
        <v>0.82</v>
      </c>
      <c r="I205" s="10">
        <v>8</v>
      </c>
      <c r="J205" s="10"/>
      <c r="K205" s="10">
        <v>5</v>
      </c>
      <c r="L205" s="10">
        <v>1095</v>
      </c>
      <c r="M205" s="17"/>
      <c r="N205" s="42"/>
      <c r="O205" s="18"/>
      <c r="P205" s="18"/>
      <c r="Q205" s="18"/>
      <c r="R205" s="18"/>
      <c r="S205" s="16"/>
      <c r="T205" s="16"/>
      <c r="U205" s="16"/>
      <c r="V205" s="43">
        <f t="shared" si="54"/>
        <v>2.603599106922113E-6</v>
      </c>
      <c r="W205" s="43">
        <f t="shared" si="55"/>
        <v>3.5772475379444735E-4</v>
      </c>
      <c r="X205" s="43">
        <f t="shared" si="56"/>
        <v>1.6233144593454726E-6</v>
      </c>
      <c r="Y205" s="22"/>
      <c r="Z205" s="22">
        <f t="shared" si="57"/>
        <v>0.16177558304486414</v>
      </c>
      <c r="AA205" s="44">
        <f t="shared" si="58"/>
        <v>22.227358451927913</v>
      </c>
      <c r="AB205" s="44">
        <f t="shared" si="59"/>
        <v>2.9916493021419157</v>
      </c>
      <c r="AC205" s="44"/>
      <c r="AD205" s="44"/>
      <c r="AE205" s="44"/>
      <c r="AF205" s="44"/>
      <c r="AG205" s="45"/>
      <c r="AH205" s="45"/>
      <c r="DM205"/>
      <c r="DN205"/>
      <c r="DO205"/>
      <c r="DP205"/>
      <c r="DQ205"/>
      <c r="DR205"/>
      <c r="DS205"/>
      <c r="DT205"/>
      <c r="DU205"/>
      <c r="DV205"/>
      <c r="DW205"/>
      <c r="DX205"/>
      <c r="DY205"/>
      <c r="DZ205"/>
      <c r="EA205"/>
      <c r="EB205"/>
      <c r="EC205"/>
      <c r="ED205"/>
      <c r="EE205"/>
      <c r="EF205"/>
      <c r="EG205"/>
    </row>
    <row r="206" spans="1:137" s="1" customFormat="1" ht="14.4" x14ac:dyDescent="0.3">
      <c r="A206"/>
      <c r="B206"/>
      <c r="C206"/>
      <c r="D206" s="40"/>
      <c r="E206" s="28">
        <v>42761.478472222225</v>
      </c>
      <c r="F206" s="10">
        <f t="shared" si="53"/>
        <v>2878.8694444444482</v>
      </c>
      <c r="G206" s="10">
        <v>1483</v>
      </c>
      <c r="H206" s="10">
        <v>1.01</v>
      </c>
      <c r="I206" s="10">
        <v>6</v>
      </c>
      <c r="J206" s="10"/>
      <c r="K206" s="10">
        <v>5</v>
      </c>
      <c r="L206" s="10">
        <v>1082</v>
      </c>
      <c r="M206" s="17"/>
      <c r="N206" s="42"/>
      <c r="O206" s="18"/>
      <c r="P206" s="18"/>
      <c r="Q206" s="18"/>
      <c r="R206" s="18"/>
      <c r="S206" s="16"/>
      <c r="T206" s="16"/>
      <c r="U206" s="16"/>
      <c r="V206" s="43">
        <f t="shared" si="54"/>
        <v>3.1687996169134911E-6</v>
      </c>
      <c r="W206" s="43">
        <f t="shared" si="55"/>
        <v>4.3538118436535034E-4</v>
      </c>
      <c r="X206" s="43">
        <f t="shared" si="56"/>
        <v>1.9757105551419079E-6</v>
      </c>
      <c r="Y206" s="22"/>
      <c r="Z206" s="22">
        <f t="shared" si="57"/>
        <v>4.652801813745255E-3</v>
      </c>
      <c r="AA206" s="44">
        <f t="shared" si="58"/>
        <v>0.63927752120179659</v>
      </c>
      <c r="AB206" s="44">
        <f t="shared" si="59"/>
        <v>8.6042349760751063E-2</v>
      </c>
      <c r="AC206" s="44"/>
      <c r="AD206" s="44"/>
      <c r="AE206" s="44"/>
      <c r="AF206" s="44"/>
      <c r="AG206" s="45"/>
      <c r="AH206" s="45"/>
      <c r="DM206"/>
      <c r="DN206"/>
      <c r="DO206"/>
      <c r="DP206"/>
      <c r="DQ206"/>
      <c r="DR206"/>
      <c r="DS206"/>
      <c r="DT206"/>
      <c r="DU206"/>
      <c r="DV206"/>
      <c r="DW206"/>
      <c r="DX206"/>
      <c r="DY206"/>
      <c r="DZ206"/>
      <c r="EA206"/>
      <c r="EB206"/>
      <c r="EC206"/>
      <c r="ED206"/>
      <c r="EE206"/>
      <c r="EF206"/>
      <c r="EG206"/>
    </row>
    <row r="207" spans="1:137" s="1" customFormat="1" ht="14.4" x14ac:dyDescent="0.3">
      <c r="A207"/>
      <c r="B207"/>
      <c r="C207"/>
      <c r="D207" s="40" t="s">
        <v>164</v>
      </c>
      <c r="E207" s="28">
        <v>42821.412499999999</v>
      </c>
      <c r="F207" s="10">
        <f t="shared" si="53"/>
        <v>2938.8034722222219</v>
      </c>
      <c r="G207" s="10">
        <v>11504</v>
      </c>
      <c r="H207" s="10">
        <v>0.57999999999999996</v>
      </c>
      <c r="I207" s="10">
        <v>8</v>
      </c>
      <c r="J207" s="10"/>
      <c r="K207" s="10"/>
      <c r="L207" s="10">
        <v>1080</v>
      </c>
      <c r="M207" s="17"/>
      <c r="N207" s="42"/>
      <c r="O207" s="18"/>
      <c r="P207" s="18"/>
      <c r="Q207" s="18"/>
      <c r="R207" s="18"/>
      <c r="S207" s="16"/>
      <c r="T207" s="16"/>
      <c r="U207" s="16"/>
      <c r="V207" s="43">
        <f t="shared" si="54"/>
        <v>1.8163431123465995E-6</v>
      </c>
      <c r="W207" s="43">
        <f t="shared" si="55"/>
        <v>2.4955873234975146E-4</v>
      </c>
      <c r="X207" s="43">
        <f t="shared" si="56"/>
        <v>1.1324692920525715E-6</v>
      </c>
      <c r="Y207" s="22"/>
      <c r="Z207" s="22">
        <f t="shared" si="57"/>
        <v>3.6026226145578072E-2</v>
      </c>
      <c r="AA207" s="44">
        <f t="shared" si="58"/>
        <v>4.9498683740543807</v>
      </c>
      <c r="AB207" s="44">
        <f t="shared" si="59"/>
        <v>0.66621817878002121</v>
      </c>
      <c r="AC207" s="44"/>
      <c r="AD207" s="44"/>
      <c r="AE207" s="44"/>
      <c r="AF207" s="44"/>
      <c r="AG207" s="45"/>
      <c r="AH207" s="45"/>
      <c r="DM207"/>
      <c r="DN207"/>
      <c r="DO207"/>
      <c r="DP207"/>
      <c r="DQ207"/>
      <c r="DR207"/>
      <c r="DS207"/>
      <c r="DT207"/>
      <c r="DU207"/>
      <c r="DV207"/>
      <c r="DW207"/>
      <c r="DX207"/>
      <c r="DY207"/>
      <c r="DZ207"/>
      <c r="EA207"/>
      <c r="EB207"/>
      <c r="EC207"/>
      <c r="ED207"/>
      <c r="EE207"/>
      <c r="EF207"/>
      <c r="EG207"/>
    </row>
    <row r="208" spans="1:137" s="1" customFormat="1" ht="14.4" x14ac:dyDescent="0.3">
      <c r="A208"/>
      <c r="B208"/>
      <c r="C208"/>
      <c r="D208" s="40"/>
      <c r="E208" s="28">
        <v>42821.57708333333</v>
      </c>
      <c r="F208" s="10">
        <f t="shared" si="53"/>
        <v>2938.9680555555533</v>
      </c>
      <c r="G208" s="10">
        <v>574</v>
      </c>
      <c r="H208" s="10">
        <v>0.36</v>
      </c>
      <c r="I208" s="10">
        <v>32</v>
      </c>
      <c r="J208" s="10"/>
      <c r="K208" s="10">
        <v>5</v>
      </c>
      <c r="L208" s="10">
        <v>1089</v>
      </c>
      <c r="M208" s="17"/>
      <c r="N208" s="42"/>
      <c r="O208" s="18"/>
      <c r="P208" s="18"/>
      <c r="Q208" s="18"/>
      <c r="R208" s="18"/>
      <c r="S208" s="16"/>
      <c r="T208" s="16"/>
      <c r="U208" s="16"/>
      <c r="V208" s="43">
        <f t="shared" si="54"/>
        <v>1.1367802582445096E-6</v>
      </c>
      <c r="W208" s="43">
        <f t="shared" si="55"/>
        <v>1.5618934455682723E-4</v>
      </c>
      <c r="X208" s="43">
        <f t="shared" si="56"/>
        <v>7.0876957416393704E-7</v>
      </c>
      <c r="Y208" s="22"/>
      <c r="Z208" s="22">
        <f t="shared" si="57"/>
        <v>1.8125329673120791E-3</v>
      </c>
      <c r="AA208" s="44">
        <f t="shared" si="58"/>
        <v>0.24903523271005232</v>
      </c>
      <c r="AB208" s="44">
        <f t="shared" si="59"/>
        <v>3.3518426481359803E-2</v>
      </c>
      <c r="AC208" s="44"/>
      <c r="AD208" s="44"/>
      <c r="AE208" s="44"/>
      <c r="AF208" s="44"/>
      <c r="AG208" s="45"/>
      <c r="AH208" s="45"/>
      <c r="DM208"/>
      <c r="DN208"/>
      <c r="DO208"/>
      <c r="DP208"/>
      <c r="DQ208"/>
      <c r="DR208"/>
      <c r="DS208"/>
      <c r="DT208"/>
      <c r="DU208"/>
      <c r="DV208"/>
      <c r="DW208"/>
      <c r="DX208"/>
      <c r="DY208"/>
      <c r="DZ208"/>
      <c r="EA208"/>
      <c r="EB208"/>
      <c r="EC208"/>
      <c r="ED208"/>
      <c r="EE208"/>
      <c r="EF208"/>
      <c r="EG208"/>
    </row>
    <row r="209" spans="1:137" s="1" customFormat="1" ht="14.4" x14ac:dyDescent="0.3">
      <c r="A209"/>
      <c r="B209"/>
      <c r="C209"/>
      <c r="D209" s="40"/>
      <c r="E209" s="28">
        <v>42968.479861111111</v>
      </c>
      <c r="F209" s="10">
        <f t="shared" si="53"/>
        <v>3085.8708333333343</v>
      </c>
      <c r="G209" s="10">
        <v>21125</v>
      </c>
      <c r="H209" s="10">
        <v>0.63</v>
      </c>
      <c r="I209" s="10">
        <v>8</v>
      </c>
      <c r="J209" s="10"/>
      <c r="K209" s="10"/>
      <c r="L209" s="10">
        <v>1090</v>
      </c>
      <c r="M209" s="17"/>
      <c r="N209" s="42"/>
      <c r="O209" s="18"/>
      <c r="P209" s="18"/>
      <c r="Q209" s="18"/>
      <c r="R209" s="18"/>
      <c r="S209" s="16"/>
      <c r="T209" s="16"/>
      <c r="U209" s="16"/>
      <c r="V209" s="43">
        <f t="shared" si="54"/>
        <v>1.9911922337937582E-6</v>
      </c>
      <c r="W209" s="43">
        <f t="shared" si="55"/>
        <v>2.7358234595238563E-4</v>
      </c>
      <c r="X209" s="43">
        <f t="shared" si="56"/>
        <v>1.2414857325231496E-6</v>
      </c>
      <c r="Y209" s="22"/>
      <c r="Z209" s="22">
        <f t="shared" si="57"/>
        <v>6.6768152283957369E-2</v>
      </c>
      <c r="AA209" s="44">
        <f t="shared" si="58"/>
        <v>9.1736937432446766</v>
      </c>
      <c r="AB209" s="44">
        <f t="shared" si="59"/>
        <v>1.2347159715085785</v>
      </c>
      <c r="AC209" s="44"/>
      <c r="AD209" s="44"/>
      <c r="AE209" s="44"/>
      <c r="AF209" s="44"/>
      <c r="AG209" s="45"/>
      <c r="AH209" s="45"/>
      <c r="DM209"/>
      <c r="DN209"/>
      <c r="DO209"/>
      <c r="DP209"/>
      <c r="DQ209"/>
      <c r="DR209"/>
      <c r="DS209"/>
      <c r="DT209"/>
      <c r="DU209"/>
      <c r="DV209"/>
      <c r="DW209"/>
      <c r="DX209"/>
      <c r="DY209"/>
      <c r="DZ209"/>
      <c r="EA209"/>
      <c r="EB209"/>
      <c r="EC209"/>
      <c r="ED209"/>
      <c r="EE209"/>
      <c r="EF209"/>
      <c r="EG209"/>
    </row>
    <row r="210" spans="1:137" s="1" customFormat="1" ht="14.4" x14ac:dyDescent="0.3">
      <c r="A210"/>
      <c r="B210"/>
      <c r="C210"/>
      <c r="D210" s="40"/>
      <c r="E210" s="28">
        <v>43046.454861111109</v>
      </c>
      <c r="F210" s="10">
        <f t="shared" si="53"/>
        <v>3163.8458333333328</v>
      </c>
      <c r="G210" s="10">
        <v>31224</v>
      </c>
      <c r="H210" s="10">
        <v>0.83</v>
      </c>
      <c r="I210" s="10">
        <v>23</v>
      </c>
      <c r="J210" s="10"/>
      <c r="K210" s="10"/>
      <c r="L210" s="10">
        <v>1072</v>
      </c>
      <c r="M210" s="17"/>
      <c r="N210" s="42"/>
      <c r="O210" s="18"/>
      <c r="P210" s="18"/>
      <c r="Q210" s="18"/>
      <c r="R210" s="18"/>
      <c r="S210" s="16"/>
      <c r="T210" s="16"/>
      <c r="U210" s="16"/>
      <c r="V210" s="43">
        <f t="shared" si="54"/>
        <v>2.5799959253536246E-6</v>
      </c>
      <c r="W210" s="43">
        <f t="shared" si="55"/>
        <v>3.5448176515886804E-4</v>
      </c>
      <c r="X210" s="43">
        <f t="shared" si="56"/>
        <v>1.6085981438325284E-6</v>
      </c>
      <c r="Y210" s="22"/>
      <c r="Z210" s="22">
        <f t="shared" si="57"/>
        <v>9.7057581654507924E-2</v>
      </c>
      <c r="AA210" s="44">
        <f t="shared" si="58"/>
        <v>13.335347753398185</v>
      </c>
      <c r="AB210" s="44">
        <f t="shared" si="59"/>
        <v>1.7948459276686168</v>
      </c>
      <c r="AC210" s="44"/>
      <c r="AD210" s="44"/>
      <c r="AE210" s="44"/>
      <c r="AF210" s="44"/>
      <c r="AG210" s="45"/>
      <c r="AH210" s="45"/>
      <c r="DM210"/>
      <c r="DN210"/>
      <c r="DO210"/>
      <c r="DP210"/>
      <c r="DQ210"/>
      <c r="DR210"/>
      <c r="DS210"/>
      <c r="DT210"/>
      <c r="DU210"/>
      <c r="DV210"/>
      <c r="DW210"/>
      <c r="DX210"/>
      <c r="DY210"/>
      <c r="DZ210"/>
      <c r="EA210"/>
      <c r="EB210"/>
      <c r="EC210"/>
      <c r="ED210"/>
      <c r="EE210"/>
      <c r="EF210"/>
      <c r="EG210"/>
    </row>
    <row r="211" spans="1:137" s="1" customFormat="1" ht="14.4" x14ac:dyDescent="0.3">
      <c r="A211"/>
      <c r="B211"/>
      <c r="C211"/>
      <c r="D211" s="40"/>
      <c r="E211" s="28">
        <v>43123.581944444442</v>
      </c>
      <c r="F211" s="10"/>
      <c r="G211" s="10">
        <v>40902.400000000001</v>
      </c>
      <c r="H211" s="10">
        <v>1.07</v>
      </c>
      <c r="I211" s="10">
        <v>118</v>
      </c>
      <c r="J211" s="10"/>
      <c r="K211" s="10"/>
      <c r="L211" s="10">
        <v>1048</v>
      </c>
      <c r="M211" s="17"/>
      <c r="N211" s="42"/>
      <c r="O211" s="18"/>
      <c r="P211" s="18"/>
      <c r="Q211" s="18"/>
      <c r="R211" s="18"/>
      <c r="S211" s="16"/>
      <c r="T211" s="16"/>
      <c r="U211" s="16"/>
      <c r="V211" s="43">
        <f t="shared" si="54"/>
        <v>3.2515557350909696E-6</v>
      </c>
      <c r="W211" s="43">
        <f t="shared" si="55"/>
        <v>4.4675156466749267E-4</v>
      </c>
      <c r="X211" s="43">
        <f t="shared" si="56"/>
        <v>2.0273080544956446E-6</v>
      </c>
      <c r="Y211" s="22"/>
      <c r="Z211" s="22">
        <f t="shared" si="57"/>
        <v>0.12429573205512605</v>
      </c>
      <c r="AA211" s="44">
        <f t="shared" si="58"/>
        <v>17.077767475379115</v>
      </c>
      <c r="AB211" s="44">
        <f t="shared" si="59"/>
        <v>2.2985498371457811</v>
      </c>
      <c r="AC211" s="44"/>
      <c r="AD211" s="44"/>
      <c r="AE211" s="44"/>
      <c r="AF211" s="44"/>
      <c r="AG211" s="45"/>
      <c r="AH211" s="45"/>
      <c r="DM211"/>
      <c r="DN211"/>
      <c r="DO211"/>
      <c r="DP211"/>
      <c r="DQ211"/>
      <c r="DR211"/>
      <c r="DS211"/>
      <c r="DT211"/>
      <c r="DU211"/>
      <c r="DV211"/>
      <c r="DW211"/>
      <c r="DX211"/>
      <c r="DY211"/>
      <c r="DZ211"/>
      <c r="EA211"/>
      <c r="EB211"/>
      <c r="EC211"/>
      <c r="ED211"/>
      <c r="EE211"/>
      <c r="EF211"/>
      <c r="EG211"/>
    </row>
    <row r="212" spans="1:137" s="1" customFormat="1" ht="14.4" x14ac:dyDescent="0.3">
      <c r="A212"/>
      <c r="B212"/>
      <c r="C212"/>
      <c r="D212" s="40"/>
      <c r="E212" s="28"/>
      <c r="F212" s="10"/>
      <c r="G212" s="10"/>
      <c r="H212" s="10"/>
      <c r="I212" s="10"/>
      <c r="J212" s="10"/>
      <c r="K212" s="10"/>
      <c r="L212" s="10"/>
      <c r="M212" s="17"/>
      <c r="N212" s="42"/>
      <c r="O212" s="18"/>
      <c r="P212" s="18"/>
      <c r="Q212" s="18"/>
      <c r="R212" s="18"/>
      <c r="S212" s="16"/>
      <c r="T212" s="16"/>
      <c r="U212" s="16"/>
      <c r="V212" s="43"/>
      <c r="W212" s="43"/>
      <c r="X212" s="43"/>
      <c r="Y212" s="22"/>
      <c r="Z212" s="22"/>
      <c r="AA212" s="44"/>
      <c r="AB212" s="44"/>
      <c r="AC212" s="44"/>
      <c r="AD212" s="44"/>
      <c r="AE212" s="44"/>
      <c r="AF212" s="44"/>
      <c r="AG212" s="45"/>
      <c r="AH212" s="45"/>
      <c r="DM212"/>
      <c r="DN212"/>
      <c r="DO212"/>
      <c r="DP212"/>
      <c r="DQ212"/>
      <c r="DR212"/>
      <c r="DS212"/>
      <c r="DT212"/>
      <c r="DU212"/>
      <c r="DV212"/>
      <c r="DW212"/>
      <c r="DX212"/>
      <c r="DY212"/>
      <c r="DZ212"/>
      <c r="EA212"/>
      <c r="EB212"/>
      <c r="EC212"/>
      <c r="ED212"/>
      <c r="EE212"/>
      <c r="EF212"/>
      <c r="EG212"/>
    </row>
    <row r="214" spans="1:137" s="1" customFormat="1" ht="14.4" thickBot="1" x14ac:dyDescent="0.3">
      <c r="A214"/>
      <c r="B214"/>
      <c r="C214"/>
      <c r="D214" s="16"/>
      <c r="E214" s="16"/>
      <c r="F214" s="17"/>
      <c r="G214" s="10"/>
      <c r="H214" s="10"/>
      <c r="I214" s="10"/>
      <c r="J214" s="10"/>
      <c r="K214" s="17"/>
      <c r="L214" s="17"/>
      <c r="M214" s="17"/>
      <c r="N214" s="17"/>
      <c r="O214" s="18"/>
      <c r="P214" s="18"/>
      <c r="Q214" s="18"/>
      <c r="R214" s="18"/>
      <c r="S214" s="16"/>
      <c r="T214" s="16"/>
      <c r="U214" s="16"/>
      <c r="V214" s="17"/>
      <c r="W214" s="17"/>
      <c r="X214" s="17"/>
      <c r="Y214" s="17"/>
      <c r="Z214" s="17"/>
      <c r="AA214" s="17"/>
      <c r="AB214" s="17"/>
      <c r="AC214" s="17"/>
      <c r="AD214" s="17"/>
      <c r="AE214" s="17"/>
      <c r="AF214" s="17"/>
      <c r="AG214" s="17"/>
      <c r="AH214" s="17"/>
      <c r="DM214"/>
      <c r="DN214"/>
      <c r="DO214"/>
      <c r="DP214"/>
      <c r="DQ214"/>
      <c r="DR214"/>
      <c r="DS214"/>
      <c r="DT214"/>
      <c r="DU214"/>
      <c r="DV214"/>
      <c r="DW214"/>
      <c r="DX214"/>
      <c r="DY214"/>
      <c r="DZ214"/>
      <c r="EA214"/>
      <c r="EB214"/>
      <c r="EC214"/>
      <c r="ED214"/>
      <c r="EE214"/>
      <c r="EF214"/>
      <c r="EG214"/>
    </row>
    <row r="215" spans="1:137" s="1" customFormat="1" ht="14.4" thickBot="1" x14ac:dyDescent="0.3">
      <c r="A215"/>
      <c r="B215"/>
      <c r="C215"/>
      <c r="D215" s="18" t="s">
        <v>169</v>
      </c>
      <c r="E215" s="18" t="s">
        <v>16</v>
      </c>
      <c r="F215" s="10" t="s">
        <v>17</v>
      </c>
      <c r="G215" s="10" t="s">
        <v>20</v>
      </c>
      <c r="H215" s="10" t="s">
        <v>21</v>
      </c>
      <c r="I215" s="10" t="s">
        <v>22</v>
      </c>
      <c r="J215" s="10"/>
      <c r="K215" s="10"/>
      <c r="L215" s="10"/>
      <c r="M215" s="87"/>
      <c r="N215" s="87"/>
      <c r="O215" s="37">
        <v>88.89</v>
      </c>
      <c r="P215" s="38">
        <v>19.22</v>
      </c>
      <c r="Q215" s="39">
        <f>P215-S215</f>
        <v>13.832633999999999</v>
      </c>
      <c r="R215" s="18">
        <v>28.03</v>
      </c>
      <c r="S215" s="85">
        <f>R215*P215/100</f>
        <v>5.3873659999999992</v>
      </c>
      <c r="T215" s="40">
        <f>Q215/$A$18+S215</f>
        <v>11.1509635</v>
      </c>
      <c r="U215" s="40">
        <f>$A$16-T215</f>
        <v>105.8490365</v>
      </c>
      <c r="V215" s="17"/>
      <c r="W215" s="17"/>
      <c r="X215" s="17"/>
      <c r="Y215" s="17"/>
      <c r="Z215" s="17"/>
      <c r="AA215" s="17"/>
      <c r="AB215" s="17"/>
      <c r="AC215" s="17"/>
      <c r="AD215" s="17"/>
      <c r="AE215" s="17"/>
      <c r="AF215" s="17"/>
      <c r="AG215" s="17"/>
      <c r="AH215" s="17"/>
      <c r="DM215"/>
      <c r="DN215"/>
      <c r="DO215"/>
      <c r="DP215"/>
      <c r="DQ215"/>
      <c r="DR215"/>
      <c r="DS215"/>
      <c r="DT215"/>
      <c r="DU215"/>
      <c r="DV215"/>
      <c r="DW215"/>
      <c r="DX215"/>
      <c r="DY215"/>
      <c r="DZ215"/>
      <c r="EA215"/>
      <c r="EB215"/>
      <c r="EC215"/>
      <c r="ED215"/>
      <c r="EE215"/>
      <c r="EF215"/>
      <c r="EG215"/>
    </row>
    <row r="216" spans="1:137" s="1" customFormat="1" ht="14.4" x14ac:dyDescent="0.3">
      <c r="A216"/>
      <c r="B216"/>
      <c r="C216"/>
      <c r="D216" s="18" t="s">
        <v>170</v>
      </c>
      <c r="E216" s="28">
        <v>39882.621527777781</v>
      </c>
      <c r="F216" s="18"/>
      <c r="G216" s="10"/>
      <c r="H216" s="10"/>
      <c r="I216" s="18"/>
      <c r="J216" s="18"/>
      <c r="K216" s="18"/>
      <c r="L216" s="79">
        <v>1037</v>
      </c>
      <c r="M216" s="86"/>
      <c r="N216" s="42">
        <v>7.6</v>
      </c>
      <c r="O216" s="90"/>
      <c r="P216" s="90"/>
      <c r="Q216" s="90"/>
      <c r="R216" s="87"/>
      <c r="S216" s="87"/>
      <c r="T216" s="16"/>
      <c r="U216" s="16"/>
      <c r="V216" s="43">
        <f t="shared" ref="V216:V247" si="64">($A$15*L216/1000/$A$13*H216)/$Q$215</f>
        <v>0</v>
      </c>
      <c r="W216" s="43">
        <f t="shared" ref="W216:W247" si="65">($U$215*L216/1000/$A$13*H216)/$Q$215</f>
        <v>0</v>
      </c>
      <c r="X216" s="43">
        <f t="shared" ref="X216:X247" si="66">($A$46*$S$215*H216*L216/1000000)/$Q$215</f>
        <v>0</v>
      </c>
      <c r="Y216" s="22">
        <f>X216+W216+SUM($V$216:V216)</f>
        <v>0</v>
      </c>
      <c r="Z216" s="22">
        <f t="shared" ref="Z216:Z247" si="67">($A$15*L216/1000/$A$13*G216)/$Q$215</f>
        <v>0</v>
      </c>
      <c r="AA216" s="44">
        <f t="shared" ref="AA216:AA247" si="68">($U$215*L216/1000/$A$13*G216)/$Q$215</f>
        <v>0</v>
      </c>
      <c r="AB216" s="44">
        <f t="shared" ref="AB216:AB247" si="69">($A$14*$S$215/1000*G216/1000000*L216/1000*1000000)/$Q$215</f>
        <v>0</v>
      </c>
      <c r="AC216" s="44">
        <f t="shared" ref="AC216:AC247" si="70">($A$14*((L216/1000)*G216/10^6)*(1+($A$28/(10^-N216))+(($A$28*$A$29)/(10^-N216)^2))*1000000)*$S$215/1000/$Q$215</f>
        <v>0</v>
      </c>
      <c r="AD216" s="44">
        <f>AC216/(1+($A$28/(10^-N216))+(($A$28*$A$29)/(10^-N216)^2))*1</f>
        <v>0</v>
      </c>
      <c r="AE216" s="44">
        <f>AC216/(1+($A$28/(10^-N216))+(($A$28*$A$29)/(10^-N216)^2))*($A$28/(10^-N216))</f>
        <v>0</v>
      </c>
      <c r="AF216" s="44">
        <f>AC216/(1+($A$28/(10^-N216))+(($A$28*$A$29)/(10^-N216)^2))*(($A$28*$A$29)/(10^-N216)^2)</f>
        <v>0</v>
      </c>
      <c r="AG216" s="45">
        <f>AC216+AA216+SUM($Z$216:Z216)</f>
        <v>0</v>
      </c>
      <c r="AH216" s="45">
        <f>AC216+AA216+SUM($Z$216:Z216)</f>
        <v>0</v>
      </c>
      <c r="DM216"/>
      <c r="DN216"/>
      <c r="DO216"/>
      <c r="DP216"/>
      <c r="DQ216"/>
      <c r="DR216"/>
      <c r="DS216"/>
      <c r="DT216"/>
      <c r="DU216"/>
      <c r="DV216"/>
      <c r="DW216"/>
      <c r="DX216"/>
      <c r="DY216"/>
      <c r="DZ216"/>
      <c r="EA216"/>
      <c r="EB216"/>
      <c r="EC216"/>
      <c r="ED216"/>
      <c r="EE216"/>
      <c r="EF216"/>
      <c r="EG216"/>
    </row>
    <row r="217" spans="1:137" s="1" customFormat="1" ht="14.4" x14ac:dyDescent="0.3">
      <c r="A217"/>
      <c r="B217"/>
      <c r="C217"/>
      <c r="D217" s="18" t="s">
        <v>37</v>
      </c>
      <c r="E217" s="28">
        <v>39883.621527777781</v>
      </c>
      <c r="F217" s="10">
        <f>E217-E$216</f>
        <v>1</v>
      </c>
      <c r="G217" s="10">
        <v>8207</v>
      </c>
      <c r="H217" s="10">
        <v>9.81</v>
      </c>
      <c r="I217" s="10">
        <v>772</v>
      </c>
      <c r="J217" s="10"/>
      <c r="K217" s="10"/>
      <c r="L217" s="79">
        <v>1037</v>
      </c>
      <c r="M217" s="86"/>
      <c r="N217" s="42">
        <v>7.6</v>
      </c>
      <c r="O217" s="90"/>
      <c r="P217" s="90"/>
      <c r="Q217" s="90"/>
      <c r="R217" s="87"/>
      <c r="S217" s="87"/>
      <c r="T217" s="16"/>
      <c r="U217" s="16"/>
      <c r="V217" s="43">
        <f t="shared" si="64"/>
        <v>2.3934645786501563E-5</v>
      </c>
      <c r="W217" s="43">
        <f t="shared" si="65"/>
        <v>3.3779455939599661E-3</v>
      </c>
      <c r="X217" s="43">
        <f t="shared" si="66"/>
        <v>8.666816157612735E-6</v>
      </c>
      <c r="Y217" s="22">
        <f>X217+W217+SUM($V$216:V217)</f>
        <v>3.4105470559040807E-3</v>
      </c>
      <c r="Z217" s="22">
        <f t="shared" si="67"/>
        <v>2.0023612433212875E-2</v>
      </c>
      <c r="AA217" s="44">
        <f t="shared" si="68"/>
        <v>2.8259734444066709</v>
      </c>
      <c r="AB217" s="44">
        <f t="shared" si="69"/>
        <v>0.21505234135165738</v>
      </c>
      <c r="AC217" s="44">
        <f t="shared" si="70"/>
        <v>2.7815307874898618</v>
      </c>
      <c r="AD217" s="44">
        <f t="shared" ref="AD217:AD268" si="71">AC217/(1+($A$28/(10^-N217))+(($A$28*$A$29)/(10^-N217)^2))*1</f>
        <v>0.21505234135165738</v>
      </c>
      <c r="AE217" s="44">
        <f t="shared" ref="AE217:AE268" si="72">AC217/(1+($A$28/(10^-N217))+(($A$28*$A$29)/(10^-N217)^2))*($A$28/(10^-N217))</f>
        <v>2.5637263685017291</v>
      </c>
      <c r="AF217" s="44">
        <f t="shared" ref="AF217:AF268" si="73">AC217/(1+($A$28/(10^-N217))+(($A$28*$A$29)/(10^-N217)^2))*(($A$28*$A$29)/(10^-N217)^2)</f>
        <v>2.7520776364751589E-3</v>
      </c>
      <c r="AG217" s="45">
        <f>AC217+AA217+SUM($Z$216:Z217)</f>
        <v>5.6275278443297454</v>
      </c>
      <c r="AH217" s="45">
        <f>AC217+AA217+SUM($Z$216:Z217)</f>
        <v>5.6275278443297454</v>
      </c>
      <c r="DM217"/>
      <c r="DN217"/>
      <c r="DO217"/>
      <c r="DP217"/>
      <c r="DQ217"/>
      <c r="DR217"/>
      <c r="DS217"/>
      <c r="DT217"/>
      <c r="DU217"/>
      <c r="DV217"/>
      <c r="DW217"/>
      <c r="DX217"/>
      <c r="DY217"/>
      <c r="DZ217"/>
      <c r="EA217"/>
      <c r="EB217"/>
      <c r="EC217"/>
      <c r="ED217"/>
      <c r="EE217"/>
      <c r="EF217"/>
      <c r="EG217"/>
    </row>
    <row r="218" spans="1:137" s="1" customFormat="1" ht="14.4" x14ac:dyDescent="0.3">
      <c r="A218"/>
      <c r="B218"/>
      <c r="C218"/>
      <c r="D218" s="18">
        <v>4</v>
      </c>
      <c r="E218" s="28">
        <v>39890.634027777778</v>
      </c>
      <c r="F218" s="10">
        <f t="shared" ref="F218:F276" si="74">E218-E$216</f>
        <v>8.0124999999970896</v>
      </c>
      <c r="G218" s="10">
        <v>16915</v>
      </c>
      <c r="H218" s="10">
        <v>11.81</v>
      </c>
      <c r="I218" s="10">
        <v>1002</v>
      </c>
      <c r="J218" s="10"/>
      <c r="K218" s="10"/>
      <c r="L218" s="79">
        <v>1037</v>
      </c>
      <c r="M218" s="86"/>
      <c r="N218" s="42">
        <v>7.6</v>
      </c>
      <c r="O218" s="90"/>
      <c r="P218" s="90"/>
      <c r="Q218" s="90"/>
      <c r="R218" s="87"/>
      <c r="S218" s="87"/>
      <c r="T218" s="16"/>
      <c r="U218" s="16"/>
      <c r="V218" s="43">
        <f t="shared" si="64"/>
        <v>2.8814288148683325E-5</v>
      </c>
      <c r="W218" s="43">
        <f t="shared" si="65"/>
        <v>4.0666195172953312E-3</v>
      </c>
      <c r="X218" s="43">
        <f t="shared" si="66"/>
        <v>1.0433751154067932E-5</v>
      </c>
      <c r="Y218" s="22">
        <f>X218+W218+SUM($V$216:V218)</f>
        <v>4.129802202384584E-3</v>
      </c>
      <c r="Z218" s="22">
        <f t="shared" si="67"/>
        <v>4.1269575278152289E-2</v>
      </c>
      <c r="AA218" s="44">
        <f t="shared" si="68"/>
        <v>5.8244597066088506</v>
      </c>
      <c r="AB218" s="44">
        <f t="shared" si="69"/>
        <v>0.44323264944112156</v>
      </c>
      <c r="AC218" s="44">
        <f t="shared" si="70"/>
        <v>5.7328613708286857</v>
      </c>
      <c r="AD218" s="44">
        <f t="shared" si="71"/>
        <v>0.44323264944112167</v>
      </c>
      <c r="AE218" s="44">
        <f t="shared" si="72"/>
        <v>5.2839565642995936</v>
      </c>
      <c r="AF218" s="44">
        <f t="shared" si="73"/>
        <v>5.6721570879709185E-3</v>
      </c>
      <c r="AG218" s="45">
        <f>AC218+AA218+SUM($Z$216:Z218)</f>
        <v>11.618614265148901</v>
      </c>
      <c r="AH218" s="45">
        <f>AC218+AA218+SUM($Z$216:Z218)</f>
        <v>11.618614265148901</v>
      </c>
      <c r="DM218"/>
      <c r="DN218"/>
      <c r="DO218"/>
      <c r="DP218"/>
      <c r="DQ218"/>
      <c r="DR218"/>
      <c r="DS218"/>
      <c r="DT218"/>
      <c r="DU218"/>
      <c r="DV218"/>
      <c r="DW218"/>
      <c r="DX218"/>
      <c r="DY218"/>
      <c r="DZ218"/>
      <c r="EA218"/>
      <c r="EB218"/>
      <c r="EC218"/>
      <c r="ED218"/>
      <c r="EE218"/>
      <c r="EF218"/>
      <c r="EG218"/>
    </row>
    <row r="219" spans="1:137" s="1" customFormat="1" ht="16.8" x14ac:dyDescent="0.3">
      <c r="A219"/>
      <c r="B219"/>
      <c r="C219"/>
      <c r="D219" s="18" t="s">
        <v>82</v>
      </c>
      <c r="E219" s="28">
        <v>39897.604861111111</v>
      </c>
      <c r="F219" s="10">
        <f t="shared" si="74"/>
        <v>14.983333333329938</v>
      </c>
      <c r="G219" s="10">
        <v>17908</v>
      </c>
      <c r="H219" s="10">
        <v>10.77</v>
      </c>
      <c r="I219" s="10">
        <v>1219</v>
      </c>
      <c r="J219" s="10"/>
      <c r="K219" s="10"/>
      <c r="L219" s="79">
        <v>1037</v>
      </c>
      <c r="M219" s="86"/>
      <c r="N219" s="42">
        <v>7.6</v>
      </c>
      <c r="O219" s="90"/>
      <c r="P219" s="90"/>
      <c r="Q219" s="90"/>
      <c r="R219" s="87"/>
      <c r="S219" s="87"/>
      <c r="T219" s="16"/>
      <c r="U219" s="16"/>
      <c r="V219" s="43">
        <f t="shared" si="64"/>
        <v>2.6276874120348807E-5</v>
      </c>
      <c r="W219" s="43">
        <f t="shared" si="65"/>
        <v>3.7085090771609413E-3</v>
      </c>
      <c r="X219" s="43">
        <f t="shared" si="66"/>
        <v>9.5149449559112294E-6</v>
      </c>
      <c r="Y219" s="22">
        <f>X219+W219+SUM($V$216:V219)</f>
        <v>3.7970498301723864E-3</v>
      </c>
      <c r="Z219" s="22">
        <f t="shared" si="67"/>
        <v>4.3692317710975523E-2</v>
      </c>
      <c r="AA219" s="44">
        <f t="shared" si="68"/>
        <v>6.1663863095448601</v>
      </c>
      <c r="AB219" s="44">
        <f t="shared" si="69"/>
        <v>0.46925275117893017</v>
      </c>
      <c r="AC219" s="44">
        <f t="shared" si="70"/>
        <v>6.0694106667927921</v>
      </c>
      <c r="AD219" s="44">
        <f t="shared" si="71"/>
        <v>0.46925275117893023</v>
      </c>
      <c r="AE219" s="44">
        <f t="shared" si="72"/>
        <v>5.5941527728925271</v>
      </c>
      <c r="AF219" s="44">
        <f t="shared" si="73"/>
        <v>6.0051427213350973E-3</v>
      </c>
      <c r="AG219" s="45">
        <f>AC219+AA219+SUM($Z$216:Z219)</f>
        <v>12.340782481759994</v>
      </c>
      <c r="AH219" s="45">
        <f>AC219+AA219+SUM($Z$216:Z219)</f>
        <v>12.340782481759994</v>
      </c>
      <c r="DM219"/>
      <c r="DN219"/>
      <c r="DO219"/>
      <c r="DP219"/>
      <c r="DQ219"/>
      <c r="DR219"/>
      <c r="DS219"/>
      <c r="DT219"/>
      <c r="DU219"/>
      <c r="DV219"/>
      <c r="DW219"/>
      <c r="DX219"/>
      <c r="DY219"/>
      <c r="DZ219"/>
      <c r="EA219"/>
      <c r="EB219"/>
      <c r="EC219"/>
      <c r="ED219"/>
      <c r="EE219"/>
      <c r="EF219"/>
      <c r="EG219"/>
    </row>
    <row r="220" spans="1:137" s="1" customFormat="1" ht="14.4" x14ac:dyDescent="0.3">
      <c r="A220"/>
      <c r="B220"/>
      <c r="C220"/>
      <c r="D220" s="29">
        <f>8.315*(273+D218)/101325*1000000</f>
        <v>22731.359486799898</v>
      </c>
      <c r="E220" s="28">
        <v>39912.720833333333</v>
      </c>
      <c r="F220" s="10">
        <f t="shared" si="74"/>
        <v>30.099305555551837</v>
      </c>
      <c r="G220" s="10">
        <v>29703</v>
      </c>
      <c r="H220" s="10">
        <v>11.03</v>
      </c>
      <c r="I220" s="10">
        <v>1573</v>
      </c>
      <c r="J220" s="10"/>
      <c r="K220" s="10"/>
      <c r="L220" s="79">
        <v>1037</v>
      </c>
      <c r="M220" s="86"/>
      <c r="N220" s="42">
        <v>7.6</v>
      </c>
      <c r="O220" s="90"/>
      <c r="P220" s="90"/>
      <c r="Q220" s="90"/>
      <c r="R220" s="87"/>
      <c r="S220" s="87"/>
      <c r="T220" s="16"/>
      <c r="U220" s="16"/>
      <c r="V220" s="43">
        <f t="shared" si="64"/>
        <v>2.6911227627432434E-5</v>
      </c>
      <c r="W220" s="43">
        <f t="shared" si="65"/>
        <v>3.7980366871945385E-3</v>
      </c>
      <c r="X220" s="43">
        <f t="shared" si="66"/>
        <v>9.7446465054504033E-6</v>
      </c>
      <c r="Y220" s="22">
        <f>X220+W220+SUM($V$216:V220)</f>
        <v>3.9137183693829548E-3</v>
      </c>
      <c r="Z220" s="22">
        <f t="shared" si="67"/>
        <v>7.2470008541942493E-2</v>
      </c>
      <c r="AA220" s="44">
        <f t="shared" si="68"/>
        <v>10.227840772415174</v>
      </c>
      <c r="AB220" s="44">
        <f t="shared" si="69"/>
        <v>0.7783233453354792</v>
      </c>
      <c r="AC220" s="44">
        <f t="shared" si="70"/>
        <v>10.066992686829701</v>
      </c>
      <c r="AD220" s="44">
        <f t="shared" si="71"/>
        <v>0.77832334533547931</v>
      </c>
      <c r="AE220" s="44">
        <f t="shared" si="72"/>
        <v>9.2787089464611743</v>
      </c>
      <c r="AF220" s="44">
        <f t="shared" si="73"/>
        <v>9.960395033047598E-3</v>
      </c>
      <c r="AG220" s="45">
        <f>AC220+AA220+SUM($Z$216:Z220)</f>
        <v>20.47228897320916</v>
      </c>
      <c r="AH220" s="45">
        <f>AC220+AA220+SUM($Z$216:Z220)</f>
        <v>20.47228897320916</v>
      </c>
      <c r="DM220"/>
      <c r="DN220"/>
      <c r="DO220"/>
      <c r="DP220"/>
      <c r="DQ220"/>
      <c r="DR220"/>
      <c r="DS220"/>
      <c r="DT220"/>
      <c r="DU220"/>
      <c r="DV220"/>
      <c r="DW220"/>
      <c r="DX220"/>
      <c r="DY220"/>
      <c r="DZ220"/>
      <c r="EA220"/>
      <c r="EB220"/>
      <c r="EC220"/>
      <c r="ED220"/>
      <c r="EE220"/>
      <c r="EF220"/>
      <c r="EG220"/>
    </row>
    <row r="221" spans="1:137" s="1" customFormat="1" ht="14.4" x14ac:dyDescent="0.3">
      <c r="A221"/>
      <c r="B221"/>
      <c r="C221"/>
      <c r="D221" s="40"/>
      <c r="E221" s="28">
        <v>39920.647916666669</v>
      </c>
      <c r="F221" s="10">
        <f t="shared" si="74"/>
        <v>38.026388888887595</v>
      </c>
      <c r="G221" s="10">
        <v>30818</v>
      </c>
      <c r="H221" s="10">
        <v>11.48</v>
      </c>
      <c r="I221" s="10">
        <v>1776</v>
      </c>
      <c r="J221" s="10"/>
      <c r="K221" s="10"/>
      <c r="L221" s="79">
        <v>1037</v>
      </c>
      <c r="M221" s="86"/>
      <c r="N221" s="42">
        <v>7.6</v>
      </c>
      <c r="O221" s="90"/>
      <c r="P221" s="90"/>
      <c r="Q221" s="90"/>
      <c r="R221" s="87"/>
      <c r="S221" s="87"/>
      <c r="T221" s="16"/>
      <c r="U221" s="16"/>
      <c r="V221" s="43">
        <f t="shared" si="64"/>
        <v>2.8009147158923335E-5</v>
      </c>
      <c r="W221" s="43">
        <f t="shared" si="65"/>
        <v>3.952988319944996E-3</v>
      </c>
      <c r="X221" s="43">
        <f t="shared" si="66"/>
        <v>1.0142206879652824E-5</v>
      </c>
      <c r="Y221" s="22">
        <f>X221+W221+SUM($V$216:V221)</f>
        <v>4.0970767096665381E-3</v>
      </c>
      <c r="Z221" s="22">
        <f t="shared" si="67"/>
        <v>7.5190409158858829E-2</v>
      </c>
      <c r="AA221" s="44">
        <f t="shared" si="68"/>
        <v>10.611776484674643</v>
      </c>
      <c r="AB221" s="44">
        <f t="shared" si="69"/>
        <v>0.80754027729686573</v>
      </c>
      <c r="AC221" s="44">
        <f t="shared" si="70"/>
        <v>10.444890436074395</v>
      </c>
      <c r="AD221" s="44">
        <f t="shared" si="71"/>
        <v>0.80754027729686573</v>
      </c>
      <c r="AE221" s="44">
        <f t="shared" si="72"/>
        <v>9.6270158674894954</v>
      </c>
      <c r="AF221" s="44">
        <f t="shared" si="73"/>
        <v>1.0334291288033563E-2</v>
      </c>
      <c r="AG221" s="45">
        <f>AC221+AA221+SUM($Z$216:Z221)</f>
        <v>21.309312843872181</v>
      </c>
      <c r="AH221" s="45">
        <f>AC221+AA221+SUM($Z$216:Z221)</f>
        <v>21.309312843872181</v>
      </c>
      <c r="DM221"/>
      <c r="DN221"/>
      <c r="DO221"/>
      <c r="DP221"/>
      <c r="DQ221"/>
      <c r="DR221"/>
      <c r="DS221"/>
      <c r="DT221"/>
      <c r="DU221"/>
      <c r="DV221"/>
      <c r="DW221"/>
      <c r="DX221"/>
      <c r="DY221"/>
      <c r="DZ221"/>
      <c r="EA221"/>
      <c r="EB221"/>
      <c r="EC221"/>
      <c r="ED221"/>
      <c r="EE221"/>
      <c r="EF221"/>
      <c r="EG221"/>
    </row>
    <row r="222" spans="1:137" s="1" customFormat="1" ht="14.4" x14ac:dyDescent="0.3">
      <c r="A222"/>
      <c r="B222"/>
      <c r="C222"/>
      <c r="D222" s="40"/>
      <c r="E222" s="28">
        <v>39939.499305555553</v>
      </c>
      <c r="F222" s="10">
        <f t="shared" si="74"/>
        <v>56.87777777777228</v>
      </c>
      <c r="G222" s="10">
        <v>34853.4</v>
      </c>
      <c r="H222" s="10">
        <v>13.89</v>
      </c>
      <c r="I222" s="10">
        <v>136</v>
      </c>
      <c r="J222" s="10"/>
      <c r="K222" s="10"/>
      <c r="L222" s="79">
        <v>1037</v>
      </c>
      <c r="M222" s="86"/>
      <c r="N222" s="42">
        <v>7.6</v>
      </c>
      <c r="O222" s="90"/>
      <c r="P222" s="90"/>
      <c r="Q222" s="90"/>
      <c r="R222" s="87"/>
      <c r="S222" s="87"/>
      <c r="T222" s="16"/>
      <c r="U222" s="16"/>
      <c r="V222" s="43">
        <f t="shared" si="64"/>
        <v>3.3889116205352368E-5</v>
      </c>
      <c r="W222" s="43">
        <f t="shared" si="65"/>
        <v>4.782840397564111E-3</v>
      </c>
      <c r="X222" s="43">
        <f t="shared" si="66"/>
        <v>1.2271363550381333E-5</v>
      </c>
      <c r="Y222" s="22">
        <f>X222+W222+SUM($V$216:V222)</f>
        <v>4.9629470601617338E-3</v>
      </c>
      <c r="Z222" s="22">
        <f t="shared" si="67"/>
        <v>8.5036063553032976E-2</v>
      </c>
      <c r="AA222" s="44">
        <f t="shared" si="68"/>
        <v>12.001313859788409</v>
      </c>
      <c r="AB222" s="44">
        <f t="shared" si="69"/>
        <v>0.91328198782330383</v>
      </c>
      <c r="AC222" s="44">
        <f t="shared" si="70"/>
        <v>11.812575258766804</v>
      </c>
      <c r="AD222" s="44">
        <f t="shared" si="71"/>
        <v>0.91328198782330405</v>
      </c>
      <c r="AE222" s="44">
        <f t="shared" si="72"/>
        <v>10.887605777012086</v>
      </c>
      <c r="AF222" s="44">
        <f t="shared" si="73"/>
        <v>1.1687493931415051E-2</v>
      </c>
      <c r="AG222" s="45">
        <f>AC222+AA222+SUM($Z$216:Z222)</f>
        <v>24.151571105231387</v>
      </c>
      <c r="AH222" s="45">
        <f>AC222+AA222+SUM($Z$216:Z222)</f>
        <v>24.151571105231387</v>
      </c>
      <c r="DM222"/>
      <c r="DN222"/>
      <c r="DO222"/>
      <c r="DP222"/>
      <c r="DQ222"/>
      <c r="DR222"/>
      <c r="DS222"/>
      <c r="DT222"/>
      <c r="DU222"/>
      <c r="DV222"/>
      <c r="DW222"/>
      <c r="DX222"/>
      <c r="DY222"/>
      <c r="DZ222"/>
      <c r="EA222"/>
      <c r="EB222"/>
      <c r="EC222"/>
      <c r="ED222"/>
      <c r="EE222"/>
      <c r="EF222"/>
      <c r="EG222"/>
    </row>
    <row r="223" spans="1:137" s="1" customFormat="1" ht="14.4" x14ac:dyDescent="0.3">
      <c r="A223"/>
      <c r="B223"/>
      <c r="C223"/>
      <c r="D223" s="40"/>
      <c r="E223" s="28">
        <v>39952.43472222222</v>
      </c>
      <c r="F223" s="10">
        <f t="shared" si="74"/>
        <v>69.813194444439432</v>
      </c>
      <c r="G223" s="10">
        <v>37701.699999999997</v>
      </c>
      <c r="H223" s="10">
        <v>17.73</v>
      </c>
      <c r="I223" s="10">
        <v>512</v>
      </c>
      <c r="J223" s="10"/>
      <c r="K223" s="10"/>
      <c r="L223" s="79">
        <v>1037</v>
      </c>
      <c r="M223" s="86"/>
      <c r="N223" s="42">
        <v>7.6</v>
      </c>
      <c r="O223" s="90"/>
      <c r="P223" s="90"/>
      <c r="Q223" s="90"/>
      <c r="R223" s="87"/>
      <c r="S223" s="87"/>
      <c r="T223" s="16"/>
      <c r="U223" s="16"/>
      <c r="V223" s="43">
        <f t="shared" si="64"/>
        <v>4.3258029540741352E-5</v>
      </c>
      <c r="W223" s="43">
        <f t="shared" si="65"/>
        <v>6.1050943303680126E-3</v>
      </c>
      <c r="X223" s="43">
        <f t="shared" si="66"/>
        <v>1.566387874357531E-5</v>
      </c>
      <c r="Y223" s="22">
        <f>X223+W223+SUM($V$216:V223)</f>
        <v>6.331851537699571E-3</v>
      </c>
      <c r="Z223" s="22">
        <f t="shared" si="67"/>
        <v>9.1985406223134128E-2</v>
      </c>
      <c r="AA223" s="44">
        <f t="shared" si="68"/>
        <v>12.982088827706466</v>
      </c>
      <c r="AB223" s="44">
        <f t="shared" si="69"/>
        <v>0.98791749213327407</v>
      </c>
      <c r="AC223" s="44">
        <f t="shared" si="70"/>
        <v>12.777926074169185</v>
      </c>
      <c r="AD223" s="44">
        <f t="shared" si="71"/>
        <v>0.98791749213327396</v>
      </c>
      <c r="AE223" s="44">
        <f t="shared" si="72"/>
        <v>11.777365959222813</v>
      </c>
      <c r="AF223" s="44">
        <f t="shared" si="73"/>
        <v>1.2642622813098024E-2</v>
      </c>
      <c r="AG223" s="45">
        <f>AC223+AA223+SUM($Z$216:Z223)</f>
        <v>26.189682294774958</v>
      </c>
      <c r="AH223" s="45">
        <f>AC223+AA223+SUM($Z$216:Z223)</f>
        <v>26.189682294774958</v>
      </c>
      <c r="DM223"/>
      <c r="DN223"/>
      <c r="DO223"/>
      <c r="DP223"/>
      <c r="DQ223"/>
      <c r="DR223"/>
      <c r="DS223"/>
      <c r="DT223"/>
      <c r="DU223"/>
      <c r="DV223"/>
      <c r="DW223"/>
      <c r="DX223"/>
      <c r="DY223"/>
      <c r="DZ223"/>
      <c r="EA223"/>
      <c r="EB223"/>
      <c r="EC223"/>
      <c r="ED223"/>
      <c r="EE223"/>
      <c r="EF223"/>
      <c r="EG223"/>
    </row>
    <row r="224" spans="1:137" s="1" customFormat="1" ht="14.4" x14ac:dyDescent="0.3">
      <c r="A224"/>
      <c r="B224"/>
      <c r="C224"/>
      <c r="D224" s="40"/>
      <c r="E224" s="28">
        <v>39966.38958333333</v>
      </c>
      <c r="F224" s="10">
        <f t="shared" si="74"/>
        <v>83.768055555548926</v>
      </c>
      <c r="G224" s="10">
        <v>41392.199999999997</v>
      </c>
      <c r="H224" s="10">
        <v>16.329999999999998</v>
      </c>
      <c r="I224" s="10">
        <v>745</v>
      </c>
      <c r="J224" s="10"/>
      <c r="K224" s="10"/>
      <c r="L224" s="79">
        <v>1037</v>
      </c>
      <c r="M224" s="86"/>
      <c r="N224" s="42">
        <v>7.6</v>
      </c>
      <c r="O224" s="90"/>
      <c r="P224" s="90"/>
      <c r="Q224" s="90"/>
      <c r="R224" s="87"/>
      <c r="S224" s="87"/>
      <c r="T224" s="16"/>
      <c r="U224" s="16"/>
      <c r="V224" s="43">
        <f t="shared" si="64"/>
        <v>3.9842279887214116E-5</v>
      </c>
      <c r="W224" s="43">
        <f t="shared" si="65"/>
        <v>5.6230225840332559E-3</v>
      </c>
      <c r="X224" s="43">
        <f t="shared" si="66"/>
        <v>1.4427024246056671E-5</v>
      </c>
      <c r="Y224" s="22">
        <f>X224+W224+SUM($V$216:V224)</f>
        <v>5.8883852167545096E-3</v>
      </c>
      <c r="Z224" s="22">
        <f t="shared" si="67"/>
        <v>0.10098956629195004</v>
      </c>
      <c r="AA224" s="44">
        <f t="shared" si="68"/>
        <v>14.252864384741049</v>
      </c>
      <c r="AB224" s="44">
        <f t="shared" si="69"/>
        <v>1.0846216063964995</v>
      </c>
      <c r="AC224" s="44">
        <f t="shared" si="70"/>
        <v>14.028716785906891</v>
      </c>
      <c r="AD224" s="44">
        <f t="shared" si="71"/>
        <v>1.0846216063964995</v>
      </c>
      <c r="AE224" s="44">
        <f t="shared" si="72"/>
        <v>12.930215010393233</v>
      </c>
      <c r="AF224" s="44">
        <f t="shared" si="73"/>
        <v>1.3880169117156947E-2</v>
      </c>
      <c r="AG224" s="45">
        <f>AC224+AA224+SUM($Z$216:Z224)</f>
        <v>28.812238129839198</v>
      </c>
      <c r="AH224" s="45">
        <f>AC224+AA224+SUM($Z$216:Z224)</f>
        <v>28.812238129839198</v>
      </c>
      <c r="DM224"/>
      <c r="DN224"/>
      <c r="DO224"/>
      <c r="DP224"/>
      <c r="DQ224"/>
      <c r="DR224"/>
      <c r="DS224"/>
      <c r="DT224"/>
      <c r="DU224"/>
      <c r="DV224"/>
      <c r="DW224"/>
      <c r="DX224"/>
      <c r="DY224"/>
      <c r="DZ224"/>
      <c r="EA224"/>
      <c r="EB224"/>
      <c r="EC224"/>
      <c r="ED224"/>
      <c r="EE224"/>
      <c r="EF224"/>
      <c r="EG224"/>
    </row>
    <row r="225" spans="1:137" s="1" customFormat="1" ht="14.4" x14ac:dyDescent="0.3">
      <c r="A225"/>
      <c r="B225"/>
      <c r="C225"/>
      <c r="D225" s="40"/>
      <c r="E225" s="28">
        <v>39975.620833333334</v>
      </c>
      <c r="F225" s="10">
        <f t="shared" si="74"/>
        <v>92.999305555553292</v>
      </c>
      <c r="G225" s="10">
        <v>42485.1</v>
      </c>
      <c r="H225" s="10">
        <v>14.58</v>
      </c>
      <c r="I225" s="10">
        <v>956</v>
      </c>
      <c r="J225" s="10"/>
      <c r="K225" s="10"/>
      <c r="L225" s="79">
        <v>1037</v>
      </c>
      <c r="M225" s="86"/>
      <c r="N225" s="42">
        <v>7.6</v>
      </c>
      <c r="O225" s="90"/>
      <c r="P225" s="90"/>
      <c r="Q225" s="90"/>
      <c r="R225" s="87"/>
      <c r="S225" s="87"/>
      <c r="T225" s="16"/>
      <c r="U225" s="16"/>
      <c r="V225" s="43">
        <f t="shared" si="64"/>
        <v>3.5572592820305077E-5</v>
      </c>
      <c r="W225" s="43">
        <f t="shared" si="65"/>
        <v>5.0204329011148121E-3</v>
      </c>
      <c r="X225" s="43">
        <f t="shared" si="66"/>
        <v>1.2880956124158378E-5</v>
      </c>
      <c r="Y225" s="22">
        <f>X225+W225+SUM($V$216:V225)</f>
        <v>5.3198220585344725E-3</v>
      </c>
      <c r="Z225" s="22">
        <f t="shared" si="67"/>
        <v>0.10365604686076427</v>
      </c>
      <c r="AA225" s="44">
        <f t="shared" si="68"/>
        <v>14.62919025014766</v>
      </c>
      <c r="AB225" s="44">
        <f t="shared" si="69"/>
        <v>1.1132594404239429</v>
      </c>
      <c r="AC225" s="44">
        <f t="shared" si="70"/>
        <v>14.399124364516327</v>
      </c>
      <c r="AD225" s="44">
        <f t="shared" si="71"/>
        <v>1.1132594404239426</v>
      </c>
      <c r="AE225" s="44">
        <f t="shared" si="72"/>
        <v>13.271618269578751</v>
      </c>
      <c r="AF225" s="44">
        <f t="shared" si="73"/>
        <v>1.4246654513636013E-2</v>
      </c>
      <c r="AG225" s="45">
        <f>AC225+AA225+SUM($Z$216:Z225)</f>
        <v>29.662627620716009</v>
      </c>
      <c r="AH225" s="45">
        <f>AC225+AA225+SUM($Z$216:Z225)</f>
        <v>29.662627620716009</v>
      </c>
      <c r="DM225"/>
      <c r="DN225"/>
      <c r="DO225"/>
      <c r="DP225"/>
      <c r="DQ225"/>
      <c r="DR225"/>
      <c r="DS225"/>
      <c r="DT225"/>
      <c r="DU225"/>
      <c r="DV225"/>
      <c r="DW225"/>
      <c r="DX225"/>
      <c r="DY225"/>
      <c r="DZ225"/>
      <c r="EA225"/>
      <c r="EB225"/>
      <c r="EC225"/>
      <c r="ED225"/>
      <c r="EE225"/>
      <c r="EF225"/>
      <c r="EG225"/>
    </row>
    <row r="226" spans="1:137" s="1" customFormat="1" ht="14.4" x14ac:dyDescent="0.3">
      <c r="A226"/>
      <c r="B226"/>
      <c r="C226"/>
      <c r="D226" s="40"/>
      <c r="E226" s="28">
        <v>39981.392361111109</v>
      </c>
      <c r="F226" s="10">
        <f t="shared" si="74"/>
        <v>98.770833333328483</v>
      </c>
      <c r="G226" s="10">
        <v>43696.9</v>
      </c>
      <c r="H226" s="10">
        <v>15.05</v>
      </c>
      <c r="I226" s="10">
        <v>1066</v>
      </c>
      <c r="J226" s="10"/>
      <c r="K226" s="10"/>
      <c r="L226" s="79">
        <v>1037</v>
      </c>
      <c r="M226" s="86"/>
      <c r="N226" s="42">
        <v>7.6</v>
      </c>
      <c r="O226" s="90"/>
      <c r="P226" s="90"/>
      <c r="Q226" s="90"/>
      <c r="R226" s="87"/>
      <c r="S226" s="87"/>
      <c r="T226" s="16"/>
      <c r="U226" s="16"/>
      <c r="V226" s="43">
        <f t="shared" si="64"/>
        <v>3.671930877541779E-5</v>
      </c>
      <c r="W226" s="43">
        <f t="shared" si="65"/>
        <v>5.1822712730986232E-3</v>
      </c>
      <c r="X226" s="43">
        <f t="shared" si="66"/>
        <v>1.3296185848325349E-5</v>
      </c>
      <c r="Y226" s="22">
        <f>X226+W226+SUM($V$216:V226)</f>
        <v>5.518794969017869E-3</v>
      </c>
      <c r="Z226" s="22">
        <f t="shared" si="67"/>
        <v>0.10661262216801019</v>
      </c>
      <c r="AA226" s="44">
        <f t="shared" si="68"/>
        <v>15.04645778029656</v>
      </c>
      <c r="AB226" s="44">
        <f t="shared" si="69"/>
        <v>1.1450128737430534</v>
      </c>
      <c r="AC226" s="44">
        <f t="shared" si="70"/>
        <v>14.809829738986929</v>
      </c>
      <c r="AD226" s="44">
        <f t="shared" si="71"/>
        <v>1.1450128737430529</v>
      </c>
      <c r="AE226" s="44">
        <f t="shared" si="72"/>
        <v>13.650163854244328</v>
      </c>
      <c r="AF226" s="44">
        <f t="shared" si="73"/>
        <v>1.4653010999548112E-2</v>
      </c>
      <c r="AG226" s="45">
        <f>AC226+AA226+SUM($Z$216:Z226)</f>
        <v>30.597213147503524</v>
      </c>
      <c r="AH226" s="45">
        <f>AC226+AA226+SUM($Z$216:Z226)</f>
        <v>30.597213147503524</v>
      </c>
      <c r="DM226"/>
      <c r="DN226"/>
      <c r="DO226"/>
      <c r="DP226"/>
      <c r="DQ226"/>
      <c r="DR226"/>
      <c r="DS226"/>
      <c r="DT226"/>
      <c r="DU226"/>
      <c r="DV226"/>
      <c r="DW226"/>
      <c r="DX226"/>
      <c r="DY226"/>
      <c r="DZ226"/>
      <c r="EA226"/>
      <c r="EB226"/>
      <c r="EC226"/>
      <c r="ED226"/>
      <c r="EE226"/>
      <c r="EF226"/>
      <c r="EG226"/>
    </row>
    <row r="227" spans="1:137" s="1" customFormat="1" ht="14.4" x14ac:dyDescent="0.3">
      <c r="A227"/>
      <c r="B227"/>
      <c r="C227"/>
      <c r="D227" s="40"/>
      <c r="E227" s="28">
        <v>39988.395138888889</v>
      </c>
      <c r="F227" s="10">
        <f t="shared" si="74"/>
        <v>105.77361111110804</v>
      </c>
      <c r="G227" s="10">
        <v>45458.6</v>
      </c>
      <c r="H227" s="10">
        <v>14.28</v>
      </c>
      <c r="I227" s="10">
        <v>1174</v>
      </c>
      <c r="J227" s="10"/>
      <c r="K227" s="10"/>
      <c r="L227" s="79">
        <v>1037</v>
      </c>
      <c r="M227" s="86"/>
      <c r="N227" s="42">
        <v>7.6</v>
      </c>
      <c r="O227" s="90"/>
      <c r="P227" s="90"/>
      <c r="Q227" s="90"/>
      <c r="R227" s="87"/>
      <c r="S227" s="87"/>
      <c r="T227" s="16"/>
      <c r="U227" s="16"/>
      <c r="V227" s="43">
        <f t="shared" si="64"/>
        <v>3.4840646465977801E-5</v>
      </c>
      <c r="W227" s="43">
        <f t="shared" si="65"/>
        <v>4.9171318126145069E-3</v>
      </c>
      <c r="X227" s="43">
        <f t="shared" si="66"/>
        <v>1.2615915874690096E-5</v>
      </c>
      <c r="Y227" s="22">
        <f>X227+W227+SUM($V$216:V227)</f>
        <v>5.2878158850260945E-3</v>
      </c>
      <c r="Z227" s="22">
        <f t="shared" si="67"/>
        <v>0.110910855142738</v>
      </c>
      <c r="AA227" s="44">
        <f t="shared" si="68"/>
        <v>15.653076205666514</v>
      </c>
      <c r="AB227" s="44">
        <f t="shared" si="69"/>
        <v>1.1911756262420434</v>
      </c>
      <c r="AC227" s="44">
        <f t="shared" si="70"/>
        <v>15.406908182793547</v>
      </c>
      <c r="AD227" s="44">
        <f t="shared" si="71"/>
        <v>1.1911756262420437</v>
      </c>
      <c r="AE227" s="44">
        <f t="shared" si="72"/>
        <v>14.200488789469077</v>
      </c>
      <c r="AF227" s="44">
        <f t="shared" si="73"/>
        <v>1.5243767082425936E-2</v>
      </c>
      <c r="AG227" s="45">
        <f>AC227+AA227+SUM($Z$216:Z227)</f>
        <v>31.91182087182283</v>
      </c>
      <c r="AH227" s="45">
        <f>AC227+AA227+SUM($Z$216:Z227)</f>
        <v>31.91182087182283</v>
      </c>
      <c r="DM227"/>
      <c r="DN227"/>
      <c r="DO227"/>
      <c r="DP227"/>
      <c r="DQ227"/>
      <c r="DR227"/>
      <c r="DS227"/>
      <c r="DT227"/>
      <c r="DU227"/>
      <c r="DV227"/>
      <c r="DW227"/>
      <c r="DX227"/>
      <c r="DY227"/>
      <c r="DZ227"/>
      <c r="EA227"/>
      <c r="EB227"/>
      <c r="EC227"/>
      <c r="ED227"/>
      <c r="EE227"/>
      <c r="EF227"/>
      <c r="EG227"/>
    </row>
    <row r="228" spans="1:137" s="1" customFormat="1" ht="14.4" x14ac:dyDescent="0.3">
      <c r="A228"/>
      <c r="B228"/>
      <c r="C228"/>
      <c r="D228" s="40"/>
      <c r="E228" s="28">
        <v>39995.481944444444</v>
      </c>
      <c r="F228" s="10">
        <f t="shared" si="74"/>
        <v>112.86041666666279</v>
      </c>
      <c r="G228" s="10">
        <v>47319.5</v>
      </c>
      <c r="H228" s="10">
        <v>15.74</v>
      </c>
      <c r="I228" s="10">
        <v>1386</v>
      </c>
      <c r="J228" s="10"/>
      <c r="K228" s="10"/>
      <c r="L228" s="79">
        <v>1037</v>
      </c>
      <c r="M228" s="86"/>
      <c r="N228" s="42">
        <v>7.6</v>
      </c>
      <c r="O228" s="90"/>
      <c r="P228" s="90"/>
      <c r="Q228" s="90"/>
      <c r="R228" s="87"/>
      <c r="S228" s="87"/>
      <c r="T228" s="16"/>
      <c r="U228" s="16"/>
      <c r="V228" s="43">
        <f t="shared" si="64"/>
        <v>3.8402785390370499E-5</v>
      </c>
      <c r="W228" s="43">
        <f t="shared" si="65"/>
        <v>5.4198637766493243E-3</v>
      </c>
      <c r="X228" s="43">
        <f t="shared" si="66"/>
        <v>1.3905778422102389E-5</v>
      </c>
      <c r="Y228" s="22">
        <f>X228+W228+SUM($V$216:V228)</f>
        <v>5.8302404969986952E-3</v>
      </c>
      <c r="Z228" s="22">
        <f t="shared" si="67"/>
        <v>0.11545111837863002</v>
      </c>
      <c r="AA228" s="44">
        <f t="shared" si="68"/>
        <v>16.293852857633908</v>
      </c>
      <c r="AB228" s="44">
        <f t="shared" si="69"/>
        <v>1.2399377685621729</v>
      </c>
      <c r="AC228" s="44">
        <f t="shared" si="70"/>
        <v>16.037607664021749</v>
      </c>
      <c r="AD228" s="44">
        <f t="shared" si="71"/>
        <v>1.2399377685621724</v>
      </c>
      <c r="AE228" s="44">
        <f t="shared" si="72"/>
        <v>14.781802107264232</v>
      </c>
      <c r="AF228" s="44">
        <f t="shared" si="73"/>
        <v>1.5867788195343763E-2</v>
      </c>
      <c r="AG228" s="45">
        <f>AC228+AA228+SUM($Z$216:Z228)</f>
        <v>33.298748123397061</v>
      </c>
      <c r="AH228" s="45">
        <f>AC228+AA228+SUM($Z$216:Z228)</f>
        <v>33.298748123397061</v>
      </c>
      <c r="DM228"/>
      <c r="DN228"/>
      <c r="DO228"/>
      <c r="DP228"/>
      <c r="DQ228"/>
      <c r="DR228"/>
      <c r="DS228"/>
      <c r="DT228"/>
      <c r="DU228"/>
      <c r="DV228"/>
      <c r="DW228"/>
      <c r="DX228"/>
      <c r="DY228"/>
      <c r="DZ228"/>
      <c r="EA228"/>
      <c r="EB228"/>
      <c r="EC228"/>
      <c r="ED228"/>
      <c r="EE228"/>
      <c r="EF228"/>
      <c r="EG228"/>
    </row>
    <row r="229" spans="1:137" s="1" customFormat="1" ht="14.4" x14ac:dyDescent="0.3">
      <c r="A229"/>
      <c r="B229"/>
      <c r="C229"/>
      <c r="D229" s="40"/>
      <c r="E229" s="28">
        <v>40002.411805555559</v>
      </c>
      <c r="F229" s="10">
        <f t="shared" si="74"/>
        <v>119.7902777777781</v>
      </c>
      <c r="G229" s="10">
        <v>46736.4</v>
      </c>
      <c r="H229" s="10">
        <v>12.67</v>
      </c>
      <c r="I229" s="10">
        <v>30</v>
      </c>
      <c r="J229" s="10"/>
      <c r="K229" s="10"/>
      <c r="L229" s="79">
        <v>1037</v>
      </c>
      <c r="M229" s="86"/>
      <c r="N229" s="42">
        <v>7.6</v>
      </c>
      <c r="O229" s="90"/>
      <c r="P229" s="90"/>
      <c r="Q229" s="90"/>
      <c r="R229" s="87"/>
      <c r="S229" s="87"/>
      <c r="T229" s="16"/>
      <c r="U229" s="16"/>
      <c r="V229" s="43">
        <f t="shared" si="64"/>
        <v>3.0912534364421484E-5</v>
      </c>
      <c r="W229" s="43">
        <f t="shared" si="65"/>
        <v>4.3627493043295381E-3</v>
      </c>
      <c r="X229" s="43">
        <f t="shared" si="66"/>
        <v>1.1193533202543664E-5</v>
      </c>
      <c r="Y229" s="22">
        <f>X229+W229+SUM($V$216:V229)</f>
        <v>4.8013263138237715E-3</v>
      </c>
      <c r="Z229" s="22">
        <f t="shared" si="67"/>
        <v>0.11402845864793594</v>
      </c>
      <c r="AA229" s="44">
        <f t="shared" si="68"/>
        <v>16.093069975285481</v>
      </c>
      <c r="AB229" s="44">
        <f t="shared" si="69"/>
        <v>1.2246584923050565</v>
      </c>
      <c r="AC229" s="44">
        <f t="shared" si="70"/>
        <v>15.839982392645448</v>
      </c>
      <c r="AD229" s="44">
        <f t="shared" si="71"/>
        <v>1.2246584923050567</v>
      </c>
      <c r="AE229" s="44">
        <f t="shared" si="72"/>
        <v>14.59965164479642</v>
      </c>
      <c r="AF229" s="44">
        <f t="shared" si="73"/>
        <v>1.5672255543969494E-2</v>
      </c>
      <c r="AG229" s="45">
        <f>AC229+AA229+SUM($Z$216:Z229)</f>
        <v>33.014368428320267</v>
      </c>
      <c r="AH229" s="45">
        <f>AC229+AA229+SUM($Z$216:Z229)</f>
        <v>33.014368428320267</v>
      </c>
      <c r="DM229"/>
      <c r="DN229"/>
      <c r="DO229"/>
      <c r="DP229"/>
      <c r="DQ229"/>
      <c r="DR229"/>
      <c r="DS229"/>
      <c r="DT229"/>
      <c r="DU229"/>
      <c r="DV229"/>
      <c r="DW229"/>
      <c r="DX229"/>
      <c r="DY229"/>
      <c r="DZ229"/>
      <c r="EA229"/>
      <c r="EB229"/>
      <c r="EC229"/>
      <c r="ED229"/>
      <c r="EE229"/>
      <c r="EF229"/>
      <c r="EG229"/>
    </row>
    <row r="230" spans="1:137" s="1" customFormat="1" ht="14.4" x14ac:dyDescent="0.3">
      <c r="A230"/>
      <c r="B230"/>
      <c r="C230"/>
      <c r="D230" s="40"/>
      <c r="E230" s="28">
        <v>40011.38958333333</v>
      </c>
      <c r="F230" s="10">
        <f t="shared" si="74"/>
        <v>128.76805555554893</v>
      </c>
      <c r="G230" s="10">
        <v>48925.4</v>
      </c>
      <c r="H230" s="10">
        <v>13.93</v>
      </c>
      <c r="I230" s="10">
        <v>23</v>
      </c>
      <c r="J230" s="10"/>
      <c r="K230" s="10"/>
      <c r="L230" s="79">
        <v>1037</v>
      </c>
      <c r="M230" s="86"/>
      <c r="N230" s="42">
        <v>7.6</v>
      </c>
      <c r="O230" s="90"/>
      <c r="P230" s="90"/>
      <c r="Q230" s="90"/>
      <c r="R230" s="87"/>
      <c r="S230" s="87"/>
      <c r="T230" s="16"/>
      <c r="U230" s="16"/>
      <c r="V230" s="43">
        <f t="shared" si="64"/>
        <v>3.3986709052595998E-5</v>
      </c>
      <c r="W230" s="43">
        <f t="shared" si="65"/>
        <v>4.7966138760308181E-3</v>
      </c>
      <c r="X230" s="43">
        <f t="shared" si="66"/>
        <v>1.2306702250310437E-5</v>
      </c>
      <c r="Y230" s="22">
        <f>X230+W230+SUM($V$216:V230)</f>
        <v>5.2702907636254142E-3</v>
      </c>
      <c r="Z230" s="22">
        <f t="shared" si="67"/>
        <v>0.11936922721334388</v>
      </c>
      <c r="AA230" s="44">
        <f t="shared" si="68"/>
        <v>16.84682358437604</v>
      </c>
      <c r="AB230" s="44">
        <f t="shared" si="69"/>
        <v>1.2820180116444961</v>
      </c>
      <c r="AC230" s="44">
        <f t="shared" si="70"/>
        <v>16.581882099458568</v>
      </c>
      <c r="AD230" s="44">
        <f t="shared" si="71"/>
        <v>1.2820180116444957</v>
      </c>
      <c r="AE230" s="44">
        <f t="shared" si="72"/>
        <v>15.283457788411658</v>
      </c>
      <c r="AF230" s="44">
        <f t="shared" si="73"/>
        <v>1.6406299402412783E-2</v>
      </c>
      <c r="AG230" s="45">
        <f>AC230+AA230+SUM($Z$216:Z230)</f>
        <v>34.629390971437289</v>
      </c>
      <c r="AH230" s="45">
        <f>AC230+AA230+SUM($Z$216:Z230)</f>
        <v>34.629390971437289</v>
      </c>
      <c r="DM230"/>
      <c r="DN230"/>
      <c r="DO230"/>
      <c r="DP230"/>
      <c r="DQ230"/>
      <c r="DR230"/>
      <c r="DS230"/>
      <c r="DT230"/>
      <c r="DU230"/>
      <c r="DV230"/>
      <c r="DW230"/>
      <c r="DX230"/>
      <c r="DY230"/>
      <c r="DZ230"/>
      <c r="EA230"/>
      <c r="EB230"/>
      <c r="EC230"/>
      <c r="ED230"/>
      <c r="EE230"/>
      <c r="EF230"/>
      <c r="EG230"/>
    </row>
    <row r="231" spans="1:137" s="1" customFormat="1" ht="14.4" x14ac:dyDescent="0.3">
      <c r="A231"/>
      <c r="B231"/>
      <c r="C231"/>
      <c r="D231" s="40"/>
      <c r="E231" s="28">
        <v>40017.400694444441</v>
      </c>
      <c r="F231" s="10">
        <f t="shared" si="74"/>
        <v>134.77916666665988</v>
      </c>
      <c r="G231" s="10">
        <v>48888.3</v>
      </c>
      <c r="H231" s="10">
        <v>13.25</v>
      </c>
      <c r="I231" s="10">
        <v>122</v>
      </c>
      <c r="J231" s="10"/>
      <c r="K231" s="10"/>
      <c r="L231" s="79">
        <v>1037</v>
      </c>
      <c r="M231" s="86"/>
      <c r="N231" s="42">
        <v>7.6</v>
      </c>
      <c r="O231" s="90"/>
      <c r="P231" s="90"/>
      <c r="Q231" s="90"/>
      <c r="R231" s="87"/>
      <c r="S231" s="87"/>
      <c r="T231" s="16"/>
      <c r="U231" s="16"/>
      <c r="V231" s="43">
        <f t="shared" si="64"/>
        <v>3.2327630649454199E-5</v>
      </c>
      <c r="W231" s="43">
        <f t="shared" si="65"/>
        <v>4.5624647420967942E-3</v>
      </c>
      <c r="X231" s="43">
        <f t="shared" si="66"/>
        <v>1.1705944351515672E-5</v>
      </c>
      <c r="Y231" s="22">
        <f>X231+W231+SUM($V$216:V231)</f>
        <v>5.0678685024420494E-3</v>
      </c>
      <c r="Z231" s="22">
        <f t="shared" si="67"/>
        <v>0.11927870984752542</v>
      </c>
      <c r="AA231" s="44">
        <f t="shared" si="68"/>
        <v>16.834048683098167</v>
      </c>
      <c r="AB231" s="44">
        <f t="shared" si="69"/>
        <v>1.2810458608142112</v>
      </c>
      <c r="AC231" s="44">
        <f t="shared" si="70"/>
        <v>16.569308102600296</v>
      </c>
      <c r="AD231" s="44">
        <f t="shared" si="71"/>
        <v>1.2810458608142115</v>
      </c>
      <c r="AE231" s="44">
        <f t="shared" si="72"/>
        <v>15.271868383236642</v>
      </c>
      <c r="AF231" s="44">
        <f t="shared" si="73"/>
        <v>1.6393858549444199E-2</v>
      </c>
      <c r="AG231" s="45">
        <f>AC231+AA231+SUM($Z$216:Z231)</f>
        <v>34.723320783148672</v>
      </c>
      <c r="AH231" s="45">
        <f>AC231+AA231+SUM($Z$216:Z231)</f>
        <v>34.723320783148672</v>
      </c>
      <c r="DM231"/>
      <c r="DN231"/>
      <c r="DO231"/>
      <c r="DP231"/>
      <c r="DQ231"/>
      <c r="DR231"/>
      <c r="DS231"/>
      <c r="DT231"/>
      <c r="DU231"/>
      <c r="DV231"/>
      <c r="DW231"/>
      <c r="DX231"/>
      <c r="DY231"/>
      <c r="DZ231"/>
      <c r="EA231"/>
      <c r="EB231"/>
      <c r="EC231"/>
      <c r="ED231"/>
      <c r="EE231"/>
      <c r="EF231"/>
      <c r="EG231"/>
    </row>
    <row r="232" spans="1:137" s="1" customFormat="1" ht="14.4" x14ac:dyDescent="0.3">
      <c r="A232"/>
      <c r="B232"/>
      <c r="C232"/>
      <c r="D232" s="40"/>
      <c r="E232" s="28">
        <v>40028.415972222225</v>
      </c>
      <c r="F232" s="10">
        <f t="shared" si="74"/>
        <v>145.7944444444438</v>
      </c>
      <c r="G232" s="10">
        <v>52873.8</v>
      </c>
      <c r="H232" s="10">
        <v>13.32</v>
      </c>
      <c r="I232" s="10">
        <v>330</v>
      </c>
      <c r="J232" s="10"/>
      <c r="K232" s="10"/>
      <c r="L232" s="79">
        <v>1037</v>
      </c>
      <c r="M232" s="86"/>
      <c r="N232" s="42">
        <v>7.6</v>
      </c>
      <c r="O232" s="90"/>
      <c r="P232" s="90"/>
      <c r="Q232" s="90"/>
      <c r="R232" s="87"/>
      <c r="S232" s="87"/>
      <c r="T232" s="16"/>
      <c r="U232" s="16"/>
      <c r="V232" s="43">
        <f t="shared" si="64"/>
        <v>3.2498418132130563E-5</v>
      </c>
      <c r="W232" s="43">
        <f t="shared" si="65"/>
        <v>4.5865683294135321E-3</v>
      </c>
      <c r="X232" s="43">
        <f t="shared" si="66"/>
        <v>1.1767787076391603E-5</v>
      </c>
      <c r="Y232" s="22">
        <f>X232+W232+SUM($V$216:V232)</f>
        <v>5.1245323506157944E-3</v>
      </c>
      <c r="Z232" s="22">
        <f t="shared" si="67"/>
        <v>0.12900261716476313</v>
      </c>
      <c r="AA232" s="44">
        <f t="shared" si="68"/>
        <v>18.206403643824718</v>
      </c>
      <c r="AB232" s="44">
        <f t="shared" si="69"/>
        <v>1.3854800153721529</v>
      </c>
      <c r="AC232" s="44">
        <f t="shared" si="70"/>
        <v>17.920080730057446</v>
      </c>
      <c r="AD232" s="44">
        <f t="shared" si="71"/>
        <v>1.3854800153721534</v>
      </c>
      <c r="AE232" s="44">
        <f t="shared" si="72"/>
        <v>16.516870386607376</v>
      </c>
      <c r="AF232" s="44">
        <f t="shared" si="73"/>
        <v>1.7730328077916444E-2</v>
      </c>
      <c r="AG232" s="45">
        <f>AC232+AA232+SUM($Z$216:Z232)</f>
        <v>37.575450988497131</v>
      </c>
      <c r="AH232" s="45">
        <f>AC232+AA232+SUM($Z$216:Z232)</f>
        <v>37.575450988497131</v>
      </c>
      <c r="DM232"/>
      <c r="DN232"/>
      <c r="DO232"/>
      <c r="DP232"/>
      <c r="DQ232"/>
      <c r="DR232"/>
      <c r="DS232"/>
      <c r="DT232"/>
      <c r="DU232"/>
      <c r="DV232"/>
      <c r="DW232"/>
      <c r="DX232"/>
      <c r="DY232"/>
      <c r="DZ232"/>
      <c r="EA232"/>
      <c r="EB232"/>
      <c r="EC232"/>
      <c r="ED232"/>
      <c r="EE232"/>
      <c r="EF232"/>
      <c r="EG232"/>
    </row>
    <row r="233" spans="1:137" s="1" customFormat="1" ht="14.4" x14ac:dyDescent="0.3">
      <c r="A233"/>
      <c r="B233"/>
      <c r="C233"/>
      <c r="D233" s="40"/>
      <c r="E233" s="28">
        <v>40038.434027777781</v>
      </c>
      <c r="F233" s="10">
        <f t="shared" si="74"/>
        <v>155.8125</v>
      </c>
      <c r="G233" s="10">
        <v>54334.2</v>
      </c>
      <c r="H233" s="10">
        <v>14.3</v>
      </c>
      <c r="I233" s="10">
        <v>530</v>
      </c>
      <c r="J233" s="10"/>
      <c r="K233" s="10"/>
      <c r="L233" s="79">
        <v>1037</v>
      </c>
      <c r="M233" s="86"/>
      <c r="N233" s="42">
        <v>7.6</v>
      </c>
      <c r="O233" s="90"/>
      <c r="P233" s="90"/>
      <c r="Q233" s="90"/>
      <c r="R233" s="87"/>
      <c r="S233" s="87"/>
      <c r="T233" s="16"/>
      <c r="U233" s="16"/>
      <c r="V233" s="43">
        <f t="shared" si="64"/>
        <v>3.4889442889599626E-5</v>
      </c>
      <c r="W233" s="43">
        <f t="shared" si="65"/>
        <v>4.9240185518478613E-3</v>
      </c>
      <c r="X233" s="43">
        <f t="shared" si="66"/>
        <v>1.2633585224654652E-5</v>
      </c>
      <c r="Y233" s="22">
        <f>X233+W233+SUM($V$216:V233)</f>
        <v>5.4977378140879871E-3</v>
      </c>
      <c r="Z233" s="22">
        <f t="shared" si="67"/>
        <v>0.13256573201762822</v>
      </c>
      <c r="AA233" s="44">
        <f t="shared" si="68"/>
        <v>18.709273342644199</v>
      </c>
      <c r="AB233" s="44">
        <f t="shared" si="69"/>
        <v>1.4237476453599638</v>
      </c>
      <c r="AC233" s="44">
        <f t="shared" si="70"/>
        <v>18.415042051130943</v>
      </c>
      <c r="AD233" s="44">
        <f t="shared" si="71"/>
        <v>1.4237476453599638</v>
      </c>
      <c r="AE233" s="44">
        <f t="shared" si="72"/>
        <v>16.973074357432274</v>
      </c>
      <c r="AF233" s="44">
        <f t="shared" si="73"/>
        <v>1.822004833870703E-2</v>
      </c>
      <c r="AG233" s="45">
        <f>AC233+AA233+SUM($Z$216:Z233)</f>
        <v>38.705847740407741</v>
      </c>
      <c r="AH233" s="45">
        <f>AC233+AA233+SUM($Z$216:Z233)</f>
        <v>38.705847740407741</v>
      </c>
      <c r="DM233"/>
      <c r="DN233"/>
      <c r="DO233"/>
      <c r="DP233"/>
      <c r="DQ233"/>
      <c r="DR233"/>
      <c r="DS233"/>
      <c r="DT233"/>
      <c r="DU233"/>
      <c r="DV233"/>
      <c r="DW233"/>
      <c r="DX233"/>
      <c r="DY233"/>
      <c r="DZ233"/>
      <c r="EA233"/>
      <c r="EB233"/>
      <c r="EC233"/>
      <c r="ED233"/>
      <c r="EE233"/>
      <c r="EF233"/>
      <c r="EG233"/>
    </row>
    <row r="234" spans="1:137" s="1" customFormat="1" ht="14.4" x14ac:dyDescent="0.3">
      <c r="A234"/>
      <c r="B234"/>
      <c r="C234"/>
      <c r="D234" s="40"/>
      <c r="E234" s="28">
        <v>40045.40902777778</v>
      </c>
      <c r="F234" s="10">
        <f t="shared" si="74"/>
        <v>162.78749999999854</v>
      </c>
      <c r="G234" s="10">
        <v>55316</v>
      </c>
      <c r="H234" s="10">
        <v>13.92</v>
      </c>
      <c r="I234" s="10">
        <v>622</v>
      </c>
      <c r="J234" s="10"/>
      <c r="K234" s="10"/>
      <c r="L234" s="79">
        <v>1037</v>
      </c>
      <c r="M234" s="86"/>
      <c r="N234" s="42">
        <v>7.6</v>
      </c>
      <c r="O234" s="90"/>
      <c r="P234" s="90"/>
      <c r="Q234" s="90"/>
      <c r="R234" s="87"/>
      <c r="S234" s="87"/>
      <c r="T234" s="16"/>
      <c r="U234" s="16"/>
      <c r="V234" s="43">
        <f t="shared" si="64"/>
        <v>3.3962310840785089E-5</v>
      </c>
      <c r="W234" s="43">
        <f t="shared" si="65"/>
        <v>4.7931705064141418E-3</v>
      </c>
      <c r="X234" s="43">
        <f t="shared" si="66"/>
        <v>1.2297867575328162E-5</v>
      </c>
      <c r="Y234" s="22">
        <f>X234+W234+SUM($V$216:V234)</f>
        <v>5.4005163618457254E-3</v>
      </c>
      <c r="Z234" s="22">
        <f t="shared" si="67"/>
        <v>0.13496114845322327</v>
      </c>
      <c r="AA234" s="44">
        <f t="shared" si="68"/>
        <v>19.047343371609529</v>
      </c>
      <c r="AB234" s="44">
        <f t="shared" si="69"/>
        <v>1.4494742676018373</v>
      </c>
      <c r="AC234" s="44">
        <f t="shared" si="70"/>
        <v>18.747795423515189</v>
      </c>
      <c r="AD234" s="44">
        <f t="shared" si="71"/>
        <v>1.4494742676018371</v>
      </c>
      <c r="AE234" s="44">
        <f t="shared" si="72"/>
        <v>17.279771877670481</v>
      </c>
      <c r="AF234" s="44">
        <f t="shared" si="73"/>
        <v>1.8549278242873141E-2</v>
      </c>
      <c r="AG234" s="45">
        <f>AC234+AA234+SUM($Z$216:Z234)</f>
        <v>39.511632290210535</v>
      </c>
      <c r="AH234" s="45">
        <f>AC234+AA234+SUM($Z$216:Z234)</f>
        <v>39.511632290210535</v>
      </c>
      <c r="DM234"/>
      <c r="DN234"/>
      <c r="DO234"/>
      <c r="DP234"/>
      <c r="DQ234"/>
      <c r="DR234"/>
      <c r="DS234"/>
      <c r="DT234"/>
      <c r="DU234"/>
      <c r="DV234"/>
      <c r="DW234"/>
      <c r="DX234"/>
      <c r="DY234"/>
      <c r="DZ234"/>
      <c r="EA234"/>
      <c r="EB234"/>
      <c r="EC234"/>
      <c r="ED234"/>
      <c r="EE234"/>
      <c r="EF234"/>
      <c r="EG234"/>
    </row>
    <row r="235" spans="1:137" s="1" customFormat="1" ht="14.4" x14ac:dyDescent="0.3">
      <c r="A235"/>
      <c r="B235"/>
      <c r="C235"/>
      <c r="D235" s="40"/>
      <c r="E235" s="28">
        <v>40052.409722222219</v>
      </c>
      <c r="F235" s="10">
        <f t="shared" si="74"/>
        <v>169.78819444443798</v>
      </c>
      <c r="G235" s="10">
        <v>55707</v>
      </c>
      <c r="H235" s="10">
        <v>15.41</v>
      </c>
      <c r="I235" s="10">
        <v>813</v>
      </c>
      <c r="J235" s="10"/>
      <c r="K235" s="10"/>
      <c r="L235" s="79">
        <v>1037</v>
      </c>
      <c r="M235" s="86"/>
      <c r="N235" s="42">
        <v>7.6</v>
      </c>
      <c r="O235" s="84"/>
      <c r="P235" s="90"/>
      <c r="Q235" s="90"/>
      <c r="R235" s="87"/>
      <c r="S235" s="87"/>
      <c r="T235" s="16"/>
      <c r="U235" s="16"/>
      <c r="V235" s="43">
        <f t="shared" si="64"/>
        <v>3.7597644400610508E-5</v>
      </c>
      <c r="W235" s="43">
        <f t="shared" si="65"/>
        <v>5.3062325792989883E-3</v>
      </c>
      <c r="X235" s="43">
        <f t="shared" si="66"/>
        <v>1.3614234147687285E-5</v>
      </c>
      <c r="Y235" s="22">
        <f>X235+W235+SUM($V$216:V235)</f>
        <v>5.952492445703542E-3</v>
      </c>
      <c r="Z235" s="22">
        <f t="shared" si="67"/>
        <v>0.1359151185350298</v>
      </c>
      <c r="AA235" s="44">
        <f t="shared" si="68"/>
        <v>19.181979123621595</v>
      </c>
      <c r="AB235" s="44">
        <f t="shared" si="69"/>
        <v>1.4597198464331396</v>
      </c>
      <c r="AC235" s="44">
        <f t="shared" si="70"/>
        <v>18.880313827061986</v>
      </c>
      <c r="AD235" s="44">
        <f t="shared" si="71"/>
        <v>1.4597198464331396</v>
      </c>
      <c r="AE235" s="44">
        <f t="shared" si="72"/>
        <v>17.401913587197004</v>
      </c>
      <c r="AF235" s="44">
        <f t="shared" si="73"/>
        <v>1.8680393431841313E-2</v>
      </c>
      <c r="AG235" s="45">
        <f>AC235+AA235+SUM($Z$216:Z235)</f>
        <v>39.914701564304437</v>
      </c>
      <c r="AH235" s="45">
        <f>AC235+AA235+SUM($Z$216:Z235)</f>
        <v>39.914701564304437</v>
      </c>
      <c r="DM235"/>
      <c r="DN235"/>
      <c r="DO235"/>
      <c r="DP235"/>
      <c r="DQ235"/>
      <c r="DR235"/>
      <c r="DS235"/>
      <c r="DT235"/>
      <c r="DU235"/>
      <c r="DV235"/>
      <c r="DW235"/>
      <c r="DX235"/>
      <c r="DY235"/>
      <c r="DZ235"/>
      <c r="EA235"/>
      <c r="EB235"/>
      <c r="EC235"/>
      <c r="ED235"/>
      <c r="EE235"/>
      <c r="EF235"/>
      <c r="EG235"/>
    </row>
    <row r="236" spans="1:137" s="1" customFormat="1" ht="14.4" x14ac:dyDescent="0.3">
      <c r="A236"/>
      <c r="B236"/>
      <c r="C236"/>
      <c r="D236" s="40"/>
      <c r="E236" s="28">
        <v>40059.386805555558</v>
      </c>
      <c r="F236" s="10">
        <f t="shared" si="74"/>
        <v>176.76527777777665</v>
      </c>
      <c r="G236" s="10">
        <v>56953.9</v>
      </c>
      <c r="H236" s="10">
        <v>13.72</v>
      </c>
      <c r="I236" s="10">
        <v>904</v>
      </c>
      <c r="J236" s="10"/>
      <c r="K236" s="10"/>
      <c r="L236" s="79">
        <v>1037</v>
      </c>
      <c r="M236" s="99"/>
      <c r="N236" s="42">
        <v>7.6</v>
      </c>
      <c r="O236" s="84"/>
      <c r="P236" s="90"/>
      <c r="Q236" s="90"/>
      <c r="R236" s="87"/>
      <c r="S236" s="87"/>
      <c r="T236" s="16"/>
      <c r="U236" s="16"/>
      <c r="V236" s="43">
        <f t="shared" si="64"/>
        <v>3.3474346604566911E-5</v>
      </c>
      <c r="W236" s="43">
        <f t="shared" si="65"/>
        <v>4.7243031140806052E-3</v>
      </c>
      <c r="X236" s="43">
        <f t="shared" si="66"/>
        <v>1.2121174075682644E-5</v>
      </c>
      <c r="Y236" s="22">
        <f>X236+W236+SUM($V$216:V236)</f>
        <v>5.4025442670177209E-3</v>
      </c>
      <c r="Z236" s="22">
        <f t="shared" si="67"/>
        <v>0.13895733156573203</v>
      </c>
      <c r="AA236" s="44">
        <f t="shared" si="68"/>
        <v>19.611332881125026</v>
      </c>
      <c r="AB236" s="44">
        <f t="shared" si="69"/>
        <v>1.4923930235296894</v>
      </c>
      <c r="AC236" s="44">
        <f t="shared" si="70"/>
        <v>19.302915354894459</v>
      </c>
      <c r="AD236" s="44">
        <f t="shared" si="71"/>
        <v>1.4923930235296892</v>
      </c>
      <c r="AE236" s="44">
        <f t="shared" si="72"/>
        <v>17.791423811259978</v>
      </c>
      <c r="AF236" s="44">
        <f t="shared" si="73"/>
        <v>1.9098520104793779E-2</v>
      </c>
      <c r="AG236" s="45">
        <f>AC236+AA236+SUM($Z$216:Z236)</f>
        <v>40.905614181206076</v>
      </c>
      <c r="AH236" s="45">
        <f>AC236+AA236+SUM($Z$216:Z236)</f>
        <v>40.905614181206076</v>
      </c>
      <c r="DM236"/>
      <c r="DN236"/>
      <c r="DO236"/>
      <c r="DP236"/>
      <c r="DQ236"/>
      <c r="DR236"/>
      <c r="DS236"/>
      <c r="DT236"/>
      <c r="DU236"/>
      <c r="DV236"/>
      <c r="DW236"/>
      <c r="DX236"/>
      <c r="DY236"/>
      <c r="DZ236"/>
      <c r="EA236"/>
      <c r="EB236"/>
      <c r="EC236"/>
      <c r="ED236"/>
      <c r="EE236"/>
      <c r="EF236"/>
      <c r="EG236"/>
    </row>
    <row r="237" spans="1:137" s="1" customFormat="1" ht="14.4" x14ac:dyDescent="0.3">
      <c r="A237"/>
      <c r="B237"/>
      <c r="C237"/>
      <c r="D237" s="40"/>
      <c r="E237" s="28">
        <v>40066.378472222219</v>
      </c>
      <c r="F237" s="10">
        <f t="shared" si="74"/>
        <v>183.75694444443798</v>
      </c>
      <c r="G237" s="10">
        <v>57551.5</v>
      </c>
      <c r="H237" s="10">
        <v>13.45</v>
      </c>
      <c r="I237" s="10">
        <v>1109</v>
      </c>
      <c r="J237" s="10"/>
      <c r="K237" s="10"/>
      <c r="L237" s="79">
        <v>1037</v>
      </c>
      <c r="M237" s="86"/>
      <c r="N237" s="42">
        <v>7.6</v>
      </c>
      <c r="O237" s="84"/>
      <c r="P237" s="90"/>
      <c r="Q237" s="90"/>
      <c r="R237" s="87"/>
      <c r="S237" s="87"/>
      <c r="T237" s="16"/>
      <c r="U237" s="16"/>
      <c r="V237" s="43">
        <f t="shared" si="64"/>
        <v>3.2815594885672369E-5</v>
      </c>
      <c r="W237" s="43">
        <f t="shared" si="65"/>
        <v>4.6313321344303299E-3</v>
      </c>
      <c r="X237" s="43">
        <f t="shared" si="66"/>
        <v>1.1882637851161191E-5</v>
      </c>
      <c r="Y237" s="22">
        <f>X237+W237+SUM($V$216:V237)</f>
        <v>5.3421503460285968E-3</v>
      </c>
      <c r="Z237" s="22">
        <f t="shared" si="67"/>
        <v>0.14041536870355195</v>
      </c>
      <c r="AA237" s="44">
        <f t="shared" si="68"/>
        <v>19.817108649417637</v>
      </c>
      <c r="AB237" s="44">
        <f t="shared" si="69"/>
        <v>1.5080522509199352</v>
      </c>
      <c r="AC237" s="44">
        <f t="shared" si="70"/>
        <v>19.505454991619686</v>
      </c>
      <c r="AD237" s="44">
        <f t="shared" si="71"/>
        <v>1.5080522509199352</v>
      </c>
      <c r="AE237" s="44">
        <f t="shared" si="72"/>
        <v>17.978103825615602</v>
      </c>
      <c r="AF237" s="44">
        <f t="shared" si="73"/>
        <v>1.9298915084147689E-2</v>
      </c>
      <c r="AG237" s="45">
        <f>AC237+AA237+SUM($Z$216:Z237)</f>
        <v>41.454344954927457</v>
      </c>
      <c r="AH237" s="45">
        <f>AC237+AA237+SUM($Z$216:Z237)</f>
        <v>41.454344954927457</v>
      </c>
      <c r="DM237"/>
      <c r="DN237"/>
      <c r="DO237"/>
      <c r="DP237"/>
      <c r="DQ237"/>
      <c r="DR237"/>
      <c r="DS237"/>
      <c r="DT237"/>
      <c r="DU237"/>
      <c r="DV237"/>
      <c r="DW237"/>
      <c r="DX237"/>
      <c r="DY237"/>
      <c r="DZ237"/>
      <c r="EA237"/>
      <c r="EB237"/>
      <c r="EC237"/>
      <c r="ED237"/>
      <c r="EE237"/>
      <c r="EF237"/>
      <c r="EG237"/>
    </row>
    <row r="238" spans="1:137" s="1" customFormat="1" ht="14.4" x14ac:dyDescent="0.3">
      <c r="A238"/>
      <c r="B238"/>
      <c r="C238"/>
      <c r="D238" s="40"/>
      <c r="E238" s="28">
        <v>40073.365277777775</v>
      </c>
      <c r="F238" s="10">
        <f t="shared" si="74"/>
        <v>190.74374999999418</v>
      </c>
      <c r="G238" s="10">
        <v>60162.5</v>
      </c>
      <c r="H238" s="10">
        <v>15.55</v>
      </c>
      <c r="I238" s="10">
        <v>1237</v>
      </c>
      <c r="J238" s="10"/>
      <c r="K238" s="10"/>
      <c r="L238" s="79">
        <v>1037</v>
      </c>
      <c r="M238" s="86"/>
      <c r="N238" s="42">
        <v>7.6</v>
      </c>
      <c r="O238" s="84"/>
      <c r="P238" s="90"/>
      <c r="Q238" s="90"/>
      <c r="R238" s="87"/>
      <c r="S238" s="87"/>
      <c r="T238" s="16"/>
      <c r="U238" s="16"/>
      <c r="V238" s="43">
        <f t="shared" si="64"/>
        <v>3.7939219365963231E-5</v>
      </c>
      <c r="W238" s="43">
        <f t="shared" si="65"/>
        <v>5.3544397539324641E-3</v>
      </c>
      <c r="X238" s="43">
        <f t="shared" si="66"/>
        <v>1.3737919597439146E-5</v>
      </c>
      <c r="Y238" s="22">
        <f>X238+W238+SUM($V$216:V238)</f>
        <v>6.1050524666429714E-3</v>
      </c>
      <c r="Z238" s="22">
        <f t="shared" si="67"/>
        <v>0.14678574180738024</v>
      </c>
      <c r="AA238" s="44">
        <f t="shared" si="68"/>
        <v>20.716172456331954</v>
      </c>
      <c r="AB238" s="44">
        <f t="shared" si="69"/>
        <v>1.5764696584097828</v>
      </c>
      <c r="AC238" s="44">
        <f t="shared" si="70"/>
        <v>20.390379676173854</v>
      </c>
      <c r="AD238" s="44">
        <f t="shared" si="71"/>
        <v>1.5764696584097828</v>
      </c>
      <c r="AE238" s="44">
        <f t="shared" si="72"/>
        <v>18.793735548310625</v>
      </c>
      <c r="AF238" s="44">
        <f t="shared" si="73"/>
        <v>2.0174469453446663E-2</v>
      </c>
      <c r="AG238" s="45">
        <f>AC238+AA238+SUM($Z$216:Z238)</f>
        <v>43.385119188203326</v>
      </c>
      <c r="AH238" s="45">
        <f>AC238+AA238+SUM($Z$216:Z238)</f>
        <v>43.385119188203326</v>
      </c>
      <c r="DM238"/>
      <c r="DN238"/>
      <c r="DO238"/>
      <c r="DP238"/>
      <c r="DQ238"/>
      <c r="DR238"/>
      <c r="DS238"/>
      <c r="DT238"/>
      <c r="DU238"/>
      <c r="DV238"/>
      <c r="DW238"/>
      <c r="DX238"/>
      <c r="DY238"/>
      <c r="DZ238"/>
      <c r="EA238"/>
      <c r="EB238"/>
      <c r="EC238"/>
      <c r="ED238"/>
      <c r="EE238"/>
      <c r="EF238"/>
      <c r="EG238"/>
    </row>
    <row r="239" spans="1:137" s="1" customFormat="1" ht="14.4" x14ac:dyDescent="0.3">
      <c r="A239"/>
      <c r="B239"/>
      <c r="C239"/>
      <c r="D239" s="40"/>
      <c r="E239" s="28">
        <v>40079.563888888886</v>
      </c>
      <c r="F239" s="10">
        <f t="shared" si="74"/>
        <v>196.94236111110513</v>
      </c>
      <c r="G239" s="10">
        <v>55483.6</v>
      </c>
      <c r="H239" s="10">
        <v>12.08</v>
      </c>
      <c r="I239" s="10">
        <v>1552</v>
      </c>
      <c r="J239" s="10"/>
      <c r="K239" s="10"/>
      <c r="L239" s="79">
        <v>1037</v>
      </c>
      <c r="M239" s="86"/>
      <c r="N239" s="42">
        <v>7.6</v>
      </c>
      <c r="O239" s="102"/>
      <c r="P239" s="90"/>
      <c r="Q239" s="90"/>
      <c r="R239" s="87"/>
      <c r="S239" s="87"/>
      <c r="T239" s="16"/>
      <c r="U239" s="16"/>
      <c r="V239" s="43">
        <f t="shared" si="64"/>
        <v>2.9473039867577864E-5</v>
      </c>
      <c r="W239" s="43">
        <f t="shared" si="65"/>
        <v>4.1595904969456057E-3</v>
      </c>
      <c r="X239" s="43">
        <f t="shared" si="66"/>
        <v>1.0672287378589381E-5</v>
      </c>
      <c r="Y239" s="22">
        <f>X239+W239+SUM($V$216:V239)</f>
        <v>4.9366106173048419E-3</v>
      </c>
      <c r="Z239" s="22">
        <f t="shared" si="67"/>
        <v>0.1353700624831741</v>
      </c>
      <c r="AA239" s="44">
        <f t="shared" si="68"/>
        <v>19.105054246385031</v>
      </c>
      <c r="AB239" s="44">
        <f t="shared" si="69"/>
        <v>1.4538659786302932</v>
      </c>
      <c r="AC239" s="44">
        <f t="shared" si="70"/>
        <v>18.804598708513769</v>
      </c>
      <c r="AD239" s="44">
        <f t="shared" si="71"/>
        <v>1.4538659786302934</v>
      </c>
      <c r="AE239" s="44">
        <f t="shared" si="72"/>
        <v>17.332127249835818</v>
      </c>
      <c r="AF239" s="44">
        <f t="shared" si="73"/>
        <v>1.8605480047658478E-2</v>
      </c>
      <c r="AG239" s="45">
        <f>AC239+AA239+SUM($Z$216:Z239)</f>
        <v>40.323590073079494</v>
      </c>
      <c r="AH239" s="45">
        <f>AC239+AA239+SUM($Z$216:Z239)</f>
        <v>40.323590073079494</v>
      </c>
      <c r="DM239"/>
      <c r="DN239"/>
      <c r="DO239"/>
      <c r="DP239"/>
      <c r="DQ239"/>
      <c r="DR239"/>
      <c r="DS239"/>
      <c r="DT239"/>
      <c r="DU239"/>
      <c r="DV239"/>
      <c r="DW239"/>
      <c r="DX239"/>
      <c r="DY239"/>
      <c r="DZ239"/>
      <c r="EA239"/>
      <c r="EB239"/>
      <c r="EC239"/>
      <c r="ED239"/>
      <c r="EE239"/>
      <c r="EF239"/>
      <c r="EG239"/>
    </row>
    <row r="240" spans="1:137" s="1" customFormat="1" ht="14.4" x14ac:dyDescent="0.3">
      <c r="A240"/>
      <c r="B240"/>
      <c r="C240"/>
      <c r="D240" s="40"/>
      <c r="E240" s="28">
        <v>40086.362500000003</v>
      </c>
      <c r="F240" s="10">
        <f t="shared" si="74"/>
        <v>203.7409722222219</v>
      </c>
      <c r="G240" s="10">
        <v>59673.9</v>
      </c>
      <c r="H240" s="10">
        <v>13.32</v>
      </c>
      <c r="I240" s="10">
        <v>1573</v>
      </c>
      <c r="J240" s="10"/>
      <c r="K240" s="10"/>
      <c r="L240" s="79">
        <v>1037</v>
      </c>
      <c r="M240" s="86"/>
      <c r="N240" s="42">
        <v>7.6</v>
      </c>
      <c r="O240" s="90"/>
      <c r="P240" s="90"/>
      <c r="Q240" s="90"/>
      <c r="R240" s="87"/>
      <c r="S240" s="87"/>
      <c r="T240" s="16"/>
      <c r="U240" s="16"/>
      <c r="V240" s="43">
        <f t="shared" si="64"/>
        <v>3.2498418132130563E-5</v>
      </c>
      <c r="W240" s="43">
        <f t="shared" si="65"/>
        <v>4.5865683294135321E-3</v>
      </c>
      <c r="X240" s="43">
        <f t="shared" si="66"/>
        <v>1.1767787076391603E-5</v>
      </c>
      <c r="Y240" s="22">
        <f>X240+W240+SUM($V$216:V240)</f>
        <v>5.3971823676027004E-3</v>
      </c>
      <c r="Z240" s="22">
        <f t="shared" si="67"/>
        <v>0.14559364517829923</v>
      </c>
      <c r="AA240" s="44">
        <f t="shared" si="68"/>
        <v>20.547929416861123</v>
      </c>
      <c r="AB240" s="44">
        <f t="shared" si="69"/>
        <v>1.5636666153996182</v>
      </c>
      <c r="AC240" s="44">
        <f t="shared" si="70"/>
        <v>20.224782510002594</v>
      </c>
      <c r="AD240" s="44">
        <f t="shared" si="71"/>
        <v>1.5636666153996186</v>
      </c>
      <c r="AE240" s="44">
        <f t="shared" si="72"/>
        <v>18.641105268835794</v>
      </c>
      <c r="AF240" s="44">
        <f t="shared" si="73"/>
        <v>2.0010625767181066E-2</v>
      </c>
      <c r="AG240" s="45">
        <f>AC240+AA240+SUM($Z$216:Z240)</f>
        <v>43.332242690222714</v>
      </c>
      <c r="AH240" s="45">
        <f>AC240+AA240+SUM($Z$216:Z240)</f>
        <v>43.332242690222714</v>
      </c>
      <c r="DM240"/>
      <c r="DN240"/>
      <c r="DO240"/>
      <c r="DP240"/>
      <c r="DQ240"/>
      <c r="DR240"/>
      <c r="DS240"/>
      <c r="DT240"/>
      <c r="DU240"/>
      <c r="DV240"/>
      <c r="DW240"/>
      <c r="DX240"/>
      <c r="DY240"/>
      <c r="DZ240"/>
      <c r="EA240"/>
      <c r="EB240"/>
      <c r="EC240"/>
      <c r="ED240"/>
      <c r="EE240"/>
      <c r="EF240"/>
      <c r="EG240"/>
    </row>
    <row r="241" spans="1:137" s="1" customFormat="1" ht="14.4" x14ac:dyDescent="0.3">
      <c r="A241"/>
      <c r="B241"/>
      <c r="C241"/>
      <c r="D241" s="40"/>
      <c r="E241" s="28">
        <v>40093.354166666664</v>
      </c>
      <c r="F241" s="10">
        <f t="shared" si="74"/>
        <v>210.73263888888323</v>
      </c>
      <c r="G241" s="10">
        <v>59669.8</v>
      </c>
      <c r="H241" s="10">
        <v>13.36</v>
      </c>
      <c r="I241" s="10">
        <v>1766</v>
      </c>
      <c r="J241" s="10"/>
      <c r="K241" s="10"/>
      <c r="L241" s="79">
        <v>1037</v>
      </c>
      <c r="M241" s="86"/>
      <c r="N241" s="42">
        <v>7.6</v>
      </c>
      <c r="O241" s="90"/>
      <c r="P241" s="90"/>
      <c r="Q241" s="90"/>
      <c r="R241" s="87"/>
      <c r="S241" s="87"/>
      <c r="T241" s="16"/>
      <c r="U241" s="16"/>
      <c r="V241" s="43">
        <f t="shared" si="64"/>
        <v>3.2596010979374193E-5</v>
      </c>
      <c r="W241" s="43">
        <f t="shared" si="65"/>
        <v>4.6003418078802392E-3</v>
      </c>
      <c r="X241" s="43">
        <f t="shared" si="66"/>
        <v>1.1803125776320706E-5</v>
      </c>
      <c r="Y241" s="22">
        <f>X241+W241+SUM($V$216:V241)</f>
        <v>5.4435871957487112E-3</v>
      </c>
      <c r="Z241" s="22">
        <f t="shared" si="67"/>
        <v>0.14558364191145678</v>
      </c>
      <c r="AA241" s="44">
        <f t="shared" si="68"/>
        <v>20.546517635318285</v>
      </c>
      <c r="AB241" s="44">
        <f t="shared" si="69"/>
        <v>1.5635591809412854</v>
      </c>
      <c r="AC241" s="44">
        <f t="shared" si="70"/>
        <v>20.223392930834962</v>
      </c>
      <c r="AD241" s="44">
        <f t="shared" si="71"/>
        <v>1.5635591809412848</v>
      </c>
      <c r="AE241" s="44">
        <f t="shared" si="72"/>
        <v>18.639824498991651</v>
      </c>
      <c r="AF241" s="44">
        <f t="shared" si="73"/>
        <v>2.0009250902028198E-2</v>
      </c>
      <c r="AG241" s="45">
        <f>AC241+AA241+SUM($Z$216:Z241)</f>
        <v>43.475024971423686</v>
      </c>
      <c r="AH241" s="45">
        <f>AC241+AA241+SUM($Z$216:Z241)</f>
        <v>43.475024971423686</v>
      </c>
      <c r="DM241"/>
      <c r="DN241"/>
      <c r="DO241"/>
      <c r="DP241"/>
      <c r="DQ241"/>
      <c r="DR241"/>
      <c r="DS241"/>
      <c r="DT241"/>
      <c r="DU241"/>
      <c r="DV241"/>
      <c r="DW241"/>
      <c r="DX241"/>
      <c r="DY241"/>
      <c r="DZ241"/>
      <c r="EA241"/>
      <c r="EB241"/>
      <c r="EC241"/>
      <c r="ED241"/>
      <c r="EE241"/>
      <c r="EF241"/>
      <c r="EG241"/>
    </row>
    <row r="242" spans="1:137" s="1" customFormat="1" ht="14.4" x14ac:dyDescent="0.3">
      <c r="A242"/>
      <c r="B242"/>
      <c r="C242"/>
      <c r="D242" s="40"/>
      <c r="E242" s="28">
        <v>40100.368055555555</v>
      </c>
      <c r="F242" s="10">
        <f t="shared" si="74"/>
        <v>217.74652777777374</v>
      </c>
      <c r="G242" s="10">
        <v>61065.9</v>
      </c>
      <c r="H242" s="10">
        <v>13.91</v>
      </c>
      <c r="I242" s="10">
        <v>1858</v>
      </c>
      <c r="J242" s="10"/>
      <c r="K242" s="10"/>
      <c r="L242" s="79">
        <v>1037</v>
      </c>
      <c r="M242" s="86"/>
      <c r="N242" s="42">
        <v>7.6</v>
      </c>
      <c r="O242" s="84"/>
      <c r="P242" s="90"/>
      <c r="Q242" s="90"/>
      <c r="R242" s="87"/>
      <c r="S242" s="87"/>
      <c r="T242" s="16"/>
      <c r="U242" s="16"/>
      <c r="V242" s="43">
        <f t="shared" si="64"/>
        <v>3.393791262897418E-5</v>
      </c>
      <c r="W242" s="43">
        <f t="shared" si="65"/>
        <v>4.7897271367974645E-3</v>
      </c>
      <c r="X242" s="43">
        <f t="shared" si="66"/>
        <v>1.2289032900345887E-5</v>
      </c>
      <c r="Y242" s="22">
        <f>X242+W242+SUM($V$216:V242)</f>
        <v>5.667396344418936E-3</v>
      </c>
      <c r="Z242" s="22">
        <f t="shared" si="67"/>
        <v>0.14898987626237775</v>
      </c>
      <c r="AA242" s="44">
        <f t="shared" si="68"/>
        <v>21.02724646750254</v>
      </c>
      <c r="AB242" s="44">
        <f t="shared" si="69"/>
        <v>1.6001419241801114</v>
      </c>
      <c r="AC242" s="44">
        <f t="shared" si="70"/>
        <v>20.696561583499097</v>
      </c>
      <c r="AD242" s="44">
        <f t="shared" si="71"/>
        <v>1.6001419241801109</v>
      </c>
      <c r="AE242" s="44">
        <f t="shared" si="72"/>
        <v>19.075942250065761</v>
      </c>
      <c r="AF242" s="44">
        <f t="shared" si="73"/>
        <v>2.0477409253226313E-2</v>
      </c>
      <c r="AG242" s="45">
        <f>AC242+AA242+SUM($Z$216:Z242)</f>
        <v>44.577912332534467</v>
      </c>
      <c r="AH242" s="45">
        <f>AC242+AA242+SUM($Z$216:Z242)</f>
        <v>44.577912332534467</v>
      </c>
      <c r="DM242"/>
      <c r="DN242"/>
      <c r="DO242"/>
      <c r="DP242"/>
      <c r="DQ242"/>
      <c r="DR242"/>
      <c r="DS242"/>
      <c r="DT242"/>
      <c r="DU242"/>
      <c r="DV242"/>
      <c r="DW242"/>
      <c r="DX242"/>
      <c r="DY242"/>
      <c r="DZ242"/>
      <c r="EA242"/>
      <c r="EB242"/>
      <c r="EC242"/>
      <c r="ED242"/>
      <c r="EE242"/>
      <c r="EF242"/>
      <c r="EG242"/>
    </row>
    <row r="243" spans="1:137" s="1" customFormat="1" ht="14.4" x14ac:dyDescent="0.3">
      <c r="A243"/>
      <c r="B243"/>
      <c r="C243"/>
      <c r="D243" s="40"/>
      <c r="E243" s="28">
        <v>40107.388888888891</v>
      </c>
      <c r="F243" s="10">
        <f t="shared" si="74"/>
        <v>224.76736111110949</v>
      </c>
      <c r="G243" s="10">
        <v>60000.5</v>
      </c>
      <c r="H243" s="10">
        <v>13.81</v>
      </c>
      <c r="I243" s="10">
        <v>2095</v>
      </c>
      <c r="J243" s="10"/>
      <c r="K243" s="10"/>
      <c r="L243" s="79">
        <v>1037</v>
      </c>
      <c r="M243" s="86"/>
      <c r="N243" s="42">
        <v>7.6</v>
      </c>
      <c r="O243" s="84"/>
      <c r="P243" s="90"/>
      <c r="Q243" s="90"/>
      <c r="R243" s="87"/>
      <c r="S243" s="87"/>
      <c r="T243" s="16"/>
      <c r="U243" s="16"/>
      <c r="V243" s="43">
        <f t="shared" si="64"/>
        <v>3.3693930510865094E-5</v>
      </c>
      <c r="W243" s="43">
        <f t="shared" si="65"/>
        <v>4.7552934406306967E-3</v>
      </c>
      <c r="X243" s="43">
        <f t="shared" si="66"/>
        <v>1.2200686150523127E-5</v>
      </c>
      <c r="Y243" s="22">
        <f>X243+W243+SUM($V$216:V243)</f>
        <v>5.6665682320132102E-3</v>
      </c>
      <c r="Z243" s="22">
        <f t="shared" si="67"/>
        <v>0.14639049077604352</v>
      </c>
      <c r="AA243" s="44">
        <f t="shared" si="68"/>
        <v>20.660389868541788</v>
      </c>
      <c r="AB243" s="44">
        <f t="shared" si="69"/>
        <v>1.5722246871292944</v>
      </c>
      <c r="AC243" s="44">
        <f t="shared" si="70"/>
        <v>20.335474352965207</v>
      </c>
      <c r="AD243" s="44">
        <f t="shared" si="71"/>
        <v>1.5722246871292944</v>
      </c>
      <c r="AE243" s="44">
        <f t="shared" si="72"/>
        <v>18.743129520322654</v>
      </c>
      <c r="AF243" s="44">
        <f t="shared" si="73"/>
        <v>2.012014551326036E-2</v>
      </c>
      <c r="AG243" s="45">
        <f>AC243+AA243+SUM($Z$216:Z243)</f>
        <v>43.996358993815861</v>
      </c>
      <c r="AH243" s="45">
        <f>AC243+AA243+SUM($Z$216:Z243)</f>
        <v>43.996358993815861</v>
      </c>
      <c r="DM243"/>
      <c r="DN243"/>
      <c r="DO243"/>
      <c r="DP243"/>
      <c r="DQ243"/>
      <c r="DR243"/>
      <c r="DS243"/>
      <c r="DT243"/>
      <c r="DU243"/>
      <c r="DV243"/>
      <c r="DW243"/>
      <c r="DX243"/>
      <c r="DY243"/>
      <c r="DZ243"/>
      <c r="EA243"/>
      <c r="EB243"/>
      <c r="EC243"/>
      <c r="ED243"/>
      <c r="EE243"/>
      <c r="EF243"/>
      <c r="EG243"/>
    </row>
    <row r="244" spans="1:137" s="1" customFormat="1" ht="14.4" x14ac:dyDescent="0.3">
      <c r="A244"/>
      <c r="B244"/>
      <c r="C244"/>
      <c r="D244" s="40"/>
      <c r="E244" s="28">
        <v>40115.353472222225</v>
      </c>
      <c r="F244" s="10">
        <f t="shared" si="74"/>
        <v>232.7319444444438</v>
      </c>
      <c r="G244" s="10">
        <v>60933.9</v>
      </c>
      <c r="H244" s="10">
        <v>13.78</v>
      </c>
      <c r="I244" s="10">
        <v>2201</v>
      </c>
      <c r="J244" s="10"/>
      <c r="K244" s="10"/>
      <c r="L244" s="79">
        <v>1037</v>
      </c>
      <c r="M244" s="90"/>
      <c r="N244" s="42">
        <v>7.6</v>
      </c>
      <c r="O244" s="84"/>
      <c r="P244" s="90"/>
      <c r="Q244" s="90"/>
      <c r="R244" s="87"/>
      <c r="S244" s="87"/>
      <c r="T244" s="16"/>
      <c r="U244" s="16"/>
      <c r="V244" s="43">
        <f t="shared" si="64"/>
        <v>3.3620735875432367E-5</v>
      </c>
      <c r="W244" s="43">
        <f t="shared" si="65"/>
        <v>4.7449633317806659E-3</v>
      </c>
      <c r="X244" s="43">
        <f t="shared" si="66"/>
        <v>1.2174182125576297E-5</v>
      </c>
      <c r="Y244" s="22">
        <f>X244+W244+SUM($V$216:V244)</f>
        <v>5.6898323550136649E-3</v>
      </c>
      <c r="Z244" s="22">
        <f t="shared" si="67"/>
        <v>0.14866781986647376</v>
      </c>
      <c r="AA244" s="44">
        <f t="shared" si="68"/>
        <v>20.981793988562405</v>
      </c>
      <c r="AB244" s="44">
        <f t="shared" si="69"/>
        <v>1.5966830586923064</v>
      </c>
      <c r="AC244" s="44">
        <f t="shared" si="70"/>
        <v>20.6518239127365</v>
      </c>
      <c r="AD244" s="44">
        <f t="shared" si="71"/>
        <v>1.5966830586923058</v>
      </c>
      <c r="AE244" s="44">
        <f t="shared" si="72"/>
        <v>19.034707708742232</v>
      </c>
      <c r="AF244" s="44">
        <f t="shared" si="73"/>
        <v>2.0433145301963405E-2</v>
      </c>
      <c r="AG244" s="45">
        <f>AC244+AA244+SUM($Z$216:Z244)</f>
        <v>44.782780493474249</v>
      </c>
      <c r="AH244" s="45">
        <f>AC244+AA244+SUM($Z$216:Z244)</f>
        <v>44.782780493474249</v>
      </c>
      <c r="DM244"/>
      <c r="DN244"/>
      <c r="DO244"/>
      <c r="DP244"/>
      <c r="DQ244"/>
      <c r="DR244"/>
      <c r="DS244"/>
      <c r="DT244"/>
      <c r="DU244"/>
      <c r="DV244"/>
      <c r="DW244"/>
      <c r="DX244"/>
      <c r="DY244"/>
      <c r="DZ244"/>
      <c r="EA244"/>
      <c r="EB244"/>
      <c r="EC244"/>
      <c r="ED244"/>
      <c r="EE244"/>
      <c r="EF244"/>
      <c r="EG244"/>
    </row>
    <row r="245" spans="1:137" s="1" customFormat="1" ht="14.4" x14ac:dyDescent="0.3">
      <c r="A245"/>
      <c r="B245"/>
      <c r="C245"/>
      <c r="D245" s="40"/>
      <c r="E245" s="28">
        <v>40156.601388888892</v>
      </c>
      <c r="F245" s="10">
        <f t="shared" si="74"/>
        <v>273.97986111111095</v>
      </c>
      <c r="G245" s="10">
        <v>66463</v>
      </c>
      <c r="H245" s="10">
        <v>14.34</v>
      </c>
      <c r="I245" s="10">
        <v>2430</v>
      </c>
      <c r="J245" s="10"/>
      <c r="K245" s="10"/>
      <c r="L245" s="79">
        <v>1037</v>
      </c>
      <c r="M245" s="90"/>
      <c r="N245" s="42">
        <v>7.6</v>
      </c>
      <c r="O245" s="102"/>
      <c r="P245" s="90"/>
      <c r="Q245" s="90"/>
      <c r="R245" s="87"/>
      <c r="S245" s="87"/>
      <c r="T245" s="16"/>
      <c r="U245" s="16"/>
      <c r="V245" s="43">
        <f t="shared" si="64"/>
        <v>3.4987035736843263E-5</v>
      </c>
      <c r="W245" s="43">
        <f t="shared" si="65"/>
        <v>4.9377920303145684E-3</v>
      </c>
      <c r="X245" s="43">
        <f t="shared" si="66"/>
        <v>1.2668923924583753E-5</v>
      </c>
      <c r="Y245" s="22">
        <f>X245+W245+SUM($V$216:V245)</f>
        <v>5.9181428310834186E-3</v>
      </c>
      <c r="Z245" s="22">
        <f t="shared" si="67"/>
        <v>0.16215783515884336</v>
      </c>
      <c r="AA245" s="44">
        <f t="shared" si="68"/>
        <v>22.885667483319185</v>
      </c>
      <c r="AB245" s="44">
        <f t="shared" si="69"/>
        <v>1.7415649766364329</v>
      </c>
      <c r="AC245" s="44">
        <f t="shared" si="70"/>
        <v>22.52575615071752</v>
      </c>
      <c r="AD245" s="44">
        <f t="shared" si="71"/>
        <v>1.7415649766364329</v>
      </c>
      <c r="AE245" s="44">
        <f t="shared" si="72"/>
        <v>20.761903939287247</v>
      </c>
      <c r="AF245" s="44">
        <f t="shared" si="73"/>
        <v>2.2287234793840441E-2</v>
      </c>
      <c r="AG245" s="45">
        <f>AC245+AA245+SUM($Z$216:Z245)</f>
        <v>48.722744061370889</v>
      </c>
      <c r="AH245" s="45">
        <f>AC245+AA245+SUM($Z$216:Z245)</f>
        <v>48.722744061370889</v>
      </c>
      <c r="DM245"/>
      <c r="DN245"/>
      <c r="DO245"/>
      <c r="DP245"/>
      <c r="DQ245"/>
      <c r="DR245"/>
      <c r="DS245"/>
      <c r="DT245"/>
      <c r="DU245"/>
      <c r="DV245"/>
      <c r="DW245"/>
      <c r="DX245"/>
      <c r="DY245"/>
      <c r="DZ245"/>
      <c r="EA245"/>
      <c r="EB245"/>
      <c r="EC245"/>
      <c r="ED245"/>
      <c r="EE245"/>
      <c r="EF245"/>
      <c r="EG245"/>
    </row>
    <row r="246" spans="1:137" s="1" customFormat="1" ht="14.4" x14ac:dyDescent="0.3">
      <c r="A246"/>
      <c r="B246"/>
      <c r="C246"/>
      <c r="D246" s="33"/>
      <c r="E246" s="28">
        <v>40185.549305555556</v>
      </c>
      <c r="F246" s="10">
        <f t="shared" si="74"/>
        <v>302.92777777777519</v>
      </c>
      <c r="G246" s="10">
        <v>77552</v>
      </c>
      <c r="H246" s="10">
        <v>21.08</v>
      </c>
      <c r="I246" s="10">
        <v>2655</v>
      </c>
      <c r="J246" s="10"/>
      <c r="K246" s="10"/>
      <c r="L246" s="79">
        <v>1037</v>
      </c>
      <c r="M246" s="86"/>
      <c r="N246" s="42">
        <v>7.6</v>
      </c>
      <c r="O246" s="90"/>
      <c r="P246" s="90"/>
      <c r="Q246" s="90"/>
      <c r="R246" s="87"/>
      <c r="S246" s="87"/>
      <c r="T246" s="16"/>
      <c r="U246" s="16"/>
      <c r="V246" s="43">
        <f t="shared" si="64"/>
        <v>5.1431430497395804E-5</v>
      </c>
      <c r="W246" s="43">
        <f t="shared" si="65"/>
        <v>7.2586231519547488E-3</v>
      </c>
      <c r="X246" s="43">
        <f t="shared" si="66"/>
        <v>1.8623494862637763E-5</v>
      </c>
      <c r="Y246" s="22">
        <f>X246+W246+SUM($V$216:V246)</f>
        <v>8.2963599541590483E-3</v>
      </c>
      <c r="Z246" s="22">
        <f t="shared" si="67"/>
        <v>0.18921301223596015</v>
      </c>
      <c r="AA246" s="44">
        <f t="shared" si="68"/>
        <v>26.704020051252119</v>
      </c>
      <c r="AB246" s="44">
        <f t="shared" si="69"/>
        <v>2.0321358811385077</v>
      </c>
      <c r="AC246" s="44">
        <f t="shared" si="70"/>
        <v>26.284059416524158</v>
      </c>
      <c r="AD246" s="44">
        <f t="shared" si="71"/>
        <v>2.0321358811385077</v>
      </c>
      <c r="AE246" s="44">
        <f t="shared" si="72"/>
        <v>24.22591779335276</v>
      </c>
      <c r="AF246" s="44">
        <f t="shared" si="73"/>
        <v>2.6005742032889183E-2</v>
      </c>
      <c r="AG246" s="45">
        <f>AC246+AA246+SUM($Z$216:Z246)</f>
        <v>56.488612907346422</v>
      </c>
      <c r="AH246" s="45">
        <f>AC246+AA246+SUM($Z$216:Z246)</f>
        <v>56.488612907346422</v>
      </c>
      <c r="DM246"/>
      <c r="DN246"/>
      <c r="DO246"/>
      <c r="DP246"/>
      <c r="DQ246"/>
      <c r="DR246"/>
      <c r="DS246"/>
      <c r="DT246"/>
      <c r="DU246"/>
      <c r="DV246"/>
      <c r="DW246"/>
      <c r="DX246"/>
      <c r="DY246"/>
      <c r="DZ246"/>
      <c r="EA246"/>
      <c r="EB246"/>
      <c r="EC246"/>
      <c r="ED246"/>
      <c r="EE246"/>
      <c r="EF246"/>
      <c r="EG246"/>
    </row>
    <row r="247" spans="1:137" s="1" customFormat="1" ht="14.4" x14ac:dyDescent="0.3">
      <c r="A247"/>
      <c r="B247"/>
      <c r="C247"/>
      <c r="D247" s="40"/>
      <c r="E247" s="28">
        <v>40199.42083333333</v>
      </c>
      <c r="F247" s="10">
        <f t="shared" si="74"/>
        <v>316.79930555554893</v>
      </c>
      <c r="G247" s="10">
        <v>70795</v>
      </c>
      <c r="H247" s="10">
        <v>14.56</v>
      </c>
      <c r="I247" s="78">
        <v>2858</v>
      </c>
      <c r="J247" s="78"/>
      <c r="K247" s="78"/>
      <c r="L247" s="79">
        <v>1037</v>
      </c>
      <c r="M247" s="86"/>
      <c r="N247" s="42">
        <v>7.6</v>
      </c>
      <c r="O247" s="86"/>
      <c r="P247" s="84"/>
      <c r="Q247" s="90"/>
      <c r="R247" s="87"/>
      <c r="S247" s="87"/>
      <c r="T247" s="16"/>
      <c r="U247" s="16"/>
      <c r="V247" s="43">
        <f t="shared" si="64"/>
        <v>3.5523796396683252E-5</v>
      </c>
      <c r="W247" s="43">
        <f t="shared" si="65"/>
        <v>5.0135461618814586E-3</v>
      </c>
      <c r="X247" s="43">
        <f t="shared" si="66"/>
        <v>1.2863286774193824E-5</v>
      </c>
      <c r="Y247" s="22">
        <f>X247+W247+SUM($V$216:V247)</f>
        <v>6.0810465523939974E-3</v>
      </c>
      <c r="Z247" s="22">
        <f t="shared" si="67"/>
        <v>0.17272714051532906</v>
      </c>
      <c r="AA247" s="44">
        <f t="shared" si="68"/>
        <v>24.377335201263588</v>
      </c>
      <c r="AB247" s="44">
        <f t="shared" si="69"/>
        <v>1.8550786530998638</v>
      </c>
      <c r="AC247" s="44">
        <f t="shared" si="70"/>
        <v>23.9939651639265</v>
      </c>
      <c r="AD247" s="44">
        <f t="shared" si="71"/>
        <v>1.8550786530998642</v>
      </c>
      <c r="AE247" s="44">
        <f t="shared" si="72"/>
        <v>22.115146613632259</v>
      </c>
      <c r="AF247" s="44">
        <f t="shared" si="73"/>
        <v>2.3739897194377836E-2</v>
      </c>
      <c r="AG247" s="45">
        <f>AC247+AA247+SUM($Z$216:Z247)</f>
        <v>52.044560945275563</v>
      </c>
      <c r="AH247" s="45">
        <f>AC247+AA247+SUM($Z$216:Z247)</f>
        <v>52.044560945275563</v>
      </c>
      <c r="DM247"/>
      <c r="DN247"/>
      <c r="DO247"/>
      <c r="DP247"/>
      <c r="DQ247"/>
      <c r="DR247"/>
      <c r="DS247"/>
      <c r="DT247"/>
      <c r="DU247"/>
      <c r="DV247"/>
      <c r="DW247"/>
      <c r="DX247"/>
      <c r="DY247"/>
      <c r="DZ247"/>
      <c r="EA247"/>
      <c r="EB247"/>
      <c r="EC247"/>
      <c r="ED247"/>
      <c r="EE247"/>
      <c r="EF247"/>
      <c r="EG247"/>
    </row>
    <row r="248" spans="1:137" s="1" customFormat="1" ht="14.4" x14ac:dyDescent="0.3">
      <c r="A248"/>
      <c r="B248"/>
      <c r="C248"/>
      <c r="D248" s="40"/>
      <c r="E248" s="28">
        <v>40287.442361111112</v>
      </c>
      <c r="F248" s="10">
        <f t="shared" si="74"/>
        <v>404.82083333333139</v>
      </c>
      <c r="G248" s="10">
        <v>84713</v>
      </c>
      <c r="H248" s="10">
        <v>10.65</v>
      </c>
      <c r="I248" s="10">
        <v>95</v>
      </c>
      <c r="J248" s="10"/>
      <c r="K248" s="10"/>
      <c r="L248" s="79">
        <v>1037</v>
      </c>
      <c r="M248" s="86"/>
      <c r="N248" s="42">
        <v>7.6</v>
      </c>
      <c r="O248" s="90"/>
      <c r="P248" s="90"/>
      <c r="Q248" s="90"/>
      <c r="R248" s="87"/>
      <c r="S248" s="87"/>
      <c r="T248" s="16"/>
      <c r="U248" s="16"/>
      <c r="V248" s="43">
        <f t="shared" ref="V248:V277" si="75">($A$15*L248/1000/$A$13*H248)/$Q$215</f>
        <v>2.5984095578617904E-5</v>
      </c>
      <c r="W248" s="43">
        <f t="shared" ref="W248:W277" si="76">($U$215*L248/1000/$A$13*H248)/$Q$215</f>
        <v>3.6671886417608194E-3</v>
      </c>
      <c r="X248" s="43">
        <f t="shared" ref="X248:X277" si="77">($A$46*$S$215*H248*L248/1000000)/$Q$215</f>
        <v>9.4089288561239187E-6</v>
      </c>
      <c r="Y248" s="22">
        <f>X248+W248+SUM($V$216:V248)</f>
        <v>4.7572187699339063E-3</v>
      </c>
      <c r="Z248" s="22">
        <f t="shared" ref="Z248:Z277" si="78">($A$15*L248/1000/$A$13*G248)/$Q$215</f>
        <v>0.20668457171375196</v>
      </c>
      <c r="AA248" s="44">
        <f t="shared" ref="AA248:AA277" si="79">($U$215*L248/1000/$A$13*G248)/$Q$215</f>
        <v>29.169817033754395</v>
      </c>
      <c r="AB248" s="44">
        <f t="shared" ref="AB248:AB277" si="80">($A$14*$S$215/1000*G248/1000000*L248/1000*1000000)/$Q$215</f>
        <v>2.2197793338519496</v>
      </c>
      <c r="AC248" s="44">
        <f t="shared" ref="AC248:AC268" si="81">($A$14*((L248/1000)*G248/10^6)*(1+($A$28/(10^-N248))+(($A$28*$A$29)/(10^-N248)^2))*1000000)*$S$215/1000/$Q$215</f>
        <v>28.711078055395223</v>
      </c>
      <c r="AD248" s="44">
        <f t="shared" si="71"/>
        <v>2.2197793338519491</v>
      </c>
      <c r="AE248" s="44">
        <f t="shared" si="72"/>
        <v>26.462891660154373</v>
      </c>
      <c r="AF248" s="44">
        <f t="shared" si="73"/>
        <v>2.8407061388902165E-2</v>
      </c>
      <c r="AG248" s="45">
        <f>AC248+AA248+SUM($Z$216:Z248)</f>
        <v>61.760840240948845</v>
      </c>
      <c r="AH248" s="45">
        <f>AC248+AA248+SUM($Z$216:Z248)</f>
        <v>61.760840240948845</v>
      </c>
      <c r="DM248"/>
      <c r="DN248"/>
      <c r="DO248"/>
      <c r="DP248"/>
      <c r="DQ248"/>
      <c r="DR248"/>
      <c r="DS248"/>
      <c r="DT248"/>
      <c r="DU248"/>
      <c r="DV248"/>
      <c r="DW248"/>
      <c r="DX248"/>
      <c r="DY248"/>
      <c r="DZ248"/>
      <c r="EA248"/>
      <c r="EB248"/>
      <c r="EC248"/>
      <c r="ED248"/>
      <c r="EE248"/>
      <c r="EF248"/>
      <c r="EG248"/>
    </row>
    <row r="249" spans="1:137" s="1" customFormat="1" ht="14.4" x14ac:dyDescent="0.3">
      <c r="A249"/>
      <c r="B249"/>
      <c r="C249"/>
      <c r="D249" s="40"/>
      <c r="E249" s="28">
        <v>40360.438888888886</v>
      </c>
      <c r="F249" s="10">
        <f t="shared" si="74"/>
        <v>477.81736111110513</v>
      </c>
      <c r="G249" s="10">
        <v>91419</v>
      </c>
      <c r="H249" s="10">
        <v>9.92</v>
      </c>
      <c r="I249" s="10">
        <v>11</v>
      </c>
      <c r="J249" s="10"/>
      <c r="K249" s="10"/>
      <c r="L249" s="79">
        <v>1037</v>
      </c>
      <c r="M249" s="86"/>
      <c r="N249" s="42">
        <v>7.6</v>
      </c>
      <c r="O249" s="90"/>
      <c r="P249" s="90"/>
      <c r="Q249" s="90"/>
      <c r="R249" s="87"/>
      <c r="S249" s="87"/>
      <c r="T249" s="16"/>
      <c r="U249" s="16"/>
      <c r="V249" s="43">
        <f t="shared" si="75"/>
        <v>2.4203026116421558E-5</v>
      </c>
      <c r="W249" s="43">
        <f t="shared" si="76"/>
        <v>3.4158226597434112E-3</v>
      </c>
      <c r="X249" s="43">
        <f t="shared" si="77"/>
        <v>8.7639975824177704E-6</v>
      </c>
      <c r="Y249" s="22">
        <f>X249+W249+SUM($V$216:V249)</f>
        <v>4.5294108827592132E-3</v>
      </c>
      <c r="Z249" s="22">
        <f t="shared" si="78"/>
        <v>0.22304601255414741</v>
      </c>
      <c r="AA249" s="44">
        <f t="shared" si="79"/>
        <v>31.478940698697873</v>
      </c>
      <c r="AB249" s="44">
        <f t="shared" si="80"/>
        <v>2.3955001820430319</v>
      </c>
      <c r="AC249" s="44">
        <f t="shared" si="81"/>
        <v>30.983887298834613</v>
      </c>
      <c r="AD249" s="44">
        <f t="shared" si="71"/>
        <v>2.3955001820430324</v>
      </c>
      <c r="AE249" s="44">
        <f t="shared" si="72"/>
        <v>28.557731312545339</v>
      </c>
      <c r="AF249" s="44">
        <f t="shared" si="73"/>
        <v>3.0655804246243763E-2</v>
      </c>
      <c r="AG249" s="45">
        <f>AC249+AA249+SUM($Z$216:Z249)</f>
        <v>66.565819161885855</v>
      </c>
      <c r="AH249" s="45">
        <f>AC249+AA249+SUM($Z$216:Z249)</f>
        <v>66.565819161885855</v>
      </c>
      <c r="DM249"/>
      <c r="DN249"/>
      <c r="DO249"/>
      <c r="DP249"/>
      <c r="DQ249"/>
      <c r="DR249"/>
      <c r="DS249"/>
      <c r="DT249"/>
      <c r="DU249"/>
      <c r="DV249"/>
      <c r="DW249"/>
      <c r="DX249"/>
      <c r="DY249"/>
      <c r="DZ249"/>
      <c r="EA249"/>
      <c r="EB249"/>
      <c r="EC249"/>
      <c r="ED249"/>
      <c r="EE249"/>
      <c r="EF249"/>
      <c r="EG249"/>
    </row>
    <row r="250" spans="1:137" s="1" customFormat="1" ht="14.4" x14ac:dyDescent="0.3">
      <c r="A250"/>
      <c r="B250"/>
      <c r="C250"/>
      <c r="D250" s="40"/>
      <c r="E250" s="28">
        <v>40532.638194444444</v>
      </c>
      <c r="F250" s="10">
        <f t="shared" si="74"/>
        <v>650.01666666666279</v>
      </c>
      <c r="G250" s="10">
        <v>104357</v>
      </c>
      <c r="H250" s="10">
        <v>10.96</v>
      </c>
      <c r="I250" s="10">
        <v>26</v>
      </c>
      <c r="J250" s="10"/>
      <c r="K250" s="10"/>
      <c r="L250" s="79">
        <v>1037</v>
      </c>
      <c r="M250" s="86"/>
      <c r="N250" s="42">
        <v>7.6</v>
      </c>
      <c r="O250" s="90"/>
      <c r="P250" s="90"/>
      <c r="Q250" s="90"/>
      <c r="R250" s="87"/>
      <c r="S250" s="87"/>
      <c r="T250" s="16"/>
      <c r="U250" s="16"/>
      <c r="V250" s="43">
        <f t="shared" si="75"/>
        <v>2.6740440144756076E-5</v>
      </c>
      <c r="W250" s="43">
        <f t="shared" si="76"/>
        <v>3.7739330998778015E-3</v>
      </c>
      <c r="X250" s="43">
        <f t="shared" si="77"/>
        <v>9.6828037805744726E-6</v>
      </c>
      <c r="Y250" s="22">
        <f>X250+W250+SUM($V$216:V250)</f>
        <v>4.9151805692365163E-3</v>
      </c>
      <c r="Z250" s="22">
        <f t="shared" si="78"/>
        <v>0.25461241899510129</v>
      </c>
      <c r="AA250" s="44">
        <f t="shared" si="79"/>
        <v>35.933972308754349</v>
      </c>
      <c r="AB250" s="44">
        <f t="shared" si="80"/>
        <v>2.7345214069008055</v>
      </c>
      <c r="AC250" s="44">
        <f t="shared" si="81"/>
        <v>35.368856877065859</v>
      </c>
      <c r="AD250" s="44">
        <f t="shared" si="71"/>
        <v>2.7345214069008055</v>
      </c>
      <c r="AE250" s="44">
        <f t="shared" si="72"/>
        <v>32.599341128029117</v>
      </c>
      <c r="AF250" s="44">
        <f t="shared" si="73"/>
        <v>3.4994342135937391E-2</v>
      </c>
      <c r="AG250" s="45">
        <f>AC250+AA250+SUM($Z$216:Z250)</f>
        <v>75.660432769168679</v>
      </c>
      <c r="AH250" s="45">
        <f>AC250+AA250+SUM($Z$216:Z250)</f>
        <v>75.660432769168679</v>
      </c>
      <c r="DM250"/>
      <c r="DN250"/>
      <c r="DO250"/>
      <c r="DP250"/>
      <c r="DQ250"/>
      <c r="DR250"/>
      <c r="DS250"/>
      <c r="DT250"/>
      <c r="DU250"/>
      <c r="DV250"/>
      <c r="DW250"/>
      <c r="DX250"/>
      <c r="DY250"/>
      <c r="DZ250"/>
      <c r="EA250"/>
      <c r="EB250"/>
      <c r="EC250"/>
      <c r="ED250"/>
      <c r="EE250"/>
      <c r="EF250"/>
      <c r="EG250"/>
    </row>
    <row r="251" spans="1:137" s="1" customFormat="1" ht="14.4" x14ac:dyDescent="0.3">
      <c r="A251"/>
      <c r="B251"/>
      <c r="C251"/>
      <c r="D251" s="33" t="s">
        <v>78</v>
      </c>
      <c r="E251" s="28">
        <v>40605.600694444445</v>
      </c>
      <c r="F251" s="10">
        <f t="shared" si="74"/>
        <v>722.97916666666424</v>
      </c>
      <c r="G251" s="10">
        <v>107311</v>
      </c>
      <c r="H251" s="10">
        <v>15.11</v>
      </c>
      <c r="I251" s="10">
        <v>18</v>
      </c>
      <c r="J251" s="10"/>
      <c r="K251" s="10"/>
      <c r="L251" s="79">
        <v>1037</v>
      </c>
      <c r="M251" s="86"/>
      <c r="N251" s="42">
        <v>7.6</v>
      </c>
      <c r="O251" s="90"/>
      <c r="P251" s="90"/>
      <c r="Q251" s="90"/>
      <c r="R251" s="87"/>
      <c r="S251" s="87"/>
      <c r="T251" s="16"/>
      <c r="U251" s="16"/>
      <c r="V251" s="43">
        <f t="shared" si="75"/>
        <v>3.6865698046283238E-5</v>
      </c>
      <c r="W251" s="43">
        <f t="shared" si="76"/>
        <v>5.2029314907986839E-3</v>
      </c>
      <c r="X251" s="43">
        <f t="shared" si="77"/>
        <v>1.3349193898219001E-5</v>
      </c>
      <c r="Y251" s="22">
        <f>X251+W251+SUM($V$216:V251)</f>
        <v>6.3847110483213265E-3</v>
      </c>
      <c r="Z251" s="22">
        <f t="shared" si="78"/>
        <v>0.26181965076404373</v>
      </c>
      <c r="AA251" s="44">
        <f t="shared" si="79"/>
        <v>36.951143693520685</v>
      </c>
      <c r="AB251" s="44">
        <f t="shared" si="80"/>
        <v>2.8119266239536622</v>
      </c>
      <c r="AC251" s="44">
        <f t="shared" si="81"/>
        <v>36.370031721253149</v>
      </c>
      <c r="AD251" s="44">
        <f t="shared" si="71"/>
        <v>2.8119266239536622</v>
      </c>
      <c r="AE251" s="44">
        <f t="shared" si="72"/>
        <v>33.52212018158756</v>
      </c>
      <c r="AF251" s="44">
        <f t="shared" si="73"/>
        <v>3.5984915711927107E-2</v>
      </c>
      <c r="AG251" s="45">
        <f>AC251+AA251+SUM($Z$216:Z251)</f>
        <v>77.94059864888635</v>
      </c>
      <c r="AH251" s="45">
        <f>AC251+AA251+SUM($Z$216:Z251)</f>
        <v>77.94059864888635</v>
      </c>
      <c r="DM251"/>
      <c r="DN251"/>
      <c r="DO251"/>
      <c r="DP251"/>
      <c r="DQ251"/>
      <c r="DR251"/>
      <c r="DS251"/>
      <c r="DT251"/>
      <c r="DU251"/>
      <c r="DV251"/>
      <c r="DW251"/>
      <c r="DX251"/>
      <c r="DY251"/>
      <c r="DZ251"/>
      <c r="EA251"/>
      <c r="EB251"/>
      <c r="EC251"/>
      <c r="ED251"/>
      <c r="EE251"/>
      <c r="EF251"/>
      <c r="EG251"/>
    </row>
    <row r="252" spans="1:137" s="1" customFormat="1" ht="14.4" x14ac:dyDescent="0.3">
      <c r="A252"/>
      <c r="B252"/>
      <c r="C252"/>
      <c r="D252" s="33"/>
      <c r="E252" s="28">
        <v>40626.636805555558</v>
      </c>
      <c r="F252" s="10">
        <f t="shared" si="74"/>
        <v>744.01527777777665</v>
      </c>
      <c r="G252" s="10">
        <v>15135</v>
      </c>
      <c r="H252" s="40">
        <v>0.35</v>
      </c>
      <c r="I252" s="10">
        <v>14</v>
      </c>
      <c r="J252" s="10"/>
      <c r="K252" s="10"/>
      <c r="L252" s="79">
        <v>1037</v>
      </c>
      <c r="M252" s="86"/>
      <c r="N252" s="42">
        <v>7.6</v>
      </c>
      <c r="O252" s="90"/>
      <c r="P252" s="90"/>
      <c r="Q252" s="90"/>
      <c r="R252" s="87"/>
      <c r="S252" s="87"/>
      <c r="T252" s="16"/>
      <c r="U252" s="16"/>
      <c r="V252" s="43">
        <f t="shared" si="75"/>
        <v>8.5393741338180896E-7</v>
      </c>
      <c r="W252" s="43">
        <f t="shared" si="76"/>
        <v>1.205179365836889E-4</v>
      </c>
      <c r="X252" s="43">
        <f t="shared" si="77"/>
        <v>3.0921362437965924E-7</v>
      </c>
      <c r="Y252" s="22">
        <f>X252+W252+SUM($V$216:V252)</f>
        <v>1.290111451245874E-3</v>
      </c>
      <c r="Z252" s="22">
        <f t="shared" si="78"/>
        <v>3.6926693575810507E-2</v>
      </c>
      <c r="AA252" s="44">
        <f t="shared" si="79"/>
        <v>5.211539914840376</v>
      </c>
      <c r="AB252" s="44">
        <f t="shared" si="80"/>
        <v>0.39659037240859446</v>
      </c>
      <c r="AC252" s="44">
        <f t="shared" si="81"/>
        <v>5.1295806590299824</v>
      </c>
      <c r="AD252" s="44">
        <f t="shared" si="71"/>
        <v>0.39659037240859452</v>
      </c>
      <c r="AE252" s="44">
        <f t="shared" si="72"/>
        <v>4.7279150222095385</v>
      </c>
      <c r="AF252" s="44">
        <f t="shared" si="73"/>
        <v>5.075264411849828E-3</v>
      </c>
      <c r="AG252" s="45">
        <f>AC252+AA252+SUM($Z$216:Z252)</f>
        <v>14.997470501558688</v>
      </c>
      <c r="AH252" s="77">
        <f>AC252+AA252+SUM($Z$252:Z252)+$AH$251</f>
        <v>88.318645916332514</v>
      </c>
      <c r="DM252"/>
      <c r="DN252"/>
      <c r="DO252"/>
      <c r="DP252"/>
      <c r="DQ252"/>
      <c r="DR252"/>
      <c r="DS252"/>
      <c r="DT252"/>
      <c r="DU252"/>
      <c r="DV252"/>
      <c r="DW252"/>
      <c r="DX252"/>
      <c r="DY252"/>
      <c r="DZ252"/>
      <c r="EA252"/>
      <c r="EB252"/>
      <c r="EC252"/>
      <c r="ED252"/>
      <c r="EE252"/>
      <c r="EF252"/>
      <c r="EG252"/>
    </row>
    <row r="253" spans="1:137" s="1" customFormat="1" ht="14.4" x14ac:dyDescent="0.3">
      <c r="A253"/>
      <c r="B253"/>
      <c r="C253"/>
      <c r="D253" s="33"/>
      <c r="E253" s="28">
        <v>40633.427777777775</v>
      </c>
      <c r="F253" s="10">
        <f t="shared" si="74"/>
        <v>750.80624999999418</v>
      </c>
      <c r="G253" s="10">
        <v>19948</v>
      </c>
      <c r="H253" s="40">
        <v>0.28999999999999998</v>
      </c>
      <c r="I253" s="10">
        <v>17</v>
      </c>
      <c r="J253" s="10"/>
      <c r="K253" s="10"/>
      <c r="L253" s="79">
        <v>1037</v>
      </c>
      <c r="M253" s="86"/>
      <c r="N253" s="42">
        <v>7.6</v>
      </c>
      <c r="O253" s="90"/>
      <c r="P253" s="90"/>
      <c r="Q253" s="90"/>
      <c r="R253" s="87"/>
      <c r="S253" s="87"/>
      <c r="T253" s="16"/>
      <c r="U253" s="16"/>
      <c r="V253" s="43">
        <f t="shared" si="75"/>
        <v>7.0754814251635588E-7</v>
      </c>
      <c r="W253" s="43">
        <f t="shared" si="76"/>
        <v>9.9857718883627935E-5</v>
      </c>
      <c r="X253" s="43">
        <f t="shared" si="77"/>
        <v>2.5620557448600339E-7</v>
      </c>
      <c r="Y253" s="22">
        <f>X253+W253+SUM($V$216:V253)</f>
        <v>1.2701057736384358E-3</v>
      </c>
      <c r="Z253" s="22">
        <f t="shared" si="78"/>
        <v>4.8669552920400927E-2</v>
      </c>
      <c r="AA253" s="44">
        <f t="shared" si="79"/>
        <v>6.868833711346932</v>
      </c>
      <c r="AB253" s="44">
        <f t="shared" si="80"/>
        <v>0.52270794508137708</v>
      </c>
      <c r="AC253" s="44">
        <f t="shared" si="81"/>
        <v>6.7608110331238889</v>
      </c>
      <c r="AD253" s="44">
        <f t="shared" si="71"/>
        <v>0.52270794508137697</v>
      </c>
      <c r="AE253" s="44">
        <f t="shared" si="72"/>
        <v>6.2314138660743863</v>
      </c>
      <c r="AF253" s="44">
        <f t="shared" si="73"/>
        <v>6.6892219681255593E-3</v>
      </c>
      <c r="AG253" s="45">
        <f>AC253+AA253+SUM($Z$216:Z253)</f>
        <v>18.33466422507955</v>
      </c>
      <c r="AH253" s="45">
        <f>AC253+AA253+SUM($Z$252:Z253)+$AH$251</f>
        <v>91.655839639853383</v>
      </c>
      <c r="DM253"/>
      <c r="DN253"/>
      <c r="DO253"/>
      <c r="DP253"/>
      <c r="DQ253"/>
      <c r="DR253"/>
      <c r="DS253"/>
      <c r="DT253"/>
      <c r="DU253"/>
      <c r="DV253"/>
      <c r="DW253"/>
      <c r="DX253"/>
      <c r="DY253"/>
      <c r="DZ253"/>
      <c r="EA253"/>
      <c r="EB253"/>
      <c r="EC253"/>
      <c r="ED253"/>
      <c r="EE253"/>
      <c r="EF253"/>
      <c r="EG253"/>
    </row>
    <row r="254" spans="1:137" s="1" customFormat="1" ht="14.4" x14ac:dyDescent="0.3">
      <c r="A254"/>
      <c r="B254"/>
      <c r="C254"/>
      <c r="D254" s="40"/>
      <c r="E254" s="28">
        <v>40653.611805555556</v>
      </c>
      <c r="F254" s="10">
        <f t="shared" si="74"/>
        <v>770.99027777777519</v>
      </c>
      <c r="G254" s="40">
        <v>23266</v>
      </c>
      <c r="H254" s="40">
        <v>0</v>
      </c>
      <c r="I254" s="10">
        <v>27</v>
      </c>
      <c r="J254" s="10"/>
      <c r="K254" s="10"/>
      <c r="L254" s="79">
        <v>1037</v>
      </c>
      <c r="M254" s="86"/>
      <c r="N254" s="42">
        <v>7.6</v>
      </c>
      <c r="O254" s="90"/>
      <c r="P254" s="90"/>
      <c r="Q254" s="90"/>
      <c r="R254" s="87"/>
      <c r="S254" s="87"/>
      <c r="T254" s="16"/>
      <c r="U254" s="16"/>
      <c r="V254" s="43">
        <f t="shared" si="75"/>
        <v>0</v>
      </c>
      <c r="W254" s="43">
        <f t="shared" si="76"/>
        <v>0</v>
      </c>
      <c r="X254" s="43">
        <f t="shared" si="77"/>
        <v>0</v>
      </c>
      <c r="Y254" s="22">
        <f>X254+W254+SUM($V$216:V254)</f>
        <v>1.1699918491803218E-3</v>
      </c>
      <c r="Z254" s="22">
        <f t="shared" si="78"/>
        <v>5.6764879599260479E-2</v>
      </c>
      <c r="AA254" s="44">
        <f t="shared" si="79"/>
        <v>8.011343750160302</v>
      </c>
      <c r="AB254" s="44">
        <f t="shared" si="80"/>
        <v>0.60965124575212137</v>
      </c>
      <c r="AC254" s="44">
        <f t="shared" si="81"/>
        <v>7.8853533936565272</v>
      </c>
      <c r="AD254" s="44">
        <f t="shared" si="71"/>
        <v>0.60965124575212137</v>
      </c>
      <c r="AE254" s="44">
        <f t="shared" si="72"/>
        <v>7.2679002911613537</v>
      </c>
      <c r="AF254" s="44">
        <f t="shared" si="73"/>
        <v>7.8018567430523994E-3</v>
      </c>
      <c r="AG254" s="45">
        <f>AC254+AA254+SUM($Z$216:Z254)</f>
        <v>20.65848150402482</v>
      </c>
      <c r="AH254" s="45">
        <f>AC254+AA254+SUM($Z$252:Z254)+$AH$251</f>
        <v>93.979656918798653</v>
      </c>
      <c r="DM254"/>
      <c r="DN254"/>
      <c r="DO254"/>
      <c r="DP254"/>
      <c r="DQ254"/>
      <c r="DR254"/>
      <c r="DS254"/>
      <c r="DT254"/>
      <c r="DU254"/>
      <c r="DV254"/>
      <c r="DW254"/>
      <c r="DX254"/>
      <c r="DY254"/>
      <c r="DZ254"/>
      <c r="EA254"/>
      <c r="EB254"/>
      <c r="EC254"/>
      <c r="ED254"/>
      <c r="EE254"/>
      <c r="EF254"/>
      <c r="EG254"/>
    </row>
    <row r="255" spans="1:137" s="1" customFormat="1" ht="14.4" x14ac:dyDescent="0.3">
      <c r="A255"/>
      <c r="B255"/>
      <c r="C255"/>
      <c r="D255" s="40"/>
      <c r="E255" s="28">
        <v>40693.597916666666</v>
      </c>
      <c r="F255" s="10">
        <f t="shared" si="74"/>
        <v>810.97638888888469</v>
      </c>
      <c r="G255" s="10">
        <v>25130</v>
      </c>
      <c r="H255" s="10">
        <v>1.05</v>
      </c>
      <c r="I255" s="10">
        <v>48</v>
      </c>
      <c r="J255" s="10"/>
      <c r="K255" s="10"/>
      <c r="L255" s="79">
        <v>1037</v>
      </c>
      <c r="M255" s="86"/>
      <c r="N255" s="42">
        <v>7.6</v>
      </c>
      <c r="O255" s="90"/>
      <c r="P255" s="90"/>
      <c r="Q255" s="90"/>
      <c r="R255" s="87"/>
      <c r="S255" s="87"/>
      <c r="T255" s="16"/>
      <c r="U255" s="16"/>
      <c r="V255" s="43">
        <f t="shared" si="75"/>
        <v>2.5618122401454268E-6</v>
      </c>
      <c r="W255" s="43">
        <f t="shared" si="76"/>
        <v>3.6155380975106674E-4</v>
      </c>
      <c r="X255" s="43">
        <f t="shared" si="77"/>
        <v>9.2764087313897773E-7</v>
      </c>
      <c r="Y255" s="22">
        <f>X255+W255+SUM($V$216:V255)</f>
        <v>1.5350351120446729E-3</v>
      </c>
      <c r="Z255" s="22">
        <f t="shared" si="78"/>
        <v>6.1312706280813888E-2</v>
      </c>
      <c r="AA255" s="44">
        <f t="shared" si="79"/>
        <v>8.6531878467088639</v>
      </c>
      <c r="AB255" s="44">
        <f t="shared" si="80"/>
        <v>0.65849461900416095</v>
      </c>
      <c r="AC255" s="44">
        <f t="shared" si="81"/>
        <v>8.5171035323041586</v>
      </c>
      <c r="AD255" s="44">
        <f t="shared" si="71"/>
        <v>0.65849461900416106</v>
      </c>
      <c r="AE255" s="44">
        <f t="shared" si="72"/>
        <v>7.8501819959118384</v>
      </c>
      <c r="AF255" s="44">
        <f t="shared" si="73"/>
        <v>8.4269173881589797E-3</v>
      </c>
      <c r="AG255" s="45">
        <f>AC255+AA255+SUM($Z$216:Z255)</f>
        <v>21.993388445501829</v>
      </c>
      <c r="AH255" s="45">
        <f>AC255+AA255+SUM($Z$252:Z255)+$AH$251</f>
        <v>95.314563860275655</v>
      </c>
      <c r="DM255"/>
      <c r="DN255"/>
      <c r="DO255"/>
      <c r="DP255"/>
      <c r="DQ255"/>
      <c r="DR255"/>
      <c r="DS255"/>
      <c r="DT255"/>
      <c r="DU255"/>
      <c r="DV255"/>
      <c r="DW255"/>
      <c r="DX255"/>
      <c r="DY255"/>
      <c r="DZ255"/>
      <c r="EA255"/>
      <c r="EB255"/>
      <c r="EC255"/>
      <c r="ED255"/>
      <c r="EE255"/>
      <c r="EF255"/>
      <c r="EG255"/>
    </row>
    <row r="256" spans="1:137" s="1" customFormat="1" ht="14.4" x14ac:dyDescent="0.3">
      <c r="A256"/>
      <c r="B256"/>
      <c r="C256"/>
      <c r="D256" s="40"/>
      <c r="E256" s="28">
        <v>40750.423611111109</v>
      </c>
      <c r="F256" s="10">
        <f t="shared" si="74"/>
        <v>867.80208333332848</v>
      </c>
      <c r="G256" s="10">
        <v>28951</v>
      </c>
      <c r="H256" s="10">
        <v>0</v>
      </c>
      <c r="I256" s="36" t="s">
        <v>152</v>
      </c>
      <c r="J256" s="36"/>
      <c r="K256" s="36"/>
      <c r="L256" s="79">
        <v>1037</v>
      </c>
      <c r="M256" s="86"/>
      <c r="N256" s="42">
        <v>7.6</v>
      </c>
      <c r="O256" s="90"/>
      <c r="P256" s="90"/>
      <c r="Q256" s="90"/>
      <c r="R256" s="87"/>
      <c r="S256" s="87"/>
      <c r="T256" s="16"/>
      <c r="U256" s="16"/>
      <c r="V256" s="43">
        <f t="shared" si="75"/>
        <v>0</v>
      </c>
      <c r="W256" s="43">
        <f t="shared" si="76"/>
        <v>0</v>
      </c>
      <c r="X256" s="43">
        <f t="shared" si="77"/>
        <v>0</v>
      </c>
      <c r="Y256" s="22">
        <f>X256+W256+SUM($V$216:V256)</f>
        <v>1.1725536614204672E-3</v>
      </c>
      <c r="Z256" s="22">
        <f t="shared" si="78"/>
        <v>7.0635263013762148E-2</v>
      </c>
      <c r="AA256" s="44">
        <f t="shared" si="79"/>
        <v>9.9688993772410797</v>
      </c>
      <c r="AB256" s="44">
        <f t="shared" si="80"/>
        <v>0.75861829346555776</v>
      </c>
      <c r="AC256" s="44">
        <f t="shared" si="81"/>
        <v>9.8121235321821612</v>
      </c>
      <c r="AD256" s="44">
        <f t="shared" si="71"/>
        <v>0.75861829346555787</v>
      </c>
      <c r="AE256" s="44">
        <f t="shared" si="72"/>
        <v>9.0437970140725685</v>
      </c>
      <c r="AF256" s="44">
        <f t="shared" si="73"/>
        <v>9.7082246440346447E-3</v>
      </c>
      <c r="AG256" s="45">
        <f>AC256+AA256+SUM($Z$216:Z256)</f>
        <v>24.674755238925808</v>
      </c>
      <c r="AH256" s="45">
        <f>AC256+AA256+SUM($Z$252:Z256)+$AH$251</f>
        <v>97.995930653699645</v>
      </c>
      <c r="DM256"/>
      <c r="DN256"/>
      <c r="DO256"/>
      <c r="DP256"/>
      <c r="DQ256"/>
      <c r="DR256"/>
      <c r="DS256"/>
      <c r="DT256"/>
      <c r="DU256"/>
      <c r="DV256"/>
      <c r="DW256"/>
      <c r="DX256"/>
      <c r="DY256"/>
      <c r="DZ256"/>
      <c r="EA256"/>
      <c r="EB256"/>
      <c r="EC256"/>
      <c r="ED256"/>
      <c r="EE256"/>
      <c r="EF256"/>
      <c r="EG256"/>
    </row>
    <row r="257" spans="1:137" s="1" customFormat="1" ht="14.4" x14ac:dyDescent="0.3">
      <c r="A257"/>
      <c r="B257"/>
      <c r="C257"/>
      <c r="D257" s="40"/>
      <c r="E257" s="28">
        <v>40863.586805555555</v>
      </c>
      <c r="F257" s="10">
        <f t="shared" si="74"/>
        <v>980.96527777777374</v>
      </c>
      <c r="G257" s="10">
        <v>42749</v>
      </c>
      <c r="H257" s="10">
        <v>7.4</v>
      </c>
      <c r="I257" s="10">
        <v>22</v>
      </c>
      <c r="J257" s="10"/>
      <c r="K257" s="10"/>
      <c r="L257" s="79">
        <v>1037</v>
      </c>
      <c r="M257" s="86"/>
      <c r="N257" s="42">
        <v>7.6</v>
      </c>
      <c r="O257" s="90"/>
      <c r="P257" s="90"/>
      <c r="Q257" s="90"/>
      <c r="R257" s="87"/>
      <c r="S257" s="87"/>
      <c r="T257" s="16"/>
      <c r="U257" s="16"/>
      <c r="V257" s="43">
        <f t="shared" si="75"/>
        <v>1.8054676740072533E-5</v>
      </c>
      <c r="W257" s="43">
        <f t="shared" si="76"/>
        <v>2.5480935163408511E-3</v>
      </c>
      <c r="X257" s="43">
        <f t="shared" si="77"/>
        <v>6.5376594868842244E-6</v>
      </c>
      <c r="Y257" s="22">
        <f>X257+W257+SUM($V$216:V257)</f>
        <v>3.7452395139882756E-3</v>
      </c>
      <c r="Z257" s="22">
        <f t="shared" si="78"/>
        <v>0.10429991567045416</v>
      </c>
      <c r="AA257" s="44">
        <f t="shared" si="79"/>
        <v>14.720060774331763</v>
      </c>
      <c r="AB257" s="44">
        <f t="shared" si="80"/>
        <v>1.1201745510469114</v>
      </c>
      <c r="AC257" s="44">
        <f t="shared" si="81"/>
        <v>14.488565813866714</v>
      </c>
      <c r="AD257" s="44">
        <f t="shared" si="71"/>
        <v>1.1201745510469114</v>
      </c>
      <c r="AE257" s="44">
        <f t="shared" si="72"/>
        <v>13.354056113936936</v>
      </c>
      <c r="AF257" s="44">
        <f t="shared" si="73"/>
        <v>1.4335148882865429E-2</v>
      </c>
      <c r="AG257" s="45">
        <f>AC257+AA257+SUM($Z$216:Z257)</f>
        <v>34.206658833371499</v>
      </c>
      <c r="AH257" s="45">
        <f>AC257+AA257+SUM($Z$252:Z257)+$AH$251</f>
        <v>107.52783424814533</v>
      </c>
      <c r="DM257"/>
      <c r="DN257"/>
      <c r="DO257"/>
      <c r="DP257"/>
      <c r="DQ257"/>
      <c r="DR257"/>
      <c r="DS257"/>
      <c r="DT257"/>
      <c r="DU257"/>
      <c r="DV257"/>
      <c r="DW257"/>
      <c r="DX257"/>
      <c r="DY257"/>
      <c r="DZ257"/>
      <c r="EA257"/>
      <c r="EB257"/>
      <c r="EC257"/>
      <c r="ED257"/>
      <c r="EE257"/>
      <c r="EF257"/>
      <c r="EG257"/>
    </row>
    <row r="258" spans="1:137" s="1" customFormat="1" ht="14.4" x14ac:dyDescent="0.3">
      <c r="A258"/>
      <c r="B258"/>
      <c r="C258"/>
      <c r="D258" s="40"/>
      <c r="E258" s="28">
        <v>40933.581944444442</v>
      </c>
      <c r="F258" s="10">
        <f t="shared" si="74"/>
        <v>1050.9604166666613</v>
      </c>
      <c r="G258" s="10">
        <v>48077</v>
      </c>
      <c r="H258" s="10">
        <v>0</v>
      </c>
      <c r="I258" s="10">
        <v>21</v>
      </c>
      <c r="J258" s="10"/>
      <c r="K258" s="10"/>
      <c r="L258" s="79">
        <v>1037</v>
      </c>
      <c r="M258" s="86"/>
      <c r="N258" s="42">
        <v>7.6</v>
      </c>
      <c r="O258" s="90"/>
      <c r="P258" s="90"/>
      <c r="Q258" s="90"/>
      <c r="R258" s="87"/>
      <c r="S258" s="87"/>
      <c r="T258" s="16"/>
      <c r="U258" s="16"/>
      <c r="V258" s="43">
        <f t="shared" si="75"/>
        <v>0</v>
      </c>
      <c r="W258" s="43">
        <f t="shared" si="76"/>
        <v>0</v>
      </c>
      <c r="X258" s="43">
        <f t="shared" si="77"/>
        <v>0</v>
      </c>
      <c r="Y258" s="22">
        <f>X258+W258+SUM($V$216:V258)</f>
        <v>1.1906083381605398E-3</v>
      </c>
      <c r="Z258" s="22">
        <f t="shared" si="78"/>
        <v>0.11729928292330637</v>
      </c>
      <c r="AA258" s="44">
        <f t="shared" si="79"/>
        <v>16.554688106097174</v>
      </c>
      <c r="AB258" s="44">
        <f t="shared" si="80"/>
        <v>1.2597869398274193</v>
      </c>
      <c r="AC258" s="44">
        <f t="shared" si="81"/>
        <v>16.294340888284403</v>
      </c>
      <c r="AD258" s="44">
        <f t="shared" si="71"/>
        <v>1.2597869398274195</v>
      </c>
      <c r="AE258" s="44">
        <f t="shared" si="72"/>
        <v>15.018432145541324</v>
      </c>
      <c r="AF258" s="44">
        <f t="shared" si="73"/>
        <v>1.6121802915659341E-2</v>
      </c>
      <c r="AG258" s="45">
        <f>AC258+AA258+SUM($Z$216:Z258)</f>
        <v>37.964360522477904</v>
      </c>
      <c r="AH258" s="45">
        <f>AC258+AA258+SUM($Z$252:Z258)+$AH$251</f>
        <v>111.28553593725174</v>
      </c>
      <c r="DM258"/>
      <c r="DN258"/>
      <c r="DO258"/>
      <c r="DP258"/>
      <c r="DQ258"/>
      <c r="DR258"/>
      <c r="DS258"/>
      <c r="DT258"/>
      <c r="DU258"/>
      <c r="DV258"/>
      <c r="DW258"/>
      <c r="DX258"/>
      <c r="DY258"/>
      <c r="DZ258"/>
      <c r="EA258"/>
      <c r="EB258"/>
      <c r="EC258"/>
      <c r="ED258"/>
      <c r="EE258"/>
      <c r="EF258"/>
      <c r="EG258"/>
    </row>
    <row r="259" spans="1:137" s="1" customFormat="1" ht="14.4" x14ac:dyDescent="0.3">
      <c r="A259"/>
      <c r="B259"/>
      <c r="C259"/>
      <c r="D259" s="40"/>
      <c r="E259" s="28">
        <v>41017.634027777778</v>
      </c>
      <c r="F259" s="10">
        <f t="shared" si="74"/>
        <v>1135.0124999999971</v>
      </c>
      <c r="G259" s="10">
        <v>53027</v>
      </c>
      <c r="H259" s="40">
        <v>1.01</v>
      </c>
      <c r="I259" s="10">
        <v>44</v>
      </c>
      <c r="J259" s="10"/>
      <c r="K259" s="10"/>
      <c r="L259" s="79">
        <v>1037</v>
      </c>
      <c r="M259" s="86"/>
      <c r="N259" s="42">
        <v>7.6</v>
      </c>
      <c r="O259" s="90"/>
      <c r="P259" s="90"/>
      <c r="Q259" s="90"/>
      <c r="R259" s="87"/>
      <c r="S259" s="87"/>
      <c r="T259" s="16"/>
      <c r="U259" s="16"/>
      <c r="V259" s="43">
        <f t="shared" si="75"/>
        <v>2.4642193929017916E-6</v>
      </c>
      <c r="W259" s="43">
        <f t="shared" si="76"/>
        <v>3.4778033128435938E-4</v>
      </c>
      <c r="X259" s="43">
        <f t="shared" si="77"/>
        <v>8.9230217320987386E-7</v>
      </c>
      <c r="Y259" s="22">
        <f>X259+W259+SUM($V$216:V259)</f>
        <v>1.541745191011011E-3</v>
      </c>
      <c r="Z259" s="22">
        <f t="shared" si="78"/>
        <v>0.12937639776970625</v>
      </c>
      <c r="AA259" s="44">
        <f t="shared" si="79"/>
        <v>18.259156066352205</v>
      </c>
      <c r="AB259" s="44">
        <f t="shared" si="80"/>
        <v>1.3894943956201213</v>
      </c>
      <c r="AC259" s="44">
        <f t="shared" si="81"/>
        <v>17.972003541881918</v>
      </c>
      <c r="AD259" s="44">
        <f t="shared" si="71"/>
        <v>1.3894943956201213</v>
      </c>
      <c r="AE259" s="44">
        <f t="shared" si="72"/>
        <v>16.564727445173776</v>
      </c>
      <c r="AF259" s="44">
        <f t="shared" si="73"/>
        <v>1.7781701088018551E-2</v>
      </c>
      <c r="AG259" s="45">
        <f>AC259+AA259+SUM($Z$216:Z259)</f>
        <v>41.475867534100153</v>
      </c>
      <c r="AH259" s="45">
        <f>AC259+AA259+SUM($Z$252:Z259)+$AH$251</f>
        <v>114.79704294887398</v>
      </c>
      <c r="DM259"/>
      <c r="DN259"/>
      <c r="DO259"/>
      <c r="DP259"/>
      <c r="DQ259"/>
      <c r="DR259"/>
      <c r="DS259"/>
      <c r="DT259"/>
      <c r="DU259"/>
      <c r="DV259"/>
      <c r="DW259"/>
      <c r="DX259"/>
      <c r="DY259"/>
      <c r="DZ259"/>
      <c r="EA259"/>
      <c r="EB259"/>
      <c r="EC259"/>
      <c r="ED259"/>
      <c r="EE259"/>
      <c r="EF259"/>
      <c r="EG259"/>
    </row>
    <row r="260" spans="1:137" s="1" customFormat="1" ht="14.4" x14ac:dyDescent="0.3">
      <c r="A260"/>
      <c r="B260"/>
      <c r="C260"/>
      <c r="D260" s="40"/>
      <c r="E260" s="28">
        <v>41036.548611111109</v>
      </c>
      <c r="F260" s="10">
        <f t="shared" si="74"/>
        <v>1153.9270833333285</v>
      </c>
      <c r="G260" s="10">
        <v>56106</v>
      </c>
      <c r="H260" s="10">
        <v>0</v>
      </c>
      <c r="I260" s="10">
        <v>17</v>
      </c>
      <c r="J260" s="10"/>
      <c r="K260" s="10"/>
      <c r="L260" s="79">
        <v>1037</v>
      </c>
      <c r="M260" s="86"/>
      <c r="N260" s="42">
        <v>7.6</v>
      </c>
      <c r="O260" s="90"/>
      <c r="P260" s="90"/>
      <c r="Q260" s="90"/>
      <c r="R260" s="87"/>
      <c r="S260" s="87"/>
      <c r="T260" s="16"/>
      <c r="U260" s="16"/>
      <c r="V260" s="43">
        <f t="shared" si="75"/>
        <v>0</v>
      </c>
      <c r="W260" s="43">
        <f t="shared" si="76"/>
        <v>0</v>
      </c>
      <c r="X260" s="43">
        <f t="shared" si="77"/>
        <v>0</v>
      </c>
      <c r="Y260" s="22">
        <f>X260+W260+SUM($V$216:V260)</f>
        <v>1.1930725575534417E-3</v>
      </c>
      <c r="Z260" s="22">
        <f t="shared" si="78"/>
        <v>0.13688860718628507</v>
      </c>
      <c r="AA260" s="44">
        <f t="shared" si="79"/>
        <v>19.319369571326998</v>
      </c>
      <c r="AB260" s="44">
        <f t="shared" si="80"/>
        <v>1.470175053475824</v>
      </c>
      <c r="AC260" s="44">
        <f t="shared" si="81"/>
        <v>19.015543604594395</v>
      </c>
      <c r="AD260" s="44">
        <f t="shared" si="71"/>
        <v>1.4701750534758242</v>
      </c>
      <c r="AE260" s="44">
        <f t="shared" si="72"/>
        <v>17.526554359834048</v>
      </c>
      <c r="AF260" s="44">
        <f t="shared" si="73"/>
        <v>1.8814191284522393E-2</v>
      </c>
      <c r="AG260" s="45">
        <f>AC260+AA260+SUM($Z$216:Z260)</f>
        <v>43.71650970897371</v>
      </c>
      <c r="AH260" s="45">
        <f>AC260+AA260+SUM($Z$252:Z260)+$AH$251</f>
        <v>117.03768512374754</v>
      </c>
      <c r="DM260"/>
      <c r="DN260"/>
      <c r="DO260"/>
      <c r="DP260"/>
      <c r="DQ260"/>
      <c r="DR260"/>
      <c r="DS260"/>
      <c r="DT260"/>
      <c r="DU260"/>
      <c r="DV260"/>
      <c r="DW260"/>
      <c r="DX260"/>
      <c r="DY260"/>
      <c r="DZ260"/>
      <c r="EA260"/>
      <c r="EB260"/>
      <c r="EC260"/>
      <c r="ED260"/>
      <c r="EE260"/>
      <c r="EF260"/>
      <c r="EG260"/>
    </row>
    <row r="261" spans="1:137" s="1" customFormat="1" ht="14.4" x14ac:dyDescent="0.3">
      <c r="A261"/>
      <c r="B261"/>
      <c r="C261"/>
      <c r="D261" s="40"/>
      <c r="E261" s="28">
        <v>41039.480555555558</v>
      </c>
      <c r="F261" s="10">
        <f t="shared" si="74"/>
        <v>1156.8590277777766</v>
      </c>
      <c r="G261" s="10">
        <v>10867</v>
      </c>
      <c r="H261" s="10">
        <v>0</v>
      </c>
      <c r="I261" s="10">
        <v>15</v>
      </c>
      <c r="J261" s="10"/>
      <c r="K261" s="10"/>
      <c r="L261" s="79">
        <v>1037</v>
      </c>
      <c r="M261" s="86"/>
      <c r="N261" s="42">
        <v>7.6</v>
      </c>
      <c r="O261" s="90"/>
      <c r="P261" s="90"/>
      <c r="Q261" s="90"/>
      <c r="R261" s="87"/>
      <c r="S261" s="87"/>
      <c r="T261" s="16"/>
      <c r="U261" s="16"/>
      <c r="V261" s="43">
        <f t="shared" si="75"/>
        <v>0</v>
      </c>
      <c r="W261" s="43">
        <f t="shared" si="76"/>
        <v>0</v>
      </c>
      <c r="X261" s="43">
        <f t="shared" si="77"/>
        <v>0</v>
      </c>
      <c r="Y261" s="22">
        <f>X261+W261+SUM($V$216:V261)</f>
        <v>1.1930725575534417E-3</v>
      </c>
      <c r="Z261" s="22">
        <f t="shared" si="78"/>
        <v>2.6513536774914623E-2</v>
      </c>
      <c r="AA261" s="44">
        <f t="shared" si="79"/>
        <v>3.7419097624427065</v>
      </c>
      <c r="AB261" s="44">
        <f t="shared" si="80"/>
        <v>0.28475372163622037</v>
      </c>
      <c r="AC261" s="44">
        <f t="shared" si="81"/>
        <v>3.683062637705901</v>
      </c>
      <c r="AD261" s="44">
        <f t="shared" si="71"/>
        <v>0.28475372163622042</v>
      </c>
      <c r="AE261" s="44">
        <f t="shared" si="72"/>
        <v>3.3946648527486651</v>
      </c>
      <c r="AF261" s="44">
        <f t="shared" si="73"/>
        <v>3.644063321015664E-3</v>
      </c>
      <c r="AG261" s="45">
        <f>AC261+AA261+SUM($Z$216:Z261)</f>
        <v>12.833082469975842</v>
      </c>
      <c r="AH261" s="45">
        <f>AC261+AA261+SUM($Z$261:Z261)+$AH$260</f>
        <v>124.48917106067105</v>
      </c>
      <c r="DM261"/>
      <c r="DN261"/>
      <c r="DO261"/>
      <c r="DP261"/>
      <c r="DQ261"/>
      <c r="DR261"/>
      <c r="DS261"/>
      <c r="DT261"/>
      <c r="DU261"/>
      <c r="DV261"/>
      <c r="DW261"/>
      <c r="DX261"/>
      <c r="DY261"/>
      <c r="DZ261"/>
      <c r="EA261"/>
      <c r="EB261"/>
      <c r="EC261"/>
      <c r="ED261"/>
      <c r="EE261"/>
      <c r="EF261"/>
      <c r="EG261"/>
    </row>
    <row r="262" spans="1:137" s="1" customFormat="1" ht="14.4" x14ac:dyDescent="0.3">
      <c r="A262"/>
      <c r="B262"/>
      <c r="C262"/>
      <c r="D262" s="40"/>
      <c r="E262" s="28">
        <v>41044.448611111111</v>
      </c>
      <c r="F262" s="10">
        <f t="shared" si="74"/>
        <v>1161.8270833333299</v>
      </c>
      <c r="G262" s="10">
        <v>14642</v>
      </c>
      <c r="H262" s="40">
        <v>2.0699999999999998</v>
      </c>
      <c r="I262" s="10">
        <v>16</v>
      </c>
      <c r="J262" s="10"/>
      <c r="K262" s="10"/>
      <c r="L262" s="79">
        <v>1037</v>
      </c>
      <c r="M262" s="86"/>
      <c r="N262" s="42">
        <v>7.6</v>
      </c>
      <c r="O262" s="90"/>
      <c r="P262" s="90"/>
      <c r="Q262" s="90"/>
      <c r="R262" s="87"/>
      <c r="S262" s="87"/>
      <c r="T262" s="16"/>
      <c r="U262" s="16"/>
      <c r="V262" s="43">
        <f t="shared" si="75"/>
        <v>5.0504298448581268E-6</v>
      </c>
      <c r="W262" s="43">
        <f t="shared" si="76"/>
        <v>7.1277751065210279E-4</v>
      </c>
      <c r="X262" s="43">
        <f t="shared" si="77"/>
        <v>1.8287777213311271E-6</v>
      </c>
      <c r="Y262" s="22">
        <f>X262+W262+SUM($V$216:V262)</f>
        <v>1.9127292757717337E-3</v>
      </c>
      <c r="Z262" s="22">
        <f t="shared" si="78"/>
        <v>3.5723861733532709E-2</v>
      </c>
      <c r="AA262" s="44">
        <f t="shared" si="79"/>
        <v>5.0417817927382078</v>
      </c>
      <c r="AB262" s="44">
        <f t="shared" si="80"/>
        <v>0.38367203388216981</v>
      </c>
      <c r="AC262" s="44">
        <f t="shared" si="81"/>
        <v>4.9624922371666322</v>
      </c>
      <c r="AD262" s="44">
        <f t="shared" si="71"/>
        <v>0.38367203388216969</v>
      </c>
      <c r="AE262" s="44">
        <f t="shared" si="72"/>
        <v>4.5739102580239202</v>
      </c>
      <c r="AF262" s="44">
        <f t="shared" si="73"/>
        <v>4.909945260542131E-3</v>
      </c>
      <c r="AG262" s="45">
        <f>AC262+AA262+SUM($Z$216:Z262)</f>
        <v>15.448107961465606</v>
      </c>
      <c r="AH262" s="45">
        <f>AC262+AA262+SUM($Z$261:Z262)+$AH$260</f>
        <v>127.10419655216083</v>
      </c>
      <c r="DM262"/>
      <c r="DN262"/>
      <c r="DO262"/>
      <c r="DP262"/>
      <c r="DQ262"/>
      <c r="DR262"/>
      <c r="DS262"/>
      <c r="DT262"/>
      <c r="DU262"/>
      <c r="DV262"/>
      <c r="DW262"/>
      <c r="DX262"/>
      <c r="DY262"/>
      <c r="DZ262"/>
      <c r="EA262"/>
      <c r="EB262"/>
      <c r="EC262"/>
      <c r="ED262"/>
      <c r="EE262"/>
      <c r="EF262"/>
      <c r="EG262"/>
    </row>
    <row r="263" spans="1:137" s="1" customFormat="1" ht="14.4" x14ac:dyDescent="0.3">
      <c r="A263"/>
      <c r="B263"/>
      <c r="C263"/>
      <c r="D263" s="40"/>
      <c r="E263" s="28">
        <v>41052.447222222225</v>
      </c>
      <c r="F263" s="10">
        <f t="shared" si="74"/>
        <v>1169.8256944444438</v>
      </c>
      <c r="G263" s="10">
        <v>16953</v>
      </c>
      <c r="H263" s="40">
        <v>1.21</v>
      </c>
      <c r="I263" s="10">
        <v>16</v>
      </c>
      <c r="J263" s="10"/>
      <c r="K263" s="10"/>
      <c r="L263" s="79">
        <v>1037</v>
      </c>
      <c r="M263" s="86"/>
      <c r="N263" s="42">
        <v>7.6</v>
      </c>
      <c r="O263" s="90"/>
      <c r="P263" s="90"/>
      <c r="Q263" s="90"/>
      <c r="R263" s="87"/>
      <c r="S263" s="87"/>
      <c r="T263" s="16"/>
      <c r="U263" s="16"/>
      <c r="V263" s="43">
        <f t="shared" si="75"/>
        <v>2.9521836291199683E-6</v>
      </c>
      <c r="W263" s="43">
        <f t="shared" si="76"/>
        <v>4.1664772361789588E-4</v>
      </c>
      <c r="X263" s="43">
        <f t="shared" si="77"/>
        <v>1.0689956728553934E-6</v>
      </c>
      <c r="Y263" s="22">
        <f>X263+W263+SUM($V$216:V263)</f>
        <v>1.6187918903181713E-3</v>
      </c>
      <c r="Z263" s="22">
        <f t="shared" si="78"/>
        <v>4.1362288483033735E-2</v>
      </c>
      <c r="AA263" s="44">
        <f t="shared" si="79"/>
        <v>5.8375445111522231</v>
      </c>
      <c r="AB263" s="44">
        <f t="shared" si="80"/>
        <v>0.44422838344518673</v>
      </c>
      <c r="AC263" s="44">
        <f t="shared" si="81"/>
        <v>5.7457403972603434</v>
      </c>
      <c r="AD263" s="44">
        <f t="shared" si="71"/>
        <v>0.44422838344518684</v>
      </c>
      <c r="AE263" s="44">
        <f t="shared" si="72"/>
        <v>5.295827114074549</v>
      </c>
      <c r="AF263" s="44">
        <f t="shared" si="73"/>
        <v>5.6848997406072112E-3</v>
      </c>
      <c r="AG263" s="45">
        <f>AC263+AA263+SUM($Z$216:Z263)</f>
        <v>17.068481128456366</v>
      </c>
      <c r="AH263" s="45">
        <f>AC263+AA263+SUM($Z$261:Z263)+$AH$260</f>
        <v>128.72456971915159</v>
      </c>
      <c r="DM263"/>
      <c r="DN263"/>
      <c r="DO263"/>
      <c r="DP263"/>
      <c r="DQ263"/>
      <c r="DR263"/>
      <c r="DS263"/>
      <c r="DT263"/>
      <c r="DU263"/>
      <c r="DV263"/>
      <c r="DW263"/>
      <c r="DX263"/>
      <c r="DY263"/>
      <c r="DZ263"/>
      <c r="EA263"/>
      <c r="EB263"/>
      <c r="EC263"/>
      <c r="ED263"/>
      <c r="EE263"/>
      <c r="EF263"/>
      <c r="EG263"/>
    </row>
    <row r="264" spans="1:137" s="1" customFormat="1" ht="14.4" x14ac:dyDescent="0.3">
      <c r="A264"/>
      <c r="B264"/>
      <c r="C264"/>
      <c r="D264" s="40"/>
      <c r="E264" s="28">
        <v>41109.554861111108</v>
      </c>
      <c r="F264" s="10">
        <f t="shared" si="74"/>
        <v>1226.933333333327</v>
      </c>
      <c r="G264" s="10">
        <v>23260</v>
      </c>
      <c r="H264" s="10">
        <v>1.36</v>
      </c>
      <c r="I264" s="10">
        <v>15</v>
      </c>
      <c r="J264" s="10"/>
      <c r="K264" s="10"/>
      <c r="L264" s="79">
        <v>1037</v>
      </c>
      <c r="M264" s="86"/>
      <c r="N264" s="42">
        <v>7.6</v>
      </c>
      <c r="O264" s="90"/>
      <c r="P264" s="90"/>
      <c r="Q264" s="90"/>
      <c r="R264" s="87"/>
      <c r="S264" s="87"/>
      <c r="T264" s="16"/>
      <c r="U264" s="16"/>
      <c r="V264" s="43">
        <f t="shared" si="75"/>
        <v>3.3181568062836011E-6</v>
      </c>
      <c r="W264" s="43">
        <f t="shared" si="76"/>
        <v>4.6829826786804835E-4</v>
      </c>
      <c r="X264" s="43">
        <f t="shared" si="77"/>
        <v>1.2015157975895329E-6</v>
      </c>
      <c r="Y264" s="22">
        <f>X264+W264+SUM($V$216:V264)</f>
        <v>1.6738931114993415E-3</v>
      </c>
      <c r="Z264" s="22">
        <f t="shared" si="78"/>
        <v>5.6750240672173935E-2</v>
      </c>
      <c r="AA264" s="44">
        <f t="shared" si="79"/>
        <v>8.0092777283902965</v>
      </c>
      <c r="AB264" s="44">
        <f t="shared" si="80"/>
        <v>0.60949402459358493</v>
      </c>
      <c r="AC264" s="44">
        <f t="shared" si="81"/>
        <v>7.88331986316732</v>
      </c>
      <c r="AD264" s="44">
        <f t="shared" si="71"/>
        <v>0.60949402459358493</v>
      </c>
      <c r="AE264" s="44">
        <f t="shared" si="72"/>
        <v>7.2660259938284675</v>
      </c>
      <c r="AF264" s="44">
        <f t="shared" si="73"/>
        <v>7.7998447452677236E-3</v>
      </c>
      <c r="AG264" s="45">
        <f>AC264+AA264+SUM($Z$216:Z264)</f>
        <v>21.434544052273591</v>
      </c>
      <c r="AH264" s="45">
        <f>AC264+AA264+SUM($Z$261:Z264)+$AH$260</f>
        <v>133.09063264296881</v>
      </c>
      <c r="DM264"/>
      <c r="DN264"/>
      <c r="DO264"/>
      <c r="DP264"/>
      <c r="DQ264"/>
      <c r="DR264"/>
      <c r="DS264"/>
      <c r="DT264"/>
      <c r="DU264"/>
      <c r="DV264"/>
      <c r="DW264"/>
      <c r="DX264"/>
      <c r="DY264"/>
      <c r="DZ264"/>
      <c r="EA264"/>
      <c r="EB264"/>
      <c r="EC264"/>
      <c r="ED264"/>
      <c r="EE264"/>
      <c r="EF264"/>
      <c r="EG264"/>
    </row>
    <row r="265" spans="1:137" s="1" customFormat="1" ht="14.4" x14ac:dyDescent="0.3">
      <c r="A265"/>
      <c r="B265"/>
      <c r="C265"/>
      <c r="D265" s="40"/>
      <c r="E265" s="28">
        <v>41134.459722222222</v>
      </c>
      <c r="F265" s="10">
        <f t="shared" si="74"/>
        <v>1251.8381944444409</v>
      </c>
      <c r="G265" s="10">
        <v>30976</v>
      </c>
      <c r="H265" s="10">
        <v>0.65</v>
      </c>
      <c r="I265" s="10">
        <v>15</v>
      </c>
      <c r="J265" s="10"/>
      <c r="K265" s="10"/>
      <c r="L265" s="79">
        <v>1037</v>
      </c>
      <c r="M265" s="86"/>
      <c r="N265" s="42">
        <v>7.6</v>
      </c>
      <c r="O265" s="90"/>
      <c r="P265" s="90"/>
      <c r="Q265" s="90"/>
      <c r="R265" s="87"/>
      <c r="S265" s="87"/>
      <c r="T265" s="16"/>
      <c r="U265" s="16"/>
      <c r="V265" s="43">
        <f t="shared" si="75"/>
        <v>1.585883767709074E-6</v>
      </c>
      <c r="W265" s="43">
        <f t="shared" si="76"/>
        <v>2.2381902508399369E-4</v>
      </c>
      <c r="X265" s="43">
        <f t="shared" si="77"/>
        <v>5.7425387384793855E-7</v>
      </c>
      <c r="Y265" s="22">
        <f>X265+W265+SUM($V$216:V265)</f>
        <v>1.4303724905592543E-3</v>
      </c>
      <c r="Z265" s="22">
        <f t="shared" si="78"/>
        <v>7.5575900905471186E-2</v>
      </c>
      <c r="AA265" s="44">
        <f t="shared" si="79"/>
        <v>10.666181724618136</v>
      </c>
      <c r="AB265" s="44">
        <f t="shared" si="80"/>
        <v>0.81168043447166327</v>
      </c>
      <c r="AC265" s="44">
        <f t="shared" si="81"/>
        <v>10.498440072290233</v>
      </c>
      <c r="AD265" s="44">
        <f t="shared" si="71"/>
        <v>0.81168043447166294</v>
      </c>
      <c r="AE265" s="44">
        <f t="shared" si="72"/>
        <v>9.6763723639222068</v>
      </c>
      <c r="AF265" s="44">
        <f t="shared" si="73"/>
        <v>1.038727389636341E-2</v>
      </c>
      <c r="AG265" s="45">
        <f>AC265+AA265+SUM($Z$216:Z265)</f>
        <v>26.782144158529814</v>
      </c>
      <c r="AH265" s="45">
        <f>AC265+AA265+SUM($Z$261:Z265)+$AH$260</f>
        <v>138.43823274922502</v>
      </c>
      <c r="DM265"/>
      <c r="DN265"/>
      <c r="DO265"/>
      <c r="DP265"/>
      <c r="DQ265"/>
      <c r="DR265"/>
      <c r="DS265"/>
      <c r="DT265"/>
      <c r="DU265"/>
      <c r="DV265"/>
      <c r="DW265"/>
      <c r="DX265"/>
      <c r="DY265"/>
      <c r="DZ265"/>
      <c r="EA265"/>
      <c r="EB265"/>
      <c r="EC265"/>
      <c r="ED265"/>
      <c r="EE265"/>
      <c r="EF265"/>
      <c r="EG265"/>
    </row>
    <row r="266" spans="1:137" s="1" customFormat="1" ht="14.4" x14ac:dyDescent="0.3">
      <c r="A266"/>
      <c r="B266"/>
      <c r="C266"/>
      <c r="D266" s="40"/>
      <c r="E266" s="28">
        <v>42304.419444444444</v>
      </c>
      <c r="F266" s="10">
        <f t="shared" si="74"/>
        <v>2421.7979166666628</v>
      </c>
      <c r="G266" s="10">
        <v>52544</v>
      </c>
      <c r="H266" s="10">
        <v>0.87</v>
      </c>
      <c r="I266" s="10">
        <v>11</v>
      </c>
      <c r="J266" s="10"/>
      <c r="K266" s="10"/>
      <c r="L266" s="10">
        <v>1136</v>
      </c>
      <c r="M266" s="86"/>
      <c r="N266" s="42">
        <v>7.6</v>
      </c>
      <c r="O266" s="90"/>
      <c r="P266" s="90"/>
      <c r="Q266" s="90"/>
      <c r="R266" s="87"/>
      <c r="S266" s="87"/>
      <c r="T266" s="16"/>
      <c r="U266" s="16"/>
      <c r="V266" s="43">
        <f t="shared" si="75"/>
        <v>2.3252883989351405E-6</v>
      </c>
      <c r="W266" s="43">
        <f t="shared" si="76"/>
        <v>3.2817271548254973E-4</v>
      </c>
      <c r="X266" s="43">
        <f t="shared" si="77"/>
        <v>8.4199479059623866E-7</v>
      </c>
      <c r="Y266" s="22">
        <f>X266+W266+SUM($V$216:V266)</f>
        <v>1.5373192102734938E-3</v>
      </c>
      <c r="Z266" s="22">
        <f t="shared" si="78"/>
        <v>0.14043672831453796</v>
      </c>
      <c r="AA266" s="44">
        <f t="shared" si="79"/>
        <v>19.820123175074819</v>
      </c>
      <c r="AB266" s="44">
        <f t="shared" si="80"/>
        <v>1.5082816518019309</v>
      </c>
      <c r="AC266" s="44">
        <f t="shared" si="81"/>
        <v>19.508422109354544</v>
      </c>
      <c r="AD266" s="44">
        <f t="shared" si="71"/>
        <v>1.5082816518019306</v>
      </c>
      <c r="AE266" s="44">
        <f t="shared" si="72"/>
        <v>17.980838606769034</v>
      </c>
      <c r="AF266" s="44">
        <f t="shared" si="73"/>
        <v>1.9301850783583274E-2</v>
      </c>
      <c r="AG266" s="45">
        <f>AC266+AA266+SUM($Z$216:Z266)</f>
        <v>45.086504374365347</v>
      </c>
      <c r="AH266" s="45">
        <f>AC266+AA266+SUM($Z$261:Z266)+$AH$260</f>
        <v>156.74259296506057</v>
      </c>
      <c r="DM266"/>
      <c r="DN266"/>
      <c r="DO266"/>
      <c r="DP266"/>
      <c r="DQ266"/>
      <c r="DR266"/>
      <c r="DS266"/>
      <c r="DT266"/>
      <c r="DU266"/>
      <c r="DV266"/>
      <c r="DW266"/>
      <c r="DX266"/>
      <c r="DY266"/>
      <c r="DZ266"/>
      <c r="EA266"/>
      <c r="EB266"/>
      <c r="EC266"/>
      <c r="ED266"/>
      <c r="EE266"/>
      <c r="EF266"/>
      <c r="EG266"/>
    </row>
    <row r="267" spans="1:137" s="1" customFormat="1" ht="14.4" x14ac:dyDescent="0.3">
      <c r="A267"/>
      <c r="B267"/>
      <c r="C267"/>
      <c r="D267" s="40" t="s">
        <v>164</v>
      </c>
      <c r="E267" s="28">
        <v>42305.456250000003</v>
      </c>
      <c r="F267" s="10">
        <f t="shared" si="74"/>
        <v>2422.8347222222219</v>
      </c>
      <c r="G267" s="10"/>
      <c r="H267" s="10"/>
      <c r="I267" s="10">
        <v>11</v>
      </c>
      <c r="J267" s="40">
        <v>70.62</v>
      </c>
      <c r="K267" s="10"/>
      <c r="L267" s="10">
        <v>1122</v>
      </c>
      <c r="M267" s="86"/>
      <c r="N267" s="42">
        <v>7.6</v>
      </c>
      <c r="O267" s="90"/>
      <c r="P267" s="90"/>
      <c r="Q267" s="90"/>
      <c r="R267" s="87"/>
      <c r="S267" s="87"/>
      <c r="T267" s="16"/>
      <c r="U267" s="16"/>
      <c r="V267" s="43">
        <f t="shared" si="75"/>
        <v>0</v>
      </c>
      <c r="W267" s="43">
        <f t="shared" si="76"/>
        <v>0</v>
      </c>
      <c r="X267" s="43">
        <f t="shared" si="77"/>
        <v>0</v>
      </c>
      <c r="Y267" s="22">
        <f>X267+W267+SUM($V$216:V267)</f>
        <v>1.2083045000003479E-3</v>
      </c>
      <c r="Z267" s="22">
        <f t="shared" si="78"/>
        <v>0</v>
      </c>
      <c r="AA267" s="44">
        <f t="shared" si="79"/>
        <v>0</v>
      </c>
      <c r="AB267" s="44">
        <f t="shared" si="80"/>
        <v>0</v>
      </c>
      <c r="AC267" s="44">
        <f t="shared" si="81"/>
        <v>0</v>
      </c>
      <c r="AD267" s="44">
        <f t="shared" si="71"/>
        <v>0</v>
      </c>
      <c r="AE267" s="44">
        <f t="shared" si="72"/>
        <v>0</v>
      </c>
      <c r="AF267" s="44">
        <f t="shared" si="73"/>
        <v>0</v>
      </c>
      <c r="AG267" s="45">
        <f>AC267+AA267+SUM($Z$216:Z267)</f>
        <v>5.7579590899359818</v>
      </c>
      <c r="AH267" s="45">
        <f>AC267+AA267+SUM($Z$267:Z267)+$AH$266</f>
        <v>156.74259296506057</v>
      </c>
      <c r="DM267"/>
      <c r="DN267"/>
      <c r="DO267"/>
      <c r="DP267"/>
      <c r="DQ267"/>
      <c r="DR267"/>
      <c r="DS267"/>
      <c r="DT267"/>
      <c r="DU267"/>
      <c r="DV267"/>
      <c r="DW267"/>
      <c r="DX267"/>
      <c r="DY267"/>
      <c r="DZ267"/>
      <c r="EA267"/>
      <c r="EB267"/>
      <c r="EC267"/>
      <c r="ED267"/>
      <c r="EE267"/>
      <c r="EF267"/>
      <c r="EG267"/>
    </row>
    <row r="268" spans="1:137" s="1" customFormat="1" ht="14.4" x14ac:dyDescent="0.3">
      <c r="A268"/>
      <c r="B268"/>
      <c r="C268"/>
      <c r="D268" s="40"/>
      <c r="E268" s="28">
        <v>42311.499305555553</v>
      </c>
      <c r="F268" s="10">
        <f t="shared" si="74"/>
        <v>2428.8777777777723</v>
      </c>
      <c r="G268" s="10">
        <v>4207</v>
      </c>
      <c r="H268" s="10">
        <v>0.78</v>
      </c>
      <c r="I268" s="10">
        <v>10</v>
      </c>
      <c r="J268" s="10"/>
      <c r="K268" s="10"/>
      <c r="L268" s="10">
        <v>1049</v>
      </c>
      <c r="M268" s="86"/>
      <c r="N268" s="42">
        <v>7.6</v>
      </c>
      <c r="O268" s="90"/>
      <c r="P268" s="90"/>
      <c r="Q268" s="90"/>
      <c r="R268" s="87"/>
      <c r="S268" s="87"/>
      <c r="T268" s="16"/>
      <c r="U268" s="16"/>
      <c r="V268" s="43">
        <f t="shared" si="75"/>
        <v>1.9250824366366264E-6</v>
      </c>
      <c r="W268" s="43">
        <f t="shared" si="76"/>
        <v>2.7169082813474562E-4</v>
      </c>
      <c r="X268" s="43">
        <f t="shared" si="77"/>
        <v>6.970788586304582E-7</v>
      </c>
      <c r="Y268" s="22">
        <f>X268+W268+SUM($V$216:V268)</f>
        <v>1.4826174894303605E-3</v>
      </c>
      <c r="Z268" s="22">
        <f t="shared" si="78"/>
        <v>1.0383104885808061E-2</v>
      </c>
      <c r="AA268" s="44">
        <f t="shared" si="79"/>
        <v>1.4653888640549677</v>
      </c>
      <c r="AB268" s="44">
        <f t="shared" si="80"/>
        <v>0.1115138950896373</v>
      </c>
      <c r="AC268" s="44">
        <f t="shared" si="81"/>
        <v>1.4423434335808039</v>
      </c>
      <c r="AD268" s="44">
        <f t="shared" si="71"/>
        <v>0.11151389508963727</v>
      </c>
      <c r="AE268" s="44">
        <f t="shared" si="72"/>
        <v>1.3294024677840843</v>
      </c>
      <c r="AF268" s="44">
        <f t="shared" si="73"/>
        <v>1.4270707070823648E-3</v>
      </c>
      <c r="AG268" s="45">
        <f>AC268+AA268+SUM($Z$216:Z268)</f>
        <v>8.6760744924575608</v>
      </c>
      <c r="AH268" s="45">
        <f>AC268+AA268+SUM($Z$267:Z268)+$AH$266</f>
        <v>159.66070836758215</v>
      </c>
      <c r="DM268"/>
      <c r="DN268"/>
      <c r="DO268"/>
      <c r="DP268"/>
      <c r="DQ268"/>
      <c r="DR268"/>
      <c r="DS268"/>
      <c r="DT268"/>
      <c r="DU268"/>
      <c r="DV268"/>
      <c r="DW268"/>
      <c r="DX268"/>
      <c r="DY268"/>
      <c r="DZ268"/>
      <c r="EA268"/>
      <c r="EB268"/>
      <c r="EC268"/>
      <c r="ED268"/>
      <c r="EE268"/>
      <c r="EF268"/>
      <c r="EG268"/>
    </row>
    <row r="269" spans="1:137" s="1" customFormat="1" ht="14.4" x14ac:dyDescent="0.3">
      <c r="A269"/>
      <c r="B269"/>
      <c r="C269"/>
      <c r="D269" s="40"/>
      <c r="E269" s="28">
        <v>42486.45416666667</v>
      </c>
      <c r="F269" s="10">
        <f t="shared" si="74"/>
        <v>2603.8326388888891</v>
      </c>
      <c r="G269" s="10">
        <v>27263</v>
      </c>
      <c r="H269" s="10">
        <v>0.72</v>
      </c>
      <c r="I269" s="10">
        <v>10</v>
      </c>
      <c r="J269" s="10"/>
      <c r="K269" s="10"/>
      <c r="L269" s="10">
        <v>1062</v>
      </c>
      <c r="M269" s="86"/>
      <c r="N269" s="42"/>
      <c r="O269" s="90"/>
      <c r="P269" s="90"/>
      <c r="Q269" s="90"/>
      <c r="R269" s="87"/>
      <c r="S269" s="87"/>
      <c r="T269" s="16"/>
      <c r="U269" s="16"/>
      <c r="V269" s="43">
        <f t="shared" si="75"/>
        <v>1.7990210876657016E-6</v>
      </c>
      <c r="W269" s="43">
        <f t="shared" si="76"/>
        <v>2.538995316967954E-4</v>
      </c>
      <c r="X269" s="43">
        <f t="shared" si="77"/>
        <v>6.5143161797950852E-7</v>
      </c>
      <c r="Y269" s="22"/>
      <c r="Z269" s="22">
        <f t="shared" si="78"/>
        <v>6.8120433212541701E-2</v>
      </c>
      <c r="AA269" s="44">
        <f t="shared" si="79"/>
        <v>9.6139762953468502</v>
      </c>
      <c r="AB269" s="44">
        <f t="shared" si="80"/>
        <v>0.73160917916826296</v>
      </c>
      <c r="AC269" s="44"/>
      <c r="AD269" s="44"/>
      <c r="AE269" s="44"/>
      <c r="AF269" s="44"/>
      <c r="AG269" s="45"/>
      <c r="AH269" s="45"/>
      <c r="DM269"/>
      <c r="DN269"/>
      <c r="DO269"/>
      <c r="DP269"/>
      <c r="DQ269"/>
      <c r="DR269"/>
      <c r="DS269"/>
      <c r="DT269"/>
      <c r="DU269"/>
      <c r="DV269"/>
      <c r="DW269"/>
      <c r="DX269"/>
      <c r="DY269"/>
      <c r="DZ269"/>
      <c r="EA269"/>
      <c r="EB269"/>
      <c r="EC269"/>
      <c r="ED269"/>
      <c r="EE269"/>
      <c r="EF269"/>
      <c r="EG269"/>
    </row>
    <row r="270" spans="1:137" s="1" customFormat="1" ht="14.4" x14ac:dyDescent="0.3">
      <c r="A270"/>
      <c r="B270"/>
      <c r="C270"/>
      <c r="D270" s="40"/>
      <c r="E270" s="28">
        <v>42612.631944444445</v>
      </c>
      <c r="F270" s="10">
        <f t="shared" si="74"/>
        <v>2730.0104166666642</v>
      </c>
      <c r="G270" s="10">
        <v>34681</v>
      </c>
      <c r="H270" s="10">
        <v>1.63</v>
      </c>
      <c r="I270" s="10">
        <v>39</v>
      </c>
      <c r="J270" s="10"/>
      <c r="K270" s="10"/>
      <c r="L270" s="10">
        <v>1042</v>
      </c>
      <c r="M270" s="86"/>
      <c r="N270" s="42"/>
      <c r="O270" s="90"/>
      <c r="P270" s="90"/>
      <c r="Q270" s="90"/>
      <c r="R270" s="87"/>
      <c r="S270" s="87"/>
      <c r="T270" s="16"/>
      <c r="U270" s="16"/>
      <c r="V270" s="43">
        <f t="shared" si="75"/>
        <v>3.9960835903911477E-6</v>
      </c>
      <c r="W270" s="43">
        <f t="shared" si="76"/>
        <v>5.6397546375515156E-4</v>
      </c>
      <c r="X270" s="43">
        <f t="shared" si="77"/>
        <v>1.4469953780517317E-6</v>
      </c>
      <c r="Y270" s="22"/>
      <c r="Z270" s="22">
        <f t="shared" si="78"/>
        <v>8.502342024438983E-2</v>
      </c>
      <c r="AA270" s="44">
        <f t="shared" si="79"/>
        <v>11.999529483737676</v>
      </c>
      <c r="AB270" s="44">
        <f t="shared" si="80"/>
        <v>0.91314619948165432</v>
      </c>
      <c r="AC270" s="44"/>
      <c r="AD270" s="44"/>
      <c r="AE270" s="44"/>
      <c r="AF270" s="44"/>
      <c r="AG270" s="45"/>
      <c r="AH270" s="45"/>
      <c r="DM270"/>
      <c r="DN270"/>
      <c r="DO270"/>
      <c r="DP270"/>
      <c r="DQ270"/>
      <c r="DR270"/>
      <c r="DS270"/>
      <c r="DT270"/>
      <c r="DU270"/>
      <c r="DV270"/>
      <c r="DW270"/>
      <c r="DX270"/>
      <c r="DY270"/>
      <c r="DZ270"/>
      <c r="EA270"/>
      <c r="EB270"/>
      <c r="EC270"/>
      <c r="ED270"/>
      <c r="EE270"/>
      <c r="EF270"/>
      <c r="EG270"/>
    </row>
    <row r="271" spans="1:137" s="1" customFormat="1" ht="14.4" x14ac:dyDescent="0.3">
      <c r="A271"/>
      <c r="B271"/>
      <c r="C271"/>
      <c r="D271" s="40" t="s">
        <v>164</v>
      </c>
      <c r="E271" s="28">
        <v>42758.617361111108</v>
      </c>
      <c r="F271" s="10">
        <f t="shared" si="74"/>
        <v>2875.995833333327</v>
      </c>
      <c r="G271" s="10">
        <v>40001</v>
      </c>
      <c r="H271" s="10">
        <v>0.76</v>
      </c>
      <c r="I271" s="10">
        <v>9</v>
      </c>
      <c r="J271" s="10"/>
      <c r="K271" s="10">
        <v>5</v>
      </c>
      <c r="L271" s="10">
        <v>1086</v>
      </c>
      <c r="M271" s="86"/>
      <c r="N271" s="42"/>
      <c r="O271" s="90"/>
      <c r="P271" s="90"/>
      <c r="Q271" s="90"/>
      <c r="R271" s="87"/>
      <c r="S271" s="87"/>
      <c r="T271" s="16"/>
      <c r="U271" s="16"/>
      <c r="V271" s="43">
        <f t="shared" si="75"/>
        <v>1.9418812054244655E-6</v>
      </c>
      <c r="W271" s="43">
        <f t="shared" si="76"/>
        <v>2.7406167278885097E-4</v>
      </c>
      <c r="X271" s="43">
        <f t="shared" si="77"/>
        <v>7.0316174960186122E-7</v>
      </c>
      <c r="Y271" s="22"/>
      <c r="Z271" s="22">
        <f t="shared" si="78"/>
        <v>0.10220682907655794</v>
      </c>
      <c r="AA271" s="44">
        <f t="shared" si="79"/>
        <v>14.424659175298457</v>
      </c>
      <c r="AB271" s="44">
        <f t="shared" si="80"/>
        <v>1.0976949323382248</v>
      </c>
      <c r="AC271" s="44"/>
      <c r="AD271" s="44"/>
      <c r="AE271" s="44"/>
      <c r="AF271" s="44"/>
      <c r="AG271" s="45"/>
      <c r="AH271" s="45"/>
      <c r="DM271"/>
      <c r="DN271"/>
      <c r="DO271"/>
      <c r="DP271"/>
      <c r="DQ271"/>
      <c r="DR271"/>
      <c r="DS271"/>
      <c r="DT271"/>
      <c r="DU271"/>
      <c r="DV271"/>
      <c r="DW271"/>
      <c r="DX271"/>
      <c r="DY271"/>
      <c r="DZ271"/>
      <c r="EA271"/>
      <c r="EB271"/>
      <c r="EC271"/>
      <c r="ED271"/>
      <c r="EE271"/>
      <c r="EF271"/>
      <c r="EG271"/>
    </row>
    <row r="272" spans="1:137" s="1" customFormat="1" ht="14.4" x14ac:dyDescent="0.3">
      <c r="A272"/>
      <c r="B272"/>
      <c r="C272"/>
      <c r="D272" s="40"/>
      <c r="E272" s="28">
        <v>42761.480555555558</v>
      </c>
      <c r="F272" s="10">
        <f t="shared" si="74"/>
        <v>2878.8590277777766</v>
      </c>
      <c r="G272" s="10">
        <v>4210</v>
      </c>
      <c r="H272" s="10">
        <v>0.87</v>
      </c>
      <c r="I272" s="10">
        <v>7</v>
      </c>
      <c r="J272" s="10"/>
      <c r="K272" s="10">
        <v>5</v>
      </c>
      <c r="L272" s="10">
        <v>1097</v>
      </c>
      <c r="M272" s="86"/>
      <c r="N272" s="42"/>
      <c r="O272" s="90"/>
      <c r="P272" s="90"/>
      <c r="Q272" s="90"/>
      <c r="R272" s="87"/>
      <c r="S272" s="87"/>
      <c r="T272" s="16"/>
      <c r="U272" s="16"/>
      <c r="V272" s="43">
        <f t="shared" si="75"/>
        <v>2.2454589556618392E-6</v>
      </c>
      <c r="W272" s="43">
        <f t="shared" si="76"/>
        <v>3.1690622260946915E-4</v>
      </c>
      <c r="X272" s="43">
        <f t="shared" si="77"/>
        <v>8.1308827929936075E-7</v>
      </c>
      <c r="Y272" s="22"/>
      <c r="Z272" s="22">
        <f t="shared" si="78"/>
        <v>1.0865956555559015E-2</v>
      </c>
      <c r="AA272" s="44">
        <f t="shared" si="79"/>
        <v>1.5335347094090408</v>
      </c>
      <c r="AB272" s="44">
        <f t="shared" si="80"/>
        <v>0.1166996917310697</v>
      </c>
      <c r="AC272" s="44"/>
      <c r="AD272" s="44"/>
      <c r="AE272" s="44"/>
      <c r="AF272" s="44"/>
      <c r="AG272" s="45"/>
      <c r="AH272" s="45"/>
      <c r="DM272"/>
      <c r="DN272"/>
      <c r="DO272"/>
      <c r="DP272"/>
      <c r="DQ272"/>
      <c r="DR272"/>
      <c r="DS272"/>
      <c r="DT272"/>
      <c r="DU272"/>
      <c r="DV272"/>
      <c r="DW272"/>
      <c r="DX272"/>
      <c r="DY272"/>
      <c r="DZ272"/>
      <c r="EA272"/>
      <c r="EB272"/>
      <c r="EC272"/>
      <c r="ED272"/>
      <c r="EE272"/>
      <c r="EF272"/>
      <c r="EG272"/>
    </row>
    <row r="273" spans="1:137" s="1" customFormat="1" ht="14.4" x14ac:dyDescent="0.3">
      <c r="A273"/>
      <c r="B273"/>
      <c r="C273"/>
      <c r="D273" s="40" t="s">
        <v>164</v>
      </c>
      <c r="E273" s="28">
        <v>42821.414583333331</v>
      </c>
      <c r="F273" s="10">
        <f t="shared" si="74"/>
        <v>2938.7930555555504</v>
      </c>
      <c r="G273" s="10">
        <v>12088</v>
      </c>
      <c r="H273" s="10">
        <v>0.52</v>
      </c>
      <c r="I273" s="10">
        <v>9</v>
      </c>
      <c r="J273" s="10"/>
      <c r="K273" s="10"/>
      <c r="L273" s="10">
        <v>1088</v>
      </c>
      <c r="M273" s="86"/>
      <c r="N273" s="42"/>
      <c r="O273" s="90"/>
      <c r="P273" s="90"/>
      <c r="Q273" s="90"/>
      <c r="R273" s="87"/>
      <c r="S273" s="87"/>
      <c r="T273" s="16"/>
      <c r="U273" s="16"/>
      <c r="V273" s="43">
        <f t="shared" si="75"/>
        <v>1.3311024410935176E-6</v>
      </c>
      <c r="W273" s="43">
        <f t="shared" si="76"/>
        <v>1.8786121449672913E-4</v>
      </c>
      <c r="X273" s="43">
        <f t="shared" si="77"/>
        <v>4.8199669411499115E-7</v>
      </c>
      <c r="Y273" s="22"/>
      <c r="Z273" s="22">
        <f t="shared" si="78"/>
        <v>3.0943012130650843E-2</v>
      </c>
      <c r="AA273" s="44">
        <f t="shared" si="79"/>
        <v>4.3670506939162719</v>
      </c>
      <c r="AB273" s="44">
        <f t="shared" si="80"/>
        <v>0.33232600907375232</v>
      </c>
      <c r="AC273" s="44"/>
      <c r="AD273" s="44"/>
      <c r="AE273" s="44"/>
      <c r="AF273" s="44"/>
      <c r="AG273" s="45"/>
      <c r="AH273" s="45"/>
      <c r="DM273"/>
      <c r="DN273"/>
      <c r="DO273"/>
      <c r="DP273"/>
      <c r="DQ273"/>
      <c r="DR273"/>
      <c r="DS273"/>
      <c r="DT273"/>
      <c r="DU273"/>
      <c r="DV273"/>
      <c r="DW273"/>
      <c r="DX273"/>
      <c r="DY273"/>
      <c r="DZ273"/>
      <c r="EA273"/>
      <c r="EB273"/>
      <c r="EC273"/>
      <c r="ED273"/>
      <c r="EE273"/>
      <c r="EF273"/>
      <c r="EG273"/>
    </row>
    <row r="274" spans="1:137" s="1" customFormat="1" ht="14.4" x14ac:dyDescent="0.3">
      <c r="A274"/>
      <c r="B274"/>
      <c r="C274"/>
      <c r="D274" s="40"/>
      <c r="E274" s="28">
        <v>42821.57916666667</v>
      </c>
      <c r="F274" s="10">
        <f t="shared" si="74"/>
        <v>2938.9576388888891</v>
      </c>
      <c r="G274" s="10">
        <v>2688</v>
      </c>
      <c r="H274" s="10">
        <v>0.49</v>
      </c>
      <c r="I274" s="10">
        <v>33</v>
      </c>
      <c r="J274" s="10"/>
      <c r="K274" s="10">
        <v>5</v>
      </c>
      <c r="L274" s="10">
        <v>1090</v>
      </c>
      <c r="M274" s="86"/>
      <c r="N274" s="42"/>
      <c r="O274" s="90"/>
      <c r="P274" s="90"/>
      <c r="Q274" s="90"/>
      <c r="R274" s="87"/>
      <c r="S274" s="87"/>
      <c r="T274" s="16"/>
      <c r="U274" s="16"/>
      <c r="V274" s="43">
        <f t="shared" si="75"/>
        <v>1.2566137828550052E-6</v>
      </c>
      <c r="W274" s="43">
        <f t="shared" si="76"/>
        <v>1.773484775570967E-4</v>
      </c>
      <c r="X274" s="43">
        <f t="shared" si="77"/>
        <v>4.5502409913535195E-7</v>
      </c>
      <c r="Y274" s="22"/>
      <c r="Z274" s="22">
        <f t="shared" si="78"/>
        <v>6.8934241802331717E-3</v>
      </c>
      <c r="AA274" s="44">
        <f t="shared" si="79"/>
        <v>0.97288307688464459</v>
      </c>
      <c r="AB274" s="44">
        <f t="shared" si="80"/>
        <v>7.4034943236833725E-2</v>
      </c>
      <c r="AC274" s="44"/>
      <c r="AD274" s="44"/>
      <c r="AE274" s="44"/>
      <c r="AF274" s="44"/>
      <c r="AG274" s="45"/>
      <c r="AH274" s="45"/>
      <c r="DM274"/>
      <c r="DN274"/>
      <c r="DO274"/>
      <c r="DP274"/>
      <c r="DQ274"/>
      <c r="DR274"/>
      <c r="DS274"/>
      <c r="DT274"/>
      <c r="DU274"/>
      <c r="DV274"/>
      <c r="DW274"/>
      <c r="DX274"/>
      <c r="DY274"/>
      <c r="DZ274"/>
      <c r="EA274"/>
      <c r="EB274"/>
      <c r="EC274"/>
      <c r="ED274"/>
      <c r="EE274"/>
      <c r="EF274"/>
      <c r="EG274"/>
    </row>
    <row r="275" spans="1:137" s="1" customFormat="1" ht="14.4" x14ac:dyDescent="0.3">
      <c r="A275"/>
      <c r="B275"/>
      <c r="C275"/>
      <c r="D275" s="40"/>
      <c r="E275" s="28">
        <v>42968.481944444444</v>
      </c>
      <c r="F275" s="10">
        <f t="shared" si="74"/>
        <v>3085.8604166666628</v>
      </c>
      <c r="G275" s="10">
        <v>12665</v>
      </c>
      <c r="H275" s="10">
        <v>0</v>
      </c>
      <c r="I275" s="10">
        <v>9</v>
      </c>
      <c r="J275" s="10"/>
      <c r="K275" s="10"/>
      <c r="L275" s="10">
        <v>1072</v>
      </c>
      <c r="M275" s="86"/>
      <c r="N275" s="42"/>
      <c r="O275" s="90"/>
      <c r="P275" s="90"/>
      <c r="Q275" s="90"/>
      <c r="R275" s="87"/>
      <c r="S275" s="87"/>
      <c r="T275" s="16"/>
      <c r="U275" s="16"/>
      <c r="V275" s="43">
        <f t="shared" si="75"/>
        <v>0</v>
      </c>
      <c r="W275" s="43">
        <f t="shared" si="76"/>
        <v>0</v>
      </c>
      <c r="X275" s="43">
        <f t="shared" si="77"/>
        <v>0</v>
      </c>
      <c r="Y275" s="22"/>
      <c r="Z275" s="22">
        <f t="shared" si="78"/>
        <v>3.1943258820761024E-2</v>
      </c>
      <c r="AA275" s="44">
        <f t="shared" si="79"/>
        <v>4.5082175584635742</v>
      </c>
      <c r="AB275" s="44">
        <f t="shared" si="80"/>
        <v>0.34306859577507337</v>
      </c>
      <c r="AC275" s="44"/>
      <c r="AD275" s="44"/>
      <c r="AE275" s="44"/>
      <c r="AF275" s="44"/>
      <c r="AG275" s="45"/>
      <c r="AH275" s="45"/>
      <c r="DM275"/>
      <c r="DN275"/>
      <c r="DO275"/>
      <c r="DP275"/>
      <c r="DQ275"/>
      <c r="DR275"/>
      <c r="DS275"/>
      <c r="DT275"/>
      <c r="DU275"/>
      <c r="DV275"/>
      <c r="DW275"/>
      <c r="DX275"/>
      <c r="DY275"/>
      <c r="DZ275"/>
      <c r="EA275"/>
      <c r="EB275"/>
      <c r="EC275"/>
      <c r="ED275"/>
      <c r="EE275"/>
      <c r="EF275"/>
      <c r="EG275"/>
    </row>
    <row r="276" spans="1:137" s="1" customFormat="1" ht="14.4" x14ac:dyDescent="0.3">
      <c r="A276"/>
      <c r="B276"/>
      <c r="C276"/>
      <c r="D276" s="40"/>
      <c r="E276" s="28">
        <v>43046.456944444442</v>
      </c>
      <c r="F276" s="10">
        <f t="shared" si="74"/>
        <v>3163.8354166666613</v>
      </c>
      <c r="G276" s="10">
        <v>16061</v>
      </c>
      <c r="H276" s="10">
        <v>0</v>
      </c>
      <c r="I276" s="10">
        <v>24</v>
      </c>
      <c r="J276" s="10"/>
      <c r="K276" s="10"/>
      <c r="L276" s="10">
        <v>1074</v>
      </c>
      <c r="M276" s="86"/>
      <c r="N276" s="42"/>
      <c r="O276" s="90"/>
      <c r="P276" s="90"/>
      <c r="Q276" s="90"/>
      <c r="R276" s="87"/>
      <c r="S276" s="87"/>
      <c r="T276" s="16"/>
      <c r="U276" s="16"/>
      <c r="V276" s="43">
        <f t="shared" si="75"/>
        <v>0</v>
      </c>
      <c r="W276" s="43">
        <f t="shared" si="76"/>
        <v>0</v>
      </c>
      <c r="X276" s="43">
        <f t="shared" si="77"/>
        <v>0</v>
      </c>
      <c r="Y276" s="22"/>
      <c r="Z276" s="22">
        <f t="shared" si="78"/>
        <v>4.0584117281315057E-2</v>
      </c>
      <c r="AA276" s="44">
        <f t="shared" si="79"/>
        <v>5.7277196152402645</v>
      </c>
      <c r="AB276" s="44">
        <f t="shared" si="80"/>
        <v>0.43587087355728771</v>
      </c>
      <c r="AC276" s="44"/>
      <c r="AD276" s="44"/>
      <c r="AE276" s="44"/>
      <c r="AF276" s="44"/>
      <c r="AG276" s="45"/>
      <c r="AH276" s="45"/>
      <c r="DM276"/>
      <c r="DN276"/>
      <c r="DO276"/>
      <c r="DP276"/>
      <c r="DQ276"/>
      <c r="DR276"/>
      <c r="DS276"/>
      <c r="DT276"/>
      <c r="DU276"/>
      <c r="DV276"/>
      <c r="DW276"/>
      <c r="DX276"/>
      <c r="DY276"/>
      <c r="DZ276"/>
      <c r="EA276"/>
      <c r="EB276"/>
      <c r="EC276"/>
      <c r="ED276"/>
      <c r="EE276"/>
      <c r="EF276"/>
      <c r="EG276"/>
    </row>
    <row r="277" spans="1:137" s="1" customFormat="1" ht="14.4" x14ac:dyDescent="0.3">
      <c r="A277"/>
      <c r="B277"/>
      <c r="C277"/>
      <c r="D277" s="40"/>
      <c r="E277" s="28">
        <v>43123.584722222222</v>
      </c>
      <c r="F277" s="10"/>
      <c r="G277" s="10">
        <v>18990.2</v>
      </c>
      <c r="H277" s="10">
        <v>0</v>
      </c>
      <c r="I277" s="10">
        <v>119</v>
      </c>
      <c r="J277" s="10"/>
      <c r="K277" s="10"/>
      <c r="L277" s="10">
        <v>1059</v>
      </c>
      <c r="M277" s="86"/>
      <c r="N277" s="42"/>
      <c r="O277" s="90"/>
      <c r="P277" s="90"/>
      <c r="Q277" s="90"/>
      <c r="R277" s="87"/>
      <c r="S277" s="87"/>
      <c r="T277" s="16"/>
      <c r="U277" s="16"/>
      <c r="V277" s="43">
        <f t="shared" si="75"/>
        <v>0</v>
      </c>
      <c r="W277" s="43">
        <f t="shared" si="76"/>
        <v>0</v>
      </c>
      <c r="X277" s="43">
        <f t="shared" si="77"/>
        <v>0</v>
      </c>
      <c r="Y277" s="22"/>
      <c r="Z277" s="22">
        <f t="shared" si="78"/>
        <v>4.7315642268609501E-2</v>
      </c>
      <c r="AA277" s="44">
        <f t="shared" si="79"/>
        <v>6.6777535273479858</v>
      </c>
      <c r="AB277" s="44">
        <f t="shared" si="80"/>
        <v>0.50816702961870319</v>
      </c>
      <c r="AC277" s="44"/>
      <c r="AD277" s="44"/>
      <c r="AE277" s="44"/>
      <c r="AF277" s="44"/>
      <c r="AG277" s="45"/>
      <c r="AH277" s="45"/>
      <c r="DM277"/>
      <c r="DN277"/>
      <c r="DO277"/>
      <c r="DP277"/>
      <c r="DQ277"/>
      <c r="DR277"/>
      <c r="DS277"/>
      <c r="DT277"/>
      <c r="DU277"/>
      <c r="DV277"/>
      <c r="DW277"/>
      <c r="DX277"/>
      <c r="DY277"/>
      <c r="DZ277"/>
      <c r="EA277"/>
      <c r="EB277"/>
      <c r="EC277"/>
      <c r="ED277"/>
      <c r="EE277"/>
      <c r="EF277"/>
      <c r="EG277"/>
    </row>
    <row r="278" spans="1:137" s="1" customFormat="1" ht="14.4" x14ac:dyDescent="0.3">
      <c r="A278"/>
      <c r="B278"/>
      <c r="C278"/>
      <c r="D278" s="40"/>
      <c r="E278" s="28"/>
      <c r="F278" s="10"/>
      <c r="G278" s="10"/>
      <c r="H278" s="10"/>
      <c r="I278" s="10"/>
      <c r="J278" s="10"/>
      <c r="K278" s="10"/>
      <c r="L278" s="10"/>
      <c r="M278" s="86"/>
      <c r="N278" s="42"/>
      <c r="O278" s="90"/>
      <c r="P278" s="90"/>
      <c r="Q278" s="90"/>
      <c r="R278" s="87"/>
      <c r="S278" s="87"/>
      <c r="T278" s="16"/>
      <c r="U278" s="16"/>
      <c r="V278" s="43"/>
      <c r="W278" s="43"/>
      <c r="X278" s="43"/>
      <c r="Y278" s="22"/>
      <c r="Z278" s="22"/>
      <c r="AA278" s="44"/>
      <c r="AB278" s="44"/>
      <c r="AC278" s="44"/>
      <c r="AD278" s="44"/>
      <c r="AE278" s="44"/>
      <c r="AF278" s="44"/>
      <c r="AG278" s="45"/>
      <c r="AH278" s="45"/>
      <c r="DM278"/>
      <c r="DN278"/>
      <c r="DO278"/>
      <c r="DP278"/>
      <c r="DQ278"/>
      <c r="DR278"/>
      <c r="DS278"/>
      <c r="DT278"/>
      <c r="DU278"/>
      <c r="DV278"/>
      <c r="DW278"/>
      <c r="DX278"/>
      <c r="DY278"/>
      <c r="DZ278"/>
      <c r="EA278"/>
      <c r="EB278"/>
      <c r="EC278"/>
      <c r="ED278"/>
      <c r="EE278"/>
      <c r="EF278"/>
      <c r="EG278"/>
    </row>
    <row r="279" spans="1:137" s="1" customFormat="1" ht="14.4" x14ac:dyDescent="0.3">
      <c r="A279"/>
      <c r="B279"/>
      <c r="C279"/>
      <c r="D279" s="40"/>
      <c r="E279" s="28"/>
      <c r="F279" s="10"/>
      <c r="G279" s="10"/>
      <c r="H279" s="10"/>
      <c r="I279" s="10"/>
      <c r="J279" s="10"/>
      <c r="K279" s="10"/>
      <c r="L279" s="10"/>
      <c r="M279" s="86"/>
      <c r="N279" s="42"/>
      <c r="O279" s="90"/>
      <c r="P279" s="90"/>
      <c r="Q279" s="90"/>
      <c r="R279" s="87"/>
      <c r="S279" s="87"/>
      <c r="T279" s="16"/>
      <c r="U279" s="16"/>
      <c r="V279" s="43"/>
      <c r="W279" s="43"/>
      <c r="X279" s="43"/>
      <c r="Y279" s="22"/>
      <c r="Z279" s="22"/>
      <c r="AA279" s="44"/>
      <c r="AB279" s="44"/>
      <c r="AC279" s="44"/>
      <c r="AD279" s="44"/>
      <c r="AE279" s="44"/>
      <c r="AF279" s="44"/>
      <c r="AG279" s="45"/>
      <c r="AH279" s="45"/>
      <c r="DM279"/>
      <c r="DN279"/>
      <c r="DO279"/>
      <c r="DP279"/>
      <c r="DQ279"/>
      <c r="DR279"/>
      <c r="DS279"/>
      <c r="DT279"/>
      <c r="DU279"/>
      <c r="DV279"/>
      <c r="DW279"/>
      <c r="DX279"/>
      <c r="DY279"/>
      <c r="DZ279"/>
      <c r="EA279"/>
      <c r="EB279"/>
      <c r="EC279"/>
      <c r="ED279"/>
      <c r="EE279"/>
      <c r="EF279"/>
      <c r="EG279"/>
    </row>
    <row r="281" spans="1:137" s="1" customFormat="1" ht="14.4" thickBot="1" x14ac:dyDescent="0.3">
      <c r="A281"/>
      <c r="B281"/>
      <c r="C281"/>
      <c r="D281" s="18" t="s">
        <v>171</v>
      </c>
      <c r="E281" s="18" t="s">
        <v>16</v>
      </c>
      <c r="F281" s="10" t="s">
        <v>17</v>
      </c>
      <c r="G281" s="10" t="s">
        <v>20</v>
      </c>
      <c r="H281" s="10" t="s">
        <v>21</v>
      </c>
      <c r="I281" s="10" t="s">
        <v>22</v>
      </c>
      <c r="J281" s="10"/>
      <c r="K281" s="10"/>
      <c r="L281" s="17"/>
      <c r="M281" s="17"/>
      <c r="N281" s="17"/>
      <c r="O281" s="18"/>
      <c r="P281" s="18"/>
      <c r="Q281" s="18"/>
      <c r="R281" s="18"/>
      <c r="S281" s="16"/>
      <c r="T281" s="16"/>
      <c r="U281" s="16"/>
      <c r="V281" s="17"/>
      <c r="W281" s="17"/>
      <c r="X281" s="17"/>
      <c r="Y281" s="17"/>
      <c r="Z281" s="17"/>
      <c r="AA281" s="17"/>
      <c r="AB281" s="17"/>
      <c r="AC281" s="17"/>
      <c r="AD281" s="17"/>
      <c r="AE281" s="17"/>
      <c r="AF281" s="17"/>
      <c r="AG281" s="17"/>
      <c r="AH281" s="17"/>
      <c r="DM281"/>
      <c r="DN281"/>
      <c r="DO281"/>
      <c r="DP281"/>
      <c r="DQ281"/>
      <c r="DR281"/>
      <c r="DS281"/>
      <c r="DT281"/>
      <c r="DU281"/>
      <c r="DV281"/>
      <c r="DW281"/>
      <c r="DX281"/>
      <c r="DY281"/>
      <c r="DZ281"/>
      <c r="EA281"/>
      <c r="EB281"/>
      <c r="EC281"/>
      <c r="ED281"/>
      <c r="EE281"/>
      <c r="EF281"/>
      <c r="EG281"/>
    </row>
    <row r="282" spans="1:137" s="1" customFormat="1" ht="15" thickBot="1" x14ac:dyDescent="0.35">
      <c r="A282"/>
      <c r="B282"/>
      <c r="C282"/>
      <c r="D282" s="18"/>
      <c r="E282" s="28">
        <v>39882.625</v>
      </c>
      <c r="F282" s="18"/>
      <c r="G282" s="10"/>
      <c r="H282" s="10"/>
      <c r="I282" s="18"/>
      <c r="J282" s="18"/>
      <c r="K282" s="18"/>
      <c r="L282" s="10"/>
      <c r="M282" s="87"/>
      <c r="N282" s="42">
        <v>7.6</v>
      </c>
      <c r="O282" s="37">
        <v>96.43</v>
      </c>
      <c r="P282" s="38">
        <v>20.8</v>
      </c>
      <c r="Q282" s="39">
        <f>P282-S282</f>
        <v>14.969760000000001</v>
      </c>
      <c r="R282" s="18">
        <v>28.03</v>
      </c>
      <c r="S282" s="85">
        <f>R282*P282/100</f>
        <v>5.8302399999999999</v>
      </c>
      <c r="T282" s="40">
        <f>Q282/$A$18+S282</f>
        <v>12.067640000000001</v>
      </c>
      <c r="U282" s="40">
        <f>$A$16-T282</f>
        <v>104.93236</v>
      </c>
      <c r="V282" s="43">
        <f t="shared" ref="V282:V313" si="82">($A$15*L282/1000/$A$13*H282)/$Q$282</f>
        <v>0</v>
      </c>
      <c r="W282" s="43">
        <f t="shared" ref="W282:W313" si="83">($U$282*L282/1000/$A$13*H282)/$Q$282</f>
        <v>0</v>
      </c>
      <c r="X282" s="43">
        <f t="shared" ref="X282:X313" si="84">($A$46*$S$282*H282*L282/1000000)/$Q$282</f>
        <v>0</v>
      </c>
      <c r="Y282" s="22">
        <f>X282+W282+SUM($V$282:V282)</f>
        <v>0</v>
      </c>
      <c r="Z282" s="22">
        <f t="shared" ref="Z282:Z313" si="85">($A$15*L282/1000/$A$13*G282)/$Q$282</f>
        <v>0</v>
      </c>
      <c r="AA282" s="44">
        <f t="shared" ref="AA282:AA313" si="86">($U$282*L282/1000/$A$13*G282)/$Q$282</f>
        <v>0</v>
      </c>
      <c r="AB282" s="44">
        <f t="shared" ref="AB282:AB313" si="87">($A$14*$S$282/1000*G282/1000000*L282/1000*1000000)/$Q$282</f>
        <v>0</v>
      </c>
      <c r="AC282" s="44">
        <f t="shared" ref="AC282:AC313" si="88">($A$14*((L282/1000)*G282/10^6)*(1+($A$28/(10^-N282))+(($A$28*$A$29)/(10^-N282)^2))*1000000)*$S$282/1000/$Q$282</f>
        <v>0</v>
      </c>
      <c r="AD282" s="44">
        <f>AC282/(1+($A$28/(10^-N282))+(($A$28*$A$29)/(10^-N282)^2))*1</f>
        <v>0</v>
      </c>
      <c r="AE282" s="44">
        <f>AC282/(1+($A$28/(10^-N282))+(($A$28*$A$29)/(10^-N282)^2))*($A$28/(10^-N282))</f>
        <v>0</v>
      </c>
      <c r="AF282" s="44">
        <f>AC282/(1+($A$28/(10^-N282))+(($A$28*$A$29)/(10^-N282)^2))*(($A$28*$A$29)/(10^-N282)^2)</f>
        <v>0</v>
      </c>
      <c r="AG282" s="45">
        <f>AC282+AA282+SUM($Z$282:Z282)</f>
        <v>0</v>
      </c>
      <c r="AH282" s="45">
        <f>AC282+AA282+SUM($Z$282:Z282)</f>
        <v>0</v>
      </c>
      <c r="DM282"/>
      <c r="DN282"/>
      <c r="DO282"/>
      <c r="DP282"/>
      <c r="DQ282"/>
      <c r="DR282"/>
      <c r="DS282"/>
      <c r="DT282"/>
      <c r="DU282"/>
      <c r="DV282"/>
      <c r="DW282"/>
      <c r="DX282"/>
      <c r="DY282"/>
      <c r="DZ282"/>
      <c r="EA282"/>
      <c r="EB282"/>
      <c r="EC282"/>
      <c r="ED282"/>
      <c r="EE282"/>
      <c r="EF282"/>
      <c r="EG282"/>
    </row>
    <row r="283" spans="1:137" s="1" customFormat="1" ht="14.4" x14ac:dyDescent="0.3">
      <c r="A283"/>
      <c r="B283"/>
      <c r="C283"/>
      <c r="D283" s="18"/>
      <c r="E283" s="28">
        <v>39883.625</v>
      </c>
      <c r="F283" s="10">
        <f>E283-E$282</f>
        <v>1</v>
      </c>
      <c r="G283" s="10">
        <v>8522</v>
      </c>
      <c r="H283" s="10">
        <v>10</v>
      </c>
      <c r="I283" s="10">
        <v>773</v>
      </c>
      <c r="J283" s="10"/>
      <c r="K283" s="10"/>
      <c r="L283" s="18"/>
      <c r="M283" s="86"/>
      <c r="N283" s="42">
        <v>7.6</v>
      </c>
      <c r="O283" s="90"/>
      <c r="P283" s="90"/>
      <c r="Q283" s="90"/>
      <c r="R283" s="87"/>
      <c r="S283" s="87"/>
      <c r="T283" s="16"/>
      <c r="U283" s="16"/>
      <c r="V283" s="43">
        <f t="shared" si="82"/>
        <v>0</v>
      </c>
      <c r="W283" s="43">
        <f t="shared" si="83"/>
        <v>0</v>
      </c>
      <c r="X283" s="43">
        <f t="shared" si="84"/>
        <v>0</v>
      </c>
      <c r="Y283" s="22">
        <f>X283+W283+SUM($V$282:V283)</f>
        <v>0</v>
      </c>
      <c r="Z283" s="22">
        <f t="shared" si="85"/>
        <v>0</v>
      </c>
      <c r="AA283" s="44">
        <f t="shared" si="86"/>
        <v>0</v>
      </c>
      <c r="AB283" s="44">
        <f t="shared" si="87"/>
        <v>0</v>
      </c>
      <c r="AC283" s="44">
        <f t="shared" si="88"/>
        <v>0</v>
      </c>
      <c r="AD283" s="44">
        <f t="shared" ref="AD283:AD334" si="89">AC283/(1+($A$28/(10^-N283))+(($A$28*$A$29)/(10^-N283)^2))*1</f>
        <v>0</v>
      </c>
      <c r="AE283" s="44">
        <f t="shared" ref="AE283:AE334" si="90">AC283/(1+($A$28/(10^-N283))+(($A$28*$A$29)/(10^-N283)^2))*($A$28/(10^-N283))</f>
        <v>0</v>
      </c>
      <c r="AF283" s="44">
        <f t="shared" ref="AF283:AF334" si="91">AC283/(1+($A$28/(10^-N283))+(($A$28*$A$29)/(10^-N283)^2))*(($A$28*$A$29)/(10^-N283)^2)</f>
        <v>0</v>
      </c>
      <c r="AG283" s="45">
        <f>AC283+AA283+SUM($Z$282:Z283)</f>
        <v>0</v>
      </c>
      <c r="AH283" s="45">
        <f>AC283+AA283+SUM($Z$282:Z283)</f>
        <v>0</v>
      </c>
      <c r="DM283"/>
      <c r="DN283"/>
      <c r="DO283"/>
      <c r="DP283"/>
      <c r="DQ283"/>
      <c r="DR283"/>
      <c r="DS283"/>
      <c r="DT283"/>
      <c r="DU283"/>
      <c r="DV283"/>
      <c r="DW283"/>
      <c r="DX283"/>
      <c r="DY283"/>
      <c r="DZ283"/>
      <c r="EA283"/>
      <c r="EB283"/>
      <c r="EC283"/>
      <c r="ED283"/>
      <c r="EE283"/>
      <c r="EF283"/>
      <c r="EG283"/>
    </row>
    <row r="284" spans="1:137" s="1" customFormat="1" ht="14.4" x14ac:dyDescent="0.3">
      <c r="A284"/>
      <c r="B284"/>
      <c r="C284"/>
      <c r="D284" s="18"/>
      <c r="E284" s="28">
        <v>39890.636111111111</v>
      </c>
      <c r="F284" s="10">
        <f t="shared" ref="F284:F343" si="92">E284-E$282</f>
        <v>8.0111111111109494</v>
      </c>
      <c r="G284" s="10">
        <v>17120</v>
      </c>
      <c r="H284" s="10">
        <v>9.9</v>
      </c>
      <c r="I284" s="10">
        <v>1003</v>
      </c>
      <c r="J284" s="10"/>
      <c r="K284" s="10"/>
      <c r="L284" s="79">
        <v>1037</v>
      </c>
      <c r="M284" s="86"/>
      <c r="N284" s="42">
        <v>7.6</v>
      </c>
      <c r="O284" s="90"/>
      <c r="P284" s="90"/>
      <c r="Q284" s="90"/>
      <c r="R284" s="87"/>
      <c r="S284" s="87"/>
      <c r="T284" s="16"/>
      <c r="U284" s="16"/>
      <c r="V284" s="43">
        <f t="shared" si="82"/>
        <v>2.2319437244981295E-5</v>
      </c>
      <c r="W284" s="43">
        <f t="shared" si="83"/>
        <v>3.122708298650381E-3</v>
      </c>
      <c r="X284" s="43">
        <f t="shared" si="84"/>
        <v>8.746328232453218E-6</v>
      </c>
      <c r="Y284" s="22">
        <f>X284+W284+SUM($V$282:V284)</f>
        <v>3.1537740641278157E-3</v>
      </c>
      <c r="Z284" s="22">
        <f t="shared" si="85"/>
        <v>3.8596845013543414E-2</v>
      </c>
      <c r="AA284" s="44">
        <f t="shared" si="86"/>
        <v>5.4000773811004565</v>
      </c>
      <c r="AB284" s="44">
        <f t="shared" si="87"/>
        <v>0.44860437235778899</v>
      </c>
      <c r="AC284" s="44">
        <f t="shared" si="88"/>
        <v>5.8023403292099953</v>
      </c>
      <c r="AD284" s="44">
        <f t="shared" si="89"/>
        <v>0.44860437235778899</v>
      </c>
      <c r="AE284" s="44">
        <f t="shared" si="90"/>
        <v>5.3479950565065923</v>
      </c>
      <c r="AF284" s="44">
        <f t="shared" si="91"/>
        <v>5.7409003456140757E-3</v>
      </c>
      <c r="AG284" s="45">
        <f>AC284+AA284+SUM($Z$282:Z284)</f>
        <v>11.241014555323996</v>
      </c>
      <c r="AH284" s="45">
        <f>AC284+AA284+SUM($Z$282:Z284)</f>
        <v>11.241014555323996</v>
      </c>
      <c r="DM284"/>
      <c r="DN284"/>
      <c r="DO284"/>
      <c r="DP284"/>
      <c r="DQ284"/>
      <c r="DR284"/>
      <c r="DS284"/>
      <c r="DT284"/>
      <c r="DU284"/>
      <c r="DV284"/>
      <c r="DW284"/>
      <c r="DX284"/>
      <c r="DY284"/>
      <c r="DZ284"/>
      <c r="EA284"/>
      <c r="EB284"/>
      <c r="EC284"/>
      <c r="ED284"/>
      <c r="EE284"/>
      <c r="EF284"/>
      <c r="EG284"/>
    </row>
    <row r="285" spans="1:137" s="1" customFormat="1" ht="14.4" x14ac:dyDescent="0.3">
      <c r="A285"/>
      <c r="B285"/>
      <c r="C285"/>
      <c r="D285" s="18"/>
      <c r="E285" s="28">
        <v>39897.606944444444</v>
      </c>
      <c r="F285" s="10">
        <f t="shared" si="92"/>
        <v>14.981944444443798</v>
      </c>
      <c r="G285" s="10">
        <v>18396</v>
      </c>
      <c r="H285" s="10">
        <v>10.36</v>
      </c>
      <c r="I285" s="10">
        <v>1220</v>
      </c>
      <c r="J285" s="10"/>
      <c r="K285" s="10"/>
      <c r="L285" s="79">
        <v>1037</v>
      </c>
      <c r="M285" s="86"/>
      <c r="N285" s="42">
        <v>7.6</v>
      </c>
      <c r="O285" s="90"/>
      <c r="P285" s="90"/>
      <c r="Q285" s="90"/>
      <c r="R285" s="87"/>
      <c r="S285" s="87"/>
      <c r="T285" s="16"/>
      <c r="U285" s="16"/>
      <c r="V285" s="43">
        <f t="shared" si="82"/>
        <v>2.3356502005859213E-5</v>
      </c>
      <c r="W285" s="43">
        <f t="shared" si="83"/>
        <v>3.2678038357593885E-3</v>
      </c>
      <c r="X285" s="43">
        <f t="shared" si="84"/>
        <v>9.1527232816379121E-6</v>
      </c>
      <c r="Y285" s="22">
        <f>X285+W285+SUM($V$282:V285)</f>
        <v>3.3226324982918668E-3</v>
      </c>
      <c r="Z285" s="22">
        <f t="shared" si="85"/>
        <v>4.1473572480674334E-2</v>
      </c>
      <c r="AA285" s="44">
        <f t="shared" si="86"/>
        <v>5.8025597840376166</v>
      </c>
      <c r="AB285" s="44">
        <f t="shared" si="87"/>
        <v>0.48204007207324112</v>
      </c>
      <c r="AC285" s="44">
        <f t="shared" si="88"/>
        <v>6.234804479915133</v>
      </c>
      <c r="AD285" s="44">
        <f t="shared" si="89"/>
        <v>0.48204007207324101</v>
      </c>
      <c r="AE285" s="44">
        <f t="shared" si="90"/>
        <v>5.7465956226340698</v>
      </c>
      <c r="AF285" s="44">
        <f t="shared" si="91"/>
        <v>6.1687852078222277E-3</v>
      </c>
      <c r="AG285" s="45">
        <f>AC285+AA285+SUM($Z$282:Z285)</f>
        <v>12.117434681446968</v>
      </c>
      <c r="AH285" s="45">
        <f>AC285+AA285+SUM($Z$282:Z285)</f>
        <v>12.117434681446968</v>
      </c>
      <c r="DM285"/>
      <c r="DN285"/>
      <c r="DO285"/>
      <c r="DP285"/>
      <c r="DQ285"/>
      <c r="DR285"/>
      <c r="DS285"/>
      <c r="DT285"/>
      <c r="DU285"/>
      <c r="DV285"/>
      <c r="DW285"/>
      <c r="DX285"/>
      <c r="DY285"/>
      <c r="DZ285"/>
      <c r="EA285"/>
      <c r="EB285"/>
      <c r="EC285"/>
      <c r="ED285"/>
      <c r="EE285"/>
      <c r="EF285"/>
      <c r="EG285"/>
    </row>
    <row r="286" spans="1:137" s="1" customFormat="1" ht="14.4" x14ac:dyDescent="0.3">
      <c r="A286"/>
      <c r="B286"/>
      <c r="C286"/>
      <c r="D286" s="29"/>
      <c r="E286" s="28">
        <v>39912.722916666666</v>
      </c>
      <c r="F286" s="10">
        <f t="shared" si="92"/>
        <v>30.097916666665697</v>
      </c>
      <c r="G286" s="10">
        <v>26984</v>
      </c>
      <c r="H286" s="10">
        <v>9.51</v>
      </c>
      <c r="I286" s="10">
        <v>1574</v>
      </c>
      <c r="J286" s="10"/>
      <c r="K286" s="10"/>
      <c r="L286" s="79">
        <v>1037</v>
      </c>
      <c r="M286" s="86"/>
      <c r="N286" s="42">
        <v>7.6</v>
      </c>
      <c r="O286" s="90"/>
      <c r="P286" s="90"/>
      <c r="Q286" s="90"/>
      <c r="R286" s="87"/>
      <c r="S286" s="87"/>
      <c r="T286" s="16"/>
      <c r="U286" s="16"/>
      <c r="V286" s="43">
        <f t="shared" si="82"/>
        <v>2.1440186686845664E-5</v>
      </c>
      <c r="W286" s="43">
        <f t="shared" si="83"/>
        <v>2.9996925171883958E-3</v>
      </c>
      <c r="X286" s="43">
        <f t="shared" si="84"/>
        <v>8.4017759081444547E-6</v>
      </c>
      <c r="Y286" s="22">
        <f>X286+W286+SUM($V$282:V286)</f>
        <v>3.0752104190342267E-3</v>
      </c>
      <c r="Z286" s="22">
        <f t="shared" si="85"/>
        <v>6.0835120668542957E-2</v>
      </c>
      <c r="AA286" s="44">
        <f t="shared" si="86"/>
        <v>8.5114303768466542</v>
      </c>
      <c r="AB286" s="44">
        <f t="shared" si="87"/>
        <v>0.7070759569919729</v>
      </c>
      <c r="AC286" s="44">
        <f t="shared" si="88"/>
        <v>9.1454644534697742</v>
      </c>
      <c r="AD286" s="44">
        <f t="shared" si="89"/>
        <v>0.70707595699197312</v>
      </c>
      <c r="AE286" s="44">
        <f t="shared" si="90"/>
        <v>8.429339871774177</v>
      </c>
      <c r="AF286" s="44">
        <f t="shared" si="91"/>
        <v>9.0486247036244295E-3</v>
      </c>
      <c r="AG286" s="45">
        <f>AC286+AA286+SUM($Z$282:Z286)</f>
        <v>17.797800368479191</v>
      </c>
      <c r="AH286" s="45">
        <f>AC286+AA286+SUM($Z$282:Z286)</f>
        <v>17.797800368479191</v>
      </c>
      <c r="DM286"/>
      <c r="DN286"/>
      <c r="DO286"/>
      <c r="DP286"/>
      <c r="DQ286"/>
      <c r="DR286"/>
      <c r="DS286"/>
      <c r="DT286"/>
      <c r="DU286"/>
      <c r="DV286"/>
      <c r="DW286"/>
      <c r="DX286"/>
      <c r="DY286"/>
      <c r="DZ286"/>
      <c r="EA286"/>
      <c r="EB286"/>
      <c r="EC286"/>
      <c r="ED286"/>
      <c r="EE286"/>
      <c r="EF286"/>
      <c r="EG286"/>
    </row>
    <row r="287" spans="1:137" s="1" customFormat="1" ht="14.4" x14ac:dyDescent="0.3">
      <c r="A287"/>
      <c r="B287"/>
      <c r="C287"/>
      <c r="D287" s="40"/>
      <c r="E287" s="28">
        <v>39920.65</v>
      </c>
      <c r="F287" s="10">
        <f t="shared" si="92"/>
        <v>38.025000000001455</v>
      </c>
      <c r="G287" s="10">
        <v>30875</v>
      </c>
      <c r="H287" s="10">
        <v>9.81</v>
      </c>
      <c r="I287" s="10">
        <v>1777</v>
      </c>
      <c r="J287" s="10"/>
      <c r="K287" s="10"/>
      <c r="L287" s="79">
        <v>1037</v>
      </c>
      <c r="M287" s="86"/>
      <c r="N287" s="42">
        <v>7.6</v>
      </c>
      <c r="O287" s="90"/>
      <c r="P287" s="90"/>
      <c r="Q287" s="90"/>
      <c r="R287" s="87"/>
      <c r="S287" s="87"/>
      <c r="T287" s="16"/>
      <c r="U287" s="16"/>
      <c r="V287" s="43">
        <f t="shared" si="82"/>
        <v>2.2116533270026922E-5</v>
      </c>
      <c r="W287" s="43">
        <f t="shared" si="83"/>
        <v>3.094320041389923E-3</v>
      </c>
      <c r="X287" s="43">
        <f t="shared" si="84"/>
        <v>8.6668161576127333E-6</v>
      </c>
      <c r="Y287" s="22">
        <f>X287+W287+SUM($V$282:V287)</f>
        <v>3.1922195167552489E-3</v>
      </c>
      <c r="Z287" s="22">
        <f t="shared" si="85"/>
        <v>6.9607335852403779E-2</v>
      </c>
      <c r="AA287" s="44">
        <f t="shared" si="86"/>
        <v>9.7387493657404551</v>
      </c>
      <c r="AB287" s="44">
        <f t="shared" si="87"/>
        <v>0.80903387830296347</v>
      </c>
      <c r="AC287" s="44">
        <f t="shared" si="88"/>
        <v>10.464208975721879</v>
      </c>
      <c r="AD287" s="44">
        <f t="shared" si="89"/>
        <v>0.80903387830296336</v>
      </c>
      <c r="AE287" s="44">
        <f t="shared" si="90"/>
        <v>9.644821692151929</v>
      </c>
      <c r="AF287" s="44">
        <f t="shared" si="91"/>
        <v>1.0353405266988001E-2</v>
      </c>
      <c r="AG287" s="45">
        <f>AC287+AA287+SUM($Z$282:Z287)</f>
        <v>20.4134712154775</v>
      </c>
      <c r="AH287" s="45">
        <f>AC287+AA287+SUM($Z$282:Z287)</f>
        <v>20.4134712154775</v>
      </c>
      <c r="DM287"/>
      <c r="DN287"/>
      <c r="DO287"/>
      <c r="DP287"/>
      <c r="DQ287"/>
      <c r="DR287"/>
      <c r="DS287"/>
      <c r="DT287"/>
      <c r="DU287"/>
      <c r="DV287"/>
      <c r="DW287"/>
      <c r="DX287"/>
      <c r="DY287"/>
      <c r="DZ287"/>
      <c r="EA287"/>
      <c r="EB287"/>
      <c r="EC287"/>
      <c r="ED287"/>
      <c r="EE287"/>
      <c r="EF287"/>
      <c r="EG287"/>
    </row>
    <row r="288" spans="1:137" s="1" customFormat="1" ht="14.4" x14ac:dyDescent="0.3">
      <c r="A288"/>
      <c r="B288"/>
      <c r="C288"/>
      <c r="D288" s="40"/>
      <c r="E288" s="28">
        <v>39939.502083333333</v>
      </c>
      <c r="F288" s="10">
        <f t="shared" si="92"/>
        <v>56.877083333332848</v>
      </c>
      <c r="G288" s="10">
        <v>35688.199999999997</v>
      </c>
      <c r="H288" s="10">
        <v>12.2</v>
      </c>
      <c r="I288" s="10">
        <v>137</v>
      </c>
      <c r="J288" s="10"/>
      <c r="K288" s="10"/>
      <c r="L288" s="79">
        <v>1037</v>
      </c>
      <c r="M288" s="86"/>
      <c r="N288" s="42">
        <v>7.6</v>
      </c>
      <c r="O288" s="90"/>
      <c r="P288" s="90"/>
      <c r="Q288" s="90"/>
      <c r="R288" s="87"/>
      <c r="S288" s="87"/>
      <c r="T288" s="16"/>
      <c r="U288" s="16"/>
      <c r="V288" s="43">
        <f t="shared" si="82"/>
        <v>2.7504761049370885E-5</v>
      </c>
      <c r="W288" s="43">
        <f t="shared" si="83"/>
        <v>3.8481859841954188E-3</v>
      </c>
      <c r="X288" s="43">
        <f t="shared" si="84"/>
        <v>1.0778303478376695E-5</v>
      </c>
      <c r="Y288" s="22">
        <f>X288+W288+SUM($V$282:V288)</f>
        <v>3.9757017079308796E-3</v>
      </c>
      <c r="Z288" s="22">
        <f t="shared" si="85"/>
        <v>8.0458640432963788E-2</v>
      </c>
      <c r="AA288" s="44">
        <f t="shared" si="86"/>
        <v>11.256953364029748</v>
      </c>
      <c r="AB288" s="44">
        <f t="shared" si="87"/>
        <v>0.93515669168103066</v>
      </c>
      <c r="AC288" s="44">
        <f t="shared" si="88"/>
        <v>12.09550713416543</v>
      </c>
      <c r="AD288" s="44">
        <f t="shared" si="89"/>
        <v>0.93515669168103066</v>
      </c>
      <c r="AE288" s="44">
        <f t="shared" si="90"/>
        <v>11.148383012594543</v>
      </c>
      <c r="AF288" s="44">
        <f t="shared" si="91"/>
        <v>1.1967429889856556E-2</v>
      </c>
      <c r="AG288" s="45">
        <f>AC288+AA288+SUM($Z$282:Z288)</f>
        <v>23.643432012643306</v>
      </c>
      <c r="AH288" s="45">
        <f>AC288+AA288+SUM($Z$282:Z288)</f>
        <v>23.643432012643306</v>
      </c>
      <c r="DM288"/>
      <c r="DN288"/>
      <c r="DO288"/>
      <c r="DP288"/>
      <c r="DQ288"/>
      <c r="DR288"/>
      <c r="DS288"/>
      <c r="DT288"/>
      <c r="DU288"/>
      <c r="DV288"/>
      <c r="DW288"/>
      <c r="DX288"/>
      <c r="DY288"/>
      <c r="DZ288"/>
      <c r="EA288"/>
      <c r="EB288"/>
      <c r="EC288"/>
      <c r="ED288"/>
      <c r="EE288"/>
      <c r="EF288"/>
      <c r="EG288"/>
    </row>
    <row r="289" spans="1:137" s="1" customFormat="1" ht="14.4" x14ac:dyDescent="0.3">
      <c r="A289"/>
      <c r="B289"/>
      <c r="C289"/>
      <c r="D289" s="40"/>
      <c r="E289" s="28">
        <v>39952.4375</v>
      </c>
      <c r="F289" s="10">
        <f t="shared" si="92"/>
        <v>69.8125</v>
      </c>
      <c r="G289" s="10">
        <v>40683.599999999999</v>
      </c>
      <c r="H289" s="10">
        <v>15.56</v>
      </c>
      <c r="I289" s="10">
        <v>513</v>
      </c>
      <c r="J289" s="10"/>
      <c r="K289" s="10"/>
      <c r="L289" s="79">
        <v>1037</v>
      </c>
      <c r="M289" s="86"/>
      <c r="N289" s="42">
        <v>7.6</v>
      </c>
      <c r="O289" s="90"/>
      <c r="P289" s="90"/>
      <c r="Q289" s="90"/>
      <c r="R289" s="87"/>
      <c r="S289" s="87"/>
      <c r="T289" s="16"/>
      <c r="U289" s="16"/>
      <c r="V289" s="43">
        <f t="shared" si="82"/>
        <v>3.5079842781000906E-5</v>
      </c>
      <c r="W289" s="43">
        <f t="shared" si="83"/>
        <v>4.9080142552525175E-3</v>
      </c>
      <c r="X289" s="43">
        <f t="shared" si="84"/>
        <v>1.3746754272421421E-5</v>
      </c>
      <c r="Y289" s="22">
        <f>X289+W289+SUM($V$282:V289)</f>
        <v>5.0735782725630238E-3</v>
      </c>
      <c r="Z289" s="22">
        <f t="shared" si="85"/>
        <v>9.1720712838375851E-2</v>
      </c>
      <c r="AA289" s="44">
        <f t="shared" si="86"/>
        <v>12.832627812017437</v>
      </c>
      <c r="AB289" s="44">
        <f t="shared" si="87"/>
        <v>1.0660537875733263</v>
      </c>
      <c r="AC289" s="44">
        <f t="shared" si="88"/>
        <v>13.788556835131295</v>
      </c>
      <c r="AD289" s="44">
        <f t="shared" si="89"/>
        <v>1.0660537875733263</v>
      </c>
      <c r="AE289" s="44">
        <f t="shared" si="90"/>
        <v>12.708860495379183</v>
      </c>
      <c r="AF289" s="44">
        <f t="shared" si="91"/>
        <v>1.3642552178786497E-2</v>
      </c>
      <c r="AG289" s="45">
        <f>AC289+AA289+SUM($Z$282:Z289)</f>
        <v>27.003876874435235</v>
      </c>
      <c r="AH289" s="45">
        <f>AC289+AA289+SUM($Z$282:Z289)</f>
        <v>27.003876874435235</v>
      </c>
      <c r="DM289"/>
      <c r="DN289"/>
      <c r="DO289"/>
      <c r="DP289"/>
      <c r="DQ289"/>
      <c r="DR289"/>
      <c r="DS289"/>
      <c r="DT289"/>
      <c r="DU289"/>
      <c r="DV289"/>
      <c r="DW289"/>
      <c r="DX289"/>
      <c r="DY289"/>
      <c r="DZ289"/>
      <c r="EA289"/>
      <c r="EB289"/>
      <c r="EC289"/>
      <c r="ED289"/>
      <c r="EE289"/>
      <c r="EF289"/>
      <c r="EG289"/>
    </row>
    <row r="290" spans="1:137" s="1" customFormat="1" ht="14.4" x14ac:dyDescent="0.3">
      <c r="A290"/>
      <c r="B290"/>
      <c r="C290"/>
      <c r="D290" s="40"/>
      <c r="E290" s="28">
        <v>39966.392361111109</v>
      </c>
      <c r="F290" s="10">
        <f t="shared" si="92"/>
        <v>83.767361111109494</v>
      </c>
      <c r="G290" s="10">
        <v>43830.9</v>
      </c>
      <c r="H290" s="10">
        <v>14.38</v>
      </c>
      <c r="I290" s="10">
        <v>746</v>
      </c>
      <c r="J290" s="10"/>
      <c r="K290" s="10"/>
      <c r="L290" s="79">
        <v>1037</v>
      </c>
      <c r="M290" s="86"/>
      <c r="N290" s="42">
        <v>7.6</v>
      </c>
      <c r="O290" s="90"/>
      <c r="P290" s="90"/>
      <c r="Q290" s="90"/>
      <c r="R290" s="87"/>
      <c r="S290" s="87"/>
      <c r="T290" s="16"/>
      <c r="U290" s="16"/>
      <c r="V290" s="43">
        <f t="shared" si="82"/>
        <v>3.2419546220487985E-5</v>
      </c>
      <c r="W290" s="43">
        <f t="shared" si="83"/>
        <v>4.5358126600598455E-3</v>
      </c>
      <c r="X290" s="43">
        <f t="shared" si="84"/>
        <v>1.2704262624512856E-5</v>
      </c>
      <c r="Y290" s="22">
        <f>X290+W290+SUM($V$282:V290)</f>
        <v>4.7327537319429309E-3</v>
      </c>
      <c r="Z290" s="22">
        <f t="shared" si="85"/>
        <v>9.8816264842530366E-2</v>
      </c>
      <c r="AA290" s="44">
        <f t="shared" si="86"/>
        <v>13.825365168415654</v>
      </c>
      <c r="AB290" s="44">
        <f t="shared" si="87"/>
        <v>1.1485241462837039</v>
      </c>
      <c r="AC290" s="44">
        <f t="shared" si="88"/>
        <v>14.855245253245934</v>
      </c>
      <c r="AD290" s="44">
        <f t="shared" si="89"/>
        <v>1.1485241462837041</v>
      </c>
      <c r="AE290" s="44">
        <f t="shared" si="90"/>
        <v>13.692023161345492</v>
      </c>
      <c r="AF290" s="44">
        <f t="shared" si="91"/>
        <v>1.4697945616739254E-2</v>
      </c>
      <c r="AG290" s="45">
        <f>AC290+AA290+SUM($Z$282:Z290)</f>
        <v>29.162118913790625</v>
      </c>
      <c r="AH290" s="45">
        <f>AC290+AA290+SUM($Z$282:Z290)</f>
        <v>29.162118913790625</v>
      </c>
      <c r="DM290"/>
      <c r="DN290"/>
      <c r="DO290"/>
      <c r="DP290"/>
      <c r="DQ290"/>
      <c r="DR290"/>
      <c r="DS290"/>
      <c r="DT290"/>
      <c r="DU290"/>
      <c r="DV290"/>
      <c r="DW290"/>
      <c r="DX290"/>
      <c r="DY290"/>
      <c r="DZ290"/>
      <c r="EA290"/>
      <c r="EB290"/>
      <c r="EC290"/>
      <c r="ED290"/>
      <c r="EE290"/>
      <c r="EF290"/>
      <c r="EG290"/>
    </row>
    <row r="291" spans="1:137" s="1" customFormat="1" ht="14.4" x14ac:dyDescent="0.3">
      <c r="A291"/>
      <c r="B291"/>
      <c r="C291"/>
      <c r="D291" s="40"/>
      <c r="E291" s="28">
        <v>39975.613888888889</v>
      </c>
      <c r="F291" s="10">
        <f t="shared" si="92"/>
        <v>92.988888888889051</v>
      </c>
      <c r="G291" s="10">
        <v>45693.8</v>
      </c>
      <c r="H291" s="10">
        <v>13.59</v>
      </c>
      <c r="I291" s="10">
        <v>953</v>
      </c>
      <c r="J291" s="10"/>
      <c r="K291" s="10"/>
      <c r="L291" s="79">
        <v>1037</v>
      </c>
      <c r="M291" s="86"/>
      <c r="N291" s="42">
        <v>7.6</v>
      </c>
      <c r="O291" s="90"/>
      <c r="P291" s="90"/>
      <c r="Q291" s="90"/>
      <c r="R291" s="87"/>
      <c r="S291" s="87"/>
      <c r="T291" s="16"/>
      <c r="U291" s="16"/>
      <c r="V291" s="43">
        <f t="shared" si="82"/>
        <v>3.0638500218110687E-5</v>
      </c>
      <c r="W291" s="43">
        <f t="shared" si="83"/>
        <v>4.2866268463291586E-3</v>
      </c>
      <c r="X291" s="43">
        <f t="shared" si="84"/>
        <v>1.2006323300913054E-5</v>
      </c>
      <c r="Y291" s="22">
        <f>X291+W291+SUM($V$282:V291)</f>
        <v>4.5135084791067554E-3</v>
      </c>
      <c r="Z291" s="22">
        <f t="shared" si="85"/>
        <v>0.10301615167522489</v>
      </c>
      <c r="AA291" s="44">
        <f t="shared" si="86"/>
        <v>14.41297055119907</v>
      </c>
      <c r="AB291" s="44">
        <f t="shared" si="87"/>
        <v>1.1973386956566787</v>
      </c>
      <c r="AC291" s="44">
        <f t="shared" si="88"/>
        <v>15.486622577970543</v>
      </c>
      <c r="AD291" s="44">
        <f t="shared" si="89"/>
        <v>1.1973386956566787</v>
      </c>
      <c r="AE291" s="44">
        <f t="shared" si="90"/>
        <v>14.273961244918279</v>
      </c>
      <c r="AF291" s="44">
        <f t="shared" si="91"/>
        <v>1.5322637395585308E-2</v>
      </c>
      <c r="AG291" s="45">
        <f>AC291+AA291+SUM($Z$282:Z291)</f>
        <v>30.484117772973871</v>
      </c>
      <c r="AH291" s="45">
        <f>AC291+AA291+SUM($Z$282:Z291)</f>
        <v>30.484117772973871</v>
      </c>
      <c r="DM291"/>
      <c r="DN291"/>
      <c r="DO291"/>
      <c r="DP291"/>
      <c r="DQ291"/>
      <c r="DR291"/>
      <c r="DS291"/>
      <c r="DT291"/>
      <c r="DU291"/>
      <c r="DV291"/>
      <c r="DW291"/>
      <c r="DX291"/>
      <c r="DY291"/>
      <c r="DZ291"/>
      <c r="EA291"/>
      <c r="EB291"/>
      <c r="EC291"/>
      <c r="ED291"/>
      <c r="EE291"/>
      <c r="EF291"/>
      <c r="EG291"/>
    </row>
    <row r="292" spans="1:137" s="1" customFormat="1" ht="14.4" x14ac:dyDescent="0.3">
      <c r="A292"/>
      <c r="B292"/>
      <c r="C292"/>
      <c r="D292" s="40"/>
      <c r="E292" s="28">
        <v>39981.395138888889</v>
      </c>
      <c r="F292" s="10">
        <f t="shared" si="92"/>
        <v>98.770138888889051</v>
      </c>
      <c r="G292" s="10">
        <v>46833.9</v>
      </c>
      <c r="H292" s="10">
        <v>14.98</v>
      </c>
      <c r="I292" s="10">
        <v>1067</v>
      </c>
      <c r="J292" s="10"/>
      <c r="K292" s="10"/>
      <c r="L292" s="79">
        <v>1037</v>
      </c>
      <c r="M292" s="86"/>
      <c r="N292" s="42">
        <v>7.6</v>
      </c>
      <c r="O292" s="90"/>
      <c r="P292" s="90"/>
      <c r="Q292" s="90"/>
      <c r="R292" s="87"/>
      <c r="S292" s="87"/>
      <c r="T292" s="16"/>
      <c r="U292" s="16"/>
      <c r="V292" s="43">
        <f t="shared" si="82"/>
        <v>3.3772239386850486E-5</v>
      </c>
      <c r="W292" s="43">
        <f t="shared" si="83"/>
        <v>4.7250677084628998E-3</v>
      </c>
      <c r="X292" s="43">
        <f t="shared" si="84"/>
        <v>1.3234343123449415E-5</v>
      </c>
      <c r="Y292" s="22">
        <f>X292+W292+SUM($V$282:V292)</f>
        <v>4.9869496004498835E-3</v>
      </c>
      <c r="Z292" s="22">
        <f t="shared" si="85"/>
        <v>0.10558649414017469</v>
      </c>
      <c r="AA292" s="44">
        <f t="shared" si="86"/>
        <v>14.772586685672936</v>
      </c>
      <c r="AB292" s="44">
        <f t="shared" si="87"/>
        <v>1.2272133361312767</v>
      </c>
      <c r="AC292" s="44">
        <f t="shared" si="88"/>
        <v>15.873027263095095</v>
      </c>
      <c r="AD292" s="44">
        <f t="shared" si="89"/>
        <v>1.2272133361312765</v>
      </c>
      <c r="AE292" s="44">
        <f t="shared" si="90"/>
        <v>14.630108976455846</v>
      </c>
      <c r="AF292" s="44">
        <f t="shared" si="91"/>
        <v>1.5704950507970505E-2</v>
      </c>
      <c r="AG292" s="45">
        <f>AC292+AA292+SUM($Z$282:Z292)</f>
        <v>31.335725086712465</v>
      </c>
      <c r="AH292" s="45">
        <f>AC292+AA292+SUM($Z$282:Z292)</f>
        <v>31.335725086712465</v>
      </c>
      <c r="DM292"/>
      <c r="DN292"/>
      <c r="DO292"/>
      <c r="DP292"/>
      <c r="DQ292"/>
      <c r="DR292"/>
      <c r="DS292"/>
      <c r="DT292"/>
      <c r="DU292"/>
      <c r="DV292"/>
      <c r="DW292"/>
      <c r="DX292"/>
      <c r="DY292"/>
      <c r="DZ292"/>
      <c r="EA292"/>
      <c r="EB292"/>
      <c r="EC292"/>
      <c r="ED292"/>
      <c r="EE292"/>
      <c r="EF292"/>
      <c r="EG292"/>
    </row>
    <row r="293" spans="1:137" s="1" customFormat="1" ht="14.4" x14ac:dyDescent="0.3">
      <c r="A293"/>
      <c r="B293"/>
      <c r="C293"/>
      <c r="D293" s="40"/>
      <c r="E293" s="28">
        <v>39988.397916666669</v>
      </c>
      <c r="F293" s="10">
        <f t="shared" si="92"/>
        <v>105.77291666666861</v>
      </c>
      <c r="G293" s="10">
        <v>48652.3</v>
      </c>
      <c r="H293" s="10">
        <v>14.71</v>
      </c>
      <c r="I293" s="10">
        <v>1175</v>
      </c>
      <c r="J293" s="10"/>
      <c r="K293" s="10"/>
      <c r="L293" s="79">
        <v>1037</v>
      </c>
      <c r="M293" s="86"/>
      <c r="N293" s="42">
        <v>7.6</v>
      </c>
      <c r="O293" s="90"/>
      <c r="P293" s="90"/>
      <c r="Q293" s="90"/>
      <c r="R293" s="87"/>
      <c r="S293" s="87"/>
      <c r="T293" s="16"/>
      <c r="U293" s="16"/>
      <c r="V293" s="43">
        <f t="shared" si="82"/>
        <v>3.3163527461987364E-5</v>
      </c>
      <c r="W293" s="43">
        <f t="shared" si="83"/>
        <v>4.6399029366815253E-3</v>
      </c>
      <c r="X293" s="43">
        <f t="shared" si="84"/>
        <v>1.2995806898927964E-5</v>
      </c>
      <c r="Y293" s="22">
        <f>X293+W293+SUM($V$282:V293)</f>
        <v>4.9347098199059745E-3</v>
      </c>
      <c r="Z293" s="22">
        <f t="shared" si="85"/>
        <v>0.10968605622969732</v>
      </c>
      <c r="AA293" s="44">
        <f t="shared" si="86"/>
        <v>15.346155652366459</v>
      </c>
      <c r="AB293" s="44">
        <f t="shared" si="87"/>
        <v>1.2748618285784379</v>
      </c>
      <c r="AC293" s="44">
        <f t="shared" si="88"/>
        <v>16.48932257002474</v>
      </c>
      <c r="AD293" s="44">
        <f t="shared" si="89"/>
        <v>1.2748618285784383</v>
      </c>
      <c r="AE293" s="44">
        <f t="shared" si="90"/>
        <v>15.198146021476388</v>
      </c>
      <c r="AF293" s="44">
        <f t="shared" si="91"/>
        <v>1.631471996991354E-2</v>
      </c>
      <c r="AG293" s="45">
        <f>AC293+AA293+SUM($Z$282:Z293)</f>
        <v>32.635275416565328</v>
      </c>
      <c r="AH293" s="45">
        <f>AC293+AA293+SUM($Z$282:Z293)</f>
        <v>32.635275416565328</v>
      </c>
      <c r="DM293"/>
      <c r="DN293"/>
      <c r="DO293"/>
      <c r="DP293"/>
      <c r="DQ293"/>
      <c r="DR293"/>
      <c r="DS293"/>
      <c r="DT293"/>
      <c r="DU293"/>
      <c r="DV293"/>
      <c r="DW293"/>
      <c r="DX293"/>
      <c r="DY293"/>
      <c r="DZ293"/>
      <c r="EA293"/>
      <c r="EB293"/>
      <c r="EC293"/>
      <c r="ED293"/>
      <c r="EE293"/>
      <c r="EF293"/>
      <c r="EG293"/>
    </row>
    <row r="294" spans="1:137" s="1" customFormat="1" ht="14.4" x14ac:dyDescent="0.3">
      <c r="A294"/>
      <c r="B294"/>
      <c r="C294"/>
      <c r="D294" s="40"/>
      <c r="E294" s="28">
        <v>39995.484722222223</v>
      </c>
      <c r="F294" s="10">
        <f t="shared" si="92"/>
        <v>112.85972222222335</v>
      </c>
      <c r="G294" s="10">
        <v>49651.199999999997</v>
      </c>
      <c r="H294" s="10">
        <v>13.22</v>
      </c>
      <c r="I294" s="10">
        <v>1387</v>
      </c>
      <c r="J294" s="10"/>
      <c r="K294" s="10"/>
      <c r="L294" s="79">
        <v>1037</v>
      </c>
      <c r="M294" s="86"/>
      <c r="N294" s="42">
        <v>7.6</v>
      </c>
      <c r="O294" s="90"/>
      <c r="P294" s="90"/>
      <c r="Q294" s="90"/>
      <c r="R294" s="87"/>
      <c r="S294" s="87"/>
      <c r="T294" s="16"/>
      <c r="U294" s="16"/>
      <c r="V294" s="43">
        <f t="shared" si="82"/>
        <v>2.9804339432187142E-5</v>
      </c>
      <c r="W294" s="43">
        <f t="shared" si="83"/>
        <v>4.16991956648061E-3</v>
      </c>
      <c r="X294" s="43">
        <f t="shared" si="84"/>
        <v>1.1679440326568845E-5</v>
      </c>
      <c r="Y294" s="22">
        <f>X294+W294+SUM($V$282:V294)</f>
        <v>4.4932144225648873E-3</v>
      </c>
      <c r="Z294" s="22">
        <f t="shared" si="85"/>
        <v>0.11193806490282983</v>
      </c>
      <c r="AA294" s="44">
        <f t="shared" si="86"/>
        <v>15.661233765449474</v>
      </c>
      <c r="AB294" s="44">
        <f t="shared" si="87"/>
        <v>1.301036531122141</v>
      </c>
      <c r="AC294" s="44">
        <f t="shared" si="88"/>
        <v>16.827871504303229</v>
      </c>
      <c r="AD294" s="44">
        <f t="shared" si="89"/>
        <v>1.3010365311221406</v>
      </c>
      <c r="AE294" s="44">
        <f t="shared" si="90"/>
        <v>15.51018528911332</v>
      </c>
      <c r="AF294" s="44">
        <f t="shared" si="91"/>
        <v>1.6649684067765978E-2</v>
      </c>
      <c r="AG294" s="45">
        <f>AC294+AA294+SUM($Z$282:Z294)</f>
        <v>33.400840528829661</v>
      </c>
      <c r="AH294" s="45">
        <f>AC294+AA294+SUM($Z$282:Z294)</f>
        <v>33.400840528829661</v>
      </c>
      <c r="DM294"/>
      <c r="DN294"/>
      <c r="DO294"/>
      <c r="DP294"/>
      <c r="DQ294"/>
      <c r="DR294"/>
      <c r="DS294"/>
      <c r="DT294"/>
      <c r="DU294"/>
      <c r="DV294"/>
      <c r="DW294"/>
      <c r="DX294"/>
      <c r="DY294"/>
      <c r="DZ294"/>
      <c r="EA294"/>
      <c r="EB294"/>
      <c r="EC294"/>
      <c r="ED294"/>
      <c r="EE294"/>
      <c r="EF294"/>
      <c r="EG294"/>
    </row>
    <row r="295" spans="1:137" s="1" customFormat="1" ht="14.4" x14ac:dyDescent="0.3">
      <c r="A295"/>
      <c r="B295"/>
      <c r="C295"/>
      <c r="D295" s="40"/>
      <c r="E295" s="28">
        <v>40002.414583333331</v>
      </c>
      <c r="F295" s="10">
        <f t="shared" si="92"/>
        <v>119.78958333333139</v>
      </c>
      <c r="G295" s="10">
        <v>48385.5</v>
      </c>
      <c r="H295" s="10">
        <v>11.89</v>
      </c>
      <c r="I295" s="10">
        <v>31</v>
      </c>
      <c r="J295" s="10"/>
      <c r="K295" s="10"/>
      <c r="L295" s="79">
        <v>1037</v>
      </c>
      <c r="M295" s="86"/>
      <c r="N295" s="42">
        <v>7.6</v>
      </c>
      <c r="O295" s="90"/>
      <c r="P295" s="90"/>
      <c r="Q295" s="90"/>
      <c r="R295" s="87"/>
      <c r="S295" s="87"/>
      <c r="T295" s="16"/>
      <c r="U295" s="16"/>
      <c r="V295" s="43">
        <f t="shared" si="82"/>
        <v>2.6805869580083598E-5</v>
      </c>
      <c r="W295" s="43">
        <f t="shared" si="83"/>
        <v>3.7504042091871747E-3</v>
      </c>
      <c r="X295" s="43">
        <f t="shared" si="84"/>
        <v>1.0504428553926138E-5</v>
      </c>
      <c r="Y295" s="22">
        <f>X295+W295+SUM($V$282:V295)</f>
        <v>4.0993299230788925E-3</v>
      </c>
      <c r="Z295" s="22">
        <f t="shared" si="85"/>
        <v>0.10908455866838812</v>
      </c>
      <c r="AA295" s="44">
        <f t="shared" si="86"/>
        <v>15.262000240843232</v>
      </c>
      <c r="AB295" s="44">
        <f t="shared" si="87"/>
        <v>1.2678707277288437</v>
      </c>
      <c r="AC295" s="44">
        <f t="shared" si="88"/>
        <v>16.398898247604571</v>
      </c>
      <c r="AD295" s="44">
        <f t="shared" si="89"/>
        <v>1.2678707277288435</v>
      </c>
      <c r="AE295" s="44">
        <f t="shared" si="90"/>
        <v>15.114802266740639</v>
      </c>
      <c r="AF295" s="44">
        <f t="shared" si="91"/>
        <v>1.6225253135088193E-2</v>
      </c>
      <c r="AG295" s="45">
        <f>AC295+AA295+SUM($Z$282:Z295)</f>
        <v>32.681718306193154</v>
      </c>
      <c r="AH295" s="45">
        <f>AC295+AA295+SUM($Z$282:Z295)</f>
        <v>32.681718306193154</v>
      </c>
      <c r="DM295"/>
      <c r="DN295"/>
      <c r="DO295"/>
      <c r="DP295"/>
      <c r="DQ295"/>
      <c r="DR295"/>
      <c r="DS295"/>
      <c r="DT295"/>
      <c r="DU295"/>
      <c r="DV295"/>
      <c r="DW295"/>
      <c r="DX295"/>
      <c r="DY295"/>
      <c r="DZ295"/>
      <c r="EA295"/>
      <c r="EB295"/>
      <c r="EC295"/>
      <c r="ED295"/>
      <c r="EE295"/>
      <c r="EF295"/>
      <c r="EG295"/>
    </row>
    <row r="296" spans="1:137" s="1" customFormat="1" ht="14.4" x14ac:dyDescent="0.3">
      <c r="A296"/>
      <c r="B296"/>
      <c r="C296"/>
      <c r="D296" s="40"/>
      <c r="E296" s="28">
        <v>40011.392361111109</v>
      </c>
      <c r="F296" s="10">
        <f t="shared" si="92"/>
        <v>128.76736111110949</v>
      </c>
      <c r="G296" s="10">
        <v>51591.7</v>
      </c>
      <c r="H296" s="10">
        <v>12.84</v>
      </c>
      <c r="I296" s="10">
        <v>24</v>
      </c>
      <c r="J296" s="10"/>
      <c r="K296" s="10"/>
      <c r="L296" s="79">
        <v>1037</v>
      </c>
      <c r="M296" s="86"/>
      <c r="N296" s="42">
        <v>7.6</v>
      </c>
      <c r="O296" s="90"/>
      <c r="P296" s="90"/>
      <c r="Q296" s="90"/>
      <c r="R296" s="87"/>
      <c r="S296" s="87"/>
      <c r="T296" s="16"/>
      <c r="U296" s="16"/>
      <c r="V296" s="43">
        <f t="shared" si="82"/>
        <v>2.8947633760157559E-5</v>
      </c>
      <c r="W296" s="43">
        <f t="shared" si="83"/>
        <v>4.0500580358253423E-3</v>
      </c>
      <c r="X296" s="43">
        <f t="shared" si="84"/>
        <v>1.1343722677242355E-5</v>
      </c>
      <c r="Y296" s="22">
        <f>X296+W296+SUM($V$282:V296)</f>
        <v>4.4287706776005341E-3</v>
      </c>
      <c r="Z296" s="22">
        <f t="shared" si="85"/>
        <v>0.11631290005170722</v>
      </c>
      <c r="AA296" s="44">
        <f t="shared" si="86"/>
        <v>16.273316134493015</v>
      </c>
      <c r="AB296" s="44">
        <f t="shared" si="87"/>
        <v>1.3518844741455223</v>
      </c>
      <c r="AC296" s="44">
        <f t="shared" si="88"/>
        <v>17.485549156688275</v>
      </c>
      <c r="AD296" s="44">
        <f t="shared" si="89"/>
        <v>1.351884474145522</v>
      </c>
      <c r="AE296" s="44">
        <f t="shared" si="90"/>
        <v>16.116364284858125</v>
      </c>
      <c r="AF296" s="44">
        <f t="shared" si="91"/>
        <v>1.7300397684627201E-2</v>
      </c>
      <c r="AG296" s="45">
        <f>AC296+AA296+SUM($Z$282:Z296)</f>
        <v>34.895998008978353</v>
      </c>
      <c r="AH296" s="45">
        <f>AC296+AA296+SUM($Z$282:Z296)</f>
        <v>34.895998008978353</v>
      </c>
      <c r="DM296"/>
      <c r="DN296"/>
      <c r="DO296"/>
      <c r="DP296"/>
      <c r="DQ296"/>
      <c r="DR296"/>
      <c r="DS296"/>
      <c r="DT296"/>
      <c r="DU296"/>
      <c r="DV296"/>
      <c r="DW296"/>
      <c r="DX296"/>
      <c r="DY296"/>
      <c r="DZ296"/>
      <c r="EA296"/>
      <c r="EB296"/>
      <c r="EC296"/>
      <c r="ED296"/>
      <c r="EE296"/>
      <c r="EF296"/>
      <c r="EG296"/>
    </row>
    <row r="297" spans="1:137" s="1" customFormat="1" ht="14.4" x14ac:dyDescent="0.3">
      <c r="A297"/>
      <c r="B297"/>
      <c r="C297"/>
      <c r="D297" s="40"/>
      <c r="E297" s="28">
        <v>40017.40347222222</v>
      </c>
      <c r="F297" s="10">
        <f t="shared" si="92"/>
        <v>134.77847222222044</v>
      </c>
      <c r="G297" s="10">
        <v>53462.2</v>
      </c>
      <c r="H297" s="10">
        <v>11.98</v>
      </c>
      <c r="I297" s="10">
        <v>123</v>
      </c>
      <c r="J297" s="10"/>
      <c r="K297" s="10"/>
      <c r="L297" s="79">
        <v>1037</v>
      </c>
      <c r="M297" s="86"/>
      <c r="N297" s="42">
        <v>7.6</v>
      </c>
      <c r="O297" s="90"/>
      <c r="P297" s="90"/>
      <c r="Q297" s="90"/>
      <c r="R297" s="87"/>
      <c r="S297" s="87"/>
      <c r="T297" s="16"/>
      <c r="U297" s="16"/>
      <c r="V297" s="43">
        <f t="shared" si="82"/>
        <v>2.7008773555037974E-5</v>
      </c>
      <c r="W297" s="43">
        <f t="shared" si="83"/>
        <v>3.7787924664476327E-3</v>
      </c>
      <c r="X297" s="43">
        <f t="shared" si="84"/>
        <v>1.0583940628766622E-5</v>
      </c>
      <c r="Y297" s="22">
        <f>X297+W297+SUM($V$282:V297)</f>
        <v>4.1837540997293867E-3</v>
      </c>
      <c r="Z297" s="22">
        <f t="shared" si="85"/>
        <v>0.12052992099784231</v>
      </c>
      <c r="AA297" s="44">
        <f t="shared" si="86"/>
        <v>16.863318747889533</v>
      </c>
      <c r="AB297" s="44">
        <f t="shared" si="87"/>
        <v>1.40089817031931</v>
      </c>
      <c r="AC297" s="44">
        <f t="shared" si="88"/>
        <v>18.11950228669922</v>
      </c>
      <c r="AD297" s="44">
        <f t="shared" si="89"/>
        <v>1.40089817031931</v>
      </c>
      <c r="AE297" s="44">
        <f t="shared" si="90"/>
        <v>16.700676478385908</v>
      </c>
      <c r="AF297" s="44">
        <f t="shared" si="91"/>
        <v>1.7927637994000517E-2</v>
      </c>
      <c r="AG297" s="45">
        <f>AC297+AA297+SUM($Z$282:Z297)</f>
        <v>36.24048367338365</v>
      </c>
      <c r="AH297" s="45">
        <f>AC297+AA297+SUM($Z$282:Z297)</f>
        <v>36.24048367338365</v>
      </c>
      <c r="DM297"/>
      <c r="DN297"/>
      <c r="DO297"/>
      <c r="DP297"/>
      <c r="DQ297"/>
      <c r="DR297"/>
      <c r="DS297"/>
      <c r="DT297"/>
      <c r="DU297"/>
      <c r="DV297"/>
      <c r="DW297"/>
      <c r="DX297"/>
      <c r="DY297"/>
      <c r="DZ297"/>
      <c r="EA297"/>
      <c r="EB297"/>
      <c r="EC297"/>
      <c r="ED297"/>
      <c r="EE297"/>
      <c r="EF297"/>
      <c r="EG297"/>
    </row>
    <row r="298" spans="1:137" s="1" customFormat="1" ht="14.4" x14ac:dyDescent="0.3">
      <c r="A298"/>
      <c r="B298"/>
      <c r="C298"/>
      <c r="D298" s="40"/>
      <c r="E298" s="28">
        <v>40028.418055555558</v>
      </c>
      <c r="F298" s="10">
        <f t="shared" si="92"/>
        <v>145.79305555555766</v>
      </c>
      <c r="G298" s="10">
        <v>59122.2</v>
      </c>
      <c r="H298" s="10">
        <v>13.15</v>
      </c>
      <c r="I298" s="10">
        <v>331</v>
      </c>
      <c r="J298" s="10"/>
      <c r="K298" s="10"/>
      <c r="L298" s="79">
        <v>1037</v>
      </c>
      <c r="M298" s="86"/>
      <c r="N298" s="42">
        <v>7.6</v>
      </c>
      <c r="O298" s="90"/>
      <c r="P298" s="90"/>
      <c r="Q298" s="90"/>
      <c r="R298" s="87"/>
      <c r="S298" s="87"/>
      <c r="T298" s="16"/>
      <c r="U298" s="16"/>
      <c r="V298" s="43">
        <f t="shared" si="82"/>
        <v>2.964652522944485E-5</v>
      </c>
      <c r="W298" s="43">
        <f t="shared" si="83"/>
        <v>4.1478398108335864E-3</v>
      </c>
      <c r="X298" s="43">
        <f t="shared" si="84"/>
        <v>1.1617597601692911E-5</v>
      </c>
      <c r="Y298" s="22">
        <f>X298+W298+SUM($V$282:V298)</f>
        <v>4.5834816263177116E-3</v>
      </c>
      <c r="Z298" s="22">
        <f t="shared" si="85"/>
        <v>0.13329032653386191</v>
      </c>
      <c r="AA298" s="44">
        <f t="shared" si="86"/>
        <v>18.64862470449167</v>
      </c>
      <c r="AB298" s="44">
        <f t="shared" si="87"/>
        <v>1.5492101298721772</v>
      </c>
      <c r="AC298" s="44">
        <f t="shared" si="88"/>
        <v>20.037799381519811</v>
      </c>
      <c r="AD298" s="44">
        <f t="shared" si="89"/>
        <v>1.549210129872177</v>
      </c>
      <c r="AE298" s="44">
        <f t="shared" si="90"/>
        <v>18.468763629076754</v>
      </c>
      <c r="AF298" s="44">
        <f t="shared" si="91"/>
        <v>1.9825622570879935E-2</v>
      </c>
      <c r="AG298" s="45">
        <f>AC298+AA298+SUM($Z$282:Z298)</f>
        <v>40.077377051340243</v>
      </c>
      <c r="AH298" s="45">
        <f>AC298+AA298+SUM($Z$282:Z298)</f>
        <v>40.077377051340243</v>
      </c>
      <c r="DM298"/>
      <c r="DN298"/>
      <c r="DO298"/>
      <c r="DP298"/>
      <c r="DQ298"/>
      <c r="DR298"/>
      <c r="DS298"/>
      <c r="DT298"/>
      <c r="DU298"/>
      <c r="DV298"/>
      <c r="DW298"/>
      <c r="DX298"/>
      <c r="DY298"/>
      <c r="DZ298"/>
      <c r="EA298"/>
      <c r="EB298"/>
      <c r="EC298"/>
      <c r="ED298"/>
      <c r="EE298"/>
      <c r="EF298"/>
      <c r="EG298"/>
    </row>
    <row r="299" spans="1:137" s="1" customFormat="1" ht="14.4" x14ac:dyDescent="0.3">
      <c r="A299"/>
      <c r="B299"/>
      <c r="C299"/>
      <c r="D299" s="40"/>
      <c r="E299" s="28">
        <v>40038.436111111114</v>
      </c>
      <c r="F299" s="10">
        <f t="shared" si="92"/>
        <v>155.81111111111386</v>
      </c>
      <c r="G299" s="10">
        <v>58398</v>
      </c>
      <c r="H299" s="10">
        <v>14.04</v>
      </c>
      <c r="I299" s="10">
        <v>531</v>
      </c>
      <c r="J299" s="10"/>
      <c r="K299" s="10"/>
      <c r="L299" s="79">
        <v>1037</v>
      </c>
      <c r="M299" s="86"/>
      <c r="N299" s="42">
        <v>7.6</v>
      </c>
      <c r="O299" s="90"/>
      <c r="P299" s="90"/>
      <c r="Q299" s="90"/>
      <c r="R299" s="87"/>
      <c r="S299" s="87"/>
      <c r="T299" s="16"/>
      <c r="U299" s="16"/>
      <c r="V299" s="43">
        <f t="shared" si="82"/>
        <v>3.1653020092882561E-5</v>
      </c>
      <c r="W299" s="43">
        <f t="shared" si="83"/>
        <v>4.4285681326314491E-3</v>
      </c>
      <c r="X299" s="43">
        <f t="shared" si="84"/>
        <v>1.2403883675115473E-5</v>
      </c>
      <c r="Y299" s="22">
        <f>X299+W299+SUM($V$282:V299)</f>
        <v>4.8966492542818789E-3</v>
      </c>
      <c r="Z299" s="22">
        <f t="shared" si="85"/>
        <v>0.1316576258820624</v>
      </c>
      <c r="AA299" s="44">
        <f t="shared" si="86"/>
        <v>18.420193861069183</v>
      </c>
      <c r="AB299" s="44">
        <f t="shared" si="87"/>
        <v>1.5302335360368085</v>
      </c>
      <c r="AC299" s="44">
        <f t="shared" si="88"/>
        <v>19.79235225147227</v>
      </c>
      <c r="AD299" s="44">
        <f t="shared" si="89"/>
        <v>1.5302335360368082</v>
      </c>
      <c r="AE299" s="44">
        <f t="shared" si="90"/>
        <v>18.242535940997193</v>
      </c>
      <c r="AF299" s="44">
        <f t="shared" si="91"/>
        <v>1.9582774438269317E-2</v>
      </c>
      <c r="AG299" s="45">
        <f>AC299+AA299+SUM($Z$282:Z299)</f>
        <v>39.735156703752274</v>
      </c>
      <c r="AH299" s="45">
        <f>AC299+AA299+SUM($Z$282:Z299)</f>
        <v>39.735156703752274</v>
      </c>
      <c r="DM299"/>
      <c r="DN299"/>
      <c r="DO299"/>
      <c r="DP299"/>
      <c r="DQ299"/>
      <c r="DR299"/>
      <c r="DS299"/>
      <c r="DT299"/>
      <c r="DU299"/>
      <c r="DV299"/>
      <c r="DW299"/>
      <c r="DX299"/>
      <c r="DY299"/>
      <c r="DZ299"/>
      <c r="EA299"/>
      <c r="EB299"/>
      <c r="EC299"/>
      <c r="ED299"/>
      <c r="EE299"/>
      <c r="EF299"/>
      <c r="EG299"/>
    </row>
    <row r="300" spans="1:137" s="1" customFormat="1" ht="14.4" x14ac:dyDescent="0.3">
      <c r="A300"/>
      <c r="B300"/>
      <c r="C300"/>
      <c r="D300" s="40"/>
      <c r="E300" s="28">
        <v>40045.411111111112</v>
      </c>
      <c r="F300" s="10">
        <f t="shared" si="92"/>
        <v>162.7861111111124</v>
      </c>
      <c r="G300" s="10">
        <v>61609</v>
      </c>
      <c r="H300" s="10">
        <v>13.03</v>
      </c>
      <c r="I300" s="10">
        <v>623</v>
      </c>
      <c r="J300" s="10"/>
      <c r="K300" s="10"/>
      <c r="L300" s="79">
        <v>1037</v>
      </c>
      <c r="M300" s="86"/>
      <c r="N300" s="42">
        <v>7.6</v>
      </c>
      <c r="O300" s="90"/>
      <c r="P300" s="90"/>
      <c r="Q300" s="90"/>
      <c r="R300" s="87"/>
      <c r="S300" s="87"/>
      <c r="T300" s="16"/>
      <c r="U300" s="16"/>
      <c r="V300" s="43">
        <f t="shared" si="82"/>
        <v>2.9375986596172349E-5</v>
      </c>
      <c r="W300" s="43">
        <f t="shared" si="83"/>
        <v>4.1099888011529757E-3</v>
      </c>
      <c r="X300" s="43">
        <f t="shared" si="84"/>
        <v>1.15115815019056E-5</v>
      </c>
      <c r="Y300" s="22">
        <f>X300+W300+SUM($V$282:V300)</f>
        <v>4.6065536072263684E-3</v>
      </c>
      <c r="Z300" s="22">
        <f t="shared" si="85"/>
        <v>0.13889678881071238</v>
      </c>
      <c r="AA300" s="44">
        <f t="shared" si="86"/>
        <v>19.433023795106191</v>
      </c>
      <c r="AB300" s="44">
        <f t="shared" si="87"/>
        <v>1.6143730593803169</v>
      </c>
      <c r="AC300" s="44">
        <f t="shared" si="88"/>
        <v>20.880629984947348</v>
      </c>
      <c r="AD300" s="44">
        <f t="shared" si="89"/>
        <v>1.6143730593803165</v>
      </c>
      <c r="AE300" s="44">
        <f t="shared" si="90"/>
        <v>19.245597396980994</v>
      </c>
      <c r="AF300" s="44">
        <f t="shared" si="91"/>
        <v>2.065952858603607E-2</v>
      </c>
      <c r="AG300" s="45">
        <f>AC300+AA300+SUM($Z$282:Z300)</f>
        <v>41.975161160075075</v>
      </c>
      <c r="AH300" s="45">
        <f>AC300+AA300+SUM($Z$282:Z300)</f>
        <v>41.975161160075075</v>
      </c>
      <c r="DM300"/>
      <c r="DN300"/>
      <c r="DO300"/>
      <c r="DP300"/>
      <c r="DQ300"/>
      <c r="DR300"/>
      <c r="DS300"/>
      <c r="DT300"/>
      <c r="DU300"/>
      <c r="DV300"/>
      <c r="DW300"/>
      <c r="DX300"/>
      <c r="DY300"/>
      <c r="DZ300"/>
      <c r="EA300"/>
      <c r="EB300"/>
      <c r="EC300"/>
      <c r="ED300"/>
      <c r="EE300"/>
      <c r="EF300"/>
      <c r="EG300"/>
    </row>
    <row r="301" spans="1:137" s="1" customFormat="1" ht="14.4" x14ac:dyDescent="0.3">
      <c r="A301"/>
      <c r="B301"/>
      <c r="C301"/>
      <c r="D301" s="40"/>
      <c r="E301" s="28">
        <v>40052.411805555559</v>
      </c>
      <c r="F301" s="10">
        <f t="shared" si="92"/>
        <v>169.78680555555911</v>
      </c>
      <c r="G301" s="10">
        <v>61960</v>
      </c>
      <c r="H301" s="10">
        <v>14.8</v>
      </c>
      <c r="I301" s="10">
        <v>814</v>
      </c>
      <c r="J301" s="10"/>
      <c r="K301" s="10"/>
      <c r="L301" s="79">
        <v>1037</v>
      </c>
      <c r="M301" s="86"/>
      <c r="N301" s="42">
        <v>7.6</v>
      </c>
      <c r="O301" s="90"/>
      <c r="P301" s="90"/>
      <c r="Q301" s="90"/>
      <c r="R301" s="87"/>
      <c r="S301" s="87"/>
      <c r="T301" s="16"/>
      <c r="U301" s="16"/>
      <c r="V301" s="43">
        <f t="shared" si="82"/>
        <v>3.3366431436941733E-5</v>
      </c>
      <c r="W301" s="43">
        <f t="shared" si="83"/>
        <v>4.6682911939419838E-3</v>
      </c>
      <c r="X301" s="43">
        <f t="shared" si="84"/>
        <v>1.3075318973768447E-5</v>
      </c>
      <c r="Y301" s="22">
        <f>X301+W301+SUM($V$282:V301)</f>
        <v>5.1997861689241816E-3</v>
      </c>
      <c r="Z301" s="22">
        <f t="shared" si="85"/>
        <v>0.13968811431303446</v>
      </c>
      <c r="AA301" s="44">
        <f t="shared" si="86"/>
        <v>19.543737998421982</v>
      </c>
      <c r="AB301" s="44">
        <f t="shared" si="87"/>
        <v>1.6235704971547082</v>
      </c>
      <c r="AC301" s="44">
        <f t="shared" si="88"/>
        <v>20.999591518566078</v>
      </c>
      <c r="AD301" s="44">
        <f t="shared" si="89"/>
        <v>1.623570497154708</v>
      </c>
      <c r="AE301" s="44">
        <f t="shared" si="90"/>
        <v>19.35524379095493</v>
      </c>
      <c r="AF301" s="44">
        <f t="shared" si="91"/>
        <v>2.0777230456439724E-2</v>
      </c>
      <c r="AG301" s="45">
        <f>AC301+AA301+SUM($Z$282:Z301)</f>
        <v>42.344525011322631</v>
      </c>
      <c r="AH301" s="45">
        <f>AC301+AA301+SUM($Z$282:Z301)</f>
        <v>42.344525011322631</v>
      </c>
      <c r="DM301"/>
      <c r="DN301"/>
      <c r="DO301"/>
      <c r="DP301"/>
      <c r="DQ301"/>
      <c r="DR301"/>
      <c r="DS301"/>
      <c r="DT301"/>
      <c r="DU301"/>
      <c r="DV301"/>
      <c r="DW301"/>
      <c r="DX301"/>
      <c r="DY301"/>
      <c r="DZ301"/>
      <c r="EA301"/>
      <c r="EB301"/>
      <c r="EC301"/>
      <c r="ED301"/>
      <c r="EE301"/>
      <c r="EF301"/>
      <c r="EG301"/>
    </row>
    <row r="302" spans="1:137" s="1" customFormat="1" ht="14.4" x14ac:dyDescent="0.3">
      <c r="A302"/>
      <c r="B302"/>
      <c r="C302"/>
      <c r="D302" s="40"/>
      <c r="E302" s="28">
        <v>40059.388888888891</v>
      </c>
      <c r="F302" s="10">
        <f t="shared" si="92"/>
        <v>176.76388888889051</v>
      </c>
      <c r="G302" s="10">
        <v>61856.4</v>
      </c>
      <c r="H302" s="10">
        <v>14.25</v>
      </c>
      <c r="I302" s="10">
        <v>905</v>
      </c>
      <c r="J302" s="10"/>
      <c r="K302" s="10"/>
      <c r="L302" s="79">
        <v>1037</v>
      </c>
      <c r="M302" s="86"/>
      <c r="N302" s="42">
        <v>7.6</v>
      </c>
      <c r="O302" s="90"/>
      <c r="P302" s="90"/>
      <c r="Q302" s="90"/>
      <c r="R302" s="87"/>
      <c r="S302" s="87"/>
      <c r="T302" s="16"/>
      <c r="U302" s="16"/>
      <c r="V302" s="43">
        <f t="shared" si="82"/>
        <v>3.2126462701109439E-5</v>
      </c>
      <c r="W302" s="43">
        <f t="shared" si="83"/>
        <v>4.4948073995725174E-3</v>
      </c>
      <c r="X302" s="43">
        <f t="shared" si="84"/>
        <v>1.2589411849743268E-5</v>
      </c>
      <c r="Y302" s="22">
        <f>X302+W302+SUM($V$282:V302)</f>
        <v>5.057942930131799E-3</v>
      </c>
      <c r="Z302" s="22">
        <f t="shared" si="85"/>
        <v>0.13945454929297585</v>
      </c>
      <c r="AA302" s="44">
        <f t="shared" si="86"/>
        <v>19.511059960064383</v>
      </c>
      <c r="AB302" s="44">
        <f t="shared" si="87"/>
        <v>1.6208558118173095</v>
      </c>
      <c r="AC302" s="44">
        <f t="shared" si="88"/>
        <v>20.964479225452404</v>
      </c>
      <c r="AD302" s="44">
        <f t="shared" si="89"/>
        <v>1.6208558118173095</v>
      </c>
      <c r="AE302" s="44">
        <f t="shared" si="90"/>
        <v>19.322880923673736</v>
      </c>
      <c r="AF302" s="44">
        <f t="shared" si="91"/>
        <v>2.0742489961357625E-2</v>
      </c>
      <c r="AG302" s="45">
        <f>AC302+AA302+SUM($Z$282:Z302)</f>
        <v>42.416189229144337</v>
      </c>
      <c r="AH302" s="45">
        <f>AC302+AA302+SUM($Z$282:Z302)</f>
        <v>42.416189229144337</v>
      </c>
      <c r="DM302"/>
      <c r="DN302"/>
      <c r="DO302"/>
      <c r="DP302"/>
      <c r="DQ302"/>
      <c r="DR302"/>
      <c r="DS302"/>
      <c r="DT302"/>
      <c r="DU302"/>
      <c r="DV302"/>
      <c r="DW302"/>
      <c r="DX302"/>
      <c r="DY302"/>
      <c r="DZ302"/>
      <c r="EA302"/>
      <c r="EB302"/>
      <c r="EC302"/>
      <c r="ED302"/>
      <c r="EE302"/>
      <c r="EF302"/>
      <c r="EG302"/>
    </row>
    <row r="303" spans="1:137" s="1" customFormat="1" ht="14.4" x14ac:dyDescent="0.3">
      <c r="A303"/>
      <c r="B303"/>
      <c r="C303"/>
      <c r="D303" s="40"/>
      <c r="E303" s="28">
        <v>40066.381249999999</v>
      </c>
      <c r="F303" s="10">
        <f t="shared" si="92"/>
        <v>183.75624999999854</v>
      </c>
      <c r="G303" s="10">
        <v>62518.6</v>
      </c>
      <c r="H303" s="10">
        <v>12.77</v>
      </c>
      <c r="I303" s="10">
        <v>1110</v>
      </c>
      <c r="J303" s="10"/>
      <c r="K303" s="10"/>
      <c r="L303" s="79">
        <v>1037</v>
      </c>
      <c r="M303" s="99"/>
      <c r="N303" s="42">
        <v>7.6</v>
      </c>
      <c r="O303" s="90"/>
      <c r="P303" s="90"/>
      <c r="Q303" s="90"/>
      <c r="R303" s="87"/>
      <c r="S303" s="87"/>
      <c r="T303" s="16"/>
      <c r="U303" s="16"/>
      <c r="V303" s="43">
        <f t="shared" si="82"/>
        <v>2.8789819557415264E-5</v>
      </c>
      <c r="W303" s="43">
        <f t="shared" si="83"/>
        <v>4.0279782801783195E-3</v>
      </c>
      <c r="X303" s="43">
        <f t="shared" si="84"/>
        <v>1.1281879952366424E-5</v>
      </c>
      <c r="Y303" s="22">
        <f>X303+W303+SUM($V$282:V303)</f>
        <v>4.6185960983976398E-3</v>
      </c>
      <c r="Z303" s="22">
        <f t="shared" si="85"/>
        <v>0.14094747165091795</v>
      </c>
      <c r="AA303" s="44">
        <f t="shared" si="86"/>
        <v>19.719934448485219</v>
      </c>
      <c r="AB303" s="44">
        <f t="shared" si="87"/>
        <v>1.6382077870144669</v>
      </c>
      <c r="AC303" s="44">
        <f t="shared" si="88"/>
        <v>21.188913207111451</v>
      </c>
      <c r="AD303" s="44">
        <f t="shared" si="89"/>
        <v>1.6382077870144667</v>
      </c>
      <c r="AE303" s="44">
        <f t="shared" si="90"/>
        <v>19.529740872646791</v>
      </c>
      <c r="AF303" s="44">
        <f t="shared" si="91"/>
        <v>2.0964547450193237E-2</v>
      </c>
      <c r="AG303" s="45">
        <f>AC303+AA303+SUM($Z$282:Z303)</f>
        <v>42.990445170875134</v>
      </c>
      <c r="AH303" s="45">
        <f>AC303+AA303+SUM($Z$282:Z303)</f>
        <v>42.990445170875134</v>
      </c>
      <c r="DM303"/>
      <c r="DN303"/>
      <c r="DO303"/>
      <c r="DP303"/>
      <c r="DQ303"/>
      <c r="DR303"/>
      <c r="DS303"/>
      <c r="DT303"/>
      <c r="DU303"/>
      <c r="DV303"/>
      <c r="DW303"/>
      <c r="DX303"/>
      <c r="DY303"/>
      <c r="DZ303"/>
      <c r="EA303"/>
      <c r="EB303"/>
      <c r="EC303"/>
      <c r="ED303"/>
      <c r="EE303"/>
      <c r="EF303"/>
      <c r="EG303"/>
    </row>
    <row r="304" spans="1:137" s="1" customFormat="1" ht="14.4" x14ac:dyDescent="0.3">
      <c r="A304"/>
      <c r="B304"/>
      <c r="C304"/>
      <c r="D304" s="40"/>
      <c r="E304" s="28">
        <v>40073.368055555555</v>
      </c>
      <c r="F304" s="10">
        <f t="shared" si="92"/>
        <v>190.74305555555475</v>
      </c>
      <c r="G304" s="10">
        <v>65440.5</v>
      </c>
      <c r="H304" s="10">
        <v>14.02</v>
      </c>
      <c r="I304" s="10">
        <v>1238</v>
      </c>
      <c r="J304" s="10"/>
      <c r="K304" s="10"/>
      <c r="L304" s="79">
        <v>1037</v>
      </c>
      <c r="M304" s="86"/>
      <c r="N304" s="42">
        <v>7.6</v>
      </c>
      <c r="O304" s="90"/>
      <c r="P304" s="90"/>
      <c r="Q304" s="90"/>
      <c r="R304" s="87"/>
      <c r="S304" s="87"/>
      <c r="T304" s="16"/>
      <c r="U304" s="16"/>
      <c r="V304" s="43">
        <f t="shared" si="82"/>
        <v>3.160793032067048E-5</v>
      </c>
      <c r="W304" s="43">
        <f t="shared" si="83"/>
        <v>4.4222596310180134E-3</v>
      </c>
      <c r="X304" s="43">
        <f t="shared" si="84"/>
        <v>1.2386214325150919E-5</v>
      </c>
      <c r="Y304" s="22">
        <f>X304+W304+SUM($V$282:V304)</f>
        <v>5.0455897139307891E-3</v>
      </c>
      <c r="Z304" s="22">
        <f t="shared" si="85"/>
        <v>0.14753486192224224</v>
      </c>
      <c r="AA304" s="44">
        <f t="shared" si="86"/>
        <v>20.641574991700026</v>
      </c>
      <c r="AB304" s="44">
        <f t="shared" si="87"/>
        <v>1.7147718708691528</v>
      </c>
      <c r="AC304" s="44">
        <f t="shared" si="88"/>
        <v>22.179208663181463</v>
      </c>
      <c r="AD304" s="44">
        <f t="shared" si="89"/>
        <v>1.7147718708691522</v>
      </c>
      <c r="AE304" s="44">
        <f t="shared" si="90"/>
        <v>20.442492435474275</v>
      </c>
      <c r="AF304" s="44">
        <f t="shared" si="91"/>
        <v>2.1944356838034921E-2</v>
      </c>
      <c r="AG304" s="45">
        <f>AC304+AA304+SUM($Z$282:Z304)</f>
        <v>45.049916032082194</v>
      </c>
      <c r="AH304" s="45">
        <f>AC304+AA304+SUM($Z$282:Z304)</f>
        <v>45.049916032082194</v>
      </c>
      <c r="DM304"/>
      <c r="DN304"/>
      <c r="DO304"/>
      <c r="DP304"/>
      <c r="DQ304"/>
      <c r="DR304"/>
      <c r="DS304"/>
      <c r="DT304"/>
      <c r="DU304"/>
      <c r="DV304"/>
      <c r="DW304"/>
      <c r="DX304"/>
      <c r="DY304"/>
      <c r="DZ304"/>
      <c r="EA304"/>
      <c r="EB304"/>
      <c r="EC304"/>
      <c r="ED304"/>
      <c r="EE304"/>
      <c r="EF304"/>
      <c r="EG304"/>
    </row>
    <row r="305" spans="1:137" s="1" customFormat="1" ht="14.4" x14ac:dyDescent="0.3">
      <c r="A305"/>
      <c r="B305"/>
      <c r="C305"/>
      <c r="D305" s="40"/>
      <c r="E305" s="28">
        <v>40079.381249999999</v>
      </c>
      <c r="F305" s="10">
        <f t="shared" si="92"/>
        <v>196.75624999999854</v>
      </c>
      <c r="G305" s="10">
        <v>67647.3</v>
      </c>
      <c r="H305" s="10">
        <v>12.12</v>
      </c>
      <c r="I305" s="10">
        <v>1473</v>
      </c>
      <c r="J305" s="10"/>
      <c r="K305" s="10"/>
      <c r="L305" s="79">
        <v>1037</v>
      </c>
      <c r="M305" s="86"/>
      <c r="N305" s="42">
        <v>7.6</v>
      </c>
      <c r="O305" s="90"/>
      <c r="P305" s="90"/>
      <c r="Q305" s="15"/>
      <c r="R305" s="87"/>
      <c r="S305" s="87"/>
      <c r="T305" s="16"/>
      <c r="U305" s="16"/>
      <c r="V305" s="43">
        <f t="shared" si="82"/>
        <v>2.7324401960522553E-5</v>
      </c>
      <c r="W305" s="43">
        <f t="shared" si="83"/>
        <v>3.8229519777416778E-3</v>
      </c>
      <c r="X305" s="43">
        <f t="shared" si="84"/>
        <v>1.0707626078518484E-5</v>
      </c>
      <c r="Y305" s="22">
        <f>X305+W305+SUM($V$282:V305)</f>
        <v>4.471927874368343E-3</v>
      </c>
      <c r="Z305" s="22">
        <f t="shared" si="85"/>
        <v>0.15251006738812356</v>
      </c>
      <c r="AA305" s="44">
        <f t="shared" si="86"/>
        <v>21.337655059726455</v>
      </c>
      <c r="AB305" s="44">
        <f t="shared" si="87"/>
        <v>1.7725978129789171</v>
      </c>
      <c r="AC305" s="44">
        <f t="shared" si="88"/>
        <v>22.927141177112581</v>
      </c>
      <c r="AD305" s="44">
        <f t="shared" si="89"/>
        <v>1.7725978129789173</v>
      </c>
      <c r="AE305" s="44">
        <f t="shared" si="90"/>
        <v>21.131858994510424</v>
      </c>
      <c r="AF305" s="44">
        <f t="shared" si="91"/>
        <v>2.2684369623239435E-2</v>
      </c>
      <c r="AG305" s="45">
        <f>AC305+AA305+SUM($Z$282:Z305)</f>
        <v>46.64643868142786</v>
      </c>
      <c r="AH305" s="45">
        <f>AC305+AA305+SUM($Z$282:Z305)</f>
        <v>46.64643868142786</v>
      </c>
      <c r="DM305"/>
      <c r="DN305"/>
      <c r="DO305"/>
      <c r="DP305"/>
      <c r="DQ305"/>
      <c r="DR305"/>
      <c r="DS305"/>
      <c r="DT305"/>
      <c r="DU305"/>
      <c r="DV305"/>
      <c r="DW305"/>
      <c r="DX305"/>
      <c r="DY305"/>
      <c r="DZ305"/>
      <c r="EA305"/>
      <c r="EB305"/>
      <c r="EC305"/>
      <c r="ED305"/>
      <c r="EE305"/>
      <c r="EF305"/>
      <c r="EG305"/>
    </row>
    <row r="306" spans="1:137" s="1" customFormat="1" ht="14.4" x14ac:dyDescent="0.3">
      <c r="A306"/>
      <c r="B306"/>
      <c r="C306"/>
      <c r="D306" s="40"/>
      <c r="E306" s="28">
        <v>40086.364583333336</v>
      </c>
      <c r="F306" s="10">
        <f t="shared" si="92"/>
        <v>203.73958333333576</v>
      </c>
      <c r="G306" s="10">
        <v>68435.399999999994</v>
      </c>
      <c r="H306" s="10">
        <v>13.61</v>
      </c>
      <c r="I306" s="10">
        <v>1574</v>
      </c>
      <c r="J306" s="10"/>
      <c r="K306" s="10"/>
      <c r="L306" s="79">
        <v>1037</v>
      </c>
      <c r="M306" s="86"/>
      <c r="N306" s="42">
        <v>7.6</v>
      </c>
      <c r="O306" s="90"/>
      <c r="P306" s="90"/>
      <c r="Q306" s="90"/>
      <c r="R306" s="87"/>
      <c r="S306" s="87"/>
      <c r="T306" s="16"/>
      <c r="U306" s="16"/>
      <c r="V306" s="43">
        <f t="shared" si="82"/>
        <v>3.0683589990322769E-5</v>
      </c>
      <c r="W306" s="43">
        <f t="shared" si="83"/>
        <v>4.2929353479425943E-3</v>
      </c>
      <c r="X306" s="43">
        <f t="shared" si="84"/>
        <v>1.2023992650877605E-5</v>
      </c>
      <c r="Y306" s="22">
        <f>X306+W306+SUM($V$282:V306)</f>
        <v>4.9739112011319411E-3</v>
      </c>
      <c r="Z306" s="22">
        <f t="shared" si="85"/>
        <v>0.15428682986214068</v>
      </c>
      <c r="AA306" s="44">
        <f t="shared" si="86"/>
        <v>21.586241565803864</v>
      </c>
      <c r="AB306" s="44">
        <f t="shared" si="87"/>
        <v>1.7932488121527006</v>
      </c>
      <c r="AC306" s="44">
        <f t="shared" si="88"/>
        <v>23.194245406870188</v>
      </c>
      <c r="AD306" s="44">
        <f t="shared" si="89"/>
        <v>1.7932488121526999</v>
      </c>
      <c r="AE306" s="44">
        <f t="shared" si="90"/>
        <v>21.37804794918523</v>
      </c>
      <c r="AF306" s="44">
        <f t="shared" si="91"/>
        <v>2.2948645532256857E-2</v>
      </c>
      <c r="AG306" s="45">
        <f>AC306+AA306+SUM($Z$282:Z306)</f>
        <v>47.316416247125026</v>
      </c>
      <c r="AH306" s="45">
        <f>AC306+AA306+SUM($Z$282:Z306)</f>
        <v>47.316416247125026</v>
      </c>
      <c r="DM306"/>
      <c r="DN306"/>
      <c r="DO306"/>
      <c r="DP306"/>
      <c r="DQ306"/>
      <c r="DR306"/>
      <c r="DS306"/>
      <c r="DT306"/>
      <c r="DU306"/>
      <c r="DV306"/>
      <c r="DW306"/>
      <c r="DX306"/>
      <c r="DY306"/>
      <c r="DZ306"/>
      <c r="EA306"/>
      <c r="EB306"/>
      <c r="EC306"/>
      <c r="ED306"/>
      <c r="EE306"/>
      <c r="EF306"/>
      <c r="EG306"/>
    </row>
    <row r="307" spans="1:137" s="1" customFormat="1" ht="14.4" x14ac:dyDescent="0.3">
      <c r="A307"/>
      <c r="B307"/>
      <c r="C307"/>
      <c r="D307" s="40"/>
      <c r="E307" s="28">
        <v>40093.356249999997</v>
      </c>
      <c r="F307" s="10">
        <f t="shared" si="92"/>
        <v>210.73124999999709</v>
      </c>
      <c r="G307" s="10">
        <v>67628.100000000006</v>
      </c>
      <c r="H307" s="10">
        <v>12.2</v>
      </c>
      <c r="I307" s="10">
        <v>1767</v>
      </c>
      <c r="J307" s="10"/>
      <c r="K307" s="10"/>
      <c r="L307" s="79">
        <v>1037</v>
      </c>
      <c r="M307" s="86"/>
      <c r="N307" s="42">
        <v>7.6</v>
      </c>
      <c r="O307" s="90"/>
      <c r="P307" s="90"/>
      <c r="Q307" s="90"/>
      <c r="R307" s="87"/>
      <c r="S307" s="87"/>
      <c r="T307" s="16"/>
      <c r="U307" s="16"/>
      <c r="V307" s="43">
        <f t="shared" si="82"/>
        <v>2.7504761049370885E-5</v>
      </c>
      <c r="W307" s="43">
        <f t="shared" si="83"/>
        <v>3.8481859841954188E-3</v>
      </c>
      <c r="X307" s="43">
        <f t="shared" si="84"/>
        <v>1.0778303478376695E-5</v>
      </c>
      <c r="Y307" s="22">
        <f>X307+W307+SUM($V$282:V307)</f>
        <v>4.5554209092616357E-3</v>
      </c>
      <c r="Z307" s="22">
        <f t="shared" si="85"/>
        <v>0.15246678120679996</v>
      </c>
      <c r="AA307" s="44">
        <f t="shared" si="86"/>
        <v>21.33159889817756</v>
      </c>
      <c r="AB307" s="44">
        <f t="shared" si="87"/>
        <v>1.7720947052716001</v>
      </c>
      <c r="AC307" s="44">
        <f t="shared" si="88"/>
        <v>22.920633879547111</v>
      </c>
      <c r="AD307" s="44">
        <f t="shared" si="89"/>
        <v>1.7720947052716001</v>
      </c>
      <c r="AE307" s="44">
        <f t="shared" si="90"/>
        <v>21.125861243045183</v>
      </c>
      <c r="AF307" s="44">
        <f t="shared" si="91"/>
        <v>2.2677931230328466E-2</v>
      </c>
      <c r="AG307" s="45">
        <f>AC307+AA307+SUM($Z$282:Z307)</f>
        <v>46.940628833382441</v>
      </c>
      <c r="AH307" s="45">
        <f>AC307+AA307+SUM($Z$282:Z307)</f>
        <v>46.940628833382441</v>
      </c>
      <c r="DM307"/>
      <c r="DN307"/>
      <c r="DO307"/>
      <c r="DP307"/>
      <c r="DQ307"/>
      <c r="DR307"/>
      <c r="DS307"/>
      <c r="DT307"/>
      <c r="DU307"/>
      <c r="DV307"/>
      <c r="DW307"/>
      <c r="DX307"/>
      <c r="DY307"/>
      <c r="DZ307"/>
      <c r="EA307"/>
      <c r="EB307"/>
      <c r="EC307"/>
      <c r="ED307"/>
      <c r="EE307"/>
      <c r="EF307"/>
      <c r="EG307"/>
    </row>
    <row r="308" spans="1:137" s="1" customFormat="1" ht="14.4" x14ac:dyDescent="0.3">
      <c r="A308"/>
      <c r="B308"/>
      <c r="C308"/>
      <c r="D308" s="40"/>
      <c r="E308" s="28">
        <v>40100.370833333334</v>
      </c>
      <c r="F308" s="10">
        <f t="shared" si="92"/>
        <v>217.7458333333343</v>
      </c>
      <c r="G308" s="10">
        <v>67563.600000000006</v>
      </c>
      <c r="H308" s="10">
        <v>13.44</v>
      </c>
      <c r="I308" s="10">
        <v>1859</v>
      </c>
      <c r="J308" s="10"/>
      <c r="K308" s="10"/>
      <c r="L308" s="79">
        <v>1037</v>
      </c>
      <c r="M308" s="86"/>
      <c r="N308" s="42">
        <v>7.6</v>
      </c>
      <c r="O308" s="90"/>
      <c r="P308" s="90"/>
      <c r="Q308" s="90"/>
      <c r="R308" s="87"/>
      <c r="S308" s="87"/>
      <c r="T308" s="16"/>
      <c r="U308" s="16"/>
      <c r="V308" s="43">
        <f t="shared" si="82"/>
        <v>3.030032692652006E-5</v>
      </c>
      <c r="W308" s="43">
        <f t="shared" si="83"/>
        <v>4.2393130842283949E-3</v>
      </c>
      <c r="X308" s="43">
        <f t="shared" si="84"/>
        <v>1.1873803176178914E-5</v>
      </c>
      <c r="Y308" s="22">
        <f>X308+W308+SUM($V$282:V308)</f>
        <v>4.9779438359189342E-3</v>
      </c>
      <c r="Z308" s="22">
        <f t="shared" si="85"/>
        <v>0.15232136669141599</v>
      </c>
      <c r="AA308" s="44">
        <f t="shared" si="86"/>
        <v>21.31125398047423</v>
      </c>
      <c r="AB308" s="44">
        <f t="shared" si="87"/>
        <v>1.7704045778173318</v>
      </c>
      <c r="AC308" s="44">
        <f t="shared" si="88"/>
        <v>22.898773426788111</v>
      </c>
      <c r="AD308" s="44">
        <f t="shared" si="89"/>
        <v>1.7704045778173314</v>
      </c>
      <c r="AE308" s="44">
        <f t="shared" si="90"/>
        <v>21.105712546716639</v>
      </c>
      <c r="AF308" s="44">
        <f t="shared" si="91"/>
        <v>2.2656302254143178E-2</v>
      </c>
      <c r="AG308" s="45">
        <f>AC308+AA308+SUM($Z$282:Z308)</f>
        <v>47.050744829611531</v>
      </c>
      <c r="AH308" s="45">
        <f>AC308+AA308+SUM($Z$282:Z308)</f>
        <v>47.050744829611531</v>
      </c>
      <c r="DM308"/>
      <c r="DN308"/>
      <c r="DO308"/>
      <c r="DP308"/>
      <c r="DQ308"/>
      <c r="DR308"/>
      <c r="DS308"/>
      <c r="DT308"/>
      <c r="DU308"/>
      <c r="DV308"/>
      <c r="DW308"/>
      <c r="DX308"/>
      <c r="DY308"/>
      <c r="DZ308"/>
      <c r="EA308"/>
      <c r="EB308"/>
      <c r="EC308"/>
      <c r="ED308"/>
      <c r="EE308"/>
      <c r="EF308"/>
      <c r="EG308"/>
    </row>
    <row r="309" spans="1:137" s="1" customFormat="1" ht="14.4" x14ac:dyDescent="0.3">
      <c r="A309"/>
      <c r="B309"/>
      <c r="C309"/>
      <c r="D309" s="40"/>
      <c r="E309" s="28">
        <v>40107.393750000003</v>
      </c>
      <c r="F309" s="10">
        <f t="shared" si="92"/>
        <v>224.76875000000291</v>
      </c>
      <c r="G309" s="10">
        <v>66834.600000000006</v>
      </c>
      <c r="H309" s="10">
        <v>13.1</v>
      </c>
      <c r="I309" s="10">
        <v>2097</v>
      </c>
      <c r="J309" s="10"/>
      <c r="K309" s="10"/>
      <c r="L309" s="79">
        <v>1037</v>
      </c>
      <c r="M309" s="86"/>
      <c r="N309" s="42">
        <v>7.6</v>
      </c>
      <c r="O309" s="90"/>
      <c r="P309" s="90"/>
      <c r="Q309" s="90"/>
      <c r="R309" s="87"/>
      <c r="S309" s="87"/>
      <c r="T309" s="16"/>
      <c r="U309" s="16"/>
      <c r="V309" s="43">
        <f t="shared" si="82"/>
        <v>2.953380079891464E-5</v>
      </c>
      <c r="W309" s="43">
        <f t="shared" si="83"/>
        <v>4.1320685567999985E-3</v>
      </c>
      <c r="X309" s="43">
        <f t="shared" si="84"/>
        <v>1.1573424226781529E-5</v>
      </c>
      <c r="Y309" s="22">
        <f>X309+W309+SUM($V$282:V309)</f>
        <v>4.899932730340055E-3</v>
      </c>
      <c r="Z309" s="22">
        <f t="shared" si="85"/>
        <v>0.15067784449428556</v>
      </c>
      <c r="AA309" s="44">
        <f t="shared" si="86"/>
        <v>21.081309096664519</v>
      </c>
      <c r="AB309" s="44">
        <f t="shared" si="87"/>
        <v>1.7513022070551338</v>
      </c>
      <c r="AC309" s="44">
        <f t="shared" si="88"/>
        <v>22.651699472349208</v>
      </c>
      <c r="AD309" s="44">
        <f t="shared" si="89"/>
        <v>1.7513022070551336</v>
      </c>
      <c r="AE309" s="44">
        <f t="shared" si="90"/>
        <v>20.877985420770766</v>
      </c>
      <c r="AF309" s="44">
        <f t="shared" si="91"/>
        <v>2.2411844523304823E-2</v>
      </c>
      <c r="AG309" s="45">
        <f>AC309+AA309+SUM($Z$282:Z309)</f>
        <v>46.724403835857196</v>
      </c>
      <c r="AH309" s="45">
        <f>AC309+AA309+SUM($Z$282:Z309)</f>
        <v>46.724403835857196</v>
      </c>
      <c r="DM309"/>
      <c r="DN309"/>
      <c r="DO309"/>
      <c r="DP309"/>
      <c r="DQ309"/>
      <c r="DR309"/>
      <c r="DS309"/>
      <c r="DT309"/>
      <c r="DU309"/>
      <c r="DV309"/>
      <c r="DW309"/>
      <c r="DX309"/>
      <c r="DY309"/>
      <c r="DZ309"/>
      <c r="EA309"/>
      <c r="EB309"/>
      <c r="EC309"/>
      <c r="ED309"/>
      <c r="EE309"/>
      <c r="EF309"/>
      <c r="EG309"/>
    </row>
    <row r="310" spans="1:137" s="1" customFormat="1" ht="14.4" x14ac:dyDescent="0.3">
      <c r="A310"/>
      <c r="B310"/>
      <c r="C310"/>
      <c r="D310" s="40"/>
      <c r="E310" s="28">
        <v>40115.355555555558</v>
      </c>
      <c r="F310" s="10">
        <f t="shared" si="92"/>
        <v>232.73055555555766</v>
      </c>
      <c r="G310" s="10">
        <v>69335.8</v>
      </c>
      <c r="H310" s="10">
        <v>15.84</v>
      </c>
      <c r="I310" s="10">
        <v>2202</v>
      </c>
      <c r="J310" s="10"/>
      <c r="K310" s="10"/>
      <c r="L310" s="79">
        <v>1037</v>
      </c>
      <c r="M310" s="86"/>
      <c r="N310" s="42">
        <v>7.6</v>
      </c>
      <c r="O310" s="90"/>
      <c r="P310" s="90"/>
      <c r="Q310" s="90"/>
      <c r="R310" s="87"/>
      <c r="S310" s="87"/>
      <c r="T310" s="16"/>
      <c r="U310" s="16"/>
      <c r="V310" s="43">
        <f t="shared" si="82"/>
        <v>3.5711099591970078E-5</v>
      </c>
      <c r="W310" s="43">
        <f t="shared" si="83"/>
        <v>4.9963332778406094E-3</v>
      </c>
      <c r="X310" s="43">
        <f t="shared" si="84"/>
        <v>1.3994125171925148E-5</v>
      </c>
      <c r="Y310" s="22">
        <f>X310+W310+SUM($V$282:V310)</f>
        <v>5.8023292519177793E-3</v>
      </c>
      <c r="Z310" s="22">
        <f t="shared" si="85"/>
        <v>0.15631677140712869</v>
      </c>
      <c r="AA310" s="44">
        <f t="shared" si="86"/>
        <v>21.870250308440717</v>
      </c>
      <c r="AB310" s="44">
        <f t="shared" si="87"/>
        <v>1.8168424673437613</v>
      </c>
      <c r="AC310" s="44">
        <f t="shared" si="88"/>
        <v>23.499410548950845</v>
      </c>
      <c r="AD310" s="44">
        <f t="shared" si="89"/>
        <v>1.8168424673437611</v>
      </c>
      <c r="AE310" s="44">
        <f t="shared" si="90"/>
        <v>21.659317502273939</v>
      </c>
      <c r="AF310" s="44">
        <f t="shared" si="91"/>
        <v>2.3250579333144186E-2</v>
      </c>
      <c r="AG310" s="45">
        <f>AC310+AA310+SUM($Z$282:Z310)</f>
        <v>48.517372895642168</v>
      </c>
      <c r="AH310" s="45">
        <f>AC310+AA310+SUM($Z$282:Z310)</f>
        <v>48.517372895642168</v>
      </c>
      <c r="DM310"/>
      <c r="DN310"/>
      <c r="DO310"/>
      <c r="DP310"/>
      <c r="DQ310"/>
      <c r="DR310"/>
      <c r="DS310"/>
      <c r="DT310"/>
      <c r="DU310"/>
      <c r="DV310"/>
      <c r="DW310"/>
      <c r="DX310"/>
      <c r="DY310"/>
      <c r="DZ310"/>
      <c r="EA310"/>
      <c r="EB310"/>
      <c r="EC310"/>
      <c r="ED310"/>
      <c r="EE310"/>
      <c r="EF310"/>
      <c r="EG310"/>
    </row>
    <row r="311" spans="1:137" s="1" customFormat="1" ht="14.4" x14ac:dyDescent="0.3">
      <c r="A311"/>
      <c r="B311"/>
      <c r="C311"/>
      <c r="D311" s="40"/>
      <c r="E311" s="28">
        <v>40156.604166666664</v>
      </c>
      <c r="F311" s="10">
        <f t="shared" si="92"/>
        <v>273.97916666666424</v>
      </c>
      <c r="G311" s="10">
        <v>76702</v>
      </c>
      <c r="H311" s="10">
        <v>14.51</v>
      </c>
      <c r="I311" s="10">
        <v>2431</v>
      </c>
      <c r="J311" s="10"/>
      <c r="K311" s="10"/>
      <c r="L311" s="79">
        <v>1037</v>
      </c>
      <c r="M311" s="90"/>
      <c r="N311" s="42">
        <v>7.6</v>
      </c>
      <c r="O311" s="102"/>
      <c r="P311" s="90"/>
      <c r="Q311" s="90"/>
      <c r="R311" s="87"/>
      <c r="S311" s="87"/>
      <c r="T311" s="16"/>
      <c r="U311" s="16"/>
      <c r="V311" s="43">
        <f t="shared" si="82"/>
        <v>3.2712629739866524E-5</v>
      </c>
      <c r="W311" s="43">
        <f t="shared" si="83"/>
        <v>4.5768179205471745E-3</v>
      </c>
      <c r="X311" s="43">
        <f t="shared" si="84"/>
        <v>1.2819113399282444E-5</v>
      </c>
      <c r="Y311" s="22">
        <f>X311+W311+SUM($V$282:V311)</f>
        <v>5.4143515125915694E-3</v>
      </c>
      <c r="Z311" s="22">
        <f t="shared" si="85"/>
        <v>0.17292378541056114</v>
      </c>
      <c r="AA311" s="44">
        <f t="shared" si="86"/>
        <v>24.193734537685</v>
      </c>
      <c r="AB311" s="44">
        <f t="shared" si="87"/>
        <v>2.0098628836791548</v>
      </c>
      <c r="AC311" s="44">
        <f t="shared" si="88"/>
        <v>25.995975930552859</v>
      </c>
      <c r="AD311" s="44">
        <f t="shared" si="89"/>
        <v>2.0098628836791543</v>
      </c>
      <c r="AE311" s="44">
        <f t="shared" si="90"/>
        <v>23.960392337860313</v>
      </c>
      <c r="AF311" s="44">
        <f t="shared" si="91"/>
        <v>2.5720709013393149E-2</v>
      </c>
      <c r="AG311" s="45">
        <f>AC311+AA311+SUM($Z$282:Z311)</f>
        <v>53.510346291899026</v>
      </c>
      <c r="AH311" s="45">
        <f>AC311+AA311+SUM($Z$282:Z311)</f>
        <v>53.510346291899026</v>
      </c>
      <c r="DM311"/>
      <c r="DN311"/>
      <c r="DO311"/>
      <c r="DP311"/>
      <c r="DQ311"/>
      <c r="DR311"/>
      <c r="DS311"/>
      <c r="DT311"/>
      <c r="DU311"/>
      <c r="DV311"/>
      <c r="DW311"/>
      <c r="DX311"/>
      <c r="DY311"/>
      <c r="DZ311"/>
      <c r="EA311"/>
      <c r="EB311"/>
      <c r="EC311"/>
      <c r="ED311"/>
      <c r="EE311"/>
      <c r="EF311"/>
      <c r="EG311"/>
    </row>
    <row r="312" spans="1:137" s="1" customFormat="1" ht="14.4" x14ac:dyDescent="0.3">
      <c r="A312"/>
      <c r="B312"/>
      <c r="C312"/>
      <c r="D312" s="40"/>
      <c r="E312" s="28">
        <v>40185.552083333336</v>
      </c>
      <c r="F312" s="10">
        <f t="shared" si="92"/>
        <v>302.92708333333576</v>
      </c>
      <c r="G312" s="10">
        <v>79429</v>
      </c>
      <c r="H312" s="10">
        <v>16.809999999999999</v>
      </c>
      <c r="I312" s="10">
        <v>2656</v>
      </c>
      <c r="J312" s="10"/>
      <c r="K312" s="10"/>
      <c r="L312" s="79">
        <v>1037</v>
      </c>
      <c r="M312" s="90"/>
      <c r="N312" s="42">
        <v>7.6</v>
      </c>
      <c r="O312" s="90"/>
      <c r="P312" s="90"/>
      <c r="Q312" s="90"/>
      <c r="R312" s="87"/>
      <c r="S312" s="87"/>
      <c r="T312" s="16"/>
      <c r="U312" s="16"/>
      <c r="V312" s="43">
        <f t="shared" si="82"/>
        <v>3.7897953544256114E-5</v>
      </c>
      <c r="W312" s="43">
        <f t="shared" si="83"/>
        <v>5.3022956060922114E-3</v>
      </c>
      <c r="X312" s="43">
        <f t="shared" si="84"/>
        <v>1.4851088645205919E-5</v>
      </c>
      <c r="Y312" s="22">
        <f>X312+W312+SUM($V$282:V312)</f>
        <v>6.179759126926785E-3</v>
      </c>
      <c r="Z312" s="22">
        <f t="shared" si="85"/>
        <v>0.17907177585167872</v>
      </c>
      <c r="AA312" s="44">
        <f t="shared" si="86"/>
        <v>25.053898732676878</v>
      </c>
      <c r="AB312" s="44">
        <f t="shared" si="87"/>
        <v>2.0813199002340435</v>
      </c>
      <c r="AC312" s="44">
        <f t="shared" si="88"/>
        <v>26.920215537898407</v>
      </c>
      <c r="AD312" s="44">
        <f t="shared" si="89"/>
        <v>2.0813199002340435</v>
      </c>
      <c r="AE312" s="44">
        <f t="shared" si="90"/>
        <v>24.812260475657837</v>
      </c>
      <c r="AF312" s="44">
        <f t="shared" si="91"/>
        <v>2.6635162006529232E-2</v>
      </c>
      <c r="AG312" s="45">
        <f>AC312+AA312+SUM($Z$282:Z312)</f>
        <v>55.473821870088123</v>
      </c>
      <c r="AH312" s="45">
        <f>AC312+AA312+SUM($Z$282:Z312)</f>
        <v>55.473821870088123</v>
      </c>
      <c r="DM312"/>
      <c r="DN312"/>
      <c r="DO312"/>
      <c r="DP312"/>
      <c r="DQ312"/>
      <c r="DR312"/>
      <c r="DS312"/>
      <c r="DT312"/>
      <c r="DU312"/>
      <c r="DV312"/>
      <c r="DW312"/>
      <c r="DX312"/>
      <c r="DY312"/>
      <c r="DZ312"/>
      <c r="EA312"/>
      <c r="EB312"/>
      <c r="EC312"/>
      <c r="ED312"/>
      <c r="EE312"/>
      <c r="EF312"/>
      <c r="EG312"/>
    </row>
    <row r="313" spans="1:137" s="1" customFormat="1" ht="14.4" x14ac:dyDescent="0.3">
      <c r="A313"/>
      <c r="B313"/>
      <c r="C313"/>
      <c r="D313" s="40"/>
      <c r="E313" s="28">
        <v>40199.424305555556</v>
      </c>
      <c r="F313" s="10">
        <f t="shared" si="92"/>
        <v>316.7993055555562</v>
      </c>
      <c r="G313" s="10">
        <v>81226</v>
      </c>
      <c r="H313" s="10">
        <v>17.440000000000001</v>
      </c>
      <c r="I313" s="78">
        <v>2859</v>
      </c>
      <c r="J313" s="78"/>
      <c r="K313" s="78"/>
      <c r="L313" s="79">
        <v>1037</v>
      </c>
      <c r="M313" s="86"/>
      <c r="N313" s="42">
        <v>7.6</v>
      </c>
      <c r="O313" s="90"/>
      <c r="P313" s="90"/>
      <c r="Q313" s="90"/>
      <c r="R313" s="87"/>
      <c r="S313" s="87"/>
      <c r="T313" s="16"/>
      <c r="U313" s="16"/>
      <c r="V313" s="43">
        <f t="shared" si="82"/>
        <v>3.9318281368936748E-5</v>
      </c>
      <c r="W313" s="43">
        <f t="shared" si="83"/>
        <v>5.5010134069154188E-3</v>
      </c>
      <c r="X313" s="43">
        <f t="shared" si="84"/>
        <v>1.5407673169089306E-5</v>
      </c>
      <c r="Y313" s="22">
        <f>X313+W313+SUM($V$282:V313)</f>
        <v>6.418351793642813E-3</v>
      </c>
      <c r="Z313" s="22">
        <f t="shared" si="85"/>
        <v>0.18312309188493439</v>
      </c>
      <c r="AA313" s="44">
        <f t="shared" si="86"/>
        <v>25.620717602644024</v>
      </c>
      <c r="AB313" s="44">
        <f t="shared" si="87"/>
        <v>2.1284076372157572</v>
      </c>
      <c r="AC313" s="44">
        <f t="shared" si="88"/>
        <v>27.529257919416537</v>
      </c>
      <c r="AD313" s="44">
        <f t="shared" si="89"/>
        <v>2.1284076372157577</v>
      </c>
      <c r="AE313" s="44">
        <f t="shared" si="90"/>
        <v>25.373612526857741</v>
      </c>
      <c r="AF313" s="44">
        <f t="shared" si="91"/>
        <v>2.7237755343040241E-2</v>
      </c>
      <c r="AG313" s="45">
        <f>AC313+AA313+SUM($Z$282:Z313)</f>
        <v>56.832806213458333</v>
      </c>
      <c r="AH313" s="45">
        <f>AC313+AA313+SUM($Z$282:Z313)</f>
        <v>56.832806213458333</v>
      </c>
      <c r="DM313"/>
      <c r="DN313"/>
      <c r="DO313"/>
      <c r="DP313"/>
      <c r="DQ313"/>
      <c r="DR313"/>
      <c r="DS313"/>
      <c r="DT313"/>
      <c r="DU313"/>
      <c r="DV313"/>
      <c r="DW313"/>
      <c r="DX313"/>
      <c r="DY313"/>
      <c r="DZ313"/>
      <c r="EA313"/>
      <c r="EB313"/>
      <c r="EC313"/>
      <c r="ED313"/>
      <c r="EE313"/>
      <c r="EF313"/>
      <c r="EG313"/>
    </row>
    <row r="314" spans="1:137" s="1" customFormat="1" ht="14.4" x14ac:dyDescent="0.3">
      <c r="A314"/>
      <c r="B314"/>
      <c r="C314"/>
      <c r="D314" s="40"/>
      <c r="E314" s="28">
        <v>40287.444444444445</v>
      </c>
      <c r="F314" s="10">
        <f t="shared" si="92"/>
        <v>404.81944444444525</v>
      </c>
      <c r="G314" s="10">
        <v>94357</v>
      </c>
      <c r="H314" s="10">
        <v>10.35</v>
      </c>
      <c r="I314" s="10">
        <v>96</v>
      </c>
      <c r="J314" s="10"/>
      <c r="K314" s="10"/>
      <c r="L314" s="79">
        <v>1037</v>
      </c>
      <c r="M314" s="86"/>
      <c r="N314" s="42">
        <v>7.6</v>
      </c>
      <c r="O314" s="90"/>
      <c r="P314" s="90"/>
      <c r="Q314" s="90"/>
      <c r="R314" s="87"/>
      <c r="S314" s="87"/>
      <c r="T314" s="16"/>
      <c r="U314" s="16"/>
      <c r="V314" s="43">
        <f t="shared" ref="V314:V344" si="93">($A$15*L314/1000/$A$13*H314)/$Q$282</f>
        <v>2.3333957119753172E-5</v>
      </c>
      <c r="W314" s="43">
        <f t="shared" ref="W314:W344" si="94">($U$282*L314/1000/$A$13*H314)/$Q$282</f>
        <v>3.2646495849526706E-3</v>
      </c>
      <c r="X314" s="43">
        <f t="shared" ref="X314:X344" si="95">($A$46*$S$282*H314*L314/1000000)/$Q$282</f>
        <v>9.1438886066556367E-6</v>
      </c>
      <c r="Y314" s="22">
        <f>X314+W314+SUM($V$282:V314)</f>
        <v>4.1990581442373845E-3</v>
      </c>
      <c r="Z314" s="22">
        <f t="shared" ref="Z314:Z344" si="96">($A$15*L314/1000/$A$13*G314)/$Q$282</f>
        <v>0.21272678183077778</v>
      </c>
      <c r="AA314" s="44">
        <f t="shared" ref="AA314:AA344" si="97">($U$282*L314/1000/$A$13*G314)/$Q$282</f>
        <v>29.762564336944848</v>
      </c>
      <c r="AB314" s="44">
        <f t="shared" ref="AB314:AB344" si="98">($A$14*$S$282/1000*G314/1000000*L314/1000*1000000)/$Q$282</f>
        <v>2.4724861426731248</v>
      </c>
      <c r="AC314" s="44">
        <f t="shared" ref="AC314:AC334" si="99">($A$14*((L314/1000)*G314/10^6)*(1+($A$28/(10^-N314))+(($A$28*$A$29)/(10^-N314)^2))*1000000)*$S$282/1000/$Q$282</f>
        <v>31.979639395050672</v>
      </c>
      <c r="AD314" s="44">
        <f t="shared" si="89"/>
        <v>2.4724861426731244</v>
      </c>
      <c r="AE314" s="44">
        <f t="shared" si="90"/>
        <v>29.475512239882736</v>
      </c>
      <c r="AF314" s="44">
        <f t="shared" si="91"/>
        <v>3.164101249480767E-2</v>
      </c>
      <c r="AG314" s="45">
        <f>AC314+AA314+SUM($Z$282:Z314)</f>
        <v>65.637761205224066</v>
      </c>
      <c r="AH314" s="45">
        <f>AC314+AA314+SUM($Z$282:Z314)</f>
        <v>65.637761205224066</v>
      </c>
      <c r="DM314"/>
      <c r="DN314"/>
      <c r="DO314"/>
      <c r="DP314"/>
      <c r="DQ314"/>
      <c r="DR314"/>
      <c r="DS314"/>
      <c r="DT314"/>
      <c r="DU314"/>
      <c r="DV314"/>
      <c r="DW314"/>
      <c r="DX314"/>
      <c r="DY314"/>
      <c r="DZ314"/>
      <c r="EA314"/>
      <c r="EB314"/>
      <c r="EC314"/>
      <c r="ED314"/>
      <c r="EE314"/>
      <c r="EF314"/>
      <c r="EG314"/>
    </row>
    <row r="315" spans="1:137" s="1" customFormat="1" ht="14.4" x14ac:dyDescent="0.3">
      <c r="A315"/>
      <c r="B315"/>
      <c r="C315"/>
      <c r="D315" s="40"/>
      <c r="E315" s="28">
        <v>40360.440972222219</v>
      </c>
      <c r="F315" s="10">
        <f t="shared" si="92"/>
        <v>477.81597222221899</v>
      </c>
      <c r="G315" s="10">
        <v>99660</v>
      </c>
      <c r="H315" s="10">
        <v>9.6999999999999993</v>
      </c>
      <c r="I315" s="10">
        <v>12</v>
      </c>
      <c r="J315" s="10"/>
      <c r="K315" s="10"/>
      <c r="L315" s="79">
        <v>1037</v>
      </c>
      <c r="M315" s="86"/>
      <c r="N315" s="42">
        <v>7.6</v>
      </c>
      <c r="O315" s="90"/>
      <c r="P315" s="90"/>
      <c r="Q315" s="90"/>
      <c r="R315" s="87"/>
      <c r="S315" s="87"/>
      <c r="T315" s="16"/>
      <c r="U315" s="16"/>
      <c r="V315" s="43">
        <f t="shared" si="93"/>
        <v>2.1868539522860461E-5</v>
      </c>
      <c r="W315" s="43">
        <f t="shared" si="94"/>
        <v>3.0596232825160293E-3</v>
      </c>
      <c r="X315" s="43">
        <f t="shared" si="95"/>
        <v>8.5696347328076962E-6</v>
      </c>
      <c r="Y315" s="22">
        <f>X315+W315+SUM($V$282:V315)</f>
        <v>4.0153261274497552E-3</v>
      </c>
      <c r="Z315" s="22">
        <f t="shared" si="96"/>
        <v>0.2246823349328117</v>
      </c>
      <c r="AA315" s="44">
        <f t="shared" si="97"/>
        <v>31.435263539747165</v>
      </c>
      <c r="AB315" s="44">
        <f t="shared" si="98"/>
        <v>2.611443443293064</v>
      </c>
      <c r="AC315" s="44">
        <f t="shared" si="99"/>
        <v>33.776941425763326</v>
      </c>
      <c r="AD315" s="44">
        <f t="shared" si="89"/>
        <v>2.6114434432930635</v>
      </c>
      <c r="AE315" s="44">
        <f t="shared" si="90"/>
        <v>31.132078699266764</v>
      </c>
      <c r="AF315" s="44">
        <f t="shared" si="91"/>
        <v>3.3419283203498761E-2</v>
      </c>
      <c r="AG315" s="45">
        <f>AC315+AA315+SUM($Z$282:Z315)</f>
        <v>69.332444773671853</v>
      </c>
      <c r="AH315" s="45">
        <f>AC315+AA315+SUM($Z$282:Z315)</f>
        <v>69.332444773671853</v>
      </c>
      <c r="DM315"/>
      <c r="DN315"/>
      <c r="DO315"/>
      <c r="DP315"/>
      <c r="DQ315"/>
      <c r="DR315"/>
      <c r="DS315"/>
      <c r="DT315"/>
      <c r="DU315"/>
      <c r="DV315"/>
      <c r="DW315"/>
      <c r="DX315"/>
      <c r="DY315"/>
      <c r="DZ315"/>
      <c r="EA315"/>
      <c r="EB315"/>
      <c r="EC315"/>
      <c r="ED315"/>
      <c r="EE315"/>
      <c r="EF315"/>
      <c r="EG315"/>
    </row>
    <row r="316" spans="1:137" s="1" customFormat="1" ht="14.4" x14ac:dyDescent="0.3">
      <c r="A316"/>
      <c r="B316"/>
      <c r="C316"/>
      <c r="D316" s="40"/>
      <c r="E316" s="28">
        <v>40532.640277777777</v>
      </c>
      <c r="F316" s="10">
        <f t="shared" si="92"/>
        <v>650.01527777777665</v>
      </c>
      <c r="G316" s="10">
        <v>114729</v>
      </c>
      <c r="H316" s="10">
        <v>10.84</v>
      </c>
      <c r="I316" s="10">
        <v>27</v>
      </c>
      <c r="J316" s="10"/>
      <c r="K316" s="10"/>
      <c r="L316" s="79">
        <v>1037</v>
      </c>
      <c r="M316" s="86"/>
      <c r="N316" s="42">
        <v>7.6</v>
      </c>
      <c r="O316" s="90"/>
      <c r="P316" s="90"/>
      <c r="Q316" s="90"/>
      <c r="R316" s="87"/>
      <c r="S316" s="87"/>
      <c r="T316" s="16"/>
      <c r="U316" s="16"/>
      <c r="V316" s="43">
        <f t="shared" si="93"/>
        <v>2.4438656538949216E-5</v>
      </c>
      <c r="W316" s="43">
        <f t="shared" si="94"/>
        <v>3.4192078744818308E-3</v>
      </c>
      <c r="X316" s="43">
        <f t="shared" si="95"/>
        <v>9.5767876807871601E-6</v>
      </c>
      <c r="Y316" s="22">
        <f>X316+W316+SUM($V$282:V316)</f>
        <v>4.4003565289024854E-3</v>
      </c>
      <c r="Z316" s="22">
        <f t="shared" si="96"/>
        <v>0.25865522380600597</v>
      </c>
      <c r="AA316" s="44">
        <f t="shared" si="97"/>
        <v>36.188404080389851</v>
      </c>
      <c r="AB316" s="44">
        <f t="shared" si="98"/>
        <v>3.0063043829577558</v>
      </c>
      <c r="AC316" s="44">
        <f t="shared" si="99"/>
        <v>38.884153249412009</v>
      </c>
      <c r="AD316" s="44">
        <f t="shared" si="89"/>
        <v>3.0063043829577554</v>
      </c>
      <c r="AE316" s="44">
        <f t="shared" si="90"/>
        <v>35.839376450814534</v>
      </c>
      <c r="AF316" s="44">
        <f t="shared" si="91"/>
        <v>3.8472415639717129E-2</v>
      </c>
      <c r="AG316" s="45">
        <f>AC316+AA316+SUM($Z$282:Z316)</f>
        <v>79.451452361769242</v>
      </c>
      <c r="AH316" s="45">
        <f>AC316+AA316+SUM($Z$282:Z316)</f>
        <v>79.451452361769242</v>
      </c>
      <c r="DM316"/>
      <c r="DN316"/>
      <c r="DO316"/>
      <c r="DP316"/>
      <c r="DQ316"/>
      <c r="DR316"/>
      <c r="DS316"/>
      <c r="DT316"/>
      <c r="DU316"/>
      <c r="DV316"/>
      <c r="DW316"/>
      <c r="DX316"/>
      <c r="DY316"/>
      <c r="DZ316"/>
      <c r="EA316"/>
      <c r="EB316"/>
      <c r="EC316"/>
      <c r="ED316"/>
      <c r="EE316"/>
      <c r="EF316"/>
      <c r="EG316"/>
    </row>
    <row r="317" spans="1:137" s="1" customFormat="1" ht="14.4" x14ac:dyDescent="0.3">
      <c r="A317"/>
      <c r="B317"/>
      <c r="C317"/>
      <c r="D317" s="33" t="s">
        <v>78</v>
      </c>
      <c r="E317" s="28">
        <v>40605.609027777777</v>
      </c>
      <c r="F317" s="10">
        <f t="shared" si="92"/>
        <v>722.98402777777665</v>
      </c>
      <c r="G317" s="10">
        <v>106677</v>
      </c>
      <c r="H317" s="10">
        <v>12.96</v>
      </c>
      <c r="I317" s="10">
        <v>19</v>
      </c>
      <c r="J317" s="10"/>
      <c r="K317" s="10"/>
      <c r="L317" s="79">
        <v>1037</v>
      </c>
      <c r="M317" s="86"/>
      <c r="N317" s="42">
        <v>7.6</v>
      </c>
      <c r="O317" s="90"/>
      <c r="P317" s="90"/>
      <c r="Q317" s="90"/>
      <c r="R317" s="87"/>
      <c r="S317" s="87"/>
      <c r="T317" s="16"/>
      <c r="U317" s="16"/>
      <c r="V317" s="43">
        <f t="shared" si="93"/>
        <v>2.9218172393430061E-5</v>
      </c>
      <c r="W317" s="43">
        <f t="shared" si="94"/>
        <v>4.0879090455059539E-3</v>
      </c>
      <c r="X317" s="43">
        <f t="shared" si="95"/>
        <v>1.1449738777029669E-5</v>
      </c>
      <c r="Y317" s="22">
        <f>X317+W317+SUM($V$282:V317)</f>
        <v>5.100148823416281E-3</v>
      </c>
      <c r="Z317" s="22">
        <f t="shared" si="96"/>
        <v>0.24050208151342117</v>
      </c>
      <c r="AA317" s="44">
        <f t="shared" si="97"/>
        <v>33.648601330820874</v>
      </c>
      <c r="AB317" s="44">
        <f t="shared" si="98"/>
        <v>2.7953135882016271</v>
      </c>
      <c r="AC317" s="44">
        <f t="shared" si="99"/>
        <v>36.155155332893386</v>
      </c>
      <c r="AD317" s="44">
        <f t="shared" si="89"/>
        <v>2.7953135882016276</v>
      </c>
      <c r="AE317" s="44">
        <f t="shared" si="90"/>
        <v>33.324069430079078</v>
      </c>
      <c r="AF317" s="44">
        <f t="shared" si="91"/>
        <v>3.577231461267949E-2</v>
      </c>
      <c r="AG317" s="45">
        <f>AC317+AA317+SUM($Z$282:Z317)</f>
        <v>74.423153777195054</v>
      </c>
      <c r="AH317" s="45">
        <f>AC317+AA317+SUM($Z$282:Z317)</f>
        <v>74.423153777195054</v>
      </c>
      <c r="DM317"/>
      <c r="DN317"/>
      <c r="DO317"/>
      <c r="DP317"/>
      <c r="DQ317"/>
      <c r="DR317"/>
      <c r="DS317"/>
      <c r="DT317"/>
      <c r="DU317"/>
      <c r="DV317"/>
      <c r="DW317"/>
      <c r="DX317"/>
      <c r="DY317"/>
      <c r="DZ317"/>
      <c r="EA317"/>
      <c r="EB317"/>
      <c r="EC317"/>
      <c r="ED317"/>
      <c r="EE317"/>
      <c r="EF317"/>
      <c r="EG317"/>
    </row>
    <row r="318" spans="1:137" s="1" customFormat="1" ht="14.4" x14ac:dyDescent="0.3">
      <c r="A318"/>
      <c r="B318"/>
      <c r="C318"/>
      <c r="D318" s="33"/>
      <c r="E318" s="28">
        <v>40626.638888888891</v>
      </c>
      <c r="F318" s="10">
        <f t="shared" si="92"/>
        <v>744.01388888889051</v>
      </c>
      <c r="G318" s="10">
        <v>18846</v>
      </c>
      <c r="H318" s="40">
        <v>0.82</v>
      </c>
      <c r="I318" s="10">
        <v>15</v>
      </c>
      <c r="J318" s="10"/>
      <c r="K318" s="10"/>
      <c r="L318" s="79">
        <v>1037</v>
      </c>
      <c r="M318" s="86"/>
      <c r="N318" s="42">
        <v>7.6</v>
      </c>
      <c r="O318" s="90"/>
      <c r="P318" s="90"/>
      <c r="Q318" s="90"/>
      <c r="R318" s="87"/>
      <c r="S318" s="87"/>
      <c r="T318" s="16"/>
      <c r="U318" s="16"/>
      <c r="V318" s="43">
        <f t="shared" si="93"/>
        <v>1.8486806606954203E-6</v>
      </c>
      <c r="W318" s="43">
        <f t="shared" si="94"/>
        <v>2.5864856615083958E-4</v>
      </c>
      <c r="X318" s="43">
        <f t="shared" si="95"/>
        <v>7.2444334854663029E-7</v>
      </c>
      <c r="Y318" s="22">
        <f>X318+W318+SUM($V$282:V318)</f>
        <v>1.2620117292933791E-3</v>
      </c>
      <c r="Z318" s="22">
        <f t="shared" si="96"/>
        <v>4.2488092355446205E-2</v>
      </c>
      <c r="AA318" s="44">
        <f t="shared" si="97"/>
        <v>5.9445010703399062</v>
      </c>
      <c r="AB318" s="44">
        <f t="shared" si="98"/>
        <v>0.49383165896348674</v>
      </c>
      <c r="AC318" s="44">
        <f t="shared" si="99"/>
        <v>6.3873192666058172</v>
      </c>
      <c r="AD318" s="44">
        <f t="shared" si="89"/>
        <v>0.49383165896348669</v>
      </c>
      <c r="AE318" s="44">
        <f t="shared" si="90"/>
        <v>5.887167922600657</v>
      </c>
      <c r="AF318" s="44">
        <f t="shared" si="91"/>
        <v>6.3196850416730654E-3</v>
      </c>
      <c r="AG318" s="45">
        <f>AC318+AA318+SUM($Z$282:Z318)</f>
        <v>16.99370554278196</v>
      </c>
      <c r="AH318" s="77">
        <f>AC318+AA318+SUM($Z$318:Z318)+$AH$317</f>
        <v>86.79746220649622</v>
      </c>
      <c r="DM318"/>
      <c r="DN318"/>
      <c r="DO318"/>
      <c r="DP318"/>
      <c r="DQ318"/>
      <c r="DR318"/>
      <c r="DS318"/>
      <c r="DT318"/>
      <c r="DU318"/>
      <c r="DV318"/>
      <c r="DW318"/>
      <c r="DX318"/>
      <c r="DY318"/>
      <c r="DZ318"/>
      <c r="EA318"/>
      <c r="EB318"/>
      <c r="EC318"/>
      <c r="ED318"/>
      <c r="EE318"/>
      <c r="EF318"/>
      <c r="EG318"/>
    </row>
    <row r="319" spans="1:137" s="1" customFormat="1" ht="14.4" x14ac:dyDescent="0.3">
      <c r="A319"/>
      <c r="B319"/>
      <c r="C319"/>
      <c r="D319" s="33"/>
      <c r="E319" s="28">
        <v>40633.429861111108</v>
      </c>
      <c r="F319" s="10">
        <f t="shared" si="92"/>
        <v>750.80486111110804</v>
      </c>
      <c r="G319" s="10">
        <v>23979</v>
      </c>
      <c r="H319" s="40">
        <v>1.88</v>
      </c>
      <c r="I319" s="10">
        <v>18</v>
      </c>
      <c r="J319" s="10"/>
      <c r="K319" s="10"/>
      <c r="L319" s="79">
        <v>1037</v>
      </c>
      <c r="M319" s="86"/>
      <c r="N319" s="42">
        <v>7.6</v>
      </c>
      <c r="O319" s="90"/>
      <c r="P319" s="90"/>
      <c r="Q319" s="90"/>
      <c r="R319" s="87"/>
      <c r="S319" s="87"/>
      <c r="T319" s="16"/>
      <c r="U319" s="16"/>
      <c r="V319" s="43">
        <f t="shared" si="93"/>
        <v>4.2384385879358412E-6</v>
      </c>
      <c r="W319" s="43">
        <f t="shared" si="94"/>
        <v>5.9299915166290053E-4</v>
      </c>
      <c r="X319" s="43">
        <f t="shared" si="95"/>
        <v>1.6609188966678838E-6</v>
      </c>
      <c r="Y319" s="22">
        <f>X319+W319+SUM($V$282:V319)</f>
        <v>1.6015372289414974E-3</v>
      </c>
      <c r="Z319" s="22">
        <f t="shared" si="96"/>
        <v>5.4060382393677421E-2</v>
      </c>
      <c r="AA319" s="44">
        <f t="shared" si="97"/>
        <v>7.5635780094280278</v>
      </c>
      <c r="AB319" s="44">
        <f t="shared" si="98"/>
        <v>0.62833436009155508</v>
      </c>
      <c r="AC319" s="44">
        <f t="shared" si="99"/>
        <v>8.1270046001242129</v>
      </c>
      <c r="AD319" s="44">
        <f t="shared" si="89"/>
        <v>0.62833436009155519</v>
      </c>
      <c r="AE319" s="44">
        <f t="shared" si="90"/>
        <v>7.4906292908861927</v>
      </c>
      <c r="AF319" s="44">
        <f t="shared" si="91"/>
        <v>8.0409491464649516E-3</v>
      </c>
      <c r="AG319" s="45">
        <f>AC319+AA319+SUM($Z$282:Z319)</f>
        <v>20.406528197782155</v>
      </c>
      <c r="AH319" s="45">
        <f>AC319+AA319+SUM($Z$318:Z319)+$AH$317</f>
        <v>90.210284861496419</v>
      </c>
      <c r="DM319"/>
      <c r="DN319"/>
      <c r="DO319"/>
      <c r="DP319"/>
      <c r="DQ319"/>
      <c r="DR319"/>
      <c r="DS319"/>
      <c r="DT319"/>
      <c r="DU319"/>
      <c r="DV319"/>
      <c r="DW319"/>
      <c r="DX319"/>
      <c r="DY319"/>
      <c r="DZ319"/>
      <c r="EA319"/>
      <c r="EB319"/>
      <c r="EC319"/>
      <c r="ED319"/>
      <c r="EE319"/>
      <c r="EF319"/>
      <c r="EG319"/>
    </row>
    <row r="320" spans="1:137" s="1" customFormat="1" ht="14.4" x14ac:dyDescent="0.3">
      <c r="A320"/>
      <c r="B320"/>
      <c r="C320"/>
      <c r="D320" s="40"/>
      <c r="E320" s="28">
        <v>40659.402083333334</v>
      </c>
      <c r="F320" s="10">
        <f t="shared" si="92"/>
        <v>776.7770833333343</v>
      </c>
      <c r="G320" s="40">
        <v>26793</v>
      </c>
      <c r="H320" s="40">
        <v>1.53</v>
      </c>
      <c r="I320" s="10">
        <v>10</v>
      </c>
      <c r="J320" s="10"/>
      <c r="K320" s="10"/>
      <c r="L320" s="79">
        <v>1037</v>
      </c>
      <c r="M320" s="86"/>
      <c r="N320" s="42">
        <v>7.6</v>
      </c>
      <c r="O320" s="90"/>
      <c r="P320" s="90"/>
      <c r="Q320" s="90"/>
      <c r="R320" s="87"/>
      <c r="S320" s="87"/>
      <c r="T320" s="16"/>
      <c r="U320" s="16"/>
      <c r="V320" s="43">
        <f t="shared" si="93"/>
        <v>3.4493675742243819E-6</v>
      </c>
      <c r="W320" s="43">
        <f t="shared" si="94"/>
        <v>4.8260037342778611E-4</v>
      </c>
      <c r="X320" s="43">
        <f t="shared" si="95"/>
        <v>1.3517052722882247E-6</v>
      </c>
      <c r="Y320" s="22">
        <f>X320+W320+SUM($V$282:V320)</f>
        <v>1.4942786046562276E-3</v>
      </c>
      <c r="Z320" s="22">
        <f t="shared" si="96"/>
        <v>6.0404513343917561E-2</v>
      </c>
      <c r="AA320" s="44">
        <f t="shared" si="97"/>
        <v>8.4511841864383488</v>
      </c>
      <c r="AB320" s="44">
        <f t="shared" si="98"/>
        <v>0.7020710834452244</v>
      </c>
      <c r="AC320" s="44">
        <f t="shared" si="99"/>
        <v>9.0807303995632829</v>
      </c>
      <c r="AD320" s="44">
        <f t="shared" si="89"/>
        <v>0.70207108344522429</v>
      </c>
      <c r="AE320" s="44">
        <f t="shared" si="90"/>
        <v>8.3696747400105789</v>
      </c>
      <c r="AF320" s="44">
        <f t="shared" si="91"/>
        <v>8.9845761074788515E-3</v>
      </c>
      <c r="AG320" s="45">
        <f>AC320+AA320+SUM($Z$282:Z320)</f>
        <v>22.308264687575466</v>
      </c>
      <c r="AH320" s="45">
        <f>AC320+AA320+SUM($Z$318:Z320)+$AH$317</f>
        <v>92.112021351289727</v>
      </c>
      <c r="DM320"/>
      <c r="DN320"/>
      <c r="DO320"/>
      <c r="DP320"/>
      <c r="DQ320"/>
      <c r="DR320"/>
      <c r="DS320"/>
      <c r="DT320"/>
      <c r="DU320"/>
      <c r="DV320"/>
      <c r="DW320"/>
      <c r="DX320"/>
      <c r="DY320"/>
      <c r="DZ320"/>
      <c r="EA320"/>
      <c r="EB320"/>
      <c r="EC320"/>
      <c r="ED320"/>
      <c r="EE320"/>
      <c r="EF320"/>
      <c r="EG320"/>
    </row>
    <row r="321" spans="1:137" s="1" customFormat="1" ht="14.4" x14ac:dyDescent="0.3">
      <c r="A321"/>
      <c r="B321"/>
      <c r="C321"/>
      <c r="D321" s="40"/>
      <c r="E321" s="28">
        <v>40693.599305555559</v>
      </c>
      <c r="F321" s="10">
        <f t="shared" si="92"/>
        <v>810.97430555555911</v>
      </c>
      <c r="G321" s="10">
        <v>26998</v>
      </c>
      <c r="H321" s="10">
        <v>2.68</v>
      </c>
      <c r="I321" s="10">
        <v>49</v>
      </c>
      <c r="J321" s="10"/>
      <c r="K321" s="10"/>
      <c r="L321" s="79">
        <v>1037</v>
      </c>
      <c r="M321" s="86"/>
      <c r="N321" s="42">
        <v>7.6</v>
      </c>
      <c r="O321" s="90"/>
      <c r="P321" s="90"/>
      <c r="Q321" s="90"/>
      <c r="R321" s="87"/>
      <c r="S321" s="87"/>
      <c r="T321" s="16"/>
      <c r="U321" s="16"/>
      <c r="V321" s="43">
        <f t="shared" si="93"/>
        <v>6.0420294764191794E-6</v>
      </c>
      <c r="W321" s="43">
        <f t="shared" si="94"/>
        <v>8.4533921620030524E-4</v>
      </c>
      <c r="X321" s="43">
        <f t="shared" si="95"/>
        <v>2.3676928952499619E-6</v>
      </c>
      <c r="Y321" s="22">
        <f>X321+W321+SUM($V$282:V321)</f>
        <v>1.8640754645281275E-3</v>
      </c>
      <c r="Z321" s="22">
        <f t="shared" si="96"/>
        <v>6.0866683509091413E-2</v>
      </c>
      <c r="AA321" s="44">
        <f t="shared" si="97"/>
        <v>8.5158463279760586</v>
      </c>
      <c r="AB321" s="44">
        <f t="shared" si="98"/>
        <v>0.70744280636189172</v>
      </c>
      <c r="AC321" s="44">
        <f t="shared" si="99"/>
        <v>9.1502093579445933</v>
      </c>
      <c r="AD321" s="44">
        <f t="shared" si="89"/>
        <v>0.70744280636189172</v>
      </c>
      <c r="AE321" s="44">
        <f t="shared" si="90"/>
        <v>8.4337132322175794</v>
      </c>
      <c r="AF321" s="44">
        <f t="shared" si="91"/>
        <v>9.0533193651220097E-3</v>
      </c>
      <c r="AG321" s="45">
        <f>AC321+AA321+SUM($Z$282:Z321)</f>
        <v>22.503272471003577</v>
      </c>
      <c r="AH321" s="45">
        <f>AC321+AA321+SUM($Z$318:Z321)+$AH$317</f>
        <v>92.307029134717837</v>
      </c>
      <c r="DM321"/>
      <c r="DN321"/>
      <c r="DO321"/>
      <c r="DP321"/>
      <c r="DQ321"/>
      <c r="DR321"/>
      <c r="DS321"/>
      <c r="DT321"/>
      <c r="DU321"/>
      <c r="DV321"/>
      <c r="DW321"/>
      <c r="DX321"/>
      <c r="DY321"/>
      <c r="DZ321"/>
      <c r="EA321"/>
      <c r="EB321"/>
      <c r="EC321"/>
      <c r="ED321"/>
      <c r="EE321"/>
      <c r="EF321"/>
      <c r="EG321"/>
    </row>
    <row r="322" spans="1:137" s="1" customFormat="1" ht="14.4" x14ac:dyDescent="0.3">
      <c r="A322"/>
      <c r="B322"/>
      <c r="C322"/>
      <c r="D322" s="40"/>
      <c r="E322" s="28">
        <v>40750.425000000003</v>
      </c>
      <c r="F322" s="10">
        <f t="shared" si="92"/>
        <v>867.80000000000291</v>
      </c>
      <c r="G322" s="10">
        <v>31133</v>
      </c>
      <c r="H322" s="10">
        <v>0</v>
      </c>
      <c r="I322" s="36" t="s">
        <v>150</v>
      </c>
      <c r="J322" s="36"/>
      <c r="K322" s="36"/>
      <c r="L322" s="79">
        <v>1037</v>
      </c>
      <c r="M322" s="86"/>
      <c r="N322" s="42">
        <v>7.6</v>
      </c>
      <c r="O322" s="90"/>
      <c r="P322" s="90"/>
      <c r="Q322" s="90"/>
      <c r="R322" s="87"/>
      <c r="S322" s="87"/>
      <c r="T322" s="16"/>
      <c r="U322" s="16"/>
      <c r="V322" s="43">
        <f t="shared" si="93"/>
        <v>0</v>
      </c>
      <c r="W322" s="43">
        <f t="shared" si="94"/>
        <v>0</v>
      </c>
      <c r="X322" s="43">
        <f t="shared" si="95"/>
        <v>0</v>
      </c>
      <c r="Y322" s="22">
        <f>X322+W322+SUM($V$282:V322)</f>
        <v>1.0163685554325722E-3</v>
      </c>
      <c r="Z322" s="22">
        <f t="shared" si="96"/>
        <v>7.0188993913939665E-2</v>
      </c>
      <c r="AA322" s="44">
        <f t="shared" si="97"/>
        <v>9.8201290365537677</v>
      </c>
      <c r="AB322" s="44">
        <f t="shared" si="98"/>
        <v>0.81579438812003757</v>
      </c>
      <c r="AC322" s="44">
        <f t="shared" si="99"/>
        <v>10.551650786757875</v>
      </c>
      <c r="AD322" s="44">
        <f t="shared" si="89"/>
        <v>0.81579438812003779</v>
      </c>
      <c r="AE322" s="44">
        <f t="shared" si="90"/>
        <v>9.7254164774661085</v>
      </c>
      <c r="AF322" s="44">
        <f t="shared" si="91"/>
        <v>1.043992117172915E-2</v>
      </c>
      <c r="AG322" s="45">
        <f>AC322+AA322+SUM($Z$282:Z322)</f>
        <v>25.279185602308505</v>
      </c>
      <c r="AH322" s="45">
        <f>AC322+AA322+SUM($Z$318:Z322)+$AH$317</f>
        <v>95.082942266022769</v>
      </c>
      <c r="DM322"/>
      <c r="DN322"/>
      <c r="DO322"/>
      <c r="DP322"/>
      <c r="DQ322"/>
      <c r="DR322"/>
      <c r="DS322"/>
      <c r="DT322"/>
      <c r="DU322"/>
      <c r="DV322"/>
      <c r="DW322"/>
      <c r="DX322"/>
      <c r="DY322"/>
      <c r="DZ322"/>
      <c r="EA322"/>
      <c r="EB322"/>
      <c r="EC322"/>
      <c r="ED322"/>
      <c r="EE322"/>
      <c r="EF322"/>
      <c r="EG322"/>
    </row>
    <row r="323" spans="1:137" s="1" customFormat="1" ht="14.4" x14ac:dyDescent="0.3">
      <c r="A323"/>
      <c r="B323"/>
      <c r="C323"/>
      <c r="D323" s="40"/>
      <c r="E323" s="28">
        <v>40849.533333333333</v>
      </c>
      <c r="F323" s="10">
        <f t="shared" si="92"/>
        <v>966.90833333333285</v>
      </c>
      <c r="G323" s="10">
        <v>45075</v>
      </c>
      <c r="H323" s="10">
        <v>0</v>
      </c>
      <c r="I323" s="10">
        <v>23</v>
      </c>
      <c r="J323" s="10"/>
      <c r="K323" s="10"/>
      <c r="L323" s="79">
        <v>1037</v>
      </c>
      <c r="M323" s="86"/>
      <c r="N323" s="42">
        <v>7.6</v>
      </c>
      <c r="O323" s="90"/>
      <c r="P323" s="90"/>
      <c r="Q323" s="90"/>
      <c r="R323" s="87"/>
      <c r="S323" s="87"/>
      <c r="T323" s="16"/>
      <c r="U323" s="16"/>
      <c r="V323" s="43">
        <f t="shared" si="93"/>
        <v>0</v>
      </c>
      <c r="W323" s="43">
        <f t="shared" si="94"/>
        <v>0</v>
      </c>
      <c r="X323" s="43">
        <f t="shared" si="95"/>
        <v>0</v>
      </c>
      <c r="Y323" s="22">
        <f>X323+W323+SUM($V$282:V323)</f>
        <v>1.0163685554325722E-3</v>
      </c>
      <c r="Z323" s="22">
        <f t="shared" si="96"/>
        <v>0.10162107412298302</v>
      </c>
      <c r="AA323" s="44">
        <f t="shared" si="97"/>
        <v>14.217785511279386</v>
      </c>
      <c r="AB323" s="44">
        <f t="shared" si="98"/>
        <v>1.1811239535062701</v>
      </c>
      <c r="AC323" s="44">
        <f t="shared" si="99"/>
        <v>15.276897800183441</v>
      </c>
      <c r="AD323" s="44">
        <f t="shared" si="89"/>
        <v>1.1811239535062696</v>
      </c>
      <c r="AE323" s="44">
        <f t="shared" si="90"/>
        <v>14.08065871331978</v>
      </c>
      <c r="AF323" s="44">
        <f t="shared" si="91"/>
        <v>1.5115133357392199E-2</v>
      </c>
      <c r="AG323" s="45">
        <f>AC323+AA323+SUM($Z$282:Z323)</f>
        <v>34.503710164582678</v>
      </c>
      <c r="AH323" s="45">
        <f>AC323+AA323+SUM($Z$318:Z323)+$AH$317</f>
        <v>104.30746682829694</v>
      </c>
      <c r="DM323"/>
      <c r="DN323"/>
      <c r="DO323"/>
      <c r="DP323"/>
      <c r="DQ323"/>
      <c r="DR323"/>
      <c r="DS323"/>
      <c r="DT323"/>
      <c r="DU323"/>
      <c r="DV323"/>
      <c r="DW323"/>
      <c r="DX323"/>
      <c r="DY323"/>
      <c r="DZ323"/>
      <c r="EA323"/>
      <c r="EB323"/>
      <c r="EC323"/>
      <c r="ED323"/>
      <c r="EE323"/>
      <c r="EF323"/>
      <c r="EG323"/>
    </row>
    <row r="324" spans="1:137" s="1" customFormat="1" ht="14.4" x14ac:dyDescent="0.3">
      <c r="A324"/>
      <c r="B324"/>
      <c r="C324"/>
      <c r="D324" s="40"/>
      <c r="E324" s="28">
        <v>40933.584027777775</v>
      </c>
      <c r="F324" s="10">
        <f t="shared" si="92"/>
        <v>1050.9590277777752</v>
      </c>
      <c r="G324" s="10">
        <v>50638</v>
      </c>
      <c r="H324" s="10">
        <v>0</v>
      </c>
      <c r="I324" s="10">
        <v>22</v>
      </c>
      <c r="J324" s="10"/>
      <c r="K324" s="10"/>
      <c r="L324" s="79">
        <v>1037</v>
      </c>
      <c r="M324" s="86"/>
      <c r="N324" s="42">
        <v>7.6</v>
      </c>
      <c r="O324" s="90"/>
      <c r="P324" s="90"/>
      <c r="Q324" s="90"/>
      <c r="R324" s="87"/>
      <c r="S324" s="87"/>
      <c r="T324" s="16"/>
      <c r="U324" s="16"/>
      <c r="V324" s="43">
        <f t="shared" si="93"/>
        <v>0</v>
      </c>
      <c r="W324" s="43">
        <f t="shared" si="94"/>
        <v>0</v>
      </c>
      <c r="X324" s="43">
        <f t="shared" si="95"/>
        <v>0</v>
      </c>
      <c r="Y324" s="22">
        <f>X324+W324+SUM($V$282:V324)</f>
        <v>1.0163685554325722E-3</v>
      </c>
      <c r="Z324" s="22">
        <f t="shared" si="96"/>
        <v>0.11416279426377401</v>
      </c>
      <c r="AA324" s="44">
        <f t="shared" si="97"/>
        <v>15.972495235056362</v>
      </c>
      <c r="AB324" s="44">
        <f t="shared" si="98"/>
        <v>1.3268941709961286</v>
      </c>
      <c r="AC324" s="44">
        <f t="shared" si="99"/>
        <v>17.16231948542849</v>
      </c>
      <c r="AD324" s="44">
        <f t="shared" si="89"/>
        <v>1.3268941709961284</v>
      </c>
      <c r="AE324" s="44">
        <f t="shared" si="90"/>
        <v>15.818444723795608</v>
      </c>
      <c r="AF324" s="44">
        <f t="shared" si="91"/>
        <v>1.6980590636752661E-2</v>
      </c>
      <c r="AG324" s="45">
        <f>AC324+AA324+SUM($Z$282:Z324)</f>
        <v>38.258004367868473</v>
      </c>
      <c r="AH324" s="45">
        <f>AC324+AA324+SUM($Z$318:Z324)+$AH$317</f>
        <v>108.06176103158273</v>
      </c>
      <c r="DM324"/>
      <c r="DN324"/>
      <c r="DO324"/>
      <c r="DP324"/>
      <c r="DQ324"/>
      <c r="DR324"/>
      <c r="DS324"/>
      <c r="DT324"/>
      <c r="DU324"/>
      <c r="DV324"/>
      <c r="DW324"/>
      <c r="DX324"/>
      <c r="DY324"/>
      <c r="DZ324"/>
      <c r="EA324"/>
      <c r="EB324"/>
      <c r="EC324"/>
      <c r="ED324"/>
      <c r="EE324"/>
      <c r="EF324"/>
      <c r="EG324"/>
    </row>
    <row r="325" spans="1:137" s="1" customFormat="1" ht="14.4" x14ac:dyDescent="0.3">
      <c r="A325"/>
      <c r="B325"/>
      <c r="C325"/>
      <c r="D325" s="40"/>
      <c r="E325" s="28">
        <v>41017.636111111111</v>
      </c>
      <c r="F325" s="10">
        <f t="shared" si="92"/>
        <v>1135.0111111111109</v>
      </c>
      <c r="G325" s="10">
        <v>57192</v>
      </c>
      <c r="H325" s="10">
        <v>0</v>
      </c>
      <c r="I325" s="10">
        <v>45</v>
      </c>
      <c r="J325" s="10"/>
      <c r="K325" s="10"/>
      <c r="L325" s="79">
        <v>1037</v>
      </c>
      <c r="M325" s="86"/>
      <c r="N325" s="42">
        <v>7.6</v>
      </c>
      <c r="O325" s="90"/>
      <c r="P325" s="90"/>
      <c r="Q325" s="90"/>
      <c r="R325" s="87"/>
      <c r="S325" s="87"/>
      <c r="T325" s="16"/>
      <c r="U325" s="16"/>
      <c r="V325" s="43">
        <f t="shared" si="93"/>
        <v>0</v>
      </c>
      <c r="W325" s="43">
        <f t="shared" si="94"/>
        <v>0</v>
      </c>
      <c r="X325" s="43">
        <f t="shared" si="95"/>
        <v>0</v>
      </c>
      <c r="Y325" s="22">
        <f>X325+W325+SUM($V$282:V325)</f>
        <v>1.0163685554325722E-3</v>
      </c>
      <c r="Z325" s="22">
        <f t="shared" si="96"/>
        <v>0.12893871261767376</v>
      </c>
      <c r="AA325" s="44">
        <f t="shared" si="97"/>
        <v>18.039791213779047</v>
      </c>
      <c r="AB325" s="44">
        <f t="shared" si="98"/>
        <v>1.4986320831709505</v>
      </c>
      <c r="AC325" s="44">
        <f t="shared" si="99"/>
        <v>19.383612623141243</v>
      </c>
      <c r="AD325" s="44">
        <f t="shared" si="89"/>
        <v>1.4986320831709503</v>
      </c>
      <c r="AE325" s="44">
        <f t="shared" si="90"/>
        <v>17.865802177086742</v>
      </c>
      <c r="AF325" s="44">
        <f t="shared" si="91"/>
        <v>1.9178362883549079E-2</v>
      </c>
      <c r="AG325" s="45">
        <f>AC325+AA325+SUM($Z$282:Z325)</f>
        <v>42.67553219692158</v>
      </c>
      <c r="AH325" s="45">
        <f>AC325+AA325+SUM($Z$318:Z325)+$AH$317</f>
        <v>112.47928886063585</v>
      </c>
      <c r="DM325"/>
      <c r="DN325"/>
      <c r="DO325"/>
      <c r="DP325"/>
      <c r="DQ325"/>
      <c r="DR325"/>
      <c r="DS325"/>
      <c r="DT325"/>
      <c r="DU325"/>
      <c r="DV325"/>
      <c r="DW325"/>
      <c r="DX325"/>
      <c r="DY325"/>
      <c r="DZ325"/>
      <c r="EA325"/>
      <c r="EB325"/>
      <c r="EC325"/>
      <c r="ED325"/>
      <c r="EE325"/>
      <c r="EF325"/>
      <c r="EG325"/>
    </row>
    <row r="326" spans="1:137" s="1" customFormat="1" ht="14.4" x14ac:dyDescent="0.3">
      <c r="A326"/>
      <c r="B326"/>
      <c r="C326"/>
      <c r="D326" s="40"/>
      <c r="E326" s="28">
        <v>41036.550694444442</v>
      </c>
      <c r="F326" s="10">
        <f t="shared" si="92"/>
        <v>1153.9256944444423</v>
      </c>
      <c r="G326" s="10">
        <v>60381</v>
      </c>
      <c r="H326" s="10">
        <v>0</v>
      </c>
      <c r="I326" s="10">
        <v>18</v>
      </c>
      <c r="J326" s="10"/>
      <c r="K326" s="10"/>
      <c r="L326" s="79">
        <v>1037</v>
      </c>
      <c r="M326" s="86"/>
      <c r="N326" s="42">
        <v>7.6</v>
      </c>
      <c r="O326" s="90"/>
      <c r="P326" s="90"/>
      <c r="Q326" s="90"/>
      <c r="R326" s="87"/>
      <c r="S326" s="87"/>
      <c r="T326" s="16"/>
      <c r="U326" s="16"/>
      <c r="V326" s="43">
        <f t="shared" si="93"/>
        <v>0</v>
      </c>
      <c r="W326" s="43">
        <f t="shared" si="94"/>
        <v>0</v>
      </c>
      <c r="X326" s="43">
        <f t="shared" si="95"/>
        <v>0</v>
      </c>
      <c r="Y326" s="22">
        <f>X326+W326+SUM($V$282:V326)</f>
        <v>1.0163685554325722E-3</v>
      </c>
      <c r="Z326" s="22">
        <f t="shared" si="96"/>
        <v>0.13612827679689046</v>
      </c>
      <c r="AA326" s="44">
        <f t="shared" si="97"/>
        <v>19.045681796041279</v>
      </c>
      <c r="AB326" s="44">
        <f t="shared" si="98"/>
        <v>1.5821951289331575</v>
      </c>
      <c r="AC326" s="44">
        <f t="shared" si="99"/>
        <v>20.464434078155879</v>
      </c>
      <c r="AD326" s="44">
        <f t="shared" si="89"/>
        <v>1.5821951289331571</v>
      </c>
      <c r="AE326" s="44">
        <f t="shared" si="90"/>
        <v>18.861991209516617</v>
      </c>
      <c r="AF326" s="44">
        <f t="shared" si="91"/>
        <v>2.0247739706105338E-2</v>
      </c>
      <c r="AG326" s="45">
        <f>AC326+AA326+SUM($Z$282:Z326)</f>
        <v>44.898372510995344</v>
      </c>
      <c r="AH326" s="45">
        <f>AC326+AA326+SUM($Z$318:Z326)+$AH$317</f>
        <v>114.7021291747096</v>
      </c>
      <c r="DM326"/>
      <c r="DN326"/>
      <c r="DO326"/>
      <c r="DP326"/>
      <c r="DQ326"/>
      <c r="DR326"/>
      <c r="DS326"/>
      <c r="DT326"/>
      <c r="DU326"/>
      <c r="DV326"/>
      <c r="DW326"/>
      <c r="DX326"/>
      <c r="DY326"/>
      <c r="DZ326"/>
      <c r="EA326"/>
      <c r="EB326"/>
      <c r="EC326"/>
      <c r="ED326"/>
      <c r="EE326"/>
      <c r="EF326"/>
      <c r="EG326"/>
    </row>
    <row r="327" spans="1:137" s="1" customFormat="1" ht="14.4" x14ac:dyDescent="0.3">
      <c r="A327"/>
      <c r="B327"/>
      <c r="C327"/>
      <c r="D327" s="40"/>
      <c r="E327" s="28">
        <v>41039.482638888891</v>
      </c>
      <c r="F327" s="10">
        <f t="shared" si="92"/>
        <v>1156.8576388888905</v>
      </c>
      <c r="G327" s="10">
        <v>12043</v>
      </c>
      <c r="H327" s="10">
        <v>0</v>
      </c>
      <c r="I327" s="10">
        <v>16</v>
      </c>
      <c r="J327" s="10"/>
      <c r="K327" s="10"/>
      <c r="L327" s="79">
        <v>1037</v>
      </c>
      <c r="M327" s="86"/>
      <c r="N327" s="42">
        <v>7.6</v>
      </c>
      <c r="O327" s="90"/>
      <c r="P327" s="90"/>
      <c r="Q327" s="90"/>
      <c r="R327" s="87"/>
      <c r="S327" s="87"/>
      <c r="T327" s="16"/>
      <c r="U327" s="16"/>
      <c r="V327" s="43">
        <f t="shared" si="93"/>
        <v>0</v>
      </c>
      <c r="W327" s="43">
        <f t="shared" si="94"/>
        <v>0</v>
      </c>
      <c r="X327" s="43">
        <f t="shared" si="95"/>
        <v>0</v>
      </c>
      <c r="Y327" s="22">
        <f>X327+W327+SUM($V$282:V327)</f>
        <v>1.0163685554325722E-3</v>
      </c>
      <c r="Z327" s="22">
        <f t="shared" si="96"/>
        <v>2.7150806337506037E-2</v>
      </c>
      <c r="AA327" s="44">
        <f t="shared" si="97"/>
        <v>3.7986642465299534</v>
      </c>
      <c r="AB327" s="44">
        <f t="shared" si="98"/>
        <v>0.31556906870939555</v>
      </c>
      <c r="AC327" s="44">
        <f t="shared" si="99"/>
        <v>4.0816346135908868</v>
      </c>
      <c r="AD327" s="44">
        <f t="shared" si="89"/>
        <v>0.31556906870939566</v>
      </c>
      <c r="AE327" s="44">
        <f t="shared" si="90"/>
        <v>3.7620271299946788</v>
      </c>
      <c r="AF327" s="44">
        <f t="shared" si="91"/>
        <v>4.038414886812519E-3</v>
      </c>
      <c r="AG327" s="45">
        <f>AC327+AA327+SUM($Z$282:Z327)</f>
        <v>13.295706303256532</v>
      </c>
      <c r="AH327" s="45">
        <f>AC327+AA327+SUM($Z$327:Z327)+$AH$326</f>
        <v>122.60957884116795</v>
      </c>
      <c r="DM327"/>
      <c r="DN327"/>
      <c r="DO327"/>
      <c r="DP327"/>
      <c r="DQ327"/>
      <c r="DR327"/>
      <c r="DS327"/>
      <c r="DT327"/>
      <c r="DU327"/>
      <c r="DV327"/>
      <c r="DW327"/>
      <c r="DX327"/>
      <c r="DY327"/>
      <c r="DZ327"/>
      <c r="EA327"/>
      <c r="EB327"/>
      <c r="EC327"/>
      <c r="ED327"/>
      <c r="EE327"/>
      <c r="EF327"/>
      <c r="EG327"/>
    </row>
    <row r="328" spans="1:137" s="1" customFormat="1" ht="14.4" x14ac:dyDescent="0.3">
      <c r="A328"/>
      <c r="B328"/>
      <c r="C328"/>
      <c r="D328" s="40"/>
      <c r="E328" s="28">
        <v>41044.450694444444</v>
      </c>
      <c r="F328" s="10">
        <f t="shared" si="92"/>
        <v>1161.8256944444438</v>
      </c>
      <c r="G328" s="10">
        <v>16175</v>
      </c>
      <c r="H328" s="40">
        <v>0.81</v>
      </c>
      <c r="I328" s="10">
        <v>17</v>
      </c>
      <c r="J328" s="10"/>
      <c r="K328" s="10"/>
      <c r="L328" s="79">
        <v>1037</v>
      </c>
      <c r="M328" s="86"/>
      <c r="N328" s="42">
        <v>7.6</v>
      </c>
      <c r="O328" s="90"/>
      <c r="P328" s="90"/>
      <c r="Q328" s="90"/>
      <c r="R328" s="87"/>
      <c r="S328" s="87"/>
      <c r="T328" s="16"/>
      <c r="U328" s="16"/>
      <c r="V328" s="43">
        <f t="shared" si="93"/>
        <v>1.8261357745893788E-6</v>
      </c>
      <c r="W328" s="43">
        <f t="shared" si="94"/>
        <v>2.5549431534412212E-4</v>
      </c>
      <c r="X328" s="43">
        <f t="shared" si="95"/>
        <v>7.1560867356435433E-7</v>
      </c>
      <c r="Y328" s="22">
        <f>X328+W328+SUM($V$282:V328)</f>
        <v>1.2744046152248481E-3</v>
      </c>
      <c r="Z328" s="22">
        <f t="shared" si="96"/>
        <v>3.6466353276522465E-2</v>
      </c>
      <c r="AA328" s="44">
        <f t="shared" si="97"/>
        <v>5.1020006798656476</v>
      </c>
      <c r="AB328" s="44">
        <f t="shared" si="98"/>
        <v>0.42384203988827324</v>
      </c>
      <c r="AC328" s="44">
        <f t="shared" si="99"/>
        <v>5.4820592771595598</v>
      </c>
      <c r="AD328" s="44">
        <f t="shared" si="89"/>
        <v>0.42384203988827313</v>
      </c>
      <c r="AE328" s="44">
        <f t="shared" si="90"/>
        <v>5.0527932265767594</v>
      </c>
      <c r="AF328" s="44">
        <f t="shared" si="91"/>
        <v>5.4240106945273167E-3</v>
      </c>
      <c r="AG328" s="45">
        <f>AC328+AA328+SUM($Z$282:Z328)</f>
        <v>16.035933753437423</v>
      </c>
      <c r="AH328" s="45">
        <f>AC328+AA328+SUM($Z$327:Z328)+$AH$326</f>
        <v>125.34980629134884</v>
      </c>
      <c r="DM328"/>
      <c r="DN328"/>
      <c r="DO328"/>
      <c r="DP328"/>
      <c r="DQ328"/>
      <c r="DR328"/>
      <c r="DS328"/>
      <c r="DT328"/>
      <c r="DU328"/>
      <c r="DV328"/>
      <c r="DW328"/>
      <c r="DX328"/>
      <c r="DY328"/>
      <c r="DZ328"/>
      <c r="EA328"/>
      <c r="EB328"/>
      <c r="EC328"/>
      <c r="ED328"/>
      <c r="EE328"/>
      <c r="EF328"/>
      <c r="EG328"/>
    </row>
    <row r="329" spans="1:137" s="1" customFormat="1" ht="14.4" x14ac:dyDescent="0.3">
      <c r="A329"/>
      <c r="B329"/>
      <c r="C329"/>
      <c r="D329" s="40"/>
      <c r="E329" s="28">
        <v>41052.449305555558</v>
      </c>
      <c r="F329" s="10">
        <f t="shared" si="92"/>
        <v>1169.8243055555577</v>
      </c>
      <c r="G329" s="10">
        <v>18704</v>
      </c>
      <c r="H329" s="40">
        <v>0.84</v>
      </c>
      <c r="I329" s="10">
        <v>17</v>
      </c>
      <c r="J329" s="10"/>
      <c r="K329" s="10"/>
      <c r="L329" s="79">
        <v>1037</v>
      </c>
      <c r="M329" s="86"/>
      <c r="N329" s="42">
        <v>7.6</v>
      </c>
      <c r="O329" s="90"/>
      <c r="P329" s="90"/>
      <c r="Q329" s="90"/>
      <c r="R329" s="87"/>
      <c r="S329" s="87"/>
      <c r="T329" s="16"/>
      <c r="U329" s="16"/>
      <c r="V329" s="43">
        <f t="shared" si="93"/>
        <v>1.8937704329075038E-6</v>
      </c>
      <c r="W329" s="43">
        <f t="shared" si="94"/>
        <v>2.6495706776427468E-4</v>
      </c>
      <c r="X329" s="43">
        <f t="shared" si="95"/>
        <v>7.4211269851118212E-7</v>
      </c>
      <c r="Y329" s="22">
        <f>X329+W329+SUM($V$282:V329)</f>
        <v>1.2857876421028551E-3</v>
      </c>
      <c r="Z329" s="22">
        <f t="shared" si="96"/>
        <v>4.2167954972740423E-2</v>
      </c>
      <c r="AA329" s="44">
        <f t="shared" si="97"/>
        <v>5.899710708884518</v>
      </c>
      <c r="AB329" s="44">
        <f t="shared" si="98"/>
        <v>0.49011075821145361</v>
      </c>
      <c r="AC329" s="44">
        <f t="shared" si="99"/>
        <v>6.3391923783612008</v>
      </c>
      <c r="AD329" s="44">
        <f t="shared" si="89"/>
        <v>0.49011075821145361</v>
      </c>
      <c r="AE329" s="44">
        <f t="shared" si="90"/>
        <v>5.842809552388978</v>
      </c>
      <c r="AF329" s="44">
        <f t="shared" si="91"/>
        <v>6.2720677607690234E-3</v>
      </c>
      <c r="AG329" s="45">
        <f>AC329+AA329+SUM($Z$282:Z329)</f>
        <v>17.732944838630672</v>
      </c>
      <c r="AH329" s="45">
        <f>AC329+AA329+SUM($Z$327:Z329)+$AH$326</f>
        <v>127.04681737654208</v>
      </c>
      <c r="DM329"/>
      <c r="DN329"/>
      <c r="DO329"/>
      <c r="DP329"/>
      <c r="DQ329"/>
      <c r="DR329"/>
      <c r="DS329"/>
      <c r="DT329"/>
      <c r="DU329"/>
      <c r="DV329"/>
      <c r="DW329"/>
      <c r="DX329"/>
      <c r="DY329"/>
      <c r="DZ329"/>
      <c r="EA329"/>
      <c r="EB329"/>
      <c r="EC329"/>
      <c r="ED329"/>
      <c r="EE329"/>
      <c r="EF329"/>
      <c r="EG329"/>
    </row>
    <row r="330" spans="1:137" s="1" customFormat="1" ht="14.4" x14ac:dyDescent="0.3">
      <c r="A330"/>
      <c r="B330"/>
      <c r="C330"/>
      <c r="D330" s="40"/>
      <c r="E330" s="28">
        <v>41109.556250000001</v>
      </c>
      <c r="F330" s="10">
        <f t="shared" si="92"/>
        <v>1226.9312500000015</v>
      </c>
      <c r="G330" s="10">
        <v>23224</v>
      </c>
      <c r="H330" s="10">
        <v>0.79</v>
      </c>
      <c r="I330" s="10">
        <v>16</v>
      </c>
      <c r="J330" s="10"/>
      <c r="K330" s="10"/>
      <c r="L330" s="79">
        <v>1037</v>
      </c>
      <c r="M330" s="86"/>
      <c r="N330" s="42">
        <v>7.6</v>
      </c>
      <c r="O330" s="90"/>
      <c r="P330" s="90"/>
      <c r="Q330" s="90"/>
      <c r="R330" s="87"/>
      <c r="S330" s="87"/>
      <c r="T330" s="16"/>
      <c r="U330" s="16"/>
      <c r="V330" s="43">
        <f t="shared" si="93"/>
        <v>1.7810460023772953E-6</v>
      </c>
      <c r="W330" s="43">
        <f t="shared" si="94"/>
        <v>2.4918581373068697E-4</v>
      </c>
      <c r="X330" s="43">
        <f t="shared" si="95"/>
        <v>6.9793932359980218E-7</v>
      </c>
      <c r="Y330" s="22">
        <f>X330+W330+SUM($V$282:V330)</f>
        <v>1.2717532606967333E-3</v>
      </c>
      <c r="Z330" s="22">
        <f t="shared" si="96"/>
        <v>5.2358243492671271E-2</v>
      </c>
      <c r="AA330" s="44">
        <f t="shared" si="97"/>
        <v>7.3254320735208527</v>
      </c>
      <c r="AB330" s="44">
        <f t="shared" si="98"/>
        <v>0.60855069764236525</v>
      </c>
      <c r="AC330" s="44">
        <f t="shared" si="99"/>
        <v>7.8711186802320636</v>
      </c>
      <c r="AD330" s="44">
        <f t="shared" si="89"/>
        <v>0.60855069764236513</v>
      </c>
      <c r="AE330" s="44">
        <f t="shared" si="90"/>
        <v>7.2547802098311385</v>
      </c>
      <c r="AF330" s="44">
        <f t="shared" si="91"/>
        <v>7.7877727585596553E-3</v>
      </c>
      <c r="AG330" s="45">
        <f>AC330+AA330+SUM($Z$282:Z330)</f>
        <v>20.742950748630541</v>
      </c>
      <c r="AH330" s="45">
        <f>AC330+AA330+SUM($Z$327:Z330)+$AH$326</f>
        <v>130.05682328654194</v>
      </c>
      <c r="DM330"/>
      <c r="DN330"/>
      <c r="DO330"/>
      <c r="DP330"/>
      <c r="DQ330"/>
      <c r="DR330"/>
      <c r="DS330"/>
      <c r="DT330"/>
      <c r="DU330"/>
      <c r="DV330"/>
      <c r="DW330"/>
      <c r="DX330"/>
      <c r="DY330"/>
      <c r="DZ330"/>
      <c r="EA330"/>
      <c r="EB330"/>
      <c r="EC330"/>
      <c r="ED330"/>
      <c r="EE330"/>
      <c r="EF330"/>
      <c r="EG330"/>
    </row>
    <row r="331" spans="1:137" s="1" customFormat="1" ht="14.4" x14ac:dyDescent="0.3">
      <c r="A331"/>
      <c r="B331"/>
      <c r="C331"/>
      <c r="D331" s="40"/>
      <c r="E331" s="28">
        <v>41134.462500000001</v>
      </c>
      <c r="F331" s="10">
        <f t="shared" si="92"/>
        <v>1251.8375000000015</v>
      </c>
      <c r="G331" s="10">
        <v>25720</v>
      </c>
      <c r="H331" s="10">
        <v>1.42</v>
      </c>
      <c r="I331" s="10">
        <v>16</v>
      </c>
      <c r="J331" s="10"/>
      <c r="K331" s="10"/>
      <c r="L331" s="79">
        <v>1037</v>
      </c>
      <c r="M331" s="86"/>
      <c r="N331" s="42">
        <v>7.6</v>
      </c>
      <c r="O331" s="90"/>
      <c r="P331" s="90"/>
      <c r="Q331" s="90"/>
      <c r="R331" s="87"/>
      <c r="S331" s="87"/>
      <c r="T331" s="16"/>
      <c r="U331" s="16"/>
      <c r="V331" s="43">
        <f t="shared" si="93"/>
        <v>3.2013738270579231E-6</v>
      </c>
      <c r="W331" s="43">
        <f t="shared" si="94"/>
        <v>4.4790361455389295E-4</v>
      </c>
      <c r="X331" s="43">
        <f t="shared" si="95"/>
        <v>1.2545238474831887E-6</v>
      </c>
      <c r="Y331" s="22">
        <f>X331+W331+SUM($V$282:V331)</f>
        <v>1.4742290198708804E-3</v>
      </c>
      <c r="Z331" s="22">
        <f t="shared" si="96"/>
        <v>5.7985447064739286E-2</v>
      </c>
      <c r="AA331" s="44">
        <f t="shared" si="97"/>
        <v>8.1127330748775552</v>
      </c>
      <c r="AB331" s="44">
        <f t="shared" si="98"/>
        <v>0.67395469959359422</v>
      </c>
      <c r="AC331" s="44">
        <f t="shared" si="99"/>
        <v>8.7170673637430554</v>
      </c>
      <c r="AD331" s="44">
        <f t="shared" si="89"/>
        <v>0.67395469959359433</v>
      </c>
      <c r="AE331" s="44">
        <f t="shared" si="90"/>
        <v>8.0344879003124756</v>
      </c>
      <c r="AF331" s="44">
        <f t="shared" si="91"/>
        <v>8.6247638369856341E-3</v>
      </c>
      <c r="AG331" s="45">
        <f>AC331+AA331+SUM($Z$282:Z331)</f>
        <v>22.434185880562975</v>
      </c>
      <c r="AH331" s="45">
        <f>AC331+AA331+SUM($Z$327:Z331)+$AH$326</f>
        <v>131.74805841847439</v>
      </c>
      <c r="DM331"/>
      <c r="DN331"/>
      <c r="DO331"/>
      <c r="DP331"/>
      <c r="DQ331"/>
      <c r="DR331"/>
      <c r="DS331"/>
      <c r="DT331"/>
      <c r="DU331"/>
      <c r="DV331"/>
      <c r="DW331"/>
      <c r="DX331"/>
      <c r="DY331"/>
      <c r="DZ331"/>
      <c r="EA331"/>
      <c r="EB331"/>
      <c r="EC331"/>
      <c r="ED331"/>
      <c r="EE331"/>
      <c r="EF331"/>
      <c r="EG331"/>
    </row>
    <row r="332" spans="1:137" s="1" customFormat="1" ht="14.4" x14ac:dyDescent="0.3">
      <c r="A332"/>
      <c r="B332"/>
      <c r="C332"/>
      <c r="D332" s="40"/>
      <c r="E332" s="28">
        <v>42304.42083333333</v>
      </c>
      <c r="F332" s="10">
        <f t="shared" si="92"/>
        <v>2421.7958333333299</v>
      </c>
      <c r="G332" s="10">
        <v>61238</v>
      </c>
      <c r="H332" s="10">
        <v>0.64</v>
      </c>
      <c r="I332" s="10">
        <v>12</v>
      </c>
      <c r="J332" s="10"/>
      <c r="K332" s="10"/>
      <c r="L332" s="10">
        <v>1138</v>
      </c>
      <c r="M332" s="86"/>
      <c r="N332" s="42">
        <v>7.6</v>
      </c>
      <c r="O332" s="90"/>
      <c r="P332" s="90"/>
      <c r="Q332" s="90"/>
      <c r="R332" s="87"/>
      <c r="S332" s="87"/>
      <c r="T332" s="16"/>
      <c r="U332" s="16"/>
      <c r="V332" s="43">
        <f t="shared" si="93"/>
        <v>1.5834032255305979E-6</v>
      </c>
      <c r="W332" s="43">
        <f t="shared" si="94"/>
        <v>2.2153364971538384E-4</v>
      </c>
      <c r="X332" s="43">
        <f t="shared" si="95"/>
        <v>6.2048895690368758E-7</v>
      </c>
      <c r="Y332" s="22">
        <f>X332+W332+SUM($V$282:V332)</f>
        <v>1.2488084233673222E-3</v>
      </c>
      <c r="Z332" s="22">
        <f t="shared" si="96"/>
        <v>0.15150694800787931</v>
      </c>
      <c r="AA332" s="44">
        <f t="shared" si="97"/>
        <v>21.197308814485432</v>
      </c>
      <c r="AB332" s="44">
        <f t="shared" si="98"/>
        <v>1.7609387320406564</v>
      </c>
      <c r="AC332" s="44">
        <f t="shared" si="99"/>
        <v>22.776340249395275</v>
      </c>
      <c r="AD332" s="44">
        <f t="shared" si="89"/>
        <v>1.7609387320406564</v>
      </c>
      <c r="AE332" s="44">
        <f t="shared" si="90"/>
        <v>20.992866351854016</v>
      </c>
      <c r="AF332" s="44">
        <f t="shared" si="91"/>
        <v>2.2535165500604134E-2</v>
      </c>
      <c r="AG332" s="45">
        <f>AC332+AA332+SUM($Z$282:Z332)</f>
        <v>49.729541453830954</v>
      </c>
      <c r="AH332" s="45">
        <f>AC332+AA332+SUM($Z$327:Z332)+$AH$326</f>
        <v>159.04341399174237</v>
      </c>
      <c r="DM332"/>
      <c r="DN332"/>
      <c r="DO332"/>
      <c r="DP332"/>
      <c r="DQ332"/>
      <c r="DR332"/>
      <c r="DS332"/>
      <c r="DT332"/>
      <c r="DU332"/>
      <c r="DV332"/>
      <c r="DW332"/>
      <c r="DX332"/>
      <c r="DY332"/>
      <c r="DZ332"/>
      <c r="EA332"/>
      <c r="EB332"/>
      <c r="EC332"/>
      <c r="ED332"/>
      <c r="EE332"/>
      <c r="EF332"/>
      <c r="EG332"/>
    </row>
    <row r="333" spans="1:137" s="1" customFormat="1" ht="14.4" x14ac:dyDescent="0.3">
      <c r="A333"/>
      <c r="B333"/>
      <c r="C333"/>
      <c r="D333" s="40" t="s">
        <v>164</v>
      </c>
      <c r="E333" s="28">
        <v>42305.459027777775</v>
      </c>
      <c r="F333" s="10">
        <f t="shared" si="92"/>
        <v>2422.8340277777752</v>
      </c>
      <c r="G333" s="10"/>
      <c r="H333" s="10"/>
      <c r="I333" s="10">
        <v>12</v>
      </c>
      <c r="J333" s="40">
        <v>0.02</v>
      </c>
      <c r="K333" s="10"/>
      <c r="L333" s="10">
        <v>1126</v>
      </c>
      <c r="M333" s="86"/>
      <c r="N333" s="42">
        <v>7.6</v>
      </c>
      <c r="O333" s="90"/>
      <c r="P333" s="90"/>
      <c r="Q333" s="90"/>
      <c r="R333" s="87"/>
      <c r="S333" s="87"/>
      <c r="T333" s="16"/>
      <c r="U333" s="16"/>
      <c r="V333" s="43">
        <f t="shared" si="93"/>
        <v>0</v>
      </c>
      <c r="W333" s="43">
        <f t="shared" si="94"/>
        <v>0</v>
      </c>
      <c r="X333" s="43">
        <f t="shared" si="95"/>
        <v>0</v>
      </c>
      <c r="Y333" s="22">
        <f>X333+W333+SUM($V$282:V333)</f>
        <v>1.0266542846950348E-3</v>
      </c>
      <c r="Z333" s="22">
        <f t="shared" si="96"/>
        <v>0</v>
      </c>
      <c r="AA333" s="44">
        <f t="shared" si="97"/>
        <v>0</v>
      </c>
      <c r="AB333" s="44">
        <f t="shared" si="98"/>
        <v>0</v>
      </c>
      <c r="AC333" s="44">
        <f t="shared" si="99"/>
        <v>0</v>
      </c>
      <c r="AD333" s="44">
        <f t="shared" si="89"/>
        <v>0</v>
      </c>
      <c r="AE333" s="44">
        <f t="shared" si="90"/>
        <v>0</v>
      </c>
      <c r="AF333" s="44">
        <f t="shared" si="91"/>
        <v>0</v>
      </c>
      <c r="AG333" s="45">
        <f>AC333+AA333+SUM($Z$282:Z333)</f>
        <v>5.7558923899502448</v>
      </c>
      <c r="AH333" s="45">
        <f>AC333+AA333+SUM($Z$333:Z333)+$AH$332</f>
        <v>159.04341399174237</v>
      </c>
      <c r="DM333"/>
      <c r="DN333"/>
      <c r="DO333"/>
      <c r="DP333"/>
      <c r="DQ333"/>
      <c r="DR333"/>
      <c r="DS333"/>
      <c r="DT333"/>
      <c r="DU333"/>
      <c r="DV333"/>
      <c r="DW333"/>
      <c r="DX333"/>
      <c r="DY333"/>
      <c r="DZ333"/>
      <c r="EA333"/>
      <c r="EB333"/>
      <c r="EC333"/>
      <c r="ED333"/>
      <c r="EE333"/>
      <c r="EF333"/>
      <c r="EG333"/>
    </row>
    <row r="334" spans="1:137" s="1" customFormat="1" ht="14.4" x14ac:dyDescent="0.3">
      <c r="A334"/>
      <c r="B334"/>
      <c r="C334"/>
      <c r="D334" s="40"/>
      <c r="E334" s="28">
        <v>42311.500694444447</v>
      </c>
      <c r="F334" s="10">
        <f t="shared" si="92"/>
        <v>2428.8756944444467</v>
      </c>
      <c r="G334" s="10">
        <v>5494</v>
      </c>
      <c r="H334" s="10">
        <v>0.86</v>
      </c>
      <c r="I334" s="10">
        <v>11</v>
      </c>
      <c r="J334" s="10"/>
      <c r="K334" s="10"/>
      <c r="L334" s="10">
        <v>1046</v>
      </c>
      <c r="M334" s="86"/>
      <c r="N334" s="42">
        <v>7.6</v>
      </c>
      <c r="O334" s="90"/>
      <c r="P334" s="90"/>
      <c r="Q334" s="90"/>
      <c r="R334" s="87"/>
      <c r="S334" s="87"/>
      <c r="T334" s="16"/>
      <c r="U334" s="16"/>
      <c r="V334" s="43">
        <f t="shared" si="93"/>
        <v>1.955687342868937E-6</v>
      </c>
      <c r="W334" s="43">
        <f t="shared" si="94"/>
        <v>2.7361985107915567E-4</v>
      </c>
      <c r="X334" s="43">
        <f t="shared" si="95"/>
        <v>7.6637610675565855E-7</v>
      </c>
      <c r="Y334" s="22">
        <f>X334+W334+SUM($V$282:V334)</f>
        <v>1.302996199223815E-3</v>
      </c>
      <c r="Z334" s="22">
        <f t="shared" si="96"/>
        <v>1.2493658443862722E-2</v>
      </c>
      <c r="AA334" s="44">
        <f t="shared" si="97"/>
        <v>1.7479854207312575</v>
      </c>
      <c r="AB334" s="44">
        <f t="shared" si="98"/>
        <v>0.14521160480072837</v>
      </c>
      <c r="AC334" s="44">
        <f t="shared" si="99"/>
        <v>1.8781964749388844</v>
      </c>
      <c r="AD334" s="44">
        <f t="shared" si="89"/>
        <v>0.14521160480072837</v>
      </c>
      <c r="AE334" s="44">
        <f t="shared" si="90"/>
        <v>1.7311265615625928</v>
      </c>
      <c r="AF334" s="44">
        <f t="shared" si="91"/>
        <v>1.8583085755633111E-3</v>
      </c>
      <c r="AG334" s="45">
        <f>AC334+AA334+SUM($Z$282:Z334)</f>
        <v>9.3945679440642493</v>
      </c>
      <c r="AH334" s="45">
        <f>AC334+AA334+SUM($Z$333:Z334)+$AH$332</f>
        <v>162.68208954585637</v>
      </c>
      <c r="DM334"/>
      <c r="DN334"/>
      <c r="DO334"/>
      <c r="DP334"/>
      <c r="DQ334"/>
      <c r="DR334"/>
      <c r="DS334"/>
      <c r="DT334"/>
      <c r="DU334"/>
      <c r="DV334"/>
      <c r="DW334"/>
      <c r="DX334"/>
      <c r="DY334"/>
      <c r="DZ334"/>
      <c r="EA334"/>
      <c r="EB334"/>
      <c r="EC334"/>
      <c r="ED334"/>
      <c r="EE334"/>
      <c r="EF334"/>
      <c r="EG334"/>
    </row>
    <row r="335" spans="1:137" s="1" customFormat="1" ht="14.4" x14ac:dyDescent="0.3">
      <c r="A335"/>
      <c r="B335"/>
      <c r="C335"/>
      <c r="D335" s="40" t="s">
        <v>164</v>
      </c>
      <c r="E335" s="28">
        <v>42486.456250000003</v>
      </c>
      <c r="F335" s="10">
        <f t="shared" si="92"/>
        <v>2603.8312500000029</v>
      </c>
      <c r="G335" s="10">
        <v>33821</v>
      </c>
      <c r="H335" s="10">
        <v>0.73</v>
      </c>
      <c r="I335" s="10">
        <v>11</v>
      </c>
      <c r="J335" s="10"/>
      <c r="K335" s="10"/>
      <c r="L335" s="10">
        <v>1058</v>
      </c>
      <c r="M335" s="86"/>
      <c r="N335" s="42"/>
      <c r="O335" s="90"/>
      <c r="P335" s="90"/>
      <c r="Q335" s="90"/>
      <c r="R335" s="87"/>
      <c r="S335" s="87"/>
      <c r="T335" s="16"/>
      <c r="U335" s="16"/>
      <c r="V335" s="43">
        <f t="shared" si="93"/>
        <v>1.6791048539190213E-6</v>
      </c>
      <c r="W335" s="43">
        <f t="shared" si="94"/>
        <v>2.3492324667890427E-4</v>
      </c>
      <c r="X335" s="43">
        <f t="shared" si="95"/>
        <v>6.5799159843886482E-7</v>
      </c>
      <c r="Y335" s="22"/>
      <c r="Z335" s="22">
        <f t="shared" si="96"/>
        <v>7.7793157896431819E-2</v>
      </c>
      <c r="AA335" s="44">
        <f t="shared" si="97"/>
        <v>10.884026199900303</v>
      </c>
      <c r="AB335" s="44">
        <f t="shared" si="98"/>
        <v>0.90417625481081554</v>
      </c>
      <c r="AC335" s="44"/>
      <c r="AD335" s="44"/>
      <c r="AE335" s="44"/>
      <c r="AF335" s="44"/>
      <c r="AG335" s="45"/>
      <c r="AH335" s="45"/>
      <c r="DM335"/>
      <c r="DN335"/>
      <c r="DO335"/>
      <c r="DP335"/>
      <c r="DQ335"/>
      <c r="DR335"/>
      <c r="DS335"/>
      <c r="DT335"/>
      <c r="DU335"/>
      <c r="DV335"/>
      <c r="DW335"/>
      <c r="DX335"/>
      <c r="DY335"/>
      <c r="DZ335"/>
      <c r="EA335"/>
      <c r="EB335"/>
      <c r="EC335"/>
      <c r="ED335"/>
      <c r="EE335"/>
      <c r="EF335"/>
      <c r="EG335"/>
    </row>
    <row r="336" spans="1:137" s="1" customFormat="1" ht="14.4" x14ac:dyDescent="0.3">
      <c r="A336"/>
      <c r="B336"/>
      <c r="C336"/>
      <c r="D336" s="40"/>
      <c r="E336" s="28">
        <v>42487.537499999999</v>
      </c>
      <c r="F336" s="10">
        <f t="shared" si="92"/>
        <v>2604.9124999999985</v>
      </c>
      <c r="G336" s="10">
        <v>5341</v>
      </c>
      <c r="H336" s="10">
        <v>0.25</v>
      </c>
      <c r="I336" s="10">
        <v>9</v>
      </c>
      <c r="J336" s="10"/>
      <c r="K336" s="10">
        <v>5</v>
      </c>
      <c r="L336" s="10">
        <v>1078</v>
      </c>
      <c r="M336" s="86"/>
      <c r="N336" s="42"/>
      <c r="O336" s="90"/>
      <c r="P336" s="90"/>
      <c r="Q336" s="90"/>
      <c r="R336" s="87"/>
      <c r="S336" s="87"/>
      <c r="T336" s="16"/>
      <c r="U336" s="16"/>
      <c r="V336" s="43">
        <f t="shared" si="93"/>
        <v>5.8590615290050534E-7</v>
      </c>
      <c r="W336" s="43">
        <f t="shared" si="94"/>
        <v>8.1974020483161159E-5</v>
      </c>
      <c r="X336" s="43">
        <f t="shared" si="95"/>
        <v>2.2959931607747114E-7</v>
      </c>
      <c r="Y336" s="22"/>
      <c r="Z336" s="22">
        <f t="shared" si="96"/>
        <v>1.2517299050566396E-2</v>
      </c>
      <c r="AA336" s="44">
        <f t="shared" si="97"/>
        <v>1.7512929736022551</v>
      </c>
      <c r="AB336" s="44">
        <f t="shared" si="98"/>
        <v>0.1454863754336321</v>
      </c>
      <c r="AC336" s="44"/>
      <c r="AD336" s="44"/>
      <c r="AE336" s="44"/>
      <c r="AF336" s="44"/>
      <c r="AG336" s="45"/>
      <c r="AH336" s="45"/>
      <c r="DM336"/>
      <c r="DN336"/>
      <c r="DO336"/>
      <c r="DP336"/>
      <c r="DQ336"/>
      <c r="DR336"/>
      <c r="DS336"/>
      <c r="DT336"/>
      <c r="DU336"/>
      <c r="DV336"/>
      <c r="DW336"/>
      <c r="DX336"/>
      <c r="DY336"/>
      <c r="DZ336"/>
      <c r="EA336"/>
      <c r="EB336"/>
      <c r="EC336"/>
      <c r="ED336"/>
      <c r="EE336"/>
      <c r="EF336"/>
      <c r="EG336"/>
    </row>
    <row r="337" spans="1:137" s="1" customFormat="1" ht="14.4" x14ac:dyDescent="0.3">
      <c r="A337"/>
      <c r="B337"/>
      <c r="C337"/>
      <c r="D337" s="40"/>
      <c r="E337" s="28">
        <v>42612.634722222225</v>
      </c>
      <c r="F337" s="10">
        <f t="shared" si="92"/>
        <v>2730.0097222222248</v>
      </c>
      <c r="G337" s="10">
        <v>21209</v>
      </c>
      <c r="H337" s="10">
        <v>0.96</v>
      </c>
      <c r="I337" s="10">
        <v>40</v>
      </c>
      <c r="J337" s="10"/>
      <c r="K337" s="10"/>
      <c r="L337" s="10">
        <v>1052</v>
      </c>
      <c r="M337" s="86"/>
      <c r="N337" s="42"/>
      <c r="O337" s="90"/>
      <c r="P337" s="90"/>
      <c r="Q337" s="90"/>
      <c r="R337" s="87"/>
      <c r="S337" s="87"/>
      <c r="T337" s="16"/>
      <c r="U337" s="16"/>
      <c r="V337" s="43">
        <f t="shared" si="93"/>
        <v>2.1956153689694928E-6</v>
      </c>
      <c r="W337" s="43">
        <f t="shared" si="94"/>
        <v>3.0718813642431955E-4</v>
      </c>
      <c r="X337" s="43">
        <f t="shared" si="95"/>
        <v>8.6039681370300445E-7</v>
      </c>
      <c r="Y337" s="22"/>
      <c r="Z337" s="22">
        <f t="shared" si="96"/>
        <v>4.8507089958827056E-2</v>
      </c>
      <c r="AA337" s="44">
        <f t="shared" si="97"/>
        <v>6.7866179014827024</v>
      </c>
      <c r="AB337" s="44">
        <f t="shared" si="98"/>
        <v>0.56378941434842134</v>
      </c>
      <c r="AC337" s="44"/>
      <c r="AD337" s="44"/>
      <c r="AE337" s="44"/>
      <c r="AF337" s="44"/>
      <c r="AG337" s="45"/>
      <c r="AH337" s="45"/>
      <c r="DM337"/>
      <c r="DN337"/>
      <c r="DO337"/>
      <c r="DP337"/>
      <c r="DQ337"/>
      <c r="DR337"/>
      <c r="DS337"/>
      <c r="DT337"/>
      <c r="DU337"/>
      <c r="DV337"/>
      <c r="DW337"/>
      <c r="DX337"/>
      <c r="DY337"/>
      <c r="DZ337"/>
      <c r="EA337"/>
      <c r="EB337"/>
      <c r="EC337"/>
      <c r="ED337"/>
      <c r="EE337"/>
      <c r="EF337"/>
      <c r="EG337"/>
    </row>
    <row r="338" spans="1:137" s="1" customFormat="1" ht="14.4" x14ac:dyDescent="0.3">
      <c r="A338"/>
      <c r="B338"/>
      <c r="C338"/>
      <c r="D338" s="40" t="s">
        <v>164</v>
      </c>
      <c r="E338" s="28">
        <v>42758.620138888888</v>
      </c>
      <c r="F338" s="10">
        <f t="shared" si="92"/>
        <v>2875.9951388888876</v>
      </c>
      <c r="G338" s="10">
        <v>30309</v>
      </c>
      <c r="H338" s="10">
        <v>0.33</v>
      </c>
      <c r="I338" s="10">
        <v>10</v>
      </c>
      <c r="J338" s="10"/>
      <c r="K338" s="10"/>
      <c r="L338" s="10">
        <v>1044</v>
      </c>
      <c r="M338" s="86"/>
      <c r="N338" s="42"/>
      <c r="O338" s="90"/>
      <c r="P338" s="90"/>
      <c r="Q338" s="90"/>
      <c r="R338" s="87"/>
      <c r="S338" s="87"/>
      <c r="T338" s="16"/>
      <c r="U338" s="16"/>
      <c r="V338" s="43">
        <f t="shared" si="93"/>
        <v>7.4900329423852356E-7</v>
      </c>
      <c r="W338" s="43">
        <f t="shared" si="94"/>
        <v>1.047929110829636E-4</v>
      </c>
      <c r="X338" s="43">
        <f t="shared" si="95"/>
        <v>2.9351226855291416E-7</v>
      </c>
      <c r="Y338" s="22"/>
      <c r="Z338" s="22">
        <f t="shared" si="96"/>
        <v>6.8792548015380039E-2</v>
      </c>
      <c r="AA338" s="44">
        <f t="shared" si="97"/>
        <v>9.6247525515561918</v>
      </c>
      <c r="AB338" s="44">
        <f t="shared" si="98"/>
        <v>0.79956374191993695</v>
      </c>
      <c r="AC338" s="44"/>
      <c r="AD338" s="44"/>
      <c r="AE338" s="44"/>
      <c r="AF338" s="44"/>
      <c r="AG338" s="45"/>
      <c r="AH338" s="45"/>
      <c r="DM338"/>
      <c r="DN338"/>
      <c r="DO338"/>
      <c r="DP338"/>
      <c r="DQ338"/>
      <c r="DR338"/>
      <c r="DS338"/>
      <c r="DT338"/>
      <c r="DU338"/>
      <c r="DV338"/>
      <c r="DW338"/>
      <c r="DX338"/>
      <c r="DY338"/>
      <c r="DZ338"/>
      <c r="EA338"/>
      <c r="EB338"/>
      <c r="EC338"/>
      <c r="ED338"/>
      <c r="EE338"/>
      <c r="EF338"/>
      <c r="EG338"/>
    </row>
    <row r="339" spans="1:137" s="1" customFormat="1" ht="14.4" x14ac:dyDescent="0.3">
      <c r="A339"/>
      <c r="B339"/>
      <c r="C339"/>
      <c r="D339" s="40"/>
      <c r="E339" s="28">
        <v>42761.48333333333</v>
      </c>
      <c r="F339" s="10">
        <f t="shared" si="92"/>
        <v>2878.8583333333299</v>
      </c>
      <c r="G339" s="10">
        <v>4324</v>
      </c>
      <c r="H339" s="10">
        <v>0.56999999999999995</v>
      </c>
      <c r="I339" s="10">
        <v>8</v>
      </c>
      <c r="J339" s="10"/>
      <c r="K339" s="10">
        <v>5</v>
      </c>
      <c r="L339" s="10">
        <v>1097</v>
      </c>
      <c r="M339" s="86"/>
      <c r="N339" s="42"/>
      <c r="O339" s="90"/>
      <c r="P339" s="90"/>
      <c r="Q339" s="90"/>
      <c r="R339" s="87"/>
      <c r="S339" s="87"/>
      <c r="T339" s="16"/>
      <c r="U339" s="16"/>
      <c r="V339" s="43">
        <f t="shared" si="93"/>
        <v>1.3594109771694135E-6</v>
      </c>
      <c r="W339" s="43">
        <f t="shared" si="94"/>
        <v>1.9019493605905693E-4</v>
      </c>
      <c r="X339" s="43">
        <f t="shared" si="95"/>
        <v>5.3271301057544313E-7</v>
      </c>
      <c r="Y339" s="22"/>
      <c r="Z339" s="22">
        <f t="shared" si="96"/>
        <v>1.0312443974176395E-2</v>
      </c>
      <c r="AA339" s="44">
        <f t="shared" si="97"/>
        <v>1.4428121114374777</v>
      </c>
      <c r="AB339" s="44">
        <f t="shared" si="98"/>
        <v>0.11985973088958321</v>
      </c>
      <c r="AC339" s="44"/>
      <c r="AD339" s="44"/>
      <c r="AE339" s="44"/>
      <c r="AF339" s="44"/>
      <c r="AG339" s="45"/>
      <c r="AH339" s="45"/>
      <c r="DM339"/>
      <c r="DN339"/>
      <c r="DO339"/>
      <c r="DP339"/>
      <c r="DQ339"/>
      <c r="DR339"/>
      <c r="DS339"/>
      <c r="DT339"/>
      <c r="DU339"/>
      <c r="DV339"/>
      <c r="DW339"/>
      <c r="DX339"/>
      <c r="DY339"/>
      <c r="DZ339"/>
      <c r="EA339"/>
      <c r="EB339"/>
      <c r="EC339"/>
      <c r="ED339"/>
      <c r="EE339"/>
      <c r="EF339"/>
      <c r="EG339"/>
    </row>
    <row r="340" spans="1:137" s="1" customFormat="1" ht="14.4" x14ac:dyDescent="0.3">
      <c r="A340"/>
      <c r="B340"/>
      <c r="C340"/>
      <c r="D340" s="40" t="s">
        <v>164</v>
      </c>
      <c r="E340" s="28">
        <v>42821.417361111111</v>
      </c>
      <c r="F340" s="10">
        <f t="shared" si="92"/>
        <v>2938.7923611111109</v>
      </c>
      <c r="G340" s="10">
        <v>11512</v>
      </c>
      <c r="H340" s="10">
        <v>0.53</v>
      </c>
      <c r="I340" s="10">
        <v>10</v>
      </c>
      <c r="J340" s="10"/>
      <c r="K340" s="10"/>
      <c r="L340" s="10">
        <v>1088</v>
      </c>
      <c r="M340" s="86"/>
      <c r="N340" s="42"/>
      <c r="O340" s="90"/>
      <c r="P340" s="90"/>
      <c r="Q340" s="90"/>
      <c r="R340" s="87"/>
      <c r="S340" s="87"/>
      <c r="T340" s="16"/>
      <c r="U340" s="16"/>
      <c r="V340" s="43">
        <f t="shared" si="93"/>
        <v>1.2536435028146473E-6</v>
      </c>
      <c r="W340" s="43">
        <f t="shared" si="94"/>
        <v>1.7539702846534346E-4</v>
      </c>
      <c r="X340" s="43">
        <f t="shared" si="95"/>
        <v>4.9126586130951007E-7</v>
      </c>
      <c r="Y340" s="22"/>
      <c r="Z340" s="22">
        <f t="shared" si="96"/>
        <v>2.7230083027173994E-2</v>
      </c>
      <c r="AA340" s="44">
        <f t="shared" si="97"/>
        <v>3.8097558333830825</v>
      </c>
      <c r="AB340" s="44">
        <f t="shared" si="98"/>
        <v>0.31649048779426187</v>
      </c>
      <c r="AC340" s="44"/>
      <c r="AD340" s="44"/>
      <c r="AE340" s="44"/>
      <c r="AF340" s="44"/>
      <c r="AG340" s="45"/>
      <c r="AH340" s="45"/>
      <c r="DM340"/>
      <c r="DN340"/>
      <c r="DO340"/>
      <c r="DP340"/>
      <c r="DQ340"/>
      <c r="DR340"/>
      <c r="DS340"/>
      <c r="DT340"/>
      <c r="DU340"/>
      <c r="DV340"/>
      <c r="DW340"/>
      <c r="DX340"/>
      <c r="DY340"/>
      <c r="DZ340"/>
      <c r="EA340"/>
      <c r="EB340"/>
      <c r="EC340"/>
      <c r="ED340"/>
      <c r="EE340"/>
      <c r="EF340"/>
      <c r="EG340"/>
    </row>
    <row r="341" spans="1:137" s="1" customFormat="1" ht="14.4" x14ac:dyDescent="0.3">
      <c r="A341"/>
      <c r="B341"/>
      <c r="C341"/>
      <c r="D341" s="40"/>
      <c r="E341" s="28">
        <v>42821.580555555556</v>
      </c>
      <c r="F341" s="10">
        <f t="shared" si="92"/>
        <v>2938.9555555555562</v>
      </c>
      <c r="G341" s="10">
        <v>2871</v>
      </c>
      <c r="H341" s="10">
        <v>0.45</v>
      </c>
      <c r="I341" s="10"/>
      <c r="J341" s="10"/>
      <c r="K341" s="10">
        <v>5</v>
      </c>
      <c r="L341" s="10">
        <v>1088</v>
      </c>
      <c r="M341" s="86"/>
      <c r="N341" s="42"/>
      <c r="O341" s="90"/>
      <c r="P341" s="90"/>
      <c r="Q341" s="90"/>
      <c r="R341" s="87"/>
      <c r="S341" s="87"/>
      <c r="T341" s="16"/>
      <c r="U341" s="16"/>
      <c r="V341" s="43">
        <f t="shared" si="93"/>
        <v>1.0644142948426249E-6</v>
      </c>
      <c r="W341" s="43">
        <f t="shared" si="94"/>
        <v>1.4892200530076331E-4</v>
      </c>
      <c r="X341" s="43">
        <f t="shared" si="95"/>
        <v>4.1711252375335762E-7</v>
      </c>
      <c r="Y341" s="22"/>
      <c r="Z341" s="22">
        <f t="shared" si="96"/>
        <v>6.7909632010959469E-3</v>
      </c>
      <c r="AA341" s="44">
        <f t="shared" si="97"/>
        <v>0.95012239381886987</v>
      </c>
      <c r="AB341" s="44">
        <f t="shared" si="98"/>
        <v>7.8930176377460512E-2</v>
      </c>
      <c r="AC341" s="44"/>
      <c r="AD341" s="44"/>
      <c r="AE341" s="44"/>
      <c r="AF341" s="44"/>
      <c r="AG341" s="45"/>
      <c r="AH341" s="45"/>
      <c r="DM341"/>
      <c r="DN341"/>
      <c r="DO341"/>
      <c r="DP341"/>
      <c r="DQ341"/>
      <c r="DR341"/>
      <c r="DS341"/>
      <c r="DT341"/>
      <c r="DU341"/>
      <c r="DV341"/>
      <c r="DW341"/>
      <c r="DX341"/>
      <c r="DY341"/>
      <c r="DZ341"/>
      <c r="EA341"/>
      <c r="EB341"/>
      <c r="EC341"/>
      <c r="ED341"/>
      <c r="EE341"/>
      <c r="EF341"/>
      <c r="EG341"/>
    </row>
    <row r="342" spans="1:137" s="1" customFormat="1" ht="14.4" x14ac:dyDescent="0.3">
      <c r="A342"/>
      <c r="B342"/>
      <c r="C342"/>
      <c r="D342" s="40"/>
      <c r="E342" s="28">
        <v>42968.484027777777</v>
      </c>
      <c r="F342" s="10">
        <f t="shared" si="92"/>
        <v>3085.8590277777766</v>
      </c>
      <c r="G342" s="10">
        <v>13706</v>
      </c>
      <c r="H342" s="10">
        <v>0</v>
      </c>
      <c r="I342" s="10">
        <v>10</v>
      </c>
      <c r="J342" s="10"/>
      <c r="K342" s="10"/>
      <c r="L342" s="10">
        <v>1074</v>
      </c>
      <c r="M342" s="86"/>
      <c r="N342" s="42"/>
      <c r="O342" s="90"/>
      <c r="P342" s="90"/>
      <c r="Q342" s="90"/>
      <c r="R342" s="87"/>
      <c r="S342" s="87"/>
      <c r="T342" s="16"/>
      <c r="U342" s="16"/>
      <c r="V342" s="43">
        <f t="shared" si="93"/>
        <v>0</v>
      </c>
      <c r="W342" s="43">
        <f t="shared" si="94"/>
        <v>0</v>
      </c>
      <c r="X342" s="43">
        <f t="shared" si="95"/>
        <v>0</v>
      </c>
      <c r="Y342" s="22"/>
      <c r="Z342" s="22">
        <f t="shared" si="96"/>
        <v>3.2002528874941545E-2</v>
      </c>
      <c r="AA342" s="44">
        <f t="shared" si="97"/>
        <v>4.477467841087682</v>
      </c>
      <c r="AB342" s="44">
        <f t="shared" si="98"/>
        <v>0.37195979036026311</v>
      </c>
      <c r="AC342" s="44"/>
      <c r="AD342" s="44"/>
      <c r="AE342" s="44"/>
      <c r="AF342" s="44"/>
      <c r="AG342" s="45"/>
      <c r="AH342" s="45"/>
      <c r="DM342"/>
      <c r="DN342"/>
      <c r="DO342"/>
      <c r="DP342"/>
      <c r="DQ342"/>
      <c r="DR342"/>
      <c r="DS342"/>
      <c r="DT342"/>
      <c r="DU342"/>
      <c r="DV342"/>
      <c r="DW342"/>
      <c r="DX342"/>
      <c r="DY342"/>
      <c r="DZ342"/>
      <c r="EA342"/>
      <c r="EB342"/>
      <c r="EC342"/>
      <c r="ED342"/>
      <c r="EE342"/>
      <c r="EF342"/>
      <c r="EG342"/>
    </row>
    <row r="343" spans="1:137" s="1" customFormat="1" ht="14.4" x14ac:dyDescent="0.3">
      <c r="A343"/>
      <c r="B343"/>
      <c r="C343"/>
      <c r="D343" s="40"/>
      <c r="E343" s="28">
        <v>43046.459027777775</v>
      </c>
      <c r="F343" s="10">
        <f t="shared" si="92"/>
        <v>3163.8340277777752</v>
      </c>
      <c r="G343" s="10">
        <v>17734</v>
      </c>
      <c r="H343" s="10">
        <v>0</v>
      </c>
      <c r="I343" s="10">
        <v>25</v>
      </c>
      <c r="J343" s="10"/>
      <c r="K343" s="10"/>
      <c r="L343" s="10">
        <v>1072</v>
      </c>
      <c r="M343" s="86"/>
      <c r="N343" s="42"/>
      <c r="O343" s="90"/>
      <c r="P343" s="90"/>
      <c r="Q343" s="90"/>
      <c r="R343" s="87"/>
      <c r="S343" s="87"/>
      <c r="T343" s="16"/>
      <c r="U343" s="16"/>
      <c r="V343" s="43">
        <f t="shared" si="93"/>
        <v>0</v>
      </c>
      <c r="W343" s="43">
        <f t="shared" si="94"/>
        <v>0</v>
      </c>
      <c r="X343" s="43">
        <f t="shared" si="95"/>
        <v>0</v>
      </c>
      <c r="Y343" s="22"/>
      <c r="Z343" s="22">
        <f t="shared" si="96"/>
        <v>4.1330511373121583E-2</v>
      </c>
      <c r="AA343" s="44">
        <f t="shared" si="97"/>
        <v>5.7825441311846504</v>
      </c>
      <c r="AB343" s="44">
        <f t="shared" si="98"/>
        <v>0.48037729786617855</v>
      </c>
      <c r="AC343" s="44"/>
      <c r="AD343" s="44"/>
      <c r="AE343" s="44"/>
      <c r="AF343" s="44"/>
      <c r="AG343" s="45"/>
      <c r="AH343" s="45"/>
      <c r="DM343"/>
      <c r="DN343"/>
      <c r="DO343"/>
      <c r="DP343"/>
      <c r="DQ343"/>
      <c r="DR343"/>
      <c r="DS343"/>
      <c r="DT343"/>
      <c r="DU343"/>
      <c r="DV343"/>
      <c r="DW343"/>
      <c r="DX343"/>
      <c r="DY343"/>
      <c r="DZ343"/>
      <c r="EA343"/>
      <c r="EB343"/>
      <c r="EC343"/>
      <c r="ED343"/>
      <c r="EE343"/>
      <c r="EF343"/>
      <c r="EG343"/>
    </row>
    <row r="344" spans="1:137" s="1" customFormat="1" ht="14.4" x14ac:dyDescent="0.3">
      <c r="A344"/>
      <c r="B344"/>
      <c r="C344"/>
      <c r="D344" s="40"/>
      <c r="E344" s="28">
        <v>43123.588194444441</v>
      </c>
      <c r="F344" s="10"/>
      <c r="G344" s="10">
        <v>21438.2</v>
      </c>
      <c r="H344" s="10">
        <v>0</v>
      </c>
      <c r="I344" s="10">
        <v>120</v>
      </c>
      <c r="J344" s="10"/>
      <c r="K344" s="10"/>
      <c r="L344" s="10">
        <v>1062</v>
      </c>
      <c r="M344" s="86"/>
      <c r="N344" s="42"/>
      <c r="O344" s="90"/>
      <c r="P344" s="90"/>
      <c r="Q344" s="90"/>
      <c r="R344" s="87"/>
      <c r="S344" s="87"/>
      <c r="T344" s="16"/>
      <c r="U344" s="16"/>
      <c r="V344" s="43">
        <f t="shared" si="93"/>
        <v>0</v>
      </c>
      <c r="W344" s="43">
        <f t="shared" si="94"/>
        <v>0</v>
      </c>
      <c r="X344" s="43">
        <f t="shared" si="95"/>
        <v>0</v>
      </c>
      <c r="Y344" s="22"/>
      <c r="Z344" s="22">
        <f t="shared" si="96"/>
        <v>4.9497370059044664E-2</v>
      </c>
      <c r="AA344" s="44">
        <f t="shared" si="97"/>
        <v>6.9251678054518599</v>
      </c>
      <c r="AB344" s="44">
        <f t="shared" si="98"/>
        <v>0.57529926658273334</v>
      </c>
      <c r="AC344" s="44"/>
      <c r="AD344" s="44"/>
      <c r="AE344" s="44"/>
      <c r="AF344" s="44"/>
      <c r="AG344" s="45"/>
      <c r="AH344" s="45"/>
      <c r="DM344"/>
      <c r="DN344"/>
      <c r="DO344"/>
      <c r="DP344"/>
      <c r="DQ344"/>
      <c r="DR344"/>
      <c r="DS344"/>
      <c r="DT344"/>
      <c r="DU344"/>
      <c r="DV344"/>
      <c r="DW344"/>
      <c r="DX344"/>
      <c r="DY344"/>
      <c r="DZ344"/>
      <c r="EA344"/>
      <c r="EB344"/>
      <c r="EC344"/>
      <c r="ED344"/>
      <c r="EE344"/>
      <c r="EF344"/>
      <c r="EG344"/>
    </row>
    <row r="345" spans="1:137" s="1" customFormat="1" ht="14.4" x14ac:dyDescent="0.3">
      <c r="A345"/>
      <c r="B345"/>
      <c r="C345"/>
      <c r="D345" s="40"/>
      <c r="E345" s="28"/>
      <c r="F345" s="10"/>
      <c r="G345" s="10"/>
      <c r="H345" s="10"/>
      <c r="I345" s="10"/>
      <c r="J345" s="10"/>
      <c r="K345" s="10"/>
      <c r="L345" s="10"/>
      <c r="M345" s="86"/>
      <c r="N345" s="42"/>
      <c r="O345" s="90"/>
      <c r="P345" s="90"/>
      <c r="Q345" s="90"/>
      <c r="R345" s="87"/>
      <c r="S345" s="87"/>
      <c r="T345" s="16"/>
      <c r="U345" s="16"/>
      <c r="V345" s="43"/>
      <c r="W345" s="43"/>
      <c r="X345" s="43"/>
      <c r="Y345" s="22"/>
      <c r="Z345" s="22"/>
      <c r="AA345" s="44"/>
      <c r="AB345" s="44"/>
      <c r="AC345" s="44"/>
      <c r="AD345" s="44"/>
      <c r="AE345" s="44"/>
      <c r="AF345" s="44"/>
      <c r="AG345" s="45"/>
      <c r="AH345" s="45"/>
      <c r="DM345"/>
      <c r="DN345"/>
      <c r="DO345"/>
      <c r="DP345"/>
      <c r="DQ345"/>
      <c r="DR345"/>
      <c r="DS345"/>
      <c r="DT345"/>
      <c r="DU345"/>
      <c r="DV345"/>
      <c r="DW345"/>
      <c r="DX345"/>
      <c r="DY345"/>
      <c r="DZ345"/>
      <c r="EA345"/>
      <c r="EB345"/>
      <c r="EC345"/>
      <c r="ED345"/>
      <c r="EE345"/>
      <c r="EF345"/>
      <c r="EG345"/>
    </row>
    <row r="346" spans="1:137" s="1" customFormat="1" ht="14.4" x14ac:dyDescent="0.3">
      <c r="A346"/>
      <c r="B346"/>
      <c r="C346"/>
      <c r="D346" s="40"/>
      <c r="E346" s="28"/>
      <c r="F346" s="10"/>
      <c r="G346" s="10"/>
      <c r="H346" s="10"/>
      <c r="I346" s="10"/>
      <c r="J346" s="10"/>
      <c r="K346" s="10"/>
      <c r="L346" s="10"/>
      <c r="M346" s="86"/>
      <c r="N346" s="42"/>
      <c r="O346" s="90"/>
      <c r="P346" s="90"/>
      <c r="Q346" s="90"/>
      <c r="R346" s="87"/>
      <c r="S346" s="87"/>
      <c r="T346" s="16"/>
      <c r="U346" s="16"/>
      <c r="V346" s="43"/>
      <c r="W346" s="43"/>
      <c r="X346" s="43"/>
      <c r="Y346" s="22"/>
      <c r="Z346" s="22"/>
      <c r="AA346" s="44"/>
      <c r="AB346" s="44"/>
      <c r="AC346" s="44"/>
      <c r="AD346" s="44"/>
      <c r="AE346" s="44"/>
      <c r="AF346" s="44"/>
      <c r="AG346" s="45"/>
      <c r="AH346" s="45"/>
      <c r="DM346"/>
      <c r="DN346"/>
      <c r="DO346"/>
      <c r="DP346"/>
      <c r="DQ346"/>
      <c r="DR346"/>
      <c r="DS346"/>
      <c r="DT346"/>
      <c r="DU346"/>
      <c r="DV346"/>
      <c r="DW346"/>
      <c r="DX346"/>
      <c r="DY346"/>
      <c r="DZ346"/>
      <c r="EA346"/>
      <c r="EB346"/>
      <c r="EC346"/>
      <c r="ED346"/>
      <c r="EE346"/>
      <c r="EF346"/>
      <c r="EG346"/>
    </row>
    <row r="347" spans="1:137" s="1" customFormat="1" ht="14.4" x14ac:dyDescent="0.3">
      <c r="A347"/>
      <c r="B347"/>
      <c r="C347"/>
      <c r="D347" s="40"/>
      <c r="E347" s="28"/>
      <c r="F347" s="10"/>
      <c r="G347" s="10"/>
      <c r="H347" s="10"/>
      <c r="I347" s="10"/>
      <c r="J347" s="10"/>
      <c r="K347" s="10"/>
      <c r="L347" s="10"/>
      <c r="M347" s="86"/>
      <c r="N347" s="42"/>
      <c r="O347" s="90"/>
      <c r="P347" s="90"/>
      <c r="Q347" s="90"/>
      <c r="R347" s="87"/>
      <c r="S347" s="87"/>
      <c r="T347" s="16"/>
      <c r="U347" s="16"/>
      <c r="V347" s="43"/>
      <c r="W347" s="43"/>
      <c r="X347" s="43"/>
      <c r="Y347" s="22"/>
      <c r="Z347" s="22"/>
      <c r="AA347" s="44"/>
      <c r="AB347" s="44"/>
      <c r="AC347" s="44"/>
      <c r="AD347" s="44"/>
      <c r="AE347" s="44"/>
      <c r="AF347" s="44"/>
      <c r="AG347" s="45"/>
      <c r="AH347" s="45"/>
      <c r="DM347"/>
      <c r="DN347"/>
      <c r="DO347"/>
      <c r="DP347"/>
      <c r="DQ347"/>
      <c r="DR347"/>
      <c r="DS347"/>
      <c r="DT347"/>
      <c r="DU347"/>
      <c r="DV347"/>
      <c r="DW347"/>
      <c r="DX347"/>
      <c r="DY347"/>
      <c r="DZ347"/>
      <c r="EA347"/>
      <c r="EB347"/>
      <c r="EC347"/>
      <c r="ED347"/>
      <c r="EE347"/>
      <c r="EF347"/>
      <c r="EG347"/>
    </row>
    <row r="348" spans="1:137" s="1" customFormat="1" x14ac:dyDescent="0.25">
      <c r="A348"/>
      <c r="B348"/>
      <c r="C348"/>
      <c r="D348" s="18" t="s">
        <v>173</v>
      </c>
      <c r="E348" s="18" t="s">
        <v>16</v>
      </c>
      <c r="F348" s="10" t="s">
        <v>17</v>
      </c>
      <c r="G348" s="10" t="s">
        <v>20</v>
      </c>
      <c r="H348" s="10" t="s">
        <v>21</v>
      </c>
      <c r="I348" s="10" t="s">
        <v>22</v>
      </c>
      <c r="J348" s="10"/>
      <c r="K348" s="10"/>
      <c r="L348" s="17"/>
      <c r="M348" s="17"/>
      <c r="N348" s="17"/>
      <c r="O348" s="36"/>
      <c r="P348" s="36"/>
      <c r="Q348" s="134"/>
      <c r="R348" s="18"/>
      <c r="S348" s="85"/>
      <c r="T348" s="40"/>
      <c r="U348" s="40"/>
      <c r="V348" s="17"/>
      <c r="W348" s="17"/>
      <c r="X348" s="17"/>
      <c r="Y348" s="17"/>
      <c r="Z348" s="17"/>
      <c r="AA348" s="17"/>
      <c r="AB348" s="17"/>
      <c r="AC348" s="17"/>
      <c r="AD348" s="17"/>
      <c r="AE348" s="17"/>
      <c r="AF348" s="17"/>
      <c r="AG348" s="17"/>
      <c r="AH348" s="17"/>
      <c r="DM348"/>
      <c r="DN348"/>
      <c r="DO348"/>
      <c r="DP348"/>
      <c r="DQ348"/>
      <c r="DR348"/>
      <c r="DS348"/>
      <c r="DT348"/>
      <c r="DU348"/>
      <c r="DV348"/>
      <c r="DW348"/>
      <c r="DX348"/>
      <c r="DY348"/>
      <c r="DZ348"/>
      <c r="EA348"/>
      <c r="EB348"/>
      <c r="EC348"/>
      <c r="ED348"/>
      <c r="EE348"/>
      <c r="EF348"/>
      <c r="EG348"/>
    </row>
    <row r="349" spans="1:137" s="1" customFormat="1" ht="15" thickBot="1" x14ac:dyDescent="0.35">
      <c r="A349"/>
      <c r="B349"/>
      <c r="C349"/>
      <c r="D349" s="18" t="s">
        <v>174</v>
      </c>
      <c r="E349" s="28">
        <v>39882.627083333333</v>
      </c>
      <c r="F349" s="18"/>
      <c r="G349" s="10"/>
      <c r="H349" s="10"/>
      <c r="I349" s="18"/>
      <c r="J349" s="18"/>
      <c r="K349" s="18"/>
      <c r="L349" s="10"/>
      <c r="M349" s="87"/>
      <c r="N349" s="87"/>
      <c r="O349" s="131">
        <v>91.7</v>
      </c>
      <c r="P349" s="132">
        <v>20.29</v>
      </c>
      <c r="Q349" s="133">
        <f>P349-S349</f>
        <v>14.602712999999998</v>
      </c>
      <c r="R349" s="18">
        <v>28.03</v>
      </c>
      <c r="S349" s="85">
        <f>R349*P349/100</f>
        <v>5.6872870000000004</v>
      </c>
      <c r="T349" s="40">
        <f>Q349/$A$18+S349</f>
        <v>11.771750749999999</v>
      </c>
      <c r="U349" s="40">
        <f>$A$16-T349</f>
        <v>105.22824925</v>
      </c>
      <c r="V349" s="43">
        <f t="shared" ref="V349:V380" si="100">($A$15*L349/1000/$A$13*H349)/$Q$349</f>
        <v>0</v>
      </c>
      <c r="W349" s="43">
        <f t="shared" ref="W349:W380" si="101">($U$349*L349/1000/$A$13*H349)/$Q$349</f>
        <v>0</v>
      </c>
      <c r="X349" s="43">
        <f t="shared" ref="X349:X380" si="102">($A$46*$S$349*H349*L349/1000000)/$Q$349</f>
        <v>0</v>
      </c>
      <c r="Y349" s="22">
        <f>X349+W349+SUM($V$349:V349)</f>
        <v>0</v>
      </c>
      <c r="Z349" s="22">
        <f t="shared" ref="Z349:Z380" si="103">($A$15*L349/1000/$A$13*G349)/$Q$349</f>
        <v>0</v>
      </c>
      <c r="AA349" s="44">
        <f t="shared" ref="AA349:AA380" si="104">($U$349*L349/1000/$A$13*G349)/$Q$349</f>
        <v>0</v>
      </c>
      <c r="AB349" s="44">
        <f t="shared" ref="AB349:AB380" si="105">($A$14*$S$349/1000*G349/1000000*L349/1000*1000000)/$Q$349</f>
        <v>0</v>
      </c>
      <c r="AC349" s="44">
        <f t="shared" ref="AC349:AC380" si="106">($A$14*((L349/1000)*G349/10^6)*(1+($A$28/(10^-N349))+(($A$28*$A$29)/(10^-N349)^2))*1000000)*$S$349/1000/$Q$349</f>
        <v>0</v>
      </c>
      <c r="AD349" s="44">
        <f>AC349/(1+($A$28/(10^-N349))+(($A$28*$A$29)/(10^-N349)^2))*1</f>
        <v>0</v>
      </c>
      <c r="AE349" s="44">
        <f>AC349/(1+($A$28/(10^-N349))+(($A$28*$A$29)/(10^-N349)^2))*($A$28/(10^-N349))</f>
        <v>0</v>
      </c>
      <c r="AF349" s="44">
        <f>AC349/(1+($A$28/(10^-N349))+(($A$28*$A$29)/(10^-N349)^2))*(($A$28*$A$29)/(10^-N349)^2)</f>
        <v>0</v>
      </c>
      <c r="AG349" s="45">
        <f>AC349+AA349+SUM($Z$349:Z349)</f>
        <v>0</v>
      </c>
      <c r="AH349" s="45">
        <f>AC349+AA349+SUM($Z$349:Z349)</f>
        <v>0</v>
      </c>
      <c r="DM349"/>
      <c r="DN349"/>
      <c r="DO349"/>
      <c r="DP349"/>
      <c r="DQ349"/>
      <c r="DR349"/>
      <c r="DS349"/>
      <c r="DT349"/>
      <c r="DU349"/>
      <c r="DV349"/>
      <c r="DW349"/>
      <c r="DX349"/>
      <c r="DY349"/>
      <c r="DZ349"/>
      <c r="EA349"/>
      <c r="EB349"/>
      <c r="EC349"/>
      <c r="ED349"/>
      <c r="EE349"/>
      <c r="EF349"/>
      <c r="EG349"/>
    </row>
    <row r="350" spans="1:137" s="1" customFormat="1" ht="14.4" x14ac:dyDescent="0.3">
      <c r="A350"/>
      <c r="B350"/>
      <c r="C350"/>
      <c r="D350" s="18" t="s">
        <v>37</v>
      </c>
      <c r="E350" s="28">
        <v>39883.627083333333</v>
      </c>
      <c r="F350" s="10">
        <f t="shared" ref="F350:F381" si="107">E350-E$349</f>
        <v>1</v>
      </c>
      <c r="G350" s="10">
        <v>8000</v>
      </c>
      <c r="H350" s="10">
        <v>5.09</v>
      </c>
      <c r="I350" s="10">
        <v>774</v>
      </c>
      <c r="J350" s="10"/>
      <c r="K350" s="10"/>
      <c r="L350" s="18"/>
      <c r="M350" s="86"/>
      <c r="N350" s="42">
        <v>7.6</v>
      </c>
      <c r="O350" s="90"/>
      <c r="P350" s="90"/>
      <c r="Q350" s="90"/>
      <c r="R350" s="87"/>
      <c r="S350" s="87"/>
      <c r="T350" s="16"/>
      <c r="U350" s="16"/>
      <c r="V350" s="43">
        <f t="shared" si="100"/>
        <v>0</v>
      </c>
      <c r="W350" s="43">
        <f t="shared" si="101"/>
        <v>0</v>
      </c>
      <c r="X350" s="43">
        <f t="shared" si="102"/>
        <v>0</v>
      </c>
      <c r="Y350" s="22">
        <f>X350+W350+SUM($V$349:V350)</f>
        <v>0</v>
      </c>
      <c r="Z350" s="22">
        <f t="shared" si="103"/>
        <v>0</v>
      </c>
      <c r="AA350" s="44">
        <f t="shared" si="104"/>
        <v>0</v>
      </c>
      <c r="AB350" s="44">
        <f t="shared" si="105"/>
        <v>0</v>
      </c>
      <c r="AC350" s="44">
        <f t="shared" si="106"/>
        <v>0</v>
      </c>
      <c r="AD350" s="44">
        <f t="shared" ref="AD350:AD401" si="108">AC350/(1+($A$28/(10^-N350))+(($A$28*$A$29)/(10^-N350)^2))*1</f>
        <v>0</v>
      </c>
      <c r="AE350" s="44">
        <f t="shared" ref="AE350:AE401" si="109">AC350/(1+($A$28/(10^-N350))+(($A$28*$A$29)/(10^-N350)^2))*($A$28/(10^-N350))</f>
        <v>0</v>
      </c>
      <c r="AF350" s="44">
        <f t="shared" ref="AF350:AF401" si="110">AC350/(1+($A$28/(10^-N350))+(($A$28*$A$29)/(10^-N350)^2))*(($A$28*$A$29)/(10^-N350)^2)</f>
        <v>0</v>
      </c>
      <c r="AG350" s="45">
        <f>AC350+AA350+SUM($Z$349:Z350)</f>
        <v>0</v>
      </c>
      <c r="AH350" s="45">
        <f>AC350+AA350+SUM($Z$349:Z350)</f>
        <v>0</v>
      </c>
      <c r="DM350"/>
      <c r="DN350"/>
      <c r="DO350"/>
      <c r="DP350"/>
      <c r="DQ350"/>
      <c r="DR350"/>
      <c r="DS350"/>
      <c r="DT350"/>
      <c r="DU350"/>
      <c r="DV350"/>
      <c r="DW350"/>
      <c r="DX350"/>
      <c r="DY350"/>
      <c r="DZ350"/>
      <c r="EA350"/>
      <c r="EB350"/>
      <c r="EC350"/>
      <c r="ED350"/>
      <c r="EE350"/>
      <c r="EF350"/>
      <c r="EG350"/>
    </row>
    <row r="351" spans="1:137" s="1" customFormat="1" ht="14.4" x14ac:dyDescent="0.3">
      <c r="A351"/>
      <c r="B351"/>
      <c r="C351"/>
      <c r="D351" s="18">
        <v>4</v>
      </c>
      <c r="E351" s="28">
        <v>39890.638194444444</v>
      </c>
      <c r="F351" s="10">
        <f t="shared" si="107"/>
        <v>8.0111111111109494</v>
      </c>
      <c r="G351" s="10">
        <v>15717</v>
      </c>
      <c r="H351" s="10">
        <v>5.29</v>
      </c>
      <c r="I351" s="10">
        <v>1004</v>
      </c>
      <c r="J351" s="10"/>
      <c r="K351" s="10"/>
      <c r="L351" s="79">
        <v>1037</v>
      </c>
      <c r="M351" s="86"/>
      <c r="N351" s="42">
        <v>7.6</v>
      </c>
      <c r="O351" s="90"/>
      <c r="P351" s="90"/>
      <c r="Q351" s="90"/>
      <c r="R351" s="87"/>
      <c r="S351" s="87"/>
      <c r="T351" s="16"/>
      <c r="U351" s="16"/>
      <c r="V351" s="43">
        <f t="shared" si="100"/>
        <v>1.2226017289403559E-5</v>
      </c>
      <c r="W351" s="43">
        <f t="shared" si="101"/>
        <v>1.7153631928855557E-3</v>
      </c>
      <c r="X351" s="43">
        <f t="shared" si="102"/>
        <v>4.6735430656239931E-6</v>
      </c>
      <c r="Y351" s="22">
        <f>X351+W351+SUM($V$349:V351)</f>
        <v>1.7322627532405832E-3</v>
      </c>
      <c r="Z351" s="22">
        <f t="shared" si="103"/>
        <v>3.6324444940936812E-2</v>
      </c>
      <c r="AA351" s="44">
        <f t="shared" si="104"/>
        <v>5.0964769948170661</v>
      </c>
      <c r="AB351" s="44">
        <f t="shared" si="105"/>
        <v>0.41184082478664552</v>
      </c>
      <c r="AC351" s="44">
        <f t="shared" si="106"/>
        <v>5.3268331164832672</v>
      </c>
      <c r="AD351" s="44">
        <f t="shared" si="108"/>
        <v>0.41184082478664558</v>
      </c>
      <c r="AE351" s="44">
        <f t="shared" si="109"/>
        <v>4.9097218634996578</v>
      </c>
      <c r="AF351" s="44">
        <f t="shared" si="110"/>
        <v>5.2704281969635789E-3</v>
      </c>
      <c r="AG351" s="45">
        <f>AC351+AA351+SUM($Z$349:Z351)</f>
        <v>10.459634556241269</v>
      </c>
      <c r="AH351" s="45">
        <f>AC351+AA351+SUM($Z$349:Z351)</f>
        <v>10.459634556241269</v>
      </c>
      <c r="DM351"/>
      <c r="DN351"/>
      <c r="DO351"/>
      <c r="DP351"/>
      <c r="DQ351"/>
      <c r="DR351"/>
      <c r="DS351"/>
      <c r="DT351"/>
      <c r="DU351"/>
      <c r="DV351"/>
      <c r="DW351"/>
      <c r="DX351"/>
      <c r="DY351"/>
      <c r="DZ351"/>
      <c r="EA351"/>
      <c r="EB351"/>
      <c r="EC351"/>
      <c r="ED351"/>
      <c r="EE351"/>
      <c r="EF351"/>
      <c r="EG351"/>
    </row>
    <row r="352" spans="1:137" s="1" customFormat="1" ht="16.8" x14ac:dyDescent="0.3">
      <c r="A352"/>
      <c r="B352"/>
      <c r="C352"/>
      <c r="D352" s="119" t="s">
        <v>82</v>
      </c>
      <c r="E352" s="28">
        <v>39897.609027777777</v>
      </c>
      <c r="F352" s="10">
        <f t="shared" si="107"/>
        <v>14.981944444443798</v>
      </c>
      <c r="G352" s="10">
        <v>18699</v>
      </c>
      <c r="H352" s="10">
        <v>7.54</v>
      </c>
      <c r="I352" s="10">
        <v>1221</v>
      </c>
      <c r="J352" s="10"/>
      <c r="K352" s="10"/>
      <c r="L352" s="79">
        <v>1037</v>
      </c>
      <c r="M352" s="86"/>
      <c r="N352" s="42">
        <v>7.6</v>
      </c>
      <c r="O352" s="90"/>
      <c r="P352" s="90"/>
      <c r="Q352" s="90"/>
      <c r="R352" s="87"/>
      <c r="S352" s="87"/>
      <c r="T352" s="16"/>
      <c r="U352" s="16"/>
      <c r="V352" s="43">
        <f t="shared" si="100"/>
        <v>1.7426119161078044E-5</v>
      </c>
      <c r="W352" s="43">
        <f t="shared" si="101"/>
        <v>2.4449600140561611E-3</v>
      </c>
      <c r="X352" s="43">
        <f t="shared" si="102"/>
        <v>6.66134493663609E-6</v>
      </c>
      <c r="Y352" s="22">
        <f>X352+W352+SUM($V$349:V352)</f>
        <v>2.4812734954432788E-3</v>
      </c>
      <c r="Z352" s="22">
        <f t="shared" si="103"/>
        <v>4.3216313288196057E-2</v>
      </c>
      <c r="AA352" s="44">
        <f t="shared" si="104"/>
        <v>6.0634359818085084</v>
      </c>
      <c r="AB352" s="44">
        <f t="shared" si="105"/>
        <v>0.48997974057933991</v>
      </c>
      <c r="AC352" s="44">
        <f t="shared" si="106"/>
        <v>6.337497769620196</v>
      </c>
      <c r="AD352" s="44">
        <f t="shared" si="108"/>
        <v>0.48997974057933996</v>
      </c>
      <c r="AE352" s="44">
        <f t="shared" si="109"/>
        <v>5.8412476379449076</v>
      </c>
      <c r="AF352" s="44">
        <f t="shared" si="110"/>
        <v>6.2703910959484611E-3</v>
      </c>
      <c r="AG352" s="45">
        <f>AC352+AA352+SUM($Z$349:Z352)</f>
        <v>12.480474509657837</v>
      </c>
      <c r="AH352" s="45">
        <f>AC352+AA352+SUM($Z$349:Z352)</f>
        <v>12.480474509657837</v>
      </c>
      <c r="DM352"/>
      <c r="DN352"/>
      <c r="DO352"/>
      <c r="DP352"/>
      <c r="DQ352"/>
      <c r="DR352"/>
      <c r="DS352"/>
      <c r="DT352"/>
      <c r="DU352"/>
      <c r="DV352"/>
      <c r="DW352"/>
      <c r="DX352"/>
      <c r="DY352"/>
      <c r="DZ352"/>
      <c r="EA352"/>
      <c r="EB352"/>
      <c r="EC352"/>
      <c r="ED352"/>
      <c r="EE352"/>
      <c r="EF352"/>
      <c r="EG352"/>
    </row>
    <row r="353" spans="1:137" s="1" customFormat="1" ht="14.4" x14ac:dyDescent="0.3">
      <c r="A353"/>
      <c r="B353"/>
      <c r="C353"/>
      <c r="D353" s="29">
        <f>8.315*(273+D351)/101325*1000000</f>
        <v>22731.359486799898</v>
      </c>
      <c r="E353" s="28">
        <v>39912.724999999999</v>
      </c>
      <c r="F353" s="10">
        <f t="shared" si="107"/>
        <v>30.097916666665697</v>
      </c>
      <c r="G353" s="10">
        <v>25664</v>
      </c>
      <c r="H353" s="10">
        <v>5.52</v>
      </c>
      <c r="I353" s="10">
        <v>1575</v>
      </c>
      <c r="J353" s="10"/>
      <c r="K353" s="10"/>
      <c r="L353" s="79">
        <v>1037</v>
      </c>
      <c r="M353" s="86"/>
      <c r="N353" s="42">
        <v>7.6</v>
      </c>
      <c r="O353" s="90"/>
      <c r="P353" s="90"/>
      <c r="Q353" s="90"/>
      <c r="R353" s="87"/>
      <c r="S353" s="87"/>
      <c r="T353" s="16"/>
      <c r="U353" s="16"/>
      <c r="V353" s="43">
        <f t="shared" si="100"/>
        <v>1.2757583258508062E-5</v>
      </c>
      <c r="W353" s="43">
        <f t="shared" si="101"/>
        <v>1.7899442012718843E-3</v>
      </c>
      <c r="X353" s="43">
        <f t="shared" si="102"/>
        <v>4.876740590216341E-6</v>
      </c>
      <c r="Y353" s="22">
        <f>X353+W353+SUM($V$349:V353)</f>
        <v>1.8372306615710903E-3</v>
      </c>
      <c r="Z353" s="22">
        <f t="shared" si="103"/>
        <v>5.9313517526512843E-2</v>
      </c>
      <c r="AA353" s="44">
        <f t="shared" si="104"/>
        <v>8.3219434748988466</v>
      </c>
      <c r="AB353" s="44">
        <f t="shared" si="105"/>
        <v>0.67248730211391938</v>
      </c>
      <c r="AC353" s="44">
        <f t="shared" si="106"/>
        <v>8.6980877458437718</v>
      </c>
      <c r="AD353" s="44">
        <f t="shared" si="108"/>
        <v>0.67248730211391938</v>
      </c>
      <c r="AE353" s="44">
        <f t="shared" si="109"/>
        <v>8.0169944585388571</v>
      </c>
      <c r="AF353" s="44">
        <f t="shared" si="110"/>
        <v>8.6059851909953081E-3</v>
      </c>
      <c r="AG353" s="45">
        <f>AC353+AA353+SUM($Z$349:Z353)</f>
        <v>17.158885496498261</v>
      </c>
      <c r="AH353" s="45">
        <f>AC353+AA353+SUM($Z$349:Z353)</f>
        <v>17.158885496498261</v>
      </c>
      <c r="DM353"/>
      <c r="DN353"/>
      <c r="DO353"/>
      <c r="DP353"/>
      <c r="DQ353"/>
      <c r="DR353"/>
      <c r="DS353"/>
      <c r="DT353"/>
      <c r="DU353"/>
      <c r="DV353"/>
      <c r="DW353"/>
      <c r="DX353"/>
      <c r="DY353"/>
      <c r="DZ353"/>
      <c r="EA353"/>
      <c r="EB353"/>
      <c r="EC353"/>
      <c r="ED353"/>
      <c r="EE353"/>
      <c r="EF353"/>
      <c r="EG353"/>
    </row>
    <row r="354" spans="1:137" s="1" customFormat="1" ht="14.4" x14ac:dyDescent="0.3">
      <c r="A354"/>
      <c r="B354"/>
      <c r="C354"/>
      <c r="D354" s="40"/>
      <c r="E354" s="28">
        <v>39920.652083333334</v>
      </c>
      <c r="F354" s="10">
        <f t="shared" si="107"/>
        <v>38.025000000001455</v>
      </c>
      <c r="G354" s="10">
        <v>30280</v>
      </c>
      <c r="H354" s="10">
        <v>5.86</v>
      </c>
      <c r="I354" s="10">
        <v>1778</v>
      </c>
      <c r="J354" s="10"/>
      <c r="K354" s="10"/>
      <c r="L354" s="79">
        <v>1037</v>
      </c>
      <c r="M354" s="86"/>
      <c r="N354" s="42">
        <v>7.6</v>
      </c>
      <c r="O354" s="90"/>
      <c r="P354" s="90"/>
      <c r="Q354" s="90"/>
      <c r="R354" s="87"/>
      <c r="S354" s="87"/>
      <c r="T354" s="16"/>
      <c r="U354" s="16"/>
      <c r="V354" s="43">
        <f t="shared" si="100"/>
        <v>1.3543376430227762E-5</v>
      </c>
      <c r="W354" s="43">
        <f t="shared" si="101"/>
        <v>1.9001943875821092E-3</v>
      </c>
      <c r="X354" s="43">
        <f t="shared" si="102"/>
        <v>5.177119539613726E-6</v>
      </c>
      <c r="Y354" s="22">
        <f>X354+W354+SUM($V$349:V354)</f>
        <v>1.9613246032609403E-3</v>
      </c>
      <c r="Z354" s="22">
        <f t="shared" si="103"/>
        <v>6.9981815410801479E-2</v>
      </c>
      <c r="AA354" s="44">
        <f t="shared" si="104"/>
        <v>9.8187518866870747</v>
      </c>
      <c r="AB354" s="44">
        <f t="shared" si="105"/>
        <v>0.79344278008141689</v>
      </c>
      <c r="AC354" s="44">
        <f t="shared" si="106"/>
        <v>10.26255053554198</v>
      </c>
      <c r="AD354" s="44">
        <f t="shared" si="108"/>
        <v>0.79344278008141667</v>
      </c>
      <c r="AE354" s="44">
        <f t="shared" si="109"/>
        <v>9.4589538733072231</v>
      </c>
      <c r="AF354" s="44">
        <f t="shared" si="110"/>
        <v>1.0153882153340786E-2</v>
      </c>
      <c r="AG354" s="45">
        <f>AC354+AA354+SUM($Z$349:Z354)</f>
        <v>20.290138513395501</v>
      </c>
      <c r="AH354" s="45">
        <f>AC354+AA354+SUM($Z$349:Z354)</f>
        <v>20.290138513395501</v>
      </c>
      <c r="DM354"/>
      <c r="DN354"/>
      <c r="DO354"/>
      <c r="DP354"/>
      <c r="DQ354"/>
      <c r="DR354"/>
      <c r="DS354"/>
      <c r="DT354"/>
      <c r="DU354"/>
      <c r="DV354"/>
      <c r="DW354"/>
      <c r="DX354"/>
      <c r="DY354"/>
      <c r="DZ354"/>
      <c r="EA354"/>
      <c r="EB354"/>
      <c r="EC354"/>
      <c r="ED354"/>
      <c r="EE354"/>
      <c r="EF354"/>
      <c r="EG354"/>
    </row>
    <row r="355" spans="1:137" s="1" customFormat="1" ht="14.4" x14ac:dyDescent="0.3">
      <c r="A355"/>
      <c r="B355"/>
      <c r="C355"/>
      <c r="D355" s="40"/>
      <c r="E355" s="28">
        <v>39939.504861111112</v>
      </c>
      <c r="F355" s="10">
        <f t="shared" si="107"/>
        <v>56.877777777779556</v>
      </c>
      <c r="G355" s="10">
        <v>35289.699999999997</v>
      </c>
      <c r="H355" s="10">
        <v>8.33</v>
      </c>
      <c r="I355" s="10">
        <v>138</v>
      </c>
      <c r="J355" s="10"/>
      <c r="K355" s="10"/>
      <c r="L355" s="79">
        <v>1037</v>
      </c>
      <c r="M355" s="86"/>
      <c r="N355" s="42">
        <v>7.6</v>
      </c>
      <c r="O355" s="90"/>
      <c r="P355" s="90"/>
      <c r="Q355" s="90"/>
      <c r="R355" s="87"/>
      <c r="S355" s="87"/>
      <c r="T355" s="16"/>
      <c r="U355" s="16"/>
      <c r="V355" s="43">
        <f t="shared" si="100"/>
        <v>1.9251932707132637E-5</v>
      </c>
      <c r="W355" s="43">
        <f t="shared" si="101"/>
        <v>2.7011295646005066E-3</v>
      </c>
      <c r="X355" s="43">
        <f t="shared" si="102"/>
        <v>7.359284260235892E-6</v>
      </c>
      <c r="Y355" s="22">
        <f>X355+W355+SUM($V$349:V355)</f>
        <v>2.7836938777070922E-3</v>
      </c>
      <c r="Z355" s="22">
        <f t="shared" si="103"/>
        <v>8.1560015564813751E-2</v>
      </c>
      <c r="AA355" s="44">
        <f t="shared" si="104"/>
        <v>11.443223528917466</v>
      </c>
      <c r="AB355" s="44">
        <f t="shared" si="105"/>
        <v>0.9247145864015579</v>
      </c>
      <c r="AC355" s="44">
        <f t="shared" si="106"/>
        <v>11.960446817507128</v>
      </c>
      <c r="AD355" s="44">
        <f t="shared" si="108"/>
        <v>0.92471458640155779</v>
      </c>
      <c r="AE355" s="44">
        <f t="shared" si="109"/>
        <v>11.023898431401912</v>
      </c>
      <c r="AF355" s="44">
        <f t="shared" si="110"/>
        <v>1.1833799703657541E-2</v>
      </c>
      <c r="AG355" s="45">
        <f>AC355+AA355+SUM($Z$349:Z355)</f>
        <v>23.694066453155855</v>
      </c>
      <c r="AH355" s="45">
        <f>AC355+AA355+SUM($Z$349:Z355)</f>
        <v>23.694066453155855</v>
      </c>
      <c r="DM355"/>
      <c r="DN355"/>
      <c r="DO355"/>
      <c r="DP355"/>
      <c r="DQ355"/>
      <c r="DR355"/>
      <c r="DS355"/>
      <c r="DT355"/>
      <c r="DU355"/>
      <c r="DV355"/>
      <c r="DW355"/>
      <c r="DX355"/>
      <c r="DY355"/>
      <c r="DZ355"/>
      <c r="EA355"/>
      <c r="EB355"/>
      <c r="EC355"/>
      <c r="ED355"/>
      <c r="EE355"/>
      <c r="EF355"/>
      <c r="EG355"/>
    </row>
    <row r="356" spans="1:137" s="1" customFormat="1" ht="14.4" x14ac:dyDescent="0.3">
      <c r="A356"/>
      <c r="B356"/>
      <c r="C356"/>
      <c r="D356" s="40"/>
      <c r="E356" s="28">
        <v>39952.439583333333</v>
      </c>
      <c r="F356" s="10">
        <f t="shared" si="107"/>
        <v>69.8125</v>
      </c>
      <c r="G356" s="10">
        <v>39090.199999999997</v>
      </c>
      <c r="H356" s="10">
        <v>10.59</v>
      </c>
      <c r="I356" s="10">
        <v>514</v>
      </c>
      <c r="J356" s="10"/>
      <c r="K356" s="10"/>
      <c r="L356" s="79">
        <v>1037</v>
      </c>
      <c r="M356" s="86"/>
      <c r="N356" s="42">
        <v>7.6</v>
      </c>
      <c r="O356" s="90"/>
      <c r="P356" s="90"/>
      <c r="Q356" s="90"/>
      <c r="R356" s="87"/>
      <c r="S356" s="87"/>
      <c r="T356" s="16"/>
      <c r="U356" s="16"/>
      <c r="V356" s="43">
        <f t="shared" si="100"/>
        <v>2.4475146142681224E-5</v>
      </c>
      <c r="W356" s="43">
        <f t="shared" si="101"/>
        <v>3.4339690383096478E-3</v>
      </c>
      <c r="X356" s="43">
        <f t="shared" si="102"/>
        <v>9.3559208062302633E-6</v>
      </c>
      <c r="Y356" s="22">
        <f>X356+W356+SUM($V$349:V356)</f>
        <v>3.5430051341049096E-3</v>
      </c>
      <c r="Z356" s="22">
        <f t="shared" si="103"/>
        <v>9.0343565415168803E-2</v>
      </c>
      <c r="AA356" s="44">
        <f t="shared" si="104"/>
        <v>12.675593626188082</v>
      </c>
      <c r="AB356" s="44">
        <f t="shared" si="105"/>
        <v>1.0243010885712878</v>
      </c>
      <c r="AC356" s="44">
        <f t="shared" si="106"/>
        <v>13.248518921546999</v>
      </c>
      <c r="AD356" s="44">
        <f t="shared" si="108"/>
        <v>1.0243010885712878</v>
      </c>
      <c r="AE356" s="44">
        <f t="shared" si="109"/>
        <v>12.211109600341942</v>
      </c>
      <c r="AF356" s="44">
        <f t="shared" si="110"/>
        <v>1.3108232633768889E-2</v>
      </c>
      <c r="AG356" s="45">
        <f>AC356+AA356+SUM($Z$349:Z356)</f>
        <v>26.304852219881511</v>
      </c>
      <c r="AH356" s="45">
        <f>AC356+AA356+SUM($Z$349:Z356)</f>
        <v>26.304852219881511</v>
      </c>
      <c r="DM356"/>
      <c r="DN356"/>
      <c r="DO356"/>
      <c r="DP356"/>
      <c r="DQ356"/>
      <c r="DR356"/>
      <c r="DS356"/>
      <c r="DT356"/>
      <c r="DU356"/>
      <c r="DV356"/>
      <c r="DW356"/>
      <c r="DX356"/>
      <c r="DY356"/>
      <c r="DZ356"/>
      <c r="EA356"/>
      <c r="EB356"/>
      <c r="EC356"/>
      <c r="ED356"/>
      <c r="EE356"/>
      <c r="EF356"/>
      <c r="EG356"/>
    </row>
    <row r="357" spans="1:137" s="1" customFormat="1" ht="14.4" x14ac:dyDescent="0.3">
      <c r="A357"/>
      <c r="B357"/>
      <c r="C357"/>
      <c r="D357" s="40"/>
      <c r="E357" s="28">
        <v>39966.395138888889</v>
      </c>
      <c r="F357" s="10">
        <f t="shared" si="107"/>
        <v>83.768055555556202</v>
      </c>
      <c r="G357" s="10">
        <v>40563.599999999999</v>
      </c>
      <c r="H357" s="10">
        <v>9</v>
      </c>
      <c r="I357" s="10">
        <v>747</v>
      </c>
      <c r="J357" s="10"/>
      <c r="K357" s="10"/>
      <c r="L357" s="79">
        <v>1037</v>
      </c>
      <c r="M357" s="86"/>
      <c r="N357" s="42">
        <v>7.6</v>
      </c>
      <c r="O357" s="90"/>
      <c r="P357" s="90"/>
      <c r="Q357" s="90"/>
      <c r="R357" s="87"/>
      <c r="S357" s="87"/>
      <c r="T357" s="16"/>
      <c r="U357" s="16"/>
      <c r="V357" s="43">
        <f t="shared" si="100"/>
        <v>2.0800407486697926E-5</v>
      </c>
      <c r="W357" s="43">
        <f t="shared" si="101"/>
        <v>2.9183872846824201E-3</v>
      </c>
      <c r="X357" s="43">
        <f t="shared" si="102"/>
        <v>7.9512074840483823E-6</v>
      </c>
      <c r="Y357" s="22">
        <f>X357+W357+SUM($V$349:V357)</f>
        <v>3.0468190746421979E-3</v>
      </c>
      <c r="Z357" s="22">
        <f t="shared" si="103"/>
        <v>9.3748823236379994E-2</v>
      </c>
      <c r="AA357" s="44">
        <f t="shared" si="104"/>
        <v>13.153366051215979</v>
      </c>
      <c r="AB357" s="44">
        <f t="shared" si="105"/>
        <v>1.0629093644025942</v>
      </c>
      <c r="AC357" s="44">
        <f t="shared" si="106"/>
        <v>13.747886225347116</v>
      </c>
      <c r="AD357" s="44">
        <f t="shared" si="108"/>
        <v>1.0629093644025942</v>
      </c>
      <c r="AE357" s="44">
        <f t="shared" si="109"/>
        <v>12.671374548721428</v>
      </c>
      <c r="AF357" s="44">
        <f t="shared" si="110"/>
        <v>1.3602312223092942E-2</v>
      </c>
      <c r="AG357" s="45">
        <f>AC357+AA357+SUM($Z$349:Z357)</f>
        <v>27.375740771945907</v>
      </c>
      <c r="AH357" s="45">
        <f>AC357+AA357+SUM($Z$349:Z357)</f>
        <v>27.375740771945907</v>
      </c>
      <c r="DM357"/>
      <c r="DN357"/>
      <c r="DO357"/>
      <c r="DP357"/>
      <c r="DQ357"/>
      <c r="DR357"/>
      <c r="DS357"/>
      <c r="DT357"/>
      <c r="DU357"/>
      <c r="DV357"/>
      <c r="DW357"/>
      <c r="DX357"/>
      <c r="DY357"/>
      <c r="DZ357"/>
      <c r="EA357"/>
      <c r="EB357"/>
      <c r="EC357"/>
      <c r="ED357"/>
      <c r="EE357"/>
      <c r="EF357"/>
      <c r="EG357"/>
    </row>
    <row r="358" spans="1:137" s="1" customFormat="1" ht="14.4" x14ac:dyDescent="0.3">
      <c r="A358"/>
      <c r="B358"/>
      <c r="C358"/>
      <c r="D358" s="40"/>
      <c r="E358" s="28">
        <v>39975.623611111114</v>
      </c>
      <c r="F358" s="10">
        <f t="shared" si="107"/>
        <v>92.996527777781012</v>
      </c>
      <c r="G358" s="10">
        <v>44860.800000000003</v>
      </c>
      <c r="H358" s="10">
        <v>8.94</v>
      </c>
      <c r="I358" s="10">
        <v>957</v>
      </c>
      <c r="J358" s="10"/>
      <c r="K358" s="10"/>
      <c r="L358" s="79">
        <v>1037</v>
      </c>
      <c r="M358" s="86"/>
      <c r="N358" s="42">
        <v>7.6</v>
      </c>
      <c r="O358" s="90"/>
      <c r="P358" s="90"/>
      <c r="Q358" s="90"/>
      <c r="R358" s="87"/>
      <c r="S358" s="87"/>
      <c r="T358" s="16"/>
      <c r="U358" s="16"/>
      <c r="V358" s="43">
        <f t="shared" si="100"/>
        <v>2.0661738103453273E-5</v>
      </c>
      <c r="W358" s="43">
        <f t="shared" si="101"/>
        <v>2.898931369451204E-3</v>
      </c>
      <c r="X358" s="43">
        <f t="shared" si="102"/>
        <v>7.898199434154727E-6</v>
      </c>
      <c r="Y358" s="22">
        <f>X358+W358+SUM($V$349:V358)</f>
        <v>3.0479718894645411E-3</v>
      </c>
      <c r="Z358" s="22">
        <f t="shared" si="103"/>
        <v>0.10368032446436204</v>
      </c>
      <c r="AA358" s="44">
        <f t="shared" si="104"/>
        <v>14.546798700075682</v>
      </c>
      <c r="AB358" s="44">
        <f t="shared" si="105"/>
        <v>1.1755111581465134</v>
      </c>
      <c r="AC358" s="44">
        <f t="shared" si="106"/>
        <v>15.204300761718684</v>
      </c>
      <c r="AD358" s="44">
        <f t="shared" si="108"/>
        <v>1.1755111581465134</v>
      </c>
      <c r="AE358" s="44">
        <f t="shared" si="109"/>
        <v>14.013746298535692</v>
      </c>
      <c r="AF358" s="44">
        <f t="shared" si="110"/>
        <v>1.5043305036479208E-2</v>
      </c>
      <c r="AG358" s="45">
        <f>AC358+AA358+SUM($Z$349:Z358)</f>
        <v>30.329268281641539</v>
      </c>
      <c r="AH358" s="45">
        <f>AC358+AA358+SUM($Z$349:Z358)</f>
        <v>30.329268281641539</v>
      </c>
      <c r="DM358"/>
      <c r="DN358"/>
      <c r="DO358"/>
      <c r="DP358"/>
      <c r="DQ358"/>
      <c r="DR358"/>
      <c r="DS358"/>
      <c r="DT358"/>
      <c r="DU358"/>
      <c r="DV358"/>
      <c r="DW358"/>
      <c r="DX358"/>
      <c r="DY358"/>
      <c r="DZ358"/>
      <c r="EA358"/>
      <c r="EB358"/>
      <c r="EC358"/>
      <c r="ED358"/>
      <c r="EE358"/>
      <c r="EF358"/>
      <c r="EG358"/>
    </row>
    <row r="359" spans="1:137" s="1" customFormat="1" ht="14.4" x14ac:dyDescent="0.3">
      <c r="A359"/>
      <c r="B359"/>
      <c r="C359"/>
      <c r="D359" s="40"/>
      <c r="E359" s="28">
        <v>39981.397222222222</v>
      </c>
      <c r="F359" s="10">
        <f t="shared" si="107"/>
        <v>98.770138888889051</v>
      </c>
      <c r="G359" s="10">
        <v>46409.8</v>
      </c>
      <c r="H359" s="10">
        <v>10.98</v>
      </c>
      <c r="I359" s="10">
        <v>1068</v>
      </c>
      <c r="J359" s="10"/>
      <c r="K359" s="10"/>
      <c r="L359" s="79">
        <v>1037</v>
      </c>
      <c r="M359" s="86"/>
      <c r="N359" s="42">
        <v>7.6</v>
      </c>
      <c r="O359" s="90"/>
      <c r="P359" s="90"/>
      <c r="Q359" s="90"/>
      <c r="R359" s="87"/>
      <c r="S359" s="87"/>
      <c r="T359" s="16"/>
      <c r="U359" s="16"/>
      <c r="V359" s="43">
        <f t="shared" si="100"/>
        <v>2.5376497133771471E-5</v>
      </c>
      <c r="W359" s="43">
        <f t="shared" si="101"/>
        <v>3.5604324873125528E-3</v>
      </c>
      <c r="X359" s="43">
        <f t="shared" si="102"/>
        <v>9.7004731305390283E-6</v>
      </c>
      <c r="Y359" s="22">
        <f>X359+W359+SUM($V$349:V359)</f>
        <v>3.7366517781560458E-3</v>
      </c>
      <c r="Z359" s="22">
        <f t="shared" si="103"/>
        <v>0.1072603057084615</v>
      </c>
      <c r="AA359" s="44">
        <f t="shared" si="104"/>
        <v>15.049085578294909</v>
      </c>
      <c r="AB359" s="44">
        <f t="shared" si="105"/>
        <v>1.2161004205753811</v>
      </c>
      <c r="AC359" s="44">
        <f t="shared" si="106"/>
        <v>15.729290549682837</v>
      </c>
      <c r="AD359" s="44">
        <f t="shared" si="108"/>
        <v>1.2161004205753811</v>
      </c>
      <c r="AE359" s="44">
        <f t="shared" si="109"/>
        <v>14.497627393309566</v>
      </c>
      <c r="AF359" s="44">
        <f t="shared" si="110"/>
        <v>1.5562735797890203E-2</v>
      </c>
      <c r="AG359" s="45">
        <f>AC359+AA359+SUM($Z$349:Z359)</f>
        <v>31.463805253533376</v>
      </c>
      <c r="AH359" s="45">
        <f>AC359+AA359+SUM($Z$349:Z359)</f>
        <v>31.463805253533376</v>
      </c>
      <c r="DM359"/>
      <c r="DN359"/>
      <c r="DO359"/>
      <c r="DP359"/>
      <c r="DQ359"/>
      <c r="DR359"/>
      <c r="DS359"/>
      <c r="DT359"/>
      <c r="DU359"/>
      <c r="DV359"/>
      <c r="DW359"/>
      <c r="DX359"/>
      <c r="DY359"/>
      <c r="DZ359"/>
      <c r="EA359"/>
      <c r="EB359"/>
      <c r="EC359"/>
      <c r="ED359"/>
      <c r="EE359"/>
      <c r="EF359"/>
      <c r="EG359"/>
    </row>
    <row r="360" spans="1:137" s="1" customFormat="1" ht="14.4" x14ac:dyDescent="0.3">
      <c r="A360"/>
      <c r="B360"/>
      <c r="C360"/>
      <c r="D360" s="40"/>
      <c r="E360" s="28">
        <v>39988.400694444441</v>
      </c>
      <c r="F360" s="10">
        <f t="shared" si="107"/>
        <v>105.77361111110804</v>
      </c>
      <c r="G360" s="10">
        <v>48830.5</v>
      </c>
      <c r="H360" s="10">
        <v>9.3800000000000008</v>
      </c>
      <c r="I360" s="10">
        <v>1176</v>
      </c>
      <c r="J360" s="10"/>
      <c r="K360" s="10"/>
      <c r="L360" s="79">
        <v>1037</v>
      </c>
      <c r="M360" s="86"/>
      <c r="N360" s="42">
        <v>7.6</v>
      </c>
      <c r="O360" s="90"/>
      <c r="P360" s="90"/>
      <c r="Q360" s="90"/>
      <c r="R360" s="87"/>
      <c r="S360" s="87"/>
      <c r="T360" s="16"/>
      <c r="U360" s="16"/>
      <c r="V360" s="43">
        <f t="shared" si="100"/>
        <v>2.1678646913914064E-5</v>
      </c>
      <c r="W360" s="43">
        <f t="shared" si="101"/>
        <v>3.0416080811467893E-3</v>
      </c>
      <c r="X360" s="43">
        <f t="shared" si="102"/>
        <v>8.2869251333748703E-6</v>
      </c>
      <c r="Y360" s="22">
        <f>X360+W360+SUM($V$349:V360)</f>
        <v>3.2380924709070323E-3</v>
      </c>
      <c r="Z360" s="22">
        <f t="shared" si="103"/>
        <v>0.11285492197546701</v>
      </c>
      <c r="AA360" s="44">
        <f t="shared" si="104"/>
        <v>15.834034478298324</v>
      </c>
      <c r="AB360" s="44">
        <f t="shared" si="105"/>
        <v>1.2795312969869757</v>
      </c>
      <c r="AC360" s="44">
        <f t="shared" si="106"/>
        <v>16.54971842555425</v>
      </c>
      <c r="AD360" s="44">
        <f t="shared" si="108"/>
        <v>1.2795312969869754</v>
      </c>
      <c r="AE360" s="44">
        <f t="shared" si="109"/>
        <v>15.253812652263155</v>
      </c>
      <c r="AF360" s="44">
        <f t="shared" si="110"/>
        <v>1.6374476304118469E-2</v>
      </c>
      <c r="AG360" s="45">
        <f>AC360+AA360+SUM($Z$349:Z360)</f>
        <v>33.182036951383672</v>
      </c>
      <c r="AH360" s="45">
        <f>AC360+AA360+SUM($Z$349:Z360)</f>
        <v>33.182036951383672</v>
      </c>
      <c r="DM360"/>
      <c r="DN360"/>
      <c r="DO360"/>
      <c r="DP360"/>
      <c r="DQ360"/>
      <c r="DR360"/>
      <c r="DS360"/>
      <c r="DT360"/>
      <c r="DU360"/>
      <c r="DV360"/>
      <c r="DW360"/>
      <c r="DX360"/>
      <c r="DY360"/>
      <c r="DZ360"/>
      <c r="EA360"/>
      <c r="EB360"/>
      <c r="EC360"/>
      <c r="ED360"/>
      <c r="EE360"/>
      <c r="EF360"/>
      <c r="EG360"/>
    </row>
    <row r="361" spans="1:137" s="1" customFormat="1" ht="14.4" x14ac:dyDescent="0.3">
      <c r="A361"/>
      <c r="B361"/>
      <c r="C361"/>
      <c r="D361" s="40"/>
      <c r="E361" s="28">
        <v>39995.487500000003</v>
      </c>
      <c r="F361" s="10">
        <f t="shared" si="107"/>
        <v>112.86041666667006</v>
      </c>
      <c r="G361" s="10">
        <v>48429.5</v>
      </c>
      <c r="H361" s="10">
        <v>7.97</v>
      </c>
      <c r="I361" s="10">
        <v>1388</v>
      </c>
      <c r="J361" s="10"/>
      <c r="K361" s="10"/>
      <c r="L361" s="79">
        <v>1037</v>
      </c>
      <c r="M361" s="86"/>
      <c r="N361" s="42">
        <v>7.6</v>
      </c>
      <c r="O361" s="90"/>
      <c r="P361" s="90"/>
      <c r="Q361" s="90"/>
      <c r="R361" s="87"/>
      <c r="S361" s="87"/>
      <c r="T361" s="16"/>
      <c r="U361" s="16"/>
      <c r="V361" s="43">
        <f t="shared" si="100"/>
        <v>1.841991640766472E-5</v>
      </c>
      <c r="W361" s="43">
        <f t="shared" si="101"/>
        <v>2.5843940732132101E-3</v>
      </c>
      <c r="X361" s="43">
        <f t="shared" si="102"/>
        <v>7.0412359608739563E-6</v>
      </c>
      <c r="Y361" s="22">
        <f>X361+W361+SUM($V$349:V361)</f>
        <v>2.7980526902086165E-3</v>
      </c>
      <c r="Z361" s="22">
        <f t="shared" si="103"/>
        <v>0.11192814826411525</v>
      </c>
      <c r="AA361" s="44">
        <f t="shared" si="104"/>
        <v>15.704004111503028</v>
      </c>
      <c r="AB361" s="44">
        <f t="shared" si="105"/>
        <v>1.2690236828914456</v>
      </c>
      <c r="AC361" s="44">
        <f t="shared" si="106"/>
        <v>16.41381080452544</v>
      </c>
      <c r="AD361" s="44">
        <f t="shared" si="108"/>
        <v>1.2690236828914454</v>
      </c>
      <c r="AE361" s="44">
        <f t="shared" si="109"/>
        <v>15.128547113848485</v>
      </c>
      <c r="AF361" s="44">
        <f t="shared" si="110"/>
        <v>1.6240007785509165E-2</v>
      </c>
      <c r="AG361" s="45">
        <f>AC361+AA361+SUM($Z$349:Z361)</f>
        <v>33.028027111823683</v>
      </c>
      <c r="AH361" s="45">
        <f>AC361+AA361+SUM($Z$349:Z361)</f>
        <v>33.028027111823683</v>
      </c>
      <c r="DM361"/>
      <c r="DN361"/>
      <c r="DO361"/>
      <c r="DP361"/>
      <c r="DQ361"/>
      <c r="DR361"/>
      <c r="DS361"/>
      <c r="DT361"/>
      <c r="DU361"/>
      <c r="DV361"/>
      <c r="DW361"/>
      <c r="DX361"/>
      <c r="DY361"/>
      <c r="DZ361"/>
      <c r="EA361"/>
      <c r="EB361"/>
      <c r="EC361"/>
      <c r="ED361"/>
      <c r="EE361"/>
      <c r="EF361"/>
      <c r="EG361"/>
    </row>
    <row r="362" spans="1:137" s="1" customFormat="1" ht="14.4" x14ac:dyDescent="0.3">
      <c r="A362"/>
      <c r="B362"/>
      <c r="C362"/>
      <c r="D362" s="40"/>
      <c r="E362" s="28">
        <v>40002.419444444444</v>
      </c>
      <c r="F362" s="10">
        <f t="shared" si="107"/>
        <v>119.79236111111095</v>
      </c>
      <c r="G362" s="10">
        <v>48190.400000000001</v>
      </c>
      <c r="H362" s="10">
        <v>18.190000000000001</v>
      </c>
      <c r="I362" s="10">
        <v>33</v>
      </c>
      <c r="J362" s="10"/>
      <c r="K362" s="10"/>
      <c r="L362" s="79">
        <v>1037</v>
      </c>
      <c r="M362" s="86"/>
      <c r="N362" s="42">
        <v>7.6</v>
      </c>
      <c r="O362" s="90"/>
      <c r="P362" s="90"/>
      <c r="Q362" s="90"/>
      <c r="R362" s="87"/>
      <c r="S362" s="87"/>
      <c r="T362" s="16"/>
      <c r="U362" s="16"/>
      <c r="V362" s="43">
        <f t="shared" si="100"/>
        <v>4.2039934687003924E-5</v>
      </c>
      <c r="W362" s="43">
        <f t="shared" si="101"/>
        <v>5.8983849675970255E-3</v>
      </c>
      <c r="X362" s="43">
        <f t="shared" si="102"/>
        <v>1.607027379276001E-5</v>
      </c>
      <c r="Y362" s="22">
        <f>X362+W362+SUM($V$349:V362)</f>
        <v>6.1631125571113225E-3</v>
      </c>
      <c r="Z362" s="22">
        <f t="shared" si="103"/>
        <v>0.11137555077188531</v>
      </c>
      <c r="AA362" s="44">
        <f t="shared" si="104"/>
        <v>15.626472289306633</v>
      </c>
      <c r="AB362" s="44">
        <f t="shared" si="105"/>
        <v>1.262758419723762</v>
      </c>
      <c r="AC362" s="44">
        <f t="shared" si="106"/>
        <v>16.332774614530457</v>
      </c>
      <c r="AD362" s="44">
        <f t="shared" si="108"/>
        <v>1.2627584197237616</v>
      </c>
      <c r="AE362" s="44">
        <f t="shared" si="109"/>
        <v>15.053856365132905</v>
      </c>
      <c r="AF362" s="44">
        <f t="shared" si="110"/>
        <v>1.6159829673789754E-2</v>
      </c>
      <c r="AG362" s="45">
        <f>AC362+AA362+SUM($Z$349:Z362)</f>
        <v>32.980834650404191</v>
      </c>
      <c r="AH362" s="45">
        <f>AC362+AA362+SUM($Z$349:Z362)</f>
        <v>32.980834650404191</v>
      </c>
      <c r="DM362"/>
      <c r="DN362"/>
      <c r="DO362"/>
      <c r="DP362"/>
      <c r="DQ362"/>
      <c r="DR362"/>
      <c r="DS362"/>
      <c r="DT362"/>
      <c r="DU362"/>
      <c r="DV362"/>
      <c r="DW362"/>
      <c r="DX362"/>
      <c r="DY362"/>
      <c r="DZ362"/>
      <c r="EA362"/>
      <c r="EB362"/>
      <c r="EC362"/>
      <c r="ED362"/>
      <c r="EE362"/>
      <c r="EF362"/>
      <c r="EG362"/>
    </row>
    <row r="363" spans="1:137" s="1" customFormat="1" ht="14.4" x14ac:dyDescent="0.3">
      <c r="A363"/>
      <c r="B363"/>
      <c r="C363"/>
      <c r="D363" s="40"/>
      <c r="E363" s="28">
        <v>40011.395138888889</v>
      </c>
      <c r="F363" s="10">
        <f t="shared" si="107"/>
        <v>128.7680555555562</v>
      </c>
      <c r="G363" s="10">
        <v>49138.2</v>
      </c>
      <c r="H363" s="10">
        <v>8.91</v>
      </c>
      <c r="I363" s="10">
        <v>25</v>
      </c>
      <c r="J363" s="10"/>
      <c r="K363" s="10"/>
      <c r="L363" s="79">
        <v>1037</v>
      </c>
      <c r="M363" s="86"/>
      <c r="N363" s="42">
        <v>7.6</v>
      </c>
      <c r="O363" s="90"/>
      <c r="P363" s="90"/>
      <c r="Q363" s="82"/>
      <c r="R363" s="87"/>
      <c r="S363" s="87"/>
      <c r="T363" s="16"/>
      <c r="U363" s="16"/>
      <c r="V363" s="43">
        <f t="shared" si="100"/>
        <v>2.0592403411830947E-5</v>
      </c>
      <c r="W363" s="43">
        <f t="shared" si="101"/>
        <v>2.8892034118355959E-3</v>
      </c>
      <c r="X363" s="43">
        <f t="shared" si="102"/>
        <v>7.8716954092078993E-6</v>
      </c>
      <c r="Y363" s="22">
        <f>X363+W363+SUM($V$349:V363)</f>
        <v>3.1663248263781715E-3</v>
      </c>
      <c r="Z363" s="22">
        <f t="shared" si="103"/>
        <v>0.11356606479587333</v>
      </c>
      <c r="AA363" s="44">
        <f t="shared" si="104"/>
        <v>15.933810896909076</v>
      </c>
      <c r="AB363" s="44">
        <f t="shared" si="105"/>
        <v>1.2875941220672613</v>
      </c>
      <c r="AC363" s="44">
        <f t="shared" si="106"/>
        <v>16.654004647475855</v>
      </c>
      <c r="AD363" s="44">
        <f t="shared" si="108"/>
        <v>1.2875941220672611</v>
      </c>
      <c r="AE363" s="44">
        <f t="shared" si="109"/>
        <v>15.349932867151418</v>
      </c>
      <c r="AF363" s="44">
        <f t="shared" si="110"/>
        <v>1.647765825717603E-2</v>
      </c>
      <c r="AG363" s="45">
        <f>AC363+AA363+SUM($Z$349:Z363)</f>
        <v>33.722969355747907</v>
      </c>
      <c r="AH363" s="45">
        <f>AC363+AA363+SUM($Z$349:Z363)</f>
        <v>33.722969355747907</v>
      </c>
      <c r="DM363"/>
      <c r="DN363"/>
      <c r="DO363"/>
      <c r="DP363"/>
      <c r="DQ363"/>
      <c r="DR363"/>
      <c r="DS363"/>
      <c r="DT363"/>
      <c r="DU363"/>
      <c r="DV363"/>
      <c r="DW363"/>
      <c r="DX363"/>
      <c r="DY363"/>
      <c r="DZ363"/>
      <c r="EA363"/>
      <c r="EB363"/>
      <c r="EC363"/>
      <c r="ED363"/>
      <c r="EE363"/>
      <c r="EF363"/>
      <c r="EG363"/>
    </row>
    <row r="364" spans="1:137" s="1" customFormat="1" ht="14.4" x14ac:dyDescent="0.3">
      <c r="A364"/>
      <c r="B364"/>
      <c r="C364"/>
      <c r="D364" s="40"/>
      <c r="E364" s="28">
        <v>40017.405555555553</v>
      </c>
      <c r="F364" s="10">
        <f t="shared" si="107"/>
        <v>134.77847222222044</v>
      </c>
      <c r="G364" s="10">
        <v>49879.8</v>
      </c>
      <c r="H364" s="10">
        <v>8.8000000000000007</v>
      </c>
      <c r="I364" s="10">
        <v>124</v>
      </c>
      <c r="J364" s="10"/>
      <c r="K364" s="10"/>
      <c r="L364" s="79">
        <v>1037</v>
      </c>
      <c r="M364" s="86"/>
      <c r="N364" s="42">
        <v>7.6</v>
      </c>
      <c r="O364" s="90"/>
      <c r="P364" s="90"/>
      <c r="Q364" s="90"/>
      <c r="R364" s="87"/>
      <c r="S364" s="87"/>
      <c r="T364" s="16"/>
      <c r="U364" s="16"/>
      <c r="V364" s="43">
        <f t="shared" si="100"/>
        <v>2.0338176209215754E-5</v>
      </c>
      <c r="W364" s="43">
        <f t="shared" si="101"/>
        <v>2.8535342339116999E-3</v>
      </c>
      <c r="X364" s="43">
        <f t="shared" si="102"/>
        <v>7.7745139844028639E-6</v>
      </c>
      <c r="Y364" s="22">
        <f>X364+W364+SUM($V$349:V364)</f>
        <v>3.1508966432386861E-3</v>
      </c>
      <c r="Z364" s="22">
        <f t="shared" si="103"/>
        <v>0.11528001837277725</v>
      </c>
      <c r="AA364" s="44">
        <f t="shared" si="104"/>
        <v>16.174286009166909</v>
      </c>
      <c r="AB364" s="44">
        <f t="shared" si="105"/>
        <v>1.3070266572623861</v>
      </c>
      <c r="AC364" s="44">
        <f t="shared" si="106"/>
        <v>16.905349015942104</v>
      </c>
      <c r="AD364" s="44">
        <f t="shared" si="108"/>
        <v>1.3070266572623861</v>
      </c>
      <c r="AE364" s="44">
        <f t="shared" si="109"/>
        <v>15.581596017496356</v>
      </c>
      <c r="AF364" s="44">
        <f t="shared" si="110"/>
        <v>1.6726341183362213E-2</v>
      </c>
      <c r="AG364" s="45">
        <f>AC364+AA364+SUM($Z$349:Z364)</f>
        <v>34.330068854844768</v>
      </c>
      <c r="AH364" s="45">
        <f>AC364+AA364+SUM($Z$349:Z364)</f>
        <v>34.330068854844768</v>
      </c>
      <c r="DM364"/>
      <c r="DN364"/>
      <c r="DO364"/>
      <c r="DP364"/>
      <c r="DQ364"/>
      <c r="DR364"/>
      <c r="DS364"/>
      <c r="DT364"/>
      <c r="DU364"/>
      <c r="DV364"/>
      <c r="DW364"/>
      <c r="DX364"/>
      <c r="DY364"/>
      <c r="DZ364"/>
      <c r="EA364"/>
      <c r="EB364"/>
      <c r="EC364"/>
      <c r="ED364"/>
      <c r="EE364"/>
      <c r="EF364"/>
      <c r="EG364"/>
    </row>
    <row r="365" spans="1:137" s="1" customFormat="1" ht="14.4" x14ac:dyDescent="0.3">
      <c r="A365"/>
      <c r="B365"/>
      <c r="C365"/>
      <c r="D365" s="40"/>
      <c r="E365" s="28">
        <v>40028.42083333333</v>
      </c>
      <c r="F365" s="10">
        <f t="shared" si="107"/>
        <v>145.79374999999709</v>
      </c>
      <c r="G365" s="10">
        <v>55446.8</v>
      </c>
      <c r="H365" s="10">
        <v>9.42</v>
      </c>
      <c r="I365" s="10">
        <v>332</v>
      </c>
      <c r="J365" s="10"/>
      <c r="K365" s="10"/>
      <c r="L365" s="79">
        <v>1037</v>
      </c>
      <c r="M365" s="86"/>
      <c r="N365" s="42">
        <v>7.6</v>
      </c>
      <c r="O365" s="90"/>
      <c r="P365" s="90"/>
      <c r="Q365" s="90"/>
      <c r="R365" s="87"/>
      <c r="S365" s="102"/>
      <c r="T365" s="16"/>
      <c r="U365" s="16"/>
      <c r="V365" s="43">
        <f t="shared" si="100"/>
        <v>2.1771093169410499E-5</v>
      </c>
      <c r="W365" s="43">
        <f t="shared" si="101"/>
        <v>3.0545786913009332E-3</v>
      </c>
      <c r="X365" s="43">
        <f t="shared" si="102"/>
        <v>8.322263833303975E-6</v>
      </c>
      <c r="Y365" s="22">
        <f>X365+W365+SUM($V$349:V365)</f>
        <v>3.3742599436462311E-3</v>
      </c>
      <c r="Z365" s="22">
        <f t="shared" si="103"/>
        <v>0.12814622598149361</v>
      </c>
      <c r="AA365" s="44">
        <f t="shared" si="104"/>
        <v>17.979470677369914</v>
      </c>
      <c r="AB365" s="44">
        <f t="shared" si="105"/>
        <v>1.4529016888579358</v>
      </c>
      <c r="AC365" s="44">
        <f t="shared" si="106"/>
        <v>18.792126388179959</v>
      </c>
      <c r="AD365" s="44">
        <f t="shared" si="108"/>
        <v>1.452901688857936</v>
      </c>
      <c r="AE365" s="44">
        <f t="shared" si="109"/>
        <v>17.320631559527445</v>
      </c>
      <c r="AF365" s="44">
        <f t="shared" si="110"/>
        <v>1.8593139794579126E-2</v>
      </c>
      <c r="AG365" s="45">
        <f>AC365+AA365+SUM($Z$349:Z365)</f>
        <v>38.150177121267113</v>
      </c>
      <c r="AH365" s="45">
        <f>AC365+AA365+SUM($Z$349:Z365)</f>
        <v>38.150177121267113</v>
      </c>
      <c r="DM365"/>
      <c r="DN365"/>
      <c r="DO365"/>
      <c r="DP365"/>
      <c r="DQ365"/>
      <c r="DR365"/>
      <c r="DS365"/>
      <c r="DT365"/>
      <c r="DU365"/>
      <c r="DV365"/>
      <c r="DW365"/>
      <c r="DX365"/>
      <c r="DY365"/>
      <c r="DZ365"/>
      <c r="EA365"/>
      <c r="EB365"/>
      <c r="EC365"/>
      <c r="ED365"/>
      <c r="EE365"/>
      <c r="EF365"/>
      <c r="EG365"/>
    </row>
    <row r="366" spans="1:137" s="1" customFormat="1" ht="14.4" x14ac:dyDescent="0.3">
      <c r="A366"/>
      <c r="B366"/>
      <c r="C366"/>
      <c r="D366" s="40"/>
      <c r="E366" s="28">
        <v>40038.438194444447</v>
      </c>
      <c r="F366" s="10">
        <f t="shared" si="107"/>
        <v>155.81111111111386</v>
      </c>
      <c r="G366" s="10">
        <v>54542</v>
      </c>
      <c r="H366" s="10">
        <v>10.32</v>
      </c>
      <c r="I366" s="10">
        <v>532</v>
      </c>
      <c r="J366" s="10"/>
      <c r="K366" s="10"/>
      <c r="L366" s="79">
        <v>1037</v>
      </c>
      <c r="M366" s="86"/>
      <c r="N366" s="42">
        <v>7.6</v>
      </c>
      <c r="O366" s="90"/>
      <c r="P366" s="90"/>
      <c r="Q366" s="90"/>
      <c r="R366" s="87"/>
      <c r="S366" s="87"/>
      <c r="T366" s="16"/>
      <c r="U366" s="16"/>
      <c r="V366" s="43">
        <f t="shared" si="100"/>
        <v>2.3851133918080292E-5</v>
      </c>
      <c r="W366" s="43">
        <f t="shared" si="101"/>
        <v>3.3464174197691751E-3</v>
      </c>
      <c r="X366" s="43">
        <f t="shared" si="102"/>
        <v>9.1173845817088124E-6</v>
      </c>
      <c r="Y366" s="22">
        <f>X366+W366+SUM($V$349:V366)</f>
        <v>3.6907449267809581E-3</v>
      </c>
      <c r="Z366" s="22">
        <f t="shared" si="103"/>
        <v>0.12605509168216425</v>
      </c>
      <c r="AA366" s="44">
        <f t="shared" si="104"/>
        <v>17.686075475683175</v>
      </c>
      <c r="AB366" s="44">
        <f t="shared" si="105"/>
        <v>1.4291927381506153</v>
      </c>
      <c r="AC366" s="44">
        <f t="shared" si="106"/>
        <v>18.485469990407228</v>
      </c>
      <c r="AD366" s="44">
        <f t="shared" si="108"/>
        <v>1.4291927381506158</v>
      </c>
      <c r="AE366" s="44">
        <f t="shared" si="109"/>
        <v>17.037987521727963</v>
      </c>
      <c r="AF366" s="44">
        <f t="shared" si="110"/>
        <v>1.8289730528649715E-2</v>
      </c>
      <c r="AG366" s="45">
        <f>AC366+AA366+SUM($Z$349:Z366)</f>
        <v>37.676180613489819</v>
      </c>
      <c r="AH366" s="45">
        <f>AC366+AA366+SUM($Z$349:Z366)</f>
        <v>37.676180613489819</v>
      </c>
      <c r="DM366"/>
      <c r="DN366"/>
      <c r="DO366"/>
      <c r="DP366"/>
      <c r="DQ366"/>
      <c r="DR366"/>
      <c r="DS366"/>
      <c r="DT366"/>
      <c r="DU366"/>
      <c r="DV366"/>
      <c r="DW366"/>
      <c r="DX366"/>
      <c r="DY366"/>
      <c r="DZ366"/>
      <c r="EA366"/>
      <c r="EB366"/>
      <c r="EC366"/>
      <c r="ED366"/>
      <c r="EE366"/>
      <c r="EF366"/>
      <c r="EG366"/>
    </row>
    <row r="367" spans="1:137" s="1" customFormat="1" ht="14.4" x14ac:dyDescent="0.3">
      <c r="A367"/>
      <c r="B367"/>
      <c r="C367"/>
      <c r="D367" s="40"/>
      <c r="E367" s="28">
        <v>40045.413194444445</v>
      </c>
      <c r="F367" s="10">
        <f t="shared" si="107"/>
        <v>162.7861111111124</v>
      </c>
      <c r="G367" s="10">
        <v>56810</v>
      </c>
      <c r="H367" s="10">
        <v>10.23</v>
      </c>
      <c r="I367" s="10">
        <v>624</v>
      </c>
      <c r="J367" s="10"/>
      <c r="K367" s="10"/>
      <c r="L367" s="79">
        <v>1037</v>
      </c>
      <c r="M367" s="86"/>
      <c r="N367" s="42">
        <v>7.6</v>
      </c>
      <c r="O367" s="90"/>
      <c r="P367" s="90"/>
      <c r="Q367" s="90"/>
      <c r="R367" s="87"/>
      <c r="S367" s="87"/>
      <c r="T367" s="16"/>
      <c r="U367" s="16"/>
      <c r="V367" s="43">
        <f t="shared" si="100"/>
        <v>2.3643129843213313E-5</v>
      </c>
      <c r="W367" s="43">
        <f t="shared" si="101"/>
        <v>3.3172335469223509E-3</v>
      </c>
      <c r="X367" s="43">
        <f t="shared" si="102"/>
        <v>9.0378725068683294E-6</v>
      </c>
      <c r="Y367" s="22">
        <f>X367+W367+SUM($V$349:V367)</f>
        <v>3.6851246717025067E-3</v>
      </c>
      <c r="Z367" s="22">
        <f t="shared" si="103"/>
        <v>0.13129679436881214</v>
      </c>
      <c r="AA367" s="44">
        <f t="shared" si="104"/>
        <v>18.421509071423142</v>
      </c>
      <c r="AB367" s="44">
        <f t="shared" si="105"/>
        <v>1.4886223360774533</v>
      </c>
      <c r="AC367" s="44">
        <f t="shared" si="106"/>
        <v>19.254144515328264</v>
      </c>
      <c r="AD367" s="44">
        <f t="shared" si="108"/>
        <v>1.4886223360774531</v>
      </c>
      <c r="AE367" s="44">
        <f t="shared" si="109"/>
        <v>17.746471913559553</v>
      </c>
      <c r="AF367" s="44">
        <f t="shared" si="110"/>
        <v>1.9050265691257926E-2</v>
      </c>
      <c r="AG367" s="45">
        <f>AC367+AA367+SUM($Z$349:Z367)</f>
        <v>39.311585528519629</v>
      </c>
      <c r="AH367" s="45">
        <f>AC367+AA367+SUM($Z$349:Z367)</f>
        <v>39.311585528519629</v>
      </c>
      <c r="DM367"/>
      <c r="DN367"/>
      <c r="DO367"/>
      <c r="DP367"/>
      <c r="DQ367"/>
      <c r="DR367"/>
      <c r="DS367"/>
      <c r="DT367"/>
      <c r="DU367"/>
      <c r="DV367"/>
      <c r="DW367"/>
      <c r="DX367"/>
      <c r="DY367"/>
      <c r="DZ367"/>
      <c r="EA367"/>
      <c r="EB367"/>
      <c r="EC367"/>
      <c r="ED367"/>
      <c r="EE367"/>
      <c r="EF367"/>
      <c r="EG367"/>
    </row>
    <row r="368" spans="1:137" s="1" customFormat="1" ht="14.4" x14ac:dyDescent="0.3">
      <c r="A368"/>
      <c r="B368"/>
      <c r="C368"/>
      <c r="D368" s="40"/>
      <c r="E368" s="28">
        <v>40052.414583333331</v>
      </c>
      <c r="F368" s="10">
        <f t="shared" si="107"/>
        <v>169.78749999999854</v>
      </c>
      <c r="G368" s="10">
        <v>58195</v>
      </c>
      <c r="H368" s="10">
        <v>10.199999999999999</v>
      </c>
      <c r="I368" s="10">
        <v>815</v>
      </c>
      <c r="J368" s="10"/>
      <c r="K368" s="10"/>
      <c r="L368" s="79">
        <v>1037</v>
      </c>
      <c r="M368" s="86"/>
      <c r="N368" s="42">
        <v>7.6</v>
      </c>
      <c r="O368" s="90"/>
      <c r="P368" s="90"/>
      <c r="Q368" s="90"/>
      <c r="R368" s="87"/>
      <c r="S368" s="87"/>
      <c r="T368" s="16"/>
      <c r="U368" s="16"/>
      <c r="V368" s="43">
        <f t="shared" si="100"/>
        <v>2.357379515159098E-5</v>
      </c>
      <c r="W368" s="43">
        <f t="shared" si="101"/>
        <v>3.3075055893067424E-3</v>
      </c>
      <c r="X368" s="43">
        <f t="shared" si="102"/>
        <v>9.0113684819214983E-6</v>
      </c>
      <c r="Y368" s="22">
        <f>X368+W368+SUM($V$349:V368)</f>
        <v>3.6989440052135423E-3</v>
      </c>
      <c r="Z368" s="22">
        <f t="shared" si="103"/>
        <v>0.1344977459653762</v>
      </c>
      <c r="AA368" s="44">
        <f t="shared" si="104"/>
        <v>18.870616448010381</v>
      </c>
      <c r="AB368" s="44">
        <f t="shared" si="105"/>
        <v>1.5249142201729871</v>
      </c>
      <c r="AC368" s="44">
        <f t="shared" si="106"/>
        <v>19.723551136587368</v>
      </c>
      <c r="AD368" s="44">
        <f t="shared" si="108"/>
        <v>1.5249142201729868</v>
      </c>
      <c r="AE368" s="44">
        <f t="shared" si="109"/>
        <v>18.179122214567826</v>
      </c>
      <c r="AF368" s="44">
        <f t="shared" si="110"/>
        <v>1.9514701846554391E-2</v>
      </c>
      <c r="AG368" s="45">
        <f>AC368+AA368+SUM($Z$349:Z368)</f>
        <v>40.364597272331345</v>
      </c>
      <c r="AH368" s="45">
        <f>AC368+AA368+SUM($Z$349:Z368)</f>
        <v>40.364597272331345</v>
      </c>
      <c r="DM368"/>
      <c r="DN368"/>
      <c r="DO368"/>
      <c r="DP368"/>
      <c r="DQ368"/>
      <c r="DR368"/>
      <c r="DS368"/>
      <c r="DT368"/>
      <c r="DU368"/>
      <c r="DV368"/>
      <c r="DW368"/>
      <c r="DX368"/>
      <c r="DY368"/>
      <c r="DZ368"/>
      <c r="EA368"/>
      <c r="EB368"/>
      <c r="EC368"/>
      <c r="ED368"/>
      <c r="EE368"/>
      <c r="EF368"/>
      <c r="EG368"/>
    </row>
    <row r="369" spans="1:137" s="1" customFormat="1" ht="14.4" x14ac:dyDescent="0.3">
      <c r="A369"/>
      <c r="B369"/>
      <c r="C369"/>
      <c r="D369" s="40"/>
      <c r="E369" s="28">
        <v>40059.577777777777</v>
      </c>
      <c r="F369" s="10">
        <f t="shared" si="107"/>
        <v>176.9506944444438</v>
      </c>
      <c r="G369" s="10">
        <v>60554.7</v>
      </c>
      <c r="H369" s="10">
        <v>9.65</v>
      </c>
      <c r="I369" s="10">
        <v>983</v>
      </c>
      <c r="J369" s="10"/>
      <c r="K369" s="10"/>
      <c r="L369" s="79">
        <v>1037</v>
      </c>
      <c r="M369" s="86"/>
      <c r="N369" s="42">
        <v>7.6</v>
      </c>
      <c r="O369" s="90"/>
      <c r="P369" s="90"/>
      <c r="Q369" s="90"/>
      <c r="R369" s="87"/>
      <c r="S369" s="87"/>
      <c r="T369" s="16"/>
      <c r="U369" s="16"/>
      <c r="V369" s="43">
        <f t="shared" si="100"/>
        <v>2.2302659138515003E-5</v>
      </c>
      <c r="W369" s="43">
        <f t="shared" si="101"/>
        <v>3.1291596996872615E-3</v>
      </c>
      <c r="X369" s="43">
        <f t="shared" si="102"/>
        <v>8.5254613578963212E-6</v>
      </c>
      <c r="Y369" s="22">
        <f>X369+W369+SUM($V$349:V369)</f>
        <v>3.5424148676085516E-3</v>
      </c>
      <c r="Z369" s="22">
        <f t="shared" si="103"/>
        <v>0.13995138169274965</v>
      </c>
      <c r="AA369" s="44">
        <f t="shared" si="104"/>
        <v>19.635785167528724</v>
      </c>
      <c r="AB369" s="44">
        <f t="shared" si="105"/>
        <v>1.5867466814727931</v>
      </c>
      <c r="AC369" s="44">
        <f t="shared" si="106"/>
        <v>20.523304785818492</v>
      </c>
      <c r="AD369" s="44">
        <f t="shared" si="108"/>
        <v>1.5867466814727926</v>
      </c>
      <c r="AE369" s="44">
        <f t="shared" si="109"/>
        <v>18.916252117303728</v>
      </c>
      <c r="AF369" s="44">
        <f t="shared" si="110"/>
        <v>2.0305987041971771E-2</v>
      </c>
      <c r="AG369" s="45">
        <f>AC369+AA369+SUM($Z$349:Z369)</f>
        <v>42.06947102277357</v>
      </c>
      <c r="AH369" s="45">
        <f>AC369+AA369+SUM($Z$349:Z369)</f>
        <v>42.06947102277357</v>
      </c>
      <c r="DM369"/>
      <c r="DN369"/>
      <c r="DO369"/>
      <c r="DP369"/>
      <c r="DQ369"/>
      <c r="DR369"/>
      <c r="DS369"/>
      <c r="DT369"/>
      <c r="DU369"/>
      <c r="DV369"/>
      <c r="DW369"/>
      <c r="DX369"/>
      <c r="DY369"/>
      <c r="DZ369"/>
      <c r="EA369"/>
      <c r="EB369"/>
      <c r="EC369"/>
      <c r="ED369"/>
      <c r="EE369"/>
      <c r="EF369"/>
      <c r="EG369"/>
    </row>
    <row r="370" spans="1:137" s="1" customFormat="1" ht="14.4" x14ac:dyDescent="0.3">
      <c r="A370"/>
      <c r="B370"/>
      <c r="C370"/>
      <c r="D370" s="40"/>
      <c r="E370" s="28">
        <v>40066.383333333331</v>
      </c>
      <c r="F370" s="10">
        <f t="shared" si="107"/>
        <v>183.75624999999854</v>
      </c>
      <c r="G370" s="10">
        <v>58344.7</v>
      </c>
      <c r="H370" s="10">
        <v>10.220000000000001</v>
      </c>
      <c r="I370" s="10">
        <v>1111</v>
      </c>
      <c r="J370" s="10"/>
      <c r="K370" s="10"/>
      <c r="L370" s="79">
        <v>1037</v>
      </c>
      <c r="M370" s="91"/>
      <c r="N370" s="42">
        <v>7.6</v>
      </c>
      <c r="O370" s="90"/>
      <c r="P370" s="90"/>
      <c r="Q370" s="90"/>
      <c r="R370" s="87"/>
      <c r="S370" s="87"/>
      <c r="T370" s="16"/>
      <c r="U370" s="16"/>
      <c r="V370" s="43">
        <f t="shared" si="100"/>
        <v>2.3620018279339201E-5</v>
      </c>
      <c r="W370" s="43">
        <f t="shared" si="101"/>
        <v>3.313990894383815E-3</v>
      </c>
      <c r="X370" s="43">
        <f t="shared" si="102"/>
        <v>9.0290378318860524E-6</v>
      </c>
      <c r="Y370" s="22">
        <f>X370+W370+SUM($V$349:V370)</f>
        <v>3.7513696570584338E-3</v>
      </c>
      <c r="Z370" s="22">
        <f t="shared" si="103"/>
        <v>0.13484372607657161</v>
      </c>
      <c r="AA370" s="44">
        <f t="shared" si="104"/>
        <v>18.919158956512263</v>
      </c>
      <c r="AB370" s="44">
        <f t="shared" si="105"/>
        <v>1.5288368880784753</v>
      </c>
      <c r="AC370" s="44">
        <f t="shared" si="106"/>
        <v>19.774287722293135</v>
      </c>
      <c r="AD370" s="44">
        <f t="shared" si="108"/>
        <v>1.5288368880784751</v>
      </c>
      <c r="AE370" s="44">
        <f t="shared" si="109"/>
        <v>18.225885933023378</v>
      </c>
      <c r="AF370" s="44">
        <f t="shared" si="110"/>
        <v>1.9564901191282104E-2</v>
      </c>
      <c r="AG370" s="45">
        <f>AC370+AA370+SUM($Z$349:Z370)</f>
        <v>40.738671474308319</v>
      </c>
      <c r="AH370" s="45">
        <f>AC370+AA370+SUM($Z$349:Z370)</f>
        <v>40.738671474308319</v>
      </c>
      <c r="DM370"/>
      <c r="DN370"/>
      <c r="DO370"/>
      <c r="DP370"/>
      <c r="DQ370"/>
      <c r="DR370"/>
      <c r="DS370"/>
      <c r="DT370"/>
      <c r="DU370"/>
      <c r="DV370"/>
      <c r="DW370"/>
      <c r="DX370"/>
      <c r="DY370"/>
      <c r="DZ370"/>
      <c r="EA370"/>
      <c r="EB370"/>
      <c r="EC370"/>
      <c r="ED370"/>
      <c r="EE370"/>
      <c r="EF370"/>
      <c r="EG370"/>
    </row>
    <row r="371" spans="1:137" s="1" customFormat="1" ht="14.4" x14ac:dyDescent="0.3">
      <c r="A371"/>
      <c r="B371"/>
      <c r="C371"/>
      <c r="D371" s="40"/>
      <c r="E371" s="28">
        <v>40073.370138888888</v>
      </c>
      <c r="F371" s="10">
        <f t="shared" si="107"/>
        <v>190.74305555555475</v>
      </c>
      <c r="G371" s="10">
        <v>60951.5</v>
      </c>
      <c r="H371" s="10">
        <v>10.62</v>
      </c>
      <c r="I371" s="10">
        <v>1239</v>
      </c>
      <c r="J371" s="10"/>
      <c r="K371" s="10"/>
      <c r="L371" s="79">
        <v>1037</v>
      </c>
      <c r="M371" s="86"/>
      <c r="N371" s="42">
        <v>7.6</v>
      </c>
      <c r="O371" s="90"/>
      <c r="P371" s="90"/>
      <c r="Q371" s="90"/>
      <c r="R371" s="87"/>
      <c r="S371" s="87"/>
      <c r="T371" s="16"/>
      <c r="U371" s="16"/>
      <c r="V371" s="43">
        <f t="shared" si="100"/>
        <v>2.4544480834303554E-5</v>
      </c>
      <c r="W371" s="43">
        <f t="shared" si="101"/>
        <v>3.4436969959252555E-3</v>
      </c>
      <c r="X371" s="43">
        <f t="shared" si="102"/>
        <v>9.382424831177091E-6</v>
      </c>
      <c r="Y371" s="22">
        <f>X371+W371+SUM($V$349:V371)</f>
        <v>3.905973626433469E-3</v>
      </c>
      <c r="Z371" s="22">
        <f t="shared" si="103"/>
        <v>0.14086844854727432</v>
      </c>
      <c r="AA371" s="44">
        <f t="shared" si="104"/>
        <v>19.764453620257839</v>
      </c>
      <c r="AB371" s="44">
        <f t="shared" si="105"/>
        <v>1.5971442407573471</v>
      </c>
      <c r="AC371" s="44">
        <f t="shared" si="106"/>
        <v>20.657788935504854</v>
      </c>
      <c r="AD371" s="44">
        <f t="shared" si="108"/>
        <v>1.5971442407573471</v>
      </c>
      <c r="AE371" s="44">
        <f t="shared" si="109"/>
        <v>19.040205647585378</v>
      </c>
      <c r="AF371" s="44">
        <f t="shared" si="110"/>
        <v>2.0439047162131799E-2</v>
      </c>
      <c r="AG371" s="45">
        <f>AC371+AA371+SUM($Z$349:Z371)</f>
        <v>42.608335799812885</v>
      </c>
      <c r="AH371" s="45">
        <f>AC371+AA371+SUM($Z$349:Z371)</f>
        <v>42.608335799812885</v>
      </c>
      <c r="DM371"/>
      <c r="DN371"/>
      <c r="DO371"/>
      <c r="DP371"/>
      <c r="DQ371"/>
      <c r="DR371"/>
      <c r="DS371"/>
      <c r="DT371"/>
      <c r="DU371"/>
      <c r="DV371"/>
      <c r="DW371"/>
      <c r="DX371"/>
      <c r="DY371"/>
      <c r="DZ371"/>
      <c r="EA371"/>
      <c r="EB371"/>
      <c r="EC371"/>
      <c r="ED371"/>
      <c r="EE371"/>
      <c r="EF371"/>
      <c r="EG371"/>
    </row>
    <row r="372" spans="1:137" s="1" customFormat="1" ht="14.4" x14ac:dyDescent="0.3">
      <c r="A372"/>
      <c r="B372"/>
      <c r="C372"/>
      <c r="D372" s="40"/>
      <c r="E372" s="28">
        <v>40079.383333333331</v>
      </c>
      <c r="F372" s="10">
        <f t="shared" si="107"/>
        <v>196.75624999999854</v>
      </c>
      <c r="G372" s="10">
        <v>62169.5</v>
      </c>
      <c r="H372" s="10">
        <v>8.77</v>
      </c>
      <c r="I372" s="10">
        <v>1474</v>
      </c>
      <c r="J372" s="10"/>
      <c r="K372" s="10"/>
      <c r="L372" s="79">
        <v>1037</v>
      </c>
      <c r="M372" s="86"/>
      <c r="N372" s="42">
        <v>7.6</v>
      </c>
      <c r="O372" s="90"/>
      <c r="P372" s="90"/>
      <c r="Q372" s="90"/>
      <c r="R372" s="87"/>
      <c r="S372" s="87"/>
      <c r="T372" s="16"/>
      <c r="U372" s="16"/>
      <c r="V372" s="43">
        <f t="shared" si="100"/>
        <v>2.0268841517593421E-5</v>
      </c>
      <c r="W372" s="43">
        <f t="shared" si="101"/>
        <v>2.8438062762960914E-3</v>
      </c>
      <c r="X372" s="43">
        <f t="shared" si="102"/>
        <v>7.7480099594560345E-6</v>
      </c>
      <c r="Y372" s="22">
        <f>X372+W372+SUM($V$349:V372)</f>
        <v>3.3247173334501772E-3</v>
      </c>
      <c r="Z372" s="22">
        <f t="shared" si="103"/>
        <v>0.14368343702714076</v>
      </c>
      <c r="AA372" s="44">
        <f t="shared" si="104"/>
        <v>20.159408699451525</v>
      </c>
      <c r="AB372" s="44">
        <f t="shared" si="105"/>
        <v>1.6290601359402785</v>
      </c>
      <c r="AC372" s="44">
        <f t="shared" si="106"/>
        <v>21.07059562481431</v>
      </c>
      <c r="AD372" s="44">
        <f t="shared" si="108"/>
        <v>1.629060135940279</v>
      </c>
      <c r="AE372" s="44">
        <f t="shared" si="109"/>
        <v>19.420688006161608</v>
      </c>
      <c r="AF372" s="44">
        <f t="shared" si="110"/>
        <v>2.0847482712421407E-2</v>
      </c>
      <c r="AG372" s="45">
        <f>AC372+AA372+SUM($Z$349:Z372)</f>
        <v>43.559781005343169</v>
      </c>
      <c r="AH372" s="45">
        <f>AC372+AA372+SUM($Z$349:Z372)</f>
        <v>43.559781005343169</v>
      </c>
      <c r="DM372"/>
      <c r="DN372"/>
      <c r="DO372"/>
      <c r="DP372"/>
      <c r="DQ372"/>
      <c r="DR372"/>
      <c r="DS372"/>
      <c r="DT372"/>
      <c r="DU372"/>
      <c r="DV372"/>
      <c r="DW372"/>
      <c r="DX372"/>
      <c r="DY372"/>
      <c r="DZ372"/>
      <c r="EA372"/>
      <c r="EB372"/>
      <c r="EC372"/>
      <c r="ED372"/>
      <c r="EE372"/>
      <c r="EF372"/>
      <c r="EG372"/>
    </row>
    <row r="373" spans="1:137" s="1" customFormat="1" ht="14.4" x14ac:dyDescent="0.3">
      <c r="A373"/>
      <c r="B373"/>
      <c r="C373"/>
      <c r="D373" s="40"/>
      <c r="E373" s="28">
        <v>40086.367361111108</v>
      </c>
      <c r="F373" s="10">
        <f t="shared" si="107"/>
        <v>203.74027777777519</v>
      </c>
      <c r="G373" s="10">
        <v>61931</v>
      </c>
      <c r="H373" s="10">
        <v>9.15</v>
      </c>
      <c r="I373" s="10">
        <v>1575</v>
      </c>
      <c r="J373" s="10"/>
      <c r="K373" s="10"/>
      <c r="L373" s="79">
        <v>1037</v>
      </c>
      <c r="M373" s="86"/>
      <c r="N373" s="42">
        <v>7.6</v>
      </c>
      <c r="O373" s="90"/>
      <c r="P373" s="90"/>
      <c r="Q373" s="90"/>
      <c r="R373" s="87"/>
      <c r="S373" s="87"/>
      <c r="T373" s="16"/>
      <c r="U373" s="16"/>
      <c r="V373" s="43">
        <f t="shared" si="100"/>
        <v>2.114708094480956E-5</v>
      </c>
      <c r="W373" s="43">
        <f t="shared" si="101"/>
        <v>2.9670270727604605E-3</v>
      </c>
      <c r="X373" s="43">
        <f t="shared" si="102"/>
        <v>8.0837276087825242E-6</v>
      </c>
      <c r="Y373" s="22">
        <f>X373+W373+SUM($V$349:V373)</f>
        <v>3.4694209285086822E-3</v>
      </c>
      <c r="Z373" s="22">
        <f t="shared" si="103"/>
        <v>0.14313222622874325</v>
      </c>
      <c r="AA373" s="44">
        <f t="shared" si="104"/>
        <v>20.082071436407439</v>
      </c>
      <c r="AB373" s="44">
        <f t="shared" si="105"/>
        <v>1.6228105948884486</v>
      </c>
      <c r="AC373" s="44">
        <f t="shared" si="106"/>
        <v>20.989762787868244</v>
      </c>
      <c r="AD373" s="44">
        <f t="shared" si="108"/>
        <v>1.6228105948884486</v>
      </c>
      <c r="AE373" s="44">
        <f t="shared" si="109"/>
        <v>19.346184687179317</v>
      </c>
      <c r="AF373" s="44">
        <f t="shared" si="110"/>
        <v>2.0767505800480458E-2</v>
      </c>
      <c r="AG373" s="45">
        <f>AC373+AA373+SUM($Z$349:Z373)</f>
        <v>43.544743131581761</v>
      </c>
      <c r="AH373" s="45">
        <f>AC373+AA373+SUM($Z$349:Z373)</f>
        <v>43.544743131581761</v>
      </c>
      <c r="DM373"/>
      <c r="DN373"/>
      <c r="DO373"/>
      <c r="DP373"/>
      <c r="DQ373"/>
      <c r="DR373"/>
      <c r="DS373"/>
      <c r="DT373"/>
      <c r="DU373"/>
      <c r="DV373"/>
      <c r="DW373"/>
      <c r="DX373"/>
      <c r="DY373"/>
      <c r="DZ373"/>
      <c r="EA373"/>
      <c r="EB373"/>
      <c r="EC373"/>
      <c r="ED373"/>
      <c r="EE373"/>
      <c r="EF373"/>
      <c r="EG373"/>
    </row>
    <row r="374" spans="1:137" s="1" customFormat="1" ht="14.4" x14ac:dyDescent="0.3">
      <c r="A374"/>
      <c r="B374"/>
      <c r="C374"/>
      <c r="D374" s="40"/>
      <c r="E374" s="28">
        <v>40093.359027777777</v>
      </c>
      <c r="F374" s="10">
        <f t="shared" si="107"/>
        <v>210.7319444444438</v>
      </c>
      <c r="G374" s="10">
        <v>64605.5</v>
      </c>
      <c r="H374" s="10">
        <v>10.74</v>
      </c>
      <c r="I374" s="10">
        <v>1768</v>
      </c>
      <c r="J374" s="10"/>
      <c r="K374" s="10"/>
      <c r="L374" s="79">
        <v>1037</v>
      </c>
      <c r="M374" s="86"/>
      <c r="N374" s="42">
        <v>7.6</v>
      </c>
      <c r="O374" s="90"/>
      <c r="P374" s="90"/>
      <c r="Q374" s="90"/>
      <c r="R374" s="87"/>
      <c r="S374" s="87"/>
      <c r="T374" s="16"/>
      <c r="U374" s="16"/>
      <c r="V374" s="43">
        <f t="shared" si="100"/>
        <v>2.4821819600792862E-5</v>
      </c>
      <c r="W374" s="43">
        <f t="shared" si="101"/>
        <v>3.4826088263876882E-3</v>
      </c>
      <c r="X374" s="43">
        <f t="shared" si="102"/>
        <v>9.4884409309644034E-6</v>
      </c>
      <c r="Y374" s="22">
        <f>X374+W374+SUM($V$349:V374)</f>
        <v>4.0112292150588846E-3</v>
      </c>
      <c r="Z374" s="22">
        <f t="shared" si="103"/>
        <v>0.14931341398687367</v>
      </c>
      <c r="AA374" s="44">
        <f t="shared" si="104"/>
        <v>20.949318857838897</v>
      </c>
      <c r="AB374" s="44">
        <f t="shared" si="105"/>
        <v>1.6928919263061419</v>
      </c>
      <c r="AC374" s="44">
        <f t="shared" si="106"/>
        <v>21.896209003433203</v>
      </c>
      <c r="AD374" s="44">
        <f t="shared" si="108"/>
        <v>1.6928919263061415</v>
      </c>
      <c r="AE374" s="44">
        <f t="shared" si="109"/>
        <v>20.181652723314063</v>
      </c>
      <c r="AF374" s="44">
        <f t="shared" si="110"/>
        <v>2.1664353813000598E-2</v>
      </c>
      <c r="AG374" s="45">
        <f>AC374+AA374+SUM($Z$349:Z374)</f>
        <v>45.467750182565055</v>
      </c>
      <c r="AH374" s="45">
        <f>AC374+AA374+SUM($Z$349:Z374)</f>
        <v>45.467750182565055</v>
      </c>
      <c r="DM374"/>
      <c r="DN374"/>
      <c r="DO374"/>
      <c r="DP374"/>
      <c r="DQ374"/>
      <c r="DR374"/>
      <c r="DS374"/>
      <c r="DT374"/>
      <c r="DU374"/>
      <c r="DV374"/>
      <c r="DW374"/>
      <c r="DX374"/>
      <c r="DY374"/>
      <c r="DZ374"/>
      <c r="EA374"/>
      <c r="EB374"/>
      <c r="EC374"/>
      <c r="ED374"/>
      <c r="EE374"/>
      <c r="EF374"/>
      <c r="EG374"/>
    </row>
    <row r="375" spans="1:137" s="1" customFormat="1" ht="14.4" x14ac:dyDescent="0.3">
      <c r="A375"/>
      <c r="B375"/>
      <c r="C375"/>
      <c r="D375" s="40"/>
      <c r="E375" s="28">
        <v>40100.372916666667</v>
      </c>
      <c r="F375" s="10">
        <f t="shared" si="107"/>
        <v>217.7458333333343</v>
      </c>
      <c r="G375" s="10">
        <v>65893.899999999994</v>
      </c>
      <c r="H375" s="10">
        <v>9.84</v>
      </c>
      <c r="I375" s="10">
        <v>1860</v>
      </c>
      <c r="J375" s="10"/>
      <c r="K375" s="10"/>
      <c r="L375" s="79">
        <v>1037</v>
      </c>
      <c r="M375" s="86"/>
      <c r="N375" s="42">
        <v>7.6</v>
      </c>
      <c r="O375" s="90"/>
      <c r="P375" s="90"/>
      <c r="Q375" s="90"/>
      <c r="R375" s="87"/>
      <c r="S375" s="87"/>
      <c r="T375" s="16"/>
      <c r="U375" s="16"/>
      <c r="V375" s="43">
        <f t="shared" si="100"/>
        <v>2.2741778852123066E-5</v>
      </c>
      <c r="W375" s="43">
        <f t="shared" si="101"/>
        <v>3.1907700979194459E-3</v>
      </c>
      <c r="X375" s="43">
        <f t="shared" si="102"/>
        <v>8.6933201825595661E-6</v>
      </c>
      <c r="Y375" s="22">
        <f>X375+W375+SUM($V$349:V375)</f>
        <v>3.7413371446943606E-3</v>
      </c>
      <c r="Z375" s="22">
        <f t="shared" si="103"/>
        <v>0.15229110787641381</v>
      </c>
      <c r="AA375" s="44">
        <f t="shared" si="104"/>
        <v>21.36710221090388</v>
      </c>
      <c r="AB375" s="44">
        <f t="shared" si="105"/>
        <v>1.726652549749236</v>
      </c>
      <c r="AC375" s="44">
        <f t="shared" si="106"/>
        <v>22.332875783816039</v>
      </c>
      <c r="AD375" s="44">
        <f t="shared" si="108"/>
        <v>1.7266525497492358</v>
      </c>
      <c r="AE375" s="44">
        <f t="shared" si="109"/>
        <v>20.58412683726284</v>
      </c>
      <c r="AF375" s="44">
        <f t="shared" si="110"/>
        <v>2.2096396803963751E-2</v>
      </c>
      <c r="AG375" s="45">
        <f>AC375+AA375+SUM($Z$349:Z375)</f>
        <v>46.474491423889283</v>
      </c>
      <c r="AH375" s="45">
        <f>AC375+AA375+SUM($Z$349:Z375)</f>
        <v>46.474491423889283</v>
      </c>
      <c r="DM375"/>
      <c r="DN375"/>
      <c r="DO375"/>
      <c r="DP375"/>
      <c r="DQ375"/>
      <c r="DR375"/>
      <c r="DS375"/>
      <c r="DT375"/>
      <c r="DU375"/>
      <c r="DV375"/>
      <c r="DW375"/>
      <c r="DX375"/>
      <c r="DY375"/>
      <c r="DZ375"/>
      <c r="EA375"/>
      <c r="EB375"/>
      <c r="EC375"/>
      <c r="ED375"/>
      <c r="EE375"/>
      <c r="EF375"/>
      <c r="EG375"/>
    </row>
    <row r="376" spans="1:137" s="1" customFormat="1" ht="14.4" x14ac:dyDescent="0.3">
      <c r="A376"/>
      <c r="B376"/>
      <c r="C376"/>
      <c r="D376" s="40"/>
      <c r="E376" s="28">
        <v>40107.390972222223</v>
      </c>
      <c r="F376" s="10">
        <f t="shared" si="107"/>
        <v>224.76388888889051</v>
      </c>
      <c r="G376" s="10">
        <v>62868.6</v>
      </c>
      <c r="H376" s="10">
        <v>10.44</v>
      </c>
      <c r="I376" s="10">
        <v>2096</v>
      </c>
      <c r="J376" s="10"/>
      <c r="K376" s="10"/>
      <c r="L376" s="79">
        <v>1037</v>
      </c>
      <c r="M376" s="86"/>
      <c r="N376" s="42">
        <v>7.6</v>
      </c>
      <c r="O376" s="90"/>
      <c r="P376" s="90"/>
      <c r="Q376" s="90"/>
      <c r="R376" s="87"/>
      <c r="S376" s="87"/>
      <c r="T376" s="16"/>
      <c r="U376" s="16"/>
      <c r="V376" s="43">
        <f t="shared" si="100"/>
        <v>2.4128472684569593E-5</v>
      </c>
      <c r="W376" s="43">
        <f t="shared" si="101"/>
        <v>3.385329250231607E-3</v>
      </c>
      <c r="X376" s="43">
        <f t="shared" si="102"/>
        <v>9.2234006814961232E-6</v>
      </c>
      <c r="Y376" s="22">
        <f>X376+W376+SUM($V$349:V376)</f>
        <v>3.9605548501900276E-3</v>
      </c>
      <c r="Z376" s="22">
        <f t="shared" si="103"/>
        <v>0.1452991664575797</v>
      </c>
      <c r="AA376" s="44">
        <f t="shared" si="104"/>
        <v>20.386102538420577</v>
      </c>
      <c r="AB376" s="44">
        <f t="shared" si="105"/>
        <v>1.6473790212624357</v>
      </c>
      <c r="AC376" s="44">
        <f t="shared" si="106"/>
        <v>21.307535818981986</v>
      </c>
      <c r="AD376" s="44">
        <f t="shared" si="108"/>
        <v>1.6473790212624357</v>
      </c>
      <c r="AE376" s="44">
        <f t="shared" si="109"/>
        <v>19.639074883731919</v>
      </c>
      <c r="AF376" s="44">
        <f t="shared" si="110"/>
        <v>2.1081913987632778E-2</v>
      </c>
      <c r="AG376" s="45">
        <f>AC376+AA376+SUM($Z$349:Z376)</f>
        <v>44.613450953029506</v>
      </c>
      <c r="AH376" s="45">
        <f>AC376+AA376+SUM($Z$349:Z376)</f>
        <v>44.613450953029506</v>
      </c>
      <c r="DM376"/>
      <c r="DN376"/>
      <c r="DO376"/>
      <c r="DP376"/>
      <c r="DQ376"/>
      <c r="DR376"/>
      <c r="DS376"/>
      <c r="DT376"/>
      <c r="DU376"/>
      <c r="DV376"/>
      <c r="DW376"/>
      <c r="DX376"/>
      <c r="DY376"/>
      <c r="DZ376"/>
      <c r="EA376"/>
      <c r="EB376"/>
      <c r="EC376"/>
      <c r="ED376"/>
      <c r="EE376"/>
      <c r="EF376"/>
      <c r="EG376"/>
    </row>
    <row r="377" spans="1:137" s="1" customFormat="1" ht="14.4" x14ac:dyDescent="0.3">
      <c r="A377"/>
      <c r="B377"/>
      <c r="C377"/>
      <c r="D377" s="40"/>
      <c r="E377" s="28">
        <v>40115.35833333333</v>
      </c>
      <c r="F377" s="10">
        <f t="shared" si="107"/>
        <v>232.73124999999709</v>
      </c>
      <c r="G377" s="10">
        <v>64832.7</v>
      </c>
      <c r="H377" s="10">
        <v>11.3</v>
      </c>
      <c r="I377" s="10">
        <v>2203</v>
      </c>
      <c r="J377" s="10"/>
      <c r="K377" s="10"/>
      <c r="L377" s="79">
        <v>1037</v>
      </c>
      <c r="M377" s="86"/>
      <c r="N377" s="42">
        <v>7.6</v>
      </c>
      <c r="O377" s="102"/>
      <c r="P377" s="90"/>
      <c r="Q377" s="90"/>
      <c r="R377" s="87"/>
      <c r="S377" s="87"/>
      <c r="T377" s="16"/>
      <c r="U377" s="16"/>
      <c r="V377" s="43">
        <f t="shared" si="100"/>
        <v>2.6116067177742954E-5</v>
      </c>
      <c r="W377" s="43">
        <f t="shared" si="101"/>
        <v>3.6641973685457054E-3</v>
      </c>
      <c r="X377" s="43">
        <f t="shared" si="102"/>
        <v>9.9831827299718592E-6</v>
      </c>
      <c r="Y377" s="22">
        <f>X377+W377+SUM($V$349:V377)</f>
        <v>4.2662988177303443E-3</v>
      </c>
      <c r="Z377" s="22">
        <f t="shared" si="103"/>
        <v>0.1498385087180934</v>
      </c>
      <c r="AA377" s="44">
        <f t="shared" si="104"/>
        <v>21.022991923514436</v>
      </c>
      <c r="AB377" s="44">
        <f t="shared" si="105"/>
        <v>1.6988453675093949</v>
      </c>
      <c r="AC377" s="44">
        <f t="shared" si="106"/>
        <v>21.973212024624587</v>
      </c>
      <c r="AD377" s="44">
        <f t="shared" si="108"/>
        <v>1.6988453675093944</v>
      </c>
      <c r="AE377" s="44">
        <f t="shared" si="109"/>
        <v>20.252626115652745</v>
      </c>
      <c r="AF377" s="44">
        <f t="shared" si="110"/>
        <v>2.1740541462447065E-2</v>
      </c>
      <c r="AG377" s="45">
        <f>AC377+AA377+SUM($Z$349:Z377)</f>
        <v>46.065855052484068</v>
      </c>
      <c r="AH377" s="45">
        <f>AC377+AA377+SUM($Z$349:Z377)</f>
        <v>46.065855052484068</v>
      </c>
      <c r="DM377"/>
      <c r="DN377"/>
      <c r="DO377"/>
      <c r="DP377"/>
      <c r="DQ377"/>
      <c r="DR377"/>
      <c r="DS377"/>
      <c r="DT377"/>
      <c r="DU377"/>
      <c r="DV377"/>
      <c r="DW377"/>
      <c r="DX377"/>
      <c r="DY377"/>
      <c r="DZ377"/>
      <c r="EA377"/>
      <c r="EB377"/>
      <c r="EC377"/>
      <c r="ED377"/>
      <c r="EE377"/>
      <c r="EF377"/>
      <c r="EG377"/>
    </row>
    <row r="378" spans="1:137" s="1" customFormat="1" ht="14.4" x14ac:dyDescent="0.3">
      <c r="A378"/>
      <c r="B378"/>
      <c r="C378"/>
      <c r="D378" s="40"/>
      <c r="E378" s="28">
        <v>40156.606944444444</v>
      </c>
      <c r="F378" s="10">
        <f t="shared" si="107"/>
        <v>273.97986111111095</v>
      </c>
      <c r="G378" s="10">
        <v>71166</v>
      </c>
      <c r="H378" s="10">
        <v>10.73</v>
      </c>
      <c r="I378" s="10">
        <v>2432</v>
      </c>
      <c r="J378" s="10"/>
      <c r="K378" s="10"/>
      <c r="L378" s="79">
        <v>1037</v>
      </c>
      <c r="M378" s="90"/>
      <c r="N378" s="42">
        <v>7.6</v>
      </c>
      <c r="O378" s="90"/>
      <c r="P378" s="90"/>
      <c r="Q378" s="90"/>
      <c r="R378" s="87"/>
      <c r="S378" s="87"/>
      <c r="T378" s="16"/>
      <c r="U378" s="16"/>
      <c r="V378" s="43">
        <f t="shared" si="100"/>
        <v>2.479870803691875E-5</v>
      </c>
      <c r="W378" s="43">
        <f t="shared" si="101"/>
        <v>3.4793661738491523E-3</v>
      </c>
      <c r="X378" s="43">
        <f t="shared" si="102"/>
        <v>9.4796062559821281E-6</v>
      </c>
      <c r="Y378" s="22">
        <f>X378+W378+SUM($V$349:V378)</f>
        <v>4.1057627545967208E-3</v>
      </c>
      <c r="Z378" s="22">
        <f t="shared" si="103"/>
        <v>0.16447575546648274</v>
      </c>
      <c r="AA378" s="44">
        <f t="shared" si="104"/>
        <v>23.076661055745454</v>
      </c>
      <c r="AB378" s="44">
        <f t="shared" si="105"/>
        <v>1.8648001614027117</v>
      </c>
      <c r="AC378" s="44">
        <f t="shared" si="106"/>
        <v>24.119705132509267</v>
      </c>
      <c r="AD378" s="44">
        <f t="shared" si="108"/>
        <v>1.8648001614027114</v>
      </c>
      <c r="AE378" s="44">
        <f t="shared" si="109"/>
        <v>22.231040665382491</v>
      </c>
      <c r="AF378" s="44">
        <f t="shared" si="110"/>
        <v>2.3864305724063752E-2</v>
      </c>
      <c r="AG378" s="45">
        <f>AC378+AA378+SUM($Z$349:Z378)</f>
        <v>50.430493048066239</v>
      </c>
      <c r="AH378" s="45">
        <f>AC378+AA378+SUM($Z$349:Z378)</f>
        <v>50.430493048066239</v>
      </c>
      <c r="DM378"/>
      <c r="DN378"/>
      <c r="DO378"/>
      <c r="DP378"/>
      <c r="DQ378"/>
      <c r="DR378"/>
      <c r="DS378"/>
      <c r="DT378"/>
      <c r="DU378"/>
      <c r="DV378"/>
      <c r="DW378"/>
      <c r="DX378"/>
      <c r="DY378"/>
      <c r="DZ378"/>
      <c r="EA378"/>
      <c r="EB378"/>
      <c r="EC378"/>
      <c r="ED378"/>
      <c r="EE378"/>
      <c r="EF378"/>
      <c r="EG378"/>
    </row>
    <row r="379" spans="1:137" s="1" customFormat="1" ht="14.4" x14ac:dyDescent="0.3">
      <c r="A379"/>
      <c r="B379"/>
      <c r="C379"/>
      <c r="D379" s="40"/>
      <c r="E379" s="28">
        <v>40185.554861111108</v>
      </c>
      <c r="F379" s="10">
        <f t="shared" si="107"/>
        <v>302.92777777777519</v>
      </c>
      <c r="G379" s="10">
        <v>73662</v>
      </c>
      <c r="H379" s="10">
        <v>16.04</v>
      </c>
      <c r="I379" s="10">
        <v>2657</v>
      </c>
      <c r="J379" s="10"/>
      <c r="K379" s="10"/>
      <c r="L379" s="79">
        <v>1037</v>
      </c>
      <c r="M379" s="90"/>
      <c r="N379" s="42">
        <v>7.6</v>
      </c>
      <c r="O379" s="86"/>
      <c r="P379" s="84"/>
      <c r="Q379" s="90"/>
      <c r="R379" s="87"/>
      <c r="S379" s="87"/>
      <c r="T379" s="16"/>
      <c r="U379" s="16"/>
      <c r="V379" s="43">
        <f t="shared" si="100"/>
        <v>3.7070948454070527E-5</v>
      </c>
      <c r="W379" s="43">
        <f t="shared" si="101"/>
        <v>5.2012146718117798E-3</v>
      </c>
      <c r="X379" s="43">
        <f t="shared" si="102"/>
        <v>1.4170818671570673E-5</v>
      </c>
      <c r="Y379" s="22">
        <f>X379+W379+SUM($V$349:V379)</f>
        <v>5.869373413429007E-3</v>
      </c>
      <c r="Z379" s="22">
        <f t="shared" si="103"/>
        <v>0.17024440180946029</v>
      </c>
      <c r="AA379" s="44">
        <f t="shared" si="104"/>
        <v>23.886027129364049</v>
      </c>
      <c r="AB379" s="44">
        <f t="shared" si="105"/>
        <v>1.9302041633539404</v>
      </c>
      <c r="AC379" s="44">
        <f t="shared" si="106"/>
        <v>24.965653816020254</v>
      </c>
      <c r="AD379" s="44">
        <f t="shared" si="108"/>
        <v>1.9302041633539402</v>
      </c>
      <c r="AE379" s="44">
        <f t="shared" si="109"/>
        <v>23.010748355863822</v>
      </c>
      <c r="AF379" s="44">
        <f t="shared" si="110"/>
        <v>2.4701296802489725E-2</v>
      </c>
      <c r="AG379" s="45">
        <f>AC379+AA379+SUM($Z$349:Z379)</f>
        <v>52.256052207005283</v>
      </c>
      <c r="AH379" s="45">
        <f>AC379+AA379+SUM($Z$349:Z379)</f>
        <v>52.256052207005283</v>
      </c>
      <c r="DM379"/>
      <c r="DN379"/>
      <c r="DO379"/>
      <c r="DP379"/>
      <c r="DQ379"/>
      <c r="DR379"/>
      <c r="DS379"/>
      <c r="DT379"/>
      <c r="DU379"/>
      <c r="DV379"/>
      <c r="DW379"/>
      <c r="DX379"/>
      <c r="DY379"/>
      <c r="DZ379"/>
      <c r="EA379"/>
      <c r="EB379"/>
      <c r="EC379"/>
      <c r="ED379"/>
      <c r="EE379"/>
      <c r="EF379"/>
      <c r="EG379"/>
    </row>
    <row r="380" spans="1:137" s="1" customFormat="1" ht="14.4" x14ac:dyDescent="0.3">
      <c r="A380"/>
      <c r="B380"/>
      <c r="C380"/>
      <c r="D380" s="40"/>
      <c r="E380" s="28">
        <v>40199.426388888889</v>
      </c>
      <c r="F380" s="10">
        <f t="shared" si="107"/>
        <v>316.7993055555562</v>
      </c>
      <c r="G380" s="10">
        <v>75744</v>
      </c>
      <c r="H380" s="10">
        <v>14.93</v>
      </c>
      <c r="I380" s="78">
        <v>2860</v>
      </c>
      <c r="J380" s="78"/>
      <c r="K380" s="78"/>
      <c r="L380" s="79">
        <v>1037</v>
      </c>
      <c r="M380" s="86"/>
      <c r="N380" s="42">
        <v>7.6</v>
      </c>
      <c r="O380" s="90"/>
      <c r="P380" s="90"/>
      <c r="Q380" s="90"/>
      <c r="R380" s="87"/>
      <c r="S380" s="87"/>
      <c r="T380" s="16"/>
      <c r="U380" s="16"/>
      <c r="V380" s="43">
        <f t="shared" si="100"/>
        <v>3.4505564864044444E-5</v>
      </c>
      <c r="W380" s="43">
        <f t="shared" si="101"/>
        <v>4.8412802400342814E-3</v>
      </c>
      <c r="X380" s="43">
        <f t="shared" si="102"/>
        <v>1.3190169748538042E-5</v>
      </c>
      <c r="Y380" s="22">
        <f>X380+W380+SUM($V$349:V380)</f>
        <v>5.5429638975925209E-3</v>
      </c>
      <c r="Z380" s="22">
        <f t="shared" si="103"/>
        <v>0.17505622940804977</v>
      </c>
      <c r="AA380" s="44">
        <f t="shared" si="104"/>
        <v>24.561147387887249</v>
      </c>
      <c r="AB380" s="44">
        <f t="shared" si="105"/>
        <v>1.9847599053661436</v>
      </c>
      <c r="AC380" s="44">
        <f t="shared" si="106"/>
        <v>25.671288895775817</v>
      </c>
      <c r="AD380" s="44">
        <f t="shared" si="108"/>
        <v>1.9847599053661436</v>
      </c>
      <c r="AE380" s="44">
        <f t="shared" si="109"/>
        <v>23.661129530375902</v>
      </c>
      <c r="AF380" s="44">
        <f t="shared" si="110"/>
        <v>2.5399460033772935E-2</v>
      </c>
      <c r="AG380" s="45">
        <f>AC380+AA380+SUM($Z$349:Z380)</f>
        <v>53.811863774692092</v>
      </c>
      <c r="AH380" s="45">
        <f>AC380+AA380+SUM($Z$349:Z380)</f>
        <v>53.811863774692092</v>
      </c>
      <c r="DM380"/>
      <c r="DN380"/>
      <c r="DO380"/>
      <c r="DP380"/>
      <c r="DQ380"/>
      <c r="DR380"/>
      <c r="DS380"/>
      <c r="DT380"/>
      <c r="DU380"/>
      <c r="DV380"/>
      <c r="DW380"/>
      <c r="DX380"/>
      <c r="DY380"/>
      <c r="DZ380"/>
      <c r="EA380"/>
      <c r="EB380"/>
      <c r="EC380"/>
      <c r="ED380"/>
      <c r="EE380"/>
      <c r="EF380"/>
      <c r="EG380"/>
    </row>
    <row r="381" spans="1:137" s="1" customFormat="1" ht="14.4" x14ac:dyDescent="0.3">
      <c r="A381"/>
      <c r="B381"/>
      <c r="C381"/>
      <c r="D381" s="18"/>
      <c r="E381" s="28">
        <v>40287.447222222225</v>
      </c>
      <c r="F381" s="10">
        <f t="shared" si="107"/>
        <v>404.82013888889196</v>
      </c>
      <c r="G381" s="10">
        <v>87611</v>
      </c>
      <c r="H381" s="10">
        <v>8.0299999999999994</v>
      </c>
      <c r="I381" s="10">
        <v>97</v>
      </c>
      <c r="J381" s="10"/>
      <c r="K381" s="10"/>
      <c r="L381" s="79">
        <v>1037</v>
      </c>
      <c r="M381" s="86"/>
      <c r="N381" s="42">
        <v>7.6</v>
      </c>
      <c r="O381" s="90"/>
      <c r="P381" s="90"/>
      <c r="Q381" s="90"/>
      <c r="R381" s="87"/>
      <c r="S381" s="87"/>
      <c r="T381" s="16"/>
      <c r="U381" s="16"/>
      <c r="V381" s="43">
        <f t="shared" ref="V381:V410" si="111">($A$15*L381/1000/$A$13*H381)/$Q$349</f>
        <v>1.8558585790909369E-5</v>
      </c>
      <c r="W381" s="43">
        <f t="shared" ref="W381:W410" si="112">($U$349*L381/1000/$A$13*H381)/$Q$349</f>
        <v>2.6038499884444258E-3</v>
      </c>
      <c r="X381" s="43">
        <f t="shared" ref="X381:X410" si="113">($A$46*$S$349*H381*L381/1000000)/$Q$349</f>
        <v>7.0942440107676117E-6</v>
      </c>
      <c r="Y381" s="22">
        <f>X381+W381+SUM($V$349:V381)</f>
        <v>3.3179963060558041E-3</v>
      </c>
      <c r="Z381" s="22">
        <f t="shared" ref="Z381:Z410" si="114">($A$15*L381/1000/$A$13*G381)/$Q$349</f>
        <v>0.20248272225745467</v>
      </c>
      <c r="AA381" s="44">
        <f t="shared" ref="AA381:AA410" si="115">($U$349*L381/1000/$A$13*G381)/$Q$349</f>
        <v>28.409203155367948</v>
      </c>
      <c r="AB381" s="44">
        <f t="shared" ref="AB381:AB410" si="116">($A$14*$S$349/1000*G381/1000000*L381/1000*1000000)/$Q$349</f>
        <v>2.2957171534251324</v>
      </c>
      <c r="AC381" s="44">
        <f t="shared" ref="AC381:AC401" si="117">($A$14*((L381/1000)*G381/10^6)*(1+($A$28/(10^-N381))+(($A$28*$A$29)/(10^-N381)^2))*1000000)*$S$349/1000/$Q$349</f>
        <v>29.693273281683233</v>
      </c>
      <c r="AD381" s="44">
        <f t="shared" si="108"/>
        <v>2.2957171534251315</v>
      </c>
      <c r="AE381" s="44">
        <f t="shared" si="109"/>
        <v>27.368177271939199</v>
      </c>
      <c r="AF381" s="44">
        <f t="shared" si="110"/>
        <v>2.9378856318901567E-2</v>
      </c>
      <c r="AG381" s="45">
        <f>AC381+AA381+SUM($Z$349:Z381)</f>
        <v>61.884386650337667</v>
      </c>
      <c r="AH381" s="45">
        <f>AC381+AA381+SUM($Z$349:Z381)</f>
        <v>61.884386650337667</v>
      </c>
      <c r="DM381"/>
      <c r="DN381"/>
      <c r="DO381"/>
      <c r="DP381"/>
      <c r="DQ381"/>
      <c r="DR381"/>
      <c r="DS381"/>
      <c r="DT381"/>
      <c r="DU381"/>
      <c r="DV381"/>
      <c r="DW381"/>
      <c r="DX381"/>
      <c r="DY381"/>
      <c r="DZ381"/>
      <c r="EA381"/>
      <c r="EB381"/>
      <c r="EC381"/>
      <c r="ED381"/>
      <c r="EE381"/>
      <c r="EF381"/>
      <c r="EG381"/>
    </row>
    <row r="382" spans="1:137" s="1" customFormat="1" ht="14.4" x14ac:dyDescent="0.3">
      <c r="A382"/>
      <c r="B382"/>
      <c r="C382"/>
      <c r="D382" s="18"/>
      <c r="E382" s="28">
        <v>40360.443055555559</v>
      </c>
      <c r="F382" s="10">
        <f t="shared" ref="F382:F409" si="118">E382-E$349</f>
        <v>477.81597222222626</v>
      </c>
      <c r="G382" s="10">
        <v>95616</v>
      </c>
      <c r="H382" s="10">
        <v>7.95</v>
      </c>
      <c r="I382" s="10">
        <v>13</v>
      </c>
      <c r="J382" s="10"/>
      <c r="K382" s="10"/>
      <c r="L382" s="79">
        <v>1037</v>
      </c>
      <c r="M382" s="86"/>
      <c r="N382" s="42">
        <v>7.6</v>
      </c>
      <c r="O382" s="90"/>
      <c r="P382" s="90"/>
      <c r="Q382" s="90"/>
      <c r="R382" s="87"/>
      <c r="S382" s="87"/>
      <c r="T382" s="16"/>
      <c r="U382" s="16"/>
      <c r="V382" s="43">
        <f t="shared" si="111"/>
        <v>1.8373693279916502E-5</v>
      </c>
      <c r="W382" s="43">
        <f t="shared" si="112"/>
        <v>2.5779087681361379E-3</v>
      </c>
      <c r="X382" s="43">
        <f t="shared" si="113"/>
        <v>7.0235666109094057E-6</v>
      </c>
      <c r="Y382" s="22">
        <f>X382+W382+SUM($V$349:V382)</f>
        <v>3.3103581016275746E-3</v>
      </c>
      <c r="Z382" s="22">
        <f t="shared" si="114"/>
        <v>0.22098352913867877</v>
      </c>
      <c r="AA382" s="44">
        <f t="shared" si="115"/>
        <v>31.004946512466031</v>
      </c>
      <c r="AB382" s="44">
        <f t="shared" si="116"/>
        <v>2.5054763824393911</v>
      </c>
      <c r="AC382" s="44">
        <f t="shared" si="117"/>
        <v>32.406341876036393</v>
      </c>
      <c r="AD382" s="44">
        <f t="shared" si="108"/>
        <v>2.5054763824393902</v>
      </c>
      <c r="AE382" s="44">
        <f t="shared" si="109"/>
        <v>29.868802296900377</v>
      </c>
      <c r="AF382" s="44">
        <f t="shared" si="110"/>
        <v>3.2063196696625912E-2</v>
      </c>
      <c r="AG382" s="45">
        <f>AC382+AA382+SUM($Z$349:Z382)</f>
        <v>67.414182130927585</v>
      </c>
      <c r="AH382" s="45">
        <f>AC382+AA382+SUM($Z$349:Z382)</f>
        <v>67.414182130927585</v>
      </c>
      <c r="DM382"/>
      <c r="DN382"/>
      <c r="DO382"/>
      <c r="DP382"/>
      <c r="DQ382"/>
      <c r="DR382"/>
      <c r="DS382"/>
      <c r="DT382"/>
      <c r="DU382"/>
      <c r="DV382"/>
      <c r="DW382"/>
      <c r="DX382"/>
      <c r="DY382"/>
      <c r="DZ382"/>
      <c r="EA382"/>
      <c r="EB382"/>
      <c r="EC382"/>
      <c r="ED382"/>
      <c r="EE382"/>
      <c r="EF382"/>
      <c r="EG382"/>
    </row>
    <row r="383" spans="1:137" s="1" customFormat="1" ht="14.4" x14ac:dyDescent="0.3">
      <c r="A383"/>
      <c r="B383"/>
      <c r="C383"/>
      <c r="D383" s="18"/>
      <c r="E383" s="28">
        <v>40532.642361111109</v>
      </c>
      <c r="F383" s="10">
        <f t="shared" si="118"/>
        <v>650.01527777777665</v>
      </c>
      <c r="G383" s="10">
        <v>107770</v>
      </c>
      <c r="H383" s="10">
        <v>9.68</v>
      </c>
      <c r="I383" s="10">
        <v>28</v>
      </c>
      <c r="J383" s="10"/>
      <c r="K383" s="10"/>
      <c r="L383" s="79">
        <v>1037</v>
      </c>
      <c r="M383" s="86"/>
      <c r="N383" s="42">
        <v>7.6</v>
      </c>
      <c r="O383" s="90"/>
      <c r="P383" s="90"/>
      <c r="Q383" s="90"/>
      <c r="R383" s="87"/>
      <c r="S383" s="87"/>
      <c r="T383" s="16"/>
      <c r="U383" s="16"/>
      <c r="V383" s="43">
        <f t="shared" si="111"/>
        <v>2.2371993830137326E-5</v>
      </c>
      <c r="W383" s="43">
        <f t="shared" si="112"/>
        <v>3.1388876573028696E-3</v>
      </c>
      <c r="X383" s="43">
        <f t="shared" si="113"/>
        <v>8.5519653828431489E-6</v>
      </c>
      <c r="Y383" s="22">
        <f>X383+W383+SUM($V$349:V383)</f>
        <v>3.8952373833963773E-3</v>
      </c>
      <c r="Z383" s="22">
        <f t="shared" si="114"/>
        <v>0.2490733238712706</v>
      </c>
      <c r="AA383" s="44">
        <f t="shared" si="115"/>
        <v>34.946066407802711</v>
      </c>
      <c r="AB383" s="44">
        <f t="shared" si="116"/>
        <v>2.8239540425817133</v>
      </c>
      <c r="AC383" s="44">
        <f t="shared" si="117"/>
        <v>36.525596803677658</v>
      </c>
      <c r="AD383" s="44">
        <f t="shared" si="108"/>
        <v>2.8239540425817138</v>
      </c>
      <c r="AE383" s="44">
        <f t="shared" si="109"/>
        <v>33.665503927553488</v>
      </c>
      <c r="AF383" s="44">
        <f t="shared" si="110"/>
        <v>3.6138833542454979E-2</v>
      </c>
      <c r="AG383" s="45">
        <f>AC383+AA383+SUM($Z$349:Z383)</f>
        <v>75.723630277776806</v>
      </c>
      <c r="AH383" s="45">
        <f>AC383+AA383+SUM($Z$349:Z383)</f>
        <v>75.723630277776806</v>
      </c>
      <c r="DM383"/>
      <c r="DN383"/>
      <c r="DO383"/>
      <c r="DP383"/>
      <c r="DQ383"/>
      <c r="DR383"/>
      <c r="DS383"/>
      <c r="DT383"/>
      <c r="DU383"/>
      <c r="DV383"/>
      <c r="DW383"/>
      <c r="DX383"/>
      <c r="DY383"/>
      <c r="DZ383"/>
      <c r="EA383"/>
      <c r="EB383"/>
      <c r="EC383"/>
      <c r="ED383"/>
      <c r="EE383"/>
      <c r="EF383"/>
      <c r="EG383"/>
    </row>
    <row r="384" spans="1:137" s="1" customFormat="1" ht="14.4" x14ac:dyDescent="0.3">
      <c r="A384"/>
      <c r="B384"/>
      <c r="C384"/>
      <c r="D384" s="19" t="s">
        <v>78</v>
      </c>
      <c r="E384" s="28">
        <v>40605.611111111109</v>
      </c>
      <c r="F384" s="10">
        <f t="shared" si="118"/>
        <v>722.98402777777665</v>
      </c>
      <c r="G384" s="10">
        <v>100211</v>
      </c>
      <c r="H384" s="10">
        <v>12.09</v>
      </c>
      <c r="I384" s="10">
        <v>20</v>
      </c>
      <c r="J384" s="10"/>
      <c r="K384" s="10"/>
      <c r="L384" s="79">
        <v>1037</v>
      </c>
      <c r="M384" s="86"/>
      <c r="N384" s="42">
        <v>7.6</v>
      </c>
      <c r="O384" s="90"/>
      <c r="P384" s="90"/>
      <c r="Q384" s="90"/>
      <c r="R384" s="87"/>
      <c r="S384" s="87"/>
      <c r="T384" s="16"/>
      <c r="U384" s="16"/>
      <c r="V384" s="43">
        <f t="shared" si="111"/>
        <v>2.7941880723797547E-5</v>
      </c>
      <c r="W384" s="43">
        <f t="shared" si="112"/>
        <v>3.9203669190900504E-3</v>
      </c>
      <c r="X384" s="43">
        <f t="shared" si="113"/>
        <v>1.0681122053571661E-5</v>
      </c>
      <c r="Y384" s="22">
        <f>X384+W384+SUM($V$349:V384)</f>
        <v>4.7067876825780839E-3</v>
      </c>
      <c r="Z384" s="22">
        <f t="shared" si="114"/>
        <v>0.23160329273883176</v>
      </c>
      <c r="AA384" s="44">
        <f t="shared" si="115"/>
        <v>32.494945353923335</v>
      </c>
      <c r="AB384" s="44">
        <f t="shared" si="116"/>
        <v>2.6258815863520097</v>
      </c>
      <c r="AC384" s="44">
        <f t="shared" si="117"/>
        <v>33.963687309022376</v>
      </c>
      <c r="AD384" s="44">
        <f t="shared" si="108"/>
        <v>2.6258815863520097</v>
      </c>
      <c r="AE384" s="44">
        <f t="shared" si="109"/>
        <v>31.304201671003639</v>
      </c>
      <c r="AF384" s="44">
        <f t="shared" si="110"/>
        <v>3.3604051666725018E-2</v>
      </c>
      <c r="AG384" s="45">
        <f>AC384+AA384+SUM($Z$349:Z384)</f>
        <v>70.942203021980987</v>
      </c>
      <c r="AH384" s="45">
        <f>AC384+AA384+SUM($Z$349:Z384)</f>
        <v>70.942203021980987</v>
      </c>
      <c r="DM384"/>
      <c r="DN384"/>
      <c r="DO384"/>
      <c r="DP384"/>
      <c r="DQ384"/>
      <c r="DR384"/>
      <c r="DS384"/>
      <c r="DT384"/>
      <c r="DU384"/>
      <c r="DV384"/>
      <c r="DW384"/>
      <c r="DX384"/>
      <c r="DY384"/>
      <c r="DZ384"/>
      <c r="EA384"/>
      <c r="EB384"/>
      <c r="EC384"/>
      <c r="ED384"/>
      <c r="EE384"/>
      <c r="EF384"/>
      <c r="EG384"/>
    </row>
    <row r="385" spans="1:137" s="1" customFormat="1" ht="14.4" x14ac:dyDescent="0.3">
      <c r="A385"/>
      <c r="B385"/>
      <c r="C385"/>
      <c r="D385" s="19"/>
      <c r="E385" s="28">
        <v>40626.640972222223</v>
      </c>
      <c r="F385" s="10">
        <f t="shared" si="118"/>
        <v>744.01388888889051</v>
      </c>
      <c r="G385" s="10">
        <v>14991</v>
      </c>
      <c r="H385" s="40">
        <v>0</v>
      </c>
      <c r="I385" s="10">
        <v>16</v>
      </c>
      <c r="J385" s="10"/>
      <c r="K385" s="10"/>
      <c r="L385" s="79">
        <v>1037</v>
      </c>
      <c r="M385" s="86"/>
      <c r="N385" s="42">
        <v>7.6</v>
      </c>
      <c r="O385" s="90"/>
      <c r="P385" s="90"/>
      <c r="Q385" s="90"/>
      <c r="R385" s="87"/>
      <c r="S385" s="87"/>
      <c r="T385" s="16"/>
      <c r="U385" s="16"/>
      <c r="V385" s="43">
        <f t="shared" si="111"/>
        <v>0</v>
      </c>
      <c r="W385" s="43">
        <f t="shared" si="112"/>
        <v>0</v>
      </c>
      <c r="X385" s="43">
        <f t="shared" si="113"/>
        <v>0</v>
      </c>
      <c r="Y385" s="22">
        <f>X385+W385+SUM($V$349:V385)</f>
        <v>7.7573964143446208E-4</v>
      </c>
      <c r="Z385" s="22">
        <f t="shared" si="114"/>
        <v>3.464654540367651E-2</v>
      </c>
      <c r="AA385" s="44">
        <f t="shared" si="115"/>
        <v>4.8610604205193511</v>
      </c>
      <c r="AB385" s="44">
        <f t="shared" si="116"/>
        <v>0.3928170646037159</v>
      </c>
      <c r="AC385" s="44">
        <f t="shared" si="117"/>
        <v>5.0807759272889648</v>
      </c>
      <c r="AD385" s="44">
        <f t="shared" si="108"/>
        <v>0.39281706460371596</v>
      </c>
      <c r="AE385" s="44">
        <f t="shared" si="109"/>
        <v>4.6829318862202314</v>
      </c>
      <c r="AF385" s="44">
        <f t="shared" si="110"/>
        <v>5.0269764650175608E-3</v>
      </c>
      <c r="AG385" s="45">
        <f>AC385+AA385+SUM($Z$349:Z385)</f>
        <v>14.46005325224726</v>
      </c>
      <c r="AH385" s="77">
        <f>AC385+AA385+SUM($Z$385:Z385)+$AH$384</f>
        <v>80.918685915192981</v>
      </c>
      <c r="DM385"/>
      <c r="DN385"/>
      <c r="DO385"/>
      <c r="DP385"/>
      <c r="DQ385"/>
      <c r="DR385"/>
      <c r="DS385"/>
      <c r="DT385"/>
      <c r="DU385"/>
      <c r="DV385"/>
      <c r="DW385"/>
      <c r="DX385"/>
      <c r="DY385"/>
      <c r="DZ385"/>
      <c r="EA385"/>
      <c r="EB385"/>
      <c r="EC385"/>
      <c r="ED385"/>
      <c r="EE385"/>
      <c r="EF385"/>
      <c r="EG385"/>
    </row>
    <row r="386" spans="1:137" s="1" customFormat="1" ht="14.4" x14ac:dyDescent="0.3">
      <c r="A386"/>
      <c r="B386"/>
      <c r="C386"/>
      <c r="D386" s="19"/>
      <c r="E386" s="28">
        <v>40633.431944444441</v>
      </c>
      <c r="F386" s="10">
        <f t="shared" si="118"/>
        <v>750.80486111110804</v>
      </c>
      <c r="G386" s="10">
        <v>20675</v>
      </c>
      <c r="H386" s="40">
        <v>0.24</v>
      </c>
      <c r="I386" s="10">
        <v>19</v>
      </c>
      <c r="J386" s="10"/>
      <c r="K386" s="10"/>
      <c r="L386" s="79">
        <v>1037</v>
      </c>
      <c r="M386" s="86"/>
      <c r="N386" s="42">
        <v>7.6</v>
      </c>
      <c r="O386" s="90"/>
      <c r="P386" s="90"/>
      <c r="Q386" s="90"/>
      <c r="R386" s="87"/>
      <c r="S386" s="87"/>
      <c r="T386" s="16"/>
      <c r="U386" s="16"/>
      <c r="V386" s="43">
        <f t="shared" si="111"/>
        <v>5.5467753297861134E-7</v>
      </c>
      <c r="W386" s="43">
        <f t="shared" si="112"/>
        <v>7.7823660924864537E-5</v>
      </c>
      <c r="X386" s="43">
        <f t="shared" si="113"/>
        <v>2.1203219957462353E-7</v>
      </c>
      <c r="Y386" s="22">
        <f>X386+W386+SUM($V$349:V386)</f>
        <v>8.5433001209187995E-4</v>
      </c>
      <c r="Z386" s="22">
        <f t="shared" si="114"/>
        <v>4.7783158309719957E-2</v>
      </c>
      <c r="AA386" s="44">
        <f t="shared" si="115"/>
        <v>6.704184123423226</v>
      </c>
      <c r="AB386" s="44">
        <f t="shared" si="116"/>
        <v>0.54175790879072949</v>
      </c>
      <c r="AC386" s="44">
        <f t="shared" si="117"/>
        <v>7.0072071440663972</v>
      </c>
      <c r="AD386" s="44">
        <f t="shared" si="108"/>
        <v>0.54175790879072971</v>
      </c>
      <c r="AE386" s="44">
        <f t="shared" si="109"/>
        <v>6.4585162262426321</v>
      </c>
      <c r="AF386" s="44">
        <f t="shared" si="110"/>
        <v>6.9330090330356944E-3</v>
      </c>
      <c r="AG386" s="45">
        <f>AC386+AA386+SUM($Z$349:Z386)</f>
        <v>18.277391330238288</v>
      </c>
      <c r="AH386" s="45">
        <f>AC386+AA386+SUM($Z$385:Z386)+$AH$384</f>
        <v>84.736023993184006</v>
      </c>
      <c r="DM386"/>
      <c r="DN386"/>
      <c r="DO386"/>
      <c r="DP386"/>
      <c r="DQ386"/>
      <c r="DR386"/>
      <c r="DS386"/>
      <c r="DT386"/>
      <c r="DU386"/>
      <c r="DV386"/>
      <c r="DW386"/>
      <c r="DX386"/>
      <c r="DY386"/>
      <c r="DZ386"/>
      <c r="EA386"/>
      <c r="EB386"/>
      <c r="EC386"/>
      <c r="ED386"/>
      <c r="EE386"/>
      <c r="EF386"/>
      <c r="EG386"/>
    </row>
    <row r="387" spans="1:137" s="1" customFormat="1" ht="14.4" x14ac:dyDescent="0.3">
      <c r="A387"/>
      <c r="B387"/>
      <c r="C387"/>
      <c r="D387" s="18"/>
      <c r="E387" s="28">
        <v>40653.615277777775</v>
      </c>
      <c r="F387" s="10">
        <f t="shared" si="118"/>
        <v>770.98819444444234</v>
      </c>
      <c r="G387" s="10">
        <v>22402</v>
      </c>
      <c r="H387" s="40">
        <v>0</v>
      </c>
      <c r="I387" s="10">
        <v>29</v>
      </c>
      <c r="J387" s="10"/>
      <c r="K387" s="10"/>
      <c r="L387" s="79">
        <v>1037</v>
      </c>
      <c r="M387" s="86"/>
      <c r="N387" s="42">
        <v>7.6</v>
      </c>
      <c r="O387" s="90"/>
      <c r="P387" s="90"/>
      <c r="Q387" s="90"/>
      <c r="R387" s="87"/>
      <c r="S387" s="87"/>
      <c r="T387" s="16"/>
      <c r="U387" s="16"/>
      <c r="V387" s="43">
        <f t="shared" si="111"/>
        <v>0</v>
      </c>
      <c r="W387" s="43">
        <f t="shared" si="112"/>
        <v>0</v>
      </c>
      <c r="X387" s="43">
        <f t="shared" si="113"/>
        <v>0</v>
      </c>
      <c r="Y387" s="22">
        <f>X387+W387+SUM($V$349:V387)</f>
        <v>7.7629431896744075E-4</v>
      </c>
      <c r="Z387" s="22">
        <f t="shared" si="114"/>
        <v>5.177452539077855E-2</v>
      </c>
      <c r="AA387" s="44">
        <f t="shared" si="115"/>
        <v>7.2641902168283972</v>
      </c>
      <c r="AB387" s="44">
        <f t="shared" si="116"/>
        <v>0.58701139892285004</v>
      </c>
      <c r="AC387" s="44">
        <f t="shared" si="117"/>
        <v>7.592525003210417</v>
      </c>
      <c r="AD387" s="44">
        <f t="shared" si="108"/>
        <v>0.58701139892284993</v>
      </c>
      <c r="AE387" s="44">
        <f t="shared" si="109"/>
        <v>6.9980014752255082</v>
      </c>
      <c r="AF387" s="44">
        <f t="shared" si="110"/>
        <v>7.5121290620587941E-3</v>
      </c>
      <c r="AG387" s="45">
        <f>AC387+AA387+SUM($Z$349:Z387)</f>
        <v>19.474489808178255</v>
      </c>
      <c r="AH387" s="45">
        <f>AC387+AA387+SUM($Z$385:Z387)+$AH$384</f>
        <v>85.93312247112398</v>
      </c>
      <c r="DM387"/>
      <c r="DN387"/>
      <c r="DO387"/>
      <c r="DP387"/>
      <c r="DQ387"/>
      <c r="DR387"/>
      <c r="DS387"/>
      <c r="DT387"/>
      <c r="DU387"/>
      <c r="DV387"/>
      <c r="DW387"/>
      <c r="DX387"/>
      <c r="DY387"/>
      <c r="DZ387"/>
      <c r="EA387"/>
      <c r="EB387"/>
      <c r="EC387"/>
      <c r="ED387"/>
      <c r="EE387"/>
      <c r="EF387"/>
      <c r="EG387"/>
    </row>
    <row r="388" spans="1:137" s="1" customFormat="1" ht="14.4" x14ac:dyDescent="0.3">
      <c r="A388"/>
      <c r="B388"/>
      <c r="C388"/>
      <c r="D388" s="18"/>
      <c r="E388" s="28">
        <v>40693.601388888892</v>
      </c>
      <c r="F388" s="10">
        <f t="shared" si="118"/>
        <v>810.97430555555911</v>
      </c>
      <c r="G388" s="10">
        <v>24508</v>
      </c>
      <c r="H388" s="10">
        <v>0</v>
      </c>
      <c r="I388" s="10">
        <v>50</v>
      </c>
      <c r="J388" s="10"/>
      <c r="K388" s="10"/>
      <c r="L388" s="79">
        <v>1037</v>
      </c>
      <c r="M388" s="86"/>
      <c r="N388" s="42">
        <v>7.6</v>
      </c>
      <c r="O388" s="90"/>
      <c r="P388" s="90"/>
      <c r="Q388" s="90"/>
      <c r="R388" s="87"/>
      <c r="S388" s="87"/>
      <c r="T388" s="16"/>
      <c r="U388" s="16"/>
      <c r="V388" s="43">
        <f t="shared" si="111"/>
        <v>0</v>
      </c>
      <c r="W388" s="43">
        <f t="shared" si="112"/>
        <v>0</v>
      </c>
      <c r="X388" s="43">
        <f t="shared" si="113"/>
        <v>0</v>
      </c>
      <c r="Y388" s="22">
        <f>X388+W388+SUM($V$349:V388)</f>
        <v>7.7629431896744075E-4</v>
      </c>
      <c r="Z388" s="22">
        <f t="shared" si="114"/>
        <v>5.6641820742665862E-2</v>
      </c>
      <c r="AA388" s="44">
        <f t="shared" si="115"/>
        <v>7.9470928414440829</v>
      </c>
      <c r="AB388" s="44">
        <f t="shared" si="116"/>
        <v>0.64219602556919941</v>
      </c>
      <c r="AC388" s="44">
        <f t="shared" si="117"/>
        <v>8.3062942049228177</v>
      </c>
      <c r="AD388" s="44">
        <f t="shared" si="108"/>
        <v>0.64219602556919964</v>
      </c>
      <c r="AE388" s="44">
        <f t="shared" si="109"/>
        <v>7.6558798390691374</v>
      </c>
      <c r="AF388" s="44">
        <f t="shared" si="110"/>
        <v>8.2183402844807144E-3</v>
      </c>
      <c r="AG388" s="45">
        <f>AC388+AA388+SUM($Z$349:Z388)</f>
        <v>20.927803455249006</v>
      </c>
      <c r="AH388" s="45">
        <f>AC388+AA388+SUM($Z$385:Z388)+$AH$384</f>
        <v>87.386436118194723</v>
      </c>
      <c r="DM388"/>
      <c r="DN388"/>
      <c r="DO388"/>
      <c r="DP388"/>
      <c r="DQ388"/>
      <c r="DR388"/>
      <c r="DS388"/>
      <c r="DT388"/>
      <c r="DU388"/>
      <c r="DV388"/>
      <c r="DW388"/>
      <c r="DX388"/>
      <c r="DY388"/>
      <c r="DZ388"/>
      <c r="EA388"/>
      <c r="EB388"/>
      <c r="EC388"/>
      <c r="ED388"/>
      <c r="EE388"/>
      <c r="EF388"/>
      <c r="EG388"/>
    </row>
    <row r="389" spans="1:137" s="1" customFormat="1" ht="14.4" x14ac:dyDescent="0.3">
      <c r="A389"/>
      <c r="B389"/>
      <c r="C389"/>
      <c r="D389" s="18"/>
      <c r="E389" s="28">
        <v>40750.427083333336</v>
      </c>
      <c r="F389" s="10">
        <f t="shared" si="118"/>
        <v>867.80000000000291</v>
      </c>
      <c r="G389" s="10">
        <v>28193</v>
      </c>
      <c r="H389" s="10">
        <v>0</v>
      </c>
      <c r="I389" s="36" t="s">
        <v>148</v>
      </c>
      <c r="J389" s="36"/>
      <c r="K389" s="36"/>
      <c r="L389" s="79">
        <v>1037</v>
      </c>
      <c r="M389" s="86"/>
      <c r="N389" s="42">
        <v>7.6</v>
      </c>
      <c r="O389" s="90"/>
      <c r="P389" s="90"/>
      <c r="Q389" s="90"/>
      <c r="R389" s="87"/>
      <c r="S389" s="87"/>
      <c r="T389" s="16"/>
      <c r="U389" s="16"/>
      <c r="V389" s="43">
        <f t="shared" si="111"/>
        <v>0</v>
      </c>
      <c r="W389" s="43">
        <f t="shared" si="112"/>
        <v>0</v>
      </c>
      <c r="X389" s="43">
        <f t="shared" si="113"/>
        <v>0</v>
      </c>
      <c r="Y389" s="22">
        <f>X389+W389+SUM($V$349:V389)</f>
        <v>7.7629431896744075E-4</v>
      </c>
      <c r="Z389" s="22">
        <f t="shared" si="114"/>
        <v>6.5158432030274965E-2</v>
      </c>
      <c r="AA389" s="44">
        <f t="shared" si="115"/>
        <v>9.1420103018946079</v>
      </c>
      <c r="AB389" s="44">
        <f t="shared" si="116"/>
        <v>0.73875602043709976</v>
      </c>
      <c r="AC389" s="44">
        <f t="shared" si="117"/>
        <v>9.5552208470454101</v>
      </c>
      <c r="AD389" s="44">
        <f t="shared" si="108"/>
        <v>0.73875602043709965</v>
      </c>
      <c r="AE389" s="44">
        <f t="shared" si="109"/>
        <v>8.807010784351073</v>
      </c>
      <c r="AF389" s="44">
        <f t="shared" si="110"/>
        <v>9.4540422572370122E-3</v>
      </c>
      <c r="AG389" s="45">
        <f>AC389+AA389+SUM($Z$349:Z389)</f>
        <v>23.436805989852402</v>
      </c>
      <c r="AH389" s="45">
        <f>AC389+AA389+SUM($Z$385:Z389)+$AH$384</f>
        <v>89.89543865279812</v>
      </c>
      <c r="DM389"/>
      <c r="DN389"/>
      <c r="DO389"/>
      <c r="DP389"/>
      <c r="DQ389"/>
      <c r="DR389"/>
      <c r="DS389"/>
      <c r="DT389"/>
      <c r="DU389"/>
      <c r="DV389"/>
      <c r="DW389"/>
      <c r="DX389"/>
      <c r="DY389"/>
      <c r="DZ389"/>
      <c r="EA389"/>
      <c r="EB389"/>
      <c r="EC389"/>
      <c r="ED389"/>
      <c r="EE389"/>
      <c r="EF389"/>
      <c r="EG389"/>
    </row>
    <row r="390" spans="1:137" s="1" customFormat="1" ht="14.4" x14ac:dyDescent="0.3">
      <c r="A390"/>
      <c r="B390"/>
      <c r="C390"/>
      <c r="D390" s="18"/>
      <c r="E390" s="28">
        <v>40849.535416666666</v>
      </c>
      <c r="F390" s="10">
        <f t="shared" si="118"/>
        <v>966.90833333333285</v>
      </c>
      <c r="G390" s="10">
        <v>39669</v>
      </c>
      <c r="H390" s="10">
        <v>0</v>
      </c>
      <c r="I390" s="36">
        <v>24</v>
      </c>
      <c r="J390" s="36"/>
      <c r="K390" s="36"/>
      <c r="L390" s="79">
        <v>1037</v>
      </c>
      <c r="M390" s="86"/>
      <c r="N390" s="42">
        <v>7.6</v>
      </c>
      <c r="O390" s="90"/>
      <c r="P390" s="90"/>
      <c r="Q390" s="90"/>
      <c r="R390" s="87"/>
      <c r="S390" s="87"/>
      <c r="T390" s="16"/>
      <c r="U390" s="16"/>
      <c r="V390" s="43">
        <f t="shared" si="111"/>
        <v>0</v>
      </c>
      <c r="W390" s="43">
        <f t="shared" si="112"/>
        <v>0</v>
      </c>
      <c r="X390" s="43">
        <f t="shared" si="113"/>
        <v>0</v>
      </c>
      <c r="Y390" s="22">
        <f>X390+W390+SUM($V$349:V390)</f>
        <v>7.7629431896744075E-4</v>
      </c>
      <c r="Z390" s="22">
        <f t="shared" si="114"/>
        <v>9.1681262732202229E-2</v>
      </c>
      <c r="AA390" s="44">
        <f t="shared" si="115"/>
        <v>12.863278355118547</v>
      </c>
      <c r="AB390" s="44">
        <f t="shared" si="116"/>
        <v>1.0394676896647859</v>
      </c>
      <c r="AC390" s="44">
        <f t="shared" si="117"/>
        <v>13.444686829406038</v>
      </c>
      <c r="AD390" s="44">
        <f t="shared" si="108"/>
        <v>1.0394676896647861</v>
      </c>
      <c r="AE390" s="44">
        <f t="shared" si="109"/>
        <v>12.391916816387855</v>
      </c>
      <c r="AF390" s="44">
        <f t="shared" si="110"/>
        <v>1.3302323353397479E-2</v>
      </c>
      <c r="AG390" s="45">
        <f>AC390+AA390+SUM($Z$349:Z390)</f>
        <v>31.139221288169168</v>
      </c>
      <c r="AH390" s="45">
        <f>AC390+AA390+SUM($Z$385:Z390)+$AH$384</f>
        <v>97.597853951114885</v>
      </c>
      <c r="DM390"/>
      <c r="DN390"/>
      <c r="DO390"/>
      <c r="DP390"/>
      <c r="DQ390"/>
      <c r="DR390"/>
      <c r="DS390"/>
      <c r="DT390"/>
      <c r="DU390"/>
      <c r="DV390"/>
      <c r="DW390"/>
      <c r="DX390"/>
      <c r="DY390"/>
      <c r="DZ390"/>
      <c r="EA390"/>
      <c r="EB390"/>
      <c r="EC390"/>
      <c r="ED390"/>
      <c r="EE390"/>
      <c r="EF390"/>
      <c r="EG390"/>
    </row>
    <row r="391" spans="1:137" s="1" customFormat="1" ht="14.4" x14ac:dyDescent="0.3">
      <c r="A391"/>
      <c r="B391"/>
      <c r="C391"/>
      <c r="D391" s="18"/>
      <c r="E391" s="28">
        <v>40933.586805555555</v>
      </c>
      <c r="F391" s="10">
        <f t="shared" si="118"/>
        <v>1050.9597222222219</v>
      </c>
      <c r="G391" s="10">
        <v>46421</v>
      </c>
      <c r="H391" s="10">
        <v>0</v>
      </c>
      <c r="I391" s="120">
        <v>23</v>
      </c>
      <c r="J391" s="120"/>
      <c r="K391" s="120"/>
      <c r="L391" s="79">
        <v>1037</v>
      </c>
      <c r="M391" s="86"/>
      <c r="N391" s="42">
        <v>7.6</v>
      </c>
      <c r="O391" s="90"/>
      <c r="P391" s="90"/>
      <c r="Q391" s="90"/>
      <c r="R391" s="87"/>
      <c r="S391" s="87"/>
      <c r="T391" s="16"/>
      <c r="U391" s="16"/>
      <c r="V391" s="43">
        <f t="shared" si="111"/>
        <v>0</v>
      </c>
      <c r="W391" s="43">
        <f t="shared" si="112"/>
        <v>0</v>
      </c>
      <c r="X391" s="43">
        <f t="shared" si="113"/>
        <v>0</v>
      </c>
      <c r="Y391" s="22">
        <f>X391+W391+SUM($V$349:V391)</f>
        <v>7.7629431896744075E-4</v>
      </c>
      <c r="Z391" s="22">
        <f t="shared" si="114"/>
        <v>0.10728619066000049</v>
      </c>
      <c r="AA391" s="44">
        <f t="shared" si="115"/>
        <v>15.052717349138069</v>
      </c>
      <c r="AB391" s="44">
        <f t="shared" si="116"/>
        <v>1.216393900071316</v>
      </c>
      <c r="AC391" s="44">
        <f t="shared" si="117"/>
        <v>15.733086473262691</v>
      </c>
      <c r="AD391" s="44">
        <f t="shared" si="108"/>
        <v>1.216393900071316</v>
      </c>
      <c r="AE391" s="44">
        <f t="shared" si="109"/>
        <v>14.501126081664287</v>
      </c>
      <c r="AF391" s="44">
        <f t="shared" si="110"/>
        <v>1.5566491527088265E-2</v>
      </c>
      <c r="AG391" s="45">
        <f>AC391+AA391+SUM($Z$349:Z391)</f>
        <v>35.724346116705348</v>
      </c>
      <c r="AH391" s="45">
        <f>AC391+AA391+SUM($Z$385:Z391)+$AH$384</f>
        <v>102.18297877965107</v>
      </c>
      <c r="DM391"/>
      <c r="DN391"/>
      <c r="DO391"/>
      <c r="DP391"/>
      <c r="DQ391"/>
      <c r="DR391"/>
      <c r="DS391"/>
      <c r="DT391"/>
      <c r="DU391"/>
      <c r="DV391"/>
      <c r="DW391"/>
      <c r="DX391"/>
      <c r="DY391"/>
      <c r="DZ391"/>
      <c r="EA391"/>
      <c r="EB391"/>
      <c r="EC391"/>
      <c r="ED391"/>
      <c r="EE391"/>
      <c r="EF391"/>
      <c r="EG391"/>
    </row>
    <row r="392" spans="1:137" s="1" customFormat="1" ht="14.4" x14ac:dyDescent="0.3">
      <c r="A392"/>
      <c r="B392"/>
      <c r="C392"/>
      <c r="D392" s="18"/>
      <c r="E392" s="28">
        <v>41017.638194444444</v>
      </c>
      <c r="F392" s="10">
        <f t="shared" si="118"/>
        <v>1135.0111111111109</v>
      </c>
      <c r="G392" s="10">
        <v>52080</v>
      </c>
      <c r="H392" s="40">
        <v>0.08</v>
      </c>
      <c r="I392" s="10">
        <v>46</v>
      </c>
      <c r="J392" s="10"/>
      <c r="K392" s="10"/>
      <c r="L392" s="79">
        <v>1037</v>
      </c>
      <c r="M392" s="86"/>
      <c r="N392" s="42">
        <v>7.6</v>
      </c>
      <c r="O392" s="90"/>
      <c r="P392" s="90"/>
      <c r="Q392" s="90"/>
      <c r="R392" s="87"/>
      <c r="S392" s="87"/>
      <c r="T392" s="16"/>
      <c r="U392" s="16"/>
      <c r="V392" s="43">
        <f t="shared" si="111"/>
        <v>1.8489251099287046E-7</v>
      </c>
      <c r="W392" s="43">
        <f t="shared" si="112"/>
        <v>2.5941220308288178E-5</v>
      </c>
      <c r="X392" s="43">
        <f t="shared" si="113"/>
        <v>7.0677399858207836E-8</v>
      </c>
      <c r="Y392" s="22">
        <f>X392+W392+SUM($V$349:V392)</f>
        <v>8.0249110918658004E-4</v>
      </c>
      <c r="Z392" s="22">
        <f t="shared" si="114"/>
        <v>0.12036502465635868</v>
      </c>
      <c r="AA392" s="44">
        <f t="shared" si="115"/>
        <v>16.887734420695605</v>
      </c>
      <c r="AB392" s="44">
        <f t="shared" si="116"/>
        <v>1.3646796560977603</v>
      </c>
      <c r="AC392" s="44">
        <f t="shared" si="117"/>
        <v>17.651044646335087</v>
      </c>
      <c r="AD392" s="44">
        <f t="shared" si="108"/>
        <v>1.3646796560977605</v>
      </c>
      <c r="AE392" s="44">
        <f t="shared" si="109"/>
        <v>16.268900849466323</v>
      </c>
      <c r="AF392" s="44">
        <f t="shared" si="110"/>
        <v>1.7464140771003573E-2</v>
      </c>
      <c r="AG392" s="45">
        <f>AC392+AA392+SUM($Z$349:Z392)</f>
        <v>39.597686385991636</v>
      </c>
      <c r="AH392" s="45">
        <f>AC392+AA392+SUM($Z$385:Z392)+$AH$384</f>
        <v>106.05631904893735</v>
      </c>
      <c r="DM392"/>
      <c r="DN392"/>
      <c r="DO392"/>
      <c r="DP392"/>
      <c r="DQ392"/>
      <c r="DR392"/>
      <c r="DS392"/>
      <c r="DT392"/>
      <c r="DU392"/>
      <c r="DV392"/>
      <c r="DW392"/>
      <c r="DX392"/>
      <c r="DY392"/>
      <c r="DZ392"/>
      <c r="EA392"/>
      <c r="EB392"/>
      <c r="EC392"/>
      <c r="ED392"/>
      <c r="EE392"/>
      <c r="EF392"/>
      <c r="EG392"/>
    </row>
    <row r="393" spans="1:137" s="1" customFormat="1" ht="14.4" x14ac:dyDescent="0.3">
      <c r="A393"/>
      <c r="B393"/>
      <c r="C393"/>
      <c r="D393" s="18"/>
      <c r="E393" s="28">
        <v>41036.552083333336</v>
      </c>
      <c r="F393" s="10">
        <f t="shared" si="118"/>
        <v>1153.9250000000029</v>
      </c>
      <c r="G393" s="10">
        <v>53266</v>
      </c>
      <c r="H393" s="10">
        <v>0</v>
      </c>
      <c r="I393" s="10">
        <v>19</v>
      </c>
      <c r="J393" s="10"/>
      <c r="K393" s="10"/>
      <c r="L393" s="79">
        <v>1037</v>
      </c>
      <c r="M393" s="86"/>
      <c r="N393" s="42">
        <v>7.6</v>
      </c>
      <c r="O393" s="90"/>
      <c r="P393" s="90"/>
      <c r="Q393" s="90"/>
      <c r="R393" s="87"/>
      <c r="S393" s="87"/>
      <c r="T393" s="16"/>
      <c r="U393" s="16"/>
      <c r="V393" s="43">
        <f t="shared" si="111"/>
        <v>0</v>
      </c>
      <c r="W393" s="43">
        <f t="shared" si="112"/>
        <v>0</v>
      </c>
      <c r="X393" s="43">
        <f t="shared" si="113"/>
        <v>0</v>
      </c>
      <c r="Y393" s="22">
        <f>X393+W393+SUM($V$349:V393)</f>
        <v>7.7647921147843367E-4</v>
      </c>
      <c r="Z393" s="22">
        <f t="shared" si="114"/>
        <v>0.12310605613182798</v>
      </c>
      <c r="AA393" s="44">
        <f t="shared" si="115"/>
        <v>17.272313011765977</v>
      </c>
      <c r="AB393" s="44">
        <f t="shared" si="116"/>
        <v>1.3957570384351632</v>
      </c>
      <c r="AC393" s="44">
        <f t="shared" si="117"/>
        <v>18.053005839702085</v>
      </c>
      <c r="AD393" s="44">
        <f t="shared" si="108"/>
        <v>1.3957570384351632</v>
      </c>
      <c r="AE393" s="44">
        <f t="shared" si="109"/>
        <v>16.639386955600479</v>
      </c>
      <c r="AF393" s="44">
        <f t="shared" si="110"/>
        <v>1.7861845666441556E-2</v>
      </c>
      <c r="AG393" s="45">
        <f>AC393+AA393+SUM($Z$349:Z393)</f>
        <v>40.507332226560834</v>
      </c>
      <c r="AH393" s="45">
        <f>AC393+AA393+SUM($Z$385:Z393)+$AH$384</f>
        <v>106.96596488950655</v>
      </c>
      <c r="DM393"/>
      <c r="DN393"/>
      <c r="DO393"/>
      <c r="DP393"/>
      <c r="DQ393"/>
      <c r="DR393"/>
      <c r="DS393"/>
      <c r="DT393"/>
      <c r="DU393"/>
      <c r="DV393"/>
      <c r="DW393"/>
      <c r="DX393"/>
      <c r="DY393"/>
      <c r="DZ393"/>
      <c r="EA393"/>
      <c r="EB393"/>
      <c r="EC393"/>
      <c r="ED393"/>
      <c r="EE393"/>
      <c r="EF393"/>
      <c r="EG393"/>
    </row>
    <row r="394" spans="1:137" s="1" customFormat="1" ht="14.4" x14ac:dyDescent="0.3">
      <c r="A394"/>
      <c r="B394"/>
      <c r="C394"/>
      <c r="D394" s="18"/>
      <c r="E394" s="28">
        <v>41039.484722222223</v>
      </c>
      <c r="F394" s="10">
        <f t="shared" si="118"/>
        <v>1156.8576388888905</v>
      </c>
      <c r="G394" s="10">
        <v>10818</v>
      </c>
      <c r="H394" s="10">
        <v>0</v>
      </c>
      <c r="I394" s="10">
        <v>17</v>
      </c>
      <c r="J394" s="10"/>
      <c r="K394" s="10"/>
      <c r="L394" s="79">
        <v>1037</v>
      </c>
      <c r="M394" s="86"/>
      <c r="N394" s="42">
        <v>7.6</v>
      </c>
      <c r="O394" s="90"/>
      <c r="P394" s="90"/>
      <c r="Q394" s="90"/>
      <c r="R394" s="87"/>
      <c r="S394" s="87"/>
      <c r="T394" s="16"/>
      <c r="U394" s="16"/>
      <c r="V394" s="43">
        <f t="shared" si="111"/>
        <v>0</v>
      </c>
      <c r="W394" s="43">
        <f t="shared" si="112"/>
        <v>0</v>
      </c>
      <c r="X394" s="43">
        <f t="shared" si="113"/>
        <v>0</v>
      </c>
      <c r="Y394" s="22">
        <f>X394+W394+SUM($V$349:V394)</f>
        <v>7.7647921147843367E-4</v>
      </c>
      <c r="Z394" s="22">
        <f t="shared" si="114"/>
        <v>2.5002089799010908E-2</v>
      </c>
      <c r="AA394" s="44">
        <f t="shared" si="115"/>
        <v>3.507901516188269</v>
      </c>
      <c r="AB394" s="44">
        <f t="shared" si="116"/>
        <v>0.28346974884150483</v>
      </c>
      <c r="AC394" s="44">
        <f t="shared" si="117"/>
        <v>3.666455472044027</v>
      </c>
      <c r="AD394" s="44">
        <f t="shared" si="108"/>
        <v>0.28346974884150478</v>
      </c>
      <c r="AE394" s="44">
        <f t="shared" si="109"/>
        <v>3.3793580911967478</v>
      </c>
      <c r="AF394" s="44">
        <f t="shared" si="110"/>
        <v>3.6276320057741286E-3</v>
      </c>
      <c r="AG394" s="45">
        <f>AC394+AA394+SUM($Z$349:Z394)</f>
        <v>12.381372453124079</v>
      </c>
      <c r="AH394" s="45">
        <f>AC394+AA394+SUM($Z$394:Z394)+$AH$393</f>
        <v>114.16532396753786</v>
      </c>
      <c r="DM394"/>
      <c r="DN394"/>
      <c r="DO394"/>
      <c r="DP394"/>
      <c r="DQ394"/>
      <c r="DR394"/>
      <c r="DS394"/>
      <c r="DT394"/>
      <c r="DU394"/>
      <c r="DV394"/>
      <c r="DW394"/>
      <c r="DX394"/>
      <c r="DY394"/>
      <c r="DZ394"/>
      <c r="EA394"/>
      <c r="EB394"/>
      <c r="EC394"/>
      <c r="ED394"/>
      <c r="EE394"/>
      <c r="EF394"/>
      <c r="EG394"/>
    </row>
    <row r="395" spans="1:137" s="1" customFormat="1" ht="14.4" x14ac:dyDescent="0.3">
      <c r="A395"/>
      <c r="B395"/>
      <c r="C395"/>
      <c r="D395" s="18"/>
      <c r="E395" s="28">
        <v>41044.45208333333</v>
      </c>
      <c r="F395" s="10">
        <f t="shared" si="118"/>
        <v>1161.8249999999971</v>
      </c>
      <c r="G395" s="10">
        <v>14299</v>
      </c>
      <c r="H395" s="40">
        <v>1.41</v>
      </c>
      <c r="I395" s="10">
        <v>18</v>
      </c>
      <c r="J395" s="10"/>
      <c r="K395" s="10"/>
      <c r="L395" s="79">
        <v>1037</v>
      </c>
      <c r="M395" s="86"/>
      <c r="N395" s="42">
        <v>7.6</v>
      </c>
      <c r="O395" s="90"/>
      <c r="P395" s="90"/>
      <c r="Q395" s="90"/>
      <c r="R395" s="87"/>
      <c r="S395" s="87"/>
      <c r="T395" s="16"/>
      <c r="U395" s="16"/>
      <c r="V395" s="43">
        <f t="shared" si="111"/>
        <v>3.2587305062493417E-6</v>
      </c>
      <c r="W395" s="43">
        <f t="shared" si="112"/>
        <v>4.5721400793357914E-4</v>
      </c>
      <c r="X395" s="43">
        <f t="shared" si="113"/>
        <v>1.2456891725009134E-6</v>
      </c>
      <c r="Y395" s="22">
        <f>X395+W395+SUM($V$349:V395)</f>
        <v>1.2381976390907631E-3</v>
      </c>
      <c r="Z395" s="22">
        <f t="shared" si="114"/>
        <v>3.3047225183588186E-2</v>
      </c>
      <c r="AA395" s="44">
        <f t="shared" si="115"/>
        <v>4.6366688648526582</v>
      </c>
      <c r="AB395" s="44">
        <f t="shared" si="116"/>
        <v>0.37468422431916043</v>
      </c>
      <c r="AC395" s="44">
        <f t="shared" si="117"/>
        <v>4.8462420775335122</v>
      </c>
      <c r="AD395" s="44">
        <f t="shared" si="108"/>
        <v>0.37468422431916032</v>
      </c>
      <c r="AE395" s="44">
        <f t="shared" si="109"/>
        <v>4.4667629271605005</v>
      </c>
      <c r="AF395" s="44">
        <f t="shared" si="110"/>
        <v>4.7949260538513823E-3</v>
      </c>
      <c r="AG395" s="45">
        <f>AC395+AA395+SUM($Z$349:Z395)</f>
        <v>14.722973632461541</v>
      </c>
      <c r="AH395" s="45">
        <f>AC395+AA395+SUM($Z$394:Z395)+$AH$393</f>
        <v>116.50692514687532</v>
      </c>
      <c r="DM395"/>
      <c r="DN395"/>
      <c r="DO395"/>
      <c r="DP395"/>
      <c r="DQ395"/>
      <c r="DR395"/>
      <c r="DS395"/>
      <c r="DT395"/>
      <c r="DU395"/>
      <c r="DV395"/>
      <c r="DW395"/>
      <c r="DX395"/>
      <c r="DY395"/>
      <c r="DZ395"/>
      <c r="EA395"/>
      <c r="EB395"/>
      <c r="EC395"/>
      <c r="ED395"/>
      <c r="EE395"/>
      <c r="EF395"/>
      <c r="EG395"/>
    </row>
    <row r="396" spans="1:137" s="1" customFormat="1" ht="14.4" x14ac:dyDescent="0.3">
      <c r="A396"/>
      <c r="B396"/>
      <c r="C396"/>
      <c r="D396" s="18"/>
      <c r="E396" s="28">
        <v>41052.45208333333</v>
      </c>
      <c r="F396" s="10">
        <f t="shared" si="118"/>
        <v>1169.8249999999971</v>
      </c>
      <c r="G396" s="10">
        <v>17171</v>
      </c>
      <c r="H396" s="40">
        <v>1.82</v>
      </c>
      <c r="I396" s="10">
        <v>18</v>
      </c>
      <c r="J396" s="10"/>
      <c r="K396" s="10"/>
      <c r="L396" s="79">
        <v>1037</v>
      </c>
      <c r="M396" s="86"/>
      <c r="N396" s="42">
        <v>7.6</v>
      </c>
      <c r="O396" s="90"/>
      <c r="P396" s="90"/>
      <c r="Q396" s="90"/>
      <c r="R396" s="87"/>
      <c r="S396" s="87"/>
      <c r="T396" s="16"/>
      <c r="U396" s="16"/>
      <c r="V396" s="43">
        <f t="shared" si="111"/>
        <v>4.2063046250878026E-6</v>
      </c>
      <c r="W396" s="43">
        <f t="shared" si="112"/>
        <v>5.9016276201355607E-4</v>
      </c>
      <c r="X396" s="43">
        <f t="shared" si="113"/>
        <v>1.6079108467742286E-6</v>
      </c>
      <c r="Y396" s="22">
        <f>X396+W396+SUM($V$349:V396)</f>
        <v>1.3757149194701013E-3</v>
      </c>
      <c r="Z396" s="22">
        <f t="shared" si="114"/>
        <v>3.9684866328232232E-2</v>
      </c>
      <c r="AA396" s="44">
        <f t="shared" si="115"/>
        <v>5.567958673920204</v>
      </c>
      <c r="AB396" s="44">
        <f t="shared" si="116"/>
        <v>0.44994075220535029</v>
      </c>
      <c r="AC396" s="44">
        <f t="shared" si="117"/>
        <v>5.8196253383682741</v>
      </c>
      <c r="AD396" s="44">
        <f t="shared" si="108"/>
        <v>0.44994075220535024</v>
      </c>
      <c r="AE396" s="44">
        <f t="shared" si="109"/>
        <v>5.3639265838361396</v>
      </c>
      <c r="AF396" s="44">
        <f t="shared" si="110"/>
        <v>5.7580023267838386E-3</v>
      </c>
      <c r="AG396" s="45">
        <f>AC396+AA396+SUM($Z$349:Z396)</f>
        <v>16.667331568692081</v>
      </c>
      <c r="AH396" s="45">
        <f>AC396+AA396+SUM($Z$394:Z396)+$AH$393</f>
        <v>118.45128308310586</v>
      </c>
      <c r="DM396"/>
      <c r="DN396"/>
      <c r="DO396"/>
      <c r="DP396"/>
      <c r="DQ396"/>
      <c r="DR396"/>
      <c r="DS396"/>
      <c r="DT396"/>
      <c r="DU396"/>
      <c r="DV396"/>
      <c r="DW396"/>
      <c r="DX396"/>
      <c r="DY396"/>
      <c r="DZ396"/>
      <c r="EA396"/>
      <c r="EB396"/>
      <c r="EC396"/>
      <c r="ED396"/>
      <c r="EE396"/>
      <c r="EF396"/>
      <c r="EG396"/>
    </row>
    <row r="397" spans="1:137" s="1" customFormat="1" ht="14.4" x14ac:dyDescent="0.3">
      <c r="A397"/>
      <c r="B397"/>
      <c r="C397"/>
      <c r="D397" s="18"/>
      <c r="E397" s="28">
        <v>41109.561111111114</v>
      </c>
      <c r="F397" s="10">
        <f t="shared" si="118"/>
        <v>1226.934027777781</v>
      </c>
      <c r="G397" s="10">
        <v>20416</v>
      </c>
      <c r="H397" s="10">
        <v>0.98</v>
      </c>
      <c r="I397" s="10">
        <v>17</v>
      </c>
      <c r="J397" s="10"/>
      <c r="K397" s="10"/>
      <c r="L397" s="79">
        <v>1037</v>
      </c>
      <c r="M397" s="86"/>
      <c r="N397" s="42">
        <v>7.6</v>
      </c>
      <c r="O397" s="90"/>
      <c r="P397" s="90"/>
      <c r="Q397" s="90"/>
      <c r="R397" s="87"/>
      <c r="S397" s="87"/>
      <c r="T397" s="16"/>
      <c r="U397" s="16"/>
      <c r="V397" s="43">
        <f t="shared" si="111"/>
        <v>2.2649332596626633E-6</v>
      </c>
      <c r="W397" s="43">
        <f t="shared" si="112"/>
        <v>3.1777994877653018E-4</v>
      </c>
      <c r="X397" s="43">
        <f t="shared" si="113"/>
        <v>8.6579814826304618E-7</v>
      </c>
      <c r="Y397" s="22">
        <f>X397+W397+SUM($V$349:V397)</f>
        <v>1.1048549267942268E-3</v>
      </c>
      <c r="Z397" s="22">
        <f t="shared" si="114"/>
        <v>4.7184568805380543E-2</v>
      </c>
      <c r="AA397" s="44">
        <f t="shared" si="115"/>
        <v>6.6201994226751433</v>
      </c>
      <c r="AB397" s="44">
        <f t="shared" si="116"/>
        <v>0.53497119544723259</v>
      </c>
      <c r="AC397" s="44">
        <f t="shared" si="117"/>
        <v>6.9194264112822026</v>
      </c>
      <c r="AD397" s="44">
        <f t="shared" si="108"/>
        <v>0.53497119544723271</v>
      </c>
      <c r="AE397" s="44">
        <f t="shared" si="109"/>
        <v>6.3776090580396403</v>
      </c>
      <c r="AF397" s="44">
        <f t="shared" si="110"/>
        <v>6.8461577953304337E-3</v>
      </c>
      <c r="AG397" s="45">
        <f>AC397+AA397+SUM($Z$349:Z397)</f>
        <v>18.866557959166329</v>
      </c>
      <c r="AH397" s="45">
        <f>AC397+AA397+SUM($Z$394:Z397)+$AH$393</f>
        <v>120.65050947358012</v>
      </c>
      <c r="DM397"/>
      <c r="DN397"/>
      <c r="DO397"/>
      <c r="DP397"/>
      <c r="DQ397"/>
      <c r="DR397"/>
      <c r="DS397"/>
      <c r="DT397"/>
      <c r="DU397"/>
      <c r="DV397"/>
      <c r="DW397"/>
      <c r="DX397"/>
      <c r="DY397"/>
      <c r="DZ397"/>
      <c r="EA397"/>
      <c r="EB397"/>
      <c r="EC397"/>
      <c r="ED397"/>
      <c r="EE397"/>
      <c r="EF397"/>
      <c r="EG397"/>
    </row>
    <row r="398" spans="1:137" s="1" customFormat="1" ht="14.4" x14ac:dyDescent="0.3">
      <c r="A398"/>
      <c r="B398"/>
      <c r="C398"/>
      <c r="D398" s="18"/>
      <c r="E398" s="28">
        <v>41134.464583333334</v>
      </c>
      <c r="F398" s="10">
        <f t="shared" si="118"/>
        <v>1251.8375000000015</v>
      </c>
      <c r="G398" s="10">
        <v>22895</v>
      </c>
      <c r="H398" s="10">
        <v>0.89</v>
      </c>
      <c r="I398" s="10">
        <v>17</v>
      </c>
      <c r="J398" s="10"/>
      <c r="K398" s="10"/>
      <c r="L398" s="79">
        <v>1037</v>
      </c>
      <c r="M398" s="86"/>
      <c r="N398" s="42">
        <v>7.6</v>
      </c>
      <c r="O398" s="90"/>
      <c r="P398" s="90"/>
      <c r="Q398" s="90"/>
      <c r="R398" s="87"/>
      <c r="S398" s="87"/>
      <c r="T398" s="16"/>
      <c r="U398" s="16"/>
      <c r="V398" s="43">
        <f t="shared" si="111"/>
        <v>2.0569291847956838E-6</v>
      </c>
      <c r="W398" s="43">
        <f t="shared" si="112"/>
        <v>2.8859607592970595E-4</v>
      </c>
      <c r="X398" s="43">
        <f t="shared" si="113"/>
        <v>7.8628607342256227E-7</v>
      </c>
      <c r="Y398" s="22">
        <f>X398+W398+SUM($V$349:V398)</f>
        <v>1.0776484710573577E-3</v>
      </c>
      <c r="Z398" s="22">
        <f t="shared" si="114"/>
        <v>5.2913925489772112E-2</v>
      </c>
      <c r="AA398" s="44">
        <f t="shared" si="115"/>
        <v>7.4240529869782232</v>
      </c>
      <c r="AB398" s="44">
        <f t="shared" si="116"/>
        <v>0.59992973744927469</v>
      </c>
      <c r="AC398" s="44">
        <f t="shared" si="117"/>
        <v>7.7596134250737654</v>
      </c>
      <c r="AD398" s="44">
        <f t="shared" si="108"/>
        <v>0.59992973744927458</v>
      </c>
      <c r="AE398" s="44">
        <f t="shared" si="109"/>
        <v>7.1520062394111248</v>
      </c>
      <c r="AF398" s="44">
        <f t="shared" si="110"/>
        <v>7.6774482133664893E-3</v>
      </c>
      <c r="AG398" s="45">
        <f>AC398+AA398+SUM($Z$349:Z398)</f>
        <v>20.563512462750744</v>
      </c>
      <c r="AH398" s="45">
        <f>AC398+AA398+SUM($Z$394:Z398)+$AH$393</f>
        <v>122.34746397716452</v>
      </c>
      <c r="DM398"/>
      <c r="DN398"/>
      <c r="DO398"/>
      <c r="DP398"/>
      <c r="DQ398"/>
      <c r="DR398"/>
      <c r="DS398"/>
      <c r="DT398"/>
      <c r="DU398"/>
      <c r="DV398"/>
      <c r="DW398"/>
      <c r="DX398"/>
      <c r="DY398"/>
      <c r="DZ398"/>
      <c r="EA398"/>
      <c r="EB398"/>
      <c r="EC398"/>
      <c r="ED398"/>
      <c r="EE398"/>
      <c r="EF398"/>
      <c r="EG398"/>
    </row>
    <row r="399" spans="1:137" s="1" customFormat="1" ht="14.4" x14ac:dyDescent="0.3">
      <c r="A399"/>
      <c r="B399"/>
      <c r="C399"/>
      <c r="D399" s="18"/>
      <c r="E399" s="28">
        <v>42304.42291666667</v>
      </c>
      <c r="F399" s="10">
        <f t="shared" si="118"/>
        <v>2421.7958333333372</v>
      </c>
      <c r="G399" s="10">
        <v>54207</v>
      </c>
      <c r="H399" s="10">
        <v>1.19</v>
      </c>
      <c r="I399" s="10">
        <v>13</v>
      </c>
      <c r="J399" s="10"/>
      <c r="K399" s="10"/>
      <c r="L399" s="10">
        <v>1145</v>
      </c>
      <c r="M399" s="86"/>
      <c r="N399" s="42">
        <v>7.6</v>
      </c>
      <c r="O399" s="90"/>
      <c r="P399" s="90"/>
      <c r="Q399" s="90"/>
      <c r="R399" s="87"/>
      <c r="S399" s="87"/>
      <c r="T399" s="16"/>
      <c r="U399" s="16"/>
      <c r="V399" s="43">
        <f t="shared" si="111"/>
        <v>3.0367079418193781E-6</v>
      </c>
      <c r="W399" s="43">
        <f t="shared" si="112"/>
        <v>4.2606328026829877E-4</v>
      </c>
      <c r="X399" s="43">
        <f t="shared" si="113"/>
        <v>1.1608183603760984E-6</v>
      </c>
      <c r="Y399" s="22">
        <f>X399+W399+SUM($V$349:V399)</f>
        <v>1.2185269156247236E-3</v>
      </c>
      <c r="Z399" s="22">
        <f t="shared" si="114"/>
        <v>0.1383284263884059</v>
      </c>
      <c r="AA399" s="44">
        <f t="shared" si="115"/>
        <v>19.40807750714594</v>
      </c>
      <c r="AB399" s="44">
        <f t="shared" si="116"/>
        <v>1.5683458703325377</v>
      </c>
      <c r="AC399" s="44">
        <f t="shared" si="117"/>
        <v>20.285304946431896</v>
      </c>
      <c r="AD399" s="44">
        <f t="shared" si="108"/>
        <v>1.5683458703325377</v>
      </c>
      <c r="AE399" s="44">
        <f t="shared" si="109"/>
        <v>18.696888568757416</v>
      </c>
      <c r="AF399" s="44">
        <f t="shared" si="110"/>
        <v>2.0070507341942417E-2</v>
      </c>
      <c r="AG399" s="45">
        <f>AC399+AA399+SUM($Z$349:Z399)</f>
        <v>45.211556930665004</v>
      </c>
      <c r="AH399" s="45">
        <f>AC399+AA399+SUM($Z$394:Z399)+$AH$393</f>
        <v>146.99550844507877</v>
      </c>
      <c r="DM399"/>
      <c r="DN399"/>
      <c r="DO399"/>
      <c r="DP399"/>
      <c r="DQ399"/>
      <c r="DR399"/>
      <c r="DS399"/>
      <c r="DT399"/>
      <c r="DU399"/>
      <c r="DV399"/>
      <c r="DW399"/>
      <c r="DX399"/>
      <c r="DY399"/>
      <c r="DZ399"/>
      <c r="EA399"/>
      <c r="EB399"/>
      <c r="EC399"/>
      <c r="ED399"/>
      <c r="EE399"/>
      <c r="EF399"/>
      <c r="EG399"/>
    </row>
    <row r="400" spans="1:137" s="1" customFormat="1" ht="14.4" x14ac:dyDescent="0.3">
      <c r="A400"/>
      <c r="B400"/>
      <c r="C400"/>
      <c r="D400" s="40" t="s">
        <v>164</v>
      </c>
      <c r="E400" s="28">
        <v>42305.462500000001</v>
      </c>
      <c r="F400" s="10">
        <f t="shared" si="118"/>
        <v>2422.8354166666686</v>
      </c>
      <c r="G400" s="10"/>
      <c r="H400" s="10"/>
      <c r="I400" s="10">
        <v>13</v>
      </c>
      <c r="J400" s="10">
        <v>0</v>
      </c>
      <c r="K400" s="10">
        <v>20</v>
      </c>
      <c r="L400" s="10">
        <v>1128</v>
      </c>
      <c r="M400" s="86"/>
      <c r="N400" s="42">
        <v>7.6</v>
      </c>
      <c r="O400" s="90"/>
      <c r="P400" s="90"/>
      <c r="Q400" s="90"/>
      <c r="R400" s="87"/>
      <c r="S400" s="87"/>
      <c r="T400" s="16"/>
      <c r="U400" s="16"/>
      <c r="V400" s="43">
        <f t="shared" si="111"/>
        <v>0</v>
      </c>
      <c r="W400" s="43">
        <f t="shared" si="112"/>
        <v>0</v>
      </c>
      <c r="X400" s="43">
        <f t="shared" si="113"/>
        <v>0</v>
      </c>
      <c r="Y400" s="22">
        <f>X400+W400+SUM($V$349:V400)</f>
        <v>7.9130281699604863E-4</v>
      </c>
      <c r="Z400" s="22">
        <f t="shared" si="114"/>
        <v>0</v>
      </c>
      <c r="AA400" s="44">
        <f t="shared" si="115"/>
        <v>0</v>
      </c>
      <c r="AB400" s="44">
        <f t="shared" si="116"/>
        <v>0</v>
      </c>
      <c r="AC400" s="44">
        <f t="shared" si="117"/>
        <v>0</v>
      </c>
      <c r="AD400" s="44">
        <f t="shared" si="108"/>
        <v>0</v>
      </c>
      <c r="AE400" s="44">
        <f t="shared" si="109"/>
        <v>0</v>
      </c>
      <c r="AF400" s="44">
        <f t="shared" si="110"/>
        <v>0</v>
      </c>
      <c r="AG400" s="45">
        <f>AC400+AA400+SUM($Z$349:Z400)</f>
        <v>5.5181744770871619</v>
      </c>
      <c r="AH400" s="45">
        <f>AC400+AA400+SUM($Z$400:Z400)+$AH$399</f>
        <v>146.99550844507877</v>
      </c>
      <c r="DM400"/>
      <c r="DN400"/>
      <c r="DO400"/>
      <c r="DP400"/>
      <c r="DQ400"/>
      <c r="DR400"/>
      <c r="DS400"/>
      <c r="DT400"/>
      <c r="DU400"/>
      <c r="DV400"/>
      <c r="DW400"/>
      <c r="DX400"/>
      <c r="DY400"/>
      <c r="DZ400"/>
      <c r="EA400"/>
      <c r="EB400"/>
      <c r="EC400"/>
      <c r="ED400"/>
      <c r="EE400"/>
      <c r="EF400"/>
      <c r="EG400"/>
    </row>
    <row r="401" spans="1:137" s="1" customFormat="1" ht="14.4" x14ac:dyDescent="0.3">
      <c r="A401"/>
      <c r="B401"/>
      <c r="C401"/>
      <c r="D401" s="18"/>
      <c r="E401" s="28">
        <v>42311.503472222219</v>
      </c>
      <c r="F401" s="10">
        <f t="shared" si="118"/>
        <v>2428.8763888888861</v>
      </c>
      <c r="G401" s="10">
        <v>4547</v>
      </c>
      <c r="H401" s="10">
        <v>0.77</v>
      </c>
      <c r="I401" s="10">
        <v>12</v>
      </c>
      <c r="J401" s="10"/>
      <c r="K401" s="10">
        <v>20</v>
      </c>
      <c r="L401" s="10">
        <v>1074</v>
      </c>
      <c r="M401" s="86"/>
      <c r="N401" s="42">
        <v>7.6</v>
      </c>
      <c r="O401" s="90"/>
      <c r="P401" s="90"/>
      <c r="Q401" s="90"/>
      <c r="R401" s="87"/>
      <c r="S401" s="87"/>
      <c r="T401" s="16"/>
      <c r="U401" s="16"/>
      <c r="V401" s="43">
        <f t="shared" si="111"/>
        <v>1.8430859298563644E-6</v>
      </c>
      <c r="W401" s="43">
        <f t="shared" si="112"/>
        <v>2.5859294082145805E-4</v>
      </c>
      <c r="X401" s="43">
        <f t="shared" si="113"/>
        <v>7.0454190133486902E-7</v>
      </c>
      <c r="Y401" s="22">
        <f>X401+W401+SUM($V$349:V401)</f>
        <v>1.052443385648698E-3</v>
      </c>
      <c r="Z401" s="22">
        <f t="shared" si="114"/>
        <v>1.0883781458515441E-2</v>
      </c>
      <c r="AA401" s="44">
        <f t="shared" si="115"/>
        <v>1.5270416907989217</v>
      </c>
      <c r="AB401" s="44">
        <f t="shared" si="116"/>
        <v>0.12339859672903229</v>
      </c>
      <c r="AC401" s="44">
        <f t="shared" si="117"/>
        <v>1.5960625854037178</v>
      </c>
      <c r="AD401" s="44">
        <f t="shared" si="108"/>
        <v>0.12339859672903231</v>
      </c>
      <c r="AE401" s="44">
        <f t="shared" si="109"/>
        <v>1.4710848265214351</v>
      </c>
      <c r="AF401" s="44">
        <f t="shared" si="110"/>
        <v>1.579162153250229E-3</v>
      </c>
      <c r="AG401" s="45">
        <f>AC401+AA401+SUM($Z$349:Z401)</f>
        <v>8.6521625347483173</v>
      </c>
      <c r="AH401" s="45">
        <f>AC401+AA401+SUM($Z$400:Z401)+$AH$399</f>
        <v>150.12949650273993</v>
      </c>
      <c r="DM401"/>
      <c r="DN401"/>
      <c r="DO401"/>
      <c r="DP401"/>
      <c r="DQ401"/>
      <c r="DR401"/>
      <c r="DS401"/>
      <c r="DT401"/>
      <c r="DU401"/>
      <c r="DV401"/>
      <c r="DW401"/>
      <c r="DX401"/>
      <c r="DY401"/>
      <c r="DZ401"/>
      <c r="EA401"/>
      <c r="EB401"/>
      <c r="EC401"/>
      <c r="ED401"/>
      <c r="EE401"/>
      <c r="EF401"/>
      <c r="EG401"/>
    </row>
    <row r="402" spans="1:137" s="1" customFormat="1" ht="14.4" x14ac:dyDescent="0.3">
      <c r="A402"/>
      <c r="B402"/>
      <c r="C402"/>
      <c r="D402" s="18"/>
      <c r="E402" s="28">
        <v>42486.459027777775</v>
      </c>
      <c r="F402" s="10">
        <f t="shared" si="118"/>
        <v>2603.8319444444423</v>
      </c>
      <c r="G402" s="10">
        <v>28862</v>
      </c>
      <c r="H402" s="10">
        <v>0.76</v>
      </c>
      <c r="I402" s="10">
        <v>12</v>
      </c>
      <c r="J402" s="10"/>
      <c r="K402" s="10"/>
      <c r="L402" s="10">
        <v>1072</v>
      </c>
      <c r="M402" s="86"/>
      <c r="N402" s="42"/>
      <c r="O402" s="90"/>
      <c r="P402" s="90"/>
      <c r="Q402" s="90"/>
      <c r="R402" s="87"/>
      <c r="S402" s="87"/>
      <c r="T402" s="16"/>
      <c r="U402" s="16"/>
      <c r="V402" s="43">
        <f t="shared" si="111"/>
        <v>1.8157621330293084E-6</v>
      </c>
      <c r="W402" s="43">
        <f t="shared" si="112"/>
        <v>2.5475929375082625E-4</v>
      </c>
      <c r="X402" s="43">
        <f t="shared" si="113"/>
        <v>6.9409704933075095E-7</v>
      </c>
      <c r="Y402" s="22"/>
      <c r="Z402" s="22">
        <f t="shared" si="114"/>
        <v>6.8955956162489326E-2</v>
      </c>
      <c r="AA402" s="44">
        <f t="shared" si="115"/>
        <v>9.6748193897846697</v>
      </c>
      <c r="AB402" s="44">
        <f t="shared" si="116"/>
        <v>0.78181174980340851</v>
      </c>
      <c r="AC402" s="44"/>
      <c r="AD402" s="44"/>
      <c r="AE402" s="44"/>
      <c r="AF402" s="44"/>
      <c r="AG402" s="45"/>
      <c r="AH402" s="45"/>
      <c r="DM402"/>
      <c r="DN402"/>
      <c r="DO402"/>
      <c r="DP402"/>
      <c r="DQ402"/>
      <c r="DR402"/>
      <c r="DS402"/>
      <c r="DT402"/>
      <c r="DU402"/>
      <c r="DV402"/>
      <c r="DW402"/>
      <c r="DX402"/>
      <c r="DY402"/>
      <c r="DZ402"/>
      <c r="EA402"/>
      <c r="EB402"/>
      <c r="EC402"/>
      <c r="ED402"/>
      <c r="EE402"/>
      <c r="EF402"/>
      <c r="EG402"/>
    </row>
    <row r="403" spans="1:137" s="1" customFormat="1" ht="14.4" x14ac:dyDescent="0.3">
      <c r="A403"/>
      <c r="B403"/>
      <c r="C403"/>
      <c r="D403" s="18"/>
      <c r="E403" s="28">
        <v>42612.636805555558</v>
      </c>
      <c r="F403" s="10">
        <f t="shared" si="118"/>
        <v>2730.0097222222248</v>
      </c>
      <c r="G403" s="10">
        <v>36500</v>
      </c>
      <c r="H403" s="10">
        <v>1.5</v>
      </c>
      <c r="I403" s="10">
        <v>41</v>
      </c>
      <c r="J403" s="10"/>
      <c r="K403" s="10"/>
      <c r="L403" s="10">
        <v>1047</v>
      </c>
      <c r="M403" s="86"/>
      <c r="N403" s="42"/>
      <c r="O403" s="90"/>
      <c r="P403" s="90"/>
      <c r="Q403" s="90"/>
      <c r="R403" s="87"/>
      <c r="S403" s="87"/>
      <c r="T403" s="16"/>
      <c r="U403" s="16"/>
      <c r="V403" s="43">
        <f t="shared" si="111"/>
        <v>3.5001650013778088E-6</v>
      </c>
      <c r="W403" s="43">
        <f t="shared" si="112"/>
        <v>4.9108831357481432E-4</v>
      </c>
      <c r="X403" s="43">
        <f t="shared" si="113"/>
        <v>1.337980430054429E-6</v>
      </c>
      <c r="Y403" s="22"/>
      <c r="Z403" s="22">
        <f t="shared" si="114"/>
        <v>8.5170681700193332E-2</v>
      </c>
      <c r="AA403" s="44">
        <f t="shared" si="115"/>
        <v>11.949815630320483</v>
      </c>
      <c r="AB403" s="44">
        <f t="shared" si="116"/>
        <v>0.96565174928572095</v>
      </c>
      <c r="AC403" s="44"/>
      <c r="AD403" s="44"/>
      <c r="AE403" s="44"/>
      <c r="AF403" s="44"/>
      <c r="AG403" s="45"/>
      <c r="AH403" s="45"/>
      <c r="DM403"/>
      <c r="DN403"/>
      <c r="DO403"/>
      <c r="DP403"/>
      <c r="DQ403"/>
      <c r="DR403"/>
      <c r="DS403"/>
      <c r="DT403"/>
      <c r="DU403"/>
      <c r="DV403"/>
      <c r="DW403"/>
      <c r="DX403"/>
      <c r="DY403"/>
      <c r="DZ403"/>
      <c r="EA403"/>
      <c r="EB403"/>
      <c r="EC403"/>
      <c r="ED403"/>
      <c r="EE403"/>
      <c r="EF403"/>
      <c r="EG403"/>
    </row>
    <row r="404" spans="1:137" s="1" customFormat="1" ht="14.4" x14ac:dyDescent="0.3">
      <c r="A404"/>
      <c r="B404"/>
      <c r="C404"/>
      <c r="D404" s="40" t="s">
        <v>164</v>
      </c>
      <c r="E404" s="28">
        <v>42758.622916666667</v>
      </c>
      <c r="F404" s="10">
        <f t="shared" si="118"/>
        <v>2875.9958333333343</v>
      </c>
      <c r="G404" s="10">
        <v>40827</v>
      </c>
      <c r="H404" s="10">
        <v>1.01</v>
      </c>
      <c r="I404" s="10">
        <v>11</v>
      </c>
      <c r="J404" s="10"/>
      <c r="K404" s="10">
        <v>5</v>
      </c>
      <c r="L404" s="10">
        <v>1047</v>
      </c>
      <c r="M404" s="86"/>
      <c r="N404" s="42"/>
      <c r="O404" s="90"/>
      <c r="P404" s="90"/>
      <c r="Q404" s="90"/>
      <c r="R404" s="87"/>
      <c r="S404" s="87"/>
      <c r="T404" s="16"/>
      <c r="U404" s="16"/>
      <c r="V404" s="43">
        <f t="shared" si="111"/>
        <v>2.3567777675943914E-6</v>
      </c>
      <c r="W404" s="43">
        <f t="shared" si="112"/>
        <v>3.3066613114037495E-4</v>
      </c>
      <c r="X404" s="43">
        <f t="shared" si="113"/>
        <v>9.0090682290331553E-7</v>
      </c>
      <c r="Y404" s="22"/>
      <c r="Z404" s="22">
        <f t="shared" si="114"/>
        <v>9.526749100750119E-2</v>
      </c>
      <c r="AA404" s="44">
        <f t="shared" si="115"/>
        <v>13.366441718879296</v>
      </c>
      <c r="AB404" s="44">
        <f t="shared" si="116"/>
        <v>1.0801277799476201</v>
      </c>
      <c r="AC404" s="44"/>
      <c r="AD404" s="44"/>
      <c r="AE404" s="44"/>
      <c r="AF404" s="44"/>
      <c r="AG404" s="45"/>
      <c r="AH404" s="45"/>
      <c r="DM404"/>
      <c r="DN404"/>
      <c r="DO404"/>
      <c r="DP404"/>
      <c r="DQ404"/>
      <c r="DR404"/>
      <c r="DS404"/>
      <c r="DT404"/>
      <c r="DU404"/>
      <c r="DV404"/>
      <c r="DW404"/>
      <c r="DX404"/>
      <c r="DY404"/>
      <c r="DZ404"/>
      <c r="EA404"/>
      <c r="EB404"/>
      <c r="EC404"/>
      <c r="ED404"/>
      <c r="EE404"/>
      <c r="EF404"/>
      <c r="EG404"/>
    </row>
    <row r="405" spans="1:137" s="1" customFormat="1" ht="14.4" x14ac:dyDescent="0.3">
      <c r="A405"/>
      <c r="B405"/>
      <c r="C405"/>
      <c r="D405" s="18"/>
      <c r="E405" s="28">
        <v>42761.48541666667</v>
      </c>
      <c r="F405" s="10">
        <f t="shared" si="118"/>
        <v>2878.8583333333372</v>
      </c>
      <c r="G405" s="10">
        <v>6038</v>
      </c>
      <c r="H405" s="10">
        <v>0.59</v>
      </c>
      <c r="I405" s="10">
        <v>9</v>
      </c>
      <c r="J405" s="10"/>
      <c r="K405" s="10">
        <v>5</v>
      </c>
      <c r="L405" s="10">
        <v>1084</v>
      </c>
      <c r="M405" s="86"/>
      <c r="N405" s="42"/>
      <c r="O405" s="90"/>
      <c r="P405" s="90"/>
      <c r="Q405" s="90"/>
      <c r="R405" s="87"/>
      <c r="S405" s="87"/>
      <c r="T405" s="16"/>
      <c r="U405" s="16"/>
      <c r="V405" s="43">
        <f t="shared" si="111"/>
        <v>1.4253839721624906E-6</v>
      </c>
      <c r="W405" s="43">
        <f t="shared" si="112"/>
        <v>1.999875465328928E-4</v>
      </c>
      <c r="X405" s="43">
        <f t="shared" si="113"/>
        <v>5.4487027306310768E-7</v>
      </c>
      <c r="Y405" s="22"/>
      <c r="Z405" s="22">
        <f t="shared" si="114"/>
        <v>1.4587234616808675E-2</v>
      </c>
      <c r="AA405" s="44">
        <f t="shared" si="115"/>
        <v>2.0466522135010288</v>
      </c>
      <c r="AB405" s="44">
        <f t="shared" si="116"/>
        <v>0.16538776423730964</v>
      </c>
      <c r="AC405" s="44"/>
      <c r="AD405" s="44"/>
      <c r="AE405" s="44"/>
      <c r="AF405" s="44"/>
      <c r="AG405" s="45"/>
      <c r="AH405" s="45"/>
      <c r="DM405"/>
      <c r="DN405"/>
      <c r="DO405"/>
      <c r="DP405"/>
      <c r="DQ405"/>
      <c r="DR405"/>
      <c r="DS405"/>
      <c r="DT405"/>
      <c r="DU405"/>
      <c r="DV405"/>
      <c r="DW405"/>
      <c r="DX405"/>
      <c r="DY405"/>
      <c r="DZ405"/>
      <c r="EA405"/>
      <c r="EB405"/>
      <c r="EC405"/>
      <c r="ED405"/>
      <c r="EE405"/>
      <c r="EF405"/>
      <c r="EG405"/>
    </row>
    <row r="406" spans="1:137" s="1" customFormat="1" ht="14.4" x14ac:dyDescent="0.3">
      <c r="A406"/>
      <c r="B406"/>
      <c r="C406"/>
      <c r="D406" s="40" t="s">
        <v>164</v>
      </c>
      <c r="E406" s="28">
        <v>42821.419444444444</v>
      </c>
      <c r="F406" s="10">
        <f t="shared" si="118"/>
        <v>2938.7923611111109</v>
      </c>
      <c r="G406" s="10">
        <v>14220</v>
      </c>
      <c r="H406" s="10">
        <v>0.5</v>
      </c>
      <c r="I406" s="10">
        <v>11</v>
      </c>
      <c r="J406" s="10"/>
      <c r="K406" s="10"/>
      <c r="L406" s="10">
        <v>1081</v>
      </c>
      <c r="M406" s="86"/>
      <c r="N406" s="42"/>
      <c r="O406" s="90"/>
      <c r="P406" s="90"/>
      <c r="Q406" s="90"/>
      <c r="R406" s="87"/>
      <c r="S406" s="87"/>
      <c r="T406" s="16"/>
      <c r="U406" s="16"/>
      <c r="V406" s="43">
        <f t="shared" si="111"/>
        <v>1.204609476755623E-6</v>
      </c>
      <c r="W406" s="43">
        <f t="shared" si="112"/>
        <v>1.6901192835860369E-4</v>
      </c>
      <c r="X406" s="43">
        <f t="shared" si="113"/>
        <v>4.604765504262457E-7</v>
      </c>
      <c r="Y406" s="22"/>
      <c r="Z406" s="22">
        <f t="shared" si="114"/>
        <v>3.4259093518929917E-2</v>
      </c>
      <c r="AA406" s="44">
        <f t="shared" si="115"/>
        <v>4.8066992425186887</v>
      </c>
      <c r="AB406" s="44">
        <f t="shared" si="116"/>
        <v>0.38842419627390007</v>
      </c>
      <c r="AC406" s="44"/>
      <c r="AD406" s="44"/>
      <c r="AE406" s="44"/>
      <c r="AF406" s="44"/>
      <c r="AG406" s="45"/>
      <c r="AH406" s="45"/>
      <c r="DM406"/>
      <c r="DN406"/>
      <c r="DO406"/>
      <c r="DP406"/>
      <c r="DQ406"/>
      <c r="DR406"/>
      <c r="DS406"/>
      <c r="DT406"/>
      <c r="DU406"/>
      <c r="DV406"/>
      <c r="DW406"/>
      <c r="DX406"/>
      <c r="DY406"/>
      <c r="DZ406"/>
      <c r="EA406"/>
      <c r="EB406"/>
      <c r="EC406"/>
      <c r="ED406"/>
      <c r="EE406"/>
      <c r="EF406"/>
      <c r="EG406"/>
    </row>
    <row r="407" spans="1:137" s="1" customFormat="1" ht="14.4" x14ac:dyDescent="0.3">
      <c r="A407"/>
      <c r="B407"/>
      <c r="C407"/>
      <c r="D407" s="40"/>
      <c r="E407" s="28">
        <v>42821.583333333336</v>
      </c>
      <c r="F407" s="10">
        <f t="shared" si="118"/>
        <v>2938.9562500000029</v>
      </c>
      <c r="G407" s="10">
        <v>3034</v>
      </c>
      <c r="H407" s="10">
        <v>0.37</v>
      </c>
      <c r="I407" s="10">
        <v>35</v>
      </c>
      <c r="J407" s="10"/>
      <c r="K407" s="10">
        <v>5</v>
      </c>
      <c r="L407" s="10">
        <v>1087</v>
      </c>
      <c r="M407" s="86"/>
      <c r="N407" s="42"/>
      <c r="O407" s="90"/>
      <c r="P407" s="90"/>
      <c r="Q407" s="90"/>
      <c r="R407" s="87"/>
      <c r="S407" s="87"/>
      <c r="T407" s="16"/>
      <c r="U407" s="16"/>
      <c r="V407" s="43">
        <f t="shared" si="111"/>
        <v>8.9635871499786131E-7</v>
      </c>
      <c r="W407" s="43">
        <f t="shared" si="112"/>
        <v>1.2576301103893955E-4</v>
      </c>
      <c r="X407" s="43">
        <f t="shared" si="113"/>
        <v>3.4264396635695047E-7</v>
      </c>
      <c r="Y407" s="22"/>
      <c r="Z407" s="22">
        <f t="shared" si="114"/>
        <v>7.3501414629824624E-3</v>
      </c>
      <c r="AA407" s="44">
        <f t="shared" si="115"/>
        <v>1.0312566905193044</v>
      </c>
      <c r="AB407" s="44">
        <f t="shared" si="116"/>
        <v>8.3334744063818023E-2</v>
      </c>
      <c r="AC407" s="44"/>
      <c r="AD407" s="44"/>
      <c r="AE407" s="44"/>
      <c r="AF407" s="44"/>
      <c r="AG407" s="45"/>
      <c r="AH407" s="45"/>
      <c r="DM407"/>
      <c r="DN407"/>
      <c r="DO407"/>
      <c r="DP407"/>
      <c r="DQ407"/>
      <c r="DR407"/>
      <c r="DS407"/>
      <c r="DT407"/>
      <c r="DU407"/>
      <c r="DV407"/>
      <c r="DW407"/>
      <c r="DX407"/>
      <c r="DY407"/>
      <c r="DZ407"/>
      <c r="EA407"/>
      <c r="EB407"/>
      <c r="EC407"/>
      <c r="ED407"/>
      <c r="EE407"/>
      <c r="EF407"/>
      <c r="EG407"/>
    </row>
    <row r="408" spans="1:137" s="1" customFormat="1" ht="14.4" x14ac:dyDescent="0.3">
      <c r="A408"/>
      <c r="B408"/>
      <c r="C408"/>
      <c r="D408" s="40"/>
      <c r="E408" s="28">
        <v>42968.486805555556</v>
      </c>
      <c r="F408" s="10">
        <f t="shared" si="118"/>
        <v>3085.8597222222234</v>
      </c>
      <c r="G408" s="10">
        <v>14155</v>
      </c>
      <c r="H408" s="10">
        <v>0</v>
      </c>
      <c r="I408" s="10">
        <v>11</v>
      </c>
      <c r="J408" s="10"/>
      <c r="K408" s="10"/>
      <c r="L408" s="10">
        <v>1076</v>
      </c>
      <c r="M408" s="86"/>
      <c r="N408" s="42"/>
      <c r="O408" s="90"/>
      <c r="P408" s="90"/>
      <c r="Q408" s="90"/>
      <c r="R408" s="87"/>
      <c r="S408" s="87"/>
      <c r="T408" s="16"/>
      <c r="U408" s="16"/>
      <c r="V408" s="43">
        <f t="shared" si="111"/>
        <v>0</v>
      </c>
      <c r="W408" s="43">
        <f t="shared" si="112"/>
        <v>0</v>
      </c>
      <c r="X408" s="43">
        <f t="shared" si="113"/>
        <v>0</v>
      </c>
      <c r="Y408" s="22"/>
      <c r="Z408" s="22">
        <f t="shared" si="114"/>
        <v>3.3944758420684562E-2</v>
      </c>
      <c r="AA408" s="44">
        <f t="shared" si="115"/>
        <v>4.7625966664304427</v>
      </c>
      <c r="AB408" s="44">
        <f t="shared" si="116"/>
        <v>0.3848603145316945</v>
      </c>
      <c r="AC408" s="44"/>
      <c r="AD408" s="44"/>
      <c r="AE408" s="44"/>
      <c r="AF408" s="44"/>
      <c r="AG408" s="45"/>
      <c r="AH408" s="45"/>
      <c r="DM408"/>
      <c r="DN408"/>
      <c r="DO408"/>
      <c r="DP408"/>
      <c r="DQ408"/>
      <c r="DR408"/>
      <c r="DS408"/>
      <c r="DT408"/>
      <c r="DU408"/>
      <c r="DV408"/>
      <c r="DW408"/>
      <c r="DX408"/>
      <c r="DY408"/>
      <c r="DZ408"/>
      <c r="EA408"/>
      <c r="EB408"/>
      <c r="EC408"/>
      <c r="ED408"/>
      <c r="EE408"/>
      <c r="EF408"/>
      <c r="EG408"/>
    </row>
    <row r="409" spans="1:137" s="1" customFormat="1" ht="14.4" x14ac:dyDescent="0.3">
      <c r="A409"/>
      <c r="B409"/>
      <c r="C409"/>
      <c r="D409" s="40"/>
      <c r="E409" s="28">
        <v>43046.461111111108</v>
      </c>
      <c r="F409" s="10">
        <f t="shared" si="118"/>
        <v>3163.8340277777752</v>
      </c>
      <c r="G409" s="10">
        <v>17883</v>
      </c>
      <c r="H409" s="10">
        <v>0</v>
      </c>
      <c r="I409" s="10">
        <v>26</v>
      </c>
      <c r="J409" s="10"/>
      <c r="K409" s="10"/>
      <c r="L409" s="10">
        <v>1074</v>
      </c>
      <c r="M409" s="86"/>
      <c r="N409" s="42"/>
      <c r="O409" s="90"/>
      <c r="P409" s="90"/>
      <c r="Q409" s="90"/>
      <c r="R409" s="87"/>
      <c r="S409" s="87"/>
      <c r="T409" s="16"/>
      <c r="U409" s="16"/>
      <c r="V409" s="43">
        <f t="shared" si="111"/>
        <v>0</v>
      </c>
      <c r="W409" s="43">
        <f t="shared" si="112"/>
        <v>0</v>
      </c>
      <c r="X409" s="43">
        <f t="shared" si="113"/>
        <v>0</v>
      </c>
      <c r="Y409" s="22"/>
      <c r="Z409" s="22">
        <f t="shared" si="114"/>
        <v>4.2805072316391385E-2</v>
      </c>
      <c r="AA409" s="44">
        <f t="shared" si="115"/>
        <v>6.0057370918313433</v>
      </c>
      <c r="AB409" s="44">
        <f t="shared" si="116"/>
        <v>0.48531715533434894</v>
      </c>
      <c r="AC409" s="44"/>
      <c r="AD409" s="44"/>
      <c r="AE409" s="44"/>
      <c r="AF409" s="44"/>
      <c r="AG409" s="45"/>
      <c r="AH409" s="45"/>
      <c r="DM409"/>
      <c r="DN409"/>
      <c r="DO409"/>
      <c r="DP409"/>
      <c r="DQ409"/>
      <c r="DR409"/>
      <c r="DS409"/>
      <c r="DT409"/>
      <c r="DU409"/>
      <c r="DV409"/>
      <c r="DW409"/>
      <c r="DX409"/>
      <c r="DY409"/>
      <c r="DZ409"/>
      <c r="EA409"/>
      <c r="EB409"/>
      <c r="EC409"/>
      <c r="ED409"/>
      <c r="EE409"/>
      <c r="EF409"/>
      <c r="EG409"/>
    </row>
    <row r="410" spans="1:137" s="1" customFormat="1" ht="14.4" x14ac:dyDescent="0.3">
      <c r="A410"/>
      <c r="B410"/>
      <c r="C410"/>
      <c r="D410" s="40"/>
      <c r="E410" s="28">
        <v>43123.59097222222</v>
      </c>
      <c r="F410" s="10"/>
      <c r="G410" s="10">
        <v>21106.6</v>
      </c>
      <c r="H410" s="10">
        <v>0.8</v>
      </c>
      <c r="I410" s="10">
        <v>121</v>
      </c>
      <c r="J410" s="10"/>
      <c r="K410" s="10"/>
      <c r="L410" s="10">
        <v>1060</v>
      </c>
      <c r="M410" s="86"/>
      <c r="N410" s="42"/>
      <c r="O410" s="90"/>
      <c r="P410" s="90"/>
      <c r="Q410" s="90"/>
      <c r="R410" s="87"/>
      <c r="S410" s="87"/>
      <c r="T410" s="16"/>
      <c r="U410" s="16"/>
      <c r="V410" s="43">
        <f t="shared" si="111"/>
        <v>1.8899330921161302E-6</v>
      </c>
      <c r="W410" s="43">
        <f t="shared" si="112"/>
        <v>2.6516580064402578E-4</v>
      </c>
      <c r="X410" s="43">
        <f t="shared" si="113"/>
        <v>7.2244979604339748E-7</v>
      </c>
      <c r="Y410" s="22"/>
      <c r="Z410" s="22">
        <f t="shared" si="114"/>
        <v>4.9862577252572884E-2</v>
      </c>
      <c r="AA410" s="44">
        <f t="shared" si="115"/>
        <v>6.9959356098414922</v>
      </c>
      <c r="AB410" s="44">
        <f t="shared" si="116"/>
        <v>0.56533403263498938</v>
      </c>
      <c r="AC410" s="44"/>
      <c r="AD410" s="44"/>
      <c r="AE410" s="44"/>
      <c r="AF410" s="44"/>
      <c r="AG410" s="45"/>
      <c r="AH410" s="45"/>
      <c r="DM410"/>
      <c r="DN410"/>
      <c r="DO410"/>
      <c r="DP410"/>
      <c r="DQ410"/>
      <c r="DR410"/>
      <c r="DS410"/>
      <c r="DT410"/>
      <c r="DU410"/>
      <c r="DV410"/>
      <c r="DW410"/>
      <c r="DX410"/>
      <c r="DY410"/>
      <c r="DZ410"/>
      <c r="EA410"/>
      <c r="EB410"/>
      <c r="EC410"/>
      <c r="ED410"/>
      <c r="EE410"/>
      <c r="EF410"/>
      <c r="EG410"/>
    </row>
    <row r="411" spans="1:137" s="1" customFormat="1" ht="14.4" x14ac:dyDescent="0.3">
      <c r="A411"/>
      <c r="B411"/>
      <c r="C411"/>
      <c r="D411" s="40"/>
      <c r="E411" s="28"/>
      <c r="F411" s="10"/>
      <c r="G411" s="10"/>
      <c r="H411" s="10"/>
      <c r="I411" s="10"/>
      <c r="J411" s="10"/>
      <c r="K411" s="10"/>
      <c r="L411" s="10"/>
      <c r="M411" s="86"/>
      <c r="N411" s="42"/>
      <c r="O411" s="90"/>
      <c r="P411" s="90"/>
      <c r="Q411" s="90"/>
      <c r="R411" s="87"/>
      <c r="S411" s="87"/>
      <c r="T411" s="16"/>
      <c r="U411" s="16"/>
      <c r="V411" s="43"/>
      <c r="W411" s="43"/>
      <c r="X411" s="43"/>
      <c r="Y411" s="22"/>
      <c r="Z411" s="22"/>
      <c r="AA411" s="44"/>
      <c r="AB411" s="44"/>
      <c r="AC411" s="44"/>
      <c r="AD411" s="44"/>
      <c r="AE411" s="44"/>
      <c r="AF411" s="44"/>
      <c r="AG411" s="45"/>
      <c r="AH411" s="45"/>
      <c r="DM411"/>
      <c r="DN411"/>
      <c r="DO411"/>
      <c r="DP411"/>
      <c r="DQ411"/>
      <c r="DR411"/>
      <c r="DS411"/>
      <c r="DT411"/>
      <c r="DU411"/>
      <c r="DV411"/>
      <c r="DW411"/>
      <c r="DX411"/>
      <c r="DY411"/>
      <c r="DZ411"/>
      <c r="EA411"/>
      <c r="EB411"/>
      <c r="EC411"/>
      <c r="ED411"/>
      <c r="EE411"/>
      <c r="EF411"/>
      <c r="EG411"/>
    </row>
    <row r="412" spans="1:137" s="1" customFormat="1" ht="14.4" x14ac:dyDescent="0.3">
      <c r="A412"/>
      <c r="B412"/>
      <c r="C412"/>
      <c r="D412" s="18"/>
      <c r="E412" s="28"/>
      <c r="F412" s="10"/>
      <c r="G412" s="10"/>
      <c r="H412" s="10"/>
      <c r="I412" s="10"/>
      <c r="J412" s="10"/>
      <c r="K412" s="10"/>
      <c r="L412" s="10"/>
      <c r="M412" s="86"/>
      <c r="N412" s="42"/>
      <c r="O412" s="90"/>
      <c r="P412" s="90"/>
      <c r="Q412" s="90"/>
      <c r="R412" s="87"/>
      <c r="S412" s="87"/>
      <c r="T412" s="16"/>
      <c r="U412" s="16"/>
      <c r="V412" s="43"/>
      <c r="W412" s="43"/>
      <c r="X412" s="43"/>
      <c r="Y412" s="22"/>
      <c r="Z412" s="22"/>
      <c r="AA412" s="44"/>
      <c r="AB412" s="44"/>
      <c r="AC412" s="44"/>
      <c r="AD412" s="44"/>
      <c r="AE412" s="44"/>
      <c r="AF412" s="44"/>
      <c r="AG412" s="45"/>
      <c r="AH412" s="45"/>
      <c r="DM412"/>
      <c r="DN412"/>
      <c r="DO412"/>
      <c r="DP412"/>
      <c r="DQ412"/>
      <c r="DR412"/>
      <c r="DS412"/>
      <c r="DT412"/>
      <c r="DU412"/>
      <c r="DV412"/>
      <c r="DW412"/>
      <c r="DX412"/>
      <c r="DY412"/>
      <c r="DZ412"/>
      <c r="EA412"/>
      <c r="EB412"/>
      <c r="EC412"/>
      <c r="ED412"/>
      <c r="EE412"/>
      <c r="EF412"/>
      <c r="EG412"/>
    </row>
    <row r="413" spans="1:137" s="1" customFormat="1" ht="15" thickBot="1" x14ac:dyDescent="0.35">
      <c r="A413"/>
      <c r="B413"/>
      <c r="C413"/>
      <c r="D413" s="16"/>
      <c r="E413" s="89"/>
      <c r="F413" s="86"/>
      <c r="G413" s="86"/>
      <c r="H413" s="86"/>
      <c r="I413" s="86"/>
      <c r="J413" s="86"/>
      <c r="K413" s="86"/>
      <c r="L413" s="86"/>
      <c r="M413" s="86"/>
      <c r="N413" s="135"/>
      <c r="O413" s="90"/>
      <c r="P413" s="90"/>
      <c r="Q413" s="90"/>
      <c r="R413" s="87"/>
      <c r="S413" s="87"/>
      <c r="T413" s="16"/>
      <c r="U413" s="16"/>
      <c r="V413" s="43"/>
      <c r="W413" s="43"/>
      <c r="X413" s="43"/>
      <c r="Y413" s="22"/>
      <c r="Z413" s="22"/>
      <c r="AA413" s="44"/>
      <c r="AB413" s="44"/>
      <c r="AC413" s="44"/>
      <c r="AD413" s="44"/>
      <c r="AE413" s="44"/>
      <c r="AF413" s="44"/>
      <c r="AG413" s="45"/>
      <c r="AH413" s="45"/>
      <c r="DM413"/>
      <c r="DN413"/>
      <c r="DO413"/>
      <c r="DP413"/>
      <c r="DQ413"/>
      <c r="DR413"/>
      <c r="DS413"/>
      <c r="DT413"/>
      <c r="DU413"/>
      <c r="DV413"/>
      <c r="DW413"/>
      <c r="DX413"/>
      <c r="DY413"/>
      <c r="DZ413"/>
      <c r="EA413"/>
      <c r="EB413"/>
      <c r="EC413"/>
      <c r="ED413"/>
      <c r="EE413"/>
      <c r="EF413"/>
      <c r="EG413"/>
    </row>
    <row r="414" spans="1:137" s="1" customFormat="1" ht="15" thickBot="1" x14ac:dyDescent="0.35">
      <c r="A414"/>
      <c r="B414"/>
      <c r="C414"/>
      <c r="D414" s="18" t="s">
        <v>175</v>
      </c>
      <c r="E414" s="18" t="s">
        <v>16</v>
      </c>
      <c r="F414" s="10" t="s">
        <v>17</v>
      </c>
      <c r="G414" s="10" t="s">
        <v>20</v>
      </c>
      <c r="H414" s="10" t="s">
        <v>21</v>
      </c>
      <c r="I414" s="10" t="s">
        <v>22</v>
      </c>
      <c r="J414" s="10"/>
      <c r="K414" s="10"/>
      <c r="L414" s="10"/>
      <c r="M414" s="10"/>
      <c r="N414" s="36"/>
      <c r="O414" s="37">
        <v>88.33</v>
      </c>
      <c r="P414" s="38">
        <v>20.14</v>
      </c>
      <c r="Q414" s="39">
        <f>P414-S414</f>
        <v>12.597570000000001</v>
      </c>
      <c r="R414" s="18">
        <v>37.450000000000003</v>
      </c>
      <c r="S414" s="85">
        <f>R414*P414/100</f>
        <v>7.5424300000000004</v>
      </c>
      <c r="T414" s="40">
        <f>Q414/$A$18+S414</f>
        <v>12.791417500000001</v>
      </c>
      <c r="U414" s="40">
        <f>$A$16-T414</f>
        <v>104.20858250000001</v>
      </c>
      <c r="V414" s="43"/>
      <c r="W414" s="43"/>
      <c r="X414" s="43"/>
      <c r="Y414" s="22"/>
      <c r="Z414" s="22"/>
      <c r="AA414" s="44"/>
      <c r="AB414" s="44"/>
      <c r="AC414" s="44"/>
      <c r="AD414" s="44"/>
      <c r="AE414" s="44"/>
      <c r="AF414" s="44"/>
      <c r="AG414" s="45"/>
      <c r="AH414" s="45"/>
      <c r="DM414"/>
      <c r="DN414"/>
      <c r="DO414"/>
      <c r="DP414"/>
      <c r="DQ414"/>
      <c r="DR414"/>
      <c r="DS414"/>
      <c r="DT414"/>
      <c r="DU414"/>
      <c r="DV414"/>
      <c r="DW414"/>
      <c r="DX414"/>
      <c r="DY414"/>
      <c r="DZ414"/>
      <c r="EA414"/>
      <c r="EB414"/>
      <c r="EC414"/>
      <c r="ED414"/>
      <c r="EE414"/>
      <c r="EF414"/>
      <c r="EG414"/>
    </row>
    <row r="415" spans="1:137" s="1" customFormat="1" ht="14.4" x14ac:dyDescent="0.3">
      <c r="A415"/>
      <c r="B415"/>
      <c r="C415"/>
      <c r="D415" s="18" t="s">
        <v>176</v>
      </c>
      <c r="E415" s="28">
        <v>39882.637499999997</v>
      </c>
      <c r="F415" s="18"/>
      <c r="G415" s="10"/>
      <c r="H415" s="10"/>
      <c r="I415" s="18"/>
      <c r="J415" s="18"/>
      <c r="K415" s="18"/>
      <c r="L415" s="18"/>
      <c r="M415" s="18"/>
      <c r="N415" s="36"/>
      <c r="O415" s="36"/>
      <c r="P415" s="134"/>
      <c r="Q415" s="18"/>
      <c r="R415" s="87"/>
      <c r="S415" s="85"/>
      <c r="T415" s="40"/>
      <c r="U415" s="40"/>
      <c r="V415" s="43">
        <f>($A$15*L415/1000/$A$13*H415)/$Q$414</f>
        <v>0</v>
      </c>
      <c r="W415" s="43">
        <f>($U$414*L415/1000/$A$13*H415)/$Q$414</f>
        <v>0</v>
      </c>
      <c r="X415" s="43">
        <f>($A$46*$S$414*H415*L415/1000000)/$Q$414</f>
        <v>0</v>
      </c>
      <c r="Y415" s="22">
        <f>X415+W415+SUM($V$414:V415)</f>
        <v>0</v>
      </c>
      <c r="Z415" s="22">
        <f>($A$15*L415/1000/$A$13*G415)/$Q$414</f>
        <v>0</v>
      </c>
      <c r="AA415" s="44">
        <f>($U$414*L415/1000/$A$13*G415)/$Q$414</f>
        <v>0</v>
      </c>
      <c r="AB415" s="44">
        <f>($A$14*$S$414/1000*G415/1000000*L415/1000*1000000)/$Q$414</f>
        <v>0</v>
      </c>
      <c r="AC415" s="44">
        <f>($A$14*((L415/1000)*G415/10^6)*(1+($A$28/(10^-N415))+(($A$28*$A$29)/(10^-N415)^2))*1000000)*$S$414/1000/$Q$414</f>
        <v>0</v>
      </c>
      <c r="AD415" s="44">
        <f>AC415/(1+($A$28/(10^-N415))+(($A$28*$A$29)/(10^-N415)^2))*1</f>
        <v>0</v>
      </c>
      <c r="AE415" s="44">
        <f>AC415/(1+($A$28/(10^-N415))+(($A$28*$A$29)/(10^-N415)^2))*($A$28/(10^-N415))</f>
        <v>0</v>
      </c>
      <c r="AF415" s="44">
        <f>AC415/(1+($A$28/(10^-N415))+(($A$28*$A$29)/(10^-N415)^2))*(($A$28*$A$29)/(10^-N415)^2)</f>
        <v>0</v>
      </c>
      <c r="AG415" s="45">
        <f>AC415+AA415+SUM($Z$414:Z415)</f>
        <v>0</v>
      </c>
      <c r="AH415" s="45">
        <f>AC415+AA415+SUM($Z$414:Z415)</f>
        <v>0</v>
      </c>
      <c r="DM415"/>
      <c r="DN415"/>
      <c r="DO415"/>
      <c r="DP415"/>
      <c r="DQ415"/>
      <c r="DR415"/>
      <c r="DS415"/>
      <c r="DT415"/>
      <c r="DU415"/>
      <c r="DV415"/>
      <c r="DW415"/>
      <c r="DX415"/>
      <c r="DY415"/>
      <c r="DZ415"/>
      <c r="EA415"/>
      <c r="EB415"/>
      <c r="EC415"/>
      <c r="ED415"/>
      <c r="EE415"/>
      <c r="EF415"/>
      <c r="EG415"/>
    </row>
    <row r="416" spans="1:137" s="1" customFormat="1" ht="14.4" x14ac:dyDescent="0.3">
      <c r="A416"/>
      <c r="B416"/>
      <c r="C416"/>
      <c r="D416" s="18" t="s">
        <v>37</v>
      </c>
      <c r="E416" s="28">
        <v>39883.637499999997</v>
      </c>
      <c r="F416" s="10">
        <f>E416-E$415</f>
        <v>1</v>
      </c>
      <c r="G416" s="10">
        <v>3471</v>
      </c>
      <c r="H416" s="10">
        <v>2.64</v>
      </c>
      <c r="I416" s="10">
        <v>778</v>
      </c>
      <c r="J416" s="10"/>
      <c r="K416" s="10"/>
      <c r="L416" s="79">
        <v>1037</v>
      </c>
      <c r="M416" s="10"/>
      <c r="N416" s="135">
        <v>7.9</v>
      </c>
      <c r="O416" s="36"/>
      <c r="P416" s="36"/>
      <c r="Q416" s="18"/>
      <c r="R416" s="87"/>
      <c r="S416" s="87"/>
      <c r="T416" s="16"/>
      <c r="U416" s="16"/>
      <c r="V416" s="43">
        <f>($A$15*L416/1000/$A$13*H416)/$Q$414</f>
        <v>7.072615197850193E-6</v>
      </c>
      <c r="W416" s="43">
        <f>($U$414*L416/1000/$A$13*H416)/$Q$414</f>
        <v>9.8270293911456759E-4</v>
      </c>
      <c r="X416" s="43">
        <f>($A$46*$S$414*H416*L416/1000000)/$Q$414</f>
        <v>3.5854809280365762E-6</v>
      </c>
      <c r="Y416" s="22">
        <f>X416+W416+SUM($V$414:V416)</f>
        <v>9.9336103524045433E-4</v>
      </c>
      <c r="Z416" s="22">
        <f>($A$15*L416/1000/$A$13*G416)/$Q$414</f>
        <v>9.2988815726280372E-3</v>
      </c>
      <c r="AA416" s="44">
        <f>($U$414*L416/1000/$A$13*G416)/$Q$414</f>
        <v>1.2920310233585848</v>
      </c>
      <c r="AB416" s="44">
        <f>($A$14*$S$414/1000*G416/1000000*L416/1000*1000000)/$Q$414</f>
        <v>0.13981934664892115</v>
      </c>
      <c r="AC416" s="44">
        <f>($A$14*((L416/1000)*G416/10^6)*(1+($A$28/(10^-N416))+(($A$28*$A$29)/(10^-N416)^2))*1000000)*$S$414/1000/$Q$414</f>
        <v>3.4727322308754398</v>
      </c>
      <c r="AD416" s="44">
        <f t="shared" ref="AD416:AD417" si="119">AC416/(1+($A$28/(10^-N416))+(($A$28*$A$29)/(10^-N416)^2))*1</f>
        <v>0.13981934664892115</v>
      </c>
      <c r="AE416" s="44">
        <f t="shared" ref="AE416:AE417" si="120">AC416/(1+($A$28/(10^-N416))+(($A$28*$A$29)/(10^-N416)^2))*($A$28/(10^-N416))</f>
        <v>3.3257895425776827</v>
      </c>
      <c r="AF416" s="44">
        <f t="shared" ref="AF416:AF417" si="121">AC416/(1+($A$28/(10^-N416))+(($A$28*$A$29)/(10^-N416)^2))*(($A$28*$A$29)/(10^-N416)^2)</f>
        <v>7.123341648836371E-3</v>
      </c>
      <c r="AG416" s="45">
        <f>AC416+AA416+SUM($Z$414:Z416)</f>
        <v>4.774062135806652</v>
      </c>
      <c r="AH416" s="45">
        <f>AC416+AA416+SUM($Z$414:Z416)</f>
        <v>4.774062135806652</v>
      </c>
      <c r="DM416"/>
      <c r="DN416"/>
      <c r="DO416"/>
      <c r="DP416"/>
      <c r="DQ416"/>
      <c r="DR416"/>
      <c r="DS416"/>
      <c r="DT416"/>
      <c r="DU416"/>
      <c r="DV416"/>
      <c r="DW416"/>
      <c r="DX416"/>
      <c r="DY416"/>
      <c r="DZ416"/>
      <c r="EA416"/>
      <c r="EB416"/>
      <c r="EC416"/>
      <c r="ED416"/>
      <c r="EE416"/>
      <c r="EF416"/>
      <c r="EG416"/>
    </row>
    <row r="417" spans="1:137" s="1" customFormat="1" ht="14.4" x14ac:dyDescent="0.3">
      <c r="A417"/>
      <c r="B417"/>
      <c r="C417"/>
      <c r="D417" s="18">
        <v>4</v>
      </c>
      <c r="E417" s="28">
        <v>39890.646527777775</v>
      </c>
      <c r="F417" s="10">
        <f t="shared" ref="F417:F475" si="122">E417-E$415</f>
        <v>8.0090277777781012</v>
      </c>
      <c r="G417" s="10">
        <v>4756</v>
      </c>
      <c r="H417" s="10">
        <v>3.45</v>
      </c>
      <c r="I417" s="10">
        <v>1008</v>
      </c>
      <c r="J417" s="10"/>
      <c r="K417" s="10"/>
      <c r="L417" s="79">
        <v>1037</v>
      </c>
      <c r="M417" s="10"/>
      <c r="N417" s="135">
        <v>7.9</v>
      </c>
      <c r="O417" s="36"/>
      <c r="P417" s="36"/>
      <c r="Q417" s="18"/>
      <c r="R417" s="87"/>
      <c r="S417" s="87"/>
      <c r="T417" s="16"/>
      <c r="U417" s="16"/>
      <c r="V417" s="43">
        <f t="shared" ref="V417:V476" si="123">($A$15*L417/1000/$A$13*H417)/$Q$414</f>
        <v>9.2426221335542297E-6</v>
      </c>
      <c r="W417" s="43">
        <f t="shared" ref="W417:W476" si="124">($U$414*L417/1000/$A$13*H417)/$Q$414</f>
        <v>1.2842140681610826E-3</v>
      </c>
      <c r="X417" s="43">
        <f t="shared" ref="X417:X476" si="125">($A$46*$S$414*H417*L417/1000000)/$Q$414</f>
        <v>4.6855716673205261E-6</v>
      </c>
      <c r="Y417" s="22">
        <f>X417+W417+SUM($V$414:V417)</f>
        <v>1.3052148771598075E-3</v>
      </c>
      <c r="Z417" s="22">
        <f t="shared" ref="Z417:Z476" si="126">($A$15*L417/1000/$A$13*G417)/$Q$414</f>
        <v>1.2741423439763451E-2</v>
      </c>
      <c r="AA417" s="44">
        <f t="shared" ref="AA417:AA476" si="127">($U$414*L417/1000/$A$13*G417)/$Q$414</f>
        <v>1.7703542342533649</v>
      </c>
      <c r="AB417" s="44">
        <f t="shared" ref="AB417:AB476" si="128">($A$14*$S$414/1000*G417/1000000*L417/1000*1000000)/$Q$414</f>
        <v>0.19158191087936302</v>
      </c>
      <c r="AC417" s="44">
        <f t="shared" ref="AC417:AC467" si="129">($A$14*((L417/1000)*G417/10^6)*(1+($A$28/(10^-N417))+(($A$28*$A$29)/(10^-N417)^2))*1000000)*$S$414/1000/$Q$414</f>
        <v>4.7583735206118103</v>
      </c>
      <c r="AD417" s="44">
        <f t="shared" si="119"/>
        <v>0.19158191087936302</v>
      </c>
      <c r="AE417" s="44">
        <f t="shared" si="120"/>
        <v>4.5570311335348483</v>
      </c>
      <c r="AF417" s="44">
        <f t="shared" si="121"/>
        <v>9.7604761975989014E-3</v>
      </c>
      <c r="AG417" s="45">
        <f>AC417+AA417+SUM($Z$414:Z417)</f>
        <v>6.5507680598775666</v>
      </c>
      <c r="AH417" s="45">
        <f>AC417+AA417+SUM($Z$414:Z417)</f>
        <v>6.5507680598775666</v>
      </c>
      <c r="DM417"/>
      <c r="DN417"/>
      <c r="DO417"/>
      <c r="DP417"/>
      <c r="DQ417"/>
      <c r="DR417"/>
      <c r="DS417"/>
      <c r="DT417"/>
      <c r="DU417"/>
      <c r="DV417"/>
      <c r="DW417"/>
      <c r="DX417"/>
      <c r="DY417"/>
      <c r="DZ417"/>
      <c r="EA417"/>
      <c r="EB417"/>
      <c r="EC417"/>
      <c r="ED417"/>
      <c r="EE417"/>
      <c r="EF417"/>
      <c r="EG417"/>
    </row>
    <row r="418" spans="1:137" s="1" customFormat="1" ht="16.8" x14ac:dyDescent="0.3">
      <c r="A418"/>
      <c r="B418"/>
      <c r="C418"/>
      <c r="D418" s="18" t="s">
        <v>82</v>
      </c>
      <c r="E418" s="28">
        <v>39897.617361111108</v>
      </c>
      <c r="F418" s="10">
        <f t="shared" si="122"/>
        <v>14.979861111110949</v>
      </c>
      <c r="G418" s="10">
        <v>4481</v>
      </c>
      <c r="H418" s="10">
        <v>2.79</v>
      </c>
      <c r="I418" s="10">
        <v>1225</v>
      </c>
      <c r="J418" s="10"/>
      <c r="K418" s="10"/>
      <c r="L418" s="79">
        <v>1037</v>
      </c>
      <c r="M418" s="10"/>
      <c r="N418" s="135">
        <v>7.9</v>
      </c>
      <c r="O418" s="36"/>
      <c r="P418" s="36"/>
      <c r="Q418" s="18"/>
      <c r="R418" s="87"/>
      <c r="S418" s="87"/>
      <c r="T418" s="16"/>
      <c r="U418" s="16"/>
      <c r="V418" s="43">
        <f t="shared" si="123"/>
        <v>7.474468334091681E-6</v>
      </c>
      <c r="W418" s="43">
        <f t="shared" si="124"/>
        <v>1.0385383333824407E-3</v>
      </c>
      <c r="X418" s="43">
        <f t="shared" si="125"/>
        <v>3.7892014353113815E-6</v>
      </c>
      <c r="Y418" s="22">
        <f>X418+W418+SUM($V$414:V418)</f>
        <v>1.066117240483248E-3</v>
      </c>
      <c r="Z418" s="22">
        <f t="shared" si="126"/>
        <v>1.2004692689987391E-2</v>
      </c>
      <c r="AA418" s="44">
        <f t="shared" si="127"/>
        <v>1.667989344762264</v>
      </c>
      <c r="AB418" s="44">
        <f t="shared" si="128"/>
        <v>0.18050431931253691</v>
      </c>
      <c r="AC418" s="44">
        <f t="shared" si="129"/>
        <v>4.4832362796176444</v>
      </c>
      <c r="AD418" s="44">
        <f t="shared" ref="AD418:AD467" si="130">AC418/(1+($A$28/(10^-N418))+(($A$28*$A$29)/(10^-N418)^2))*1</f>
        <v>0.18050431931253691</v>
      </c>
      <c r="AE418" s="44">
        <f t="shared" ref="AE418:AE467" si="131">AC418/(1+($A$28/(10^-N418))+(($A$28*$A$29)/(10^-N418)^2))*($A$28/(10^-N418))</f>
        <v>4.2935358514233926</v>
      </c>
      <c r="AF418" s="44">
        <f t="shared" ref="AF418:AF467" si="132">AC418/(1+($A$28/(10^-N418))+(($A$28*$A$29)/(10^-N418)^2))*(($A$28*$A$29)/(10^-N418)^2)</f>
        <v>9.1961088817158684E-3</v>
      </c>
      <c r="AG418" s="45">
        <f>AC418+AA418+SUM($Z$414:Z418)</f>
        <v>6.1852706220822871</v>
      </c>
      <c r="AH418" s="45">
        <f>AC418+AA418+SUM($Z$414:Z418)</f>
        <v>6.1852706220822871</v>
      </c>
      <c r="DM418"/>
      <c r="DN418"/>
      <c r="DO418"/>
      <c r="DP418"/>
      <c r="DQ418"/>
      <c r="DR418"/>
      <c r="DS418"/>
      <c r="DT418"/>
      <c r="DU418"/>
      <c r="DV418"/>
      <c r="DW418"/>
      <c r="DX418"/>
      <c r="DY418"/>
      <c r="DZ418"/>
      <c r="EA418"/>
      <c r="EB418"/>
      <c r="EC418"/>
      <c r="ED418"/>
      <c r="EE418"/>
      <c r="EF418"/>
      <c r="EG418"/>
    </row>
    <row r="419" spans="1:137" s="1" customFormat="1" ht="14.4" x14ac:dyDescent="0.3">
      <c r="A419"/>
      <c r="B419"/>
      <c r="C419"/>
      <c r="D419" s="29">
        <f>8.315*(273+D417)/101325*1000000</f>
        <v>22731.359486799898</v>
      </c>
      <c r="E419" s="28">
        <v>39913.474305555559</v>
      </c>
      <c r="F419" s="10">
        <f t="shared" si="122"/>
        <v>30.836805555562023</v>
      </c>
      <c r="G419" s="10">
        <v>7369</v>
      </c>
      <c r="H419" s="10">
        <v>4.93</v>
      </c>
      <c r="I419" s="10">
        <v>1581</v>
      </c>
      <c r="J419" s="10"/>
      <c r="K419" s="10"/>
      <c r="L419" s="79">
        <v>1037</v>
      </c>
      <c r="M419" s="10"/>
      <c r="N419" s="42">
        <v>7.9</v>
      </c>
      <c r="O419" s="36"/>
      <c r="P419" s="36"/>
      <c r="Q419" s="18"/>
      <c r="R419" s="87"/>
      <c r="S419" s="87"/>
      <c r="T419" s="16"/>
      <c r="U419" s="16"/>
      <c r="V419" s="43">
        <f t="shared" si="123"/>
        <v>1.3207573077803579E-5</v>
      </c>
      <c r="W419" s="43">
        <f t="shared" si="124"/>
        <v>1.8351232916040976E-3</v>
      </c>
      <c r="X419" s="43">
        <f t="shared" si="125"/>
        <v>6.695614005765272E-6</v>
      </c>
      <c r="Y419" s="22">
        <f>X419+W419+SUM($V$414:V419)</f>
        <v>1.8788161843531625E-3</v>
      </c>
      <c r="Z419" s="22">
        <f t="shared" si="126"/>
        <v>1.9741705073090178E-2</v>
      </c>
      <c r="AA419" s="44">
        <f t="shared" si="127"/>
        <v>2.7430068023997149</v>
      </c>
      <c r="AB419" s="44">
        <f t="shared" si="128"/>
        <v>0.29683917183978681</v>
      </c>
      <c r="AC419" s="44">
        <f t="shared" si="129"/>
        <v>7.3726775595854548</v>
      </c>
      <c r="AD419" s="44">
        <f t="shared" si="130"/>
        <v>0.29683917183978675</v>
      </c>
      <c r="AE419" s="44">
        <f t="shared" si="131"/>
        <v>7.0607153959247881</v>
      </c>
      <c r="AF419" s="44">
        <f t="shared" si="132"/>
        <v>1.5122991820880212E-2</v>
      </c>
      <c r="AG419" s="45">
        <f>AC419+AA419+SUM($Z$414:Z419)</f>
        <v>10.169471064760639</v>
      </c>
      <c r="AH419" s="45">
        <f>AC419+AA419+SUM($Z$414:Z419)</f>
        <v>10.169471064760639</v>
      </c>
      <c r="DM419"/>
      <c r="DN419"/>
      <c r="DO419"/>
      <c r="DP419"/>
      <c r="DQ419"/>
      <c r="DR419"/>
      <c r="DS419"/>
      <c r="DT419"/>
      <c r="DU419"/>
      <c r="DV419"/>
      <c r="DW419"/>
      <c r="DX419"/>
      <c r="DY419"/>
      <c r="DZ419"/>
      <c r="EA419"/>
      <c r="EB419"/>
      <c r="EC419"/>
      <c r="ED419"/>
      <c r="EE419"/>
      <c r="EF419"/>
      <c r="EG419"/>
    </row>
    <row r="420" spans="1:137" s="1" customFormat="1" ht="14.4" x14ac:dyDescent="0.3">
      <c r="A420"/>
      <c r="B420"/>
      <c r="C420"/>
      <c r="D420" s="18"/>
      <c r="E420" s="28">
        <v>39920.659722222219</v>
      </c>
      <c r="F420" s="10">
        <f t="shared" si="122"/>
        <v>38.022222222221899</v>
      </c>
      <c r="G420" s="10">
        <v>8318</v>
      </c>
      <c r="H420" s="10">
        <v>2.3199999999999998</v>
      </c>
      <c r="I420" s="10">
        <v>1782</v>
      </c>
      <c r="J420" s="10"/>
      <c r="K420" s="10"/>
      <c r="L420" s="79">
        <v>1037</v>
      </c>
      <c r="M420" s="10"/>
      <c r="N420" s="42">
        <v>7.9</v>
      </c>
      <c r="O420" s="36"/>
      <c r="P420" s="36"/>
      <c r="Q420" s="18"/>
      <c r="R420" s="87"/>
      <c r="S420" s="87"/>
      <c r="T420" s="16"/>
      <c r="U420" s="16"/>
      <c r="V420" s="43">
        <f t="shared" si="123"/>
        <v>6.2153285072016834E-6</v>
      </c>
      <c r="W420" s="43">
        <f t="shared" si="124"/>
        <v>8.6358743134310476E-4</v>
      </c>
      <c r="X420" s="43">
        <f t="shared" si="125"/>
        <v>3.150877179183658E-6</v>
      </c>
      <c r="Y420" s="22">
        <f>X420+W420+SUM($V$414:V420)</f>
        <v>9.0995091577278971E-4</v>
      </c>
      <c r="Z420" s="22">
        <f t="shared" si="126"/>
        <v>2.2284095915044662E-2</v>
      </c>
      <c r="AA420" s="44">
        <f t="shared" si="127"/>
        <v>3.0962587301344597</v>
      </c>
      <c r="AB420" s="44">
        <f t="shared" si="128"/>
        <v>0.33506693328312481</v>
      </c>
      <c r="AC420" s="44">
        <f t="shared" si="129"/>
        <v>8.3221511657798661</v>
      </c>
      <c r="AD420" s="44">
        <f t="shared" si="130"/>
        <v>0.33506693328312487</v>
      </c>
      <c r="AE420" s="44">
        <f t="shared" si="131"/>
        <v>7.9700136603748692</v>
      </c>
      <c r="AF420" s="44">
        <f t="shared" si="132"/>
        <v>1.7070572121872934E-2</v>
      </c>
      <c r="AG420" s="45">
        <f>AC420+AA420+SUM($Z$414:Z420)</f>
        <v>11.494480694604841</v>
      </c>
      <c r="AH420" s="45">
        <f>AC420+AA420+SUM($Z$414:Z420)</f>
        <v>11.494480694604841</v>
      </c>
      <c r="DM420"/>
      <c r="DN420"/>
      <c r="DO420"/>
      <c r="DP420"/>
      <c r="DQ420"/>
      <c r="DR420"/>
      <c r="DS420"/>
      <c r="DT420"/>
      <c r="DU420"/>
      <c r="DV420"/>
      <c r="DW420"/>
      <c r="DX420"/>
      <c r="DY420"/>
      <c r="DZ420"/>
      <c r="EA420"/>
      <c r="EB420"/>
      <c r="EC420"/>
      <c r="ED420"/>
      <c r="EE420"/>
      <c r="EF420"/>
      <c r="EG420"/>
    </row>
    <row r="421" spans="1:137" s="1" customFormat="1" ht="14.4" x14ac:dyDescent="0.3">
      <c r="A421"/>
      <c r="B421"/>
      <c r="C421"/>
      <c r="D421" s="18"/>
      <c r="E421" s="28">
        <v>39939.507638888892</v>
      </c>
      <c r="F421" s="10">
        <f t="shared" si="122"/>
        <v>56.870138888894871</v>
      </c>
      <c r="G421" s="10">
        <v>10467.299999999999</v>
      </c>
      <c r="H421" s="10">
        <v>6.69</v>
      </c>
      <c r="I421" s="10">
        <v>139</v>
      </c>
      <c r="J421" s="10"/>
      <c r="K421" s="10"/>
      <c r="L421" s="79">
        <v>1037</v>
      </c>
      <c r="M421" s="10"/>
      <c r="N421" s="42">
        <v>7.9</v>
      </c>
      <c r="O421" s="36"/>
      <c r="P421" s="36"/>
      <c r="Q421" s="18"/>
      <c r="R421" s="87"/>
      <c r="S421" s="87"/>
      <c r="T421" s="16"/>
      <c r="U421" s="16"/>
      <c r="V421" s="43">
        <f t="shared" si="123"/>
        <v>1.7922649876370375E-5</v>
      </c>
      <c r="W421" s="43">
        <f t="shared" si="124"/>
        <v>2.4902585843471431E-3</v>
      </c>
      <c r="X421" s="43">
        <f t="shared" si="125"/>
        <v>9.0859346244563245E-6</v>
      </c>
      <c r="Y421" s="22">
        <f>X421+W421+SUM($V$414:V421)</f>
        <v>2.5604797760984711E-3</v>
      </c>
      <c r="Z421" s="22">
        <f t="shared" si="126"/>
        <v>2.8042115553203528E-2</v>
      </c>
      <c r="AA421" s="44">
        <f t="shared" si="127"/>
        <v>3.8963054828007242</v>
      </c>
      <c r="AB421" s="44">
        <f t="shared" si="128"/>
        <v>0.42164536075432218</v>
      </c>
      <c r="AC421" s="44">
        <f t="shared" si="129"/>
        <v>10.472523791484436</v>
      </c>
      <c r="AD421" s="44">
        <f t="shared" si="130"/>
        <v>0.42164536075432202</v>
      </c>
      <c r="AE421" s="44">
        <f t="shared" si="131"/>
        <v>10.029396968891778</v>
      </c>
      <c r="AF421" s="44">
        <f t="shared" si="132"/>
        <v>2.1481461838336189E-2</v>
      </c>
      <c r="AG421" s="45">
        <f>AC421+AA421+SUM($Z$414:Z421)</f>
        <v>14.472942188528878</v>
      </c>
      <c r="AH421" s="45">
        <f>AC421+AA421+SUM($Z$414:Z421)</f>
        <v>14.472942188528878</v>
      </c>
      <c r="DM421"/>
      <c r="DN421"/>
      <c r="DO421"/>
      <c r="DP421"/>
      <c r="DQ421"/>
      <c r="DR421"/>
      <c r="DS421"/>
      <c r="DT421"/>
      <c r="DU421"/>
      <c r="DV421"/>
      <c r="DW421"/>
      <c r="DX421"/>
      <c r="DY421"/>
      <c r="DZ421"/>
      <c r="EA421"/>
      <c r="EB421"/>
      <c r="EC421"/>
      <c r="ED421"/>
      <c r="EE421"/>
      <c r="EF421"/>
      <c r="EG421"/>
    </row>
    <row r="422" spans="1:137" ht="14.4" x14ac:dyDescent="0.3">
      <c r="D422" s="18"/>
      <c r="E422" s="28">
        <v>39952.442361111112</v>
      </c>
      <c r="F422" s="10">
        <f t="shared" si="122"/>
        <v>69.804861111115315</v>
      </c>
      <c r="G422" s="10">
        <v>12406.2</v>
      </c>
      <c r="H422" s="10">
        <v>8.31</v>
      </c>
      <c r="I422" s="10">
        <v>515</v>
      </c>
      <c r="K422" s="10"/>
      <c r="L422" s="79">
        <v>1037</v>
      </c>
      <c r="M422" s="10"/>
      <c r="N422" s="42">
        <v>7.9</v>
      </c>
      <c r="O422" s="36"/>
      <c r="P422" s="36"/>
      <c r="S422" s="18"/>
      <c r="T422" s="18"/>
      <c r="U422" s="18"/>
      <c r="V422" s="43">
        <f t="shared" si="123"/>
        <v>2.2262663747778445E-5</v>
      </c>
      <c r="W422" s="43">
        <f t="shared" si="124"/>
        <v>3.0932808424401735E-3</v>
      </c>
      <c r="X422" s="43">
        <f t="shared" si="125"/>
        <v>1.1286116103024225E-5</v>
      </c>
      <c r="Y422" s="22">
        <f>X422+W422+SUM($V$414:V422)</f>
        <v>3.1879648794178482E-3</v>
      </c>
      <c r="Z422" s="22">
        <f t="shared" si="126"/>
        <v>3.323646919226101E-2</v>
      </c>
      <c r="AA422" s="44">
        <f t="shared" si="127"/>
        <v>4.6180337891072529</v>
      </c>
      <c r="AB422" s="44">
        <f t="shared" si="128"/>
        <v>0.49974842362311889</v>
      </c>
      <c r="AC422" s="44">
        <f t="shared" si="129"/>
        <v>12.412391415352028</v>
      </c>
      <c r="AD422" s="44">
        <f t="shared" si="130"/>
        <v>0.49974842362311894</v>
      </c>
      <c r="AE422" s="44">
        <f t="shared" si="131"/>
        <v>11.88718243247688</v>
      </c>
      <c r="AF422" s="44">
        <f t="shared" si="132"/>
        <v>2.5460559252029329E-2</v>
      </c>
      <c r="AG422" s="45">
        <f>AC422+AA422+SUM($Z$414:Z422)</f>
        <v>17.167774587895259</v>
      </c>
      <c r="AH422" s="45">
        <f>AC422+AA422+SUM($Z$414:Z422)</f>
        <v>17.167774587895259</v>
      </c>
      <c r="AI422" s="18"/>
      <c r="AJ422" s="18"/>
      <c r="AK422" s="18"/>
    </row>
    <row r="423" spans="1:137" s="1" customFormat="1" ht="14.4" x14ac:dyDescent="0.3">
      <c r="A423"/>
      <c r="B423"/>
      <c r="C423"/>
      <c r="D423" s="18"/>
      <c r="E423" s="28">
        <v>39966.397222222222</v>
      </c>
      <c r="F423" s="10">
        <f t="shared" si="122"/>
        <v>83.759722222224809</v>
      </c>
      <c r="G423" s="10">
        <v>13559.3</v>
      </c>
      <c r="H423" s="10">
        <v>2.36</v>
      </c>
      <c r="I423" s="10">
        <v>748</v>
      </c>
      <c r="J423" s="10"/>
      <c r="K423" s="10"/>
      <c r="L423" s="79">
        <v>1037</v>
      </c>
      <c r="M423" s="10"/>
      <c r="N423" s="42">
        <v>7.9</v>
      </c>
      <c r="O423" s="36"/>
      <c r="P423" s="36"/>
      <c r="Q423" s="18"/>
      <c r="R423" s="18"/>
      <c r="S423" s="18"/>
      <c r="T423" s="18"/>
      <c r="U423" s="18"/>
      <c r="V423" s="43">
        <f t="shared" si="123"/>
        <v>6.3224893435327473E-6</v>
      </c>
      <c r="W423" s="43">
        <f t="shared" si="124"/>
        <v>8.7847686981453767E-4</v>
      </c>
      <c r="X423" s="43">
        <f t="shared" si="125"/>
        <v>3.2052026477902722E-6</v>
      </c>
      <c r="Y423" s="22">
        <f>X423+W423+SUM($V$414:V423)</f>
        <v>9.7140248268051091E-4</v>
      </c>
      <c r="Z423" s="22">
        <f t="shared" si="126"/>
        <v>3.6325648201594736E-2</v>
      </c>
      <c r="AA423" s="44">
        <f t="shared" si="127"/>
        <v>5.047259076642483</v>
      </c>
      <c r="AB423" s="44">
        <f t="shared" si="128"/>
        <v>0.54619777211659948</v>
      </c>
      <c r="AC423" s="44">
        <f t="shared" si="129"/>
        <v>13.566066879317013</v>
      </c>
      <c r="AD423" s="44">
        <f t="shared" si="130"/>
        <v>0.54619777211659948</v>
      </c>
      <c r="AE423" s="44">
        <f t="shared" si="131"/>
        <v>12.992042104486769</v>
      </c>
      <c r="AF423" s="44">
        <f t="shared" si="132"/>
        <v>2.7827002713646506E-2</v>
      </c>
      <c r="AG423" s="45">
        <f>AC423+AA423+SUM($Z$414:Z423)</f>
        <v>18.787000987597068</v>
      </c>
      <c r="AH423" s="45">
        <f>AC423+AA423+SUM($Z$414:Z423)</f>
        <v>18.787000987597068</v>
      </c>
      <c r="AI423" s="18"/>
      <c r="AJ423" s="18"/>
      <c r="AK423" s="18"/>
      <c r="DM423"/>
      <c r="DN423"/>
      <c r="DO423"/>
      <c r="DP423"/>
      <c r="DQ423"/>
      <c r="DR423"/>
      <c r="DS423"/>
      <c r="DT423"/>
      <c r="DU423"/>
      <c r="DV423"/>
      <c r="DW423"/>
      <c r="DX423"/>
      <c r="DY423"/>
      <c r="DZ423"/>
      <c r="EA423"/>
      <c r="EB423"/>
      <c r="EC423"/>
      <c r="ED423"/>
      <c r="EE423"/>
      <c r="EF423"/>
      <c r="EG423"/>
    </row>
    <row r="424" spans="1:137" s="1" customFormat="1" ht="14.4" x14ac:dyDescent="0.3">
      <c r="A424"/>
      <c r="B424"/>
      <c r="C424"/>
      <c r="D424" s="18"/>
      <c r="E424" s="28">
        <v>39975.625694444447</v>
      </c>
      <c r="F424" s="10">
        <f t="shared" si="122"/>
        <v>92.988194444449618</v>
      </c>
      <c r="G424" s="10">
        <v>14143.8</v>
      </c>
      <c r="H424" s="10">
        <v>3.95</v>
      </c>
      <c r="I424" s="10">
        <v>958</v>
      </c>
      <c r="J424" s="10"/>
      <c r="K424" s="10"/>
      <c r="L424" s="79">
        <v>1037</v>
      </c>
      <c r="M424" s="10"/>
      <c r="N424" s="42">
        <v>7.9</v>
      </c>
      <c r="O424" s="36"/>
      <c r="P424" s="36"/>
      <c r="Q424" s="18"/>
      <c r="R424" s="18"/>
      <c r="S424" s="85"/>
      <c r="T424" s="40"/>
      <c r="U424" s="40"/>
      <c r="V424" s="43">
        <f t="shared" si="123"/>
        <v>1.0582132587692524E-5</v>
      </c>
      <c r="W424" s="43">
        <f t="shared" si="124"/>
        <v>1.4703320490539933E-3</v>
      </c>
      <c r="X424" s="43">
        <f t="shared" si="125"/>
        <v>5.3646400249032113E-6</v>
      </c>
      <c r="Y424" s="22">
        <f>X424+W424+SUM($V$414:V424)</f>
        <v>1.5759992318847718E-3</v>
      </c>
      <c r="Z424" s="22">
        <f t="shared" si="126"/>
        <v>3.7891535922482407E-2</v>
      </c>
      <c r="AA424" s="44">
        <f t="shared" si="127"/>
        <v>5.264830996306296</v>
      </c>
      <c r="AB424" s="44">
        <f t="shared" si="128"/>
        <v>0.56974268946499873</v>
      </c>
      <c r="AC424" s="44">
        <f t="shared" si="129"/>
        <v>14.150858578811883</v>
      </c>
      <c r="AD424" s="44">
        <f t="shared" si="130"/>
        <v>0.56974268946499884</v>
      </c>
      <c r="AE424" s="44">
        <f t="shared" si="131"/>
        <v>13.55208934955639</v>
      </c>
      <c r="AF424" s="44">
        <f t="shared" si="132"/>
        <v>2.9026539790496072E-2</v>
      </c>
      <c r="AG424" s="45">
        <f>AC424+AA424+SUM($Z$414:Z424)</f>
        <v>19.627256142678235</v>
      </c>
      <c r="AH424" s="45">
        <f>AC424+AA424+SUM($Z$414:Z424)</f>
        <v>19.627256142678235</v>
      </c>
      <c r="AI424" s="18"/>
      <c r="AJ424" s="18"/>
      <c r="AK424" s="18"/>
      <c r="DM424"/>
      <c r="DN424"/>
      <c r="DO424"/>
      <c r="DP424"/>
      <c r="DQ424"/>
      <c r="DR424"/>
      <c r="DS424"/>
      <c r="DT424"/>
      <c r="DU424"/>
      <c r="DV424"/>
      <c r="DW424"/>
      <c r="DX424"/>
      <c r="DY424"/>
      <c r="DZ424"/>
      <c r="EA424"/>
      <c r="EB424"/>
      <c r="EC424"/>
      <c r="ED424"/>
      <c r="EE424"/>
      <c r="EF424"/>
      <c r="EG424"/>
    </row>
    <row r="425" spans="1:137" s="1" customFormat="1" ht="14.4" x14ac:dyDescent="0.3">
      <c r="A425"/>
      <c r="B425"/>
      <c r="C425"/>
      <c r="D425" s="18"/>
      <c r="E425" s="28">
        <v>39981.404861111114</v>
      </c>
      <c r="F425" s="10">
        <f t="shared" si="122"/>
        <v>98.76736111111677</v>
      </c>
      <c r="G425" s="10">
        <v>14936.4</v>
      </c>
      <c r="H425" s="10">
        <v>5.71</v>
      </c>
      <c r="I425" s="10">
        <v>1071</v>
      </c>
      <c r="J425" s="10"/>
      <c r="K425" s="10"/>
      <c r="L425" s="79">
        <v>1037</v>
      </c>
      <c r="M425" s="10"/>
      <c r="N425" s="42">
        <v>7.9</v>
      </c>
      <c r="O425" s="36"/>
      <c r="P425" s="36"/>
      <c r="Q425" s="18"/>
      <c r="R425" s="87"/>
      <c r="S425" s="87"/>
      <c r="T425" s="18"/>
      <c r="U425" s="18"/>
      <c r="V425" s="43">
        <f t="shared" si="123"/>
        <v>1.5297209386259317E-5</v>
      </c>
      <c r="W425" s="43">
        <f t="shared" si="124"/>
        <v>2.125467341797038E-3</v>
      </c>
      <c r="X425" s="43">
        <f t="shared" si="125"/>
        <v>7.7549606435942613E-6</v>
      </c>
      <c r="Y425" s="22">
        <f>X425+W425+SUM($V$414:V425)</f>
        <v>2.2488220546327668E-3</v>
      </c>
      <c r="Z425" s="22">
        <f t="shared" si="126"/>
        <v>4.0014927894382428E-2</v>
      </c>
      <c r="AA425" s="44">
        <f t="shared" si="127"/>
        <v>5.5598652196177376</v>
      </c>
      <c r="AB425" s="44">
        <f t="shared" si="128"/>
        <v>0.60167032246814911</v>
      </c>
      <c r="AC425" s="44">
        <f t="shared" si="129"/>
        <v>14.943854132309973</v>
      </c>
      <c r="AD425" s="44">
        <f t="shared" si="130"/>
        <v>0.60167032246814911</v>
      </c>
      <c r="AE425" s="44">
        <f t="shared" si="131"/>
        <v>14.311530660834714</v>
      </c>
      <c r="AF425" s="44">
        <f t="shared" si="132"/>
        <v>3.0653149007110216E-2</v>
      </c>
      <c r="AG425" s="45">
        <f>AC425+AA425+SUM($Z$414:Z425)</f>
        <v>20.755300847382149</v>
      </c>
      <c r="AH425" s="45">
        <f>AC425+AA425+SUM($Z$414:Z425)</f>
        <v>20.755300847382149</v>
      </c>
      <c r="AI425" s="18"/>
      <c r="AJ425" s="18"/>
      <c r="AK425" s="18"/>
      <c r="DM425"/>
      <c r="DN425"/>
      <c r="DO425"/>
      <c r="DP425"/>
      <c r="DQ425"/>
      <c r="DR425"/>
      <c r="DS425"/>
      <c r="DT425"/>
      <c r="DU425"/>
      <c r="DV425"/>
      <c r="DW425"/>
      <c r="DX425"/>
      <c r="DY425"/>
      <c r="DZ425"/>
      <c r="EA425"/>
      <c r="EB425"/>
      <c r="EC425"/>
      <c r="ED425"/>
      <c r="EE425"/>
      <c r="EF425"/>
      <c r="EG425"/>
    </row>
    <row r="426" spans="1:137" s="1" customFormat="1" ht="14.4" x14ac:dyDescent="0.3">
      <c r="A426"/>
      <c r="B426"/>
      <c r="C426"/>
      <c r="D426" s="18"/>
      <c r="E426" s="28">
        <v>39988.40347222222</v>
      </c>
      <c r="F426" s="10">
        <f t="shared" si="122"/>
        <v>105.76597222222335</v>
      </c>
      <c r="G426" s="10">
        <v>16116.4</v>
      </c>
      <c r="H426" s="10">
        <v>6.57</v>
      </c>
      <c r="I426" s="10">
        <v>1177</v>
      </c>
      <c r="J426" s="10"/>
      <c r="K426" s="10"/>
      <c r="L426" s="79">
        <v>1037</v>
      </c>
      <c r="M426" s="10"/>
      <c r="N426" s="42">
        <v>7.9</v>
      </c>
      <c r="O426" s="36"/>
      <c r="P426" s="36"/>
      <c r="Q426" s="18"/>
      <c r="R426" s="87"/>
      <c r="S426" s="87"/>
      <c r="T426" s="18"/>
      <c r="U426" s="18"/>
      <c r="V426" s="43">
        <f t="shared" si="123"/>
        <v>1.7601167367377183E-5</v>
      </c>
      <c r="W426" s="43">
        <f t="shared" si="124"/>
        <v>2.4455902689328444E-3</v>
      </c>
      <c r="X426" s="43">
        <f t="shared" si="125"/>
        <v>8.922958218636479E-6</v>
      </c>
      <c r="Y426" s="22">
        <f>X426+W426+SUM($V$414:V426)</f>
        <v>2.5877141467109928E-3</v>
      </c>
      <c r="Z426" s="22">
        <f t="shared" si="126"/>
        <v>4.3176172566148807E-2</v>
      </c>
      <c r="AA426" s="44">
        <f t="shared" si="127"/>
        <v>5.9991036545250056</v>
      </c>
      <c r="AB426" s="44">
        <f t="shared" si="128"/>
        <v>0.64920326082762103</v>
      </c>
      <c r="AC426" s="44">
        <f t="shared" si="129"/>
        <v>16.124443020939484</v>
      </c>
      <c r="AD426" s="44">
        <f t="shared" si="130"/>
        <v>0.64920326082762125</v>
      </c>
      <c r="AE426" s="44">
        <f t="shared" si="131"/>
        <v>15.442164962258421</v>
      </c>
      <c r="AF426" s="44">
        <f t="shared" si="132"/>
        <v>3.3074797853444693E-2</v>
      </c>
      <c r="AG426" s="45">
        <f>AC426+AA426+SUM($Z$414:Z426)</f>
        <v>22.418304343485076</v>
      </c>
      <c r="AH426" s="45">
        <f>AC426+AA426+SUM($Z$414:Z426)</f>
        <v>22.418304343485076</v>
      </c>
      <c r="AI426" s="18"/>
      <c r="AJ426" s="18"/>
      <c r="AK426" s="18"/>
      <c r="DM426"/>
      <c r="DN426"/>
      <c r="DO426"/>
      <c r="DP426"/>
      <c r="DQ426"/>
      <c r="DR426"/>
      <c r="DS426"/>
      <c r="DT426"/>
      <c r="DU426"/>
      <c r="DV426"/>
      <c r="DW426"/>
      <c r="DX426"/>
      <c r="DY426"/>
      <c r="DZ426"/>
      <c r="EA426"/>
      <c r="EB426"/>
      <c r="EC426"/>
      <c r="ED426"/>
      <c r="EE426"/>
      <c r="EF426"/>
      <c r="EG426"/>
    </row>
    <row r="427" spans="1:137" s="1" customFormat="1" ht="14.4" x14ac:dyDescent="0.3">
      <c r="A427"/>
      <c r="B427"/>
      <c r="C427"/>
      <c r="D427" s="18"/>
      <c r="E427" s="28">
        <v>39995.490277777775</v>
      </c>
      <c r="F427" s="10">
        <f t="shared" si="122"/>
        <v>112.8527777777781</v>
      </c>
      <c r="G427" s="10">
        <v>16224.1</v>
      </c>
      <c r="H427" s="10">
        <v>3.94</v>
      </c>
      <c r="I427" s="10">
        <v>1389</v>
      </c>
      <c r="J427" s="10"/>
      <c r="K427" s="10"/>
      <c r="L427" s="79">
        <v>1037</v>
      </c>
      <c r="M427" s="10"/>
      <c r="N427" s="42">
        <v>7.9</v>
      </c>
      <c r="O427" s="36"/>
      <c r="P427" s="36"/>
      <c r="Q427" s="18"/>
      <c r="R427" s="87"/>
      <c r="S427" s="87"/>
      <c r="T427" s="18"/>
      <c r="U427" s="18"/>
      <c r="V427" s="43">
        <f t="shared" si="123"/>
        <v>1.0555342378609757E-5</v>
      </c>
      <c r="W427" s="43">
        <f t="shared" si="124"/>
        <v>1.4666096894361351E-3</v>
      </c>
      <c r="X427" s="43">
        <f t="shared" si="125"/>
        <v>5.3510586577515568E-6</v>
      </c>
      <c r="Y427" s="22">
        <f>X427+W427+SUM($V$414:V427)</f>
        <v>1.6157170100320084E-3</v>
      </c>
      <c r="Z427" s="22">
        <f t="shared" si="126"/>
        <v>4.346470311797019E-2</v>
      </c>
      <c r="AA427" s="44">
        <f t="shared" si="127"/>
        <v>6.0391934676093388</v>
      </c>
      <c r="AB427" s="44">
        <f t="shared" si="128"/>
        <v>0.6535416485067016</v>
      </c>
      <c r="AC427" s="44">
        <f t="shared" si="129"/>
        <v>16.232196769503378</v>
      </c>
      <c r="AD427" s="44">
        <f t="shared" si="130"/>
        <v>0.65354164850670171</v>
      </c>
      <c r="AE427" s="44">
        <f t="shared" si="131"/>
        <v>15.545359296379885</v>
      </c>
      <c r="AF427" s="44">
        <f t="shared" si="132"/>
        <v>3.3295824616792327E-2</v>
      </c>
      <c r="AG427" s="45">
        <f>AC427+AA427+SUM($Z$414:Z427)</f>
        <v>22.609612608251275</v>
      </c>
      <c r="AH427" s="45">
        <f>AC427+AA427+SUM($Z$414:Z427)</f>
        <v>22.609612608251275</v>
      </c>
      <c r="AI427" s="18"/>
      <c r="AJ427" s="18"/>
      <c r="AK427" s="18"/>
      <c r="DM427"/>
      <c r="DN427"/>
      <c r="DO427"/>
      <c r="DP427"/>
      <c r="DQ427"/>
      <c r="DR427"/>
      <c r="DS427"/>
      <c r="DT427"/>
      <c r="DU427"/>
      <c r="DV427"/>
      <c r="DW427"/>
      <c r="DX427"/>
      <c r="DY427"/>
      <c r="DZ427"/>
      <c r="EA427"/>
      <c r="EB427"/>
      <c r="EC427"/>
      <c r="ED427"/>
      <c r="EE427"/>
      <c r="EF427"/>
      <c r="EG427"/>
    </row>
    <row r="428" spans="1:137" s="1" customFormat="1" ht="14.4" x14ac:dyDescent="0.3">
      <c r="A428"/>
      <c r="B428"/>
      <c r="C428"/>
      <c r="D428" s="18"/>
      <c r="E428" s="28">
        <v>40002.431250000001</v>
      </c>
      <c r="F428" s="10">
        <f t="shared" si="122"/>
        <v>119.79375000000437</v>
      </c>
      <c r="G428" s="10">
        <v>16032.1</v>
      </c>
      <c r="H428" s="10">
        <v>7.37</v>
      </c>
      <c r="I428" s="10">
        <v>38</v>
      </c>
      <c r="J428" s="10"/>
      <c r="K428" s="10"/>
      <c r="L428" s="79">
        <v>1037</v>
      </c>
      <c r="M428" s="10"/>
      <c r="N428" s="42">
        <v>7.9</v>
      </c>
      <c r="O428" s="36"/>
      <c r="P428" s="36"/>
      <c r="Q428" s="18"/>
      <c r="R428" s="87"/>
      <c r="S428" s="87"/>
      <c r="T428" s="18"/>
      <c r="U428" s="18"/>
      <c r="V428" s="43">
        <f t="shared" si="123"/>
        <v>1.9744384093998454E-5</v>
      </c>
      <c r="W428" s="43">
        <f t="shared" si="124"/>
        <v>2.7433790383615013E-3</v>
      </c>
      <c r="X428" s="43">
        <f t="shared" si="125"/>
        <v>1.0009467590768776E-5</v>
      </c>
      <c r="Y428" s="22">
        <f>X428+W428+SUM($V$414:V428)</f>
        <v>2.9168891519843901E-3</v>
      </c>
      <c r="Z428" s="22">
        <f t="shared" si="126"/>
        <v>4.2950331103581089E-2</v>
      </c>
      <c r="AA428" s="44">
        <f t="shared" si="127"/>
        <v>5.9677241629464621</v>
      </c>
      <c r="AB428" s="44">
        <f t="shared" si="128"/>
        <v>0.64580747548549955</v>
      </c>
      <c r="AC428" s="44">
        <f t="shared" si="129"/>
        <v>16.040100950336544</v>
      </c>
      <c r="AD428" s="44">
        <f t="shared" si="130"/>
        <v>0.64580747548549955</v>
      </c>
      <c r="AE428" s="44">
        <f t="shared" si="131"/>
        <v>15.361391681232979</v>
      </c>
      <c r="AF428" s="44">
        <f t="shared" si="132"/>
        <v>3.2901793618066721E-2</v>
      </c>
      <c r="AG428" s="45">
        <f>AC428+AA428+SUM($Z$414:Z428)</f>
        <v>22.388997815525144</v>
      </c>
      <c r="AH428" s="45">
        <f>AC428+AA428+SUM($Z$414:Z428)</f>
        <v>22.388997815525144</v>
      </c>
      <c r="AI428" s="18"/>
      <c r="AJ428" s="18"/>
      <c r="AK428" s="18"/>
      <c r="DM428"/>
      <c r="DN428"/>
      <c r="DO428"/>
      <c r="DP428"/>
      <c r="DQ428"/>
      <c r="DR428"/>
      <c r="DS428"/>
      <c r="DT428"/>
      <c r="DU428"/>
      <c r="DV428"/>
      <c r="DW428"/>
      <c r="DX428"/>
      <c r="DY428"/>
      <c r="DZ428"/>
      <c r="EA428"/>
      <c r="EB428"/>
      <c r="EC428"/>
      <c r="ED428"/>
      <c r="EE428"/>
      <c r="EF428"/>
      <c r="EG428"/>
    </row>
    <row r="429" spans="1:137" s="1" customFormat="1" ht="14.4" x14ac:dyDescent="0.3">
      <c r="A429"/>
      <c r="B429"/>
      <c r="C429"/>
      <c r="D429" s="18"/>
      <c r="E429" s="28">
        <v>40011.404861111114</v>
      </c>
      <c r="F429" s="10">
        <f t="shared" si="122"/>
        <v>128.76736111111677</v>
      </c>
      <c r="G429" s="10">
        <v>18369.5</v>
      </c>
      <c r="H429" s="10">
        <v>4.79</v>
      </c>
      <c r="I429" s="10">
        <v>29</v>
      </c>
      <c r="J429" s="10"/>
      <c r="K429" s="10"/>
      <c r="L429" s="79">
        <v>1037</v>
      </c>
      <c r="M429" s="10"/>
      <c r="N429" s="42">
        <v>7.9</v>
      </c>
      <c r="O429" s="36"/>
      <c r="P429" s="36"/>
      <c r="Q429" s="18"/>
      <c r="R429" s="87"/>
      <c r="S429" s="87"/>
      <c r="T429" s="18"/>
      <c r="U429" s="18"/>
      <c r="V429" s="43">
        <f t="shared" si="123"/>
        <v>1.2832510150644857E-5</v>
      </c>
      <c r="W429" s="43">
        <f t="shared" si="124"/>
        <v>1.783010256954083E-3</v>
      </c>
      <c r="X429" s="43">
        <f t="shared" si="125"/>
        <v>6.5054748656421225E-6</v>
      </c>
      <c r="Y429" s="22">
        <f>X429+W429+SUM($V$414:V429)</f>
        <v>1.9658488880024902E-3</v>
      </c>
      <c r="Z429" s="22">
        <f t="shared" si="126"/>
        <v>4.9212274574586788E-2</v>
      </c>
      <c r="AA429" s="44">
        <f t="shared" si="127"/>
        <v>6.8377885000246392</v>
      </c>
      <c r="AB429" s="44">
        <f t="shared" si="128"/>
        <v>0.73996297558840596</v>
      </c>
      <c r="AC429" s="44">
        <f t="shared" si="129"/>
        <v>18.378667448881128</v>
      </c>
      <c r="AD429" s="44">
        <f t="shared" si="130"/>
        <v>0.73996297558840596</v>
      </c>
      <c r="AE429" s="44">
        <f t="shared" si="131"/>
        <v>17.601005762714127</v>
      </c>
      <c r="AF429" s="44">
        <f t="shared" si="132"/>
        <v>3.7698710578593989E-2</v>
      </c>
      <c r="AG429" s="45">
        <f>AC429+AA429+SUM($Z$414:Z429)</f>
        <v>25.646840925722493</v>
      </c>
      <c r="AH429" s="45">
        <f>AC429+AA429+SUM($Z$414:Z429)</f>
        <v>25.646840925722493</v>
      </c>
      <c r="AI429" s="18"/>
      <c r="AJ429" s="18"/>
      <c r="AK429" s="18"/>
      <c r="DM429"/>
      <c r="DN429"/>
      <c r="DO429"/>
      <c r="DP429"/>
      <c r="DQ429"/>
      <c r="DR429"/>
      <c r="DS429"/>
      <c r="DT429"/>
      <c r="DU429"/>
      <c r="DV429"/>
      <c r="DW429"/>
      <c r="DX429"/>
      <c r="DY429"/>
      <c r="DZ429"/>
      <c r="EA429"/>
      <c r="EB429"/>
      <c r="EC429"/>
      <c r="ED429"/>
      <c r="EE429"/>
      <c r="EF429"/>
      <c r="EG429"/>
    </row>
    <row r="430" spans="1:137" s="1" customFormat="1" ht="14.4" x14ac:dyDescent="0.3">
      <c r="A430"/>
      <c r="B430"/>
      <c r="C430"/>
      <c r="D430" s="18"/>
      <c r="E430" s="28">
        <v>40017.408333333333</v>
      </c>
      <c r="F430" s="10">
        <f t="shared" si="122"/>
        <v>134.77083333333576</v>
      </c>
      <c r="G430" s="10">
        <v>18351.7</v>
      </c>
      <c r="H430" s="10">
        <v>5.14</v>
      </c>
      <c r="I430" s="10">
        <v>125</v>
      </c>
      <c r="J430" s="10"/>
      <c r="K430" s="10"/>
      <c r="L430" s="79">
        <v>1037</v>
      </c>
      <c r="M430" s="10"/>
      <c r="N430" s="42">
        <v>7.9</v>
      </c>
      <c r="O430" s="36"/>
      <c r="P430" s="36"/>
      <c r="Q430" s="18"/>
      <c r="R430" s="87"/>
      <c r="S430" s="87"/>
      <c r="T430" s="18"/>
      <c r="U430" s="18"/>
      <c r="V430" s="43">
        <f t="shared" si="123"/>
        <v>1.3770167468541662E-5</v>
      </c>
      <c r="W430" s="43">
        <f t="shared" si="124"/>
        <v>1.9132928435791202E-3</v>
      </c>
      <c r="X430" s="43">
        <f t="shared" si="125"/>
        <v>6.9808227159499996E-6</v>
      </c>
      <c r="Y430" s="22">
        <f>X430+W430+SUM($V$414:V430)</f>
        <v>2.1103769899463768E-3</v>
      </c>
      <c r="Z430" s="22">
        <f t="shared" si="126"/>
        <v>4.9164588002419463E-2</v>
      </c>
      <c r="AA430" s="44">
        <f t="shared" si="127"/>
        <v>6.8311626999048523</v>
      </c>
      <c r="AB430" s="44">
        <f t="shared" si="128"/>
        <v>0.73924595329789855</v>
      </c>
      <c r="AC430" s="44">
        <f t="shared" si="129"/>
        <v>18.36085856564587</v>
      </c>
      <c r="AD430" s="44">
        <f t="shared" si="130"/>
        <v>0.73924595329789877</v>
      </c>
      <c r="AE430" s="44">
        <f t="shared" si="131"/>
        <v>17.583950431726553</v>
      </c>
      <c r="AF430" s="44">
        <f t="shared" si="132"/>
        <v>3.7662180621420467E-2</v>
      </c>
      <c r="AG430" s="45">
        <f>AC430+AA430+SUM($Z$414:Z430)</f>
        <v>25.671570830369866</v>
      </c>
      <c r="AH430" s="45">
        <f>AC430+AA430+SUM($Z$414:Z430)</f>
        <v>25.671570830369866</v>
      </c>
      <c r="AI430" s="18"/>
      <c r="AJ430" s="18"/>
      <c r="AK430" s="18"/>
      <c r="DM430"/>
      <c r="DN430"/>
      <c r="DO430"/>
      <c r="DP430"/>
      <c r="DQ430"/>
      <c r="DR430"/>
      <c r="DS430"/>
      <c r="DT430"/>
      <c r="DU430"/>
      <c r="DV430"/>
      <c r="DW430"/>
      <c r="DX430"/>
      <c r="DY430"/>
      <c r="DZ430"/>
      <c r="EA430"/>
      <c r="EB430"/>
      <c r="EC430"/>
      <c r="ED430"/>
      <c r="EE430"/>
      <c r="EF430"/>
      <c r="EG430"/>
    </row>
    <row r="431" spans="1:137" s="1" customFormat="1" ht="14.4" x14ac:dyDescent="0.3">
      <c r="A431"/>
      <c r="B431"/>
      <c r="C431"/>
      <c r="D431" s="18"/>
      <c r="E431" s="28">
        <v>40028.42291666667</v>
      </c>
      <c r="F431" s="10">
        <f t="shared" si="122"/>
        <v>145.78541666667297</v>
      </c>
      <c r="G431" s="10">
        <v>20232.8</v>
      </c>
      <c r="H431" s="10">
        <v>4.71</v>
      </c>
      <c r="I431" s="10">
        <v>333</v>
      </c>
      <c r="J431" s="10"/>
      <c r="K431" s="10"/>
      <c r="L431" s="79">
        <v>1037</v>
      </c>
      <c r="M431" s="10"/>
      <c r="N431" s="42">
        <v>7.9</v>
      </c>
      <c r="O431" s="36"/>
      <c r="P431" s="36"/>
      <c r="Q431" s="18"/>
      <c r="R431" s="87"/>
      <c r="S431" s="87"/>
      <c r="T431" s="18"/>
      <c r="U431" s="18"/>
      <c r="V431" s="43">
        <f t="shared" si="123"/>
        <v>1.2618188477982731E-5</v>
      </c>
      <c r="W431" s="43">
        <f t="shared" si="124"/>
        <v>1.7532313800112172E-3</v>
      </c>
      <c r="X431" s="43">
        <f t="shared" si="125"/>
        <v>6.3968239284288925E-6</v>
      </c>
      <c r="Y431" s="22">
        <f>X431+W431+SUM($V$414:V431)</f>
        <v>1.9623497160689354E-3</v>
      </c>
      <c r="Z431" s="22">
        <f t="shared" si="126"/>
        <v>5.4204094232978554E-2</v>
      </c>
      <c r="AA431" s="44">
        <f t="shared" si="127"/>
        <v>7.5313757676201609</v>
      </c>
      <c r="AB431" s="44">
        <f t="shared" si="128"/>
        <v>0.81502070783010427</v>
      </c>
      <c r="AC431" s="44">
        <f t="shared" si="129"/>
        <v>20.242897343951768</v>
      </c>
      <c r="AD431" s="44">
        <f t="shared" si="130"/>
        <v>0.81502070783010405</v>
      </c>
      <c r="AE431" s="44">
        <f t="shared" si="131"/>
        <v>19.386353977835125</v>
      </c>
      <c r="AF431" s="44">
        <f t="shared" si="132"/>
        <v>4.1522658286538894E-2</v>
      </c>
      <c r="AG431" s="45">
        <f>AC431+AA431+SUM($Z$414:Z431)</f>
        <v>28.308026770624053</v>
      </c>
      <c r="AH431" s="45">
        <f>AC431+AA431+SUM($Z$414:Z431)</f>
        <v>28.308026770624053</v>
      </c>
      <c r="AI431" s="18"/>
      <c r="AJ431" s="18"/>
      <c r="AK431" s="18"/>
      <c r="DM431"/>
      <c r="DN431"/>
      <c r="DO431"/>
      <c r="DP431"/>
      <c r="DQ431"/>
      <c r="DR431"/>
      <c r="DS431"/>
      <c r="DT431"/>
      <c r="DU431"/>
      <c r="DV431"/>
      <c r="DW431"/>
      <c r="DX431"/>
      <c r="DY431"/>
      <c r="DZ431"/>
      <c r="EA431"/>
      <c r="EB431"/>
      <c r="EC431"/>
      <c r="ED431"/>
      <c r="EE431"/>
      <c r="EF431"/>
      <c r="EG431"/>
    </row>
    <row r="432" spans="1:137" s="1" customFormat="1" ht="14.4" x14ac:dyDescent="0.3">
      <c r="A432"/>
      <c r="B432"/>
      <c r="C432"/>
      <c r="D432" s="18"/>
      <c r="E432" s="28">
        <v>40038.440972222219</v>
      </c>
      <c r="F432" s="10">
        <f t="shared" si="122"/>
        <v>155.8034722222219</v>
      </c>
      <c r="G432" s="10">
        <v>21159</v>
      </c>
      <c r="H432" s="10">
        <v>4.38</v>
      </c>
      <c r="I432" s="10">
        <v>533</v>
      </c>
      <c r="J432" s="10"/>
      <c r="K432" s="10"/>
      <c r="L432" s="79">
        <v>1037</v>
      </c>
      <c r="M432" s="10"/>
      <c r="N432" s="42">
        <v>7.9</v>
      </c>
      <c r="O432" s="36"/>
      <c r="P432" s="36"/>
      <c r="Q432" s="18"/>
      <c r="R432" s="87"/>
      <c r="S432" s="87"/>
      <c r="T432" s="18"/>
      <c r="U432" s="18"/>
      <c r="V432" s="43">
        <f t="shared" si="123"/>
        <v>1.1734111578251455E-5</v>
      </c>
      <c r="W432" s="43">
        <f t="shared" si="124"/>
        <v>1.6303935126218963E-3</v>
      </c>
      <c r="X432" s="43">
        <f t="shared" si="125"/>
        <v>5.9486388124243185E-6</v>
      </c>
      <c r="Y432" s="22">
        <f>X432+W432+SUM($V$414:V432)</f>
        <v>1.8507977751418615E-3</v>
      </c>
      <c r="Z432" s="22">
        <f t="shared" si="126"/>
        <v>5.6685403398224331E-2</v>
      </c>
      <c r="AA432" s="44">
        <f t="shared" si="127"/>
        <v>7.876140715426188</v>
      </c>
      <c r="AB432" s="44">
        <f t="shared" si="128"/>
        <v>0.85233003622717429</v>
      </c>
      <c r="AC432" s="44">
        <f t="shared" si="129"/>
        <v>21.16955957162012</v>
      </c>
      <c r="AD432" s="44">
        <f t="shared" si="130"/>
        <v>0.85233003622717451</v>
      </c>
      <c r="AE432" s="44">
        <f t="shared" si="131"/>
        <v>20.273806087986515</v>
      </c>
      <c r="AF432" s="44">
        <f t="shared" si="132"/>
        <v>4.3423447406432954E-2</v>
      </c>
      <c r="AG432" s="45">
        <f>AC432+AA432+SUM($Z$414:Z432)</f>
        <v>29.636139349496656</v>
      </c>
      <c r="AH432" s="45">
        <f>AC432+AA432+SUM($Z$414:Z432)</f>
        <v>29.636139349496656</v>
      </c>
      <c r="AI432" s="18"/>
      <c r="AJ432" s="18"/>
      <c r="AK432" s="18"/>
      <c r="DM432"/>
      <c r="DN432"/>
      <c r="DO432"/>
      <c r="DP432"/>
      <c r="DQ432"/>
      <c r="DR432"/>
      <c r="DS432"/>
      <c r="DT432"/>
      <c r="DU432"/>
      <c r="DV432"/>
      <c r="DW432"/>
      <c r="DX432"/>
      <c r="DY432"/>
      <c r="DZ432"/>
      <c r="EA432"/>
      <c r="EB432"/>
      <c r="EC432"/>
      <c r="ED432"/>
      <c r="EE432"/>
      <c r="EF432"/>
      <c r="EG432"/>
    </row>
    <row r="433" spans="1:137" s="1" customFormat="1" ht="14.4" x14ac:dyDescent="0.3">
      <c r="A433"/>
      <c r="B433"/>
      <c r="C433"/>
      <c r="D433" s="18"/>
      <c r="E433" s="28">
        <v>40045.415972222225</v>
      </c>
      <c r="F433" s="10">
        <f t="shared" si="122"/>
        <v>162.77847222222772</v>
      </c>
      <c r="G433" s="10">
        <v>21646</v>
      </c>
      <c r="H433" s="10">
        <v>5.1100000000000003</v>
      </c>
      <c r="I433" s="10">
        <v>625</v>
      </c>
      <c r="J433" s="10"/>
      <c r="K433" s="10"/>
      <c r="L433" s="79">
        <v>1037</v>
      </c>
      <c r="M433" s="10"/>
      <c r="N433" s="42">
        <v>7.9</v>
      </c>
      <c r="O433" s="36"/>
      <c r="P433" s="36"/>
      <c r="Q433" s="18"/>
      <c r="R433" s="87"/>
      <c r="S433" s="87"/>
      <c r="T433" s="18"/>
      <c r="U433" s="18"/>
      <c r="V433" s="43">
        <f t="shared" si="123"/>
        <v>1.3689796841293365E-5</v>
      </c>
      <c r="W433" s="43">
        <f t="shared" si="124"/>
        <v>1.9021257647255456E-3</v>
      </c>
      <c r="X433" s="43">
        <f t="shared" si="125"/>
        <v>6.9400786144950403E-6</v>
      </c>
      <c r="Y433" s="22">
        <f>X433+W433+SUM($V$414:V433)</f>
        <v>2.1372112638888751E-3</v>
      </c>
      <c r="Z433" s="22">
        <f t="shared" si="126"/>
        <v>5.7990086580555024E-2</v>
      </c>
      <c r="AA433" s="44">
        <f t="shared" si="127"/>
        <v>8.0574196288158824</v>
      </c>
      <c r="AB433" s="44">
        <f t="shared" si="128"/>
        <v>0.87194744383824474</v>
      </c>
      <c r="AC433" s="44">
        <f t="shared" si="129"/>
        <v>21.656802612944329</v>
      </c>
      <c r="AD433" s="44">
        <f t="shared" si="130"/>
        <v>0.87194744383824463</v>
      </c>
      <c r="AE433" s="44">
        <f t="shared" si="131"/>
        <v>20.740432278489344</v>
      </c>
      <c r="AF433" s="44">
        <f t="shared" si="132"/>
        <v>4.4422890616742171E-2</v>
      </c>
      <c r="AG433" s="45">
        <f>AC433+AA433+SUM($Z$414:Z433)</f>
        <v>30.362651390791115</v>
      </c>
      <c r="AH433" s="45">
        <f>AC433+AA433+SUM($Z$414:Z433)</f>
        <v>30.362651390791115</v>
      </c>
      <c r="AI433" s="18"/>
      <c r="AJ433" s="18"/>
      <c r="AK433" s="18"/>
      <c r="DM433"/>
      <c r="DN433"/>
      <c r="DO433"/>
      <c r="DP433"/>
      <c r="DQ433"/>
      <c r="DR433"/>
      <c r="DS433"/>
      <c r="DT433"/>
      <c r="DU433"/>
      <c r="DV433"/>
      <c r="DW433"/>
      <c r="DX433"/>
      <c r="DY433"/>
      <c r="DZ433"/>
      <c r="EA433"/>
      <c r="EB433"/>
      <c r="EC433"/>
      <c r="ED433"/>
      <c r="EE433"/>
      <c r="EF433"/>
      <c r="EG433"/>
    </row>
    <row r="434" spans="1:137" s="1" customFormat="1" ht="14.4" x14ac:dyDescent="0.3">
      <c r="A434"/>
      <c r="B434"/>
      <c r="C434"/>
      <c r="D434" s="18"/>
      <c r="E434" s="28">
        <v>40052.416666666664</v>
      </c>
      <c r="F434" s="10">
        <f t="shared" si="122"/>
        <v>169.77916666666715</v>
      </c>
      <c r="G434" s="10">
        <v>22793</v>
      </c>
      <c r="H434" s="10">
        <v>6.57</v>
      </c>
      <c r="I434" s="10">
        <v>816</v>
      </c>
      <c r="J434" s="10"/>
      <c r="K434" s="10"/>
      <c r="L434" s="79">
        <v>1037</v>
      </c>
      <c r="M434" s="10"/>
      <c r="N434" s="42">
        <v>7.9</v>
      </c>
      <c r="O434" s="36"/>
      <c r="P434" s="36"/>
      <c r="Q434" s="18"/>
      <c r="R434" s="87"/>
      <c r="S434" s="87"/>
      <c r="T434" s="18"/>
      <c r="U434" s="18"/>
      <c r="V434" s="43">
        <f t="shared" si="123"/>
        <v>1.7601167367377183E-5</v>
      </c>
      <c r="W434" s="43">
        <f t="shared" si="124"/>
        <v>2.4455902689328444E-3</v>
      </c>
      <c r="X434" s="43">
        <f t="shared" si="125"/>
        <v>8.922958218636479E-6</v>
      </c>
      <c r="Y434" s="22">
        <f>X434+W434+SUM($V$414:V434)</f>
        <v>2.7002598150676922E-3</v>
      </c>
      <c r="Z434" s="22">
        <f t="shared" si="126"/>
        <v>6.106292356234827E-2</v>
      </c>
      <c r="AA434" s="44">
        <f t="shared" si="127"/>
        <v>8.4843742769842194</v>
      </c>
      <c r="AB434" s="44">
        <f t="shared" si="128"/>
        <v>0.91815107120969741</v>
      </c>
      <c r="AC434" s="44">
        <f t="shared" si="129"/>
        <v>22.804375032654544</v>
      </c>
      <c r="AD434" s="44">
        <f t="shared" si="130"/>
        <v>0.91815107120969774</v>
      </c>
      <c r="AE434" s="44">
        <f t="shared" si="131"/>
        <v>21.83944714605968</v>
      </c>
      <c r="AF434" s="44">
        <f t="shared" si="132"/>
        <v>4.6776815385170693E-2</v>
      </c>
      <c r="AG434" s="45">
        <f>AC434+AA434+SUM($Z$414:Z434)</f>
        <v>31.998241382232013</v>
      </c>
      <c r="AH434" s="45">
        <f>AC434+AA434+SUM($Z$414:Z434)</f>
        <v>31.998241382232013</v>
      </c>
      <c r="AI434" s="18"/>
      <c r="AJ434" s="18"/>
      <c r="AK434" s="18"/>
      <c r="DM434"/>
      <c r="DN434"/>
      <c r="DO434"/>
      <c r="DP434"/>
      <c r="DQ434"/>
      <c r="DR434"/>
      <c r="DS434"/>
      <c r="DT434"/>
      <c r="DU434"/>
      <c r="DV434"/>
      <c r="DW434"/>
      <c r="DX434"/>
      <c r="DY434"/>
      <c r="DZ434"/>
      <c r="EA434"/>
      <c r="EB434"/>
      <c r="EC434"/>
      <c r="ED434"/>
      <c r="EE434"/>
      <c r="EF434"/>
      <c r="EG434"/>
    </row>
    <row r="435" spans="1:137" s="1" customFormat="1" ht="14.4" x14ac:dyDescent="0.3">
      <c r="A435"/>
      <c r="B435"/>
      <c r="C435"/>
      <c r="D435" s="18"/>
      <c r="E435" s="28">
        <v>40059.393750000003</v>
      </c>
      <c r="F435" s="10">
        <f t="shared" si="122"/>
        <v>176.75625000000582</v>
      </c>
      <c r="G435" s="10">
        <v>21824.799999999999</v>
      </c>
      <c r="H435" s="10">
        <v>7.78</v>
      </c>
      <c r="I435" s="10">
        <v>907</v>
      </c>
      <c r="J435" s="10"/>
      <c r="K435" s="10"/>
      <c r="L435" s="79">
        <v>1037</v>
      </c>
      <c r="M435" s="10"/>
      <c r="N435" s="42">
        <v>7.9</v>
      </c>
      <c r="O435" s="36"/>
      <c r="P435" s="36"/>
      <c r="Q435" s="18"/>
      <c r="R435" s="87"/>
      <c r="S435" s="87"/>
      <c r="T435" s="18"/>
      <c r="U435" s="18"/>
      <c r="V435" s="43">
        <f t="shared" si="123"/>
        <v>2.0842782666391855E-5</v>
      </c>
      <c r="W435" s="43">
        <f t="shared" si="124"/>
        <v>2.8959957826936878E-3</v>
      </c>
      <c r="X435" s="43">
        <f t="shared" si="125"/>
        <v>1.0566303643986577E-5</v>
      </c>
      <c r="Y435" s="22">
        <f>X435+W435+SUM($V$414:V435)</f>
        <v>3.1731514569202776E-3</v>
      </c>
      <c r="Z435" s="22">
        <f t="shared" si="126"/>
        <v>5.8469095518954878E-2</v>
      </c>
      <c r="AA435" s="44">
        <f t="shared" si="127"/>
        <v>8.1239754187831874</v>
      </c>
      <c r="AB435" s="44">
        <f t="shared" si="128"/>
        <v>0.87914989246423914</v>
      </c>
      <c r="AC435" s="44">
        <f t="shared" si="129"/>
        <v>21.835691844543447</v>
      </c>
      <c r="AD435" s="44">
        <f t="shared" si="130"/>
        <v>0.87914989246423925</v>
      </c>
      <c r="AE435" s="44">
        <f t="shared" si="131"/>
        <v>20.911752120094903</v>
      </c>
      <c r="AF435" s="44">
        <f t="shared" si="132"/>
        <v>4.4789831984305396E-2</v>
      </c>
      <c r="AG435" s="45">
        <f>AC435+AA435+SUM($Z$414:Z435)</f>
        <v>30.727628431438841</v>
      </c>
      <c r="AH435" s="45">
        <f>AC435+AA435+SUM($Z$414:Z435)</f>
        <v>30.727628431438841</v>
      </c>
      <c r="AI435" s="18"/>
      <c r="AJ435" s="18"/>
      <c r="AK435" s="18"/>
      <c r="DM435"/>
      <c r="DN435"/>
      <c r="DO435"/>
      <c r="DP435"/>
      <c r="DQ435"/>
      <c r="DR435"/>
      <c r="DS435"/>
      <c r="DT435"/>
      <c r="DU435"/>
      <c r="DV435"/>
      <c r="DW435"/>
      <c r="DX435"/>
      <c r="DY435"/>
      <c r="DZ435"/>
      <c r="EA435"/>
      <c r="EB435"/>
      <c r="EC435"/>
      <c r="ED435"/>
      <c r="EE435"/>
      <c r="EF435"/>
      <c r="EG435"/>
    </row>
    <row r="436" spans="1:137" s="1" customFormat="1" ht="14.4" x14ac:dyDescent="0.3">
      <c r="A436"/>
      <c r="B436"/>
      <c r="C436"/>
      <c r="D436" s="18"/>
      <c r="E436" s="28">
        <v>40066.386111111111</v>
      </c>
      <c r="F436" s="10">
        <f t="shared" si="122"/>
        <v>183.74861111111386</v>
      </c>
      <c r="G436" s="10">
        <v>23687.3</v>
      </c>
      <c r="H436" s="10">
        <v>4.55</v>
      </c>
      <c r="I436" s="10">
        <v>1112</v>
      </c>
      <c r="J436" s="10"/>
      <c r="K436" s="10"/>
      <c r="L436" s="79">
        <v>1037</v>
      </c>
      <c r="M436" s="10"/>
      <c r="N436" s="42">
        <v>7.9</v>
      </c>
      <c r="O436" s="36"/>
      <c r="P436" s="36"/>
      <c r="Q436" s="18"/>
      <c r="R436" s="87"/>
      <c r="S436" s="87"/>
      <c r="T436" s="18"/>
      <c r="U436" s="18"/>
      <c r="V436" s="43">
        <f t="shared" si="123"/>
        <v>1.2189545132658476E-5</v>
      </c>
      <c r="W436" s="43">
        <f t="shared" si="124"/>
        <v>1.6936736261254858E-3</v>
      </c>
      <c r="X436" s="43">
        <f t="shared" si="125"/>
        <v>6.1795220540024323E-6</v>
      </c>
      <c r="Y436" s="22">
        <f>X436+W436+SUM($V$414:V436)</f>
        <v>1.9786320638947499E-3</v>
      </c>
      <c r="Z436" s="22">
        <f t="shared" si="126"/>
        <v>6.3458771960620025E-2</v>
      </c>
      <c r="AA436" s="44">
        <f t="shared" si="127"/>
        <v>8.8172648976092791</v>
      </c>
      <c r="AB436" s="44">
        <f t="shared" si="128"/>
        <v>0.9541753989850158</v>
      </c>
      <c r="AC436" s="44">
        <f t="shared" si="129"/>
        <v>23.699121340367558</v>
      </c>
      <c r="AD436" s="44">
        <f t="shared" si="130"/>
        <v>0.95417539898501569</v>
      </c>
      <c r="AE436" s="44">
        <f t="shared" si="131"/>
        <v>22.696333803486123</v>
      </c>
      <c r="AF436" s="44">
        <f t="shared" si="132"/>
        <v>4.8612137896422283E-2</v>
      </c>
      <c r="AG436" s="45">
        <f>AC436+AA436+SUM($Z$414:Z436)</f>
        <v>33.347806178049666</v>
      </c>
      <c r="AH436" s="45">
        <f>AC436+AA436+SUM($Z$414:Z436)</f>
        <v>33.347806178049666</v>
      </c>
      <c r="AI436" s="18"/>
      <c r="AJ436" s="18"/>
      <c r="AK436" s="18"/>
      <c r="DM436"/>
      <c r="DN436"/>
      <c r="DO436"/>
      <c r="DP436"/>
      <c r="DQ436"/>
      <c r="DR436"/>
      <c r="DS436"/>
      <c r="DT436"/>
      <c r="DU436"/>
      <c r="DV436"/>
      <c r="DW436"/>
      <c r="DX436"/>
      <c r="DY436"/>
      <c r="DZ436"/>
      <c r="EA436"/>
      <c r="EB436"/>
      <c r="EC436"/>
      <c r="ED436"/>
      <c r="EE436"/>
      <c r="EF436"/>
      <c r="EG436"/>
    </row>
    <row r="437" spans="1:137" s="1" customFormat="1" ht="14.4" x14ac:dyDescent="0.3">
      <c r="A437"/>
      <c r="B437"/>
      <c r="C437"/>
      <c r="D437" s="18"/>
      <c r="E437" s="28">
        <v>40073.372916666667</v>
      </c>
      <c r="F437" s="10">
        <f t="shared" si="122"/>
        <v>190.73541666667006</v>
      </c>
      <c r="G437" s="10">
        <v>24673.7</v>
      </c>
      <c r="H437" s="10">
        <v>5.19</v>
      </c>
      <c r="I437" s="10">
        <v>1240</v>
      </c>
      <c r="J437" s="10"/>
      <c r="K437" s="10"/>
      <c r="L437" s="79">
        <v>1037</v>
      </c>
      <c r="M437" s="10"/>
      <c r="N437" s="42">
        <v>7.9</v>
      </c>
      <c r="O437" s="36"/>
      <c r="P437" s="36"/>
      <c r="Q437" s="18"/>
      <c r="R437" s="87"/>
      <c r="S437" s="87"/>
      <c r="T437" s="18"/>
      <c r="U437" s="18"/>
      <c r="V437" s="43">
        <f t="shared" si="123"/>
        <v>1.3904118513955493E-5</v>
      </c>
      <c r="W437" s="43">
        <f t="shared" si="124"/>
        <v>1.9319046416684115E-3</v>
      </c>
      <c r="X437" s="43">
        <f t="shared" si="125"/>
        <v>7.0487295517082704E-6</v>
      </c>
      <c r="Y437" s="22">
        <f>X437+W437+SUM($V$414:V437)</f>
        <v>2.2316364054493368E-3</v>
      </c>
      <c r="Z437" s="22">
        <f t="shared" si="126"/>
        <v>6.6101358184544046E-2</v>
      </c>
      <c r="AA437" s="44">
        <f t="shared" si="127"/>
        <v>9.1844384503148131</v>
      </c>
      <c r="AB437" s="44">
        <f t="shared" si="128"/>
        <v>0.99390971288144214</v>
      </c>
      <c r="AC437" s="44">
        <f t="shared" si="129"/>
        <v>24.686013611337177</v>
      </c>
      <c r="AD437" s="44">
        <f t="shared" si="130"/>
        <v>0.99390971288144225</v>
      </c>
      <c r="AE437" s="44">
        <f t="shared" si="131"/>
        <v>23.641467426303365</v>
      </c>
      <c r="AF437" s="44">
        <f t="shared" si="132"/>
        <v>5.0636472152375107E-2</v>
      </c>
      <c r="AG437" s="45">
        <f>AC437+AA437+SUM($Z$414:Z437)</f>
        <v>34.767973359909355</v>
      </c>
      <c r="AH437" s="45">
        <f>AC437+AA437+SUM($Z$414:Z437)</f>
        <v>34.767973359909355</v>
      </c>
      <c r="AI437" s="18"/>
      <c r="AJ437" s="18"/>
      <c r="AK437" s="18"/>
      <c r="DM437"/>
      <c r="DN437"/>
      <c r="DO437"/>
      <c r="DP437"/>
      <c r="DQ437"/>
      <c r="DR437"/>
      <c r="DS437"/>
      <c r="DT437"/>
      <c r="DU437"/>
      <c r="DV437"/>
      <c r="DW437"/>
      <c r="DX437"/>
      <c r="DY437"/>
      <c r="DZ437"/>
      <c r="EA437"/>
      <c r="EB437"/>
      <c r="EC437"/>
      <c r="ED437"/>
      <c r="EE437"/>
      <c r="EF437"/>
      <c r="EG437"/>
    </row>
    <row r="438" spans="1:137" s="1" customFormat="1" ht="14.4" x14ac:dyDescent="0.3">
      <c r="A438"/>
      <c r="B438"/>
      <c r="C438"/>
      <c r="D438" s="18"/>
      <c r="E438" s="28">
        <v>40079.385416666664</v>
      </c>
      <c r="F438" s="10">
        <f t="shared" si="122"/>
        <v>196.74791666666715</v>
      </c>
      <c r="G438" s="10">
        <v>24817</v>
      </c>
      <c r="H438" s="10">
        <v>3.89</v>
      </c>
      <c r="I438" s="10">
        <v>1475</v>
      </c>
      <c r="J438" s="10"/>
      <c r="K438" s="10"/>
      <c r="L438" s="79">
        <v>1037</v>
      </c>
      <c r="M438" s="10"/>
      <c r="N438" s="42">
        <v>7.9</v>
      </c>
      <c r="O438" s="36"/>
      <c r="P438" s="36"/>
      <c r="Q438" s="18"/>
      <c r="R438" s="87"/>
      <c r="S438" s="87"/>
      <c r="T438" s="18"/>
      <c r="U438" s="18"/>
      <c r="V438" s="43">
        <f t="shared" si="123"/>
        <v>1.0421391333195928E-5</v>
      </c>
      <c r="W438" s="43">
        <f t="shared" si="124"/>
        <v>1.4479978913468439E-3</v>
      </c>
      <c r="X438" s="43">
        <f t="shared" si="125"/>
        <v>5.2831518219932886E-6</v>
      </c>
      <c r="Y438" s="22">
        <f>X438+W438+SUM($V$414:V438)</f>
        <v>1.7563854687312505E-3</v>
      </c>
      <c r="Z438" s="22">
        <f t="shared" si="126"/>
        <v>6.6485261880700086E-2</v>
      </c>
      <c r="AA438" s="44">
        <f t="shared" si="127"/>
        <v>9.2377798636387212</v>
      </c>
      <c r="AB438" s="44">
        <f t="shared" si="128"/>
        <v>0.99968214514153741</v>
      </c>
      <c r="AC438" s="44">
        <f t="shared" si="129"/>
        <v>24.829385126371591</v>
      </c>
      <c r="AD438" s="44">
        <f t="shared" si="130"/>
        <v>0.99968214514153741</v>
      </c>
      <c r="AE438" s="44">
        <f t="shared" si="131"/>
        <v>23.778772422399985</v>
      </c>
      <c r="AF438" s="44">
        <f t="shared" si="132"/>
        <v>5.0930558830069791E-2</v>
      </c>
      <c r="AG438" s="45">
        <f>AC438+AA438+SUM($Z$414:Z438)</f>
        <v>35.031171550148379</v>
      </c>
      <c r="AH438" s="45">
        <f>AC438+AA438+SUM($Z$414:Z438)</f>
        <v>35.031171550148379</v>
      </c>
      <c r="AI438" s="18"/>
      <c r="AJ438" s="18"/>
      <c r="AK438" s="18"/>
      <c r="DM438"/>
      <c r="DN438"/>
      <c r="DO438"/>
      <c r="DP438"/>
      <c r="DQ438"/>
      <c r="DR438"/>
      <c r="DS438"/>
      <c r="DT438"/>
      <c r="DU438"/>
      <c r="DV438"/>
      <c r="DW438"/>
      <c r="DX438"/>
      <c r="DY438"/>
      <c r="DZ438"/>
      <c r="EA438"/>
      <c r="EB438"/>
      <c r="EC438"/>
      <c r="ED438"/>
      <c r="EE438"/>
      <c r="EF438"/>
      <c r="EG438"/>
    </row>
    <row r="439" spans="1:137" s="1" customFormat="1" ht="14.4" x14ac:dyDescent="0.3">
      <c r="A439"/>
      <c r="B439"/>
      <c r="C439"/>
      <c r="D439" s="18"/>
      <c r="E439" s="28">
        <v>40086.369444444441</v>
      </c>
      <c r="F439" s="10">
        <f t="shared" si="122"/>
        <v>203.7319444444438</v>
      </c>
      <c r="G439" s="10">
        <v>25666.5</v>
      </c>
      <c r="H439" s="10">
        <v>3.78</v>
      </c>
      <c r="I439" s="10">
        <v>1576</v>
      </c>
      <c r="J439" s="10"/>
      <c r="K439" s="10"/>
      <c r="L439" s="79">
        <v>1037</v>
      </c>
      <c r="M439" s="10"/>
      <c r="N439" s="42">
        <v>7.9</v>
      </c>
      <c r="O439" s="36"/>
      <c r="P439" s="36"/>
      <c r="Q439" s="18"/>
      <c r="R439" s="87"/>
      <c r="S439" s="87"/>
      <c r="T439" s="18"/>
      <c r="U439" s="18"/>
      <c r="V439" s="43">
        <f t="shared" si="123"/>
        <v>1.0126699033285501E-5</v>
      </c>
      <c r="W439" s="43">
        <f t="shared" si="124"/>
        <v>1.4070519355504035E-3</v>
      </c>
      <c r="X439" s="43">
        <f t="shared" si="125"/>
        <v>5.1337567833250975E-6</v>
      </c>
      <c r="Y439" s="22">
        <f>X439+W439+SUM($V$414:V439)</f>
        <v>1.7254168169294273E-3</v>
      </c>
      <c r="Z439" s="22">
        <f t="shared" si="126"/>
        <v>6.8761090142281045E-2</v>
      </c>
      <c r="AA439" s="44">
        <f t="shared" si="127"/>
        <v>9.5539943131757763</v>
      </c>
      <c r="AB439" s="44">
        <f t="shared" si="128"/>
        <v>1.0339018325452418</v>
      </c>
      <c r="AC439" s="44">
        <f t="shared" si="129"/>
        <v>25.679309076279022</v>
      </c>
      <c r="AD439" s="44">
        <f t="shared" si="130"/>
        <v>1.033901832545242</v>
      </c>
      <c r="AE439" s="44">
        <f t="shared" si="131"/>
        <v>24.59273330295883</v>
      </c>
      <c r="AF439" s="44">
        <f t="shared" si="132"/>
        <v>5.2673940774952105E-2</v>
      </c>
      <c r="AG439" s="45">
        <f>AC439+AA439+SUM($Z$414:Z439)</f>
        <v>36.266071039735145</v>
      </c>
      <c r="AH439" s="45">
        <f>AC439+AA439+SUM($Z$414:Z439)</f>
        <v>36.266071039735145</v>
      </c>
      <c r="AI439" s="18"/>
      <c r="AJ439" s="18"/>
      <c r="AK439" s="18"/>
      <c r="DM439"/>
      <c r="DN439"/>
      <c r="DO439"/>
      <c r="DP439"/>
      <c r="DQ439"/>
      <c r="DR439"/>
      <c r="DS439"/>
      <c r="DT439"/>
      <c r="DU439"/>
      <c r="DV439"/>
      <c r="DW439"/>
      <c r="DX439"/>
      <c r="DY439"/>
      <c r="DZ439"/>
      <c r="EA439"/>
      <c r="EB439"/>
      <c r="EC439"/>
      <c r="ED439"/>
      <c r="EE439"/>
      <c r="EF439"/>
      <c r="EG439"/>
    </row>
    <row r="440" spans="1:137" s="1" customFormat="1" ht="14.4" x14ac:dyDescent="0.3">
      <c r="A440"/>
      <c r="B440"/>
      <c r="C440"/>
      <c r="D440" s="18"/>
      <c r="E440" s="28">
        <v>40093.361111111109</v>
      </c>
      <c r="F440" s="10">
        <f t="shared" si="122"/>
        <v>210.7236111111124</v>
      </c>
      <c r="G440" s="10">
        <v>26084.9</v>
      </c>
      <c r="H440" s="10">
        <v>4.9800000000000004</v>
      </c>
      <c r="I440" s="10">
        <v>1769</v>
      </c>
      <c r="J440" s="10"/>
      <c r="K440" s="10"/>
      <c r="L440" s="79">
        <v>1037</v>
      </c>
      <c r="M440" s="10"/>
      <c r="N440" s="42">
        <v>7.9</v>
      </c>
      <c r="O440" s="36"/>
      <c r="P440" s="36"/>
      <c r="Q440" s="18"/>
      <c r="R440" s="87"/>
      <c r="S440" s="87"/>
      <c r="T440" s="18"/>
      <c r="U440" s="18"/>
      <c r="V440" s="43">
        <f t="shared" si="123"/>
        <v>1.334152412321741E-5</v>
      </c>
      <c r="W440" s="43">
        <f t="shared" si="124"/>
        <v>1.853735089693389E-3</v>
      </c>
      <c r="X440" s="43">
        <f t="shared" si="125"/>
        <v>6.763520841523542E-6</v>
      </c>
      <c r="Y440" s="22">
        <f>X440+W440+SUM($V$414:V440)</f>
        <v>2.1870712592538285E-3</v>
      </c>
      <c r="Z440" s="22">
        <f t="shared" si="126"/>
        <v>6.9881992490303982E-2</v>
      </c>
      <c r="AA440" s="44">
        <f t="shared" si="127"/>
        <v>9.709737839586964</v>
      </c>
      <c r="AB440" s="44">
        <f t="shared" si="128"/>
        <v>1.0507558845872786</v>
      </c>
      <c r="AC440" s="44">
        <f t="shared" si="129"/>
        <v>26.097917882213416</v>
      </c>
      <c r="AD440" s="44">
        <f t="shared" si="130"/>
        <v>1.0507558845872784</v>
      </c>
      <c r="AE440" s="44">
        <f t="shared" si="131"/>
        <v>24.993629397633129</v>
      </c>
      <c r="AF440" s="44">
        <f t="shared" si="132"/>
        <v>5.3532599993008315E-2</v>
      </c>
      <c r="AG440" s="45">
        <f>AC440+AA440+SUM($Z$414:Z440)</f>
        <v>36.910305364571038</v>
      </c>
      <c r="AH440" s="45">
        <f>AC440+AA440+SUM($Z$414:Z440)</f>
        <v>36.910305364571038</v>
      </c>
      <c r="AI440" s="18"/>
      <c r="AJ440" s="18"/>
      <c r="AK440" s="18"/>
      <c r="DM440"/>
      <c r="DN440"/>
      <c r="DO440"/>
      <c r="DP440"/>
      <c r="DQ440"/>
      <c r="DR440"/>
      <c r="DS440"/>
      <c r="DT440"/>
      <c r="DU440"/>
      <c r="DV440"/>
      <c r="DW440"/>
      <c r="DX440"/>
      <c r="DY440"/>
      <c r="DZ440"/>
      <c r="EA440"/>
      <c r="EB440"/>
      <c r="EC440"/>
      <c r="ED440"/>
      <c r="EE440"/>
      <c r="EF440"/>
      <c r="EG440"/>
    </row>
    <row r="441" spans="1:137" s="1" customFormat="1" ht="14.4" x14ac:dyDescent="0.3">
      <c r="A441"/>
      <c r="B441"/>
      <c r="C441"/>
      <c r="D441" s="18"/>
      <c r="E441" s="28">
        <v>40100.375</v>
      </c>
      <c r="F441" s="10">
        <f t="shared" si="122"/>
        <v>217.73750000000291</v>
      </c>
      <c r="G441" s="10">
        <v>26448.6</v>
      </c>
      <c r="H441" s="10">
        <v>5.0999999999999996</v>
      </c>
      <c r="I441" s="10">
        <v>1861</v>
      </c>
      <c r="J441" s="10"/>
      <c r="K441" s="10"/>
      <c r="L441" s="79">
        <v>1037</v>
      </c>
      <c r="M441" s="10"/>
      <c r="N441" s="42">
        <v>7.9</v>
      </c>
      <c r="O441" s="36"/>
      <c r="P441" s="36"/>
      <c r="Q441" s="18"/>
      <c r="R441" s="87"/>
      <c r="S441" s="87"/>
      <c r="T441" s="18"/>
      <c r="U441" s="18"/>
      <c r="V441" s="43">
        <f t="shared" si="123"/>
        <v>1.3663006632210597E-5</v>
      </c>
      <c r="W441" s="43">
        <f t="shared" si="124"/>
        <v>1.8984034051076873E-3</v>
      </c>
      <c r="X441" s="43">
        <f t="shared" si="125"/>
        <v>6.9264972473433858E-6</v>
      </c>
      <c r="Y441" s="22">
        <f>X441+W441+SUM($V$414:V441)</f>
        <v>2.2455655577061574E-3</v>
      </c>
      <c r="Z441" s="22">
        <f t="shared" si="126"/>
        <v>7.0856352394644162E-2</v>
      </c>
      <c r="AA441" s="44">
        <f t="shared" si="127"/>
        <v>9.8451200588884671</v>
      </c>
      <c r="AB441" s="44">
        <f t="shared" si="128"/>
        <v>1.0654065029612954</v>
      </c>
      <c r="AC441" s="44">
        <f t="shared" si="129"/>
        <v>26.461799389666417</v>
      </c>
      <c r="AD441" s="44">
        <f t="shared" si="130"/>
        <v>1.0654065029612949</v>
      </c>
      <c r="AE441" s="44">
        <f t="shared" si="131"/>
        <v>25.342113885283798</v>
      </c>
      <c r="AF441" s="44">
        <f t="shared" si="132"/>
        <v>5.4279001421323421E-2</v>
      </c>
      <c r="AG441" s="45">
        <f>AC441+AA441+SUM($Z$414:Z441)</f>
        <v>37.480425443720186</v>
      </c>
      <c r="AH441" s="45">
        <f>AC441+AA441+SUM($Z$414:Z441)</f>
        <v>37.480425443720186</v>
      </c>
      <c r="AI441" s="18"/>
      <c r="AJ441" s="18"/>
      <c r="AK441" s="18"/>
      <c r="DM441"/>
      <c r="DN441"/>
      <c r="DO441"/>
      <c r="DP441"/>
      <c r="DQ441"/>
      <c r="DR441"/>
      <c r="DS441"/>
      <c r="DT441"/>
      <c r="DU441"/>
      <c r="DV441"/>
      <c r="DW441"/>
      <c r="DX441"/>
      <c r="DY441"/>
      <c r="DZ441"/>
      <c r="EA441"/>
      <c r="EB441"/>
      <c r="EC441"/>
      <c r="ED441"/>
      <c r="EE441"/>
      <c r="EF441"/>
      <c r="EG441"/>
    </row>
    <row r="442" spans="1:137" s="1" customFormat="1" ht="14.4" x14ac:dyDescent="0.3">
      <c r="A442"/>
      <c r="B442"/>
      <c r="C442"/>
      <c r="D442" s="18"/>
      <c r="E442" s="28">
        <v>40107.395833333336</v>
      </c>
      <c r="F442" s="10">
        <f t="shared" si="122"/>
        <v>224.75833333333867</v>
      </c>
      <c r="G442" s="10">
        <v>27232.6</v>
      </c>
      <c r="H442" s="10">
        <v>5.8</v>
      </c>
      <c r="I442" s="10">
        <v>2098</v>
      </c>
      <c r="J442" s="10"/>
      <c r="K442" s="10"/>
      <c r="L442" s="79">
        <v>1037</v>
      </c>
      <c r="M442" s="10"/>
      <c r="N442" s="42">
        <v>7.9</v>
      </c>
      <c r="O442" s="36"/>
      <c r="P442" s="36"/>
      <c r="Q442" s="18"/>
      <c r="R442" s="87"/>
      <c r="S442" s="87"/>
      <c r="T442" s="18"/>
      <c r="U442" s="18"/>
      <c r="V442" s="43">
        <f t="shared" si="123"/>
        <v>1.553832126800421E-5</v>
      </c>
      <c r="W442" s="43">
        <f t="shared" si="124"/>
        <v>2.1589685783577621E-3</v>
      </c>
      <c r="X442" s="43">
        <f t="shared" si="125"/>
        <v>7.8771929479591433E-6</v>
      </c>
      <c r="Y442" s="22">
        <f>X442+W442+SUM($V$414:V442)</f>
        <v>2.5226197479248521E-3</v>
      </c>
      <c r="Z442" s="22">
        <f t="shared" si="126"/>
        <v>7.2956704786733009E-2</v>
      </c>
      <c r="AA442" s="44">
        <f t="shared" si="127"/>
        <v>10.136953052928551</v>
      </c>
      <c r="AB442" s="44">
        <f t="shared" si="128"/>
        <v>1.0969877094645375</v>
      </c>
      <c r="AC442" s="44">
        <f t="shared" si="129"/>
        <v>27.246190651264332</v>
      </c>
      <c r="AD442" s="44">
        <f t="shared" si="130"/>
        <v>1.0969877094645375</v>
      </c>
      <c r="AE442" s="44">
        <f t="shared" si="131"/>
        <v>26.09331498046701</v>
      </c>
      <c r="AF442" s="44">
        <f t="shared" si="132"/>
        <v>5.5887961332786326E-2</v>
      </c>
      <c r="AG442" s="45">
        <f>AC442+AA442+SUM($Z$414:Z442)</f>
        <v>38.629606404144916</v>
      </c>
      <c r="AH442" s="45">
        <f>AC442+AA442+SUM($Z$414:Z442)</f>
        <v>38.629606404144916</v>
      </c>
      <c r="AI442" s="18"/>
      <c r="AJ442" s="18"/>
      <c r="AK442" s="18"/>
      <c r="DM442"/>
      <c r="DN442"/>
      <c r="DO442"/>
      <c r="DP442"/>
      <c r="DQ442"/>
      <c r="DR442"/>
      <c r="DS442"/>
      <c r="DT442"/>
      <c r="DU442"/>
      <c r="DV442"/>
      <c r="DW442"/>
      <c r="DX442"/>
      <c r="DY442"/>
      <c r="DZ442"/>
      <c r="EA442"/>
      <c r="EB442"/>
      <c r="EC442"/>
      <c r="ED442"/>
      <c r="EE442"/>
      <c r="EF442"/>
      <c r="EG442"/>
    </row>
    <row r="443" spans="1:137" s="1" customFormat="1" ht="14.4" x14ac:dyDescent="0.3">
      <c r="A443"/>
      <c r="B443"/>
      <c r="C443"/>
      <c r="D443" s="18"/>
      <c r="E443" s="28">
        <v>40115.36041666667</v>
      </c>
      <c r="F443" s="10">
        <f t="shared" si="122"/>
        <v>232.72291666667297</v>
      </c>
      <c r="G443" s="10">
        <v>27141.3</v>
      </c>
      <c r="H443" s="10">
        <v>7.12</v>
      </c>
      <c r="I443" s="10">
        <v>2204</v>
      </c>
      <c r="J443" s="10"/>
      <c r="K443" s="10"/>
      <c r="L443" s="79">
        <v>1037</v>
      </c>
      <c r="M443" s="10"/>
      <c r="N443" s="42">
        <v>7.9</v>
      </c>
      <c r="O443" s="36"/>
      <c r="P443" s="36"/>
      <c r="Q443" s="18"/>
      <c r="R443" s="87"/>
      <c r="S443" s="87"/>
      <c r="T443" s="18"/>
      <c r="U443" s="18"/>
      <c r="V443" s="43">
        <f t="shared" si="123"/>
        <v>1.9074628866929309E-5</v>
      </c>
      <c r="W443" s="43">
        <f t="shared" si="124"/>
        <v>2.6503200479150459E-3</v>
      </c>
      <c r="X443" s="43">
        <f t="shared" si="125"/>
        <v>9.6699334119774342E-6</v>
      </c>
      <c r="Y443" s="22">
        <f>X443+W443+SUM($V$414:V443)</f>
        <v>3.0348385868130836E-3</v>
      </c>
      <c r="Z443" s="22">
        <f t="shared" si="126"/>
        <v>7.2712110177807349E-2</v>
      </c>
      <c r="AA443" s="44">
        <f t="shared" si="127"/>
        <v>10.102967909617504</v>
      </c>
      <c r="AB443" s="44">
        <f t="shared" si="128"/>
        <v>1.0933099490643512</v>
      </c>
      <c r="AC443" s="44">
        <f t="shared" si="129"/>
        <v>27.154845087254273</v>
      </c>
      <c r="AD443" s="44">
        <f t="shared" si="130"/>
        <v>1.0933099490643514</v>
      </c>
      <c r="AE443" s="44">
        <f t="shared" si="131"/>
        <v>26.00583454680601</v>
      </c>
      <c r="AF443" s="44">
        <f t="shared" si="132"/>
        <v>5.5700591383913173E-2</v>
      </c>
      <c r="AG443" s="45">
        <f>AC443+AA443+SUM($Z$414:Z443)</f>
        <v>38.576987807001615</v>
      </c>
      <c r="AH443" s="45">
        <f>AC443+AA443+SUM($Z$414:Z443)</f>
        <v>38.576987807001615</v>
      </c>
      <c r="AI443" s="18"/>
      <c r="AJ443" s="18"/>
      <c r="AK443" s="18"/>
      <c r="DM443"/>
      <c r="DN443"/>
      <c r="DO443"/>
      <c r="DP443"/>
      <c r="DQ443"/>
      <c r="DR443"/>
      <c r="DS443"/>
      <c r="DT443"/>
      <c r="DU443"/>
      <c r="DV443"/>
      <c r="DW443"/>
      <c r="DX443"/>
      <c r="DY443"/>
      <c r="DZ443"/>
      <c r="EA443"/>
      <c r="EB443"/>
      <c r="EC443"/>
      <c r="ED443"/>
      <c r="EE443"/>
      <c r="EF443"/>
      <c r="EG443"/>
    </row>
    <row r="444" spans="1:137" s="1" customFormat="1" ht="14.4" x14ac:dyDescent="0.3">
      <c r="A444"/>
      <c r="B444"/>
      <c r="C444"/>
      <c r="D444" s="18"/>
      <c r="E444" s="28">
        <v>40156.609027777777</v>
      </c>
      <c r="F444" s="10">
        <f t="shared" si="122"/>
        <v>273.97152777777956</v>
      </c>
      <c r="G444" s="10">
        <v>32047</v>
      </c>
      <c r="H444" s="10">
        <v>4.45</v>
      </c>
      <c r="I444" s="10">
        <v>2433</v>
      </c>
      <c r="J444" s="10"/>
      <c r="K444" s="10"/>
      <c r="L444" s="79">
        <v>1037</v>
      </c>
      <c r="M444" s="10"/>
      <c r="N444" s="42">
        <v>7.9</v>
      </c>
      <c r="O444" s="36"/>
      <c r="P444" s="36"/>
      <c r="Q444" s="18"/>
      <c r="R444" s="87"/>
      <c r="S444" s="87"/>
      <c r="T444" s="18"/>
      <c r="U444" s="18"/>
      <c r="V444" s="43">
        <f t="shared" si="123"/>
        <v>1.1921643041830817E-5</v>
      </c>
      <c r="W444" s="43">
        <f t="shared" si="124"/>
        <v>1.6564500299469037E-3</v>
      </c>
      <c r="X444" s="43">
        <f t="shared" si="125"/>
        <v>6.0437083824858949E-6</v>
      </c>
      <c r="Y444" s="22">
        <f>X444+W444+SUM($V$414:V444)</f>
        <v>2.0492639868572807E-3</v>
      </c>
      <c r="Z444" s="22">
        <f t="shared" si="126"/>
        <v>8.5854583047539818E-2</v>
      </c>
      <c r="AA444" s="44">
        <f t="shared" si="127"/>
        <v>11.929045867350208</v>
      </c>
      <c r="AB444" s="44">
        <f t="shared" si="128"/>
        <v>1.2909220979711828</v>
      </c>
      <c r="AC444" s="44">
        <f t="shared" si="129"/>
        <v>32.062993316872721</v>
      </c>
      <c r="AD444" s="44">
        <f t="shared" si="130"/>
        <v>1.2909220979711828</v>
      </c>
      <c r="AE444" s="44">
        <f t="shared" si="131"/>
        <v>30.706302930275708</v>
      </c>
      <c r="AF444" s="44">
        <f t="shared" si="132"/>
        <v>6.5768288625830937E-2</v>
      </c>
      <c r="AG444" s="45">
        <f>AC444+AA444+SUM($Z$414:Z444)</f>
        <v>45.397068577400312</v>
      </c>
      <c r="AH444" s="45">
        <f>AC444+AA444+SUM($Z$414:Z444)</f>
        <v>45.397068577400312</v>
      </c>
      <c r="AI444" s="18"/>
      <c r="AJ444" s="18"/>
      <c r="AK444" s="18"/>
      <c r="DM444"/>
      <c r="DN444"/>
      <c r="DO444"/>
      <c r="DP444"/>
      <c r="DQ444"/>
      <c r="DR444"/>
      <c r="DS444"/>
      <c r="DT444"/>
      <c r="DU444"/>
      <c r="DV444"/>
      <c r="DW444"/>
      <c r="DX444"/>
      <c r="DY444"/>
      <c r="DZ444"/>
      <c r="EA444"/>
      <c r="EB444"/>
      <c r="EC444"/>
      <c r="ED444"/>
      <c r="EE444"/>
      <c r="EF444"/>
      <c r="EG444"/>
    </row>
    <row r="445" spans="1:137" s="1" customFormat="1" ht="14.4" x14ac:dyDescent="0.3">
      <c r="A445"/>
      <c r="B445"/>
      <c r="C445"/>
      <c r="D445" s="18"/>
      <c r="E445" s="28">
        <v>40185.556944444441</v>
      </c>
      <c r="F445" s="10">
        <f t="shared" si="122"/>
        <v>302.9194444444438</v>
      </c>
      <c r="G445" s="10">
        <v>33425</v>
      </c>
      <c r="H445" s="10">
        <v>5.81</v>
      </c>
      <c r="I445" s="10">
        <v>2658</v>
      </c>
      <c r="J445" s="10"/>
      <c r="K445" s="10"/>
      <c r="L445" s="79">
        <v>1037</v>
      </c>
      <c r="M445" s="10"/>
      <c r="N445" s="42">
        <v>7.9</v>
      </c>
      <c r="O445" s="36"/>
      <c r="P445" s="36"/>
      <c r="Q445" s="18"/>
      <c r="R445" s="87"/>
      <c r="S445" s="87"/>
      <c r="T445" s="18"/>
      <c r="U445" s="18"/>
      <c r="V445" s="43">
        <f t="shared" si="123"/>
        <v>1.5565111477086975E-5</v>
      </c>
      <c r="W445" s="43">
        <f t="shared" si="124"/>
        <v>2.16269093797562E-3</v>
      </c>
      <c r="X445" s="43">
        <f t="shared" si="125"/>
        <v>7.8907743151107979E-6</v>
      </c>
      <c r="Y445" s="22">
        <f>X445+W445+SUM($V$414:V445)</f>
        <v>2.5729170722957086E-3</v>
      </c>
      <c r="Z445" s="22">
        <f t="shared" si="126"/>
        <v>8.9546273859144945E-2</v>
      </c>
      <c r="AA445" s="44">
        <f t="shared" si="127"/>
        <v>12.44198702269107</v>
      </c>
      <c r="AB445" s="44">
        <f t="shared" si="128"/>
        <v>1.3464309022587695</v>
      </c>
      <c r="AC445" s="44">
        <f t="shared" si="129"/>
        <v>33.441681019018027</v>
      </c>
      <c r="AD445" s="44">
        <f t="shared" si="130"/>
        <v>1.3464309022587695</v>
      </c>
      <c r="AE445" s="44">
        <f t="shared" si="131"/>
        <v>32.026653834819655</v>
      </c>
      <c r="AF445" s="44">
        <f t="shared" si="132"/>
        <v>6.859628193960117E-2</v>
      </c>
      <c r="AG445" s="45">
        <f>AC445+AA445+SUM($Z$414:Z445)</f>
        <v>47.378243708745622</v>
      </c>
      <c r="AH445" s="45">
        <f>AC445+AA445+SUM($Z$414:Z445)</f>
        <v>47.378243708745622</v>
      </c>
      <c r="AI445" s="18"/>
      <c r="AJ445" s="18"/>
      <c r="AK445" s="18"/>
      <c r="DM445"/>
      <c r="DN445"/>
      <c r="DO445"/>
      <c r="DP445"/>
      <c r="DQ445"/>
      <c r="DR445"/>
      <c r="DS445"/>
      <c r="DT445"/>
      <c r="DU445"/>
      <c r="DV445"/>
      <c r="DW445"/>
      <c r="DX445"/>
      <c r="DY445"/>
      <c r="DZ445"/>
      <c r="EA445"/>
      <c r="EB445"/>
      <c r="EC445"/>
      <c r="ED445"/>
      <c r="EE445"/>
      <c r="EF445"/>
      <c r="EG445"/>
    </row>
    <row r="446" spans="1:137" s="1" customFormat="1" ht="14.4" x14ac:dyDescent="0.3">
      <c r="A446"/>
      <c r="B446"/>
      <c r="C446"/>
      <c r="D446" s="18"/>
      <c r="E446" s="28">
        <v>40199.429166666669</v>
      </c>
      <c r="F446" s="10">
        <f t="shared" si="122"/>
        <v>316.79166666667152</v>
      </c>
      <c r="G446" s="10">
        <v>34746</v>
      </c>
      <c r="H446" s="10">
        <v>6.5</v>
      </c>
      <c r="I446" s="117">
        <v>2861</v>
      </c>
      <c r="J446" s="117"/>
      <c r="K446" s="117"/>
      <c r="L446" s="79">
        <v>1037</v>
      </c>
      <c r="M446" s="117"/>
      <c r="N446" s="42">
        <v>7.9</v>
      </c>
      <c r="O446" s="36"/>
      <c r="P446" s="36"/>
      <c r="Q446" s="18"/>
      <c r="R446" s="87"/>
      <c r="S446" s="87"/>
      <c r="T446" s="18"/>
      <c r="U446" s="18"/>
      <c r="V446" s="43">
        <f t="shared" si="123"/>
        <v>1.7413635903797824E-5</v>
      </c>
      <c r="W446" s="43">
        <f t="shared" si="124"/>
        <v>2.4195337516078369E-3</v>
      </c>
      <c r="X446" s="43">
        <f t="shared" si="125"/>
        <v>8.8278886485749042E-6</v>
      </c>
      <c r="Y446" s="22">
        <f>X446+W446+SUM($V$414:V446)</f>
        <v>2.8481106361651874E-3</v>
      </c>
      <c r="Z446" s="22">
        <f t="shared" si="126"/>
        <v>9.3085260478978332E-2</v>
      </c>
      <c r="AA446" s="44">
        <f t="shared" si="127"/>
        <v>12.933710728210137</v>
      </c>
      <c r="AB446" s="44">
        <f t="shared" si="128"/>
        <v>1.3996436239306869</v>
      </c>
      <c r="AC446" s="44">
        <f t="shared" si="129"/>
        <v>34.763340274848176</v>
      </c>
      <c r="AD446" s="44">
        <f t="shared" si="130"/>
        <v>1.3996436239306866</v>
      </c>
      <c r="AE446" s="44">
        <f t="shared" si="131"/>
        <v>33.292389353616862</v>
      </c>
      <c r="AF446" s="44">
        <f t="shared" si="132"/>
        <v>7.1307297300624753E-2</v>
      </c>
      <c r="AG446" s="45">
        <f>AC446+AA446+SUM($Z$414:Z446)</f>
        <v>49.284711930573813</v>
      </c>
      <c r="AH446" s="45">
        <f>AC446+AA446+SUM($Z$414:Z446)</f>
        <v>49.284711930573813</v>
      </c>
      <c r="AI446" s="18"/>
      <c r="AJ446" s="18"/>
      <c r="AK446" s="18"/>
      <c r="DM446"/>
      <c r="DN446"/>
      <c r="DO446"/>
      <c r="DP446"/>
      <c r="DQ446"/>
      <c r="DR446"/>
      <c r="DS446"/>
      <c r="DT446"/>
      <c r="DU446"/>
      <c r="DV446"/>
      <c r="DW446"/>
      <c r="DX446"/>
      <c r="DY446"/>
      <c r="DZ446"/>
      <c r="EA446"/>
      <c r="EB446"/>
      <c r="EC446"/>
      <c r="ED446"/>
      <c r="EE446"/>
      <c r="EF446"/>
      <c r="EG446"/>
    </row>
    <row r="447" spans="1:137" s="1" customFormat="1" ht="14.4" x14ac:dyDescent="0.3">
      <c r="A447"/>
      <c r="B447"/>
      <c r="C447"/>
      <c r="D447" s="18"/>
      <c r="E447" s="28">
        <v>40287.449305555558</v>
      </c>
      <c r="F447" s="10">
        <f t="shared" si="122"/>
        <v>404.81180555556057</v>
      </c>
      <c r="G447" s="10">
        <v>41539</v>
      </c>
      <c r="H447" s="10">
        <v>2.0099999999999998</v>
      </c>
      <c r="I447" s="10">
        <v>98</v>
      </c>
      <c r="J447" s="10"/>
      <c r="K447" s="10"/>
      <c r="L447" s="79">
        <v>1037</v>
      </c>
      <c r="M447" s="10"/>
      <c r="N447" s="42">
        <v>7.9</v>
      </c>
      <c r="O447" s="36"/>
      <c r="P447" s="36"/>
      <c r="Q447" s="18"/>
      <c r="R447" s="87"/>
      <c r="S447" s="87"/>
      <c r="T447" s="18"/>
      <c r="U447" s="18"/>
      <c r="V447" s="43">
        <f t="shared" si="123"/>
        <v>5.3848320256359414E-6</v>
      </c>
      <c r="W447" s="43">
        <f t="shared" si="124"/>
        <v>7.4819428318950026E-4</v>
      </c>
      <c r="X447" s="43">
        <f t="shared" si="125"/>
        <v>2.729854797482393E-6</v>
      </c>
      <c r="Y447" s="22">
        <f>X447+W447+SUM($V$414:V447)</f>
        <v>1.1760579659213944E-3</v>
      </c>
      <c r="Z447" s="22">
        <f t="shared" si="126"/>
        <v>0.11128384950890119</v>
      </c>
      <c r="AA447" s="44">
        <f t="shared" si="127"/>
        <v>15.462309616621219</v>
      </c>
      <c r="AB447" s="44">
        <f t="shared" si="128"/>
        <v>1.6732802767068669</v>
      </c>
      <c r="AC447" s="44">
        <f t="shared" si="129"/>
        <v>41.559730376933139</v>
      </c>
      <c r="AD447" s="44">
        <f t="shared" si="130"/>
        <v>1.6732802767068675</v>
      </c>
      <c r="AE447" s="44">
        <f t="shared" si="131"/>
        <v>39.801201904100949</v>
      </c>
      <c r="AF447" s="44">
        <f t="shared" si="132"/>
        <v>8.5248196125328177E-2</v>
      </c>
      <c r="AG447" s="45">
        <f>AC447+AA447+SUM($Z$414:Z447)</f>
        <v>58.72098477057876</v>
      </c>
      <c r="AH447" s="45">
        <f>AC447+AA447+SUM($Z$414:Z447)</f>
        <v>58.72098477057876</v>
      </c>
      <c r="AI447" s="18"/>
      <c r="AJ447" s="18"/>
      <c r="AK447" s="18"/>
      <c r="DM447"/>
      <c r="DN447"/>
      <c r="DO447"/>
      <c r="DP447"/>
      <c r="DQ447"/>
      <c r="DR447"/>
      <c r="DS447"/>
      <c r="DT447"/>
      <c r="DU447"/>
      <c r="DV447"/>
      <c r="DW447"/>
      <c r="DX447"/>
      <c r="DY447"/>
      <c r="DZ447"/>
      <c r="EA447"/>
      <c r="EB447"/>
      <c r="EC447"/>
      <c r="ED447"/>
      <c r="EE447"/>
      <c r="EF447"/>
      <c r="EG447"/>
    </row>
    <row r="448" spans="1:137" s="1" customFormat="1" ht="14.4" x14ac:dyDescent="0.3">
      <c r="A448"/>
      <c r="B448"/>
      <c r="C448"/>
      <c r="D448" s="18"/>
      <c r="E448" s="28">
        <v>40360.445833333331</v>
      </c>
      <c r="F448" s="10">
        <f t="shared" si="122"/>
        <v>477.8083333333343</v>
      </c>
      <c r="G448" s="10">
        <v>49908</v>
      </c>
      <c r="H448" s="10">
        <v>1.58</v>
      </c>
      <c r="I448" s="10">
        <v>14</v>
      </c>
      <c r="J448" s="10"/>
      <c r="K448" s="10"/>
      <c r="L448" s="79">
        <v>1037</v>
      </c>
      <c r="M448" s="10"/>
      <c r="N448" s="42">
        <v>7.9</v>
      </c>
      <c r="O448" s="36"/>
      <c r="P448" s="36"/>
      <c r="Q448" s="18"/>
      <c r="R448" s="87"/>
      <c r="S448" s="87"/>
      <c r="T448" s="18"/>
      <c r="U448" s="18"/>
      <c r="V448" s="43">
        <f t="shared" si="123"/>
        <v>4.2328530350770094E-6</v>
      </c>
      <c r="W448" s="43">
        <f t="shared" si="124"/>
        <v>5.8813281962159726E-4</v>
      </c>
      <c r="X448" s="43">
        <f t="shared" si="125"/>
        <v>2.1458560099612842E-6</v>
      </c>
      <c r="Y448" s="22">
        <f>X448+W448+SUM($V$414:V448)</f>
        <v>1.0196453566010473E-3</v>
      </c>
      <c r="Z448" s="22">
        <f t="shared" si="126"/>
        <v>0.13370457549026796</v>
      </c>
      <c r="AA448" s="44">
        <f t="shared" si="127"/>
        <v>18.577552380806758</v>
      </c>
      <c r="AB448" s="44">
        <f t="shared" si="128"/>
        <v>2.0104015996987488</v>
      </c>
      <c r="AC448" s="44">
        <f t="shared" si="129"/>
        <v>49.932906994679193</v>
      </c>
      <c r="AD448" s="44">
        <f t="shared" si="130"/>
        <v>2.0104015996987492</v>
      </c>
      <c r="AE448" s="44">
        <f t="shared" si="131"/>
        <v>47.820081962249212</v>
      </c>
      <c r="AF448" s="44">
        <f t="shared" si="132"/>
        <v>0.10242343273123759</v>
      </c>
      <c r="AG448" s="45">
        <f>AC448+AA448+SUM($Z$414:Z448)</f>
        <v>70.343108728000615</v>
      </c>
      <c r="AH448" s="45">
        <f>AC448+AA448+SUM($Z$414:Z448)</f>
        <v>70.343108728000615</v>
      </c>
      <c r="AI448" s="18"/>
      <c r="AJ448" s="18"/>
      <c r="AK448" s="18"/>
      <c r="DM448"/>
      <c r="DN448"/>
      <c r="DO448"/>
      <c r="DP448"/>
      <c r="DQ448"/>
      <c r="DR448"/>
      <c r="DS448"/>
      <c r="DT448"/>
      <c r="DU448"/>
      <c r="DV448"/>
      <c r="DW448"/>
      <c r="DX448"/>
      <c r="DY448"/>
      <c r="DZ448"/>
      <c r="EA448"/>
      <c r="EB448"/>
      <c r="EC448"/>
      <c r="ED448"/>
      <c r="EE448"/>
      <c r="EF448"/>
      <c r="EG448"/>
    </row>
    <row r="449" spans="1:137" s="1" customFormat="1" ht="14.4" x14ac:dyDescent="0.3">
      <c r="A449"/>
      <c r="B449"/>
      <c r="C449"/>
      <c r="D449" s="18"/>
      <c r="E449" s="28">
        <v>40532.644444444442</v>
      </c>
      <c r="F449" s="10">
        <f t="shared" si="122"/>
        <v>650.00694444444525</v>
      </c>
      <c r="G449" s="10">
        <v>60331</v>
      </c>
      <c r="H449" s="10">
        <v>2.69</v>
      </c>
      <c r="I449" s="10">
        <v>29</v>
      </c>
      <c r="J449" s="10"/>
      <c r="K449" s="10"/>
      <c r="L449" s="79">
        <v>1037</v>
      </c>
      <c r="M449" s="10"/>
      <c r="N449" s="42">
        <v>7.9</v>
      </c>
      <c r="O449" s="36"/>
      <c r="P449" s="36"/>
      <c r="Q449" s="18"/>
      <c r="R449" s="87"/>
      <c r="S449" s="87"/>
      <c r="T449" s="18"/>
      <c r="U449" s="18"/>
      <c r="V449" s="43">
        <f t="shared" si="123"/>
        <v>7.2065662432640221E-6</v>
      </c>
      <c r="W449" s="43">
        <f t="shared" si="124"/>
        <v>1.0013147372038586E-3</v>
      </c>
      <c r="X449" s="43">
        <f t="shared" si="125"/>
        <v>3.6533877637948449E-6</v>
      </c>
      <c r="Y449" s="22">
        <f>X449+W449+SUM($V$414:V449)</f>
        <v>1.441541372180406E-3</v>
      </c>
      <c r="Z449" s="22">
        <f t="shared" si="126"/>
        <v>0.16162801041723482</v>
      </c>
      <c r="AA449" s="44">
        <f t="shared" si="127"/>
        <v>22.457367810500372</v>
      </c>
      <c r="AB449" s="44">
        <f t="shared" si="128"/>
        <v>2.4302624611570334</v>
      </c>
      <c r="AC449" s="44">
        <f t="shared" si="129"/>
        <v>60.361108677887117</v>
      </c>
      <c r="AD449" s="44">
        <f t="shared" si="130"/>
        <v>2.4302624611570334</v>
      </c>
      <c r="AE449" s="44">
        <f t="shared" si="131"/>
        <v>57.807032236604492</v>
      </c>
      <c r="AF449" s="44">
        <f t="shared" si="132"/>
        <v>0.123813980125597</v>
      </c>
      <c r="AG449" s="45">
        <f>AC449+AA449+SUM($Z$414:Z449)</f>
        <v>84.8127538513194</v>
      </c>
      <c r="AH449" s="45">
        <f>AC449+AA449+SUM($Z$414:Z449)</f>
        <v>84.8127538513194</v>
      </c>
      <c r="AI449" s="18"/>
      <c r="AJ449" s="18"/>
      <c r="AK449" s="18"/>
      <c r="DM449"/>
      <c r="DN449"/>
      <c r="DO449"/>
      <c r="DP449"/>
      <c r="DQ449"/>
      <c r="DR449"/>
      <c r="DS449"/>
      <c r="DT449"/>
      <c r="DU449"/>
      <c r="DV449"/>
      <c r="DW449"/>
      <c r="DX449"/>
      <c r="DY449"/>
      <c r="DZ449"/>
      <c r="EA449"/>
      <c r="EB449"/>
      <c r="EC449"/>
      <c r="ED449"/>
      <c r="EE449"/>
      <c r="EF449"/>
      <c r="EG449"/>
    </row>
    <row r="450" spans="1:137" s="1" customFormat="1" ht="14.4" x14ac:dyDescent="0.3">
      <c r="A450"/>
      <c r="B450"/>
      <c r="C450"/>
      <c r="D450" s="19" t="s">
        <v>78</v>
      </c>
      <c r="E450" s="28">
        <v>40605.613194444442</v>
      </c>
      <c r="F450" s="10">
        <f t="shared" si="122"/>
        <v>722.97569444444525</v>
      </c>
      <c r="G450" s="10">
        <v>61201</v>
      </c>
      <c r="H450" s="10">
        <v>6.07</v>
      </c>
      <c r="I450" s="10">
        <v>21</v>
      </c>
      <c r="J450" s="10"/>
      <c r="K450" s="10"/>
      <c r="L450" s="79">
        <v>1037</v>
      </c>
      <c r="M450" s="10"/>
      <c r="N450" s="42">
        <v>7.9</v>
      </c>
      <c r="O450" s="36"/>
      <c r="P450" s="36"/>
      <c r="Q450" s="18"/>
      <c r="R450" s="87"/>
      <c r="S450" s="87"/>
      <c r="T450" s="18"/>
      <c r="U450" s="18"/>
      <c r="V450" s="43">
        <f t="shared" si="123"/>
        <v>1.6261656913238892E-5</v>
      </c>
      <c r="W450" s="43">
        <f t="shared" si="124"/>
        <v>2.2594722880399337E-3</v>
      </c>
      <c r="X450" s="43">
        <f t="shared" si="125"/>
        <v>8.2438898610537946E-6</v>
      </c>
      <c r="Y450" s="22">
        <f>X450+W450+SUM($V$414:V450)</f>
        <v>2.7205510820269793E-3</v>
      </c>
      <c r="Z450" s="22">
        <f t="shared" si="126"/>
        <v>0.16395875860743547</v>
      </c>
      <c r="AA450" s="44">
        <f t="shared" si="127"/>
        <v>22.781213097254035</v>
      </c>
      <c r="AB450" s="44">
        <f t="shared" si="128"/>
        <v>2.4653079326593552</v>
      </c>
      <c r="AC450" s="44">
        <f t="shared" si="129"/>
        <v>61.231542858486847</v>
      </c>
      <c r="AD450" s="44">
        <f t="shared" si="130"/>
        <v>2.4653079326593561</v>
      </c>
      <c r="AE450" s="44">
        <f t="shared" si="131"/>
        <v>58.640635492738923</v>
      </c>
      <c r="AF450" s="44">
        <f t="shared" si="132"/>
        <v>0.12559943308857241</v>
      </c>
      <c r="AG450" s="45">
        <f>AC450+AA450+SUM($Z$414:Z450)</f>
        <v>86.170992077280232</v>
      </c>
      <c r="AH450" s="45">
        <f>AC450+AA450+SUM($Z$414:Z450)</f>
        <v>86.170992077280232</v>
      </c>
      <c r="AI450" s="18"/>
      <c r="AJ450" s="18"/>
      <c r="AK450" s="18"/>
      <c r="DM450"/>
      <c r="DN450"/>
      <c r="DO450"/>
      <c r="DP450"/>
      <c r="DQ450"/>
      <c r="DR450"/>
      <c r="DS450"/>
      <c r="DT450"/>
      <c r="DU450"/>
      <c r="DV450"/>
      <c r="DW450"/>
      <c r="DX450"/>
      <c r="DY450"/>
      <c r="DZ450"/>
      <c r="EA450"/>
      <c r="EB450"/>
      <c r="EC450"/>
      <c r="ED450"/>
      <c r="EE450"/>
      <c r="EF450"/>
      <c r="EG450"/>
    </row>
    <row r="451" spans="1:137" s="1" customFormat="1" ht="14.4" x14ac:dyDescent="0.3">
      <c r="A451"/>
      <c r="B451"/>
      <c r="C451"/>
      <c r="D451" s="19"/>
      <c r="E451" s="28">
        <v>40626.643055555556</v>
      </c>
      <c r="F451" s="10">
        <f t="shared" si="122"/>
        <v>744.00555555555911</v>
      </c>
      <c r="G451" s="10">
        <v>13055</v>
      </c>
      <c r="H451" s="40">
        <v>0</v>
      </c>
      <c r="I451" s="10">
        <v>17</v>
      </c>
      <c r="J451" s="10"/>
      <c r="K451" s="10"/>
      <c r="L451" s="79">
        <v>1037</v>
      </c>
      <c r="M451" s="10"/>
      <c r="N451" s="42">
        <v>7.9</v>
      </c>
      <c r="O451" s="36"/>
      <c r="P451" s="36"/>
      <c r="Q451" s="18"/>
      <c r="R451" s="87"/>
      <c r="S451" s="87"/>
      <c r="T451" s="18"/>
      <c r="U451" s="18"/>
      <c r="V451" s="43">
        <f t="shared" si="123"/>
        <v>0</v>
      </c>
      <c r="W451" s="43">
        <f t="shared" si="124"/>
        <v>0</v>
      </c>
      <c r="X451" s="43">
        <f t="shared" si="125"/>
        <v>0</v>
      </c>
      <c r="Y451" s="22">
        <f>X451+W451+SUM($V$414:V451)</f>
        <v>4.5283490412599168E-4</v>
      </c>
      <c r="Z451" s="22">
        <f t="shared" si="126"/>
        <v>3.4974617957550858E-2</v>
      </c>
      <c r="AA451" s="44">
        <f t="shared" si="127"/>
        <v>4.8595404811138936</v>
      </c>
      <c r="AB451" s="44">
        <f t="shared" si="128"/>
        <v>0.52588348329059786</v>
      </c>
      <c r="AC451" s="44">
        <f t="shared" si="129"/>
        <v>13.061515204286623</v>
      </c>
      <c r="AD451" s="44">
        <f t="shared" si="130"/>
        <v>0.52588348329059798</v>
      </c>
      <c r="AE451" s="44">
        <f t="shared" si="131"/>
        <v>12.50883966532747</v>
      </c>
      <c r="AF451" s="44">
        <f t="shared" si="132"/>
        <v>2.6792055668556275E-2</v>
      </c>
      <c r="AG451" s="45">
        <f>AC451+AA451+SUM($Z$414:Z451)</f>
        <v>20.114266424897409</v>
      </c>
      <c r="AH451" s="77">
        <f>AC451+AA451+SUM($Z$451:Z451)+$AH$450</f>
        <v>104.12702238063829</v>
      </c>
      <c r="AI451" s="18"/>
      <c r="AJ451" s="18"/>
      <c r="AK451" s="18"/>
      <c r="DM451"/>
      <c r="DN451"/>
      <c r="DO451"/>
      <c r="DP451"/>
      <c r="DQ451"/>
      <c r="DR451"/>
      <c r="DS451"/>
      <c r="DT451"/>
      <c r="DU451"/>
      <c r="DV451"/>
      <c r="DW451"/>
      <c r="DX451"/>
      <c r="DY451"/>
      <c r="DZ451"/>
      <c r="EA451"/>
      <c r="EB451"/>
      <c r="EC451"/>
      <c r="ED451"/>
      <c r="EE451"/>
      <c r="EF451"/>
      <c r="EG451"/>
    </row>
    <row r="452" spans="1:137" s="1" customFormat="1" ht="14.4" x14ac:dyDescent="0.3">
      <c r="A452"/>
      <c r="B452"/>
      <c r="C452"/>
      <c r="D452" s="19"/>
      <c r="E452" s="28">
        <v>40633.43472222222</v>
      </c>
      <c r="F452" s="10">
        <f t="shared" si="122"/>
        <v>750.79722222222335</v>
      </c>
      <c r="G452" s="10">
        <v>17588</v>
      </c>
      <c r="H452" s="40">
        <v>2.9</v>
      </c>
      <c r="I452" s="10">
        <v>20</v>
      </c>
      <c r="J452" s="10"/>
      <c r="K452" s="10"/>
      <c r="L452" s="79">
        <v>1037</v>
      </c>
      <c r="M452" s="10"/>
      <c r="N452" s="42">
        <v>7.9</v>
      </c>
      <c r="O452" s="36"/>
      <c r="P452" s="36"/>
      <c r="Q452" s="18"/>
      <c r="R452" s="87"/>
      <c r="S452" s="87"/>
      <c r="T452" s="18"/>
      <c r="U452" s="18"/>
      <c r="V452" s="43">
        <f t="shared" si="123"/>
        <v>7.7691606340021051E-6</v>
      </c>
      <c r="W452" s="43">
        <f t="shared" si="124"/>
        <v>1.0794842891788811E-3</v>
      </c>
      <c r="X452" s="43">
        <f t="shared" si="125"/>
        <v>3.9385964739795717E-6</v>
      </c>
      <c r="Y452" s="22">
        <f>X452+W452+SUM($V$414:V452)</f>
        <v>1.5440269504128543E-3</v>
      </c>
      <c r="Z452" s="22">
        <f t="shared" si="126"/>
        <v>4.7118619734768635E-2</v>
      </c>
      <c r="AA452" s="44">
        <f t="shared" si="127"/>
        <v>6.5468860958890209</v>
      </c>
      <c r="AB452" s="44">
        <f t="shared" si="128"/>
        <v>0.70848247446304369</v>
      </c>
      <c r="AC452" s="44">
        <f t="shared" si="129"/>
        <v>17.596777434928619</v>
      </c>
      <c r="AD452" s="44">
        <f t="shared" si="130"/>
        <v>0.7084824744630438</v>
      </c>
      <c r="AE452" s="44">
        <f t="shared" si="131"/>
        <v>16.852200079186481</v>
      </c>
      <c r="AF452" s="44">
        <f t="shared" si="132"/>
        <v>3.609488127909366E-2</v>
      </c>
      <c r="AG452" s="45">
        <f>AC452+AA452+SUM($Z$414:Z452)</f>
        <v>26.383992890049303</v>
      </c>
      <c r="AH452" s="45">
        <f>AC452+AA452+SUM($Z$451:Z452)+$AH$450</f>
        <v>110.3967488457902</v>
      </c>
      <c r="AI452" s="18"/>
      <c r="AJ452" s="18"/>
      <c r="AK452" s="18"/>
      <c r="DM452"/>
      <c r="DN452"/>
      <c r="DO452"/>
      <c r="DP452"/>
      <c r="DQ452"/>
      <c r="DR452"/>
      <c r="DS452"/>
      <c r="DT452"/>
      <c r="DU452"/>
      <c r="DV452"/>
      <c r="DW452"/>
      <c r="DX452"/>
      <c r="DY452"/>
      <c r="DZ452"/>
      <c r="EA452"/>
      <c r="EB452"/>
      <c r="EC452"/>
      <c r="ED452"/>
      <c r="EE452"/>
      <c r="EF452"/>
      <c r="EG452"/>
    </row>
    <row r="453" spans="1:137" s="1" customFormat="1" ht="14.4" x14ac:dyDescent="0.3">
      <c r="A453"/>
      <c r="B453"/>
      <c r="C453"/>
      <c r="D453" s="18"/>
      <c r="E453" s="28">
        <v>40653.617361111108</v>
      </c>
      <c r="F453" s="10">
        <f t="shared" si="122"/>
        <v>770.97986111111095</v>
      </c>
      <c r="G453" s="10">
        <v>18887</v>
      </c>
      <c r="H453" s="40">
        <v>0.89</v>
      </c>
      <c r="I453" s="10">
        <v>30</v>
      </c>
      <c r="J453" s="10"/>
      <c r="K453" s="10"/>
      <c r="L453" s="79">
        <v>1037</v>
      </c>
      <c r="M453" s="10"/>
      <c r="N453" s="42">
        <v>7.9</v>
      </c>
      <c r="O453" s="36"/>
      <c r="P453" s="36"/>
      <c r="Q453" s="18"/>
      <c r="R453" s="87"/>
      <c r="S453" s="87"/>
      <c r="T453" s="18"/>
      <c r="U453" s="18"/>
      <c r="V453" s="43">
        <f t="shared" si="123"/>
        <v>2.3843286083661637E-6</v>
      </c>
      <c r="W453" s="43">
        <f t="shared" si="124"/>
        <v>3.3129000598938074E-4</v>
      </c>
      <c r="X453" s="43">
        <f t="shared" si="125"/>
        <v>1.2087416764971793E-6</v>
      </c>
      <c r="Y453" s="22">
        <f>X453+W453+SUM($V$414:V453)</f>
        <v>7.9548714103423789E-4</v>
      </c>
      <c r="Z453" s="22">
        <f t="shared" si="126"/>
        <v>5.059866789461992E-2</v>
      </c>
      <c r="AA453" s="44">
        <f t="shared" si="127"/>
        <v>7.0304206102488029</v>
      </c>
      <c r="AB453" s="44">
        <f t="shared" si="128"/>
        <v>0.76080898880961501</v>
      </c>
      <c r="AC453" s="44">
        <f t="shared" si="129"/>
        <v>18.896425711479239</v>
      </c>
      <c r="AD453" s="44">
        <f t="shared" si="130"/>
        <v>0.76080898880961512</v>
      </c>
      <c r="AE453" s="44">
        <f t="shared" si="131"/>
        <v>18.09685597541478</v>
      </c>
      <c r="AF453" s="44">
        <f t="shared" si="132"/>
        <v>3.87607472548466E-2</v>
      </c>
      <c r="AG453" s="45">
        <f>AC453+AA453+SUM($Z$414:Z453)</f>
        <v>28.217774348854324</v>
      </c>
      <c r="AH453" s="45">
        <f>AC453+AA453+SUM($Z$451:Z453)+$AH$450</f>
        <v>112.23053030459522</v>
      </c>
      <c r="AI453" s="18"/>
      <c r="AJ453" s="18"/>
      <c r="AK453" s="18"/>
      <c r="DM453"/>
      <c r="DN453"/>
      <c r="DO453"/>
      <c r="DP453"/>
      <c r="DQ453"/>
      <c r="DR453"/>
      <c r="DS453"/>
      <c r="DT453"/>
      <c r="DU453"/>
      <c r="DV453"/>
      <c r="DW453"/>
      <c r="DX453"/>
      <c r="DY453"/>
      <c r="DZ453"/>
      <c r="EA453"/>
      <c r="EB453"/>
      <c r="EC453"/>
      <c r="ED453"/>
      <c r="EE453"/>
      <c r="EF453"/>
      <c r="EG453"/>
    </row>
    <row r="454" spans="1:137" s="1" customFormat="1" ht="14.4" x14ac:dyDescent="0.3">
      <c r="A454"/>
      <c r="B454"/>
      <c r="C454"/>
      <c r="D454" s="18"/>
      <c r="E454" s="28">
        <v>40693.603472222225</v>
      </c>
      <c r="F454" s="10">
        <f t="shared" si="122"/>
        <v>810.96597222222772</v>
      </c>
      <c r="G454" s="10">
        <v>19332</v>
      </c>
      <c r="H454" s="10">
        <v>0.73</v>
      </c>
      <c r="I454" s="10">
        <v>51</v>
      </c>
      <c r="J454" s="10"/>
      <c r="K454" s="10"/>
      <c r="L454" s="79">
        <v>1037</v>
      </c>
      <c r="M454" s="10"/>
      <c r="N454" s="42">
        <v>7.9</v>
      </c>
      <c r="O454" s="36"/>
      <c r="P454" s="36"/>
      <c r="Q454" s="18"/>
      <c r="R454" s="87"/>
      <c r="S454" s="87"/>
      <c r="T454" s="18"/>
      <c r="U454" s="18"/>
      <c r="V454" s="43">
        <f t="shared" si="123"/>
        <v>1.9556852630419093E-6</v>
      </c>
      <c r="W454" s="43">
        <f t="shared" si="124"/>
        <v>2.7173225210364938E-4</v>
      </c>
      <c r="X454" s="43">
        <f t="shared" si="125"/>
        <v>9.9143980207071975E-7</v>
      </c>
      <c r="Y454" s="22">
        <f>X454+W454+SUM($V$414:V454)</f>
        <v>7.3766777053712197E-4</v>
      </c>
      <c r="Z454" s="22">
        <f t="shared" si="126"/>
        <v>5.1790832198802997E-2</v>
      </c>
      <c r="AA454" s="44">
        <f t="shared" si="127"/>
        <v>7.1960656132434933</v>
      </c>
      <c r="AB454" s="44">
        <f t="shared" si="128"/>
        <v>0.77873454607229731</v>
      </c>
      <c r="AC454" s="44">
        <f t="shared" si="129"/>
        <v>19.341647792360703</v>
      </c>
      <c r="AD454" s="44">
        <f t="shared" si="130"/>
        <v>0.7787345460722972</v>
      </c>
      <c r="AE454" s="44">
        <f t="shared" si="131"/>
        <v>18.523239250104222</v>
      </c>
      <c r="AF454" s="44">
        <f t="shared" si="132"/>
        <v>3.9673996184184594E-2</v>
      </c>
      <c r="AG454" s="45">
        <f>AC454+AA454+SUM($Z$414:Z454)</f>
        <v>28.880432264929283</v>
      </c>
      <c r="AH454" s="45">
        <f>AC454+AA454+SUM($Z$451:Z454)+$AH$450</f>
        <v>112.89318822067017</v>
      </c>
      <c r="AI454" s="18"/>
      <c r="AJ454" s="18"/>
      <c r="AK454" s="18"/>
      <c r="DM454"/>
      <c r="DN454"/>
      <c r="DO454"/>
      <c r="DP454"/>
      <c r="DQ454"/>
      <c r="DR454"/>
      <c r="DS454"/>
      <c r="DT454"/>
      <c r="DU454"/>
      <c r="DV454"/>
      <c r="DW454"/>
      <c r="DX454"/>
      <c r="DY454"/>
      <c r="DZ454"/>
      <c r="EA454"/>
      <c r="EB454"/>
      <c r="EC454"/>
      <c r="ED454"/>
      <c r="EE454"/>
      <c r="EF454"/>
      <c r="EG454"/>
    </row>
    <row r="455" spans="1:137" s="1" customFormat="1" ht="14.4" x14ac:dyDescent="0.3">
      <c r="A455"/>
      <c r="B455"/>
      <c r="C455"/>
      <c r="D455" s="18"/>
      <c r="E455" s="28">
        <v>40750.429166666669</v>
      </c>
      <c r="F455" s="10">
        <f t="shared" si="122"/>
        <v>867.79166666667152</v>
      </c>
      <c r="G455" s="10">
        <v>21747</v>
      </c>
      <c r="H455" s="10">
        <v>0</v>
      </c>
      <c r="I455" s="36" t="s">
        <v>146</v>
      </c>
      <c r="J455" s="36"/>
      <c r="K455" s="36"/>
      <c r="L455" s="79">
        <v>1037</v>
      </c>
      <c r="M455" s="36"/>
      <c r="N455" s="42">
        <v>7.9</v>
      </c>
      <c r="O455" s="36"/>
      <c r="P455" s="36"/>
      <c r="Q455" s="18"/>
      <c r="R455" s="87"/>
      <c r="S455" s="87"/>
      <c r="T455" s="18"/>
      <c r="U455" s="18"/>
      <c r="V455" s="43">
        <f t="shared" si="123"/>
        <v>0</v>
      </c>
      <c r="W455" s="43">
        <f t="shared" si="124"/>
        <v>0</v>
      </c>
      <c r="X455" s="43">
        <f t="shared" si="125"/>
        <v>0</v>
      </c>
      <c r="Y455" s="22">
        <f>X455+W455+SUM($V$414:V455)</f>
        <v>4.6494407863140186E-4</v>
      </c>
      <c r="Z455" s="22">
        <f t="shared" si="126"/>
        <v>5.8260667692290956E-2</v>
      </c>
      <c r="AA455" s="44">
        <f t="shared" si="127"/>
        <v>8.095015460956251</v>
      </c>
      <c r="AB455" s="44">
        <f t="shared" si="128"/>
        <v>0.87601594110460612</v>
      </c>
      <c r="AC455" s="44">
        <f t="shared" si="129"/>
        <v>21.757853017818551</v>
      </c>
      <c r="AD455" s="44">
        <f t="shared" si="130"/>
        <v>0.87601594110460623</v>
      </c>
      <c r="AE455" s="44">
        <f t="shared" si="131"/>
        <v>20.837206909373915</v>
      </c>
      <c r="AF455" s="44">
        <f t="shared" si="132"/>
        <v>4.4630167340030127E-2</v>
      </c>
      <c r="AG455" s="45">
        <f>AC455+AA455+SUM($Z$414:Z455)</f>
        <v>32.253848005792179</v>
      </c>
      <c r="AH455" s="45">
        <f>AC455+AA455+SUM($Z$451:Z455)+$AH$450</f>
        <v>116.26660396153306</v>
      </c>
      <c r="AI455" s="18"/>
      <c r="AJ455" s="18"/>
      <c r="AK455" s="18"/>
      <c r="DM455"/>
      <c r="DN455"/>
      <c r="DO455"/>
      <c r="DP455"/>
      <c r="DQ455"/>
      <c r="DR455"/>
      <c r="DS455"/>
      <c r="DT455"/>
      <c r="DU455"/>
      <c r="DV455"/>
      <c r="DW455"/>
      <c r="DX455"/>
      <c r="DY455"/>
      <c r="DZ455"/>
      <c r="EA455"/>
      <c r="EB455"/>
      <c r="EC455"/>
      <c r="ED455"/>
      <c r="EE455"/>
      <c r="EF455"/>
      <c r="EG455"/>
    </row>
    <row r="456" spans="1:137" s="1" customFormat="1" ht="14.4" x14ac:dyDescent="0.3">
      <c r="A456"/>
      <c r="B456"/>
      <c r="C456"/>
      <c r="D456" s="18"/>
      <c r="E456" s="28">
        <v>40849.537499999999</v>
      </c>
      <c r="F456" s="10">
        <f t="shared" si="122"/>
        <v>966.90000000000146</v>
      </c>
      <c r="G456" s="10">
        <v>30241</v>
      </c>
      <c r="H456" s="10">
        <v>0</v>
      </c>
      <c r="I456" s="10">
        <v>25</v>
      </c>
      <c r="J456" s="10"/>
      <c r="K456" s="10"/>
      <c r="L456" s="79">
        <v>1037</v>
      </c>
      <c r="M456" s="10"/>
      <c r="N456" s="42">
        <v>7.9</v>
      </c>
      <c r="O456" s="36"/>
      <c r="P456" s="36"/>
      <c r="Q456" s="18"/>
      <c r="R456" s="87"/>
      <c r="S456" s="87"/>
      <c r="T456" s="18"/>
      <c r="U456" s="18"/>
      <c r="V456" s="43">
        <f t="shared" si="123"/>
        <v>0</v>
      </c>
      <c r="W456" s="43">
        <f t="shared" si="124"/>
        <v>0</v>
      </c>
      <c r="X456" s="43">
        <f t="shared" si="125"/>
        <v>0</v>
      </c>
      <c r="Y456" s="22">
        <f>X456+W456+SUM($V$414:V456)</f>
        <v>4.6494407863140186E-4</v>
      </c>
      <c r="Z456" s="22">
        <f t="shared" si="126"/>
        <v>8.1016271287192299E-2</v>
      </c>
      <c r="AA456" s="44">
        <f t="shared" si="127"/>
        <v>11.256787720365015</v>
      </c>
      <c r="AB456" s="44">
        <f t="shared" si="128"/>
        <v>1.2181725329904998</v>
      </c>
      <c r="AC456" s="44">
        <f t="shared" si="129"/>
        <v>30.256092017834682</v>
      </c>
      <c r="AD456" s="44">
        <f t="shared" si="130"/>
        <v>1.2181725329904998</v>
      </c>
      <c r="AE456" s="44">
        <f t="shared" si="131"/>
        <v>28.975857550300116</v>
      </c>
      <c r="AF456" s="44">
        <f t="shared" si="132"/>
        <v>6.2061934544068199E-2</v>
      </c>
      <c r="AG456" s="45">
        <f>AC456+AA456+SUM($Z$414:Z456)</f>
        <v>43.994875536504267</v>
      </c>
      <c r="AH456" s="45">
        <f>AC456+AA456+SUM($Z$451:Z456)+$AH$450</f>
        <v>128.00763149224517</v>
      </c>
      <c r="AI456" s="18"/>
      <c r="AJ456" s="18"/>
      <c r="AK456" s="18"/>
      <c r="DM456"/>
      <c r="DN456"/>
      <c r="DO456"/>
      <c r="DP456"/>
      <c r="DQ456"/>
      <c r="DR456"/>
      <c r="DS456"/>
      <c r="DT456"/>
      <c r="DU456"/>
      <c r="DV456"/>
      <c r="DW456"/>
      <c r="DX456"/>
      <c r="DY456"/>
      <c r="DZ456"/>
      <c r="EA456"/>
      <c r="EB456"/>
      <c r="EC456"/>
      <c r="ED456"/>
      <c r="EE456"/>
      <c r="EF456"/>
      <c r="EG456"/>
    </row>
    <row r="457" spans="1:137" s="1" customFormat="1" ht="14.4" x14ac:dyDescent="0.3">
      <c r="A457"/>
      <c r="B457"/>
      <c r="C457"/>
      <c r="D457" s="18"/>
      <c r="E457" s="28">
        <v>40933.589583333334</v>
      </c>
      <c r="F457" s="10">
        <f t="shared" si="122"/>
        <v>1050.9520833333372</v>
      </c>
      <c r="G457" s="10">
        <v>36077</v>
      </c>
      <c r="H457" s="10">
        <v>0</v>
      </c>
      <c r="I457" s="10">
        <v>24</v>
      </c>
      <c r="J457" s="10"/>
      <c r="K457" s="10"/>
      <c r="L457" s="79">
        <v>1037</v>
      </c>
      <c r="M457" s="10"/>
      <c r="N457" s="42">
        <v>7.9</v>
      </c>
      <c r="O457" s="36"/>
      <c r="P457" s="36"/>
      <c r="Q457" s="18"/>
      <c r="R457" s="87"/>
      <c r="S457" s="87"/>
      <c r="T457" s="18"/>
      <c r="U457" s="18"/>
      <c r="V457" s="43">
        <f t="shared" si="123"/>
        <v>0</v>
      </c>
      <c r="W457" s="43">
        <f t="shared" si="124"/>
        <v>0</v>
      </c>
      <c r="X457" s="43">
        <f t="shared" si="125"/>
        <v>0</v>
      </c>
      <c r="Y457" s="22">
        <f>X457+W457+SUM($V$414:V457)</f>
        <v>4.6494407863140186E-4</v>
      </c>
      <c r="Z457" s="22">
        <f t="shared" si="126"/>
        <v>9.6651037307894469E-2</v>
      </c>
      <c r="AA457" s="44">
        <f t="shared" si="127"/>
        <v>13.429156793347067</v>
      </c>
      <c r="AB457" s="44">
        <f t="shared" si="128"/>
        <v>1.4532591671141251</v>
      </c>
      <c r="AC457" s="44">
        <f t="shared" si="129"/>
        <v>36.095004521259938</v>
      </c>
      <c r="AD457" s="44">
        <f t="shared" si="130"/>
        <v>1.4532591671141251</v>
      </c>
      <c r="AE457" s="44">
        <f t="shared" si="131"/>
        <v>34.567706519036314</v>
      </c>
      <c r="AF457" s="44">
        <f t="shared" si="132"/>
        <v>7.403883510949863E-2</v>
      </c>
      <c r="AG457" s="45">
        <f>AC457+AA457+SUM($Z$414:Z457)</f>
        <v>52.102808150219467</v>
      </c>
      <c r="AH457" s="45">
        <f>AC457+AA457+SUM($Z$451:Z457)+$AH$450</f>
        <v>136.11556410596035</v>
      </c>
      <c r="AI457" s="18"/>
      <c r="AJ457" s="18"/>
      <c r="AK457" s="18"/>
      <c r="DM457"/>
      <c r="DN457"/>
      <c r="DO457"/>
      <c r="DP457"/>
      <c r="DQ457"/>
      <c r="DR457"/>
      <c r="DS457"/>
      <c r="DT457"/>
      <c r="DU457"/>
      <c r="DV457"/>
      <c r="DW457"/>
      <c r="DX457"/>
      <c r="DY457"/>
      <c r="DZ457"/>
      <c r="EA457"/>
      <c r="EB457"/>
      <c r="EC457"/>
      <c r="ED457"/>
      <c r="EE457"/>
      <c r="EF457"/>
      <c r="EG457"/>
    </row>
    <row r="458" spans="1:137" s="1" customFormat="1" ht="14.4" x14ac:dyDescent="0.3">
      <c r="A458"/>
      <c r="B458"/>
      <c r="C458"/>
      <c r="D458" s="18"/>
      <c r="E458" s="28">
        <v>41017.63958333333</v>
      </c>
      <c r="F458" s="10">
        <f t="shared" si="122"/>
        <v>1135.0020833333328</v>
      </c>
      <c r="G458" s="10">
        <v>39529</v>
      </c>
      <c r="H458" s="21">
        <v>0.5</v>
      </c>
      <c r="I458" s="10">
        <v>47</v>
      </c>
      <c r="J458" s="10"/>
      <c r="K458" s="10"/>
      <c r="L458" s="79">
        <v>1037</v>
      </c>
      <c r="M458" s="10"/>
      <c r="N458" s="42">
        <v>7.9</v>
      </c>
      <c r="O458" s="36"/>
      <c r="P458" s="36"/>
      <c r="Q458" s="18"/>
      <c r="R458" s="87"/>
      <c r="S458" s="87"/>
      <c r="T458" s="18"/>
      <c r="U458" s="18"/>
      <c r="V458" s="43">
        <f t="shared" si="123"/>
        <v>1.3395104541382941E-6</v>
      </c>
      <c r="W458" s="43">
        <f t="shared" si="124"/>
        <v>1.8611798089291054E-4</v>
      </c>
      <c r="X458" s="43">
        <f t="shared" si="125"/>
        <v>6.7906835758268495E-7</v>
      </c>
      <c r="Y458" s="22">
        <f>X458+W458+SUM($V$414:V458)</f>
        <v>6.5308063833603345E-4</v>
      </c>
      <c r="Z458" s="22">
        <f t="shared" si="126"/>
        <v>0.10589901748326526</v>
      </c>
      <c r="AA458" s="44">
        <f t="shared" si="127"/>
        <v>14.714115333431721</v>
      </c>
      <c r="AB458" s="44">
        <f t="shared" si="128"/>
        <v>1.5923131528911563</v>
      </c>
      <c r="AC458" s="44">
        <f t="shared" si="129"/>
        <v>39.548727270030319</v>
      </c>
      <c r="AD458" s="44">
        <f t="shared" si="130"/>
        <v>1.5923131528911563</v>
      </c>
      <c r="AE458" s="44">
        <f t="shared" si="131"/>
        <v>37.875290933031749</v>
      </c>
      <c r="AF458" s="44">
        <f t="shared" si="132"/>
        <v>8.1123184107419435E-2</v>
      </c>
      <c r="AG458" s="45">
        <f>AC458+AA458+SUM($Z$414:Z458)</f>
        <v>56.947388456557768</v>
      </c>
      <c r="AH458" s="45">
        <f>AC458+AA458+SUM($Z$451:Z458)+$AH$450</f>
        <v>140.96014441229866</v>
      </c>
      <c r="AI458" s="18"/>
      <c r="AJ458" s="18"/>
      <c r="AK458" s="18"/>
      <c r="DM458"/>
      <c r="DN458"/>
      <c r="DO458"/>
      <c r="DP458"/>
      <c r="DQ458"/>
      <c r="DR458"/>
      <c r="DS458"/>
      <c r="DT458"/>
      <c r="DU458"/>
      <c r="DV458"/>
      <c r="DW458"/>
      <c r="DX458"/>
      <c r="DY458"/>
      <c r="DZ458"/>
      <c r="EA458"/>
      <c r="EB458"/>
      <c r="EC458"/>
      <c r="ED458"/>
      <c r="EE458"/>
      <c r="EF458"/>
      <c r="EG458"/>
    </row>
    <row r="459" spans="1:137" s="1" customFormat="1" ht="14.4" x14ac:dyDescent="0.3">
      <c r="A459"/>
      <c r="B459"/>
      <c r="C459"/>
      <c r="D459" s="18"/>
      <c r="E459" s="28">
        <v>41036.554166666669</v>
      </c>
      <c r="F459" s="10">
        <f t="shared" si="122"/>
        <v>1153.9166666666715</v>
      </c>
      <c r="G459" s="10">
        <v>40884</v>
      </c>
      <c r="H459" s="10">
        <v>0</v>
      </c>
      <c r="I459" s="10">
        <v>20</v>
      </c>
      <c r="J459" s="10"/>
      <c r="K459" s="10"/>
      <c r="L459" s="79">
        <v>1037</v>
      </c>
      <c r="M459" s="10"/>
      <c r="N459" s="42">
        <v>7.9</v>
      </c>
      <c r="O459" s="36"/>
      <c r="P459" s="36"/>
      <c r="Q459" s="18"/>
      <c r="R459" s="87"/>
      <c r="S459" s="87"/>
      <c r="T459" s="18"/>
      <c r="U459" s="18"/>
      <c r="V459" s="43">
        <f t="shared" si="123"/>
        <v>0</v>
      </c>
      <c r="W459" s="43">
        <f t="shared" si="124"/>
        <v>0</v>
      </c>
      <c r="X459" s="43">
        <f t="shared" si="125"/>
        <v>0</v>
      </c>
      <c r="Y459" s="22">
        <f>X459+W459+SUM($V$414:V459)</f>
        <v>4.6628358908554018E-4</v>
      </c>
      <c r="Z459" s="22">
        <f t="shared" si="126"/>
        <v>0.10952909081398002</v>
      </c>
      <c r="AA459" s="44">
        <f t="shared" si="127"/>
        <v>15.218495061651508</v>
      </c>
      <c r="AB459" s="44">
        <f t="shared" si="128"/>
        <v>1.6468954677022449</v>
      </c>
      <c r="AC459" s="44">
        <f t="shared" si="129"/>
        <v>40.904403493837947</v>
      </c>
      <c r="AD459" s="44">
        <f t="shared" si="130"/>
        <v>1.6468954677022454</v>
      </c>
      <c r="AE459" s="44">
        <f t="shared" si="131"/>
        <v>39.173604050344572</v>
      </c>
      <c r="AF459" s="44">
        <f t="shared" si="132"/>
        <v>8.3903975791134053E-2</v>
      </c>
      <c r="AG459" s="45">
        <f>AC459+AA459+SUM($Z$414:Z459)</f>
        <v>58.916973499399163</v>
      </c>
      <c r="AH459" s="45">
        <f>AC459+AA459+SUM($Z$451:Z459)+$AH$450</f>
        <v>142.92972945514006</v>
      </c>
      <c r="AI459" s="18"/>
      <c r="AJ459" s="18"/>
      <c r="AK459" s="18"/>
      <c r="DM459"/>
      <c r="DN459"/>
      <c r="DO459"/>
      <c r="DP459"/>
      <c r="DQ459"/>
      <c r="DR459"/>
      <c r="DS459"/>
      <c r="DT459"/>
      <c r="DU459"/>
      <c r="DV459"/>
      <c r="DW459"/>
      <c r="DX459"/>
      <c r="DY459"/>
      <c r="DZ459"/>
      <c r="EA459"/>
      <c r="EB459"/>
      <c r="EC459"/>
      <c r="ED459"/>
      <c r="EE459"/>
      <c r="EF459"/>
      <c r="EG459"/>
    </row>
    <row r="460" spans="1:137" s="1" customFormat="1" ht="14.4" x14ac:dyDescent="0.3">
      <c r="A460"/>
      <c r="B460"/>
      <c r="C460"/>
      <c r="D460" s="18"/>
      <c r="E460" s="28">
        <v>41039.486805555556</v>
      </c>
      <c r="F460" s="10">
        <f t="shared" si="122"/>
        <v>1156.8493055555591</v>
      </c>
      <c r="G460" s="10">
        <v>9383</v>
      </c>
      <c r="H460" s="10">
        <v>0</v>
      </c>
      <c r="I460" s="10">
        <v>18</v>
      </c>
      <c r="J460" s="10"/>
      <c r="K460" s="10"/>
      <c r="L460" s="79">
        <v>1037</v>
      </c>
      <c r="M460" s="10"/>
      <c r="N460" s="42">
        <v>7.9</v>
      </c>
      <c r="O460" s="36"/>
      <c r="P460" s="36"/>
      <c r="Q460" s="18"/>
      <c r="R460" s="87"/>
      <c r="S460" s="87"/>
      <c r="T460" s="18"/>
      <c r="U460" s="18"/>
      <c r="V460" s="43">
        <f t="shared" si="123"/>
        <v>0</v>
      </c>
      <c r="W460" s="43">
        <f t="shared" si="124"/>
        <v>0</v>
      </c>
      <c r="X460" s="43">
        <f t="shared" si="125"/>
        <v>0</v>
      </c>
      <c r="Y460" s="22">
        <f>X460+W460+SUM($V$414:V460)</f>
        <v>4.6628358908554018E-4</v>
      </c>
      <c r="Z460" s="22">
        <f t="shared" si="126"/>
        <v>2.5137253182359223E-2</v>
      </c>
      <c r="AA460" s="44">
        <f t="shared" si="127"/>
        <v>3.4926900294363592</v>
      </c>
      <c r="AB460" s="44">
        <f t="shared" si="128"/>
        <v>0.37796742426010582</v>
      </c>
      <c r="AC460" s="44">
        <f t="shared" si="129"/>
        <v>9.387682662720902</v>
      </c>
      <c r="AD460" s="44">
        <f t="shared" si="130"/>
        <v>0.37796742426010577</v>
      </c>
      <c r="AE460" s="44">
        <f t="shared" si="131"/>
        <v>8.9904590256428687</v>
      </c>
      <c r="AF460" s="44">
        <f t="shared" si="132"/>
        <v>1.9256212817929032E-2</v>
      </c>
      <c r="AG460" s="45">
        <f>AC460+AA460+SUM($Z$414:Z460)</f>
        <v>15.699584889249328</v>
      </c>
      <c r="AH460" s="45">
        <f>AC460+AA460+SUM($Z$460:Z460)+$AH$459</f>
        <v>155.83523940047968</v>
      </c>
      <c r="AI460" s="18"/>
      <c r="AJ460" s="18"/>
      <c r="AK460" s="18"/>
      <c r="DM460"/>
      <c r="DN460"/>
      <c r="DO460"/>
      <c r="DP460"/>
      <c r="DQ460"/>
      <c r="DR460"/>
      <c r="DS460"/>
      <c r="DT460"/>
      <c r="DU460"/>
      <c r="DV460"/>
      <c r="DW460"/>
      <c r="DX460"/>
      <c r="DY460"/>
      <c r="DZ460"/>
      <c r="EA460"/>
      <c r="EB460"/>
      <c r="EC460"/>
      <c r="ED460"/>
      <c r="EE460"/>
      <c r="EF460"/>
      <c r="EG460"/>
    </row>
    <row r="461" spans="1:137" s="1" customFormat="1" ht="14.4" x14ac:dyDescent="0.3">
      <c r="A461"/>
      <c r="B461"/>
      <c r="C461"/>
      <c r="D461" s="18"/>
      <c r="E461" s="28">
        <v>41044.45416666667</v>
      </c>
      <c r="F461" s="10">
        <f t="shared" si="122"/>
        <v>1161.816666666673</v>
      </c>
      <c r="G461" s="10">
        <v>13003</v>
      </c>
      <c r="H461" s="40">
        <v>1.18</v>
      </c>
      <c r="I461" s="10">
        <v>19</v>
      </c>
      <c r="J461" s="10"/>
      <c r="K461" s="10"/>
      <c r="L461" s="79">
        <v>1037</v>
      </c>
      <c r="M461" s="10"/>
      <c r="N461" s="42">
        <v>7.9</v>
      </c>
      <c r="O461" s="36"/>
      <c r="P461" s="36"/>
      <c r="Q461" s="18"/>
      <c r="R461" s="87"/>
      <c r="S461" s="87"/>
      <c r="T461" s="18"/>
      <c r="U461" s="18"/>
      <c r="V461" s="43">
        <f t="shared" si="123"/>
        <v>3.1612446717663737E-6</v>
      </c>
      <c r="W461" s="43">
        <f t="shared" si="124"/>
        <v>4.3923843490726883E-4</v>
      </c>
      <c r="X461" s="43">
        <f t="shared" si="125"/>
        <v>1.6026013238951361E-6</v>
      </c>
      <c r="Y461" s="22">
        <f>X461+W461+SUM($V$414:V461)</f>
        <v>9.1028586998847052E-4</v>
      </c>
      <c r="Z461" s="22">
        <f t="shared" si="126"/>
        <v>3.4835308870320478E-2</v>
      </c>
      <c r="AA461" s="44">
        <f t="shared" si="127"/>
        <v>4.8401842111010307</v>
      </c>
      <c r="AB461" s="44">
        <f t="shared" si="128"/>
        <v>0.52378881143068901</v>
      </c>
      <c r="AC461" s="44">
        <f t="shared" si="129"/>
        <v>13.009489253262272</v>
      </c>
      <c r="AD461" s="44">
        <f t="shared" si="130"/>
        <v>0.52378881143068912</v>
      </c>
      <c r="AE461" s="44">
        <f t="shared" si="131"/>
        <v>12.459015102891851</v>
      </c>
      <c r="AF461" s="44">
        <f t="shared" si="132"/>
        <v>2.6685338939734758E-2</v>
      </c>
      <c r="AG461" s="45">
        <f>AC461+AA461+SUM($Z$414:Z461)</f>
        <v>20.703720970325691</v>
      </c>
      <c r="AH461" s="45">
        <f>AC461+AA461+SUM($Z$460:Z461)+$AH$459</f>
        <v>160.83937548155603</v>
      </c>
      <c r="AI461" s="18"/>
      <c r="AJ461" s="18"/>
      <c r="AK461" s="18"/>
      <c r="DM461"/>
      <c r="DN461"/>
      <c r="DO461"/>
      <c r="DP461"/>
      <c r="DQ461"/>
      <c r="DR461"/>
      <c r="DS461"/>
      <c r="DT461"/>
      <c r="DU461"/>
      <c r="DV461"/>
      <c r="DW461"/>
      <c r="DX461"/>
      <c r="DY461"/>
      <c r="DZ461"/>
      <c r="EA461"/>
      <c r="EB461"/>
      <c r="EC461"/>
      <c r="ED461"/>
      <c r="EE461"/>
      <c r="EF461"/>
      <c r="EG461"/>
    </row>
    <row r="462" spans="1:137" s="1" customFormat="1" ht="14.4" x14ac:dyDescent="0.3">
      <c r="A462"/>
      <c r="B462"/>
      <c r="C462"/>
      <c r="D462" s="18"/>
      <c r="E462" s="28">
        <v>41052.45416666667</v>
      </c>
      <c r="F462" s="10">
        <f t="shared" si="122"/>
        <v>1169.816666666673</v>
      </c>
      <c r="G462" s="10">
        <v>15548</v>
      </c>
      <c r="H462" s="40">
        <v>0.98</v>
      </c>
      <c r="I462" s="10">
        <v>19</v>
      </c>
      <c r="J462" s="10"/>
      <c r="K462" s="10"/>
      <c r="L462" s="79">
        <v>1037</v>
      </c>
      <c r="M462" s="10"/>
      <c r="N462" s="42">
        <v>7.9</v>
      </c>
      <c r="O462" s="36"/>
      <c r="P462" s="36"/>
      <c r="Q462" s="18"/>
      <c r="R462" s="87"/>
      <c r="S462" s="87"/>
      <c r="T462" s="18"/>
      <c r="U462" s="18"/>
      <c r="V462" s="43">
        <f t="shared" si="123"/>
        <v>2.6254404901110562E-6</v>
      </c>
      <c r="W462" s="43">
        <f t="shared" si="124"/>
        <v>3.6479124255010462E-4</v>
      </c>
      <c r="X462" s="43">
        <f t="shared" si="125"/>
        <v>1.3309739808620624E-6</v>
      </c>
      <c r="Y462" s="22">
        <f>X462+W462+SUM($V$414:V462)</f>
        <v>8.3819249077838427E-4</v>
      </c>
      <c r="Z462" s="22">
        <f t="shared" si="126"/>
        <v>4.1653417081884386E-2</v>
      </c>
      <c r="AA462" s="44">
        <f t="shared" si="127"/>
        <v>5.7875247338459452</v>
      </c>
      <c r="AB462" s="44">
        <f t="shared" si="128"/>
        <v>0.62630688611277052</v>
      </c>
      <c r="AC462" s="44">
        <f t="shared" si="129"/>
        <v>15.555759356280996</v>
      </c>
      <c r="AD462" s="44">
        <f t="shared" si="130"/>
        <v>0.62630688611277041</v>
      </c>
      <c r="AE462" s="44">
        <f t="shared" si="131"/>
        <v>14.897544168250594</v>
      </c>
      <c r="AF462" s="44">
        <f t="shared" si="132"/>
        <v>3.190830191763408E-2</v>
      </c>
      <c r="AG462" s="45">
        <f>AC462+AA462+SUM($Z$414:Z462)</f>
        <v>24.238985013171217</v>
      </c>
      <c r="AH462" s="45">
        <f>AC462+AA462+SUM($Z$460:Z462)+$AH$459</f>
        <v>164.37463952440157</v>
      </c>
      <c r="AI462" s="18"/>
      <c r="AJ462" s="18"/>
      <c r="AK462" s="18"/>
      <c r="DM462"/>
      <c r="DN462"/>
      <c r="DO462"/>
      <c r="DP462"/>
      <c r="DQ462"/>
      <c r="DR462"/>
      <c r="DS462"/>
      <c r="DT462"/>
      <c r="DU462"/>
      <c r="DV462"/>
      <c r="DW462"/>
      <c r="DX462"/>
      <c r="DY462"/>
      <c r="DZ462"/>
      <c r="EA462"/>
      <c r="EB462"/>
      <c r="EC462"/>
      <c r="ED462"/>
      <c r="EE462"/>
      <c r="EF462"/>
      <c r="EG462"/>
    </row>
    <row r="463" spans="1:137" s="1" customFormat="1" ht="14.4" x14ac:dyDescent="0.3">
      <c r="A463"/>
      <c r="B463"/>
      <c r="C463"/>
      <c r="D463" s="18"/>
      <c r="E463" s="28">
        <v>41109.563194444447</v>
      </c>
      <c r="F463" s="10">
        <f t="shared" si="122"/>
        <v>1226.9256944444496</v>
      </c>
      <c r="G463" s="10">
        <v>17728</v>
      </c>
      <c r="H463" s="10">
        <v>0.94</v>
      </c>
      <c r="I463" s="10">
        <v>18</v>
      </c>
      <c r="J463" s="10"/>
      <c r="K463" s="10"/>
      <c r="L463" s="79">
        <v>1037</v>
      </c>
      <c r="M463" s="10"/>
      <c r="N463" s="42">
        <v>7.9</v>
      </c>
      <c r="O463" s="36"/>
      <c r="P463" s="36"/>
      <c r="Q463" s="18"/>
      <c r="R463" s="87"/>
      <c r="S463" s="87"/>
      <c r="T463" s="18"/>
      <c r="U463" s="18"/>
      <c r="V463" s="43">
        <f t="shared" si="123"/>
        <v>2.5182796537799927E-6</v>
      </c>
      <c r="W463" s="43">
        <f t="shared" si="124"/>
        <v>3.4990180407867177E-4</v>
      </c>
      <c r="X463" s="43">
        <f t="shared" si="125"/>
        <v>1.2766485122554473E-6</v>
      </c>
      <c r="Y463" s="22">
        <f>X463+W463+SUM($V$414:V463)</f>
        <v>8.257670064921248E-4</v>
      </c>
      <c r="Z463" s="22">
        <f t="shared" si="126"/>
        <v>4.7493682661927349E-2</v>
      </c>
      <c r="AA463" s="44">
        <f t="shared" si="127"/>
        <v>6.5989991305390356</v>
      </c>
      <c r="AB463" s="44">
        <f t="shared" si="128"/>
        <v>0.7141219756243371</v>
      </c>
      <c r="AC463" s="44">
        <f t="shared" si="129"/>
        <v>17.736847303071098</v>
      </c>
      <c r="AD463" s="44">
        <f t="shared" si="130"/>
        <v>0.71412197562433688</v>
      </c>
      <c r="AE463" s="44">
        <f t="shared" si="131"/>
        <v>16.986343131897762</v>
      </c>
      <c r="AF463" s="44">
        <f t="shared" si="132"/>
        <v>3.6382195548997735E-2</v>
      </c>
      <c r="AG463" s="45">
        <f>AC463+AA463+SUM($Z$414:Z463)</f>
        <v>27.279041039316333</v>
      </c>
      <c r="AH463" s="45">
        <f>AC463+AA463+SUM($Z$460:Z463)+$AH$459</f>
        <v>167.4146955505467</v>
      </c>
      <c r="AI463" s="18"/>
      <c r="AJ463" s="18"/>
      <c r="AK463" s="18"/>
      <c r="DM463"/>
      <c r="DN463"/>
      <c r="DO463"/>
      <c r="DP463"/>
      <c r="DQ463"/>
      <c r="DR463"/>
      <c r="DS463"/>
      <c r="DT463"/>
      <c r="DU463"/>
      <c r="DV463"/>
      <c r="DW463"/>
      <c r="DX463"/>
      <c r="DY463"/>
      <c r="DZ463"/>
      <c r="EA463"/>
      <c r="EB463"/>
      <c r="EC463"/>
      <c r="ED463"/>
      <c r="EE463"/>
      <c r="EF463"/>
      <c r="EG463"/>
    </row>
    <row r="464" spans="1:137" s="1" customFormat="1" ht="14.4" x14ac:dyDescent="0.3">
      <c r="A464"/>
      <c r="B464"/>
      <c r="C464"/>
      <c r="D464" s="18"/>
      <c r="E464" s="28">
        <v>41134.473611111112</v>
      </c>
      <c r="F464" s="10">
        <f t="shared" si="122"/>
        <v>1251.8361111111153</v>
      </c>
      <c r="G464" s="10">
        <v>19245</v>
      </c>
      <c r="H464" s="10">
        <v>1.23</v>
      </c>
      <c r="I464" s="10">
        <v>18</v>
      </c>
      <c r="J464" s="10"/>
      <c r="K464" s="10"/>
      <c r="L464" s="79">
        <v>1037</v>
      </c>
      <c r="M464" s="10"/>
      <c r="N464" s="42">
        <v>7.9</v>
      </c>
      <c r="O464" s="36"/>
      <c r="P464" s="36"/>
      <c r="Q464" s="18"/>
      <c r="R464" s="87"/>
      <c r="S464" s="87"/>
      <c r="T464" s="18"/>
      <c r="U464" s="18"/>
      <c r="V464" s="43">
        <f t="shared" si="123"/>
        <v>3.2951957171802031E-6</v>
      </c>
      <c r="W464" s="43">
        <f t="shared" si="124"/>
        <v>4.5785023299655991E-4</v>
      </c>
      <c r="X464" s="43">
        <f t="shared" si="125"/>
        <v>1.6705081596534048E-6</v>
      </c>
      <c r="Y464" s="22">
        <f>X464+W464+SUM($V$414:V464)</f>
        <v>9.3740449077459108E-4</v>
      </c>
      <c r="Z464" s="22">
        <f t="shared" si="126"/>
        <v>5.1557757379782937E-2</v>
      </c>
      <c r="AA464" s="44">
        <f t="shared" si="127"/>
        <v>7.1636810845681262</v>
      </c>
      <c r="AB464" s="44">
        <f t="shared" si="128"/>
        <v>0.7752299989220649</v>
      </c>
      <c r="AC464" s="44">
        <f t="shared" si="129"/>
        <v>19.254604374300733</v>
      </c>
      <c r="AD464" s="44">
        <f t="shared" si="130"/>
        <v>0.77522999892206501</v>
      </c>
      <c r="AE464" s="44">
        <f t="shared" si="131"/>
        <v>18.439878924490781</v>
      </c>
      <c r="AF464" s="44">
        <f t="shared" si="132"/>
        <v>3.9495450887887057E-2</v>
      </c>
      <c r="AG464" s="45">
        <f>AC464+AA464+SUM($Z$414:Z464)</f>
        <v>29.413037821954841</v>
      </c>
      <c r="AH464" s="45">
        <f>AC464+AA464+SUM($Z$460:Z464)+$AH$459</f>
        <v>169.54869233318519</v>
      </c>
      <c r="AI464" s="18"/>
      <c r="AJ464" s="18"/>
      <c r="AK464" s="18"/>
      <c r="DM464"/>
      <c r="DN464"/>
      <c r="DO464"/>
      <c r="DP464"/>
      <c r="DQ464"/>
      <c r="DR464"/>
      <c r="DS464"/>
      <c r="DT464"/>
      <c r="DU464"/>
      <c r="DV464"/>
      <c r="DW464"/>
      <c r="DX464"/>
      <c r="DY464"/>
      <c r="DZ464"/>
      <c r="EA464"/>
      <c r="EB464"/>
      <c r="EC464"/>
      <c r="ED464"/>
      <c r="EE464"/>
      <c r="EF464"/>
      <c r="EG464"/>
    </row>
    <row r="465" spans="1:137" s="1" customFormat="1" ht="14.4" x14ac:dyDescent="0.3">
      <c r="A465"/>
      <c r="B465"/>
      <c r="C465"/>
      <c r="D465" s="18"/>
      <c r="E465" s="28">
        <v>42304.436805555553</v>
      </c>
      <c r="F465" s="10">
        <f t="shared" si="122"/>
        <v>2421.7993055555562</v>
      </c>
      <c r="G465" s="10">
        <v>53746</v>
      </c>
      <c r="H465" s="10">
        <v>0.77</v>
      </c>
      <c r="I465" s="10">
        <v>14</v>
      </c>
      <c r="J465" s="10"/>
      <c r="K465" s="10">
        <v>5</v>
      </c>
      <c r="L465" s="10">
        <v>1082</v>
      </c>
      <c r="M465" s="10"/>
      <c r="N465" s="42">
        <v>7.9</v>
      </c>
      <c r="O465" s="36"/>
      <c r="P465" s="36"/>
      <c r="Q465" s="18"/>
      <c r="R465" s="87"/>
      <c r="S465" s="87"/>
      <c r="T465" s="18"/>
      <c r="U465" s="18"/>
      <c r="V465" s="43">
        <f t="shared" si="123"/>
        <v>2.1523620824701603E-6</v>
      </c>
      <c r="W465" s="43">
        <f t="shared" si="124"/>
        <v>2.9905946885461806E-4</v>
      </c>
      <c r="X465" s="43">
        <f t="shared" si="125"/>
        <v>1.0911456344000735E-6</v>
      </c>
      <c r="Y465" s="22">
        <f>X465+W465+SUM($V$414:V465)</f>
        <v>7.8018672618986604E-4</v>
      </c>
      <c r="Z465" s="22">
        <f t="shared" si="126"/>
        <v>0.15023487335641719</v>
      </c>
      <c r="AA465" s="44">
        <f t="shared" si="127"/>
        <v>20.87435092605234</v>
      </c>
      <c r="AB465" s="44">
        <f t="shared" si="128"/>
        <v>2.2589535819457751</v>
      </c>
      <c r="AC465" s="44">
        <f t="shared" si="129"/>
        <v>56.106262116732239</v>
      </c>
      <c r="AD465" s="44">
        <f t="shared" si="130"/>
        <v>2.2589535819457751</v>
      </c>
      <c r="AE465" s="44">
        <f t="shared" si="131"/>
        <v>53.732222185731594</v>
      </c>
      <c r="AF465" s="44">
        <f t="shared" si="132"/>
        <v>0.11508634905487598</v>
      </c>
      <c r="AG465" s="45">
        <f>AC465+AA465+SUM($Z$414:Z465)</f>
        <v>80.125600279226987</v>
      </c>
      <c r="AH465" s="45">
        <f>AC465+AA465+SUM($Z$460:Z465)+$AH$459</f>
        <v>220.26125479045734</v>
      </c>
      <c r="AI465" s="18"/>
      <c r="AJ465" s="18"/>
      <c r="AK465" s="18"/>
      <c r="DM465"/>
      <c r="DN465"/>
      <c r="DO465"/>
      <c r="DP465"/>
      <c r="DQ465"/>
      <c r="DR465"/>
      <c r="DS465"/>
      <c r="DT465"/>
      <c r="DU465"/>
      <c r="DV465"/>
      <c r="DW465"/>
      <c r="DX465"/>
      <c r="DY465"/>
      <c r="DZ465"/>
      <c r="EA465"/>
      <c r="EB465"/>
      <c r="EC465"/>
      <c r="ED465"/>
      <c r="EE465"/>
      <c r="EF465"/>
      <c r="EG465"/>
    </row>
    <row r="466" spans="1:137" s="1" customFormat="1" ht="14.4" x14ac:dyDescent="0.3">
      <c r="A466"/>
      <c r="B466"/>
      <c r="C466"/>
      <c r="D466" s="40" t="s">
        <v>164</v>
      </c>
      <c r="E466" s="28">
        <v>42305.46597222222</v>
      </c>
      <c r="F466" s="10">
        <f t="shared" si="122"/>
        <v>2422.8284722222234</v>
      </c>
      <c r="G466" s="10"/>
      <c r="H466" s="10"/>
      <c r="I466" s="10">
        <v>14</v>
      </c>
      <c r="J466" s="40">
        <v>5.64</v>
      </c>
      <c r="K466" s="10"/>
      <c r="L466" s="10">
        <v>1045</v>
      </c>
      <c r="M466" s="10"/>
      <c r="N466" s="42">
        <v>7.9</v>
      </c>
      <c r="O466" s="36"/>
      <c r="P466" s="36"/>
      <c r="Q466" s="18"/>
      <c r="R466" s="87"/>
      <c r="S466" s="87"/>
      <c r="T466" s="18"/>
      <c r="U466" s="18"/>
      <c r="V466" s="43">
        <f t="shared" si="123"/>
        <v>0</v>
      </c>
      <c r="W466" s="43">
        <f t="shared" si="124"/>
        <v>0</v>
      </c>
      <c r="X466" s="43">
        <f t="shared" si="125"/>
        <v>0</v>
      </c>
      <c r="Y466" s="22">
        <f>X466+W466+SUM($V$414:V466)</f>
        <v>4.8003611170084794E-4</v>
      </c>
      <c r="Z466" s="22">
        <f t="shared" si="126"/>
        <v>0</v>
      </c>
      <c r="AA466" s="44">
        <f t="shared" si="127"/>
        <v>0</v>
      </c>
      <c r="AB466" s="44">
        <f t="shared" si="128"/>
        <v>0</v>
      </c>
      <c r="AC466" s="44">
        <f t="shared" si="129"/>
        <v>0</v>
      </c>
      <c r="AD466" s="44">
        <f t="shared" si="130"/>
        <v>0</v>
      </c>
      <c r="AE466" s="44">
        <f t="shared" si="131"/>
        <v>0</v>
      </c>
      <c r="AF466" s="44">
        <f t="shared" si="132"/>
        <v>0</v>
      </c>
      <c r="AG466" s="45">
        <f>AC466+AA466+SUM($Z$414:Z466)</f>
        <v>3.144987236442399</v>
      </c>
      <c r="AH466" s="45">
        <f>AC466+AA466+SUM($Z$466:Z466)+$AH$465</f>
        <v>220.26125479045734</v>
      </c>
      <c r="AI466" s="18"/>
      <c r="AJ466" s="18"/>
      <c r="AK466" s="18"/>
      <c r="DM466"/>
      <c r="DN466"/>
      <c r="DO466"/>
      <c r="DP466"/>
      <c r="DQ466"/>
      <c r="DR466"/>
      <c r="DS466"/>
      <c r="DT466"/>
      <c r="DU466"/>
      <c r="DV466"/>
      <c r="DW466"/>
      <c r="DX466"/>
      <c r="DY466"/>
      <c r="DZ466"/>
      <c r="EA466"/>
      <c r="EB466"/>
      <c r="EC466"/>
      <c r="ED466"/>
      <c r="EE466"/>
      <c r="EF466"/>
      <c r="EG466"/>
    </row>
    <row r="467" spans="1:137" s="1" customFormat="1" ht="14.4" x14ac:dyDescent="0.3">
      <c r="A467"/>
      <c r="B467"/>
      <c r="C467"/>
      <c r="D467" s="18"/>
      <c r="E467" s="28">
        <v>42311.553472222222</v>
      </c>
      <c r="F467" s="10">
        <f t="shared" si="122"/>
        <v>2428.9159722222248</v>
      </c>
      <c r="G467" s="10">
        <v>4991</v>
      </c>
      <c r="H467" s="10">
        <v>0.85</v>
      </c>
      <c r="I467" s="10">
        <v>13</v>
      </c>
      <c r="J467" s="10"/>
      <c r="K467" s="10">
        <v>5</v>
      </c>
      <c r="L467" s="10">
        <v>1078</v>
      </c>
      <c r="M467" s="10"/>
      <c r="N467" s="42">
        <v>7.9</v>
      </c>
      <c r="O467" s="36"/>
      <c r="P467" s="36"/>
      <c r="Q467" s="18"/>
      <c r="R467" s="87"/>
      <c r="S467" s="87"/>
      <c r="T467" s="18"/>
      <c r="U467" s="18"/>
      <c r="V467" s="43">
        <f t="shared" si="123"/>
        <v>2.3672004419034108E-6</v>
      </c>
      <c r="W467" s="43">
        <f t="shared" si="124"/>
        <v>3.2891013672550409E-4</v>
      </c>
      <c r="X467" s="43">
        <f t="shared" si="125"/>
        <v>1.2000585073346465E-6</v>
      </c>
      <c r="Y467" s="22">
        <f>X467+W467+SUM($V$414:V467)</f>
        <v>8.1251350737559006E-4</v>
      </c>
      <c r="Z467" s="22">
        <f t="shared" si="126"/>
        <v>1.3899644006517557E-2</v>
      </c>
      <c r="AA467" s="44">
        <f t="shared" si="127"/>
        <v>1.9312829322317544</v>
      </c>
      <c r="AB467" s="44">
        <f t="shared" si="128"/>
        <v>0.2089970851295212</v>
      </c>
      <c r="AC467" s="44">
        <f t="shared" si="129"/>
        <v>5.190919075818087</v>
      </c>
      <c r="AD467" s="44">
        <f t="shared" si="130"/>
        <v>0.20899708512952125</v>
      </c>
      <c r="AE467" s="44">
        <f t="shared" si="131"/>
        <v>4.9712742679186501</v>
      </c>
      <c r="AF467" s="44">
        <f t="shared" si="132"/>
        <v>1.0647722769916166E-2</v>
      </c>
      <c r="AG467" s="45">
        <f>AC467+AA467+SUM($Z$414:Z467)</f>
        <v>10.281088888498758</v>
      </c>
      <c r="AH467" s="45">
        <f>AC467+AA467+SUM($Z$466:Z467)+$AH$465</f>
        <v>227.39735644251371</v>
      </c>
      <c r="AI467" s="18"/>
      <c r="AJ467" s="18"/>
      <c r="AK467" s="18"/>
      <c r="DM467"/>
      <c r="DN467"/>
      <c r="DO467"/>
      <c r="DP467"/>
      <c r="DQ467"/>
      <c r="DR467"/>
      <c r="DS467"/>
      <c r="DT467"/>
      <c r="DU467"/>
      <c r="DV467"/>
      <c r="DW467"/>
      <c r="DX467"/>
      <c r="DY467"/>
      <c r="DZ467"/>
      <c r="EA467"/>
      <c r="EB467"/>
      <c r="EC467"/>
      <c r="ED467"/>
      <c r="EE467"/>
      <c r="EF467"/>
      <c r="EG467"/>
    </row>
    <row r="468" spans="1:137" s="1" customFormat="1" ht="14.4" x14ac:dyDescent="0.3">
      <c r="A468"/>
      <c r="B468"/>
      <c r="C468"/>
      <c r="D468" s="18"/>
      <c r="E468" s="28">
        <v>42486.465277777781</v>
      </c>
      <c r="F468" s="10">
        <f t="shared" si="122"/>
        <v>2603.8277777777839</v>
      </c>
      <c r="G468" s="10">
        <v>25575</v>
      </c>
      <c r="H468" s="10">
        <v>0.74</v>
      </c>
      <c r="I468" s="10">
        <v>13</v>
      </c>
      <c r="J468" s="10"/>
      <c r="K468" s="10"/>
      <c r="L468" s="10">
        <v>1089</v>
      </c>
      <c r="M468" s="10"/>
      <c r="N468" s="42"/>
      <c r="O468" s="36"/>
      <c r="P468" s="36"/>
      <c r="Q468" s="18"/>
      <c r="R468" s="87"/>
      <c r="S468" s="87"/>
      <c r="T468" s="18"/>
      <c r="U468" s="18"/>
      <c r="V468" s="43">
        <f t="shared" si="123"/>
        <v>2.0818860068888821E-6</v>
      </c>
      <c r="W468" s="43">
        <f t="shared" si="124"/>
        <v>2.8926718627263421E-4</v>
      </c>
      <c r="X468" s="43">
        <f t="shared" si="125"/>
        <v>1.0554176020088377E-6</v>
      </c>
      <c r="Y468" s="22"/>
      <c r="Z468" s="22">
        <f t="shared" si="126"/>
        <v>7.1951668413761022E-2</v>
      </c>
      <c r="AA468" s="44">
        <f t="shared" si="127"/>
        <v>9.9973084985440828</v>
      </c>
      <c r="AB468" s="44">
        <f t="shared" si="128"/>
        <v>1.0818758352106506</v>
      </c>
      <c r="AC468" s="44"/>
      <c r="AD468" s="44"/>
      <c r="AE468" s="44"/>
      <c r="AF468" s="44"/>
      <c r="AG468" s="45"/>
      <c r="AH468" s="45"/>
      <c r="AI468" s="18"/>
      <c r="AJ468" s="18"/>
      <c r="AK468" s="18"/>
      <c r="DM468"/>
      <c r="DN468"/>
      <c r="DO468"/>
      <c r="DP468"/>
      <c r="DQ468"/>
      <c r="DR468"/>
      <c r="DS468"/>
      <c r="DT468"/>
      <c r="DU468"/>
      <c r="DV468"/>
      <c r="DW468"/>
      <c r="DX468"/>
      <c r="DY468"/>
      <c r="DZ468"/>
      <c r="EA468"/>
      <c r="EB468"/>
      <c r="EC468"/>
      <c r="ED468"/>
      <c r="EE468"/>
      <c r="EF468"/>
      <c r="EG468"/>
    </row>
    <row r="469" spans="1:137" s="1" customFormat="1" ht="14.4" x14ac:dyDescent="0.3">
      <c r="A469"/>
      <c r="B469"/>
      <c r="C469"/>
      <c r="D469" s="18"/>
      <c r="E469" s="28">
        <v>42612.643055555556</v>
      </c>
      <c r="F469" s="10">
        <f t="shared" si="122"/>
        <v>2730.0055555555591</v>
      </c>
      <c r="G469" s="10">
        <v>31226</v>
      </c>
      <c r="H469" s="10">
        <v>1.23</v>
      </c>
      <c r="I469" s="10">
        <v>42</v>
      </c>
      <c r="J469" s="10"/>
      <c r="K469" s="10"/>
      <c r="L469" s="10">
        <v>1085</v>
      </c>
      <c r="M469" s="10"/>
      <c r="N469" s="42"/>
      <c r="O469" s="36"/>
      <c r="P469" s="36"/>
      <c r="Q469" s="18"/>
      <c r="R469" s="87"/>
      <c r="S469" s="87"/>
      <c r="T469" s="18"/>
      <c r="U469" s="18"/>
      <c r="V469" s="43">
        <f t="shared" si="123"/>
        <v>3.4477216520159304E-6</v>
      </c>
      <c r="W469" s="43">
        <f t="shared" si="124"/>
        <v>4.7904291494818454E-4</v>
      </c>
      <c r="X469" s="43">
        <f t="shared" si="125"/>
        <v>1.7478315845939675E-6</v>
      </c>
      <c r="Y469" s="22"/>
      <c r="Z469" s="22">
        <f t="shared" si="126"/>
        <v>8.7527281549471106E-2</v>
      </c>
      <c r="AA469" s="44">
        <f t="shared" si="127"/>
        <v>12.161458587131715</v>
      </c>
      <c r="AB469" s="44">
        <f t="shared" si="128"/>
        <v>1.3160730378830421</v>
      </c>
      <c r="AC469" s="44"/>
      <c r="AD469" s="44"/>
      <c r="AE469" s="44"/>
      <c r="AF469" s="44"/>
      <c r="AG469" s="45"/>
      <c r="AH469" s="45"/>
      <c r="AI469" s="18"/>
      <c r="AJ469" s="18"/>
      <c r="AK469" s="18"/>
      <c r="DM469"/>
      <c r="DN469"/>
      <c r="DO469"/>
      <c r="DP469"/>
      <c r="DQ469"/>
      <c r="DR469"/>
      <c r="DS469"/>
      <c r="DT469"/>
      <c r="DU469"/>
      <c r="DV469"/>
      <c r="DW469"/>
      <c r="DX469"/>
      <c r="DY469"/>
      <c r="DZ469"/>
      <c r="EA469"/>
      <c r="EB469"/>
      <c r="EC469"/>
      <c r="ED469"/>
      <c r="EE469"/>
      <c r="EF469"/>
      <c r="EG469"/>
    </row>
    <row r="470" spans="1:137" s="1" customFormat="1" ht="14.4" x14ac:dyDescent="0.3">
      <c r="A470"/>
      <c r="B470"/>
      <c r="C470"/>
      <c r="D470" s="40" t="s">
        <v>164</v>
      </c>
      <c r="E470" s="28">
        <v>42758.645138888889</v>
      </c>
      <c r="F470" s="10">
        <f t="shared" si="122"/>
        <v>2876.007638888892</v>
      </c>
      <c r="G470" s="86">
        <v>35564</v>
      </c>
      <c r="H470" s="86">
        <v>0.81</v>
      </c>
      <c r="I470" s="86">
        <v>12</v>
      </c>
      <c r="J470" s="86"/>
      <c r="K470" s="86"/>
      <c r="L470" s="86">
        <v>1071</v>
      </c>
      <c r="M470" s="86"/>
      <c r="N470" s="42"/>
      <c r="O470" s="90"/>
      <c r="P470" s="90"/>
      <c r="Q470" s="90"/>
      <c r="R470" s="87"/>
      <c r="S470" s="87"/>
      <c r="T470" s="16"/>
      <c r="U470" s="16"/>
      <c r="V470" s="43">
        <f t="shared" si="123"/>
        <v>2.2411547040877753E-6</v>
      </c>
      <c r="W470" s="43">
        <f t="shared" si="124"/>
        <v>3.1139673983492534E-4</v>
      </c>
      <c r="X470" s="43">
        <f t="shared" si="125"/>
        <v>1.1361592881129317E-6</v>
      </c>
      <c r="Y470" s="22"/>
      <c r="Z470" s="22">
        <f t="shared" si="126"/>
        <v>9.840052579775016E-2</v>
      </c>
      <c r="AA470" s="44">
        <f t="shared" si="127"/>
        <v>13.672239080850968</v>
      </c>
      <c r="AB470" s="44">
        <f t="shared" si="128"/>
        <v>1.4795647325427101</v>
      </c>
      <c r="AC470" s="44"/>
      <c r="AD470" s="44"/>
      <c r="AE470" s="44"/>
      <c r="AF470" s="44"/>
      <c r="AG470" s="45"/>
      <c r="AH470" s="45"/>
      <c r="DM470"/>
      <c r="DN470"/>
      <c r="DO470"/>
      <c r="DP470"/>
      <c r="DQ470"/>
      <c r="DR470"/>
      <c r="DS470"/>
      <c r="DT470"/>
      <c r="DU470"/>
      <c r="DV470"/>
      <c r="DW470"/>
      <c r="DX470"/>
      <c r="DY470"/>
      <c r="DZ470"/>
      <c r="EA470"/>
      <c r="EB470"/>
      <c r="EC470"/>
      <c r="ED470"/>
      <c r="EE470"/>
      <c r="EF470"/>
      <c r="EG470"/>
    </row>
    <row r="471" spans="1:137" s="1" customFormat="1" ht="14.4" x14ac:dyDescent="0.3">
      <c r="A471"/>
      <c r="B471"/>
      <c r="C471"/>
      <c r="D471" s="16"/>
      <c r="E471" s="28">
        <v>42761.49722222222</v>
      </c>
      <c r="F471" s="10">
        <f t="shared" si="122"/>
        <v>2878.8597222222234</v>
      </c>
      <c r="G471" s="86">
        <v>5071</v>
      </c>
      <c r="H471" s="86">
        <v>0.57999999999999996</v>
      </c>
      <c r="I471" s="86">
        <v>10</v>
      </c>
      <c r="J471" s="86"/>
      <c r="K471" s="86">
        <v>5</v>
      </c>
      <c r="L471" s="86">
        <v>1096</v>
      </c>
      <c r="M471" s="86"/>
      <c r="N471" s="42"/>
      <c r="O471" s="90"/>
      <c r="P471" s="90"/>
      <c r="Q471" s="90"/>
      <c r="R471" s="87"/>
      <c r="S471" s="87"/>
      <c r="T471" s="16"/>
      <c r="U471" s="16"/>
      <c r="V471" s="43">
        <f t="shared" si="123"/>
        <v>1.6422372333396924E-6</v>
      </c>
      <c r="W471" s="43">
        <f t="shared" si="124"/>
        <v>2.2818028562006815E-4</v>
      </c>
      <c r="X471" s="43">
        <f t="shared" si="125"/>
        <v>8.3253649671776493E-7</v>
      </c>
      <c r="Y471" s="22"/>
      <c r="Z471" s="22">
        <f t="shared" si="126"/>
        <v>1.4358250017699279E-2</v>
      </c>
      <c r="AA471" s="44">
        <f t="shared" si="127"/>
        <v>1.9950038420333893</v>
      </c>
      <c r="AB471" s="44">
        <f t="shared" si="128"/>
        <v>0.21589275235056032</v>
      </c>
      <c r="AC471" s="44"/>
      <c r="AD471" s="44"/>
      <c r="AE471" s="44"/>
      <c r="AF471" s="44"/>
      <c r="AG471" s="45"/>
      <c r="AH471" s="45"/>
      <c r="DM471"/>
      <c r="DN471"/>
      <c r="DO471"/>
      <c r="DP471"/>
      <c r="DQ471"/>
      <c r="DR471"/>
      <c r="DS471"/>
      <c r="DT471"/>
      <c r="DU471"/>
      <c r="DV471"/>
      <c r="DW471"/>
      <c r="DX471"/>
      <c r="DY471"/>
      <c r="DZ471"/>
      <c r="EA471"/>
      <c r="EB471"/>
      <c r="EC471"/>
      <c r="ED471"/>
      <c r="EE471"/>
      <c r="EF471"/>
      <c r="EG471"/>
    </row>
    <row r="472" spans="1:137" s="1" customFormat="1" ht="14.4" x14ac:dyDescent="0.3">
      <c r="A472"/>
      <c r="B472"/>
      <c r="C472"/>
      <c r="D472" s="40" t="s">
        <v>164</v>
      </c>
      <c r="E472" s="28">
        <v>42821.427083333336</v>
      </c>
      <c r="F472" s="10">
        <f t="shared" si="122"/>
        <v>2938.7895833333387</v>
      </c>
      <c r="G472" s="86">
        <v>11355</v>
      </c>
      <c r="H472" s="86">
        <v>0.48</v>
      </c>
      <c r="I472" s="86">
        <v>12</v>
      </c>
      <c r="J472" s="86"/>
      <c r="K472" s="86"/>
      <c r="L472" s="86">
        <v>1083</v>
      </c>
      <c r="M472" s="86"/>
      <c r="N472" s="42"/>
      <c r="O472" s="90"/>
      <c r="P472" s="90"/>
      <c r="Q472" s="90"/>
      <c r="R472" s="87"/>
      <c r="S472" s="87"/>
      <c r="T472" s="16"/>
      <c r="U472" s="16"/>
      <c r="V472" s="43">
        <f t="shared" si="123"/>
        <v>1.3429722555048229E-6</v>
      </c>
      <c r="W472" s="43">
        <f t="shared" si="124"/>
        <v>1.8659898011064721E-4</v>
      </c>
      <c r="X472" s="43">
        <f t="shared" si="125"/>
        <v>6.8082332691568552E-7</v>
      </c>
      <c r="Y472" s="22"/>
      <c r="Z472" s="22">
        <f t="shared" si="126"/>
        <v>3.1769687419285972E-2</v>
      </c>
      <c r="AA472" s="44">
        <f t="shared" si="127"/>
        <v>4.414232123242499</v>
      </c>
      <c r="AB472" s="44">
        <f t="shared" si="128"/>
        <v>0.47769367783760441</v>
      </c>
      <c r="AC472" s="44"/>
      <c r="AD472" s="44"/>
      <c r="AE472" s="44"/>
      <c r="AF472" s="44"/>
      <c r="AG472" s="45"/>
      <c r="AH472" s="45"/>
      <c r="DM472"/>
      <c r="DN472"/>
      <c r="DO472"/>
      <c r="DP472"/>
      <c r="DQ472"/>
      <c r="DR472"/>
      <c r="DS472"/>
      <c r="DT472"/>
      <c r="DU472"/>
      <c r="DV472"/>
      <c r="DW472"/>
      <c r="DX472"/>
      <c r="DY472"/>
      <c r="DZ472"/>
      <c r="EA472"/>
      <c r="EB472"/>
      <c r="EC472"/>
      <c r="ED472"/>
      <c r="EE472"/>
      <c r="EF472"/>
      <c r="EG472"/>
    </row>
    <row r="473" spans="1:137" s="1" customFormat="1" ht="14.4" x14ac:dyDescent="0.3">
      <c r="A473"/>
      <c r="B473"/>
      <c r="C473"/>
      <c r="D473" s="40"/>
      <c r="E473" s="28">
        <v>42821.589583333334</v>
      </c>
      <c r="F473" s="10">
        <f t="shared" si="122"/>
        <v>2938.9520833333372</v>
      </c>
      <c r="G473" s="86">
        <v>2610</v>
      </c>
      <c r="H473" s="86">
        <v>0.39</v>
      </c>
      <c r="I473" s="86">
        <v>36</v>
      </c>
      <c r="J473" s="86"/>
      <c r="K473" s="86">
        <v>5</v>
      </c>
      <c r="L473" s="86">
        <v>1086</v>
      </c>
      <c r="M473" s="86"/>
      <c r="N473" s="42"/>
      <c r="O473" s="90"/>
      <c r="P473" s="90"/>
      <c r="Q473" s="90"/>
      <c r="R473" s="87"/>
      <c r="S473" s="87"/>
      <c r="T473" s="16"/>
      <c r="U473" s="16"/>
      <c r="V473" s="43">
        <f t="shared" si="123"/>
        <v>1.0941875752087426E-6</v>
      </c>
      <c r="W473" s="43">
        <f t="shared" si="124"/>
        <v>1.5203164826882031E-4</v>
      </c>
      <c r="X473" s="43">
        <f t="shared" si="125"/>
        <v>5.5470127708885316E-7</v>
      </c>
      <c r="Y473" s="22"/>
      <c r="Z473" s="22">
        <f t="shared" si="126"/>
        <v>7.3226399263969693E-3</v>
      </c>
      <c r="AA473" s="44">
        <f t="shared" si="127"/>
        <v>1.0174425691836435</v>
      </c>
      <c r="AB473" s="44">
        <f t="shared" si="128"/>
        <v>0.11010428751645777</v>
      </c>
      <c r="AC473" s="44"/>
      <c r="AD473" s="44"/>
      <c r="AE473" s="44"/>
      <c r="AF473" s="44"/>
      <c r="AG473" s="45"/>
      <c r="AH473" s="45"/>
      <c r="DM473"/>
      <c r="DN473"/>
      <c r="DO473"/>
      <c r="DP473"/>
      <c r="DQ473"/>
      <c r="DR473"/>
      <c r="DS473"/>
      <c r="DT473"/>
      <c r="DU473"/>
      <c r="DV473"/>
      <c r="DW473"/>
      <c r="DX473"/>
      <c r="DY473"/>
      <c r="DZ473"/>
      <c r="EA473"/>
      <c r="EB473"/>
      <c r="EC473"/>
      <c r="ED473"/>
      <c r="EE473"/>
      <c r="EF473"/>
      <c r="EG473"/>
    </row>
    <row r="474" spans="1:137" s="1" customFormat="1" ht="14.4" x14ac:dyDescent="0.3">
      <c r="A474"/>
      <c r="B474"/>
      <c r="C474"/>
      <c r="D474" s="40"/>
      <c r="E474" s="28">
        <v>42968.490277777775</v>
      </c>
      <c r="F474" s="10">
        <f t="shared" si="122"/>
        <v>3085.8527777777781</v>
      </c>
      <c r="G474" s="86">
        <v>11229</v>
      </c>
      <c r="H474" s="86">
        <v>0</v>
      </c>
      <c r="I474" s="86">
        <v>12</v>
      </c>
      <c r="J474" s="86"/>
      <c r="K474" s="86"/>
      <c r="L474" s="86">
        <v>1077</v>
      </c>
      <c r="M474" s="86"/>
      <c r="N474" s="42"/>
      <c r="O474" s="90"/>
      <c r="P474" s="90"/>
      <c r="Q474" s="90"/>
      <c r="R474" s="87"/>
      <c r="S474" s="87"/>
      <c r="T474" s="16"/>
      <c r="U474" s="16"/>
      <c r="V474" s="43">
        <f t="shared" si="123"/>
        <v>0</v>
      </c>
      <c r="W474" s="43">
        <f t="shared" si="124"/>
        <v>0</v>
      </c>
      <c r="X474" s="43">
        <f t="shared" si="125"/>
        <v>0</v>
      </c>
      <c r="Y474" s="22"/>
      <c r="Z474" s="22">
        <f t="shared" si="126"/>
        <v>3.1243100929627496E-2</v>
      </c>
      <c r="AA474" s="44">
        <f t="shared" si="127"/>
        <v>4.3410656810412185</v>
      </c>
      <c r="AB474" s="44">
        <f t="shared" si="128"/>
        <v>0.46977584617546964</v>
      </c>
      <c r="AC474" s="44"/>
      <c r="AD474" s="44"/>
      <c r="AE474" s="44"/>
      <c r="AF474" s="44"/>
      <c r="AG474" s="45"/>
      <c r="AH474" s="45"/>
      <c r="DM474"/>
      <c r="DN474"/>
      <c r="DO474"/>
      <c r="DP474"/>
      <c r="DQ474"/>
      <c r="DR474"/>
      <c r="DS474"/>
      <c r="DT474"/>
      <c r="DU474"/>
      <c r="DV474"/>
      <c r="DW474"/>
      <c r="DX474"/>
      <c r="DY474"/>
      <c r="DZ474"/>
      <c r="EA474"/>
      <c r="EB474"/>
      <c r="EC474"/>
      <c r="ED474"/>
      <c r="EE474"/>
      <c r="EF474"/>
      <c r="EG474"/>
    </row>
    <row r="475" spans="1:137" s="1" customFormat="1" ht="14.4" x14ac:dyDescent="0.3">
      <c r="A475"/>
      <c r="B475"/>
      <c r="C475"/>
      <c r="D475" s="40"/>
      <c r="E475" s="28">
        <v>43046.465277777781</v>
      </c>
      <c r="F475" s="10">
        <f t="shared" si="122"/>
        <v>3163.8277777777839</v>
      </c>
      <c r="G475" s="86">
        <v>13445</v>
      </c>
      <c r="H475" s="86">
        <v>0</v>
      </c>
      <c r="I475" s="86">
        <v>27</v>
      </c>
      <c r="J475" s="86"/>
      <c r="K475" s="86"/>
      <c r="L475" s="86">
        <v>1058</v>
      </c>
      <c r="M475" s="86"/>
      <c r="N475" s="42"/>
      <c r="O475" s="90"/>
      <c r="P475" s="90"/>
      <c r="Q475" s="90"/>
      <c r="R475" s="87"/>
      <c r="S475" s="87"/>
      <c r="T475" s="16"/>
      <c r="U475" s="16"/>
      <c r="V475" s="43">
        <f t="shared" si="123"/>
        <v>0</v>
      </c>
      <c r="W475" s="43">
        <f t="shared" si="124"/>
        <v>0</v>
      </c>
      <c r="X475" s="43">
        <f t="shared" si="125"/>
        <v>0</v>
      </c>
      <c r="Y475" s="22"/>
      <c r="Z475" s="22">
        <f t="shared" si="126"/>
        <v>3.6748855743743383E-2</v>
      </c>
      <c r="AA475" s="44">
        <f t="shared" si="127"/>
        <v>5.1060615540699752</v>
      </c>
      <c r="AB475" s="44">
        <f t="shared" si="128"/>
        <v>0.55256118276743493</v>
      </c>
      <c r="AC475" s="44"/>
      <c r="AD475" s="44"/>
      <c r="AE475" s="44"/>
      <c r="AF475" s="44"/>
      <c r="AG475" s="45"/>
      <c r="AH475" s="45"/>
      <c r="DM475"/>
      <c r="DN475"/>
      <c r="DO475"/>
      <c r="DP475"/>
      <c r="DQ475"/>
      <c r="DR475"/>
      <c r="DS475"/>
      <c r="DT475"/>
      <c r="DU475"/>
      <c r="DV475"/>
      <c r="DW475"/>
      <c r="DX475"/>
      <c r="DY475"/>
      <c r="DZ475"/>
      <c r="EA475"/>
      <c r="EB475"/>
      <c r="EC475"/>
      <c r="ED475"/>
      <c r="EE475"/>
      <c r="EF475"/>
      <c r="EG475"/>
    </row>
    <row r="476" spans="1:137" s="1" customFormat="1" ht="14.4" x14ac:dyDescent="0.3">
      <c r="A476"/>
      <c r="B476"/>
      <c r="C476"/>
      <c r="D476" s="40"/>
      <c r="E476" s="28">
        <v>43123.593055555553</v>
      </c>
      <c r="F476" s="86"/>
      <c r="G476" s="86">
        <v>15684.2</v>
      </c>
      <c r="H476" s="86">
        <v>0.66</v>
      </c>
      <c r="I476" s="86">
        <v>122</v>
      </c>
      <c r="J476" s="86"/>
      <c r="K476" s="86"/>
      <c r="L476" s="86">
        <v>1050</v>
      </c>
      <c r="M476" s="86"/>
      <c r="N476" s="42"/>
      <c r="O476" s="90"/>
      <c r="P476" s="90"/>
      <c r="Q476" s="90"/>
      <c r="R476" s="87"/>
      <c r="S476" s="87"/>
      <c r="T476" s="16"/>
      <c r="U476" s="16"/>
      <c r="V476" s="43">
        <f t="shared" si="123"/>
        <v>1.7903196619437564E-6</v>
      </c>
      <c r="W476" s="43">
        <f t="shared" si="124"/>
        <v>2.4875556559071741E-4</v>
      </c>
      <c r="X476" s="43">
        <f t="shared" si="125"/>
        <v>9.0760727445477477E-7</v>
      </c>
      <c r="Y476" s="22"/>
      <c r="Z476" s="22">
        <f t="shared" si="126"/>
        <v>4.2545047942209493E-2</v>
      </c>
      <c r="AA476" s="44">
        <f t="shared" si="127"/>
        <v>5.9114121846029244</v>
      </c>
      <c r="AB476" s="44">
        <f t="shared" si="128"/>
        <v>0.63971357845194787</v>
      </c>
      <c r="AC476" s="44"/>
      <c r="AD476" s="44"/>
      <c r="AE476" s="44"/>
      <c r="AF476" s="44"/>
      <c r="AG476" s="45"/>
      <c r="AH476" s="45"/>
      <c r="DM476"/>
      <c r="DN476"/>
      <c r="DO476"/>
      <c r="DP476"/>
      <c r="DQ476"/>
      <c r="DR476"/>
      <c r="DS476"/>
      <c r="DT476"/>
      <c r="DU476"/>
      <c r="DV476"/>
      <c r="DW476"/>
      <c r="DX476"/>
      <c r="DY476"/>
      <c r="DZ476"/>
      <c r="EA476"/>
      <c r="EB476"/>
      <c r="EC476"/>
      <c r="ED476"/>
      <c r="EE476"/>
      <c r="EF476"/>
      <c r="EG476"/>
    </row>
    <row r="477" spans="1:137" s="1" customFormat="1" ht="14.4" x14ac:dyDescent="0.3">
      <c r="A477"/>
      <c r="B477"/>
      <c r="C477"/>
      <c r="D477" s="40"/>
      <c r="E477" s="28"/>
      <c r="F477" s="86"/>
      <c r="G477" s="86"/>
      <c r="H477" s="86"/>
      <c r="I477" s="86"/>
      <c r="J477" s="86"/>
      <c r="K477" s="86"/>
      <c r="L477" s="86"/>
      <c r="M477" s="86"/>
      <c r="N477" s="42"/>
      <c r="O477" s="90"/>
      <c r="P477" s="90"/>
      <c r="Q477" s="90"/>
      <c r="R477" s="87"/>
      <c r="S477" s="87"/>
      <c r="T477" s="16"/>
      <c r="U477" s="16"/>
      <c r="V477" s="43"/>
      <c r="W477" s="43"/>
      <c r="X477" s="43"/>
      <c r="Y477" s="22"/>
      <c r="Z477" s="22"/>
      <c r="AA477" s="44"/>
      <c r="AB477" s="44"/>
      <c r="AC477" s="44"/>
      <c r="AD477" s="44"/>
      <c r="AE477" s="44"/>
      <c r="AF477" s="44"/>
      <c r="AG477" s="45"/>
      <c r="AH477" s="45"/>
      <c r="DM477"/>
      <c r="DN477"/>
      <c r="DO477"/>
      <c r="DP477"/>
      <c r="DQ477"/>
      <c r="DR477"/>
      <c r="DS477"/>
      <c r="DT477"/>
      <c r="DU477"/>
      <c r="DV477"/>
      <c r="DW477"/>
      <c r="DX477"/>
      <c r="DY477"/>
      <c r="DZ477"/>
      <c r="EA477"/>
      <c r="EB477"/>
      <c r="EC477"/>
      <c r="ED477"/>
      <c r="EE477"/>
      <c r="EF477"/>
      <c r="EG477"/>
    </row>
    <row r="478" spans="1:137" s="1" customFormat="1" ht="14.4" x14ac:dyDescent="0.3">
      <c r="A478"/>
      <c r="B478"/>
      <c r="C478"/>
      <c r="D478" s="16"/>
      <c r="E478" s="28"/>
      <c r="F478" s="86"/>
      <c r="G478" s="86"/>
      <c r="H478" s="86"/>
      <c r="I478" s="86"/>
      <c r="J478" s="86"/>
      <c r="K478" s="86"/>
      <c r="L478" s="86"/>
      <c r="M478" s="86"/>
      <c r="N478" s="42"/>
      <c r="O478" s="90"/>
      <c r="P478" s="90"/>
      <c r="Q478" s="90"/>
      <c r="R478" s="87"/>
      <c r="S478" s="87"/>
      <c r="T478" s="16"/>
      <c r="U478" s="16"/>
      <c r="V478" s="43"/>
      <c r="W478" s="43"/>
      <c r="X478" s="43"/>
      <c r="Y478" s="22"/>
      <c r="Z478" s="22"/>
      <c r="AA478" s="44"/>
      <c r="AB478" s="44"/>
      <c r="AC478" s="44"/>
      <c r="AD478" s="44"/>
      <c r="AE478" s="44"/>
      <c r="AF478" s="44"/>
      <c r="AG478" s="45"/>
      <c r="AH478" s="45"/>
      <c r="DM478"/>
      <c r="DN478"/>
      <c r="DO478"/>
      <c r="DP478"/>
      <c r="DQ478"/>
      <c r="DR478"/>
      <c r="DS478"/>
      <c r="DT478"/>
      <c r="DU478"/>
      <c r="DV478"/>
      <c r="DW478"/>
      <c r="DX478"/>
      <c r="DY478"/>
      <c r="DZ478"/>
      <c r="EA478"/>
      <c r="EB478"/>
      <c r="EC478"/>
      <c r="ED478"/>
      <c r="EE478"/>
      <c r="EF478"/>
      <c r="EG478"/>
    </row>
    <row r="480" spans="1:137" s="1" customFormat="1" ht="14.4" thickBot="1" x14ac:dyDescent="0.3">
      <c r="A480"/>
      <c r="B480"/>
      <c r="C480"/>
      <c r="D480" s="18" t="s">
        <v>177</v>
      </c>
      <c r="E480" s="18" t="s">
        <v>16</v>
      </c>
      <c r="F480" s="10" t="s">
        <v>17</v>
      </c>
      <c r="G480" s="10" t="s">
        <v>20</v>
      </c>
      <c r="H480" s="10" t="s">
        <v>21</v>
      </c>
      <c r="I480" s="10" t="s">
        <v>22</v>
      </c>
      <c r="J480" s="10"/>
      <c r="K480" s="10"/>
      <c r="L480" s="17"/>
      <c r="M480" s="17"/>
      <c r="N480" s="17"/>
      <c r="O480" s="18"/>
      <c r="P480" s="18"/>
      <c r="Q480" s="18"/>
      <c r="R480" s="18"/>
      <c r="S480" s="16"/>
      <c r="T480" s="16"/>
      <c r="U480" s="16"/>
      <c r="V480" s="17"/>
      <c r="W480" s="17"/>
      <c r="X480" s="17"/>
      <c r="Y480" s="17"/>
      <c r="Z480" s="17"/>
      <c r="AA480" s="17"/>
      <c r="AB480" s="17"/>
      <c r="AC480" s="17"/>
      <c r="AD480" s="17"/>
      <c r="AE480" s="17"/>
      <c r="AF480" s="17"/>
      <c r="AG480" s="17"/>
      <c r="AH480" s="17"/>
      <c r="DM480"/>
      <c r="DN480"/>
      <c r="DO480"/>
      <c r="DP480"/>
      <c r="DQ480"/>
      <c r="DR480"/>
      <c r="DS480"/>
      <c r="DT480"/>
      <c r="DU480"/>
      <c r="DV480"/>
      <c r="DW480"/>
      <c r="DX480"/>
      <c r="DY480"/>
      <c r="DZ480"/>
      <c r="EA480"/>
      <c r="EB480"/>
      <c r="EC480"/>
      <c r="ED480"/>
      <c r="EE480"/>
      <c r="EF480"/>
      <c r="EG480"/>
    </row>
    <row r="481" spans="1:137" s="1" customFormat="1" ht="15" thickBot="1" x14ac:dyDescent="0.35">
      <c r="A481"/>
      <c r="B481"/>
      <c r="C481"/>
      <c r="D481" s="18" t="s">
        <v>178</v>
      </c>
      <c r="E481" s="28">
        <v>39882.63958333333</v>
      </c>
      <c r="F481" s="18"/>
      <c r="G481" s="10"/>
      <c r="H481" s="10"/>
      <c r="I481" s="18"/>
      <c r="J481" s="18"/>
      <c r="K481" s="18"/>
      <c r="L481" s="10"/>
      <c r="M481" s="87"/>
      <c r="N481" s="87"/>
      <c r="O481" s="37">
        <v>90.49</v>
      </c>
      <c r="P481" s="38">
        <v>19.72</v>
      </c>
      <c r="Q481" s="39">
        <f>P481-S481</f>
        <v>12.334859999999999</v>
      </c>
      <c r="R481" s="18">
        <v>37.450000000000003</v>
      </c>
      <c r="S481" s="85">
        <f>R481*P481/100</f>
        <v>7.3851399999999998</v>
      </c>
      <c r="T481" s="40">
        <f>Q481/$A$18+S481</f>
        <v>12.524664999999999</v>
      </c>
      <c r="U481" s="40">
        <f>$A$16-T481</f>
        <v>104.475335</v>
      </c>
      <c r="V481" s="43">
        <f t="shared" ref="V481:V512" si="133">($A$15*L481/1000/$A$13*H481)/$Q$481</f>
        <v>0</v>
      </c>
      <c r="W481" s="43">
        <f t="shared" ref="W481:W512" si="134">($U$481*L481/1000/$A$13*H481)/$Q$481</f>
        <v>0</v>
      </c>
      <c r="X481" s="43">
        <f t="shared" ref="X481:X512" si="135">($A$46*$S$481*H481*L481/1000000)/$Q$481</f>
        <v>0</v>
      </c>
      <c r="Y481" s="22">
        <f>X481+W481+SUM($V$481:V481)</f>
        <v>0</v>
      </c>
      <c r="Z481" s="22">
        <f t="shared" ref="Z481:Z512" si="136">($A$15*L481/1000/$A$13*G481)/$Q$481</f>
        <v>0</v>
      </c>
      <c r="AA481" s="44">
        <f t="shared" ref="AA481:AA512" si="137">($U$481*L481/1000/$A$13*G481)/$Q$481</f>
        <v>0</v>
      </c>
      <c r="AB481" s="44">
        <f t="shared" ref="AB481:AB512" si="138">($A$14*$S$481/1000*G481/1000000*L481/1000*1000000)/$Q$481</f>
        <v>0</v>
      </c>
      <c r="AC481" s="44">
        <f t="shared" ref="AC481:AC512" si="139">($A$14*((L481/1000)*G481/10^6)*(1+($A$28/(10^-N481))+(($A$28*$A$29)/(10^-N481)^2))*1000000)*$S$481/1000/$Q$481</f>
        <v>0</v>
      </c>
      <c r="AD481" s="44">
        <f>AC481/(1+($A$28/(10^-N481))+(($A$28*$A$29)/(10^-N481)^2))*1</f>
        <v>0</v>
      </c>
      <c r="AE481" s="44">
        <f>AC481/(1+($A$28/(10^-N481))+(($A$28*$A$29)/(10^-N481)^2))*($A$28/(10^-N481))</f>
        <v>0</v>
      </c>
      <c r="AF481" s="44">
        <f>AC481/(1+($A$28/(10^-N481))+(($A$28*$A$29)/(10^-N481)^2))*(($A$28*$A$29)/(10^-N481)^2)</f>
        <v>0</v>
      </c>
      <c r="AG481" s="45">
        <f>AC481+AA481+SUM($Z$481:Z481)</f>
        <v>0</v>
      </c>
      <c r="AH481" s="45">
        <f>AC481+AA481+SUM($Z$481:Z481)</f>
        <v>0</v>
      </c>
      <c r="DM481"/>
      <c r="DN481"/>
      <c r="DO481"/>
      <c r="DP481"/>
      <c r="DQ481"/>
      <c r="DR481"/>
      <c r="DS481"/>
      <c r="DT481"/>
      <c r="DU481"/>
      <c r="DV481"/>
      <c r="DW481"/>
      <c r="DX481"/>
      <c r="DY481"/>
      <c r="DZ481"/>
      <c r="EA481"/>
      <c r="EB481"/>
      <c r="EC481"/>
      <c r="ED481"/>
      <c r="EE481"/>
      <c r="EF481"/>
      <c r="EG481"/>
    </row>
    <row r="482" spans="1:137" s="1" customFormat="1" ht="14.4" x14ac:dyDescent="0.3">
      <c r="A482"/>
      <c r="B482"/>
      <c r="C482"/>
      <c r="D482" s="18" t="s">
        <v>37</v>
      </c>
      <c r="E482" s="28">
        <v>39883.63958333333</v>
      </c>
      <c r="F482" s="10">
        <f>E482-E$481</f>
        <v>1</v>
      </c>
      <c r="G482" s="10">
        <v>3463</v>
      </c>
      <c r="H482" s="10">
        <v>2.8</v>
      </c>
      <c r="I482" s="10">
        <v>779</v>
      </c>
      <c r="J482" s="10"/>
      <c r="K482" s="10"/>
      <c r="L482" s="79">
        <v>1037</v>
      </c>
      <c r="M482" s="86"/>
      <c r="N482" s="42">
        <v>7.9</v>
      </c>
      <c r="O482" s="90"/>
      <c r="P482" s="90"/>
      <c r="Q482" s="90"/>
      <c r="R482" s="87"/>
      <c r="S482" s="87"/>
      <c r="T482" s="16"/>
      <c r="U482" s="16"/>
      <c r="V482" s="43">
        <f t="shared" si="133"/>
        <v>7.6610216561629503E-6</v>
      </c>
      <c r="W482" s="43">
        <f t="shared" si="134"/>
        <v>1.0671837386265052E-3</v>
      </c>
      <c r="X482" s="43">
        <f t="shared" si="135"/>
        <v>3.8027828024630351E-6</v>
      </c>
      <c r="Y482" s="22">
        <f>X482+W482+SUM($V$481:V482)</f>
        <v>1.0786475430851312E-3</v>
      </c>
      <c r="Z482" s="22">
        <f t="shared" si="136"/>
        <v>9.4750421411758205E-3</v>
      </c>
      <c r="AA482" s="44">
        <f t="shared" si="137"/>
        <v>1.3198776024512815</v>
      </c>
      <c r="AB482" s="44">
        <f t="shared" si="138"/>
        <v>0.1394970894397044</v>
      </c>
      <c r="AC482" s="44">
        <f t="shared" si="139"/>
        <v>3.4647282384101552</v>
      </c>
      <c r="AD482" s="44">
        <f t="shared" ref="AD482:AD533" si="140">AC482/(1+($A$28/(10^-N482))+(($A$28*$A$29)/(10^-N482)^2))*1</f>
        <v>0.1394970894397044</v>
      </c>
      <c r="AE482" s="44">
        <f t="shared" ref="AE482:AE533" si="141">AC482/(1+($A$28/(10^-N482))+(($A$28*$A$29)/(10^-N482)^2))*($A$28/(10^-N482))</f>
        <v>3.3181242252798948</v>
      </c>
      <c r="AF482" s="44">
        <f t="shared" ref="AF482:AF533" si="142">AC482/(1+($A$28/(10^-N482))+(($A$28*$A$29)/(10^-N482)^2))*(($A$28*$A$29)/(10^-N482)^2)</f>
        <v>7.1069236905561385E-3</v>
      </c>
      <c r="AG482" s="45">
        <f>AC482+AA482+SUM($Z$481:Z482)</f>
        <v>4.7940808830026125</v>
      </c>
      <c r="AH482" s="45">
        <f>AC482+AA482+SUM($Z$481:Z482)</f>
        <v>4.7940808830026125</v>
      </c>
      <c r="DM482"/>
      <c r="DN482"/>
      <c r="DO482"/>
      <c r="DP482"/>
      <c r="DQ482"/>
      <c r="DR482"/>
      <c r="DS482"/>
      <c r="DT482"/>
      <c r="DU482"/>
      <c r="DV482"/>
      <c r="DW482"/>
      <c r="DX482"/>
      <c r="DY482"/>
      <c r="DZ482"/>
      <c r="EA482"/>
      <c r="EB482"/>
      <c r="EC482"/>
      <c r="ED482"/>
      <c r="EE482"/>
      <c r="EF482"/>
      <c r="EG482"/>
    </row>
    <row r="483" spans="1:137" s="1" customFormat="1" ht="14.4" x14ac:dyDescent="0.3">
      <c r="A483"/>
      <c r="B483"/>
      <c r="C483"/>
      <c r="D483" s="18">
        <v>4</v>
      </c>
      <c r="E483" s="28">
        <v>39890.648611111108</v>
      </c>
      <c r="F483" s="10">
        <f t="shared" ref="F483:F541" si="143">E483-E$481</f>
        <v>8.0090277777781012</v>
      </c>
      <c r="G483" s="10">
        <v>4906</v>
      </c>
      <c r="H483" s="10">
        <v>3.97</v>
      </c>
      <c r="I483" s="10">
        <v>1009</v>
      </c>
      <c r="J483" s="10"/>
      <c r="K483" s="10"/>
      <c r="L483" s="79">
        <v>1037</v>
      </c>
      <c r="M483" s="86"/>
      <c r="N483" s="42">
        <v>7.9</v>
      </c>
      <c r="O483" s="90"/>
      <c r="P483" s="90"/>
      <c r="Q483" s="90"/>
      <c r="R483" s="87"/>
      <c r="S483" s="87"/>
      <c r="T483" s="16"/>
      <c r="U483" s="16"/>
      <c r="V483" s="43">
        <f t="shared" si="133"/>
        <v>1.0862234276773898E-5</v>
      </c>
      <c r="W483" s="43">
        <f t="shared" si="134"/>
        <v>1.5131140865525809E-3</v>
      </c>
      <c r="X483" s="43">
        <f t="shared" si="135"/>
        <v>5.3918027592065186E-6</v>
      </c>
      <c r="Y483" s="22">
        <f>X483+W483+SUM($V$481:V483)</f>
        <v>1.5370291452447243E-3</v>
      </c>
      <c r="Z483" s="22">
        <f t="shared" si="136"/>
        <v>1.3423204373262655E-2</v>
      </c>
      <c r="AA483" s="44">
        <f t="shared" si="137"/>
        <v>1.869858364893441</v>
      </c>
      <c r="AB483" s="44">
        <f t="shared" si="138"/>
        <v>0.1976242335521772</v>
      </c>
      <c r="AC483" s="44">
        <f t="shared" si="139"/>
        <v>4.9084483793358995</v>
      </c>
      <c r="AD483" s="44">
        <f t="shared" si="140"/>
        <v>0.19762423355217723</v>
      </c>
      <c r="AE483" s="44">
        <f t="shared" si="141"/>
        <v>4.7007558328683698</v>
      </c>
      <c r="AF483" s="44">
        <f t="shared" si="142"/>
        <v>1.006831291535328E-2</v>
      </c>
      <c r="AG483" s="45">
        <f>AC483+AA483+SUM($Z$481:Z483)</f>
        <v>6.8012049907437788</v>
      </c>
      <c r="AH483" s="45">
        <f>AC483+AA483+SUM($Z$481:Z483)</f>
        <v>6.8012049907437788</v>
      </c>
      <c r="DM483"/>
      <c r="DN483"/>
      <c r="DO483"/>
      <c r="DP483"/>
      <c r="DQ483"/>
      <c r="DR483"/>
      <c r="DS483"/>
      <c r="DT483"/>
      <c r="DU483"/>
      <c r="DV483"/>
      <c r="DW483"/>
      <c r="DX483"/>
      <c r="DY483"/>
      <c r="DZ483"/>
      <c r="EA483"/>
      <c r="EB483"/>
      <c r="EC483"/>
      <c r="ED483"/>
      <c r="EE483"/>
      <c r="EF483"/>
      <c r="EG483"/>
    </row>
    <row r="484" spans="1:137" s="1" customFormat="1" ht="16.8" x14ac:dyDescent="0.3">
      <c r="A484"/>
      <c r="B484"/>
      <c r="C484"/>
      <c r="D484" s="18" t="s">
        <v>82</v>
      </c>
      <c r="E484" s="28">
        <v>39897.619444444441</v>
      </c>
      <c r="F484" s="10">
        <f t="shared" si="143"/>
        <v>14.979861111110949</v>
      </c>
      <c r="G484" s="10">
        <v>4734</v>
      </c>
      <c r="H484" s="10">
        <v>3.42</v>
      </c>
      <c r="I484" s="10">
        <v>1226</v>
      </c>
      <c r="J484" s="10"/>
      <c r="K484" s="10"/>
      <c r="L484" s="79">
        <v>1037</v>
      </c>
      <c r="M484" s="86"/>
      <c r="N484" s="42">
        <v>7.9</v>
      </c>
      <c r="O484" s="90"/>
      <c r="P484" s="90"/>
      <c r="Q484" s="90"/>
      <c r="R484" s="87"/>
      <c r="S484" s="87"/>
      <c r="T484" s="16"/>
      <c r="U484" s="16"/>
      <c r="V484" s="43">
        <f t="shared" si="133"/>
        <v>9.3573907371704604E-6</v>
      </c>
      <c r="W484" s="43">
        <f t="shared" si="134"/>
        <v>1.3034887093223743E-3</v>
      </c>
      <c r="X484" s="43">
        <f t="shared" si="135"/>
        <v>4.6448275658655643E-6</v>
      </c>
      <c r="Y484" s="22">
        <f>X484+W484+SUM($V$481:V484)</f>
        <v>1.3360141835583471E-3</v>
      </c>
      <c r="Z484" s="22">
        <f t="shared" si="136"/>
        <v>1.2952598757241217E-2</v>
      </c>
      <c r="AA484" s="44">
        <f t="shared" si="137"/>
        <v>1.804302792377813</v>
      </c>
      <c r="AB484" s="44">
        <f t="shared" si="138"/>
        <v>0.19069570355401694</v>
      </c>
      <c r="AC484" s="44">
        <f t="shared" si="139"/>
        <v>4.7363625413322765</v>
      </c>
      <c r="AD484" s="44">
        <f t="shared" si="140"/>
        <v>0.19069570355401691</v>
      </c>
      <c r="AE484" s="44">
        <f t="shared" si="141"/>
        <v>4.5359515109659316</v>
      </c>
      <c r="AF484" s="44">
        <f t="shared" si="142"/>
        <v>9.7153268123282566E-3</v>
      </c>
      <c r="AG484" s="45">
        <f>AC484+AA484+SUM($Z$481:Z484)</f>
        <v>6.5765161789817688</v>
      </c>
      <c r="AH484" s="45">
        <f>AC484+AA484+SUM($Z$481:Z484)</f>
        <v>6.5765161789817688</v>
      </c>
      <c r="DM484"/>
      <c r="DN484"/>
      <c r="DO484"/>
      <c r="DP484"/>
      <c r="DQ484"/>
      <c r="DR484"/>
      <c r="DS484"/>
      <c r="DT484"/>
      <c r="DU484"/>
      <c r="DV484"/>
      <c r="DW484"/>
      <c r="DX484"/>
      <c r="DY484"/>
      <c r="DZ484"/>
      <c r="EA484"/>
      <c r="EB484"/>
      <c r="EC484"/>
      <c r="ED484"/>
      <c r="EE484"/>
      <c r="EF484"/>
      <c r="EG484"/>
    </row>
    <row r="485" spans="1:137" s="1" customFormat="1" ht="14.4" x14ac:dyDescent="0.3">
      <c r="A485"/>
      <c r="B485"/>
      <c r="C485"/>
      <c r="D485" s="29">
        <f>8.315*(273+D483)/101325*1000000</f>
        <v>22731.359486799898</v>
      </c>
      <c r="E485" s="28">
        <v>39913.476388888892</v>
      </c>
      <c r="F485" s="10">
        <f t="shared" si="143"/>
        <v>30.836805555562023</v>
      </c>
      <c r="G485" s="10">
        <v>8406</v>
      </c>
      <c r="H485" s="10">
        <v>3.39</v>
      </c>
      <c r="I485" s="10">
        <v>1582</v>
      </c>
      <c r="J485" s="10"/>
      <c r="K485" s="10"/>
      <c r="L485" s="79">
        <v>1037</v>
      </c>
      <c r="M485" s="86"/>
      <c r="N485" s="42">
        <v>7.9</v>
      </c>
      <c r="O485" s="90"/>
      <c r="P485" s="90"/>
      <c r="Q485" s="90"/>
      <c r="R485" s="87"/>
      <c r="S485" s="87"/>
      <c r="T485" s="16"/>
      <c r="U485" s="16"/>
      <c r="V485" s="43">
        <f t="shared" si="133"/>
        <v>9.2753083622830009E-6</v>
      </c>
      <c r="W485" s="43">
        <f t="shared" si="134"/>
        <v>1.2920545978370905E-3</v>
      </c>
      <c r="X485" s="43">
        <f t="shared" si="135"/>
        <v>4.6040834644106041E-6</v>
      </c>
      <c r="Y485" s="22">
        <f>X485+W485+SUM($V$481:V485)</f>
        <v>1.3338146363338914E-3</v>
      </c>
      <c r="Z485" s="22">
        <f t="shared" si="136"/>
        <v>2.2999481443466342E-2</v>
      </c>
      <c r="AA485" s="44">
        <f t="shared" si="137"/>
        <v>3.2038380381765732</v>
      </c>
      <c r="AB485" s="44">
        <f t="shared" si="138"/>
        <v>0.3386117625845092</v>
      </c>
      <c r="AC485" s="44">
        <f t="shared" si="139"/>
        <v>8.4101950828979977</v>
      </c>
      <c r="AD485" s="44">
        <f t="shared" si="140"/>
        <v>0.33861176258450915</v>
      </c>
      <c r="AE485" s="44">
        <f t="shared" si="141"/>
        <v>8.0543321506505325</v>
      </c>
      <c r="AF485" s="44">
        <f t="shared" si="142"/>
        <v>1.72511696629555E-2</v>
      </c>
      <c r="AG485" s="45">
        <f>AC485+AA485+SUM($Z$481:Z485)</f>
        <v>11.672883447789715</v>
      </c>
      <c r="AH485" s="45">
        <f>AC485+AA485+SUM($Z$481:Z485)</f>
        <v>11.672883447789715</v>
      </c>
      <c r="DM485"/>
      <c r="DN485"/>
      <c r="DO485"/>
      <c r="DP485"/>
      <c r="DQ485"/>
      <c r="DR485"/>
      <c r="DS485"/>
      <c r="DT485"/>
      <c r="DU485"/>
      <c r="DV485"/>
      <c r="DW485"/>
      <c r="DX485"/>
      <c r="DY485"/>
      <c r="DZ485"/>
      <c r="EA485"/>
      <c r="EB485"/>
      <c r="EC485"/>
      <c r="ED485"/>
      <c r="EE485"/>
      <c r="EF485"/>
      <c r="EG485"/>
    </row>
    <row r="486" spans="1:137" s="1" customFormat="1" ht="14.4" x14ac:dyDescent="0.3">
      <c r="A486"/>
      <c r="B486"/>
      <c r="C486"/>
      <c r="D486" s="18"/>
      <c r="E486" s="28">
        <v>39920.661805555559</v>
      </c>
      <c r="F486" s="10">
        <f t="shared" si="143"/>
        <v>38.022222222229175</v>
      </c>
      <c r="G486" s="10">
        <v>8288</v>
      </c>
      <c r="H486" s="10">
        <v>2.29</v>
      </c>
      <c r="I486" s="10">
        <v>1783</v>
      </c>
      <c r="J486" s="10"/>
      <c r="K486" s="10"/>
      <c r="L486" s="79">
        <v>1037</v>
      </c>
      <c r="M486" s="86"/>
      <c r="N486" s="42">
        <v>7.9</v>
      </c>
      <c r="O486" s="90"/>
      <c r="P486" s="90"/>
      <c r="Q486" s="90"/>
      <c r="R486" s="87"/>
      <c r="S486" s="87"/>
      <c r="T486" s="16"/>
      <c r="U486" s="16"/>
      <c r="V486" s="43">
        <f t="shared" si="133"/>
        <v>6.2656212830761271E-6</v>
      </c>
      <c r="W486" s="43">
        <f t="shared" si="134"/>
        <v>8.7280384337667764E-4</v>
      </c>
      <c r="X486" s="43">
        <f t="shared" si="135"/>
        <v>3.1101330777286975E-6</v>
      </c>
      <c r="Y486" s="22">
        <f>X486+W486+SUM($V$481:V486)</f>
        <v>9.1933555276987281E-4</v>
      </c>
      <c r="Z486" s="22">
        <f t="shared" si="136"/>
        <v>2.2676624102242332E-2</v>
      </c>
      <c r="AA486" s="44">
        <f t="shared" si="137"/>
        <v>3.1588638663344559</v>
      </c>
      <c r="AB486" s="44">
        <f t="shared" si="138"/>
        <v>0.33385846874856201</v>
      </c>
      <c r="AC486" s="44">
        <f t="shared" si="139"/>
        <v>8.2921361940350469</v>
      </c>
      <c r="AD486" s="44">
        <f t="shared" si="140"/>
        <v>0.33385846874856195</v>
      </c>
      <c r="AE486" s="44">
        <f t="shared" si="141"/>
        <v>7.9412687205081633</v>
      </c>
      <c r="AF486" s="44">
        <f t="shared" si="142"/>
        <v>1.7009004778322054E-2</v>
      </c>
      <c r="AG486" s="45">
        <f>AC486+AA486+SUM($Z$481:Z486)</f>
        <v>11.53252701118689</v>
      </c>
      <c r="AH486" s="45">
        <f>AC486+AA486+SUM($Z$481:Z486)</f>
        <v>11.53252701118689</v>
      </c>
      <c r="DM486"/>
      <c r="DN486"/>
      <c r="DO486"/>
      <c r="DP486"/>
      <c r="DQ486"/>
      <c r="DR486"/>
      <c r="DS486"/>
      <c r="DT486"/>
      <c r="DU486"/>
      <c r="DV486"/>
      <c r="DW486"/>
      <c r="DX486"/>
      <c r="DY486"/>
      <c r="DZ486"/>
      <c r="EA486"/>
      <c r="EB486"/>
      <c r="EC486"/>
      <c r="ED486"/>
      <c r="EE486"/>
      <c r="EF486"/>
      <c r="EG486"/>
    </row>
    <row r="487" spans="1:137" s="1" customFormat="1" ht="14.4" x14ac:dyDescent="0.3">
      <c r="A487"/>
      <c r="B487"/>
      <c r="C487"/>
      <c r="D487" s="18"/>
      <c r="E487" s="28">
        <v>39939.510416666664</v>
      </c>
      <c r="F487" s="10">
        <f t="shared" si="143"/>
        <v>56.870833333334303</v>
      </c>
      <c r="G487" s="10">
        <v>10274.299999999999</v>
      </c>
      <c r="H487" s="10">
        <v>5.03</v>
      </c>
      <c r="I487" s="10">
        <v>140</v>
      </c>
      <c r="J487" s="10"/>
      <c r="K487" s="10"/>
      <c r="L487" s="79">
        <v>1037</v>
      </c>
      <c r="M487" s="86"/>
      <c r="N487" s="42">
        <v>7.9</v>
      </c>
      <c r="O487" s="90"/>
      <c r="P487" s="90"/>
      <c r="Q487" s="90"/>
      <c r="R487" s="87"/>
      <c r="S487" s="87"/>
      <c r="T487" s="16"/>
      <c r="U487" s="16"/>
      <c r="V487" s="43">
        <f t="shared" si="133"/>
        <v>1.3762478189464157E-5</v>
      </c>
      <c r="W487" s="43">
        <f t="shared" si="134"/>
        <v>1.917119359032615E-3</v>
      </c>
      <c r="X487" s="43">
        <f t="shared" si="135"/>
        <v>6.8314276772818103E-6</v>
      </c>
      <c r="Y487" s="22">
        <f>X487+W487+SUM($V$481:V487)</f>
        <v>1.9811348412148272E-3</v>
      </c>
      <c r="Z487" s="22">
        <f t="shared" si="136"/>
        <v>2.8111298143541071E-2</v>
      </c>
      <c r="AA487" s="44">
        <f t="shared" si="137"/>
        <v>3.9159163877751086</v>
      </c>
      <c r="AB487" s="44">
        <f t="shared" si="138"/>
        <v>0.41387090558196793</v>
      </c>
      <c r="AC487" s="44">
        <f t="shared" si="139"/>
        <v>10.279427473259444</v>
      </c>
      <c r="AD487" s="44">
        <f t="shared" si="140"/>
        <v>0.41387090558196787</v>
      </c>
      <c r="AE487" s="44">
        <f t="shared" si="141"/>
        <v>9.8444711890826504</v>
      </c>
      <c r="AF487" s="44">
        <f t="shared" si="142"/>
        <v>2.1085378594825562E-2</v>
      </c>
      <c r="AG487" s="45">
        <f>AC487+AA487+SUM($Z$481:Z487)</f>
        <v>14.304982109995482</v>
      </c>
      <c r="AH487" s="45">
        <f>AC487+AA487+SUM($Z$481:Z487)</f>
        <v>14.304982109995482</v>
      </c>
      <c r="DM487"/>
      <c r="DN487"/>
      <c r="DO487"/>
      <c r="DP487"/>
      <c r="DQ487"/>
      <c r="DR487"/>
      <c r="DS487"/>
      <c r="DT487"/>
      <c r="DU487"/>
      <c r="DV487"/>
      <c r="DW487"/>
      <c r="DX487"/>
      <c r="DY487"/>
      <c r="DZ487"/>
      <c r="EA487"/>
      <c r="EB487"/>
      <c r="EC487"/>
      <c r="ED487"/>
      <c r="EE487"/>
      <c r="EF487"/>
      <c r="EG487"/>
    </row>
    <row r="488" spans="1:137" s="1" customFormat="1" ht="14.4" x14ac:dyDescent="0.3">
      <c r="A488"/>
      <c r="B488"/>
      <c r="C488"/>
      <c r="D488" s="18"/>
      <c r="E488" s="28">
        <v>39952.445138888892</v>
      </c>
      <c r="F488" s="10">
        <f t="shared" si="143"/>
        <v>69.805555555562023</v>
      </c>
      <c r="G488" s="10">
        <v>12085.2</v>
      </c>
      <c r="H488" s="10">
        <v>6.29</v>
      </c>
      <c r="I488" s="10">
        <v>516</v>
      </c>
      <c r="J488" s="10"/>
      <c r="K488" s="10"/>
      <c r="L488" s="79">
        <v>1037</v>
      </c>
      <c r="M488" s="86"/>
      <c r="N488" s="42">
        <v>7.9</v>
      </c>
      <c r="O488" s="90"/>
      <c r="P488" s="90"/>
      <c r="Q488" s="90"/>
      <c r="R488" s="87"/>
      <c r="S488" s="87"/>
      <c r="T488" s="16"/>
      <c r="U488" s="16"/>
      <c r="V488" s="43">
        <f t="shared" si="133"/>
        <v>1.7209937934737484E-5</v>
      </c>
      <c r="W488" s="43">
        <f t="shared" si="134"/>
        <v>2.3973520414145425E-3</v>
      </c>
      <c r="X488" s="43">
        <f t="shared" si="135"/>
        <v>8.5426799383901767E-6</v>
      </c>
      <c r="Y488" s="22">
        <f>X488+W488+SUM($V$481:V488)</f>
        <v>2.4802887137926007E-3</v>
      </c>
      <c r="Z488" s="22">
        <f t="shared" si="136"/>
        <v>3.3066063899664461E-2</v>
      </c>
      <c r="AA488" s="44">
        <f t="shared" si="137"/>
        <v>4.6061174707318004</v>
      </c>
      <c r="AB488" s="44">
        <f t="shared" si="138"/>
        <v>0.48681785310329651</v>
      </c>
      <c r="AC488" s="44">
        <f t="shared" si="139"/>
        <v>12.091231217682475</v>
      </c>
      <c r="AD488" s="44">
        <f t="shared" si="140"/>
        <v>0.48681785310329651</v>
      </c>
      <c r="AE488" s="44">
        <f t="shared" si="141"/>
        <v>11.579611575903145</v>
      </c>
      <c r="AF488" s="44">
        <f t="shared" si="142"/>
        <v>2.4801788676034955E-2</v>
      </c>
      <c r="AG488" s="45">
        <f>AC488+AA488+SUM($Z$481:Z488)</f>
        <v>16.840053001274871</v>
      </c>
      <c r="AH488" s="45">
        <f>AC488+AA488+SUM($Z$481:Z488)</f>
        <v>16.840053001274871</v>
      </c>
      <c r="DM488"/>
      <c r="DN488"/>
      <c r="DO488"/>
      <c r="DP488"/>
      <c r="DQ488"/>
      <c r="DR488"/>
      <c r="DS488"/>
      <c r="DT488"/>
      <c r="DU488"/>
      <c r="DV488"/>
      <c r="DW488"/>
      <c r="DX488"/>
      <c r="DY488"/>
      <c r="DZ488"/>
      <c r="EA488"/>
      <c r="EB488"/>
      <c r="EC488"/>
      <c r="ED488"/>
      <c r="EE488"/>
      <c r="EF488"/>
      <c r="EG488"/>
    </row>
    <row r="489" spans="1:137" s="1" customFormat="1" ht="14.4" x14ac:dyDescent="0.3">
      <c r="A489"/>
      <c r="B489"/>
      <c r="C489"/>
      <c r="D489" s="18"/>
      <c r="E489" s="28">
        <v>39966.399305555555</v>
      </c>
      <c r="F489" s="10">
        <f t="shared" si="143"/>
        <v>83.759722222224809</v>
      </c>
      <c r="G489" s="10">
        <v>13208.5</v>
      </c>
      <c r="H489" s="10">
        <v>6.95</v>
      </c>
      <c r="I489" s="10">
        <v>749</v>
      </c>
      <c r="J489" s="10"/>
      <c r="K489" s="10"/>
      <c r="L489" s="79">
        <v>1037</v>
      </c>
      <c r="M489" s="86"/>
      <c r="N489" s="42">
        <v>7.9</v>
      </c>
      <c r="O489" s="90"/>
      <c r="P489" s="90"/>
      <c r="Q489" s="90"/>
      <c r="R489" s="87"/>
      <c r="S489" s="87"/>
      <c r="T489" s="16"/>
      <c r="U489" s="16"/>
      <c r="V489" s="43">
        <f t="shared" si="133"/>
        <v>1.901575018226161E-5</v>
      </c>
      <c r="W489" s="43">
        <f t="shared" si="134"/>
        <v>2.6489024940907898E-3</v>
      </c>
      <c r="X489" s="43">
        <f t="shared" si="135"/>
        <v>9.4390501703993212E-6</v>
      </c>
      <c r="Y489" s="22">
        <f>X489+W489+SUM($V$481:V489)</f>
        <v>2.751751286883119E-3</v>
      </c>
      <c r="Z489" s="22">
        <f t="shared" si="136"/>
        <v>3.6139501623367258E-2</v>
      </c>
      <c r="AA489" s="44">
        <f t="shared" si="137"/>
        <v>5.0342487184457845</v>
      </c>
      <c r="AB489" s="44">
        <f t="shared" si="138"/>
        <v>0.53206679349244468</v>
      </c>
      <c r="AC489" s="44">
        <f t="shared" si="139"/>
        <v>13.215091809714277</v>
      </c>
      <c r="AD489" s="44">
        <f t="shared" si="140"/>
        <v>0.53206679349244468</v>
      </c>
      <c r="AE489" s="44">
        <f t="shared" si="141"/>
        <v>12.655917940978776</v>
      </c>
      <c r="AF489" s="44">
        <f t="shared" si="142"/>
        <v>2.7107075243058262E-2</v>
      </c>
      <c r="AG489" s="45">
        <f>AC489+AA489+SUM($Z$481:Z489)</f>
        <v>18.428184342644023</v>
      </c>
      <c r="AH489" s="45">
        <f>AC489+AA489+SUM($Z$481:Z489)</f>
        <v>18.428184342644023</v>
      </c>
      <c r="DM489"/>
      <c r="DN489"/>
      <c r="DO489"/>
      <c r="DP489"/>
      <c r="DQ489"/>
      <c r="DR489"/>
      <c r="DS489"/>
      <c r="DT489"/>
      <c r="DU489"/>
      <c r="DV489"/>
      <c r="DW489"/>
      <c r="DX489"/>
      <c r="DY489"/>
      <c r="DZ489"/>
      <c r="EA489"/>
      <c r="EB489"/>
      <c r="EC489"/>
      <c r="ED489"/>
      <c r="EE489"/>
      <c r="EF489"/>
      <c r="EG489"/>
    </row>
    <row r="490" spans="1:137" s="1" customFormat="1" ht="14.4" x14ac:dyDescent="0.3">
      <c r="A490"/>
      <c r="B490"/>
      <c r="C490"/>
      <c r="D490" s="18"/>
      <c r="E490" s="28">
        <v>39975.62777777778</v>
      </c>
      <c r="F490" s="10">
        <f t="shared" si="143"/>
        <v>92.988194444449618</v>
      </c>
      <c r="G490" s="10">
        <v>14095.1</v>
      </c>
      <c r="H490" s="10">
        <v>4.5</v>
      </c>
      <c r="I490" s="10">
        <v>959</v>
      </c>
      <c r="J490" s="10"/>
      <c r="K490" s="10"/>
      <c r="L490" s="79">
        <v>1037</v>
      </c>
      <c r="M490" s="86"/>
      <c r="N490" s="42">
        <v>7.9</v>
      </c>
      <c r="O490" s="90"/>
      <c r="P490" s="90"/>
      <c r="Q490" s="90"/>
      <c r="R490" s="87"/>
      <c r="S490" s="87"/>
      <c r="T490" s="16"/>
      <c r="U490" s="16"/>
      <c r="V490" s="43">
        <f t="shared" si="133"/>
        <v>1.2312356233119026E-5</v>
      </c>
      <c r="W490" s="43">
        <f t="shared" si="134"/>
        <v>1.7151167227925979E-3</v>
      </c>
      <c r="X490" s="43">
        <f t="shared" si="135"/>
        <v>6.111615218244164E-6</v>
      </c>
      <c r="Y490" s="22">
        <f>X490+W490+SUM($V$481:V490)</f>
        <v>1.8269504368658908E-3</v>
      </c>
      <c r="Z490" s="22">
        <f t="shared" si="136"/>
        <v>3.8565309409208E-2</v>
      </c>
      <c r="AA490" s="44">
        <f t="shared" si="137"/>
        <v>5.3721648265408772</v>
      </c>
      <c r="AB490" s="44">
        <f t="shared" si="138"/>
        <v>0.56778094870389195</v>
      </c>
      <c r="AC490" s="44">
        <f t="shared" si="139"/>
        <v>14.102134274679463</v>
      </c>
      <c r="AD490" s="44">
        <f t="shared" si="140"/>
        <v>0.56778094870389184</v>
      </c>
      <c r="AE490" s="44">
        <f t="shared" si="141"/>
        <v>13.505426730506107</v>
      </c>
      <c r="AF490" s="44">
        <f t="shared" si="142"/>
        <v>2.892659546946515E-2</v>
      </c>
      <c r="AG490" s="45">
        <f>AC490+AA490+SUM($Z$481:Z490)</f>
        <v>19.691708225113508</v>
      </c>
      <c r="AH490" s="45">
        <f>AC490+AA490+SUM($Z$481:Z490)</f>
        <v>19.691708225113508</v>
      </c>
      <c r="DM490"/>
      <c r="DN490"/>
      <c r="DO490"/>
      <c r="DP490"/>
      <c r="DQ490"/>
      <c r="DR490"/>
      <c r="DS490"/>
      <c r="DT490"/>
      <c r="DU490"/>
      <c r="DV490"/>
      <c r="DW490"/>
      <c r="DX490"/>
      <c r="DY490"/>
      <c r="DZ490"/>
      <c r="EA490"/>
      <c r="EB490"/>
      <c r="EC490"/>
      <c r="ED490"/>
      <c r="EE490"/>
      <c r="EF490"/>
      <c r="EG490"/>
    </row>
    <row r="491" spans="1:137" s="1" customFormat="1" ht="14.4" x14ac:dyDescent="0.3">
      <c r="A491"/>
      <c r="B491"/>
      <c r="C491"/>
      <c r="D491" s="18"/>
      <c r="E491" s="28">
        <v>39981.402083333334</v>
      </c>
      <c r="F491" s="10">
        <f t="shared" si="143"/>
        <v>98.762500000004366</v>
      </c>
      <c r="G491" s="10">
        <v>14723.1</v>
      </c>
      <c r="H491" s="10">
        <v>9.43</v>
      </c>
      <c r="I491" s="10">
        <v>1070</v>
      </c>
      <c r="J491" s="10"/>
      <c r="K491" s="10"/>
      <c r="L491" s="79">
        <v>1037</v>
      </c>
      <c r="M491" s="86"/>
      <c r="N491" s="42">
        <v>7.9</v>
      </c>
      <c r="O491" s="90"/>
      <c r="P491" s="90"/>
      <c r="Q491" s="90"/>
      <c r="R491" s="87"/>
      <c r="S491" s="87"/>
      <c r="T491" s="16"/>
      <c r="U491" s="16"/>
      <c r="V491" s="43">
        <f t="shared" si="133"/>
        <v>2.5801226506291648E-5</v>
      </c>
      <c r="W491" s="43">
        <f t="shared" si="134"/>
        <v>3.5941223768742661E-3</v>
      </c>
      <c r="X491" s="43">
        <f t="shared" si="135"/>
        <v>1.2807229224009436E-5</v>
      </c>
      <c r="Y491" s="22">
        <f>X491+W491+SUM($V$481:V491)</f>
        <v>3.7384529314596158E-3</v>
      </c>
      <c r="Z491" s="22">
        <f t="shared" si="136"/>
        <v>4.0283567123518833E-2</v>
      </c>
      <c r="AA491" s="44">
        <f t="shared" si="137"/>
        <v>5.6115188936328213</v>
      </c>
      <c r="AB491" s="44">
        <f t="shared" si="138"/>
        <v>0.59307813962740752</v>
      </c>
      <c r="AC491" s="44">
        <f t="shared" si="139"/>
        <v>14.73044768320432</v>
      </c>
      <c r="AD491" s="44">
        <f t="shared" si="140"/>
        <v>0.59307813962740741</v>
      </c>
      <c r="AE491" s="44">
        <f t="shared" si="141"/>
        <v>14.10715413838245</v>
      </c>
      <c r="AF491" s="44">
        <f t="shared" si="142"/>
        <v>3.0215405194463495E-2</v>
      </c>
      <c r="AG491" s="45">
        <f>AC491+AA491+SUM($Z$481:Z491)</f>
        <v>20.599659267853831</v>
      </c>
      <c r="AH491" s="45">
        <f>AC491+AA491+SUM($Z$481:Z491)</f>
        <v>20.599659267853831</v>
      </c>
      <c r="DM491"/>
      <c r="DN491"/>
      <c r="DO491"/>
      <c r="DP491"/>
      <c r="DQ491"/>
      <c r="DR491"/>
      <c r="DS491"/>
      <c r="DT491"/>
      <c r="DU491"/>
      <c r="DV491"/>
      <c r="DW491"/>
      <c r="DX491"/>
      <c r="DY491"/>
      <c r="DZ491"/>
      <c r="EA491"/>
      <c r="EB491"/>
      <c r="EC491"/>
      <c r="ED491"/>
      <c r="EE491"/>
      <c r="EF491"/>
      <c r="EG491"/>
    </row>
    <row r="492" spans="1:137" s="1" customFormat="1" ht="14.4" x14ac:dyDescent="0.3">
      <c r="A492"/>
      <c r="B492"/>
      <c r="C492"/>
      <c r="D492" s="18"/>
      <c r="E492" s="28">
        <v>39988.408333333333</v>
      </c>
      <c r="F492" s="10">
        <f t="shared" si="143"/>
        <v>105.76875000000291</v>
      </c>
      <c r="G492" s="10">
        <v>15827.9</v>
      </c>
      <c r="H492" s="10">
        <v>4.57</v>
      </c>
      <c r="I492" s="10">
        <v>1179</v>
      </c>
      <c r="J492" s="10"/>
      <c r="K492" s="10"/>
      <c r="L492" s="79">
        <v>1037</v>
      </c>
      <c r="M492" s="86"/>
      <c r="N492" s="42">
        <v>7.9</v>
      </c>
      <c r="O492" s="90"/>
      <c r="P492" s="90"/>
      <c r="Q492" s="90"/>
      <c r="R492" s="87"/>
      <c r="S492" s="87"/>
      <c r="T492" s="16"/>
      <c r="U492" s="16"/>
      <c r="V492" s="43">
        <f t="shared" si="133"/>
        <v>1.25038817745231E-5</v>
      </c>
      <c r="W492" s="43">
        <f t="shared" si="134"/>
        <v>1.7417963162582606E-3</v>
      </c>
      <c r="X492" s="43">
        <f t="shared" si="135"/>
        <v>6.2066847883057396E-6</v>
      </c>
      <c r="Y492" s="22">
        <f>X492+W492+SUM($V$481:V492)</f>
        <v>1.8920302081824299E-3</v>
      </c>
      <c r="Z492" s="22">
        <f t="shared" si="136"/>
        <v>4.3306387382707701E-2</v>
      </c>
      <c r="AA492" s="44">
        <f t="shared" si="137"/>
        <v>6.0325991059308794</v>
      </c>
      <c r="AB492" s="44">
        <f t="shared" si="138"/>
        <v>0.63758186022024166</v>
      </c>
      <c r="AC492" s="44">
        <f t="shared" si="139"/>
        <v>15.835799042660151</v>
      </c>
      <c r="AD492" s="44">
        <f t="shared" si="140"/>
        <v>0.63758186022024188</v>
      </c>
      <c r="AE492" s="44">
        <f t="shared" si="141"/>
        <v>15.165734457206947</v>
      </c>
      <c r="AF492" s="44">
        <f t="shared" si="142"/>
        <v>3.2482725232963763E-2</v>
      </c>
      <c r="AG492" s="45">
        <f>AC492+AA492+SUM($Z$481:Z492)</f>
        <v>22.169397226990426</v>
      </c>
      <c r="AH492" s="45">
        <f>AC492+AA492+SUM($Z$481:Z492)</f>
        <v>22.169397226990426</v>
      </c>
      <c r="DM492"/>
      <c r="DN492"/>
      <c r="DO492"/>
      <c r="DP492"/>
      <c r="DQ492"/>
      <c r="DR492"/>
      <c r="DS492"/>
      <c r="DT492"/>
      <c r="DU492"/>
      <c r="DV492"/>
      <c r="DW492"/>
      <c r="DX492"/>
      <c r="DY492"/>
      <c r="DZ492"/>
      <c r="EA492"/>
      <c r="EB492"/>
      <c r="EC492"/>
      <c r="ED492"/>
      <c r="EE492"/>
      <c r="EF492"/>
      <c r="EG492"/>
    </row>
    <row r="493" spans="1:137" s="1" customFormat="1" ht="14.4" x14ac:dyDescent="0.3">
      <c r="A493"/>
      <c r="B493"/>
      <c r="C493"/>
      <c r="D493" s="18"/>
      <c r="E493" s="28">
        <v>39995.490277777775</v>
      </c>
      <c r="F493" s="10">
        <f t="shared" si="143"/>
        <v>112.85069444444525</v>
      </c>
      <c r="G493" s="10">
        <v>15970.3</v>
      </c>
      <c r="H493" s="10">
        <v>3.6</v>
      </c>
      <c r="I493" s="10">
        <v>1391</v>
      </c>
      <c r="J493" s="10"/>
      <c r="K493" s="10"/>
      <c r="L493" s="79">
        <v>1037</v>
      </c>
      <c r="M493" s="86"/>
      <c r="N493" s="42">
        <v>7.9</v>
      </c>
      <c r="O493" s="90"/>
      <c r="P493" s="90"/>
      <c r="Q493" s="90"/>
      <c r="R493" s="87"/>
      <c r="S493" s="87"/>
      <c r="T493" s="16"/>
      <c r="U493" s="16"/>
      <c r="V493" s="43">
        <f t="shared" si="133"/>
        <v>9.8498849864952228E-6</v>
      </c>
      <c r="W493" s="43">
        <f t="shared" si="134"/>
        <v>1.3720933782340784E-3</v>
      </c>
      <c r="X493" s="43">
        <f t="shared" si="135"/>
        <v>4.8892921745953317E-6</v>
      </c>
      <c r="Y493" s="22">
        <f>X493+W493+SUM($V$481:V493)</f>
        <v>1.5308597625310325E-3</v>
      </c>
      <c r="Z493" s="22">
        <f t="shared" si="136"/>
        <v>4.3696005055506845E-2</v>
      </c>
      <c r="AA493" s="44">
        <f t="shared" si="137"/>
        <v>6.0868730217810274</v>
      </c>
      <c r="AB493" s="44">
        <f t="shared" si="138"/>
        <v>0.64331803854430003</v>
      </c>
      <c r="AC493" s="44">
        <f t="shared" si="139"/>
        <v>15.978270108542217</v>
      </c>
      <c r="AD493" s="44">
        <f t="shared" si="140"/>
        <v>0.64331803854430003</v>
      </c>
      <c r="AE493" s="44">
        <f t="shared" si="141"/>
        <v>15.302177105107566</v>
      </c>
      <c r="AF493" s="44">
        <f t="shared" si="142"/>
        <v>3.2774964890351914E-2</v>
      </c>
      <c r="AG493" s="45">
        <f>AC493+AA493+SUM($Z$481:Z493)</f>
        <v>22.409838213778144</v>
      </c>
      <c r="AH493" s="45">
        <f>AC493+AA493+SUM($Z$481:Z493)</f>
        <v>22.409838213778144</v>
      </c>
      <c r="DM493"/>
      <c r="DN493"/>
      <c r="DO493"/>
      <c r="DP493"/>
      <c r="DQ493"/>
      <c r="DR493"/>
      <c r="DS493"/>
      <c r="DT493"/>
      <c r="DU493"/>
      <c r="DV493"/>
      <c r="DW493"/>
      <c r="DX493"/>
      <c r="DY493"/>
      <c r="DZ493"/>
      <c r="EA493"/>
      <c r="EB493"/>
      <c r="EC493"/>
      <c r="ED493"/>
      <c r="EE493"/>
      <c r="EF493"/>
      <c r="EG493"/>
    </row>
    <row r="494" spans="1:137" s="1" customFormat="1" ht="14.4" x14ac:dyDescent="0.3">
      <c r="A494"/>
      <c r="B494"/>
      <c r="C494"/>
      <c r="D494" s="18"/>
      <c r="E494" s="28">
        <v>40002.433333333334</v>
      </c>
      <c r="F494" s="10">
        <f t="shared" si="143"/>
        <v>119.79375000000437</v>
      </c>
      <c r="G494" s="10">
        <v>15533.4</v>
      </c>
      <c r="H494" s="10">
        <v>6.27</v>
      </c>
      <c r="I494" s="10">
        <v>39</v>
      </c>
      <c r="J494" s="10"/>
      <c r="K494" s="10"/>
      <c r="L494" s="79">
        <v>1037</v>
      </c>
      <c r="M494" s="86"/>
      <c r="N494" s="42">
        <v>7.9</v>
      </c>
      <c r="O494" s="90"/>
      <c r="P494" s="90"/>
      <c r="Q494" s="90"/>
      <c r="R494" s="87"/>
      <c r="S494" s="87"/>
      <c r="T494" s="16"/>
      <c r="U494" s="16"/>
      <c r="V494" s="43">
        <f t="shared" si="133"/>
        <v>1.7155216351479176E-5</v>
      </c>
      <c r="W494" s="43">
        <f t="shared" si="134"/>
        <v>2.3897293004243527E-3</v>
      </c>
      <c r="X494" s="43">
        <f t="shared" si="135"/>
        <v>8.5155172040868693E-6</v>
      </c>
      <c r="Y494" s="22">
        <f>X494+W494+SUM($V$481:V494)</f>
        <v>2.5692771261022775E-3</v>
      </c>
      <c r="Z494" s="22">
        <f t="shared" si="136"/>
        <v>4.2500612069229129E-2</v>
      </c>
      <c r="AA494" s="44">
        <f t="shared" si="137"/>
        <v>5.9203542448503415</v>
      </c>
      <c r="AB494" s="44">
        <f t="shared" si="138"/>
        <v>0.62571876670594995</v>
      </c>
      <c r="AC494" s="44">
        <f t="shared" si="139"/>
        <v>15.541152070031854</v>
      </c>
      <c r="AD494" s="44">
        <f t="shared" si="140"/>
        <v>0.62571876670594995</v>
      </c>
      <c r="AE494" s="44">
        <f t="shared" si="141"/>
        <v>14.883554964182133</v>
      </c>
      <c r="AF494" s="44">
        <f t="shared" si="142"/>
        <v>3.1878339143772666E-2</v>
      </c>
      <c r="AG494" s="45">
        <f>AC494+AA494+SUM($Z$481:Z494)</f>
        <v>21.848702010406328</v>
      </c>
      <c r="AH494" s="45">
        <f>AC494+AA494+SUM($Z$481:Z494)</f>
        <v>21.848702010406328</v>
      </c>
      <c r="DM494"/>
      <c r="DN494"/>
      <c r="DO494"/>
      <c r="DP494"/>
      <c r="DQ494"/>
      <c r="DR494"/>
      <c r="DS494"/>
      <c r="DT494"/>
      <c r="DU494"/>
      <c r="DV494"/>
      <c r="DW494"/>
      <c r="DX494"/>
      <c r="DY494"/>
      <c r="DZ494"/>
      <c r="EA494"/>
      <c r="EB494"/>
      <c r="EC494"/>
      <c r="ED494"/>
      <c r="EE494"/>
      <c r="EF494"/>
      <c r="EG494"/>
    </row>
    <row r="495" spans="1:137" s="1" customFormat="1" ht="14.4" x14ac:dyDescent="0.3">
      <c r="A495"/>
      <c r="B495"/>
      <c r="C495"/>
      <c r="D495" s="18"/>
      <c r="E495" s="28">
        <v>40011.406944444447</v>
      </c>
      <c r="F495" s="10">
        <f t="shared" si="143"/>
        <v>128.76736111111677</v>
      </c>
      <c r="G495" s="10">
        <v>17358.900000000001</v>
      </c>
      <c r="H495" s="10">
        <v>3.83</v>
      </c>
      <c r="I495" s="10">
        <v>30</v>
      </c>
      <c r="J495" s="10"/>
      <c r="K495" s="10"/>
      <c r="L495" s="79">
        <v>1037</v>
      </c>
      <c r="M495" s="86"/>
      <c r="N495" s="42">
        <v>7.9</v>
      </c>
      <c r="O495" s="90"/>
      <c r="P495" s="90"/>
      <c r="Q495" s="90"/>
      <c r="R495" s="87"/>
      <c r="S495" s="87"/>
      <c r="T495" s="16"/>
      <c r="U495" s="16"/>
      <c r="V495" s="43">
        <f t="shared" si="133"/>
        <v>1.0479183193965749E-5</v>
      </c>
      <c r="W495" s="43">
        <f t="shared" si="134"/>
        <v>1.4597548996212557E-3</v>
      </c>
      <c r="X495" s="43">
        <f t="shared" si="135"/>
        <v>5.2016636190833666E-6</v>
      </c>
      <c r="Y495" s="22">
        <f>X495+W495+SUM($V$481:V495)</f>
        <v>1.6464680549081426E-3</v>
      </c>
      <c r="Z495" s="22">
        <f t="shared" si="136"/>
        <v>4.7495324581131086E-2</v>
      </c>
      <c r="AA495" s="44">
        <f t="shared" si="137"/>
        <v>6.6161199287298738</v>
      </c>
      <c r="AB495" s="44">
        <f t="shared" si="138"/>
        <v>0.69925383363409899</v>
      </c>
      <c r="AC495" s="44">
        <f t="shared" si="139"/>
        <v>17.367563100704029</v>
      </c>
      <c r="AD495" s="44">
        <f t="shared" si="140"/>
        <v>0.6992538336340991</v>
      </c>
      <c r="AE495" s="44">
        <f t="shared" si="141"/>
        <v>16.632684555071087</v>
      </c>
      <c r="AF495" s="44">
        <f t="shared" si="142"/>
        <v>3.5624711998843477E-2</v>
      </c>
      <c r="AG495" s="45">
        <f>AC495+AA495+SUM($Z$481:Z495)</f>
        <v>24.418374049539164</v>
      </c>
      <c r="AH495" s="45">
        <f>AC495+AA495+SUM($Z$481:Z495)</f>
        <v>24.418374049539164</v>
      </c>
      <c r="DM495"/>
      <c r="DN495"/>
      <c r="DO495"/>
      <c r="DP495"/>
      <c r="DQ495"/>
      <c r="DR495"/>
      <c r="DS495"/>
      <c r="DT495"/>
      <c r="DU495"/>
      <c r="DV495"/>
      <c r="DW495"/>
      <c r="DX495"/>
      <c r="DY495"/>
      <c r="DZ495"/>
      <c r="EA495"/>
      <c r="EB495"/>
      <c r="EC495"/>
      <c r="ED495"/>
      <c r="EE495"/>
      <c r="EF495"/>
      <c r="EG495"/>
    </row>
    <row r="496" spans="1:137" s="1" customFormat="1" ht="14.4" x14ac:dyDescent="0.3">
      <c r="A496"/>
      <c r="B496"/>
      <c r="C496"/>
      <c r="D496" s="18"/>
      <c r="E496" s="28">
        <v>40017.410416666666</v>
      </c>
      <c r="F496" s="10">
        <f t="shared" si="143"/>
        <v>134.77083333333576</v>
      </c>
      <c r="G496" s="10">
        <v>18194.3</v>
      </c>
      <c r="H496" s="10">
        <v>4.9000000000000004</v>
      </c>
      <c r="I496" s="10">
        <v>126</v>
      </c>
      <c r="J496" s="10"/>
      <c r="K496" s="10"/>
      <c r="L496" s="79">
        <v>1037</v>
      </c>
      <c r="M496" s="86"/>
      <c r="N496" s="42">
        <v>7.9</v>
      </c>
      <c r="O496" s="90"/>
      <c r="P496" s="90"/>
      <c r="Q496" s="90"/>
      <c r="R496" s="87"/>
      <c r="S496" s="87"/>
      <c r="T496" s="16"/>
      <c r="U496" s="16"/>
      <c r="V496" s="43">
        <f t="shared" si="133"/>
        <v>1.3406787898285164E-5</v>
      </c>
      <c r="W496" s="43">
        <f t="shared" si="134"/>
        <v>1.8675715425963844E-3</v>
      </c>
      <c r="X496" s="43">
        <f t="shared" si="135"/>
        <v>6.6548699043103136E-6</v>
      </c>
      <c r="Y496" s="22">
        <f>X496+W496+SUM($V$481:V496)</f>
        <v>2.0691446920667834E-3</v>
      </c>
      <c r="Z496" s="22">
        <f t="shared" si="136"/>
        <v>4.9781045113830559E-2</v>
      </c>
      <c r="AA496" s="44">
        <f t="shared" si="137"/>
        <v>6.9345218198900804</v>
      </c>
      <c r="AB496" s="44">
        <f t="shared" si="138"/>
        <v>0.73290554270655905</v>
      </c>
      <c r="AC496" s="44">
        <f t="shared" si="139"/>
        <v>18.203380013891394</v>
      </c>
      <c r="AD496" s="44">
        <f t="shared" si="140"/>
        <v>0.73290554270655905</v>
      </c>
      <c r="AE496" s="44">
        <f t="shared" si="141"/>
        <v>17.433135313892578</v>
      </c>
      <c r="AF496" s="44">
        <f t="shared" si="142"/>
        <v>3.7339157292256876E-2</v>
      </c>
      <c r="AG496" s="45">
        <f>AC496+AA496+SUM($Z$481:Z496)</f>
        <v>25.622373899000568</v>
      </c>
      <c r="AH496" s="45">
        <f>AC496+AA496+SUM($Z$481:Z496)</f>
        <v>25.622373899000568</v>
      </c>
      <c r="DM496"/>
      <c r="DN496"/>
      <c r="DO496"/>
      <c r="DP496"/>
      <c r="DQ496"/>
      <c r="DR496"/>
      <c r="DS496"/>
      <c r="DT496"/>
      <c r="DU496"/>
      <c r="DV496"/>
      <c r="DW496"/>
      <c r="DX496"/>
      <c r="DY496"/>
      <c r="DZ496"/>
      <c r="EA496"/>
      <c r="EB496"/>
      <c r="EC496"/>
      <c r="ED496"/>
      <c r="EE496"/>
      <c r="EF496"/>
      <c r="EG496"/>
    </row>
    <row r="497" spans="1:137" s="1" customFormat="1" ht="14.4" x14ac:dyDescent="0.3">
      <c r="A497"/>
      <c r="B497"/>
      <c r="C497"/>
      <c r="D497" s="18"/>
      <c r="E497" s="28">
        <v>40028.425000000003</v>
      </c>
      <c r="F497" s="10">
        <f t="shared" si="143"/>
        <v>145.78541666667297</v>
      </c>
      <c r="G497" s="10">
        <v>19125.599999999999</v>
      </c>
      <c r="H497" s="10">
        <v>4.7699999999999996</v>
      </c>
      <c r="I497" s="10">
        <v>334</v>
      </c>
      <c r="J497" s="10"/>
      <c r="K497" s="10"/>
      <c r="L497" s="79">
        <v>1037</v>
      </c>
      <c r="M497" s="86"/>
      <c r="N497" s="42">
        <v>7.9</v>
      </c>
      <c r="O497" s="90"/>
      <c r="P497" s="90"/>
      <c r="Q497" s="90"/>
      <c r="R497" s="87"/>
      <c r="S497" s="87"/>
      <c r="T497" s="16"/>
      <c r="U497" s="16"/>
      <c r="V497" s="43">
        <f t="shared" si="133"/>
        <v>1.3051097607106169E-5</v>
      </c>
      <c r="W497" s="43">
        <f t="shared" si="134"/>
        <v>1.8180237261601535E-3</v>
      </c>
      <c r="X497" s="43">
        <f t="shared" si="135"/>
        <v>6.4783121313388135E-6</v>
      </c>
      <c r="Y497" s="22">
        <f>X497+W497+SUM($V$481:V497)</f>
        <v>2.0324714154646875E-3</v>
      </c>
      <c r="Z497" s="22">
        <f t="shared" si="136"/>
        <v>5.2329155638253605E-2</v>
      </c>
      <c r="AA497" s="44">
        <f t="shared" si="137"/>
        <v>7.2894747540982463</v>
      </c>
      <c r="AB497" s="44">
        <f t="shared" si="138"/>
        <v>0.77042031007450484</v>
      </c>
      <c r="AC497" s="44">
        <f t="shared" si="139"/>
        <v>19.135144786756356</v>
      </c>
      <c r="AD497" s="44">
        <f t="shared" si="140"/>
        <v>0.77042031007450484</v>
      </c>
      <c r="AE497" s="44">
        <f t="shared" si="141"/>
        <v>18.325474063821297</v>
      </c>
      <c r="AF497" s="44">
        <f t="shared" si="142"/>
        <v>3.9250412860554564E-2</v>
      </c>
      <c r="AG497" s="45">
        <f>AC497+AA497+SUM($Z$481:Z497)</f>
        <v>26.961420761711949</v>
      </c>
      <c r="AH497" s="45">
        <f>AC497+AA497+SUM($Z$481:Z497)</f>
        <v>26.961420761711949</v>
      </c>
      <c r="DM497"/>
      <c r="DN497"/>
      <c r="DO497"/>
      <c r="DP497"/>
      <c r="DQ497"/>
      <c r="DR497"/>
      <c r="DS497"/>
      <c r="DT497"/>
      <c r="DU497"/>
      <c r="DV497"/>
      <c r="DW497"/>
      <c r="DX497"/>
      <c r="DY497"/>
      <c r="DZ497"/>
      <c r="EA497"/>
      <c r="EB497"/>
      <c r="EC497"/>
      <c r="ED497"/>
      <c r="EE497"/>
      <c r="EF497"/>
      <c r="EG497"/>
    </row>
    <row r="498" spans="1:137" s="1" customFormat="1" ht="14.4" x14ac:dyDescent="0.3">
      <c r="A498"/>
      <c r="B498"/>
      <c r="C498"/>
      <c r="D498" s="18"/>
      <c r="E498" s="28">
        <v>40038.445833333331</v>
      </c>
      <c r="F498" s="10">
        <f t="shared" si="143"/>
        <v>155.80625000000146</v>
      </c>
      <c r="G498" s="10">
        <v>19703</v>
      </c>
      <c r="H498" s="10">
        <v>6.27</v>
      </c>
      <c r="I498" s="10">
        <v>534</v>
      </c>
      <c r="J498" s="10"/>
      <c r="K498" s="10"/>
      <c r="L498" s="79">
        <v>1037</v>
      </c>
      <c r="M498" s="86"/>
      <c r="N498" s="42">
        <v>7.9</v>
      </c>
      <c r="O498" s="90"/>
      <c r="P498" s="90"/>
      <c r="Q498" s="90"/>
      <c r="R498" s="87"/>
      <c r="S498" s="87"/>
      <c r="T498" s="16"/>
      <c r="U498" s="16"/>
      <c r="V498" s="43">
        <f t="shared" si="133"/>
        <v>1.7155216351479176E-5</v>
      </c>
      <c r="W498" s="43">
        <f t="shared" si="134"/>
        <v>2.3897293004243527E-3</v>
      </c>
      <c r="X498" s="43">
        <f t="shared" si="135"/>
        <v>8.5155172040868693E-6</v>
      </c>
      <c r="Y498" s="22">
        <f>X498+W498+SUM($V$481:V498)</f>
        <v>2.6233694111531137E-3</v>
      </c>
      <c r="Z498" s="22">
        <f t="shared" si="136"/>
        <v>5.390896774692093E-2</v>
      </c>
      <c r="AA498" s="44">
        <f t="shared" si="137"/>
        <v>7.5095432864850125</v>
      </c>
      <c r="AB498" s="44">
        <f t="shared" si="138"/>
        <v>0.79367922414972447</v>
      </c>
      <c r="AC498" s="44">
        <f t="shared" si="139"/>
        <v>19.712832942938288</v>
      </c>
      <c r="AD498" s="44">
        <f t="shared" si="140"/>
        <v>0.79367922414972447</v>
      </c>
      <c r="AE498" s="44">
        <f t="shared" si="141"/>
        <v>18.878718339789135</v>
      </c>
      <c r="AF498" s="44">
        <f t="shared" si="142"/>
        <v>4.0435378999430435E-2</v>
      </c>
      <c r="AG498" s="45">
        <f>AC498+AA498+SUM($Z$481:Z498)</f>
        <v>27.813086418027567</v>
      </c>
      <c r="AH498" s="45">
        <f>AC498+AA498+SUM($Z$481:Z498)</f>
        <v>27.813086418027567</v>
      </c>
      <c r="DM498"/>
      <c r="DN498"/>
      <c r="DO498"/>
      <c r="DP498"/>
      <c r="DQ498"/>
      <c r="DR498"/>
      <c r="DS498"/>
      <c r="DT498"/>
      <c r="DU498"/>
      <c r="DV498"/>
      <c r="DW498"/>
      <c r="DX498"/>
      <c r="DY498"/>
      <c r="DZ498"/>
      <c r="EA498"/>
      <c r="EB498"/>
      <c r="EC498"/>
      <c r="ED498"/>
      <c r="EE498"/>
      <c r="EF498"/>
      <c r="EG498"/>
    </row>
    <row r="499" spans="1:137" s="1" customFormat="1" ht="14.4" x14ac:dyDescent="0.3">
      <c r="A499"/>
      <c r="B499"/>
      <c r="C499"/>
      <c r="D499" s="18"/>
      <c r="E499" s="28">
        <v>40045.418055555558</v>
      </c>
      <c r="F499" s="10">
        <f t="shared" si="143"/>
        <v>162.77847222222772</v>
      </c>
      <c r="G499" s="10">
        <v>20935</v>
      </c>
      <c r="H499" s="10">
        <v>5.62</v>
      </c>
      <c r="I499" s="10">
        <v>626</v>
      </c>
      <c r="J499" s="10"/>
      <c r="K499" s="10"/>
      <c r="L499" s="79">
        <v>1037</v>
      </c>
      <c r="M499" s="86"/>
      <c r="N499" s="42">
        <v>7.9</v>
      </c>
      <c r="O499" s="90"/>
      <c r="P499" s="90"/>
      <c r="Q499" s="90"/>
      <c r="R499" s="87"/>
      <c r="S499" s="87"/>
      <c r="T499" s="16"/>
      <c r="U499" s="16"/>
      <c r="V499" s="43">
        <f t="shared" si="133"/>
        <v>1.5376764895584208E-5</v>
      </c>
      <c r="W499" s="43">
        <f t="shared" si="134"/>
        <v>2.1419902182432003E-3</v>
      </c>
      <c r="X499" s="43">
        <f t="shared" si="135"/>
        <v>7.6327283392293793E-6</v>
      </c>
      <c r="Y499" s="22">
        <f>X499+W499+SUM($V$481:V499)</f>
        <v>2.390124305002688E-3</v>
      </c>
      <c r="Z499" s="22">
        <f t="shared" si="136"/>
        <v>5.7279817275632625E-2</v>
      </c>
      <c r="AA499" s="44">
        <f t="shared" si="137"/>
        <v>7.9791041314806739</v>
      </c>
      <c r="AB499" s="44">
        <f t="shared" si="138"/>
        <v>0.84330683436910536</v>
      </c>
      <c r="AC499" s="44">
        <f t="shared" si="139"/>
        <v>20.945447782592144</v>
      </c>
      <c r="AD499" s="44">
        <f t="shared" si="140"/>
        <v>0.84330683436910525</v>
      </c>
      <c r="AE499" s="44">
        <f t="shared" si="141"/>
        <v>20.059177203648453</v>
      </c>
      <c r="AF499" s="44">
        <f t="shared" si="142"/>
        <v>4.2963744574586411E-2</v>
      </c>
      <c r="AG499" s="45">
        <f>AC499+AA499+SUM($Z$481:Z499)</f>
        <v>29.57254191995272</v>
      </c>
      <c r="AH499" s="45">
        <f>AC499+AA499+SUM($Z$481:Z499)</f>
        <v>29.57254191995272</v>
      </c>
      <c r="DM499"/>
      <c r="DN499"/>
      <c r="DO499"/>
      <c r="DP499"/>
      <c r="DQ499"/>
      <c r="DR499"/>
      <c r="DS499"/>
      <c r="DT499"/>
      <c r="DU499"/>
      <c r="DV499"/>
      <c r="DW499"/>
      <c r="DX499"/>
      <c r="DY499"/>
      <c r="DZ499"/>
      <c r="EA499"/>
      <c r="EB499"/>
      <c r="EC499"/>
      <c r="ED499"/>
      <c r="EE499"/>
      <c r="EF499"/>
      <c r="EG499"/>
    </row>
    <row r="500" spans="1:137" s="1" customFormat="1" ht="14.4" x14ac:dyDescent="0.3">
      <c r="A500"/>
      <c r="B500"/>
      <c r="C500"/>
      <c r="D500" s="18"/>
      <c r="E500" s="28">
        <v>40052.418749999997</v>
      </c>
      <c r="F500" s="10">
        <f t="shared" si="143"/>
        <v>169.77916666666715</v>
      </c>
      <c r="G500" s="10">
        <v>21784</v>
      </c>
      <c r="H500" s="10">
        <v>5.26</v>
      </c>
      <c r="I500" s="10">
        <v>817</v>
      </c>
      <c r="J500" s="10"/>
      <c r="K500" s="10"/>
      <c r="L500" s="79">
        <v>1037</v>
      </c>
      <c r="M500" s="86"/>
      <c r="N500" s="42">
        <v>7.9</v>
      </c>
      <c r="O500" s="90"/>
      <c r="P500" s="90"/>
      <c r="Q500" s="90"/>
      <c r="R500" s="87"/>
      <c r="S500" s="87"/>
      <c r="T500" s="16"/>
      <c r="U500" s="16"/>
      <c r="V500" s="43">
        <f t="shared" si="133"/>
        <v>1.4391776396934683E-5</v>
      </c>
      <c r="W500" s="43">
        <f t="shared" si="134"/>
        <v>2.004780880419792E-3</v>
      </c>
      <c r="X500" s="43">
        <f t="shared" si="135"/>
        <v>7.1437991217698452E-6</v>
      </c>
      <c r="Y500" s="22">
        <f>X500+W500+SUM($V$481:V500)</f>
        <v>2.2668178143587549E-3</v>
      </c>
      <c r="Z500" s="22">
        <f t="shared" si="136"/>
        <v>5.960274848494776E-2</v>
      </c>
      <c r="AA500" s="44">
        <f t="shared" si="137"/>
        <v>8.3026894865142111</v>
      </c>
      <c r="AB500" s="44">
        <f t="shared" si="138"/>
        <v>0.87750638069723386</v>
      </c>
      <c r="AC500" s="44">
        <f t="shared" si="139"/>
        <v>21.794871482970496</v>
      </c>
      <c r="AD500" s="44">
        <f t="shared" si="140"/>
        <v>0.87750638069723386</v>
      </c>
      <c r="AE500" s="44">
        <f t="shared" si="141"/>
        <v>20.872659001876187</v>
      </c>
      <c r="AF500" s="44">
        <f t="shared" si="142"/>
        <v>4.4706100397076211E-2</v>
      </c>
      <c r="AG500" s="45">
        <f>AC500+AA500+SUM($Z$481:Z500)</f>
        <v>30.805153723849557</v>
      </c>
      <c r="AH500" s="45">
        <f>AC500+AA500+SUM($Z$481:Z500)</f>
        <v>30.805153723849557</v>
      </c>
      <c r="DM500"/>
      <c r="DN500"/>
      <c r="DO500"/>
      <c r="DP500"/>
      <c r="DQ500"/>
      <c r="DR500"/>
      <c r="DS500"/>
      <c r="DT500"/>
      <c r="DU500"/>
      <c r="DV500"/>
      <c r="DW500"/>
      <c r="DX500"/>
      <c r="DY500"/>
      <c r="DZ500"/>
      <c r="EA500"/>
      <c r="EB500"/>
      <c r="EC500"/>
      <c r="ED500"/>
      <c r="EE500"/>
      <c r="EF500"/>
      <c r="EG500"/>
    </row>
    <row r="501" spans="1:137" s="1" customFormat="1" ht="14.4" x14ac:dyDescent="0.3">
      <c r="A501"/>
      <c r="B501"/>
      <c r="C501"/>
      <c r="D501" s="18"/>
      <c r="E501" s="28">
        <v>40059.396527777775</v>
      </c>
      <c r="F501" s="10">
        <f t="shared" si="143"/>
        <v>176.75694444444525</v>
      </c>
      <c r="G501" s="10">
        <v>21935.7</v>
      </c>
      <c r="H501" s="10">
        <v>4.8099999999999996</v>
      </c>
      <c r="I501" s="10">
        <v>908</v>
      </c>
      <c r="J501" s="10"/>
      <c r="K501" s="10"/>
      <c r="L501" s="79">
        <v>1037</v>
      </c>
      <c r="M501" s="86"/>
      <c r="N501" s="42">
        <v>7.9</v>
      </c>
      <c r="O501" s="90"/>
      <c r="P501" s="90"/>
      <c r="Q501" s="90"/>
      <c r="R501" s="87"/>
      <c r="S501" s="87"/>
      <c r="T501" s="16"/>
      <c r="U501" s="16"/>
      <c r="V501" s="43">
        <f t="shared" si="133"/>
        <v>1.316054077362278E-5</v>
      </c>
      <c r="W501" s="43">
        <f t="shared" si="134"/>
        <v>1.8332692081405324E-3</v>
      </c>
      <c r="X501" s="43">
        <f t="shared" si="135"/>
        <v>6.5326375999454282E-6</v>
      </c>
      <c r="Y501" s="22">
        <f>X501+W501+SUM($V$481:V501)</f>
        <v>2.1078555213312937E-3</v>
      </c>
      <c r="Z501" s="22">
        <f t="shared" si="136"/>
        <v>6.001781169396201E-2</v>
      </c>
      <c r="AA501" s="44">
        <f t="shared" si="137"/>
        <v>8.360507976924799</v>
      </c>
      <c r="AB501" s="44">
        <f t="shared" si="138"/>
        <v>0.88361718302700665</v>
      </c>
      <c r="AC501" s="44">
        <f t="shared" si="139"/>
        <v>21.946647190093458</v>
      </c>
      <c r="AD501" s="44">
        <f t="shared" si="140"/>
        <v>0.88361718302700665</v>
      </c>
      <c r="AE501" s="44">
        <f t="shared" si="141"/>
        <v>21.018012581135487</v>
      </c>
      <c r="AF501" s="44">
        <f t="shared" si="142"/>
        <v>4.5017425930965145E-2</v>
      </c>
      <c r="AG501" s="45">
        <f>AC501+AA501+SUM($Z$481:Z501)</f>
        <v>31.074765733077069</v>
      </c>
      <c r="AH501" s="45">
        <f>AC501+AA501+SUM($Z$481:Z501)</f>
        <v>31.074765733077069</v>
      </c>
      <c r="DM501"/>
      <c r="DN501"/>
      <c r="DO501"/>
      <c r="DP501"/>
      <c r="DQ501"/>
      <c r="DR501"/>
      <c r="DS501"/>
      <c r="DT501"/>
      <c r="DU501"/>
      <c r="DV501"/>
      <c r="DW501"/>
      <c r="DX501"/>
      <c r="DY501"/>
      <c r="DZ501"/>
      <c r="EA501"/>
      <c r="EB501"/>
      <c r="EC501"/>
      <c r="ED501"/>
      <c r="EE501"/>
      <c r="EF501"/>
      <c r="EG501"/>
    </row>
    <row r="502" spans="1:137" s="1" customFormat="1" ht="14.4" x14ac:dyDescent="0.3">
      <c r="A502"/>
      <c r="B502"/>
      <c r="C502"/>
      <c r="D502" s="18"/>
      <c r="E502" s="28">
        <v>40066.388194444444</v>
      </c>
      <c r="F502" s="10">
        <f t="shared" si="143"/>
        <v>183.74861111111386</v>
      </c>
      <c r="G502" s="10">
        <v>22096.799999999999</v>
      </c>
      <c r="H502" s="10">
        <v>3.85</v>
      </c>
      <c r="I502" s="10">
        <v>1113</v>
      </c>
      <c r="J502" s="10"/>
      <c r="K502" s="10"/>
      <c r="L502" s="79">
        <v>1037</v>
      </c>
      <c r="M502" s="99"/>
      <c r="N502" s="42">
        <v>7.9</v>
      </c>
      <c r="O502" s="90"/>
      <c r="P502" s="90"/>
      <c r="Q502" s="90"/>
      <c r="R502" s="87"/>
      <c r="S502" s="87"/>
      <c r="T502" s="16"/>
      <c r="U502" s="16"/>
      <c r="V502" s="43">
        <f t="shared" si="133"/>
        <v>1.0533904777224056E-5</v>
      </c>
      <c r="W502" s="43">
        <f t="shared" si="134"/>
        <v>1.4673776406114449E-3</v>
      </c>
      <c r="X502" s="43">
        <f t="shared" si="135"/>
        <v>5.2288263533866731E-6</v>
      </c>
      <c r="Y502" s="22">
        <f>X502+W502+SUM($V$481:V502)</f>
        <v>1.7511940473328715E-3</v>
      </c>
      <c r="Z502" s="22">
        <f t="shared" si="136"/>
        <v>6.0458594047107662E-2</v>
      </c>
      <c r="AA502" s="44">
        <f t="shared" si="137"/>
        <v>8.4219091556007726</v>
      </c>
      <c r="AB502" s="44">
        <f t="shared" si="138"/>
        <v>0.89010663757760922</v>
      </c>
      <c r="AC502" s="44">
        <f t="shared" si="139"/>
        <v>22.107827588363126</v>
      </c>
      <c r="AD502" s="44">
        <f t="shared" si="140"/>
        <v>0.89010663757760888</v>
      </c>
      <c r="AE502" s="44">
        <f t="shared" si="141"/>
        <v>21.172372908219685</v>
      </c>
      <c r="AF502" s="44">
        <f t="shared" si="142"/>
        <v>4.5348042565833337E-2</v>
      </c>
      <c r="AG502" s="45">
        <f>AC502+AA502+SUM($Z$481:Z502)</f>
        <v>31.357805904069817</v>
      </c>
      <c r="AH502" s="45">
        <f>AC502+AA502+SUM($Z$481:Z502)</f>
        <v>31.357805904069817</v>
      </c>
      <c r="DM502"/>
      <c r="DN502"/>
      <c r="DO502"/>
      <c r="DP502"/>
      <c r="DQ502"/>
      <c r="DR502"/>
      <c r="DS502"/>
      <c r="DT502"/>
      <c r="DU502"/>
      <c r="DV502"/>
      <c r="DW502"/>
      <c r="DX502"/>
      <c r="DY502"/>
      <c r="DZ502"/>
      <c r="EA502"/>
      <c r="EB502"/>
      <c r="EC502"/>
      <c r="ED502"/>
      <c r="EE502"/>
      <c r="EF502"/>
      <c r="EG502"/>
    </row>
    <row r="503" spans="1:137" s="1" customFormat="1" ht="14.4" x14ac:dyDescent="0.3">
      <c r="A503"/>
      <c r="B503"/>
      <c r="C503"/>
      <c r="D503" s="18"/>
      <c r="E503" s="28">
        <v>40073.411111111112</v>
      </c>
      <c r="F503" s="10">
        <f t="shared" si="143"/>
        <v>190.77152777778247</v>
      </c>
      <c r="G503" s="10">
        <v>23491.8</v>
      </c>
      <c r="H503" s="10">
        <v>7.66</v>
      </c>
      <c r="I503" s="10">
        <v>1256</v>
      </c>
      <c r="J503" s="10"/>
      <c r="K503" s="10"/>
      <c r="L503" s="79">
        <v>1037</v>
      </c>
      <c r="M503" s="86"/>
      <c r="N503" s="42">
        <v>7.9</v>
      </c>
      <c r="O503" s="90"/>
      <c r="P503" s="90"/>
      <c r="Q503" s="90"/>
      <c r="R503" s="87"/>
      <c r="S503" s="87"/>
      <c r="T503" s="16"/>
      <c r="U503" s="16"/>
      <c r="V503" s="43">
        <f t="shared" si="133"/>
        <v>2.0958366387931497E-5</v>
      </c>
      <c r="W503" s="43">
        <f t="shared" si="134"/>
        <v>2.9195097992425114E-3</v>
      </c>
      <c r="X503" s="43">
        <f t="shared" si="135"/>
        <v>1.0403327238166733E-5</v>
      </c>
      <c r="Y503" s="22">
        <f>X503+W503+SUM($V$481:V503)</f>
        <v>3.2294590732366494E-3</v>
      </c>
      <c r="Z503" s="22">
        <f t="shared" si="136"/>
        <v>6.4275424479374565E-2</v>
      </c>
      <c r="AA503" s="44">
        <f t="shared" si="137"/>
        <v>8.953595339666478</v>
      </c>
      <c r="AB503" s="44">
        <f t="shared" si="138"/>
        <v>0.94630023843478139</v>
      </c>
      <c r="AC503" s="44">
        <f t="shared" si="139"/>
        <v>23.503523774497165</v>
      </c>
      <c r="AD503" s="44">
        <f t="shared" si="140"/>
        <v>0.94630023843478128</v>
      </c>
      <c r="AE503" s="44">
        <f t="shared" si="141"/>
        <v>22.509012612021436</v>
      </c>
      <c r="AF503" s="44">
        <f t="shared" si="142"/>
        <v>4.821092404094908E-2</v>
      </c>
      <c r="AG503" s="45">
        <f>AC503+AA503+SUM($Z$481:Z503)</f>
        <v>33.349463698748941</v>
      </c>
      <c r="AH503" s="45">
        <f>AC503+AA503+SUM($Z$481:Z503)</f>
        <v>33.349463698748941</v>
      </c>
      <c r="DM503"/>
      <c r="DN503"/>
      <c r="DO503"/>
      <c r="DP503"/>
      <c r="DQ503"/>
      <c r="DR503"/>
      <c r="DS503"/>
      <c r="DT503"/>
      <c r="DU503"/>
      <c r="DV503"/>
      <c r="DW503"/>
      <c r="DX503"/>
      <c r="DY503"/>
      <c r="DZ503"/>
      <c r="EA503"/>
      <c r="EB503"/>
      <c r="EC503"/>
      <c r="ED503"/>
      <c r="EE503"/>
      <c r="EF503"/>
      <c r="EG503"/>
    </row>
    <row r="504" spans="1:137" s="1" customFormat="1" ht="14.4" x14ac:dyDescent="0.3">
      <c r="A504"/>
      <c r="B504"/>
      <c r="C504"/>
      <c r="D504" s="18"/>
      <c r="E504" s="28">
        <v>40079.387499999997</v>
      </c>
      <c r="F504" s="10">
        <f t="shared" si="143"/>
        <v>196.74791666666715</v>
      </c>
      <c r="G504" s="10">
        <v>23376.799999999999</v>
      </c>
      <c r="H504" s="10">
        <v>3.53</v>
      </c>
      <c r="I504" s="10">
        <v>1476</v>
      </c>
      <c r="J504" s="10"/>
      <c r="K504" s="10"/>
      <c r="L504" s="79">
        <v>1037</v>
      </c>
      <c r="M504" s="86"/>
      <c r="N504" s="42">
        <v>7.9</v>
      </c>
      <c r="O504" s="90"/>
      <c r="P504" s="90"/>
      <c r="Q504" s="90"/>
      <c r="R504" s="87"/>
      <c r="S504" s="87"/>
      <c r="T504" s="16"/>
      <c r="U504" s="16"/>
      <c r="V504" s="43">
        <f t="shared" si="133"/>
        <v>9.6583594450911466E-6</v>
      </c>
      <c r="W504" s="43">
        <f t="shared" si="134"/>
        <v>1.3454137847684158E-3</v>
      </c>
      <c r="X504" s="43">
        <f t="shared" si="135"/>
        <v>4.7942226045337553E-6</v>
      </c>
      <c r="Y504" s="22">
        <f>X504+W504+SUM($V$481:V504)</f>
        <v>1.6594123135740121E-3</v>
      </c>
      <c r="Z504" s="22">
        <f t="shared" si="136"/>
        <v>6.3960775375639295E-2</v>
      </c>
      <c r="AA504" s="44">
        <f t="shared" si="137"/>
        <v>8.9097645789728901</v>
      </c>
      <c r="AB504" s="44">
        <f t="shared" si="138"/>
        <v>0.94166779105229059</v>
      </c>
      <c r="AC504" s="44">
        <f t="shared" si="139"/>
        <v>23.388466382808698</v>
      </c>
      <c r="AD504" s="44">
        <f t="shared" si="140"/>
        <v>0.94166779105229048</v>
      </c>
      <c r="AE504" s="44">
        <f t="shared" si="141"/>
        <v>22.398823675865739</v>
      </c>
      <c r="AF504" s="44">
        <f t="shared" si="142"/>
        <v>4.7974915890670732E-2</v>
      </c>
      <c r="AG504" s="45">
        <f>AC504+AA504+SUM($Z$481:Z504)</f>
        <v>33.254536321742513</v>
      </c>
      <c r="AH504" s="45">
        <f>AC504+AA504+SUM($Z$481:Z504)</f>
        <v>33.254536321742513</v>
      </c>
      <c r="DM504"/>
      <c r="DN504"/>
      <c r="DO504"/>
      <c r="DP504"/>
      <c r="DQ504"/>
      <c r="DR504"/>
      <c r="DS504"/>
      <c r="DT504"/>
      <c r="DU504"/>
      <c r="DV504"/>
      <c r="DW504"/>
      <c r="DX504"/>
      <c r="DY504"/>
      <c r="DZ504"/>
      <c r="EA504"/>
      <c r="EB504"/>
      <c r="EC504"/>
      <c r="ED504"/>
      <c r="EE504"/>
      <c r="EF504"/>
      <c r="EG504"/>
    </row>
    <row r="505" spans="1:137" s="1" customFormat="1" ht="14.4" x14ac:dyDescent="0.3">
      <c r="A505"/>
      <c r="B505"/>
      <c r="C505"/>
      <c r="D505" s="18"/>
      <c r="E505" s="28">
        <v>40086.371527777781</v>
      </c>
      <c r="F505" s="10">
        <f t="shared" si="143"/>
        <v>203.73194444445107</v>
      </c>
      <c r="G505" s="10">
        <v>25338.1</v>
      </c>
      <c r="H505" s="10">
        <v>4.55</v>
      </c>
      <c r="I505" s="10">
        <v>1577</v>
      </c>
      <c r="J505" s="10"/>
      <c r="K505" s="10"/>
      <c r="L505" s="79">
        <v>1037</v>
      </c>
      <c r="M505" s="86"/>
      <c r="N505" s="42">
        <v>7.9</v>
      </c>
      <c r="O505" s="90"/>
      <c r="P505" s="90"/>
      <c r="Q505" s="90"/>
      <c r="R505" s="87"/>
      <c r="S505" s="87"/>
      <c r="T505" s="16"/>
      <c r="U505" s="16"/>
      <c r="V505" s="43">
        <f t="shared" si="133"/>
        <v>1.2449160191264795E-5</v>
      </c>
      <c r="W505" s="43">
        <f t="shared" si="134"/>
        <v>1.7341735752680711E-3</v>
      </c>
      <c r="X505" s="43">
        <f t="shared" si="135"/>
        <v>6.1795220540024323E-6</v>
      </c>
      <c r="Y505" s="22">
        <f>X505+W505+SUM($V$481:V505)</f>
        <v>2.062006563714401E-3</v>
      </c>
      <c r="Z505" s="22">
        <f t="shared" si="136"/>
        <v>6.9327047437865164E-2</v>
      </c>
      <c r="AA505" s="44">
        <f t="shared" si="137"/>
        <v>9.6572886741758044</v>
      </c>
      <c r="AB505" s="44">
        <f t="shared" si="138"/>
        <v>1.020673174106894</v>
      </c>
      <c r="AC505" s="44">
        <f t="shared" si="139"/>
        <v>25.350745185579076</v>
      </c>
      <c r="AD505" s="44">
        <f t="shared" si="140"/>
        <v>1.020673174106894</v>
      </c>
      <c r="AE505" s="44">
        <f t="shared" si="141"/>
        <v>24.278072027884637</v>
      </c>
      <c r="AF505" s="44">
        <f t="shared" si="142"/>
        <v>5.1999983587548503E-2</v>
      </c>
      <c r="AG505" s="45">
        <f>AC505+AA505+SUM($Z$481:Z505)</f>
        <v>36.033666267153677</v>
      </c>
      <c r="AH505" s="45">
        <f>AC505+AA505+SUM($Z$481:Z505)</f>
        <v>36.033666267153677</v>
      </c>
      <c r="DM505"/>
      <c r="DN505"/>
      <c r="DO505"/>
      <c r="DP505"/>
      <c r="DQ505"/>
      <c r="DR505"/>
      <c r="DS505"/>
      <c r="DT505"/>
      <c r="DU505"/>
      <c r="DV505"/>
      <c r="DW505"/>
      <c r="DX505"/>
      <c r="DY505"/>
      <c r="DZ505"/>
      <c r="EA505"/>
      <c r="EB505"/>
      <c r="EC505"/>
      <c r="ED505"/>
      <c r="EE505"/>
      <c r="EF505"/>
      <c r="EG505"/>
    </row>
    <row r="506" spans="1:137" s="1" customFormat="1" ht="14.4" x14ac:dyDescent="0.3">
      <c r="A506"/>
      <c r="B506"/>
      <c r="C506"/>
      <c r="D506" s="18"/>
      <c r="E506" s="28">
        <v>40093.365972222222</v>
      </c>
      <c r="F506" s="10">
        <f t="shared" si="143"/>
        <v>210.72638888889196</v>
      </c>
      <c r="G506" s="10">
        <v>24295.1</v>
      </c>
      <c r="H506" s="10">
        <v>5.0599999999999996</v>
      </c>
      <c r="I506" s="10">
        <v>1771</v>
      </c>
      <c r="J506" s="10"/>
      <c r="K506" s="10"/>
      <c r="L506" s="79">
        <v>1037</v>
      </c>
      <c r="M506" s="86"/>
      <c r="N506" s="42">
        <v>7.9</v>
      </c>
      <c r="O506" s="90"/>
      <c r="P506" s="90"/>
      <c r="Q506" s="90"/>
      <c r="R506" s="87"/>
      <c r="S506" s="87"/>
      <c r="T506" s="16"/>
      <c r="U506" s="16"/>
      <c r="V506" s="43">
        <f t="shared" si="133"/>
        <v>1.3844560564351615E-5</v>
      </c>
      <c r="W506" s="43">
        <f t="shared" si="134"/>
        <v>1.9285534705178989E-3</v>
      </c>
      <c r="X506" s="43">
        <f t="shared" si="135"/>
        <v>6.8721717787367704E-6</v>
      </c>
      <c r="Y506" s="22">
        <f>X506+W506+SUM($V$481:V506)</f>
        <v>2.2709236692533149E-3</v>
      </c>
      <c r="Z506" s="22">
        <f t="shared" si="136"/>
        <v>6.647331687094446E-2</v>
      </c>
      <c r="AA506" s="44">
        <f t="shared" si="137"/>
        <v>9.2597627315374318</v>
      </c>
      <c r="AB506" s="44">
        <f t="shared" si="138"/>
        <v>0.97865889045525922</v>
      </c>
      <c r="AC506" s="44">
        <f t="shared" si="139"/>
        <v>24.30722466791757</v>
      </c>
      <c r="AD506" s="44">
        <f t="shared" si="140"/>
        <v>0.97865889045525889</v>
      </c>
      <c r="AE506" s="44">
        <f t="shared" si="141"/>
        <v>23.27870628518555</v>
      </c>
      <c r="AF506" s="44">
        <f t="shared" si="142"/>
        <v>4.9859492276763034E-2</v>
      </c>
      <c r="AG506" s="45">
        <f>AC506+AA506+SUM($Z$481:Z506)</f>
        <v>34.659093123724745</v>
      </c>
      <c r="AH506" s="45">
        <f>AC506+AA506+SUM($Z$481:Z506)</f>
        <v>34.659093123724745</v>
      </c>
      <c r="DM506"/>
      <c r="DN506"/>
      <c r="DO506"/>
      <c r="DP506"/>
      <c r="DQ506"/>
      <c r="DR506"/>
      <c r="DS506"/>
      <c r="DT506"/>
      <c r="DU506"/>
      <c r="DV506"/>
      <c r="DW506"/>
      <c r="DX506"/>
      <c r="DY506"/>
      <c r="DZ506"/>
      <c r="EA506"/>
      <c r="EB506"/>
      <c r="EC506"/>
      <c r="ED506"/>
      <c r="EE506"/>
      <c r="EF506"/>
      <c r="EG506"/>
    </row>
    <row r="507" spans="1:137" s="1" customFormat="1" ht="14.4" x14ac:dyDescent="0.3">
      <c r="A507"/>
      <c r="B507"/>
      <c r="C507"/>
      <c r="D507" s="18"/>
      <c r="E507" s="28">
        <v>40100.37777777778</v>
      </c>
      <c r="F507" s="10">
        <f t="shared" si="143"/>
        <v>217.73819444444962</v>
      </c>
      <c r="G507" s="10">
        <v>26850.9</v>
      </c>
      <c r="H507" s="10">
        <v>4.68</v>
      </c>
      <c r="I507" s="10">
        <v>1862</v>
      </c>
      <c r="J507" s="10"/>
      <c r="K507" s="10"/>
      <c r="L507" s="79">
        <v>1037</v>
      </c>
      <c r="M507" s="86"/>
      <c r="N507" s="42">
        <v>7.9</v>
      </c>
      <c r="O507" s="90"/>
      <c r="P507" s="90"/>
      <c r="Q507" s="90"/>
      <c r="R507" s="87"/>
      <c r="S507" s="87"/>
      <c r="T507" s="16"/>
      <c r="U507" s="16"/>
      <c r="V507" s="43">
        <f t="shared" si="133"/>
        <v>1.2804850482443787E-5</v>
      </c>
      <c r="W507" s="43">
        <f t="shared" si="134"/>
        <v>1.7837213917043016E-3</v>
      </c>
      <c r="X507" s="43">
        <f t="shared" si="135"/>
        <v>6.3560798269739307E-6</v>
      </c>
      <c r="Y507" s="22">
        <f>X507+W507+SUM($V$481:V507)</f>
        <v>2.1383803489703982E-3</v>
      </c>
      <c r="Z507" s="22">
        <f t="shared" si="136"/>
        <v>7.3466187995523485E-2</v>
      </c>
      <c r="AA507" s="44">
        <f t="shared" si="137"/>
        <v>10.233872802673726</v>
      </c>
      <c r="AB507" s="44">
        <f t="shared" si="138"/>
        <v>1.0816120123697832</v>
      </c>
      <c r="AC507" s="44">
        <f t="shared" si="139"/>
        <v>26.864300160764433</v>
      </c>
      <c r="AD507" s="44">
        <f t="shared" si="140"/>
        <v>1.081612012369783</v>
      </c>
      <c r="AE507" s="44">
        <f t="shared" si="141"/>
        <v>25.727583528896311</v>
      </c>
      <c r="AF507" s="44">
        <f t="shared" si="142"/>
        <v>5.5104619498340682E-2</v>
      </c>
      <c r="AG507" s="45">
        <f>AC507+AA507+SUM($Z$481:Z507)</f>
        <v>38.263744875703424</v>
      </c>
      <c r="AH507" s="45">
        <f>AC507+AA507+SUM($Z$481:Z507)</f>
        <v>38.263744875703424</v>
      </c>
      <c r="DM507"/>
      <c r="DN507"/>
      <c r="DO507"/>
      <c r="DP507"/>
      <c r="DQ507"/>
      <c r="DR507"/>
      <c r="DS507"/>
      <c r="DT507"/>
      <c r="DU507"/>
      <c r="DV507"/>
      <c r="DW507"/>
      <c r="DX507"/>
      <c r="DY507"/>
      <c r="DZ507"/>
      <c r="EA507"/>
      <c r="EB507"/>
      <c r="EC507"/>
      <c r="ED507"/>
      <c r="EE507"/>
      <c r="EF507"/>
      <c r="EG507"/>
    </row>
    <row r="508" spans="1:137" s="1" customFormat="1" ht="14.4" x14ac:dyDescent="0.3">
      <c r="A508"/>
      <c r="B508"/>
      <c r="C508"/>
      <c r="D508" s="18"/>
      <c r="E508" s="28">
        <v>40107.397916666669</v>
      </c>
      <c r="F508" s="10">
        <f t="shared" si="143"/>
        <v>224.75833333333867</v>
      </c>
      <c r="G508" s="10">
        <v>25505.4</v>
      </c>
      <c r="H508" s="10">
        <v>3.94</v>
      </c>
      <c r="I508" s="10">
        <v>2099</v>
      </c>
      <c r="J508" s="10"/>
      <c r="K508" s="10"/>
      <c r="L508" s="79">
        <v>1037</v>
      </c>
      <c r="M508" s="86"/>
      <c r="N508" s="42">
        <v>7.9</v>
      </c>
      <c r="O508" s="90"/>
      <c r="P508" s="90"/>
      <c r="Q508" s="90"/>
      <c r="R508" s="87"/>
      <c r="S508" s="87"/>
      <c r="T508" s="16"/>
      <c r="U508" s="16"/>
      <c r="V508" s="43">
        <f t="shared" si="133"/>
        <v>1.0780151901886437E-5</v>
      </c>
      <c r="W508" s="43">
        <f t="shared" si="134"/>
        <v>1.5016799750672968E-3</v>
      </c>
      <c r="X508" s="43">
        <f t="shared" si="135"/>
        <v>5.3510586577515568E-6</v>
      </c>
      <c r="Y508" s="22">
        <f>X508+W508+SUM($V$481:V508)</f>
        <v>1.8661140630660575E-3</v>
      </c>
      <c r="Z508" s="22">
        <f t="shared" si="136"/>
        <v>6.97847934818209E-2</v>
      </c>
      <c r="AA508" s="44">
        <f t="shared" si="137"/>
        <v>9.7210529025587391</v>
      </c>
      <c r="AB508" s="44">
        <f t="shared" si="138"/>
        <v>1.0274123779946396</v>
      </c>
      <c r="AC508" s="44">
        <f t="shared" si="139"/>
        <v>25.518128678009347</v>
      </c>
      <c r="AD508" s="44">
        <f t="shared" si="140"/>
        <v>1.0274123779946394</v>
      </c>
      <c r="AE508" s="44">
        <f t="shared" si="141"/>
        <v>24.438372975874625</v>
      </c>
      <c r="AF508" s="44">
        <f t="shared" si="142"/>
        <v>5.2343324140083886E-2</v>
      </c>
      <c r="AG508" s="45">
        <f>AC508+AA508+SUM($Z$481:Z508)</f>
        <v>36.474538286315173</v>
      </c>
      <c r="AH508" s="45">
        <f>AC508+AA508+SUM($Z$481:Z508)</f>
        <v>36.474538286315173</v>
      </c>
      <c r="DM508"/>
      <c r="DN508"/>
      <c r="DO508"/>
      <c r="DP508"/>
      <c r="DQ508"/>
      <c r="DR508"/>
      <c r="DS508"/>
      <c r="DT508"/>
      <c r="DU508"/>
      <c r="DV508"/>
      <c r="DW508"/>
      <c r="DX508"/>
      <c r="DY508"/>
      <c r="DZ508"/>
      <c r="EA508"/>
      <c r="EB508"/>
      <c r="EC508"/>
      <c r="ED508"/>
      <c r="EE508"/>
      <c r="EF508"/>
      <c r="EG508"/>
    </row>
    <row r="509" spans="1:137" s="1" customFormat="1" ht="14.4" x14ac:dyDescent="0.3">
      <c r="A509"/>
      <c r="B509"/>
      <c r="C509"/>
      <c r="D509" s="18"/>
      <c r="E509" s="28">
        <v>40115.363194444442</v>
      </c>
      <c r="F509" s="10">
        <f t="shared" si="143"/>
        <v>232.7236111111124</v>
      </c>
      <c r="G509" s="10">
        <v>26327</v>
      </c>
      <c r="H509" s="10">
        <v>6.98</v>
      </c>
      <c r="I509" s="10">
        <v>2205</v>
      </c>
      <c r="J509" s="10"/>
      <c r="K509" s="10"/>
      <c r="L509" s="79">
        <v>1037</v>
      </c>
      <c r="M509" s="86"/>
      <c r="N509" s="42">
        <v>7.9</v>
      </c>
      <c r="O509" s="90"/>
      <c r="P509" s="90"/>
      <c r="Q509" s="90"/>
      <c r="R509" s="87"/>
      <c r="S509" s="87"/>
      <c r="T509" s="16"/>
      <c r="U509" s="16"/>
      <c r="V509" s="43">
        <f t="shared" si="133"/>
        <v>1.909783255714907E-5</v>
      </c>
      <c r="W509" s="43">
        <f t="shared" si="134"/>
        <v>2.6603366055760747E-3</v>
      </c>
      <c r="X509" s="43">
        <f t="shared" si="135"/>
        <v>9.4797942718542831E-6</v>
      </c>
      <c r="Y509" s="22">
        <f>X509+W509+SUM($V$481:V509)</f>
        <v>3.0479972617460873E-3</v>
      </c>
      <c r="Z509" s="22">
        <f t="shared" si="136"/>
        <v>7.2032756122072134E-2</v>
      </c>
      <c r="AA509" s="44">
        <f t="shared" si="137"/>
        <v>10.034195102435717</v>
      </c>
      <c r="AB509" s="44">
        <f t="shared" si="138"/>
        <v>1.0605081933812006</v>
      </c>
      <c r="AC509" s="44">
        <f t="shared" si="139"/>
        <v>26.3401387041941</v>
      </c>
      <c r="AD509" s="44">
        <f t="shared" si="140"/>
        <v>1.0605081933812008</v>
      </c>
      <c r="AE509" s="44">
        <f t="shared" si="141"/>
        <v>25.225601062357441</v>
      </c>
      <c r="AF509" s="44">
        <f t="shared" si="142"/>
        <v>5.4029448455463897E-2</v>
      </c>
      <c r="AG509" s="45">
        <f>AC509+AA509+SUM($Z$481:Z509)</f>
        <v>37.681723268498978</v>
      </c>
      <c r="AH509" s="45">
        <f>AC509+AA509+SUM($Z$481:Z509)</f>
        <v>37.681723268498978</v>
      </c>
      <c r="DM509"/>
      <c r="DN509"/>
      <c r="DO509"/>
      <c r="DP509"/>
      <c r="DQ509"/>
      <c r="DR509"/>
      <c r="DS509"/>
      <c r="DT509"/>
      <c r="DU509"/>
      <c r="DV509"/>
      <c r="DW509"/>
      <c r="DX509"/>
      <c r="DY509"/>
      <c r="DZ509"/>
      <c r="EA509"/>
      <c r="EB509"/>
      <c r="EC509"/>
      <c r="ED509"/>
      <c r="EE509"/>
      <c r="EF509"/>
      <c r="EG509"/>
    </row>
    <row r="510" spans="1:137" s="1" customFormat="1" ht="14.4" x14ac:dyDescent="0.3">
      <c r="A510"/>
      <c r="B510"/>
      <c r="C510"/>
      <c r="D510" s="18"/>
      <c r="E510" s="28">
        <v>40156.611805555556</v>
      </c>
      <c r="F510" s="10">
        <f t="shared" si="143"/>
        <v>273.97222222222626</v>
      </c>
      <c r="G510" s="10">
        <v>31745</v>
      </c>
      <c r="H510" s="10">
        <v>5.52</v>
      </c>
      <c r="I510" s="10">
        <v>2434</v>
      </c>
      <c r="J510" s="10"/>
      <c r="K510" s="10"/>
      <c r="L510" s="79">
        <v>1037</v>
      </c>
      <c r="M510" s="90"/>
      <c r="N510" s="42">
        <v>7.9</v>
      </c>
      <c r="O510" s="102"/>
      <c r="P510" s="90"/>
      <c r="Q510" s="90"/>
      <c r="R510" s="87"/>
      <c r="S510" s="87"/>
      <c r="T510" s="16"/>
      <c r="U510" s="16"/>
      <c r="V510" s="43">
        <f t="shared" si="133"/>
        <v>1.5103156979292672E-5</v>
      </c>
      <c r="W510" s="43">
        <f t="shared" si="134"/>
        <v>2.1038765132922535E-3</v>
      </c>
      <c r="X510" s="43">
        <f t="shared" si="135"/>
        <v>7.4969146677128419E-6</v>
      </c>
      <c r="Y510" s="22">
        <f>X510+W510+SUM($V$481:V510)</f>
        <v>2.5046574468374173E-3</v>
      </c>
      <c r="Z510" s="22">
        <f t="shared" si="136"/>
        <v>8.6856833026747446E-2</v>
      </c>
      <c r="AA510" s="44">
        <f t="shared" si="137"/>
        <v>12.099195636678004</v>
      </c>
      <c r="AB510" s="44">
        <f t="shared" si="138"/>
        <v>1.2787568883232505</v>
      </c>
      <c r="AC510" s="44">
        <f t="shared" si="139"/>
        <v>31.760842601308223</v>
      </c>
      <c r="AD510" s="44">
        <f t="shared" si="140"/>
        <v>1.2787568883232503</v>
      </c>
      <c r="AE510" s="44">
        <f t="shared" si="141"/>
        <v>30.41693720228422</v>
      </c>
      <c r="AF510" s="44">
        <f t="shared" si="142"/>
        <v>6.5148510700752116E-2</v>
      </c>
      <c r="AG510" s="45">
        <f>AC510+AA510+SUM($Z$481:Z510)</f>
        <v>45.254284532882139</v>
      </c>
      <c r="AH510" s="45">
        <f>AC510+AA510+SUM($Z$481:Z510)</f>
        <v>45.254284532882139</v>
      </c>
      <c r="DM510"/>
      <c r="DN510"/>
      <c r="DO510"/>
      <c r="DP510"/>
      <c r="DQ510"/>
      <c r="DR510"/>
      <c r="DS510"/>
      <c r="DT510"/>
      <c r="DU510"/>
      <c r="DV510"/>
      <c r="DW510"/>
      <c r="DX510"/>
      <c r="DY510"/>
      <c r="DZ510"/>
      <c r="EA510"/>
      <c r="EB510"/>
      <c r="EC510"/>
      <c r="ED510"/>
      <c r="EE510"/>
      <c r="EF510"/>
      <c r="EG510"/>
    </row>
    <row r="511" spans="1:137" s="1" customFormat="1" ht="14.4" x14ac:dyDescent="0.3">
      <c r="A511"/>
      <c r="B511"/>
      <c r="C511"/>
      <c r="D511" s="18"/>
      <c r="E511" s="28">
        <v>40185.559027777781</v>
      </c>
      <c r="F511" s="10">
        <f t="shared" si="143"/>
        <v>302.91944444445107</v>
      </c>
      <c r="G511" s="10">
        <v>33249</v>
      </c>
      <c r="H511" s="10">
        <v>8.57</v>
      </c>
      <c r="I511" s="10">
        <v>2659</v>
      </c>
      <c r="J511" s="10"/>
      <c r="K511" s="10"/>
      <c r="L511" s="79">
        <v>1037</v>
      </c>
      <c r="M511" s="90"/>
      <c r="N511" s="42">
        <v>7.9</v>
      </c>
      <c r="O511" s="90"/>
      <c r="P511" s="90"/>
      <c r="Q511" s="90"/>
      <c r="R511" s="87"/>
      <c r="S511" s="87"/>
      <c r="T511" s="16"/>
      <c r="U511" s="16"/>
      <c r="V511" s="43">
        <f t="shared" si="133"/>
        <v>2.3448198426184459E-5</v>
      </c>
      <c r="W511" s="43">
        <f t="shared" si="134"/>
        <v>3.2663445142961257E-3</v>
      </c>
      <c r="X511" s="43">
        <f t="shared" si="135"/>
        <v>1.163923164896722E-5</v>
      </c>
      <c r="Y511" s="22">
        <f>X511+W511+SUM($V$481:V511)</f>
        <v>3.6947159632487285E-3</v>
      </c>
      <c r="Z511" s="22">
        <f t="shared" si="136"/>
        <v>9.0971896087772119E-2</v>
      </c>
      <c r="AA511" s="44">
        <f t="shared" si="137"/>
        <v>12.672425759140243</v>
      </c>
      <c r="AB511" s="44">
        <f t="shared" si="138"/>
        <v>1.3393412436560013</v>
      </c>
      <c r="AC511" s="44">
        <f t="shared" si="139"/>
        <v>33.265593184781764</v>
      </c>
      <c r="AD511" s="44">
        <f t="shared" si="140"/>
        <v>1.339341243656001</v>
      </c>
      <c r="AE511" s="44">
        <f t="shared" si="141"/>
        <v>31.858016854268332</v>
      </c>
      <c r="AF511" s="44">
        <f t="shared" si="142"/>
        <v>6.8235086857436053E-2</v>
      </c>
      <c r="AG511" s="45">
        <f>AC511+AA511+SUM($Z$481:Z511)</f>
        <v>47.423237134905683</v>
      </c>
      <c r="AH511" s="45">
        <f>AC511+AA511+SUM($Z$481:Z511)</f>
        <v>47.423237134905683</v>
      </c>
      <c r="DM511"/>
      <c r="DN511"/>
      <c r="DO511"/>
      <c r="DP511"/>
      <c r="DQ511"/>
      <c r="DR511"/>
      <c r="DS511"/>
      <c r="DT511"/>
      <c r="DU511"/>
      <c r="DV511"/>
      <c r="DW511"/>
      <c r="DX511"/>
      <c r="DY511"/>
      <c r="DZ511"/>
      <c r="EA511"/>
      <c r="EB511"/>
      <c r="EC511"/>
      <c r="ED511"/>
      <c r="EE511"/>
      <c r="EF511"/>
      <c r="EG511"/>
    </row>
    <row r="512" spans="1:137" s="1" customFormat="1" ht="14.4" x14ac:dyDescent="0.3">
      <c r="A512"/>
      <c r="B512"/>
      <c r="C512"/>
      <c r="D512" s="18"/>
      <c r="E512" s="28">
        <v>40199.431944444441</v>
      </c>
      <c r="F512" s="10">
        <f t="shared" si="143"/>
        <v>316.79236111111095</v>
      </c>
      <c r="G512" s="10">
        <v>33583</v>
      </c>
      <c r="H512" s="10">
        <v>9.75</v>
      </c>
      <c r="I512" s="117">
        <v>2862</v>
      </c>
      <c r="J512" s="117"/>
      <c r="K512" s="117"/>
      <c r="L512" s="79">
        <v>1037</v>
      </c>
      <c r="M512" s="86"/>
      <c r="N512" s="42">
        <v>7.9</v>
      </c>
      <c r="O512" s="90"/>
      <c r="P512" s="90"/>
      <c r="Q512" s="90"/>
      <c r="R512" s="87"/>
      <c r="S512" s="87"/>
      <c r="T512" s="16"/>
      <c r="U512" s="16"/>
      <c r="V512" s="43">
        <f t="shared" si="133"/>
        <v>2.6676771838424557E-5</v>
      </c>
      <c r="W512" s="43">
        <f t="shared" si="134"/>
        <v>3.716086232717295E-3</v>
      </c>
      <c r="X512" s="43">
        <f t="shared" si="135"/>
        <v>1.3241832972862356E-5</v>
      </c>
      <c r="Y512" s="22">
        <f>X512+W512+SUM($V$481:V512)</f>
        <v>4.172737054832217E-3</v>
      </c>
      <c r="Z512" s="22">
        <f t="shared" si="136"/>
        <v>9.1885746528185833E-2</v>
      </c>
      <c r="AA512" s="44">
        <f t="shared" si="137"/>
        <v>12.799725533676403</v>
      </c>
      <c r="AB512" s="44">
        <f t="shared" si="138"/>
        <v>1.3527954821408004</v>
      </c>
      <c r="AC512" s="44">
        <f t="shared" si="139"/>
        <v>33.599759870207407</v>
      </c>
      <c r="AD512" s="44">
        <f t="shared" si="140"/>
        <v>1.3527954821408008</v>
      </c>
      <c r="AE512" s="44">
        <f t="shared" si="141"/>
        <v>32.178043851450973</v>
      </c>
      <c r="AF512" s="44">
        <f t="shared" si="142"/>
        <v>6.8920536615635811E-2</v>
      </c>
      <c r="AG512" s="45">
        <f>AC512+AA512+SUM($Z$481:Z512)</f>
        <v>47.976589341395673</v>
      </c>
      <c r="AH512" s="45">
        <f>AC512+AA512+SUM($Z$481:Z512)</f>
        <v>47.976589341395673</v>
      </c>
      <c r="DM512"/>
      <c r="DN512"/>
      <c r="DO512"/>
      <c r="DP512"/>
      <c r="DQ512"/>
      <c r="DR512"/>
      <c r="DS512"/>
      <c r="DT512"/>
      <c r="DU512"/>
      <c r="DV512"/>
      <c r="DW512"/>
      <c r="DX512"/>
      <c r="DY512"/>
      <c r="DZ512"/>
      <c r="EA512"/>
      <c r="EB512"/>
      <c r="EC512"/>
      <c r="ED512"/>
      <c r="EE512"/>
      <c r="EF512"/>
      <c r="EG512"/>
    </row>
    <row r="513" spans="1:137" s="1" customFormat="1" ht="14.4" x14ac:dyDescent="0.3">
      <c r="A513"/>
      <c r="B513"/>
      <c r="C513"/>
      <c r="D513" s="18"/>
      <c r="E513" s="28">
        <v>40287.451388888891</v>
      </c>
      <c r="F513" s="10">
        <f t="shared" si="143"/>
        <v>404.81180555556057</v>
      </c>
      <c r="G513" s="10">
        <v>41448</v>
      </c>
      <c r="H513" s="10">
        <v>2.59</v>
      </c>
      <c r="I513" s="10">
        <v>99</v>
      </c>
      <c r="J513" s="10"/>
      <c r="K513" s="10"/>
      <c r="L513" s="79">
        <v>1037</v>
      </c>
      <c r="M513" s="86"/>
      <c r="N513" s="42">
        <v>7.9</v>
      </c>
      <c r="O513" s="90"/>
      <c r="P513" s="90"/>
      <c r="Q513" s="90"/>
      <c r="R513" s="87"/>
      <c r="S513" s="87"/>
      <c r="T513" s="16"/>
      <c r="U513" s="16"/>
      <c r="V513" s="43">
        <f t="shared" ref="V513:V542" si="144">($A$15*L513/1000/$A$13*H513)/$Q$481</f>
        <v>7.0864450319507284E-6</v>
      </c>
      <c r="W513" s="43">
        <f t="shared" ref="W513:W542" si="145">($U$481*L513/1000/$A$13*H513)/$Q$481</f>
        <v>9.8714495822951735E-4</v>
      </c>
      <c r="X513" s="43">
        <f t="shared" ref="X513:X542" si="146">($A$46*$S$481*H513*L513/1000000)/$Q$481</f>
        <v>3.5175740922783075E-6</v>
      </c>
      <c r="Y513" s="22">
        <f>X513+W513+SUM($V$481:V513)</f>
        <v>1.4411579664958063E-3</v>
      </c>
      <c r="Z513" s="22">
        <f t="shared" ref="Z513:Z542" si="147">($A$15*L513/1000/$A$13*G513)/$Q$481</f>
        <v>0.113405009144515</v>
      </c>
      <c r="AA513" s="44">
        <f t="shared" ref="AA513:AA542" si="148">($U$481*L513/1000/$A$13*G513)/$Q$481</f>
        <v>15.797368428068355</v>
      </c>
      <c r="AB513" s="44">
        <f t="shared" ref="AB513:AB542" si="149">($A$14*$S$481/1000*G513/1000000*L513/1000*1000000)/$Q$481</f>
        <v>1.669614600952027</v>
      </c>
      <c r="AC513" s="44">
        <f t="shared" ref="AC513:AC533" si="150">($A$14*((L513/1000)*G513/10^6)*(1+($A$28/(10^-N513))+(($A$28*$A$29)/(10^-N513)^2))*1000000)*$S$481/1000/$Q$481</f>
        <v>41.468684962640523</v>
      </c>
      <c r="AD513" s="44">
        <f t="shared" si="140"/>
        <v>1.6696146009520267</v>
      </c>
      <c r="AE513" s="44">
        <f t="shared" si="141"/>
        <v>39.714008919838605</v>
      </c>
      <c r="AF513" s="44">
        <f t="shared" si="142"/>
        <v>8.5061441849890507E-2</v>
      </c>
      <c r="AG513" s="45">
        <f>AC513+AA513+SUM($Z$481:Z513)</f>
        <v>58.956562337365256</v>
      </c>
      <c r="AH513" s="45">
        <f>AC513+AA513+SUM($Z$481:Z513)</f>
        <v>58.956562337365256</v>
      </c>
      <c r="DM513"/>
      <c r="DN513"/>
      <c r="DO513"/>
      <c r="DP513"/>
      <c r="DQ513"/>
      <c r="DR513"/>
      <c r="DS513"/>
      <c r="DT513"/>
      <c r="DU513"/>
      <c r="DV513"/>
      <c r="DW513"/>
      <c r="DX513"/>
      <c r="DY513"/>
      <c r="DZ513"/>
      <c r="EA513"/>
      <c r="EB513"/>
      <c r="EC513"/>
      <c r="ED513"/>
      <c r="EE513"/>
      <c r="EF513"/>
      <c r="EG513"/>
    </row>
    <row r="514" spans="1:137" s="1" customFormat="1" ht="14.4" x14ac:dyDescent="0.3">
      <c r="A514"/>
      <c r="B514"/>
      <c r="C514"/>
      <c r="D514" s="18"/>
      <c r="E514" s="80">
        <v>40360.447916666664</v>
      </c>
      <c r="F514" s="10">
        <f t="shared" si="143"/>
        <v>477.8083333333343</v>
      </c>
      <c r="G514" s="81">
        <v>53288</v>
      </c>
      <c r="H514" s="10">
        <v>2.04</v>
      </c>
      <c r="I514" s="10">
        <v>15</v>
      </c>
      <c r="J514" s="10"/>
      <c r="K514" s="10"/>
      <c r="L514" s="79">
        <v>1037</v>
      </c>
      <c r="M514" s="86"/>
      <c r="N514" s="42">
        <v>7.9</v>
      </c>
      <c r="O514" s="90"/>
      <c r="P514" s="90"/>
      <c r="Q514" s="90"/>
      <c r="R514" s="87"/>
      <c r="S514" s="87"/>
      <c r="T514" s="16"/>
      <c r="U514" s="16"/>
      <c r="V514" s="43">
        <f t="shared" si="144"/>
        <v>5.5816014923472928E-6</v>
      </c>
      <c r="W514" s="43">
        <f t="shared" si="145"/>
        <v>7.7751958099931101E-4</v>
      </c>
      <c r="X514" s="43">
        <f t="shared" si="146"/>
        <v>2.7705988989373548E-6</v>
      </c>
      <c r="Y514" s="22">
        <f>X514+W514+SUM($V$481:V514)</f>
        <v>1.2363672155646062E-3</v>
      </c>
      <c r="Z514" s="22">
        <f t="shared" si="147"/>
        <v>0.14580018643343262</v>
      </c>
      <c r="AA514" s="44">
        <f t="shared" si="148"/>
        <v>20.310031094260435</v>
      </c>
      <c r="AB514" s="44">
        <f t="shared" si="149"/>
        <v>2.1465552705928292</v>
      </c>
      <c r="AC514" s="44">
        <f t="shared" si="150"/>
        <v>53.314593811262021</v>
      </c>
      <c r="AD514" s="44">
        <f t="shared" si="140"/>
        <v>2.1465552705928297</v>
      </c>
      <c r="AE514" s="44">
        <f t="shared" si="141"/>
        <v>51.058678520564563</v>
      </c>
      <c r="AF514" s="44">
        <f t="shared" si="142"/>
        <v>0.10936002010463632</v>
      </c>
      <c r="AG514" s="45">
        <f>AC514+AA514+SUM($Z$481:Z514)</f>
        <v>75.460934038612265</v>
      </c>
      <c r="AH514" s="45">
        <f>AC514+AA514+SUM($Z$481:Z514)</f>
        <v>75.460934038612265</v>
      </c>
      <c r="DM514"/>
      <c r="DN514"/>
      <c r="DO514"/>
      <c r="DP514"/>
      <c r="DQ514"/>
      <c r="DR514"/>
      <c r="DS514"/>
      <c r="DT514"/>
      <c r="DU514"/>
      <c r="DV514"/>
      <c r="DW514"/>
      <c r="DX514"/>
      <c r="DY514"/>
      <c r="DZ514"/>
      <c r="EA514"/>
      <c r="EB514"/>
      <c r="EC514"/>
      <c r="ED514"/>
      <c r="EE514"/>
      <c r="EF514"/>
      <c r="EG514"/>
    </row>
    <row r="515" spans="1:137" s="1" customFormat="1" ht="14.4" x14ac:dyDescent="0.3">
      <c r="A515"/>
      <c r="B515"/>
      <c r="C515"/>
      <c r="D515" s="18"/>
      <c r="E515" s="28">
        <v>40532.646527777775</v>
      </c>
      <c r="F515" s="10">
        <f t="shared" si="143"/>
        <v>650.00694444444525</v>
      </c>
      <c r="G515" s="10">
        <v>58933</v>
      </c>
      <c r="H515" s="10">
        <v>2.34</v>
      </c>
      <c r="I515" s="10">
        <v>30</v>
      </c>
      <c r="J515" s="10"/>
      <c r="K515" s="10"/>
      <c r="L515" s="79">
        <v>1037</v>
      </c>
      <c r="M515" s="86"/>
      <c r="N515" s="42">
        <v>7.9</v>
      </c>
      <c r="O515" s="90"/>
      <c r="P515" s="90"/>
      <c r="Q515" s="90"/>
      <c r="R515" s="87"/>
      <c r="S515" s="87"/>
      <c r="T515" s="16"/>
      <c r="U515" s="16"/>
      <c r="V515" s="43">
        <f t="shared" si="144"/>
        <v>6.4024252412218933E-6</v>
      </c>
      <c r="W515" s="43">
        <f t="shared" si="145"/>
        <v>8.9186069585215082E-4</v>
      </c>
      <c r="X515" s="43">
        <f t="shared" si="146"/>
        <v>3.1780399134869653E-6</v>
      </c>
      <c r="Y515" s="22">
        <f>X515+W515+SUM($V$481:V515)</f>
        <v>1.3575181966732177E-3</v>
      </c>
      <c r="Z515" s="22">
        <f t="shared" si="147"/>
        <v>0.16124535330808967</v>
      </c>
      <c r="AA515" s="44">
        <f t="shared" si="148"/>
        <v>22.461549738741368</v>
      </c>
      <c r="AB515" s="44">
        <f t="shared" si="149"/>
        <v>2.3739480138464049</v>
      </c>
      <c r="AC515" s="44">
        <f t="shared" si="150"/>
        <v>58.962410994578597</v>
      </c>
      <c r="AD515" s="44">
        <f t="shared" si="140"/>
        <v>2.3739480138464049</v>
      </c>
      <c r="AE515" s="44">
        <f t="shared" si="141"/>
        <v>56.467518038816074</v>
      </c>
      <c r="AF515" s="44">
        <f t="shared" si="142"/>
        <v>0.12094494191612616</v>
      </c>
      <c r="AG515" s="45">
        <f>AC515+AA515+SUM($Z$481:Z515)</f>
        <v>83.421515219717875</v>
      </c>
      <c r="AH515" s="45">
        <f>AC515+AA515+SUM($Z$481:Z515)</f>
        <v>83.421515219717875</v>
      </c>
      <c r="DM515"/>
      <c r="DN515"/>
      <c r="DO515"/>
      <c r="DP515"/>
      <c r="DQ515"/>
      <c r="DR515"/>
      <c r="DS515"/>
      <c r="DT515"/>
      <c r="DU515"/>
      <c r="DV515"/>
      <c r="DW515"/>
      <c r="DX515"/>
      <c r="DY515"/>
      <c r="DZ515"/>
      <c r="EA515"/>
      <c r="EB515"/>
      <c r="EC515"/>
      <c r="ED515"/>
      <c r="EE515"/>
      <c r="EF515"/>
      <c r="EG515"/>
    </row>
    <row r="516" spans="1:137" s="1" customFormat="1" ht="14.4" x14ac:dyDescent="0.3">
      <c r="A516"/>
      <c r="B516"/>
      <c r="C516"/>
      <c r="D516" s="19" t="s">
        <v>78</v>
      </c>
      <c r="E516" s="28">
        <v>40605.614583333336</v>
      </c>
      <c r="F516" s="10">
        <f t="shared" si="143"/>
        <v>722.97500000000582</v>
      </c>
      <c r="G516" s="10">
        <v>59669</v>
      </c>
      <c r="H516" s="10">
        <v>3.81</v>
      </c>
      <c r="I516" s="10">
        <v>22</v>
      </c>
      <c r="J516" s="10"/>
      <c r="K516" s="10"/>
      <c r="L516" s="79">
        <v>1037</v>
      </c>
      <c r="M516" s="86"/>
      <c r="N516" s="42">
        <v>7.9</v>
      </c>
      <c r="O516" s="90"/>
      <c r="P516" s="90"/>
      <c r="Q516" s="90"/>
      <c r="R516" s="87"/>
      <c r="S516" s="87"/>
      <c r="T516" s="16"/>
      <c r="U516" s="16"/>
      <c r="V516" s="43">
        <f t="shared" si="144"/>
        <v>1.0424461610707443E-5</v>
      </c>
      <c r="W516" s="43">
        <f t="shared" si="145"/>
        <v>1.4521321586310663E-3</v>
      </c>
      <c r="X516" s="43">
        <f t="shared" si="146"/>
        <v>5.1745008847800585E-6</v>
      </c>
      <c r="Y516" s="22">
        <f>X516+W516+SUM($V$481:V516)</f>
        <v>1.9302105820341335E-3</v>
      </c>
      <c r="Z516" s="22">
        <f t="shared" si="147"/>
        <v>0.16325910757199538</v>
      </c>
      <c r="AA516" s="44">
        <f t="shared" si="148"/>
        <v>22.742066607180337</v>
      </c>
      <c r="AB516" s="44">
        <f t="shared" si="149"/>
        <v>2.4035956770943465</v>
      </c>
      <c r="AC516" s="44">
        <f t="shared" si="150"/>
        <v>59.698778301384799</v>
      </c>
      <c r="AD516" s="44">
        <f t="shared" si="140"/>
        <v>2.4035956770943465</v>
      </c>
      <c r="AE516" s="44">
        <f t="shared" si="141"/>
        <v>57.172727230212551</v>
      </c>
      <c r="AF516" s="44">
        <f t="shared" si="142"/>
        <v>0.12245539407790766</v>
      </c>
      <c r="AG516" s="45">
        <f>AC516+AA516+SUM($Z$481:Z516)</f>
        <v>84.601658502535031</v>
      </c>
      <c r="AH516" s="45">
        <f>AC516+AA516+SUM($Z$481:Z516)</f>
        <v>84.601658502535031</v>
      </c>
      <c r="DM516"/>
      <c r="DN516"/>
      <c r="DO516"/>
      <c r="DP516"/>
      <c r="DQ516"/>
      <c r="DR516"/>
      <c r="DS516"/>
      <c r="DT516"/>
      <c r="DU516"/>
      <c r="DV516"/>
      <c r="DW516"/>
      <c r="DX516"/>
      <c r="DY516"/>
      <c r="DZ516"/>
      <c r="EA516"/>
      <c r="EB516"/>
      <c r="EC516"/>
      <c r="ED516"/>
      <c r="EE516"/>
      <c r="EF516"/>
      <c r="EG516"/>
    </row>
    <row r="517" spans="1:137" s="1" customFormat="1" ht="14.4" x14ac:dyDescent="0.3">
      <c r="A517"/>
      <c r="B517"/>
      <c r="C517"/>
      <c r="D517" s="19"/>
      <c r="E517" s="28">
        <v>40627.584722222222</v>
      </c>
      <c r="F517" s="10">
        <f t="shared" si="143"/>
        <v>744.94513888889196</v>
      </c>
      <c r="G517" s="10">
        <v>9615</v>
      </c>
      <c r="H517" s="40">
        <v>0</v>
      </c>
      <c r="I517" s="10">
        <v>52</v>
      </c>
      <c r="J517" s="10"/>
      <c r="K517" s="10"/>
      <c r="L517" s="79">
        <v>1037</v>
      </c>
      <c r="M517" s="86"/>
      <c r="N517" s="42">
        <v>7.9</v>
      </c>
      <c r="O517" s="90"/>
      <c r="P517" s="90"/>
      <c r="Q517" s="90"/>
      <c r="R517" s="87"/>
      <c r="S517" s="87"/>
      <c r="T517" s="16"/>
      <c r="U517" s="16"/>
      <c r="V517" s="43">
        <f t="shared" si="144"/>
        <v>0</v>
      </c>
      <c r="W517" s="43">
        <f t="shared" si="145"/>
        <v>0</v>
      </c>
      <c r="X517" s="43">
        <f t="shared" si="146"/>
        <v>0</v>
      </c>
      <c r="Y517" s="22">
        <f>X517+W517+SUM($V$481:V517)</f>
        <v>4.7290392251828729E-4</v>
      </c>
      <c r="Z517" s="22">
        <f t="shared" si="147"/>
        <v>2.6307401151430987E-2</v>
      </c>
      <c r="AA517" s="44">
        <f t="shared" si="148"/>
        <v>3.6646327310335178</v>
      </c>
      <c r="AB517" s="44">
        <f t="shared" si="149"/>
        <v>0.38731288332739183</v>
      </c>
      <c r="AC517" s="44">
        <f t="shared" si="150"/>
        <v>9.61979844421416</v>
      </c>
      <c r="AD517" s="44">
        <f t="shared" si="140"/>
        <v>0.38731288332739172</v>
      </c>
      <c r="AE517" s="44">
        <f t="shared" si="141"/>
        <v>9.2127532272787125</v>
      </c>
      <c r="AF517" s="44">
        <f t="shared" si="142"/>
        <v>1.9732333608055805E-2</v>
      </c>
      <c r="AG517" s="45">
        <f>AC517+AA517+SUM($Z$481:Z517)</f>
        <v>15.471552170369005</v>
      </c>
      <c r="AH517" s="77">
        <f>AC517+AA517+SUM($Z$517:Z517)+$AH$516</f>
        <v>97.912397078934134</v>
      </c>
      <c r="DM517"/>
      <c r="DN517"/>
      <c r="DO517"/>
      <c r="DP517"/>
      <c r="DQ517"/>
      <c r="DR517"/>
      <c r="DS517"/>
      <c r="DT517"/>
      <c r="DU517"/>
      <c r="DV517"/>
      <c r="DW517"/>
      <c r="DX517"/>
      <c r="DY517"/>
      <c r="DZ517"/>
      <c r="EA517"/>
      <c r="EB517"/>
      <c r="EC517"/>
      <c r="ED517"/>
      <c r="EE517"/>
      <c r="EF517"/>
      <c r="EG517"/>
    </row>
    <row r="518" spans="1:137" s="1" customFormat="1" ht="14.4" x14ac:dyDescent="0.3">
      <c r="A518"/>
      <c r="B518"/>
      <c r="C518"/>
      <c r="D518" s="19"/>
      <c r="E518" s="28">
        <v>40633.438194444447</v>
      </c>
      <c r="F518" s="10">
        <f t="shared" si="143"/>
        <v>750.79861111111677</v>
      </c>
      <c r="G518" s="10">
        <v>14443</v>
      </c>
      <c r="H518" s="40">
        <v>0</v>
      </c>
      <c r="I518" s="10">
        <v>21</v>
      </c>
      <c r="J518" s="10"/>
      <c r="K518" s="10"/>
      <c r="L518" s="79">
        <v>1037</v>
      </c>
      <c r="M518" s="86"/>
      <c r="N518" s="42">
        <v>7.9</v>
      </c>
      <c r="O518" s="90"/>
      <c r="P518" s="90"/>
      <c r="Q518" s="90"/>
      <c r="R518" s="87"/>
      <c r="S518" s="87"/>
      <c r="T518" s="16"/>
      <c r="U518" s="16"/>
      <c r="V518" s="43">
        <f t="shared" si="144"/>
        <v>0</v>
      </c>
      <c r="W518" s="43">
        <f t="shared" si="145"/>
        <v>0</v>
      </c>
      <c r="X518" s="43">
        <f t="shared" si="146"/>
        <v>0</v>
      </c>
      <c r="Y518" s="22">
        <f>X518+W518+SUM($V$481:V518)</f>
        <v>4.7290392251828729E-4</v>
      </c>
      <c r="Z518" s="22">
        <f t="shared" si="147"/>
        <v>3.9517191349986241E-2</v>
      </c>
      <c r="AA518" s="44">
        <f t="shared" si="148"/>
        <v>5.50476240606522</v>
      </c>
      <c r="AB518" s="44">
        <f t="shared" si="149"/>
        <v>0.58179510908970566</v>
      </c>
      <c r="AC518" s="44">
        <f t="shared" si="150"/>
        <v>14.450207897013536</v>
      </c>
      <c r="AD518" s="44">
        <f t="shared" si="140"/>
        <v>0.58179510908970566</v>
      </c>
      <c r="AE518" s="44">
        <f t="shared" si="141"/>
        <v>13.838772216493654</v>
      </c>
      <c r="AF518" s="44">
        <f t="shared" si="142"/>
        <v>2.9640571430176812E-2</v>
      </c>
      <c r="AG518" s="45">
        <f>AC518+AA518+SUM($Z$481:Z518)</f>
        <v>22.181608489550069</v>
      </c>
      <c r="AH518" s="45">
        <f>AC518+AA518+SUM($Z$517:Z518)+$AH$516</f>
        <v>104.6224533981152</v>
      </c>
      <c r="DM518"/>
      <c r="DN518"/>
      <c r="DO518"/>
      <c r="DP518"/>
      <c r="DQ518"/>
      <c r="DR518"/>
      <c r="DS518"/>
      <c r="DT518"/>
      <c r="DU518"/>
      <c r="DV518"/>
      <c r="DW518"/>
      <c r="DX518"/>
      <c r="DY518"/>
      <c r="DZ518"/>
      <c r="EA518"/>
      <c r="EB518"/>
      <c r="EC518"/>
      <c r="ED518"/>
      <c r="EE518"/>
      <c r="EF518"/>
      <c r="EG518"/>
    </row>
    <row r="519" spans="1:137" s="1" customFormat="1" ht="14.4" x14ac:dyDescent="0.3">
      <c r="A519"/>
      <c r="B519"/>
      <c r="C519"/>
      <c r="D519" s="18"/>
      <c r="E519" s="28">
        <v>40653.619444444441</v>
      </c>
      <c r="F519" s="10">
        <f t="shared" si="143"/>
        <v>770.97986111111095</v>
      </c>
      <c r="G519" s="40">
        <v>17424</v>
      </c>
      <c r="H519" s="40">
        <v>0</v>
      </c>
      <c r="I519" s="10">
        <v>31</v>
      </c>
      <c r="J519" s="10"/>
      <c r="K519" s="10"/>
      <c r="L519" s="79">
        <v>1037</v>
      </c>
      <c r="M519" s="86"/>
      <c r="N519" s="42">
        <v>7.9</v>
      </c>
      <c r="O519" s="90"/>
      <c r="P519" s="90"/>
      <c r="Q519" s="90"/>
      <c r="R519" s="87"/>
      <c r="S519" s="87"/>
      <c r="T519" s="16"/>
      <c r="U519" s="16"/>
      <c r="V519" s="43">
        <f t="shared" si="144"/>
        <v>0</v>
      </c>
      <c r="W519" s="43">
        <f t="shared" si="145"/>
        <v>0</v>
      </c>
      <c r="X519" s="43">
        <f t="shared" si="146"/>
        <v>0</v>
      </c>
      <c r="Y519" s="22">
        <f>X519+W519+SUM($V$481:V519)</f>
        <v>4.7290392251828729E-4</v>
      </c>
      <c r="Z519" s="22">
        <f t="shared" si="147"/>
        <v>4.767344333463687E-2</v>
      </c>
      <c r="AA519" s="44">
        <f t="shared" si="148"/>
        <v>6.6409319506529387</v>
      </c>
      <c r="AB519" s="44">
        <f t="shared" si="149"/>
        <v>0.70187620167410048</v>
      </c>
      <c r="AC519" s="44">
        <f t="shared" si="150"/>
        <v>17.432695589390281</v>
      </c>
      <c r="AD519" s="44">
        <f t="shared" si="140"/>
        <v>0.70187620167410036</v>
      </c>
      <c r="AE519" s="44">
        <f t="shared" si="141"/>
        <v>16.695061074581833</v>
      </c>
      <c r="AF519" s="44">
        <f t="shared" si="142"/>
        <v>3.5758313134348872E-2</v>
      </c>
      <c r="AG519" s="45">
        <f>AC519+AA519+SUM($Z$481:Z519)</f>
        <v>26.34793916984917</v>
      </c>
      <c r="AH519" s="45">
        <f>AC519+AA519+SUM($Z$517:Z519)+$AH$516</f>
        <v>108.78878407841431</v>
      </c>
      <c r="DM519"/>
      <c r="DN519"/>
      <c r="DO519"/>
      <c r="DP519"/>
      <c r="DQ519"/>
      <c r="DR519"/>
      <c r="DS519"/>
      <c r="DT519"/>
      <c r="DU519"/>
      <c r="DV519"/>
      <c r="DW519"/>
      <c r="DX519"/>
      <c r="DY519"/>
      <c r="DZ519"/>
      <c r="EA519"/>
      <c r="EB519"/>
      <c r="EC519"/>
      <c r="ED519"/>
      <c r="EE519"/>
      <c r="EF519"/>
      <c r="EG519"/>
    </row>
    <row r="520" spans="1:137" ht="14.4" x14ac:dyDescent="0.3">
      <c r="D520" s="18"/>
      <c r="E520" s="28">
        <v>40693.605555555558</v>
      </c>
      <c r="F520" s="10">
        <f t="shared" si="143"/>
        <v>810.96597222222772</v>
      </c>
      <c r="G520" s="10">
        <v>17636</v>
      </c>
      <c r="H520" s="10">
        <v>0</v>
      </c>
      <c r="I520" s="10">
        <v>52</v>
      </c>
      <c r="K520" s="10"/>
      <c r="L520" s="79">
        <v>1037</v>
      </c>
      <c r="N520" s="42">
        <v>7.9</v>
      </c>
      <c r="V520" s="43">
        <f t="shared" si="144"/>
        <v>0</v>
      </c>
      <c r="W520" s="43">
        <f t="shared" si="145"/>
        <v>0</v>
      </c>
      <c r="X520" s="43">
        <f t="shared" si="146"/>
        <v>0</v>
      </c>
      <c r="Y520" s="22">
        <f>X520+W520+SUM($V$481:V520)</f>
        <v>4.7290392251828729E-4</v>
      </c>
      <c r="Z520" s="22">
        <f t="shared" si="147"/>
        <v>4.8253492117174925E-2</v>
      </c>
      <c r="AA520" s="44">
        <f t="shared" si="148"/>
        <v>6.7217330051489466</v>
      </c>
      <c r="AB520" s="44">
        <f t="shared" si="149"/>
        <v>0.71041601771834451</v>
      </c>
      <c r="AC520" s="44">
        <f t="shared" si="150"/>
        <v>17.644801389720328</v>
      </c>
      <c r="AD520" s="44">
        <f t="shared" si="140"/>
        <v>0.71041601771834439</v>
      </c>
      <c r="AE520" s="44">
        <f t="shared" si="141"/>
        <v>16.898191982973209</v>
      </c>
      <c r="AF520" s="44">
        <f t="shared" si="142"/>
        <v>3.6193389028775065E-2</v>
      </c>
      <c r="AG520" s="45">
        <f>AC520+AA520+SUM($Z$481:Z520)</f>
        <v>26.689099516792403</v>
      </c>
      <c r="AH520" s="45">
        <f>AC520+AA520+SUM($Z$517:Z520)+$AH$516</f>
        <v>109.12994442535754</v>
      </c>
    </row>
    <row r="521" spans="1:137" ht="14.4" x14ac:dyDescent="0.3">
      <c r="D521" s="18"/>
      <c r="E521" s="28">
        <v>40750.430555555555</v>
      </c>
      <c r="F521" s="10">
        <f t="shared" si="143"/>
        <v>867.79097222222481</v>
      </c>
      <c r="G521" s="10">
        <v>19120</v>
      </c>
      <c r="H521" s="10">
        <v>0</v>
      </c>
      <c r="I521" s="36" t="s">
        <v>144</v>
      </c>
      <c r="J521" s="36"/>
      <c r="K521" s="36"/>
      <c r="L521" s="79">
        <v>1037</v>
      </c>
      <c r="N521" s="42">
        <v>7.9</v>
      </c>
      <c r="V521" s="43">
        <f t="shared" si="144"/>
        <v>0</v>
      </c>
      <c r="W521" s="43">
        <f t="shared" si="145"/>
        <v>0</v>
      </c>
      <c r="X521" s="43">
        <f t="shared" si="146"/>
        <v>0</v>
      </c>
      <c r="Y521" s="22">
        <f>X521+W521+SUM($V$481:V521)</f>
        <v>4.7290392251828729E-4</v>
      </c>
      <c r="Z521" s="22">
        <f t="shared" si="147"/>
        <v>5.2313833594941288E-2</v>
      </c>
      <c r="AA521" s="44">
        <f t="shared" si="148"/>
        <v>7.2873403866209934</v>
      </c>
      <c r="AB521" s="44">
        <f t="shared" si="149"/>
        <v>0.77019473002805328</v>
      </c>
      <c r="AC521" s="44">
        <f t="shared" si="150"/>
        <v>19.12954199203066</v>
      </c>
      <c r="AD521" s="44">
        <f t="shared" si="140"/>
        <v>0.77019473002805328</v>
      </c>
      <c r="AE521" s="44">
        <f t="shared" si="141"/>
        <v>18.320108341712849</v>
      </c>
      <c r="AF521" s="44">
        <f t="shared" si="142"/>
        <v>3.9238920289758408E-2</v>
      </c>
      <c r="AG521" s="45">
        <f>AC521+AA521+SUM($Z$481:Z521)</f>
        <v>28.79176133416972</v>
      </c>
      <c r="AH521" s="45">
        <f>AC521+AA521+SUM($Z$517:Z521)+$AH$516</f>
        <v>111.23260624273485</v>
      </c>
    </row>
    <row r="522" spans="1:137" ht="14.4" x14ac:dyDescent="0.3">
      <c r="D522" s="18"/>
      <c r="E522" s="28">
        <v>40849.539583333331</v>
      </c>
      <c r="F522" s="10">
        <f t="shared" si="143"/>
        <v>966.90000000000146</v>
      </c>
      <c r="G522" s="10">
        <v>28556</v>
      </c>
      <c r="H522" s="10">
        <v>0</v>
      </c>
      <c r="I522" s="10">
        <v>26</v>
      </c>
      <c r="K522" s="10"/>
      <c r="L522" s="79">
        <v>1037</v>
      </c>
      <c r="N522" s="42">
        <v>7.9</v>
      </c>
      <c r="V522" s="43">
        <f t="shared" si="144"/>
        <v>0</v>
      </c>
      <c r="W522" s="43">
        <f t="shared" si="145"/>
        <v>0</v>
      </c>
      <c r="X522" s="43">
        <f t="shared" si="146"/>
        <v>0</v>
      </c>
      <c r="Y522" s="22">
        <f>X522+W522+SUM($V$481:V522)</f>
        <v>4.7290392251828729E-4</v>
      </c>
      <c r="Z522" s="22">
        <f t="shared" si="147"/>
        <v>7.8131476576210432E-2</v>
      </c>
      <c r="AA522" s="44">
        <f t="shared" si="148"/>
        <v>10.883749585792316</v>
      </c>
      <c r="AB522" s="44">
        <f t="shared" si="149"/>
        <v>1.1502971082992202</v>
      </c>
      <c r="AC522" s="44">
        <f t="shared" si="150"/>
        <v>28.570251104834067</v>
      </c>
      <c r="AD522" s="44">
        <f t="shared" si="140"/>
        <v>1.1502971082992197</v>
      </c>
      <c r="AE522" s="44">
        <f t="shared" si="141"/>
        <v>27.361350094453552</v>
      </c>
      <c r="AF522" s="44">
        <f t="shared" si="142"/>
        <v>5.8603902081293971E-2</v>
      </c>
      <c r="AG522" s="45">
        <f>AC522+AA522+SUM($Z$481:Z522)</f>
        <v>41.907011122720661</v>
      </c>
      <c r="AH522" s="45">
        <f>AC522+AA522+SUM($Z$517:Z522)+$AH$516</f>
        <v>124.3478560312858</v>
      </c>
    </row>
    <row r="523" spans="1:137" ht="14.4" x14ac:dyDescent="0.3">
      <c r="D523" s="18"/>
      <c r="E523" s="28">
        <v>40933.591666666667</v>
      </c>
      <c r="F523" s="10">
        <f t="shared" si="143"/>
        <v>1050.9520833333372</v>
      </c>
      <c r="G523" s="10">
        <v>35242</v>
      </c>
      <c r="H523" s="40">
        <v>1.84</v>
      </c>
      <c r="I523" s="10">
        <v>25</v>
      </c>
      <c r="K523" s="10"/>
      <c r="L523" s="79">
        <v>1037</v>
      </c>
      <c r="N523" s="42">
        <v>7.9</v>
      </c>
      <c r="V523" s="43">
        <f t="shared" si="144"/>
        <v>5.0343856597642247E-6</v>
      </c>
      <c r="W523" s="43">
        <f t="shared" si="145"/>
        <v>7.0129217109741776E-4</v>
      </c>
      <c r="X523" s="43">
        <f t="shared" si="146"/>
        <v>2.4989715559042805E-6</v>
      </c>
      <c r="Y523" s="22">
        <f>X523+W523+SUM($V$481:V523)</f>
        <v>1.1817294508313736E-3</v>
      </c>
      <c r="Z523" s="22">
        <f t="shared" si="147"/>
        <v>9.6424901859462397E-2</v>
      </c>
      <c r="AA523" s="44">
        <f t="shared" si="148"/>
        <v>13.432031898812607</v>
      </c>
      <c r="AB523" s="44">
        <f t="shared" si="149"/>
        <v>1.4196235709021261</v>
      </c>
      <c r="AC523" s="44">
        <f t="shared" si="150"/>
        <v>35.259587807695837</v>
      </c>
      <c r="AD523" s="44">
        <f t="shared" si="140"/>
        <v>1.4196235709021259</v>
      </c>
      <c r="AE523" s="44">
        <f t="shared" si="141"/>
        <v>33.767639026079713</v>
      </c>
      <c r="AF523" s="44">
        <f t="shared" si="142"/>
        <v>7.232521071399925E-2</v>
      </c>
      <c r="AG523" s="45">
        <f>AC523+AA523+SUM($Z$481:Z523)</f>
        <v>51.241055040462186</v>
      </c>
      <c r="AH523" s="45">
        <f>AC523+AA523+SUM($Z$517:Z523)+$AH$516</f>
        <v>133.68189994902733</v>
      </c>
    </row>
    <row r="524" spans="1:137" ht="14.4" x14ac:dyDescent="0.3">
      <c r="D524" s="18"/>
      <c r="E524" s="28">
        <v>41017.64166666667</v>
      </c>
      <c r="F524" s="10">
        <f t="shared" si="143"/>
        <v>1135.0020833333401</v>
      </c>
      <c r="G524" s="10">
        <v>38745</v>
      </c>
      <c r="H524" s="40">
        <v>1.35</v>
      </c>
      <c r="I524" s="10">
        <v>48</v>
      </c>
      <c r="K524" s="10"/>
      <c r="L524" s="79">
        <v>1037</v>
      </c>
      <c r="N524" s="42">
        <v>7.9</v>
      </c>
      <c r="V524" s="43">
        <f t="shared" si="144"/>
        <v>3.6937068699357081E-6</v>
      </c>
      <c r="W524" s="43">
        <f t="shared" si="145"/>
        <v>5.1453501683777943E-4</v>
      </c>
      <c r="X524" s="43">
        <f t="shared" si="146"/>
        <v>1.8334845654732493E-6</v>
      </c>
      <c r="Y524" s="22">
        <f>X524+W524+SUM($V$481:V524)</f>
        <v>9.9800051645124004E-4</v>
      </c>
      <c r="Z524" s="22">
        <f t="shared" si="147"/>
        <v>0.10600938716715483</v>
      </c>
      <c r="AA524" s="44">
        <f t="shared" si="148"/>
        <v>14.767154983244268</v>
      </c>
      <c r="AB524" s="44">
        <f t="shared" si="149"/>
        <v>1.5607319463879146</v>
      </c>
      <c r="AC524" s="44">
        <f t="shared" si="150"/>
        <v>38.764336008432416</v>
      </c>
      <c r="AD524" s="44">
        <f t="shared" si="140"/>
        <v>1.5607319463879141</v>
      </c>
      <c r="AE524" s="44">
        <f t="shared" si="141"/>
        <v>37.124089837848551</v>
      </c>
      <c r="AF524" s="44">
        <f t="shared" si="142"/>
        <v>7.9514224195956551E-2</v>
      </c>
      <c r="AG524" s="45">
        <f>AC524+AA524+SUM($Z$481:Z524)</f>
        <v>56.186935712797577</v>
      </c>
      <c r="AH524" s="45">
        <f>AC524+AA524+SUM($Z$517:Z524)+$AH$516</f>
        <v>138.62778062136272</v>
      </c>
    </row>
    <row r="525" spans="1:137" ht="14.4" x14ac:dyDescent="0.3">
      <c r="D525" s="18"/>
      <c r="E525" s="28">
        <v>41036.556250000001</v>
      </c>
      <c r="F525" s="10">
        <f t="shared" si="143"/>
        <v>1153.9166666666715</v>
      </c>
      <c r="G525" s="10">
        <v>40679</v>
      </c>
      <c r="H525" s="10">
        <v>0</v>
      </c>
      <c r="I525" s="10">
        <v>21</v>
      </c>
      <c r="K525" s="10"/>
      <c r="L525" s="79">
        <v>1037</v>
      </c>
      <c r="N525" s="42">
        <v>7.9</v>
      </c>
      <c r="V525" s="43">
        <f t="shared" si="144"/>
        <v>0</v>
      </c>
      <c r="W525" s="43">
        <f t="shared" si="145"/>
        <v>0</v>
      </c>
      <c r="X525" s="43">
        <f t="shared" si="146"/>
        <v>0</v>
      </c>
      <c r="Y525" s="22">
        <f>X525+W525+SUM($V$481:V525)</f>
        <v>4.8163201504798723E-4</v>
      </c>
      <c r="Z525" s="22">
        <f t="shared" si="147"/>
        <v>0.11130096426823309</v>
      </c>
      <c r="AA525" s="44">
        <f t="shared" si="148"/>
        <v>15.504274036995575</v>
      </c>
      <c r="AB525" s="44">
        <f t="shared" si="149"/>
        <v>1.6386376267160658</v>
      </c>
      <c r="AC525" s="44">
        <f t="shared" si="150"/>
        <v>40.699301186915022</v>
      </c>
      <c r="AD525" s="44">
        <f t="shared" si="140"/>
        <v>1.6386376267160658</v>
      </c>
      <c r="AE525" s="44">
        <f t="shared" si="141"/>
        <v>38.977180294588756</v>
      </c>
      <c r="AF525" s="44">
        <f t="shared" si="142"/>
        <v>8.3483265610203056E-2</v>
      </c>
      <c r="AG525" s="45">
        <f>AC525+AA525+SUM($Z$481:Z525)</f>
        <v>58.970320909299723</v>
      </c>
      <c r="AH525" s="45">
        <f>AC525+AA525+SUM($Z$517:Z525)+$AH$516</f>
        <v>141.41116581786486</v>
      </c>
    </row>
    <row r="526" spans="1:137" ht="14.4" x14ac:dyDescent="0.3">
      <c r="D526" s="18"/>
      <c r="E526" s="28">
        <v>41039.489583333336</v>
      </c>
      <c r="F526" s="10">
        <f t="shared" si="143"/>
        <v>1156.8500000000058</v>
      </c>
      <c r="G526" s="10">
        <v>9105</v>
      </c>
      <c r="H526" s="10">
        <v>0</v>
      </c>
      <c r="I526" s="10">
        <v>19</v>
      </c>
      <c r="K526" s="10"/>
      <c r="L526" s="79">
        <v>1037</v>
      </c>
      <c r="N526" s="42">
        <v>7.9</v>
      </c>
      <c r="V526" s="43">
        <f t="shared" si="144"/>
        <v>0</v>
      </c>
      <c r="W526" s="43">
        <f t="shared" si="145"/>
        <v>0</v>
      </c>
      <c r="X526" s="43">
        <f t="shared" si="146"/>
        <v>0</v>
      </c>
      <c r="Y526" s="22">
        <f>X526+W526+SUM($V$481:V526)</f>
        <v>4.8163201504798723E-4</v>
      </c>
      <c r="Z526" s="22">
        <f t="shared" si="147"/>
        <v>2.4912000778344164E-2</v>
      </c>
      <c r="AA526" s="44">
        <f t="shared" si="148"/>
        <v>3.4702528357836897</v>
      </c>
      <c r="AB526" s="44">
        <f t="shared" si="149"/>
        <v>0.3667689862398234</v>
      </c>
      <c r="AC526" s="44">
        <f t="shared" si="150"/>
        <v>9.1095439245522556</v>
      </c>
      <c r="AD526" s="44">
        <f t="shared" si="140"/>
        <v>0.3667689862398234</v>
      </c>
      <c r="AE526" s="44">
        <f t="shared" si="141"/>
        <v>8.7240892495447415</v>
      </c>
      <c r="AF526" s="44">
        <f t="shared" si="142"/>
        <v>1.8685688767690913E-2</v>
      </c>
      <c r="AG526" s="45">
        <f>AC526+AA526+SUM($Z$481:Z526)</f>
        <v>15.371454446503417</v>
      </c>
      <c r="AH526" s="45">
        <f>AC526+AA526+SUM($Z$526:Z526)+$AH$525</f>
        <v>154.01587457897915</v>
      </c>
    </row>
    <row r="527" spans="1:137" ht="14.4" x14ac:dyDescent="0.3">
      <c r="D527" s="18"/>
      <c r="E527" s="28">
        <v>41044.466666666667</v>
      </c>
      <c r="F527" s="10">
        <f t="shared" si="143"/>
        <v>1161.8270833333372</v>
      </c>
      <c r="G527" s="10">
        <v>13151</v>
      </c>
      <c r="H527" s="40">
        <v>0.72</v>
      </c>
      <c r="I527" s="10">
        <v>22</v>
      </c>
      <c r="K527" s="10"/>
      <c r="L527" s="79">
        <v>1037</v>
      </c>
      <c r="N527" s="42">
        <v>7.9</v>
      </c>
      <c r="V527" s="43">
        <f t="shared" si="144"/>
        <v>1.9699769972990442E-6</v>
      </c>
      <c r="W527" s="43">
        <f t="shared" si="145"/>
        <v>2.7441867564681564E-4</v>
      </c>
      <c r="X527" s="43">
        <f t="shared" si="146"/>
        <v>9.778584349190663E-7</v>
      </c>
      <c r="Y527" s="22">
        <f>X527+W527+SUM($V$481:V527)</f>
        <v>7.5899852612702095E-4</v>
      </c>
      <c r="Z527" s="22">
        <f t="shared" si="147"/>
        <v>3.598217707149963E-2</v>
      </c>
      <c r="AA527" s="44">
        <f t="shared" si="148"/>
        <v>5.0123333380989896</v>
      </c>
      <c r="AB527" s="44">
        <f t="shared" si="149"/>
        <v>0.52975056980119917</v>
      </c>
      <c r="AC527" s="44">
        <f t="shared" si="150"/>
        <v>13.157563113870042</v>
      </c>
      <c r="AD527" s="44">
        <f t="shared" si="140"/>
        <v>0.52975056980119917</v>
      </c>
      <c r="AE527" s="44">
        <f t="shared" si="141"/>
        <v>12.600823472900924</v>
      </c>
      <c r="AF527" s="44">
        <f t="shared" si="142"/>
        <v>2.6989071167919081E-2</v>
      </c>
      <c r="AG527" s="45">
        <f>AC527+AA527+SUM($Z$481:Z527)</f>
        <v>20.997536315208002</v>
      </c>
      <c r="AH527" s="45">
        <f>AC527+AA527+SUM($Z$526:Z527)+$AH$525</f>
        <v>159.64195644768373</v>
      </c>
    </row>
    <row r="528" spans="1:137" ht="14.4" x14ac:dyDescent="0.3">
      <c r="D528" s="18"/>
      <c r="E528" s="28">
        <v>41052.456250000003</v>
      </c>
      <c r="F528" s="10">
        <f t="shared" si="143"/>
        <v>1169.816666666673</v>
      </c>
      <c r="G528" s="10">
        <v>15841</v>
      </c>
      <c r="H528" s="40">
        <v>0.81</v>
      </c>
      <c r="I528" s="10">
        <v>20</v>
      </c>
      <c r="K528" s="10"/>
      <c r="L528" s="79">
        <v>1037</v>
      </c>
      <c r="N528" s="42">
        <v>7.9</v>
      </c>
      <c r="V528" s="43">
        <f t="shared" si="144"/>
        <v>2.216224121961425E-6</v>
      </c>
      <c r="W528" s="43">
        <f t="shared" si="145"/>
        <v>3.0872101010266765E-4</v>
      </c>
      <c r="X528" s="43">
        <f t="shared" si="146"/>
        <v>1.1000907392839496E-6</v>
      </c>
      <c r="Y528" s="22">
        <f>X528+W528+SUM($V$481:V528)</f>
        <v>7.9563931700919928E-4</v>
      </c>
      <c r="Z528" s="22">
        <f t="shared" si="147"/>
        <v>4.3342230019741884E-2</v>
      </c>
      <c r="AA528" s="44">
        <f t="shared" si="148"/>
        <v>6.0375920012794531</v>
      </c>
      <c r="AB528" s="44">
        <f t="shared" si="149"/>
        <v>0.63810955640033418</v>
      </c>
      <c r="AC528" s="44">
        <f t="shared" si="150"/>
        <v>15.848905580322052</v>
      </c>
      <c r="AD528" s="44">
        <f t="shared" si="140"/>
        <v>0.63810955640033418</v>
      </c>
      <c r="AE528" s="44">
        <f t="shared" si="141"/>
        <v>15.178286414282072</v>
      </c>
      <c r="AF528" s="44">
        <f t="shared" si="142"/>
        <v>3.2509609639647642E-2</v>
      </c>
      <c r="AG528" s="45">
        <f>AC528+AA528+SUM($Z$481:Z528)</f>
        <v>24.757479674860218</v>
      </c>
      <c r="AH528" s="45">
        <f>AC528+AA528+SUM($Z$526:Z528)+$AH$525</f>
        <v>163.40189980733595</v>
      </c>
    </row>
    <row r="529" spans="4:34" ht="14.4" x14ac:dyDescent="0.3">
      <c r="D529" s="18"/>
      <c r="E529" s="28">
        <v>41109.565972222219</v>
      </c>
      <c r="F529" s="10">
        <f t="shared" si="143"/>
        <v>1226.9263888888891</v>
      </c>
      <c r="G529" s="10">
        <v>18194</v>
      </c>
      <c r="H529" s="10">
        <v>1.44</v>
      </c>
      <c r="I529" s="10">
        <v>19</v>
      </c>
      <c r="K529" s="10"/>
      <c r="L529" s="79">
        <v>1037</v>
      </c>
      <c r="N529" s="42">
        <v>7.9</v>
      </c>
      <c r="V529" s="43">
        <f t="shared" si="144"/>
        <v>3.9399539945980884E-6</v>
      </c>
      <c r="W529" s="43">
        <f t="shared" si="145"/>
        <v>5.4883735129363127E-4</v>
      </c>
      <c r="X529" s="43">
        <f t="shared" si="146"/>
        <v>1.9557168698381326E-6</v>
      </c>
      <c r="Y529" s="22">
        <f>X529+W529+SUM($V$481:V529)</f>
        <v>1.040551238325315E-3</v>
      </c>
      <c r="Z529" s="22">
        <f t="shared" si="147"/>
        <v>4.9780224290081686E-2</v>
      </c>
      <c r="AA529" s="44">
        <f t="shared" si="148"/>
        <v>6.9344074787752286</v>
      </c>
      <c r="AB529" s="44">
        <f t="shared" si="149"/>
        <v>0.73289345806121331</v>
      </c>
      <c r="AC529" s="44">
        <f t="shared" si="150"/>
        <v>18.203079864173944</v>
      </c>
      <c r="AD529" s="44">
        <f t="shared" si="140"/>
        <v>0.73289345806121342</v>
      </c>
      <c r="AE529" s="44">
        <f t="shared" si="141"/>
        <v>17.432847864493912</v>
      </c>
      <c r="AF529" s="44">
        <f t="shared" si="142"/>
        <v>3.7338541618821365E-2</v>
      </c>
      <c r="AG529" s="45">
        <f>AC529+AA529+SUM($Z$481:Z529)</f>
        <v>28.058249660497967</v>
      </c>
      <c r="AH529" s="45">
        <f>AC529+AA529+SUM($Z$526:Z529)+$AH$525</f>
        <v>166.70266979297369</v>
      </c>
    </row>
    <row r="530" spans="4:34" ht="14.4" x14ac:dyDescent="0.3">
      <c r="D530" s="18"/>
      <c r="E530" s="28">
        <v>41134.475694444445</v>
      </c>
      <c r="F530" s="10">
        <f t="shared" si="143"/>
        <v>1251.8361111111153</v>
      </c>
      <c r="G530" s="10">
        <v>19956</v>
      </c>
      <c r="H530" s="10">
        <v>1.44</v>
      </c>
      <c r="I530" s="10">
        <v>19</v>
      </c>
      <c r="K530" s="10"/>
      <c r="L530" s="79">
        <v>1037</v>
      </c>
      <c r="N530" s="42">
        <v>7.9</v>
      </c>
      <c r="V530" s="43">
        <f t="shared" si="144"/>
        <v>3.9399539945980884E-6</v>
      </c>
      <c r="W530" s="43">
        <f t="shared" si="145"/>
        <v>5.4883735129363127E-4</v>
      </c>
      <c r="X530" s="43">
        <f t="shared" si="146"/>
        <v>1.9557168698381326E-6</v>
      </c>
      <c r="Y530" s="22">
        <f>X530+W530+SUM($V$481:V530)</f>
        <v>1.0444911923199133E-3</v>
      </c>
      <c r="Z530" s="22">
        <f t="shared" si="147"/>
        <v>5.4601195775138514E-2</v>
      </c>
      <c r="AA530" s="44">
        <f t="shared" si="148"/>
        <v>7.6059709600109073</v>
      </c>
      <c r="AB530" s="44">
        <f t="shared" si="149"/>
        <v>0.80387060839120461</v>
      </c>
      <c r="AC530" s="44">
        <f t="shared" si="150"/>
        <v>19.965959204652918</v>
      </c>
      <c r="AD530" s="44">
        <f t="shared" si="140"/>
        <v>0.80387060839120439</v>
      </c>
      <c r="AE530" s="44">
        <f t="shared" si="141"/>
        <v>19.121133999331672</v>
      </c>
      <c r="AF530" s="44">
        <f t="shared" si="142"/>
        <v>4.0954596930042816E-2</v>
      </c>
      <c r="AG530" s="45">
        <f>AC530+AA530+SUM($Z$481:Z530)</f>
        <v>30.54729367798776</v>
      </c>
      <c r="AH530" s="45">
        <f>AC530+AA530+SUM($Z$526:Z530)+$AH$525</f>
        <v>169.19171381046348</v>
      </c>
    </row>
    <row r="531" spans="4:34" ht="14.4" x14ac:dyDescent="0.3">
      <c r="D531" s="18"/>
      <c r="E531" s="28">
        <v>42304.438194444447</v>
      </c>
      <c r="F531" s="10">
        <f t="shared" si="143"/>
        <v>2421.7986111111168</v>
      </c>
      <c r="G531" s="10">
        <v>50316</v>
      </c>
      <c r="H531" s="10">
        <v>0.56000000000000005</v>
      </c>
      <c r="I531" s="10">
        <v>15</v>
      </c>
      <c r="K531" s="10"/>
      <c r="L531" s="10">
        <v>1083</v>
      </c>
      <c r="N531" s="42">
        <v>7.9</v>
      </c>
      <c r="V531" s="43">
        <f t="shared" si="144"/>
        <v>1.6001709650191853E-6</v>
      </c>
      <c r="W531" s="43">
        <f t="shared" si="145"/>
        <v>2.2290453017020356E-4</v>
      </c>
      <c r="X531" s="43">
        <f t="shared" si="146"/>
        <v>7.9429388140163316E-7</v>
      </c>
      <c r="Y531" s="22">
        <f>X531+W531+SUM($V$481:V531)</f>
        <v>7.189971191730682E-4</v>
      </c>
      <c r="Z531" s="22">
        <f t="shared" si="147"/>
        <v>0.14377536120697376</v>
      </c>
      <c r="AA531" s="44">
        <f t="shared" si="148"/>
        <v>20.027972035792789</v>
      </c>
      <c r="AB531" s="44">
        <f t="shared" si="149"/>
        <v>2.1167446141855488</v>
      </c>
      <c r="AC531" s="44">
        <f t="shared" si="150"/>
        <v>52.574178197755678</v>
      </c>
      <c r="AD531" s="44">
        <f t="shared" si="140"/>
        <v>2.1167446141855488</v>
      </c>
      <c r="AE531" s="44">
        <f t="shared" si="141"/>
        <v>50.349592319599424</v>
      </c>
      <c r="AF531" s="44">
        <f t="shared" si="142"/>
        <v>0.1078412639707063</v>
      </c>
      <c r="AG531" s="45">
        <f>AC531+AA531+SUM($Z$481:Z531)</f>
        <v>75.721289108079375</v>
      </c>
      <c r="AH531" s="45">
        <f>AC531+AA531+SUM($Z$526:Z531)+$AH$525</f>
        <v>214.36570924055511</v>
      </c>
    </row>
    <row r="532" spans="4:34" ht="14.4" x14ac:dyDescent="0.3">
      <c r="D532" s="40" t="s">
        <v>164</v>
      </c>
      <c r="E532" s="28">
        <v>42305.46875</v>
      </c>
      <c r="F532" s="10">
        <f t="shared" si="143"/>
        <v>2422.8291666666701</v>
      </c>
      <c r="I532" s="10">
        <v>15</v>
      </c>
      <c r="J532" s="40">
        <v>1.62</v>
      </c>
      <c r="K532" s="10"/>
      <c r="L532" s="10">
        <v>1085</v>
      </c>
      <c r="N532" s="42">
        <v>7.9</v>
      </c>
      <c r="V532" s="43">
        <f t="shared" si="144"/>
        <v>0</v>
      </c>
      <c r="W532" s="43">
        <f t="shared" si="145"/>
        <v>0</v>
      </c>
      <c r="X532" s="43">
        <f t="shared" si="146"/>
        <v>0</v>
      </c>
      <c r="Y532" s="22">
        <f>X532+W532+SUM($V$481:V532)</f>
        <v>4.9529829512146299E-4</v>
      </c>
      <c r="Z532" s="22">
        <f t="shared" si="147"/>
        <v>0</v>
      </c>
      <c r="AA532" s="44">
        <f t="shared" si="148"/>
        <v>0</v>
      </c>
      <c r="AB532" s="44">
        <f t="shared" si="149"/>
        <v>0</v>
      </c>
      <c r="AC532" s="44">
        <f t="shared" si="150"/>
        <v>0</v>
      </c>
      <c r="AD532" s="44">
        <f t="shared" si="140"/>
        <v>0</v>
      </c>
      <c r="AE532" s="44">
        <f t="shared" si="141"/>
        <v>0</v>
      </c>
      <c r="AF532" s="44">
        <f t="shared" si="142"/>
        <v>0</v>
      </c>
      <c r="AG532" s="45">
        <f>AC532+AA532+SUM($Z$481:Z532)</f>
        <v>3.1191388745309072</v>
      </c>
      <c r="AH532" s="45">
        <f>AC532+AA532+SUM($Z$532:Z532)+$AH$531</f>
        <v>214.36570924055511</v>
      </c>
    </row>
    <row r="533" spans="4:34" ht="14.4" x14ac:dyDescent="0.3">
      <c r="D533" s="18"/>
      <c r="E533" s="28">
        <v>42311.558333333334</v>
      </c>
      <c r="F533" s="10">
        <f t="shared" si="143"/>
        <v>2428.9187500000044</v>
      </c>
      <c r="G533" s="10">
        <v>4197</v>
      </c>
      <c r="H533" s="10">
        <v>0.83</v>
      </c>
      <c r="I533" s="10">
        <v>15</v>
      </c>
      <c r="K533" s="10">
        <v>5</v>
      </c>
      <c r="L533" s="10">
        <v>1083</v>
      </c>
      <c r="N533" s="42">
        <v>7.9</v>
      </c>
      <c r="V533" s="43">
        <f t="shared" si="144"/>
        <v>2.3716819660105774E-6</v>
      </c>
      <c r="W533" s="43">
        <f t="shared" si="145"/>
        <v>3.3037635721655165E-4</v>
      </c>
      <c r="X533" s="43">
        <f t="shared" si="146"/>
        <v>1.1772570027917061E-6</v>
      </c>
      <c r="Y533" s="22">
        <f>X533+W533+SUM($V$481:V533)</f>
        <v>8.292235913068169E-4</v>
      </c>
      <c r="Z533" s="22">
        <f t="shared" si="147"/>
        <v>1.1992709893188428E-2</v>
      </c>
      <c r="AA533" s="44">
        <f t="shared" si="148"/>
        <v>1.6705898448649004</v>
      </c>
      <c r="AB533" s="44">
        <f t="shared" si="149"/>
        <v>0.17656366057987019</v>
      </c>
      <c r="AC533" s="44">
        <f t="shared" si="150"/>
        <v>4.3853610361710107</v>
      </c>
      <c r="AD533" s="44">
        <f t="shared" si="140"/>
        <v>0.17656366057987019</v>
      </c>
      <c r="AE533" s="44">
        <f t="shared" si="141"/>
        <v>4.1998020304745767</v>
      </c>
      <c r="AF533" s="44">
        <f t="shared" si="142"/>
        <v>8.9953451165644006E-3</v>
      </c>
      <c r="AG533" s="45">
        <f>AC533+AA533+SUM($Z$481:Z533)</f>
        <v>9.1870824654600067</v>
      </c>
      <c r="AH533" s="45">
        <f>AC533+AA533+SUM($Z$532:Z533)+$AH$531</f>
        <v>220.43365283148421</v>
      </c>
    </row>
    <row r="534" spans="4:34" ht="14.4" x14ac:dyDescent="0.3">
      <c r="D534" s="18"/>
      <c r="E534" s="28">
        <v>42486.467361111114</v>
      </c>
      <c r="F534" s="10">
        <f t="shared" si="143"/>
        <v>2603.8277777777839</v>
      </c>
      <c r="G534" s="10">
        <v>25617</v>
      </c>
      <c r="H534" s="10">
        <v>0.67</v>
      </c>
      <c r="I534" s="10">
        <v>14</v>
      </c>
      <c r="K534" s="10"/>
      <c r="L534" s="10">
        <v>1080</v>
      </c>
      <c r="N534" s="42"/>
      <c r="V534" s="43">
        <f t="shared" si="144"/>
        <v>1.9091869645955057E-6</v>
      </c>
      <c r="W534" s="43">
        <f t="shared" si="145"/>
        <v>2.6595059693833149E-4</v>
      </c>
      <c r="X534" s="43">
        <f t="shared" si="146"/>
        <v>9.4768343982031002E-7</v>
      </c>
      <c r="Y534" s="22"/>
      <c r="Z534" s="22">
        <f t="shared" si="147"/>
        <v>7.2996481301556823E-2</v>
      </c>
      <c r="AA534" s="44">
        <f t="shared" si="148"/>
        <v>10.168442450401846</v>
      </c>
      <c r="AB534" s="44">
        <f t="shared" si="149"/>
        <v>1.0746967168257189</v>
      </c>
      <c r="AC534" s="44"/>
      <c r="AD534" s="44"/>
      <c r="AE534" s="44"/>
      <c r="AF534" s="44"/>
      <c r="AG534" s="45"/>
      <c r="AH534" s="45"/>
    </row>
    <row r="535" spans="4:34" ht="14.4" x14ac:dyDescent="0.3">
      <c r="D535" s="18"/>
      <c r="E535" s="28">
        <v>42612.645138888889</v>
      </c>
      <c r="F535" s="10">
        <f t="shared" si="143"/>
        <v>2730.0055555555591</v>
      </c>
      <c r="G535" s="10">
        <v>32789</v>
      </c>
      <c r="H535" s="10">
        <v>1.1499999999999999</v>
      </c>
      <c r="I535" s="10">
        <v>43</v>
      </c>
      <c r="K535" s="10"/>
      <c r="L535" s="10">
        <v>1066</v>
      </c>
      <c r="N535" s="42"/>
      <c r="V535" s="43">
        <f t="shared" si="144"/>
        <v>3.2344835543084991E-6</v>
      </c>
      <c r="W535" s="43">
        <f t="shared" si="145"/>
        <v>4.5056500385116152E-4</v>
      </c>
      <c r="X535" s="43">
        <f t="shared" si="146"/>
        <v>1.6055350039741821E-6</v>
      </c>
      <c r="Y535" s="22"/>
      <c r="Z535" s="22">
        <f t="shared" si="147"/>
        <v>9.2222157619322939E-2</v>
      </c>
      <c r="AA535" s="44">
        <f t="shared" si="148"/>
        <v>12.846587748935423</v>
      </c>
      <c r="AB535" s="44">
        <f t="shared" si="149"/>
        <v>1.3577483221777784</v>
      </c>
      <c r="AC535" s="44"/>
      <c r="AD535" s="44"/>
      <c r="AE535" s="44"/>
      <c r="AF535" s="44"/>
      <c r="AG535" s="45"/>
      <c r="AH535" s="45"/>
    </row>
    <row r="536" spans="4:34" x14ac:dyDescent="0.25">
      <c r="D536" s="40" t="s">
        <v>164</v>
      </c>
      <c r="E536" s="28">
        <v>42758.647222222222</v>
      </c>
      <c r="F536" s="10">
        <f t="shared" si="143"/>
        <v>2876.007638888892</v>
      </c>
      <c r="G536" s="10">
        <v>39404</v>
      </c>
      <c r="H536" s="10">
        <v>0.68</v>
      </c>
      <c r="I536" s="10">
        <v>13</v>
      </c>
      <c r="K536" s="10"/>
      <c r="L536" s="10">
        <v>1043</v>
      </c>
      <c r="N536" s="42"/>
      <c r="V536" s="17">
        <f t="shared" si="144"/>
        <v>1.8712987324070157E-6</v>
      </c>
      <c r="W536" s="17">
        <f t="shared" si="145"/>
        <v>2.6067274927106445E-4</v>
      </c>
      <c r="X536" s="17">
        <f t="shared" si="146"/>
        <v>9.2887645502785621E-7</v>
      </c>
      <c r="Z536" s="17">
        <f t="shared" si="147"/>
        <v>0.10843625772318534</v>
      </c>
      <c r="AA536" s="17">
        <f t="shared" si="148"/>
        <v>15.105219135701502</v>
      </c>
      <c r="AB536" s="17">
        <f t="shared" si="149"/>
        <v>1.5964617483211396</v>
      </c>
    </row>
    <row r="537" spans="4:34" x14ac:dyDescent="0.25">
      <c r="D537" s="18"/>
      <c r="E537" s="28">
        <v>42761.499305555553</v>
      </c>
      <c r="F537" s="10">
        <f t="shared" si="143"/>
        <v>2878.8597222222234</v>
      </c>
      <c r="G537" s="10">
        <v>5586</v>
      </c>
      <c r="H537" s="10">
        <v>0.56000000000000005</v>
      </c>
      <c r="I537" s="10">
        <v>11</v>
      </c>
      <c r="K537" s="10">
        <v>5</v>
      </c>
      <c r="L537" s="10">
        <v>1089</v>
      </c>
      <c r="N537" s="42"/>
      <c r="V537" s="17">
        <f t="shared" si="144"/>
        <v>1.6090361781217844E-6</v>
      </c>
      <c r="W537" s="17">
        <f t="shared" si="145"/>
        <v>2.2413945831519077E-4</v>
      </c>
      <c r="X537" s="17">
        <f t="shared" si="146"/>
        <v>7.9869440152020168E-7</v>
      </c>
      <c r="Z537" s="17">
        <f t="shared" si="147"/>
        <v>1.6050135876764796E-2</v>
      </c>
      <c r="AA537" s="17">
        <f t="shared" si="148"/>
        <v>2.2357910966940278</v>
      </c>
      <c r="AB537" s="17">
        <f t="shared" si="149"/>
        <v>0.2362994492858923</v>
      </c>
    </row>
    <row r="538" spans="4:34" x14ac:dyDescent="0.25">
      <c r="D538" s="40" t="s">
        <v>164</v>
      </c>
      <c r="E538" s="28">
        <v>42821.429166666669</v>
      </c>
      <c r="F538" s="10">
        <f t="shared" si="143"/>
        <v>2938.7895833333387</v>
      </c>
      <c r="G538" s="10">
        <v>14713</v>
      </c>
      <c r="H538" s="10">
        <v>0.51</v>
      </c>
      <c r="I538" s="10">
        <v>13</v>
      </c>
      <c r="K538" s="10"/>
      <c r="L538" s="10">
        <v>1086</v>
      </c>
      <c r="N538" s="42"/>
      <c r="V538" s="17">
        <f t="shared" si="144"/>
        <v>1.4613353955374056E-6</v>
      </c>
      <c r="W538" s="17">
        <f t="shared" si="145"/>
        <v>2.0356467332817061E-4</v>
      </c>
      <c r="X538" s="17">
        <f t="shared" si="146"/>
        <v>7.2537859311619273E-7</v>
      </c>
      <c r="Z538" s="17">
        <f t="shared" si="147"/>
        <v>4.215809347949382E-2</v>
      </c>
      <c r="AA538" s="17">
        <f t="shared" si="148"/>
        <v>5.8726412523085765</v>
      </c>
      <c r="AB538" s="17">
        <f t="shared" si="149"/>
        <v>0.62067600851710469</v>
      </c>
    </row>
    <row r="539" spans="4:34" x14ac:dyDescent="0.25">
      <c r="D539" s="40"/>
      <c r="E539" s="28">
        <v>42821.591666666667</v>
      </c>
      <c r="F539" s="10">
        <f t="shared" si="143"/>
        <v>2938.9520833333372</v>
      </c>
      <c r="G539" s="10">
        <v>2847</v>
      </c>
      <c r="H539" s="10">
        <v>0.39</v>
      </c>
      <c r="I539" s="10">
        <v>37</v>
      </c>
      <c r="K539" s="10">
        <v>5</v>
      </c>
      <c r="L539" s="10">
        <v>1090</v>
      </c>
      <c r="N539" s="42"/>
      <c r="V539" s="17">
        <f t="shared" si="144"/>
        <v>1.1216077648556515E-6</v>
      </c>
      <c r="W539" s="17">
        <f t="shared" si="145"/>
        <v>1.5624046262919389E-4</v>
      </c>
      <c r="X539" s="17">
        <f t="shared" si="146"/>
        <v>5.5674437571533143E-7</v>
      </c>
      <c r="Z539" s="17">
        <f t="shared" si="147"/>
        <v>8.1877366834462572E-3</v>
      </c>
      <c r="AA539" s="17">
        <f t="shared" si="148"/>
        <v>1.1405553771931154</v>
      </c>
      <c r="AB539" s="17">
        <f t="shared" si="149"/>
        <v>0.1205446286593204</v>
      </c>
    </row>
    <row r="540" spans="4:34" x14ac:dyDescent="0.25">
      <c r="D540" s="40"/>
      <c r="E540" s="28">
        <v>42968.492361111108</v>
      </c>
      <c r="F540" s="10">
        <f t="shared" si="143"/>
        <v>3085.8527777777781</v>
      </c>
      <c r="G540" s="10">
        <v>14010</v>
      </c>
      <c r="H540" s="10">
        <v>0</v>
      </c>
      <c r="I540" s="10">
        <v>13</v>
      </c>
      <c r="K540" s="10"/>
      <c r="L540" s="10">
        <v>1079</v>
      </c>
      <c r="N540" s="42"/>
      <c r="V540" s="17">
        <f t="shared" si="144"/>
        <v>0</v>
      </c>
      <c r="W540" s="17">
        <f t="shared" si="145"/>
        <v>0</v>
      </c>
      <c r="X540" s="17">
        <f t="shared" si="146"/>
        <v>0</v>
      </c>
      <c r="Z540" s="17">
        <f t="shared" si="147"/>
        <v>3.9884989517036618E-2</v>
      </c>
      <c r="AA540" s="17">
        <f t="shared" si="148"/>
        <v>5.5559968550185177</v>
      </c>
      <c r="AB540" s="17">
        <f t="shared" si="149"/>
        <v>0.58721004794067089</v>
      </c>
    </row>
    <row r="541" spans="4:34" x14ac:dyDescent="0.25">
      <c r="D541" s="40"/>
      <c r="E541" s="28">
        <v>43046.468055555553</v>
      </c>
      <c r="F541" s="10">
        <f t="shared" si="143"/>
        <v>3163.8284722222234</v>
      </c>
      <c r="G541" s="10">
        <v>18092</v>
      </c>
      <c r="H541" s="10">
        <v>0</v>
      </c>
      <c r="I541" s="10">
        <v>28</v>
      </c>
      <c r="K541" s="10"/>
      <c r="L541" s="10">
        <v>1071</v>
      </c>
      <c r="N541" s="42"/>
      <c r="V541" s="17">
        <f t="shared" si="144"/>
        <v>0</v>
      </c>
      <c r="W541" s="17">
        <f t="shared" si="145"/>
        <v>0</v>
      </c>
      <c r="X541" s="17">
        <f t="shared" si="146"/>
        <v>0</v>
      </c>
      <c r="Z541" s="17">
        <f t="shared" si="147"/>
        <v>5.112413255039757E-2</v>
      </c>
      <c r="AA541" s="17">
        <f t="shared" si="148"/>
        <v>7.1216144997162552</v>
      </c>
      <c r="AB541" s="17">
        <f t="shared" si="149"/>
        <v>0.75267925827136206</v>
      </c>
    </row>
    <row r="542" spans="4:34" x14ac:dyDescent="0.25">
      <c r="D542" s="40"/>
      <c r="E542" s="28">
        <v>43123.595833333333</v>
      </c>
      <c r="F542" s="10"/>
      <c r="G542" s="10">
        <v>22170.2</v>
      </c>
      <c r="H542" s="10">
        <v>0</v>
      </c>
      <c r="I542" s="10">
        <v>123</v>
      </c>
      <c r="K542" s="10"/>
      <c r="L542" s="10">
        <v>1065</v>
      </c>
      <c r="N542" s="42"/>
      <c r="V542" s="17">
        <f t="shared" si="144"/>
        <v>0</v>
      </c>
      <c r="W542" s="17">
        <f t="shared" si="145"/>
        <v>0</v>
      </c>
      <c r="X542" s="17">
        <f t="shared" si="146"/>
        <v>0</v>
      </c>
      <c r="Z542" s="17">
        <f t="shared" si="147"/>
        <v>6.2297285153726054E-2</v>
      </c>
      <c r="AA542" s="17">
        <f t="shared" si="148"/>
        <v>8.6780396480347424</v>
      </c>
      <c r="AB542" s="17">
        <f t="shared" si="149"/>
        <v>0.91717691905290655</v>
      </c>
    </row>
    <row r="543" spans="4:34" x14ac:dyDescent="0.25">
      <c r="D543" s="40"/>
      <c r="E543" s="28"/>
      <c r="F543" s="10"/>
      <c r="K543" s="10"/>
      <c r="L543" s="10"/>
      <c r="N543" s="42"/>
    </row>
    <row r="544" spans="4:34" x14ac:dyDescent="0.25">
      <c r="D544" s="18"/>
      <c r="E544" s="28"/>
      <c r="F544" s="10"/>
      <c r="K544" s="10"/>
      <c r="L544" s="10"/>
      <c r="N544" s="42"/>
    </row>
    <row r="545" spans="1:137" ht="14.4" thickBot="1" x14ac:dyDescent="0.3"/>
    <row r="546" spans="1:137" ht="15" thickBot="1" x14ac:dyDescent="0.35">
      <c r="D546" s="18" t="s">
        <v>179</v>
      </c>
      <c r="E546" s="18" t="s">
        <v>16</v>
      </c>
      <c r="F546" s="10" t="s">
        <v>17</v>
      </c>
      <c r="G546" s="10" t="s">
        <v>20</v>
      </c>
      <c r="H546" s="10" t="s">
        <v>21</v>
      </c>
      <c r="I546" s="10" t="s">
        <v>22</v>
      </c>
      <c r="K546" s="10"/>
      <c r="L546" s="10"/>
      <c r="O546" s="37">
        <v>92.93</v>
      </c>
      <c r="P546" s="38">
        <v>19.72</v>
      </c>
      <c r="Q546" s="39">
        <f>P546-S546</f>
        <v>12.334859999999999</v>
      </c>
      <c r="R546" s="18">
        <v>37.450000000000003</v>
      </c>
      <c r="S546" s="85">
        <f>R546*P546/100</f>
        <v>7.3851399999999998</v>
      </c>
      <c r="T546" s="40">
        <f>Q546/$A$18+S546</f>
        <v>12.524664999999999</v>
      </c>
      <c r="U546" s="40">
        <f>$A$16-T546</f>
        <v>104.475335</v>
      </c>
      <c r="V546" s="43"/>
      <c r="W546" s="43"/>
      <c r="X546" s="43"/>
      <c r="Y546" s="22"/>
      <c r="Z546" s="22"/>
      <c r="AA546" s="44"/>
      <c r="AB546" s="44"/>
      <c r="AC546" s="44"/>
      <c r="AD546" s="44"/>
      <c r="AE546" s="44"/>
      <c r="AF546" s="44"/>
      <c r="AG546" s="45"/>
      <c r="AH546" s="45"/>
    </row>
    <row r="547" spans="1:137" ht="14.4" x14ac:dyDescent="0.3">
      <c r="D547" s="18" t="s">
        <v>180</v>
      </c>
      <c r="E547" s="28">
        <v>39882.64166666667</v>
      </c>
      <c r="F547" s="18"/>
      <c r="I547" s="18"/>
      <c r="J547" s="18"/>
      <c r="K547" s="18"/>
      <c r="L547" s="18"/>
      <c r="N547" s="42">
        <v>7.9</v>
      </c>
      <c r="S547" s="87"/>
      <c r="V547" s="43">
        <f t="shared" ref="V547:V578" si="151">($A$15*L547/1000/$A$13*H547)/$Q$481</f>
        <v>0</v>
      </c>
      <c r="W547" s="43">
        <f t="shared" ref="W547:W578" si="152">($U$481*L547/1000/$A$13*H547)/$Q$481</f>
        <v>0</v>
      </c>
      <c r="X547" s="43">
        <f t="shared" ref="X547:X578" si="153">($A$46*$S$481*H547*L547/1000000)/$Q$481</f>
        <v>0</v>
      </c>
      <c r="Y547" s="22">
        <f>X547+W547+SUM($V$547:V547)</f>
        <v>0</v>
      </c>
      <c r="Z547" s="22">
        <f t="shared" ref="Z547:Z578" si="154">($A$15*L547/1000/$A$13*G547)/$Q$481</f>
        <v>0</v>
      </c>
      <c r="AA547" s="44">
        <f t="shared" ref="AA547:AA578" si="155">($U$481*L547/1000/$A$13*G547)/$Q$481</f>
        <v>0</v>
      </c>
      <c r="AB547" s="44">
        <f t="shared" ref="AB547:AB578" si="156">($A$14*$S$481/1000*G547/1000000*L547/1000*1000000)/$Q$481</f>
        <v>0</v>
      </c>
      <c r="AC547" s="44">
        <f t="shared" ref="AC547:AC578" si="157">($A$14*((L547/1000)*G547/10^6)*(1+($A$28/(10^-N547))+(($A$28*$A$29)/(10^-N547)^2))*1000000)*$S$481/1000/$Q$481</f>
        <v>0</v>
      </c>
      <c r="AD547" s="44">
        <f t="shared" ref="AD547" si="158">AC547/(1+($A$28/(10^-N547))+(($A$28*$A$29)/(10^-N547)^2))*1</f>
        <v>0</v>
      </c>
      <c r="AE547" s="44">
        <f t="shared" ref="AE547" si="159">AC547/(1+($A$28/(10^-N547))+(($A$28*$A$29)/(10^-N547)^2))*($A$28/(10^-N547))</f>
        <v>0</v>
      </c>
      <c r="AF547" s="44">
        <f t="shared" ref="AF547" si="160">AC547/(1+($A$28/(10^-N547))+(($A$28*$A$29)/(10^-N547)^2))*(($A$28*$A$29)/(10^-N547)^2)</f>
        <v>0</v>
      </c>
      <c r="AG547" s="45">
        <f>AC547+AA547+SUM($Z$547:Z547)</f>
        <v>0</v>
      </c>
      <c r="AH547" s="45">
        <f>AC547+AA547+SUM($Z$547:Z547)</f>
        <v>0</v>
      </c>
    </row>
    <row r="548" spans="1:137" ht="14.4" x14ac:dyDescent="0.3">
      <c r="D548" s="18" t="s">
        <v>37</v>
      </c>
      <c r="E548" s="28">
        <v>39883.64166666667</v>
      </c>
      <c r="F548" s="10">
        <f>E548-E$547</f>
        <v>1</v>
      </c>
      <c r="G548" s="10">
        <v>3468</v>
      </c>
      <c r="H548" s="10">
        <v>2.58</v>
      </c>
      <c r="I548" s="10">
        <v>780</v>
      </c>
      <c r="K548" s="10"/>
      <c r="L548" s="79">
        <v>1037</v>
      </c>
      <c r="N548" s="42">
        <v>7.9</v>
      </c>
      <c r="V548" s="43">
        <f t="shared" si="151"/>
        <v>7.0590842403215764E-6</v>
      </c>
      <c r="W548" s="43">
        <f t="shared" si="152"/>
        <v>9.8333358773442284E-4</v>
      </c>
      <c r="X548" s="43">
        <f t="shared" si="153"/>
        <v>3.5039927251266543E-6</v>
      </c>
      <c r="Y548" s="22">
        <f>X548+W548+SUM($V$547:V548)</f>
        <v>9.9389666469987107E-4</v>
      </c>
      <c r="Z548" s="22">
        <f t="shared" si="154"/>
        <v>9.4887225369903964E-3</v>
      </c>
      <c r="AA548" s="44">
        <f t="shared" si="155"/>
        <v>1.3217832876988289</v>
      </c>
      <c r="AB548" s="44">
        <f t="shared" si="156"/>
        <v>0.1396985001954649</v>
      </c>
      <c r="AC548" s="44">
        <f t="shared" si="157"/>
        <v>3.4697307337009589</v>
      </c>
      <c r="AD548" s="44">
        <f t="shared" ref="AD548:AD599" si="161">AC548/(1+($A$28/(10^-N548))+(($A$28*$A$29)/(10^-N548)^2))*1</f>
        <v>0.1396985001954649</v>
      </c>
      <c r="AE548" s="44">
        <f t="shared" ref="AE548:AE599" si="162">AC548/(1+($A$28/(10^-N548))+(($A$28*$A$29)/(10^-N548)^2))*($A$28/(10^-N548))</f>
        <v>3.3229150485910131</v>
      </c>
      <c r="AF548" s="44">
        <f t="shared" ref="AF548:AF599" si="163">AC548/(1+($A$28/(10^-N548))+(($A$28*$A$29)/(10^-N548)^2))*(($A$28*$A$29)/(10^-N548)^2)</f>
        <v>7.1171849144812853E-3</v>
      </c>
      <c r="AG548" s="45">
        <f>AC548+AA548+SUM($Z$547:Z548)</f>
        <v>4.8010027439367784</v>
      </c>
      <c r="AH548" s="45">
        <f>AC548+AA548+SUM($Z$547:Z548)</f>
        <v>4.8010027439367784</v>
      </c>
    </row>
    <row r="549" spans="1:137" ht="14.4" x14ac:dyDescent="0.3">
      <c r="D549" s="18">
        <v>4</v>
      </c>
      <c r="E549" s="28">
        <v>39890.650694444441</v>
      </c>
      <c r="F549" s="10">
        <f t="shared" ref="F549:F607" si="164">E549-E$547</f>
        <v>8.0090277777708252</v>
      </c>
      <c r="G549" s="10">
        <v>4307</v>
      </c>
      <c r="H549" s="10">
        <v>3.57</v>
      </c>
      <c r="I549" s="10">
        <v>1010</v>
      </c>
      <c r="K549" s="10"/>
      <c r="L549" s="79">
        <v>1037</v>
      </c>
      <c r="N549" s="42">
        <v>7.9</v>
      </c>
      <c r="V549" s="43">
        <f t="shared" si="151"/>
        <v>9.7678026116077598E-6</v>
      </c>
      <c r="W549" s="43">
        <f t="shared" si="152"/>
        <v>1.3606592667487942E-3</v>
      </c>
      <c r="X549" s="43">
        <f t="shared" si="153"/>
        <v>4.8485480731403699E-6</v>
      </c>
      <c r="Y549" s="22">
        <f>X549+W549+SUM($V$547:V549)</f>
        <v>1.3823347016738638E-3</v>
      </c>
      <c r="Z549" s="22">
        <f t="shared" si="154"/>
        <v>1.1784292954676368E-2</v>
      </c>
      <c r="AA549" s="44">
        <f t="shared" si="155"/>
        <v>1.6415572722372709</v>
      </c>
      <c r="AB549" s="44">
        <f t="shared" si="156"/>
        <v>0.17349522501207243</v>
      </c>
      <c r="AC549" s="44">
        <f t="shared" si="157"/>
        <v>4.3091494434977005</v>
      </c>
      <c r="AD549" s="44">
        <f t="shared" si="161"/>
        <v>0.1734952250120724</v>
      </c>
      <c r="AE549" s="44">
        <f t="shared" si="162"/>
        <v>4.126815200196507</v>
      </c>
      <c r="AF549" s="44">
        <f t="shared" si="163"/>
        <v>8.8390182891207852E-3</v>
      </c>
      <c r="AG549" s="45">
        <f>AC549+AA549+SUM($Z$547:Z549)</f>
        <v>5.9719797312266376</v>
      </c>
      <c r="AH549" s="45">
        <f>AC549+AA549+SUM($Z$547:Z549)</f>
        <v>5.9719797312266376</v>
      </c>
    </row>
    <row r="550" spans="1:137" ht="16.8" x14ac:dyDescent="0.3">
      <c r="D550" s="18" t="s">
        <v>82</v>
      </c>
      <c r="E550" s="28">
        <v>39897.62222222222</v>
      </c>
      <c r="F550" s="10">
        <f t="shared" si="164"/>
        <v>14.980555555550382</v>
      </c>
      <c r="G550" s="10">
        <v>4623</v>
      </c>
      <c r="H550" s="10">
        <v>3.9</v>
      </c>
      <c r="I550" s="10">
        <v>1227</v>
      </c>
      <c r="K550" s="10"/>
      <c r="L550" s="79">
        <v>1037</v>
      </c>
      <c r="N550" s="42">
        <v>7.9</v>
      </c>
      <c r="V550" s="43">
        <f t="shared" si="151"/>
        <v>1.0670708735369823E-5</v>
      </c>
      <c r="W550" s="43">
        <f t="shared" si="152"/>
        <v>1.4864344930869181E-3</v>
      </c>
      <c r="X550" s="43">
        <f t="shared" si="153"/>
        <v>5.2967331891449422E-6</v>
      </c>
      <c r="Y550" s="22">
        <f>X550+W550+SUM($V$547:V550)</f>
        <v>1.5192288218633622E-3</v>
      </c>
      <c r="Z550" s="22">
        <f t="shared" si="154"/>
        <v>1.2648893970157614E-2</v>
      </c>
      <c r="AA550" s="44">
        <f t="shared" si="155"/>
        <v>1.7619965798822623</v>
      </c>
      <c r="AB550" s="44">
        <f t="shared" si="156"/>
        <v>0.1862243847761344</v>
      </c>
      <c r="AC550" s="44">
        <f t="shared" si="157"/>
        <v>4.6253071458764499</v>
      </c>
      <c r="AD550" s="44">
        <f t="shared" si="161"/>
        <v>0.18622438477613437</v>
      </c>
      <c r="AE550" s="44">
        <f t="shared" si="162"/>
        <v>4.4295952334591258</v>
      </c>
      <c r="AF550" s="44">
        <f t="shared" si="163"/>
        <v>9.4875276411900151E-3</v>
      </c>
      <c r="AG550" s="45">
        <f>AC550+AA550+SUM($Z$547:Z550)</f>
        <v>6.4212256352205364</v>
      </c>
      <c r="AH550" s="45">
        <f>AC550+AA550+SUM($Z$547:Z550)</f>
        <v>6.4212256352205364</v>
      </c>
    </row>
    <row r="551" spans="1:137" ht="14.4" x14ac:dyDescent="0.3">
      <c r="D551" s="29">
        <f>8.315*(273+D549)/101325*1000000</f>
        <v>22731.359486799898</v>
      </c>
      <c r="E551" s="28">
        <v>39913.478472222225</v>
      </c>
      <c r="F551" s="10">
        <f t="shared" si="164"/>
        <v>30.836805555554747</v>
      </c>
      <c r="G551" s="10">
        <v>7585</v>
      </c>
      <c r="H551" s="10">
        <v>3.72</v>
      </c>
      <c r="I551" s="10">
        <v>1583</v>
      </c>
      <c r="K551" s="10"/>
      <c r="L551" s="79">
        <v>1037</v>
      </c>
      <c r="N551" s="42">
        <v>7.9</v>
      </c>
      <c r="V551" s="43">
        <f t="shared" si="151"/>
        <v>1.0178214486045063E-5</v>
      </c>
      <c r="W551" s="43">
        <f t="shared" si="152"/>
        <v>1.4178298241752144E-3</v>
      </c>
      <c r="X551" s="43">
        <f t="shared" si="153"/>
        <v>5.0522685804151756E-6</v>
      </c>
      <c r="Y551" s="22">
        <f>X551+W551+SUM($V$547:V551)</f>
        <v>1.4605579028289738E-3</v>
      </c>
      <c r="Z551" s="22">
        <f t="shared" si="154"/>
        <v>2.0753160450712849E-2</v>
      </c>
      <c r="AA551" s="44">
        <f t="shared" si="155"/>
        <v>2.8909245205293006</v>
      </c>
      <c r="AB551" s="44">
        <f t="shared" si="156"/>
        <v>0.30554011648863932</v>
      </c>
      <c r="AC551" s="44">
        <f t="shared" si="157"/>
        <v>7.5887853561481444</v>
      </c>
      <c r="AD551" s="44">
        <f t="shared" si="161"/>
        <v>0.30554011648863927</v>
      </c>
      <c r="AE551" s="44">
        <f t="shared" si="162"/>
        <v>7.2676789629650598</v>
      </c>
      <c r="AF551" s="44">
        <f t="shared" si="163"/>
        <v>1.5566276694446522E-2</v>
      </c>
      <c r="AG551" s="45">
        <f>AC551+AA551+SUM($Z$547:Z551)</f>
        <v>10.534384946589983</v>
      </c>
      <c r="AH551" s="45">
        <f>AC551+AA551+SUM($Z$547:Z551)</f>
        <v>10.534384946589983</v>
      </c>
    </row>
    <row r="552" spans="1:137" ht="14.4" x14ac:dyDescent="0.3">
      <c r="D552" s="18"/>
      <c r="E552" s="28">
        <v>39920.663888888892</v>
      </c>
      <c r="F552" s="10">
        <f t="shared" si="164"/>
        <v>38.022222222221899</v>
      </c>
      <c r="G552" s="10">
        <v>8576</v>
      </c>
      <c r="H552" s="10">
        <v>2.2999999999999998</v>
      </c>
      <c r="I552" s="10">
        <v>1784</v>
      </c>
      <c r="K552" s="10"/>
      <c r="L552" s="79">
        <v>1037</v>
      </c>
      <c r="N552" s="42">
        <v>7.9</v>
      </c>
      <c r="V552" s="43">
        <f t="shared" si="151"/>
        <v>6.29298207470528E-6</v>
      </c>
      <c r="W552" s="43">
        <f t="shared" si="152"/>
        <v>8.7661521387177226E-4</v>
      </c>
      <c r="X552" s="43">
        <f t="shared" si="153"/>
        <v>3.1237144448803507E-6</v>
      </c>
      <c r="Y552" s="22">
        <f>X552+W552+SUM($V$547:V552)</f>
        <v>9.2370772046470218E-4</v>
      </c>
      <c r="Z552" s="22">
        <f t="shared" si="154"/>
        <v>2.3464614901161952E-2</v>
      </c>
      <c r="AA552" s="44">
        <f t="shared" si="155"/>
        <v>3.2686313365931823</v>
      </c>
      <c r="AB552" s="44">
        <f t="shared" si="156"/>
        <v>0.34545972828036525</v>
      </c>
      <c r="AC552" s="44">
        <f t="shared" si="157"/>
        <v>8.5802799227852997</v>
      </c>
      <c r="AD552" s="44">
        <f t="shared" si="161"/>
        <v>0.34545972828036531</v>
      </c>
      <c r="AE552" s="44">
        <f t="shared" si="162"/>
        <v>8.2172201432285252</v>
      </c>
      <c r="AF552" s="44">
        <f t="shared" si="163"/>
        <v>1.7600051276410466E-2</v>
      </c>
      <c r="AG552" s="45">
        <f>AC552+AA552+SUM($Z$547:Z552)</f>
        <v>11.927050944192182</v>
      </c>
      <c r="AH552" s="45">
        <f>AC552+AA552+SUM($Z$547:Z552)</f>
        <v>11.927050944192182</v>
      </c>
    </row>
    <row r="553" spans="1:137" ht="14.4" x14ac:dyDescent="0.3">
      <c r="D553" s="18"/>
      <c r="E553" s="28">
        <v>39939.513194444444</v>
      </c>
      <c r="F553" s="10">
        <f t="shared" si="164"/>
        <v>56.871527777773736</v>
      </c>
      <c r="G553" s="10">
        <v>10776.7</v>
      </c>
      <c r="H553" s="10">
        <v>2.2999999999999998</v>
      </c>
      <c r="I553" s="10">
        <v>141</v>
      </c>
      <c r="K553" s="10"/>
      <c r="L553" s="79">
        <v>1037</v>
      </c>
      <c r="N553" s="42">
        <v>7.9</v>
      </c>
      <c r="V553" s="43">
        <f t="shared" si="151"/>
        <v>6.29298207470528E-6</v>
      </c>
      <c r="W553" s="43">
        <f t="shared" si="152"/>
        <v>8.7661521387177226E-4</v>
      </c>
      <c r="X553" s="43">
        <f t="shared" si="153"/>
        <v>3.1237144448803507E-6</v>
      </c>
      <c r="Y553" s="22">
        <f>X553+W553+SUM($V$547:V553)</f>
        <v>9.3000070253940745E-4</v>
      </c>
      <c r="Z553" s="22">
        <f t="shared" si="154"/>
        <v>2.9485904314989739E-2</v>
      </c>
      <c r="AA553" s="44">
        <f t="shared" si="155"/>
        <v>4.1073996414486649</v>
      </c>
      <c r="AB553" s="44">
        <f t="shared" si="156"/>
        <v>0.43410865832078038</v>
      </c>
      <c r="AC553" s="44">
        <f t="shared" si="157"/>
        <v>10.782078200079329</v>
      </c>
      <c r="AD553" s="44">
        <f t="shared" si="161"/>
        <v>0.43410865832078033</v>
      </c>
      <c r="AE553" s="44">
        <f t="shared" si="162"/>
        <v>10.325853115383726</v>
      </c>
      <c r="AF553" s="44">
        <f t="shared" si="163"/>
        <v>2.2116426374824236E-2</v>
      </c>
      <c r="AG553" s="45">
        <f>AC553+AA553+SUM($Z$547:Z553)</f>
        <v>14.997103430656685</v>
      </c>
      <c r="AH553" s="45">
        <f>AC553+AA553+SUM($Z$547:Z553)</f>
        <v>14.997103430656685</v>
      </c>
    </row>
    <row r="554" spans="1:137" ht="14.4" x14ac:dyDescent="0.3">
      <c r="D554" s="18"/>
      <c r="E554" s="28">
        <v>39952.447222222225</v>
      </c>
      <c r="F554" s="10">
        <f t="shared" si="164"/>
        <v>69.805555555554747</v>
      </c>
      <c r="G554" s="10">
        <v>12067.5</v>
      </c>
      <c r="H554" s="10">
        <v>6.39</v>
      </c>
      <c r="I554" s="10">
        <v>517</v>
      </c>
      <c r="K554" s="10"/>
      <c r="L554" s="79">
        <v>1037</v>
      </c>
      <c r="M554" s="10"/>
      <c r="N554" s="42">
        <v>7.9</v>
      </c>
      <c r="S554" s="18"/>
      <c r="T554" s="18"/>
      <c r="U554" s="18"/>
      <c r="V554" s="43">
        <f t="shared" si="151"/>
        <v>1.7483545851029018E-5</v>
      </c>
      <c r="W554" s="43">
        <f t="shared" si="152"/>
        <v>2.4354657463654889E-3</v>
      </c>
      <c r="X554" s="43">
        <f t="shared" si="153"/>
        <v>8.6784936099067132E-6</v>
      </c>
      <c r="Y554" s="22">
        <f>X554+W554+SUM($V$547:V554)</f>
        <v>2.5118895600491796E-3</v>
      </c>
      <c r="Z554" s="22">
        <f t="shared" si="154"/>
        <v>3.3017635298480855E-2</v>
      </c>
      <c r="AA554" s="44">
        <f t="shared" si="155"/>
        <v>4.5993713449554834</v>
      </c>
      <c r="AB554" s="44">
        <f t="shared" si="156"/>
        <v>0.4861048590279044</v>
      </c>
      <c r="AC554" s="44">
        <f t="shared" si="157"/>
        <v>12.07352238435303</v>
      </c>
      <c r="AD554" s="44">
        <f t="shared" si="161"/>
        <v>0.48610485902790429</v>
      </c>
      <c r="AE554" s="44">
        <f t="shared" si="162"/>
        <v>11.562652061381787</v>
      </c>
      <c r="AF554" s="44">
        <f t="shared" si="163"/>
        <v>2.4765463943339932E-2</v>
      </c>
      <c r="AG554" s="45">
        <f>AC554+AA554+SUM($Z$547:Z554)</f>
        <v>16.813536953735682</v>
      </c>
      <c r="AH554" s="45">
        <f>AC554+AA554+SUM($Z$547:Z554)</f>
        <v>16.813536953735682</v>
      </c>
      <c r="AI554" s="18"/>
      <c r="AJ554" s="18"/>
      <c r="AK554" s="18"/>
      <c r="AL554" s="18"/>
      <c r="AM554" s="18"/>
      <c r="AN554" s="18"/>
      <c r="AO554" s="18"/>
      <c r="AP554" s="18"/>
      <c r="AQ554" s="18"/>
      <c r="AR554" s="18"/>
      <c r="AS554" s="18"/>
      <c r="AT554" s="18"/>
      <c r="AU554" s="18"/>
    </row>
    <row r="555" spans="1:137" ht="14.4" x14ac:dyDescent="0.3">
      <c r="D555" s="18"/>
      <c r="E555" s="28">
        <v>39966.402083333334</v>
      </c>
      <c r="F555" s="10">
        <f t="shared" si="164"/>
        <v>83.760416666664241</v>
      </c>
      <c r="G555" s="10">
        <v>13401.7</v>
      </c>
      <c r="H555" s="10">
        <v>7.45</v>
      </c>
      <c r="I555" s="10">
        <v>750</v>
      </c>
      <c r="K555" s="10"/>
      <c r="L555" s="79">
        <v>1037</v>
      </c>
      <c r="M555" s="10"/>
      <c r="N555" s="42">
        <v>7.9</v>
      </c>
      <c r="S555" s="18"/>
      <c r="T555" s="18"/>
      <c r="U555" s="18"/>
      <c r="V555" s="43">
        <f t="shared" si="151"/>
        <v>2.0383789763719281E-5</v>
      </c>
      <c r="W555" s="43">
        <f t="shared" si="152"/>
        <v>2.8394710188455233E-3</v>
      </c>
      <c r="X555" s="43">
        <f t="shared" si="153"/>
        <v>1.0118118527982006E-5</v>
      </c>
      <c r="Y555" s="22">
        <f>X555+W555+SUM($V$547:V555)</f>
        <v>2.9377182472110084E-3</v>
      </c>
      <c r="Z555" s="22">
        <f t="shared" si="154"/>
        <v>3.6668112117642503E-2</v>
      </c>
      <c r="AA555" s="44">
        <f t="shared" si="155"/>
        <v>5.1078843964110137</v>
      </c>
      <c r="AB555" s="44">
        <f t="shared" si="156"/>
        <v>0.53984930509502937</v>
      </c>
      <c r="AC555" s="44">
        <f t="shared" si="157"/>
        <v>13.408388227750903</v>
      </c>
      <c r="AD555" s="44">
        <f t="shared" si="161"/>
        <v>0.53984930509502926</v>
      </c>
      <c r="AE555" s="44">
        <f t="shared" si="162"/>
        <v>12.841035353720349</v>
      </c>
      <c r="AF555" s="44">
        <f t="shared" si="163"/>
        <v>2.7503568935525899E-2</v>
      </c>
      <c r="AG555" s="45">
        <f>AC555+AA555+SUM($Z$547:Z555)</f>
        <v>18.693583960706729</v>
      </c>
      <c r="AH555" s="45">
        <f>AC555+AA555+SUM($Z$547:Z555)</f>
        <v>18.693583960706729</v>
      </c>
      <c r="AI555" s="18"/>
      <c r="AJ555" s="18"/>
      <c r="AK555" s="18"/>
      <c r="AL555" s="18"/>
      <c r="AM555" s="18"/>
      <c r="AN555" s="18"/>
      <c r="AO555" s="18"/>
      <c r="AP555" s="18"/>
      <c r="AQ555" s="18"/>
      <c r="AR555" s="18"/>
      <c r="AS555" s="18"/>
      <c r="AT555" s="18"/>
      <c r="AU555" s="18"/>
    </row>
    <row r="556" spans="1:137" s="1" customFormat="1" ht="14.4" x14ac:dyDescent="0.3">
      <c r="A556"/>
      <c r="B556"/>
      <c r="C556"/>
      <c r="D556" s="18"/>
      <c r="E556" s="28">
        <v>39975.630555555559</v>
      </c>
      <c r="F556" s="10">
        <f t="shared" si="164"/>
        <v>92.988888888889051</v>
      </c>
      <c r="G556" s="10">
        <v>14340.6</v>
      </c>
      <c r="H556" s="10">
        <v>5.48</v>
      </c>
      <c r="I556" s="10">
        <v>960</v>
      </c>
      <c r="J556" s="10"/>
      <c r="K556" s="10"/>
      <c r="L556" s="79">
        <v>1037</v>
      </c>
      <c r="M556" s="10"/>
      <c r="N556" s="42">
        <v>7.9</v>
      </c>
      <c r="O556" s="18"/>
      <c r="P556" s="18"/>
      <c r="Q556" s="18"/>
      <c r="R556" s="18"/>
      <c r="S556" s="18"/>
      <c r="T556" s="18"/>
      <c r="U556" s="18"/>
      <c r="V556" s="43">
        <f t="shared" si="151"/>
        <v>1.4993713812776059E-5</v>
      </c>
      <c r="W556" s="43">
        <f t="shared" si="152"/>
        <v>2.088631031311875E-3</v>
      </c>
      <c r="X556" s="43">
        <f t="shared" si="153"/>
        <v>7.4425891991062273E-6</v>
      </c>
      <c r="Y556" s="22">
        <f>X556+W556+SUM($V$547:V556)</f>
        <v>2.1991964441612603E-3</v>
      </c>
      <c r="Z556" s="22">
        <f t="shared" si="154"/>
        <v>3.9237016843703718E-2</v>
      </c>
      <c r="AA556" s="44">
        <f t="shared" si="155"/>
        <v>5.4657339721954505</v>
      </c>
      <c r="AB556" s="44">
        <f t="shared" si="156"/>
        <v>0.57767021681173114</v>
      </c>
      <c r="AC556" s="44">
        <f t="shared" si="157"/>
        <v>14.34775679345789</v>
      </c>
      <c r="AD556" s="44">
        <f t="shared" si="161"/>
        <v>0.57767021681173114</v>
      </c>
      <c r="AE556" s="44">
        <f t="shared" si="162"/>
        <v>13.74065615508197</v>
      </c>
      <c r="AF556" s="44">
        <f t="shared" si="163"/>
        <v>2.9430421564189822E-2</v>
      </c>
      <c r="AG556" s="45">
        <f>AC556+AA556+SUM($Z$547:Z556)</f>
        <v>20.030039119041856</v>
      </c>
      <c r="AH556" s="45">
        <f>AC556+AA556+SUM($Z$547:Z556)</f>
        <v>20.030039119041856</v>
      </c>
      <c r="AI556" s="18"/>
      <c r="AJ556" s="18"/>
      <c r="AK556" s="18"/>
      <c r="AL556" s="18"/>
      <c r="AM556" s="18"/>
      <c r="AN556" s="18"/>
      <c r="AO556" s="18"/>
      <c r="AP556" s="18"/>
      <c r="AQ556" s="18"/>
      <c r="AR556" s="18"/>
      <c r="AS556" s="18"/>
      <c r="AT556" s="18"/>
      <c r="AU556" s="18"/>
      <c r="DM556"/>
      <c r="DN556"/>
      <c r="DO556"/>
      <c r="DP556"/>
      <c r="DQ556"/>
      <c r="DR556"/>
      <c r="DS556"/>
      <c r="DT556"/>
      <c r="DU556"/>
      <c r="DV556"/>
      <c r="DW556"/>
      <c r="DX556"/>
      <c r="DY556"/>
      <c r="DZ556"/>
      <c r="EA556"/>
      <c r="EB556"/>
      <c r="EC556"/>
      <c r="ED556"/>
      <c r="EE556"/>
      <c r="EF556"/>
      <c r="EG556"/>
    </row>
    <row r="557" spans="1:137" s="1" customFormat="1" ht="14.4" x14ac:dyDescent="0.3">
      <c r="A557"/>
      <c r="B557"/>
      <c r="C557"/>
      <c r="D557" s="18"/>
      <c r="E557" s="28">
        <v>39981.407638888886</v>
      </c>
      <c r="F557" s="10">
        <f t="shared" si="164"/>
        <v>98.765972222216078</v>
      </c>
      <c r="G557" s="10">
        <v>14812.9</v>
      </c>
      <c r="H557" s="10">
        <v>5.53</v>
      </c>
      <c r="I557" s="10">
        <v>1072</v>
      </c>
      <c r="J557" s="10"/>
      <c r="K557" s="10"/>
      <c r="L557" s="79">
        <v>1037</v>
      </c>
      <c r="M557" s="87"/>
      <c r="N557" s="42">
        <v>7.9</v>
      </c>
      <c r="O557" s="36"/>
      <c r="P557" s="36"/>
      <c r="Q557" s="134"/>
      <c r="R557" s="18"/>
      <c r="S557" s="85"/>
      <c r="T557" s="40"/>
      <c r="U557" s="40"/>
      <c r="V557" s="43">
        <f t="shared" si="151"/>
        <v>1.5130517770921828E-5</v>
      </c>
      <c r="W557" s="43">
        <f t="shared" si="152"/>
        <v>2.107687883787348E-3</v>
      </c>
      <c r="X557" s="43">
        <f t="shared" si="153"/>
        <v>7.5104960348644947E-6</v>
      </c>
      <c r="Y557" s="22">
        <f>X557+W557+SUM($V$547:V557)</f>
        <v>2.2334517212434131E-3</v>
      </c>
      <c r="Z557" s="22">
        <f t="shared" si="154"/>
        <v>4.0529267032348631E-2</v>
      </c>
      <c r="AA557" s="44">
        <f t="shared" si="155"/>
        <v>5.6457450006787715</v>
      </c>
      <c r="AB557" s="44">
        <f t="shared" si="156"/>
        <v>0.59669547680086554</v>
      </c>
      <c r="AC557" s="44">
        <f t="shared" si="157"/>
        <v>14.820292498627142</v>
      </c>
      <c r="AD557" s="44">
        <f t="shared" si="161"/>
        <v>0.59669547680086554</v>
      </c>
      <c r="AE557" s="44">
        <f t="shared" si="162"/>
        <v>14.193197325050118</v>
      </c>
      <c r="AF557" s="44">
        <f t="shared" si="163"/>
        <v>3.0399696776159117E-2</v>
      </c>
      <c r="AG557" s="45">
        <f>AC557+AA557+SUM($Z$547:Z557)</f>
        <v>20.723115119726778</v>
      </c>
      <c r="AH557" s="45">
        <f>AC557+AA557+SUM($Z$547:Z557)</f>
        <v>20.723115119726778</v>
      </c>
      <c r="AI557" s="18"/>
      <c r="AJ557" s="18"/>
      <c r="AK557" s="18"/>
      <c r="AL557" s="18"/>
      <c r="AM557" s="18"/>
      <c r="AN557" s="18"/>
      <c r="AO557" s="18"/>
      <c r="AP557" s="18"/>
      <c r="AQ557" s="18"/>
      <c r="AR557" s="18"/>
      <c r="AS557" s="18"/>
      <c r="AT557" s="18"/>
      <c r="AU557" s="18"/>
      <c r="DM557"/>
      <c r="DN557"/>
      <c r="DO557"/>
      <c r="DP557"/>
      <c r="DQ557"/>
      <c r="DR557"/>
      <c r="DS557"/>
      <c r="DT557"/>
      <c r="DU557"/>
      <c r="DV557"/>
      <c r="DW557"/>
      <c r="DX557"/>
      <c r="DY557"/>
      <c r="DZ557"/>
      <c r="EA557"/>
      <c r="EB557"/>
      <c r="EC557"/>
      <c r="ED557"/>
      <c r="EE557"/>
      <c r="EF557"/>
      <c r="EG557"/>
    </row>
    <row r="558" spans="1:137" s="1" customFormat="1" ht="14.4" x14ac:dyDescent="0.3">
      <c r="A558"/>
      <c r="B558"/>
      <c r="C558"/>
      <c r="D558" s="18"/>
      <c r="E558" s="28">
        <v>39988.405555555553</v>
      </c>
      <c r="F558" s="10">
        <f t="shared" si="164"/>
        <v>105.76388888888323</v>
      </c>
      <c r="G558" s="10">
        <v>15599.4</v>
      </c>
      <c r="H558" s="10">
        <v>3.97</v>
      </c>
      <c r="I558" s="10">
        <v>1178</v>
      </c>
      <c r="J558" s="10"/>
      <c r="K558" s="10"/>
      <c r="L558" s="79">
        <v>1037</v>
      </c>
      <c r="M558" s="86"/>
      <c r="N558" s="42">
        <v>7.9</v>
      </c>
      <c r="O558" s="90"/>
      <c r="P558" s="90"/>
      <c r="Q558" s="90"/>
      <c r="R558" s="88"/>
      <c r="S558" s="87"/>
      <c r="T558" s="18"/>
      <c r="U558" s="18"/>
      <c r="V558" s="43">
        <f t="shared" si="151"/>
        <v>1.0862234276773898E-5</v>
      </c>
      <c r="W558" s="43">
        <f t="shared" si="152"/>
        <v>1.5131140865525809E-3</v>
      </c>
      <c r="X558" s="43">
        <f t="shared" si="153"/>
        <v>5.3918027592065186E-6</v>
      </c>
      <c r="Y558" s="22">
        <f>X558+W558+SUM($V$547:V558)</f>
        <v>1.6476214650097624E-3</v>
      </c>
      <c r="Z558" s="22">
        <f t="shared" si="154"/>
        <v>4.268119329398154E-2</v>
      </c>
      <c r="AA558" s="44">
        <f t="shared" si="155"/>
        <v>5.9455092901179665</v>
      </c>
      <c r="AB558" s="44">
        <f t="shared" si="156"/>
        <v>0.62837738868198811</v>
      </c>
      <c r="AC558" s="44">
        <f t="shared" si="157"/>
        <v>15.607185007870452</v>
      </c>
      <c r="AD558" s="44">
        <f t="shared" si="161"/>
        <v>0.62837738868198811</v>
      </c>
      <c r="AE558" s="44">
        <f t="shared" si="162"/>
        <v>14.946793831888881</v>
      </c>
      <c r="AF558" s="44">
        <f t="shared" si="163"/>
        <v>3.2013787299584588E-2</v>
      </c>
      <c r="AG558" s="45">
        <f>AC558+AA558+SUM($Z$547:Z558)</f>
        <v>21.852453111703262</v>
      </c>
      <c r="AH558" s="45">
        <f>AC558+AA558+SUM($Z$547:Z558)</f>
        <v>21.852453111703262</v>
      </c>
      <c r="AI558" s="18"/>
      <c r="AJ558" s="18"/>
      <c r="AK558" s="18"/>
      <c r="AL558" s="18"/>
      <c r="AM558" s="18"/>
      <c r="AN558" s="18"/>
      <c r="AO558" s="18"/>
      <c r="AP558" s="18"/>
      <c r="AQ558" s="18"/>
      <c r="AR558" s="18"/>
      <c r="AS558" s="18"/>
      <c r="AT558" s="18"/>
      <c r="AU558" s="18"/>
      <c r="DM558"/>
      <c r="DN558"/>
      <c r="DO558"/>
      <c r="DP558"/>
      <c r="DQ558"/>
      <c r="DR558"/>
      <c r="DS558"/>
      <c r="DT558"/>
      <c r="DU558"/>
      <c r="DV558"/>
      <c r="DW558"/>
      <c r="DX558"/>
      <c r="DY558"/>
      <c r="DZ558"/>
      <c r="EA558"/>
      <c r="EB558"/>
      <c r="EC558"/>
      <c r="ED558"/>
      <c r="EE558"/>
      <c r="EF558"/>
      <c r="EG558"/>
    </row>
    <row r="559" spans="1:137" s="1" customFormat="1" ht="14.4" x14ac:dyDescent="0.3">
      <c r="A559"/>
      <c r="B559"/>
      <c r="C559"/>
      <c r="D559" s="18"/>
      <c r="E559" s="28">
        <v>39995.500694444447</v>
      </c>
      <c r="F559" s="10">
        <f t="shared" si="164"/>
        <v>112.85902777777665</v>
      </c>
      <c r="G559" s="10">
        <v>16222.9</v>
      </c>
      <c r="H559" s="10">
        <v>3.65</v>
      </c>
      <c r="I559" s="10">
        <v>1393</v>
      </c>
      <c r="J559" s="10"/>
      <c r="K559" s="10"/>
      <c r="L559" s="79">
        <v>1037</v>
      </c>
      <c r="M559" s="86"/>
      <c r="N559" s="42">
        <v>7.9</v>
      </c>
      <c r="O559" s="90"/>
      <c r="P559" s="90"/>
      <c r="Q559" s="90"/>
      <c r="R559" s="87"/>
      <c r="S559" s="87"/>
      <c r="T559" s="18"/>
      <c r="U559" s="18"/>
      <c r="V559" s="43">
        <f t="shared" si="151"/>
        <v>9.9866889446409881E-6</v>
      </c>
      <c r="W559" s="43">
        <f t="shared" si="152"/>
        <v>1.3911502307095518E-3</v>
      </c>
      <c r="X559" s="43">
        <f t="shared" si="153"/>
        <v>4.9571990103535992E-6</v>
      </c>
      <c r="Y559" s="22">
        <f>X559+W559+SUM($V$547:V559)</f>
        <v>1.5352096943625213E-3</v>
      </c>
      <c r="Z559" s="22">
        <f t="shared" si="154"/>
        <v>4.4387138652059253E-2</v>
      </c>
      <c r="AA559" s="44">
        <f t="shared" si="155"/>
        <v>6.1831482404871192</v>
      </c>
      <c r="AB559" s="44">
        <f t="shared" si="156"/>
        <v>0.65349330992531918</v>
      </c>
      <c r="AC559" s="44">
        <f t="shared" si="157"/>
        <v>16.230996170633581</v>
      </c>
      <c r="AD559" s="44">
        <f t="shared" si="161"/>
        <v>0.65349330992531907</v>
      </c>
      <c r="AE559" s="44">
        <f t="shared" si="162"/>
        <v>15.544209498785213</v>
      </c>
      <c r="AF559" s="44">
        <f t="shared" si="163"/>
        <v>3.3293361923050289E-2</v>
      </c>
      <c r="AG559" s="45">
        <f>AC559+AA559+SUM($Z$547:Z559)</f>
        <v>22.758290363487607</v>
      </c>
      <c r="AH559" s="45">
        <f>AC559+AA559+SUM($Z$547:Z559)</f>
        <v>22.758290363487607</v>
      </c>
      <c r="AI559" s="18"/>
      <c r="AJ559" s="18"/>
      <c r="AK559" s="18"/>
      <c r="AL559" s="18"/>
      <c r="AM559" s="18"/>
      <c r="AN559" s="18"/>
      <c r="AO559" s="18"/>
      <c r="AP559" s="18"/>
      <c r="AQ559" s="18"/>
      <c r="AR559" s="18"/>
      <c r="AS559" s="18"/>
      <c r="AT559" s="18"/>
      <c r="AU559" s="18"/>
      <c r="DM559"/>
      <c r="DN559"/>
      <c r="DO559"/>
      <c r="DP559"/>
      <c r="DQ559"/>
      <c r="DR559"/>
      <c r="DS559"/>
      <c r="DT559"/>
      <c r="DU559"/>
      <c r="DV559"/>
      <c r="DW559"/>
      <c r="DX559"/>
      <c r="DY559"/>
      <c r="DZ559"/>
      <c r="EA559"/>
      <c r="EB559"/>
      <c r="EC559"/>
      <c r="ED559"/>
      <c r="EE559"/>
      <c r="EF559"/>
      <c r="EG559"/>
    </row>
    <row r="560" spans="1:137" s="1" customFormat="1" ht="14.4" x14ac:dyDescent="0.3">
      <c r="A560"/>
      <c r="B560"/>
      <c r="C560"/>
      <c r="D560" s="18"/>
      <c r="E560" s="28">
        <v>40002.436111111114</v>
      </c>
      <c r="F560" s="10">
        <f t="shared" si="164"/>
        <v>119.7944444444438</v>
      </c>
      <c r="G560" s="10">
        <v>16340.6</v>
      </c>
      <c r="H560" s="10">
        <v>5.49</v>
      </c>
      <c r="I560" s="10">
        <v>40</v>
      </c>
      <c r="J560" s="10"/>
      <c r="K560" s="10"/>
      <c r="L560" s="79">
        <v>1037</v>
      </c>
      <c r="M560" s="86"/>
      <c r="N560" s="42">
        <v>7.9</v>
      </c>
      <c r="O560" s="90"/>
      <c r="P560" s="90"/>
      <c r="Q560" s="90"/>
      <c r="R560" s="87"/>
      <c r="S560" s="87"/>
      <c r="T560" s="18"/>
      <c r="U560" s="18"/>
      <c r="V560" s="43">
        <f t="shared" si="151"/>
        <v>1.5021074604405213E-5</v>
      </c>
      <c r="W560" s="43">
        <f t="shared" si="152"/>
        <v>2.0924424018069696E-3</v>
      </c>
      <c r="X560" s="43">
        <f t="shared" si="153"/>
        <v>7.4561705662578809E-6</v>
      </c>
      <c r="Y560" s="22">
        <f>X560+W560+SUM($V$547:V560)</f>
        <v>2.2540219116202486E-3</v>
      </c>
      <c r="Z560" s="22">
        <f t="shared" si="154"/>
        <v>4.4709175169534397E-2</v>
      </c>
      <c r="AA560" s="44">
        <f t="shared" si="155"/>
        <v>6.2280080712143828</v>
      </c>
      <c r="AB560" s="44">
        <f t="shared" si="156"/>
        <v>0.65823451911592079</v>
      </c>
      <c r="AC560" s="44">
        <f t="shared" si="157"/>
        <v>16.348754909779093</v>
      </c>
      <c r="AD560" s="44">
        <f t="shared" si="161"/>
        <v>0.65823451911592101</v>
      </c>
      <c r="AE560" s="44">
        <f t="shared" si="162"/>
        <v>15.656985479528926</v>
      </c>
      <c r="AF560" s="44">
        <f t="shared" si="163"/>
        <v>3.3534911134248245E-2</v>
      </c>
      <c r="AG560" s="45">
        <f>AC560+AA560+SUM($Z$547:Z560)</f>
        <v>22.965618108529917</v>
      </c>
      <c r="AH560" s="45">
        <f>AC560+AA560+SUM($Z$547:Z560)</f>
        <v>22.965618108529917</v>
      </c>
      <c r="AI560" s="18"/>
      <c r="AJ560" s="18"/>
      <c r="AK560" s="18"/>
      <c r="AL560" s="18"/>
      <c r="AM560" s="18"/>
      <c r="AN560" s="18"/>
      <c r="AO560" s="18"/>
      <c r="AP560" s="18"/>
      <c r="AQ560" s="18"/>
      <c r="AR560" s="18"/>
      <c r="AS560" s="18"/>
      <c r="AT560" s="18"/>
      <c r="AU560" s="18"/>
      <c r="DM560"/>
      <c r="DN560"/>
      <c r="DO560"/>
      <c r="DP560"/>
      <c r="DQ560"/>
      <c r="DR560"/>
      <c r="DS560"/>
      <c r="DT560"/>
      <c r="DU560"/>
      <c r="DV560"/>
      <c r="DW560"/>
      <c r="DX560"/>
      <c r="DY560"/>
      <c r="DZ560"/>
      <c r="EA560"/>
      <c r="EB560"/>
      <c r="EC560"/>
      <c r="ED560"/>
      <c r="EE560"/>
      <c r="EF560"/>
      <c r="EG560"/>
    </row>
    <row r="561" spans="1:137" s="1" customFormat="1" ht="14.4" x14ac:dyDescent="0.3">
      <c r="A561"/>
      <c r="B561"/>
      <c r="C561"/>
      <c r="D561" s="18"/>
      <c r="E561" s="28">
        <v>40011.409722222219</v>
      </c>
      <c r="F561" s="10">
        <f t="shared" si="164"/>
        <v>128.76805555554893</v>
      </c>
      <c r="G561" s="10">
        <v>18183.400000000001</v>
      </c>
      <c r="H561" s="10">
        <v>4.3099999999999996</v>
      </c>
      <c r="I561" s="10">
        <v>31</v>
      </c>
      <c r="J561" s="10"/>
      <c r="K561" s="10"/>
      <c r="L561" s="79">
        <v>1037</v>
      </c>
      <c r="M561" s="86"/>
      <c r="N561" s="42">
        <v>7.9</v>
      </c>
      <c r="O561" s="90"/>
      <c r="P561" s="90"/>
      <c r="Q561" s="90"/>
      <c r="R561" s="87"/>
      <c r="S561" s="87"/>
      <c r="T561" s="18"/>
      <c r="U561" s="18"/>
      <c r="V561" s="43">
        <f t="shared" si="151"/>
        <v>1.1792501192165112E-5</v>
      </c>
      <c r="W561" s="43">
        <f t="shared" si="152"/>
        <v>1.6427006833857991E-3</v>
      </c>
      <c r="X561" s="43">
        <f t="shared" si="153"/>
        <v>5.8535692423627446E-6</v>
      </c>
      <c r="Y561" s="22">
        <f>X561+W561+SUM($V$547:V561)</f>
        <v>1.814470093067348E-3</v>
      </c>
      <c r="Z561" s="22">
        <f t="shared" si="154"/>
        <v>4.9751221850954784E-2</v>
      </c>
      <c r="AA561" s="44">
        <f t="shared" si="155"/>
        <v>6.9303674260504282</v>
      </c>
      <c r="AB561" s="44">
        <f t="shared" si="156"/>
        <v>0.73246646725900133</v>
      </c>
      <c r="AC561" s="44">
        <f t="shared" si="157"/>
        <v>18.192474574157441</v>
      </c>
      <c r="AD561" s="44">
        <f t="shared" si="161"/>
        <v>0.73246646725900111</v>
      </c>
      <c r="AE561" s="44">
        <f t="shared" si="162"/>
        <v>17.422691319074339</v>
      </c>
      <c r="AF561" s="44">
        <f t="shared" si="163"/>
        <v>3.7316787824100049E-2</v>
      </c>
      <c r="AG561" s="45">
        <f>AC561+AA561+SUM($Z$547:Z561)</f>
        <v>25.561448349595263</v>
      </c>
      <c r="AH561" s="45">
        <f>AC561+AA561+SUM($Z$547:Z561)</f>
        <v>25.561448349595263</v>
      </c>
      <c r="AI561" s="18"/>
      <c r="AJ561" s="18"/>
      <c r="AK561" s="18"/>
      <c r="AL561" s="18"/>
      <c r="AM561" s="18"/>
      <c r="AN561" s="18"/>
      <c r="AO561" s="18"/>
      <c r="AP561" s="18"/>
      <c r="AQ561" s="18"/>
      <c r="AR561" s="18"/>
      <c r="AS561" s="18"/>
      <c r="AT561" s="18"/>
      <c r="AU561" s="18"/>
      <c r="DM561"/>
      <c r="DN561"/>
      <c r="DO561"/>
      <c r="DP561"/>
      <c r="DQ561"/>
      <c r="DR561"/>
      <c r="DS561"/>
      <c r="DT561"/>
      <c r="DU561"/>
      <c r="DV561"/>
      <c r="DW561"/>
      <c r="DX561"/>
      <c r="DY561"/>
      <c r="DZ561"/>
      <c r="EA561"/>
      <c r="EB561"/>
      <c r="EC561"/>
      <c r="ED561"/>
      <c r="EE561"/>
      <c r="EF561"/>
      <c r="EG561"/>
    </row>
    <row r="562" spans="1:137" s="1" customFormat="1" ht="14.4" x14ac:dyDescent="0.3">
      <c r="A562"/>
      <c r="B562"/>
      <c r="C562"/>
      <c r="D562" s="18"/>
      <c r="E562" s="28">
        <v>40017.413194444445</v>
      </c>
      <c r="F562" s="10">
        <f t="shared" si="164"/>
        <v>134.77152777777519</v>
      </c>
      <c r="G562" s="10">
        <v>18076.099999999999</v>
      </c>
      <c r="H562" s="10">
        <v>4.6100000000000003</v>
      </c>
      <c r="I562" s="10">
        <v>127</v>
      </c>
      <c r="J562" s="10"/>
      <c r="K562" s="10"/>
      <c r="L562" s="79">
        <v>1037</v>
      </c>
      <c r="M562" s="86"/>
      <c r="N562" s="42">
        <v>7.9</v>
      </c>
      <c r="O562" s="90"/>
      <c r="P562" s="90"/>
      <c r="Q562" s="90"/>
      <c r="R562" s="87"/>
      <c r="S562" s="87"/>
      <c r="T562" s="18"/>
      <c r="U562" s="18"/>
      <c r="V562" s="43">
        <f t="shared" si="151"/>
        <v>1.2613324941039715E-5</v>
      </c>
      <c r="W562" s="43">
        <f t="shared" si="152"/>
        <v>1.7570417982386392E-3</v>
      </c>
      <c r="X562" s="43">
        <f t="shared" si="153"/>
        <v>6.2610102569123551E-6</v>
      </c>
      <c r="Y562" s="22">
        <f>X562+W562+SUM($V$547:V562)</f>
        <v>1.9418319738757775E-3</v>
      </c>
      <c r="Z562" s="22">
        <f t="shared" si="154"/>
        <v>4.9457640556773957E-2</v>
      </c>
      <c r="AA562" s="44">
        <f t="shared" si="155"/>
        <v>6.8894714206380616</v>
      </c>
      <c r="AB562" s="44">
        <f t="shared" si="156"/>
        <v>0.72814419244038142</v>
      </c>
      <c r="AC562" s="44">
        <f t="shared" si="157"/>
        <v>18.085121025216807</v>
      </c>
      <c r="AD562" s="44">
        <f t="shared" si="161"/>
        <v>0.72814419244038131</v>
      </c>
      <c r="AE562" s="44">
        <f t="shared" si="162"/>
        <v>17.319880250817761</v>
      </c>
      <c r="AF562" s="44">
        <f t="shared" si="163"/>
        <v>3.7096581958666414E-2</v>
      </c>
      <c r="AG562" s="45">
        <f>AC562+AA562+SUM($Z$547:Z562)</f>
        <v>25.462656435799037</v>
      </c>
      <c r="AH562" s="45">
        <f>AC562+AA562+SUM($Z$547:Z562)</f>
        <v>25.462656435799037</v>
      </c>
      <c r="AI562" s="18"/>
      <c r="AJ562" s="18"/>
      <c r="AK562" s="18"/>
      <c r="AL562" s="18"/>
      <c r="AM562" s="18"/>
      <c r="AN562" s="18"/>
      <c r="AO562" s="18"/>
      <c r="AP562" s="18"/>
      <c r="AQ562" s="18"/>
      <c r="AR562" s="18"/>
      <c r="AS562" s="18"/>
      <c r="AT562" s="18"/>
      <c r="AU562" s="18"/>
      <c r="DM562"/>
      <c r="DN562"/>
      <c r="DO562"/>
      <c r="DP562"/>
      <c r="DQ562"/>
      <c r="DR562"/>
      <c r="DS562"/>
      <c r="DT562"/>
      <c r="DU562"/>
      <c r="DV562"/>
      <c r="DW562"/>
      <c r="DX562"/>
      <c r="DY562"/>
      <c r="DZ562"/>
      <c r="EA562"/>
      <c r="EB562"/>
      <c r="EC562"/>
      <c r="ED562"/>
      <c r="EE562"/>
      <c r="EF562"/>
      <c r="EG562"/>
    </row>
    <row r="563" spans="1:137" s="1" customFormat="1" ht="14.4" x14ac:dyDescent="0.3">
      <c r="A563"/>
      <c r="B563"/>
      <c r="C563"/>
      <c r="D563" s="18"/>
      <c r="E563" s="28">
        <v>40028.427777777775</v>
      </c>
      <c r="F563" s="10">
        <f t="shared" si="164"/>
        <v>145.78611111110513</v>
      </c>
      <c r="G563" s="10">
        <v>19632.2</v>
      </c>
      <c r="H563" s="10">
        <v>3.77</v>
      </c>
      <c r="I563" s="10">
        <v>335</v>
      </c>
      <c r="J563" s="10"/>
      <c r="K563" s="10"/>
      <c r="L563" s="79">
        <v>1037</v>
      </c>
      <c r="M563" s="86"/>
      <c r="N563" s="42">
        <v>7.9</v>
      </c>
      <c r="O563" s="90"/>
      <c r="P563" s="90"/>
      <c r="Q563" s="90"/>
      <c r="R563" s="87"/>
      <c r="S563" s="87"/>
      <c r="T563" s="18"/>
      <c r="U563" s="18"/>
      <c r="V563" s="43">
        <f t="shared" si="151"/>
        <v>1.031501844419083E-5</v>
      </c>
      <c r="W563" s="43">
        <f t="shared" si="152"/>
        <v>1.4368866766506876E-3</v>
      </c>
      <c r="X563" s="43">
        <f t="shared" si="153"/>
        <v>5.1201754161734447E-6</v>
      </c>
      <c r="Y563" s="22">
        <f>X563+W563+SUM($V$547:V563)</f>
        <v>1.6308510358912778E-3</v>
      </c>
      <c r="Z563" s="22">
        <f t="shared" si="154"/>
        <v>5.3715253342186527E-2</v>
      </c>
      <c r="AA563" s="44">
        <f t="shared" si="155"/>
        <v>7.4825587833797425</v>
      </c>
      <c r="AB563" s="44">
        <f t="shared" si="156"/>
        <v>0.79082724784815606</v>
      </c>
      <c r="AC563" s="44">
        <f t="shared" si="157"/>
        <v>19.641997609620518</v>
      </c>
      <c r="AD563" s="44">
        <f t="shared" si="161"/>
        <v>0.79082724784815617</v>
      </c>
      <c r="AE563" s="44">
        <f t="shared" si="162"/>
        <v>18.810880281703714</v>
      </c>
      <c r="AF563" s="44">
        <f t="shared" si="163"/>
        <v>4.0290080068650369E-2</v>
      </c>
      <c r="AG563" s="45">
        <f>AC563+AA563+SUM($Z$547:Z563)</f>
        <v>27.666335636286618</v>
      </c>
      <c r="AH563" s="45">
        <f>AC563+AA563+SUM($Z$547:Z563)</f>
        <v>27.666335636286618</v>
      </c>
      <c r="AI563" s="18"/>
      <c r="AJ563" s="18"/>
      <c r="AK563" s="18"/>
      <c r="AL563" s="18"/>
      <c r="AM563" s="18"/>
      <c r="AN563" s="18"/>
      <c r="AO563" s="18"/>
      <c r="AP563" s="18"/>
      <c r="AQ563" s="18"/>
      <c r="AR563" s="18"/>
      <c r="AS563" s="18"/>
      <c r="AT563" s="18"/>
      <c r="AU563" s="18"/>
      <c r="DM563"/>
      <c r="DN563"/>
      <c r="DO563"/>
      <c r="DP563"/>
      <c r="DQ563"/>
      <c r="DR563"/>
      <c r="DS563"/>
      <c r="DT563"/>
      <c r="DU563"/>
      <c r="DV563"/>
      <c r="DW563"/>
      <c r="DX563"/>
      <c r="DY563"/>
      <c r="DZ563"/>
      <c r="EA563"/>
      <c r="EB563"/>
      <c r="EC563"/>
      <c r="ED563"/>
      <c r="EE563"/>
      <c r="EF563"/>
      <c r="EG563"/>
    </row>
    <row r="564" spans="1:137" s="1" customFormat="1" ht="14.4" x14ac:dyDescent="0.3">
      <c r="A564"/>
      <c r="B564"/>
      <c r="C564"/>
      <c r="D564" s="18"/>
      <c r="E564" s="28">
        <v>40038.451388888891</v>
      </c>
      <c r="F564" s="10">
        <f t="shared" si="164"/>
        <v>155.80972222222044</v>
      </c>
      <c r="G564" s="10">
        <v>20883</v>
      </c>
      <c r="H564" s="10">
        <v>6.68</v>
      </c>
      <c r="I564" s="10">
        <v>535</v>
      </c>
      <c r="J564" s="10"/>
      <c r="K564" s="10"/>
      <c r="L564" s="79">
        <v>1037</v>
      </c>
      <c r="M564" s="86"/>
      <c r="N564" s="42">
        <v>7.9</v>
      </c>
      <c r="O564" s="90"/>
      <c r="P564" s="90"/>
      <c r="Q564" s="90"/>
      <c r="R564" s="87"/>
      <c r="S564" s="87"/>
      <c r="T564" s="18"/>
      <c r="U564" s="18"/>
      <c r="V564" s="43">
        <f t="shared" si="151"/>
        <v>1.8277008808274464E-5</v>
      </c>
      <c r="W564" s="43">
        <f t="shared" si="152"/>
        <v>2.5459954907232343E-3</v>
      </c>
      <c r="X564" s="43">
        <f t="shared" si="153"/>
        <v>9.0723532573046717E-6</v>
      </c>
      <c r="Y564" s="22">
        <f>X564+W564+SUM($V$547:V564)</f>
        <v>2.7621890366132302E-3</v>
      </c>
      <c r="Z564" s="22">
        <f t="shared" si="154"/>
        <v>5.7137541159161032E-2</v>
      </c>
      <c r="AA564" s="44">
        <f t="shared" si="155"/>
        <v>7.9592850049061825</v>
      </c>
      <c r="AB564" s="44">
        <f t="shared" si="156"/>
        <v>0.84121216250919639</v>
      </c>
      <c r="AC564" s="44">
        <f t="shared" si="157"/>
        <v>20.893421831567792</v>
      </c>
      <c r="AD564" s="44">
        <f t="shared" si="161"/>
        <v>0.84121216250919628</v>
      </c>
      <c r="AE564" s="44">
        <f t="shared" si="162"/>
        <v>20.009352641212832</v>
      </c>
      <c r="AF564" s="44">
        <f t="shared" si="163"/>
        <v>4.2857027845764888E-2</v>
      </c>
      <c r="AG564" s="45">
        <f>AC564+AA564+SUM($Z$547:Z564)</f>
        <v>29.451623620919491</v>
      </c>
      <c r="AH564" s="45">
        <f>AC564+AA564+SUM($Z$547:Z564)</f>
        <v>29.451623620919491</v>
      </c>
      <c r="AI564" s="18"/>
      <c r="AJ564" s="18"/>
      <c r="AK564" s="18"/>
      <c r="AL564" s="18"/>
      <c r="AM564" s="18"/>
      <c r="AN564" s="18"/>
      <c r="AO564" s="18"/>
      <c r="AP564" s="18"/>
      <c r="AQ564" s="18"/>
      <c r="AR564" s="18"/>
      <c r="AS564" s="18"/>
      <c r="AT564" s="18"/>
      <c r="AU564" s="18"/>
      <c r="DM564"/>
      <c r="DN564"/>
      <c r="DO564"/>
      <c r="DP564"/>
      <c r="DQ564"/>
      <c r="DR564"/>
      <c r="DS564"/>
      <c r="DT564"/>
      <c r="DU564"/>
      <c r="DV564"/>
      <c r="DW564"/>
      <c r="DX564"/>
      <c r="DY564"/>
      <c r="DZ564"/>
      <c r="EA564"/>
      <c r="EB564"/>
      <c r="EC564"/>
      <c r="ED564"/>
      <c r="EE564"/>
      <c r="EF564"/>
      <c r="EG564"/>
    </row>
    <row r="565" spans="1:137" s="1" customFormat="1" ht="14.4" x14ac:dyDescent="0.3">
      <c r="A565"/>
      <c r="B565"/>
      <c r="C565"/>
      <c r="D565" s="18"/>
      <c r="E565" s="28">
        <v>40045.42083333333</v>
      </c>
      <c r="F565" s="10">
        <f t="shared" si="164"/>
        <v>162.77916666665988</v>
      </c>
      <c r="G565" s="10">
        <v>21400</v>
      </c>
      <c r="H565" s="10">
        <v>4.97</v>
      </c>
      <c r="I565" s="10">
        <v>627</v>
      </c>
      <c r="J565" s="10"/>
      <c r="K565" s="10"/>
      <c r="L565" s="79">
        <v>1037</v>
      </c>
      <c r="M565" s="86"/>
      <c r="N565" s="42">
        <v>7.9</v>
      </c>
      <c r="O565" s="90"/>
      <c r="P565" s="90"/>
      <c r="Q565" s="90"/>
      <c r="R565" s="87"/>
      <c r="S565" s="87"/>
      <c r="T565" s="18"/>
      <c r="U565" s="18"/>
      <c r="V565" s="43">
        <f t="shared" si="151"/>
        <v>1.3598313439689235E-5</v>
      </c>
      <c r="W565" s="43">
        <f t="shared" si="152"/>
        <v>1.8942511360620468E-3</v>
      </c>
      <c r="X565" s="43">
        <f t="shared" si="153"/>
        <v>6.7499394743718875E-6</v>
      </c>
      <c r="Y565" s="22">
        <f>X565+W565+SUM($V$547:V565)</f>
        <v>2.121720581608799E-3</v>
      </c>
      <c r="Z565" s="22">
        <f t="shared" si="154"/>
        <v>5.8552094086388264E-2</v>
      </c>
      <c r="AA565" s="44">
        <f t="shared" si="155"/>
        <v>8.1563328595025766</v>
      </c>
      <c r="AB565" s="44">
        <f t="shared" si="156"/>
        <v>0.86203803465482942</v>
      </c>
      <c r="AC565" s="44">
        <f t="shared" si="157"/>
        <v>21.410679844636821</v>
      </c>
      <c r="AD565" s="44">
        <f t="shared" si="161"/>
        <v>0.8620380346548292</v>
      </c>
      <c r="AE565" s="44">
        <f t="shared" si="162"/>
        <v>20.504723771582366</v>
      </c>
      <c r="AF565" s="44">
        <f t="shared" si="163"/>
        <v>4.3918038399624985E-2</v>
      </c>
      <c r="AG565" s="45">
        <f>AC565+AA565+SUM($Z$547:Z565)</f>
        <v>30.224481582671302</v>
      </c>
      <c r="AH565" s="45">
        <f>AC565+AA565+SUM($Z$547:Z565)</f>
        <v>30.224481582671302</v>
      </c>
      <c r="AI565" s="18"/>
      <c r="AJ565" s="18"/>
      <c r="AK565" s="18"/>
      <c r="AL565" s="18"/>
      <c r="AM565" s="18"/>
      <c r="AN565" s="18"/>
      <c r="AO565" s="18"/>
      <c r="AP565" s="18"/>
      <c r="AQ565" s="18"/>
      <c r="AR565" s="18"/>
      <c r="AS565" s="18"/>
      <c r="AT565" s="18"/>
      <c r="AU565" s="18"/>
      <c r="DM565"/>
      <c r="DN565"/>
      <c r="DO565"/>
      <c r="DP565"/>
      <c r="DQ565"/>
      <c r="DR565"/>
      <c r="DS565"/>
      <c r="DT565"/>
      <c r="DU565"/>
      <c r="DV565"/>
      <c r="DW565"/>
      <c r="DX565"/>
      <c r="DY565"/>
      <c r="DZ565"/>
      <c r="EA565"/>
      <c r="EB565"/>
      <c r="EC565"/>
      <c r="ED565"/>
      <c r="EE565"/>
      <c r="EF565"/>
      <c r="EG565"/>
    </row>
    <row r="566" spans="1:137" s="1" customFormat="1" ht="14.4" x14ac:dyDescent="0.3">
      <c r="A566"/>
      <c r="B566"/>
      <c r="C566"/>
      <c r="D566" s="18"/>
      <c r="E566" s="28">
        <v>40052.421527777777</v>
      </c>
      <c r="F566" s="10">
        <f t="shared" si="164"/>
        <v>169.77986111110658</v>
      </c>
      <c r="G566" s="10">
        <v>22172</v>
      </c>
      <c r="H566" s="10">
        <v>5.38</v>
      </c>
      <c r="I566" s="10">
        <v>818</v>
      </c>
      <c r="J566" s="10"/>
      <c r="K566" s="10"/>
      <c r="L566" s="79">
        <v>1037</v>
      </c>
      <c r="M566" s="86"/>
      <c r="N566" s="42">
        <v>7.9</v>
      </c>
      <c r="O566" s="90"/>
      <c r="P566" s="90"/>
      <c r="Q566" s="90"/>
      <c r="R566" s="87"/>
      <c r="S566" s="87"/>
      <c r="T566" s="18"/>
      <c r="U566" s="18"/>
      <c r="V566" s="43">
        <f t="shared" si="151"/>
        <v>1.4720105896484527E-5</v>
      </c>
      <c r="W566" s="43">
        <f t="shared" si="152"/>
        <v>2.0505173263609283E-3</v>
      </c>
      <c r="X566" s="43">
        <f t="shared" si="153"/>
        <v>7.306775527589689E-6</v>
      </c>
      <c r="Y566" s="22">
        <f>X566+W566+SUM($V$547:V566)</f>
        <v>2.2932637138573827E-3</v>
      </c>
      <c r="Z566" s="22">
        <f t="shared" si="154"/>
        <v>6.0664347200158904E-2</v>
      </c>
      <c r="AA566" s="44">
        <f t="shared" si="155"/>
        <v>8.4505706617238854</v>
      </c>
      <c r="AB566" s="44">
        <f t="shared" si="156"/>
        <v>0.89313585534424655</v>
      </c>
      <c r="AC566" s="44">
        <f t="shared" si="157"/>
        <v>22.183065117536806</v>
      </c>
      <c r="AD566" s="44">
        <f t="shared" si="161"/>
        <v>0.89313585534424655</v>
      </c>
      <c r="AE566" s="44">
        <f t="shared" si="162"/>
        <v>21.244426890818893</v>
      </c>
      <c r="AF566" s="44">
        <f t="shared" si="163"/>
        <v>4.5502371373667541E-2</v>
      </c>
      <c r="AG566" s="45">
        <f>AC566+AA566+SUM($Z$547:Z566)</f>
        <v>31.351769004992757</v>
      </c>
      <c r="AH566" s="45">
        <f>AC566+AA566+SUM($Z$547:Z566)</f>
        <v>31.351769004992757</v>
      </c>
      <c r="AI566" s="18"/>
      <c r="AJ566" s="18"/>
      <c r="AK566" s="18"/>
      <c r="AL566" s="18"/>
      <c r="AM566" s="18"/>
      <c r="AN566" s="18"/>
      <c r="AO566" s="18"/>
      <c r="AP566" s="18"/>
      <c r="AQ566" s="18"/>
      <c r="AR566" s="18"/>
      <c r="AS566" s="18"/>
      <c r="AT566" s="18"/>
      <c r="AU566" s="18"/>
      <c r="DM566"/>
      <c r="DN566"/>
      <c r="DO566"/>
      <c r="DP566"/>
      <c r="DQ566"/>
      <c r="DR566"/>
      <c r="DS566"/>
      <c r="DT566"/>
      <c r="DU566"/>
      <c r="DV566"/>
      <c r="DW566"/>
      <c r="DX566"/>
      <c r="DY566"/>
      <c r="DZ566"/>
      <c r="EA566"/>
      <c r="EB566"/>
      <c r="EC566"/>
      <c r="ED566"/>
      <c r="EE566"/>
      <c r="EF566"/>
      <c r="EG566"/>
    </row>
    <row r="567" spans="1:137" s="1" customFormat="1" ht="14.4" x14ac:dyDescent="0.3">
      <c r="A567"/>
      <c r="B567"/>
      <c r="C567"/>
      <c r="D567" s="18"/>
      <c r="E567" s="28">
        <v>40059.398611111108</v>
      </c>
      <c r="F567" s="10">
        <f t="shared" si="164"/>
        <v>176.75694444443798</v>
      </c>
      <c r="G567" s="10">
        <v>22044.9</v>
      </c>
      <c r="H567" s="10">
        <v>5.14</v>
      </c>
      <c r="I567" s="10">
        <v>909</v>
      </c>
      <c r="J567" s="10"/>
      <c r="K567" s="10"/>
      <c r="L567" s="79">
        <v>1037</v>
      </c>
      <c r="M567" s="86"/>
      <c r="N567" s="42">
        <v>7.9</v>
      </c>
      <c r="O567" s="90"/>
      <c r="P567" s="90"/>
      <c r="Q567" s="90"/>
      <c r="R567" s="87"/>
      <c r="S567" s="87"/>
      <c r="T567" s="18"/>
      <c r="U567" s="18"/>
      <c r="V567" s="43">
        <f t="shared" si="151"/>
        <v>1.4063446897384844E-5</v>
      </c>
      <c r="W567" s="43">
        <f t="shared" si="152"/>
        <v>1.9590444344786562E-3</v>
      </c>
      <c r="X567" s="43">
        <f t="shared" si="153"/>
        <v>6.9808227159500005E-6</v>
      </c>
      <c r="Y567" s="22">
        <f>X567+W567+SUM($V$547:V567)</f>
        <v>2.2155283160608559E-3</v>
      </c>
      <c r="Z567" s="22">
        <f t="shared" si="154"/>
        <v>6.0316591538552372E-2</v>
      </c>
      <c r="AA567" s="44">
        <f t="shared" si="155"/>
        <v>8.4021281427312307</v>
      </c>
      <c r="AB567" s="44">
        <f t="shared" si="156"/>
        <v>0.88801599393281549</v>
      </c>
      <c r="AC567" s="44">
        <f t="shared" si="157"/>
        <v>22.055901687244596</v>
      </c>
      <c r="AD567" s="44">
        <f t="shared" si="161"/>
        <v>0.88801599393281538</v>
      </c>
      <c r="AE567" s="44">
        <f t="shared" si="162"/>
        <v>21.122644162250293</v>
      </c>
      <c r="AF567" s="44">
        <f t="shared" si="163"/>
        <v>4.5241531061490328E-2</v>
      </c>
      <c r="AG567" s="45">
        <f>AC567+AA567+SUM($Z$547:Z567)</f>
        <v>31.236479647246444</v>
      </c>
      <c r="AH567" s="45">
        <f>AC567+AA567+SUM($Z$547:Z567)</f>
        <v>31.236479647246444</v>
      </c>
      <c r="AI567" s="18"/>
      <c r="AJ567" s="18"/>
      <c r="AK567" s="18"/>
      <c r="AL567" s="18"/>
      <c r="AM567" s="18"/>
      <c r="AN567" s="18"/>
      <c r="AO567" s="18"/>
      <c r="AP567" s="18"/>
      <c r="AQ567" s="18"/>
      <c r="AR567" s="18"/>
      <c r="AS567" s="18"/>
      <c r="AT567" s="18"/>
      <c r="AU567" s="18"/>
      <c r="DM567"/>
      <c r="DN567"/>
      <c r="DO567"/>
      <c r="DP567"/>
      <c r="DQ567"/>
      <c r="DR567"/>
      <c r="DS567"/>
      <c r="DT567"/>
      <c r="DU567"/>
      <c r="DV567"/>
      <c r="DW567"/>
      <c r="DX567"/>
      <c r="DY567"/>
      <c r="DZ567"/>
      <c r="EA567"/>
      <c r="EB567"/>
      <c r="EC567"/>
      <c r="ED567"/>
      <c r="EE567"/>
      <c r="EF567"/>
      <c r="EG567"/>
    </row>
    <row r="568" spans="1:137" s="1" customFormat="1" ht="14.4" x14ac:dyDescent="0.3">
      <c r="A568"/>
      <c r="B568"/>
      <c r="C568"/>
      <c r="D568" s="18"/>
      <c r="E568" s="28">
        <v>40066.390972222223</v>
      </c>
      <c r="F568" s="10">
        <f t="shared" si="164"/>
        <v>183.74930555555329</v>
      </c>
      <c r="G568" s="10">
        <v>22624.1</v>
      </c>
      <c r="H568" s="10">
        <v>3.84</v>
      </c>
      <c r="I568" s="10">
        <v>1114</v>
      </c>
      <c r="J568" s="10"/>
      <c r="K568" s="10"/>
      <c r="L568" s="79">
        <v>1037</v>
      </c>
      <c r="M568" s="86"/>
      <c r="N568" s="42">
        <v>7.9</v>
      </c>
      <c r="O568" s="90"/>
      <c r="P568" s="90"/>
      <c r="Q568" s="90"/>
      <c r="R568" s="87"/>
      <c r="S568" s="87"/>
      <c r="T568" s="18"/>
      <c r="U568" s="18"/>
      <c r="V568" s="43">
        <f t="shared" si="151"/>
        <v>1.0506543985594902E-5</v>
      </c>
      <c r="W568" s="43">
        <f t="shared" si="152"/>
        <v>1.46356627011635E-3</v>
      </c>
      <c r="X568" s="43">
        <f t="shared" si="153"/>
        <v>5.2152449862350203E-6</v>
      </c>
      <c r="Y568" s="22">
        <f>X568+W568+SUM($V$547:V568)</f>
        <v>1.7287911179544298E-3</v>
      </c>
      <c r="Z568" s="22">
        <f t="shared" si="154"/>
        <v>6.190132858971293E-2</v>
      </c>
      <c r="AA568" s="44">
        <f t="shared" si="155"/>
        <v>8.6228827218071142</v>
      </c>
      <c r="AB568" s="44">
        <f t="shared" si="156"/>
        <v>0.91134741588010859</v>
      </c>
      <c r="AC568" s="44">
        <f t="shared" si="157"/>
        <v>22.635390741731211</v>
      </c>
      <c r="AD568" s="44">
        <f t="shared" si="161"/>
        <v>0.91134741588010859</v>
      </c>
      <c r="AE568" s="44">
        <f t="shared" si="162"/>
        <v>21.677613134610127</v>
      </c>
      <c r="AF568" s="44">
        <f t="shared" si="163"/>
        <v>4.6430191240979239E-2</v>
      </c>
      <c r="AG568" s="45">
        <f>AC568+AA568+SUM($Z$547:Z568)</f>
        <v>32.098624609398655</v>
      </c>
      <c r="AH568" s="45">
        <f>AC568+AA568+SUM($Z$547:Z568)</f>
        <v>32.098624609398655</v>
      </c>
      <c r="AI568" s="18"/>
      <c r="AJ568" s="18"/>
      <c r="AK568" s="18"/>
      <c r="AL568" s="18"/>
      <c r="AM568" s="18"/>
      <c r="AN568" s="18"/>
      <c r="AO568" s="18"/>
      <c r="AP568" s="18"/>
      <c r="AQ568" s="18"/>
      <c r="AR568" s="18"/>
      <c r="AS568" s="18"/>
      <c r="AT568" s="18"/>
      <c r="AU568" s="18"/>
      <c r="DM568"/>
      <c r="DN568"/>
      <c r="DO568"/>
      <c r="DP568"/>
      <c r="DQ568"/>
      <c r="DR568"/>
      <c r="DS568"/>
      <c r="DT568"/>
      <c r="DU568"/>
      <c r="DV568"/>
      <c r="DW568"/>
      <c r="DX568"/>
      <c r="DY568"/>
      <c r="DZ568"/>
      <c r="EA568"/>
      <c r="EB568"/>
      <c r="EC568"/>
      <c r="ED568"/>
      <c r="EE568"/>
      <c r="EF568"/>
      <c r="EG568"/>
    </row>
    <row r="569" spans="1:137" s="1" customFormat="1" ht="14.4" x14ac:dyDescent="0.3">
      <c r="A569"/>
      <c r="B569"/>
      <c r="C569"/>
      <c r="D569" s="18"/>
      <c r="E569" s="28">
        <v>40073.377083333333</v>
      </c>
      <c r="F569" s="10">
        <f t="shared" si="164"/>
        <v>190.73541666666279</v>
      </c>
      <c r="G569" s="10">
        <v>24438.9</v>
      </c>
      <c r="H569" s="10">
        <v>6.86</v>
      </c>
      <c r="I569" s="10">
        <v>1242</v>
      </c>
      <c r="J569" s="10"/>
      <c r="K569" s="10"/>
      <c r="L569" s="79">
        <v>1037</v>
      </c>
      <c r="M569" s="86"/>
      <c r="N569" s="42">
        <v>7.9</v>
      </c>
      <c r="O569" s="90"/>
      <c r="P569" s="90"/>
      <c r="Q569" s="90"/>
      <c r="R569" s="87"/>
      <c r="S569" s="87"/>
      <c r="T569" s="18"/>
      <c r="U569" s="18"/>
      <c r="V569" s="43">
        <f t="shared" si="151"/>
        <v>1.8769503057599228E-5</v>
      </c>
      <c r="W569" s="43">
        <f t="shared" si="152"/>
        <v>2.6146001596349384E-3</v>
      </c>
      <c r="X569" s="43">
        <f t="shared" si="153"/>
        <v>9.3168178660344375E-6</v>
      </c>
      <c r="Y569" s="22">
        <f>X569+W569+SUM($V$547:V569)</f>
        <v>2.9026960834104168E-3</v>
      </c>
      <c r="Z569" s="22">
        <f t="shared" si="154"/>
        <v>6.6866765054571689E-2</v>
      </c>
      <c r="AA569" s="44">
        <f t="shared" si="155"/>
        <v>9.3145702392568932</v>
      </c>
      <c r="AB569" s="44">
        <f t="shared" si="156"/>
        <v>0.98445146379093063</v>
      </c>
      <c r="AC569" s="44">
        <f t="shared" si="157"/>
        <v>24.451096432481069</v>
      </c>
      <c r="AD569" s="44">
        <f t="shared" si="161"/>
        <v>0.9844514637909304</v>
      </c>
      <c r="AE569" s="44">
        <f t="shared" si="162"/>
        <v>23.416490363613292</v>
      </c>
      <c r="AF569" s="44">
        <f t="shared" si="163"/>
        <v>5.0154605076850246E-2</v>
      </c>
      <c r="AG569" s="45">
        <f>AC569+AA569+SUM($Z$547:Z569)</f>
        <v>34.672884582652863</v>
      </c>
      <c r="AH569" s="45">
        <f>AC569+AA569+SUM($Z$547:Z569)</f>
        <v>34.672884582652863</v>
      </c>
      <c r="AI569" s="18"/>
      <c r="AJ569" s="18"/>
      <c r="AK569" s="18"/>
      <c r="AL569" s="18"/>
      <c r="AM569" s="18"/>
      <c r="AN569" s="18"/>
      <c r="AO569" s="18"/>
      <c r="AP569" s="18"/>
      <c r="AQ569" s="18"/>
      <c r="AR569" s="18"/>
      <c r="AS569" s="18"/>
      <c r="AT569" s="18"/>
      <c r="AU569" s="18"/>
      <c r="DM569"/>
      <c r="DN569"/>
      <c r="DO569"/>
      <c r="DP569"/>
      <c r="DQ569"/>
      <c r="DR569"/>
      <c r="DS569"/>
      <c r="DT569"/>
      <c r="DU569"/>
      <c r="DV569"/>
      <c r="DW569"/>
      <c r="DX569"/>
      <c r="DY569"/>
      <c r="DZ569"/>
      <c r="EA569"/>
      <c r="EB569"/>
      <c r="EC569"/>
      <c r="ED569"/>
      <c r="EE569"/>
      <c r="EF569"/>
      <c r="EG569"/>
    </row>
    <row r="570" spans="1:137" s="1" customFormat="1" ht="14.4" x14ac:dyDescent="0.3">
      <c r="A570"/>
      <c r="B570"/>
      <c r="C570"/>
      <c r="D570" s="18"/>
      <c r="E570" s="28">
        <v>40079.38958333333</v>
      </c>
      <c r="F570" s="10">
        <f t="shared" si="164"/>
        <v>196.74791666665988</v>
      </c>
      <c r="G570" s="10">
        <v>24541.200000000001</v>
      </c>
      <c r="H570" s="10">
        <v>4.2</v>
      </c>
      <c r="I570" s="10">
        <v>1478</v>
      </c>
      <c r="J570" s="10"/>
      <c r="K570" s="10"/>
      <c r="L570" s="79">
        <v>1037</v>
      </c>
      <c r="M570" s="86"/>
      <c r="N570" s="42">
        <v>7.9</v>
      </c>
      <c r="O570" s="90"/>
      <c r="P570" s="90"/>
      <c r="Q570" s="90"/>
      <c r="R570" s="87"/>
      <c r="S570" s="87"/>
      <c r="T570" s="18"/>
      <c r="U570" s="18"/>
      <c r="V570" s="43">
        <f t="shared" si="151"/>
        <v>1.1491532484244425E-5</v>
      </c>
      <c r="W570" s="43">
        <f t="shared" si="152"/>
        <v>1.600775607939758E-3</v>
      </c>
      <c r="X570" s="43">
        <f t="shared" si="153"/>
        <v>5.7041742036945527E-6</v>
      </c>
      <c r="Y570" s="22">
        <f>X570+W570+SUM($V$547:V570)</f>
        <v>1.8967504205371409E-3</v>
      </c>
      <c r="Z570" s="22">
        <f t="shared" si="154"/>
        <v>6.7146665952937917E-2</v>
      </c>
      <c r="AA570" s="44">
        <f t="shared" si="155"/>
        <v>9.3535605594217124</v>
      </c>
      <c r="AB570" s="44">
        <f t="shared" si="156"/>
        <v>0.98857232785378968</v>
      </c>
      <c r="AC570" s="44">
        <f t="shared" si="157"/>
        <v>24.553447486130896</v>
      </c>
      <c r="AD570" s="44">
        <f t="shared" si="161"/>
        <v>0.98857232785378957</v>
      </c>
      <c r="AE570" s="44">
        <f t="shared" si="162"/>
        <v>23.514510608558751</v>
      </c>
      <c r="AF570" s="44">
        <f t="shared" si="163"/>
        <v>5.0364549718358728E-2</v>
      </c>
      <c r="AG570" s="45">
        <f>AC570+AA570+SUM($Z$547:Z570)</f>
        <v>34.881372622420443</v>
      </c>
      <c r="AH570" s="45">
        <f>AC570+AA570+SUM($Z$547:Z570)</f>
        <v>34.881372622420443</v>
      </c>
      <c r="AI570" s="18"/>
      <c r="AJ570" s="18"/>
      <c r="AK570" s="18"/>
      <c r="AL570" s="18"/>
      <c r="AM570" s="18"/>
      <c r="AN570" s="18"/>
      <c r="AO570" s="18"/>
      <c r="AP570" s="18"/>
      <c r="AQ570" s="18"/>
      <c r="AR570" s="18"/>
      <c r="AS570" s="18"/>
      <c r="AT570" s="18"/>
      <c r="AU570" s="18"/>
      <c r="DM570"/>
      <c r="DN570"/>
      <c r="DO570"/>
      <c r="DP570"/>
      <c r="DQ570"/>
      <c r="DR570"/>
      <c r="DS570"/>
      <c r="DT570"/>
      <c r="DU570"/>
      <c r="DV570"/>
      <c r="DW570"/>
      <c r="DX570"/>
      <c r="DY570"/>
      <c r="DZ570"/>
      <c r="EA570"/>
      <c r="EB570"/>
      <c r="EC570"/>
      <c r="ED570"/>
      <c r="EE570"/>
      <c r="EF570"/>
      <c r="EG570"/>
    </row>
    <row r="571" spans="1:137" s="1" customFormat="1" ht="14.4" x14ac:dyDescent="0.3">
      <c r="A571"/>
      <c r="B571"/>
      <c r="C571"/>
      <c r="D571" s="18"/>
      <c r="E571" s="28">
        <v>40086.374305555553</v>
      </c>
      <c r="F571" s="10">
        <f t="shared" si="164"/>
        <v>203.73263888888323</v>
      </c>
      <c r="G571" s="10">
        <v>25439.7</v>
      </c>
      <c r="H571" s="10">
        <v>3.6</v>
      </c>
      <c r="I571" s="10">
        <v>1578</v>
      </c>
      <c r="J571" s="10"/>
      <c r="K571" s="10"/>
      <c r="L571" s="79">
        <v>1037</v>
      </c>
      <c r="M571" s="86"/>
      <c r="N571" s="42">
        <v>7.9</v>
      </c>
      <c r="O571" s="90"/>
      <c r="P571" s="90"/>
      <c r="Q571" s="90"/>
      <c r="R571" s="87"/>
      <c r="S571" s="87"/>
      <c r="T571" s="18"/>
      <c r="U571" s="18"/>
      <c r="V571" s="43">
        <f t="shared" si="151"/>
        <v>9.8498849864952228E-6</v>
      </c>
      <c r="W571" s="43">
        <f t="shared" si="152"/>
        <v>1.3720933782340784E-3</v>
      </c>
      <c r="X571" s="43">
        <f t="shared" si="153"/>
        <v>4.8892921745953317E-6</v>
      </c>
      <c r="Y571" s="22">
        <f>X571+W571+SUM($V$547:V571)</f>
        <v>1.6771031937888575E-3</v>
      </c>
      <c r="Z571" s="22">
        <f t="shared" si="154"/>
        <v>6.9605033080817363E-2</v>
      </c>
      <c r="AA571" s="44">
        <f t="shared" si="155"/>
        <v>9.6960121984059668</v>
      </c>
      <c r="AB571" s="44">
        <f t="shared" si="156"/>
        <v>1.024765840663947</v>
      </c>
      <c r="AC571" s="44">
        <f t="shared" si="157"/>
        <v>25.452395889888194</v>
      </c>
      <c r="AD571" s="44">
        <f t="shared" si="161"/>
        <v>1.0247658406639468</v>
      </c>
      <c r="AE571" s="44">
        <f t="shared" si="162"/>
        <v>24.375421557566543</v>
      </c>
      <c r="AF571" s="44">
        <f t="shared" si="163"/>
        <v>5.2208491657707475E-2</v>
      </c>
      <c r="AG571" s="45">
        <f>AC571+AA571+SUM($Z$547:Z571)</f>
        <v>36.192377698242815</v>
      </c>
      <c r="AH571" s="45">
        <f>AC571+AA571+SUM($Z$547:Z571)</f>
        <v>36.192377698242815</v>
      </c>
      <c r="AI571" s="18"/>
      <c r="AJ571" s="18"/>
      <c r="AK571" s="18"/>
      <c r="AL571" s="18"/>
      <c r="AM571" s="18"/>
      <c r="AN571" s="18"/>
      <c r="AO571" s="18"/>
      <c r="AP571" s="18"/>
      <c r="AQ571" s="18"/>
      <c r="AR571" s="18"/>
      <c r="AS571" s="18"/>
      <c r="AT571" s="18"/>
      <c r="AU571" s="18"/>
      <c r="DM571"/>
      <c r="DN571"/>
      <c r="DO571"/>
      <c r="DP571"/>
      <c r="DQ571"/>
      <c r="DR571"/>
      <c r="DS571"/>
      <c r="DT571"/>
      <c r="DU571"/>
      <c r="DV571"/>
      <c r="DW571"/>
      <c r="DX571"/>
      <c r="DY571"/>
      <c r="DZ571"/>
      <c r="EA571"/>
      <c r="EB571"/>
      <c r="EC571"/>
      <c r="ED571"/>
      <c r="EE571"/>
      <c r="EF571"/>
      <c r="EG571"/>
    </row>
    <row r="572" spans="1:137" s="1" customFormat="1" ht="14.4" x14ac:dyDescent="0.3">
      <c r="A572"/>
      <c r="B572"/>
      <c r="C572"/>
      <c r="D572" s="18"/>
      <c r="E572" s="28">
        <v>40093.363194444442</v>
      </c>
      <c r="F572" s="10">
        <f t="shared" si="164"/>
        <v>210.72152777777228</v>
      </c>
      <c r="G572" s="10">
        <v>25451.200000000001</v>
      </c>
      <c r="H572" s="10">
        <v>4.32</v>
      </c>
      <c r="I572" s="10">
        <v>1770</v>
      </c>
      <c r="J572" s="10"/>
      <c r="K572" s="10"/>
      <c r="L572" s="79">
        <v>1037</v>
      </c>
      <c r="M572" s="86"/>
      <c r="N572" s="42">
        <v>7.9</v>
      </c>
      <c r="O572" s="90"/>
      <c r="P572" s="90"/>
      <c r="Q572" s="90"/>
      <c r="R572" s="87"/>
      <c r="S572" s="87"/>
      <c r="T572" s="18"/>
      <c r="U572" s="18"/>
      <c r="V572" s="43">
        <f t="shared" si="151"/>
        <v>1.1819861983794267E-5</v>
      </c>
      <c r="W572" s="43">
        <f t="shared" si="152"/>
        <v>1.646512053880894E-3</v>
      </c>
      <c r="X572" s="43">
        <f t="shared" si="153"/>
        <v>5.8671506095143982E-6</v>
      </c>
      <c r="Y572" s="22">
        <f>X572+W572+SUM($V$547:V572)</f>
        <v>1.9643195898543862E-3</v>
      </c>
      <c r="Z572" s="22">
        <f t="shared" si="154"/>
        <v>6.9636497991190885E-2</v>
      </c>
      <c r="AA572" s="44">
        <f t="shared" si="155"/>
        <v>9.7003952744753263</v>
      </c>
      <c r="AB572" s="44">
        <f t="shared" si="156"/>
        <v>1.0252290854021959</v>
      </c>
      <c r="AC572" s="44">
        <f t="shared" si="157"/>
        <v>25.463901629057045</v>
      </c>
      <c r="AD572" s="44">
        <f t="shared" si="161"/>
        <v>1.0252290854021959</v>
      </c>
      <c r="AE572" s="44">
        <f t="shared" si="162"/>
        <v>24.386440451182114</v>
      </c>
      <c r="AF572" s="44">
        <f t="shared" si="163"/>
        <v>5.223209247273531E-2</v>
      </c>
      <c r="AG572" s="45">
        <f>AC572+AA572+SUM($Z$547:Z572)</f>
        <v>36.277903011472219</v>
      </c>
      <c r="AH572" s="45">
        <f>AC572+AA572+SUM($Z$547:Z572)</f>
        <v>36.277903011472219</v>
      </c>
      <c r="AI572" s="18"/>
      <c r="AJ572" s="18"/>
      <c r="AK572" s="18"/>
      <c r="AL572" s="18"/>
      <c r="AM572" s="18"/>
      <c r="AN572" s="18"/>
      <c r="AO572" s="18"/>
      <c r="AP572" s="18"/>
      <c r="AQ572" s="18"/>
      <c r="AR572" s="18"/>
      <c r="AS572" s="18"/>
      <c r="AT572" s="18"/>
      <c r="AU572" s="18"/>
      <c r="DM572"/>
      <c r="DN572"/>
      <c r="DO572"/>
      <c r="DP572"/>
      <c r="DQ572"/>
      <c r="DR572"/>
      <c r="DS572"/>
      <c r="DT572"/>
      <c r="DU572"/>
      <c r="DV572"/>
      <c r="DW572"/>
      <c r="DX572"/>
      <c r="DY572"/>
      <c r="DZ572"/>
      <c r="EA572"/>
      <c r="EB572"/>
      <c r="EC572"/>
      <c r="ED572"/>
      <c r="EE572"/>
      <c r="EF572"/>
      <c r="EG572"/>
    </row>
    <row r="573" spans="1:137" s="1" customFormat="1" ht="14.4" x14ac:dyDescent="0.3">
      <c r="A573"/>
      <c r="B573"/>
      <c r="C573"/>
      <c r="D573" s="18"/>
      <c r="E573" s="28">
        <v>40100.379861111112</v>
      </c>
      <c r="F573" s="10">
        <f t="shared" si="164"/>
        <v>217.73819444444234</v>
      </c>
      <c r="G573" s="10">
        <v>27044</v>
      </c>
      <c r="H573" s="10">
        <v>4.9800000000000004</v>
      </c>
      <c r="I573" s="10">
        <v>1863</v>
      </c>
      <c r="J573" s="10"/>
      <c r="K573" s="10"/>
      <c r="L573" s="79">
        <v>1037</v>
      </c>
      <c r="M573" s="86"/>
      <c r="N573" s="42">
        <v>7.9</v>
      </c>
      <c r="O573" s="90"/>
      <c r="P573" s="90"/>
      <c r="Q573" s="90"/>
      <c r="R573" s="87"/>
      <c r="S573" s="87"/>
      <c r="T573" s="18"/>
      <c r="U573" s="18"/>
      <c r="V573" s="43">
        <f t="shared" si="151"/>
        <v>1.362567423131839E-5</v>
      </c>
      <c r="W573" s="43">
        <f t="shared" si="152"/>
        <v>1.898062506557142E-3</v>
      </c>
      <c r="X573" s="43">
        <f t="shared" si="153"/>
        <v>6.7635208415235428E-6</v>
      </c>
      <c r="Y573" s="22">
        <f>X573+W573+SUM($V$547:V573)</f>
        <v>2.2303920869939618E-3</v>
      </c>
      <c r="Z573" s="22">
        <f t="shared" si="154"/>
        <v>7.3994524881882434E-2</v>
      </c>
      <c r="AA573" s="44">
        <f t="shared" si="155"/>
        <v>10.307470366934004</v>
      </c>
      <c r="AB573" s="44">
        <f t="shared" si="156"/>
        <v>1.0893904957572524</v>
      </c>
      <c r="AC573" s="44">
        <f t="shared" si="157"/>
        <v>27.057496528895246</v>
      </c>
      <c r="AD573" s="44">
        <f t="shared" si="161"/>
        <v>1.0893904957572527</v>
      </c>
      <c r="AE573" s="44">
        <f t="shared" si="162"/>
        <v>25.912605125171666</v>
      </c>
      <c r="AF573" s="44">
        <f t="shared" si="163"/>
        <v>5.5500907966329831E-2</v>
      </c>
      <c r="AG573" s="45">
        <f>AC573+AA573+SUM($Z$547:Z573)</f>
        <v>38.552567528650975</v>
      </c>
      <c r="AH573" s="45">
        <f>AC573+AA573+SUM($Z$547:Z573)</f>
        <v>38.552567528650975</v>
      </c>
      <c r="AI573" s="18"/>
      <c r="AJ573" s="18"/>
      <c r="AK573" s="18"/>
      <c r="AL573" s="18"/>
      <c r="AM573" s="18"/>
      <c r="AN573" s="18"/>
      <c r="AO573" s="18"/>
      <c r="AP573" s="18"/>
      <c r="AQ573" s="18"/>
      <c r="AR573" s="18"/>
      <c r="AS573" s="18"/>
      <c r="AT573" s="18"/>
      <c r="AU573" s="18"/>
      <c r="DM573"/>
      <c r="DN573"/>
      <c r="DO573"/>
      <c r="DP573"/>
      <c r="DQ573"/>
      <c r="DR573"/>
      <c r="DS573"/>
      <c r="DT573"/>
      <c r="DU573"/>
      <c r="DV573"/>
      <c r="DW573"/>
      <c r="DX573"/>
      <c r="DY573"/>
      <c r="DZ573"/>
      <c r="EA573"/>
      <c r="EB573"/>
      <c r="EC573"/>
      <c r="ED573"/>
      <c r="EE573"/>
      <c r="EF573"/>
      <c r="EG573"/>
    </row>
    <row r="574" spans="1:137" s="1" customFormat="1" ht="14.4" x14ac:dyDescent="0.3">
      <c r="A574"/>
      <c r="B574"/>
      <c r="C574"/>
      <c r="D574" s="18"/>
      <c r="E574" s="28">
        <v>40107.400694444441</v>
      </c>
      <c r="F574" s="10">
        <f t="shared" si="164"/>
        <v>224.75902777777083</v>
      </c>
      <c r="G574" s="10">
        <v>25696.9</v>
      </c>
      <c r="H574" s="10">
        <v>6.13</v>
      </c>
      <c r="I574" s="10">
        <v>2100</v>
      </c>
      <c r="J574" s="10"/>
      <c r="K574" s="10"/>
      <c r="L574" s="79">
        <v>1037</v>
      </c>
      <c r="M574" s="86"/>
      <c r="N574" s="42">
        <v>7.9</v>
      </c>
      <c r="O574" s="90"/>
      <c r="P574" s="90"/>
      <c r="Q574" s="90"/>
      <c r="R574" s="87"/>
      <c r="S574" s="87"/>
      <c r="T574" s="18"/>
      <c r="U574" s="18"/>
      <c r="V574" s="43">
        <f t="shared" si="151"/>
        <v>1.677216526867103E-5</v>
      </c>
      <c r="W574" s="43">
        <f t="shared" si="152"/>
        <v>2.3363701134930274E-3</v>
      </c>
      <c r="X574" s="43">
        <f t="shared" si="153"/>
        <v>8.3253780639637165E-6</v>
      </c>
      <c r="Y574" s="22">
        <f>X574+W574+SUM($V$547:V574)</f>
        <v>2.6870337164209583E-3</v>
      </c>
      <c r="Z574" s="22">
        <f t="shared" si="154"/>
        <v>7.0308752641519187E-2</v>
      </c>
      <c r="AA574" s="44">
        <f t="shared" si="155"/>
        <v>9.7940406475398021</v>
      </c>
      <c r="AB574" s="44">
        <f t="shared" si="156"/>
        <v>1.0351264099402659</v>
      </c>
      <c r="AC574" s="44">
        <f t="shared" si="157"/>
        <v>25.709724247647102</v>
      </c>
      <c r="AD574" s="44">
        <f t="shared" si="161"/>
        <v>1.0351264099402657</v>
      </c>
      <c r="AE574" s="44">
        <f t="shared" si="162"/>
        <v>24.621861508690422</v>
      </c>
      <c r="AF574" s="44">
        <f t="shared" si="163"/>
        <v>5.2736329016416991E-2</v>
      </c>
      <c r="AG574" s="45">
        <f>AC574+AA574+SUM($Z$547:Z574)</f>
        <v>36.761674280650155</v>
      </c>
      <c r="AH574" s="45">
        <f>AC574+AA574+SUM($Z$547:Z574)</f>
        <v>36.761674280650155</v>
      </c>
      <c r="AI574" s="18"/>
      <c r="AJ574" s="18"/>
      <c r="AK574" s="18"/>
      <c r="AL574" s="18"/>
      <c r="AM574" s="18"/>
      <c r="AN574" s="18"/>
      <c r="AO574" s="18"/>
      <c r="AP574" s="18"/>
      <c r="AQ574" s="18"/>
      <c r="AR574" s="18"/>
      <c r="AS574" s="18"/>
      <c r="AT574" s="18"/>
      <c r="AU574" s="18"/>
      <c r="DM574"/>
      <c r="DN574"/>
      <c r="DO574"/>
      <c r="DP574"/>
      <c r="DQ574"/>
      <c r="DR574"/>
      <c r="DS574"/>
      <c r="DT574"/>
      <c r="DU574"/>
      <c r="DV574"/>
      <c r="DW574"/>
      <c r="DX574"/>
      <c r="DY574"/>
      <c r="DZ574"/>
      <c r="EA574"/>
      <c r="EB574"/>
      <c r="EC574"/>
      <c r="ED574"/>
      <c r="EE574"/>
      <c r="EF574"/>
      <c r="EG574"/>
    </row>
    <row r="575" spans="1:137" s="1" customFormat="1" ht="14.4" x14ac:dyDescent="0.3">
      <c r="A575"/>
      <c r="B575"/>
      <c r="C575"/>
      <c r="D575" s="18"/>
      <c r="E575" s="28">
        <v>40115.365277777775</v>
      </c>
      <c r="F575" s="10">
        <f t="shared" si="164"/>
        <v>232.72361111110513</v>
      </c>
      <c r="G575" s="10">
        <v>26786</v>
      </c>
      <c r="H575" s="10">
        <v>6.12</v>
      </c>
      <c r="I575" s="10">
        <v>2206</v>
      </c>
      <c r="J575" s="10"/>
      <c r="K575" s="10"/>
      <c r="L575" s="79">
        <v>1037</v>
      </c>
      <c r="M575" s="86"/>
      <c r="N575" s="42">
        <v>7.9</v>
      </c>
      <c r="O575" s="90"/>
      <c r="P575" s="90"/>
      <c r="Q575" s="90"/>
      <c r="R575" s="87"/>
      <c r="S575" s="87"/>
      <c r="T575" s="18"/>
      <c r="U575" s="18"/>
      <c r="V575" s="43">
        <f t="shared" si="151"/>
        <v>1.6744804477041878E-5</v>
      </c>
      <c r="W575" s="43">
        <f t="shared" si="152"/>
        <v>2.3325587429979329E-3</v>
      </c>
      <c r="X575" s="43">
        <f t="shared" si="153"/>
        <v>8.3117966968120637E-6</v>
      </c>
      <c r="Y575" s="22">
        <f>X575+W575+SUM($V$547:V575)</f>
        <v>2.6999535690357544E-3</v>
      </c>
      <c r="Z575" s="22">
        <f t="shared" si="154"/>
        <v>7.3288616457850272E-2</v>
      </c>
      <c r="AA575" s="44">
        <f t="shared" si="155"/>
        <v>10.209137008160562</v>
      </c>
      <c r="AB575" s="44">
        <f t="shared" si="156"/>
        <v>1.0789977007600122</v>
      </c>
      <c r="AC575" s="44">
        <f t="shared" si="157"/>
        <v>26.799367771889813</v>
      </c>
      <c r="AD575" s="44">
        <f t="shared" si="161"/>
        <v>1.0789977007600122</v>
      </c>
      <c r="AE575" s="44">
        <f t="shared" si="162"/>
        <v>25.66539864231801</v>
      </c>
      <c r="AF575" s="44">
        <f t="shared" si="163"/>
        <v>5.4971428811792296E-2</v>
      </c>
      <c r="AG575" s="45">
        <f>AC575+AA575+SUM($Z$547:Z575)</f>
        <v>38.339702781971468</v>
      </c>
      <c r="AH575" s="45">
        <f>AC575+AA575+SUM($Z$547:Z575)</f>
        <v>38.339702781971468</v>
      </c>
      <c r="AI575" s="18"/>
      <c r="AJ575" s="18"/>
      <c r="AK575" s="18"/>
      <c r="AL575" s="18"/>
      <c r="AM575" s="18"/>
      <c r="AN575" s="18"/>
      <c r="AO575" s="18"/>
      <c r="AP575" s="18"/>
      <c r="AQ575" s="18"/>
      <c r="AR575" s="18"/>
      <c r="AS575" s="18"/>
      <c r="AT575" s="18"/>
      <c r="AU575" s="18"/>
      <c r="DM575"/>
      <c r="DN575"/>
      <c r="DO575"/>
      <c r="DP575"/>
      <c r="DQ575"/>
      <c r="DR575"/>
      <c r="DS575"/>
      <c r="DT575"/>
      <c r="DU575"/>
      <c r="DV575"/>
      <c r="DW575"/>
      <c r="DX575"/>
      <c r="DY575"/>
      <c r="DZ575"/>
      <c r="EA575"/>
      <c r="EB575"/>
      <c r="EC575"/>
      <c r="ED575"/>
      <c r="EE575"/>
      <c r="EF575"/>
      <c r="EG575"/>
    </row>
    <row r="576" spans="1:137" s="1" customFormat="1" ht="14.4" x14ac:dyDescent="0.3">
      <c r="A576"/>
      <c r="B576"/>
      <c r="C576"/>
      <c r="D576" s="18"/>
      <c r="E576" s="28">
        <v>40156.613888888889</v>
      </c>
      <c r="F576" s="10">
        <f t="shared" si="164"/>
        <v>273.97222222221899</v>
      </c>
      <c r="G576" s="10">
        <v>31807</v>
      </c>
      <c r="H576" s="10">
        <v>6.29</v>
      </c>
      <c r="I576" s="10">
        <v>2435</v>
      </c>
      <c r="J576" s="10"/>
      <c r="K576" s="10"/>
      <c r="L576" s="79">
        <v>1037</v>
      </c>
      <c r="M576" s="86"/>
      <c r="N576" s="42">
        <v>7.9</v>
      </c>
      <c r="O576" s="90"/>
      <c r="P576" s="90"/>
      <c r="Q576" s="90"/>
      <c r="R576" s="87"/>
      <c r="S576" s="87"/>
      <c r="T576" s="18"/>
      <c r="U576" s="18"/>
      <c r="V576" s="43">
        <f t="shared" si="151"/>
        <v>1.7209937934737484E-5</v>
      </c>
      <c r="W576" s="43">
        <f t="shared" si="152"/>
        <v>2.3973520414145425E-3</v>
      </c>
      <c r="X576" s="43">
        <f t="shared" si="153"/>
        <v>8.5426799383901767E-6</v>
      </c>
      <c r="Y576" s="22">
        <f>X576+W576+SUM($V$547:V576)</f>
        <v>2.7821876886286795E-3</v>
      </c>
      <c r="Z576" s="22">
        <f t="shared" si="154"/>
        <v>8.7026469934848194E-2</v>
      </c>
      <c r="AA576" s="44">
        <f t="shared" si="155"/>
        <v>12.122826133747591</v>
      </c>
      <c r="AB576" s="44">
        <f t="shared" si="156"/>
        <v>1.2812543816946804</v>
      </c>
      <c r="AC576" s="44">
        <f t="shared" si="157"/>
        <v>31.822873542914184</v>
      </c>
      <c r="AD576" s="44">
        <f t="shared" si="161"/>
        <v>1.2812543816946804</v>
      </c>
      <c r="AE576" s="44">
        <f t="shared" si="162"/>
        <v>30.476343411342082</v>
      </c>
      <c r="AF576" s="44">
        <f t="shared" si="163"/>
        <v>6.5275749877423947E-2</v>
      </c>
      <c r="AG576" s="45">
        <f>AC576+AA576+SUM($Z$547:Z576)</f>
        <v>45.363924148517725</v>
      </c>
      <c r="AH576" s="45">
        <f>AC576+AA576+SUM($Z$547:Z576)</f>
        <v>45.363924148517725</v>
      </c>
      <c r="AI576" s="18"/>
      <c r="AJ576" s="18"/>
      <c r="AK576" s="18"/>
      <c r="AL576" s="18"/>
      <c r="AM576" s="18"/>
      <c r="AN576" s="18"/>
      <c r="AO576" s="18"/>
      <c r="AP576" s="18"/>
      <c r="AQ576" s="18"/>
      <c r="AR576" s="18"/>
      <c r="AS576" s="18"/>
      <c r="AT576" s="18"/>
      <c r="AU576" s="18"/>
      <c r="DM576"/>
      <c r="DN576"/>
      <c r="DO576"/>
      <c r="DP576"/>
      <c r="DQ576"/>
      <c r="DR576"/>
      <c r="DS576"/>
      <c r="DT576"/>
      <c r="DU576"/>
      <c r="DV576"/>
      <c r="DW576"/>
      <c r="DX576"/>
      <c r="DY576"/>
      <c r="DZ576"/>
      <c r="EA576"/>
      <c r="EB576"/>
      <c r="EC576"/>
      <c r="ED576"/>
      <c r="EE576"/>
      <c r="EF576"/>
      <c r="EG576"/>
    </row>
    <row r="577" spans="1:137" s="1" customFormat="1" ht="14.4" x14ac:dyDescent="0.3">
      <c r="A577"/>
      <c r="B577"/>
      <c r="C577"/>
      <c r="D577" s="18"/>
      <c r="E577" s="28">
        <v>40185.561805555553</v>
      </c>
      <c r="F577" s="10">
        <f t="shared" si="164"/>
        <v>302.92013888888323</v>
      </c>
      <c r="G577" s="10">
        <v>32308</v>
      </c>
      <c r="H577" s="10">
        <v>4.08</v>
      </c>
      <c r="I577" s="10">
        <v>2660</v>
      </c>
      <c r="J577" s="10"/>
      <c r="K577" s="10"/>
      <c r="L577" s="79">
        <v>1037</v>
      </c>
      <c r="M577" s="86"/>
      <c r="N577" s="42">
        <v>7.9</v>
      </c>
      <c r="O577" s="90"/>
      <c r="P577" s="90"/>
      <c r="Q577" s="90"/>
      <c r="R577" s="87"/>
      <c r="S577" s="87"/>
      <c r="T577" s="18"/>
      <c r="U577" s="18"/>
      <c r="V577" s="43">
        <f t="shared" si="151"/>
        <v>1.1163202984694586E-5</v>
      </c>
      <c r="W577" s="43">
        <f t="shared" si="152"/>
        <v>1.555039161998622E-3</v>
      </c>
      <c r="X577" s="43">
        <f t="shared" si="153"/>
        <v>5.5411977978747097E-6</v>
      </c>
      <c r="Y577" s="22">
        <f>X577+W577+SUM($V$547:V577)</f>
        <v>1.9480365300569378E-3</v>
      </c>
      <c r="Z577" s="22">
        <f t="shared" si="154"/>
        <v>8.8397245595468771E-2</v>
      </c>
      <c r="AA577" s="44">
        <f t="shared" si="155"/>
        <v>12.313775795551834</v>
      </c>
      <c r="AB577" s="44">
        <f t="shared" si="156"/>
        <v>1.3014357394218796</v>
      </c>
      <c r="AC577" s="44">
        <f t="shared" si="157"/>
        <v>32.324123571052638</v>
      </c>
      <c r="AD577" s="44">
        <f t="shared" si="161"/>
        <v>1.3014357394218796</v>
      </c>
      <c r="AE577" s="44">
        <f t="shared" si="162"/>
        <v>30.956383907116034</v>
      </c>
      <c r="AF577" s="44">
        <f t="shared" si="163"/>
        <v>6.6303924514723556E-2</v>
      </c>
      <c r="AG577" s="45">
        <f>AC577+AA577+SUM($Z$547:Z577)</f>
        <v>46.144521084055889</v>
      </c>
      <c r="AH577" s="45">
        <f>AC577+AA577+SUM($Z$547:Z577)</f>
        <v>46.144521084055889</v>
      </c>
      <c r="AI577" s="18"/>
      <c r="AJ577" s="18"/>
      <c r="AK577" s="18"/>
      <c r="AL577" s="18"/>
      <c r="AM577" s="18"/>
      <c r="AN577" s="18"/>
      <c r="AO577" s="18"/>
      <c r="AP577" s="18"/>
      <c r="AQ577" s="18"/>
      <c r="AR577" s="18"/>
      <c r="AS577" s="18"/>
      <c r="AT577" s="18"/>
      <c r="AU577" s="18"/>
      <c r="DM577"/>
      <c r="DN577"/>
      <c r="DO577"/>
      <c r="DP577"/>
      <c r="DQ577"/>
      <c r="DR577"/>
      <c r="DS577"/>
      <c r="DT577"/>
      <c r="DU577"/>
      <c r="DV577"/>
      <c r="DW577"/>
      <c r="DX577"/>
      <c r="DY577"/>
      <c r="DZ577"/>
      <c r="EA577"/>
      <c r="EB577"/>
      <c r="EC577"/>
      <c r="ED577"/>
      <c r="EE577"/>
      <c r="EF577"/>
      <c r="EG577"/>
    </row>
    <row r="578" spans="1:137" s="1" customFormat="1" ht="14.4" x14ac:dyDescent="0.3">
      <c r="A578"/>
      <c r="B578"/>
      <c r="C578"/>
      <c r="D578" s="18"/>
      <c r="E578" s="28">
        <v>40199.434027777781</v>
      </c>
      <c r="F578" s="10">
        <f t="shared" si="164"/>
        <v>316.79236111111095</v>
      </c>
      <c r="G578" s="10">
        <v>34461</v>
      </c>
      <c r="H578" s="10">
        <v>5.83</v>
      </c>
      <c r="I578" s="117">
        <v>2863</v>
      </c>
      <c r="J578" s="117"/>
      <c r="K578" s="117"/>
      <c r="L578" s="79">
        <v>1037</v>
      </c>
      <c r="M578" s="99"/>
      <c r="N578" s="42">
        <v>7.9</v>
      </c>
      <c r="O578" s="90"/>
      <c r="P578" s="90"/>
      <c r="Q578" s="90"/>
      <c r="R578" s="87"/>
      <c r="S578" s="87"/>
      <c r="T578" s="18"/>
      <c r="U578" s="18"/>
      <c r="V578" s="43">
        <f t="shared" si="151"/>
        <v>1.5951341519796428E-5</v>
      </c>
      <c r="W578" s="43">
        <f t="shared" si="152"/>
        <v>2.2220289986401879E-3</v>
      </c>
      <c r="X578" s="43">
        <f t="shared" si="153"/>
        <v>7.9179370494141069E-6</v>
      </c>
      <c r="Y578" s="22">
        <f>X578+W578+SUM($V$547:V578)</f>
        <v>2.6333544474698399E-3</v>
      </c>
      <c r="Z578" s="22">
        <f t="shared" si="154"/>
        <v>9.4288024033225518E-2</v>
      </c>
      <c r="AA578" s="44">
        <f t="shared" si="155"/>
        <v>13.134363863145715</v>
      </c>
      <c r="AB578" s="44">
        <f t="shared" si="156"/>
        <v>1.3881632108523403</v>
      </c>
      <c r="AC578" s="44">
        <f t="shared" si="157"/>
        <v>34.478198043272421</v>
      </c>
      <c r="AD578" s="44">
        <f t="shared" si="161"/>
        <v>1.3881632108523403</v>
      </c>
      <c r="AE578" s="44">
        <f t="shared" si="162"/>
        <v>33.019312424883189</v>
      </c>
      <c r="AF578" s="44">
        <f t="shared" si="163"/>
        <v>7.0722407536891463E-2</v>
      </c>
      <c r="AG578" s="45">
        <f>AC578+AA578+SUM($Z$547:Z578)</f>
        <v>49.213471647902779</v>
      </c>
      <c r="AH578" s="45">
        <f>AC578+AA578+SUM($Z$547:Z578)</f>
        <v>49.213471647902779</v>
      </c>
      <c r="AI578" s="18"/>
      <c r="AJ578" s="18"/>
      <c r="AK578" s="18"/>
      <c r="AL578" s="18"/>
      <c r="AM578" s="18"/>
      <c r="AN578" s="18"/>
      <c r="AO578" s="18"/>
      <c r="AP578" s="18"/>
      <c r="AQ578" s="18"/>
      <c r="AR578" s="18"/>
      <c r="AS578" s="18"/>
      <c r="AT578" s="18"/>
      <c r="AU578" s="18"/>
      <c r="DM578"/>
      <c r="DN578"/>
      <c r="DO578"/>
      <c r="DP578"/>
      <c r="DQ578"/>
      <c r="DR578"/>
      <c r="DS578"/>
      <c r="DT578"/>
      <c r="DU578"/>
      <c r="DV578"/>
      <c r="DW578"/>
      <c r="DX578"/>
      <c r="DY578"/>
      <c r="DZ578"/>
      <c r="EA578"/>
      <c r="EB578"/>
      <c r="EC578"/>
      <c r="ED578"/>
      <c r="EE578"/>
      <c r="EF578"/>
      <c r="EG578"/>
    </row>
    <row r="579" spans="1:137" s="1" customFormat="1" ht="14.4" x14ac:dyDescent="0.3">
      <c r="A579"/>
      <c r="B579"/>
      <c r="C579"/>
      <c r="D579" s="18"/>
      <c r="E579" s="28">
        <v>40287.453472222223</v>
      </c>
      <c r="F579" s="10">
        <f t="shared" si="164"/>
        <v>404.81180555555329</v>
      </c>
      <c r="G579" s="10">
        <v>45048</v>
      </c>
      <c r="H579" s="10">
        <v>1.46</v>
      </c>
      <c r="I579" s="10">
        <v>100</v>
      </c>
      <c r="J579" s="10"/>
      <c r="K579" s="10"/>
      <c r="L579" s="79">
        <v>1037</v>
      </c>
      <c r="M579" s="86"/>
      <c r="N579" s="42">
        <v>7.9</v>
      </c>
      <c r="O579" s="90"/>
      <c r="P579" s="85"/>
      <c r="Q579" s="90"/>
      <c r="R579" s="87"/>
      <c r="S579" s="87"/>
      <c r="T579" s="18"/>
      <c r="U579" s="18"/>
      <c r="V579" s="43">
        <f t="shared" ref="V579:V608" si="165">($A$15*L579/1000/$A$13*H579)/$Q$481</f>
        <v>3.9946755778563959E-6</v>
      </c>
      <c r="W579" s="43">
        <f t="shared" ref="W579:W608" si="166">($U$481*L579/1000/$A$13*H579)/$Q$481</f>
        <v>5.5646009228382061E-4</v>
      </c>
      <c r="X579" s="43">
        <f t="shared" ref="X579:X608" si="167">($A$46*$S$481*H579*L579/1000000)/$Q$481</f>
        <v>1.9828796041414399E-6</v>
      </c>
      <c r="Y579" s="22">
        <f>X579+W579+SUM($V$547:V579)</f>
        <v>9.6584515924605613E-4</v>
      </c>
      <c r="Z579" s="22">
        <f t="shared" ref="Z579:Z608" si="168">($A$15*L579/1000/$A$13*G579)/$Q$481</f>
        <v>0.12325489413101021</v>
      </c>
      <c r="AA579" s="44">
        <f t="shared" ref="AA579:AA608" si="169">($U$481*L579/1000/$A$13*G579)/$Q$481</f>
        <v>17.169461806302433</v>
      </c>
      <c r="AB579" s="44">
        <f t="shared" ref="AB579:AB608" si="170">($A$14*$S$481/1000*G579/1000000*L579/1000*1000000)/$Q$481</f>
        <v>1.814630345099568</v>
      </c>
      <c r="AC579" s="44">
        <f t="shared" ref="AC579:AC599" si="171">($A$14*((L579/1000)*G579/10^6)*(1+($A$28/(10^-N579))+(($A$28*$A$29)/(10^-N579)^2))*1000000)*$S$481/1000/$Q$481</f>
        <v>45.070481572018672</v>
      </c>
      <c r="AD579" s="44">
        <f t="shared" si="161"/>
        <v>1.8146303450995678</v>
      </c>
      <c r="AE579" s="44">
        <f t="shared" si="162"/>
        <v>43.163401703843114</v>
      </c>
      <c r="AF579" s="44">
        <f t="shared" si="163"/>
        <v>9.2449523075995632E-2</v>
      </c>
      <c r="AG579" s="45">
        <f>AC579+AA579+SUM($Z$547:Z579)</f>
        <v>63.964108013936752</v>
      </c>
      <c r="AH579" s="45">
        <f>AC579+AA579+SUM($Z$547:Z579)</f>
        <v>63.964108013936752</v>
      </c>
      <c r="AI579" s="18"/>
      <c r="AJ579" s="18"/>
      <c r="AK579" s="18"/>
      <c r="AL579" s="18"/>
      <c r="AM579" s="18"/>
      <c r="AN579" s="18"/>
      <c r="AO579" s="18"/>
      <c r="AP579" s="18"/>
      <c r="AQ579" s="18"/>
      <c r="AR579" s="18"/>
      <c r="AS579" s="18"/>
      <c r="AT579" s="18"/>
      <c r="AU579" s="18"/>
      <c r="DM579"/>
      <c r="DN579"/>
      <c r="DO579"/>
      <c r="DP579"/>
      <c r="DQ579"/>
      <c r="DR579"/>
      <c r="DS579"/>
      <c r="DT579"/>
      <c r="DU579"/>
      <c r="DV579"/>
      <c r="DW579"/>
      <c r="DX579"/>
      <c r="DY579"/>
      <c r="DZ579"/>
      <c r="EA579"/>
      <c r="EB579"/>
      <c r="EC579"/>
      <c r="ED579"/>
      <c r="EE579"/>
      <c r="EF579"/>
      <c r="EG579"/>
    </row>
    <row r="580" spans="1:137" s="1" customFormat="1" ht="14.4" x14ac:dyDescent="0.3">
      <c r="A580"/>
      <c r="B580"/>
      <c r="C580"/>
      <c r="D580" s="18"/>
      <c r="E580" s="28">
        <v>40360.449999999997</v>
      </c>
      <c r="F580" s="10">
        <f t="shared" si="164"/>
        <v>477.80833333332703</v>
      </c>
      <c r="G580" s="10">
        <v>48353</v>
      </c>
      <c r="H580" s="10">
        <v>2.5499999999999998</v>
      </c>
      <c r="I580" s="10">
        <v>16</v>
      </c>
      <c r="J580" s="10"/>
      <c r="K580" s="10"/>
      <c r="L580" s="79">
        <v>1037</v>
      </c>
      <c r="M580" s="86"/>
      <c r="N580" s="42">
        <v>7.9</v>
      </c>
      <c r="O580" s="90"/>
      <c r="P580" s="90"/>
      <c r="Q580" s="90"/>
      <c r="R580" s="87"/>
      <c r="S580" s="87"/>
      <c r="T580" s="18"/>
      <c r="U580" s="18"/>
      <c r="V580" s="43">
        <f t="shared" si="165"/>
        <v>6.9770018654341143E-6</v>
      </c>
      <c r="W580" s="43">
        <f t="shared" si="166"/>
        <v>9.7189947624913868E-4</v>
      </c>
      <c r="X580" s="43">
        <f t="shared" si="167"/>
        <v>3.4632486236716929E-6</v>
      </c>
      <c r="Y580" s="22">
        <f>X580+W580+SUM($V$547:V580)</f>
        <v>1.3897419140963384E-3</v>
      </c>
      <c r="Z580" s="22">
        <f t="shared" si="168"/>
        <v>0.13229763576444542</v>
      </c>
      <c r="AA580" s="44">
        <f t="shared" si="169"/>
        <v>18.429119754931218</v>
      </c>
      <c r="AB580" s="44">
        <f t="shared" si="170"/>
        <v>1.9477628546572419</v>
      </c>
      <c r="AC580" s="44">
        <f t="shared" si="171"/>
        <v>48.377130959239459</v>
      </c>
      <c r="AD580" s="44">
        <f t="shared" si="161"/>
        <v>1.9477628546572414</v>
      </c>
      <c r="AE580" s="44">
        <f t="shared" si="162"/>
        <v>46.330135912491706</v>
      </c>
      <c r="AF580" s="44">
        <f t="shared" si="163"/>
        <v>9.9232192090517174E-2</v>
      </c>
      <c r="AG580" s="45">
        <f>AC580+AA580+SUM($Z$547:Z580)</f>
        <v>68.662712985550769</v>
      </c>
      <c r="AH580" s="45">
        <f>AC580+AA580+SUM($Z$547:Z580)</f>
        <v>68.662712985550769</v>
      </c>
      <c r="AI580" s="18"/>
      <c r="AJ580" s="18"/>
      <c r="AK580" s="18"/>
      <c r="AL580" s="18"/>
      <c r="AM580" s="18"/>
      <c r="AN580" s="18"/>
      <c r="AO580" s="18"/>
      <c r="AP580" s="18"/>
      <c r="AQ580" s="18"/>
      <c r="AR580" s="18"/>
      <c r="AS580" s="18"/>
      <c r="AT580" s="18"/>
      <c r="AU580" s="18"/>
      <c r="DM580"/>
      <c r="DN580"/>
      <c r="DO580"/>
      <c r="DP580"/>
      <c r="DQ580"/>
      <c r="DR580"/>
      <c r="DS580"/>
      <c r="DT580"/>
      <c r="DU580"/>
      <c r="DV580"/>
      <c r="DW580"/>
      <c r="DX580"/>
      <c r="DY580"/>
      <c r="DZ580"/>
      <c r="EA580"/>
      <c r="EB580"/>
      <c r="EC580"/>
      <c r="ED580"/>
      <c r="EE580"/>
      <c r="EF580"/>
      <c r="EG580"/>
    </row>
    <row r="581" spans="1:137" s="1" customFormat="1" ht="14.4" x14ac:dyDescent="0.3">
      <c r="A581"/>
      <c r="B581"/>
      <c r="C581"/>
      <c r="D581" s="18"/>
      <c r="E581" s="28">
        <v>40532.651388888888</v>
      </c>
      <c r="F581" s="10">
        <f t="shared" si="164"/>
        <v>650.00972222221753</v>
      </c>
      <c r="G581" s="10">
        <v>58337</v>
      </c>
      <c r="H581" s="10">
        <v>1.66</v>
      </c>
      <c r="I581" s="10">
        <v>31</v>
      </c>
      <c r="J581" s="10"/>
      <c r="K581" s="10"/>
      <c r="L581" s="79">
        <v>1037</v>
      </c>
      <c r="M581" s="86"/>
      <c r="N581" s="42">
        <v>7.9</v>
      </c>
      <c r="O581" s="90"/>
      <c r="P581" s="90"/>
      <c r="Q581" s="90"/>
      <c r="R581" s="87"/>
      <c r="S581" s="87"/>
      <c r="T581" s="18"/>
      <c r="U581" s="18"/>
      <c r="V581" s="43">
        <f t="shared" si="165"/>
        <v>4.5418914104394632E-6</v>
      </c>
      <c r="W581" s="43">
        <f t="shared" si="166"/>
        <v>6.3268750218571385E-4</v>
      </c>
      <c r="X581" s="43">
        <f t="shared" si="167"/>
        <v>2.2545069471745139E-6</v>
      </c>
      <c r="Y581" s="22">
        <f>X581+W581+SUM($V$547:V581)</f>
        <v>1.053863089766856E-3</v>
      </c>
      <c r="Z581" s="22">
        <f t="shared" si="168"/>
        <v>0.15961465012699216</v>
      </c>
      <c r="AA581" s="44">
        <f t="shared" si="169"/>
        <v>22.234392057233727</v>
      </c>
      <c r="AB581" s="44">
        <f t="shared" si="170"/>
        <v>2.3499398517597565</v>
      </c>
      <c r="AC581" s="44">
        <f t="shared" si="171"/>
        <v>58.366113555914872</v>
      </c>
      <c r="AD581" s="44">
        <f t="shared" si="161"/>
        <v>2.3499398517597561</v>
      </c>
      <c r="AE581" s="44">
        <f t="shared" si="162"/>
        <v>55.896451900130877</v>
      </c>
      <c r="AF581" s="44">
        <f t="shared" si="163"/>
        <v>0.11972180402424874</v>
      </c>
      <c r="AG581" s="45">
        <f>AC581+AA581+SUM($Z$547:Z581)</f>
        <v>82.616582534655691</v>
      </c>
      <c r="AH581" s="45">
        <f>AC581+AA581+SUM($Z$547:Z581)</f>
        <v>82.616582534655691</v>
      </c>
      <c r="AI581" s="18"/>
      <c r="AJ581" s="18"/>
      <c r="AK581" s="18"/>
      <c r="AL581" s="18"/>
      <c r="AM581" s="18"/>
      <c r="AN581" s="18"/>
      <c r="AO581" s="18"/>
      <c r="AP581" s="18"/>
      <c r="AQ581" s="18"/>
      <c r="AR581" s="18"/>
      <c r="AS581" s="18"/>
      <c r="AT581" s="18"/>
      <c r="AU581" s="18"/>
      <c r="DM581"/>
      <c r="DN581"/>
      <c r="DO581"/>
      <c r="DP581"/>
      <c r="DQ581"/>
      <c r="DR581"/>
      <c r="DS581"/>
      <c r="DT581"/>
      <c r="DU581"/>
      <c r="DV581"/>
      <c r="DW581"/>
      <c r="DX581"/>
      <c r="DY581"/>
      <c r="DZ581"/>
      <c r="EA581"/>
      <c r="EB581"/>
      <c r="EC581"/>
      <c r="ED581"/>
      <c r="EE581"/>
      <c r="EF581"/>
      <c r="EG581"/>
    </row>
    <row r="582" spans="1:137" s="1" customFormat="1" ht="14.4" x14ac:dyDescent="0.3">
      <c r="A582"/>
      <c r="B582"/>
      <c r="C582"/>
      <c r="D582" s="19" t="s">
        <v>78</v>
      </c>
      <c r="E582" s="28">
        <v>40605.616666666669</v>
      </c>
      <c r="F582" s="10">
        <f t="shared" si="164"/>
        <v>722.97499999999854</v>
      </c>
      <c r="G582" s="10">
        <v>59416</v>
      </c>
      <c r="H582" s="10">
        <v>4.04</v>
      </c>
      <c r="I582" s="10">
        <v>23</v>
      </c>
      <c r="J582" s="10"/>
      <c r="K582" s="10"/>
      <c r="L582" s="79">
        <v>1037</v>
      </c>
      <c r="M582" s="86"/>
      <c r="N582" s="42">
        <v>7.9</v>
      </c>
      <c r="O582" s="90"/>
      <c r="P582" s="90"/>
      <c r="Q582" s="90"/>
      <c r="R582" s="87"/>
      <c r="S582" s="87"/>
      <c r="T582" s="18"/>
      <c r="U582" s="18"/>
      <c r="V582" s="43">
        <f t="shared" si="165"/>
        <v>1.1053759818177971E-5</v>
      </c>
      <c r="W582" s="43">
        <f t="shared" si="166"/>
        <v>1.5397936800182436E-3</v>
      </c>
      <c r="X582" s="43">
        <f t="shared" si="167"/>
        <v>5.4868723292680942E-6</v>
      </c>
      <c r="Y582" s="22">
        <f>X582+W582+SUM($V$547:V582)</f>
        <v>1.9752553927996574E-3</v>
      </c>
      <c r="Z582" s="22">
        <f t="shared" si="168"/>
        <v>0.1625668795437778</v>
      </c>
      <c r="AA582" s="44">
        <f t="shared" si="169"/>
        <v>22.645638933654443</v>
      </c>
      <c r="AB582" s="44">
        <f t="shared" si="170"/>
        <v>2.3934042928528667</v>
      </c>
      <c r="AC582" s="44">
        <f t="shared" si="171"/>
        <v>59.445652039670165</v>
      </c>
      <c r="AD582" s="44">
        <f t="shared" si="161"/>
        <v>2.3934042928528663</v>
      </c>
      <c r="AE582" s="44">
        <f t="shared" si="162"/>
        <v>56.93031157067</v>
      </c>
      <c r="AF582" s="44">
        <f t="shared" si="163"/>
        <v>0.12193617614729525</v>
      </c>
      <c r="AG582" s="45">
        <f>AC582+AA582+SUM($Z$547:Z582)</f>
        <v>84.269934774375471</v>
      </c>
      <c r="AH582" s="45">
        <f>AC582+AA582+SUM($Z$547:Z582)</f>
        <v>84.269934774375471</v>
      </c>
      <c r="AI582" s="18"/>
      <c r="AJ582" s="18"/>
      <c r="AK582" s="18"/>
      <c r="AL582" s="18"/>
      <c r="AM582" s="18"/>
      <c r="AN582" s="18"/>
      <c r="AO582" s="18"/>
      <c r="AP582" s="18"/>
      <c r="AQ582" s="18"/>
      <c r="AR582" s="18"/>
      <c r="AS582" s="18"/>
      <c r="AT582" s="18"/>
      <c r="AU582" s="18"/>
      <c r="DM582"/>
      <c r="DN582"/>
      <c r="DO582"/>
      <c r="DP582"/>
      <c r="DQ582"/>
      <c r="DR582"/>
      <c r="DS582"/>
      <c r="DT582"/>
      <c r="DU582"/>
      <c r="DV582"/>
      <c r="DW582"/>
      <c r="DX582"/>
      <c r="DY582"/>
      <c r="DZ582"/>
      <c r="EA582"/>
      <c r="EB582"/>
      <c r="EC582"/>
      <c r="ED582"/>
      <c r="EE582"/>
      <c r="EF582"/>
      <c r="EG582"/>
    </row>
    <row r="583" spans="1:137" s="1" customFormat="1" ht="14.4" x14ac:dyDescent="0.3">
      <c r="A583"/>
      <c r="B583"/>
      <c r="C583"/>
      <c r="D583" s="19"/>
      <c r="E583" s="28">
        <v>40626.644444444442</v>
      </c>
      <c r="F583" s="10">
        <f t="shared" si="164"/>
        <v>744.00277777777228</v>
      </c>
      <c r="G583" s="10">
        <v>10764</v>
      </c>
      <c r="H583" s="40">
        <v>0.42</v>
      </c>
      <c r="I583" s="10">
        <v>18</v>
      </c>
      <c r="J583" s="10"/>
      <c r="K583" s="10"/>
      <c r="L583" s="79">
        <v>1037</v>
      </c>
      <c r="M583" s="86"/>
      <c r="N583" s="42">
        <v>7.9</v>
      </c>
      <c r="O583" s="90"/>
      <c r="P583" s="90"/>
      <c r="Q583" s="90"/>
      <c r="R583" s="87"/>
      <c r="S583" s="87"/>
      <c r="T583" s="18"/>
      <c r="U583" s="18"/>
      <c r="V583" s="43">
        <f t="shared" si="165"/>
        <v>1.1491532484244425E-6</v>
      </c>
      <c r="W583" s="43">
        <f t="shared" si="166"/>
        <v>1.600775607939758E-4</v>
      </c>
      <c r="X583" s="43">
        <f t="shared" si="167"/>
        <v>5.7041742036945529E-7</v>
      </c>
      <c r="Y583" s="22">
        <f>X583+W583+SUM($V$547:V583)</f>
        <v>5.9177197191491524E-4</v>
      </c>
      <c r="Z583" s="22">
        <f t="shared" si="168"/>
        <v>2.9451156109620714E-2</v>
      </c>
      <c r="AA583" s="44">
        <f t="shared" si="169"/>
        <v>4.1025592009198943</v>
      </c>
      <c r="AB583" s="44">
        <f t="shared" si="170"/>
        <v>0.43359707500114886</v>
      </c>
      <c r="AC583" s="44">
        <f t="shared" si="171"/>
        <v>10.769371862040693</v>
      </c>
      <c r="AD583" s="44">
        <f t="shared" si="161"/>
        <v>0.43359707500114886</v>
      </c>
      <c r="AE583" s="44">
        <f t="shared" si="162"/>
        <v>10.31368442417349</v>
      </c>
      <c r="AF583" s="44">
        <f t="shared" si="163"/>
        <v>2.2090362866054369E-2</v>
      </c>
      <c r="AG583" s="45">
        <f>AC583+AA583+SUM($Z$547:Z583)</f>
        <v>17.080026020121075</v>
      </c>
      <c r="AH583" s="77">
        <f>AC583+AA583+SUM($Z$583:Z583)+$AH$582</f>
        <v>99.171316993445686</v>
      </c>
      <c r="AI583" s="18"/>
      <c r="AJ583" s="18"/>
      <c r="AK583" s="18"/>
      <c r="AL583" s="18"/>
      <c r="AM583" s="18"/>
      <c r="AN583" s="18"/>
      <c r="AO583" s="18"/>
      <c r="AP583" s="18"/>
      <c r="AQ583" s="18"/>
      <c r="AR583" s="18"/>
      <c r="AS583" s="18"/>
      <c r="AT583" s="18"/>
      <c r="AU583" s="18"/>
      <c r="DM583"/>
      <c r="DN583"/>
      <c r="DO583"/>
      <c r="DP583"/>
      <c r="DQ583"/>
      <c r="DR583"/>
      <c r="DS583"/>
      <c r="DT583"/>
      <c r="DU583"/>
      <c r="DV583"/>
      <c r="DW583"/>
      <c r="DX583"/>
      <c r="DY583"/>
      <c r="DZ583"/>
      <c r="EA583"/>
      <c r="EB583"/>
      <c r="EC583"/>
      <c r="ED583"/>
      <c r="EE583"/>
      <c r="EF583"/>
      <c r="EG583"/>
    </row>
    <row r="584" spans="1:137" s="1" customFormat="1" ht="14.4" x14ac:dyDescent="0.3">
      <c r="A584"/>
      <c r="B584"/>
      <c r="C584"/>
      <c r="D584" s="19"/>
      <c r="E584" s="28">
        <v>40633.44027777778</v>
      </c>
      <c r="F584" s="10">
        <f t="shared" si="164"/>
        <v>750.79861111110949</v>
      </c>
      <c r="G584" s="10">
        <v>15943</v>
      </c>
      <c r="H584" s="40">
        <v>2.58</v>
      </c>
      <c r="I584" s="10">
        <v>22</v>
      </c>
      <c r="J584" s="10"/>
      <c r="K584" s="10"/>
      <c r="L584" s="79">
        <v>1037</v>
      </c>
      <c r="M584" s="86"/>
      <c r="N584" s="42">
        <v>7.9</v>
      </c>
      <c r="O584" s="90"/>
      <c r="P584" s="90"/>
      <c r="Q584" s="90"/>
      <c r="R584" s="87"/>
      <c r="S584" s="87"/>
      <c r="T584" s="18"/>
      <c r="U584" s="18"/>
      <c r="V584" s="43">
        <f t="shared" si="165"/>
        <v>7.0590842403215764E-6</v>
      </c>
      <c r="W584" s="43">
        <f t="shared" si="166"/>
        <v>9.8333358773442284E-4</v>
      </c>
      <c r="X584" s="43">
        <f t="shared" si="167"/>
        <v>3.5039927251266543E-6</v>
      </c>
      <c r="Y584" s="22">
        <f>X584+W584+SUM($V$547:V584)</f>
        <v>1.4250206584004411E-3</v>
      </c>
      <c r="Z584" s="22">
        <f t="shared" si="168"/>
        <v>4.362131009435926E-2</v>
      </c>
      <c r="AA584" s="44">
        <f t="shared" si="169"/>
        <v>6.0764679803294195</v>
      </c>
      <c r="AB584" s="44">
        <f t="shared" si="170"/>
        <v>0.64221833581784793</v>
      </c>
      <c r="AC584" s="44">
        <f t="shared" si="171"/>
        <v>15.950956484254437</v>
      </c>
      <c r="AD584" s="44">
        <f t="shared" si="161"/>
        <v>0.64221833581784804</v>
      </c>
      <c r="AE584" s="44">
        <f t="shared" si="162"/>
        <v>15.276019209828871</v>
      </c>
      <c r="AF584" s="44">
        <f t="shared" si="163"/>
        <v>3.2718938607720627E-2</v>
      </c>
      <c r="AG584" s="45">
        <f>AC584+AA584+SUM($Z$547:Z584)</f>
        <v>24.279140731838702</v>
      </c>
      <c r="AH584" s="45">
        <f>AC584+AA584+SUM($Z$583:Z584)+$AH$582</f>
        <v>106.3704317051633</v>
      </c>
      <c r="AI584" s="18"/>
      <c r="AJ584" s="18"/>
      <c r="AK584" s="18"/>
      <c r="AL584" s="18"/>
      <c r="AM584" s="18"/>
      <c r="AN584" s="18"/>
      <c r="AO584" s="18"/>
      <c r="AP584" s="18"/>
      <c r="AQ584" s="18"/>
      <c r="AR584" s="18"/>
      <c r="AS584" s="18"/>
      <c r="AT584" s="18"/>
      <c r="AU584" s="18"/>
      <c r="DM584"/>
      <c r="DN584"/>
      <c r="DO584"/>
      <c r="DP584"/>
      <c r="DQ584"/>
      <c r="DR584"/>
      <c r="DS584"/>
      <c r="DT584"/>
      <c r="DU584"/>
      <c r="DV584"/>
      <c r="DW584"/>
      <c r="DX584"/>
      <c r="DY584"/>
      <c r="DZ584"/>
      <c r="EA584"/>
      <c r="EB584"/>
      <c r="EC584"/>
      <c r="ED584"/>
      <c r="EE584"/>
      <c r="EF584"/>
      <c r="EG584"/>
    </row>
    <row r="585" spans="1:137" s="1" customFormat="1" ht="14.4" x14ac:dyDescent="0.3">
      <c r="A585"/>
      <c r="B585"/>
      <c r="C585"/>
      <c r="D585" s="18"/>
      <c r="E585" s="28">
        <v>40653.621527777781</v>
      </c>
      <c r="F585" s="10">
        <f t="shared" si="164"/>
        <v>770.97986111111095</v>
      </c>
      <c r="G585" s="10">
        <v>18452</v>
      </c>
      <c r="H585" s="40">
        <v>0</v>
      </c>
      <c r="I585" s="10">
        <v>32</v>
      </c>
      <c r="J585" s="10"/>
      <c r="K585" s="10"/>
      <c r="L585" s="79">
        <v>1037</v>
      </c>
      <c r="M585" s="86"/>
      <c r="N585" s="42">
        <v>7.9</v>
      </c>
      <c r="O585" s="90"/>
      <c r="P585" s="90"/>
      <c r="Q585" s="90"/>
      <c r="R585" s="87"/>
      <c r="S585" s="87"/>
      <c r="T585" s="18"/>
      <c r="U585" s="18"/>
      <c r="V585" s="43">
        <f t="shared" si="165"/>
        <v>0</v>
      </c>
      <c r="W585" s="43">
        <f t="shared" si="166"/>
        <v>0</v>
      </c>
      <c r="X585" s="43">
        <f t="shared" si="167"/>
        <v>0</v>
      </c>
      <c r="Y585" s="22">
        <f>X585+W585+SUM($V$547:V585)</f>
        <v>4.3818307794089162E-4</v>
      </c>
      <c r="Z585" s="22">
        <f t="shared" si="168"/>
        <v>5.0486132714113841E-2</v>
      </c>
      <c r="AA585" s="44">
        <f t="shared" si="169"/>
        <v>7.0327408375486709</v>
      </c>
      <c r="AB585" s="44">
        <f t="shared" si="170"/>
        <v>0.74328625305845386</v>
      </c>
      <c r="AC585" s="44">
        <f t="shared" si="171"/>
        <v>18.461208621179377</v>
      </c>
      <c r="AD585" s="44">
        <f t="shared" si="161"/>
        <v>0.74328625305845386</v>
      </c>
      <c r="AE585" s="44">
        <f t="shared" si="162"/>
        <v>17.680054347347568</v>
      </c>
      <c r="AF585" s="44">
        <f t="shared" si="163"/>
        <v>3.78680207733589E-2</v>
      </c>
      <c r="AG585" s="45">
        <f>AC585+AA585+SUM($Z$547:Z585)</f>
        <v>27.796151858697009</v>
      </c>
      <c r="AH585" s="45">
        <f>AC585+AA585+SUM($Z$583:Z585)+$AH$582</f>
        <v>109.88744283202161</v>
      </c>
      <c r="AI585" s="18"/>
      <c r="AJ585" s="18"/>
      <c r="AK585" s="18"/>
      <c r="AL585" s="18"/>
      <c r="AM585" s="18"/>
      <c r="AN585" s="18"/>
      <c r="AO585" s="18"/>
      <c r="AP585" s="18"/>
      <c r="AQ585" s="18"/>
      <c r="AR585" s="18"/>
      <c r="AS585" s="18"/>
      <c r="AT585" s="18"/>
      <c r="AU585" s="18"/>
      <c r="DM585"/>
      <c r="DN585"/>
      <c r="DO585"/>
      <c r="DP585"/>
      <c r="DQ585"/>
      <c r="DR585"/>
      <c r="DS585"/>
      <c r="DT585"/>
      <c r="DU585"/>
      <c r="DV585"/>
      <c r="DW585"/>
      <c r="DX585"/>
      <c r="DY585"/>
      <c r="DZ585"/>
      <c r="EA585"/>
      <c r="EB585"/>
      <c r="EC585"/>
      <c r="ED585"/>
      <c r="EE585"/>
      <c r="EF585"/>
      <c r="EG585"/>
    </row>
    <row r="586" spans="1:137" s="1" customFormat="1" ht="14.4" x14ac:dyDescent="0.3">
      <c r="A586"/>
      <c r="B586"/>
      <c r="C586"/>
      <c r="D586" s="18"/>
      <c r="E586" s="28">
        <v>40693.60833333333</v>
      </c>
      <c r="F586" s="10">
        <f t="shared" si="164"/>
        <v>810.96666666665988</v>
      </c>
      <c r="G586" s="10">
        <v>28707</v>
      </c>
      <c r="H586" s="10">
        <v>0</v>
      </c>
      <c r="I586" s="10">
        <v>53</v>
      </c>
      <c r="J586" s="10"/>
      <c r="K586" s="10"/>
      <c r="L586" s="79">
        <v>1037</v>
      </c>
      <c r="M586" s="90"/>
      <c r="N586" s="42">
        <v>7.9</v>
      </c>
      <c r="O586" s="90"/>
      <c r="P586" s="90"/>
      <c r="Q586" s="90"/>
      <c r="R586" s="87"/>
      <c r="S586" s="87"/>
      <c r="T586" s="18"/>
      <c r="U586" s="18"/>
      <c r="V586" s="43">
        <f t="shared" si="165"/>
        <v>0</v>
      </c>
      <c r="W586" s="43">
        <f t="shared" si="166"/>
        <v>0</v>
      </c>
      <c r="X586" s="43">
        <f t="shared" si="167"/>
        <v>0</v>
      </c>
      <c r="Y586" s="22">
        <f>X586+W586+SUM($V$547:V586)</f>
        <v>4.3818307794089162E-4</v>
      </c>
      <c r="Z586" s="22">
        <f t="shared" si="168"/>
        <v>7.8544624529810647E-2</v>
      </c>
      <c r="AA586" s="44">
        <f t="shared" si="169"/>
        <v>10.941301280268247</v>
      </c>
      <c r="AB586" s="44">
        <f t="shared" si="170"/>
        <v>1.1563797131231863</v>
      </c>
      <c r="AC586" s="44">
        <f t="shared" si="171"/>
        <v>28.721326462616322</v>
      </c>
      <c r="AD586" s="44">
        <f t="shared" si="161"/>
        <v>1.1563797131231863</v>
      </c>
      <c r="AE586" s="44">
        <f t="shared" si="162"/>
        <v>27.506032958449307</v>
      </c>
      <c r="AF586" s="44">
        <f t="shared" si="163"/>
        <v>5.8913791043833395E-2</v>
      </c>
      <c r="AG586" s="45">
        <f>AC586+AA586+SUM($Z$547:Z586)</f>
        <v>42.043374767383341</v>
      </c>
      <c r="AH586" s="45">
        <f>AC586+AA586+SUM($Z$583:Z586)+$AH$582</f>
        <v>124.13466574070794</v>
      </c>
      <c r="AI586" s="18"/>
      <c r="AJ586" s="18"/>
      <c r="AK586" s="18"/>
      <c r="AL586" s="18"/>
      <c r="AM586" s="18"/>
      <c r="AN586" s="18"/>
      <c r="AO586" s="18"/>
      <c r="AP586" s="18"/>
      <c r="AQ586" s="18"/>
      <c r="AR586" s="18"/>
      <c r="AS586" s="18"/>
      <c r="AT586" s="18"/>
      <c r="AU586" s="18"/>
      <c r="DM586"/>
      <c r="DN586"/>
      <c r="DO586"/>
      <c r="DP586"/>
      <c r="DQ586"/>
      <c r="DR586"/>
      <c r="DS586"/>
      <c r="DT586"/>
      <c r="DU586"/>
      <c r="DV586"/>
      <c r="DW586"/>
      <c r="DX586"/>
      <c r="DY586"/>
      <c r="DZ586"/>
      <c r="EA586"/>
      <c r="EB586"/>
      <c r="EC586"/>
      <c r="ED586"/>
      <c r="EE586"/>
      <c r="EF586"/>
      <c r="EG586"/>
    </row>
    <row r="587" spans="1:137" s="1" customFormat="1" ht="14.4" x14ac:dyDescent="0.3">
      <c r="A587"/>
      <c r="B587"/>
      <c r="C587"/>
      <c r="D587" s="18"/>
      <c r="E587" s="28">
        <v>40750.432638888888</v>
      </c>
      <c r="F587" s="10">
        <f t="shared" si="164"/>
        <v>867.79097222221753</v>
      </c>
      <c r="G587" s="10">
        <v>23306</v>
      </c>
      <c r="H587" s="10">
        <v>0</v>
      </c>
      <c r="I587" s="36" t="s">
        <v>142</v>
      </c>
      <c r="J587" s="36"/>
      <c r="K587" s="36"/>
      <c r="L587" s="79">
        <v>1037</v>
      </c>
      <c r="M587" s="90"/>
      <c r="N587" s="42">
        <v>7.9</v>
      </c>
      <c r="O587" s="90"/>
      <c r="P587" s="90"/>
      <c r="Q587" s="90"/>
      <c r="R587" s="87"/>
      <c r="S587" s="87"/>
      <c r="T587" s="18"/>
      <c r="U587" s="18"/>
      <c r="V587" s="43">
        <f t="shared" si="165"/>
        <v>0</v>
      </c>
      <c r="W587" s="43">
        <f t="shared" si="166"/>
        <v>0</v>
      </c>
      <c r="X587" s="43">
        <f t="shared" si="167"/>
        <v>0</v>
      </c>
      <c r="Y587" s="22">
        <f>X587+W587+SUM($V$547:V587)</f>
        <v>4.3818307794089162E-4</v>
      </c>
      <c r="Z587" s="22">
        <f t="shared" si="168"/>
        <v>6.3767060970904899E-2</v>
      </c>
      <c r="AA587" s="44">
        <f t="shared" si="169"/>
        <v>8.8827800758676201</v>
      </c>
      <c r="AB587" s="44">
        <f t="shared" si="170"/>
        <v>0.93881581475072207</v>
      </c>
      <c r="AC587" s="44">
        <f t="shared" si="171"/>
        <v>23.317631049490927</v>
      </c>
      <c r="AD587" s="44">
        <f t="shared" si="161"/>
        <v>0.93881581475072218</v>
      </c>
      <c r="AE587" s="44">
        <f t="shared" si="162"/>
        <v>22.330985617780318</v>
      </c>
      <c r="AF587" s="44">
        <f t="shared" si="163"/>
        <v>4.7829616959890658E-2</v>
      </c>
      <c r="AG587" s="45">
        <f>AC587+AA587+SUM($Z$547:Z587)</f>
        <v>34.644925210828227</v>
      </c>
      <c r="AH587" s="45">
        <f>AC587+AA587+SUM($Z$583:Z587)+$AH$582</f>
        <v>116.73621618415282</v>
      </c>
      <c r="AI587" s="18"/>
      <c r="AJ587" s="18"/>
      <c r="AK587" s="18"/>
      <c r="AL587" s="18"/>
      <c r="AM587" s="18"/>
      <c r="AN587" s="18"/>
      <c r="AO587" s="18"/>
      <c r="AP587" s="18"/>
      <c r="AQ587" s="18"/>
      <c r="AR587" s="18"/>
      <c r="AS587" s="18"/>
      <c r="AT587" s="18"/>
      <c r="AU587" s="18"/>
      <c r="DM587"/>
      <c r="DN587"/>
      <c r="DO587"/>
      <c r="DP587"/>
      <c r="DQ587"/>
      <c r="DR587"/>
      <c r="DS587"/>
      <c r="DT587"/>
      <c r="DU587"/>
      <c r="DV587"/>
      <c r="DW587"/>
      <c r="DX587"/>
      <c r="DY587"/>
      <c r="DZ587"/>
      <c r="EA587"/>
      <c r="EB587"/>
      <c r="EC587"/>
      <c r="ED587"/>
      <c r="EE587"/>
      <c r="EF587"/>
      <c r="EG587"/>
    </row>
    <row r="588" spans="1:137" s="1" customFormat="1" ht="14.4" x14ac:dyDescent="0.3">
      <c r="A588"/>
      <c r="B588"/>
      <c r="C588"/>
      <c r="D588" s="18"/>
      <c r="E588" s="28">
        <v>40849.541666666664</v>
      </c>
      <c r="F588" s="10">
        <f t="shared" si="164"/>
        <v>966.89999999999418</v>
      </c>
      <c r="G588" s="10">
        <v>34844</v>
      </c>
      <c r="H588" s="10">
        <v>0</v>
      </c>
      <c r="I588" s="10">
        <v>27</v>
      </c>
      <c r="J588" s="10"/>
      <c r="K588" s="10"/>
      <c r="L588" s="79">
        <v>1037</v>
      </c>
      <c r="M588" s="90"/>
      <c r="N588" s="42">
        <v>7.9</v>
      </c>
      <c r="O588" s="86"/>
      <c r="P588" s="86"/>
      <c r="Q588" s="90"/>
      <c r="R588" s="87"/>
      <c r="S588" s="87"/>
      <c r="T588" s="18"/>
      <c r="U588" s="18"/>
      <c r="V588" s="43">
        <f t="shared" si="165"/>
        <v>0</v>
      </c>
      <c r="W588" s="43">
        <f t="shared" si="166"/>
        <v>0</v>
      </c>
      <c r="X588" s="43">
        <f t="shared" si="167"/>
        <v>0</v>
      </c>
      <c r="Y588" s="22">
        <f>X588+W588+SUM($V$547:V588)</f>
        <v>4.3818307794089162E-4</v>
      </c>
      <c r="Z588" s="22">
        <f t="shared" si="168"/>
        <v>9.5335942352622091E-2</v>
      </c>
      <c r="AA588" s="44">
        <f t="shared" si="169"/>
        <v>13.28033935310784</v>
      </c>
      <c r="AB588" s="44">
        <f t="shared" si="170"/>
        <v>1.4035912747435924</v>
      </c>
      <c r="AC588" s="44">
        <f t="shared" si="171"/>
        <v>34.861389182547924</v>
      </c>
      <c r="AD588" s="44">
        <f t="shared" si="161"/>
        <v>1.4035912747435924</v>
      </c>
      <c r="AE588" s="44">
        <f t="shared" si="162"/>
        <v>33.386289490514777</v>
      </c>
      <c r="AF588" s="44">
        <f t="shared" si="163"/>
        <v>7.1508417289557633E-2</v>
      </c>
      <c r="AG588" s="45">
        <f>AC588+AA588+SUM($Z$547:Z588)</f>
        <v>50.681578563478062</v>
      </c>
      <c r="AH588" s="45">
        <f>AC588+AA588+SUM($Z$583:Z588)+$AH$582</f>
        <v>132.77286953680266</v>
      </c>
      <c r="AI588" s="18"/>
      <c r="AJ588" s="18"/>
      <c r="AK588" s="18"/>
      <c r="AL588" s="18"/>
      <c r="AM588" s="18"/>
      <c r="AN588" s="18"/>
      <c r="AO588" s="18"/>
      <c r="AP588" s="18"/>
      <c r="AQ588" s="18"/>
      <c r="AR588" s="18"/>
      <c r="AS588" s="18"/>
      <c r="AT588" s="18"/>
      <c r="AU588" s="18"/>
      <c r="DM588"/>
      <c r="DN588"/>
      <c r="DO588"/>
      <c r="DP588"/>
      <c r="DQ588"/>
      <c r="DR588"/>
      <c r="DS588"/>
      <c r="DT588"/>
      <c r="DU588"/>
      <c r="DV588"/>
      <c r="DW588"/>
      <c r="DX588"/>
      <c r="DY588"/>
      <c r="DZ588"/>
      <c r="EA588"/>
      <c r="EB588"/>
      <c r="EC588"/>
      <c r="ED588"/>
      <c r="EE588"/>
      <c r="EF588"/>
      <c r="EG588"/>
    </row>
    <row r="589" spans="1:137" s="1" customFormat="1" ht="14.4" x14ac:dyDescent="0.3">
      <c r="A589"/>
      <c r="B589"/>
      <c r="C589"/>
      <c r="D589" s="18"/>
      <c r="E589" s="28">
        <v>40933.594444444447</v>
      </c>
      <c r="F589" s="10">
        <f t="shared" si="164"/>
        <v>1050.9527777777766</v>
      </c>
      <c r="G589" s="10">
        <v>41750</v>
      </c>
      <c r="H589" s="40">
        <v>1.7</v>
      </c>
      <c r="I589" s="10">
        <v>26</v>
      </c>
      <c r="J589" s="10"/>
      <c r="K589" s="10"/>
      <c r="L589" s="79">
        <v>1037</v>
      </c>
      <c r="M589" s="90"/>
      <c r="N589" s="42">
        <v>7.9</v>
      </c>
      <c r="O589" s="90"/>
      <c r="P589" s="90"/>
      <c r="Q589" s="90"/>
      <c r="R589" s="87"/>
      <c r="S589" s="87"/>
      <c r="T589" s="18"/>
      <c r="U589" s="18"/>
      <c r="V589" s="43">
        <f t="shared" si="165"/>
        <v>4.6513345769560765E-6</v>
      </c>
      <c r="W589" s="43">
        <f t="shared" si="166"/>
        <v>6.4793298416609252E-4</v>
      </c>
      <c r="X589" s="43">
        <f t="shared" si="167"/>
        <v>2.3088324157811285E-6</v>
      </c>
      <c r="Y589" s="22">
        <f>X589+W589+SUM($V$547:V589)</f>
        <v>1.0930762290997215E-3</v>
      </c>
      <c r="Z589" s="22">
        <f t="shared" si="168"/>
        <v>0.11423130505171541</v>
      </c>
      <c r="AA589" s="44">
        <f t="shared" si="169"/>
        <v>15.912471817020213</v>
      </c>
      <c r="AB589" s="44">
        <f t="shared" si="170"/>
        <v>1.6817798105999593</v>
      </c>
      <c r="AC589" s="44">
        <f t="shared" si="171"/>
        <v>41.770835678205025</v>
      </c>
      <c r="AD589" s="44">
        <f t="shared" si="161"/>
        <v>1.6817798105999595</v>
      </c>
      <c r="AE589" s="44">
        <f t="shared" si="162"/>
        <v>40.0033746478301</v>
      </c>
      <c r="AF589" s="44">
        <f t="shared" si="163"/>
        <v>8.5681219774969342E-2</v>
      </c>
      <c r="AG589" s="45">
        <f>AC589+AA589+SUM($Z$547:Z589)</f>
        <v>60.33738882809925</v>
      </c>
      <c r="AH589" s="45">
        <f>AC589+AA589+SUM($Z$583:Z589)+$AH$582</f>
        <v>142.42867980142387</v>
      </c>
      <c r="AI589" s="18"/>
      <c r="AJ589" s="18"/>
      <c r="AK589" s="18"/>
      <c r="AL589" s="18"/>
      <c r="AM589" s="18"/>
      <c r="AN589" s="18"/>
      <c r="AO589" s="18"/>
      <c r="AP589" s="18"/>
      <c r="AQ589" s="18"/>
      <c r="AR589" s="18"/>
      <c r="AS589" s="18"/>
      <c r="AT589" s="18"/>
      <c r="AU589" s="18"/>
      <c r="DM589"/>
      <c r="DN589"/>
      <c r="DO589"/>
      <c r="DP589"/>
      <c r="DQ589"/>
      <c r="DR589"/>
      <c r="DS589"/>
      <c r="DT589"/>
      <c r="DU589"/>
      <c r="DV589"/>
      <c r="DW589"/>
      <c r="DX589"/>
      <c r="DY589"/>
      <c r="DZ589"/>
      <c r="EA589"/>
      <c r="EB589"/>
      <c r="EC589"/>
      <c r="ED589"/>
      <c r="EE589"/>
      <c r="EF589"/>
      <c r="EG589"/>
    </row>
    <row r="590" spans="1:137" s="1" customFormat="1" ht="14.4" x14ac:dyDescent="0.3">
      <c r="A590"/>
      <c r="B590"/>
      <c r="C590"/>
      <c r="D590" s="18"/>
      <c r="E590" s="28">
        <v>41017.647222222222</v>
      </c>
      <c r="F590" s="10">
        <f t="shared" si="164"/>
        <v>1135.0055555555518</v>
      </c>
      <c r="G590" s="10">
        <v>45522</v>
      </c>
      <c r="H590" s="21">
        <v>0.8</v>
      </c>
      <c r="I590" s="10">
        <v>50</v>
      </c>
      <c r="J590" s="10"/>
      <c r="K590" s="10"/>
      <c r="L590" s="79">
        <v>1037</v>
      </c>
      <c r="M590" s="90"/>
      <c r="N590" s="42">
        <v>7.9</v>
      </c>
      <c r="O590" s="90"/>
      <c r="P590" s="90"/>
      <c r="Q590" s="90"/>
      <c r="R590" s="87"/>
      <c r="S590" s="87"/>
      <c r="T590" s="18"/>
      <c r="U590" s="18"/>
      <c r="V590" s="43">
        <f t="shared" si="165"/>
        <v>2.1888633303322716E-6</v>
      </c>
      <c r="W590" s="43">
        <f t="shared" si="166"/>
        <v>3.0490963960757298E-4</v>
      </c>
      <c r="X590" s="43">
        <f t="shared" si="167"/>
        <v>1.086509372132296E-6</v>
      </c>
      <c r="Y590" s="22">
        <f>X590+W590+SUM($V$547:V590)</f>
        <v>7.5101942482788523E-4</v>
      </c>
      <c r="Z590" s="22">
        <f t="shared" si="168"/>
        <v>0.12455179565423208</v>
      </c>
      <c r="AA590" s="44">
        <f t="shared" si="169"/>
        <v>17.350120767769919</v>
      </c>
      <c r="AB590" s="44">
        <f t="shared" si="170"/>
        <v>1.8337240847456608</v>
      </c>
      <c r="AC590" s="44">
        <f t="shared" si="171"/>
        <v>45.544718125586805</v>
      </c>
      <c r="AD590" s="44">
        <f t="shared" si="161"/>
        <v>1.8337240847456611</v>
      </c>
      <c r="AE590" s="44">
        <f t="shared" si="162"/>
        <v>43.617571753737046</v>
      </c>
      <c r="AF590" s="44">
        <f t="shared" si="163"/>
        <v>9.34222871040995E-2</v>
      </c>
      <c r="AG590" s="45">
        <f>AC590+AA590+SUM($Z$547:Z590)</f>
        <v>65.673472021884962</v>
      </c>
      <c r="AH590" s="45">
        <f>AC590+AA590+SUM($Z$583:Z590)+$AH$582</f>
        <v>147.76476299520957</v>
      </c>
      <c r="AI590" s="18"/>
      <c r="AJ590" s="18"/>
      <c r="AK590" s="18"/>
      <c r="AL590" s="18"/>
      <c r="AM590" s="18"/>
      <c r="AN590" s="18"/>
      <c r="AO590" s="18"/>
      <c r="AP590" s="18"/>
      <c r="AQ590" s="18"/>
      <c r="AR590" s="18"/>
      <c r="AS590" s="18"/>
      <c r="AT590" s="18"/>
      <c r="AU590" s="18"/>
      <c r="DM590"/>
      <c r="DN590"/>
      <c r="DO590"/>
      <c r="DP590"/>
      <c r="DQ590"/>
      <c r="DR590"/>
      <c r="DS590"/>
      <c r="DT590"/>
      <c r="DU590"/>
      <c r="DV590"/>
      <c r="DW590"/>
      <c r="DX590"/>
      <c r="DY590"/>
      <c r="DZ590"/>
      <c r="EA590"/>
      <c r="EB590"/>
      <c r="EC590"/>
      <c r="ED590"/>
      <c r="EE590"/>
      <c r="EF590"/>
      <c r="EG590"/>
    </row>
    <row r="591" spans="1:137" s="1" customFormat="1" ht="14.4" x14ac:dyDescent="0.3">
      <c r="A591"/>
      <c r="B591"/>
      <c r="C591"/>
      <c r="D591" s="18"/>
      <c r="E591" s="28">
        <v>41036.558333333334</v>
      </c>
      <c r="F591" s="10">
        <f t="shared" si="164"/>
        <v>1153.9166666666642</v>
      </c>
      <c r="G591" s="10">
        <v>48757</v>
      </c>
      <c r="H591" s="10">
        <v>0</v>
      </c>
      <c r="I591" s="10">
        <v>22</v>
      </c>
      <c r="J591" s="10"/>
      <c r="K591" s="10"/>
      <c r="L591" s="79">
        <v>1037</v>
      </c>
      <c r="M591" s="90"/>
      <c r="N591" s="42">
        <v>7.9</v>
      </c>
      <c r="O591" s="90"/>
      <c r="P591" s="90"/>
      <c r="Q591" s="90"/>
      <c r="R591" s="87"/>
      <c r="S591" s="87"/>
      <c r="T591" s="18"/>
      <c r="U591" s="18"/>
      <c r="V591" s="43">
        <f t="shared" si="165"/>
        <v>0</v>
      </c>
      <c r="W591" s="43">
        <f t="shared" si="166"/>
        <v>0</v>
      </c>
      <c r="X591" s="43">
        <f t="shared" si="167"/>
        <v>0</v>
      </c>
      <c r="Y591" s="22">
        <f>X591+W591+SUM($V$547:V591)</f>
        <v>4.4502327584817998E-4</v>
      </c>
      <c r="Z591" s="22">
        <f t="shared" si="168"/>
        <v>0.13340301174626321</v>
      </c>
      <c r="AA591" s="44">
        <f t="shared" si="169"/>
        <v>18.583099122933046</v>
      </c>
      <c r="AB591" s="44">
        <f t="shared" si="170"/>
        <v>1.9640368437226876</v>
      </c>
      <c r="AC591" s="44">
        <f t="shared" si="171"/>
        <v>48.781332578736333</v>
      </c>
      <c r="AD591" s="44">
        <f t="shared" si="161"/>
        <v>1.9640368437226874</v>
      </c>
      <c r="AE591" s="44">
        <f t="shared" si="162"/>
        <v>46.717234436029976</v>
      </c>
      <c r="AF591" s="44">
        <f t="shared" si="163"/>
        <v>0.10006129898366894</v>
      </c>
      <c r="AG591" s="45">
        <f>AC591+AA591+SUM($Z$547:Z591)</f>
        <v>70.276467841943884</v>
      </c>
      <c r="AH591" s="45">
        <f>AC591+AA591+SUM($Z$583:Z591)+$AH$582</f>
        <v>152.36775881526847</v>
      </c>
      <c r="AI591" s="18"/>
      <c r="AJ591" s="18"/>
      <c r="AK591" s="18"/>
      <c r="AL591" s="18"/>
      <c r="AM591" s="18"/>
      <c r="AN591" s="18"/>
      <c r="AO591" s="18"/>
      <c r="AP591" s="18"/>
      <c r="AQ591" s="18"/>
      <c r="AR591" s="18"/>
      <c r="AS591" s="18"/>
      <c r="AT591" s="18"/>
      <c r="AU591" s="18"/>
      <c r="DM591"/>
      <c r="DN591"/>
      <c r="DO591"/>
      <c r="DP591"/>
      <c r="DQ591"/>
      <c r="DR591"/>
      <c r="DS591"/>
      <c r="DT591"/>
      <c r="DU591"/>
      <c r="DV591"/>
      <c r="DW591"/>
      <c r="DX591"/>
      <c r="DY591"/>
      <c r="DZ591"/>
      <c r="EA591"/>
      <c r="EB591"/>
      <c r="EC591"/>
      <c r="ED591"/>
      <c r="EE591"/>
      <c r="EF591"/>
      <c r="EG591"/>
    </row>
    <row r="592" spans="1:137" s="1" customFormat="1" ht="14.4" x14ac:dyDescent="0.3">
      <c r="A592"/>
      <c r="B592"/>
      <c r="C592"/>
      <c r="D592" s="18"/>
      <c r="E592" s="28">
        <v>41039.491666666669</v>
      </c>
      <c r="F592" s="10">
        <f t="shared" si="164"/>
        <v>1156.8499999999985</v>
      </c>
      <c r="G592" s="10">
        <v>10075</v>
      </c>
      <c r="H592" s="10">
        <v>0</v>
      </c>
      <c r="I592" s="10">
        <v>20</v>
      </c>
      <c r="J592" s="10"/>
      <c r="K592" s="10"/>
      <c r="L592" s="79">
        <v>1037</v>
      </c>
      <c r="M592" s="90"/>
      <c r="N592" s="42">
        <v>7.9</v>
      </c>
      <c r="O592" s="90"/>
      <c r="P592" s="90"/>
      <c r="Q592" s="90"/>
      <c r="R592" s="87"/>
      <c r="S592" s="87"/>
      <c r="T592" s="18"/>
      <c r="U592" s="18"/>
      <c r="V592" s="43">
        <f t="shared" si="165"/>
        <v>0</v>
      </c>
      <c r="W592" s="43">
        <f t="shared" si="166"/>
        <v>0</v>
      </c>
      <c r="X592" s="43">
        <f t="shared" si="167"/>
        <v>0</v>
      </c>
      <c r="Y592" s="22">
        <f>X592+W592+SUM($V$547:V592)</f>
        <v>4.4502327584817998E-4</v>
      </c>
      <c r="Z592" s="22">
        <f t="shared" si="168"/>
        <v>2.7565997566372041E-2</v>
      </c>
      <c r="AA592" s="44">
        <f t="shared" si="169"/>
        <v>3.8399557738078718</v>
      </c>
      <c r="AB592" s="44">
        <f t="shared" si="170"/>
        <v>0.40584267285735548</v>
      </c>
      <c r="AC592" s="44">
        <f t="shared" si="171"/>
        <v>10.080028010968039</v>
      </c>
      <c r="AD592" s="44">
        <f t="shared" si="161"/>
        <v>0.40584267285735548</v>
      </c>
      <c r="AE592" s="44">
        <f t="shared" si="162"/>
        <v>9.6535089719015144</v>
      </c>
      <c r="AF592" s="44">
        <f t="shared" si="163"/>
        <v>2.0676366209169246E-2</v>
      </c>
      <c r="AG592" s="45">
        <f>AC592+AA592+SUM($Z$547:Z592)</f>
        <v>16.859585922616795</v>
      </c>
      <c r="AH592" s="45">
        <f>AC592+AA592+SUM($Z$592:Z592)+$AH$591</f>
        <v>166.31530859761077</v>
      </c>
      <c r="AI592" s="18"/>
      <c r="AJ592" s="18"/>
      <c r="AK592" s="18"/>
      <c r="AL592" s="18"/>
      <c r="AM592" s="18"/>
      <c r="AN592" s="18"/>
      <c r="AO592" s="18"/>
      <c r="AP592" s="18"/>
      <c r="AQ592" s="18"/>
      <c r="AR592" s="18"/>
      <c r="AS592" s="18"/>
      <c r="AT592" s="18"/>
      <c r="AU592" s="18"/>
      <c r="DM592"/>
      <c r="DN592"/>
      <c r="DO592"/>
      <c r="DP592"/>
      <c r="DQ592"/>
      <c r="DR592"/>
      <c r="DS592"/>
      <c r="DT592"/>
      <c r="DU592"/>
      <c r="DV592"/>
      <c r="DW592"/>
      <c r="DX592"/>
      <c r="DY592"/>
      <c r="DZ592"/>
      <c r="EA592"/>
      <c r="EB592"/>
      <c r="EC592"/>
      <c r="ED592"/>
      <c r="EE592"/>
      <c r="EF592"/>
      <c r="EG592"/>
    </row>
    <row r="593" spans="1:137" s="1" customFormat="1" ht="14.4" x14ac:dyDescent="0.3">
      <c r="A593"/>
      <c r="B593"/>
      <c r="C593"/>
      <c r="D593" s="18"/>
      <c r="E593" s="28">
        <v>41044.46875</v>
      </c>
      <c r="F593" s="10">
        <f t="shared" si="164"/>
        <v>1161.8270833333299</v>
      </c>
      <c r="G593" s="10">
        <v>14632</v>
      </c>
      <c r="H593" s="21">
        <v>1.5</v>
      </c>
      <c r="I593" s="10">
        <v>23</v>
      </c>
      <c r="J593" s="10"/>
      <c r="K593" s="10"/>
      <c r="L593" s="79">
        <v>1037</v>
      </c>
      <c r="M593" s="90"/>
      <c r="N593" s="42">
        <v>7.9</v>
      </c>
      <c r="O593" s="90"/>
      <c r="P593" s="90"/>
      <c r="Q593" s="90"/>
      <c r="R593" s="87"/>
      <c r="S593" s="87"/>
      <c r="T593" s="18"/>
      <c r="U593" s="18"/>
      <c r="V593" s="43">
        <f t="shared" si="165"/>
        <v>4.1041187443730084E-6</v>
      </c>
      <c r="W593" s="43">
        <f t="shared" si="166"/>
        <v>5.7170557426419928E-4</v>
      </c>
      <c r="X593" s="43">
        <f t="shared" si="167"/>
        <v>2.037205072748055E-6</v>
      </c>
      <c r="Y593" s="22">
        <f>X593+W593+SUM($V$547:V593)</f>
        <v>1.0228701739295003E-3</v>
      </c>
      <c r="Z593" s="22">
        <f t="shared" si="168"/>
        <v>4.0034310311777246E-2</v>
      </c>
      <c r="AA593" s="44">
        <f t="shared" si="169"/>
        <v>5.5767973084225089</v>
      </c>
      <c r="AB593" s="44">
        <f t="shared" si="170"/>
        <v>0.5894084356574516</v>
      </c>
      <c r="AC593" s="44">
        <f t="shared" si="171"/>
        <v>14.639302219005888</v>
      </c>
      <c r="AD593" s="44">
        <f t="shared" si="161"/>
        <v>0.5894084356574516</v>
      </c>
      <c r="AE593" s="44">
        <f t="shared" si="162"/>
        <v>14.019865337653892</v>
      </c>
      <c r="AF593" s="44">
        <f t="shared" si="163"/>
        <v>3.0028445694547334E-2</v>
      </c>
      <c r="AG593" s="45">
        <f>AC593+AA593+SUM($Z$547:Z593)</f>
        <v>23.195735975581055</v>
      </c>
      <c r="AH593" s="45">
        <f>AC593+AA593+SUM($Z$592:Z593)+$AH$591</f>
        <v>172.65145865057502</v>
      </c>
      <c r="AI593" s="18"/>
      <c r="AJ593" s="18"/>
      <c r="AK593" s="18"/>
      <c r="AL593" s="18"/>
      <c r="AM593" s="18"/>
      <c r="AN593" s="18"/>
      <c r="AO593" s="18"/>
      <c r="AP593" s="18"/>
      <c r="AQ593" s="18"/>
      <c r="AR593" s="18"/>
      <c r="AS593" s="18"/>
      <c r="AT593" s="18"/>
      <c r="AU593" s="18"/>
      <c r="DM593"/>
      <c r="DN593"/>
      <c r="DO593"/>
      <c r="DP593"/>
      <c r="DQ593"/>
      <c r="DR593"/>
      <c r="DS593"/>
      <c r="DT593"/>
      <c r="DU593"/>
      <c r="DV593"/>
      <c r="DW593"/>
      <c r="DX593"/>
      <c r="DY593"/>
      <c r="DZ593"/>
      <c r="EA593"/>
      <c r="EB593"/>
      <c r="EC593"/>
      <c r="ED593"/>
      <c r="EE593"/>
      <c r="EF593"/>
      <c r="EG593"/>
    </row>
    <row r="594" spans="1:137" s="1" customFormat="1" ht="14.4" x14ac:dyDescent="0.3">
      <c r="A594"/>
      <c r="B594"/>
      <c r="C594"/>
      <c r="D594" s="18"/>
      <c r="E594" s="28">
        <v>41052.458333333336</v>
      </c>
      <c r="F594" s="10">
        <f t="shared" si="164"/>
        <v>1169.8166666666657</v>
      </c>
      <c r="G594" s="10">
        <v>17836</v>
      </c>
      <c r="H594" s="40">
        <v>0.66</v>
      </c>
      <c r="I594" s="10">
        <v>21</v>
      </c>
      <c r="J594" s="10"/>
      <c r="K594" s="10"/>
      <c r="L594" s="79">
        <v>1037</v>
      </c>
      <c r="M594" s="90"/>
      <c r="N594" s="42">
        <v>7.9</v>
      </c>
      <c r="O594" s="90"/>
      <c r="P594" s="90"/>
      <c r="Q594" s="90"/>
      <c r="R594" s="87"/>
      <c r="S594" s="87"/>
      <c r="T594" s="18"/>
      <c r="U594" s="18"/>
      <c r="V594" s="43">
        <f t="shared" si="165"/>
        <v>1.8058122475241241E-6</v>
      </c>
      <c r="W594" s="43">
        <f t="shared" si="166"/>
        <v>2.5155045267624768E-4</v>
      </c>
      <c r="X594" s="43">
        <f t="shared" si="167"/>
        <v>8.9637023200914416E-7</v>
      </c>
      <c r="Y594" s="22">
        <f>X594+W594+SUM($V$547:V594)</f>
        <v>7.0338002974833398E-4</v>
      </c>
      <c r="Z594" s="22">
        <f t="shared" si="168"/>
        <v>4.8800707949757993E-2</v>
      </c>
      <c r="AA594" s="44">
        <f t="shared" si="169"/>
        <v>6.7979604150508388</v>
      </c>
      <c r="AB594" s="44">
        <f t="shared" si="170"/>
        <v>0.71847244794876364</v>
      </c>
      <c r="AC594" s="44">
        <f t="shared" si="171"/>
        <v>17.84490120135245</v>
      </c>
      <c r="AD594" s="44">
        <f t="shared" si="161"/>
        <v>0.71847244794876342</v>
      </c>
      <c r="AE594" s="44">
        <f t="shared" si="162"/>
        <v>17.089824915417907</v>
      </c>
      <c r="AF594" s="44">
        <f t="shared" si="163"/>
        <v>3.6603837985780908E-2</v>
      </c>
      <c r="AG594" s="45">
        <f>AC594+AA594+SUM($Z$547:Z594)</f>
        <v>27.671298772505704</v>
      </c>
      <c r="AH594" s="45">
        <f>AC594+AA594+SUM($Z$592:Z594)+$AH$591</f>
        <v>177.12702144749966</v>
      </c>
      <c r="AI594" s="18"/>
      <c r="AJ594" s="18"/>
      <c r="AK594" s="18"/>
      <c r="AL594" s="18"/>
      <c r="AM594" s="18"/>
      <c r="AN594" s="18"/>
      <c r="AO594" s="18"/>
      <c r="AP594" s="18"/>
      <c r="AQ594" s="18"/>
      <c r="AR594" s="18"/>
      <c r="AS594" s="18"/>
      <c r="AT594" s="18"/>
      <c r="AU594" s="18"/>
      <c r="DM594"/>
      <c r="DN594"/>
      <c r="DO594"/>
      <c r="DP594"/>
      <c r="DQ594"/>
      <c r="DR594"/>
      <c r="DS594"/>
      <c r="DT594"/>
      <c r="DU594"/>
      <c r="DV594"/>
      <c r="DW594"/>
      <c r="DX594"/>
      <c r="DY594"/>
      <c r="DZ594"/>
      <c r="EA594"/>
      <c r="EB594"/>
      <c r="EC594"/>
      <c r="ED594"/>
      <c r="EE594"/>
      <c r="EF594"/>
      <c r="EG594"/>
    </row>
    <row r="595" spans="1:137" s="1" customFormat="1" ht="14.4" x14ac:dyDescent="0.3">
      <c r="A595"/>
      <c r="B595"/>
      <c r="C595"/>
      <c r="D595" s="18"/>
      <c r="E595" s="28">
        <v>41109.568055555559</v>
      </c>
      <c r="F595" s="10">
        <f t="shared" si="164"/>
        <v>1226.9263888888891</v>
      </c>
      <c r="G595" s="10">
        <v>19763</v>
      </c>
      <c r="H595" s="10">
        <v>0.72</v>
      </c>
      <c r="I595" s="10">
        <v>20</v>
      </c>
      <c r="J595" s="10"/>
      <c r="K595" s="10"/>
      <c r="L595" s="79">
        <v>1037</v>
      </c>
      <c r="M595" s="90"/>
      <c r="N595" s="42">
        <v>7.9</v>
      </c>
      <c r="O595" s="90"/>
      <c r="P595" s="90"/>
      <c r="Q595" s="90"/>
      <c r="R595" s="87"/>
      <c r="S595" s="87"/>
      <c r="T595" s="18"/>
      <c r="U595" s="18"/>
      <c r="V595" s="43">
        <f t="shared" si="165"/>
        <v>1.9699769972990442E-6</v>
      </c>
      <c r="W595" s="43">
        <f t="shared" si="166"/>
        <v>2.7441867564681564E-4</v>
      </c>
      <c r="X595" s="43">
        <f t="shared" si="167"/>
        <v>9.778584349190663E-7</v>
      </c>
      <c r="Y595" s="22">
        <f>X595+W595+SUM($V$547:V595)</f>
        <v>7.2829971791911084E-4</v>
      </c>
      <c r="Z595" s="22">
        <f t="shared" si="168"/>
        <v>5.4073132496695854E-2</v>
      </c>
      <c r="AA595" s="44">
        <f t="shared" si="169"/>
        <v>7.5324115094555806</v>
      </c>
      <c r="AB595" s="44">
        <f t="shared" si="170"/>
        <v>0.79609615321885019</v>
      </c>
      <c r="AC595" s="44">
        <f t="shared" si="171"/>
        <v>19.772862886427923</v>
      </c>
      <c r="AD595" s="44">
        <f t="shared" si="161"/>
        <v>0.79609615321885019</v>
      </c>
      <c r="AE595" s="44">
        <f t="shared" si="162"/>
        <v>18.936208219522545</v>
      </c>
      <c r="AF595" s="44">
        <f t="shared" si="163"/>
        <v>4.055851368653219E-2</v>
      </c>
      <c r="AG595" s="45">
        <f>AC595+AA595+SUM($Z$547:Z595)</f>
        <v>30.387784684482614</v>
      </c>
      <c r="AH595" s="45">
        <f>AC595+AA595+SUM($Z$592:Z595)+$AH$591</f>
        <v>179.84350735947658</v>
      </c>
      <c r="AI595" s="18"/>
      <c r="AJ595" s="18"/>
      <c r="AK595" s="18"/>
      <c r="AL595" s="18"/>
      <c r="AM595" s="18"/>
      <c r="AN595" s="18"/>
      <c r="AO595" s="18"/>
      <c r="AP595" s="18"/>
      <c r="AQ595" s="18"/>
      <c r="AR595" s="18"/>
      <c r="AS595" s="18"/>
      <c r="AT595" s="18"/>
      <c r="AU595" s="18"/>
      <c r="DM595"/>
      <c r="DN595"/>
      <c r="DO595"/>
      <c r="DP595"/>
      <c r="DQ595"/>
      <c r="DR595"/>
      <c r="DS595"/>
      <c r="DT595"/>
      <c r="DU595"/>
      <c r="DV595"/>
      <c r="DW595"/>
      <c r="DX595"/>
      <c r="DY595"/>
      <c r="DZ595"/>
      <c r="EA595"/>
      <c r="EB595"/>
      <c r="EC595"/>
      <c r="ED595"/>
      <c r="EE595"/>
      <c r="EF595"/>
      <c r="EG595"/>
    </row>
    <row r="596" spans="1:137" s="1" customFormat="1" ht="14.4" x14ac:dyDescent="0.3">
      <c r="A596"/>
      <c r="B596"/>
      <c r="C596"/>
      <c r="D596" s="18"/>
      <c r="E596" s="28">
        <v>41134.477083333331</v>
      </c>
      <c r="F596" s="10">
        <f t="shared" si="164"/>
        <v>1251.8354166666613</v>
      </c>
      <c r="G596" s="10">
        <v>21951</v>
      </c>
      <c r="H596" s="10">
        <v>1.2</v>
      </c>
      <c r="I596" s="10">
        <v>20</v>
      </c>
      <c r="J596" s="10"/>
      <c r="K596" s="10"/>
      <c r="L596" s="79">
        <v>1037</v>
      </c>
      <c r="M596" s="90"/>
      <c r="N596" s="42">
        <v>7.9</v>
      </c>
      <c r="O596" s="90"/>
      <c r="P596" s="90"/>
      <c r="Q596" s="90"/>
      <c r="R596" s="87"/>
      <c r="S596" s="87"/>
      <c r="T596" s="18"/>
      <c r="U596" s="18"/>
      <c r="V596" s="43">
        <f t="shared" si="165"/>
        <v>3.283294995498407E-6</v>
      </c>
      <c r="W596" s="43">
        <f t="shared" si="166"/>
        <v>4.5736445941135941E-4</v>
      </c>
      <c r="X596" s="43">
        <f t="shared" si="167"/>
        <v>1.6297640581984438E-6</v>
      </c>
      <c r="Y596" s="22">
        <f>X596+W596+SUM($V$547:V596)</f>
        <v>9.1518070230243239E-4</v>
      </c>
      <c r="Z596" s="22">
        <f t="shared" si="168"/>
        <v>6.0059673705154609E-2</v>
      </c>
      <c r="AA596" s="44">
        <f t="shared" si="169"/>
        <v>8.3663393737822922</v>
      </c>
      <c r="AB596" s="44">
        <f t="shared" si="170"/>
        <v>0.88423349993963374</v>
      </c>
      <c r="AC596" s="44">
        <f t="shared" si="171"/>
        <v>21.961954825683314</v>
      </c>
      <c r="AD596" s="44">
        <f t="shared" si="161"/>
        <v>0.88423349993963363</v>
      </c>
      <c r="AE596" s="44">
        <f t="shared" si="162"/>
        <v>21.032672500467505</v>
      </c>
      <c r="AF596" s="44">
        <f t="shared" si="163"/>
        <v>4.5048825276176083E-2</v>
      </c>
      <c r="AG596" s="45">
        <f>AC596+AA596+SUM($Z$547:Z596)</f>
        <v>33.470864161769875</v>
      </c>
      <c r="AH596" s="45">
        <f>AC596+AA596+SUM($Z$592:Z596)+$AH$591</f>
        <v>182.92658683676385</v>
      </c>
      <c r="AI596" s="18"/>
      <c r="AJ596" s="18"/>
      <c r="AK596" s="18"/>
      <c r="AL596" s="18"/>
      <c r="AM596" s="18"/>
      <c r="AN596" s="18"/>
      <c r="AO596" s="18"/>
      <c r="AP596" s="18"/>
      <c r="AQ596" s="18"/>
      <c r="AR596" s="18"/>
      <c r="AS596" s="18"/>
      <c r="AT596" s="18"/>
      <c r="AU596" s="18"/>
      <c r="DM596"/>
      <c r="DN596"/>
      <c r="DO596"/>
      <c r="DP596"/>
      <c r="DQ596"/>
      <c r="DR596"/>
      <c r="DS596"/>
      <c r="DT596"/>
      <c r="DU596"/>
      <c r="DV596"/>
      <c r="DW596"/>
      <c r="DX596"/>
      <c r="DY596"/>
      <c r="DZ596"/>
      <c r="EA596"/>
      <c r="EB596"/>
      <c r="EC596"/>
      <c r="ED596"/>
      <c r="EE596"/>
      <c r="EF596"/>
      <c r="EG596"/>
    </row>
    <row r="597" spans="1:137" s="1" customFormat="1" ht="14.4" x14ac:dyDescent="0.3">
      <c r="A597"/>
      <c r="B597"/>
      <c r="C597"/>
      <c r="D597" s="18"/>
      <c r="E597" s="28">
        <v>42304.443749999999</v>
      </c>
      <c r="F597" s="10">
        <f t="shared" si="164"/>
        <v>2421.8020833333285</v>
      </c>
      <c r="G597" s="10">
        <v>59456</v>
      </c>
      <c r="H597" s="10">
        <v>0.72</v>
      </c>
      <c r="I597" s="10">
        <v>17</v>
      </c>
      <c r="J597" s="10"/>
      <c r="K597" s="10"/>
      <c r="L597" s="10">
        <v>1091</v>
      </c>
      <c r="M597" s="90"/>
      <c r="N597" s="42">
        <v>7.9</v>
      </c>
      <c r="O597" s="90"/>
      <c r="P597" s="90"/>
      <c r="Q597" s="90"/>
      <c r="R597" s="87"/>
      <c r="S597" s="87"/>
      <c r="T597" s="18"/>
      <c r="U597" s="18"/>
      <c r="V597" s="43">
        <f t="shared" si="165"/>
        <v>2.0725601774862657E-6</v>
      </c>
      <c r="W597" s="43">
        <f t="shared" si="166"/>
        <v>2.8870855846738268E-4</v>
      </c>
      <c r="X597" s="43">
        <f t="shared" si="167"/>
        <v>1.0287787391482173E-6</v>
      </c>
      <c r="Y597" s="22">
        <f>X597+W597+SUM($V$547:V597)</f>
        <v>7.4799637621689175E-4</v>
      </c>
      <c r="Z597" s="22">
        <f t="shared" si="168"/>
        <v>0.17114741376753248</v>
      </c>
      <c r="AA597" s="44">
        <f t="shared" si="169"/>
        <v>23.840911183662094</v>
      </c>
      <c r="AB597" s="44">
        <f t="shared" si="170"/>
        <v>2.5197319156979314</v>
      </c>
      <c r="AC597" s="44">
        <f t="shared" si="171"/>
        <v>62.583286551763059</v>
      </c>
      <c r="AD597" s="44">
        <f t="shared" si="161"/>
        <v>2.5197319156979319</v>
      </c>
      <c r="AE597" s="44">
        <f t="shared" si="162"/>
        <v>59.935182477782476</v>
      </c>
      <c r="AF597" s="44">
        <f t="shared" si="163"/>
        <v>0.12837215828265944</v>
      </c>
      <c r="AG597" s="45">
        <f>AC597+AA597+SUM($Z$547:Z597)</f>
        <v>89.737915111496946</v>
      </c>
      <c r="AH597" s="45">
        <f>AC597+AA597+SUM($Z$592:Z597)+$AH$591</f>
        <v>239.19363778649091</v>
      </c>
      <c r="AI597" s="18"/>
      <c r="AJ597" s="18"/>
      <c r="AK597" s="18"/>
      <c r="AL597" s="18"/>
      <c r="AM597" s="18"/>
      <c r="AN597" s="18"/>
      <c r="AO597" s="18"/>
      <c r="AP597" s="18"/>
      <c r="AQ597" s="18"/>
      <c r="AR597" s="18"/>
      <c r="AS597" s="18"/>
      <c r="AT597" s="18"/>
      <c r="AU597" s="18"/>
      <c r="DM597"/>
      <c r="DN597"/>
      <c r="DO597"/>
      <c r="DP597"/>
      <c r="DQ597"/>
      <c r="DR597"/>
      <c r="DS597"/>
      <c r="DT597"/>
      <c r="DU597"/>
      <c r="DV597"/>
      <c r="DW597"/>
      <c r="DX597"/>
      <c r="DY597"/>
      <c r="DZ597"/>
      <c r="EA597"/>
      <c r="EB597"/>
      <c r="EC597"/>
      <c r="ED597"/>
      <c r="EE597"/>
      <c r="EF597"/>
      <c r="EG597"/>
    </row>
    <row r="598" spans="1:137" s="1" customFormat="1" ht="14.4" x14ac:dyDescent="0.3">
      <c r="A598"/>
      <c r="B598"/>
      <c r="C598"/>
      <c r="D598" s="40" t="s">
        <v>164</v>
      </c>
      <c r="E598" s="28">
        <v>42305.472222222219</v>
      </c>
      <c r="F598" s="10">
        <f t="shared" si="164"/>
        <v>2422.8305555555489</v>
      </c>
      <c r="G598" s="10"/>
      <c r="H598" s="10"/>
      <c r="I598" s="10">
        <v>16</v>
      </c>
      <c r="J598" s="40">
        <v>3.27</v>
      </c>
      <c r="K598" s="10"/>
      <c r="L598" s="10">
        <v>1074</v>
      </c>
      <c r="M598" s="90"/>
      <c r="N598" s="42">
        <v>7.9</v>
      </c>
      <c r="O598" s="90"/>
      <c r="P598" s="90"/>
      <c r="Q598" s="90"/>
      <c r="R598" s="87"/>
      <c r="S598" s="87"/>
      <c r="T598" s="18"/>
      <c r="U598" s="18"/>
      <c r="V598" s="43">
        <f t="shared" si="165"/>
        <v>0</v>
      </c>
      <c r="W598" s="43">
        <f t="shared" si="166"/>
        <v>0</v>
      </c>
      <c r="X598" s="43">
        <f t="shared" si="167"/>
        <v>0</v>
      </c>
      <c r="Y598" s="22">
        <f>X598+W598+SUM($V$547:V598)</f>
        <v>4.5825903901036078E-4</v>
      </c>
      <c r="Z598" s="22">
        <f t="shared" si="168"/>
        <v>0</v>
      </c>
      <c r="AA598" s="44">
        <f t="shared" si="169"/>
        <v>0</v>
      </c>
      <c r="AB598" s="44">
        <f t="shared" si="170"/>
        <v>0</v>
      </c>
      <c r="AC598" s="44">
        <f t="shared" si="171"/>
        <v>0</v>
      </c>
      <c r="AD598" s="44">
        <f t="shared" si="161"/>
        <v>0</v>
      </c>
      <c r="AE598" s="44">
        <f t="shared" si="162"/>
        <v>0</v>
      </c>
      <c r="AF598" s="44">
        <f t="shared" si="163"/>
        <v>0</v>
      </c>
      <c r="AG598" s="45">
        <f>AC598+AA598+SUM($Z$547:Z598)</f>
        <v>3.3137173760717986</v>
      </c>
      <c r="AH598" s="45">
        <f>AC598+AA598+SUM($Z$598:Z598)+$AH$597</f>
        <v>239.19363778649091</v>
      </c>
      <c r="AI598" s="18"/>
      <c r="AJ598" s="18"/>
      <c r="AK598" s="18"/>
      <c r="AL598" s="18"/>
      <c r="AM598" s="18"/>
      <c r="AN598" s="18"/>
      <c r="AO598" s="18"/>
      <c r="AP598" s="18"/>
      <c r="AQ598" s="18"/>
      <c r="AR598" s="18"/>
      <c r="AS598" s="18"/>
      <c r="AT598" s="18"/>
      <c r="AU598" s="18"/>
      <c r="DM598"/>
      <c r="DN598"/>
      <c r="DO598"/>
      <c r="DP598"/>
      <c r="DQ598"/>
      <c r="DR598"/>
      <c r="DS598"/>
      <c r="DT598"/>
      <c r="DU598"/>
      <c r="DV598"/>
      <c r="DW598"/>
      <c r="DX598"/>
      <c r="DY598"/>
      <c r="DZ598"/>
      <c r="EA598"/>
      <c r="EB598"/>
      <c r="EC598"/>
      <c r="ED598"/>
      <c r="EE598"/>
      <c r="EF598"/>
      <c r="EG598"/>
    </row>
    <row r="599" spans="1:137" s="1" customFormat="1" ht="14.4" x14ac:dyDescent="0.3">
      <c r="A599"/>
      <c r="B599"/>
      <c r="C599"/>
      <c r="D599" s="18"/>
      <c r="E599" s="28">
        <v>42311.560416666667</v>
      </c>
      <c r="F599" s="10">
        <f t="shared" si="164"/>
        <v>2428.9187499999971</v>
      </c>
      <c r="G599" s="10">
        <v>4522</v>
      </c>
      <c r="H599" s="10">
        <v>0.83</v>
      </c>
      <c r="I599" s="10">
        <v>16</v>
      </c>
      <c r="J599" s="10"/>
      <c r="K599" s="10">
        <v>5</v>
      </c>
      <c r="L599" s="10">
        <v>1077</v>
      </c>
      <c r="M599" s="90"/>
      <c r="N599" s="42">
        <v>7.9</v>
      </c>
      <c r="O599" s="90"/>
      <c r="P599" s="90"/>
      <c r="Q599" s="90"/>
      <c r="R599" s="87"/>
      <c r="S599" s="87"/>
      <c r="T599" s="18"/>
      <c r="U599" s="18"/>
      <c r="V599" s="43">
        <f t="shared" si="165"/>
        <v>2.3585424537335103E-6</v>
      </c>
      <c r="W599" s="43">
        <f t="shared" si="166"/>
        <v>3.2854601728737404E-4</v>
      </c>
      <c r="X599" s="43">
        <f t="shared" si="167"/>
        <v>1.1707348033302562E-6</v>
      </c>
      <c r="Y599" s="22">
        <f>X599+W599+SUM($V$547:V599)</f>
        <v>7.9033433355479854E-4</v>
      </c>
      <c r="Z599" s="22">
        <f t="shared" si="168"/>
        <v>1.2849793946726428E-2</v>
      </c>
      <c r="AA599" s="44">
        <f t="shared" si="169"/>
        <v>1.789982036353621</v>
      </c>
      <c r="AB599" s="44">
        <f t="shared" si="170"/>
        <v>0.18918215125171198</v>
      </c>
      <c r="AC599" s="44">
        <f t="shared" si="171"/>
        <v>4.6987700193436845</v>
      </c>
      <c r="AD599" s="44">
        <f t="shared" si="161"/>
        <v>0.18918215125171195</v>
      </c>
      <c r="AE599" s="44">
        <f t="shared" si="162"/>
        <v>4.4999496518541902</v>
      </c>
      <c r="AF599" s="44">
        <f t="shared" si="163"/>
        <v>9.6382162377825677E-3</v>
      </c>
      <c r="AG599" s="45">
        <f>AC599+AA599+SUM($Z$547:Z599)</f>
        <v>9.8153192257158306</v>
      </c>
      <c r="AH599" s="45">
        <f>AC599+AA599+SUM($Z$598:Z599)+$AH$597</f>
        <v>245.69523963613494</v>
      </c>
      <c r="AI599" s="18"/>
      <c r="AJ599" s="18"/>
      <c r="AK599" s="18"/>
      <c r="AL599" s="18"/>
      <c r="AM599" s="18"/>
      <c r="AN599" s="18"/>
      <c r="AO599" s="18"/>
      <c r="AP599" s="18"/>
      <c r="AQ599" s="18"/>
      <c r="AR599" s="18"/>
      <c r="AS599" s="18"/>
      <c r="AT599" s="18"/>
      <c r="AU599" s="18"/>
      <c r="DM599"/>
      <c r="DN599"/>
      <c r="DO599"/>
      <c r="DP599"/>
      <c r="DQ599"/>
      <c r="DR599"/>
      <c r="DS599"/>
      <c r="DT599"/>
      <c r="DU599"/>
      <c r="DV599"/>
      <c r="DW599"/>
      <c r="DX599"/>
      <c r="DY599"/>
      <c r="DZ599"/>
      <c r="EA599"/>
      <c r="EB599"/>
      <c r="EC599"/>
      <c r="ED599"/>
      <c r="EE599"/>
      <c r="EF599"/>
      <c r="EG599"/>
    </row>
    <row r="600" spans="1:137" s="1" customFormat="1" ht="14.4" x14ac:dyDescent="0.3">
      <c r="A600"/>
      <c r="B600"/>
      <c r="C600"/>
      <c r="D600" s="18"/>
      <c r="E600" s="28">
        <v>42486.469444444447</v>
      </c>
      <c r="F600" s="10">
        <f t="shared" si="164"/>
        <v>2603.8277777777766</v>
      </c>
      <c r="G600" s="10">
        <v>26269</v>
      </c>
      <c r="H600" s="10">
        <v>0.76</v>
      </c>
      <c r="I600" s="10">
        <v>15</v>
      </c>
      <c r="J600" s="10"/>
      <c r="K600" s="10"/>
      <c r="L600" s="10">
        <v>1080</v>
      </c>
      <c r="M600" s="90"/>
      <c r="N600" s="42">
        <v>7.9</v>
      </c>
      <c r="O600" s="90"/>
      <c r="P600" s="90"/>
      <c r="Q600" s="90"/>
      <c r="R600" s="87"/>
      <c r="S600" s="87"/>
      <c r="T600" s="18"/>
      <c r="U600" s="18"/>
      <c r="V600" s="43">
        <f t="shared" si="165"/>
        <v>2.1656449150635589E-6</v>
      </c>
      <c r="W600" s="43">
        <f t="shared" si="166"/>
        <v>3.0167530398974912E-4</v>
      </c>
      <c r="X600" s="43">
        <f t="shared" si="167"/>
        <v>1.0749842003931878E-6</v>
      </c>
      <c r="Y600" s="22"/>
      <c r="Z600" s="22">
        <f t="shared" si="168"/>
        <v>7.4854376676058709E-2</v>
      </c>
      <c r="AA600" s="44">
        <f t="shared" si="169"/>
        <v>10.427248105929895</v>
      </c>
      <c r="AB600" s="44">
        <f t="shared" si="170"/>
        <v>1.1020497347189291</v>
      </c>
      <c r="AC600" s="44"/>
      <c r="AD600" s="44"/>
      <c r="AE600" s="44"/>
      <c r="AF600" s="44"/>
      <c r="AG600" s="45"/>
      <c r="AH600" s="45"/>
      <c r="AI600" s="18"/>
      <c r="AJ600" s="18"/>
      <c r="AK600" s="18"/>
      <c r="AL600" s="18"/>
      <c r="AM600" s="18"/>
      <c r="AN600" s="18"/>
      <c r="AO600" s="18"/>
      <c r="AP600" s="18"/>
      <c r="AQ600" s="18"/>
      <c r="AR600" s="18"/>
      <c r="AS600" s="18"/>
      <c r="AT600" s="18"/>
      <c r="AU600" s="18"/>
      <c r="DM600"/>
      <c r="DN600"/>
      <c r="DO600"/>
      <c r="DP600"/>
      <c r="DQ600"/>
      <c r="DR600"/>
      <c r="DS600"/>
      <c r="DT600"/>
      <c r="DU600"/>
      <c r="DV600"/>
      <c r="DW600"/>
      <c r="DX600"/>
      <c r="DY600"/>
      <c r="DZ600"/>
      <c r="EA600"/>
      <c r="EB600"/>
      <c r="EC600"/>
      <c r="ED600"/>
      <c r="EE600"/>
      <c r="EF600"/>
      <c r="EG600"/>
    </row>
    <row r="601" spans="1:137" s="1" customFormat="1" ht="14.4" x14ac:dyDescent="0.3">
      <c r="A601"/>
      <c r="B601"/>
      <c r="C601"/>
      <c r="D601" s="18"/>
      <c r="E601" s="28">
        <v>42612.647916666669</v>
      </c>
      <c r="F601" s="10">
        <f t="shared" si="164"/>
        <v>2730.0062499999985</v>
      </c>
      <c r="G601" s="10">
        <v>33853</v>
      </c>
      <c r="H601" s="10">
        <v>1.19</v>
      </c>
      <c r="I601" s="10">
        <v>44</v>
      </c>
      <c r="J601" s="10"/>
      <c r="K601" s="10"/>
      <c r="L601" s="10">
        <v>1060</v>
      </c>
      <c r="M601" s="90"/>
      <c r="N601" s="42">
        <v>7.9</v>
      </c>
      <c r="O601" s="90"/>
      <c r="P601" s="90"/>
      <c r="Q601" s="90"/>
      <c r="R601" s="87"/>
      <c r="S601" s="87"/>
      <c r="T601" s="18"/>
      <c r="U601" s="18"/>
      <c r="V601" s="43">
        <f t="shared" si="165"/>
        <v>3.328148752267511E-6</v>
      </c>
      <c r="W601" s="43">
        <f t="shared" si="166"/>
        <v>4.6361260776397355E-4</v>
      </c>
      <c r="X601" s="43">
        <f t="shared" si="167"/>
        <v>1.6520285945126298E-6</v>
      </c>
      <c r="Y601" s="22"/>
      <c r="Z601" s="22">
        <f t="shared" si="168"/>
        <v>9.467884009286727E-2</v>
      </c>
      <c r="AA601" s="44">
        <f t="shared" si="169"/>
        <v>13.188804714818318</v>
      </c>
      <c r="AB601" s="44">
        <f t="shared" si="170"/>
        <v>1.3939170325255337</v>
      </c>
      <c r="AC601" s="44"/>
      <c r="AD601" s="44"/>
      <c r="AE601" s="44"/>
      <c r="AF601" s="44"/>
      <c r="AG601" s="45"/>
      <c r="AH601" s="45"/>
      <c r="AI601" s="18"/>
      <c r="AJ601" s="18"/>
      <c r="AK601" s="18"/>
      <c r="AL601" s="18"/>
      <c r="AM601" s="18"/>
      <c r="AN601" s="18"/>
      <c r="AO601" s="18"/>
      <c r="AP601" s="18"/>
      <c r="AQ601" s="18"/>
      <c r="AR601" s="18"/>
      <c r="AS601" s="18"/>
      <c r="AT601" s="18"/>
      <c r="AU601" s="18"/>
      <c r="DM601"/>
      <c r="DN601"/>
      <c r="DO601"/>
      <c r="DP601"/>
      <c r="DQ601"/>
      <c r="DR601"/>
      <c r="DS601"/>
      <c r="DT601"/>
      <c r="DU601"/>
      <c r="DV601"/>
      <c r="DW601"/>
      <c r="DX601"/>
      <c r="DY601"/>
      <c r="DZ601"/>
      <c r="EA601"/>
      <c r="EB601"/>
      <c r="EC601"/>
      <c r="ED601"/>
      <c r="EE601"/>
      <c r="EF601"/>
      <c r="EG601"/>
    </row>
    <row r="602" spans="1:137" s="1" customFormat="1" ht="14.4" x14ac:dyDescent="0.3">
      <c r="A602"/>
      <c r="B602"/>
      <c r="C602"/>
      <c r="D602" s="40" t="s">
        <v>164</v>
      </c>
      <c r="E602" s="28">
        <v>42758.649305555555</v>
      </c>
      <c r="F602" s="10">
        <f t="shared" si="164"/>
        <v>2876.0076388888847</v>
      </c>
      <c r="G602" s="10">
        <v>39925</v>
      </c>
      <c r="H602" s="40">
        <v>0.87</v>
      </c>
      <c r="I602" s="10">
        <v>14</v>
      </c>
      <c r="J602" s="10"/>
      <c r="K602" s="10"/>
      <c r="L602" s="10">
        <v>1043</v>
      </c>
      <c r="M602" s="90"/>
      <c r="N602" s="42">
        <v>7.9</v>
      </c>
      <c r="O602" s="90"/>
      <c r="P602" s="90"/>
      <c r="Q602" s="90"/>
      <c r="R602" s="87"/>
      <c r="S602" s="87"/>
      <c r="T602" s="18"/>
      <c r="U602" s="18"/>
      <c r="V602" s="43">
        <f t="shared" si="165"/>
        <v>2.3941616135207405E-6</v>
      </c>
      <c r="W602" s="43">
        <f t="shared" si="166"/>
        <v>3.3350778215562654E-4</v>
      </c>
      <c r="X602" s="43">
        <f t="shared" si="167"/>
        <v>1.1884154645209336E-6</v>
      </c>
      <c r="Y602" s="21"/>
      <c r="Z602" s="21">
        <f t="shared" si="168"/>
        <v>0.10987000278139719</v>
      </c>
      <c r="AA602" s="44">
        <f t="shared" si="169"/>
        <v>15.304940462716539</v>
      </c>
      <c r="AB602" s="44">
        <f t="shared" si="170"/>
        <v>1.617570178198191</v>
      </c>
      <c r="AC602" s="44"/>
      <c r="AD602" s="44"/>
      <c r="AE602" s="44"/>
      <c r="AF602" s="44"/>
      <c r="AG602" s="45"/>
      <c r="AH602" s="45"/>
      <c r="AI602" s="18"/>
      <c r="AJ602" s="18"/>
      <c r="AK602" s="18"/>
      <c r="AL602" s="18"/>
      <c r="AM602" s="18"/>
      <c r="AN602" s="18"/>
      <c r="AO602" s="18"/>
      <c r="AP602" s="18"/>
      <c r="AQ602" s="18"/>
      <c r="AR602" s="18"/>
      <c r="AS602" s="18"/>
      <c r="AT602" s="18"/>
      <c r="AU602" s="18"/>
      <c r="DM602"/>
      <c r="DN602"/>
      <c r="DO602"/>
      <c r="DP602"/>
      <c r="DQ602"/>
      <c r="DR602"/>
      <c r="DS602"/>
      <c r="DT602"/>
      <c r="DU602"/>
      <c r="DV602"/>
      <c r="DW602"/>
      <c r="DX602"/>
      <c r="DY602"/>
      <c r="DZ602"/>
      <c r="EA602"/>
      <c r="EB602"/>
      <c r="EC602"/>
      <c r="ED602"/>
      <c r="EE602"/>
      <c r="EF602"/>
      <c r="EG602"/>
    </row>
    <row r="603" spans="1:137" s="1" customFormat="1" ht="14.4" x14ac:dyDescent="0.3">
      <c r="A603"/>
      <c r="B603"/>
      <c r="C603"/>
      <c r="D603" s="18"/>
      <c r="E603" s="28">
        <v>42761.502083333333</v>
      </c>
      <c r="F603" s="10">
        <f t="shared" si="164"/>
        <v>2878.8604166666628</v>
      </c>
      <c r="G603" s="10">
        <v>5565</v>
      </c>
      <c r="H603" s="40">
        <v>0.56000000000000005</v>
      </c>
      <c r="I603" s="10">
        <v>12</v>
      </c>
      <c r="J603" s="10"/>
      <c r="K603" s="10">
        <v>5</v>
      </c>
      <c r="L603" s="10">
        <v>1095</v>
      </c>
      <c r="M603" s="90"/>
      <c r="N603" s="42">
        <v>7.9</v>
      </c>
      <c r="O603" s="90"/>
      <c r="P603" s="90"/>
      <c r="Q603" s="90"/>
      <c r="R603" s="87"/>
      <c r="S603" s="87"/>
      <c r="T603" s="18"/>
      <c r="U603" s="18"/>
      <c r="V603" s="43">
        <f t="shared" si="165"/>
        <v>1.617901391224384E-6</v>
      </c>
      <c r="W603" s="43">
        <f t="shared" si="166"/>
        <v>2.253743864601781E-4</v>
      </c>
      <c r="X603" s="43">
        <f t="shared" si="167"/>
        <v>8.030949216387704E-7</v>
      </c>
      <c r="Y603" s="21"/>
      <c r="Z603" s="21">
        <f t="shared" si="168"/>
        <v>1.6077895075292312E-2</v>
      </c>
      <c r="AA603" s="44">
        <f t="shared" si="169"/>
        <v>2.2396579654480195</v>
      </c>
      <c r="AB603" s="44">
        <f t="shared" si="170"/>
        <v>0.23670813637583554</v>
      </c>
      <c r="AC603" s="44"/>
      <c r="AD603" s="44"/>
      <c r="AE603" s="44"/>
      <c r="AF603" s="44"/>
      <c r="AG603" s="45"/>
      <c r="AH603" s="45"/>
      <c r="AI603" s="18"/>
      <c r="AJ603" s="18"/>
      <c r="AK603" s="18"/>
      <c r="AL603" s="18"/>
      <c r="AM603" s="18"/>
      <c r="AN603" s="18"/>
      <c r="AO603" s="18"/>
      <c r="AP603" s="18"/>
      <c r="AQ603" s="18"/>
      <c r="AR603" s="18"/>
      <c r="AS603" s="18"/>
      <c r="AT603" s="18"/>
      <c r="AU603" s="18"/>
      <c r="DM603"/>
      <c r="DN603"/>
      <c r="DO603"/>
      <c r="DP603"/>
      <c r="DQ603"/>
      <c r="DR603"/>
      <c r="DS603"/>
      <c r="DT603"/>
      <c r="DU603"/>
      <c r="DV603"/>
      <c r="DW603"/>
      <c r="DX603"/>
      <c r="DY603"/>
      <c r="DZ603"/>
      <c r="EA603"/>
      <c r="EB603"/>
      <c r="EC603"/>
      <c r="ED603"/>
      <c r="EE603"/>
      <c r="EF603"/>
      <c r="EG603"/>
    </row>
    <row r="604" spans="1:137" s="1" customFormat="1" ht="14.4" x14ac:dyDescent="0.3">
      <c r="A604"/>
      <c r="B604"/>
      <c r="C604"/>
      <c r="D604" s="40" t="s">
        <v>164</v>
      </c>
      <c r="E604" s="28">
        <v>42821.431250000001</v>
      </c>
      <c r="F604" s="10">
        <f t="shared" si="164"/>
        <v>2938.7895833333314</v>
      </c>
      <c r="G604" s="10">
        <v>14044</v>
      </c>
      <c r="H604" s="40">
        <v>0.6</v>
      </c>
      <c r="I604" s="10">
        <v>14</v>
      </c>
      <c r="J604" s="10"/>
      <c r="K604" s="10"/>
      <c r="L604" s="10">
        <v>1090</v>
      </c>
      <c r="M604" s="90"/>
      <c r="N604" s="42">
        <v>7.9</v>
      </c>
      <c r="O604" s="90"/>
      <c r="P604" s="90"/>
      <c r="Q604" s="90"/>
      <c r="R604" s="87"/>
      <c r="S604" s="87"/>
      <c r="T604" s="18"/>
      <c r="U604" s="18"/>
      <c r="V604" s="43">
        <f t="shared" si="165"/>
        <v>1.7255504074702331E-6</v>
      </c>
      <c r="W604" s="43">
        <f t="shared" si="166"/>
        <v>2.4036994250645216E-4</v>
      </c>
      <c r="X604" s="43">
        <f t="shared" si="167"/>
        <v>8.5652980879281754E-7</v>
      </c>
      <c r="Y604" s="21"/>
      <c r="Z604" s="21">
        <f t="shared" si="168"/>
        <v>4.0389383204186592E-2</v>
      </c>
      <c r="AA604" s="44">
        <f t="shared" si="169"/>
        <v>5.6262591209343569</v>
      </c>
      <c r="AB604" s="44">
        <f t="shared" si="170"/>
        <v>0.59463602560291384</v>
      </c>
      <c r="AC604" s="44"/>
      <c r="AD604" s="44"/>
      <c r="AE604" s="44"/>
      <c r="AF604" s="44"/>
      <c r="AG604" s="45"/>
      <c r="AH604" s="45"/>
      <c r="AI604" s="18"/>
      <c r="AJ604" s="18"/>
      <c r="AK604" s="18"/>
      <c r="AL604" s="18"/>
      <c r="AM604" s="18"/>
      <c r="AN604" s="18"/>
      <c r="AO604" s="18"/>
      <c r="AP604" s="18"/>
      <c r="AQ604" s="18"/>
      <c r="AR604" s="18"/>
      <c r="AS604" s="18"/>
      <c r="AT604" s="18"/>
      <c r="AU604" s="18"/>
      <c r="DM604"/>
      <c r="DN604"/>
      <c r="DO604"/>
      <c r="DP604"/>
      <c r="DQ604"/>
      <c r="DR604"/>
      <c r="DS604"/>
      <c r="DT604"/>
      <c r="DU604"/>
      <c r="DV604"/>
      <c r="DW604"/>
      <c r="DX604"/>
      <c r="DY604"/>
      <c r="DZ604"/>
      <c r="EA604"/>
      <c r="EB604"/>
      <c r="EC604"/>
      <c r="ED604"/>
      <c r="EE604"/>
      <c r="EF604"/>
      <c r="EG604"/>
    </row>
    <row r="605" spans="1:137" s="1" customFormat="1" ht="14.4" x14ac:dyDescent="0.3">
      <c r="A605"/>
      <c r="B605"/>
      <c r="C605"/>
      <c r="D605" s="40"/>
      <c r="E605" s="28">
        <v>42821.593055555553</v>
      </c>
      <c r="F605" s="10">
        <f t="shared" si="164"/>
        <v>2938.9513888888832</v>
      </c>
      <c r="G605" s="10">
        <v>2649</v>
      </c>
      <c r="H605" s="40">
        <v>0.39</v>
      </c>
      <c r="I605" s="10">
        <v>38</v>
      </c>
      <c r="J605" s="10"/>
      <c r="K605" s="10">
        <v>5</v>
      </c>
      <c r="L605" s="10">
        <v>1091</v>
      </c>
      <c r="M605" s="90"/>
      <c r="N605" s="42">
        <v>7.9</v>
      </c>
      <c r="O605" s="90"/>
      <c r="P605" s="90"/>
      <c r="Q605" s="90"/>
      <c r="R605" s="87"/>
      <c r="S605" s="87"/>
      <c r="T605" s="18"/>
      <c r="U605" s="18"/>
      <c r="V605" s="43">
        <f t="shared" si="165"/>
        <v>1.1226367628050604E-6</v>
      </c>
      <c r="W605" s="43">
        <f t="shared" si="166"/>
        <v>1.5638380250316563E-4</v>
      </c>
      <c r="X605" s="43">
        <f t="shared" si="167"/>
        <v>5.57255150371951E-7</v>
      </c>
      <c r="Y605" s="21"/>
      <c r="Z605" s="21">
        <f t="shared" si="168"/>
        <v>7.6252943196682185E-3</v>
      </c>
      <c r="AA605" s="44">
        <f t="shared" si="169"/>
        <v>1.0622069046945788</v>
      </c>
      <c r="AB605" s="44">
        <f t="shared" si="170"/>
        <v>0.11226402456747545</v>
      </c>
      <c r="AC605" s="44"/>
      <c r="AD605" s="44"/>
      <c r="AE605" s="44"/>
      <c r="AF605" s="44"/>
      <c r="AG605" s="45"/>
      <c r="AH605" s="45"/>
      <c r="AI605" s="18"/>
      <c r="AJ605" s="18"/>
      <c r="AK605" s="18"/>
      <c r="AL605" s="18"/>
      <c r="AM605" s="18"/>
      <c r="AN605" s="18"/>
      <c r="AO605" s="18"/>
      <c r="AP605" s="18"/>
      <c r="AQ605" s="18"/>
      <c r="AR605" s="18"/>
      <c r="AS605" s="18"/>
      <c r="AT605" s="18"/>
      <c r="AU605" s="18"/>
      <c r="DM605"/>
      <c r="DN605"/>
      <c r="DO605"/>
      <c r="DP605"/>
      <c r="DQ605"/>
      <c r="DR605"/>
      <c r="DS605"/>
      <c r="DT605"/>
      <c r="DU605"/>
      <c r="DV605"/>
      <c r="DW605"/>
      <c r="DX605"/>
      <c r="DY605"/>
      <c r="DZ605"/>
      <c r="EA605"/>
      <c r="EB605"/>
      <c r="EC605"/>
      <c r="ED605"/>
      <c r="EE605"/>
      <c r="EF605"/>
      <c r="EG605"/>
    </row>
    <row r="606" spans="1:137" s="1" customFormat="1" ht="14.4" x14ac:dyDescent="0.3">
      <c r="A606"/>
      <c r="B606"/>
      <c r="C606"/>
      <c r="D606" s="40"/>
      <c r="E606" s="28">
        <v>42968.494444444441</v>
      </c>
      <c r="F606" s="10">
        <f t="shared" si="164"/>
        <v>3085.8527777777708</v>
      </c>
      <c r="G606" s="10">
        <v>13181</v>
      </c>
      <c r="H606" s="40">
        <v>0</v>
      </c>
      <c r="I606" s="10">
        <v>14</v>
      </c>
      <c r="J606" s="10"/>
      <c r="K606" s="10"/>
      <c r="L606" s="10">
        <v>1075</v>
      </c>
      <c r="M606" s="90"/>
      <c r="N606" s="42">
        <v>7.9</v>
      </c>
      <c r="O606" s="90"/>
      <c r="P606" s="90"/>
      <c r="Q606" s="90"/>
      <c r="R606" s="87"/>
      <c r="S606" s="87"/>
      <c r="T606" s="18"/>
      <c r="U606" s="18"/>
      <c r="V606" s="43">
        <f t="shared" si="165"/>
        <v>0</v>
      </c>
      <c r="W606" s="43">
        <f t="shared" si="166"/>
        <v>0</v>
      </c>
      <c r="X606" s="43">
        <f t="shared" si="167"/>
        <v>0</v>
      </c>
      <c r="Y606" s="21"/>
      <c r="Z606" s="21">
        <f t="shared" si="168"/>
        <v>3.7385804151269152E-2</v>
      </c>
      <c r="AA606" s="44">
        <f t="shared" si="169"/>
        <v>5.2078592172643141</v>
      </c>
      <c r="AB606" s="44">
        <f t="shared" si="170"/>
        <v>0.5504155852564554</v>
      </c>
      <c r="AC606" s="44"/>
      <c r="AD606" s="44"/>
      <c r="AE606" s="44"/>
      <c r="AF606" s="44"/>
      <c r="AG606" s="45"/>
      <c r="AH606" s="45"/>
      <c r="AI606" s="18"/>
      <c r="AJ606" s="18"/>
      <c r="AK606" s="18"/>
      <c r="AL606" s="18"/>
      <c r="AM606" s="18"/>
      <c r="AN606" s="18"/>
      <c r="AO606" s="18"/>
      <c r="AP606" s="18"/>
      <c r="AQ606" s="18"/>
      <c r="AR606" s="18"/>
      <c r="AS606" s="18"/>
      <c r="AT606" s="18"/>
      <c r="AU606" s="18"/>
      <c r="DM606"/>
      <c r="DN606"/>
      <c r="DO606"/>
      <c r="DP606"/>
      <c r="DQ606"/>
      <c r="DR606"/>
      <c r="DS606"/>
      <c r="DT606"/>
      <c r="DU606"/>
      <c r="DV606"/>
      <c r="DW606"/>
      <c r="DX606"/>
      <c r="DY606"/>
      <c r="DZ606"/>
      <c r="EA606"/>
      <c r="EB606"/>
      <c r="EC606"/>
      <c r="ED606"/>
      <c r="EE606"/>
      <c r="EF606"/>
      <c r="EG606"/>
    </row>
    <row r="607" spans="1:137" s="1" customFormat="1" ht="14.4" x14ac:dyDescent="0.3">
      <c r="A607"/>
      <c r="B607"/>
      <c r="C607"/>
      <c r="D607" s="40"/>
      <c r="E607" s="28">
        <v>43046.470138888886</v>
      </c>
      <c r="F607" s="10">
        <f t="shared" si="164"/>
        <v>3163.8284722222161</v>
      </c>
      <c r="G607" s="10">
        <v>16315</v>
      </c>
      <c r="H607" s="40">
        <v>0</v>
      </c>
      <c r="I607" s="10">
        <v>29</v>
      </c>
      <c r="J607" s="10"/>
      <c r="K607" s="10"/>
      <c r="L607" s="10">
        <v>1063</v>
      </c>
      <c r="M607" s="90"/>
      <c r="N607" s="42">
        <v>7.9</v>
      </c>
      <c r="O607" s="90"/>
      <c r="P607" s="90"/>
      <c r="Q607" s="90"/>
      <c r="R607" s="87"/>
      <c r="S607" s="87"/>
      <c r="T607" s="18"/>
      <c r="U607" s="18"/>
      <c r="V607" s="43">
        <f t="shared" si="165"/>
        <v>0</v>
      </c>
      <c r="W607" s="43">
        <f t="shared" si="166"/>
        <v>0</v>
      </c>
      <c r="X607" s="43">
        <f t="shared" si="167"/>
        <v>0</v>
      </c>
      <c r="Y607" s="21"/>
      <c r="Z607" s="21">
        <f t="shared" si="168"/>
        <v>4.5758338312604119E-2</v>
      </c>
      <c r="AA607" s="44">
        <f t="shared" si="169"/>
        <v>6.3741569656702</v>
      </c>
      <c r="AB607" s="44">
        <f t="shared" si="170"/>
        <v>0.6736809100263762</v>
      </c>
      <c r="AC607" s="44"/>
      <c r="AD607" s="44"/>
      <c r="AE607" s="44"/>
      <c r="AF607" s="44"/>
      <c r="AG607" s="45"/>
      <c r="AH607" s="45"/>
      <c r="AI607" s="18"/>
      <c r="AJ607" s="18"/>
      <c r="AK607" s="18"/>
      <c r="AL607" s="18"/>
      <c r="AM607" s="18"/>
      <c r="AN607" s="18"/>
      <c r="AO607" s="18"/>
      <c r="AP607" s="18"/>
      <c r="AQ607" s="18"/>
      <c r="AR607" s="18"/>
      <c r="AS607" s="18"/>
      <c r="AT607" s="18"/>
      <c r="AU607" s="18"/>
      <c r="DM607"/>
      <c r="DN607"/>
      <c r="DO607"/>
      <c r="DP607"/>
      <c r="DQ607"/>
      <c r="DR607"/>
      <c r="DS607"/>
      <c r="DT607"/>
      <c r="DU607"/>
      <c r="DV607"/>
      <c r="DW607"/>
      <c r="DX607"/>
      <c r="DY607"/>
      <c r="DZ607"/>
      <c r="EA607"/>
      <c r="EB607"/>
      <c r="EC607"/>
      <c r="ED607"/>
      <c r="EE607"/>
      <c r="EF607"/>
      <c r="EG607"/>
    </row>
    <row r="608" spans="1:137" s="1" customFormat="1" ht="14.4" x14ac:dyDescent="0.3">
      <c r="A608"/>
      <c r="B608"/>
      <c r="C608"/>
      <c r="D608" s="40"/>
      <c r="E608" s="28">
        <v>43123.597916666666</v>
      </c>
      <c r="F608" s="10"/>
      <c r="G608" s="10">
        <v>19574</v>
      </c>
      <c r="H608" s="40">
        <v>0</v>
      </c>
      <c r="I608" s="10">
        <v>124</v>
      </c>
      <c r="J608" s="10"/>
      <c r="K608" s="10"/>
      <c r="L608" s="10">
        <v>1056</v>
      </c>
      <c r="M608" s="90"/>
      <c r="N608" s="42">
        <v>7.9</v>
      </c>
      <c r="O608" s="90"/>
      <c r="P608" s="90"/>
      <c r="Q608" s="90"/>
      <c r="R608" s="87"/>
      <c r="S608" s="87"/>
      <c r="T608" s="18"/>
      <c r="U608" s="18"/>
      <c r="V608" s="43">
        <f t="shared" si="165"/>
        <v>0</v>
      </c>
      <c r="W608" s="43">
        <f t="shared" si="166"/>
        <v>0</v>
      </c>
      <c r="X608" s="43">
        <f t="shared" si="167"/>
        <v>0</v>
      </c>
      <c r="Y608" s="21"/>
      <c r="Z608" s="21">
        <f t="shared" si="168"/>
        <v>5.4537271256373698E-2</v>
      </c>
      <c r="AA608" s="44">
        <f t="shared" si="169"/>
        <v>7.5970662459940161</v>
      </c>
      <c r="AB608" s="44">
        <f t="shared" si="170"/>
        <v>0.80292947439109563</v>
      </c>
      <c r="AC608" s="44"/>
      <c r="AD608" s="44"/>
      <c r="AE608" s="44"/>
      <c r="AF608" s="44"/>
      <c r="AG608" s="45"/>
      <c r="AH608" s="45"/>
      <c r="AI608" s="18"/>
      <c r="AJ608" s="18"/>
      <c r="AK608" s="18"/>
      <c r="AL608" s="18"/>
      <c r="AM608" s="18"/>
      <c r="AN608" s="18"/>
      <c r="AO608" s="18"/>
      <c r="AP608" s="18"/>
      <c r="AQ608" s="18"/>
      <c r="AR608" s="18"/>
      <c r="AS608" s="18"/>
      <c r="AT608" s="18"/>
      <c r="AU608" s="18"/>
      <c r="DM608"/>
      <c r="DN608"/>
      <c r="DO608"/>
      <c r="DP608"/>
      <c r="DQ608"/>
      <c r="DR608"/>
      <c r="DS608"/>
      <c r="DT608"/>
      <c r="DU608"/>
      <c r="DV608"/>
      <c r="DW608"/>
      <c r="DX608"/>
      <c r="DY608"/>
      <c r="DZ608"/>
      <c r="EA608"/>
      <c r="EB608"/>
      <c r="EC608"/>
      <c r="ED608"/>
      <c r="EE608"/>
      <c r="EF608"/>
      <c r="EG608"/>
    </row>
    <row r="609" spans="1:137" s="1" customFormat="1" ht="14.4" x14ac:dyDescent="0.3">
      <c r="A609"/>
      <c r="B609"/>
      <c r="C609"/>
      <c r="D609" s="40"/>
      <c r="E609" s="28"/>
      <c r="F609" s="10"/>
      <c r="G609" s="10"/>
      <c r="H609" s="40"/>
      <c r="I609" s="10"/>
      <c r="J609" s="10"/>
      <c r="K609" s="10"/>
      <c r="L609" s="10"/>
      <c r="M609" s="90"/>
      <c r="N609" s="135"/>
      <c r="O609" s="90"/>
      <c r="P609" s="90"/>
      <c r="Q609" s="90"/>
      <c r="R609" s="87"/>
      <c r="S609" s="87"/>
      <c r="T609" s="18"/>
      <c r="U609" s="18"/>
      <c r="V609" s="43"/>
      <c r="W609" s="43"/>
      <c r="X609" s="43"/>
      <c r="Y609" s="21"/>
      <c r="Z609" s="21"/>
      <c r="AA609" s="44"/>
      <c r="AB609" s="44"/>
      <c r="AC609" s="44"/>
      <c r="AD609" s="44"/>
      <c r="AE609" s="44"/>
      <c r="AF609" s="44"/>
      <c r="AG609" s="45"/>
      <c r="AH609" s="45"/>
      <c r="AI609" s="18"/>
      <c r="AJ609" s="18"/>
      <c r="AK609" s="18"/>
      <c r="AL609" s="18"/>
      <c r="AM609" s="18"/>
      <c r="AN609" s="18"/>
      <c r="AO609" s="18"/>
      <c r="AP609" s="18"/>
      <c r="AQ609" s="18"/>
      <c r="AR609" s="18"/>
      <c r="AS609" s="18"/>
      <c r="AT609" s="18"/>
      <c r="AU609" s="18"/>
      <c r="DM609"/>
      <c r="DN609"/>
      <c r="DO609"/>
      <c r="DP609"/>
      <c r="DQ609"/>
      <c r="DR609"/>
      <c r="DS609"/>
      <c r="DT609"/>
      <c r="DU609"/>
      <c r="DV609"/>
      <c r="DW609"/>
      <c r="DX609"/>
      <c r="DY609"/>
      <c r="DZ609"/>
      <c r="EA609"/>
      <c r="EB609"/>
      <c r="EC609"/>
      <c r="ED609"/>
      <c r="EE609"/>
      <c r="EF609"/>
      <c r="EG609"/>
    </row>
    <row r="610" spans="1:137" s="1" customFormat="1" ht="14.4" x14ac:dyDescent="0.3">
      <c r="A610"/>
      <c r="B610"/>
      <c r="C610"/>
      <c r="D610" s="18"/>
      <c r="E610" s="28"/>
      <c r="F610" s="10"/>
      <c r="G610" s="10"/>
      <c r="H610" s="40"/>
      <c r="I610" s="10"/>
      <c r="J610" s="10"/>
      <c r="K610" s="10"/>
      <c r="L610" s="10"/>
      <c r="M610" s="90"/>
      <c r="N610" s="135"/>
      <c r="O610" s="90"/>
      <c r="P610" s="90"/>
      <c r="Q610" s="90"/>
      <c r="R610" s="87"/>
      <c r="S610" s="87"/>
      <c r="T610" s="18"/>
      <c r="U610" s="18"/>
      <c r="V610" s="43"/>
      <c r="W610" s="43"/>
      <c r="X610" s="43"/>
      <c r="Y610" s="21"/>
      <c r="Z610" s="21"/>
      <c r="AA610" s="44"/>
      <c r="AB610" s="44"/>
      <c r="AC610" s="44"/>
      <c r="AD610" s="44"/>
      <c r="AE610" s="44"/>
      <c r="AF610" s="44"/>
      <c r="AG610" s="45"/>
      <c r="AH610" s="45"/>
      <c r="AI610" s="18"/>
      <c r="AJ610" s="18"/>
      <c r="AK610" s="18"/>
      <c r="AL610" s="18"/>
      <c r="AM610" s="18"/>
      <c r="AN610" s="18"/>
      <c r="AO610" s="18"/>
      <c r="AP610" s="18"/>
      <c r="AQ610" s="18"/>
      <c r="AR610" s="18"/>
      <c r="AS610" s="18"/>
      <c r="AT610" s="18"/>
      <c r="AU610" s="18"/>
      <c r="DM610"/>
      <c r="DN610"/>
      <c r="DO610"/>
      <c r="DP610"/>
      <c r="DQ610"/>
      <c r="DR610"/>
      <c r="DS610"/>
      <c r="DT610"/>
      <c r="DU610"/>
      <c r="DV610"/>
      <c r="DW610"/>
      <c r="DX610"/>
      <c r="DY610"/>
      <c r="DZ610"/>
      <c r="EA610"/>
      <c r="EB610"/>
      <c r="EC610"/>
      <c r="ED610"/>
      <c r="EE610"/>
      <c r="EF610"/>
      <c r="EG610"/>
    </row>
    <row r="612" spans="1:137" s="1" customFormat="1" ht="14.4" thickBot="1" x14ac:dyDescent="0.3">
      <c r="A612"/>
      <c r="B612"/>
      <c r="C612"/>
      <c r="D612" s="18" t="s">
        <v>181</v>
      </c>
      <c r="E612" s="18" t="s">
        <v>16</v>
      </c>
      <c r="F612" s="10" t="s">
        <v>17</v>
      </c>
      <c r="G612" s="10" t="s">
        <v>20</v>
      </c>
      <c r="H612" s="10" t="s">
        <v>21</v>
      </c>
      <c r="I612" s="10" t="s">
        <v>22</v>
      </c>
      <c r="J612" s="10"/>
      <c r="K612" s="10"/>
      <c r="L612" s="10"/>
      <c r="M612" s="86"/>
      <c r="N612" s="86"/>
      <c r="O612" s="90"/>
      <c r="P612" s="90"/>
      <c r="Q612" s="90"/>
      <c r="R612" s="87"/>
      <c r="S612" s="87"/>
      <c r="T612" s="16"/>
      <c r="U612" s="16"/>
      <c r="V612" s="17"/>
      <c r="W612" s="17"/>
      <c r="X612" s="17"/>
      <c r="Y612" s="17"/>
      <c r="Z612" s="17"/>
      <c r="AA612" s="17"/>
      <c r="AB612" s="17"/>
      <c r="AC612" s="17"/>
      <c r="AD612" s="17"/>
      <c r="AE612" s="17"/>
      <c r="AF612" s="17"/>
      <c r="AG612" s="17"/>
      <c r="AH612" s="17"/>
      <c r="DM612"/>
      <c r="DN612"/>
      <c r="DO612"/>
      <c r="DP612"/>
      <c r="DQ612"/>
      <c r="DR612"/>
      <c r="DS612"/>
      <c r="DT612"/>
      <c r="DU612"/>
      <c r="DV612"/>
      <c r="DW612"/>
      <c r="DX612"/>
      <c r="DY612"/>
      <c r="DZ612"/>
      <c r="EA612"/>
      <c r="EB612"/>
      <c r="EC612"/>
      <c r="ED612"/>
      <c r="EE612"/>
      <c r="EF612"/>
      <c r="EG612"/>
    </row>
    <row r="613" spans="1:137" s="1" customFormat="1" ht="15" thickBot="1" x14ac:dyDescent="0.35">
      <c r="A613"/>
      <c r="B613"/>
      <c r="C613"/>
      <c r="D613" s="18"/>
      <c r="E613" s="28">
        <v>39882.652777777781</v>
      </c>
      <c r="F613" s="18"/>
      <c r="G613" s="10"/>
      <c r="H613" s="10"/>
      <c r="I613" s="18"/>
      <c r="J613" s="18"/>
      <c r="K613" s="18"/>
      <c r="L613" s="18"/>
      <c r="M613" s="87"/>
      <c r="N613" s="87"/>
      <c r="O613" s="37">
        <v>88.91</v>
      </c>
      <c r="P613" s="38">
        <v>19.611999999999998</v>
      </c>
      <c r="Q613" s="39">
        <f>P613-S613</f>
        <v>13.604844399999998</v>
      </c>
      <c r="R613" s="18">
        <v>30.63</v>
      </c>
      <c r="S613" s="85">
        <f>R613*P613/100</f>
        <v>6.0071555999999999</v>
      </c>
      <c r="T613" s="40">
        <f>Q613/$A$18+S613</f>
        <v>11.675840766666667</v>
      </c>
      <c r="U613" s="40">
        <f>$A$16-T613</f>
        <v>105.32415923333333</v>
      </c>
      <c r="V613" s="43">
        <f t="shared" ref="V613:V644" si="172">($A$15*L613/1000/$A$13*H613)/$Q$613</f>
        <v>0</v>
      </c>
      <c r="W613" s="43">
        <f t="shared" ref="W613:W644" si="173">($U$613*L613/1000/$A$13*H613)/$Q$613</f>
        <v>0</v>
      </c>
      <c r="X613" s="43">
        <f t="shared" ref="X613:X644" si="174">($A$46*$S$613*H613*L613/1000000)/$Q$613</f>
        <v>0</v>
      </c>
      <c r="Y613" s="22">
        <f>X613+W613+SUM($V$613:V613)</f>
        <v>0</v>
      </c>
      <c r="Z613" s="22">
        <f t="shared" ref="Z613:Z644" si="175">($A$15*L613/1000/$A$13*G613)/$Q$613</f>
        <v>0</v>
      </c>
      <c r="AA613" s="44">
        <f t="shared" ref="AA613:AA644" si="176">($U$613*L613/1000/$A$13*G613)/$Q$613</f>
        <v>0</v>
      </c>
      <c r="AB613" s="44">
        <f t="shared" ref="AB613:AB644" si="177">($A$14*$S$613/1000*G613/1000000*L613/1000*1000000)/$Q$613</f>
        <v>0</v>
      </c>
      <c r="AC613" s="44">
        <f t="shared" ref="AC613:AC644" si="178">($A$14*((L613/1000)*G613/10^6)*(1+($A$28/(10^-N613))+(($A$28*$A$29)/(10^-N613)^2))*1000000)*$S$613/1000/$Q$613</f>
        <v>0</v>
      </c>
      <c r="AD613" s="44">
        <f>AC613/(1+($A$28/(10^-N613))+(($A$28*$A$29)/(10^-N613)^2))*1</f>
        <v>0</v>
      </c>
      <c r="AE613" s="44">
        <f>AC613/(1+($A$28/(10^-N613))+(($A$28*$A$29)/(10^-N613)^2))*($A$28/(10^-N613))</f>
        <v>0</v>
      </c>
      <c r="AF613" s="44">
        <f>AC613/(1+($A$28/(10^-N613))+(($A$28*$A$29)/(10^-N613)^2))*(($A$28*$A$29)/(10^-N613)^2)</f>
        <v>0</v>
      </c>
      <c r="AG613" s="45">
        <f>AC613+AA613+SUM($Z$613:Z613)</f>
        <v>0</v>
      </c>
      <c r="AH613" s="45">
        <f>AC613+AA613+SUM($Z$613:Z613)</f>
        <v>0</v>
      </c>
      <c r="DM613"/>
      <c r="DN613"/>
      <c r="DO613"/>
      <c r="DP613"/>
      <c r="DQ613"/>
      <c r="DR613"/>
      <c r="DS613"/>
      <c r="DT613"/>
      <c r="DU613"/>
      <c r="DV613"/>
      <c r="DW613"/>
      <c r="DX613"/>
      <c r="DY613"/>
      <c r="DZ613"/>
      <c r="EA613"/>
      <c r="EB613"/>
      <c r="EC613"/>
      <c r="ED613"/>
      <c r="EE613"/>
      <c r="EF613"/>
      <c r="EG613"/>
    </row>
    <row r="614" spans="1:137" s="1" customFormat="1" ht="14.4" x14ac:dyDescent="0.3">
      <c r="A614"/>
      <c r="B614"/>
      <c r="C614"/>
      <c r="D614" s="18"/>
      <c r="E614" s="28">
        <v>39883.652777777781</v>
      </c>
      <c r="F614" s="10">
        <f>E614-$E$613</f>
        <v>1</v>
      </c>
      <c r="G614" s="10">
        <v>6029</v>
      </c>
      <c r="H614" s="10">
        <v>2.5</v>
      </c>
      <c r="I614" s="10">
        <v>784</v>
      </c>
      <c r="J614" s="10"/>
      <c r="K614" s="10"/>
      <c r="L614" s="79">
        <v>1037</v>
      </c>
      <c r="M614" s="86"/>
      <c r="N614" s="42">
        <v>8.1</v>
      </c>
      <c r="O614" s="90"/>
      <c r="P614" s="90"/>
      <c r="Q614" s="90"/>
      <c r="R614" s="88"/>
      <c r="S614" s="87"/>
      <c r="T614" s="16"/>
      <c r="U614" s="16"/>
      <c r="V614" s="43">
        <f t="shared" si="172"/>
        <v>6.2016794222721698E-6</v>
      </c>
      <c r="W614" s="43">
        <f t="shared" si="173"/>
        <v>8.7091556131397424E-4</v>
      </c>
      <c r="X614" s="43">
        <f t="shared" si="174"/>
        <v>2.5039998172316641E-6</v>
      </c>
      <c r="Y614" s="22">
        <f>X614+W614+SUM($V$613:V614)</f>
        <v>8.796212405534781E-4</v>
      </c>
      <c r="Z614" s="22">
        <f t="shared" si="175"/>
        <v>1.4955970094751565E-2</v>
      </c>
      <c r="AA614" s="44">
        <f t="shared" si="176"/>
        <v>2.1002999676647804</v>
      </c>
      <c r="AB614" s="44">
        <f t="shared" si="177"/>
        <v>0.17910542183841033</v>
      </c>
      <c r="AC614" s="44">
        <f t="shared" si="178"/>
        <v>6.9540849728266894</v>
      </c>
      <c r="AD614" s="44">
        <f>AC614/(1+($A$28/(10^-N614))+(($A$28*$A$29)/(10^-N614)^2))*1</f>
        <v>0.1791054218384103</v>
      </c>
      <c r="AE614" s="44">
        <f t="shared" ref="AE614" si="179">AC614/(1+($A$28/(10^-N614))+(($A$28*$A$29)/(10^-N614)^2))*($A$28/(10^-N614))</f>
        <v>6.7520589902115455</v>
      </c>
      <c r="AF614" s="44">
        <f t="shared" ref="AF614" si="180">AC614/(1+($A$28/(10^-N614))+(($A$28*$A$29)/(10^-N614)^2))*(($A$28*$A$29)/(10^-N614)^2)</f>
        <v>2.29205607767329E-2</v>
      </c>
      <c r="AG614" s="45">
        <f>AC614+AA614+SUM($Z$613:Z614)</f>
        <v>9.0693409105862219</v>
      </c>
      <c r="AH614" s="45">
        <f>AC614+AA614+SUM($Z$613:Z614)</f>
        <v>9.0693409105862219</v>
      </c>
      <c r="DM614"/>
      <c r="DN614"/>
      <c r="DO614"/>
      <c r="DP614"/>
      <c r="DQ614"/>
      <c r="DR614"/>
      <c r="DS614"/>
      <c r="DT614"/>
      <c r="DU614"/>
      <c r="DV614"/>
      <c r="DW614"/>
      <c r="DX614"/>
      <c r="DY614"/>
      <c r="DZ614"/>
      <c r="EA614"/>
      <c r="EB614"/>
      <c r="EC614"/>
      <c r="ED614"/>
      <c r="EE614"/>
      <c r="EF614"/>
      <c r="EG614"/>
    </row>
    <row r="615" spans="1:137" s="1" customFormat="1" ht="14.4" x14ac:dyDescent="0.3">
      <c r="A615"/>
      <c r="B615"/>
      <c r="C615"/>
      <c r="D615" s="18"/>
      <c r="E615" s="28">
        <v>39890.659722222219</v>
      </c>
      <c r="F615" s="10">
        <f t="shared" ref="F615:F672" si="181">E615-$E$613</f>
        <v>8.0069444444379769</v>
      </c>
      <c r="G615" s="10">
        <v>8570</v>
      </c>
      <c r="H615" s="10">
        <v>3.53</v>
      </c>
      <c r="I615" s="10">
        <v>1014</v>
      </c>
      <c r="J615" s="10"/>
      <c r="K615" s="10"/>
      <c r="L615" s="79">
        <v>1037</v>
      </c>
      <c r="M615" s="86"/>
      <c r="N615" s="42">
        <v>8.1</v>
      </c>
      <c r="O615" s="90"/>
      <c r="P615" s="90"/>
      <c r="Q615" s="90"/>
      <c r="R615" s="87"/>
      <c r="S615" s="87"/>
      <c r="T615" s="16"/>
      <c r="U615" s="16"/>
      <c r="V615" s="43">
        <f t="shared" si="172"/>
        <v>8.7567713442483026E-6</v>
      </c>
      <c r="W615" s="43">
        <f t="shared" si="173"/>
        <v>1.2297327725753313E-3</v>
      </c>
      <c r="X615" s="43">
        <f t="shared" si="174"/>
        <v>3.5356477419311094E-6</v>
      </c>
      <c r="Y615" s="22">
        <f>X615+W615+SUM($V$613:V615)</f>
        <v>1.2482268710837829E-3</v>
      </c>
      <c r="Z615" s="22">
        <f t="shared" si="175"/>
        <v>2.1259357059549001E-2</v>
      </c>
      <c r="AA615" s="44">
        <f t="shared" si="176"/>
        <v>2.9854985441843036</v>
      </c>
      <c r="AB615" s="44">
        <f t="shared" si="177"/>
        <v>0.25459171755766735</v>
      </c>
      <c r="AC615" s="44">
        <f t="shared" si="178"/>
        <v>9.8849739952106059</v>
      </c>
      <c r="AD615" s="44">
        <f t="shared" ref="AD615:AD665" si="182">AC615/(1+($A$28/(10^-N615))+(($A$28*$A$29)/(10^-N615)^2))*1</f>
        <v>0.25459171755766735</v>
      </c>
      <c r="AE615" s="44">
        <f t="shared" ref="AE615:AE665" si="183">AC615/(1+($A$28/(10^-N615))+(($A$28*$A$29)/(10^-N615)^2))*($A$28/(10^-N615))</f>
        <v>9.5978015501928944</v>
      </c>
      <c r="AF615" s="44">
        <f t="shared" ref="AF615:AF665" si="184">AC615/(1+($A$28/(10^-N615))+(($A$28*$A$29)/(10^-N615)^2))*(($A$28*$A$29)/(10^-N615)^2)</f>
        <v>3.2580727460043292E-2</v>
      </c>
      <c r="AG615" s="45">
        <f>AC615+AA615+SUM($Z$613:Z615)</f>
        <v>12.906687866549211</v>
      </c>
      <c r="AH615" s="45">
        <f>AC615+AA615+SUM($Z$613:Z615)</f>
        <v>12.906687866549211</v>
      </c>
      <c r="DM615"/>
      <c r="DN615"/>
      <c r="DO615"/>
      <c r="DP615"/>
      <c r="DQ615"/>
      <c r="DR615"/>
      <c r="DS615"/>
      <c r="DT615"/>
      <c r="DU615"/>
      <c r="DV615"/>
      <c r="DW615"/>
      <c r="DX615"/>
      <c r="DY615"/>
      <c r="DZ615"/>
      <c r="EA615"/>
      <c r="EB615"/>
      <c r="EC615"/>
      <c r="ED615"/>
      <c r="EE615"/>
      <c r="EF615"/>
      <c r="EG615"/>
    </row>
    <row r="616" spans="1:137" s="1" customFormat="1" ht="14.4" x14ac:dyDescent="0.3">
      <c r="A616"/>
      <c r="B616"/>
      <c r="C616"/>
      <c r="D616" s="18"/>
      <c r="E616" s="28">
        <v>39897.630555555559</v>
      </c>
      <c r="F616" s="10">
        <f t="shared" si="181"/>
        <v>14.977777777778101</v>
      </c>
      <c r="G616" s="10">
        <v>9063</v>
      </c>
      <c r="H616" s="10">
        <v>3.64</v>
      </c>
      <c r="I616" s="10">
        <v>1231</v>
      </c>
      <c r="J616" s="10"/>
      <c r="K616" s="10"/>
      <c r="L616" s="79">
        <v>1037</v>
      </c>
      <c r="M616" s="86"/>
      <c r="N616" s="42">
        <v>8.1</v>
      </c>
      <c r="O616" s="90"/>
      <c r="P616" s="90"/>
      <c r="Q616" s="90"/>
      <c r="R616" s="87"/>
      <c r="S616" s="87"/>
      <c r="T616" s="16"/>
      <c r="U616" s="16"/>
      <c r="V616" s="43">
        <f t="shared" si="172"/>
        <v>9.0296452388282787E-6</v>
      </c>
      <c r="W616" s="43">
        <f t="shared" si="173"/>
        <v>1.2680530572731464E-3</v>
      </c>
      <c r="X616" s="43">
        <f t="shared" si="174"/>
        <v>3.6458237338893023E-6</v>
      </c>
      <c r="Y616" s="22">
        <f>X616+W616+SUM($V$613:V616)</f>
        <v>1.2956869770123845E-3</v>
      </c>
      <c r="Z616" s="22">
        <f t="shared" si="175"/>
        <v>2.248232824162107E-2</v>
      </c>
      <c r="AA616" s="44">
        <f t="shared" si="176"/>
        <v>3.1572430928754192</v>
      </c>
      <c r="AB616" s="44">
        <f t="shared" si="177"/>
        <v>0.26923742546384355</v>
      </c>
      <c r="AC616" s="44">
        <f t="shared" si="178"/>
        <v>10.453619523756556</v>
      </c>
      <c r="AD616" s="44">
        <f t="shared" si="182"/>
        <v>0.26923742546384344</v>
      </c>
      <c r="AE616" s="44">
        <f t="shared" si="183"/>
        <v>10.149927123617054</v>
      </c>
      <c r="AF616" s="44">
        <f t="shared" si="184"/>
        <v>3.445497467565603E-2</v>
      </c>
      <c r="AG616" s="45">
        <f>AC616+AA616+SUM($Z$613:Z616)</f>
        <v>13.669560272027896</v>
      </c>
      <c r="AH616" s="45">
        <f>AC616+AA616+SUM($Z$613:Z616)</f>
        <v>13.669560272027896</v>
      </c>
      <c r="DM616"/>
      <c r="DN616"/>
      <c r="DO616"/>
      <c r="DP616"/>
      <c r="DQ616"/>
      <c r="DR616"/>
      <c r="DS616"/>
      <c r="DT616"/>
      <c r="DU616"/>
      <c r="DV616"/>
      <c r="DW616"/>
      <c r="DX616"/>
      <c r="DY616"/>
      <c r="DZ616"/>
      <c r="EA616"/>
      <c r="EB616"/>
      <c r="EC616"/>
      <c r="ED616"/>
      <c r="EE616"/>
      <c r="EF616"/>
      <c r="EG616"/>
    </row>
    <row r="617" spans="1:137" s="1" customFormat="1" ht="14.4" x14ac:dyDescent="0.3">
      <c r="A617"/>
      <c r="B617"/>
      <c r="C617"/>
      <c r="D617" s="29"/>
      <c r="E617" s="28">
        <v>39913.488888888889</v>
      </c>
      <c r="F617" s="10">
        <f t="shared" si="181"/>
        <v>30.836111111108039</v>
      </c>
      <c r="G617" s="10">
        <v>14563</v>
      </c>
      <c r="H617" s="10">
        <v>2.98</v>
      </c>
      <c r="I617" s="10">
        <v>1588</v>
      </c>
      <c r="J617" s="10"/>
      <c r="K617" s="10"/>
      <c r="L617" s="79">
        <v>1037</v>
      </c>
      <c r="M617" s="86"/>
      <c r="N617" s="42">
        <v>8.1</v>
      </c>
      <c r="O617" s="90"/>
      <c r="P617" s="90"/>
      <c r="Q617" s="90"/>
      <c r="R617" s="87"/>
      <c r="S617" s="87"/>
      <c r="T617" s="16"/>
      <c r="U617" s="16"/>
      <c r="V617" s="43">
        <f t="shared" si="172"/>
        <v>7.3924018713484264E-6</v>
      </c>
      <c r="W617" s="43">
        <f t="shared" si="173"/>
        <v>1.0381313490862572E-3</v>
      </c>
      <c r="X617" s="43">
        <f t="shared" si="174"/>
        <v>2.9847677821401429E-6</v>
      </c>
      <c r="Y617" s="22">
        <f>X617+W617+SUM($V$613:V617)</f>
        <v>1.0724966147450945E-3</v>
      </c>
      <c r="Z617" s="22">
        <f t="shared" si="175"/>
        <v>3.6126022970619842E-2</v>
      </c>
      <c r="AA617" s="44">
        <f t="shared" si="176"/>
        <v>5.0732573277661626</v>
      </c>
      <c r="AB617" s="44">
        <f t="shared" si="177"/>
        <v>0.43262767593842588</v>
      </c>
      <c r="AC617" s="44">
        <f t="shared" si="178"/>
        <v>16.797535156622171</v>
      </c>
      <c r="AD617" s="44">
        <f t="shared" si="182"/>
        <v>0.43262767593842577</v>
      </c>
      <c r="AE617" s="44">
        <f t="shared" si="183"/>
        <v>16.309543054312613</v>
      </c>
      <c r="AF617" s="44">
        <f t="shared" si="184"/>
        <v>5.5364426371133056E-2</v>
      </c>
      <c r="AG617" s="45">
        <f>AC617+AA617+SUM($Z$613:Z617)</f>
        <v>21.965616162754873</v>
      </c>
      <c r="AH617" s="45">
        <f>AC617+AA617+SUM($Z$613:Z617)</f>
        <v>21.965616162754873</v>
      </c>
      <c r="DM617"/>
      <c r="DN617"/>
      <c r="DO617"/>
      <c r="DP617"/>
      <c r="DQ617"/>
      <c r="DR617"/>
      <c r="DS617"/>
      <c r="DT617"/>
      <c r="DU617"/>
      <c r="DV617"/>
      <c r="DW617"/>
      <c r="DX617"/>
      <c r="DY617"/>
      <c r="DZ617"/>
      <c r="EA617"/>
      <c r="EB617"/>
      <c r="EC617"/>
      <c r="ED617"/>
      <c r="EE617"/>
      <c r="EF617"/>
      <c r="EG617"/>
    </row>
    <row r="618" spans="1:137" s="1" customFormat="1" ht="14.4" x14ac:dyDescent="0.3">
      <c r="A618"/>
      <c r="B618"/>
      <c r="C618"/>
      <c r="D618" s="40"/>
      <c r="E618" s="28">
        <v>39920.67291666667</v>
      </c>
      <c r="F618" s="10">
        <f t="shared" si="181"/>
        <v>38.020138888889051</v>
      </c>
      <c r="G618" s="10">
        <v>16158</v>
      </c>
      <c r="H618" s="10">
        <v>2.59</v>
      </c>
      <c r="I618" s="10">
        <v>1788</v>
      </c>
      <c r="J618" s="10"/>
      <c r="K618" s="10"/>
      <c r="L618" s="79">
        <v>1037</v>
      </c>
      <c r="M618" s="86"/>
      <c r="N618" s="42">
        <v>8.1</v>
      </c>
      <c r="O618" s="90"/>
      <c r="P618" s="90"/>
      <c r="Q618" s="90"/>
      <c r="R618" s="87"/>
      <c r="S618" s="87"/>
      <c r="T618" s="16"/>
      <c r="U618" s="16"/>
      <c r="V618" s="43">
        <f t="shared" si="172"/>
        <v>6.4249398814739677E-6</v>
      </c>
      <c r="W618" s="43">
        <f t="shared" si="173"/>
        <v>9.0226852152127724E-4</v>
      </c>
      <c r="X618" s="43">
        <f t="shared" si="174"/>
        <v>2.5941438106520034E-6</v>
      </c>
      <c r="Y618" s="22">
        <f>X618+W618+SUM($V$613:V618)</f>
        <v>9.426681030901005E-4</v>
      </c>
      <c r="Z618" s="22">
        <f t="shared" si="175"/>
        <v>4.0082694442029491E-2</v>
      </c>
      <c r="AA618" s="44">
        <f t="shared" si="176"/>
        <v>5.6289014558844785</v>
      </c>
      <c r="AB618" s="44">
        <f t="shared" si="177"/>
        <v>0.48001084857605469</v>
      </c>
      <c r="AC618" s="44">
        <f t="shared" si="178"/>
        <v>18.637270690153201</v>
      </c>
      <c r="AD618" s="44">
        <f t="shared" si="182"/>
        <v>0.48001084857605464</v>
      </c>
      <c r="AE618" s="44">
        <f t="shared" si="183"/>
        <v>18.095831674214324</v>
      </c>
      <c r="AF618" s="44">
        <f t="shared" si="184"/>
        <v>6.1428167362821397E-2</v>
      </c>
      <c r="AG618" s="45">
        <f>AC618+AA618+SUM($Z$613:Z618)</f>
        <v>24.401078518846251</v>
      </c>
      <c r="AH618" s="45">
        <f>AC618+AA618+SUM($Z$613:Z618)</f>
        <v>24.401078518846251</v>
      </c>
      <c r="DM618"/>
      <c r="DN618"/>
      <c r="DO618"/>
      <c r="DP618"/>
      <c r="DQ618"/>
      <c r="DR618"/>
      <c r="DS618"/>
      <c r="DT618"/>
      <c r="DU618"/>
      <c r="DV618"/>
      <c r="DW618"/>
      <c r="DX618"/>
      <c r="DY618"/>
      <c r="DZ618"/>
      <c r="EA618"/>
      <c r="EB618"/>
      <c r="EC618"/>
      <c r="ED618"/>
      <c r="EE618"/>
      <c r="EF618"/>
      <c r="EG618"/>
    </row>
    <row r="619" spans="1:137" s="1" customFormat="1" ht="14.4" x14ac:dyDescent="0.3">
      <c r="A619"/>
      <c r="B619"/>
      <c r="C619"/>
      <c r="D619" s="40"/>
      <c r="E619" s="28">
        <v>39939.515972222223</v>
      </c>
      <c r="F619" s="10">
        <f t="shared" si="181"/>
        <v>56.863194444442343</v>
      </c>
      <c r="G619" s="10">
        <v>20587</v>
      </c>
      <c r="H619" s="10">
        <v>4.12</v>
      </c>
      <c r="I619" s="10">
        <v>142</v>
      </c>
      <c r="J619" s="10"/>
      <c r="K619" s="10"/>
      <c r="L619" s="79">
        <v>1037</v>
      </c>
      <c r="M619" s="86"/>
      <c r="N619" s="42">
        <v>8.1</v>
      </c>
      <c r="O619" s="90"/>
      <c r="P619" s="90"/>
      <c r="Q619" s="90"/>
      <c r="R619" s="87"/>
      <c r="S619" s="87"/>
      <c r="T619" s="16"/>
      <c r="U619" s="16"/>
      <c r="V619" s="43">
        <f t="shared" si="172"/>
        <v>1.0220367687904536E-5</v>
      </c>
      <c r="W619" s="43">
        <f t="shared" si="173"/>
        <v>1.4352688450454294E-3</v>
      </c>
      <c r="X619" s="43">
        <f t="shared" si="174"/>
        <v>4.1265916987977828E-6</v>
      </c>
      <c r="Y619" s="22">
        <f>X619+W619+SUM($V$613:V619)</f>
        <v>1.4874212421903028E-3</v>
      </c>
      <c r="Z619" s="22">
        <f t="shared" si="175"/>
        <v>5.1069589706526863E-2</v>
      </c>
      <c r="AA619" s="44">
        <f t="shared" si="176"/>
        <v>7.171815464308315</v>
      </c>
      <c r="AB619" s="44">
        <f t="shared" si="177"/>
        <v>0.61158456118549565</v>
      </c>
      <c r="AC619" s="44">
        <f t="shared" si="178"/>
        <v>23.745852933418984</v>
      </c>
      <c r="AD619" s="44">
        <f t="shared" si="182"/>
        <v>0.61158456118549553</v>
      </c>
      <c r="AE619" s="44">
        <f t="shared" si="183"/>
        <v>23.056002393678071</v>
      </c>
      <c r="AF619" s="44">
        <f t="shared" si="184"/>
        <v>7.8265978555415519E-2</v>
      </c>
      <c r="AG619" s="45">
        <f>AC619+AA619+SUM($Z$613:Z619)</f>
        <v>31.103644360242395</v>
      </c>
      <c r="AH619" s="45">
        <f>AC619+AA619+SUM($Z$613:Z619)</f>
        <v>31.103644360242395</v>
      </c>
      <c r="DM619"/>
      <c r="DN619"/>
      <c r="DO619"/>
      <c r="DP619"/>
      <c r="DQ619"/>
      <c r="DR619"/>
      <c r="DS619"/>
      <c r="DT619"/>
      <c r="DU619"/>
      <c r="DV619"/>
      <c r="DW619"/>
      <c r="DX619"/>
      <c r="DY619"/>
      <c r="DZ619"/>
      <c r="EA619"/>
      <c r="EB619"/>
      <c r="EC619"/>
      <c r="ED619"/>
      <c r="EE619"/>
      <c r="EF619"/>
      <c r="EG619"/>
    </row>
    <row r="620" spans="1:137" s="1" customFormat="1" ht="14.4" x14ac:dyDescent="0.3">
      <c r="A620"/>
      <c r="B620"/>
      <c r="C620"/>
      <c r="D620" s="40"/>
      <c r="E620" s="28">
        <v>39952.474305555559</v>
      </c>
      <c r="F620" s="10">
        <f t="shared" si="181"/>
        <v>69.821527777778101</v>
      </c>
      <c r="G620" s="10">
        <v>24370.6</v>
      </c>
      <c r="H620" s="10">
        <v>8.7100000000000009</v>
      </c>
      <c r="I620" s="10">
        <v>527</v>
      </c>
      <c r="J620" s="10"/>
      <c r="K620" s="10"/>
      <c r="L620" s="79">
        <v>1037</v>
      </c>
      <c r="M620" s="86"/>
      <c r="N620" s="42">
        <v>8.1</v>
      </c>
      <c r="O620" s="90"/>
      <c r="P620" s="90"/>
      <c r="Q620" s="90"/>
      <c r="R620" s="87"/>
      <c r="S620" s="87"/>
      <c r="T620" s="16"/>
      <c r="U620" s="16"/>
      <c r="V620" s="43">
        <f t="shared" si="172"/>
        <v>2.1606651107196241E-5</v>
      </c>
      <c r="W620" s="43">
        <f t="shared" si="173"/>
        <v>3.0342698156178862E-3</v>
      </c>
      <c r="X620" s="43">
        <f t="shared" si="174"/>
        <v>8.7239353632351195E-6</v>
      </c>
      <c r="Y620" s="22">
        <f>X620+W620+SUM($V$613:V620)</f>
        <v>3.1126262075343932E-3</v>
      </c>
      <c r="Z620" s="22">
        <f t="shared" si="175"/>
        <v>6.0455459411370455E-2</v>
      </c>
      <c r="AA620" s="44">
        <f t="shared" si="176"/>
        <v>8.4898939114233354</v>
      </c>
      <c r="AB620" s="44">
        <f t="shared" si="177"/>
        <v>0.72398517058470102</v>
      </c>
      <c r="AC620" s="44">
        <f t="shared" si="178"/>
        <v>28.110005513148135</v>
      </c>
      <c r="AD620" s="44">
        <f t="shared" si="182"/>
        <v>0.72398517058470091</v>
      </c>
      <c r="AE620" s="44">
        <f t="shared" si="183"/>
        <v>27.293370181928925</v>
      </c>
      <c r="AF620" s="44">
        <f t="shared" si="184"/>
        <v>9.2650160634507678E-2</v>
      </c>
      <c r="AG620" s="45">
        <f>AC620+AA620+SUM($Z$613:Z620)</f>
        <v>36.846330846497935</v>
      </c>
      <c r="AH620" s="45">
        <f>AC620+AA620+SUM($Z$613:Z620)</f>
        <v>36.846330846497935</v>
      </c>
      <c r="DM620"/>
      <c r="DN620"/>
      <c r="DO620"/>
      <c r="DP620"/>
      <c r="DQ620"/>
      <c r="DR620"/>
      <c r="DS620"/>
      <c r="DT620"/>
      <c r="DU620"/>
      <c r="DV620"/>
      <c r="DW620"/>
      <c r="DX620"/>
      <c r="DY620"/>
      <c r="DZ620"/>
      <c r="EA620"/>
      <c r="EB620"/>
      <c r="EC620"/>
      <c r="ED620"/>
      <c r="EE620"/>
      <c r="EF620"/>
      <c r="EG620"/>
    </row>
    <row r="621" spans="1:137" s="1" customFormat="1" ht="14.4" x14ac:dyDescent="0.3">
      <c r="A621"/>
      <c r="B621"/>
      <c r="C621"/>
      <c r="D621" s="40"/>
      <c r="E621" s="28">
        <v>39966.404861111114</v>
      </c>
      <c r="F621" s="10">
        <f t="shared" si="181"/>
        <v>83.752083333332848</v>
      </c>
      <c r="G621" s="10">
        <v>26635.7</v>
      </c>
      <c r="H621" s="10">
        <v>8.4499999999999993</v>
      </c>
      <c r="I621" s="10">
        <v>751</v>
      </c>
      <c r="J621" s="10"/>
      <c r="K621" s="10"/>
      <c r="L621" s="79">
        <v>1037</v>
      </c>
      <c r="M621" s="86"/>
      <c r="N621" s="42">
        <v>8.1</v>
      </c>
      <c r="O621" s="90"/>
      <c r="P621" s="90"/>
      <c r="Q621" s="90"/>
      <c r="R621" s="87"/>
      <c r="S621" s="87"/>
      <c r="T621" s="16"/>
      <c r="U621" s="16"/>
      <c r="V621" s="43">
        <f t="shared" si="172"/>
        <v>2.0961676447279929E-5</v>
      </c>
      <c r="W621" s="43">
        <f t="shared" si="173"/>
        <v>2.9436945972412328E-3</v>
      </c>
      <c r="X621" s="43">
        <f t="shared" si="174"/>
        <v>8.4635193822430245E-6</v>
      </c>
      <c r="Y621" s="22">
        <f>X621+W621+SUM($V$613:V621)</f>
        <v>3.0427522496240277E-3</v>
      </c>
      <c r="Z621" s="22">
        <f t="shared" si="175"/>
        <v>6.6074429035125934E-2</v>
      </c>
      <c r="AA621" s="44">
        <f t="shared" si="176"/>
        <v>9.2789782465962496</v>
      </c>
      <c r="AB621" s="44">
        <f t="shared" si="177"/>
        <v>0.79127521719378757</v>
      </c>
      <c r="AC621" s="44">
        <f t="shared" si="178"/>
        <v>30.722660658603399</v>
      </c>
      <c r="AD621" s="44">
        <f t="shared" si="182"/>
        <v>0.79127521719378768</v>
      </c>
      <c r="AE621" s="44">
        <f t="shared" si="183"/>
        <v>29.830124008223205</v>
      </c>
      <c r="AF621" s="44">
        <f t="shared" si="184"/>
        <v>0.10126143318640315</v>
      </c>
      <c r="AG621" s="45">
        <f>AC621+AA621+SUM($Z$613:Z621)</f>
        <v>40.314144756161241</v>
      </c>
      <c r="AH621" s="45">
        <f>AC621+AA621+SUM($Z$613:Z621)</f>
        <v>40.314144756161241</v>
      </c>
      <c r="DM621"/>
      <c r="DN621"/>
      <c r="DO621"/>
      <c r="DP621"/>
      <c r="DQ621"/>
      <c r="DR621"/>
      <c r="DS621"/>
      <c r="DT621"/>
      <c r="DU621"/>
      <c r="DV621"/>
      <c r="DW621"/>
      <c r="DX621"/>
      <c r="DY621"/>
      <c r="DZ621"/>
      <c r="EA621"/>
      <c r="EB621"/>
      <c r="EC621"/>
      <c r="ED621"/>
      <c r="EE621"/>
      <c r="EF621"/>
      <c r="EG621"/>
    </row>
    <row r="622" spans="1:137" s="1" customFormat="1" ht="14.4" x14ac:dyDescent="0.3">
      <c r="A622"/>
      <c r="B622"/>
      <c r="C622"/>
      <c r="D622" s="40"/>
      <c r="E622" s="28">
        <v>39975.634722222225</v>
      </c>
      <c r="F622" s="10">
        <f t="shared" si="181"/>
        <v>92.981944444443798</v>
      </c>
      <c r="G622" s="10">
        <v>27689.5</v>
      </c>
      <c r="H622" s="10">
        <v>5.51</v>
      </c>
      <c r="I622" s="10">
        <v>961</v>
      </c>
      <c r="J622" s="10"/>
      <c r="K622" s="10"/>
      <c r="L622" s="79">
        <v>1037</v>
      </c>
      <c r="M622" s="86"/>
      <c r="N622" s="42">
        <v>8.1</v>
      </c>
      <c r="O622" s="90"/>
      <c r="P622" s="90"/>
      <c r="Q622" s="90"/>
      <c r="R622" s="87"/>
      <c r="S622" s="87"/>
      <c r="T622" s="16"/>
      <c r="U622" s="16"/>
      <c r="V622" s="43">
        <f t="shared" si="172"/>
        <v>1.3668501446687862E-5</v>
      </c>
      <c r="W622" s="43">
        <f t="shared" si="173"/>
        <v>1.919497897135999E-3</v>
      </c>
      <c r="X622" s="43">
        <f t="shared" si="174"/>
        <v>5.5188155971785869E-6</v>
      </c>
      <c r="Y622" s="22">
        <f>X622+W622+SUM($V$613:V622)</f>
        <v>2.0292793471804174E-3</v>
      </c>
      <c r="Z622" s="22">
        <f t="shared" si="175"/>
        <v>6.8688560945202093E-2</v>
      </c>
      <c r="AA622" s="44">
        <f t="shared" si="176"/>
        <v>9.6460865740013144</v>
      </c>
      <c r="AB622" s="44">
        <f t="shared" si="177"/>
        <v>0.82258078918471755</v>
      </c>
      <c r="AC622" s="44">
        <f t="shared" si="178"/>
        <v>31.93815489386045</v>
      </c>
      <c r="AD622" s="44">
        <f t="shared" si="182"/>
        <v>0.82258078918471766</v>
      </c>
      <c r="AE622" s="44">
        <f t="shared" si="183"/>
        <v>31.010306420544474</v>
      </c>
      <c r="AF622" s="44">
        <f t="shared" si="184"/>
        <v>0.10526768413125656</v>
      </c>
      <c r="AG622" s="45">
        <f>AC622+AA622+SUM($Z$613:Z622)</f>
        <v>41.965435879768563</v>
      </c>
      <c r="AH622" s="45">
        <f>AC622+AA622+SUM($Z$613:Z622)</f>
        <v>41.965435879768563</v>
      </c>
      <c r="DM622"/>
      <c r="DN622"/>
      <c r="DO622"/>
      <c r="DP622"/>
      <c r="DQ622"/>
      <c r="DR622"/>
      <c r="DS622"/>
      <c r="DT622"/>
      <c r="DU622"/>
      <c r="DV622"/>
      <c r="DW622"/>
      <c r="DX622"/>
      <c r="DY622"/>
      <c r="DZ622"/>
      <c r="EA622"/>
      <c r="EB622"/>
      <c r="EC622"/>
      <c r="ED622"/>
      <c r="EE622"/>
      <c r="EF622"/>
      <c r="EG622"/>
    </row>
    <row r="623" spans="1:137" s="1" customFormat="1" ht="14.4" x14ac:dyDescent="0.3">
      <c r="A623"/>
      <c r="B623"/>
      <c r="C623"/>
      <c r="D623" s="40"/>
      <c r="E623" s="28">
        <v>39981.412499999999</v>
      </c>
      <c r="F623" s="10">
        <f t="shared" si="181"/>
        <v>98.759722222217533</v>
      </c>
      <c r="G623" s="10">
        <v>27011.5</v>
      </c>
      <c r="H623" s="10">
        <v>7.22</v>
      </c>
      <c r="I623" s="10">
        <v>1074</v>
      </c>
      <c r="J623" s="10"/>
      <c r="K623" s="10"/>
      <c r="L623" s="79">
        <v>1037</v>
      </c>
      <c r="M623" s="86"/>
      <c r="N623" s="42">
        <v>8.1</v>
      </c>
      <c r="O623" s="90"/>
      <c r="P623" s="90"/>
      <c r="Q623" s="90"/>
      <c r="R623" s="87"/>
      <c r="S623" s="87"/>
      <c r="T623" s="16"/>
      <c r="U623" s="16"/>
      <c r="V623" s="43">
        <f t="shared" si="172"/>
        <v>1.7910450171522024E-5</v>
      </c>
      <c r="W623" s="43">
        <f t="shared" si="173"/>
        <v>2.5152041410747578E-3</v>
      </c>
      <c r="X623" s="43">
        <f t="shared" si="174"/>
        <v>7.2315514721650457E-6</v>
      </c>
      <c r="Y623" s="22">
        <f>X623+W623+SUM($V$613:V623)</f>
        <v>2.6446087771656848E-3</v>
      </c>
      <c r="Z623" s="22">
        <f t="shared" si="175"/>
        <v>6.7006665485881883E-2</v>
      </c>
      <c r="AA623" s="44">
        <f t="shared" si="176"/>
        <v>9.4098942737729665</v>
      </c>
      <c r="AB623" s="44">
        <f t="shared" si="177"/>
        <v>0.80243922739894191</v>
      </c>
      <c r="AC623" s="44">
        <f t="shared" si="178"/>
        <v>31.156123112209009</v>
      </c>
      <c r="AD623" s="44">
        <f t="shared" si="182"/>
        <v>0.80243922739894169</v>
      </c>
      <c r="AE623" s="44">
        <f t="shared" si="183"/>
        <v>30.250993765815085</v>
      </c>
      <c r="AF623" s="44">
        <f t="shared" si="184"/>
        <v>0.10269011899497772</v>
      </c>
      <c r="AG623" s="45">
        <f>AC623+AA623+SUM($Z$613:Z623)</f>
        <v>41.014218463374661</v>
      </c>
      <c r="AH623" s="45">
        <f>AC623+AA623+SUM($Z$613:Z623)</f>
        <v>41.014218463374661</v>
      </c>
      <c r="DM623"/>
      <c r="DN623"/>
      <c r="DO623"/>
      <c r="DP623"/>
      <c r="DQ623"/>
      <c r="DR623"/>
      <c r="DS623"/>
      <c r="DT623"/>
      <c r="DU623"/>
      <c r="DV623"/>
      <c r="DW623"/>
      <c r="DX623"/>
      <c r="DY623"/>
      <c r="DZ623"/>
      <c r="EA623"/>
      <c r="EB623"/>
      <c r="EC623"/>
      <c r="ED623"/>
      <c r="EE623"/>
      <c r="EF623"/>
      <c r="EG623"/>
    </row>
    <row r="624" spans="1:137" s="1" customFormat="1" ht="14.4" x14ac:dyDescent="0.3">
      <c r="A624"/>
      <c r="B624"/>
      <c r="C624"/>
      <c r="D624" s="40"/>
      <c r="E624" s="28">
        <v>39988.411805555559</v>
      </c>
      <c r="F624" s="10">
        <f t="shared" si="181"/>
        <v>105.7590277777781</v>
      </c>
      <c r="G624" s="10">
        <v>30261</v>
      </c>
      <c r="H624" s="10">
        <v>5.25</v>
      </c>
      <c r="I624" s="10">
        <v>1180</v>
      </c>
      <c r="J624" s="10"/>
      <c r="K624" s="10"/>
      <c r="L624" s="79">
        <v>1037</v>
      </c>
      <c r="M624" s="86"/>
      <c r="N624" s="42">
        <v>8.1</v>
      </c>
      <c r="O624" s="90"/>
      <c r="P624" s="90"/>
      <c r="Q624" s="90"/>
      <c r="R624" s="87"/>
      <c r="S624" s="87"/>
      <c r="T624" s="16"/>
      <c r="U624" s="16"/>
      <c r="V624" s="43">
        <f t="shared" si="172"/>
        <v>1.3023526786771555E-5</v>
      </c>
      <c r="W624" s="43">
        <f t="shared" si="173"/>
        <v>1.8289226787593458E-3</v>
      </c>
      <c r="X624" s="43">
        <f t="shared" si="174"/>
        <v>5.2583996161864936E-6</v>
      </c>
      <c r="Y624" s="22">
        <f>X624+W624+SUM($V$613:V624)</f>
        <v>1.9693776897810656E-3</v>
      </c>
      <c r="Z624" s="22">
        <f t="shared" si="175"/>
        <v>7.5067608398951255E-2</v>
      </c>
      <c r="AA624" s="44">
        <f t="shared" si="176"/>
        <v>10.541910320368869</v>
      </c>
      <c r="AB624" s="44">
        <f t="shared" si="177"/>
        <v>0.89897315811115197</v>
      </c>
      <c r="AC624" s="44">
        <f t="shared" si="178"/>
        <v>34.904223812026615</v>
      </c>
      <c r="AD624" s="44">
        <f t="shared" si="182"/>
        <v>0.89897315811115175</v>
      </c>
      <c r="AE624" s="44">
        <f t="shared" si="183"/>
        <v>33.890206850686944</v>
      </c>
      <c r="AF624" s="44">
        <f t="shared" si="184"/>
        <v>0.11504380322851457</v>
      </c>
      <c r="AG624" s="45">
        <f>AC624+AA624+SUM($Z$613:Z624)</f>
        <v>45.969402818187113</v>
      </c>
      <c r="AH624" s="45">
        <f>AC624+AA624+SUM($Z$613:Z624)</f>
        <v>45.969402818187113</v>
      </c>
      <c r="DM624"/>
      <c r="DN624"/>
      <c r="DO624"/>
      <c r="DP624"/>
      <c r="DQ624"/>
      <c r="DR624"/>
      <c r="DS624"/>
      <c r="DT624"/>
      <c r="DU624"/>
      <c r="DV624"/>
      <c r="DW624"/>
      <c r="DX624"/>
      <c r="DY624"/>
      <c r="DZ624"/>
      <c r="EA624"/>
      <c r="EB624"/>
      <c r="EC624"/>
      <c r="ED624"/>
      <c r="EE624"/>
      <c r="EF624"/>
      <c r="EG624"/>
    </row>
    <row r="625" spans="1:137" s="1" customFormat="1" ht="14.4" x14ac:dyDescent="0.3">
      <c r="A625"/>
      <c r="B625"/>
      <c r="C625"/>
      <c r="D625" s="40"/>
      <c r="E625" s="28">
        <v>39995.503472222219</v>
      </c>
      <c r="F625" s="10">
        <f t="shared" si="181"/>
        <v>112.85069444443798</v>
      </c>
      <c r="G625" s="10">
        <v>30431.599999999999</v>
      </c>
      <c r="H625" s="10">
        <v>6.3</v>
      </c>
      <c r="I625" s="10">
        <v>1394</v>
      </c>
      <c r="J625" s="10"/>
      <c r="K625" s="10"/>
      <c r="L625" s="79">
        <v>1037</v>
      </c>
      <c r="M625" s="86"/>
      <c r="N625" s="42">
        <v>8.1</v>
      </c>
      <c r="O625" s="90"/>
      <c r="P625" s="90"/>
      <c r="Q625" s="90"/>
      <c r="R625" s="87"/>
      <c r="S625" s="87"/>
      <c r="T625" s="16"/>
      <c r="U625" s="16"/>
      <c r="V625" s="43">
        <f t="shared" si="172"/>
        <v>1.5628232144125869E-5</v>
      </c>
      <c r="W625" s="43">
        <f t="shared" si="173"/>
        <v>2.1947072145112149E-3</v>
      </c>
      <c r="X625" s="43">
        <f t="shared" si="174"/>
        <v>6.310079539423793E-6</v>
      </c>
      <c r="Y625" s="22">
        <f>X625+W625+SUM($V$613:V625)</f>
        <v>2.3518421376002982E-3</v>
      </c>
      <c r="Z625" s="22">
        <f t="shared" si="175"/>
        <v>7.5490811002727101E-2</v>
      </c>
      <c r="AA625" s="44">
        <f t="shared" si="176"/>
        <v>10.601341598272933</v>
      </c>
      <c r="AB625" s="44">
        <f t="shared" si="177"/>
        <v>0.9040412266076906</v>
      </c>
      <c r="AC625" s="44">
        <f t="shared" si="178"/>
        <v>35.101000540566041</v>
      </c>
      <c r="AD625" s="44">
        <f t="shared" si="182"/>
        <v>0.90404122660769048</v>
      </c>
      <c r="AE625" s="44">
        <f t="shared" si="183"/>
        <v>34.081266937555419</v>
      </c>
      <c r="AF625" s="44">
        <f t="shared" si="184"/>
        <v>0.11569237640292335</v>
      </c>
      <c r="AG625" s="45">
        <f>AC625+AA625+SUM($Z$613:Z625)</f>
        <v>46.30110163563333</v>
      </c>
      <c r="AH625" s="45">
        <f>AC625+AA625+SUM($Z$613:Z625)</f>
        <v>46.30110163563333</v>
      </c>
      <c r="DM625"/>
      <c r="DN625"/>
      <c r="DO625"/>
      <c r="DP625"/>
      <c r="DQ625"/>
      <c r="DR625"/>
      <c r="DS625"/>
      <c r="DT625"/>
      <c r="DU625"/>
      <c r="DV625"/>
      <c r="DW625"/>
      <c r="DX625"/>
      <c r="DY625"/>
      <c r="DZ625"/>
      <c r="EA625"/>
      <c r="EB625"/>
      <c r="EC625"/>
      <c r="ED625"/>
      <c r="EE625"/>
      <c r="EF625"/>
      <c r="EG625"/>
    </row>
    <row r="626" spans="1:137" s="1" customFormat="1" ht="14.4" x14ac:dyDescent="0.3">
      <c r="A626"/>
      <c r="B626"/>
      <c r="C626"/>
      <c r="D626" s="40"/>
      <c r="E626" s="28">
        <v>40002.443055555559</v>
      </c>
      <c r="F626" s="10">
        <f t="shared" si="181"/>
        <v>119.7902777777781</v>
      </c>
      <c r="G626" s="10">
        <v>30089</v>
      </c>
      <c r="H626" s="10">
        <v>6.04</v>
      </c>
      <c r="I626" s="10">
        <v>43</v>
      </c>
      <c r="J626" s="10"/>
      <c r="K626" s="10"/>
      <c r="L626" s="79">
        <v>1037</v>
      </c>
      <c r="M626" s="86"/>
      <c r="N626" s="42">
        <v>8.1</v>
      </c>
      <c r="O626" s="90"/>
      <c r="P626" s="90"/>
      <c r="Q626" s="90"/>
      <c r="R626" s="87"/>
      <c r="S626" s="87"/>
      <c r="T626" s="16"/>
      <c r="U626" s="16"/>
      <c r="V626" s="43">
        <f t="shared" si="172"/>
        <v>1.4983257484209562E-5</v>
      </c>
      <c r="W626" s="43">
        <f t="shared" si="173"/>
        <v>2.1041319961345615E-3</v>
      </c>
      <c r="X626" s="43">
        <f t="shared" si="174"/>
        <v>6.0496635584317005E-6</v>
      </c>
      <c r="Y626" s="22">
        <f>X626+W626+SUM($V$613:V626)</f>
        <v>2.2759897607268621E-3</v>
      </c>
      <c r="Z626" s="22">
        <f t="shared" si="175"/>
        <v>7.464093285469893E-2</v>
      </c>
      <c r="AA626" s="44">
        <f t="shared" si="176"/>
        <v>10.481991329750469</v>
      </c>
      <c r="AB626" s="44">
        <f t="shared" si="177"/>
        <v>0.89386349936903775</v>
      </c>
      <c r="AC626" s="44">
        <f t="shared" si="178"/>
        <v>34.705832268598819</v>
      </c>
      <c r="AD626" s="44">
        <f t="shared" si="182"/>
        <v>0.89386349936903764</v>
      </c>
      <c r="AE626" s="44">
        <f t="shared" si="183"/>
        <v>33.697578861581562</v>
      </c>
      <c r="AF626" s="44">
        <f t="shared" si="184"/>
        <v>0.11438990764821966</v>
      </c>
      <c r="AG626" s="45">
        <f>AC626+AA626+SUM($Z$613:Z626)</f>
        <v>45.861224027998347</v>
      </c>
      <c r="AH626" s="45">
        <f>AC626+AA626+SUM($Z$613:Z626)</f>
        <v>45.861224027998347</v>
      </c>
      <c r="DM626"/>
      <c r="DN626"/>
      <c r="DO626"/>
      <c r="DP626"/>
      <c r="DQ626"/>
      <c r="DR626"/>
      <c r="DS626"/>
      <c r="DT626"/>
      <c r="DU626"/>
      <c r="DV626"/>
      <c r="DW626"/>
      <c r="DX626"/>
      <c r="DY626"/>
      <c r="DZ626"/>
      <c r="EA626"/>
      <c r="EB626"/>
      <c r="EC626"/>
      <c r="ED626"/>
      <c r="EE626"/>
      <c r="EF626"/>
      <c r="EG626"/>
    </row>
    <row r="627" spans="1:137" s="1" customFormat="1" ht="14.4" x14ac:dyDescent="0.3">
      <c r="A627"/>
      <c r="B627"/>
      <c r="C627"/>
      <c r="D627" s="40"/>
      <c r="E627" s="28">
        <v>40011.412499999999</v>
      </c>
      <c r="F627" s="10">
        <f t="shared" si="181"/>
        <v>128.75972222221753</v>
      </c>
      <c r="G627" s="10">
        <v>32015</v>
      </c>
      <c r="H627" s="10">
        <v>5.85</v>
      </c>
      <c r="I627" s="10">
        <v>32</v>
      </c>
      <c r="J627" s="10"/>
      <c r="K627" s="10"/>
      <c r="L627" s="79">
        <v>1037</v>
      </c>
      <c r="M627" s="86"/>
      <c r="N627" s="42">
        <v>8.1</v>
      </c>
      <c r="O627" s="90"/>
      <c r="P627" s="90"/>
      <c r="Q627" s="90"/>
      <c r="R627" s="87"/>
      <c r="S627" s="87"/>
      <c r="T627" s="16"/>
      <c r="U627" s="16"/>
      <c r="V627" s="43">
        <f t="shared" si="172"/>
        <v>1.4511929848116875E-5</v>
      </c>
      <c r="W627" s="43">
        <f t="shared" si="173"/>
        <v>2.0379424134746994E-3</v>
      </c>
      <c r="X627" s="43">
        <f t="shared" si="174"/>
        <v>5.8593595723220932E-6</v>
      </c>
      <c r="Y627" s="22">
        <f>X627+W627+SUM($V$613:V627)</f>
        <v>2.224121803929007E-3</v>
      </c>
      <c r="Z627" s="22">
        <f t="shared" si="175"/>
        <v>7.9418706681617407E-2</v>
      </c>
      <c r="AA627" s="44">
        <f t="shared" si="176"/>
        <v>11.152944678186755</v>
      </c>
      <c r="AB627" s="44">
        <f t="shared" si="177"/>
        <v>0.95107979435340961</v>
      </c>
      <c r="AC627" s="44">
        <f t="shared" si="178"/>
        <v>36.927356179307758</v>
      </c>
      <c r="AD627" s="44">
        <f t="shared" si="182"/>
        <v>0.9510797943534095</v>
      </c>
      <c r="AE627" s="44">
        <f t="shared" si="183"/>
        <v>35.85456436749422</v>
      </c>
      <c r="AF627" s="44">
        <f t="shared" si="184"/>
        <v>0.12171201746012669</v>
      </c>
      <c r="AG627" s="45">
        <f>AC627+AA627+SUM($Z$613:Z627)</f>
        <v>48.833119993825186</v>
      </c>
      <c r="AH627" s="45">
        <f>AC627+AA627+SUM($Z$613:Z627)</f>
        <v>48.833119993825186</v>
      </c>
      <c r="DM627"/>
      <c r="DN627"/>
      <c r="DO627"/>
      <c r="DP627"/>
      <c r="DQ627"/>
      <c r="DR627"/>
      <c r="DS627"/>
      <c r="DT627"/>
      <c r="DU627"/>
      <c r="DV627"/>
      <c r="DW627"/>
      <c r="DX627"/>
      <c r="DY627"/>
      <c r="DZ627"/>
      <c r="EA627"/>
      <c r="EB627"/>
      <c r="EC627"/>
      <c r="ED627"/>
      <c r="EE627"/>
      <c r="EF627"/>
      <c r="EG627"/>
    </row>
    <row r="628" spans="1:137" s="1" customFormat="1" ht="14.4" x14ac:dyDescent="0.3">
      <c r="A628"/>
      <c r="B628"/>
      <c r="C628"/>
      <c r="D628" s="40"/>
      <c r="E628" s="28">
        <v>40017.415972222225</v>
      </c>
      <c r="F628" s="10">
        <f t="shared" si="181"/>
        <v>134.7631944444438</v>
      </c>
      <c r="G628" s="10">
        <v>32858.699999999997</v>
      </c>
      <c r="H628" s="10">
        <v>5.83</v>
      </c>
      <c r="I628" s="10">
        <v>128</v>
      </c>
      <c r="J628" s="10"/>
      <c r="K628" s="10"/>
      <c r="L628" s="79">
        <v>1037</v>
      </c>
      <c r="M628" s="86"/>
      <c r="N628" s="42">
        <v>8.1</v>
      </c>
      <c r="O628" s="90"/>
      <c r="P628" s="90"/>
      <c r="Q628" s="90"/>
      <c r="R628" s="87"/>
      <c r="S628" s="87"/>
      <c r="T628" s="16"/>
      <c r="U628" s="16"/>
      <c r="V628" s="43">
        <f t="shared" si="172"/>
        <v>1.44623164127387E-5</v>
      </c>
      <c r="W628" s="43">
        <f t="shared" si="173"/>
        <v>2.030975088984188E-3</v>
      </c>
      <c r="X628" s="43">
        <f t="shared" si="174"/>
        <v>5.83932757378424E-6</v>
      </c>
      <c r="Y628" s="22">
        <f>X628+W628+SUM($V$613:V628)</f>
        <v>2.2315967638526966E-3</v>
      </c>
      <c r="Z628" s="22">
        <f t="shared" si="175"/>
        <v>8.1511649453045815E-2</v>
      </c>
      <c r="AA628" s="44">
        <f t="shared" si="176"/>
        <v>11.446861261818993</v>
      </c>
      <c r="AB628" s="44">
        <f t="shared" si="177"/>
        <v>0.97614385877621046</v>
      </c>
      <c r="AC628" s="44">
        <f t="shared" si="178"/>
        <v>37.900512837389343</v>
      </c>
      <c r="AD628" s="44">
        <f t="shared" si="182"/>
        <v>0.97614385877621035</v>
      </c>
      <c r="AE628" s="44">
        <f t="shared" si="183"/>
        <v>36.799449451262916</v>
      </c>
      <c r="AF628" s="44">
        <f t="shared" si="184"/>
        <v>0.12491952735021286</v>
      </c>
      <c r="AG628" s="45">
        <f>AC628+AA628+SUM($Z$613:Z628)</f>
        <v>50.181704884992058</v>
      </c>
      <c r="AH628" s="45">
        <f>AC628+AA628+SUM($Z$613:Z628)</f>
        <v>50.181704884992058</v>
      </c>
      <c r="DM628"/>
      <c r="DN628"/>
      <c r="DO628"/>
      <c r="DP628"/>
      <c r="DQ628"/>
      <c r="DR628"/>
      <c r="DS628"/>
      <c r="DT628"/>
      <c r="DU628"/>
      <c r="DV628"/>
      <c r="DW628"/>
      <c r="DX628"/>
      <c r="DY628"/>
      <c r="DZ628"/>
      <c r="EA628"/>
      <c r="EB628"/>
      <c r="EC628"/>
      <c r="ED628"/>
      <c r="EE628"/>
      <c r="EF628"/>
      <c r="EG628"/>
    </row>
    <row r="629" spans="1:137" s="1" customFormat="1" ht="14.4" x14ac:dyDescent="0.3">
      <c r="A629"/>
      <c r="B629"/>
      <c r="C629"/>
      <c r="D629" s="40"/>
      <c r="E629" s="28">
        <v>40028.429861111108</v>
      </c>
      <c r="F629" s="10">
        <f t="shared" si="181"/>
        <v>145.77708333332703</v>
      </c>
      <c r="G629" s="10">
        <v>36803.300000000003</v>
      </c>
      <c r="H629" s="10">
        <v>6.48</v>
      </c>
      <c r="I629" s="10">
        <v>336</v>
      </c>
      <c r="J629" s="10"/>
      <c r="K629" s="10"/>
      <c r="L629" s="79">
        <v>1037</v>
      </c>
      <c r="M629" s="86"/>
      <c r="N629" s="42">
        <v>8.1</v>
      </c>
      <c r="O629" s="90"/>
      <c r="P629" s="90"/>
      <c r="Q629" s="90"/>
      <c r="R629" s="87"/>
      <c r="S629" s="87"/>
      <c r="T629" s="16"/>
      <c r="U629" s="16"/>
      <c r="V629" s="43">
        <f t="shared" si="172"/>
        <v>1.6074753062529465E-5</v>
      </c>
      <c r="W629" s="43">
        <f t="shared" si="173"/>
        <v>2.2574131349258212E-3</v>
      </c>
      <c r="X629" s="43">
        <f t="shared" si="174"/>
        <v>6.4903675262644732E-6</v>
      </c>
      <c r="Y629" s="22">
        <f>X629+W629+SUM($V$613:V629)</f>
        <v>2.4747606028093397E-3</v>
      </c>
      <c r="Z629" s="22">
        <f t="shared" si="175"/>
        <v>9.129690731268375E-2</v>
      </c>
      <c r="AA629" s="44">
        <f t="shared" si="176"/>
        <v>12.821026671082635</v>
      </c>
      <c r="AB629" s="44">
        <f t="shared" si="177"/>
        <v>1.0933273464165809</v>
      </c>
      <c r="AC629" s="44">
        <f t="shared" si="178"/>
        <v>42.450369129280574</v>
      </c>
      <c r="AD629" s="44">
        <f t="shared" si="182"/>
        <v>1.0933273464165811</v>
      </c>
      <c r="AE629" s="44">
        <f t="shared" si="183"/>
        <v>41.21712599675778</v>
      </c>
      <c r="AF629" s="44">
        <f t="shared" si="184"/>
        <v>0.13991578610620903</v>
      </c>
      <c r="AG629" s="45">
        <f>AC629+AA629+SUM($Z$613:Z629)</f>
        <v>56.197023493459611</v>
      </c>
      <c r="AH629" s="45">
        <f>AC629+AA629+SUM($Z$613:Z629)</f>
        <v>56.197023493459611</v>
      </c>
      <c r="DM629"/>
      <c r="DN629"/>
      <c r="DO629"/>
      <c r="DP629"/>
      <c r="DQ629"/>
      <c r="DR629"/>
      <c r="DS629"/>
      <c r="DT629"/>
      <c r="DU629"/>
      <c r="DV629"/>
      <c r="DW629"/>
      <c r="DX629"/>
      <c r="DY629"/>
      <c r="DZ629"/>
      <c r="EA629"/>
      <c r="EB629"/>
      <c r="EC629"/>
      <c r="ED629"/>
      <c r="EE629"/>
      <c r="EF629"/>
      <c r="EG629"/>
    </row>
    <row r="630" spans="1:137" s="1" customFormat="1" ht="14.4" x14ac:dyDescent="0.3">
      <c r="A630"/>
      <c r="B630"/>
      <c r="C630"/>
      <c r="D630" s="40"/>
      <c r="E630" s="28">
        <v>40038.454861111109</v>
      </c>
      <c r="F630" s="10">
        <f t="shared" si="181"/>
        <v>155.80208333332848</v>
      </c>
      <c r="G630" s="10">
        <v>39479</v>
      </c>
      <c r="H630" s="10">
        <v>8.6199999999999992</v>
      </c>
      <c r="I630" s="10">
        <v>536</v>
      </c>
      <c r="J630" s="10"/>
      <c r="K630" s="10"/>
      <c r="L630" s="79">
        <v>1037</v>
      </c>
      <c r="M630" s="86"/>
      <c r="N630" s="42">
        <v>8.1</v>
      </c>
      <c r="O630" s="90"/>
      <c r="P630" s="90"/>
      <c r="Q630" s="90"/>
      <c r="R630" s="87"/>
      <c r="S630" s="87"/>
      <c r="T630" s="16"/>
      <c r="U630" s="16"/>
      <c r="V630" s="43">
        <f t="shared" si="172"/>
        <v>2.138339064799444E-5</v>
      </c>
      <c r="W630" s="43">
        <f t="shared" si="173"/>
        <v>3.0029168554105827E-3</v>
      </c>
      <c r="X630" s="43">
        <f t="shared" si="174"/>
        <v>8.6337913698147768E-6</v>
      </c>
      <c r="Y630" s="22">
        <f>X630+W630+SUM($V$613:V630)</f>
        <v>3.2437911377856455E-3</v>
      </c>
      <c r="Z630" s="22">
        <f t="shared" si="175"/>
        <v>9.7934440764753189E-2</v>
      </c>
      <c r="AA630" s="44">
        <f t="shared" si="176"/>
        <v>13.753150178045754</v>
      </c>
      <c r="AB630" s="44">
        <f t="shared" si="177"/>
        <v>1.1728152179065521</v>
      </c>
      <c r="AC630" s="44">
        <f t="shared" si="178"/>
        <v>45.536626412709374</v>
      </c>
      <c r="AD630" s="44">
        <f t="shared" si="182"/>
        <v>1.1728152179065514</v>
      </c>
      <c r="AE630" s="44">
        <f t="shared" si="183"/>
        <v>44.213723150532687</v>
      </c>
      <c r="AF630" s="44">
        <f t="shared" si="184"/>
        <v>0.150088044270134</v>
      </c>
      <c r="AG630" s="45">
        <f>AC630+AA630+SUM($Z$613:Z630)</f>
        <v>60.31333872461628</v>
      </c>
      <c r="AH630" s="45">
        <f>AC630+AA630+SUM($Z$613:Z630)</f>
        <v>60.31333872461628</v>
      </c>
      <c r="DM630"/>
      <c r="DN630"/>
      <c r="DO630"/>
      <c r="DP630"/>
      <c r="DQ630"/>
      <c r="DR630"/>
      <c r="DS630"/>
      <c r="DT630"/>
      <c r="DU630"/>
      <c r="DV630"/>
      <c r="DW630"/>
      <c r="DX630"/>
      <c r="DY630"/>
      <c r="DZ630"/>
      <c r="EA630"/>
      <c r="EB630"/>
      <c r="EC630"/>
      <c r="ED630"/>
      <c r="EE630"/>
      <c r="EF630"/>
      <c r="EG630"/>
    </row>
    <row r="631" spans="1:137" s="1" customFormat="1" ht="14.4" x14ac:dyDescent="0.3">
      <c r="A631"/>
      <c r="B631"/>
      <c r="C631"/>
      <c r="D631" s="40"/>
      <c r="E631" s="28">
        <v>40045.425694444442</v>
      </c>
      <c r="F631" s="10">
        <f t="shared" si="181"/>
        <v>162.77291666666133</v>
      </c>
      <c r="G631" s="10">
        <v>42555</v>
      </c>
      <c r="H631" s="10">
        <v>6.07</v>
      </c>
      <c r="I631" s="10">
        <v>628</v>
      </c>
      <c r="J631" s="10"/>
      <c r="K631" s="10"/>
      <c r="L631" s="79">
        <v>1037</v>
      </c>
      <c r="M631" s="86"/>
      <c r="N631" s="42">
        <v>8.1</v>
      </c>
      <c r="O631" s="90"/>
      <c r="P631" s="90"/>
      <c r="Q631" s="90"/>
      <c r="R631" s="87"/>
      <c r="S631" s="87"/>
      <c r="T631" s="16"/>
      <c r="U631" s="16"/>
      <c r="V631" s="43">
        <f t="shared" si="172"/>
        <v>1.5057677637276831E-5</v>
      </c>
      <c r="W631" s="43">
        <f t="shared" si="173"/>
        <v>2.1145829828703297E-3</v>
      </c>
      <c r="X631" s="43">
        <f t="shared" si="174"/>
        <v>6.0797115562384808E-6</v>
      </c>
      <c r="Y631" s="22">
        <f>X631+W631+SUM($V$613:V631)</f>
        <v>2.3679608630690933E-3</v>
      </c>
      <c r="Z631" s="22">
        <f t="shared" si="175"/>
        <v>0.10556498712591687</v>
      </c>
      <c r="AA631" s="44">
        <f t="shared" si="176"/>
        <v>14.824724684686469</v>
      </c>
      <c r="AB631" s="44">
        <f t="shared" si="177"/>
        <v>1.2641949288992456</v>
      </c>
      <c r="AC631" s="44">
        <f t="shared" si="178"/>
        <v>49.084605410290237</v>
      </c>
      <c r="AD631" s="44">
        <f t="shared" si="182"/>
        <v>1.2641949288992456</v>
      </c>
      <c r="AE631" s="44">
        <f t="shared" si="183"/>
        <v>47.658628351045344</v>
      </c>
      <c r="AF631" s="44">
        <f t="shared" si="184"/>
        <v>0.16178213034564087</v>
      </c>
      <c r="AG631" s="45">
        <f>AC631+AA631+SUM($Z$613:Z631)</f>
        <v>65.038457215963788</v>
      </c>
      <c r="AH631" s="45">
        <f>AC631+AA631+SUM($Z$613:Z631)</f>
        <v>65.038457215963788</v>
      </c>
      <c r="DM631"/>
      <c r="DN631"/>
      <c r="DO631"/>
      <c r="DP631"/>
      <c r="DQ631"/>
      <c r="DR631"/>
      <c r="DS631"/>
      <c r="DT631"/>
      <c r="DU631"/>
      <c r="DV631"/>
      <c r="DW631"/>
      <c r="DX631"/>
      <c r="DY631"/>
      <c r="DZ631"/>
      <c r="EA631"/>
      <c r="EB631"/>
      <c r="EC631"/>
      <c r="ED631"/>
      <c r="EE631"/>
      <c r="EF631"/>
      <c r="EG631"/>
    </row>
    <row r="632" spans="1:137" s="1" customFormat="1" ht="14.4" x14ac:dyDescent="0.3">
      <c r="A632"/>
      <c r="B632"/>
      <c r="C632"/>
      <c r="D632" s="40"/>
      <c r="E632" s="28">
        <v>40052.424305555556</v>
      </c>
      <c r="F632" s="10">
        <f t="shared" si="181"/>
        <v>169.77152777777519</v>
      </c>
      <c r="G632" s="10">
        <v>44049</v>
      </c>
      <c r="H632" s="10">
        <v>6.6</v>
      </c>
      <c r="I632" s="10">
        <v>819</v>
      </c>
      <c r="J632" s="10"/>
      <c r="K632" s="10"/>
      <c r="L632" s="79">
        <v>1037</v>
      </c>
      <c r="M632" s="86"/>
      <c r="N632" s="42">
        <v>8.1</v>
      </c>
      <c r="O632" s="90"/>
      <c r="P632" s="90"/>
      <c r="Q632" s="90"/>
      <c r="R632" s="87"/>
      <c r="S632" s="87"/>
      <c r="T632" s="16"/>
      <c r="U632" s="16"/>
      <c r="V632" s="43">
        <f t="shared" si="172"/>
        <v>1.6372433674798528E-5</v>
      </c>
      <c r="W632" s="43">
        <f t="shared" si="173"/>
        <v>2.2992170818688915E-3</v>
      </c>
      <c r="X632" s="43">
        <f t="shared" si="174"/>
        <v>6.6105595174915928E-6</v>
      </c>
      <c r="Y632" s="22">
        <f>X632+W632+SUM($V$613:V632)</f>
        <v>2.5694982437037064E-3</v>
      </c>
      <c r="Z632" s="22">
        <f t="shared" si="175"/>
        <v>0.10927111074866672</v>
      </c>
      <c r="AA632" s="44">
        <f t="shared" si="176"/>
        <v>15.3451838241277</v>
      </c>
      <c r="AB632" s="44">
        <f t="shared" si="177"/>
        <v>1.3085776623917957</v>
      </c>
      <c r="AC632" s="44">
        <f t="shared" si="178"/>
        <v>50.807843584017732</v>
      </c>
      <c r="AD632" s="44">
        <f t="shared" si="182"/>
        <v>1.3085776623917957</v>
      </c>
      <c r="AE632" s="44">
        <f t="shared" si="183"/>
        <v>49.331804023856101</v>
      </c>
      <c r="AF632" s="44">
        <f t="shared" si="184"/>
        <v>0.16746189776983045</v>
      </c>
      <c r="AG632" s="45">
        <f>AC632+AA632+SUM($Z$613:Z632)</f>
        <v>67.391425639881177</v>
      </c>
      <c r="AH632" s="45">
        <f>AC632+AA632+SUM($Z$613:Z632)</f>
        <v>67.391425639881177</v>
      </c>
      <c r="DM632"/>
      <c r="DN632"/>
      <c r="DO632"/>
      <c r="DP632"/>
      <c r="DQ632"/>
      <c r="DR632"/>
      <c r="DS632"/>
      <c r="DT632"/>
      <c r="DU632"/>
      <c r="DV632"/>
      <c r="DW632"/>
      <c r="DX632"/>
      <c r="DY632"/>
      <c r="DZ632"/>
      <c r="EA632"/>
      <c r="EB632"/>
      <c r="EC632"/>
      <c r="ED632"/>
      <c r="EE632"/>
      <c r="EF632"/>
      <c r="EG632"/>
    </row>
    <row r="633" spans="1:137" s="1" customFormat="1" ht="14.4" x14ac:dyDescent="0.3">
      <c r="A633"/>
      <c r="B633"/>
      <c r="C633"/>
      <c r="D633" s="40"/>
      <c r="E633" s="28">
        <v>40059.401388888888</v>
      </c>
      <c r="F633" s="10">
        <f t="shared" si="181"/>
        <v>176.74861111110658</v>
      </c>
      <c r="G633" s="10">
        <v>44231.9</v>
      </c>
      <c r="H633" s="10">
        <v>6.61</v>
      </c>
      <c r="I633" s="10">
        <v>910</v>
      </c>
      <c r="J633" s="10"/>
      <c r="K633" s="10"/>
      <c r="L633" s="79">
        <v>1037</v>
      </c>
      <c r="M633" s="86"/>
      <c r="N633" s="42">
        <v>8.1</v>
      </c>
      <c r="O633" s="90"/>
      <c r="P633" s="90"/>
      <c r="Q633" s="90"/>
      <c r="R633" s="87"/>
      <c r="S633" s="87"/>
      <c r="T633" s="16"/>
      <c r="U633" s="16"/>
      <c r="V633" s="43">
        <f t="shared" si="172"/>
        <v>1.6397240392487616E-5</v>
      </c>
      <c r="W633" s="43">
        <f t="shared" si="173"/>
        <v>2.3027007441141479E-3</v>
      </c>
      <c r="X633" s="43">
        <f t="shared" si="174"/>
        <v>6.620575516760519E-6</v>
      </c>
      <c r="Y633" s="22">
        <f>X633+W633+SUM($V$613:V633)</f>
        <v>2.58938916234072E-3</v>
      </c>
      <c r="Z633" s="22">
        <f t="shared" si="175"/>
        <v>0.10972482561520015</v>
      </c>
      <c r="AA633" s="44">
        <f t="shared" si="176"/>
        <v>15.408900006593431</v>
      </c>
      <c r="AB633" s="44">
        <f t="shared" si="177"/>
        <v>1.3140111309030322</v>
      </c>
      <c r="AC633" s="44">
        <f t="shared" si="178"/>
        <v>51.01880761479066</v>
      </c>
      <c r="AD633" s="44">
        <f t="shared" si="182"/>
        <v>1.3140111309030322</v>
      </c>
      <c r="AE633" s="44">
        <f t="shared" si="183"/>
        <v>49.536639251805958</v>
      </c>
      <c r="AF633" s="44">
        <f t="shared" si="184"/>
        <v>0.1681572320816673</v>
      </c>
      <c r="AG633" s="45">
        <f>AC633+AA633+SUM($Z$613:Z633)</f>
        <v>67.775830678735019</v>
      </c>
      <c r="AH633" s="45">
        <f>AC633+AA633+SUM($Z$613:Z633)</f>
        <v>67.775830678735019</v>
      </c>
      <c r="DM633"/>
      <c r="DN633"/>
      <c r="DO633"/>
      <c r="DP633"/>
      <c r="DQ633"/>
      <c r="DR633"/>
      <c r="DS633"/>
      <c r="DT633"/>
      <c r="DU633"/>
      <c r="DV633"/>
      <c r="DW633"/>
      <c r="DX633"/>
      <c r="DY633"/>
      <c r="DZ633"/>
      <c r="EA633"/>
      <c r="EB633"/>
      <c r="EC633"/>
      <c r="ED633"/>
      <c r="EE633"/>
      <c r="EF633"/>
      <c r="EG633"/>
    </row>
    <row r="634" spans="1:137" s="1" customFormat="1" ht="14.4" x14ac:dyDescent="0.3">
      <c r="A634"/>
      <c r="B634"/>
      <c r="C634"/>
      <c r="D634" s="40"/>
      <c r="E634" s="28">
        <v>40066.393055555556</v>
      </c>
      <c r="F634" s="10">
        <f t="shared" si="181"/>
        <v>183.74027777777519</v>
      </c>
      <c r="G634" s="10">
        <v>46878.2</v>
      </c>
      <c r="H634" s="10">
        <v>5.71</v>
      </c>
      <c r="I634" s="10">
        <v>1115</v>
      </c>
      <c r="J634" s="10"/>
      <c r="K634" s="10"/>
      <c r="L634" s="79">
        <v>1037</v>
      </c>
      <c r="M634" s="87"/>
      <c r="N634" s="42">
        <v>8.1</v>
      </c>
      <c r="O634" s="90"/>
      <c r="P634" s="90"/>
      <c r="Q634" s="90"/>
      <c r="R634" s="87"/>
      <c r="S634" s="87"/>
      <c r="T634" s="16"/>
      <c r="U634" s="16"/>
      <c r="V634" s="43">
        <f t="shared" si="172"/>
        <v>1.4164635800469636E-5</v>
      </c>
      <c r="W634" s="43">
        <f t="shared" si="173"/>
        <v>1.9891711420411172E-3</v>
      </c>
      <c r="X634" s="43">
        <f t="shared" si="174"/>
        <v>5.7191355825571195E-6</v>
      </c>
      <c r="Y634" s="22">
        <f>X634+W634+SUM($V$613:V634)</f>
        <v>2.2891227561339551E-3</v>
      </c>
      <c r="Z634" s="22">
        <f t="shared" si="175"/>
        <v>0.11628942731726369</v>
      </c>
      <c r="AA634" s="44">
        <f t="shared" si="176"/>
        <v>16.330781546555496</v>
      </c>
      <c r="AB634" s="44">
        <f t="shared" si="177"/>
        <v>1.3926256072359207</v>
      </c>
      <c r="AC634" s="44">
        <f t="shared" si="178"/>
        <v>54.071153785563801</v>
      </c>
      <c r="AD634" s="44">
        <f t="shared" si="182"/>
        <v>1.3926256072359209</v>
      </c>
      <c r="AE634" s="44">
        <f t="shared" si="183"/>
        <v>52.500310458605895</v>
      </c>
      <c r="AF634" s="44">
        <f t="shared" si="184"/>
        <v>0.17821771972198383</v>
      </c>
      <c r="AG634" s="45">
        <f>AC634+AA634+SUM($Z$613:Z634)</f>
        <v>71.866347816787496</v>
      </c>
      <c r="AH634" s="45">
        <f>AC634+AA634+SUM($Z$613:Z634)</f>
        <v>71.866347816787496</v>
      </c>
      <c r="DM634"/>
      <c r="DN634"/>
      <c r="DO634"/>
      <c r="DP634"/>
      <c r="DQ634"/>
      <c r="DR634"/>
      <c r="DS634"/>
      <c r="DT634"/>
      <c r="DU634"/>
      <c r="DV634"/>
      <c r="DW634"/>
      <c r="DX634"/>
      <c r="DY634"/>
      <c r="DZ634"/>
      <c r="EA634"/>
      <c r="EB634"/>
      <c r="EC634"/>
      <c r="ED634"/>
      <c r="EE634"/>
      <c r="EF634"/>
      <c r="EG634"/>
    </row>
    <row r="635" spans="1:137" s="1" customFormat="1" ht="14.4" x14ac:dyDescent="0.3">
      <c r="A635"/>
      <c r="B635"/>
      <c r="C635"/>
      <c r="D635" s="40"/>
      <c r="E635" s="28">
        <v>40073.413888888892</v>
      </c>
      <c r="F635" s="10">
        <f t="shared" si="181"/>
        <v>190.76111111111095</v>
      </c>
      <c r="G635" s="10">
        <v>49007.8</v>
      </c>
      <c r="H635" s="10">
        <v>9.57</v>
      </c>
      <c r="I635" s="10">
        <v>1257</v>
      </c>
      <c r="J635" s="10"/>
      <c r="K635" s="10"/>
      <c r="L635" s="79">
        <v>1037</v>
      </c>
      <c r="M635" s="86"/>
      <c r="N635" s="42">
        <v>8.1</v>
      </c>
      <c r="O635" s="90"/>
      <c r="P635" s="90"/>
      <c r="Q635" s="90"/>
      <c r="R635" s="87"/>
      <c r="S635" s="87"/>
      <c r="T635" s="16"/>
      <c r="U635" s="16"/>
      <c r="V635" s="43">
        <f t="shared" si="172"/>
        <v>2.3740028828457867E-5</v>
      </c>
      <c r="W635" s="43">
        <f t="shared" si="173"/>
        <v>3.3338647687098932E-3</v>
      </c>
      <c r="X635" s="43">
        <f t="shared" si="174"/>
        <v>9.5853113003628091E-6</v>
      </c>
      <c r="Y635" s="22">
        <f>X635+W635+SUM($V$613:V635)</f>
        <v>3.6614225873489951E-3</v>
      </c>
      <c r="Z635" s="22">
        <f t="shared" si="175"/>
        <v>0.12157226591633202</v>
      </c>
      <c r="AA635" s="44">
        <f t="shared" si="176"/>
        <v>17.072662258305193</v>
      </c>
      <c r="AB635" s="44">
        <f t="shared" si="177"/>
        <v>1.4558903122196791</v>
      </c>
      <c r="AC635" s="44">
        <f t="shared" si="178"/>
        <v>56.527517918609362</v>
      </c>
      <c r="AD635" s="44">
        <f t="shared" si="182"/>
        <v>1.4558903122196789</v>
      </c>
      <c r="AE635" s="44">
        <f t="shared" si="183"/>
        <v>54.885313746971207</v>
      </c>
      <c r="AF635" s="44">
        <f t="shared" si="184"/>
        <v>0.1863138594184725</v>
      </c>
      <c r="AG635" s="45">
        <f>AC635+AA635+SUM($Z$613:Z635)</f>
        <v>75.186164927499092</v>
      </c>
      <c r="AH635" s="45">
        <f>AC635+AA635+SUM($Z$613:Z635)</f>
        <v>75.186164927499092</v>
      </c>
      <c r="DM635"/>
      <c r="DN635"/>
      <c r="DO635"/>
      <c r="DP635"/>
      <c r="DQ635"/>
      <c r="DR635"/>
      <c r="DS635"/>
      <c r="DT635"/>
      <c r="DU635"/>
      <c r="DV635"/>
      <c r="DW635"/>
      <c r="DX635"/>
      <c r="DY635"/>
      <c r="DZ635"/>
      <c r="EA635"/>
      <c r="EB635"/>
      <c r="EC635"/>
      <c r="ED635"/>
      <c r="EE635"/>
      <c r="EF635"/>
      <c r="EG635"/>
    </row>
    <row r="636" spans="1:137" s="1" customFormat="1" ht="14.4" x14ac:dyDescent="0.3">
      <c r="A636"/>
      <c r="B636"/>
      <c r="C636"/>
      <c r="D636" s="40"/>
      <c r="E636" s="28">
        <v>40079.394444444442</v>
      </c>
      <c r="F636" s="10">
        <f t="shared" si="181"/>
        <v>196.74166666666133</v>
      </c>
      <c r="G636" s="10">
        <v>48728.4</v>
      </c>
      <c r="H636" s="10">
        <v>5.36</v>
      </c>
      <c r="I636" s="10">
        <v>1479</v>
      </c>
      <c r="J636" s="10"/>
      <c r="K636" s="10"/>
      <c r="L636" s="79">
        <v>1037</v>
      </c>
      <c r="M636" s="86"/>
      <c r="N636" s="42">
        <v>8.1</v>
      </c>
      <c r="O636" s="90"/>
      <c r="P636" s="90"/>
      <c r="Q636" s="90"/>
      <c r="R636" s="87"/>
      <c r="S636" s="87"/>
      <c r="T636" s="16"/>
      <c r="U636" s="16"/>
      <c r="V636" s="43">
        <f t="shared" si="172"/>
        <v>1.3296400681351533E-5</v>
      </c>
      <c r="W636" s="43">
        <f t="shared" si="173"/>
        <v>1.8672429634571609E-3</v>
      </c>
      <c r="X636" s="43">
        <f t="shared" si="174"/>
        <v>5.3685756081446895E-6</v>
      </c>
      <c r="Y636" s="22">
        <f>X636+W636+SUM($V$613:V636)</f>
        <v>2.2038804470853957E-3</v>
      </c>
      <c r="Z636" s="22">
        <f t="shared" si="175"/>
        <v>0.12087916622409889</v>
      </c>
      <c r="AA636" s="44">
        <f t="shared" si="176"/>
        <v>16.975328735172745</v>
      </c>
      <c r="AB636" s="44">
        <f t="shared" si="177"/>
        <v>1.4475900874955707</v>
      </c>
      <c r="AC636" s="44">
        <f t="shared" si="178"/>
        <v>56.205247004459792</v>
      </c>
      <c r="AD636" s="44">
        <f t="shared" si="182"/>
        <v>1.4475900874955703</v>
      </c>
      <c r="AE636" s="44">
        <f t="shared" si="183"/>
        <v>54.572405257691877</v>
      </c>
      <c r="AF636" s="44">
        <f t="shared" si="184"/>
        <v>0.18525165927234227</v>
      </c>
      <c r="AG636" s="45">
        <f>AC636+AA636+SUM($Z$613:Z636)</f>
        <v>74.88743965644116</v>
      </c>
      <c r="AH636" s="45">
        <f>AC636+AA636+SUM($Z$613:Z636)</f>
        <v>74.88743965644116</v>
      </c>
      <c r="DM636"/>
      <c r="DN636"/>
      <c r="DO636"/>
      <c r="DP636"/>
      <c r="DQ636"/>
      <c r="DR636"/>
      <c r="DS636"/>
      <c r="DT636"/>
      <c r="DU636"/>
      <c r="DV636"/>
      <c r="DW636"/>
      <c r="DX636"/>
      <c r="DY636"/>
      <c r="DZ636"/>
      <c r="EA636"/>
      <c r="EB636"/>
      <c r="EC636"/>
      <c r="ED636"/>
      <c r="EE636"/>
      <c r="EF636"/>
      <c r="EG636"/>
    </row>
    <row r="637" spans="1:137" s="1" customFormat="1" ht="14.4" x14ac:dyDescent="0.3">
      <c r="A637"/>
      <c r="B637"/>
      <c r="C637"/>
      <c r="D637" s="40"/>
      <c r="E637" s="28">
        <v>40086.376388888886</v>
      </c>
      <c r="F637" s="10">
        <f t="shared" si="181"/>
        <v>203.72361111110513</v>
      </c>
      <c r="G637" s="10">
        <v>49080.7</v>
      </c>
      <c r="H637" s="10">
        <v>5.46</v>
      </c>
      <c r="I637" s="10">
        <v>1579</v>
      </c>
      <c r="J637" s="10"/>
      <c r="K637" s="10"/>
      <c r="L637" s="79">
        <v>1037</v>
      </c>
      <c r="M637" s="86"/>
      <c r="N637" s="42">
        <v>8.1</v>
      </c>
      <c r="O637" s="90"/>
      <c r="P637" s="90"/>
      <c r="Q637" s="90"/>
      <c r="R637" s="87"/>
      <c r="S637" s="87"/>
      <c r="T637" s="16"/>
      <c r="U637" s="16"/>
      <c r="V637" s="43">
        <f t="shared" si="172"/>
        <v>1.3544467858242419E-5</v>
      </c>
      <c r="W637" s="43">
        <f t="shared" si="173"/>
        <v>1.9020795859097195E-3</v>
      </c>
      <c r="X637" s="43">
        <f t="shared" si="174"/>
        <v>5.4687356008339541E-6</v>
      </c>
      <c r="Y637" s="22">
        <f>X637+W637+SUM($V$613:V637)</f>
        <v>2.2523616973888858E-3</v>
      </c>
      <c r="Z637" s="22">
        <f t="shared" si="175"/>
        <v>0.12175310688828546</v>
      </c>
      <c r="AA637" s="44">
        <f t="shared" si="176"/>
        <v>17.098058156073108</v>
      </c>
      <c r="AB637" s="44">
        <f t="shared" si="177"/>
        <v>1.458055975721424</v>
      </c>
      <c r="AC637" s="44">
        <f t="shared" si="178"/>
        <v>56.611603636724972</v>
      </c>
      <c r="AD637" s="44">
        <f t="shared" si="182"/>
        <v>1.4580559757214235</v>
      </c>
      <c r="AE637" s="44">
        <f t="shared" si="183"/>
        <v>54.96695665630714</v>
      </c>
      <c r="AF637" s="44">
        <f t="shared" si="184"/>
        <v>0.18659100469639978</v>
      </c>
      <c r="AG637" s="45">
        <f>AC637+AA637+SUM($Z$613:Z637)</f>
        <v>75.538278816494994</v>
      </c>
      <c r="AH637" s="45">
        <f>AC637+AA637+SUM($Z$613:Z637)</f>
        <v>75.538278816494994</v>
      </c>
      <c r="DM637"/>
      <c r="DN637"/>
      <c r="DO637"/>
      <c r="DP637"/>
      <c r="DQ637"/>
      <c r="DR637"/>
      <c r="DS637"/>
      <c r="DT637"/>
      <c r="DU637"/>
      <c r="DV637"/>
      <c r="DW637"/>
      <c r="DX637"/>
      <c r="DY637"/>
      <c r="DZ637"/>
      <c r="EA637"/>
      <c r="EB637"/>
      <c r="EC637"/>
      <c r="ED637"/>
      <c r="EE637"/>
      <c r="EF637"/>
      <c r="EG637"/>
    </row>
    <row r="638" spans="1:137" s="1" customFormat="1" ht="14.4" x14ac:dyDescent="0.3">
      <c r="A638"/>
      <c r="B638"/>
      <c r="C638"/>
      <c r="D638" s="40"/>
      <c r="E638" s="28">
        <v>40093.368750000001</v>
      </c>
      <c r="F638" s="10">
        <f t="shared" si="181"/>
        <v>210.71597222222044</v>
      </c>
      <c r="G638" s="10">
        <v>47615</v>
      </c>
      <c r="H638" s="10">
        <v>5.14</v>
      </c>
      <c r="I638" s="10">
        <v>1772</v>
      </c>
      <c r="J638" s="10"/>
      <c r="K638" s="10"/>
      <c r="L638" s="79">
        <v>1037</v>
      </c>
      <c r="M638" s="86"/>
      <c r="N638" s="42">
        <v>8.1</v>
      </c>
      <c r="O638" s="90"/>
      <c r="P638" s="90"/>
      <c r="Q638" s="90"/>
      <c r="R638" s="87"/>
      <c r="S638" s="87"/>
      <c r="T638" s="16"/>
      <c r="U638" s="16"/>
      <c r="V638" s="43">
        <f t="shared" si="172"/>
        <v>1.2750652892191581E-5</v>
      </c>
      <c r="W638" s="43">
        <f t="shared" si="173"/>
        <v>1.7906023940615309E-3</v>
      </c>
      <c r="X638" s="43">
        <f t="shared" si="174"/>
        <v>5.1482236242283019E-6</v>
      </c>
      <c r="Y638" s="22">
        <f>X638+W638+SUM($V$613:V638)</f>
        <v>2.1533146464562834E-3</v>
      </c>
      <c r="Z638" s="22">
        <f t="shared" si="175"/>
        <v>0.11811718627659575</v>
      </c>
      <c r="AA638" s="44">
        <f t="shared" si="176"/>
        <v>16.587457780785954</v>
      </c>
      <c r="AB638" s="44">
        <f t="shared" si="177"/>
        <v>1.4145139593358613</v>
      </c>
      <c r="AC638" s="44">
        <f t="shared" si="178"/>
        <v>54.921007792526595</v>
      </c>
      <c r="AD638" s="44">
        <f t="shared" si="182"/>
        <v>1.4145139593358611</v>
      </c>
      <c r="AE638" s="44">
        <f t="shared" si="183"/>
        <v>53.325475007285249</v>
      </c>
      <c r="AF638" s="44">
        <f t="shared" si="184"/>
        <v>0.18101882590547971</v>
      </c>
      <c r="AG638" s="45">
        <f>AC638+AA638+SUM($Z$613:Z638)</f>
        <v>73.455199783286062</v>
      </c>
      <c r="AH638" s="45">
        <f>AC638+AA638+SUM($Z$613:Z638)</f>
        <v>73.455199783286062</v>
      </c>
      <c r="DM638"/>
      <c r="DN638"/>
      <c r="DO638"/>
      <c r="DP638"/>
      <c r="DQ638"/>
      <c r="DR638"/>
      <c r="DS638"/>
      <c r="DT638"/>
      <c r="DU638"/>
      <c r="DV638"/>
      <c r="DW638"/>
      <c r="DX638"/>
      <c r="DY638"/>
      <c r="DZ638"/>
      <c r="EA638"/>
      <c r="EB638"/>
      <c r="EC638"/>
      <c r="ED638"/>
      <c r="EE638"/>
      <c r="EF638"/>
      <c r="EG638"/>
    </row>
    <row r="639" spans="1:137" s="1" customFormat="1" ht="14.4" x14ac:dyDescent="0.3">
      <c r="A639"/>
      <c r="B639"/>
      <c r="C639"/>
      <c r="D639" s="40"/>
      <c r="E639" s="28">
        <v>40100.382638888892</v>
      </c>
      <c r="F639" s="10">
        <f t="shared" si="181"/>
        <v>217.72986111111095</v>
      </c>
      <c r="G639" s="10">
        <v>50000.2</v>
      </c>
      <c r="H639" s="10">
        <v>5.96</v>
      </c>
      <c r="I639" s="10">
        <v>1864</v>
      </c>
      <c r="J639" s="10"/>
      <c r="K639" s="10"/>
      <c r="L639" s="79">
        <v>1037</v>
      </c>
      <c r="M639" s="86"/>
      <c r="N639" s="42">
        <v>8.1</v>
      </c>
      <c r="O639" s="90"/>
      <c r="P639" s="90"/>
      <c r="Q639" s="90"/>
      <c r="R639" s="87"/>
      <c r="S639" s="87"/>
      <c r="T639" s="16"/>
      <c r="U639" s="16"/>
      <c r="V639" s="43">
        <f t="shared" si="172"/>
        <v>1.4784803742696853E-5</v>
      </c>
      <c r="W639" s="43">
        <f t="shared" si="173"/>
        <v>2.0762626981725143E-3</v>
      </c>
      <c r="X639" s="43">
        <f t="shared" si="174"/>
        <v>5.9695355642802858E-6</v>
      </c>
      <c r="Y639" s="22">
        <f>X639+W639+SUM($V$613:V639)</f>
        <v>2.4545810662500154E-3</v>
      </c>
      <c r="Z639" s="22">
        <f t="shared" si="175"/>
        <v>0.12403408457979716</v>
      </c>
      <c r="AA639" s="44">
        <f t="shared" si="176"/>
        <v>17.418380899524387</v>
      </c>
      <c r="AB639" s="44">
        <f t="shared" si="177"/>
        <v>1.4853718548689474</v>
      </c>
      <c r="AC639" s="44">
        <f t="shared" si="178"/>
        <v>57.672190986619519</v>
      </c>
      <c r="AD639" s="44">
        <f t="shared" si="182"/>
        <v>1.4853718548689474</v>
      </c>
      <c r="AE639" s="44">
        <f t="shared" si="183"/>
        <v>55.996732446902534</v>
      </c>
      <c r="AF639" s="44">
        <f t="shared" si="184"/>
        <v>0.19008668484803459</v>
      </c>
      <c r="AG639" s="45">
        <f>AC639+AA639+SUM($Z$613:Z639)</f>
        <v>77.161340180697223</v>
      </c>
      <c r="AH639" s="45">
        <f>AC639+AA639+SUM($Z$613:Z639)</f>
        <v>77.161340180697223</v>
      </c>
      <c r="DM639"/>
      <c r="DN639"/>
      <c r="DO639"/>
      <c r="DP639"/>
      <c r="DQ639"/>
      <c r="DR639"/>
      <c r="DS639"/>
      <c r="DT639"/>
      <c r="DU639"/>
      <c r="DV639"/>
      <c r="DW639"/>
      <c r="DX639"/>
      <c r="DY639"/>
      <c r="DZ639"/>
      <c r="EA639"/>
      <c r="EB639"/>
      <c r="EC639"/>
      <c r="ED639"/>
      <c r="EE639"/>
      <c r="EF639"/>
      <c r="EG639"/>
    </row>
    <row r="640" spans="1:137" s="1" customFormat="1" ht="14.4" x14ac:dyDescent="0.3">
      <c r="A640"/>
      <c r="B640"/>
      <c r="C640"/>
      <c r="D640" s="40"/>
      <c r="E640" s="28">
        <v>40107.40347222222</v>
      </c>
      <c r="F640" s="10">
        <f t="shared" si="181"/>
        <v>224.75069444443943</v>
      </c>
      <c r="G640" s="10">
        <v>49489.9</v>
      </c>
      <c r="H640" s="10">
        <v>7.47</v>
      </c>
      <c r="I640" s="10">
        <v>2101</v>
      </c>
      <c r="J640" s="10"/>
      <c r="K640" s="10"/>
      <c r="L640" s="79">
        <v>1037</v>
      </c>
      <c r="M640" s="86"/>
      <c r="N640" s="42">
        <v>8.1</v>
      </c>
      <c r="O640" s="90"/>
      <c r="P640" s="90"/>
      <c r="Q640" s="90"/>
      <c r="R640" s="87"/>
      <c r="S640" s="87"/>
      <c r="T640" s="16"/>
      <c r="U640" s="16"/>
      <c r="V640" s="43">
        <f t="shared" si="172"/>
        <v>1.8530618113749241E-5</v>
      </c>
      <c r="W640" s="43">
        <f t="shared" si="173"/>
        <v>2.6022956972061549E-3</v>
      </c>
      <c r="X640" s="43">
        <f t="shared" si="174"/>
        <v>7.4819514538882111E-6</v>
      </c>
      <c r="Y640" s="22">
        <f>X640+W640+SUM($V$613:V640)</f>
        <v>3.0006570992870134E-3</v>
      </c>
      <c r="Z640" s="22">
        <f t="shared" si="175"/>
        <v>0.12276819777612299</v>
      </c>
      <c r="AA640" s="44">
        <f t="shared" si="176"/>
        <v>17.240609615148983</v>
      </c>
      <c r="AB640" s="44">
        <f t="shared" si="177"/>
        <v>1.4702122103567334</v>
      </c>
      <c r="AC640" s="44">
        <f t="shared" si="178"/>
        <v>57.083590959810188</v>
      </c>
      <c r="AD640" s="44">
        <f t="shared" si="182"/>
        <v>1.470212210356733</v>
      </c>
      <c r="AE640" s="44">
        <f t="shared" si="183"/>
        <v>55.425232081550909</v>
      </c>
      <c r="AF640" s="44">
        <f t="shared" si="184"/>
        <v>0.18814666790254334</v>
      </c>
      <c r="AG640" s="45">
        <f>AC640+AA640+SUM($Z$613:Z640)</f>
        <v>76.517737067288607</v>
      </c>
      <c r="AH640" s="45">
        <f>AC640+AA640+SUM($Z$613:Z640)</f>
        <v>76.517737067288607</v>
      </c>
      <c r="DM640"/>
      <c r="DN640"/>
      <c r="DO640"/>
      <c r="DP640"/>
      <c r="DQ640"/>
      <c r="DR640"/>
      <c r="DS640"/>
      <c r="DT640"/>
      <c r="DU640"/>
      <c r="DV640"/>
      <c r="DW640"/>
      <c r="DX640"/>
      <c r="DY640"/>
      <c r="DZ640"/>
      <c r="EA640"/>
      <c r="EB640"/>
      <c r="EC640"/>
      <c r="ED640"/>
      <c r="EE640"/>
      <c r="EF640"/>
      <c r="EG640"/>
    </row>
    <row r="641" spans="1:137" s="1" customFormat="1" ht="14.4" x14ac:dyDescent="0.3">
      <c r="A641"/>
      <c r="B641"/>
      <c r="C641"/>
      <c r="D641" s="40"/>
      <c r="E641" s="28">
        <v>40115.368055555555</v>
      </c>
      <c r="F641" s="10">
        <f t="shared" si="181"/>
        <v>232.71527777777374</v>
      </c>
      <c r="G641" s="10">
        <v>49490.6</v>
      </c>
      <c r="H641" s="10">
        <v>7.5</v>
      </c>
      <c r="I641" s="10">
        <v>2207</v>
      </c>
      <c r="J641" s="10"/>
      <c r="K641" s="10"/>
      <c r="L641" s="79">
        <v>1037</v>
      </c>
      <c r="M641" s="86"/>
      <c r="N641" s="42">
        <v>8.1</v>
      </c>
      <c r="O641" s="90"/>
      <c r="P641" s="90"/>
      <c r="Q641" s="90"/>
      <c r="R641" s="87"/>
      <c r="S641" s="87"/>
      <c r="T641" s="16"/>
      <c r="U641" s="16"/>
      <c r="V641" s="43">
        <f t="shared" si="172"/>
        <v>1.860503826681651E-5</v>
      </c>
      <c r="W641" s="43">
        <f t="shared" si="173"/>
        <v>2.6127466839419226E-3</v>
      </c>
      <c r="X641" s="43">
        <f t="shared" si="174"/>
        <v>7.5119994516949931E-6</v>
      </c>
      <c r="Y641" s="22">
        <f>X641+W641+SUM($V$613:V641)</f>
        <v>3.0297431722874045E-3</v>
      </c>
      <c r="Z641" s="22">
        <f t="shared" si="175"/>
        <v>0.12276993424636122</v>
      </c>
      <c r="AA641" s="44">
        <f t="shared" si="176"/>
        <v>17.240853471506149</v>
      </c>
      <c r="AB641" s="44">
        <f t="shared" si="177"/>
        <v>1.4702330054795207</v>
      </c>
      <c r="AC641" s="44">
        <f t="shared" si="178"/>
        <v>57.084398367254352</v>
      </c>
      <c r="AD641" s="44">
        <f t="shared" si="182"/>
        <v>1.4702330054795201</v>
      </c>
      <c r="AE641" s="44">
        <f t="shared" si="183"/>
        <v>55.426016032669338</v>
      </c>
      <c r="AF641" s="44">
        <f t="shared" si="184"/>
        <v>0.18814932910548632</v>
      </c>
      <c r="AG641" s="45">
        <f>AC641+AA641+SUM($Z$613:Z641)</f>
        <v>76.641558265336286</v>
      </c>
      <c r="AH641" s="45">
        <f>AC641+AA641+SUM($Z$613:Z641)</f>
        <v>76.641558265336286</v>
      </c>
      <c r="DM641"/>
      <c r="DN641"/>
      <c r="DO641"/>
      <c r="DP641"/>
      <c r="DQ641"/>
      <c r="DR641"/>
      <c r="DS641"/>
      <c r="DT641"/>
      <c r="DU641"/>
      <c r="DV641"/>
      <c r="DW641"/>
      <c r="DX641"/>
      <c r="DY641"/>
      <c r="DZ641"/>
      <c r="EA641"/>
      <c r="EB641"/>
      <c r="EC641"/>
      <c r="ED641"/>
      <c r="EE641"/>
      <c r="EF641"/>
      <c r="EG641"/>
    </row>
    <row r="642" spans="1:137" s="1" customFormat="1" ht="14.4" x14ac:dyDescent="0.3">
      <c r="A642"/>
      <c r="B642"/>
      <c r="C642"/>
      <c r="D642" s="40"/>
      <c r="E642" s="28">
        <v>40156.616666666669</v>
      </c>
      <c r="F642" s="10">
        <f t="shared" si="181"/>
        <v>273.9638888888876</v>
      </c>
      <c r="G642" s="10">
        <v>57406</v>
      </c>
      <c r="H642" s="10">
        <v>6.78</v>
      </c>
      <c r="I642" s="10">
        <v>2436</v>
      </c>
      <c r="J642" s="10"/>
      <c r="K642" s="10"/>
      <c r="L642" s="79">
        <v>1037</v>
      </c>
      <c r="M642" s="90"/>
      <c r="N642" s="42">
        <v>8.1</v>
      </c>
      <c r="O642" s="102"/>
      <c r="P642" s="87"/>
      <c r="Q642" s="87"/>
      <c r="R642" s="87"/>
      <c r="S642" s="87"/>
      <c r="T642" s="16"/>
      <c r="U642" s="16"/>
      <c r="V642" s="43">
        <f t="shared" si="172"/>
        <v>1.6818954593202123E-5</v>
      </c>
      <c r="W642" s="43">
        <f t="shared" si="173"/>
        <v>2.3619230022834982E-3</v>
      </c>
      <c r="X642" s="43">
        <f t="shared" si="174"/>
        <v>6.790847504332273E-6</v>
      </c>
      <c r="Y642" s="22">
        <f>X642+W642+SUM($V$613:V642)</f>
        <v>2.7950172932748197E-3</v>
      </c>
      <c r="Z642" s="22">
        <f t="shared" si="175"/>
        <v>0.14240544356598248</v>
      </c>
      <c r="AA642" s="44">
        <f t="shared" si="176"/>
        <v>19.998311485116002</v>
      </c>
      <c r="AB642" s="44">
        <f t="shared" si="177"/>
        <v>1.7053783124988862</v>
      </c>
      <c r="AC642" s="44">
        <f t="shared" si="178"/>
        <v>66.214331058233356</v>
      </c>
      <c r="AD642" s="44">
        <f t="shared" si="182"/>
        <v>1.7053783124988855</v>
      </c>
      <c r="AE642" s="44">
        <f t="shared" si="183"/>
        <v>64.290711294092546</v>
      </c>
      <c r="AF642" s="44">
        <f t="shared" si="184"/>
        <v>0.21824145164191885</v>
      </c>
      <c r="AG642" s="45">
        <f>AC642+AA642+SUM($Z$613:Z642)</f>
        <v>88.671354413491144</v>
      </c>
      <c r="AH642" s="45">
        <f>AC642+AA642+SUM($Z$613:Z642)</f>
        <v>88.671354413491144</v>
      </c>
      <c r="DM642"/>
      <c r="DN642"/>
      <c r="DO642"/>
      <c r="DP642"/>
      <c r="DQ642"/>
      <c r="DR642"/>
      <c r="DS642"/>
      <c r="DT642"/>
      <c r="DU642"/>
      <c r="DV642"/>
      <c r="DW642"/>
      <c r="DX642"/>
      <c r="DY642"/>
      <c r="DZ642"/>
      <c r="EA642"/>
      <c r="EB642"/>
      <c r="EC642"/>
      <c r="ED642"/>
      <c r="EE642"/>
      <c r="EF642"/>
      <c r="EG642"/>
    </row>
    <row r="643" spans="1:137" s="1" customFormat="1" ht="14.4" x14ac:dyDescent="0.3">
      <c r="A643"/>
      <c r="B643"/>
      <c r="C643"/>
      <c r="D643" s="40"/>
      <c r="E643" s="28">
        <v>40185.563888888886</v>
      </c>
      <c r="F643" s="10">
        <f t="shared" si="181"/>
        <v>302.91111111110513</v>
      </c>
      <c r="G643" s="10">
        <v>57044</v>
      </c>
      <c r="H643" s="10">
        <v>10.88</v>
      </c>
      <c r="I643" s="10">
        <v>2661</v>
      </c>
      <c r="J643" s="10"/>
      <c r="K643" s="10"/>
      <c r="L643" s="79">
        <v>1037</v>
      </c>
      <c r="M643" s="90"/>
      <c r="N643" s="42">
        <v>8.1</v>
      </c>
      <c r="O643" s="90"/>
      <c r="P643" s="87"/>
      <c r="Q643" s="87"/>
      <c r="R643" s="87"/>
      <c r="S643" s="87"/>
      <c r="T643" s="16"/>
      <c r="U643" s="16"/>
      <c r="V643" s="43">
        <f t="shared" si="172"/>
        <v>2.6989708845728485E-5</v>
      </c>
      <c r="W643" s="43">
        <f t="shared" si="173"/>
        <v>3.7902245228384162E-3</v>
      </c>
      <c r="X643" s="43">
        <f t="shared" si="174"/>
        <v>1.0897407204592202E-5</v>
      </c>
      <c r="Y643" s="22">
        <f>X643+W643+SUM($V$613:V643)</f>
        <v>4.2544150823757261E-3</v>
      </c>
      <c r="Z643" s="22">
        <f t="shared" si="175"/>
        <v>0.14150744038563748</v>
      </c>
      <c r="AA643" s="44">
        <f t="shared" si="176"/>
        <v>19.872202911837736</v>
      </c>
      <c r="AB643" s="44">
        <f t="shared" si="177"/>
        <v>1.6946242632858317</v>
      </c>
      <c r="AC643" s="44">
        <f t="shared" si="178"/>
        <v>65.796786065670204</v>
      </c>
      <c r="AD643" s="44">
        <f t="shared" si="182"/>
        <v>1.6946242632858313</v>
      </c>
      <c r="AE643" s="44">
        <f t="shared" si="183"/>
        <v>63.885296572835863</v>
      </c>
      <c r="AF643" s="44">
        <f t="shared" si="184"/>
        <v>0.21686522954850748</v>
      </c>
      <c r="AG643" s="45">
        <f>AC643+AA643+SUM($Z$613:Z643)</f>
        <v>88.269208288035358</v>
      </c>
      <c r="AH643" s="45">
        <f>AC643+AA643+SUM($Z$613:Z643)</f>
        <v>88.269208288035358</v>
      </c>
      <c r="DM643"/>
      <c r="DN643"/>
      <c r="DO643"/>
      <c r="DP643"/>
      <c r="DQ643"/>
      <c r="DR643"/>
      <c r="DS643"/>
      <c r="DT643"/>
      <c r="DU643"/>
      <c r="DV643"/>
      <c r="DW643"/>
      <c r="DX643"/>
      <c r="DY643"/>
      <c r="DZ643"/>
      <c r="EA643"/>
      <c r="EB643"/>
      <c r="EC643"/>
      <c r="ED643"/>
      <c r="EE643"/>
      <c r="EF643"/>
      <c r="EG643"/>
    </row>
    <row r="644" spans="1:137" s="1" customFormat="1" ht="14.4" x14ac:dyDescent="0.3">
      <c r="A644"/>
      <c r="B644"/>
      <c r="C644"/>
      <c r="D644" s="40"/>
      <c r="E644" s="28">
        <v>40199.436805555553</v>
      </c>
      <c r="F644" s="10">
        <f t="shared" si="181"/>
        <v>316.78402777777228</v>
      </c>
      <c r="G644" s="10">
        <v>57643</v>
      </c>
      <c r="H644" s="10">
        <v>10.16</v>
      </c>
      <c r="I644" s="78">
        <v>2864</v>
      </c>
      <c r="J644" s="78"/>
      <c r="K644" s="78"/>
      <c r="L644" s="79">
        <v>1037</v>
      </c>
      <c r="M644" s="86"/>
      <c r="N644" s="42">
        <v>8.1</v>
      </c>
      <c r="O644" s="90"/>
      <c r="P644" s="87"/>
      <c r="Q644" s="87"/>
      <c r="R644" s="87"/>
      <c r="S644" s="87"/>
      <c r="T644" s="16"/>
      <c r="U644" s="16"/>
      <c r="V644" s="43">
        <f t="shared" si="172"/>
        <v>2.5203625172114099E-5</v>
      </c>
      <c r="W644" s="43">
        <f t="shared" si="173"/>
        <v>3.5394008411799914E-3</v>
      </c>
      <c r="X644" s="43">
        <f t="shared" si="174"/>
        <v>1.0176255257229482E-5</v>
      </c>
      <c r="Y644" s="22">
        <f>X644+W644+SUM($V$613:V644)</f>
        <v>4.0280738739420525E-3</v>
      </c>
      <c r="Z644" s="22">
        <f t="shared" si="175"/>
        <v>0.14299336277521388</v>
      </c>
      <c r="AA644" s="44">
        <f t="shared" si="176"/>
        <v>20.080874280328565</v>
      </c>
      <c r="AB644" s="44">
        <f t="shared" si="177"/>
        <v>1.7124189469284268</v>
      </c>
      <c r="AC644" s="44">
        <f t="shared" si="178"/>
        <v>66.487696150049558</v>
      </c>
      <c r="AD644" s="44">
        <f t="shared" si="182"/>
        <v>1.7124189469284263</v>
      </c>
      <c r="AE644" s="44">
        <f t="shared" si="183"/>
        <v>64.556134744197053</v>
      </c>
      <c r="AF644" s="44">
        <f t="shared" si="184"/>
        <v>0.21914245892406939</v>
      </c>
      <c r="AG644" s="45">
        <f>AC644+AA644+SUM($Z$613:Z644)</f>
        <v>89.311783103680753</v>
      </c>
      <c r="AH644" s="45">
        <f>AC644+AA644+SUM($Z$613:Z644)</f>
        <v>89.311783103680753</v>
      </c>
      <c r="DM644"/>
      <c r="DN644"/>
      <c r="DO644"/>
      <c r="DP644"/>
      <c r="DQ644"/>
      <c r="DR644"/>
      <c r="DS644"/>
      <c r="DT644"/>
      <c r="DU644"/>
      <c r="DV644"/>
      <c r="DW644"/>
      <c r="DX644"/>
      <c r="DY644"/>
      <c r="DZ644"/>
      <c r="EA644"/>
      <c r="EB644"/>
      <c r="EC644"/>
      <c r="ED644"/>
      <c r="EE644"/>
      <c r="EF644"/>
      <c r="EG644"/>
    </row>
    <row r="645" spans="1:137" s="1" customFormat="1" ht="14.4" x14ac:dyDescent="0.3">
      <c r="A645"/>
      <c r="B645"/>
      <c r="C645"/>
      <c r="D645" s="40"/>
      <c r="E645" s="28">
        <v>40287.455555555556</v>
      </c>
      <c r="F645" s="10">
        <f t="shared" si="181"/>
        <v>404.80277777777519</v>
      </c>
      <c r="G645" s="10">
        <v>67386</v>
      </c>
      <c r="H645" s="10">
        <v>2.46</v>
      </c>
      <c r="I645" s="10">
        <v>101</v>
      </c>
      <c r="J645" s="10"/>
      <c r="K645" s="10"/>
      <c r="L645" s="79">
        <v>1037</v>
      </c>
      <c r="M645" s="86"/>
      <c r="N645" s="42">
        <v>8.1</v>
      </c>
      <c r="O645" s="90"/>
      <c r="P645" s="87"/>
      <c r="Q645" s="87"/>
      <c r="R645" s="87"/>
      <c r="S645" s="87"/>
      <c r="T645" s="16"/>
      <c r="U645" s="16"/>
      <c r="V645" s="43">
        <f t="shared" ref="V645:V673" si="185">($A$15*L645/1000/$A$13*H645)/$Q$613</f>
        <v>6.1024525515158151E-6</v>
      </c>
      <c r="W645" s="43">
        <f t="shared" ref="W645:W673" si="186">($U$613*L645/1000/$A$13*H645)/$Q$613</f>
        <v>8.5698091233295053E-4</v>
      </c>
      <c r="X645" s="43">
        <f t="shared" ref="X645:X673" si="187">($A$46*$S$613*H645*L645/1000000)/$Q$613</f>
        <v>2.4639358201559576E-6</v>
      </c>
      <c r="Y645" s="22">
        <f>X645+W645+SUM($V$613:V645)</f>
        <v>1.3440440782094539E-3</v>
      </c>
      <c r="Z645" s="22">
        <f t="shared" ref="Z645:Z673" si="188">($A$15*L645/1000/$A$13*G645)/$Q$613</f>
        <v>0.16716254781969297</v>
      </c>
      <c r="AA645" s="44">
        <f t="shared" ref="AA645:AA673" si="189">($U$613*L645/1000/$A$13*G645)/$Q$613</f>
        <v>23.475006405881384</v>
      </c>
      <c r="AB645" s="44">
        <f t="shared" ref="AB645:AB673" si="190">($A$14*$S$613/1000*G645/1000000*L645/1000*1000000)/$Q$613</f>
        <v>2.0018573488145828</v>
      </c>
      <c r="AC645" s="44">
        <f t="shared" ref="AC645:AC665" si="191">($A$14*((L645/1000)*G645/10^6)*(1+($A$28/(10^-N645))+(($A$28*$A$29)/(10^-N645)^2))*1000000)*$S$613/1000/$Q$613</f>
        <v>77.725654333869514</v>
      </c>
      <c r="AD645" s="44">
        <f t="shared" si="182"/>
        <v>2.0018573488145823</v>
      </c>
      <c r="AE645" s="44">
        <f t="shared" si="183"/>
        <v>75.467614382881948</v>
      </c>
      <c r="AF645" s="44">
        <f t="shared" si="184"/>
        <v>0.25618260217298444</v>
      </c>
      <c r="AG645" s="45">
        <f>AC645+AA645+SUM($Z$613:Z645)</f>
        <v>104.11103596087322</v>
      </c>
      <c r="AH645" s="45">
        <f>AC645+AA645+SUM($Z$613:Z645)</f>
        <v>104.11103596087322</v>
      </c>
      <c r="DM645"/>
      <c r="DN645"/>
      <c r="DO645"/>
      <c r="DP645"/>
      <c r="DQ645"/>
      <c r="DR645"/>
      <c r="DS645"/>
      <c r="DT645"/>
      <c r="DU645"/>
      <c r="DV645"/>
      <c r="DW645"/>
      <c r="DX645"/>
      <c r="DY645"/>
      <c r="DZ645"/>
      <c r="EA645"/>
      <c r="EB645"/>
      <c r="EC645"/>
      <c r="ED645"/>
      <c r="EE645"/>
      <c r="EF645"/>
      <c r="EG645"/>
    </row>
    <row r="646" spans="1:137" s="1" customFormat="1" ht="14.4" x14ac:dyDescent="0.3">
      <c r="A646"/>
      <c r="B646"/>
      <c r="C646"/>
      <c r="D646" s="40"/>
      <c r="E646" s="28">
        <v>40360.452777777777</v>
      </c>
      <c r="F646" s="10">
        <f t="shared" si="181"/>
        <v>477.79999999999563</v>
      </c>
      <c r="G646" s="10">
        <v>72446</v>
      </c>
      <c r="H646" s="10">
        <v>2.88</v>
      </c>
      <c r="I646" s="10">
        <v>17</v>
      </c>
      <c r="J646" s="10"/>
      <c r="K646" s="10"/>
      <c r="L646" s="79">
        <v>1037</v>
      </c>
      <c r="M646" s="86"/>
      <c r="N646" s="42">
        <v>8.1</v>
      </c>
      <c r="O646" s="90"/>
      <c r="P646" s="87"/>
      <c r="Q646" s="87"/>
      <c r="R646" s="87"/>
      <c r="S646" s="87"/>
      <c r="T646" s="16"/>
      <c r="U646" s="16"/>
      <c r="V646" s="43">
        <f t="shared" si="185"/>
        <v>7.1443346944575395E-6</v>
      </c>
      <c r="W646" s="43">
        <f t="shared" si="186"/>
        <v>1.0032947266336984E-3</v>
      </c>
      <c r="X646" s="43">
        <f t="shared" si="187"/>
        <v>2.8846077894508761E-6</v>
      </c>
      <c r="Y646" s="22">
        <f>X646+W646+SUM($V$613:V646)</f>
        <v>1.4979228991739541E-3</v>
      </c>
      <c r="Z646" s="22">
        <f t="shared" si="188"/>
        <v>0.17971474697037185</v>
      </c>
      <c r="AA646" s="44">
        <f t="shared" si="189"/>
        <v>25.237739501980869</v>
      </c>
      <c r="AB646" s="44">
        <f t="shared" si="190"/>
        <v>2.1521763792511983</v>
      </c>
      <c r="AC646" s="44">
        <f t="shared" si="191"/>
        <v>83.562056716105886</v>
      </c>
      <c r="AD646" s="44">
        <f t="shared" si="182"/>
        <v>2.1521763792511979</v>
      </c>
      <c r="AE646" s="44">
        <f t="shared" si="183"/>
        <v>81.134461039121845</v>
      </c>
      <c r="AF646" s="44">
        <f t="shared" si="184"/>
        <v>0.27541929773282331</v>
      </c>
      <c r="AG646" s="45">
        <f>AC646+AA646+SUM($Z$613:Z646)</f>
        <v>111.88988618617945</v>
      </c>
      <c r="AH646" s="45">
        <f>AC646+AA646+SUM($Z$613:Z646)</f>
        <v>111.88988618617945</v>
      </c>
      <c r="DM646"/>
      <c r="DN646"/>
      <c r="DO646"/>
      <c r="DP646"/>
      <c r="DQ646"/>
      <c r="DR646"/>
      <c r="DS646"/>
      <c r="DT646"/>
      <c r="DU646"/>
      <c r="DV646"/>
      <c r="DW646"/>
      <c r="DX646"/>
      <c r="DY646"/>
      <c r="DZ646"/>
      <c r="EA646"/>
      <c r="EB646"/>
      <c r="EC646"/>
      <c r="ED646"/>
      <c r="EE646"/>
      <c r="EF646"/>
      <c r="EG646"/>
    </row>
    <row r="647" spans="1:137" s="1" customFormat="1" ht="14.4" x14ac:dyDescent="0.3">
      <c r="A647"/>
      <c r="B647"/>
      <c r="C647"/>
      <c r="D647" s="40"/>
      <c r="E647" s="28">
        <v>40532.65347222222</v>
      </c>
      <c r="F647" s="10">
        <f t="shared" si="181"/>
        <v>650.00069444443943</v>
      </c>
      <c r="G647" s="10">
        <v>81112</v>
      </c>
      <c r="H647" s="10">
        <v>2.76</v>
      </c>
      <c r="I647" s="10">
        <v>32</v>
      </c>
      <c r="J647" s="10"/>
      <c r="K647" s="10"/>
      <c r="L647" s="79">
        <v>1037</v>
      </c>
      <c r="M647" s="86"/>
      <c r="N647" s="42">
        <v>8.1</v>
      </c>
      <c r="O647" s="90"/>
      <c r="P647" s="87"/>
      <c r="Q647" s="87"/>
      <c r="R647" s="87"/>
      <c r="S647" s="87"/>
      <c r="T647" s="16"/>
      <c r="U647" s="16"/>
      <c r="V647" s="43">
        <f t="shared" si="185"/>
        <v>6.8466540821884751E-6</v>
      </c>
      <c r="W647" s="43">
        <f t="shared" si="186"/>
        <v>9.6149077969062745E-4</v>
      </c>
      <c r="X647" s="43">
        <f t="shared" si="187"/>
        <v>2.7644157982237565E-6</v>
      </c>
      <c r="Y647" s="22">
        <f>X647+W647+SUM($V$613:V647)</f>
        <v>1.4628454143218446E-3</v>
      </c>
      <c r="Z647" s="22">
        <f t="shared" si="188"/>
        <v>0.2012122485197361</v>
      </c>
      <c r="AA647" s="44">
        <f t="shared" si="189"/>
        <v>28.25668120371963</v>
      </c>
      <c r="AB647" s="44">
        <f t="shared" si="190"/>
        <v>2.4096199993626031</v>
      </c>
      <c r="AC647" s="44">
        <f t="shared" si="191"/>
        <v>93.557760875090153</v>
      </c>
      <c r="AD647" s="44">
        <f t="shared" si="182"/>
        <v>2.409619999362604</v>
      </c>
      <c r="AE647" s="44">
        <f t="shared" si="183"/>
        <v>90.839775885559632</v>
      </c>
      <c r="AF647" s="44">
        <f t="shared" si="184"/>
        <v>0.30836499016791497</v>
      </c>
      <c r="AG647" s="45">
        <f>AC647+AA647+SUM($Z$613:Z647)</f>
        <v>125.10574429542221</v>
      </c>
      <c r="AH647" s="45">
        <f>AC647+AA647+SUM($Z$613:Z647)</f>
        <v>125.10574429542221</v>
      </c>
      <c r="DM647"/>
      <c r="DN647"/>
      <c r="DO647"/>
      <c r="DP647"/>
      <c r="DQ647"/>
      <c r="DR647"/>
      <c r="DS647"/>
      <c r="DT647"/>
      <c r="DU647"/>
      <c r="DV647"/>
      <c r="DW647"/>
      <c r="DX647"/>
      <c r="DY647"/>
      <c r="DZ647"/>
      <c r="EA647"/>
      <c r="EB647"/>
      <c r="EC647"/>
      <c r="ED647"/>
      <c r="EE647"/>
      <c r="EF647"/>
      <c r="EG647"/>
    </row>
    <row r="648" spans="1:137" s="1" customFormat="1" ht="14.4" x14ac:dyDescent="0.3">
      <c r="A648"/>
      <c r="B648"/>
      <c r="C648"/>
      <c r="D648" s="33" t="s">
        <v>78</v>
      </c>
      <c r="E648" s="28">
        <v>40605.619444444441</v>
      </c>
      <c r="F648" s="10">
        <f t="shared" si="181"/>
        <v>722.96666666665988</v>
      </c>
      <c r="G648" s="10">
        <v>77459</v>
      </c>
      <c r="H648" s="10">
        <v>4</v>
      </c>
      <c r="I648" s="10">
        <v>24</v>
      </c>
      <c r="J648" s="10"/>
      <c r="K648" s="10"/>
      <c r="L648" s="79">
        <v>1037</v>
      </c>
      <c r="M648" s="86"/>
      <c r="N648" s="42">
        <v>8.1</v>
      </c>
      <c r="O648" s="90"/>
      <c r="P648" s="87"/>
      <c r="Q648" s="87"/>
      <c r="R648" s="87"/>
      <c r="S648" s="87"/>
      <c r="T648" s="16"/>
      <c r="U648" s="16"/>
      <c r="V648" s="43">
        <f t="shared" si="185"/>
        <v>9.9226870756354718E-6</v>
      </c>
      <c r="W648" s="43">
        <f t="shared" si="186"/>
        <v>1.3934648981023586E-3</v>
      </c>
      <c r="X648" s="43">
        <f t="shared" si="187"/>
        <v>4.0063997075706624E-6</v>
      </c>
      <c r="Y648" s="22">
        <f>X648+W648+SUM($V$613:V648)</f>
        <v>1.9059842037185582E-3</v>
      </c>
      <c r="Z648" s="22">
        <f t="shared" si="188"/>
        <v>0.19215035454791202</v>
      </c>
      <c r="AA648" s="44">
        <f t="shared" si="189"/>
        <v>26.984099385527649</v>
      </c>
      <c r="AB648" s="44">
        <f t="shared" si="190"/>
        <v>2.3010991657292132</v>
      </c>
      <c r="AC648" s="44">
        <f t="shared" si="191"/>
        <v>89.344247455661389</v>
      </c>
      <c r="AD648" s="44">
        <f t="shared" si="182"/>
        <v>2.3010991657292124</v>
      </c>
      <c r="AE648" s="44">
        <f t="shared" si="183"/>
        <v>86.748670977408537</v>
      </c>
      <c r="AF648" s="44">
        <f t="shared" si="184"/>
        <v>0.29447731252362808</v>
      </c>
      <c r="AG648" s="45">
        <f>AC648+AA648+SUM($Z$613:Z648)</f>
        <v>119.81179941234939</v>
      </c>
      <c r="AH648" s="45">
        <f>AC648+AA648+SUM($Z$613:Z648)</f>
        <v>119.81179941234939</v>
      </c>
      <c r="DM648"/>
      <c r="DN648"/>
      <c r="DO648"/>
      <c r="DP648"/>
      <c r="DQ648"/>
      <c r="DR648"/>
      <c r="DS648"/>
      <c r="DT648"/>
      <c r="DU648"/>
      <c r="DV648"/>
      <c r="DW648"/>
      <c r="DX648"/>
      <c r="DY648"/>
      <c r="DZ648"/>
      <c r="EA648"/>
      <c r="EB648"/>
      <c r="EC648"/>
      <c r="ED648"/>
      <c r="EE648"/>
      <c r="EF648"/>
      <c r="EG648"/>
    </row>
    <row r="649" spans="1:137" s="1" customFormat="1" ht="14.4" x14ac:dyDescent="0.3">
      <c r="A649"/>
      <c r="B649"/>
      <c r="C649"/>
      <c r="D649" s="33"/>
      <c r="E649" s="28">
        <v>40626.647222222222</v>
      </c>
      <c r="F649" s="10">
        <f t="shared" si="181"/>
        <v>743.99444444444089</v>
      </c>
      <c r="G649" s="10">
        <v>10488</v>
      </c>
      <c r="H649" s="40">
        <v>0</v>
      </c>
      <c r="I649" s="10">
        <v>19</v>
      </c>
      <c r="J649" s="10"/>
      <c r="K649" s="10"/>
      <c r="L649" s="79">
        <v>1037</v>
      </c>
      <c r="M649" s="86"/>
      <c r="N649" s="42">
        <v>8.1</v>
      </c>
      <c r="O649" s="90"/>
      <c r="P649" s="87"/>
      <c r="Q649" s="87"/>
      <c r="R649" s="87"/>
      <c r="S649" s="87"/>
      <c r="T649" s="16"/>
      <c r="U649" s="16"/>
      <c r="V649" s="43">
        <f t="shared" si="185"/>
        <v>0</v>
      </c>
      <c r="W649" s="43">
        <f t="shared" si="186"/>
        <v>0</v>
      </c>
      <c r="X649" s="43">
        <f t="shared" si="187"/>
        <v>0</v>
      </c>
      <c r="Y649" s="22">
        <f>X649+W649+SUM($V$613:V649)</f>
        <v>5.0851290590862895E-4</v>
      </c>
      <c r="Z649" s="22">
        <f t="shared" si="188"/>
        <v>2.6017285512316208E-2</v>
      </c>
      <c r="AA649" s="44">
        <f t="shared" si="189"/>
        <v>3.6536649628243842</v>
      </c>
      <c r="AB649" s="44">
        <f t="shared" si="190"/>
        <v>0.3115703539958945</v>
      </c>
      <c r="AC649" s="44">
        <f t="shared" si="191"/>
        <v>12.097270392271739</v>
      </c>
      <c r="AD649" s="44">
        <f t="shared" si="182"/>
        <v>0.31157035399589433</v>
      </c>
      <c r="AE649" s="44">
        <f t="shared" si="183"/>
        <v>11.745827614751814</v>
      </c>
      <c r="AF649" s="44">
        <f t="shared" si="184"/>
        <v>3.9872423524029629E-2</v>
      </c>
      <c r="AG649" s="45">
        <f>AC649+AA649+SUM($Z$613:Z649)</f>
        <v>19.260405211768784</v>
      </c>
      <c r="AH649" s="77">
        <f>AC649+AA649+SUM($Z$649:Z649)+$AH$648</f>
        <v>135.58875205295783</v>
      </c>
      <c r="DM649"/>
      <c r="DN649"/>
      <c r="DO649"/>
      <c r="DP649"/>
      <c r="DQ649"/>
      <c r="DR649"/>
      <c r="DS649"/>
      <c r="DT649"/>
      <c r="DU649"/>
      <c r="DV649"/>
      <c r="DW649"/>
      <c r="DX649"/>
      <c r="DY649"/>
      <c r="DZ649"/>
      <c r="EA649"/>
      <c r="EB649"/>
      <c r="EC649"/>
      <c r="ED649"/>
      <c r="EE649"/>
      <c r="EF649"/>
      <c r="EG649"/>
    </row>
    <row r="650" spans="1:137" s="1" customFormat="1" ht="14.4" x14ac:dyDescent="0.3">
      <c r="A650"/>
      <c r="B650"/>
      <c r="C650"/>
      <c r="D650" s="33"/>
      <c r="E650" s="28">
        <v>40633.442361111112</v>
      </c>
      <c r="F650" s="10">
        <f t="shared" si="181"/>
        <v>750.78958333333139</v>
      </c>
      <c r="G650" s="10">
        <v>15167</v>
      </c>
      <c r="H650" s="40">
        <v>3.86</v>
      </c>
      <c r="I650" s="10">
        <v>23</v>
      </c>
      <c r="J650" s="10"/>
      <c r="K650" s="10"/>
      <c r="L650" s="79">
        <v>1037</v>
      </c>
      <c r="M650" s="86"/>
      <c r="N650" s="42">
        <v>8.1</v>
      </c>
      <c r="O650" s="90"/>
      <c r="P650" s="87"/>
      <c r="Q650" s="87"/>
      <c r="R650" s="87"/>
      <c r="S650" s="87"/>
      <c r="T650" s="16"/>
      <c r="U650" s="16"/>
      <c r="V650" s="43">
        <f t="shared" si="185"/>
        <v>9.5753930279882292E-6</v>
      </c>
      <c r="W650" s="43">
        <f t="shared" si="186"/>
        <v>1.3446936266687762E-3</v>
      </c>
      <c r="X650" s="43">
        <f t="shared" si="187"/>
        <v>3.8661757178056895E-6</v>
      </c>
      <c r="Y650" s="22">
        <f>X650+W650+SUM($V$613:V650)</f>
        <v>1.8666481013231992E-3</v>
      </c>
      <c r="Z650" s="22">
        <f t="shared" si="188"/>
        <v>3.7624348719040801E-2</v>
      </c>
      <c r="AA650" s="44">
        <f t="shared" si="189"/>
        <v>5.2836705273796181</v>
      </c>
      <c r="AB650" s="44">
        <f t="shared" si="190"/>
        <v>0.45057089617236173</v>
      </c>
      <c r="AC650" s="44">
        <f t="shared" si="191"/>
        <v>17.494212437031411</v>
      </c>
      <c r="AD650" s="44">
        <f t="shared" si="182"/>
        <v>0.45057089617236162</v>
      </c>
      <c r="AE650" s="44">
        <f t="shared" si="183"/>
        <v>16.985980876519903</v>
      </c>
      <c r="AF650" s="44">
        <f t="shared" si="184"/>
        <v>5.7660664339145434E-2</v>
      </c>
      <c r="AG650" s="45">
        <f>AC650+AA650+SUM($Z$613:Z650)</f>
        <v>26.324977169802729</v>
      </c>
      <c r="AH650" s="45">
        <f>AC650+AA650+SUM($Z$649:Z650)+$AH$648</f>
        <v>142.65332401099178</v>
      </c>
      <c r="DM650"/>
      <c r="DN650"/>
      <c r="DO650"/>
      <c r="DP650"/>
      <c r="DQ650"/>
      <c r="DR650"/>
      <c r="DS650"/>
      <c r="DT650"/>
      <c r="DU650"/>
      <c r="DV650"/>
      <c r="DW650"/>
      <c r="DX650"/>
      <c r="DY650"/>
      <c r="DZ650"/>
      <c r="EA650"/>
      <c r="EB650"/>
      <c r="EC650"/>
      <c r="ED650"/>
      <c r="EE650"/>
      <c r="EF650"/>
      <c r="EG650"/>
    </row>
    <row r="651" spans="1:137" s="1" customFormat="1" ht="14.4" x14ac:dyDescent="0.3">
      <c r="A651"/>
      <c r="B651"/>
      <c r="C651"/>
      <c r="D651" s="40"/>
      <c r="E651" s="28">
        <v>40653.623611111114</v>
      </c>
      <c r="F651" s="10">
        <f t="shared" si="181"/>
        <v>770.97083333333285</v>
      </c>
      <c r="G651" s="40">
        <v>16533</v>
      </c>
      <c r="H651" s="40">
        <v>0</v>
      </c>
      <c r="I651" s="10">
        <v>33</v>
      </c>
      <c r="J651" s="10"/>
      <c r="K651" s="10"/>
      <c r="L651" s="79">
        <v>1037</v>
      </c>
      <c r="M651" s="86"/>
      <c r="N651" s="42">
        <v>8.1</v>
      </c>
      <c r="O651" s="90"/>
      <c r="P651" s="87"/>
      <c r="Q651" s="87"/>
      <c r="R651" s="87"/>
      <c r="S651" s="87"/>
      <c r="T651" s="16"/>
      <c r="U651" s="16"/>
      <c r="V651" s="43">
        <f t="shared" si="185"/>
        <v>0</v>
      </c>
      <c r="W651" s="43">
        <f t="shared" si="186"/>
        <v>0</v>
      </c>
      <c r="X651" s="43">
        <f t="shared" si="187"/>
        <v>0</v>
      </c>
      <c r="Y651" s="22">
        <f>X651+W651+SUM($V$613:V651)</f>
        <v>5.180882989366172E-4</v>
      </c>
      <c r="Z651" s="22">
        <f t="shared" si="188"/>
        <v>4.1012946355370311E-2</v>
      </c>
      <c r="AA651" s="44">
        <f t="shared" si="189"/>
        <v>5.7595387900815735</v>
      </c>
      <c r="AB651" s="44">
        <f t="shared" si="190"/>
        <v>0.49115109292659442</v>
      </c>
      <c r="AC651" s="44">
        <f t="shared" si="191"/>
        <v>19.069810392394039</v>
      </c>
      <c r="AD651" s="44">
        <f t="shared" si="182"/>
        <v>0.49115109292659437</v>
      </c>
      <c r="AE651" s="44">
        <f t="shared" si="183"/>
        <v>18.515805487670839</v>
      </c>
      <c r="AF651" s="44">
        <f t="shared" si="184"/>
        <v>6.2853811796603917E-2</v>
      </c>
      <c r="AG651" s="45">
        <f>AC651+AA651+SUM($Z$613:Z651)</f>
        <v>28.417456334222685</v>
      </c>
      <c r="AH651" s="45">
        <f>AC651+AA651+SUM($Z$649:Z651)+$AH$648</f>
        <v>144.74580317541174</v>
      </c>
      <c r="DM651"/>
      <c r="DN651"/>
      <c r="DO651"/>
      <c r="DP651"/>
      <c r="DQ651"/>
      <c r="DR651"/>
      <c r="DS651"/>
      <c r="DT651"/>
      <c r="DU651"/>
      <c r="DV651"/>
      <c r="DW651"/>
      <c r="DX651"/>
      <c r="DY651"/>
      <c r="DZ651"/>
      <c r="EA651"/>
      <c r="EB651"/>
      <c r="EC651"/>
      <c r="ED651"/>
      <c r="EE651"/>
      <c r="EF651"/>
      <c r="EG651"/>
    </row>
    <row r="652" spans="1:137" s="1" customFormat="1" ht="14.4" x14ac:dyDescent="0.3">
      <c r="A652"/>
      <c r="B652"/>
      <c r="C652"/>
      <c r="D652" s="40"/>
      <c r="E652" s="28">
        <v>40693.615277777775</v>
      </c>
      <c r="F652" s="10">
        <f t="shared" si="181"/>
        <v>810.96249999999418</v>
      </c>
      <c r="G652" s="10">
        <v>18114</v>
      </c>
      <c r="H652" s="10">
        <v>0</v>
      </c>
      <c r="I652" s="10">
        <v>54</v>
      </c>
      <c r="J652" s="10"/>
      <c r="K652" s="10"/>
      <c r="L652" s="79">
        <v>1037</v>
      </c>
      <c r="M652" s="86"/>
      <c r="N652" s="42">
        <v>8.1</v>
      </c>
      <c r="O652" s="90"/>
      <c r="P652" s="87"/>
      <c r="Q652" s="87"/>
      <c r="R652" s="87"/>
      <c r="S652" s="87"/>
      <c r="T652" s="16"/>
      <c r="U652" s="16"/>
      <c r="V652" s="43">
        <f t="shared" si="185"/>
        <v>0</v>
      </c>
      <c r="W652" s="43">
        <f t="shared" si="186"/>
        <v>0</v>
      </c>
      <c r="X652" s="43">
        <f t="shared" si="187"/>
        <v>0</v>
      </c>
      <c r="Y652" s="22">
        <f>X652+W652+SUM($V$613:V652)</f>
        <v>5.180882989366172E-4</v>
      </c>
      <c r="Z652" s="22">
        <f t="shared" si="188"/>
        <v>4.4934888422015234E-2</v>
      </c>
      <c r="AA652" s="44">
        <f t="shared" si="189"/>
        <v>6.310305791056531</v>
      </c>
      <c r="AB652" s="44">
        <f t="shared" si="190"/>
        <v>0.53811836310846994</v>
      </c>
      <c r="AC652" s="44">
        <f t="shared" si="191"/>
        <v>20.893397777041411</v>
      </c>
      <c r="AD652" s="44">
        <f t="shared" si="182"/>
        <v>0.53811836310846983</v>
      </c>
      <c r="AE652" s="44">
        <f t="shared" si="183"/>
        <v>20.286415085203508</v>
      </c>
      <c r="AF652" s="44">
        <f t="shared" si="184"/>
        <v>6.886432872943106E-2</v>
      </c>
      <c r="AG652" s="45">
        <f>AC652+AA652+SUM($Z$613:Z652)</f>
        <v>30.83674560826703</v>
      </c>
      <c r="AH652" s="45">
        <f>AC652+AA652+SUM($Z$649:Z652)+$AH$648</f>
        <v>147.16509244945607</v>
      </c>
      <c r="DM652"/>
      <c r="DN652"/>
      <c r="DO652"/>
      <c r="DP652"/>
      <c r="DQ652"/>
      <c r="DR652"/>
      <c r="DS652"/>
      <c r="DT652"/>
      <c r="DU652"/>
      <c r="DV652"/>
      <c r="DW652"/>
      <c r="DX652"/>
      <c r="DY652"/>
      <c r="DZ652"/>
      <c r="EA652"/>
      <c r="EB652"/>
      <c r="EC652"/>
      <c r="ED652"/>
      <c r="EE652"/>
      <c r="EF652"/>
      <c r="EG652"/>
    </row>
    <row r="653" spans="1:137" s="1" customFormat="1" ht="14.4" x14ac:dyDescent="0.3">
      <c r="A653"/>
      <c r="B653"/>
      <c r="C653"/>
      <c r="D653" s="40"/>
      <c r="E653" s="28">
        <v>40750.435416666667</v>
      </c>
      <c r="F653" s="10">
        <f t="shared" si="181"/>
        <v>867.78263888888614</v>
      </c>
      <c r="G653" s="10">
        <v>20492</v>
      </c>
      <c r="H653" s="10">
        <v>0</v>
      </c>
      <c r="I653" s="36" t="s">
        <v>140</v>
      </c>
      <c r="J653" s="36"/>
      <c r="K653" s="36"/>
      <c r="L653" s="79">
        <v>1037</v>
      </c>
      <c r="M653" s="86"/>
      <c r="N653" s="42">
        <v>8.1</v>
      </c>
      <c r="O653" s="90"/>
      <c r="P653" s="87"/>
      <c r="Q653" s="87"/>
      <c r="R653" s="87"/>
      <c r="S653" s="87"/>
      <c r="T653" s="16"/>
      <c r="U653" s="16"/>
      <c r="V653" s="43">
        <f t="shared" si="185"/>
        <v>0</v>
      </c>
      <c r="W653" s="43">
        <f t="shared" si="186"/>
        <v>0</v>
      </c>
      <c r="X653" s="43">
        <f t="shared" si="187"/>
        <v>0</v>
      </c>
      <c r="Y653" s="22">
        <f>X653+W653+SUM($V$613:V653)</f>
        <v>5.180882989366172E-4</v>
      </c>
      <c r="Z653" s="22">
        <f t="shared" si="188"/>
        <v>5.083392588848052E-2</v>
      </c>
      <c r="AA653" s="44">
        <f t="shared" si="189"/>
        <v>7.1387206729783843</v>
      </c>
      <c r="AB653" s="44">
        <f t="shared" si="190"/>
        <v>0.60876236595002553</v>
      </c>
      <c r="AC653" s="44">
        <f t="shared" si="191"/>
        <v>23.63627620885131</v>
      </c>
      <c r="AD653" s="44">
        <f t="shared" si="182"/>
        <v>0.60876236595002564</v>
      </c>
      <c r="AE653" s="44">
        <f t="shared" si="183"/>
        <v>22.949609027602428</v>
      </c>
      <c r="AF653" s="44">
        <f t="shared" si="184"/>
        <v>7.7904815298857302E-2</v>
      </c>
      <c r="AG653" s="45">
        <f>AC653+AA653+SUM($Z$613:Z653)</f>
        <v>34.458872847887264</v>
      </c>
      <c r="AH653" s="45">
        <f>AC653+AA653+SUM($Z$649:Z653)+$AH$648</f>
        <v>150.7872196890763</v>
      </c>
      <c r="DM653"/>
      <c r="DN653"/>
      <c r="DO653"/>
      <c r="DP653"/>
      <c r="DQ653"/>
      <c r="DR653"/>
      <c r="DS653"/>
      <c r="DT653"/>
      <c r="DU653"/>
      <c r="DV653"/>
      <c r="DW653"/>
      <c r="DX653"/>
      <c r="DY653"/>
      <c r="DZ653"/>
      <c r="EA653"/>
      <c r="EB653"/>
      <c r="EC653"/>
      <c r="ED653"/>
      <c r="EE653"/>
      <c r="EF653"/>
      <c r="EG653"/>
    </row>
    <row r="654" spans="1:137" s="1" customFormat="1" ht="14.4" x14ac:dyDescent="0.3">
      <c r="A654"/>
      <c r="B654"/>
      <c r="C654"/>
      <c r="D654" s="40"/>
      <c r="E654" s="28">
        <v>40849.555555555555</v>
      </c>
      <c r="F654" s="10">
        <f t="shared" si="181"/>
        <v>966.90277777777374</v>
      </c>
      <c r="G654" s="10">
        <v>27892</v>
      </c>
      <c r="H654" s="10">
        <v>0</v>
      </c>
      <c r="I654" s="10">
        <v>28</v>
      </c>
      <c r="J654" s="10"/>
      <c r="K654" s="10"/>
      <c r="L654" s="79">
        <v>1037</v>
      </c>
      <c r="M654" s="86"/>
      <c r="N654" s="42">
        <v>8.1</v>
      </c>
      <c r="O654" s="90"/>
      <c r="P654" s="87"/>
      <c r="Q654" s="87"/>
      <c r="R654" s="87"/>
      <c r="S654" s="87"/>
      <c r="T654" s="16"/>
      <c r="U654" s="16"/>
      <c r="V654" s="43">
        <f t="shared" si="185"/>
        <v>0</v>
      </c>
      <c r="W654" s="43">
        <f t="shared" si="186"/>
        <v>0</v>
      </c>
      <c r="X654" s="43">
        <f t="shared" si="187"/>
        <v>0</v>
      </c>
      <c r="Y654" s="22">
        <f>X654+W654+SUM($V$613:V654)</f>
        <v>5.180882989366172E-4</v>
      </c>
      <c r="Z654" s="22">
        <f t="shared" si="188"/>
        <v>6.9190896978406136E-2</v>
      </c>
      <c r="AA654" s="44">
        <f t="shared" si="189"/>
        <v>9.7166307344677474</v>
      </c>
      <c r="AB654" s="44">
        <f t="shared" si="190"/>
        <v>0.82859652113400895</v>
      </c>
      <c r="AC654" s="44">
        <f t="shared" si="191"/>
        <v>32.171726333070495</v>
      </c>
      <c r="AD654" s="44">
        <f t="shared" si="182"/>
        <v>0.82859652113400895</v>
      </c>
      <c r="AE654" s="44">
        <f t="shared" si="183"/>
        <v>31.237092279810987</v>
      </c>
      <c r="AF654" s="44">
        <f t="shared" si="184"/>
        <v>0.1060375321254991</v>
      </c>
      <c r="AG654" s="45">
        <f>AC654+AA654+SUM($Z$613:Z654)</f>
        <v>45.64142393057422</v>
      </c>
      <c r="AH654" s="45">
        <f>AC654+AA654+SUM($Z$649:Z654)+$AH$648</f>
        <v>161.96977077176325</v>
      </c>
      <c r="DM654"/>
      <c r="DN654"/>
      <c r="DO654"/>
      <c r="DP654"/>
      <c r="DQ654"/>
      <c r="DR654"/>
      <c r="DS654"/>
      <c r="DT654"/>
      <c r="DU654"/>
      <c r="DV654"/>
      <c r="DW654"/>
      <c r="DX654"/>
      <c r="DY654"/>
      <c r="DZ654"/>
      <c r="EA654"/>
      <c r="EB654"/>
      <c r="EC654"/>
      <c r="ED654"/>
      <c r="EE654"/>
      <c r="EF654"/>
      <c r="EG654"/>
    </row>
    <row r="655" spans="1:137" s="1" customFormat="1" ht="14.4" x14ac:dyDescent="0.3">
      <c r="A655"/>
      <c r="B655"/>
      <c r="C655"/>
      <c r="D655" s="40"/>
      <c r="E655" s="28">
        <v>40933.604861111111</v>
      </c>
      <c r="F655" s="10">
        <f t="shared" si="181"/>
        <v>1050.9520833333299</v>
      </c>
      <c r="G655" s="10">
        <v>30718</v>
      </c>
      <c r="H655" s="10">
        <v>0</v>
      </c>
      <c r="I655" s="10">
        <v>27</v>
      </c>
      <c r="J655" s="10"/>
      <c r="K655" s="10"/>
      <c r="L655" s="79">
        <v>1037</v>
      </c>
      <c r="M655" s="86"/>
      <c r="N655" s="42">
        <v>8.1</v>
      </c>
      <c r="O655" s="90"/>
      <c r="P655" s="87"/>
      <c r="Q655" s="87"/>
      <c r="R655" s="87"/>
      <c r="S655" s="87"/>
      <c r="T655" s="16"/>
      <c r="U655" s="16"/>
      <c r="V655" s="43">
        <f t="shared" si="185"/>
        <v>0</v>
      </c>
      <c r="W655" s="43">
        <f t="shared" si="186"/>
        <v>0</v>
      </c>
      <c r="X655" s="43">
        <f t="shared" si="187"/>
        <v>0</v>
      </c>
      <c r="Y655" s="22">
        <f>X655+W655+SUM($V$613:V655)</f>
        <v>5.180882989366172E-4</v>
      </c>
      <c r="Z655" s="22">
        <f t="shared" si="188"/>
        <v>7.6201275397342602E-2</v>
      </c>
      <c r="AA655" s="44">
        <f t="shared" si="189"/>
        <v>10.701113684977065</v>
      </c>
      <c r="AB655" s="44">
        <f t="shared" si="190"/>
        <v>0.91254940255967631</v>
      </c>
      <c r="AC655" s="44">
        <f t="shared" si="191"/>
        <v>35.431345529157454</v>
      </c>
      <c r="AD655" s="44">
        <f t="shared" si="182"/>
        <v>0.91254940255967631</v>
      </c>
      <c r="AE655" s="44">
        <f t="shared" si="183"/>
        <v>34.402014938019292</v>
      </c>
      <c r="AF655" s="44">
        <f t="shared" si="184"/>
        <v>0.11678118857848423</v>
      </c>
      <c r="AG655" s="45">
        <f>AC655+AA655+SUM($Z$613:Z655)</f>
        <v>49.961727352567834</v>
      </c>
      <c r="AH655" s="45">
        <f>AC655+AA655+SUM($Z$649:Z655)+$AH$648</f>
        <v>166.29007419375688</v>
      </c>
      <c r="DM655"/>
      <c r="DN655"/>
      <c r="DO655"/>
      <c r="DP655"/>
      <c r="DQ655"/>
      <c r="DR655"/>
      <c r="DS655"/>
      <c r="DT655"/>
      <c r="DU655"/>
      <c r="DV655"/>
      <c r="DW655"/>
      <c r="DX655"/>
      <c r="DY655"/>
      <c r="DZ655"/>
      <c r="EA655"/>
      <c r="EB655"/>
      <c r="EC655"/>
      <c r="ED655"/>
      <c r="EE655"/>
      <c r="EF655"/>
      <c r="EG655"/>
    </row>
    <row r="656" spans="1:137" s="1" customFormat="1" ht="14.4" x14ac:dyDescent="0.3">
      <c r="A656"/>
      <c r="B656"/>
      <c r="C656"/>
      <c r="D656" s="40"/>
      <c r="E656" s="28">
        <v>41017.649305555555</v>
      </c>
      <c r="F656" s="10">
        <f t="shared" si="181"/>
        <v>1134.9965277777737</v>
      </c>
      <c r="G656" s="10">
        <v>33268</v>
      </c>
      <c r="H656" s="10">
        <v>0</v>
      </c>
      <c r="I656" s="10">
        <v>51</v>
      </c>
      <c r="J656" s="10"/>
      <c r="K656" s="10"/>
      <c r="L656" s="79">
        <v>1037</v>
      </c>
      <c r="M656" s="86"/>
      <c r="N656" s="42">
        <v>8.1</v>
      </c>
      <c r="O656" s="90"/>
      <c r="P656" s="87"/>
      <c r="Q656" s="87"/>
      <c r="R656" s="87"/>
      <c r="S656" s="87"/>
      <c r="T656" s="16"/>
      <c r="U656" s="16"/>
      <c r="V656" s="43">
        <f t="shared" si="185"/>
        <v>0</v>
      </c>
      <c r="W656" s="43">
        <f t="shared" si="186"/>
        <v>0</v>
      </c>
      <c r="X656" s="43">
        <f t="shared" si="187"/>
        <v>0</v>
      </c>
      <c r="Y656" s="22">
        <f>X656+W656+SUM($V$613:V656)</f>
        <v>5.180882989366172E-4</v>
      </c>
      <c r="Z656" s="22">
        <f t="shared" si="188"/>
        <v>8.2526988408060206E-2</v>
      </c>
      <c r="AA656" s="44">
        <f t="shared" si="189"/>
        <v>11.589447557517319</v>
      </c>
      <c r="AB656" s="44">
        <f t="shared" si="190"/>
        <v>0.98830306414334623</v>
      </c>
      <c r="AC656" s="44">
        <f t="shared" si="191"/>
        <v>38.372615504395142</v>
      </c>
      <c r="AD656" s="44">
        <f t="shared" si="182"/>
        <v>0.98830306414334612</v>
      </c>
      <c r="AE656" s="44">
        <f t="shared" si="183"/>
        <v>37.257836869523587</v>
      </c>
      <c r="AF656" s="44">
        <f t="shared" si="184"/>
        <v>0.12647557072820537</v>
      </c>
      <c r="AG656" s="45">
        <f>AC656+AA656+SUM($Z$613:Z656)</f>
        <v>53.873858188753836</v>
      </c>
      <c r="AH656" s="45">
        <f>AC656+AA656+SUM($Z$649:Z656)+$AH$648</f>
        <v>170.20220502994289</v>
      </c>
      <c r="DM656"/>
      <c r="DN656"/>
      <c r="DO656"/>
      <c r="DP656"/>
      <c r="DQ656"/>
      <c r="DR656"/>
      <c r="DS656"/>
      <c r="DT656"/>
      <c r="DU656"/>
      <c r="DV656"/>
      <c r="DW656"/>
      <c r="DX656"/>
      <c r="DY656"/>
      <c r="DZ656"/>
      <c r="EA656"/>
      <c r="EB656"/>
      <c r="EC656"/>
      <c r="ED656"/>
      <c r="EE656"/>
      <c r="EF656"/>
      <c r="EG656"/>
    </row>
    <row r="657" spans="1:137" s="1" customFormat="1" ht="14.4" x14ac:dyDescent="0.3">
      <c r="A657"/>
      <c r="B657"/>
      <c r="C657"/>
      <c r="D657" s="40"/>
      <c r="E657" s="28">
        <v>41036.564583333333</v>
      </c>
      <c r="F657" s="10">
        <f t="shared" si="181"/>
        <v>1153.9118055555518</v>
      </c>
      <c r="G657" s="10">
        <v>34665</v>
      </c>
      <c r="H657" s="10">
        <v>0</v>
      </c>
      <c r="I657" s="10">
        <v>23</v>
      </c>
      <c r="J657" s="10"/>
      <c r="K657" s="10"/>
      <c r="L657" s="79">
        <v>1037</v>
      </c>
      <c r="M657" s="86"/>
      <c r="N657" s="42">
        <v>8.1</v>
      </c>
      <c r="O657" s="90"/>
      <c r="P657" s="87"/>
      <c r="Q657" s="87"/>
      <c r="R657" s="87"/>
      <c r="S657" s="87"/>
      <c r="T657" s="16"/>
      <c r="U657" s="16"/>
      <c r="V657" s="43">
        <f t="shared" si="185"/>
        <v>0</v>
      </c>
      <c r="W657" s="43">
        <f t="shared" si="186"/>
        <v>0</v>
      </c>
      <c r="X657" s="43">
        <f t="shared" si="187"/>
        <v>0</v>
      </c>
      <c r="Y657" s="22">
        <f>X657+W657+SUM($V$613:V657)</f>
        <v>5.180882989366172E-4</v>
      </c>
      <c r="Z657" s="22">
        <f t="shared" si="188"/>
        <v>8.5992486869225906E-2</v>
      </c>
      <c r="AA657" s="44">
        <f t="shared" si="189"/>
        <v>12.076115173179566</v>
      </c>
      <c r="AB657" s="44">
        <f t="shared" si="190"/>
        <v>1.0298041877638904</v>
      </c>
      <c r="AC657" s="44">
        <f t="shared" si="191"/>
        <v>39.983970075143006</v>
      </c>
      <c r="AD657" s="44">
        <f t="shared" si="182"/>
        <v>1.0298041877638899</v>
      </c>
      <c r="AE657" s="44">
        <f t="shared" si="183"/>
        <v>38.822379315920251</v>
      </c>
      <c r="AF657" s="44">
        <f t="shared" si="184"/>
        <v>0.13178657145885653</v>
      </c>
      <c r="AG657" s="45">
        <f>AC657+AA657+SUM($Z$613:Z657)</f>
        <v>56.057872862033172</v>
      </c>
      <c r="AH657" s="45">
        <f>AC657+AA657+SUM($Z$649:Z657)+$AH$648</f>
        <v>172.38621970322222</v>
      </c>
      <c r="DM657"/>
      <c r="DN657"/>
      <c r="DO657"/>
      <c r="DP657"/>
      <c r="DQ657"/>
      <c r="DR657"/>
      <c r="DS657"/>
      <c r="DT657"/>
      <c r="DU657"/>
      <c r="DV657"/>
      <c r="DW657"/>
      <c r="DX657"/>
      <c r="DY657"/>
      <c r="DZ657"/>
      <c r="EA657"/>
      <c r="EB657"/>
      <c r="EC657"/>
      <c r="ED657"/>
      <c r="EE657"/>
      <c r="EF657"/>
      <c r="EG657"/>
    </row>
    <row r="658" spans="1:137" s="1" customFormat="1" ht="14.4" x14ac:dyDescent="0.3">
      <c r="A658"/>
      <c r="B658"/>
      <c r="C658"/>
      <c r="D658" s="40"/>
      <c r="E658" s="28">
        <v>41039.503472222219</v>
      </c>
      <c r="F658" s="10">
        <f t="shared" si="181"/>
        <v>1156.850694444438</v>
      </c>
      <c r="G658" s="10">
        <v>6992</v>
      </c>
      <c r="H658" s="10">
        <v>0</v>
      </c>
      <c r="I658" s="10">
        <v>21</v>
      </c>
      <c r="J658" s="10"/>
      <c r="K658" s="10"/>
      <c r="L658" s="79">
        <v>1037</v>
      </c>
      <c r="M658" s="86"/>
      <c r="N658" s="42">
        <v>8.1</v>
      </c>
      <c r="O658" s="90"/>
      <c r="P658" s="87"/>
      <c r="Q658" s="87"/>
      <c r="R658" s="87"/>
      <c r="S658" s="87"/>
      <c r="T658" s="16"/>
      <c r="U658" s="16"/>
      <c r="V658" s="43">
        <f t="shared" si="185"/>
        <v>0</v>
      </c>
      <c r="W658" s="43">
        <f t="shared" si="186"/>
        <v>0</v>
      </c>
      <c r="X658" s="43">
        <f t="shared" si="187"/>
        <v>0</v>
      </c>
      <c r="Y658" s="22">
        <f>X658+W658+SUM($V$613:V658)</f>
        <v>5.180882989366172E-4</v>
      </c>
      <c r="Z658" s="22">
        <f t="shared" si="188"/>
        <v>1.7344857008210805E-2</v>
      </c>
      <c r="AA658" s="44">
        <f t="shared" si="189"/>
        <v>2.435776641882923</v>
      </c>
      <c r="AB658" s="44">
        <f t="shared" si="190"/>
        <v>0.20771356933059631</v>
      </c>
      <c r="AC658" s="44">
        <f t="shared" si="191"/>
        <v>8.0648469281811597</v>
      </c>
      <c r="AD658" s="44">
        <f t="shared" si="182"/>
        <v>0.20771356933059623</v>
      </c>
      <c r="AE658" s="44">
        <f t="shared" si="183"/>
        <v>7.8305517431678755</v>
      </c>
      <c r="AF658" s="44">
        <f t="shared" si="184"/>
        <v>2.6581615682686421E-2</v>
      </c>
      <c r="AG658" s="45">
        <f>AC658+AA658+SUM($Z$613:Z658)</f>
        <v>14.515756040782895</v>
      </c>
      <c r="AH658" s="45">
        <f>AC658+AA658+SUM($Z$658:Z658)+$AH$657</f>
        <v>182.90418813029453</v>
      </c>
      <c r="DM658"/>
      <c r="DN658"/>
      <c r="DO658"/>
      <c r="DP658"/>
      <c r="DQ658"/>
      <c r="DR658"/>
      <c r="DS658"/>
      <c r="DT658"/>
      <c r="DU658"/>
      <c r="DV658"/>
      <c r="DW658"/>
      <c r="DX658"/>
      <c r="DY658"/>
      <c r="DZ658"/>
      <c r="EA658"/>
      <c r="EB658"/>
      <c r="EC658"/>
      <c r="ED658"/>
      <c r="EE658"/>
      <c r="EF658"/>
      <c r="EG658"/>
    </row>
    <row r="659" spans="1:137" s="1" customFormat="1" ht="14.4" x14ac:dyDescent="0.3">
      <c r="A659"/>
      <c r="B659"/>
      <c r="C659"/>
      <c r="D659" s="40"/>
      <c r="E659" s="28">
        <v>41044.47152777778</v>
      </c>
      <c r="F659" s="10">
        <f t="shared" si="181"/>
        <v>1161.8187499999985</v>
      </c>
      <c r="G659" s="10">
        <v>9688</v>
      </c>
      <c r="H659" s="40">
        <v>1.19</v>
      </c>
      <c r="I659" s="10">
        <v>24</v>
      </c>
      <c r="J659" s="10"/>
      <c r="K659" s="10"/>
      <c r="L659" s="79">
        <v>1037</v>
      </c>
      <c r="M659" s="86"/>
      <c r="N659" s="42">
        <v>8.1</v>
      </c>
      <c r="O659" s="90"/>
      <c r="P659" s="87"/>
      <c r="Q659" s="87"/>
      <c r="R659" s="87"/>
      <c r="S659" s="87"/>
      <c r="T659" s="16"/>
      <c r="U659" s="16"/>
      <c r="V659" s="43">
        <f t="shared" si="185"/>
        <v>2.9519994050015527E-6</v>
      </c>
      <c r="W659" s="43">
        <f t="shared" si="186"/>
        <v>4.1455580718545166E-4</v>
      </c>
      <c r="X659" s="43">
        <f t="shared" si="187"/>
        <v>1.1919039130022718E-6</v>
      </c>
      <c r="Y659" s="22">
        <f>X659+W659+SUM($V$613:V659)</f>
        <v>9.3678800944007267E-4</v>
      </c>
      <c r="Z659" s="22">
        <f t="shared" si="188"/>
        <v>2.4032748097189114E-2</v>
      </c>
      <c r="AA659" s="44">
        <f t="shared" si="189"/>
        <v>3.3749719832039129</v>
      </c>
      <c r="AB659" s="44">
        <f t="shared" si="190"/>
        <v>0.28780449938140978</v>
      </c>
      <c r="AC659" s="44">
        <f t="shared" si="191"/>
        <v>11.174519027491286</v>
      </c>
      <c r="AD659" s="44">
        <f t="shared" si="182"/>
        <v>0.28780449938140967</v>
      </c>
      <c r="AE659" s="44">
        <f t="shared" si="183"/>
        <v>10.849883479377915</v>
      </c>
      <c r="AF659" s="44">
        <f t="shared" si="184"/>
        <v>3.6831048731960248E-2</v>
      </c>
      <c r="AG659" s="45">
        <f>AC659+AA659+SUM($Z$613:Z659)</f>
        <v>18.588656229511201</v>
      </c>
      <c r="AH659" s="45">
        <f>AC659+AA659+SUM($Z$658:Z659)+$AH$657</f>
        <v>186.97708831902281</v>
      </c>
      <c r="DM659"/>
      <c r="DN659"/>
      <c r="DO659"/>
      <c r="DP659"/>
      <c r="DQ659"/>
      <c r="DR659"/>
      <c r="DS659"/>
      <c r="DT659"/>
      <c r="DU659"/>
      <c r="DV659"/>
      <c r="DW659"/>
      <c r="DX659"/>
      <c r="DY659"/>
      <c r="DZ659"/>
      <c r="EA659"/>
      <c r="EB659"/>
      <c r="EC659"/>
      <c r="ED659"/>
      <c r="EE659"/>
      <c r="EF659"/>
      <c r="EG659"/>
    </row>
    <row r="660" spans="1:137" s="1" customFormat="1" ht="14.4" x14ac:dyDescent="0.3">
      <c r="A660"/>
      <c r="B660"/>
      <c r="C660"/>
      <c r="D660" s="40"/>
      <c r="E660" s="28">
        <v>41052.462500000001</v>
      </c>
      <c r="F660" s="10">
        <f t="shared" si="181"/>
        <v>1169.8097222222204</v>
      </c>
      <c r="G660" s="10">
        <v>10523</v>
      </c>
      <c r="H660" s="40">
        <v>0.68</v>
      </c>
      <c r="I660" s="10">
        <v>22</v>
      </c>
      <c r="J660" s="10"/>
      <c r="K660" s="10"/>
      <c r="L660" s="79">
        <v>1037</v>
      </c>
      <c r="M660" s="86"/>
      <c r="N660" s="42">
        <v>8.1</v>
      </c>
      <c r="O660" s="90"/>
      <c r="P660" s="87"/>
      <c r="Q660" s="87"/>
      <c r="R660" s="87"/>
      <c r="S660" s="87"/>
      <c r="T660" s="16"/>
      <c r="U660" s="16"/>
      <c r="V660" s="43">
        <f t="shared" si="185"/>
        <v>1.6868568028580303E-6</v>
      </c>
      <c r="W660" s="43">
        <f t="shared" si="186"/>
        <v>2.3688903267740102E-4</v>
      </c>
      <c r="X660" s="43">
        <f t="shared" si="187"/>
        <v>6.8108795028701261E-7</v>
      </c>
      <c r="Y660" s="22">
        <f>X660+W660+SUM($V$613:V660)</f>
        <v>7.6029727577216482E-4</v>
      </c>
      <c r="Z660" s="22">
        <f t="shared" si="188"/>
        <v>2.6104109024228016E-2</v>
      </c>
      <c r="AA660" s="44">
        <f t="shared" si="189"/>
        <v>3.6658577806827806</v>
      </c>
      <c r="AB660" s="44">
        <f t="shared" si="190"/>
        <v>0.31261011013527817</v>
      </c>
      <c r="AC660" s="44">
        <f t="shared" si="191"/>
        <v>12.137640764480885</v>
      </c>
      <c r="AD660" s="44">
        <f t="shared" si="182"/>
        <v>0.31261011013527806</v>
      </c>
      <c r="AE660" s="44">
        <f t="shared" si="183"/>
        <v>11.785025170674423</v>
      </c>
      <c r="AF660" s="44">
        <f t="shared" si="184"/>
        <v>4.0005483671182666E-2</v>
      </c>
      <c r="AG660" s="45">
        <f>AC660+AA660+SUM($Z$613:Z660)</f>
        <v>19.868767873003897</v>
      </c>
      <c r="AH660" s="45">
        <f>AC660+AA660+SUM($Z$658:Z660)+$AH$657</f>
        <v>188.25719996251553</v>
      </c>
      <c r="DM660"/>
      <c r="DN660"/>
      <c r="DO660"/>
      <c r="DP660"/>
      <c r="DQ660"/>
      <c r="DR660"/>
      <c r="DS660"/>
      <c r="DT660"/>
      <c r="DU660"/>
      <c r="DV660"/>
      <c r="DW660"/>
      <c r="DX660"/>
      <c r="DY660"/>
      <c r="DZ660"/>
      <c r="EA660"/>
      <c r="EB660"/>
      <c r="EC660"/>
      <c r="ED660"/>
      <c r="EE660"/>
      <c r="EF660"/>
      <c r="EG660"/>
    </row>
    <row r="661" spans="1:137" s="1" customFormat="1" ht="14.4" x14ac:dyDescent="0.3">
      <c r="A661"/>
      <c r="B661"/>
      <c r="C661"/>
      <c r="D661" s="40"/>
      <c r="E661" s="28">
        <v>41109.570833333331</v>
      </c>
      <c r="F661" s="10">
        <f t="shared" si="181"/>
        <v>1226.9180555555504</v>
      </c>
      <c r="G661" s="10">
        <v>7331</v>
      </c>
      <c r="H661" s="10">
        <v>0</v>
      </c>
      <c r="I661" s="10">
        <v>21</v>
      </c>
      <c r="J661" s="10"/>
      <c r="K661" s="10"/>
      <c r="L661" s="79">
        <v>1037</v>
      </c>
      <c r="M661" s="86"/>
      <c r="N661" s="42">
        <v>8.1</v>
      </c>
      <c r="O661" s="90"/>
      <c r="P661" s="87"/>
      <c r="Q661" s="87"/>
      <c r="R661" s="87"/>
      <c r="S661" s="87"/>
      <c r="T661" s="16"/>
      <c r="U661" s="16"/>
      <c r="V661" s="43">
        <f t="shared" si="185"/>
        <v>0</v>
      </c>
      <c r="W661" s="43">
        <f t="shared" si="186"/>
        <v>0</v>
      </c>
      <c r="X661" s="43">
        <f t="shared" si="187"/>
        <v>0</v>
      </c>
      <c r="Y661" s="22">
        <f>X661+W661+SUM($V$613:V661)</f>
        <v>5.2272715514447676E-4</v>
      </c>
      <c r="Z661" s="22">
        <f t="shared" si="188"/>
        <v>1.818580473787091E-2</v>
      </c>
      <c r="AA661" s="44">
        <f t="shared" si="189"/>
        <v>2.5538727919970983</v>
      </c>
      <c r="AB661" s="44">
        <f t="shared" si="190"/>
        <v>0.21778435022348416</v>
      </c>
      <c r="AC661" s="44">
        <f t="shared" si="191"/>
        <v>8.4558628190068763</v>
      </c>
      <c r="AD661" s="44">
        <f t="shared" si="182"/>
        <v>0.21778435022348414</v>
      </c>
      <c r="AE661" s="44">
        <f t="shared" si="183"/>
        <v>8.2102080705325662</v>
      </c>
      <c r="AF661" s="44">
        <f t="shared" si="184"/>
        <v>2.7870398250825823E-2</v>
      </c>
      <c r="AG661" s="45">
        <f>AC661+AA661+SUM($Z$613:Z661)</f>
        <v>15.093190743582076</v>
      </c>
      <c r="AH661" s="45">
        <f>AC661+AA661+SUM($Z$658:Z661)+$AH$657</f>
        <v>183.4816228330937</v>
      </c>
      <c r="DM661"/>
      <c r="DN661"/>
      <c r="DO661"/>
      <c r="DP661"/>
      <c r="DQ661"/>
      <c r="DR661"/>
      <c r="DS661"/>
      <c r="DT661"/>
      <c r="DU661"/>
      <c r="DV661"/>
      <c r="DW661"/>
      <c r="DX661"/>
      <c r="DY661"/>
      <c r="DZ661"/>
      <c r="EA661"/>
      <c r="EB661"/>
      <c r="EC661"/>
      <c r="ED661"/>
      <c r="EE661"/>
      <c r="EF661"/>
      <c r="EG661"/>
    </row>
    <row r="662" spans="1:137" s="1" customFormat="1" ht="14.4" x14ac:dyDescent="0.3">
      <c r="A662"/>
      <c r="B662"/>
      <c r="C662"/>
      <c r="D662" s="40"/>
      <c r="E662" s="28">
        <v>41134.480555555558</v>
      </c>
      <c r="F662" s="10">
        <f t="shared" si="181"/>
        <v>1251.8277777777766</v>
      </c>
      <c r="G662" s="10">
        <v>14350</v>
      </c>
      <c r="H662" s="10">
        <v>1.75</v>
      </c>
      <c r="I662" s="10">
        <v>21</v>
      </c>
      <c r="J662" s="10"/>
      <c r="K662" s="10"/>
      <c r="L662" s="79">
        <v>1037</v>
      </c>
      <c r="M662" s="86"/>
      <c r="N662" s="42">
        <v>8.1</v>
      </c>
      <c r="O662" s="90"/>
      <c r="P662" s="87"/>
      <c r="Q662" s="87"/>
      <c r="R662" s="87"/>
      <c r="S662" s="87"/>
      <c r="T662" s="16"/>
      <c r="U662" s="16"/>
      <c r="V662" s="43">
        <f t="shared" si="185"/>
        <v>4.3411755955905189E-6</v>
      </c>
      <c r="W662" s="43">
        <f t="shared" si="186"/>
        <v>6.0964089291978189E-4</v>
      </c>
      <c r="X662" s="43">
        <f t="shared" si="187"/>
        <v>1.7527998720621647E-6</v>
      </c>
      <c r="Y662" s="22">
        <f>X662+W662+SUM($V$613:V662)</f>
        <v>1.1384620235319115E-3</v>
      </c>
      <c r="Z662" s="22">
        <f t="shared" si="188"/>
        <v>3.5597639883842257E-2</v>
      </c>
      <c r="AA662" s="44">
        <f t="shared" si="189"/>
        <v>4.9990553219422127</v>
      </c>
      <c r="AB662" s="44">
        <f t="shared" si="190"/>
        <v>0.42630001714731935</v>
      </c>
      <c r="AC662" s="44">
        <f t="shared" si="191"/>
        <v>16.551852605749382</v>
      </c>
      <c r="AD662" s="44">
        <f t="shared" si="182"/>
        <v>0.42630001714731935</v>
      </c>
      <c r="AE662" s="44">
        <f t="shared" si="183"/>
        <v>16.070997928269318</v>
      </c>
      <c r="AF662" s="44">
        <f t="shared" si="184"/>
        <v>5.4554660332744601E-2</v>
      </c>
      <c r="AG662" s="45">
        <f>AC662+AA662+SUM($Z$613:Z662)</f>
        <v>25.669960700153535</v>
      </c>
      <c r="AH662" s="45">
        <f>AC662+AA662+SUM($Z$658:Z662)+$AH$657</f>
        <v>194.05839278966516</v>
      </c>
      <c r="DM662"/>
      <c r="DN662"/>
      <c r="DO662"/>
      <c r="DP662"/>
      <c r="DQ662"/>
      <c r="DR662"/>
      <c r="DS662"/>
      <c r="DT662"/>
      <c r="DU662"/>
      <c r="DV662"/>
      <c r="DW662"/>
      <c r="DX662"/>
      <c r="DY662"/>
      <c r="DZ662"/>
      <c r="EA662"/>
      <c r="EB662"/>
      <c r="EC662"/>
      <c r="ED662"/>
      <c r="EE662"/>
      <c r="EF662"/>
      <c r="EG662"/>
    </row>
    <row r="663" spans="1:137" s="1" customFormat="1" ht="14.4" x14ac:dyDescent="0.3">
      <c r="A663"/>
      <c r="B663"/>
      <c r="C663"/>
      <c r="D663" s="40"/>
      <c r="E663" s="28">
        <v>42304.445833333331</v>
      </c>
      <c r="F663" s="10">
        <f t="shared" si="181"/>
        <v>2421.7930555555504</v>
      </c>
      <c r="G663" s="10">
        <v>34501</v>
      </c>
      <c r="H663" s="10">
        <v>0.45</v>
      </c>
      <c r="I663" s="10">
        <v>18</v>
      </c>
      <c r="J663" s="10"/>
      <c r="K663" s="10">
        <v>5</v>
      </c>
      <c r="L663" s="10">
        <v>1085</v>
      </c>
      <c r="M663" s="86"/>
      <c r="N663" s="42">
        <v>8.1</v>
      </c>
      <c r="O663" s="90"/>
      <c r="P663" s="87"/>
      <c r="Q663" s="87"/>
      <c r="R663" s="87"/>
      <c r="S663" s="87"/>
      <c r="T663" s="16"/>
      <c r="U663" s="16"/>
      <c r="V663" s="43">
        <f t="shared" si="185"/>
        <v>1.1679729905204962E-6</v>
      </c>
      <c r="W663" s="43">
        <f t="shared" si="186"/>
        <v>1.640210309784177E-4</v>
      </c>
      <c r="X663" s="43">
        <f t="shared" si="187"/>
        <v>4.7158260781614655E-7</v>
      </c>
      <c r="Y663" s="22">
        <f>X663+W663+SUM($V$613:V663)</f>
        <v>6.9272891731682155E-4</v>
      </c>
      <c r="Z663" s="22">
        <f t="shared" si="188"/>
        <v>8.9547191435439211E-2</v>
      </c>
      <c r="AA663" s="44">
        <f t="shared" si="189"/>
        <v>12.575310199525308</v>
      </c>
      <c r="AB663" s="44">
        <f t="shared" si="190"/>
        <v>1.0723736003000908</v>
      </c>
      <c r="AC663" s="44">
        <f t="shared" si="191"/>
        <v>41.6368028536344</v>
      </c>
      <c r="AD663" s="44">
        <f t="shared" si="182"/>
        <v>1.0723736003000905</v>
      </c>
      <c r="AE663" s="44">
        <f t="shared" si="183"/>
        <v>40.427194969588179</v>
      </c>
      <c r="AF663" s="44">
        <f t="shared" si="184"/>
        <v>0.13723428374612662</v>
      </c>
      <c r="AG663" s="45">
        <f>AC663+AA663+SUM($Z$613:Z663)</f>
        <v>58.420713017057096</v>
      </c>
      <c r="AH663" s="45">
        <f>AC663+AA663+SUM($Z$658:Z663)+$AH$657</f>
        <v>226.80914510656871</v>
      </c>
      <c r="DM663"/>
      <c r="DN663"/>
      <c r="DO663"/>
      <c r="DP663"/>
      <c r="DQ663"/>
      <c r="DR663"/>
      <c r="DS663"/>
      <c r="DT663"/>
      <c r="DU663"/>
      <c r="DV663"/>
      <c r="DW663"/>
      <c r="DX663"/>
      <c r="DY663"/>
      <c r="DZ663"/>
      <c r="EA663"/>
      <c r="EB663"/>
      <c r="EC663"/>
      <c r="ED663"/>
      <c r="EE663"/>
      <c r="EF663"/>
      <c r="EG663"/>
    </row>
    <row r="664" spans="1:137" s="1" customFormat="1" ht="14.4" x14ac:dyDescent="0.3">
      <c r="A664"/>
      <c r="B664"/>
      <c r="C664"/>
      <c r="D664" s="40" t="s">
        <v>164</v>
      </c>
      <c r="E664" s="28">
        <v>42305.477083333331</v>
      </c>
      <c r="F664" s="10">
        <f t="shared" si="181"/>
        <v>2422.8243055555504</v>
      </c>
      <c r="G664" s="10"/>
      <c r="H664" s="10"/>
      <c r="I664" s="10">
        <v>17</v>
      </c>
      <c r="J664" s="40">
        <v>0.67</v>
      </c>
      <c r="K664" s="10"/>
      <c r="L664" s="10">
        <v>1058</v>
      </c>
      <c r="M664" s="86"/>
      <c r="N664" s="42">
        <v>8.1</v>
      </c>
      <c r="O664" s="90"/>
      <c r="P664" s="87"/>
      <c r="Q664" s="87"/>
      <c r="R664" s="87"/>
      <c r="S664" s="87"/>
      <c r="T664" s="16"/>
      <c r="U664" s="16"/>
      <c r="V664" s="43">
        <f t="shared" si="185"/>
        <v>0</v>
      </c>
      <c r="W664" s="43">
        <f t="shared" si="186"/>
        <v>0</v>
      </c>
      <c r="X664" s="43">
        <f t="shared" si="187"/>
        <v>0</v>
      </c>
      <c r="Y664" s="22">
        <f>X664+W664+SUM($V$613:V664)</f>
        <v>5.2823630373058773E-4</v>
      </c>
      <c r="Z664" s="22">
        <f t="shared" si="188"/>
        <v>0</v>
      </c>
      <c r="AA664" s="44">
        <f t="shared" si="189"/>
        <v>0</v>
      </c>
      <c r="AB664" s="44">
        <f t="shared" si="190"/>
        <v>0</v>
      </c>
      <c r="AC664" s="44">
        <f t="shared" si="191"/>
        <v>0</v>
      </c>
      <c r="AD664" s="44">
        <f t="shared" si="182"/>
        <v>0</v>
      </c>
      <c r="AE664" s="44">
        <f t="shared" si="183"/>
        <v>0</v>
      </c>
      <c r="AF664" s="44">
        <f t="shared" si="184"/>
        <v>0</v>
      </c>
      <c r="AG664" s="45">
        <f>AC664+AA664+SUM($Z$613:Z664)</f>
        <v>4.2085999638973819</v>
      </c>
      <c r="AH664" s="45">
        <f>AC664+AA664+SUM($Z$664:Z664)+$AH$663</f>
        <v>226.80914510656871</v>
      </c>
      <c r="DM664"/>
      <c r="DN664"/>
      <c r="DO664"/>
      <c r="DP664"/>
      <c r="DQ664"/>
      <c r="DR664"/>
      <c r="DS664"/>
      <c r="DT664"/>
      <c r="DU664"/>
      <c r="DV664"/>
      <c r="DW664"/>
      <c r="DX664"/>
      <c r="DY664"/>
      <c r="DZ664"/>
      <c r="EA664"/>
      <c r="EB664"/>
      <c r="EC664"/>
      <c r="ED664"/>
      <c r="EE664"/>
      <c r="EF664"/>
      <c r="EG664"/>
    </row>
    <row r="665" spans="1:137" s="1" customFormat="1" ht="14.4" x14ac:dyDescent="0.3">
      <c r="A665"/>
      <c r="B665"/>
      <c r="C665"/>
      <c r="D665" s="40"/>
      <c r="E665" s="28">
        <v>42311.561805555553</v>
      </c>
      <c r="F665" s="10">
        <f t="shared" si="181"/>
        <v>2428.9090277777723</v>
      </c>
      <c r="G665" s="10">
        <v>2954</v>
      </c>
      <c r="H665" s="10">
        <v>0.81</v>
      </c>
      <c r="I665" s="10">
        <v>17</v>
      </c>
      <c r="J665" s="10"/>
      <c r="K665" s="10">
        <v>5</v>
      </c>
      <c r="L665" s="10">
        <v>1078</v>
      </c>
      <c r="M665" s="86"/>
      <c r="N665" s="42">
        <v>8.1</v>
      </c>
      <c r="O665" s="90"/>
      <c r="P665" s="87"/>
      <c r="Q665" s="87"/>
      <c r="R665" s="87"/>
      <c r="S665" s="87"/>
      <c r="T665" s="16"/>
      <c r="U665" s="16"/>
      <c r="V665" s="43">
        <f t="shared" si="185"/>
        <v>2.088787825627623E-6</v>
      </c>
      <c r="W665" s="43">
        <f t="shared" si="186"/>
        <v>2.9333309540140255E-4</v>
      </c>
      <c r="X665" s="43">
        <f t="shared" si="187"/>
        <v>8.4337225088152166E-7</v>
      </c>
      <c r="Y665" s="22">
        <f>X665+W665+SUM($V$613:V665)</f>
        <v>8.2450155920849944E-4</v>
      </c>
      <c r="Z665" s="22">
        <f t="shared" si="188"/>
        <v>7.6176286875358004E-3</v>
      </c>
      <c r="AA665" s="44">
        <f t="shared" si="189"/>
        <v>1.0697604491552384</v>
      </c>
      <c r="AB665" s="44">
        <f t="shared" si="190"/>
        <v>9.1225015217719932E-2</v>
      </c>
      <c r="AC665" s="44">
        <f t="shared" si="191"/>
        <v>3.541972660346254</v>
      </c>
      <c r="AD665" s="44">
        <f t="shared" si="182"/>
        <v>9.1225015217719918E-2</v>
      </c>
      <c r="AE665" s="44">
        <f t="shared" si="183"/>
        <v>3.439073355851336</v>
      </c>
      <c r="AF665" s="44">
        <f t="shared" si="184"/>
        <v>1.167428927719775E-2</v>
      </c>
      <c r="AG665" s="45">
        <f>AC665+AA665+SUM($Z$613:Z665)</f>
        <v>8.8279507020864099</v>
      </c>
      <c r="AH665" s="45">
        <f>AC665+AA665+SUM($Z$664:Z665)+$AH$663</f>
        <v>231.42849584475775</v>
      </c>
      <c r="DM665"/>
      <c r="DN665"/>
      <c r="DO665"/>
      <c r="DP665"/>
      <c r="DQ665"/>
      <c r="DR665"/>
      <c r="DS665"/>
      <c r="DT665"/>
      <c r="DU665"/>
      <c r="DV665"/>
      <c r="DW665"/>
      <c r="DX665"/>
      <c r="DY665"/>
      <c r="DZ665"/>
      <c r="EA665"/>
      <c r="EB665"/>
      <c r="EC665"/>
      <c r="ED665"/>
      <c r="EE665"/>
      <c r="EF665"/>
      <c r="EG665"/>
    </row>
    <row r="666" spans="1:137" s="1" customFormat="1" ht="14.4" x14ac:dyDescent="0.3">
      <c r="A666"/>
      <c r="B666"/>
      <c r="C666"/>
      <c r="D666" s="40"/>
      <c r="E666" s="28">
        <v>42486.47152777778</v>
      </c>
      <c r="F666" s="10">
        <f t="shared" si="181"/>
        <v>2603.8187499999985</v>
      </c>
      <c r="G666" s="10">
        <v>14681</v>
      </c>
      <c r="H666" s="10">
        <v>0.68</v>
      </c>
      <c r="I666" s="10">
        <v>16</v>
      </c>
      <c r="J666" s="10"/>
      <c r="K666" s="10"/>
      <c r="L666" s="10">
        <v>1082</v>
      </c>
      <c r="M666" s="86"/>
      <c r="N666" s="42">
        <v>8.1</v>
      </c>
      <c r="O666" s="90"/>
      <c r="P666" s="87"/>
      <c r="Q666" s="87"/>
      <c r="R666" s="87"/>
      <c r="S666" s="87"/>
      <c r="T666" s="16"/>
      <c r="U666" s="16"/>
      <c r="V666" s="43">
        <f t="shared" si="185"/>
        <v>1.7600569534159968E-6</v>
      </c>
      <c r="W666" s="43">
        <f t="shared" si="186"/>
        <v>2.4716869176176265E-4</v>
      </c>
      <c r="X666" s="43">
        <f t="shared" si="187"/>
        <v>7.1064335796581266E-7</v>
      </c>
      <c r="Y666" s="22"/>
      <c r="Z666" s="22">
        <f t="shared" si="188"/>
        <v>3.7999111960441541E-2</v>
      </c>
      <c r="AA666" s="44">
        <f t="shared" si="189"/>
        <v>5.3362993584624077</v>
      </c>
      <c r="AB666" s="44">
        <f t="shared" si="190"/>
        <v>0.45505887843064169</v>
      </c>
      <c r="AC666" s="44"/>
      <c r="AD666" s="44"/>
      <c r="AE666" s="44"/>
      <c r="AF666" s="44"/>
      <c r="AG666" s="45"/>
      <c r="AH666" s="45"/>
      <c r="DM666"/>
      <c r="DN666"/>
      <c r="DO666"/>
      <c r="DP666"/>
      <c r="DQ666"/>
      <c r="DR666"/>
      <c r="DS666"/>
      <c r="DT666"/>
      <c r="DU666"/>
      <c r="DV666"/>
      <c r="DW666"/>
      <c r="DX666"/>
      <c r="DY666"/>
      <c r="DZ666"/>
      <c r="EA666"/>
      <c r="EB666"/>
      <c r="EC666"/>
      <c r="ED666"/>
      <c r="EE666"/>
      <c r="EF666"/>
      <c r="EG666"/>
    </row>
    <row r="667" spans="1:137" s="1" customFormat="1" ht="14.4" x14ac:dyDescent="0.3">
      <c r="A667"/>
      <c r="B667"/>
      <c r="C667"/>
      <c r="D667" s="40"/>
      <c r="E667" s="28">
        <v>42612.65</v>
      </c>
      <c r="F667" s="10">
        <f t="shared" si="181"/>
        <v>2729.9972222222204</v>
      </c>
      <c r="G667" s="10">
        <v>18641</v>
      </c>
      <c r="H667" s="10">
        <v>0.99</v>
      </c>
      <c r="I667" s="10">
        <v>45</v>
      </c>
      <c r="J667" s="10"/>
      <c r="K667" s="10"/>
      <c r="L667" s="10">
        <v>1063</v>
      </c>
      <c r="M667" s="86"/>
      <c r="N667" s="42">
        <v>8.1</v>
      </c>
      <c r="O667" s="90"/>
      <c r="P667" s="87"/>
      <c r="Q667" s="87"/>
      <c r="R667" s="87"/>
      <c r="S667" s="87"/>
      <c r="T667" s="16"/>
      <c r="U667" s="16"/>
      <c r="V667" s="43">
        <f t="shared" si="185"/>
        <v>2.5174392955126567E-6</v>
      </c>
      <c r="W667" s="43">
        <f t="shared" si="186"/>
        <v>3.5352956962776742E-4</v>
      </c>
      <c r="X667" s="43">
        <f t="shared" si="187"/>
        <v>1.0164452411417883E-6</v>
      </c>
      <c r="Y667" s="22"/>
      <c r="Z667" s="22">
        <f t="shared" si="188"/>
        <v>4.7401601926920639E-2</v>
      </c>
      <c r="AA667" s="44">
        <f t="shared" si="189"/>
        <v>6.6567118256880935</v>
      </c>
      <c r="AB667" s="44">
        <f t="shared" si="190"/>
        <v>0.56765852399750683</v>
      </c>
      <c r="AC667" s="44"/>
      <c r="AD667" s="44"/>
      <c r="AE667" s="44"/>
      <c r="AF667" s="44"/>
      <c r="AG667" s="45"/>
      <c r="AH667" s="45"/>
      <c r="DM667"/>
      <c r="DN667"/>
      <c r="DO667"/>
      <c r="DP667"/>
      <c r="DQ667"/>
      <c r="DR667"/>
      <c r="DS667"/>
      <c r="DT667"/>
      <c r="DU667"/>
      <c r="DV667"/>
      <c r="DW667"/>
      <c r="DX667"/>
      <c r="DY667"/>
      <c r="DZ667"/>
      <c r="EA667"/>
      <c r="EB667"/>
      <c r="EC667"/>
      <c r="ED667"/>
      <c r="EE667"/>
      <c r="EF667"/>
      <c r="EG667"/>
    </row>
    <row r="668" spans="1:137" s="1" customFormat="1" ht="14.4" x14ac:dyDescent="0.3">
      <c r="A668"/>
      <c r="B668"/>
      <c r="C668"/>
      <c r="D668" s="40"/>
      <c r="E668" s="28">
        <v>42758.652083333334</v>
      </c>
      <c r="F668" s="10">
        <f t="shared" si="181"/>
        <v>2875.9993055555533</v>
      </c>
      <c r="G668" s="10">
        <v>21568</v>
      </c>
      <c r="H668" s="10">
        <v>0.66</v>
      </c>
      <c r="I668" s="10">
        <v>15</v>
      </c>
      <c r="J668" s="10"/>
      <c r="K668" s="10"/>
      <c r="L668" s="10">
        <v>1046</v>
      </c>
      <c r="M668" s="86"/>
      <c r="N668" s="42">
        <v>8.1</v>
      </c>
      <c r="O668" s="90"/>
      <c r="P668" s="87"/>
      <c r="Q668" s="87"/>
      <c r="R668" s="87"/>
      <c r="S668" s="87"/>
      <c r="T668" s="16"/>
      <c r="U668" s="16"/>
      <c r="V668" s="43">
        <f t="shared" si="185"/>
        <v>1.6514528084705167E-6</v>
      </c>
      <c r="W668" s="43">
        <f t="shared" si="186"/>
        <v>2.3191717142091235E-4</v>
      </c>
      <c r="X668" s="43">
        <f t="shared" si="187"/>
        <v>6.6679317794563218E-7</v>
      </c>
      <c r="Y668" s="22"/>
      <c r="Z668" s="22">
        <f t="shared" si="188"/>
        <v>5.3967476019836522E-2</v>
      </c>
      <c r="AA668" s="44">
        <f t="shared" si="189"/>
        <v>7.5787720503124802</v>
      </c>
      <c r="AB668" s="44">
        <f t="shared" si="190"/>
        <v>0.64628823786423029</v>
      </c>
      <c r="AC668" s="44"/>
      <c r="AD668" s="44"/>
      <c r="AE668" s="44"/>
      <c r="AF668" s="44"/>
      <c r="AG668" s="45"/>
      <c r="AH668" s="45"/>
      <c r="DM668"/>
      <c r="DN668"/>
      <c r="DO668"/>
      <c r="DP668"/>
      <c r="DQ668"/>
      <c r="DR668"/>
      <c r="DS668"/>
      <c r="DT668"/>
      <c r="DU668"/>
      <c r="DV668"/>
      <c r="DW668"/>
      <c r="DX668"/>
      <c r="DY668"/>
      <c r="DZ668"/>
      <c r="EA668"/>
      <c r="EB668"/>
      <c r="EC668"/>
      <c r="ED668"/>
      <c r="EE668"/>
      <c r="EF668"/>
      <c r="EG668"/>
    </row>
    <row r="669" spans="1:137" s="1" customFormat="1" ht="14.4" x14ac:dyDescent="0.3">
      <c r="A669"/>
      <c r="B669"/>
      <c r="C669"/>
      <c r="D669" s="40" t="s">
        <v>164</v>
      </c>
      <c r="E669" s="28">
        <v>42821.4375</v>
      </c>
      <c r="F669" s="10">
        <f t="shared" si="181"/>
        <v>2938.784722222219</v>
      </c>
      <c r="G669" s="10">
        <v>17652</v>
      </c>
      <c r="H669" s="10">
        <v>0.71</v>
      </c>
      <c r="I669" s="10">
        <v>15</v>
      </c>
      <c r="J669" s="10"/>
      <c r="K669" s="10">
        <v>5</v>
      </c>
      <c r="L669" s="10">
        <v>1099</v>
      </c>
      <c r="M669" s="86"/>
      <c r="N669" s="42">
        <v>8.1</v>
      </c>
      <c r="O669" s="90"/>
      <c r="P669" s="87"/>
      <c r="Q669" s="87"/>
      <c r="R669" s="87"/>
      <c r="S669" s="87"/>
      <c r="T669" s="16"/>
      <c r="U669" s="16"/>
      <c r="V669" s="43">
        <f t="shared" si="185"/>
        <v>1.8665799176103187E-6</v>
      </c>
      <c r="W669" s="43">
        <f t="shared" si="186"/>
        <v>2.6212794728550852E-4</v>
      </c>
      <c r="X669" s="43">
        <f t="shared" si="187"/>
        <v>7.5365323717943881E-7</v>
      </c>
      <c r="Y669" s="22"/>
      <c r="Z669" s="22">
        <f t="shared" si="188"/>
        <v>4.6406857331911751E-2</v>
      </c>
      <c r="AA669" s="44">
        <f t="shared" si="189"/>
        <v>6.5170176415264747</v>
      </c>
      <c r="AB669" s="44">
        <f t="shared" si="190"/>
        <v>0.55574594666672783</v>
      </c>
      <c r="AC669" s="44"/>
      <c r="AD669" s="44"/>
      <c r="AE669" s="44"/>
      <c r="AF669" s="44"/>
      <c r="AG669" s="45"/>
      <c r="AH669" s="45"/>
      <c r="DM669"/>
      <c r="DN669"/>
      <c r="DO669"/>
      <c r="DP669"/>
      <c r="DQ669"/>
      <c r="DR669"/>
      <c r="DS669"/>
      <c r="DT669"/>
      <c r="DU669"/>
      <c r="DV669"/>
      <c r="DW669"/>
      <c r="DX669"/>
      <c r="DY669"/>
      <c r="DZ669"/>
      <c r="EA669"/>
      <c r="EB669"/>
      <c r="EC669"/>
      <c r="ED669"/>
      <c r="EE669"/>
      <c r="EF669"/>
      <c r="EG669"/>
    </row>
    <row r="670" spans="1:137" s="1" customFormat="1" ht="14.4" x14ac:dyDescent="0.3">
      <c r="A670"/>
      <c r="B670"/>
      <c r="C670"/>
      <c r="D670" s="40"/>
      <c r="E670" s="28">
        <v>42821.595138888886</v>
      </c>
      <c r="F670" s="10">
        <f t="shared" si="181"/>
        <v>2938.9423611111051</v>
      </c>
      <c r="G670" s="10">
        <v>3216</v>
      </c>
      <c r="H670" s="10">
        <v>0.45</v>
      </c>
      <c r="I670" s="10">
        <v>39</v>
      </c>
      <c r="J670" s="10"/>
      <c r="K670" s="10">
        <v>5</v>
      </c>
      <c r="L670" s="10">
        <v>1086</v>
      </c>
      <c r="M670" s="86"/>
      <c r="N670" s="42">
        <v>8.1</v>
      </c>
      <c r="O670" s="90"/>
      <c r="P670" s="87"/>
      <c r="Q670" s="87"/>
      <c r="R670" s="87"/>
      <c r="S670" s="87"/>
      <c r="T670" s="16"/>
      <c r="U670" s="16"/>
      <c r="V670" s="43">
        <f t="shared" si="185"/>
        <v>1.1690494633228194E-6</v>
      </c>
      <c r="W670" s="43">
        <f t="shared" si="186"/>
        <v>1.6417220243554066E-4</v>
      </c>
      <c r="X670" s="43">
        <f t="shared" si="187"/>
        <v>4.7201724616436423E-7</v>
      </c>
      <c r="Y670" s="22"/>
      <c r="Z670" s="22">
        <f t="shared" si="188"/>
        <v>8.3548068312137482E-3</v>
      </c>
      <c r="AA670" s="44">
        <f t="shared" si="189"/>
        <v>1.1732840067393306</v>
      </c>
      <c r="AB670" s="44">
        <f t="shared" si="190"/>
        <v>0.10005310203235114</v>
      </c>
      <c r="AC670" s="44"/>
      <c r="AD670" s="44"/>
      <c r="AE670" s="44"/>
      <c r="AF670" s="44"/>
      <c r="AG670" s="45"/>
      <c r="AH670" s="45"/>
      <c r="DM670"/>
      <c r="DN670"/>
      <c r="DO670"/>
      <c r="DP670"/>
      <c r="DQ670"/>
      <c r="DR670"/>
      <c r="DS670"/>
      <c r="DT670"/>
      <c r="DU670"/>
      <c r="DV670"/>
      <c r="DW670"/>
      <c r="DX670"/>
      <c r="DY670"/>
      <c r="DZ670"/>
      <c r="EA670"/>
      <c r="EB670"/>
      <c r="EC670"/>
      <c r="ED670"/>
      <c r="EE670"/>
      <c r="EF670"/>
      <c r="EG670"/>
    </row>
    <row r="671" spans="1:137" s="1" customFormat="1" ht="14.4" x14ac:dyDescent="0.3">
      <c r="A671"/>
      <c r="B671"/>
      <c r="C671"/>
      <c r="D671" s="40"/>
      <c r="E671" s="28">
        <v>42968.49722222222</v>
      </c>
      <c r="F671" s="10">
        <f t="shared" si="181"/>
        <v>3085.8444444444394</v>
      </c>
      <c r="G671" s="10">
        <v>10238</v>
      </c>
      <c r="H671" s="10">
        <v>0</v>
      </c>
      <c r="I671" s="10">
        <v>15</v>
      </c>
      <c r="J671" s="10"/>
      <c r="K671" s="10"/>
      <c r="L671" s="10">
        <v>1086</v>
      </c>
      <c r="M671" s="86"/>
      <c r="N671" s="42">
        <v>8.1</v>
      </c>
      <c r="O671" s="90"/>
      <c r="P671" s="87"/>
      <c r="Q671" s="87"/>
      <c r="R671" s="87"/>
      <c r="S671" s="87"/>
      <c r="T671" s="16"/>
      <c r="U671" s="16"/>
      <c r="V671" s="43">
        <f t="shared" si="185"/>
        <v>0</v>
      </c>
      <c r="W671" s="43">
        <f t="shared" si="186"/>
        <v>0</v>
      </c>
      <c r="X671" s="43">
        <f t="shared" si="187"/>
        <v>0</v>
      </c>
      <c r="Y671" s="22"/>
      <c r="Z671" s="22">
        <f t="shared" si="188"/>
        <v>2.6597174234442276E-2</v>
      </c>
      <c r="AA671" s="44">
        <f t="shared" si="189"/>
        <v>3.7351000189668118</v>
      </c>
      <c r="AB671" s="44">
        <f t="shared" si="190"/>
        <v>0.31851481921866015</v>
      </c>
      <c r="AC671" s="44"/>
      <c r="AD671" s="44"/>
      <c r="AE671" s="44"/>
      <c r="AF671" s="44"/>
      <c r="AG671" s="45"/>
      <c r="AH671" s="45"/>
      <c r="DM671"/>
      <c r="DN671"/>
      <c r="DO671"/>
      <c r="DP671"/>
      <c r="DQ671"/>
      <c r="DR671"/>
      <c r="DS671"/>
      <c r="DT671"/>
      <c r="DU671"/>
      <c r="DV671"/>
      <c r="DW671"/>
      <c r="DX671"/>
      <c r="DY671"/>
      <c r="DZ671"/>
      <c r="EA671"/>
      <c r="EB671"/>
      <c r="EC671"/>
      <c r="ED671"/>
      <c r="EE671"/>
      <c r="EF671"/>
      <c r="EG671"/>
    </row>
    <row r="672" spans="1:137" s="1" customFormat="1" ht="14.4" x14ac:dyDescent="0.3">
      <c r="A672"/>
      <c r="B672"/>
      <c r="C672"/>
      <c r="D672" s="40"/>
      <c r="E672" s="28">
        <v>43046.472916666666</v>
      </c>
      <c r="F672" s="10">
        <f t="shared" si="181"/>
        <v>3163.8201388888847</v>
      </c>
      <c r="G672" s="10">
        <v>11930</v>
      </c>
      <c r="H672" s="10">
        <v>0</v>
      </c>
      <c r="I672" s="10">
        <v>30</v>
      </c>
      <c r="J672" s="10"/>
      <c r="K672" s="10"/>
      <c r="L672" s="10">
        <v>1073</v>
      </c>
      <c r="M672" s="86"/>
      <c r="N672" s="42">
        <v>8.1</v>
      </c>
      <c r="O672" s="90"/>
      <c r="P672" s="87"/>
      <c r="Q672" s="87"/>
      <c r="R672" s="87"/>
      <c r="S672" s="87"/>
      <c r="T672" s="16"/>
      <c r="U672" s="16"/>
      <c r="V672" s="43">
        <f t="shared" si="185"/>
        <v>0</v>
      </c>
      <c r="W672" s="43">
        <f t="shared" si="186"/>
        <v>0</v>
      </c>
      <c r="X672" s="43">
        <f t="shared" si="187"/>
        <v>0</v>
      </c>
      <c r="Y672" s="22"/>
      <c r="Z672" s="22">
        <f t="shared" si="188"/>
        <v>3.0621799845619902E-2</v>
      </c>
      <c r="AA672" s="44">
        <f t="shared" si="189"/>
        <v>4.300287097268443</v>
      </c>
      <c r="AB672" s="44">
        <f t="shared" si="190"/>
        <v>0.36671177757474821</v>
      </c>
      <c r="AC672" s="44"/>
      <c r="AD672" s="44"/>
      <c r="AE672" s="44"/>
      <c r="AF672" s="44"/>
      <c r="AG672" s="45"/>
      <c r="AH672" s="45"/>
      <c r="DM672"/>
      <c r="DN672"/>
      <c r="DO672"/>
      <c r="DP672"/>
      <c r="DQ672"/>
      <c r="DR672"/>
      <c r="DS672"/>
      <c r="DT672"/>
      <c r="DU672"/>
      <c r="DV672"/>
      <c r="DW672"/>
      <c r="DX672"/>
      <c r="DY672"/>
      <c r="DZ672"/>
      <c r="EA672"/>
      <c r="EB672"/>
      <c r="EC672"/>
      <c r="ED672"/>
      <c r="EE672"/>
      <c r="EF672"/>
      <c r="EG672"/>
    </row>
    <row r="673" spans="1:137" s="1" customFormat="1" ht="14.4" x14ac:dyDescent="0.3">
      <c r="A673"/>
      <c r="B673"/>
      <c r="C673"/>
      <c r="D673" s="40"/>
      <c r="E673" s="28">
        <v>43123.604166666664</v>
      </c>
      <c r="F673" s="10"/>
      <c r="G673" s="10">
        <v>13574.4</v>
      </c>
      <c r="H673" s="10">
        <v>0</v>
      </c>
      <c r="I673" s="10">
        <v>125</v>
      </c>
      <c r="J673" s="10"/>
      <c r="K673" s="10"/>
      <c r="L673" s="10">
        <v>1065</v>
      </c>
      <c r="M673" s="86"/>
      <c r="N673" s="42">
        <v>8.1</v>
      </c>
      <c r="O673" s="90"/>
      <c r="P673" s="87"/>
      <c r="Q673" s="87"/>
      <c r="R673" s="87"/>
      <c r="S673" s="87"/>
      <c r="T673" s="16"/>
      <c r="U673" s="16"/>
      <c r="V673" s="43">
        <f t="shared" si="185"/>
        <v>0</v>
      </c>
      <c r="W673" s="43">
        <f t="shared" si="186"/>
        <v>0</v>
      </c>
      <c r="X673" s="43">
        <f t="shared" si="187"/>
        <v>0</v>
      </c>
      <c r="Y673" s="22"/>
      <c r="Z673" s="22">
        <f t="shared" si="188"/>
        <v>3.4582851365254103E-2</v>
      </c>
      <c r="AA673" s="44">
        <f t="shared" si="189"/>
        <v>4.8565463252489636</v>
      </c>
      <c r="AB673" s="44">
        <f t="shared" si="190"/>
        <v>0.41414740353903939</v>
      </c>
      <c r="AC673" s="44"/>
      <c r="AD673" s="44"/>
      <c r="AE673" s="44"/>
      <c r="AF673" s="44"/>
      <c r="AG673" s="45"/>
      <c r="AH673" s="45"/>
      <c r="DM673"/>
      <c r="DN673"/>
      <c r="DO673"/>
      <c r="DP673"/>
      <c r="DQ673"/>
      <c r="DR673"/>
      <c r="DS673"/>
      <c r="DT673"/>
      <c r="DU673"/>
      <c r="DV673"/>
      <c r="DW673"/>
      <c r="DX673"/>
      <c r="DY673"/>
      <c r="DZ673"/>
      <c r="EA673"/>
      <c r="EB673"/>
      <c r="EC673"/>
      <c r="ED673"/>
      <c r="EE673"/>
      <c r="EF673"/>
      <c r="EG673"/>
    </row>
    <row r="674" spans="1:137" s="1" customFormat="1" ht="14.4" x14ac:dyDescent="0.3">
      <c r="A674"/>
      <c r="B674"/>
      <c r="C674"/>
      <c r="D674" s="40"/>
      <c r="E674" s="28"/>
      <c r="F674" s="10"/>
      <c r="G674" s="10"/>
      <c r="H674" s="10"/>
      <c r="I674" s="10"/>
      <c r="J674" s="10"/>
      <c r="K674" s="10"/>
      <c r="L674" s="10"/>
      <c r="M674" s="86"/>
      <c r="N674" s="42"/>
      <c r="O674" s="90"/>
      <c r="P674" s="87"/>
      <c r="Q674" s="87"/>
      <c r="R674" s="87"/>
      <c r="S674" s="87"/>
      <c r="T674" s="16"/>
      <c r="U674" s="16"/>
      <c r="V674" s="43"/>
      <c r="W674" s="43"/>
      <c r="X674" s="43"/>
      <c r="Y674" s="22"/>
      <c r="Z674" s="22"/>
      <c r="AA674" s="44"/>
      <c r="AB674" s="44"/>
      <c r="AC674" s="44"/>
      <c r="AD674" s="44"/>
      <c r="AE674" s="44"/>
      <c r="AF674" s="44"/>
      <c r="AG674" s="45"/>
      <c r="AH674" s="45"/>
      <c r="DM674"/>
      <c r="DN674"/>
      <c r="DO674"/>
      <c r="DP674"/>
      <c r="DQ674"/>
      <c r="DR674"/>
      <c r="DS674"/>
      <c r="DT674"/>
      <c r="DU674"/>
      <c r="DV674"/>
      <c r="DW674"/>
      <c r="DX674"/>
      <c r="DY674"/>
      <c r="DZ674"/>
      <c r="EA674"/>
      <c r="EB674"/>
      <c r="EC674"/>
      <c r="ED674"/>
      <c r="EE674"/>
      <c r="EF674"/>
      <c r="EG674"/>
    </row>
    <row r="675" spans="1:137" s="1" customFormat="1" ht="14.4" x14ac:dyDescent="0.3">
      <c r="A675"/>
      <c r="B675"/>
      <c r="C675"/>
      <c r="D675" s="40"/>
      <c r="E675" s="28"/>
      <c r="F675" s="10"/>
      <c r="G675" s="10"/>
      <c r="H675" s="10"/>
      <c r="I675" s="10"/>
      <c r="J675" s="10"/>
      <c r="K675" s="10"/>
      <c r="L675" s="10"/>
      <c r="M675" s="86"/>
      <c r="N675" s="42"/>
      <c r="O675" s="90"/>
      <c r="P675" s="87"/>
      <c r="Q675" s="87"/>
      <c r="R675" s="87"/>
      <c r="S675" s="87"/>
      <c r="T675" s="16"/>
      <c r="U675" s="16"/>
      <c r="V675" s="43"/>
      <c r="W675" s="43"/>
      <c r="X675" s="43"/>
      <c r="Y675" s="22"/>
      <c r="Z675" s="22"/>
      <c r="AA675" s="44"/>
      <c r="AB675" s="44"/>
      <c r="AC675" s="44"/>
      <c r="AD675" s="44"/>
      <c r="AE675" s="44"/>
      <c r="AF675" s="44"/>
      <c r="AG675" s="45"/>
      <c r="AH675" s="45"/>
      <c r="DM675"/>
      <c r="DN675"/>
      <c r="DO675"/>
      <c r="DP675"/>
      <c r="DQ675"/>
      <c r="DR675"/>
      <c r="DS675"/>
      <c r="DT675"/>
      <c r="DU675"/>
      <c r="DV675"/>
      <c r="DW675"/>
      <c r="DX675"/>
      <c r="DY675"/>
      <c r="DZ675"/>
      <c r="EA675"/>
      <c r="EB675"/>
      <c r="EC675"/>
      <c r="ED675"/>
      <c r="EE675"/>
      <c r="EF675"/>
      <c r="EG675"/>
    </row>
    <row r="676" spans="1:137" s="1" customFormat="1" ht="14.4" x14ac:dyDescent="0.3">
      <c r="A676"/>
      <c r="B676"/>
      <c r="C676"/>
      <c r="D676" s="40"/>
      <c r="E676" s="28"/>
      <c r="F676" s="10"/>
      <c r="G676" s="10"/>
      <c r="H676" s="10"/>
      <c r="I676" s="10"/>
      <c r="J676" s="10"/>
      <c r="K676" s="10"/>
      <c r="L676" s="10"/>
      <c r="M676" s="86"/>
      <c r="N676" s="42"/>
      <c r="O676" s="90"/>
      <c r="P676" s="87"/>
      <c r="Q676" s="87"/>
      <c r="R676" s="87"/>
      <c r="S676" s="87"/>
      <c r="T676" s="16"/>
      <c r="U676" s="16"/>
      <c r="V676" s="43"/>
      <c r="W676" s="43"/>
      <c r="X676" s="43"/>
      <c r="Y676" s="22"/>
      <c r="Z676" s="22"/>
      <c r="AA676" s="44"/>
      <c r="AB676" s="44"/>
      <c r="AC676" s="44"/>
      <c r="AD676" s="44"/>
      <c r="AE676" s="44"/>
      <c r="AF676" s="44"/>
      <c r="AG676" s="45"/>
      <c r="AH676" s="45"/>
      <c r="DM676"/>
      <c r="DN676"/>
      <c r="DO676"/>
      <c r="DP676"/>
      <c r="DQ676"/>
      <c r="DR676"/>
      <c r="DS676"/>
      <c r="DT676"/>
      <c r="DU676"/>
      <c r="DV676"/>
      <c r="DW676"/>
      <c r="DX676"/>
      <c r="DY676"/>
      <c r="DZ676"/>
      <c r="EA676"/>
      <c r="EB676"/>
      <c r="EC676"/>
      <c r="ED676"/>
      <c r="EE676"/>
      <c r="EF676"/>
      <c r="EG676"/>
    </row>
    <row r="677" spans="1:137" s="1" customFormat="1" ht="14.4" x14ac:dyDescent="0.3">
      <c r="A677"/>
      <c r="B677"/>
      <c r="C677"/>
      <c r="D677" s="18" t="s">
        <v>182</v>
      </c>
      <c r="E677" s="18" t="s">
        <v>16</v>
      </c>
      <c r="F677" s="10" t="s">
        <v>17</v>
      </c>
      <c r="G677" s="10" t="s">
        <v>20</v>
      </c>
      <c r="H677" s="10" t="s">
        <v>21</v>
      </c>
      <c r="I677" s="10" t="s">
        <v>22</v>
      </c>
      <c r="J677" s="10"/>
      <c r="K677" s="10"/>
      <c r="L677" s="10"/>
      <c r="M677" s="86"/>
      <c r="N677" s="42"/>
      <c r="O677" s="90"/>
      <c r="P677" s="87"/>
      <c r="Q677" s="87"/>
      <c r="R677" s="87"/>
      <c r="S677" s="87"/>
      <c r="T677" s="16"/>
      <c r="U677" s="16"/>
      <c r="V677" s="43"/>
      <c r="W677" s="43"/>
      <c r="X677" s="43"/>
      <c r="Y677" s="22"/>
      <c r="Z677" s="22"/>
      <c r="AA677" s="44"/>
      <c r="AB677" s="44"/>
      <c r="AC677" s="44"/>
      <c r="AD677" s="44"/>
      <c r="AE677" s="44"/>
      <c r="AF677" s="44"/>
      <c r="AG677" s="45"/>
      <c r="AH677" s="45"/>
      <c r="DM677"/>
      <c r="DN677"/>
      <c r="DO677"/>
      <c r="DP677"/>
      <c r="DQ677"/>
      <c r="DR677"/>
      <c r="DS677"/>
      <c r="DT677"/>
      <c r="DU677"/>
      <c r="DV677"/>
      <c r="DW677"/>
      <c r="DX677"/>
      <c r="DY677"/>
      <c r="DZ677"/>
      <c r="EA677"/>
      <c r="EB677"/>
      <c r="EC677"/>
      <c r="ED677"/>
      <c r="EE677"/>
      <c r="EF677"/>
      <c r="EG677"/>
    </row>
    <row r="678" spans="1:137" s="1" customFormat="1" ht="14.4" thickBot="1" x14ac:dyDescent="0.3">
      <c r="A678"/>
      <c r="B678"/>
      <c r="C678"/>
      <c r="D678" s="18" t="s">
        <v>183</v>
      </c>
      <c r="E678" s="28">
        <v>39882.654861111114</v>
      </c>
      <c r="F678" s="18"/>
      <c r="G678" s="10"/>
      <c r="H678" s="10"/>
      <c r="I678" s="18"/>
      <c r="J678" s="18"/>
      <c r="K678" s="18"/>
      <c r="L678" s="18"/>
      <c r="M678" s="86"/>
      <c r="N678" s="86"/>
      <c r="O678" s="90"/>
      <c r="P678" s="90"/>
      <c r="Q678" s="90"/>
      <c r="R678" s="87"/>
      <c r="S678" s="87"/>
      <c r="T678" s="16"/>
      <c r="U678" s="16"/>
      <c r="V678" s="17"/>
      <c r="W678" s="17"/>
      <c r="X678" s="17"/>
      <c r="Y678" s="17"/>
      <c r="Z678" s="17"/>
      <c r="AA678" s="17"/>
      <c r="AB678" s="17"/>
      <c r="AC678" s="17"/>
      <c r="AD678" s="17"/>
      <c r="AE678" s="17"/>
      <c r="AF678" s="17"/>
      <c r="AG678" s="17"/>
      <c r="AH678" s="17"/>
      <c r="DM678"/>
      <c r="DN678"/>
      <c r="DO678"/>
      <c r="DP678"/>
      <c r="DQ678"/>
      <c r="DR678"/>
      <c r="DS678"/>
      <c r="DT678"/>
      <c r="DU678"/>
      <c r="DV678"/>
      <c r="DW678"/>
      <c r="DX678"/>
      <c r="DY678"/>
      <c r="DZ678"/>
      <c r="EA678"/>
      <c r="EB678"/>
      <c r="EC678"/>
      <c r="ED678"/>
      <c r="EE678"/>
      <c r="EF678"/>
      <c r="EG678"/>
    </row>
    <row r="679" spans="1:137" s="1" customFormat="1" ht="15" thickBot="1" x14ac:dyDescent="0.35">
      <c r="A679"/>
      <c r="B679"/>
      <c r="C679"/>
      <c r="D679" s="18" t="s">
        <v>37</v>
      </c>
      <c r="E679" s="28">
        <v>39883.654861111114</v>
      </c>
      <c r="F679" s="10">
        <f>E679-E$678</f>
        <v>1</v>
      </c>
      <c r="G679" s="10">
        <v>6337</v>
      </c>
      <c r="H679" s="10">
        <v>2.92</v>
      </c>
      <c r="I679" s="10">
        <v>785</v>
      </c>
      <c r="J679" s="10"/>
      <c r="K679" s="10"/>
      <c r="L679" s="79">
        <v>1037</v>
      </c>
      <c r="M679" s="86"/>
      <c r="N679" s="42">
        <v>8.1</v>
      </c>
      <c r="O679" s="37">
        <v>92.05</v>
      </c>
      <c r="P679" s="38">
        <v>20.6</v>
      </c>
      <c r="Q679" s="39">
        <f>P679-S679</f>
        <v>14.290220000000001</v>
      </c>
      <c r="R679" s="18">
        <v>30.63</v>
      </c>
      <c r="S679" s="85">
        <f>R679*P679/100</f>
        <v>6.3097800000000008</v>
      </c>
      <c r="T679" s="40">
        <f>Q679/$A$18+S679</f>
        <v>12.264038333333335</v>
      </c>
      <c r="U679" s="40">
        <f>$A$16-T679</f>
        <v>104.73596166666667</v>
      </c>
      <c r="V679" s="43">
        <f t="shared" ref="V679:V710" si="192">($A$15*L679/1000/$A$13*H679)/$Q$679</f>
        <v>6.8961519134453814E-6</v>
      </c>
      <c r="W679" s="43">
        <f t="shared" ref="W679:W710" si="193">($U$679*L679/1000/$A$13*H679)/$Q$679</f>
        <v>9.630334699388338E-4</v>
      </c>
      <c r="X679" s="43">
        <f t="shared" ref="X679:X710" si="194">($A$46*$S$679*H679*L679/1000000)/$Q$679</f>
        <v>2.9246717865265831E-6</v>
      </c>
      <c r="Y679" s="22">
        <f>X679+W679+SUM($V$679:V679)</f>
        <v>9.7285429363880575E-4</v>
      </c>
      <c r="Z679" s="22">
        <f t="shared" ref="Z679:Z710" si="195">($A$15*L679/1000/$A$13*G679)/$Q$679</f>
        <v>1.496606666969294E-2</v>
      </c>
      <c r="AA679" s="44">
        <f t="shared" ref="AA679:AA710" si="196">($U$679*L679/1000/$A$13*G679)/$Q$679</f>
        <v>2.0899805133569829</v>
      </c>
      <c r="AB679" s="44">
        <f t="shared" ref="AB679:AB710" si="197">($A$14*$S$679/1000*G679/1000000*L679/1000*1000000)/$Q$679</f>
        <v>0.18825527586498692</v>
      </c>
      <c r="AC679" s="44">
        <f t="shared" ref="AC679:AC710" si="198">($A$14*((L679/1000)*G679/10^6)*(1+($A$28/(10^-N679))+(($A$28*$A$29)/(10^-N679)^2))*1000000)*$S$679/1000/$Q$679</f>
        <v>7.3093442482671618</v>
      </c>
      <c r="AD679" s="44">
        <f>AC679/(1+($A$28/(10^-N679))+(($A$28*$A$29)/(10^-N679)^2))*1</f>
        <v>0.18825527586498686</v>
      </c>
      <c r="AE679" s="44">
        <f>AC679/(1+($A$28/(10^-N679))+(($A$28*$A$29)/(10^-N679)^2))*($A$28/(10^-N679))</f>
        <v>7.0969974823304955</v>
      </c>
      <c r="AF679" s="44">
        <f>AC679/(1+($A$28/(10^-N679))+(($A$28*$A$29)/(10^-N679)^2))*(($A$28*$A$29)/(10^-N679)^2)</f>
        <v>2.4091490071679607E-2</v>
      </c>
      <c r="AG679" s="45">
        <f>AC679+AA679+SUM($Z$679:Z679)</f>
        <v>9.4142908282938382</v>
      </c>
      <c r="AH679" s="45">
        <f>AC679+AA679+SUM($Z$679:Z679)</f>
        <v>9.4142908282938382</v>
      </c>
      <c r="DM679"/>
      <c r="DN679"/>
      <c r="DO679"/>
      <c r="DP679"/>
      <c r="DQ679"/>
      <c r="DR679"/>
      <c r="DS679"/>
      <c r="DT679"/>
      <c r="DU679"/>
      <c r="DV679"/>
      <c r="DW679"/>
      <c r="DX679"/>
      <c r="DY679"/>
      <c r="DZ679"/>
      <c r="EA679"/>
      <c r="EB679"/>
      <c r="EC679"/>
      <c r="ED679"/>
      <c r="EE679"/>
      <c r="EF679"/>
      <c r="EG679"/>
    </row>
    <row r="680" spans="1:137" s="1" customFormat="1" ht="14.4" x14ac:dyDescent="0.3">
      <c r="A680"/>
      <c r="B680"/>
      <c r="C680"/>
      <c r="D680" s="18">
        <v>4</v>
      </c>
      <c r="E680" s="28">
        <v>39890.661805555559</v>
      </c>
      <c r="F680" s="10">
        <f t="shared" ref="F680:F737" si="199">E680-E$678</f>
        <v>8.0069444444452529</v>
      </c>
      <c r="G680" s="10">
        <v>8985</v>
      </c>
      <c r="H680" s="10">
        <v>3.87</v>
      </c>
      <c r="I680" s="10">
        <v>1015</v>
      </c>
      <c r="J680" s="10"/>
      <c r="K680" s="10"/>
      <c r="L680" s="79">
        <v>1037</v>
      </c>
      <c r="M680" s="86"/>
      <c r="N680" s="42">
        <v>8.1</v>
      </c>
      <c r="O680" s="90"/>
      <c r="P680" s="90"/>
      <c r="Q680" s="90"/>
      <c r="R680" s="87"/>
      <c r="S680" s="87"/>
      <c r="T680" s="16"/>
      <c r="U680" s="16"/>
      <c r="V680" s="43">
        <f t="shared" si="192"/>
        <v>9.1397629811758995E-6</v>
      </c>
      <c r="W680" s="43">
        <f t="shared" si="193"/>
        <v>1.2763491536518106E-3</v>
      </c>
      <c r="X680" s="43">
        <f t="shared" si="194"/>
        <v>3.8761917170746149E-6</v>
      </c>
      <c r="Y680" s="22">
        <f>X680+W680+SUM($V$679:V680)</f>
        <v>1.2962612602635064E-3</v>
      </c>
      <c r="Z680" s="22">
        <f t="shared" si="195"/>
        <v>2.121983730900916E-2</v>
      </c>
      <c r="AA680" s="44">
        <f t="shared" si="196"/>
        <v>2.9633067559590485</v>
      </c>
      <c r="AB680" s="44">
        <f t="shared" si="197"/>
        <v>0.26692025463893121</v>
      </c>
      <c r="AC680" s="44">
        <f t="shared" si="198"/>
        <v>10.363651265690459</v>
      </c>
      <c r="AD680" s="44">
        <f t="shared" ref="AD680:AD699" si="200">AC680/(1+($A$28/(10^-N680))+(($A$28*$A$29)/(10^-N680)^2))*1</f>
        <v>0.26692025463893115</v>
      </c>
      <c r="AE680" s="44">
        <f t="shared" ref="AE680:AE699" si="201">AC680/(1+($A$28/(10^-N680))+(($A$28*$A$29)/(10^-N680)^2))*($A$28/(10^-N680))</f>
        <v>10.062572570418098</v>
      </c>
      <c r="AF680" s="44">
        <f t="shared" ref="AF680:AF699" si="202">AC680/(1+($A$28/(10^-N680))+(($A$28*$A$29)/(10^-N680)^2))*(($A$28*$A$29)/(10^-N680)^2)</f>
        <v>3.4158440633429266E-2</v>
      </c>
      <c r="AG680" s="45">
        <f>AC680+AA680+SUM($Z$679:Z680)</f>
        <v>13.363143925628208</v>
      </c>
      <c r="AH680" s="45">
        <f>AC680+AA680+SUM($Z$679:Z680)</f>
        <v>13.363143925628208</v>
      </c>
      <c r="DM680"/>
      <c r="DN680"/>
      <c r="DO680"/>
      <c r="DP680"/>
      <c r="DQ680"/>
      <c r="DR680"/>
      <c r="DS680"/>
      <c r="DT680"/>
      <c r="DU680"/>
      <c r="DV680"/>
      <c r="DW680"/>
      <c r="DX680"/>
      <c r="DY680"/>
      <c r="DZ680"/>
      <c r="EA680"/>
      <c r="EB680"/>
      <c r="EC680"/>
      <c r="ED680"/>
      <c r="EE680"/>
      <c r="EF680"/>
      <c r="EG680"/>
    </row>
    <row r="681" spans="1:137" s="1" customFormat="1" ht="16.8" x14ac:dyDescent="0.3">
      <c r="A681"/>
      <c r="B681"/>
      <c r="C681"/>
      <c r="D681" s="18" t="s">
        <v>82</v>
      </c>
      <c r="E681" s="28">
        <v>39897.632638888892</v>
      </c>
      <c r="F681" s="10">
        <f t="shared" si="199"/>
        <v>14.977777777778101</v>
      </c>
      <c r="G681" s="10">
        <v>9585</v>
      </c>
      <c r="H681" s="10">
        <v>3.2</v>
      </c>
      <c r="I681" s="10">
        <v>1232</v>
      </c>
      <c r="J681" s="10"/>
      <c r="K681" s="10"/>
      <c r="L681" s="79">
        <v>1037</v>
      </c>
      <c r="M681" s="86"/>
      <c r="N681" s="42">
        <v>8.1</v>
      </c>
      <c r="O681" s="90"/>
      <c r="P681" s="90"/>
      <c r="Q681" s="90"/>
      <c r="R681" s="87"/>
      <c r="S681" s="87"/>
      <c r="T681" s="16"/>
      <c r="U681" s="16"/>
      <c r="V681" s="43">
        <f t="shared" si="192"/>
        <v>7.557426754460692E-6</v>
      </c>
      <c r="W681" s="43">
        <f t="shared" si="193"/>
        <v>1.0553791451384481E-3</v>
      </c>
      <c r="X681" s="43">
        <f t="shared" si="194"/>
        <v>3.2051197660565296E-6</v>
      </c>
      <c r="Y681" s="22">
        <f>X681+W681+SUM($V$679:V681)</f>
        <v>1.0821776065535866E-3</v>
      </c>
      <c r="Z681" s="22">
        <f t="shared" si="195"/>
        <v>2.2636854825470541E-2</v>
      </c>
      <c r="AA681" s="44">
        <f t="shared" si="196"/>
        <v>3.1611903456725075</v>
      </c>
      <c r="AB681" s="44">
        <f t="shared" si="197"/>
        <v>0.28474464559979473</v>
      </c>
      <c r="AC681" s="44">
        <f t="shared" si="198"/>
        <v>11.0557147892758</v>
      </c>
      <c r="AD681" s="44">
        <f t="shared" si="200"/>
        <v>0.28474464559979468</v>
      </c>
      <c r="AE681" s="44">
        <f t="shared" si="201"/>
        <v>10.734530671948523</v>
      </c>
      <c r="AF681" s="44">
        <f t="shared" si="202"/>
        <v>3.6439471727481305E-2</v>
      </c>
      <c r="AG681" s="45">
        <f>AC681+AA681+SUM($Z$679:Z681)</f>
        <v>14.27572789375248</v>
      </c>
      <c r="AH681" s="45">
        <f>AC681+AA681+SUM($Z$679:Z681)</f>
        <v>14.27572789375248</v>
      </c>
      <c r="DM681"/>
      <c r="DN681"/>
      <c r="DO681"/>
      <c r="DP681"/>
      <c r="DQ681"/>
      <c r="DR681"/>
      <c r="DS681"/>
      <c r="DT681"/>
      <c r="DU681"/>
      <c r="DV681"/>
      <c r="DW681"/>
      <c r="DX681"/>
      <c r="DY681"/>
      <c r="DZ681"/>
      <c r="EA681"/>
      <c r="EB681"/>
      <c r="EC681"/>
      <c r="ED681"/>
      <c r="EE681"/>
      <c r="EF681"/>
      <c r="EG681"/>
    </row>
    <row r="682" spans="1:137" s="1" customFormat="1" ht="14.4" x14ac:dyDescent="0.3">
      <c r="A682"/>
      <c r="B682"/>
      <c r="C682"/>
      <c r="D682" s="29">
        <f>8.315*(273+D680)/101325*1000000</f>
        <v>22731.359486799898</v>
      </c>
      <c r="E682" s="28">
        <v>39913.490277777775</v>
      </c>
      <c r="F682" s="10">
        <f t="shared" si="199"/>
        <v>30.835416666661331</v>
      </c>
      <c r="G682" s="10">
        <v>13767</v>
      </c>
      <c r="H682" s="10">
        <v>2.67</v>
      </c>
      <c r="I682" s="10">
        <v>1589</v>
      </c>
      <c r="J682" s="10"/>
      <c r="K682" s="10"/>
      <c r="L682" s="79">
        <v>1037</v>
      </c>
      <c r="M682" s="86"/>
      <c r="N682" s="42">
        <v>8.1</v>
      </c>
      <c r="O682" s="90"/>
      <c r="P682" s="90"/>
      <c r="Q682" s="90"/>
      <c r="R682" s="87"/>
      <c r="S682" s="87"/>
      <c r="T682" s="16"/>
      <c r="U682" s="16"/>
      <c r="V682" s="43">
        <f t="shared" si="192"/>
        <v>6.3057279482531398E-6</v>
      </c>
      <c r="W682" s="43">
        <f t="shared" si="193"/>
        <v>8.8058197422489256E-4</v>
      </c>
      <c r="X682" s="43">
        <f t="shared" si="194"/>
        <v>2.6742718048034164E-6</v>
      </c>
      <c r="Y682" s="22">
        <f>X682+W682+SUM($V$679:V682)</f>
        <v>9.1315531562703104E-4</v>
      </c>
      <c r="Z682" s="22">
        <f t="shared" si="195"/>
        <v>3.251346691520636E-2</v>
      </c>
      <c r="AA682" s="44">
        <f t="shared" si="196"/>
        <v>4.5404389659753166</v>
      </c>
      <c r="AB682" s="44">
        <f t="shared" si="197"/>
        <v>0.4089806505970135</v>
      </c>
      <c r="AC682" s="44">
        <f t="shared" si="198"/>
        <v>15.879397548665619</v>
      </c>
      <c r="AD682" s="44">
        <f t="shared" si="200"/>
        <v>0.40898065059701344</v>
      </c>
      <c r="AE682" s="44">
        <f t="shared" si="201"/>
        <v>15.41807863961558</v>
      </c>
      <c r="AF682" s="44">
        <f t="shared" si="202"/>
        <v>5.2338258453024013E-2</v>
      </c>
      <c r="AG682" s="45">
        <f>AC682+AA682+SUM($Z$679:Z682)</f>
        <v>20.511172740360312</v>
      </c>
      <c r="AH682" s="45">
        <f>AC682+AA682+SUM($Z$679:Z682)</f>
        <v>20.511172740360312</v>
      </c>
      <c r="DM682"/>
      <c r="DN682"/>
      <c r="DO682"/>
      <c r="DP682"/>
      <c r="DQ682"/>
      <c r="DR682"/>
      <c r="DS682"/>
      <c r="DT682"/>
      <c r="DU682"/>
      <c r="DV682"/>
      <c r="DW682"/>
      <c r="DX682"/>
      <c r="DY682"/>
      <c r="DZ682"/>
      <c r="EA682"/>
      <c r="EB682"/>
      <c r="EC682"/>
      <c r="ED682"/>
      <c r="EE682"/>
      <c r="EF682"/>
      <c r="EG682"/>
    </row>
    <row r="683" spans="1:137" s="1" customFormat="1" ht="14.4" x14ac:dyDescent="0.3">
      <c r="A683"/>
      <c r="B683"/>
      <c r="C683"/>
      <c r="D683" s="40"/>
      <c r="E683" s="28">
        <v>39920.675000000003</v>
      </c>
      <c r="F683" s="10">
        <f t="shared" si="199"/>
        <v>38.020138888889051</v>
      </c>
      <c r="G683" s="10">
        <v>15584</v>
      </c>
      <c r="H683" s="10">
        <v>2.4900000000000002</v>
      </c>
      <c r="I683" s="10">
        <v>1789</v>
      </c>
      <c r="J683" s="10"/>
      <c r="K683" s="10"/>
      <c r="L683" s="79">
        <v>1037</v>
      </c>
      <c r="M683" s="86"/>
      <c r="N683" s="42">
        <v>8.1</v>
      </c>
      <c r="O683" s="90"/>
      <c r="P683" s="90"/>
      <c r="Q683" s="90"/>
      <c r="R683" s="87"/>
      <c r="S683" s="87"/>
      <c r="T683" s="16"/>
      <c r="U683" s="16"/>
      <c r="V683" s="43">
        <f t="shared" si="192"/>
        <v>5.8806226933147262E-6</v>
      </c>
      <c r="W683" s="43">
        <f t="shared" si="193"/>
        <v>8.212168973108549E-4</v>
      </c>
      <c r="X683" s="43">
        <f t="shared" si="194"/>
        <v>2.493983817962737E-6</v>
      </c>
      <c r="Y683" s="22">
        <f>X683+W683+SUM($V$679:V683)</f>
        <v>8.5949057341946748E-4</v>
      </c>
      <c r="Z683" s="22">
        <f t="shared" si="195"/>
        <v>3.6804668294223568E-2</v>
      </c>
      <c r="AA683" s="44">
        <f t="shared" si="196"/>
        <v>5.1396964368242415</v>
      </c>
      <c r="AB683" s="44">
        <f t="shared" si="197"/>
        <v>0.4629588478901619</v>
      </c>
      <c r="AC683" s="44">
        <f t="shared" si="198"/>
        <v>17.975196585923225</v>
      </c>
      <c r="AD683" s="44">
        <f t="shared" si="200"/>
        <v>0.46295884789016184</v>
      </c>
      <c r="AE683" s="44">
        <f t="shared" si="201"/>
        <v>17.452991757083549</v>
      </c>
      <c r="AF683" s="44">
        <f t="shared" si="202"/>
        <v>5.9245980949511605E-2</v>
      </c>
      <c r="AG683" s="45">
        <f>AC683+AA683+SUM($Z$679:Z683)</f>
        <v>23.243033916761068</v>
      </c>
      <c r="AH683" s="45">
        <f>AC683+AA683+SUM($Z$679:Z683)</f>
        <v>23.243033916761068</v>
      </c>
      <c r="DM683"/>
      <c r="DN683"/>
      <c r="DO683"/>
      <c r="DP683"/>
      <c r="DQ683"/>
      <c r="DR683"/>
      <c r="DS683"/>
      <c r="DT683"/>
      <c r="DU683"/>
      <c r="DV683"/>
      <c r="DW683"/>
      <c r="DX683"/>
      <c r="DY683"/>
      <c r="DZ683"/>
      <c r="EA683"/>
      <c r="EB683"/>
      <c r="EC683"/>
      <c r="ED683"/>
      <c r="EE683"/>
      <c r="EF683"/>
      <c r="EG683"/>
    </row>
    <row r="684" spans="1:137" s="1" customFormat="1" ht="14.4" x14ac:dyDescent="0.3">
      <c r="A684"/>
      <c r="B684"/>
      <c r="C684"/>
      <c r="D684" s="40"/>
      <c r="E684" s="28">
        <v>39939.518750000003</v>
      </c>
      <c r="F684" s="10">
        <f t="shared" si="199"/>
        <v>56.863888888889051</v>
      </c>
      <c r="G684" s="10">
        <v>19779.3</v>
      </c>
      <c r="H684" s="10">
        <v>4.8499999999999996</v>
      </c>
      <c r="I684" s="10">
        <v>143</v>
      </c>
      <c r="J684" s="10"/>
      <c r="K684" s="10"/>
      <c r="L684" s="79">
        <v>1037</v>
      </c>
      <c r="M684" s="86"/>
      <c r="N684" s="42">
        <v>8.1</v>
      </c>
      <c r="O684" s="90"/>
      <c r="P684" s="90"/>
      <c r="Q684" s="90"/>
      <c r="R684" s="87"/>
      <c r="S684" s="87"/>
      <c r="T684" s="16"/>
      <c r="U684" s="16"/>
      <c r="V684" s="43">
        <f t="shared" si="192"/>
        <v>1.1454224924729486E-5</v>
      </c>
      <c r="W684" s="43">
        <f t="shared" si="193"/>
        <v>1.5995590168504602E-3</v>
      </c>
      <c r="X684" s="43">
        <f t="shared" si="194"/>
        <v>4.8577596454294274E-6</v>
      </c>
      <c r="Y684" s="22">
        <f>X684+W684+SUM($V$679:V684)</f>
        <v>1.6516506937112692E-3</v>
      </c>
      <c r="Z684" s="22">
        <f t="shared" si="195"/>
        <v>4.6712690938907613E-2</v>
      </c>
      <c r="AA684" s="44">
        <f t="shared" si="196"/>
        <v>6.5233314766990329</v>
      </c>
      <c r="AB684" s="44">
        <f t="shared" si="197"/>
        <v>0.58758996022034637</v>
      </c>
      <c r="AC684" s="44">
        <f t="shared" si="198"/>
        <v>22.814220086752517</v>
      </c>
      <c r="AD684" s="44">
        <f t="shared" si="200"/>
        <v>0.58758996022034637</v>
      </c>
      <c r="AE684" s="44">
        <f t="shared" si="201"/>
        <v>22.151434796001197</v>
      </c>
      <c r="AF684" s="44">
        <f t="shared" si="202"/>
        <v>7.5195330530972465E-2</v>
      </c>
      <c r="AG684" s="45">
        <f>AC684+AA684+SUM($Z$679:Z684)</f>
        <v>29.51240514840406</v>
      </c>
      <c r="AH684" s="45">
        <f>AC684+AA684+SUM($Z$679:Z684)</f>
        <v>29.51240514840406</v>
      </c>
      <c r="DM684"/>
      <c r="DN684"/>
      <c r="DO684"/>
      <c r="DP684"/>
      <c r="DQ684"/>
      <c r="DR684"/>
      <c r="DS684"/>
      <c r="DT684"/>
      <c r="DU684"/>
      <c r="DV684"/>
      <c r="DW684"/>
      <c r="DX684"/>
      <c r="DY684"/>
      <c r="DZ684"/>
      <c r="EA684"/>
      <c r="EB684"/>
      <c r="EC684"/>
      <c r="ED684"/>
      <c r="EE684"/>
      <c r="EF684"/>
      <c r="EG684"/>
    </row>
    <row r="685" spans="1:137" s="1" customFormat="1" ht="14.4" x14ac:dyDescent="0.3">
      <c r="A685"/>
      <c r="B685"/>
      <c r="C685"/>
      <c r="D685" s="40"/>
      <c r="E685" s="28">
        <v>39952.45416666667</v>
      </c>
      <c r="F685" s="10">
        <f t="shared" si="199"/>
        <v>69.799305555556202</v>
      </c>
      <c r="G685" s="10">
        <v>23238.5</v>
      </c>
      <c r="H685" s="10">
        <v>7.95</v>
      </c>
      <c r="I685" s="10">
        <v>519</v>
      </c>
      <c r="J685" s="10"/>
      <c r="K685" s="10"/>
      <c r="L685" s="79">
        <v>1037</v>
      </c>
      <c r="M685" s="86"/>
      <c r="N685" s="42">
        <v>8.1</v>
      </c>
      <c r="O685" s="90"/>
      <c r="P685" s="90"/>
      <c r="Q685" s="90"/>
      <c r="R685" s="87"/>
      <c r="S685" s="87"/>
      <c r="T685" s="16"/>
      <c r="U685" s="16"/>
      <c r="V685" s="43">
        <f t="shared" si="192"/>
        <v>1.8775482093113279E-5</v>
      </c>
      <c r="W685" s="43">
        <f t="shared" si="193"/>
        <v>2.6219575637033321E-3</v>
      </c>
      <c r="X685" s="43">
        <f t="shared" si="194"/>
        <v>7.9627194187966903E-6</v>
      </c>
      <c r="Y685" s="22">
        <f>X685+W685+SUM($V$679:V685)</f>
        <v>2.6959296824306212E-3</v>
      </c>
      <c r="Z685" s="22">
        <f t="shared" si="195"/>
        <v>5.4882269260479621E-2</v>
      </c>
      <c r="AA685" s="44">
        <f t="shared" si="196"/>
        <v>7.6641963325936953</v>
      </c>
      <c r="AB685" s="44">
        <f t="shared" si="197"/>
        <v>0.69035351557337832</v>
      </c>
      <c r="AC685" s="44">
        <f t="shared" si="198"/>
        <v>26.804196988063193</v>
      </c>
      <c r="AD685" s="44">
        <f t="shared" si="200"/>
        <v>0.6903535155733781</v>
      </c>
      <c r="AE685" s="44">
        <f t="shared" si="201"/>
        <v>26.025497237357932</v>
      </c>
      <c r="AF685" s="44">
        <f t="shared" si="202"/>
        <v>8.8346235131880474E-2</v>
      </c>
      <c r="AG685" s="45">
        <f>AC685+AA685+SUM($Z$679:Z685)</f>
        <v>34.698129174869877</v>
      </c>
      <c r="AH685" s="45">
        <f>AC685+AA685+SUM($Z$679:Z685)</f>
        <v>34.698129174869877</v>
      </c>
      <c r="DM685"/>
      <c r="DN685"/>
      <c r="DO685"/>
      <c r="DP685"/>
      <c r="DQ685"/>
      <c r="DR685"/>
      <c r="DS685"/>
      <c r="DT685"/>
      <c r="DU685"/>
      <c r="DV685"/>
      <c r="DW685"/>
      <c r="DX685"/>
      <c r="DY685"/>
      <c r="DZ685"/>
      <c r="EA685"/>
      <c r="EB685"/>
      <c r="EC685"/>
      <c r="ED685"/>
      <c r="EE685"/>
      <c r="EF685"/>
      <c r="EG685"/>
    </row>
    <row r="686" spans="1:137" s="1" customFormat="1" ht="14.4" x14ac:dyDescent="0.3">
      <c r="A686"/>
      <c r="B686"/>
      <c r="C686"/>
      <c r="D686" s="40"/>
      <c r="E686" s="28">
        <v>39966.431250000001</v>
      </c>
      <c r="F686" s="10">
        <f t="shared" si="199"/>
        <v>83.776388888887595</v>
      </c>
      <c r="G686" s="10">
        <v>25829</v>
      </c>
      <c r="H686" s="10">
        <v>6.05</v>
      </c>
      <c r="I686" s="10">
        <v>762</v>
      </c>
      <c r="J686" s="10"/>
      <c r="K686" s="10"/>
      <c r="L686" s="79">
        <v>1037</v>
      </c>
      <c r="M686" s="86"/>
      <c r="N686" s="42">
        <v>8.1</v>
      </c>
      <c r="O686" s="90"/>
      <c r="P686" s="90"/>
      <c r="Q686" s="90"/>
      <c r="R686" s="87"/>
      <c r="S686" s="87"/>
      <c r="T686" s="16"/>
      <c r="U686" s="16"/>
      <c r="V686" s="43">
        <f t="shared" si="192"/>
        <v>1.4288259957652246E-5</v>
      </c>
      <c r="W686" s="43">
        <f t="shared" si="193"/>
        <v>1.995326196277378E-3</v>
      </c>
      <c r="X686" s="43">
        <f t="shared" si="194"/>
        <v>6.0596795577006259E-6</v>
      </c>
      <c r="Y686" s="22">
        <f>X686+W686+SUM($V$679:V686)</f>
        <v>2.0816835351012233E-3</v>
      </c>
      <c r="Z686" s="22">
        <f t="shared" si="195"/>
        <v>6.1000242387801634E-2</v>
      </c>
      <c r="AA686" s="44">
        <f t="shared" si="196"/>
        <v>8.5185587311815532</v>
      </c>
      <c r="AB686" s="44">
        <f t="shared" si="197"/>
        <v>0.76731032354690654</v>
      </c>
      <c r="AC686" s="44">
        <f t="shared" si="198"/>
        <v>29.7921812511429</v>
      </c>
      <c r="AD686" s="44">
        <f t="shared" si="200"/>
        <v>0.76731032354690643</v>
      </c>
      <c r="AE686" s="44">
        <f t="shared" si="201"/>
        <v>28.926676340715538</v>
      </c>
      <c r="AF686" s="44">
        <f t="shared" si="202"/>
        <v>9.8194586880450158E-2</v>
      </c>
      <c r="AG686" s="45">
        <f>AC686+AA686+SUM($Z$679:Z686)</f>
        <v>38.601476078925238</v>
      </c>
      <c r="AH686" s="45">
        <f>AC686+AA686+SUM($Z$679:Z686)</f>
        <v>38.601476078925238</v>
      </c>
      <c r="DM686"/>
      <c r="DN686"/>
      <c r="DO686"/>
      <c r="DP686"/>
      <c r="DQ686"/>
      <c r="DR686"/>
      <c r="DS686"/>
      <c r="DT686"/>
      <c r="DU686"/>
      <c r="DV686"/>
      <c r="DW686"/>
      <c r="DX686"/>
      <c r="DY686"/>
      <c r="DZ686"/>
      <c r="EA686"/>
      <c r="EB686"/>
      <c r="EC686"/>
      <c r="ED686"/>
      <c r="EE686"/>
      <c r="EF686"/>
      <c r="EG686"/>
    </row>
    <row r="687" spans="1:137" s="1" customFormat="1" ht="14.4" x14ac:dyDescent="0.3">
      <c r="A687"/>
      <c r="B687"/>
      <c r="C687"/>
      <c r="D687" s="40"/>
      <c r="E687" s="28">
        <v>39975.636805555558</v>
      </c>
      <c r="F687" s="10">
        <f t="shared" si="199"/>
        <v>92.981944444443798</v>
      </c>
      <c r="G687" s="10">
        <v>27526.1</v>
      </c>
      <c r="H687" s="10">
        <v>5.37</v>
      </c>
      <c r="I687" s="10">
        <v>962</v>
      </c>
      <c r="J687" s="10"/>
      <c r="K687" s="10"/>
      <c r="L687" s="79">
        <v>1037</v>
      </c>
      <c r="M687" s="86"/>
      <c r="N687" s="42">
        <v>8.1</v>
      </c>
      <c r="O687" s="90"/>
      <c r="P687" s="90"/>
      <c r="Q687" s="90"/>
      <c r="R687" s="87"/>
      <c r="S687" s="87"/>
      <c r="T687" s="16"/>
      <c r="U687" s="16"/>
      <c r="V687" s="43">
        <f t="shared" si="192"/>
        <v>1.2682306772329349E-5</v>
      </c>
      <c r="W687" s="43">
        <f t="shared" si="193"/>
        <v>1.7710581279354581E-3</v>
      </c>
      <c r="X687" s="43">
        <f t="shared" si="194"/>
        <v>5.3785916074136132E-6</v>
      </c>
      <c r="Y687" s="22">
        <f>X687+W687+SUM($V$679:V687)</f>
        <v>1.8694166855813459E-3</v>
      </c>
      <c r="Z687" s="22">
        <f t="shared" si="195"/>
        <v>6.5008276433112647E-2</v>
      </c>
      <c r="AA687" s="44">
        <f t="shared" si="196"/>
        <v>9.0782724646860729</v>
      </c>
      <c r="AB687" s="44">
        <f t="shared" si="197"/>
        <v>0.81772661337970887</v>
      </c>
      <c r="AC687" s="44">
        <f t="shared" si="198"/>
        <v>31.749682927604034</v>
      </c>
      <c r="AD687" s="44">
        <f t="shared" si="200"/>
        <v>0.81772661337970898</v>
      </c>
      <c r="AE687" s="44">
        <f t="shared" si="201"/>
        <v>30.827309830894347</v>
      </c>
      <c r="AF687" s="44">
        <f t="shared" si="202"/>
        <v>0.10464648332997636</v>
      </c>
      <c r="AG687" s="45">
        <f>AC687+AA687+SUM($Z$679:Z687)</f>
        <v>41.183699765324015</v>
      </c>
      <c r="AH687" s="45">
        <f>AC687+AA687+SUM($Z$679:Z687)</f>
        <v>41.183699765324015</v>
      </c>
      <c r="DM687"/>
      <c r="DN687"/>
      <c r="DO687"/>
      <c r="DP687"/>
      <c r="DQ687"/>
      <c r="DR687"/>
      <c r="DS687"/>
      <c r="DT687"/>
      <c r="DU687"/>
      <c r="DV687"/>
      <c r="DW687"/>
      <c r="DX687"/>
      <c r="DY687"/>
      <c r="DZ687"/>
      <c r="EA687"/>
      <c r="EB687"/>
      <c r="EC687"/>
      <c r="ED687"/>
      <c r="EE687"/>
      <c r="EF687"/>
      <c r="EG687"/>
    </row>
    <row r="688" spans="1:137" s="1" customFormat="1" ht="14.4" x14ac:dyDescent="0.3">
      <c r="A688"/>
      <c r="B688"/>
      <c r="C688"/>
      <c r="D688" s="40"/>
      <c r="E688" s="28">
        <v>39981.415277777778</v>
      </c>
      <c r="F688" s="10">
        <f t="shared" si="199"/>
        <v>98.760416666664241</v>
      </c>
      <c r="G688" s="10">
        <v>28281.1</v>
      </c>
      <c r="H688" s="10">
        <v>7.76</v>
      </c>
      <c r="I688" s="10">
        <v>1075</v>
      </c>
      <c r="J688" s="10"/>
      <c r="K688" s="10"/>
      <c r="L688" s="79">
        <v>1037</v>
      </c>
      <c r="M688" s="86"/>
      <c r="N688" s="42">
        <v>8.1</v>
      </c>
      <c r="O688" s="90"/>
      <c r="P688" s="90"/>
      <c r="Q688" s="90"/>
      <c r="R688" s="87"/>
      <c r="S688" s="87"/>
      <c r="T688" s="16"/>
      <c r="U688" s="16"/>
      <c r="V688" s="43">
        <f t="shared" si="192"/>
        <v>1.8326759879567178E-5</v>
      </c>
      <c r="W688" s="43">
        <f t="shared" si="193"/>
        <v>2.559294426960736E-3</v>
      </c>
      <c r="X688" s="43">
        <f t="shared" si="194"/>
        <v>7.7724154326870839E-6</v>
      </c>
      <c r="Y688" s="22">
        <f>X688+W688+SUM($V$679:V688)</f>
        <v>2.6783735683114642E-3</v>
      </c>
      <c r="Z688" s="22">
        <f t="shared" si="195"/>
        <v>6.679135680799321E-2</v>
      </c>
      <c r="AA688" s="44">
        <f t="shared" si="196"/>
        <v>9.327275981742174</v>
      </c>
      <c r="AB688" s="44">
        <f t="shared" si="197"/>
        <v>0.84015563867212883</v>
      </c>
      <c r="AC688" s="44">
        <f t="shared" si="198"/>
        <v>32.62052952811559</v>
      </c>
      <c r="AD688" s="44">
        <f t="shared" si="200"/>
        <v>0.84015563867212895</v>
      </c>
      <c r="AE688" s="44">
        <f t="shared" si="201"/>
        <v>31.672857108653467</v>
      </c>
      <c r="AF688" s="44">
        <f t="shared" si="202"/>
        <v>0.10751678078999184</v>
      </c>
      <c r="AG688" s="45">
        <f>AC688+AA688+SUM($Z$679:Z688)</f>
        <v>42.370341239699663</v>
      </c>
      <c r="AH688" s="45">
        <f>AC688+AA688+SUM($Z$679:Z688)</f>
        <v>42.370341239699663</v>
      </c>
      <c r="DM688"/>
      <c r="DN688"/>
      <c r="DO688"/>
      <c r="DP688"/>
      <c r="DQ688"/>
      <c r="DR688"/>
      <c r="DS688"/>
      <c r="DT688"/>
      <c r="DU688"/>
      <c r="DV688"/>
      <c r="DW688"/>
      <c r="DX688"/>
      <c r="DY688"/>
      <c r="DZ688"/>
      <c r="EA688"/>
      <c r="EB688"/>
      <c r="EC688"/>
      <c r="ED688"/>
      <c r="EE688"/>
      <c r="EF688"/>
      <c r="EG688"/>
    </row>
    <row r="689" spans="1:137" s="1" customFormat="1" ht="14.4" x14ac:dyDescent="0.3">
      <c r="A689"/>
      <c r="B689"/>
      <c r="C689"/>
      <c r="D689" s="40"/>
      <c r="E689" s="28">
        <v>39988.414583333331</v>
      </c>
      <c r="F689" s="10">
        <f t="shared" si="199"/>
        <v>105.75972222221753</v>
      </c>
      <c r="G689" s="10">
        <v>30329.5</v>
      </c>
      <c r="H689" s="10">
        <v>8.2200000000000006</v>
      </c>
      <c r="I689" s="10">
        <v>1181</v>
      </c>
      <c r="J689" s="10"/>
      <c r="K689" s="10"/>
      <c r="L689" s="79">
        <v>1037</v>
      </c>
      <c r="M689" s="86"/>
      <c r="N689" s="42">
        <v>8.1</v>
      </c>
      <c r="O689" s="90"/>
      <c r="P689" s="90"/>
      <c r="Q689" s="90"/>
      <c r="R689" s="87"/>
      <c r="S689" s="87"/>
      <c r="T689" s="16"/>
      <c r="U689" s="16"/>
      <c r="V689" s="43">
        <f t="shared" si="192"/>
        <v>1.9413139975520905E-5</v>
      </c>
      <c r="W689" s="43">
        <f t="shared" si="193"/>
        <v>2.7110051790743884E-3</v>
      </c>
      <c r="X689" s="43">
        <f t="shared" si="194"/>
        <v>8.2331513990577098E-6</v>
      </c>
      <c r="Y689" s="22">
        <f>X689+W689+SUM($V$679:V689)</f>
        <v>2.8499581963670082E-3</v>
      </c>
      <c r="Z689" s="22">
        <f t="shared" si="195"/>
        <v>7.1629054609192361E-2</v>
      </c>
      <c r="AA689" s="44">
        <f t="shared" si="196"/>
        <v>10.002850557023926</v>
      </c>
      <c r="AB689" s="44">
        <f t="shared" si="197"/>
        <v>0.90100810941251697</v>
      </c>
      <c r="AC689" s="44">
        <f t="shared" si="198"/>
        <v>34.98323439763594</v>
      </c>
      <c r="AD689" s="44">
        <f t="shared" si="200"/>
        <v>0.90100810941251697</v>
      </c>
      <c r="AE689" s="44">
        <f t="shared" si="201"/>
        <v>33.966922067278333</v>
      </c>
      <c r="AF689" s="44">
        <f t="shared" si="202"/>
        <v>0.11530422094508549</v>
      </c>
      <c r="AG689" s="45">
        <f>AC689+AA689+SUM($Z$679:Z689)</f>
        <v>45.480249739110953</v>
      </c>
      <c r="AH689" s="45">
        <f>AC689+AA689+SUM($Z$679:Z689)</f>
        <v>45.480249739110953</v>
      </c>
      <c r="DM689"/>
      <c r="DN689"/>
      <c r="DO689"/>
      <c r="DP689"/>
      <c r="DQ689"/>
      <c r="DR689"/>
      <c r="DS689"/>
      <c r="DT689"/>
      <c r="DU689"/>
      <c r="DV689"/>
      <c r="DW689"/>
      <c r="DX689"/>
      <c r="DY689"/>
      <c r="DZ689"/>
      <c r="EA689"/>
      <c r="EB689"/>
      <c r="EC689"/>
      <c r="ED689"/>
      <c r="EE689"/>
      <c r="EF689"/>
      <c r="EG689"/>
    </row>
    <row r="690" spans="1:137" s="1" customFormat="1" ht="14.4" x14ac:dyDescent="0.3">
      <c r="A690"/>
      <c r="B690"/>
      <c r="C690"/>
      <c r="D690" s="40"/>
      <c r="E690" s="28">
        <v>39995.506944444445</v>
      </c>
      <c r="F690" s="10">
        <f t="shared" si="199"/>
        <v>112.85208333333139</v>
      </c>
      <c r="G690" s="10">
        <v>30684.6</v>
      </c>
      <c r="H690" s="10">
        <v>4.37</v>
      </c>
      <c r="I690" s="10">
        <v>1395</v>
      </c>
      <c r="J690" s="10"/>
      <c r="K690" s="10"/>
      <c r="L690" s="79">
        <v>1037</v>
      </c>
      <c r="M690" s="86"/>
      <c r="N690" s="42">
        <v>8.1</v>
      </c>
      <c r="O690" s="90"/>
      <c r="P690" s="90"/>
      <c r="Q690" s="90"/>
      <c r="R690" s="87"/>
      <c r="S690" s="87"/>
      <c r="T690" s="16"/>
      <c r="U690" s="16"/>
      <c r="V690" s="43">
        <f t="shared" si="192"/>
        <v>1.0320610911560383E-5</v>
      </c>
      <c r="W690" s="43">
        <f t="shared" si="193"/>
        <v>1.4412521450796931E-3</v>
      </c>
      <c r="X690" s="43">
        <f t="shared" si="194"/>
        <v>4.3769916805209482E-6</v>
      </c>
      <c r="Y690" s="22">
        <f>X690+W690+SUM($V$679:V690)</f>
        <v>1.5866696135653365E-3</v>
      </c>
      <c r="Z690" s="22">
        <f t="shared" si="195"/>
        <v>7.2467692809351419E-2</v>
      </c>
      <c r="AA690" s="44">
        <f t="shared" si="196"/>
        <v>10.119964661536006</v>
      </c>
      <c r="AB690" s="44">
        <f t="shared" si="197"/>
        <v>0.91155717812952131</v>
      </c>
      <c r="AC690" s="44">
        <f t="shared" si="198"/>
        <v>35.392820659677859</v>
      </c>
      <c r="AD690" s="44">
        <f t="shared" si="200"/>
        <v>0.91155717812952131</v>
      </c>
      <c r="AE690" s="44">
        <f t="shared" si="201"/>
        <v>34.364609270367417</v>
      </c>
      <c r="AF690" s="44">
        <f t="shared" si="202"/>
        <v>0.11665421118091529</v>
      </c>
      <c r="AG690" s="45">
        <f>AC690+AA690+SUM($Z$679:Z690)</f>
        <v>46.07941779847431</v>
      </c>
      <c r="AH690" s="45">
        <f>AC690+AA690+SUM($Z$679:Z690)</f>
        <v>46.07941779847431</v>
      </c>
      <c r="DM690"/>
      <c r="DN690"/>
      <c r="DO690"/>
      <c r="DP690"/>
      <c r="DQ690"/>
      <c r="DR690"/>
      <c r="DS690"/>
      <c r="DT690"/>
      <c r="DU690"/>
      <c r="DV690"/>
      <c r="DW690"/>
      <c r="DX690"/>
      <c r="DY690"/>
      <c r="DZ690"/>
      <c r="EA690"/>
      <c r="EB690"/>
      <c r="EC690"/>
      <c r="ED690"/>
      <c r="EE690"/>
      <c r="EF690"/>
      <c r="EG690"/>
    </row>
    <row r="691" spans="1:137" s="1" customFormat="1" ht="14.4" x14ac:dyDescent="0.3">
      <c r="A691"/>
      <c r="B691"/>
      <c r="C691"/>
      <c r="D691" s="40"/>
      <c r="E691" s="28">
        <v>40002.445138888892</v>
      </c>
      <c r="F691" s="10">
        <f t="shared" si="199"/>
        <v>119.7902777777781</v>
      </c>
      <c r="G691" s="10">
        <v>30383.200000000001</v>
      </c>
      <c r="H691" s="10">
        <v>4.33</v>
      </c>
      <c r="I691" s="10">
        <v>44</v>
      </c>
      <c r="J691" s="10"/>
      <c r="K691" s="10"/>
      <c r="L691" s="79">
        <v>1037</v>
      </c>
      <c r="M691" s="86"/>
      <c r="N691" s="42">
        <v>8.1</v>
      </c>
      <c r="O691" s="90"/>
      <c r="P691" s="90"/>
      <c r="Q691" s="90"/>
      <c r="R691" s="87"/>
      <c r="S691" s="87"/>
      <c r="T691" s="16"/>
      <c r="U691" s="16"/>
      <c r="V691" s="43">
        <f t="shared" si="192"/>
        <v>1.0226143077129625E-5</v>
      </c>
      <c r="W691" s="43">
        <f t="shared" si="193"/>
        <v>1.4280599057654624E-3</v>
      </c>
      <c r="X691" s="43">
        <f t="shared" si="194"/>
        <v>4.3369276834452417E-6</v>
      </c>
      <c r="Y691" s="22">
        <f>X691+W691+SUM($V$679:V691)</f>
        <v>1.5836634533311598E-3</v>
      </c>
      <c r="Z691" s="22">
        <f t="shared" si="195"/>
        <v>7.1755877676915658E-2</v>
      </c>
      <c r="AA691" s="44">
        <f t="shared" si="196"/>
        <v>10.020561138303279</v>
      </c>
      <c r="AB691" s="44">
        <f t="shared" si="197"/>
        <v>0.90260339240351439</v>
      </c>
      <c r="AC691" s="44">
        <f t="shared" si="198"/>
        <v>35.04517408299683</v>
      </c>
      <c r="AD691" s="44">
        <f t="shared" si="200"/>
        <v>0.90260339240351439</v>
      </c>
      <c r="AE691" s="44">
        <f t="shared" si="201"/>
        <v>34.027062317365314</v>
      </c>
      <c r="AF691" s="44">
        <f t="shared" si="202"/>
        <v>0.11550837322800317</v>
      </c>
      <c r="AG691" s="45">
        <f>AC691+AA691+SUM($Z$679:Z691)</f>
        <v>45.704123576237464</v>
      </c>
      <c r="AH691" s="45">
        <f>AC691+AA691+SUM($Z$679:Z691)</f>
        <v>45.704123576237464</v>
      </c>
      <c r="DM691"/>
      <c r="DN691"/>
      <c r="DO691"/>
      <c r="DP691"/>
      <c r="DQ691"/>
      <c r="DR691"/>
      <c r="DS691"/>
      <c r="DT691"/>
      <c r="DU691"/>
      <c r="DV691"/>
      <c r="DW691"/>
      <c r="DX691"/>
      <c r="DY691"/>
      <c r="DZ691"/>
      <c r="EA691"/>
      <c r="EB691"/>
      <c r="EC691"/>
      <c r="ED691"/>
      <c r="EE691"/>
      <c r="EF691"/>
      <c r="EG691"/>
    </row>
    <row r="692" spans="1:137" s="1" customFormat="1" ht="14.4" x14ac:dyDescent="0.3">
      <c r="A692"/>
      <c r="B692"/>
      <c r="C692"/>
      <c r="D692" s="40"/>
      <c r="E692" s="28">
        <v>40011.414583333331</v>
      </c>
      <c r="F692" s="10">
        <f t="shared" si="199"/>
        <v>128.75972222221753</v>
      </c>
      <c r="G692" s="10">
        <v>33796.300000000003</v>
      </c>
      <c r="H692" s="10">
        <v>4.74</v>
      </c>
      <c r="I692" s="10">
        <v>33</v>
      </c>
      <c r="J692" s="10"/>
      <c r="K692" s="10"/>
      <c r="L692" s="79">
        <v>1037</v>
      </c>
      <c r="M692" s="86"/>
      <c r="N692" s="42">
        <v>8.1</v>
      </c>
      <c r="O692" s="90"/>
      <c r="P692" s="90"/>
      <c r="Q692" s="90"/>
      <c r="R692" s="87"/>
      <c r="S692" s="87"/>
      <c r="T692" s="16"/>
      <c r="U692" s="16"/>
      <c r="V692" s="43">
        <f t="shared" si="192"/>
        <v>1.1194438380044899E-5</v>
      </c>
      <c r="W692" s="43">
        <f t="shared" si="193"/>
        <v>1.5632803587363262E-3</v>
      </c>
      <c r="X692" s="43">
        <f t="shared" si="194"/>
        <v>4.747583653471234E-6</v>
      </c>
      <c r="Y692" s="22">
        <f>X692+W692+SUM($V$679:V692)</f>
        <v>1.7304890006520947E-3</v>
      </c>
      <c r="Z692" s="22">
        <f t="shared" si="195"/>
        <v>7.9816581819306218E-2</v>
      </c>
      <c r="AA692" s="44">
        <f t="shared" si="196"/>
        <v>11.146221938388292</v>
      </c>
      <c r="AB692" s="44">
        <f t="shared" si="197"/>
        <v>1.0039974403843863</v>
      </c>
      <c r="AC692" s="44">
        <f t="shared" si="198"/>
        <v>38.98197743691204</v>
      </c>
      <c r="AD692" s="44">
        <f t="shared" si="200"/>
        <v>1.0039974403843865</v>
      </c>
      <c r="AE692" s="44">
        <f t="shared" si="201"/>
        <v>37.84949597792113</v>
      </c>
      <c r="AF692" s="44">
        <f t="shared" si="202"/>
        <v>0.1284840186065182</v>
      </c>
      <c r="AG692" s="45">
        <f>AC692+AA692+SUM($Z$679:Z692)</f>
        <v>50.846404312056997</v>
      </c>
      <c r="AH692" s="45">
        <f>AC692+AA692+SUM($Z$679:Z692)</f>
        <v>50.846404312056997</v>
      </c>
      <c r="DM692"/>
      <c r="DN692"/>
      <c r="DO692"/>
      <c r="DP692"/>
      <c r="DQ692"/>
      <c r="DR692"/>
      <c r="DS692"/>
      <c r="DT692"/>
      <c r="DU692"/>
      <c r="DV692"/>
      <c r="DW692"/>
      <c r="DX692"/>
      <c r="DY692"/>
      <c r="DZ692"/>
      <c r="EA692"/>
      <c r="EB692"/>
      <c r="EC692"/>
      <c r="ED692"/>
      <c r="EE692"/>
      <c r="EF692"/>
      <c r="EG692"/>
    </row>
    <row r="693" spans="1:137" s="1" customFormat="1" ht="14.4" x14ac:dyDescent="0.3">
      <c r="A693"/>
      <c r="B693"/>
      <c r="C693"/>
      <c r="D693" s="40"/>
      <c r="E693" s="28">
        <v>40017.423611111109</v>
      </c>
      <c r="F693" s="10">
        <f t="shared" si="199"/>
        <v>134.76874999999563</v>
      </c>
      <c r="G693" s="10">
        <v>32699.4</v>
      </c>
      <c r="H693" s="10">
        <v>4</v>
      </c>
      <c r="I693" s="10">
        <v>131</v>
      </c>
      <c r="J693" s="10"/>
      <c r="K693" s="10"/>
      <c r="L693" s="79">
        <v>1037</v>
      </c>
      <c r="M693" s="86"/>
      <c r="N693" s="42">
        <v>8.1</v>
      </c>
      <c r="O693" s="90"/>
      <c r="P693" s="90"/>
      <c r="Q693" s="90"/>
      <c r="R693" s="87"/>
      <c r="S693" s="87"/>
      <c r="T693" s="16"/>
      <c r="U693" s="16"/>
      <c r="V693" s="43">
        <f t="shared" si="192"/>
        <v>9.4467834430758646E-6</v>
      </c>
      <c r="W693" s="43">
        <f t="shared" si="193"/>
        <v>1.31922393142306E-3</v>
      </c>
      <c r="X693" s="43">
        <f t="shared" si="194"/>
        <v>4.0063997075706624E-6</v>
      </c>
      <c r="Y693" s="22">
        <f>X693+W693+SUM($V$679:V693)</f>
        <v>1.4951381728360036E-3</v>
      </c>
      <c r="Z693" s="22">
        <f t="shared" si="195"/>
        <v>7.7226037629628735E-2</v>
      </c>
      <c r="AA693" s="44">
        <f t="shared" si="196"/>
        <v>10.784457755793802</v>
      </c>
      <c r="AB693" s="44">
        <f t="shared" si="197"/>
        <v>0.97141148297610114</v>
      </c>
      <c r="AC693" s="44">
        <f t="shared" si="198"/>
        <v>37.716769971877433</v>
      </c>
      <c r="AD693" s="44">
        <f t="shared" si="200"/>
        <v>0.97141148297610103</v>
      </c>
      <c r="AE693" s="44">
        <f t="shared" si="201"/>
        <v>36.621044575306584</v>
      </c>
      <c r="AF693" s="44">
        <f t="shared" si="202"/>
        <v>0.12431391359474203</v>
      </c>
      <c r="AG693" s="45">
        <f>AC693+AA693+SUM($Z$679:Z693)</f>
        <v>49.296658702057528</v>
      </c>
      <c r="AH693" s="45">
        <f>AC693+AA693+SUM($Z$679:Z693)</f>
        <v>49.296658702057528</v>
      </c>
      <c r="DM693"/>
      <c r="DN693"/>
      <c r="DO693"/>
      <c r="DP693"/>
      <c r="DQ693"/>
      <c r="DR693"/>
      <c r="DS693"/>
      <c r="DT693"/>
      <c r="DU693"/>
      <c r="DV693"/>
      <c r="DW693"/>
      <c r="DX693"/>
      <c r="DY693"/>
      <c r="DZ693"/>
      <c r="EA693"/>
      <c r="EB693"/>
      <c r="EC693"/>
      <c r="ED693"/>
      <c r="EE693"/>
      <c r="EF693"/>
      <c r="EG693"/>
    </row>
    <row r="694" spans="1:137" s="1" customFormat="1" ht="14.4" x14ac:dyDescent="0.3">
      <c r="A694"/>
      <c r="B694"/>
      <c r="C694"/>
      <c r="D694" s="40"/>
      <c r="E694" s="28">
        <v>40028.432638888888</v>
      </c>
      <c r="F694" s="10">
        <f t="shared" si="199"/>
        <v>145.77777777777374</v>
      </c>
      <c r="G694" s="10">
        <v>35246.300000000003</v>
      </c>
      <c r="H694" s="10">
        <v>5.27</v>
      </c>
      <c r="I694" s="10">
        <v>337</v>
      </c>
      <c r="J694" s="10"/>
      <c r="K694" s="10"/>
      <c r="L694" s="79">
        <v>1037</v>
      </c>
      <c r="M694" s="86"/>
      <c r="N694" s="42">
        <v>8.1</v>
      </c>
      <c r="O694" s="90"/>
      <c r="P694" s="90"/>
      <c r="Q694" s="90"/>
      <c r="R694" s="87"/>
      <c r="S694" s="87"/>
      <c r="T694" s="16"/>
      <c r="U694" s="16"/>
      <c r="V694" s="43">
        <f t="shared" si="192"/>
        <v>1.2446137186252451E-5</v>
      </c>
      <c r="W694" s="43">
        <f t="shared" si="193"/>
        <v>1.7380775296498814E-3</v>
      </c>
      <c r="X694" s="43">
        <f t="shared" si="194"/>
        <v>5.2784316147243468E-6</v>
      </c>
      <c r="Y694" s="22">
        <f>X694+W694+SUM($V$679:V694)</f>
        <v>1.9277099401562312E-3</v>
      </c>
      <c r="Z694" s="22">
        <f t="shared" si="195"/>
        <v>8.3241040817421216E-2</v>
      </c>
      <c r="AA694" s="44">
        <f t="shared" si="196"/>
        <v>11.624440613529149</v>
      </c>
      <c r="AB694" s="44">
        <f t="shared" si="197"/>
        <v>1.0470730518731401</v>
      </c>
      <c r="AC694" s="44">
        <f t="shared" si="198"/>
        <v>40.654464285576601</v>
      </c>
      <c r="AD694" s="44">
        <f t="shared" si="200"/>
        <v>1.0470730518731399</v>
      </c>
      <c r="AE694" s="44">
        <f t="shared" si="201"/>
        <v>39.473394723286319</v>
      </c>
      <c r="AF694" s="44">
        <f t="shared" si="202"/>
        <v>0.13399651041714394</v>
      </c>
      <c r="AG694" s="45">
        <f>AC694+AA694+SUM($Z$679:Z694)</f>
        <v>53.157576914309466</v>
      </c>
      <c r="AH694" s="45">
        <f>AC694+AA694+SUM($Z$679:Z694)</f>
        <v>53.157576914309466</v>
      </c>
      <c r="DM694"/>
      <c r="DN694"/>
      <c r="DO694"/>
      <c r="DP694"/>
      <c r="DQ694"/>
      <c r="DR694"/>
      <c r="DS694"/>
      <c r="DT694"/>
      <c r="DU694"/>
      <c r="DV694"/>
      <c r="DW694"/>
      <c r="DX694"/>
      <c r="DY694"/>
      <c r="DZ694"/>
      <c r="EA694"/>
      <c r="EB694"/>
      <c r="EC694"/>
      <c r="ED694"/>
      <c r="EE694"/>
      <c r="EF694"/>
      <c r="EG694"/>
    </row>
    <row r="695" spans="1:137" s="1" customFormat="1" ht="14.4" x14ac:dyDescent="0.3">
      <c r="A695"/>
      <c r="B695"/>
      <c r="C695"/>
      <c r="D695" s="40"/>
      <c r="E695" s="28">
        <v>40038.457638888889</v>
      </c>
      <c r="F695" s="10">
        <f t="shared" si="199"/>
        <v>155.80277777777519</v>
      </c>
      <c r="G695" s="10">
        <v>39409</v>
      </c>
      <c r="H695" s="10">
        <v>6.31</v>
      </c>
      <c r="I695" s="10">
        <v>537</v>
      </c>
      <c r="J695" s="10"/>
      <c r="K695" s="10"/>
      <c r="L695" s="79">
        <v>1037</v>
      </c>
      <c r="M695" s="86"/>
      <c r="N695" s="42">
        <v>8.1</v>
      </c>
      <c r="O695" s="90"/>
      <c r="P695" s="90"/>
      <c r="Q695" s="90"/>
      <c r="R695" s="87"/>
      <c r="S695" s="87"/>
      <c r="T695" s="16"/>
      <c r="U695" s="16"/>
      <c r="V695" s="43">
        <f t="shared" si="192"/>
        <v>1.4902300881452175E-5</v>
      </c>
      <c r="W695" s="43">
        <f t="shared" si="193"/>
        <v>2.0810757518198771E-3</v>
      </c>
      <c r="X695" s="43">
        <f t="shared" si="194"/>
        <v>6.3200955386927183E-6</v>
      </c>
      <c r="Y695" s="22">
        <f>X695+W695+SUM($V$679:V695)</f>
        <v>2.2866521271316474E-3</v>
      </c>
      <c r="Z695" s="22">
        <f t="shared" si="195"/>
        <v>9.3072072177044191E-2</v>
      </c>
      <c r="AA695" s="44">
        <f t="shared" si="196"/>
        <v>12.997323978362841</v>
      </c>
      <c r="AB695" s="44">
        <f t="shared" si="197"/>
        <v>1.1707357056277845</v>
      </c>
      <c r="AC695" s="44">
        <f t="shared" si="198"/>
        <v>45.455885668291089</v>
      </c>
      <c r="AD695" s="44">
        <f t="shared" si="200"/>
        <v>1.1707357056277841</v>
      </c>
      <c r="AE695" s="44">
        <f t="shared" si="201"/>
        <v>44.135328038687469</v>
      </c>
      <c r="AF695" s="44">
        <f t="shared" si="202"/>
        <v>0.14982192397582794</v>
      </c>
      <c r="AG695" s="45">
        <f>AC695+AA695+SUM($Z$679:Z695)</f>
        <v>59.424953734034688</v>
      </c>
      <c r="AH695" s="45">
        <f>AC695+AA695+SUM($Z$679:Z695)</f>
        <v>59.424953734034688</v>
      </c>
      <c r="DM695"/>
      <c r="DN695"/>
      <c r="DO695"/>
      <c r="DP695"/>
      <c r="DQ695"/>
      <c r="DR695"/>
      <c r="DS695"/>
      <c r="DT695"/>
      <c r="DU695"/>
      <c r="DV695"/>
      <c r="DW695"/>
      <c r="DX695"/>
      <c r="DY695"/>
      <c r="DZ695"/>
      <c r="EA695"/>
      <c r="EB695"/>
      <c r="EC695"/>
      <c r="ED695"/>
      <c r="EE695"/>
      <c r="EF695"/>
      <c r="EG695"/>
    </row>
    <row r="696" spans="1:137" s="1" customFormat="1" ht="14.4" x14ac:dyDescent="0.3">
      <c r="A696"/>
      <c r="B696"/>
      <c r="C696"/>
      <c r="D696" s="40"/>
      <c r="E696" s="28">
        <v>40045.428472222222</v>
      </c>
      <c r="F696" s="10">
        <f t="shared" si="199"/>
        <v>162.77361111110804</v>
      </c>
      <c r="G696" s="10">
        <v>43017</v>
      </c>
      <c r="H696" s="10">
        <v>4.4800000000000004</v>
      </c>
      <c r="I696" s="10">
        <v>629</v>
      </c>
      <c r="J696" s="10"/>
      <c r="K696" s="10"/>
      <c r="L696" s="79">
        <v>1037</v>
      </c>
      <c r="M696" s="86"/>
      <c r="N696" s="42">
        <v>8.1</v>
      </c>
      <c r="O696" s="90"/>
      <c r="P696" s="90"/>
      <c r="Q696" s="90"/>
      <c r="R696" s="87"/>
      <c r="S696" s="87"/>
      <c r="T696" s="16"/>
      <c r="U696" s="16"/>
      <c r="V696" s="43">
        <f t="shared" si="192"/>
        <v>1.0580397456244971E-5</v>
      </c>
      <c r="W696" s="43">
        <f t="shared" si="193"/>
        <v>1.4775308031938273E-3</v>
      </c>
      <c r="X696" s="43">
        <f t="shared" si="194"/>
        <v>4.4871676724791407E-6</v>
      </c>
      <c r="Y696" s="22">
        <f>X696+W696+SUM($V$679:V696)</f>
        <v>1.691854648095629E-3</v>
      </c>
      <c r="Z696" s="22">
        <f t="shared" si="195"/>
        <v>0.10159307084269863</v>
      </c>
      <c r="AA696" s="44">
        <f t="shared" si="196"/>
        <v>14.187263964506442</v>
      </c>
      <c r="AB696" s="44">
        <f t="shared" si="197"/>
        <v>1.2779197099391104</v>
      </c>
      <c r="AC696" s="44">
        <f t="shared" si="198"/>
        <v>49.617494323450927</v>
      </c>
      <c r="AD696" s="44">
        <f t="shared" si="200"/>
        <v>1.27791970993911</v>
      </c>
      <c r="AE696" s="44">
        <f t="shared" si="201"/>
        <v>48.17603608922375</v>
      </c>
      <c r="AF696" s="44">
        <f t="shared" si="202"/>
        <v>0.16353852428806087</v>
      </c>
      <c r="AG696" s="45">
        <f>AC696+AA696+SUM($Z$679:Z696)</f>
        <v>64.878095446180822</v>
      </c>
      <c r="AH696" s="45">
        <f>AC696+AA696+SUM($Z$679:Z696)</f>
        <v>64.878095446180822</v>
      </c>
      <c r="DM696"/>
      <c r="DN696"/>
      <c r="DO696"/>
      <c r="DP696"/>
      <c r="DQ696"/>
      <c r="DR696"/>
      <c r="DS696"/>
      <c r="DT696"/>
      <c r="DU696"/>
      <c r="DV696"/>
      <c r="DW696"/>
      <c r="DX696"/>
      <c r="DY696"/>
      <c r="DZ696"/>
      <c r="EA696"/>
      <c r="EB696"/>
      <c r="EC696"/>
      <c r="ED696"/>
      <c r="EE696"/>
      <c r="EF696"/>
      <c r="EG696"/>
    </row>
    <row r="697" spans="1:137" s="1" customFormat="1" ht="14.4" x14ac:dyDescent="0.3">
      <c r="A697"/>
      <c r="B697"/>
      <c r="C697"/>
      <c r="D697" s="40"/>
      <c r="E697" s="28">
        <v>40052.427083333336</v>
      </c>
      <c r="F697" s="10">
        <f t="shared" si="199"/>
        <v>169.7722222222219</v>
      </c>
      <c r="G697" s="10">
        <v>45318</v>
      </c>
      <c r="H697" s="10">
        <v>6.46</v>
      </c>
      <c r="I697" s="10">
        <v>820</v>
      </c>
      <c r="J697" s="10"/>
      <c r="K697" s="10"/>
      <c r="L697" s="79">
        <v>1037</v>
      </c>
      <c r="M697" s="86"/>
      <c r="N697" s="42">
        <v>8.1</v>
      </c>
      <c r="O697" s="90"/>
      <c r="P697" s="90"/>
      <c r="Q697" s="90"/>
      <c r="R697" s="87"/>
      <c r="S697" s="87"/>
      <c r="T697" s="16"/>
      <c r="U697" s="16"/>
      <c r="V697" s="43">
        <f t="shared" si="192"/>
        <v>1.525655526056752E-5</v>
      </c>
      <c r="W697" s="43">
        <f t="shared" si="193"/>
        <v>2.1305466492482416E-3</v>
      </c>
      <c r="X697" s="43">
        <f t="shared" si="194"/>
        <v>6.4703355277266182E-6</v>
      </c>
      <c r="Y697" s="22">
        <f>X697+W697+SUM($V$679:V697)</f>
        <v>2.3621102172658582E-3</v>
      </c>
      <c r="Z697" s="22">
        <f t="shared" si="195"/>
        <v>0.10702733301832801</v>
      </c>
      <c r="AA697" s="44">
        <f t="shared" si="196"/>
        <v>14.946147531057559</v>
      </c>
      <c r="AB697" s="44">
        <f t="shared" si="197"/>
        <v>1.3462762492740217</v>
      </c>
      <c r="AC697" s="44">
        <f t="shared" si="198"/>
        <v>52.271557936400704</v>
      </c>
      <c r="AD697" s="44">
        <f t="shared" si="200"/>
        <v>1.3462762492740215</v>
      </c>
      <c r="AE697" s="44">
        <f t="shared" si="201"/>
        <v>50.752995408592923</v>
      </c>
      <c r="AF697" s="44">
        <f t="shared" si="202"/>
        <v>0.17228627853375042</v>
      </c>
      <c r="AG697" s="45">
        <f>AC697+AA697+SUM($Z$679:Z697)</f>
        <v>68.398069958700049</v>
      </c>
      <c r="AH697" s="45">
        <f>AC697+AA697+SUM($Z$679:Z697)</f>
        <v>68.398069958700049</v>
      </c>
      <c r="DM697"/>
      <c r="DN697"/>
      <c r="DO697"/>
      <c r="DP697"/>
      <c r="DQ697"/>
      <c r="DR697"/>
      <c r="DS697"/>
      <c r="DT697"/>
      <c r="DU697"/>
      <c r="DV697"/>
      <c r="DW697"/>
      <c r="DX697"/>
      <c r="DY697"/>
      <c r="DZ697"/>
      <c r="EA697"/>
      <c r="EB697"/>
      <c r="EC697"/>
      <c r="ED697"/>
      <c r="EE697"/>
      <c r="EF697"/>
      <c r="EG697"/>
    </row>
    <row r="698" spans="1:137" s="1" customFormat="1" ht="14.4" x14ac:dyDescent="0.3">
      <c r="A698"/>
      <c r="B698"/>
      <c r="C698"/>
      <c r="D698" s="40"/>
      <c r="E698" s="28">
        <v>40059.40347222222</v>
      </c>
      <c r="F698" s="10">
        <f t="shared" si="199"/>
        <v>176.74861111110658</v>
      </c>
      <c r="G698" s="10">
        <v>45074.9</v>
      </c>
      <c r="H698" s="10">
        <v>5.63</v>
      </c>
      <c r="I698" s="10">
        <v>911</v>
      </c>
      <c r="J698" s="10"/>
      <c r="K698" s="10"/>
      <c r="L698" s="79">
        <v>1037</v>
      </c>
      <c r="M698" s="86"/>
      <c r="N698" s="42">
        <v>8.1</v>
      </c>
      <c r="O698" s="90"/>
      <c r="P698" s="90"/>
      <c r="Q698" s="90"/>
      <c r="R698" s="87"/>
      <c r="S698" s="87"/>
      <c r="T698" s="16"/>
      <c r="U698" s="16"/>
      <c r="V698" s="43">
        <f t="shared" si="192"/>
        <v>1.329634769612928E-5</v>
      </c>
      <c r="W698" s="43">
        <f t="shared" si="193"/>
        <v>1.856807683477957E-3</v>
      </c>
      <c r="X698" s="43">
        <f t="shared" si="194"/>
        <v>5.6390075884057065E-6</v>
      </c>
      <c r="Y698" s="22">
        <f>X698+W698+SUM($V$679:V698)</f>
        <v>2.1008362712523821E-3</v>
      </c>
      <c r="Z698" s="22">
        <f t="shared" si="195"/>
        <v>0.10645320475457508</v>
      </c>
      <c r="AA698" s="44">
        <f t="shared" si="196"/>
        <v>14.865971696625321</v>
      </c>
      <c r="AB698" s="44">
        <f t="shared" si="197"/>
        <v>1.3390544002030453</v>
      </c>
      <c r="AC698" s="44">
        <f t="shared" si="198"/>
        <v>51.991156865428046</v>
      </c>
      <c r="AD698" s="44">
        <f t="shared" si="200"/>
        <v>1.3390544002030451</v>
      </c>
      <c r="AE698" s="44">
        <f t="shared" si="201"/>
        <v>50.48074038445619</v>
      </c>
      <c r="AF698" s="44">
        <f t="shared" si="202"/>
        <v>0.17136208076881035</v>
      </c>
      <c r="AG698" s="45">
        <f>AC698+AA698+SUM($Z$679:Z698)</f>
        <v>68.143946258049723</v>
      </c>
      <c r="AH698" s="45">
        <f>AC698+AA698+SUM($Z$679:Z698)</f>
        <v>68.143946258049723</v>
      </c>
      <c r="DM698"/>
      <c r="DN698"/>
      <c r="DO698"/>
      <c r="DP698"/>
      <c r="DQ698"/>
      <c r="DR698"/>
      <c r="DS698"/>
      <c r="DT698"/>
      <c r="DU698"/>
      <c r="DV698"/>
      <c r="DW698"/>
      <c r="DX698"/>
      <c r="DY698"/>
      <c r="DZ698"/>
      <c r="EA698"/>
      <c r="EB698"/>
      <c r="EC698"/>
      <c r="ED698"/>
      <c r="EE698"/>
      <c r="EF698"/>
      <c r="EG698"/>
    </row>
    <row r="699" spans="1:137" s="1" customFormat="1" ht="14.4" x14ac:dyDescent="0.3">
      <c r="A699"/>
      <c r="B699"/>
      <c r="C699"/>
      <c r="D699" s="40"/>
      <c r="E699" s="28">
        <v>40066.395138888889</v>
      </c>
      <c r="F699" s="10">
        <f t="shared" si="199"/>
        <v>183.74027777777519</v>
      </c>
      <c r="G699" s="10">
        <v>45208.800000000003</v>
      </c>
      <c r="H699" s="10">
        <v>4.68</v>
      </c>
      <c r="I699" s="10">
        <v>1116</v>
      </c>
      <c r="J699" s="10"/>
      <c r="K699" s="10"/>
      <c r="L699" s="79">
        <v>1037</v>
      </c>
      <c r="M699" s="99"/>
      <c r="N699" s="42">
        <v>8.1</v>
      </c>
      <c r="O699" s="90"/>
      <c r="P699" s="90"/>
      <c r="Q699" s="90"/>
      <c r="R699" s="87"/>
      <c r="S699" s="87"/>
      <c r="T699" s="16"/>
      <c r="U699" s="16"/>
      <c r="V699" s="43">
        <f t="shared" si="192"/>
        <v>1.1052736628398761E-5</v>
      </c>
      <c r="W699" s="43">
        <f t="shared" si="193"/>
        <v>1.5434919997649801E-3</v>
      </c>
      <c r="X699" s="43">
        <f t="shared" si="194"/>
        <v>4.6874876578576734E-6</v>
      </c>
      <c r="Y699" s="22">
        <f>X699+W699+SUM($V$679:V699)</f>
        <v>1.7976218042372559E-3</v>
      </c>
      <c r="Z699" s="22">
        <f t="shared" si="195"/>
        <v>0.10676943583033205</v>
      </c>
      <c r="AA699" s="44">
        <f t="shared" si="196"/>
        <v>14.910132717729709</v>
      </c>
      <c r="AB699" s="44">
        <f t="shared" si="197"/>
        <v>1.343032210119145</v>
      </c>
      <c r="AC699" s="44">
        <f t="shared" si="198"/>
        <v>52.145602375108183</v>
      </c>
      <c r="AD699" s="44">
        <f t="shared" si="200"/>
        <v>1.3430322101191448</v>
      </c>
      <c r="AE699" s="44">
        <f t="shared" si="201"/>
        <v>50.630699034114407</v>
      </c>
      <c r="AF699" s="44">
        <f t="shared" si="202"/>
        <v>0.17187113087463302</v>
      </c>
      <c r="AG699" s="45">
        <f>AC699+AA699+SUM($Z$679:Z699)</f>
        <v>68.449322224664584</v>
      </c>
      <c r="AH699" s="45">
        <f>AC699+AA699+SUM($Z$679:Z699)</f>
        <v>68.449322224664584</v>
      </c>
      <c r="DM699"/>
      <c r="DN699"/>
      <c r="DO699"/>
      <c r="DP699"/>
      <c r="DQ699"/>
      <c r="DR699"/>
      <c r="DS699"/>
      <c r="DT699"/>
      <c r="DU699"/>
      <c r="DV699"/>
      <c r="DW699"/>
      <c r="DX699"/>
      <c r="DY699"/>
      <c r="DZ699"/>
      <c r="EA699"/>
      <c r="EB699"/>
      <c r="EC699"/>
      <c r="ED699"/>
      <c r="EE699"/>
      <c r="EF699"/>
      <c r="EG699"/>
    </row>
    <row r="700" spans="1:137" s="1" customFormat="1" ht="14.4" x14ac:dyDescent="0.3">
      <c r="A700"/>
      <c r="B700"/>
      <c r="C700"/>
      <c r="D700" s="40"/>
      <c r="E700" s="28">
        <v>40073.384027777778</v>
      </c>
      <c r="F700" s="10">
        <f t="shared" si="199"/>
        <v>190.72916666666424</v>
      </c>
      <c r="G700" s="10">
        <v>48294.5</v>
      </c>
      <c r="H700" s="10">
        <v>5.19</v>
      </c>
      <c r="I700" s="10">
        <v>1245</v>
      </c>
      <c r="J700" s="10"/>
      <c r="K700" s="10"/>
      <c r="L700" s="79">
        <v>1037</v>
      </c>
      <c r="M700" s="86"/>
      <c r="N700" s="42">
        <v>8.1</v>
      </c>
      <c r="O700" s="90"/>
      <c r="P700" s="90"/>
      <c r="Q700" s="90"/>
      <c r="R700" s="87"/>
      <c r="S700" s="87"/>
      <c r="T700" s="16"/>
      <c r="U700" s="16"/>
      <c r="V700" s="43">
        <f t="shared" si="192"/>
        <v>1.2257201517390936E-5</v>
      </c>
      <c r="W700" s="43">
        <f t="shared" si="193"/>
        <v>1.7116930510214204E-3</v>
      </c>
      <c r="X700" s="43">
        <f t="shared" si="194"/>
        <v>5.1983036205729329E-6</v>
      </c>
      <c r="Y700" s="22">
        <f>X700+W700+SUM($V$679:V700)</f>
        <v>1.9785908729738023E-3</v>
      </c>
      <c r="Z700" s="22">
        <f t="shared" si="195"/>
        <v>0.11405692074790684</v>
      </c>
      <c r="AA700" s="44">
        <f t="shared" si="196"/>
        <v>15.927815039027742</v>
      </c>
      <c r="AB700" s="44">
        <f t="shared" si="197"/>
        <v>1.434700082099039</v>
      </c>
      <c r="AC700" s="44">
        <f t="shared" si="198"/>
        <v>55.704769732986975</v>
      </c>
      <c r="AD700" s="44">
        <f t="shared" ref="AD700:AD730" si="203">AC700/(1+($A$28/(10^-N700))+(($A$28*$A$29)/(10^-N700)^2))*1</f>
        <v>1.4347000820990385</v>
      </c>
      <c r="AE700" s="44">
        <f t="shared" ref="AE700:AE730" si="204">AC700/(1+($A$28/(10^-N700))+(($A$28*$A$29)/(10^-N700)^2))*($A$28/(10^-N700))</f>
        <v>54.086467557268435</v>
      </c>
      <c r="AF700" s="44">
        <f t="shared" ref="AF700:AF730" si="205">AC700/(1+($A$28/(10^-N700))+(($A$28*$A$29)/(10^-N700)^2))*(($A$28*$A$29)/(10^-N700)^2)</f>
        <v>0.18360209361949356</v>
      </c>
      <c r="AG700" s="45">
        <f>AC700+AA700+SUM($Z$679:Z700)</f>
        <v>73.140228824589315</v>
      </c>
      <c r="AH700" s="45">
        <f>AC700+AA700+SUM($Z$679:Z700)</f>
        <v>73.140228824589315</v>
      </c>
      <c r="DM700"/>
      <c r="DN700"/>
      <c r="DO700"/>
      <c r="DP700"/>
      <c r="DQ700"/>
      <c r="DR700"/>
      <c r="DS700"/>
      <c r="DT700"/>
      <c r="DU700"/>
      <c r="DV700"/>
      <c r="DW700"/>
      <c r="DX700"/>
      <c r="DY700"/>
      <c r="DZ700"/>
      <c r="EA700"/>
      <c r="EB700"/>
      <c r="EC700"/>
      <c r="ED700"/>
      <c r="EE700"/>
      <c r="EF700"/>
      <c r="EG700"/>
    </row>
    <row r="701" spans="1:137" s="1" customFormat="1" ht="14.4" x14ac:dyDescent="0.3">
      <c r="A701"/>
      <c r="B701"/>
      <c r="C701"/>
      <c r="D701" s="40"/>
      <c r="E701" s="28">
        <v>40079.396527777775</v>
      </c>
      <c r="F701" s="10">
        <f t="shared" si="199"/>
        <v>196.74166666666133</v>
      </c>
      <c r="G701" s="10">
        <v>48285.8</v>
      </c>
      <c r="H701" s="10">
        <v>4.29</v>
      </c>
      <c r="I701" s="10">
        <v>1480</v>
      </c>
      <c r="J701" s="10"/>
      <c r="K701" s="10"/>
      <c r="L701" s="79">
        <v>1037</v>
      </c>
      <c r="M701" s="86"/>
      <c r="N701" s="42">
        <v>8.1</v>
      </c>
      <c r="O701" s="90"/>
      <c r="P701" s="90"/>
      <c r="Q701" s="90"/>
      <c r="R701" s="87"/>
      <c r="S701" s="87"/>
      <c r="T701" s="16"/>
      <c r="U701" s="16"/>
      <c r="V701" s="43">
        <f t="shared" si="192"/>
        <v>1.0131675242698865E-5</v>
      </c>
      <c r="W701" s="43">
        <f t="shared" si="193"/>
        <v>1.4148676664512319E-3</v>
      </c>
      <c r="X701" s="43">
        <f t="shared" si="194"/>
        <v>4.2968636863695343E-6</v>
      </c>
      <c r="Y701" s="22">
        <f>X701+W701+SUM($V$679:V701)</f>
        <v>1.6909957237121094E-3</v>
      </c>
      <c r="Z701" s="22">
        <f t="shared" si="195"/>
        <v>0.11403637399391815</v>
      </c>
      <c r="AA701" s="44">
        <f t="shared" si="196"/>
        <v>15.924945726976897</v>
      </c>
      <c r="AB701" s="44">
        <f t="shared" si="197"/>
        <v>1.4344416284301063</v>
      </c>
      <c r="AC701" s="44">
        <f t="shared" si="198"/>
        <v>55.694734811895003</v>
      </c>
      <c r="AD701" s="44">
        <f t="shared" si="203"/>
        <v>1.4344416284301065</v>
      </c>
      <c r="AE701" s="44">
        <f t="shared" si="204"/>
        <v>54.076724164796261</v>
      </c>
      <c r="AF701" s="44">
        <f t="shared" si="205"/>
        <v>0.18356901866862987</v>
      </c>
      <c r="AG701" s="45">
        <f>AC701+AA701+SUM($Z$679:Z701)</f>
        <v>73.241360965440421</v>
      </c>
      <c r="AH701" s="45">
        <f>AC701+AA701+SUM($Z$679:Z701)</f>
        <v>73.241360965440421</v>
      </c>
      <c r="DM701"/>
      <c r="DN701"/>
      <c r="DO701"/>
      <c r="DP701"/>
      <c r="DQ701"/>
      <c r="DR701"/>
      <c r="DS701"/>
      <c r="DT701"/>
      <c r="DU701"/>
      <c r="DV701"/>
      <c r="DW701"/>
      <c r="DX701"/>
      <c r="DY701"/>
      <c r="DZ701"/>
      <c r="EA701"/>
      <c r="EB701"/>
      <c r="EC701"/>
      <c r="ED701"/>
      <c r="EE701"/>
      <c r="EF701"/>
      <c r="EG701"/>
    </row>
    <row r="702" spans="1:137" s="1" customFormat="1" ht="14.4" x14ac:dyDescent="0.3">
      <c r="A702"/>
      <c r="B702"/>
      <c r="C702"/>
      <c r="D702" s="40"/>
      <c r="E702" s="28">
        <v>40086.378472222219</v>
      </c>
      <c r="F702" s="10">
        <f t="shared" si="199"/>
        <v>203.72361111110513</v>
      </c>
      <c r="G702" s="10">
        <v>47934.400000000001</v>
      </c>
      <c r="H702" s="10">
        <v>4.54</v>
      </c>
      <c r="I702" s="10">
        <v>1580</v>
      </c>
      <c r="J702" s="10"/>
      <c r="K702" s="10"/>
      <c r="L702" s="79">
        <v>1037</v>
      </c>
      <c r="M702" s="86"/>
      <c r="N702" s="42">
        <v>8.1</v>
      </c>
      <c r="O702" s="90"/>
      <c r="P702" s="90"/>
      <c r="Q702" s="90"/>
      <c r="R702" s="87"/>
      <c r="S702" s="87"/>
      <c r="T702" s="16"/>
      <c r="U702" s="16"/>
      <c r="V702" s="43">
        <f t="shared" si="192"/>
        <v>1.0722099207891107E-5</v>
      </c>
      <c r="W702" s="43">
        <f t="shared" si="193"/>
        <v>1.497319162165173E-3</v>
      </c>
      <c r="X702" s="43">
        <f t="shared" si="194"/>
        <v>4.5472636680927005E-6</v>
      </c>
      <c r="Y702" s="22">
        <f>X702+W702+SUM($V$679:V702)</f>
        <v>1.7844197186156648E-3</v>
      </c>
      <c r="Z702" s="22">
        <f t="shared" si="195"/>
        <v>0.11320647406844393</v>
      </c>
      <c r="AA702" s="44">
        <f t="shared" si="196"/>
        <v>15.809051904601382</v>
      </c>
      <c r="AB702" s="44">
        <f t="shared" si="197"/>
        <v>1.424002476790694</v>
      </c>
      <c r="AC702" s="44">
        <f t="shared" si="198"/>
        <v>55.289416274915176</v>
      </c>
      <c r="AD702" s="44">
        <f t="shared" si="203"/>
        <v>1.4240024767906938</v>
      </c>
      <c r="AE702" s="44">
        <f t="shared" si="204"/>
        <v>53.683180703333264</v>
      </c>
      <c r="AF702" s="44">
        <f t="shared" si="205"/>
        <v>0.18223309479121336</v>
      </c>
      <c r="AG702" s="45">
        <f>AC702+AA702+SUM($Z$679:Z702)</f>
        <v>72.833355080153524</v>
      </c>
      <c r="AH702" s="45">
        <f>AC702+AA702+SUM($Z$679:Z702)</f>
        <v>72.833355080153524</v>
      </c>
      <c r="DM702"/>
      <c r="DN702"/>
      <c r="DO702"/>
      <c r="DP702"/>
      <c r="DQ702"/>
      <c r="DR702"/>
      <c r="DS702"/>
      <c r="DT702"/>
      <c r="DU702"/>
      <c r="DV702"/>
      <c r="DW702"/>
      <c r="DX702"/>
      <c r="DY702"/>
      <c r="DZ702"/>
      <c r="EA702"/>
      <c r="EB702"/>
      <c r="EC702"/>
      <c r="ED702"/>
      <c r="EE702"/>
      <c r="EF702"/>
      <c r="EG702"/>
    </row>
    <row r="703" spans="1:137" s="1" customFormat="1" ht="14.4" x14ac:dyDescent="0.3">
      <c r="A703"/>
      <c r="B703"/>
      <c r="C703"/>
      <c r="D703" s="40"/>
      <c r="E703" s="28">
        <v>40093.370833333334</v>
      </c>
      <c r="F703" s="10">
        <f t="shared" si="199"/>
        <v>210.71597222222044</v>
      </c>
      <c r="G703" s="10">
        <v>47754.9</v>
      </c>
      <c r="H703" s="10">
        <v>5.21</v>
      </c>
      <c r="I703" s="10">
        <v>1773</v>
      </c>
      <c r="J703" s="10"/>
      <c r="K703" s="10"/>
      <c r="L703" s="79">
        <v>1037</v>
      </c>
      <c r="M703" s="86"/>
      <c r="N703" s="42">
        <v>8.1</v>
      </c>
      <c r="O703" s="90"/>
      <c r="P703" s="90"/>
      <c r="Q703" s="90"/>
      <c r="R703" s="87"/>
      <c r="S703" s="87"/>
      <c r="T703" s="16"/>
      <c r="U703" s="16"/>
      <c r="V703" s="43">
        <f t="shared" si="192"/>
        <v>1.2304435434606315E-5</v>
      </c>
      <c r="W703" s="43">
        <f t="shared" si="193"/>
        <v>1.7182891706785356E-3</v>
      </c>
      <c r="X703" s="43">
        <f t="shared" si="194"/>
        <v>5.218335619110787E-6</v>
      </c>
      <c r="Y703" s="22">
        <f>X703+W703+SUM($V$679:V703)</f>
        <v>2.0183652345146519E-3</v>
      </c>
      <c r="Z703" s="22">
        <f t="shared" si="195"/>
        <v>0.1127825496614359</v>
      </c>
      <c r="AA703" s="44">
        <f t="shared" si="196"/>
        <v>15.749851730678772</v>
      </c>
      <c r="AB703" s="44">
        <f t="shared" si="197"/>
        <v>1.4186700131615695</v>
      </c>
      <c r="AC703" s="44">
        <f t="shared" si="198"/>
        <v>55.082373937442576</v>
      </c>
      <c r="AD703" s="44">
        <f t="shared" si="203"/>
        <v>1.418670013161569</v>
      </c>
      <c r="AE703" s="44">
        <f t="shared" si="204"/>
        <v>53.482153237958755</v>
      </c>
      <c r="AF703" s="44">
        <f t="shared" si="205"/>
        <v>0.18155068632224283</v>
      </c>
      <c r="AG703" s="45">
        <f>AC703+AA703+SUM($Z$679:Z703)</f>
        <v>72.679895118419751</v>
      </c>
      <c r="AH703" s="45">
        <f>AC703+AA703+SUM($Z$679:Z703)</f>
        <v>72.679895118419751</v>
      </c>
      <c r="DM703"/>
      <c r="DN703"/>
      <c r="DO703"/>
      <c r="DP703"/>
      <c r="DQ703"/>
      <c r="DR703"/>
      <c r="DS703"/>
      <c r="DT703"/>
      <c r="DU703"/>
      <c r="DV703"/>
      <c r="DW703"/>
      <c r="DX703"/>
      <c r="DY703"/>
      <c r="DZ703"/>
      <c r="EA703"/>
      <c r="EB703"/>
      <c r="EC703"/>
      <c r="ED703"/>
      <c r="EE703"/>
      <c r="EF703"/>
      <c r="EG703"/>
    </row>
    <row r="704" spans="1:137" s="1" customFormat="1" ht="14.4" x14ac:dyDescent="0.3">
      <c r="A704"/>
      <c r="B704"/>
      <c r="C704"/>
      <c r="D704" s="40"/>
      <c r="E704" s="28">
        <v>40100.38958333333</v>
      </c>
      <c r="F704" s="10">
        <f t="shared" si="199"/>
        <v>217.73472222221608</v>
      </c>
      <c r="G704" s="10">
        <v>49343.3</v>
      </c>
      <c r="H704" s="10">
        <v>5.85</v>
      </c>
      <c r="I704" s="10">
        <v>1867</v>
      </c>
      <c r="J704" s="10"/>
      <c r="K704" s="10"/>
      <c r="L704" s="79">
        <v>1037</v>
      </c>
      <c r="M704" s="86"/>
      <c r="N704" s="42">
        <v>8.1</v>
      </c>
      <c r="O704" s="90"/>
      <c r="P704" s="90"/>
      <c r="Q704" s="90"/>
      <c r="R704" s="87"/>
      <c r="S704" s="87"/>
      <c r="T704" s="16"/>
      <c r="U704" s="16"/>
      <c r="V704" s="43">
        <f t="shared" si="192"/>
        <v>1.3815920785498451E-5</v>
      </c>
      <c r="W704" s="43">
        <f t="shared" si="193"/>
        <v>1.929364999706225E-3</v>
      </c>
      <c r="X704" s="43">
        <f t="shared" si="194"/>
        <v>5.8593595723220924E-6</v>
      </c>
      <c r="Y704" s="22">
        <f>X704+W704+SUM($V$679:V704)</f>
        <v>2.2438980082810506E-3</v>
      </c>
      <c r="Z704" s="22">
        <f t="shared" si="195"/>
        <v>0.11653386736668134</v>
      </c>
      <c r="AA704" s="44">
        <f t="shared" si="196"/>
        <v>16.27371555384687</v>
      </c>
      <c r="AB704" s="44">
        <f t="shared" si="197"/>
        <v>1.4658571174986286</v>
      </c>
      <c r="AC704" s="44">
        <f t="shared" si="198"/>
        <v>56.914496772214157</v>
      </c>
      <c r="AD704" s="44">
        <f t="shared" si="203"/>
        <v>1.4658571174986283</v>
      </c>
      <c r="AE704" s="44">
        <f t="shared" si="204"/>
        <v>55.261050318743628</v>
      </c>
      <c r="AF704" s="44">
        <f t="shared" si="205"/>
        <v>0.18758933597189659</v>
      </c>
      <c r="AG704" s="45">
        <f>AC704+AA704+SUM($Z$679:Z704)</f>
        <v>75.152415643726115</v>
      </c>
      <c r="AH704" s="45">
        <f>AC704+AA704+SUM($Z$679:Z704)</f>
        <v>75.152415643726115</v>
      </c>
      <c r="DM704"/>
      <c r="DN704"/>
      <c r="DO704"/>
      <c r="DP704"/>
      <c r="DQ704"/>
      <c r="DR704"/>
      <c r="DS704"/>
      <c r="DT704"/>
      <c r="DU704"/>
      <c r="DV704"/>
      <c r="DW704"/>
      <c r="DX704"/>
      <c r="DY704"/>
      <c r="DZ704"/>
      <c r="EA704"/>
      <c r="EB704"/>
      <c r="EC704"/>
      <c r="ED704"/>
      <c r="EE704"/>
      <c r="EF704"/>
      <c r="EG704"/>
    </row>
    <row r="705" spans="1:137" s="1" customFormat="1" ht="14.4" x14ac:dyDescent="0.3">
      <c r="A705"/>
      <c r="B705"/>
      <c r="C705"/>
      <c r="D705" s="40"/>
      <c r="E705" s="28">
        <v>40107.405555555553</v>
      </c>
      <c r="F705" s="10">
        <f t="shared" si="199"/>
        <v>224.75069444443943</v>
      </c>
      <c r="G705" s="10">
        <v>49647.3</v>
      </c>
      <c r="H705" s="10">
        <v>6.79</v>
      </c>
      <c r="I705" s="10">
        <v>2102</v>
      </c>
      <c r="J705" s="10"/>
      <c r="K705" s="10"/>
      <c r="L705" s="79">
        <v>1037</v>
      </c>
      <c r="M705" s="86"/>
      <c r="N705" s="42">
        <v>8.1</v>
      </c>
      <c r="O705" s="90"/>
      <c r="P705" s="90"/>
      <c r="Q705" s="90"/>
      <c r="R705" s="87"/>
      <c r="S705" s="87"/>
      <c r="T705" s="16"/>
      <c r="U705" s="16"/>
      <c r="V705" s="43">
        <f t="shared" si="192"/>
        <v>1.6035914894621279E-5</v>
      </c>
      <c r="W705" s="43">
        <f t="shared" si="193"/>
        <v>2.2393826235906442E-3</v>
      </c>
      <c r="X705" s="43">
        <f t="shared" si="194"/>
        <v>6.8008635036011992E-6</v>
      </c>
      <c r="Y705" s="22">
        <f>X705+W705+SUM($V$679:V705)</f>
        <v>2.5708930509913703E-3</v>
      </c>
      <c r="Z705" s="22">
        <f t="shared" si="195"/>
        <v>0.11725182290835511</v>
      </c>
      <c r="AA705" s="44">
        <f t="shared" si="196"/>
        <v>16.373976572635023</v>
      </c>
      <c r="AB705" s="44">
        <f t="shared" si="197"/>
        <v>1.4748881422521327</v>
      </c>
      <c r="AC705" s="44">
        <f t="shared" si="198"/>
        <v>57.265142290830717</v>
      </c>
      <c r="AD705" s="44">
        <f t="shared" si="203"/>
        <v>1.4748881422521321</v>
      </c>
      <c r="AE705" s="44">
        <f t="shared" si="204"/>
        <v>55.601509090185694</v>
      </c>
      <c r="AF705" s="44">
        <f t="shared" si="205"/>
        <v>0.18874505839288289</v>
      </c>
      <c r="AG705" s="45">
        <f>AC705+AA705+SUM($Z$679:Z705)</f>
        <v>75.720574004039165</v>
      </c>
      <c r="AH705" s="45">
        <f>AC705+AA705+SUM($Z$679:Z705)</f>
        <v>75.720574004039165</v>
      </c>
      <c r="DM705"/>
      <c r="DN705"/>
      <c r="DO705"/>
      <c r="DP705"/>
      <c r="DQ705"/>
      <c r="DR705"/>
      <c r="DS705"/>
      <c r="DT705"/>
      <c r="DU705"/>
      <c r="DV705"/>
      <c r="DW705"/>
      <c r="DX705"/>
      <c r="DY705"/>
      <c r="DZ705"/>
      <c r="EA705"/>
      <c r="EB705"/>
      <c r="EC705"/>
      <c r="ED705"/>
      <c r="EE705"/>
      <c r="EF705"/>
      <c r="EG705"/>
    </row>
    <row r="706" spans="1:137" s="1" customFormat="1" ht="14.4" x14ac:dyDescent="0.3">
      <c r="A706"/>
      <c r="B706"/>
      <c r="C706"/>
      <c r="D706" s="40"/>
      <c r="E706" s="28">
        <v>40115.370138888888</v>
      </c>
      <c r="F706" s="10">
        <f t="shared" si="199"/>
        <v>232.71527777777374</v>
      </c>
      <c r="G706" s="10">
        <v>49448.5</v>
      </c>
      <c r="H706" s="10">
        <v>5.61</v>
      </c>
      <c r="I706" s="10">
        <v>2208</v>
      </c>
      <c r="J706" s="10"/>
      <c r="K706" s="10"/>
      <c r="L706" s="79">
        <v>1037</v>
      </c>
      <c r="M706" s="86"/>
      <c r="N706" s="42">
        <v>8.1</v>
      </c>
      <c r="O706" s="90"/>
      <c r="P706" s="90"/>
      <c r="Q706" s="90"/>
      <c r="R706" s="87"/>
      <c r="S706" s="87"/>
      <c r="T706" s="16"/>
      <c r="U706" s="16"/>
      <c r="V706" s="43">
        <f t="shared" si="192"/>
        <v>1.3249113778913903E-5</v>
      </c>
      <c r="W706" s="43">
        <f t="shared" si="193"/>
        <v>1.8502115638208416E-3</v>
      </c>
      <c r="X706" s="43">
        <f t="shared" si="194"/>
        <v>5.6189755898678532E-6</v>
      </c>
      <c r="Y706" s="22">
        <f>X706+W706+SUM($V$679:V706)</f>
        <v>2.1937892170867486E-3</v>
      </c>
      <c r="Z706" s="22">
        <f t="shared" si="195"/>
        <v>0.11678231777123423</v>
      </c>
      <c r="AA706" s="44">
        <f t="shared" si="196"/>
        <v>16.308411143243294</v>
      </c>
      <c r="AB706" s="44">
        <f t="shared" si="197"/>
        <v>1.468982327380433</v>
      </c>
      <c r="AC706" s="44">
        <f t="shared" si="198"/>
        <v>57.035838576682792</v>
      </c>
      <c r="AD706" s="44">
        <f t="shared" si="203"/>
        <v>1.4689823273804332</v>
      </c>
      <c r="AE706" s="44">
        <f t="shared" si="204"/>
        <v>55.378866972545303</v>
      </c>
      <c r="AF706" s="44">
        <f t="shared" si="205"/>
        <v>0.18798927675705371</v>
      </c>
      <c r="AG706" s="45">
        <f>AC706+AA706+SUM($Z$679:Z706)</f>
        <v>75.542487178270747</v>
      </c>
      <c r="AH706" s="45">
        <f>AC706+AA706+SUM($Z$679:Z706)</f>
        <v>75.542487178270747</v>
      </c>
      <c r="DM706"/>
      <c r="DN706"/>
      <c r="DO706"/>
      <c r="DP706"/>
      <c r="DQ706"/>
      <c r="DR706"/>
      <c r="DS706"/>
      <c r="DT706"/>
      <c r="DU706"/>
      <c r="DV706"/>
      <c r="DW706"/>
      <c r="DX706"/>
      <c r="DY706"/>
      <c r="DZ706"/>
      <c r="EA706"/>
      <c r="EB706"/>
      <c r="EC706"/>
      <c r="ED706"/>
      <c r="EE706"/>
      <c r="EF706"/>
      <c r="EG706"/>
    </row>
    <row r="707" spans="1:137" s="1" customFormat="1" ht="14.4" x14ac:dyDescent="0.3">
      <c r="A707"/>
      <c r="B707"/>
      <c r="C707"/>
      <c r="D707" s="40"/>
      <c r="E707" s="28">
        <v>40156.618750000001</v>
      </c>
      <c r="F707" s="10">
        <f t="shared" si="199"/>
        <v>273.9638888888876</v>
      </c>
      <c r="G707" s="10">
        <v>55440</v>
      </c>
      <c r="H707" s="10">
        <v>5.87</v>
      </c>
      <c r="I707" s="10">
        <v>2437</v>
      </c>
      <c r="J707" s="10"/>
      <c r="K707" s="10"/>
      <c r="L707" s="79">
        <v>1037</v>
      </c>
      <c r="M707" s="90"/>
      <c r="N707" s="42">
        <v>8.1</v>
      </c>
      <c r="O707" s="102"/>
      <c r="P707" s="90"/>
      <c r="Q707" s="90"/>
      <c r="R707" s="87"/>
      <c r="S707" s="87"/>
      <c r="T707" s="16"/>
      <c r="U707" s="16"/>
      <c r="V707" s="43">
        <f t="shared" si="192"/>
        <v>1.3863154702713831E-5</v>
      </c>
      <c r="W707" s="43">
        <f t="shared" si="193"/>
        <v>1.9359611193633405E-3</v>
      </c>
      <c r="X707" s="43">
        <f t="shared" si="194"/>
        <v>5.8793915708599465E-6</v>
      </c>
      <c r="Y707" s="22">
        <f>X707+W707+SUM($V$679:V707)</f>
        <v>2.2936623433129533E-3</v>
      </c>
      <c r="Z707" s="22">
        <f t="shared" si="195"/>
        <v>0.13093241852103149</v>
      </c>
      <c r="AA707" s="44">
        <f t="shared" si="196"/>
        <v>18.284443689523613</v>
      </c>
      <c r="AB707" s="44">
        <f t="shared" si="197"/>
        <v>1.6469737247837895</v>
      </c>
      <c r="AC707" s="44">
        <f t="shared" si="198"/>
        <v>63.946669579285384</v>
      </c>
      <c r="AD707" s="44">
        <f t="shared" si="203"/>
        <v>1.646973724783789</v>
      </c>
      <c r="AE707" s="44">
        <f t="shared" si="204"/>
        <v>62.088928581411174</v>
      </c>
      <c r="AF707" s="44">
        <f t="shared" si="205"/>
        <v>0.2107672730904083</v>
      </c>
      <c r="AG707" s="45">
        <f>AC707+AA707+SUM($Z$679:Z707)</f>
        <v>84.560283145674688</v>
      </c>
      <c r="AH707" s="45">
        <f>AC707+AA707+SUM($Z$679:Z707)</f>
        <v>84.560283145674688</v>
      </c>
      <c r="DM707"/>
      <c r="DN707"/>
      <c r="DO707"/>
      <c r="DP707"/>
      <c r="DQ707"/>
      <c r="DR707"/>
      <c r="DS707"/>
      <c r="DT707"/>
      <c r="DU707"/>
      <c r="DV707"/>
      <c r="DW707"/>
      <c r="DX707"/>
      <c r="DY707"/>
      <c r="DZ707"/>
      <c r="EA707"/>
      <c r="EB707"/>
      <c r="EC707"/>
      <c r="ED707"/>
      <c r="EE707"/>
      <c r="EF707"/>
      <c r="EG707"/>
    </row>
    <row r="708" spans="1:137" s="1" customFormat="1" ht="14.4" x14ac:dyDescent="0.3">
      <c r="A708"/>
      <c r="B708"/>
      <c r="C708"/>
      <c r="D708" s="40"/>
      <c r="E708" s="28">
        <v>40185.566666666666</v>
      </c>
      <c r="F708" s="10">
        <f t="shared" si="199"/>
        <v>302.91180555555184</v>
      </c>
      <c r="G708" s="10">
        <v>55511</v>
      </c>
      <c r="H708" s="10">
        <v>6.15</v>
      </c>
      <c r="I708" s="10">
        <v>2662</v>
      </c>
      <c r="J708" s="10"/>
      <c r="K708" s="10"/>
      <c r="L708" s="79">
        <v>1037</v>
      </c>
      <c r="M708" s="90"/>
      <c r="N708" s="42">
        <v>8.1</v>
      </c>
      <c r="O708" s="90"/>
      <c r="P708" s="90"/>
      <c r="Q708" s="90"/>
      <c r="R708" s="87"/>
      <c r="S708" s="87"/>
      <c r="T708" s="16"/>
      <c r="U708" s="16"/>
      <c r="V708" s="43">
        <f t="shared" si="192"/>
        <v>1.4524429543729143E-5</v>
      </c>
      <c r="W708" s="43">
        <f t="shared" si="193"/>
        <v>2.028306794562955E-3</v>
      </c>
      <c r="X708" s="43">
        <f t="shared" si="194"/>
        <v>6.1598395503898922E-6</v>
      </c>
      <c r="Y708" s="22">
        <f>X708+W708+SUM($V$679:V708)</f>
        <v>2.4008128960358271E-3</v>
      </c>
      <c r="Z708" s="22">
        <f t="shared" si="195"/>
        <v>0.13110009892714608</v>
      </c>
      <c r="AA708" s="44">
        <f t="shared" si="196"/>
        <v>18.30785991430637</v>
      </c>
      <c r="AB708" s="44">
        <f t="shared" si="197"/>
        <v>1.6490829443808248</v>
      </c>
      <c r="AC708" s="44">
        <f t="shared" si="198"/>
        <v>64.028563762909656</v>
      </c>
      <c r="AD708" s="44">
        <f t="shared" si="203"/>
        <v>1.6490829443808248</v>
      </c>
      <c r="AE708" s="44">
        <f t="shared" si="204"/>
        <v>62.168443623425624</v>
      </c>
      <c r="AF708" s="44">
        <f t="shared" si="205"/>
        <v>0.21103719510320448</v>
      </c>
      <c r="AG708" s="45">
        <f>AC708+AA708+SUM($Z$679:Z708)</f>
        <v>84.796693653008873</v>
      </c>
      <c r="AH708" s="45">
        <f>AC708+AA708+SUM($Z$679:Z708)</f>
        <v>84.796693653008873</v>
      </c>
      <c r="DM708"/>
      <c r="DN708"/>
      <c r="DO708"/>
      <c r="DP708"/>
      <c r="DQ708"/>
      <c r="DR708"/>
      <c r="DS708"/>
      <c r="DT708"/>
      <c r="DU708"/>
      <c r="DV708"/>
      <c r="DW708"/>
      <c r="DX708"/>
      <c r="DY708"/>
      <c r="DZ708"/>
      <c r="EA708"/>
      <c r="EB708"/>
      <c r="EC708"/>
      <c r="ED708"/>
      <c r="EE708"/>
      <c r="EF708"/>
      <c r="EG708"/>
    </row>
    <row r="709" spans="1:137" s="1" customFormat="1" ht="14.4" x14ac:dyDescent="0.3">
      <c r="A709"/>
      <c r="B709"/>
      <c r="C709"/>
      <c r="D709" s="40"/>
      <c r="E709" s="28">
        <v>40199.438888888886</v>
      </c>
      <c r="F709" s="10">
        <f t="shared" si="199"/>
        <v>316.78402777777228</v>
      </c>
      <c r="G709" s="10">
        <v>57028</v>
      </c>
      <c r="H709" s="10">
        <v>6.81</v>
      </c>
      <c r="I709" s="117">
        <v>2865</v>
      </c>
      <c r="J709" s="117"/>
      <c r="K709" s="117"/>
      <c r="L709" s="79">
        <v>1037</v>
      </c>
      <c r="M709" s="86"/>
      <c r="N709" s="42">
        <v>8.1</v>
      </c>
      <c r="O709" s="90"/>
      <c r="P709" s="90"/>
      <c r="Q709" s="90"/>
      <c r="R709" s="87"/>
      <c r="S709" s="87"/>
      <c r="T709" s="16"/>
      <c r="U709" s="16"/>
      <c r="V709" s="43">
        <f t="shared" si="192"/>
        <v>1.6083148811836658E-5</v>
      </c>
      <c r="W709" s="43">
        <f t="shared" si="193"/>
        <v>2.2459787432477594E-3</v>
      </c>
      <c r="X709" s="43">
        <f t="shared" si="194"/>
        <v>6.8208955021390508E-6</v>
      </c>
      <c r="Y709" s="22">
        <f>X709+W709+SUM($V$679:V709)</f>
        <v>2.6352290494842169E-3</v>
      </c>
      <c r="Z709" s="22">
        <f t="shared" si="195"/>
        <v>0.13468279154793261</v>
      </c>
      <c r="AA709" s="44">
        <f t="shared" si="196"/>
        <v>18.808175590298568</v>
      </c>
      <c r="AB709" s="44">
        <f t="shared" si="197"/>
        <v>1.6941489461935413</v>
      </c>
      <c r="AC709" s="44">
        <f t="shared" si="198"/>
        <v>65.778331038374589</v>
      </c>
      <c r="AD709" s="44">
        <f t="shared" si="203"/>
        <v>1.6941489461935413</v>
      </c>
      <c r="AE709" s="44">
        <f t="shared" si="204"/>
        <v>63.867377690128372</v>
      </c>
      <c r="AF709" s="44">
        <f t="shared" si="205"/>
        <v>0.21680440205266605</v>
      </c>
      <c r="AG709" s="45">
        <f>AC709+AA709+SUM($Z$679:Z709)</f>
        <v>87.181459396013935</v>
      </c>
      <c r="AH709" s="45">
        <f>AC709+AA709+SUM($Z$679:Z709)</f>
        <v>87.181459396013935</v>
      </c>
      <c r="DM709"/>
      <c r="DN709"/>
      <c r="DO709"/>
      <c r="DP709"/>
      <c r="DQ709"/>
      <c r="DR709"/>
      <c r="DS709"/>
      <c r="DT709"/>
      <c r="DU709"/>
      <c r="DV709"/>
      <c r="DW709"/>
      <c r="DX709"/>
      <c r="DY709"/>
      <c r="DZ709"/>
      <c r="EA709"/>
      <c r="EB709"/>
      <c r="EC709"/>
      <c r="ED709"/>
      <c r="EE709"/>
      <c r="EF709"/>
      <c r="EG709"/>
    </row>
    <row r="710" spans="1:137" s="1" customFormat="1" ht="14.4" x14ac:dyDescent="0.3">
      <c r="A710"/>
      <c r="B710"/>
      <c r="C710"/>
      <c r="D710" s="40"/>
      <c r="E710" s="28">
        <v>40287.457638888889</v>
      </c>
      <c r="F710" s="10">
        <f t="shared" si="199"/>
        <v>404.80277777777519</v>
      </c>
      <c r="G710" s="10">
        <v>64825</v>
      </c>
      <c r="H710" s="10">
        <v>3.35</v>
      </c>
      <c r="I710" s="10">
        <v>102</v>
      </c>
      <c r="J710" s="10"/>
      <c r="K710" s="10"/>
      <c r="L710" s="79">
        <v>1037</v>
      </c>
      <c r="M710" s="86"/>
      <c r="N710" s="42">
        <v>8.1</v>
      </c>
      <c r="O710" s="90"/>
      <c r="P710" s="90"/>
      <c r="Q710" s="90"/>
      <c r="R710" s="87"/>
      <c r="S710" s="87"/>
      <c r="T710" s="16"/>
      <c r="U710" s="16"/>
      <c r="V710" s="43">
        <f t="shared" si="192"/>
        <v>7.9116811335760375E-6</v>
      </c>
      <c r="W710" s="43">
        <f t="shared" si="193"/>
        <v>1.1048500425668128E-3</v>
      </c>
      <c r="X710" s="43">
        <f t="shared" si="194"/>
        <v>3.3553597550904296E-6</v>
      </c>
      <c r="Y710" s="22">
        <f>X710+W710+SUM($V$679:V710)</f>
        <v>1.4985464941897979E-3</v>
      </c>
      <c r="Z710" s="22">
        <f t="shared" si="195"/>
        <v>0.15309693417434822</v>
      </c>
      <c r="AA710" s="44">
        <f t="shared" si="196"/>
        <v>21.379672838624966</v>
      </c>
      <c r="AB710" s="44">
        <f t="shared" si="197"/>
        <v>1.925776906729963</v>
      </c>
      <c r="AC710" s="44">
        <f t="shared" si="198"/>
        <v>74.771696527366061</v>
      </c>
      <c r="AD710" s="44">
        <f t="shared" si="203"/>
        <v>1.9257769067299624</v>
      </c>
      <c r="AE710" s="44">
        <f t="shared" si="204"/>
        <v>72.599473219516227</v>
      </c>
      <c r="AF710" s="44">
        <f t="shared" si="205"/>
        <v>0.24644640111987223</v>
      </c>
      <c r="AG710" s="45">
        <f>AC710+AA710+SUM($Z$679:Z710)</f>
        <v>98.899419067506159</v>
      </c>
      <c r="AH710" s="45">
        <f>AC710+AA710+SUM($Z$679:Z710)</f>
        <v>98.899419067506159</v>
      </c>
      <c r="DM710"/>
      <c r="DN710"/>
      <c r="DO710"/>
      <c r="DP710"/>
      <c r="DQ710"/>
      <c r="DR710"/>
      <c r="DS710"/>
      <c r="DT710"/>
      <c r="DU710"/>
      <c r="DV710"/>
      <c r="DW710"/>
      <c r="DX710"/>
      <c r="DY710"/>
      <c r="DZ710"/>
      <c r="EA710"/>
      <c r="EB710"/>
      <c r="EC710"/>
      <c r="ED710"/>
      <c r="EE710"/>
      <c r="EF710"/>
      <c r="EG710"/>
    </row>
    <row r="711" spans="1:137" s="1" customFormat="1" ht="14.4" x14ac:dyDescent="0.3">
      <c r="A711"/>
      <c r="B711"/>
      <c r="C711"/>
      <c r="D711" s="40"/>
      <c r="E711" s="28">
        <v>40360.454861111109</v>
      </c>
      <c r="F711" s="10">
        <f t="shared" si="199"/>
        <v>477.79999999999563</v>
      </c>
      <c r="G711" s="10">
        <v>70922</v>
      </c>
      <c r="H711" s="10">
        <v>3.21</v>
      </c>
      <c r="I711" s="10">
        <v>18</v>
      </c>
      <c r="J711" s="10"/>
      <c r="K711" s="10"/>
      <c r="L711" s="79">
        <v>1037</v>
      </c>
      <c r="M711" s="86"/>
      <c r="N711" s="42">
        <v>8.1</v>
      </c>
      <c r="O711" s="90"/>
      <c r="P711" s="90"/>
      <c r="Q711" s="90"/>
      <c r="R711" s="87"/>
      <c r="S711" s="87"/>
      <c r="T711" s="16"/>
      <c r="U711" s="16"/>
      <c r="V711" s="43">
        <f t="shared" ref="V711:V738" si="206">($A$15*L711/1000/$A$13*H711)/$Q$679</f>
        <v>7.5810437130683814E-6</v>
      </c>
      <c r="W711" s="43">
        <f t="shared" ref="W711:W738" si="207">($U$679*L711/1000/$A$13*H711)/$Q$679</f>
        <v>1.0586772049670057E-3</v>
      </c>
      <c r="X711" s="43">
        <f t="shared" ref="X711:X738" si="208">($A$46*$S$679*H711*L711/1000000)/$Q$679</f>
        <v>3.2151357653254559E-6</v>
      </c>
      <c r="Y711" s="22">
        <f>X711+W711+SUM($V$679:V711)</f>
        <v>1.4598144763132942E-3</v>
      </c>
      <c r="Z711" s="22">
        <f t="shared" ref="Z711:Z738" si="209">($A$15*L711/1000/$A$13*G711)/$Q$679</f>
        <v>0.16749619383745665</v>
      </c>
      <c r="AA711" s="44">
        <f t="shared" ref="AA711:AA738" si="210">($U$679*L711/1000/$A$13*G711)/$Q$679</f>
        <v>23.390499916096566</v>
      </c>
      <c r="AB711" s="44">
        <f t="shared" ref="AB711:AB738" si="211">($A$14*$S$679/1000*G711/1000000*L711/1000*1000000)/$Q$679</f>
        <v>2.1069024262106044</v>
      </c>
      <c r="AC711" s="44">
        <f t="shared" ref="AC711:AC730" si="212">($A$14*((L711/1000)*G711/10^6)*(1+($A$28/(10^-N711))+(($A$28*$A$29)/(10^-N711)^2))*1000000)*$S$679/1000/$Q$679</f>
        <v>81.804215366199116</v>
      </c>
      <c r="AD711" s="44">
        <f t="shared" si="203"/>
        <v>2.1069024262106044</v>
      </c>
      <c r="AE711" s="44">
        <f t="shared" si="204"/>
        <v>79.427687461234569</v>
      </c>
      <c r="AF711" s="44">
        <f t="shared" si="205"/>
        <v>0.26962547875393111</v>
      </c>
      <c r="AG711" s="45">
        <f>AC711+AA711+SUM($Z$679:Z711)</f>
        <v>108.11026117764825</v>
      </c>
      <c r="AH711" s="45">
        <f>AC711+AA711+SUM($Z$679:Z711)</f>
        <v>108.11026117764825</v>
      </c>
      <c r="DM711"/>
      <c r="DN711"/>
      <c r="DO711"/>
      <c r="DP711"/>
      <c r="DQ711"/>
      <c r="DR711"/>
      <c r="DS711"/>
      <c r="DT711"/>
      <c r="DU711"/>
      <c r="DV711"/>
      <c r="DW711"/>
      <c r="DX711"/>
      <c r="DY711"/>
      <c r="DZ711"/>
      <c r="EA711"/>
      <c r="EB711"/>
      <c r="EC711"/>
      <c r="ED711"/>
      <c r="EE711"/>
      <c r="EF711"/>
      <c r="EG711"/>
    </row>
    <row r="712" spans="1:137" s="1" customFormat="1" ht="14.4" x14ac:dyDescent="0.3">
      <c r="A712"/>
      <c r="B712"/>
      <c r="C712"/>
      <c r="D712" s="40"/>
      <c r="E712" s="28">
        <v>40532.655555555553</v>
      </c>
      <c r="F712" s="10">
        <f t="shared" si="199"/>
        <v>650.00069444443943</v>
      </c>
      <c r="G712" s="10">
        <v>82046</v>
      </c>
      <c r="H712" s="10">
        <v>2.17</v>
      </c>
      <c r="I712" s="10">
        <v>33</v>
      </c>
      <c r="J712" s="10"/>
      <c r="K712" s="10"/>
      <c r="L712" s="79">
        <v>1037</v>
      </c>
      <c r="M712" s="86"/>
      <c r="N712" s="42">
        <v>8.1</v>
      </c>
      <c r="O712" s="90"/>
      <c r="P712" s="90"/>
      <c r="Q712" s="90"/>
      <c r="R712" s="87"/>
      <c r="S712" s="87"/>
      <c r="T712" s="16"/>
      <c r="U712" s="16"/>
      <c r="V712" s="43">
        <f t="shared" si="206"/>
        <v>5.1248800178686557E-6</v>
      </c>
      <c r="W712" s="43">
        <f t="shared" si="207"/>
        <v>7.1567898279700998E-4</v>
      </c>
      <c r="X712" s="43">
        <f t="shared" si="208"/>
        <v>2.1734718413570839E-6</v>
      </c>
      <c r="Y712" s="22">
        <f>X712+W712+SUM($V$679:V712)</f>
        <v>1.1208994702371989E-3</v>
      </c>
      <c r="Z712" s="22">
        <f t="shared" si="209"/>
        <v>0.19376769859265061</v>
      </c>
      <c r="AA712" s="44">
        <f t="shared" si="210"/>
        <v>27.059261669384092</v>
      </c>
      <c r="AB712" s="44">
        <f t="shared" si="211"/>
        <v>2.4373666346250142</v>
      </c>
      <c r="AC712" s="44">
        <f t="shared" si="212"/>
        <v>94.635073093471306</v>
      </c>
      <c r="AD712" s="44">
        <f t="shared" si="203"/>
        <v>2.4373666346250138</v>
      </c>
      <c r="AE712" s="44">
        <f t="shared" si="204"/>
        <v>91.885790663608617</v>
      </c>
      <c r="AF712" s="44">
        <f t="shared" si="205"/>
        <v>0.31191579523765584</v>
      </c>
      <c r="AG712" s="45">
        <f>AC712+AA712+SUM($Z$679:Z712)</f>
        <v>124.80364835680062</v>
      </c>
      <c r="AH712" s="45">
        <f>AC712+AA712+SUM($Z$679:Z712)</f>
        <v>124.80364835680062</v>
      </c>
      <c r="DM712"/>
      <c r="DN712"/>
      <c r="DO712"/>
      <c r="DP712"/>
      <c r="DQ712"/>
      <c r="DR712"/>
      <c r="DS712"/>
      <c r="DT712"/>
      <c r="DU712"/>
      <c r="DV712"/>
      <c r="DW712"/>
      <c r="DX712"/>
      <c r="DY712"/>
      <c r="DZ712"/>
      <c r="EA712"/>
      <c r="EB712"/>
      <c r="EC712"/>
      <c r="ED712"/>
      <c r="EE712"/>
      <c r="EF712"/>
      <c r="EG712"/>
    </row>
    <row r="713" spans="1:137" s="1" customFormat="1" ht="14.4" x14ac:dyDescent="0.3">
      <c r="A713"/>
      <c r="B713"/>
      <c r="C713"/>
      <c r="D713" s="33" t="s">
        <v>78</v>
      </c>
      <c r="E713" s="28">
        <v>40605.621527777781</v>
      </c>
      <c r="F713" s="10">
        <f t="shared" si="199"/>
        <v>722.96666666666715</v>
      </c>
      <c r="G713" s="10">
        <v>81141</v>
      </c>
      <c r="H713" s="10">
        <v>5.49</v>
      </c>
      <c r="I713" s="10">
        <v>25</v>
      </c>
      <c r="J713" s="10"/>
      <c r="K713" s="10"/>
      <c r="L713" s="79">
        <v>1037</v>
      </c>
      <c r="M713" s="86"/>
      <c r="N713" s="42">
        <v>8.1</v>
      </c>
      <c r="O713" s="90"/>
      <c r="P713" s="90"/>
      <c r="Q713" s="90"/>
      <c r="R713" s="87"/>
      <c r="S713" s="87"/>
      <c r="T713" s="16"/>
      <c r="U713" s="16"/>
      <c r="V713" s="43">
        <f t="shared" si="206"/>
        <v>1.2965710275621625E-5</v>
      </c>
      <c r="W713" s="43">
        <f t="shared" si="207"/>
        <v>1.8106348458781498E-3</v>
      </c>
      <c r="X713" s="43">
        <f t="shared" si="208"/>
        <v>5.4987835986407319E-6</v>
      </c>
      <c r="Y713" s="22">
        <f>X713+W713+SUM($V$679:V713)</f>
        <v>2.232146355351244E-3</v>
      </c>
      <c r="Z713" s="22">
        <f t="shared" si="209"/>
        <v>0.19163036383865467</v>
      </c>
      <c r="AA713" s="44">
        <f t="shared" si="210"/>
        <v>26.760787254899629</v>
      </c>
      <c r="AB713" s="44">
        <f t="shared" si="211"/>
        <v>2.4104815115923786</v>
      </c>
      <c r="AC713" s="44">
        <f t="shared" si="212"/>
        <v>93.591210612063392</v>
      </c>
      <c r="AD713" s="44">
        <f t="shared" si="203"/>
        <v>2.4104815115923777</v>
      </c>
      <c r="AE713" s="44">
        <f t="shared" si="204"/>
        <v>90.872253860466884</v>
      </c>
      <c r="AF713" s="44">
        <f t="shared" si="205"/>
        <v>0.30847524000412735</v>
      </c>
      <c r="AG713" s="45">
        <f>AC713+AA713+SUM($Z$679:Z713)</f>
        <v>123.6529418247469</v>
      </c>
      <c r="AH713" s="45">
        <f>AC713+AA713+SUM($Z$679:Z713)</f>
        <v>123.6529418247469</v>
      </c>
      <c r="DM713"/>
      <c r="DN713"/>
      <c r="DO713"/>
      <c r="DP713"/>
      <c r="DQ713"/>
      <c r="DR713"/>
      <c r="DS713"/>
      <c r="DT713"/>
      <c r="DU713"/>
      <c r="DV713"/>
      <c r="DW713"/>
      <c r="DX713"/>
      <c r="DY713"/>
      <c r="DZ713"/>
      <c r="EA713"/>
      <c r="EB713"/>
      <c r="EC713"/>
      <c r="ED713"/>
      <c r="EE713"/>
      <c r="EF713"/>
      <c r="EG713"/>
    </row>
    <row r="714" spans="1:137" s="1" customFormat="1" ht="14.4" x14ac:dyDescent="0.3">
      <c r="A714"/>
      <c r="B714"/>
      <c r="C714"/>
      <c r="D714" s="33"/>
      <c r="E714" s="28">
        <v>40626.649305555555</v>
      </c>
      <c r="F714" s="10">
        <f t="shared" si="199"/>
        <v>743.99444444444089</v>
      </c>
      <c r="G714" s="10">
        <v>12090</v>
      </c>
      <c r="H714" s="40">
        <v>0</v>
      </c>
      <c r="I714" s="10">
        <v>20</v>
      </c>
      <c r="J714" s="10"/>
      <c r="K714" s="10"/>
      <c r="L714" s="79">
        <v>1037</v>
      </c>
      <c r="M714" s="86"/>
      <c r="N714" s="42">
        <v>8.1</v>
      </c>
      <c r="O714" s="90"/>
      <c r="P714" s="90"/>
      <c r="Q714" s="90"/>
      <c r="R714" s="87"/>
      <c r="S714" s="87"/>
      <c r="T714" s="16"/>
      <c r="U714" s="16"/>
      <c r="V714" s="43">
        <f t="shared" si="206"/>
        <v>0</v>
      </c>
      <c r="W714" s="43">
        <f t="shared" si="207"/>
        <v>0</v>
      </c>
      <c r="X714" s="43">
        <f t="shared" si="208"/>
        <v>0</v>
      </c>
      <c r="Y714" s="22">
        <f>X714+W714+SUM($V$679:V714)</f>
        <v>4.1601272587445332E-4</v>
      </c>
      <c r="Z714" s="22">
        <f t="shared" si="209"/>
        <v>2.85529029566968E-2</v>
      </c>
      <c r="AA714" s="44">
        <f t="shared" si="210"/>
        <v>3.9873543327261989</v>
      </c>
      <c r="AB714" s="44">
        <f t="shared" si="211"/>
        <v>0.35916147786139996</v>
      </c>
      <c r="AC714" s="44">
        <f t="shared" si="212"/>
        <v>13.945080000244594</v>
      </c>
      <c r="AD714" s="44">
        <f t="shared" si="203"/>
        <v>0.3591614778613999</v>
      </c>
      <c r="AE714" s="44">
        <f t="shared" si="204"/>
        <v>13.539955745838045</v>
      </c>
      <c r="AF714" s="44">
        <f t="shared" si="205"/>
        <v>4.5962776545148569E-2</v>
      </c>
      <c r="AG714" s="45">
        <f>AC714+AA714+SUM($Z$679:Z714)</f>
        <v>21.261931193711376</v>
      </c>
      <c r="AH714" s="45">
        <f>AC714+AA714+SUM($Z$714:Z714)+$AH$713</f>
        <v>141.61392906067439</v>
      </c>
      <c r="DM714"/>
      <c r="DN714"/>
      <c r="DO714"/>
      <c r="DP714"/>
      <c r="DQ714"/>
      <c r="DR714"/>
      <c r="DS714"/>
      <c r="DT714"/>
      <c r="DU714"/>
      <c r="DV714"/>
      <c r="DW714"/>
      <c r="DX714"/>
      <c r="DY714"/>
      <c r="DZ714"/>
      <c r="EA714"/>
      <c r="EB714"/>
      <c r="EC714"/>
      <c r="ED714"/>
      <c r="EE714"/>
      <c r="EF714"/>
      <c r="EG714"/>
    </row>
    <row r="715" spans="1:137" s="1" customFormat="1" ht="14.4" x14ac:dyDescent="0.3">
      <c r="A715"/>
      <c r="B715"/>
      <c r="C715"/>
      <c r="D715" s="33"/>
      <c r="E715" s="28">
        <v>40633.444444444445</v>
      </c>
      <c r="F715" s="10">
        <f t="shared" si="199"/>
        <v>750.78958333333139</v>
      </c>
      <c r="G715" s="10">
        <v>17718</v>
      </c>
      <c r="H715" s="40">
        <v>0</v>
      </c>
      <c r="I715" s="10">
        <v>24</v>
      </c>
      <c r="J715" s="10"/>
      <c r="K715" s="10"/>
      <c r="L715" s="79">
        <v>1037</v>
      </c>
      <c r="M715" s="86"/>
      <c r="N715" s="42">
        <v>8.1</v>
      </c>
      <c r="O715" s="90"/>
      <c r="P715" s="90"/>
      <c r="Q715" s="90"/>
      <c r="R715" s="87"/>
      <c r="S715" s="87"/>
      <c r="T715" s="16"/>
      <c r="U715" s="16"/>
      <c r="V715" s="43">
        <f t="shared" si="206"/>
        <v>0</v>
      </c>
      <c r="W715" s="43">
        <f t="shared" si="207"/>
        <v>0</v>
      </c>
      <c r="X715" s="43">
        <f t="shared" si="208"/>
        <v>0</v>
      </c>
      <c r="Y715" s="22">
        <f>X715+W715+SUM($V$679:V715)</f>
        <v>4.1601272587445332E-4</v>
      </c>
      <c r="Z715" s="22">
        <f t="shared" si="209"/>
        <v>4.184452726110454E-2</v>
      </c>
      <c r="AA715" s="44">
        <f t="shared" si="210"/>
        <v>5.8435024042384445</v>
      </c>
      <c r="AB715" s="44">
        <f t="shared" si="211"/>
        <v>0.52635426507429983</v>
      </c>
      <c r="AC715" s="44">
        <f t="shared" si="212"/>
        <v>20.436635851475081</v>
      </c>
      <c r="AD715" s="44">
        <f t="shared" si="203"/>
        <v>0.52635426507429972</v>
      </c>
      <c r="AE715" s="44">
        <f t="shared" si="204"/>
        <v>19.842922738193423</v>
      </c>
      <c r="AF715" s="44">
        <f t="shared" si="205"/>
        <v>6.7358848207356686E-2</v>
      </c>
      <c r="AG715" s="45">
        <f>AC715+AA715+SUM($Z$679:Z715)</f>
        <v>29.651479643715213</v>
      </c>
      <c r="AH715" s="45">
        <f>AC715+AA715+SUM($Z$714:Z715)+$AH$713</f>
        <v>150.00347751067824</v>
      </c>
      <c r="DM715"/>
      <c r="DN715"/>
      <c r="DO715"/>
      <c r="DP715"/>
      <c r="DQ715"/>
      <c r="DR715"/>
      <c r="DS715"/>
      <c r="DT715"/>
      <c r="DU715"/>
      <c r="DV715"/>
      <c r="DW715"/>
      <c r="DX715"/>
      <c r="DY715"/>
      <c r="DZ715"/>
      <c r="EA715"/>
      <c r="EB715"/>
      <c r="EC715"/>
      <c r="ED715"/>
      <c r="EE715"/>
      <c r="EF715"/>
      <c r="EG715"/>
    </row>
    <row r="716" spans="1:137" s="1" customFormat="1" ht="14.4" x14ac:dyDescent="0.3">
      <c r="A716"/>
      <c r="B716"/>
      <c r="C716"/>
      <c r="D716" s="40"/>
      <c r="E716" s="28">
        <v>40653.625694444447</v>
      </c>
      <c r="F716" s="10">
        <f t="shared" si="199"/>
        <v>770.97083333333285</v>
      </c>
      <c r="G716" s="40">
        <v>18410</v>
      </c>
      <c r="H716" s="40">
        <v>0</v>
      </c>
      <c r="I716" s="10">
        <v>34</v>
      </c>
      <c r="J716" s="10"/>
      <c r="K716" s="10"/>
      <c r="L716" s="79">
        <v>1037</v>
      </c>
      <c r="M716" s="86"/>
      <c r="N716" s="42">
        <v>8.1</v>
      </c>
      <c r="O716" s="90"/>
      <c r="P716" s="90"/>
      <c r="Q716" s="90"/>
      <c r="R716" s="87"/>
      <c r="S716" s="87"/>
      <c r="T716" s="16"/>
      <c r="U716" s="16"/>
      <c r="V716" s="43">
        <f t="shared" si="206"/>
        <v>0</v>
      </c>
      <c r="W716" s="43">
        <f t="shared" si="207"/>
        <v>0</v>
      </c>
      <c r="X716" s="43">
        <f t="shared" si="208"/>
        <v>0</v>
      </c>
      <c r="Y716" s="22">
        <f>X716+W716+SUM($V$679:V716)</f>
        <v>4.1601272587445332E-4</v>
      </c>
      <c r="Z716" s="22">
        <f t="shared" si="209"/>
        <v>4.3478820796756662E-2</v>
      </c>
      <c r="AA716" s="44">
        <f t="shared" si="210"/>
        <v>6.0717281443746334</v>
      </c>
      <c r="AB716" s="44">
        <f t="shared" si="211"/>
        <v>0.5469117293158291</v>
      </c>
      <c r="AC716" s="44">
        <f t="shared" si="212"/>
        <v>21.234815782010173</v>
      </c>
      <c r="AD716" s="44">
        <f t="shared" si="203"/>
        <v>0.54691172931582899</v>
      </c>
      <c r="AE716" s="44">
        <f t="shared" si="204"/>
        <v>20.617914415291846</v>
      </c>
      <c r="AF716" s="44">
        <f t="shared" si="205"/>
        <v>6.998963740249671E-2</v>
      </c>
      <c r="AG716" s="45">
        <f>AC716+AA716+SUM($Z$679:Z716)</f>
        <v>30.721364135183251</v>
      </c>
      <c r="AH716" s="45">
        <f>AC716+AA716+SUM($Z$714:Z716)+$AH$713</f>
        <v>151.07336200214627</v>
      </c>
      <c r="DM716"/>
      <c r="DN716"/>
      <c r="DO716"/>
      <c r="DP716"/>
      <c r="DQ716"/>
      <c r="DR716"/>
      <c r="DS716"/>
      <c r="DT716"/>
      <c r="DU716"/>
      <c r="DV716"/>
      <c r="DW716"/>
      <c r="DX716"/>
      <c r="DY716"/>
      <c r="DZ716"/>
      <c r="EA716"/>
      <c r="EB716"/>
      <c r="EC716"/>
      <c r="ED716"/>
      <c r="EE716"/>
      <c r="EF716"/>
      <c r="EG716"/>
    </row>
    <row r="717" spans="1:137" s="1" customFormat="1" ht="14.4" x14ac:dyDescent="0.3">
      <c r="A717"/>
      <c r="B717"/>
      <c r="C717"/>
      <c r="D717" s="40"/>
      <c r="E717" s="28">
        <v>40693.616666666669</v>
      </c>
      <c r="F717" s="10">
        <f t="shared" si="199"/>
        <v>810.96180555555475</v>
      </c>
      <c r="G717" s="40">
        <v>20260</v>
      </c>
      <c r="H717" s="40">
        <v>0.88</v>
      </c>
      <c r="I717" s="10">
        <v>55</v>
      </c>
      <c r="J717" s="10"/>
      <c r="K717" s="10"/>
      <c r="L717" s="79">
        <v>1037</v>
      </c>
      <c r="M717" s="86"/>
      <c r="N717" s="42">
        <v>8.1</v>
      </c>
      <c r="O717" s="90"/>
      <c r="P717" s="90"/>
      <c r="Q717" s="90"/>
      <c r="R717" s="87"/>
      <c r="S717" s="87"/>
      <c r="T717" s="16"/>
      <c r="U717" s="16"/>
      <c r="V717" s="43">
        <f t="shared" si="206"/>
        <v>2.0782923574766904E-6</v>
      </c>
      <c r="W717" s="43">
        <f t="shared" si="207"/>
        <v>2.9022926491307317E-4</v>
      </c>
      <c r="X717" s="43">
        <f t="shared" si="208"/>
        <v>8.8140793566554579E-7</v>
      </c>
      <c r="Y717" s="22">
        <f>X717+W717+SUM($V$679:V717)</f>
        <v>7.0920169108066873E-4</v>
      </c>
      <c r="Z717" s="22">
        <f t="shared" si="209"/>
        <v>4.7847958139179254E-2</v>
      </c>
      <c r="AA717" s="44">
        <f t="shared" si="210"/>
        <v>6.6818692126577997</v>
      </c>
      <c r="AB717" s="44">
        <f t="shared" si="211"/>
        <v>0.60187026811182487</v>
      </c>
      <c r="AC717" s="44">
        <f t="shared" si="212"/>
        <v>23.368678313064969</v>
      </c>
      <c r="AD717" s="44">
        <f t="shared" si="203"/>
        <v>0.60187026811182476</v>
      </c>
      <c r="AE717" s="44">
        <f t="shared" si="204"/>
        <v>22.689785228343982</v>
      </c>
      <c r="AF717" s="44">
        <f t="shared" si="205"/>
        <v>7.7022816609157149E-2</v>
      </c>
      <c r="AG717" s="45">
        <f>AC717+AA717+SUM($Z$679:Z717)</f>
        <v>33.513215692660395</v>
      </c>
      <c r="AH717" s="45">
        <f>AC717+AA717+SUM($Z$714:Z717)+$AH$713</f>
        <v>153.86521355962341</v>
      </c>
      <c r="DM717"/>
      <c r="DN717"/>
      <c r="DO717"/>
      <c r="DP717"/>
      <c r="DQ717"/>
      <c r="DR717"/>
      <c r="DS717"/>
      <c r="DT717"/>
      <c r="DU717"/>
      <c r="DV717"/>
      <c r="DW717"/>
      <c r="DX717"/>
      <c r="DY717"/>
      <c r="DZ717"/>
      <c r="EA717"/>
      <c r="EB717"/>
      <c r="EC717"/>
      <c r="ED717"/>
      <c r="EE717"/>
      <c r="EF717"/>
      <c r="EG717"/>
    </row>
    <row r="718" spans="1:137" s="1" customFormat="1" ht="14.4" x14ac:dyDescent="0.3">
      <c r="A718"/>
      <c r="B718"/>
      <c r="C718"/>
      <c r="D718" s="40"/>
      <c r="E718" s="28">
        <v>40750.4375</v>
      </c>
      <c r="F718" s="10">
        <f t="shared" si="199"/>
        <v>867.78263888888614</v>
      </c>
      <c r="G718" s="10">
        <v>23435</v>
      </c>
      <c r="H718" s="10">
        <v>0</v>
      </c>
      <c r="I718" s="36" t="s">
        <v>138</v>
      </c>
      <c r="J718" s="36"/>
      <c r="K718" s="36"/>
      <c r="L718" s="79">
        <v>1037</v>
      </c>
      <c r="M718" s="86"/>
      <c r="N718" s="42">
        <v>8.1</v>
      </c>
      <c r="O718" s="90"/>
      <c r="P718" s="90"/>
      <c r="Q718" s="90"/>
      <c r="R718" s="87"/>
      <c r="S718" s="87"/>
      <c r="T718" s="16"/>
      <c r="U718" s="16"/>
      <c r="V718" s="43">
        <f t="shared" si="206"/>
        <v>0</v>
      </c>
      <c r="W718" s="43">
        <f t="shared" si="207"/>
        <v>0</v>
      </c>
      <c r="X718" s="43">
        <f t="shared" si="208"/>
        <v>0</v>
      </c>
      <c r="Y718" s="22">
        <f>X718+W718+SUM($V$679:V718)</f>
        <v>4.1809101823193001E-4</v>
      </c>
      <c r="Z718" s="22">
        <f t="shared" si="209"/>
        <v>5.5346342497120719E-2</v>
      </c>
      <c r="AA718" s="44">
        <f t="shared" si="210"/>
        <v>7.729003208224853</v>
      </c>
      <c r="AB718" s="44">
        <f t="shared" si="211"/>
        <v>0.69619100361306108</v>
      </c>
      <c r="AC718" s="44">
        <f t="shared" si="212"/>
        <v>27.030847792037399</v>
      </c>
      <c r="AD718" s="44">
        <f t="shared" si="203"/>
        <v>0.69619100361306108</v>
      </c>
      <c r="AE718" s="44">
        <f t="shared" si="204"/>
        <v>26.245563515609152</v>
      </c>
      <c r="AF718" s="44">
        <f t="shared" si="205"/>
        <v>8.9093272815182534E-2</v>
      </c>
      <c r="AG718" s="45">
        <f>AC718+AA718+SUM($Z$679:Z718)</f>
        <v>38.277865509696994</v>
      </c>
      <c r="AH718" s="45">
        <f>AC718+AA718+SUM($Z$714:Z718)+$AH$713</f>
        <v>158.62986337666001</v>
      </c>
      <c r="DM718"/>
      <c r="DN718"/>
      <c r="DO718"/>
      <c r="DP718"/>
      <c r="DQ718"/>
      <c r="DR718"/>
      <c r="DS718"/>
      <c r="DT718"/>
      <c r="DU718"/>
      <c r="DV718"/>
      <c r="DW718"/>
      <c r="DX718"/>
      <c r="DY718"/>
      <c r="DZ718"/>
      <c r="EA718"/>
      <c r="EB718"/>
      <c r="EC718"/>
      <c r="ED718"/>
      <c r="EE718"/>
      <c r="EF718"/>
      <c r="EG718"/>
    </row>
    <row r="719" spans="1:137" s="1" customFormat="1" ht="14.4" x14ac:dyDescent="0.3">
      <c r="A719"/>
      <c r="B719"/>
      <c r="C719"/>
      <c r="D719" s="40"/>
      <c r="E719" s="28">
        <v>40849.557638888888</v>
      </c>
      <c r="F719" s="10">
        <f t="shared" si="199"/>
        <v>966.90277777777374</v>
      </c>
      <c r="G719" s="10">
        <v>30930</v>
      </c>
      <c r="H719" s="10">
        <v>0</v>
      </c>
      <c r="I719" s="10">
        <v>29</v>
      </c>
      <c r="J719" s="10"/>
      <c r="K719" s="10"/>
      <c r="L719" s="79">
        <v>1037</v>
      </c>
      <c r="M719" s="86"/>
      <c r="N719" s="42">
        <v>8.1</v>
      </c>
      <c r="O719" s="90"/>
      <c r="P719" s="90"/>
      <c r="Q719" s="90"/>
      <c r="R719" s="87"/>
      <c r="S719" s="87"/>
      <c r="T719" s="16"/>
      <c r="U719" s="16"/>
      <c r="V719" s="43">
        <f t="shared" si="206"/>
        <v>0</v>
      </c>
      <c r="W719" s="43">
        <f t="shared" si="207"/>
        <v>0</v>
      </c>
      <c r="X719" s="43">
        <f t="shared" si="208"/>
        <v>0</v>
      </c>
      <c r="Y719" s="22">
        <f>X719+W719+SUM($V$679:V719)</f>
        <v>4.1809101823193001E-4</v>
      </c>
      <c r="Z719" s="22">
        <f t="shared" si="209"/>
        <v>7.3047252973584123E-2</v>
      </c>
      <c r="AA719" s="44">
        <f t="shared" si="210"/>
        <v>10.200899049728811</v>
      </c>
      <c r="AB719" s="44">
        <f t="shared" si="211"/>
        <v>0.9188473540325145</v>
      </c>
      <c r="AC719" s="44">
        <f t="shared" si="212"/>
        <v>35.675874640824269</v>
      </c>
      <c r="AD719" s="44">
        <f t="shared" si="203"/>
        <v>0.91884735403251461</v>
      </c>
      <c r="AE719" s="44">
        <f t="shared" si="204"/>
        <v>34.639440133893366</v>
      </c>
      <c r="AF719" s="44">
        <f t="shared" si="205"/>
        <v>0.11758715289838259</v>
      </c>
      <c r="AG719" s="45">
        <f>AC719+AA719+SUM($Z$679:Z719)</f>
        <v>49.46783545296141</v>
      </c>
      <c r="AH719" s="45">
        <f>AC719+AA719+SUM($Z$714:Z719)+$AH$713</f>
        <v>169.81983331992444</v>
      </c>
      <c r="DM719"/>
      <c r="DN719"/>
      <c r="DO719"/>
      <c r="DP719"/>
      <c r="DQ719"/>
      <c r="DR719"/>
      <c r="DS719"/>
      <c r="DT719"/>
      <c r="DU719"/>
      <c r="DV719"/>
      <c r="DW719"/>
      <c r="DX719"/>
      <c r="DY719"/>
      <c r="DZ719"/>
      <c r="EA719"/>
      <c r="EB719"/>
      <c r="EC719"/>
      <c r="ED719"/>
      <c r="EE719"/>
      <c r="EF719"/>
      <c r="EG719"/>
    </row>
    <row r="720" spans="1:137" s="1" customFormat="1" ht="14.4" x14ac:dyDescent="0.3">
      <c r="A720"/>
      <c r="B720"/>
      <c r="C720"/>
      <c r="D720" s="40"/>
      <c r="E720" s="28">
        <v>40933.607638888891</v>
      </c>
      <c r="F720" s="10">
        <f t="shared" si="199"/>
        <v>1050.9527777777766</v>
      </c>
      <c r="G720" s="10">
        <v>34648</v>
      </c>
      <c r="H720" s="40">
        <v>2.93</v>
      </c>
      <c r="I720" s="10">
        <v>28</v>
      </c>
      <c r="J720" s="10"/>
      <c r="K720" s="10"/>
      <c r="L720" s="79">
        <v>1037</v>
      </c>
      <c r="M720" s="86"/>
      <c r="N720" s="42">
        <v>8.1</v>
      </c>
      <c r="O720" s="90"/>
      <c r="P720" s="90"/>
      <c r="Q720" s="90"/>
      <c r="R720" s="87"/>
      <c r="S720" s="87"/>
      <c r="T720" s="16"/>
      <c r="U720" s="16"/>
      <c r="V720" s="43">
        <f t="shared" si="206"/>
        <v>6.9197688720530708E-6</v>
      </c>
      <c r="W720" s="43">
        <f t="shared" si="207"/>
        <v>9.6633152976739148E-4</v>
      </c>
      <c r="X720" s="43">
        <f t="shared" si="208"/>
        <v>2.9346877857955097E-6</v>
      </c>
      <c r="Y720" s="22">
        <f>X720+W720+SUM($V$679:V720)</f>
        <v>1.3942770046571702E-3</v>
      </c>
      <c r="Z720" s="22">
        <f t="shared" si="209"/>
        <v>8.1828038183923132E-2</v>
      </c>
      <c r="AA720" s="44">
        <f t="shared" si="210"/>
        <v>11.427117693986546</v>
      </c>
      <c r="AB720" s="44">
        <f t="shared" si="211"/>
        <v>1.0292991633533322</v>
      </c>
      <c r="AC720" s="44">
        <f t="shared" si="212"/>
        <v>39.964361608641418</v>
      </c>
      <c r="AD720" s="44">
        <f t="shared" si="203"/>
        <v>1.0292991633533322</v>
      </c>
      <c r="AE720" s="44">
        <f t="shared" si="204"/>
        <v>38.803340503043557</v>
      </c>
      <c r="AF720" s="44">
        <f t="shared" si="205"/>
        <v>0.13172194224452505</v>
      </c>
      <c r="AG720" s="45">
        <f>AC720+AA720+SUM($Z$679:Z720)</f>
        <v>55.064369103220216</v>
      </c>
      <c r="AH720" s="45">
        <f>AC720+AA720+SUM($Z$714:Z720)+$AH$713</f>
        <v>175.41636697018322</v>
      </c>
      <c r="DM720"/>
      <c r="DN720"/>
      <c r="DO720"/>
      <c r="DP720"/>
      <c r="DQ720"/>
      <c r="DR720"/>
      <c r="DS720"/>
      <c r="DT720"/>
      <c r="DU720"/>
      <c r="DV720"/>
      <c r="DW720"/>
      <c r="DX720"/>
      <c r="DY720"/>
      <c r="DZ720"/>
      <c r="EA720"/>
      <c r="EB720"/>
      <c r="EC720"/>
      <c r="ED720"/>
      <c r="EE720"/>
      <c r="EF720"/>
      <c r="EG720"/>
    </row>
    <row r="721" spans="1:137" s="1" customFormat="1" ht="14.4" x14ac:dyDescent="0.3">
      <c r="A721"/>
      <c r="B721"/>
      <c r="C721"/>
      <c r="D721" s="40"/>
      <c r="E721" s="28">
        <v>41017.651388888888</v>
      </c>
      <c r="F721" s="10">
        <f t="shared" si="199"/>
        <v>1134.9965277777737</v>
      </c>
      <c r="G721" s="10">
        <v>36645</v>
      </c>
      <c r="H721" s="10">
        <v>0</v>
      </c>
      <c r="I721" s="10">
        <v>52</v>
      </c>
      <c r="J721" s="10"/>
      <c r="K721" s="10"/>
      <c r="L721" s="79">
        <v>1037</v>
      </c>
      <c r="M721" s="86"/>
      <c r="N721" s="42">
        <v>8.1</v>
      </c>
      <c r="O721" s="90"/>
      <c r="P721" s="90"/>
      <c r="Q721" s="90"/>
      <c r="R721" s="87"/>
      <c r="S721" s="87"/>
      <c r="T721" s="16"/>
      <c r="U721" s="16"/>
      <c r="V721" s="43">
        <f t="shared" si="206"/>
        <v>0</v>
      </c>
      <c r="W721" s="43">
        <f t="shared" si="207"/>
        <v>0</v>
      </c>
      <c r="X721" s="43">
        <f t="shared" si="208"/>
        <v>0</v>
      </c>
      <c r="Y721" s="22">
        <f>X721+W721+SUM($V$679:V721)</f>
        <v>4.2501078710398309E-4</v>
      </c>
      <c r="Z721" s="22">
        <f t="shared" si="209"/>
        <v>8.6544344817878774E-2</v>
      </c>
      <c r="AA721" s="44">
        <f t="shared" si="210"/>
        <v>12.085740241749507</v>
      </c>
      <c r="AB721" s="44">
        <f t="shared" si="211"/>
        <v>1.0886246779347395</v>
      </c>
      <c r="AC721" s="44">
        <f t="shared" si="212"/>
        <v>42.267779702974622</v>
      </c>
      <c r="AD721" s="44">
        <f t="shared" si="203"/>
        <v>1.0886246779347395</v>
      </c>
      <c r="AE721" s="44">
        <f t="shared" si="204"/>
        <v>41.039841050970651</v>
      </c>
      <c r="AF721" s="44">
        <f t="shared" si="205"/>
        <v>0.13931397406922824</v>
      </c>
      <c r="AG721" s="45">
        <f>AC721+AA721+SUM($Z$679:Z721)</f>
        <v>58.112954090134259</v>
      </c>
      <c r="AH721" s="45">
        <f>AC721+AA721+SUM($Z$714:Z721)+$AH$713</f>
        <v>178.46495195709727</v>
      </c>
      <c r="DM721"/>
      <c r="DN721"/>
      <c r="DO721"/>
      <c r="DP721"/>
      <c r="DQ721"/>
      <c r="DR721"/>
      <c r="DS721"/>
      <c r="DT721"/>
      <c r="DU721"/>
      <c r="DV721"/>
      <c r="DW721"/>
      <c r="DX721"/>
      <c r="DY721"/>
      <c r="DZ721"/>
      <c r="EA721"/>
      <c r="EB721"/>
      <c r="EC721"/>
      <c r="ED721"/>
      <c r="EE721"/>
      <c r="EF721"/>
      <c r="EG721"/>
    </row>
    <row r="722" spans="1:137" s="1" customFormat="1" ht="14.4" x14ac:dyDescent="0.3">
      <c r="A722"/>
      <c r="B722"/>
      <c r="C722"/>
      <c r="D722" s="40"/>
      <c r="E722" s="28">
        <v>41036.565972222219</v>
      </c>
      <c r="F722" s="10">
        <f t="shared" si="199"/>
        <v>1153.9111111111051</v>
      </c>
      <c r="G722" s="10">
        <v>37538</v>
      </c>
      <c r="H722" s="10">
        <v>0</v>
      </c>
      <c r="I722" s="10">
        <v>24</v>
      </c>
      <c r="J722" s="10"/>
      <c r="K722" s="10"/>
      <c r="L722" s="79">
        <v>1037</v>
      </c>
      <c r="M722" s="86"/>
      <c r="N722" s="42">
        <v>8.1</v>
      </c>
      <c r="O722" s="90"/>
      <c r="P722" s="90"/>
      <c r="Q722" s="90"/>
      <c r="R722" s="87"/>
      <c r="S722" s="87"/>
      <c r="T722" s="16"/>
      <c r="U722" s="16"/>
      <c r="V722" s="43">
        <f t="shared" si="206"/>
        <v>0</v>
      </c>
      <c r="W722" s="43">
        <f t="shared" si="207"/>
        <v>0</v>
      </c>
      <c r="X722" s="43">
        <f t="shared" si="208"/>
        <v>0</v>
      </c>
      <c r="Y722" s="22">
        <f>X722+W722+SUM($V$679:V722)</f>
        <v>4.2501078710398309E-4</v>
      </c>
      <c r="Z722" s="22">
        <f t="shared" si="209"/>
        <v>8.865333922154546E-2</v>
      </c>
      <c r="AA722" s="44">
        <f t="shared" si="210"/>
        <v>12.380256984439706</v>
      </c>
      <c r="AB722" s="44">
        <f t="shared" si="211"/>
        <v>1.1151533131481579</v>
      </c>
      <c r="AC722" s="44">
        <f t="shared" si="212"/>
        <v>43.297800913910805</v>
      </c>
      <c r="AD722" s="44">
        <f t="shared" si="203"/>
        <v>1.1151533131481581</v>
      </c>
      <c r="AE722" s="44">
        <f t="shared" si="204"/>
        <v>42.039938692081769</v>
      </c>
      <c r="AF722" s="44">
        <f t="shared" si="205"/>
        <v>0.14270890868087571</v>
      </c>
      <c r="AG722" s="45">
        <f>AC722+AA722+SUM($Z$679:Z722)</f>
        <v>59.526145382982186</v>
      </c>
      <c r="AH722" s="45">
        <f>AC722+AA722+SUM($Z$714:Z722)+$AH$713</f>
        <v>179.8781432499452</v>
      </c>
      <c r="DM722"/>
      <c r="DN722"/>
      <c r="DO722"/>
      <c r="DP722"/>
      <c r="DQ722"/>
      <c r="DR722"/>
      <c r="DS722"/>
      <c r="DT722"/>
      <c r="DU722"/>
      <c r="DV722"/>
      <c r="DW722"/>
      <c r="DX722"/>
      <c r="DY722"/>
      <c r="DZ722"/>
      <c r="EA722"/>
      <c r="EB722"/>
      <c r="EC722"/>
      <c r="ED722"/>
      <c r="EE722"/>
      <c r="EF722"/>
      <c r="EG722"/>
    </row>
    <row r="723" spans="1:137" s="1" customFormat="1" ht="14.4" x14ac:dyDescent="0.3">
      <c r="A723"/>
      <c r="B723"/>
      <c r="C723"/>
      <c r="D723" s="40"/>
      <c r="E723" s="28">
        <v>41039.505555555559</v>
      </c>
      <c r="F723" s="10">
        <f t="shared" si="199"/>
        <v>1156.8506944444453</v>
      </c>
      <c r="G723" s="10">
        <v>7505</v>
      </c>
      <c r="H723" s="10">
        <v>0</v>
      </c>
      <c r="I723" s="10">
        <v>22</v>
      </c>
      <c r="J723" s="10"/>
      <c r="K723" s="10"/>
      <c r="L723" s="79">
        <v>1037</v>
      </c>
      <c r="M723" s="86"/>
      <c r="N723" s="42">
        <v>8.1</v>
      </c>
      <c r="O723" s="90"/>
      <c r="P723" s="90"/>
      <c r="Q723" s="90"/>
      <c r="R723" s="87"/>
      <c r="S723" s="87"/>
      <c r="T723" s="16"/>
      <c r="U723" s="16"/>
      <c r="V723" s="43">
        <f t="shared" si="206"/>
        <v>0</v>
      </c>
      <c r="W723" s="43">
        <f t="shared" si="207"/>
        <v>0</v>
      </c>
      <c r="X723" s="43">
        <f t="shared" si="208"/>
        <v>0</v>
      </c>
      <c r="Y723" s="22">
        <f>X723+W723+SUM($V$679:V723)</f>
        <v>4.2501078710398309E-4</v>
      </c>
      <c r="Z723" s="22">
        <f t="shared" si="209"/>
        <v>1.7724527435071091E-2</v>
      </c>
      <c r="AA723" s="44">
        <f t="shared" si="210"/>
        <v>2.4751939013325162</v>
      </c>
      <c r="AB723" s="44">
        <f t="shared" si="211"/>
        <v>0.22295342360213458</v>
      </c>
      <c r="AC723" s="44">
        <f t="shared" si="212"/>
        <v>8.6565612408466226</v>
      </c>
      <c r="AD723" s="44">
        <f t="shared" si="203"/>
        <v>0.22295342360213449</v>
      </c>
      <c r="AE723" s="44">
        <f t="shared" si="204"/>
        <v>8.4050759199763867</v>
      </c>
      <c r="AF723" s="44">
        <f t="shared" si="205"/>
        <v>2.8531897268100907E-2</v>
      </c>
      <c r="AG723" s="45">
        <f>AC723+AA723+SUM($Z$679:Z723)</f>
        <v>14.997567154245884</v>
      </c>
      <c r="AH723" s="77">
        <f>AC723+AA723+SUM($Z$723:Z723)+$AH$722</f>
        <v>191.02762291955941</v>
      </c>
      <c r="DM723"/>
      <c r="DN723"/>
      <c r="DO723"/>
      <c r="DP723"/>
      <c r="DQ723"/>
      <c r="DR723"/>
      <c r="DS723"/>
      <c r="DT723"/>
      <c r="DU723"/>
      <c r="DV723"/>
      <c r="DW723"/>
      <c r="DX723"/>
      <c r="DY723"/>
      <c r="DZ723"/>
      <c r="EA723"/>
      <c r="EB723"/>
      <c r="EC723"/>
      <c r="ED723"/>
      <c r="EE723"/>
      <c r="EF723"/>
      <c r="EG723"/>
    </row>
    <row r="724" spans="1:137" s="1" customFormat="1" ht="14.4" x14ac:dyDescent="0.3">
      <c r="A724"/>
      <c r="B724"/>
      <c r="C724"/>
      <c r="D724" s="40"/>
      <c r="E724" s="28">
        <v>41044.473611111112</v>
      </c>
      <c r="F724" s="10">
        <f t="shared" si="199"/>
        <v>1161.8187499999985</v>
      </c>
      <c r="G724" s="10">
        <v>9995</v>
      </c>
      <c r="H724" s="40">
        <v>1.05</v>
      </c>
      <c r="I724" s="10">
        <v>25</v>
      </c>
      <c r="J724" s="10"/>
      <c r="K724" s="10"/>
      <c r="L724" s="79">
        <v>1037</v>
      </c>
      <c r="M724" s="86"/>
      <c r="N724" s="42">
        <v>8.1</v>
      </c>
      <c r="O724" s="90"/>
      <c r="P724" s="90"/>
      <c r="Q724" s="90"/>
      <c r="R724" s="87"/>
      <c r="S724" s="87"/>
      <c r="T724" s="16"/>
      <c r="U724" s="16"/>
      <c r="V724" s="43">
        <f t="shared" si="206"/>
        <v>2.4797806538074146E-6</v>
      </c>
      <c r="W724" s="43">
        <f t="shared" si="207"/>
        <v>3.4629628199855326E-4</v>
      </c>
      <c r="X724" s="43">
        <f t="shared" si="208"/>
        <v>1.0516799232372988E-6</v>
      </c>
      <c r="Y724" s="22">
        <f>X724+W724+SUM($V$679:V724)</f>
        <v>7.7483852967958114E-4</v>
      </c>
      <c r="Z724" s="22">
        <f t="shared" si="209"/>
        <v>2.3605150128385818E-2</v>
      </c>
      <c r="AA724" s="44">
        <f t="shared" si="210"/>
        <v>3.2964107986433708</v>
      </c>
      <c r="AB724" s="44">
        <f t="shared" si="211"/>
        <v>0.29692464608971814</v>
      </c>
      <c r="AC724" s="44">
        <f t="shared" si="212"/>
        <v>11.528624863725787</v>
      </c>
      <c r="AD724" s="44">
        <f t="shared" si="203"/>
        <v>0.29692464608971819</v>
      </c>
      <c r="AE724" s="44">
        <f t="shared" si="204"/>
        <v>11.193702041327651</v>
      </c>
      <c r="AF724" s="44">
        <f t="shared" si="205"/>
        <v>3.7998176308416877E-2</v>
      </c>
      <c r="AG724" s="45">
        <f>AC724+AA724+SUM($Z$679:Z724)</f>
        <v>18.71445282456429</v>
      </c>
      <c r="AH724" s="45">
        <f>AC724+AA724+SUM($Z$723:Z724)+$AH$722</f>
        <v>194.7445085898778</v>
      </c>
      <c r="DM724"/>
      <c r="DN724"/>
      <c r="DO724"/>
      <c r="DP724"/>
      <c r="DQ724"/>
      <c r="DR724"/>
      <c r="DS724"/>
      <c r="DT724"/>
      <c r="DU724"/>
      <c r="DV724"/>
      <c r="DW724"/>
      <c r="DX724"/>
      <c r="DY724"/>
      <c r="DZ724"/>
      <c r="EA724"/>
      <c r="EB724"/>
      <c r="EC724"/>
      <c r="ED724"/>
      <c r="EE724"/>
      <c r="EF724"/>
      <c r="EG724"/>
    </row>
    <row r="725" spans="1:137" s="1" customFormat="1" ht="14.4" x14ac:dyDescent="0.3">
      <c r="A725"/>
      <c r="B725"/>
      <c r="C725"/>
      <c r="D725" s="40"/>
      <c r="E725" s="28">
        <v>41052.464583333334</v>
      </c>
      <c r="F725" s="10">
        <f t="shared" si="199"/>
        <v>1169.8097222222204</v>
      </c>
      <c r="G725" s="10">
        <v>11048</v>
      </c>
      <c r="H725" s="40">
        <v>0.76</v>
      </c>
      <c r="I725" s="10">
        <v>23</v>
      </c>
      <c r="J725" s="10"/>
      <c r="K725" s="10"/>
      <c r="L725" s="79">
        <v>1037</v>
      </c>
      <c r="M725" s="86"/>
      <c r="N725" s="42">
        <v>8.1</v>
      </c>
      <c r="O725" s="90"/>
      <c r="P725" s="90"/>
      <c r="Q725" s="90"/>
      <c r="R725" s="87"/>
      <c r="S725" s="87"/>
      <c r="T725" s="16"/>
      <c r="U725" s="16"/>
      <c r="V725" s="43">
        <f t="shared" si="206"/>
        <v>1.7948888541844143E-6</v>
      </c>
      <c r="W725" s="43">
        <f t="shared" si="207"/>
        <v>2.5065254697038139E-4</v>
      </c>
      <c r="X725" s="43">
        <f t="shared" si="208"/>
        <v>7.6121594443842578E-7</v>
      </c>
      <c r="Y725" s="22">
        <f>X725+W725+SUM($V$679:V725)</f>
        <v>6.8069921952679485E-4</v>
      </c>
      <c r="Z725" s="22">
        <f t="shared" si="209"/>
        <v>2.6092015869775536E-2</v>
      </c>
      <c r="AA725" s="44">
        <f t="shared" si="210"/>
        <v>3.6436964985904914</v>
      </c>
      <c r="AB725" s="44">
        <f t="shared" si="211"/>
        <v>0.32820645222603367</v>
      </c>
      <c r="AC725" s="44">
        <f t="shared" si="212"/>
        <v>12.743196347618056</v>
      </c>
      <c r="AD725" s="44">
        <f t="shared" si="203"/>
        <v>0.32820645222603362</v>
      </c>
      <c r="AE725" s="44">
        <f t="shared" si="204"/>
        <v>12.372988509513542</v>
      </c>
      <c r="AF725" s="44">
        <f t="shared" si="205"/>
        <v>4.2001385878478195E-2</v>
      </c>
      <c r="AG725" s="45">
        <f>AC725+AA725+SUM($Z$679:Z725)</f>
        <v>20.302402024273455</v>
      </c>
      <c r="AH725" s="45">
        <f>AC725+AA725+SUM($Z$723:Z725)+$AH$722</f>
        <v>196.33245778958698</v>
      </c>
      <c r="DM725"/>
      <c r="DN725"/>
      <c r="DO725"/>
      <c r="DP725"/>
      <c r="DQ725"/>
      <c r="DR725"/>
      <c r="DS725"/>
      <c r="DT725"/>
      <c r="DU725"/>
      <c r="DV725"/>
      <c r="DW725"/>
      <c r="DX725"/>
      <c r="DY725"/>
      <c r="DZ725"/>
      <c r="EA725"/>
      <c r="EB725"/>
      <c r="EC725"/>
      <c r="ED725"/>
      <c r="EE725"/>
      <c r="EF725"/>
      <c r="EG725"/>
    </row>
    <row r="726" spans="1:137" s="1" customFormat="1" ht="14.4" x14ac:dyDescent="0.3">
      <c r="A726"/>
      <c r="B726"/>
      <c r="C726"/>
      <c r="D726" s="40"/>
      <c r="E726" s="28">
        <v>41109.572916666664</v>
      </c>
      <c r="F726" s="10">
        <f t="shared" si="199"/>
        <v>1226.9180555555504</v>
      </c>
      <c r="G726" s="10">
        <v>13550</v>
      </c>
      <c r="H726" s="10">
        <v>0.85</v>
      </c>
      <c r="I726" s="10">
        <v>22</v>
      </c>
      <c r="J726" s="10"/>
      <c r="K726" s="10"/>
      <c r="L726" s="79">
        <v>1037</v>
      </c>
      <c r="M726" s="86"/>
      <c r="N726" s="42">
        <v>8.1</v>
      </c>
      <c r="O726" s="90"/>
      <c r="P726" s="90"/>
      <c r="Q726" s="90"/>
      <c r="R726" s="87"/>
      <c r="S726" s="87"/>
      <c r="T726" s="16"/>
      <c r="U726" s="16"/>
      <c r="V726" s="43">
        <f t="shared" si="206"/>
        <v>2.0074414816536211E-6</v>
      </c>
      <c r="W726" s="43">
        <f t="shared" si="207"/>
        <v>2.8033508542740028E-4</v>
      </c>
      <c r="X726" s="43">
        <f t="shared" si="208"/>
        <v>8.5135993785876568E-7</v>
      </c>
      <c r="Y726" s="22">
        <f>X726+W726+SUM($V$679:V726)</f>
        <v>7.1247934345888765E-4</v>
      </c>
      <c r="Z726" s="22">
        <f t="shared" si="209"/>
        <v>3.2000978913419492E-2</v>
      </c>
      <c r="AA726" s="44">
        <f t="shared" si="210"/>
        <v>4.4688710676956163</v>
      </c>
      <c r="AB726" s="44">
        <f t="shared" si="211"/>
        <v>0.40253416253283464</v>
      </c>
      <c r="AC726" s="44">
        <f t="shared" si="212"/>
        <v>15.62910124096892</v>
      </c>
      <c r="AD726" s="44">
        <f t="shared" si="203"/>
        <v>0.40253416253283442</v>
      </c>
      <c r="AE726" s="44">
        <f t="shared" si="204"/>
        <v>15.175053792895408</v>
      </c>
      <c r="AF726" s="44">
        <f t="shared" si="205"/>
        <v>5.1513285540675184E-2</v>
      </c>
      <c r="AG726" s="45">
        <f>AC726+AA726+SUM($Z$679:Z726)</f>
        <v>24.045482465642866</v>
      </c>
      <c r="AH726" s="45">
        <f>AC726+AA726+SUM($Z$723:Z726)+$AH$722</f>
        <v>200.0755382309564</v>
      </c>
      <c r="DM726"/>
      <c r="DN726"/>
      <c r="DO726"/>
      <c r="DP726"/>
      <c r="DQ726"/>
      <c r="DR726"/>
      <c r="DS726"/>
      <c r="DT726"/>
      <c r="DU726"/>
      <c r="DV726"/>
      <c r="DW726"/>
      <c r="DX726"/>
      <c r="DY726"/>
      <c r="DZ726"/>
      <c r="EA726"/>
      <c r="EB726"/>
      <c r="EC726"/>
      <c r="ED726"/>
      <c r="EE726"/>
      <c r="EF726"/>
      <c r="EG726"/>
    </row>
    <row r="727" spans="1:137" s="1" customFormat="1" ht="14.4" x14ac:dyDescent="0.3">
      <c r="A727"/>
      <c r="B727"/>
      <c r="C727"/>
      <c r="D727" s="40"/>
      <c r="E727" s="28">
        <v>41134.481944444444</v>
      </c>
      <c r="F727" s="10">
        <f t="shared" si="199"/>
        <v>1251.8270833333299</v>
      </c>
      <c r="G727" s="10">
        <v>15130</v>
      </c>
      <c r="H727" s="10">
        <v>0.8</v>
      </c>
      <c r="I727" s="10">
        <v>22</v>
      </c>
      <c r="J727" s="10"/>
      <c r="K727" s="10"/>
      <c r="L727" s="79">
        <v>1037</v>
      </c>
      <c r="M727" s="86"/>
      <c r="N727" s="42">
        <v>8.1</v>
      </c>
      <c r="O727" s="90"/>
      <c r="P727" s="90"/>
      <c r="Q727" s="90"/>
      <c r="R727" s="87"/>
      <c r="S727" s="87"/>
      <c r="T727" s="16"/>
      <c r="U727" s="16"/>
      <c r="V727" s="43">
        <f t="shared" si="206"/>
        <v>1.889356688615173E-6</v>
      </c>
      <c r="W727" s="43">
        <f t="shared" si="207"/>
        <v>2.6384478628461202E-4</v>
      </c>
      <c r="X727" s="43">
        <f t="shared" si="208"/>
        <v>8.0127994151413241E-7</v>
      </c>
      <c r="Y727" s="22">
        <f>X727+W727+SUM($V$679:V727)</f>
        <v>6.978283210083699E-4</v>
      </c>
      <c r="Z727" s="22">
        <f t="shared" si="209"/>
        <v>3.5732458373434459E-2</v>
      </c>
      <c r="AA727" s="44">
        <f t="shared" si="210"/>
        <v>4.9899645206077246</v>
      </c>
      <c r="AB727" s="44">
        <f t="shared" si="211"/>
        <v>0.44947172539644181</v>
      </c>
      <c r="AC727" s="44">
        <f t="shared" si="212"/>
        <v>17.451535186410318</v>
      </c>
      <c r="AD727" s="44">
        <f t="shared" si="203"/>
        <v>0.44947172539644181</v>
      </c>
      <c r="AE727" s="44">
        <f t="shared" si="204"/>
        <v>16.944543460258863</v>
      </c>
      <c r="AF727" s="44">
        <f t="shared" si="205"/>
        <v>5.7520000755012235E-2</v>
      </c>
      <c r="AG727" s="45">
        <f>AC727+AA727+SUM($Z$679:Z727)</f>
        <v>26.424742322369806</v>
      </c>
      <c r="AH727" s="45">
        <f>AC727+AA727+SUM($Z$723:Z727)+$AH$722</f>
        <v>202.45479808768332</v>
      </c>
      <c r="DM727"/>
      <c r="DN727"/>
      <c r="DO727"/>
      <c r="DP727"/>
      <c r="DQ727"/>
      <c r="DR727"/>
      <c r="DS727"/>
      <c r="DT727"/>
      <c r="DU727"/>
      <c r="DV727"/>
      <c r="DW727"/>
      <c r="DX727"/>
      <c r="DY727"/>
      <c r="DZ727"/>
      <c r="EA727"/>
      <c r="EB727"/>
      <c r="EC727"/>
      <c r="ED727"/>
      <c r="EE727"/>
      <c r="EF727"/>
      <c r="EG727"/>
    </row>
    <row r="728" spans="1:137" s="1" customFormat="1" ht="14.4" x14ac:dyDescent="0.3">
      <c r="A728"/>
      <c r="B728"/>
      <c r="C728"/>
      <c r="D728" s="40"/>
      <c r="E728" s="28">
        <v>42304.447916666664</v>
      </c>
      <c r="F728" s="10">
        <f t="shared" si="199"/>
        <v>2421.7930555555504</v>
      </c>
      <c r="G728" s="10">
        <v>41613</v>
      </c>
      <c r="H728" s="10">
        <v>0.4</v>
      </c>
      <c r="I728" s="10">
        <v>19</v>
      </c>
      <c r="J728" s="10"/>
      <c r="K728" s="10">
        <v>5</v>
      </c>
      <c r="L728" s="10">
        <v>1064</v>
      </c>
      <c r="M728" s="86"/>
      <c r="N728" s="42">
        <v>8.1</v>
      </c>
      <c r="O728" s="90"/>
      <c r="P728" s="90"/>
      <c r="Q728" s="90"/>
      <c r="R728" s="87"/>
      <c r="S728" s="87"/>
      <c r="T728" s="16"/>
      <c r="U728" s="16"/>
      <c r="V728" s="43">
        <f t="shared" si="206"/>
        <v>9.6927459820951969E-7</v>
      </c>
      <c r="W728" s="43">
        <f t="shared" si="207"/>
        <v>1.3535720955006132E-4</v>
      </c>
      <c r="X728" s="43">
        <f t="shared" si="208"/>
        <v>4.1107129111428974E-7</v>
      </c>
      <c r="Y728" s="22">
        <f>X728+W728+SUM($V$679:V728)</f>
        <v>5.6991981022162883E-4</v>
      </c>
      <c r="Z728" s="22">
        <f t="shared" si="209"/>
        <v>0.10083605963823185</v>
      </c>
      <c r="AA728" s="44">
        <f t="shared" si="210"/>
        <v>14.081548902516754</v>
      </c>
      <c r="AB728" s="44">
        <f t="shared" si="211"/>
        <v>1.2683974115106011</v>
      </c>
      <c r="AC728" s="44">
        <f t="shared" si="212"/>
        <v>49.247774234975864</v>
      </c>
      <c r="AD728" s="44">
        <f t="shared" si="203"/>
        <v>1.2683974115106018</v>
      </c>
      <c r="AE728" s="44">
        <f t="shared" si="204"/>
        <v>47.817056891097117</v>
      </c>
      <c r="AF728" s="44">
        <f t="shared" si="205"/>
        <v>0.16231993236814835</v>
      </c>
      <c r="AG728" s="45">
        <f>AC728+AA728+SUM($Z$679:Z728)</f>
        <v>67.413401812482618</v>
      </c>
      <c r="AH728" s="45">
        <f>AC728+AA728+SUM($Z$723:Z728)+$AH$722</f>
        <v>243.44345757779615</v>
      </c>
      <c r="DM728"/>
      <c r="DN728"/>
      <c r="DO728"/>
      <c r="DP728"/>
      <c r="DQ728"/>
      <c r="DR728"/>
      <c r="DS728"/>
      <c r="DT728"/>
      <c r="DU728"/>
      <c r="DV728"/>
      <c r="DW728"/>
      <c r="DX728"/>
      <c r="DY728"/>
      <c r="DZ728"/>
      <c r="EA728"/>
      <c r="EB728"/>
      <c r="EC728"/>
      <c r="ED728"/>
      <c r="EE728"/>
      <c r="EF728"/>
      <c r="EG728"/>
    </row>
    <row r="729" spans="1:137" s="1" customFormat="1" ht="14.4" x14ac:dyDescent="0.3">
      <c r="A729"/>
      <c r="B729"/>
      <c r="C729"/>
      <c r="D729" s="40" t="s">
        <v>164</v>
      </c>
      <c r="E729" s="28">
        <v>42305.479861111111</v>
      </c>
      <c r="F729" s="10">
        <f t="shared" si="199"/>
        <v>2422.8249999999971</v>
      </c>
      <c r="G729" s="10"/>
      <c r="H729" s="10"/>
      <c r="I729" s="10">
        <v>18</v>
      </c>
      <c r="J729" s="40">
        <v>1.47</v>
      </c>
      <c r="K729" s="10"/>
      <c r="L729" s="10">
        <v>1043</v>
      </c>
      <c r="M729" s="86"/>
      <c r="N729" s="42">
        <v>8.1</v>
      </c>
      <c r="O729" s="90"/>
      <c r="P729" s="90"/>
      <c r="Q729" s="90"/>
      <c r="R729" s="87"/>
      <c r="S729" s="87"/>
      <c r="T729" s="16"/>
      <c r="U729" s="16"/>
      <c r="V729" s="43">
        <f t="shared" si="206"/>
        <v>0</v>
      </c>
      <c r="W729" s="43">
        <f t="shared" si="207"/>
        <v>0</v>
      </c>
      <c r="X729" s="43">
        <f t="shared" si="208"/>
        <v>0</v>
      </c>
      <c r="Y729" s="22">
        <f>X729+W729+SUM($V$679:V729)</f>
        <v>4.3415152938045329E-4</v>
      </c>
      <c r="Z729" s="22">
        <f t="shared" si="209"/>
        <v>0</v>
      </c>
      <c r="AA729" s="44">
        <f t="shared" si="210"/>
        <v>0</v>
      </c>
      <c r="AB729" s="44">
        <f t="shared" si="211"/>
        <v>0</v>
      </c>
      <c r="AC729" s="44">
        <f t="shared" si="212"/>
        <v>0</v>
      </c>
      <c r="AD729" s="44">
        <f t="shared" si="203"/>
        <v>0</v>
      </c>
      <c r="AE729" s="44">
        <f t="shared" si="204"/>
        <v>0</v>
      </c>
      <c r="AF729" s="44">
        <f t="shared" si="205"/>
        <v>0</v>
      </c>
      <c r="AG729" s="45">
        <f>AC729+AA729+SUM($Z$679:Z729)</f>
        <v>4.0840786749899936</v>
      </c>
      <c r="AH729" s="45">
        <f>AC729+AA729+SUM($Z$729:Z729)+$AH$728</f>
        <v>243.44345757779615</v>
      </c>
      <c r="DM729"/>
      <c r="DN729"/>
      <c r="DO729"/>
      <c r="DP729"/>
      <c r="DQ729"/>
      <c r="DR729"/>
      <c r="DS729"/>
      <c r="DT729"/>
      <c r="DU729"/>
      <c r="DV729"/>
      <c r="DW729"/>
      <c r="DX729"/>
      <c r="DY729"/>
      <c r="DZ729"/>
      <c r="EA729"/>
      <c r="EB729"/>
      <c r="EC729"/>
      <c r="ED729"/>
      <c r="EE729"/>
      <c r="EF729"/>
      <c r="EG729"/>
    </row>
    <row r="730" spans="1:137" s="1" customFormat="1" ht="14.4" x14ac:dyDescent="0.3">
      <c r="A730"/>
      <c r="B730"/>
      <c r="C730"/>
      <c r="D730" s="40"/>
      <c r="E730" s="28">
        <v>42311.563888888886</v>
      </c>
      <c r="F730" s="10">
        <f t="shared" si="199"/>
        <v>2428.9090277777723</v>
      </c>
      <c r="G730" s="10">
        <v>5019</v>
      </c>
      <c r="H730" s="10">
        <v>0.82</v>
      </c>
      <c r="I730" s="10">
        <v>18</v>
      </c>
      <c r="J730" s="10"/>
      <c r="K730" s="10">
        <v>5</v>
      </c>
      <c r="L730" s="10">
        <v>1082</v>
      </c>
      <c r="M730" s="86"/>
      <c r="N730" s="42">
        <v>8.1</v>
      </c>
      <c r="O730" s="90"/>
      <c r="P730" s="90"/>
      <c r="Q730" s="90"/>
      <c r="R730" s="87"/>
      <c r="S730" s="87"/>
      <c r="T730" s="16"/>
      <c r="U730" s="16"/>
      <c r="V730" s="43">
        <f t="shared" si="206"/>
        <v>2.0206278066621575E-6</v>
      </c>
      <c r="W730" s="43">
        <f t="shared" si="207"/>
        <v>2.8217652866822457E-4</v>
      </c>
      <c r="X730" s="43">
        <f t="shared" si="208"/>
        <v>8.5695228460583262E-7</v>
      </c>
      <c r="Y730" s="22">
        <f>X730+W730+SUM($V$679:V730)</f>
        <v>7.1920563813994594E-4</v>
      </c>
      <c r="Z730" s="22">
        <f t="shared" si="209"/>
        <v>1.236772068492362E-2</v>
      </c>
      <c r="AA730" s="44">
        <f t="shared" si="210"/>
        <v>1.7271268260802675</v>
      </c>
      <c r="AB730" s="44">
        <f t="shared" si="211"/>
        <v>0.15557118117590016</v>
      </c>
      <c r="AC730" s="44">
        <f t="shared" si="212"/>
        <v>6.0403264296280224</v>
      </c>
      <c r="AD730" s="44">
        <f t="shared" si="203"/>
        <v>0.15557118117590016</v>
      </c>
      <c r="AE730" s="44">
        <f t="shared" si="204"/>
        <v>5.8648464222611008</v>
      </c>
      <c r="AF730" s="44">
        <f t="shared" si="205"/>
        <v>1.9908826191020652E-2</v>
      </c>
      <c r="AG730" s="45">
        <f>AC730+AA730+SUM($Z$679:Z730)</f>
        <v>11.863899651383207</v>
      </c>
      <c r="AH730" s="45">
        <f>AC730+AA730+SUM($Z$729:Z730)+$AH$728</f>
        <v>251.22327855418936</v>
      </c>
      <c r="DM730"/>
      <c r="DN730"/>
      <c r="DO730"/>
      <c r="DP730"/>
      <c r="DQ730"/>
      <c r="DR730"/>
      <c r="DS730"/>
      <c r="DT730"/>
      <c r="DU730"/>
      <c r="DV730"/>
      <c r="DW730"/>
      <c r="DX730"/>
      <c r="DY730"/>
      <c r="DZ730"/>
      <c r="EA730"/>
      <c r="EB730"/>
      <c r="EC730"/>
      <c r="ED730"/>
      <c r="EE730"/>
      <c r="EF730"/>
      <c r="EG730"/>
    </row>
    <row r="731" spans="1:137" s="1" customFormat="1" ht="14.4" x14ac:dyDescent="0.3">
      <c r="A731"/>
      <c r="B731"/>
      <c r="C731"/>
      <c r="D731" s="40"/>
      <c r="E731" s="28">
        <v>42486.474305555559</v>
      </c>
      <c r="F731" s="10">
        <f t="shared" si="199"/>
        <v>2603.8194444444453</v>
      </c>
      <c r="G731" s="10">
        <v>19662</v>
      </c>
      <c r="H731" s="10">
        <v>0.66</v>
      </c>
      <c r="I731" s="10">
        <v>17</v>
      </c>
      <c r="J731" s="10"/>
      <c r="K731" s="10"/>
      <c r="L731" s="10">
        <v>1089</v>
      </c>
      <c r="M731" s="86"/>
      <c r="N731" s="42">
        <v>8.1</v>
      </c>
      <c r="O731" s="90"/>
      <c r="P731" s="90"/>
      <c r="Q731" s="90"/>
      <c r="R731" s="87"/>
      <c r="S731" s="87"/>
      <c r="T731" s="16"/>
      <c r="U731" s="16"/>
      <c r="V731" s="43">
        <f t="shared" si="206"/>
        <v>1.6368806971736611E-6</v>
      </c>
      <c r="W731" s="43">
        <f t="shared" si="207"/>
        <v>2.2858703193611625E-4</v>
      </c>
      <c r="X731" s="43">
        <f t="shared" si="208"/>
        <v>6.9420436977322496E-7</v>
      </c>
      <c r="Y731" s="22"/>
      <c r="Z731" s="22">
        <f t="shared" si="209"/>
        <v>4.8764164042164423E-2</v>
      </c>
      <c r="AA731" s="44">
        <f t="shared" si="210"/>
        <v>6.8098154877695727</v>
      </c>
      <c r="AB731" s="44">
        <f t="shared" si="211"/>
        <v>0.61339504605263739</v>
      </c>
      <c r="AC731" s="44"/>
      <c r="AD731" s="44"/>
      <c r="AE731" s="44"/>
      <c r="AF731" s="44"/>
      <c r="AG731" s="45"/>
      <c r="AH731" s="45"/>
      <c r="DM731"/>
      <c r="DN731"/>
      <c r="DO731"/>
      <c r="DP731"/>
      <c r="DQ731"/>
      <c r="DR731"/>
      <c r="DS731"/>
      <c r="DT731"/>
      <c r="DU731"/>
      <c r="DV731"/>
      <c r="DW731"/>
      <c r="DX731"/>
      <c r="DY731"/>
      <c r="DZ731"/>
      <c r="EA731"/>
      <c r="EB731"/>
      <c r="EC731"/>
      <c r="ED731"/>
      <c r="EE731"/>
      <c r="EF731"/>
      <c r="EG731"/>
    </row>
    <row r="732" spans="1:137" s="1" customFormat="1" ht="14.4" x14ac:dyDescent="0.3">
      <c r="A732"/>
      <c r="B732"/>
      <c r="C732"/>
      <c r="D732" s="40"/>
      <c r="E732" s="28">
        <v>42612.652777777781</v>
      </c>
      <c r="F732" s="10">
        <f t="shared" si="199"/>
        <v>2729.9979166666672</v>
      </c>
      <c r="G732" s="10">
        <v>24189</v>
      </c>
      <c r="H732" s="10">
        <v>0.89</v>
      </c>
      <c r="I732" s="10">
        <v>46</v>
      </c>
      <c r="J732" s="10"/>
      <c r="K732" s="10"/>
      <c r="L732" s="10">
        <v>1057</v>
      </c>
      <c r="M732" s="86"/>
      <c r="N732" s="42">
        <v>8.1</v>
      </c>
      <c r="O732" s="90"/>
      <c r="P732" s="90"/>
      <c r="Q732" s="90"/>
      <c r="R732" s="87"/>
      <c r="S732" s="87"/>
      <c r="T732" s="16"/>
      <c r="U732" s="16"/>
      <c r="V732" s="43">
        <f t="shared" si="206"/>
        <v>2.142447586404233E-6</v>
      </c>
      <c r="W732" s="43">
        <f t="shared" si="207"/>
        <v>2.9918841104330165E-4</v>
      </c>
      <c r="X732" s="43">
        <f t="shared" si="208"/>
        <v>9.0861629626397009E-7</v>
      </c>
      <c r="Y732" s="22"/>
      <c r="Z732" s="22">
        <f t="shared" si="209"/>
        <v>5.8228836705092109E-2</v>
      </c>
      <c r="AA732" s="44">
        <f t="shared" si="210"/>
        <v>8.1315376120521616</v>
      </c>
      <c r="AB732" s="44">
        <f t="shared" si="211"/>
        <v>0.73244934418291618</v>
      </c>
      <c r="AC732" s="44"/>
      <c r="AD732" s="44"/>
      <c r="AE732" s="44"/>
      <c r="AF732" s="44"/>
      <c r="AG732" s="45"/>
      <c r="AH732" s="45"/>
      <c r="DM732"/>
      <c r="DN732"/>
      <c r="DO732"/>
      <c r="DP732"/>
      <c r="DQ732"/>
      <c r="DR732"/>
      <c r="DS732"/>
      <c r="DT732"/>
      <c r="DU732"/>
      <c r="DV732"/>
      <c r="DW732"/>
      <c r="DX732"/>
      <c r="DY732"/>
      <c r="DZ732"/>
      <c r="EA732"/>
      <c r="EB732"/>
      <c r="EC732"/>
      <c r="ED732"/>
      <c r="EE732"/>
      <c r="EF732"/>
      <c r="EG732"/>
    </row>
    <row r="733" spans="1:137" s="1" customFormat="1" ht="14.4" x14ac:dyDescent="0.3">
      <c r="A733"/>
      <c r="B733"/>
      <c r="C733"/>
      <c r="D733" s="16"/>
      <c r="E733" s="28">
        <v>42758.654166666667</v>
      </c>
      <c r="F733" s="10">
        <f t="shared" si="199"/>
        <v>2875.9993055555533</v>
      </c>
      <c r="G733" s="86">
        <v>27954</v>
      </c>
      <c r="H733" s="86">
        <v>0.6</v>
      </c>
      <c r="I733" s="86">
        <v>16</v>
      </c>
      <c r="J733" s="86"/>
      <c r="K733" s="86"/>
      <c r="L733" s="86">
        <v>1052</v>
      </c>
      <c r="M733" s="86"/>
      <c r="N733" s="42">
        <v>8.1</v>
      </c>
      <c r="O733" s="90"/>
      <c r="P733" s="90"/>
      <c r="Q733" s="90"/>
      <c r="R733" s="87"/>
      <c r="S733" s="87"/>
      <c r="T733" s="16"/>
      <c r="U733" s="16"/>
      <c r="V733" s="43">
        <f t="shared" si="206"/>
        <v>1.4375143947129907E-6</v>
      </c>
      <c r="W733" s="43">
        <f t="shared" si="207"/>
        <v>2.0074593671992179E-4</v>
      </c>
      <c r="X733" s="43">
        <f t="shared" si="208"/>
        <v>6.096527230999521E-7</v>
      </c>
      <c r="Y733" s="22"/>
      <c r="Z733" s="22">
        <f t="shared" si="209"/>
        <v>6.6973795649678244E-2</v>
      </c>
      <c r="AA733" s="44">
        <f t="shared" si="210"/>
        <v>9.3527531917811562</v>
      </c>
      <c r="AB733" s="44">
        <f t="shared" si="211"/>
        <v>0.84245050179334269</v>
      </c>
      <c r="AC733" s="44"/>
      <c r="AD733" s="44"/>
      <c r="AE733" s="44"/>
      <c r="AF733" s="44"/>
      <c r="AG733" s="45"/>
      <c r="AH733" s="45"/>
      <c r="DM733"/>
      <c r="DN733"/>
      <c r="DO733"/>
      <c r="DP733"/>
      <c r="DQ733"/>
      <c r="DR733"/>
      <c r="DS733"/>
      <c r="DT733"/>
      <c r="DU733"/>
      <c r="DV733"/>
      <c r="DW733"/>
      <c r="DX733"/>
      <c r="DY733"/>
      <c r="DZ733"/>
      <c r="EA733"/>
      <c r="EB733"/>
      <c r="EC733"/>
      <c r="ED733"/>
      <c r="EE733"/>
      <c r="EF733"/>
      <c r="EG733"/>
    </row>
    <row r="734" spans="1:137" s="1" customFormat="1" ht="14.4" x14ac:dyDescent="0.3">
      <c r="A734"/>
      <c r="B734"/>
      <c r="C734"/>
      <c r="D734" s="40" t="s">
        <v>164</v>
      </c>
      <c r="E734" s="28">
        <v>42821.44027777778</v>
      </c>
      <c r="F734" s="10">
        <f t="shared" si="199"/>
        <v>2938.7854166666657</v>
      </c>
      <c r="G734" s="86">
        <v>22017</v>
      </c>
      <c r="H734" s="86">
        <v>0.63</v>
      </c>
      <c r="I734" s="86">
        <v>16</v>
      </c>
      <c r="J734" s="86"/>
      <c r="K734" s="86">
        <v>5</v>
      </c>
      <c r="L734" s="86">
        <v>1091</v>
      </c>
      <c r="M734" s="86"/>
      <c r="N734" s="42">
        <v>8.1</v>
      </c>
      <c r="O734" s="90"/>
      <c r="P734" s="90"/>
      <c r="Q734" s="90"/>
      <c r="R734" s="87"/>
      <c r="S734" s="87"/>
      <c r="T734" s="16"/>
      <c r="U734" s="16"/>
      <c r="V734" s="43">
        <f t="shared" si="206"/>
        <v>1.5653465920755385E-6</v>
      </c>
      <c r="W734" s="43">
        <f t="shared" si="207"/>
        <v>2.1859744088356122E-4</v>
      </c>
      <c r="X734" s="43">
        <f t="shared" si="208"/>
        <v>6.6386661306763338E-7</v>
      </c>
      <c r="Y734" s="22"/>
      <c r="Z734" s="22">
        <f t="shared" si="209"/>
        <v>5.4705136377344657E-2</v>
      </c>
      <c r="AA734" s="44">
        <f t="shared" si="210"/>
        <v>7.6394600887831228</v>
      </c>
      <c r="AB734" s="44">
        <f t="shared" si="211"/>
        <v>0.68812539508485604</v>
      </c>
      <c r="AC734" s="44"/>
      <c r="AD734" s="44"/>
      <c r="AE734" s="44"/>
      <c r="AF734" s="44"/>
      <c r="AG734" s="45"/>
      <c r="AH734" s="45"/>
      <c r="DM734"/>
      <c r="DN734"/>
      <c r="DO734"/>
      <c r="DP734"/>
      <c r="DQ734"/>
      <c r="DR734"/>
      <c r="DS734"/>
      <c r="DT734"/>
      <c r="DU734"/>
      <c r="DV734"/>
      <c r="DW734"/>
      <c r="DX734"/>
      <c r="DY734"/>
      <c r="DZ734"/>
      <c r="EA734"/>
      <c r="EB734"/>
      <c r="EC734"/>
      <c r="ED734"/>
      <c r="EE734"/>
      <c r="EF734"/>
      <c r="EG734"/>
    </row>
    <row r="735" spans="1:137" s="1" customFormat="1" ht="14.4" x14ac:dyDescent="0.3">
      <c r="A735"/>
      <c r="B735"/>
      <c r="C735"/>
      <c r="D735" s="40"/>
      <c r="E735" s="28">
        <v>42821.597222222219</v>
      </c>
      <c r="F735" s="10">
        <f t="shared" si="199"/>
        <v>2938.9423611111051</v>
      </c>
      <c r="G735" s="86">
        <v>3882</v>
      </c>
      <c r="H735" s="86">
        <v>0.39</v>
      </c>
      <c r="I735" s="86">
        <v>40</v>
      </c>
      <c r="J735" s="86"/>
      <c r="K735" s="86">
        <v>5</v>
      </c>
      <c r="L735" s="86">
        <v>1091</v>
      </c>
      <c r="M735" s="86"/>
      <c r="N735" s="42">
        <v>8.1</v>
      </c>
      <c r="O735" s="90"/>
      <c r="P735" s="90"/>
      <c r="Q735" s="90"/>
      <c r="R735" s="87"/>
      <c r="S735" s="87"/>
      <c r="T735" s="16"/>
      <c r="U735" s="16"/>
      <c r="V735" s="43">
        <f t="shared" si="206"/>
        <v>9.6902408080866665E-7</v>
      </c>
      <c r="W735" s="43">
        <f t="shared" si="207"/>
        <v>1.3532222530887123E-4</v>
      </c>
      <c r="X735" s="43">
        <f t="shared" si="208"/>
        <v>4.1096504618472545E-7</v>
      </c>
      <c r="Y735" s="22"/>
      <c r="Z735" s="22">
        <f t="shared" si="209"/>
        <v>9.6455166197416519E-3</v>
      </c>
      <c r="AA735" s="44">
        <f t="shared" si="210"/>
        <v>1.3469766119206104</v>
      </c>
      <c r="AB735" s="44">
        <f t="shared" si="211"/>
        <v>0.1213290995012677</v>
      </c>
      <c r="AC735" s="44"/>
      <c r="AD735" s="44"/>
      <c r="AE735" s="44"/>
      <c r="AF735" s="44"/>
      <c r="AG735" s="45"/>
      <c r="AH735" s="45"/>
      <c r="DM735"/>
      <c r="DN735"/>
      <c r="DO735"/>
      <c r="DP735"/>
      <c r="DQ735"/>
      <c r="DR735"/>
      <c r="DS735"/>
      <c r="DT735"/>
      <c r="DU735"/>
      <c r="DV735"/>
      <c r="DW735"/>
      <c r="DX735"/>
      <c r="DY735"/>
      <c r="DZ735"/>
      <c r="EA735"/>
      <c r="EB735"/>
      <c r="EC735"/>
      <c r="ED735"/>
      <c r="EE735"/>
      <c r="EF735"/>
      <c r="EG735"/>
    </row>
    <row r="736" spans="1:137" s="1" customFormat="1" ht="14.4" x14ac:dyDescent="0.3">
      <c r="A736"/>
      <c r="B736"/>
      <c r="C736"/>
      <c r="D736" s="40"/>
      <c r="E736" s="28">
        <v>42968.5</v>
      </c>
      <c r="F736" s="10">
        <f t="shared" si="199"/>
        <v>3085.8451388888861</v>
      </c>
      <c r="G736" s="86">
        <v>12892</v>
      </c>
      <c r="H736" s="86">
        <v>0</v>
      </c>
      <c r="I736" s="86">
        <v>16</v>
      </c>
      <c r="J736" s="86"/>
      <c r="K736" s="86"/>
      <c r="L736" s="86">
        <v>1086</v>
      </c>
      <c r="M736" s="86"/>
      <c r="N736" s="42">
        <v>8.1</v>
      </c>
      <c r="O736" s="90"/>
      <c r="P736" s="90"/>
      <c r="Q736" s="90"/>
      <c r="R736" s="87"/>
      <c r="S736" s="87"/>
      <c r="T736" s="16"/>
      <c r="U736" s="16"/>
      <c r="V736" s="43">
        <f t="shared" si="206"/>
        <v>0</v>
      </c>
      <c r="W736" s="43">
        <f t="shared" si="207"/>
        <v>0</v>
      </c>
      <c r="X736" s="43">
        <f t="shared" si="208"/>
        <v>0</v>
      </c>
      <c r="Y736" s="22"/>
      <c r="Z736" s="22">
        <f t="shared" si="209"/>
        <v>3.1885654366652257E-2</v>
      </c>
      <c r="AA736" s="44">
        <f t="shared" si="210"/>
        <v>4.4527662312830314</v>
      </c>
      <c r="AB736" s="44">
        <f t="shared" si="211"/>
        <v>0.40108351722670116</v>
      </c>
      <c r="AC736" s="44"/>
      <c r="AD736" s="44"/>
      <c r="AE736" s="44"/>
      <c r="AF736" s="44"/>
      <c r="AG736" s="45"/>
      <c r="AH736" s="45"/>
      <c r="DM736"/>
      <c r="DN736"/>
      <c r="DO736"/>
      <c r="DP736"/>
      <c r="DQ736"/>
      <c r="DR736"/>
      <c r="DS736"/>
      <c r="DT736"/>
      <c r="DU736"/>
      <c r="DV736"/>
      <c r="DW736"/>
      <c r="DX736"/>
      <c r="DY736"/>
      <c r="DZ736"/>
      <c r="EA736"/>
      <c r="EB736"/>
      <c r="EC736"/>
      <c r="ED736"/>
      <c r="EE736"/>
      <c r="EF736"/>
      <c r="EG736"/>
    </row>
    <row r="737" spans="1:137" s="1" customFormat="1" ht="14.4" x14ac:dyDescent="0.3">
      <c r="A737"/>
      <c r="B737"/>
      <c r="C737"/>
      <c r="D737" s="40"/>
      <c r="E737" s="28">
        <v>43046.474999999999</v>
      </c>
      <c r="F737" s="10">
        <f t="shared" si="199"/>
        <v>3163.8201388888847</v>
      </c>
      <c r="G737" s="86">
        <v>14923</v>
      </c>
      <c r="H737" s="86">
        <v>0</v>
      </c>
      <c r="I737" s="86">
        <v>31</v>
      </c>
      <c r="J737" s="86"/>
      <c r="K737" s="86"/>
      <c r="L737" s="86">
        <v>1062</v>
      </c>
      <c r="M737" s="86"/>
      <c r="N737" s="42">
        <v>8.1</v>
      </c>
      <c r="O737" s="90"/>
      <c r="P737" s="90"/>
      <c r="Q737" s="90"/>
      <c r="R737" s="87"/>
      <c r="S737" s="87"/>
      <c r="T737" s="16"/>
      <c r="U737" s="16"/>
      <c r="V737" s="43">
        <f t="shared" si="206"/>
        <v>0</v>
      </c>
      <c r="W737" s="43">
        <f t="shared" si="207"/>
        <v>0</v>
      </c>
      <c r="X737" s="43">
        <f t="shared" si="208"/>
        <v>0</v>
      </c>
      <c r="Y737" s="22"/>
      <c r="Z737" s="22">
        <f t="shared" si="209"/>
        <v>3.6093239869557474E-2</v>
      </c>
      <c r="AA737" s="44">
        <f t="shared" si="210"/>
        <v>5.0403469165383692</v>
      </c>
      <c r="AB737" s="44">
        <f t="shared" si="211"/>
        <v>0.45400992648685673</v>
      </c>
      <c r="AC737" s="44"/>
      <c r="AD737" s="44"/>
      <c r="AE737" s="44"/>
      <c r="AF737" s="44"/>
      <c r="AG737" s="45"/>
      <c r="AH737" s="45"/>
      <c r="DM737"/>
      <c r="DN737"/>
      <c r="DO737"/>
      <c r="DP737"/>
      <c r="DQ737"/>
      <c r="DR737"/>
      <c r="DS737"/>
      <c r="DT737"/>
      <c r="DU737"/>
      <c r="DV737"/>
      <c r="DW737"/>
      <c r="DX737"/>
      <c r="DY737"/>
      <c r="DZ737"/>
      <c r="EA737"/>
      <c r="EB737"/>
      <c r="EC737"/>
      <c r="ED737"/>
      <c r="EE737"/>
      <c r="EF737"/>
      <c r="EG737"/>
    </row>
    <row r="738" spans="1:137" s="1" customFormat="1" ht="14.4" x14ac:dyDescent="0.3">
      <c r="A738"/>
      <c r="B738"/>
      <c r="C738"/>
      <c r="D738" s="40"/>
      <c r="E738" s="28">
        <v>43123.606249999997</v>
      </c>
      <c r="F738" s="86"/>
      <c r="G738" s="86">
        <v>17119.5</v>
      </c>
      <c r="H738" s="86">
        <v>0</v>
      </c>
      <c r="I738" s="86">
        <v>126</v>
      </c>
      <c r="J738" s="86"/>
      <c r="K738" s="86"/>
      <c r="L738" s="86">
        <v>1045</v>
      </c>
      <c r="M738" s="86"/>
      <c r="N738" s="42">
        <v>8.1</v>
      </c>
      <c r="O738" s="90"/>
      <c r="P738" s="90"/>
      <c r="Q738" s="90"/>
      <c r="R738" s="87"/>
      <c r="S738" s="87"/>
      <c r="T738" s="16"/>
      <c r="U738" s="16"/>
      <c r="V738" s="43">
        <f t="shared" si="206"/>
        <v>0</v>
      </c>
      <c r="W738" s="43">
        <f t="shared" si="207"/>
        <v>0</v>
      </c>
      <c r="X738" s="43">
        <f t="shared" si="208"/>
        <v>0</v>
      </c>
      <c r="Y738" s="22"/>
      <c r="Z738" s="22">
        <f t="shared" si="209"/>
        <v>4.0742960117081832E-2</v>
      </c>
      <c r="AA738" s="44">
        <f t="shared" si="210"/>
        <v>5.6896708120122828</v>
      </c>
      <c r="AB738" s="44">
        <f t="shared" si="211"/>
        <v>0.51249786371256145</v>
      </c>
      <c r="AC738" s="44"/>
      <c r="AD738" s="44"/>
      <c r="AE738" s="44"/>
      <c r="AF738" s="44"/>
      <c r="AG738" s="45"/>
      <c r="AH738" s="45"/>
      <c r="DM738"/>
      <c r="DN738"/>
      <c r="DO738"/>
      <c r="DP738"/>
      <c r="DQ738"/>
      <c r="DR738"/>
      <c r="DS738"/>
      <c r="DT738"/>
      <c r="DU738"/>
      <c r="DV738"/>
      <c r="DW738"/>
      <c r="DX738"/>
      <c r="DY738"/>
      <c r="DZ738"/>
      <c r="EA738"/>
      <c r="EB738"/>
      <c r="EC738"/>
      <c r="ED738"/>
      <c r="EE738"/>
      <c r="EF738"/>
      <c r="EG738"/>
    </row>
    <row r="739" spans="1:137" s="1" customFormat="1" ht="14.4" x14ac:dyDescent="0.3">
      <c r="A739"/>
      <c r="B739"/>
      <c r="C739"/>
      <c r="D739" s="40"/>
      <c r="E739" s="28"/>
      <c r="F739" s="86"/>
      <c r="G739" s="86"/>
      <c r="H739" s="86"/>
      <c r="I739" s="86"/>
      <c r="J739" s="86"/>
      <c r="K739" s="86"/>
      <c r="L739" s="86"/>
      <c r="M739" s="86"/>
      <c r="N739" s="42"/>
      <c r="O739" s="90"/>
      <c r="P739" s="90"/>
      <c r="Q739" s="90"/>
      <c r="R739" s="87"/>
      <c r="S739" s="87"/>
      <c r="T739" s="16"/>
      <c r="U739" s="16"/>
      <c r="V739" s="43"/>
      <c r="W739" s="43"/>
      <c r="X739" s="43"/>
      <c r="Y739" s="22"/>
      <c r="Z739" s="22"/>
      <c r="AA739" s="44"/>
      <c r="AB739" s="44"/>
      <c r="AC739" s="44"/>
      <c r="AD739" s="44"/>
      <c r="AE739" s="44"/>
      <c r="AF739" s="44"/>
      <c r="AG739" s="45"/>
      <c r="AH739" s="45"/>
      <c r="DM739"/>
      <c r="DN739"/>
      <c r="DO739"/>
      <c r="DP739"/>
      <c r="DQ739"/>
      <c r="DR739"/>
      <c r="DS739"/>
      <c r="DT739"/>
      <c r="DU739"/>
      <c r="DV739"/>
      <c r="DW739"/>
      <c r="DX739"/>
      <c r="DY739"/>
      <c r="DZ739"/>
      <c r="EA739"/>
      <c r="EB739"/>
      <c r="EC739"/>
      <c r="ED739"/>
      <c r="EE739"/>
      <c r="EF739"/>
      <c r="EG739"/>
    </row>
    <row r="740" spans="1:137" s="1" customFormat="1" ht="14.4" x14ac:dyDescent="0.3">
      <c r="A740"/>
      <c r="B740"/>
      <c r="C740"/>
      <c r="D740" s="16"/>
      <c r="E740" s="28"/>
      <c r="F740" s="86"/>
      <c r="G740" s="86"/>
      <c r="H740" s="86"/>
      <c r="I740" s="86"/>
      <c r="J740" s="86"/>
      <c r="K740" s="86"/>
      <c r="L740" s="86"/>
      <c r="M740" s="86"/>
      <c r="N740" s="42"/>
      <c r="O740" s="90"/>
      <c r="P740" s="90"/>
      <c r="Q740" s="90"/>
      <c r="R740" s="87"/>
      <c r="S740" s="87"/>
      <c r="T740" s="16"/>
      <c r="U740" s="16"/>
      <c r="V740" s="43"/>
      <c r="W740" s="43"/>
      <c r="X740" s="43"/>
      <c r="Y740" s="22"/>
      <c r="Z740" s="22"/>
      <c r="AA740" s="44"/>
      <c r="AB740" s="44"/>
      <c r="AC740" s="44"/>
      <c r="AD740" s="44"/>
      <c r="AE740" s="44"/>
      <c r="AF740" s="44"/>
      <c r="AG740" s="45"/>
      <c r="AH740" s="45"/>
      <c r="DM740"/>
      <c r="DN740"/>
      <c r="DO740"/>
      <c r="DP740"/>
      <c r="DQ740"/>
      <c r="DR740"/>
      <c r="DS740"/>
      <c r="DT740"/>
      <c r="DU740"/>
      <c r="DV740"/>
      <c r="DW740"/>
      <c r="DX740"/>
      <c r="DY740"/>
      <c r="DZ740"/>
      <c r="EA740"/>
      <c r="EB740"/>
      <c r="EC740"/>
      <c r="ED740"/>
      <c r="EE740"/>
      <c r="EF740"/>
      <c r="EG740"/>
    </row>
    <row r="741" spans="1:137" s="1" customFormat="1" ht="14.4" x14ac:dyDescent="0.3">
      <c r="A741"/>
      <c r="B741"/>
      <c r="C741"/>
      <c r="D741" s="16"/>
      <c r="E741" s="28"/>
      <c r="F741" s="86"/>
      <c r="G741" s="86"/>
      <c r="H741" s="86"/>
      <c r="I741" s="86"/>
      <c r="J741" s="86"/>
      <c r="K741" s="86"/>
      <c r="L741" s="86"/>
      <c r="M741" s="86"/>
      <c r="N741" s="42"/>
      <c r="O741" s="90"/>
      <c r="P741" s="90"/>
      <c r="Q741" s="90"/>
      <c r="R741" s="87"/>
      <c r="S741" s="87"/>
      <c r="T741" s="16"/>
      <c r="U741" s="16"/>
      <c r="V741" s="43"/>
      <c r="W741" s="43"/>
      <c r="X741" s="43"/>
      <c r="Y741" s="22"/>
      <c r="Z741" s="22"/>
      <c r="AA741" s="44"/>
      <c r="AB741" s="44"/>
      <c r="AC741" s="44"/>
      <c r="AD741" s="44"/>
      <c r="AE741" s="44"/>
      <c r="AF741" s="44"/>
      <c r="AG741" s="45"/>
      <c r="AH741" s="45"/>
      <c r="DM741"/>
      <c r="DN741"/>
      <c r="DO741"/>
      <c r="DP741"/>
      <c r="DQ741"/>
      <c r="DR741"/>
      <c r="DS741"/>
      <c r="DT741"/>
      <c r="DU741"/>
      <c r="DV741"/>
      <c r="DW741"/>
      <c r="DX741"/>
      <c r="DY741"/>
      <c r="DZ741"/>
      <c r="EA741"/>
      <c r="EB741"/>
      <c r="EC741"/>
      <c r="ED741"/>
      <c r="EE741"/>
      <c r="EF741"/>
      <c r="EG741"/>
    </row>
    <row r="743" spans="1:137" x14ac:dyDescent="0.25">
      <c r="E743" s="18" t="s">
        <v>16</v>
      </c>
      <c r="F743" s="10" t="s">
        <v>17</v>
      </c>
      <c r="G743" s="10" t="s">
        <v>20</v>
      </c>
      <c r="H743" s="10" t="s">
        <v>21</v>
      </c>
      <c r="I743" s="10" t="s">
        <v>22</v>
      </c>
      <c r="K743" s="10"/>
      <c r="L743" s="10"/>
    </row>
    <row r="744" spans="1:137" s="1" customFormat="1" ht="14.4" thickBot="1" x14ac:dyDescent="0.3">
      <c r="A744"/>
      <c r="B744"/>
      <c r="C744"/>
      <c r="D744" s="18" t="s">
        <v>184</v>
      </c>
      <c r="E744" s="28">
        <v>39882.657638888886</v>
      </c>
      <c r="F744" s="18"/>
      <c r="G744" s="10"/>
      <c r="H744" s="10"/>
      <c r="I744" s="18"/>
      <c r="J744" s="18"/>
      <c r="K744" s="18"/>
      <c r="L744" s="18"/>
      <c r="M744" s="86"/>
      <c r="N744" s="86"/>
      <c r="O744" s="90"/>
      <c r="P744" s="90"/>
      <c r="Q744" s="90"/>
      <c r="R744" s="87"/>
      <c r="S744" s="87"/>
      <c r="T744" s="16"/>
      <c r="U744" s="16"/>
      <c r="V744" s="17"/>
      <c r="W744" s="17"/>
      <c r="X744" s="17"/>
      <c r="Y744" s="17"/>
      <c r="Z744" s="17"/>
      <c r="AA744" s="17"/>
      <c r="AB744" s="17"/>
      <c r="AC744" s="17"/>
      <c r="AD744" s="17"/>
      <c r="AE744" s="17"/>
      <c r="AF744" s="17"/>
      <c r="AG744" s="17"/>
      <c r="AH744" s="17"/>
      <c r="DM744"/>
      <c r="DN744"/>
      <c r="DO744"/>
      <c r="DP744"/>
      <c r="DQ744"/>
      <c r="DR744"/>
      <c r="DS744"/>
      <c r="DT744"/>
      <c r="DU744"/>
      <c r="DV744"/>
      <c r="DW744"/>
      <c r="DX744"/>
      <c r="DY744"/>
      <c r="DZ744"/>
      <c r="EA744"/>
      <c r="EB744"/>
      <c r="EC744"/>
      <c r="ED744"/>
      <c r="EE744"/>
      <c r="EF744"/>
      <c r="EG744"/>
    </row>
    <row r="745" spans="1:137" s="1" customFormat="1" ht="15" thickBot="1" x14ac:dyDescent="0.35">
      <c r="A745"/>
      <c r="B745"/>
      <c r="C745"/>
      <c r="D745" s="18"/>
      <c r="E745" s="28">
        <v>39883.657638888886</v>
      </c>
      <c r="F745" s="10">
        <f>E745-E$744</f>
        <v>1</v>
      </c>
      <c r="G745" s="10">
        <v>6352</v>
      </c>
      <c r="H745" s="10">
        <v>2.92</v>
      </c>
      <c r="I745" s="10">
        <v>786</v>
      </c>
      <c r="J745" s="10"/>
      <c r="K745" s="10"/>
      <c r="L745" s="79">
        <v>1037</v>
      </c>
      <c r="M745" s="86"/>
      <c r="N745" s="42">
        <v>8.1</v>
      </c>
      <c r="O745" s="37">
        <v>93.84</v>
      </c>
      <c r="P745" s="38">
        <v>20.36</v>
      </c>
      <c r="Q745" s="39">
        <f>P745-S745</f>
        <v>14.123732</v>
      </c>
      <c r="R745" s="18">
        <v>30.63</v>
      </c>
      <c r="S745" s="85">
        <f>R745*P745/100</f>
        <v>6.2362679999999999</v>
      </c>
      <c r="T745" s="40">
        <f>Q745/$A$18+S745</f>
        <v>12.121156333333333</v>
      </c>
      <c r="U745" s="40">
        <f>$A$16-T745</f>
        <v>104.87884366666667</v>
      </c>
      <c r="V745" s="43">
        <f t="shared" ref="V745:V776" si="213">($A$15*L745/1000/$A$13*H745)/$Q$745</f>
        <v>6.9774425057453278E-6</v>
      </c>
      <c r="W745" s="43">
        <f t="shared" ref="W745:W776" si="214">($U$745*L745/1000/$A$13*H745)/$Q$745</f>
        <v>9.7571480233762551E-4</v>
      </c>
      <c r="X745" s="43">
        <f t="shared" ref="X745:X776" si="215">($A$46*$S$745*H745*L745/1000000)/$Q$745</f>
        <v>2.9246717865265827E-6</v>
      </c>
      <c r="Y745" s="22">
        <f>X745+W745+SUM($V$745:V745)</f>
        <v>9.8561691662989756E-4</v>
      </c>
      <c r="Z745" s="22">
        <f t="shared" ref="Z745:Z776" si="216">($A$15*L745/1000/$A$13*G745)/$Q$745</f>
        <v>1.5178326985100795E-2</v>
      </c>
      <c r="AA745" s="44">
        <f t="shared" ref="AA745:AA776" si="217">($U$745*L745/1000/$A$13*G745)/$Q$745</f>
        <v>2.1225138439892457</v>
      </c>
      <c r="AB745" s="44">
        <f t="shared" ref="AB745:AB776" si="218">($A$14*$S$745/1000*G745/1000000*L745/1000*1000000)/$Q$745</f>
        <v>0.18870088563900847</v>
      </c>
      <c r="AC745" s="44">
        <f t="shared" ref="AC745:AC776" si="219">($A$14*((L745/1000)*G745/10^6)*(1+($A$28/(10^-N745))+(($A$28*$A$29)/(10^-N745)^2))*1000000)*$S$745/1000/$Q$745</f>
        <v>7.3266458363567963</v>
      </c>
      <c r="AD745" s="44">
        <f>AC745/(1+($A$28/(10^-N745))+(($A$28*$A$29)/(10^-N745)^2))*1</f>
        <v>0.18870088563900847</v>
      </c>
      <c r="AE745" s="44">
        <f>AC745/(1+($A$28/(10^-N745))+(($A$28*$A$29)/(10^-N745)^2))*($A$28/(10^-N745))</f>
        <v>7.1137964348687568</v>
      </c>
      <c r="AF745" s="44">
        <f>AC745/(1+($A$28/(10^-N745))+(($A$28*$A$29)/(10^-N745)^2))*(($A$28*$A$29)/(10^-N745)^2)</f>
        <v>2.414851584903091E-2</v>
      </c>
      <c r="AG745" s="45">
        <f>AC745+AA745+SUM($Z$745:Z745)</f>
        <v>9.4643380073311434</v>
      </c>
      <c r="AH745" s="45">
        <f>AC745+AA745+SUM($Z$745:Z745)</f>
        <v>9.4643380073311434</v>
      </c>
      <c r="DM745"/>
      <c r="DN745"/>
      <c r="DO745"/>
      <c r="DP745"/>
      <c r="DQ745"/>
      <c r="DR745"/>
      <c r="DS745"/>
      <c r="DT745"/>
      <c r="DU745"/>
      <c r="DV745"/>
      <c r="DW745"/>
      <c r="DX745"/>
      <c r="DY745"/>
      <c r="DZ745"/>
      <c r="EA745"/>
      <c r="EB745"/>
      <c r="EC745"/>
      <c r="ED745"/>
      <c r="EE745"/>
      <c r="EF745"/>
      <c r="EG745"/>
    </row>
    <row r="746" spans="1:137" s="1" customFormat="1" ht="14.4" x14ac:dyDescent="0.3">
      <c r="A746"/>
      <c r="B746"/>
      <c r="C746"/>
      <c r="D746" s="18"/>
      <c r="E746" s="28">
        <v>39890.663888888892</v>
      </c>
      <c r="F746" s="10">
        <f t="shared" ref="F746:F802" si="220">E746-E$744</f>
        <v>8.0062500000058208</v>
      </c>
      <c r="G746" s="10">
        <v>8916</v>
      </c>
      <c r="H746" s="10">
        <v>3.9</v>
      </c>
      <c r="I746" s="10">
        <v>1016</v>
      </c>
      <c r="J746" s="10"/>
      <c r="K746" s="10"/>
      <c r="L746" s="79">
        <v>1037</v>
      </c>
      <c r="M746" s="86"/>
      <c r="N746" s="42">
        <v>8.1</v>
      </c>
      <c r="O746" s="90"/>
      <c r="P746" s="90"/>
      <c r="Q746" s="90"/>
      <c r="R746" s="87"/>
      <c r="S746" s="87"/>
      <c r="T746" s="16"/>
      <c r="U746" s="16"/>
      <c r="V746" s="43">
        <f t="shared" si="213"/>
        <v>9.3191869083584855E-6</v>
      </c>
      <c r="W746" s="43">
        <f t="shared" si="214"/>
        <v>1.3031807291495683E-3</v>
      </c>
      <c r="X746" s="43">
        <f t="shared" si="215"/>
        <v>3.9062397148813952E-6</v>
      </c>
      <c r="Y746" s="22">
        <f>X746+W746+SUM($V$745:V746)</f>
        <v>1.3233835982785535E-3</v>
      </c>
      <c r="Z746" s="22">
        <f t="shared" si="216"/>
        <v>2.1305094993570323E-2</v>
      </c>
      <c r="AA746" s="44">
        <f t="shared" si="217"/>
        <v>2.9792716361788596</v>
      </c>
      <c r="AB746" s="44">
        <f t="shared" si="218"/>
        <v>0.26487044967843193</v>
      </c>
      <c r="AC746" s="44">
        <f t="shared" si="219"/>
        <v>10.284063960478147</v>
      </c>
      <c r="AD746" s="44">
        <f t="shared" ref="AD746:AD772" si="221">AC746/(1+($A$28/(10^-N746))+(($A$28*$A$29)/(10^-N746)^2))*1</f>
        <v>0.26487044967843187</v>
      </c>
      <c r="AE746" s="44">
        <f t="shared" ref="AE746:AE772" si="222">AC746/(1+($A$28/(10^-N746))+(($A$28*$A$29)/(10^-N746)^2))*($A$28/(10^-N746))</f>
        <v>9.9852973887421008</v>
      </c>
      <c r="AF746" s="44">
        <f t="shared" ref="AF746:AF772" si="223">AC746/(1+($A$28/(10^-N746))+(($A$28*$A$29)/(10^-N746)^2))*(($A$28*$A$29)/(10^-N746)^2)</f>
        <v>3.3896122057613283E-2</v>
      </c>
      <c r="AG746" s="45">
        <f>AC746+AA746+SUM($Z$745:Z746)</f>
        <v>13.299819018635677</v>
      </c>
      <c r="AH746" s="45">
        <f>AC746+AA746+SUM($Z$745:Z746)</f>
        <v>13.299819018635677</v>
      </c>
      <c r="DM746"/>
      <c r="DN746"/>
      <c r="DO746"/>
      <c r="DP746"/>
      <c r="DQ746"/>
      <c r="DR746"/>
      <c r="DS746"/>
      <c r="DT746"/>
      <c r="DU746"/>
      <c r="DV746"/>
      <c r="DW746"/>
      <c r="DX746"/>
      <c r="DY746"/>
      <c r="DZ746"/>
      <c r="EA746"/>
      <c r="EB746"/>
      <c r="EC746"/>
      <c r="ED746"/>
      <c r="EE746"/>
      <c r="EF746"/>
      <c r="EG746"/>
    </row>
    <row r="747" spans="1:137" s="1" customFormat="1" ht="14.4" x14ac:dyDescent="0.3">
      <c r="A747"/>
      <c r="B747"/>
      <c r="C747"/>
      <c r="D747" s="18"/>
      <c r="E747" s="28">
        <v>39897.634722222225</v>
      </c>
      <c r="F747" s="10">
        <f t="shared" si="220"/>
        <v>14.977083333338669</v>
      </c>
      <c r="G747" s="10">
        <v>9397</v>
      </c>
      <c r="H747" s="10">
        <v>3.13</v>
      </c>
      <c r="I747" s="10">
        <v>1233</v>
      </c>
      <c r="J747" s="10"/>
      <c r="K747" s="10"/>
      <c r="L747" s="79">
        <v>1037</v>
      </c>
      <c r="M747" s="86"/>
      <c r="N747" s="42">
        <v>8.1</v>
      </c>
      <c r="O747" s="90"/>
      <c r="P747" s="90"/>
      <c r="Q747" s="90"/>
      <c r="R747" s="87"/>
      <c r="S747" s="87"/>
      <c r="T747" s="16"/>
      <c r="U747" s="16"/>
      <c r="V747" s="43">
        <f t="shared" si="213"/>
        <v>7.4792448777338613E-6</v>
      </c>
      <c r="W747" s="43">
        <f t="shared" si="214"/>
        <v>1.0458860723687562E-3</v>
      </c>
      <c r="X747" s="43">
        <f t="shared" si="215"/>
        <v>3.1350077711740424E-6</v>
      </c>
      <c r="Y747" s="22">
        <f>X747+W747+SUM($V$745:V747)</f>
        <v>1.072796954431768E-3</v>
      </c>
      <c r="Z747" s="22">
        <f t="shared" si="216"/>
        <v>2.2454461378934535E-2</v>
      </c>
      <c r="AA747" s="44">
        <f t="shared" si="217"/>
        <v>3.1399972594406393</v>
      </c>
      <c r="AB747" s="44">
        <f t="shared" si="218"/>
        <v>0.27915966976539081</v>
      </c>
      <c r="AC747" s="44">
        <f t="shared" si="219"/>
        <v>10.838868218552394</v>
      </c>
      <c r="AD747" s="44">
        <f t="shared" si="221"/>
        <v>0.27915966976539081</v>
      </c>
      <c r="AE747" s="44">
        <f t="shared" si="222"/>
        <v>10.523983800135658</v>
      </c>
      <c r="AF747" s="44">
        <f t="shared" si="223"/>
        <v>3.5724748651344999E-2</v>
      </c>
      <c r="AG747" s="45">
        <f>AC747+AA747+SUM($Z$745:Z747)</f>
        <v>14.037803361350639</v>
      </c>
      <c r="AH747" s="45">
        <f>AC747+AA747+SUM($Z$745:Z747)</f>
        <v>14.037803361350639</v>
      </c>
      <c r="DM747"/>
      <c r="DN747"/>
      <c r="DO747"/>
      <c r="DP747"/>
      <c r="DQ747"/>
      <c r="DR747"/>
      <c r="DS747"/>
      <c r="DT747"/>
      <c r="DU747"/>
      <c r="DV747"/>
      <c r="DW747"/>
      <c r="DX747"/>
      <c r="DY747"/>
      <c r="DZ747"/>
      <c r="EA747"/>
      <c r="EB747"/>
      <c r="EC747"/>
      <c r="ED747"/>
      <c r="EE747"/>
      <c r="EF747"/>
      <c r="EG747"/>
    </row>
    <row r="748" spans="1:137" s="1" customFormat="1" ht="14.4" x14ac:dyDescent="0.3">
      <c r="A748"/>
      <c r="B748"/>
      <c r="C748"/>
      <c r="D748" s="29"/>
      <c r="E748" s="28">
        <v>39913.492361111108</v>
      </c>
      <c r="F748" s="10">
        <f t="shared" si="220"/>
        <v>30.834722222221899</v>
      </c>
      <c r="G748" s="10">
        <v>14629</v>
      </c>
      <c r="H748" s="10">
        <v>2.82</v>
      </c>
      <c r="I748" s="10">
        <v>1590</v>
      </c>
      <c r="J748" s="10"/>
      <c r="K748" s="10"/>
      <c r="L748" s="79">
        <v>1037</v>
      </c>
      <c r="M748" s="86"/>
      <c r="N748" s="42">
        <v>8.1</v>
      </c>
      <c r="O748" s="90"/>
      <c r="P748" s="90"/>
      <c r="Q748" s="90"/>
      <c r="R748" s="87"/>
      <c r="S748" s="87"/>
      <c r="T748" s="16"/>
      <c r="U748" s="16"/>
      <c r="V748" s="43">
        <f t="shared" si="213"/>
        <v>6.7384889952745962E-6</v>
      </c>
      <c r="W748" s="43">
        <f t="shared" si="214"/>
        <v>9.4229991184661087E-4</v>
      </c>
      <c r="X748" s="43">
        <f t="shared" si="215"/>
        <v>2.8245117938373168E-6</v>
      </c>
      <c r="Y748" s="22">
        <f>X748+W748+SUM($V$745:V748)</f>
        <v>9.7563878692756047E-4</v>
      </c>
      <c r="Z748" s="22">
        <f t="shared" si="216"/>
        <v>3.4956509046763153E-2</v>
      </c>
      <c r="AA748" s="44">
        <f t="shared" si="217"/>
        <v>4.8882643299305224</v>
      </c>
      <c r="AB748" s="44">
        <f t="shared" si="218"/>
        <v>0.43458835894412068</v>
      </c>
      <c r="AC748" s="44">
        <f t="shared" si="219"/>
        <v>16.87366214421656</v>
      </c>
      <c r="AD748" s="44">
        <f t="shared" si="221"/>
        <v>0.43458835894412079</v>
      </c>
      <c r="AE748" s="44">
        <f t="shared" si="222"/>
        <v>16.383458445480958</v>
      </c>
      <c r="AF748" s="44">
        <f t="shared" si="223"/>
        <v>5.5615339791478785E-2</v>
      </c>
      <c r="AG748" s="45">
        <f>AC748+AA748+SUM($Z$745:Z748)</f>
        <v>21.855820866551451</v>
      </c>
      <c r="AH748" s="45">
        <f>AC748+AA748+SUM($Z$745:Z748)</f>
        <v>21.855820866551451</v>
      </c>
      <c r="DM748"/>
      <c r="DN748"/>
      <c r="DO748"/>
      <c r="DP748"/>
      <c r="DQ748"/>
      <c r="DR748"/>
      <c r="DS748"/>
      <c r="DT748"/>
      <c r="DU748"/>
      <c r="DV748"/>
      <c r="DW748"/>
      <c r="DX748"/>
      <c r="DY748"/>
      <c r="DZ748"/>
      <c r="EA748"/>
      <c r="EB748"/>
      <c r="EC748"/>
      <c r="ED748"/>
      <c r="EE748"/>
      <c r="EF748"/>
      <c r="EG748"/>
    </row>
    <row r="749" spans="1:137" s="1" customFormat="1" ht="14.4" x14ac:dyDescent="0.3">
      <c r="A749"/>
      <c r="B749"/>
      <c r="C749"/>
      <c r="D749" s="40"/>
      <c r="E749" s="28">
        <v>39920.676388888889</v>
      </c>
      <c r="F749" s="10">
        <f t="shared" si="220"/>
        <v>38.01875000000291</v>
      </c>
      <c r="G749" s="10">
        <v>16109</v>
      </c>
      <c r="H749" s="10">
        <v>2.63</v>
      </c>
      <c r="I749" s="10">
        <v>1790</v>
      </c>
      <c r="J749" s="10"/>
      <c r="K749" s="10"/>
      <c r="L749" s="79">
        <v>1037</v>
      </c>
      <c r="M749" s="86"/>
      <c r="N749" s="42">
        <v>8.1</v>
      </c>
      <c r="O749" s="90"/>
      <c r="P749" s="90"/>
      <c r="Q749" s="90"/>
      <c r="R749" s="87"/>
      <c r="S749" s="87"/>
      <c r="T749" s="16"/>
      <c r="U749" s="16"/>
      <c r="V749" s="43">
        <f t="shared" si="213"/>
        <v>6.2844773253802089E-6</v>
      </c>
      <c r="W749" s="43">
        <f t="shared" si="214"/>
        <v>8.7881161991368317E-4</v>
      </c>
      <c r="X749" s="43">
        <f t="shared" si="215"/>
        <v>2.6342078077277103E-6</v>
      </c>
      <c r="Y749" s="22">
        <f>X749+W749+SUM($V$745:V749)</f>
        <v>9.1824466833390333E-4</v>
      </c>
      <c r="Z749" s="22">
        <f t="shared" si="216"/>
        <v>3.8493021001729959E-2</v>
      </c>
      <c r="AA749" s="44">
        <f t="shared" si="217"/>
        <v>5.3828047091975382</v>
      </c>
      <c r="AB749" s="44">
        <f t="shared" si="218"/>
        <v>0.47855518998091739</v>
      </c>
      <c r="AC749" s="44">
        <f t="shared" si="219"/>
        <v>18.5807521690604</v>
      </c>
      <c r="AD749" s="44">
        <f t="shared" si="221"/>
        <v>0.47855518998091751</v>
      </c>
      <c r="AE749" s="44">
        <f t="shared" si="222"/>
        <v>18.040955095922673</v>
      </c>
      <c r="AF749" s="44">
        <f t="shared" si="223"/>
        <v>6.1241883156807154E-2</v>
      </c>
      <c r="AG749" s="45">
        <f>AC749+AA749+SUM($Z$745:Z749)</f>
        <v>24.09594429166404</v>
      </c>
      <c r="AH749" s="45">
        <f>AC749+AA749+SUM($Z$745:Z749)</f>
        <v>24.09594429166404</v>
      </c>
      <c r="DM749"/>
      <c r="DN749"/>
      <c r="DO749"/>
      <c r="DP749"/>
      <c r="DQ749"/>
      <c r="DR749"/>
      <c r="DS749"/>
      <c r="DT749"/>
      <c r="DU749"/>
      <c r="DV749"/>
      <c r="DW749"/>
      <c r="DX749"/>
      <c r="DY749"/>
      <c r="DZ749"/>
      <c r="EA749"/>
      <c r="EB749"/>
      <c r="EC749"/>
      <c r="ED749"/>
      <c r="EE749"/>
      <c r="EF749"/>
      <c r="EG749"/>
    </row>
    <row r="750" spans="1:137" s="1" customFormat="1" ht="14.4" x14ac:dyDescent="0.3">
      <c r="A750"/>
      <c r="B750"/>
      <c r="C750"/>
      <c r="D750" s="40"/>
      <c r="E750" s="28">
        <v>39939.520833333336</v>
      </c>
      <c r="F750" s="10">
        <f t="shared" si="220"/>
        <v>56.863194444449618</v>
      </c>
      <c r="G750" s="10">
        <v>21161.7</v>
      </c>
      <c r="H750" s="10">
        <v>4.34</v>
      </c>
      <c r="I750" s="10">
        <v>144</v>
      </c>
      <c r="J750" s="10"/>
      <c r="K750" s="10"/>
      <c r="L750" s="79">
        <v>1037</v>
      </c>
      <c r="M750" s="86"/>
      <c r="N750" s="42">
        <v>8.1</v>
      </c>
      <c r="O750" s="90"/>
      <c r="P750" s="90"/>
      <c r="Q750" s="90"/>
      <c r="R750" s="87"/>
      <c r="S750" s="87"/>
      <c r="T750" s="16"/>
      <c r="U750" s="16"/>
      <c r="V750" s="43">
        <f t="shared" si="213"/>
        <v>1.0370582354429698E-5</v>
      </c>
      <c r="W750" s="43">
        <f t="shared" si="214"/>
        <v>1.4502062473100326E-3</v>
      </c>
      <c r="X750" s="43">
        <f t="shared" si="215"/>
        <v>4.3469436827141679E-6</v>
      </c>
      <c r="Y750" s="22">
        <f>X750+W750+SUM($V$745:V750)</f>
        <v>1.501722613959669E-3</v>
      </c>
      <c r="Z750" s="22">
        <f t="shared" si="216"/>
        <v>5.0566625025284556E-2</v>
      </c>
      <c r="AA750" s="44">
        <f t="shared" si="217"/>
        <v>7.0711588810370305</v>
      </c>
      <c r="AB750" s="44">
        <f t="shared" si="218"/>
        <v>0.62865735699417613</v>
      </c>
      <c r="AC750" s="44">
        <f t="shared" si="219"/>
        <v>24.408734445093138</v>
      </c>
      <c r="AD750" s="44">
        <f t="shared" si="221"/>
        <v>0.62865735699417591</v>
      </c>
      <c r="AE750" s="44">
        <f t="shared" si="222"/>
        <v>23.699626261927293</v>
      </c>
      <c r="AF750" s="44">
        <f t="shared" si="223"/>
        <v>8.0450826171668363E-2</v>
      </c>
      <c r="AG750" s="45">
        <f>AC750+AA750+SUM($Z$745:Z750)</f>
        <v>31.66284736456155</v>
      </c>
      <c r="AH750" s="45">
        <f>AC750+AA750+SUM($Z$745:Z750)</f>
        <v>31.66284736456155</v>
      </c>
      <c r="DM750"/>
      <c r="DN750"/>
      <c r="DO750"/>
      <c r="DP750"/>
      <c r="DQ750"/>
      <c r="DR750"/>
      <c r="DS750"/>
      <c r="DT750"/>
      <c r="DU750"/>
      <c r="DV750"/>
      <c r="DW750"/>
      <c r="DX750"/>
      <c r="DY750"/>
      <c r="DZ750"/>
      <c r="EA750"/>
      <c r="EB750"/>
      <c r="EC750"/>
      <c r="ED750"/>
      <c r="EE750"/>
      <c r="EF750"/>
      <c r="EG750"/>
    </row>
    <row r="751" spans="1:137" s="1" customFormat="1" ht="14.4" x14ac:dyDescent="0.3">
      <c r="A751"/>
      <c r="B751"/>
      <c r="C751"/>
      <c r="D751" s="40"/>
      <c r="E751" s="28">
        <v>39952.456250000003</v>
      </c>
      <c r="F751" s="10">
        <f t="shared" si="220"/>
        <v>69.79861111111677</v>
      </c>
      <c r="G751" s="10">
        <v>24472.9</v>
      </c>
      <c r="H751" s="10">
        <v>6.43</v>
      </c>
      <c r="I751" s="10">
        <v>520</v>
      </c>
      <c r="J751" s="10"/>
      <c r="K751" s="10"/>
      <c r="L751" s="79">
        <v>1037</v>
      </c>
      <c r="M751" s="86"/>
      <c r="N751" s="42">
        <v>8.1</v>
      </c>
      <c r="O751" s="90"/>
      <c r="P751" s="90"/>
      <c r="Q751" s="90"/>
      <c r="R751" s="87"/>
      <c r="S751" s="87"/>
      <c r="T751" s="16"/>
      <c r="U751" s="16"/>
      <c r="V751" s="43">
        <f t="shared" si="213"/>
        <v>1.5364710723267965E-5</v>
      </c>
      <c r="W751" s="43">
        <f t="shared" si="214"/>
        <v>2.1485774585722371E-3</v>
      </c>
      <c r="X751" s="43">
        <f t="shared" si="215"/>
        <v>6.4402875299198379E-6</v>
      </c>
      <c r="Y751" s="22">
        <f>X751+W751+SUM($V$745:V751)</f>
        <v>2.2175518797923469E-3</v>
      </c>
      <c r="Z751" s="22">
        <f t="shared" si="216"/>
        <v>5.847885366399138E-2</v>
      </c>
      <c r="AA751" s="44">
        <f t="shared" si="217"/>
        <v>8.1775927349755051</v>
      </c>
      <c r="AB751" s="44">
        <f t="shared" si="218"/>
        <v>0.72702422924352816</v>
      </c>
      <c r="AC751" s="44">
        <f t="shared" si="219"/>
        <v>28.228002343919432</v>
      </c>
      <c r="AD751" s="44">
        <f t="shared" si="221"/>
        <v>0.72702422924352805</v>
      </c>
      <c r="AE751" s="44">
        <f t="shared" si="222"/>
        <v>27.40793903823986</v>
      </c>
      <c r="AF751" s="44">
        <f t="shared" si="223"/>
        <v>9.3039076436043547E-2</v>
      </c>
      <c r="AG751" s="45">
        <f>AC751+AA751+SUM($Z$745:Z751)</f>
        <v>36.647027970990308</v>
      </c>
      <c r="AH751" s="45">
        <f>AC751+AA751+SUM($Z$745:Z751)</f>
        <v>36.647027970990308</v>
      </c>
      <c r="DM751"/>
      <c r="DN751"/>
      <c r="DO751"/>
      <c r="DP751"/>
      <c r="DQ751"/>
      <c r="DR751"/>
      <c r="DS751"/>
      <c r="DT751"/>
      <c r="DU751"/>
      <c r="DV751"/>
      <c r="DW751"/>
      <c r="DX751"/>
      <c r="DY751"/>
      <c r="DZ751"/>
      <c r="EA751"/>
      <c r="EB751"/>
      <c r="EC751"/>
      <c r="ED751"/>
      <c r="EE751"/>
      <c r="EF751"/>
      <c r="EG751"/>
    </row>
    <row r="752" spans="1:137" s="1" customFormat="1" ht="14.4" x14ac:dyDescent="0.3">
      <c r="A752"/>
      <c r="B752"/>
      <c r="C752"/>
      <c r="D752" s="40"/>
      <c r="E752" s="28">
        <v>39966.409722222219</v>
      </c>
      <c r="F752" s="10">
        <f t="shared" si="220"/>
        <v>83.752083333332848</v>
      </c>
      <c r="G752" s="10">
        <v>27072.1</v>
      </c>
      <c r="H752" s="10">
        <v>5.16</v>
      </c>
      <c r="I752" s="10">
        <v>753</v>
      </c>
      <c r="J752" s="10"/>
      <c r="K752" s="10"/>
      <c r="L752" s="79">
        <v>1037</v>
      </c>
      <c r="M752" s="86"/>
      <c r="N752" s="42">
        <v>8.1</v>
      </c>
      <c r="O752" s="90"/>
      <c r="P752" s="90"/>
      <c r="Q752" s="90"/>
      <c r="R752" s="87"/>
      <c r="S752" s="87"/>
      <c r="T752" s="16"/>
      <c r="U752" s="16"/>
      <c r="V752" s="43">
        <f t="shared" si="213"/>
        <v>1.233000114028969E-5</v>
      </c>
      <c r="W752" s="43">
        <f t="shared" si="214"/>
        <v>1.724208349336352E-3</v>
      </c>
      <c r="X752" s="43">
        <f t="shared" si="215"/>
        <v>5.1682556227661543E-6</v>
      </c>
      <c r="Y752" s="22">
        <f>X752+W752+SUM($V$745:V752)</f>
        <v>1.804240739789598E-3</v>
      </c>
      <c r="Z752" s="22">
        <f t="shared" si="216"/>
        <v>6.4689733308146605E-2</v>
      </c>
      <c r="AA752" s="44">
        <f t="shared" si="217"/>
        <v>9.0461125686179553</v>
      </c>
      <c r="AB752" s="44">
        <f t="shared" si="218"/>
        <v>0.80423949088598878</v>
      </c>
      <c r="AC752" s="44">
        <f t="shared" si="219"/>
        <v>31.226021528091124</v>
      </c>
      <c r="AD752" s="44">
        <f t="shared" si="221"/>
        <v>0.80423949088598878</v>
      </c>
      <c r="AE752" s="44">
        <f t="shared" si="222"/>
        <v>30.318861534069654</v>
      </c>
      <c r="AF752" s="44">
        <f t="shared" si="223"/>
        <v>0.10292050313547697</v>
      </c>
      <c r="AG752" s="45">
        <f>AC752+AA752+SUM($Z$745:Z752)</f>
        <v>40.578256722112606</v>
      </c>
      <c r="AH752" s="45">
        <f>AC752+AA752+SUM($Z$745:Z752)</f>
        <v>40.578256722112606</v>
      </c>
      <c r="DM752"/>
      <c r="DN752"/>
      <c r="DO752"/>
      <c r="DP752"/>
      <c r="DQ752"/>
      <c r="DR752"/>
      <c r="DS752"/>
      <c r="DT752"/>
      <c r="DU752"/>
      <c r="DV752"/>
      <c r="DW752"/>
      <c r="DX752"/>
      <c r="DY752"/>
      <c r="DZ752"/>
      <c r="EA752"/>
      <c r="EB752"/>
      <c r="EC752"/>
      <c r="ED752"/>
      <c r="EE752"/>
      <c r="EF752"/>
      <c r="EG752"/>
    </row>
    <row r="753" spans="1:137" s="1" customFormat="1" ht="14.4" x14ac:dyDescent="0.3">
      <c r="A753"/>
      <c r="B753"/>
      <c r="C753"/>
      <c r="D753" s="40"/>
      <c r="E753" s="28">
        <v>39975.644444444442</v>
      </c>
      <c r="F753" s="10">
        <f t="shared" si="220"/>
        <v>92.986805555556202</v>
      </c>
      <c r="G753" s="10">
        <v>28411.8</v>
      </c>
      <c r="H753" s="10">
        <v>5.14</v>
      </c>
      <c r="I753" s="10">
        <v>965</v>
      </c>
      <c r="J753" s="10"/>
      <c r="K753" s="10"/>
      <c r="L753" s="79">
        <v>1037</v>
      </c>
      <c r="M753" s="86"/>
      <c r="N753" s="42">
        <v>8.1</v>
      </c>
      <c r="O753" s="90"/>
      <c r="P753" s="90"/>
      <c r="Q753" s="90"/>
      <c r="R753" s="87"/>
      <c r="S753" s="87"/>
      <c r="T753" s="16"/>
      <c r="U753" s="16"/>
      <c r="V753" s="43">
        <f t="shared" si="213"/>
        <v>1.2282210438195541E-5</v>
      </c>
      <c r="W753" s="43">
        <f t="shared" si="214"/>
        <v>1.7175253712381491E-3</v>
      </c>
      <c r="X753" s="43">
        <f t="shared" si="215"/>
        <v>5.1482236242282993E-6</v>
      </c>
      <c r="Y753" s="22">
        <f>X753+W753+SUM($V$745:V753)</f>
        <v>1.8098199401310527E-3</v>
      </c>
      <c r="Z753" s="22">
        <f t="shared" si="216"/>
        <v>6.7890993487922977E-2</v>
      </c>
      <c r="AA753" s="44">
        <f t="shared" si="217"/>
        <v>9.4937718565260774</v>
      </c>
      <c r="AB753" s="44">
        <f t="shared" si="218"/>
        <v>0.84403838516977014</v>
      </c>
      <c r="AC753" s="44">
        <f t="shared" si="219"/>
        <v>32.771284032336588</v>
      </c>
      <c r="AD753" s="44">
        <f t="shared" si="221"/>
        <v>0.84403838516977014</v>
      </c>
      <c r="AE753" s="44">
        <f t="shared" si="222"/>
        <v>31.819231981770169</v>
      </c>
      <c r="AF753" s="44">
        <f t="shared" si="223"/>
        <v>0.10801366539664616</v>
      </c>
      <c r="AG753" s="45">
        <f>AC753+AA753+SUM($Z$745:Z753)</f>
        <v>42.639069507754108</v>
      </c>
      <c r="AH753" s="45">
        <f>AC753+AA753+SUM($Z$745:Z753)</f>
        <v>42.639069507754108</v>
      </c>
      <c r="DM753"/>
      <c r="DN753"/>
      <c r="DO753"/>
      <c r="DP753"/>
      <c r="DQ753"/>
      <c r="DR753"/>
      <c r="DS753"/>
      <c r="DT753"/>
      <c r="DU753"/>
      <c r="DV753"/>
      <c r="DW753"/>
      <c r="DX753"/>
      <c r="DY753"/>
      <c r="DZ753"/>
      <c r="EA753"/>
      <c r="EB753"/>
      <c r="EC753"/>
      <c r="ED753"/>
      <c r="EE753"/>
      <c r="EF753"/>
      <c r="EG753"/>
    </row>
    <row r="754" spans="1:137" s="1" customFormat="1" ht="14.4" x14ac:dyDescent="0.3">
      <c r="A754"/>
      <c r="B754"/>
      <c r="C754"/>
      <c r="D754" s="40"/>
      <c r="E754" s="28">
        <v>39981.418055555558</v>
      </c>
      <c r="F754" s="10">
        <f t="shared" si="220"/>
        <v>98.760416666671517</v>
      </c>
      <c r="G754" s="10">
        <v>28678.7</v>
      </c>
      <c r="H754" s="10">
        <v>6.12</v>
      </c>
      <c r="I754" s="10">
        <v>1076</v>
      </c>
      <c r="J754" s="10"/>
      <c r="K754" s="10"/>
      <c r="L754" s="79">
        <v>1037</v>
      </c>
      <c r="M754" s="86"/>
      <c r="N754" s="42">
        <v>8.1</v>
      </c>
      <c r="O754" s="90"/>
      <c r="P754" s="90"/>
      <c r="Q754" s="90"/>
      <c r="R754" s="87"/>
      <c r="S754" s="87"/>
      <c r="T754" s="16"/>
      <c r="U754" s="16"/>
      <c r="V754" s="43">
        <f t="shared" si="213"/>
        <v>1.46239548408087E-5</v>
      </c>
      <c r="W754" s="43">
        <f t="shared" si="214"/>
        <v>2.0449912980500919E-3</v>
      </c>
      <c r="X754" s="43">
        <f t="shared" si="215"/>
        <v>6.1297915525831119E-6</v>
      </c>
      <c r="Y754" s="22">
        <f>X754+W754+SUM($V$745:V754)</f>
        <v>2.1528913897121589E-3</v>
      </c>
      <c r="Z754" s="22">
        <f t="shared" si="216"/>
        <v>6.8528760407369355E-2</v>
      </c>
      <c r="AA754" s="44">
        <f t="shared" si="217"/>
        <v>9.5829561992465973</v>
      </c>
      <c r="AB754" s="44">
        <f t="shared" si="218"/>
        <v>0.85196726841552772</v>
      </c>
      <c r="AC754" s="44">
        <f t="shared" si="219"/>
        <v>33.079136956411467</v>
      </c>
      <c r="AD754" s="44">
        <f t="shared" si="221"/>
        <v>0.85196726841552761</v>
      </c>
      <c r="AE754" s="44">
        <f t="shared" si="222"/>
        <v>32.118141343934283</v>
      </c>
      <c r="AF754" s="44">
        <f t="shared" si="223"/>
        <v>0.1090283440616503</v>
      </c>
      <c r="AG754" s="45">
        <f>AC754+AA754+SUM($Z$745:Z754)</f>
        <v>43.104635534956877</v>
      </c>
      <c r="AH754" s="45">
        <f>AC754+AA754+SUM($Z$745:Z754)</f>
        <v>43.104635534956877</v>
      </c>
      <c r="DM754"/>
      <c r="DN754"/>
      <c r="DO754"/>
      <c r="DP754"/>
      <c r="DQ754"/>
      <c r="DR754"/>
      <c r="DS754"/>
      <c r="DT754"/>
      <c r="DU754"/>
      <c r="DV754"/>
      <c r="DW754"/>
      <c r="DX754"/>
      <c r="DY754"/>
      <c r="DZ754"/>
      <c r="EA754"/>
      <c r="EB754"/>
      <c r="EC754"/>
      <c r="ED754"/>
      <c r="EE754"/>
      <c r="EF754"/>
      <c r="EG754"/>
    </row>
    <row r="755" spans="1:137" s="1" customFormat="1" ht="14.4" x14ac:dyDescent="0.3">
      <c r="A755"/>
      <c r="B755"/>
      <c r="C755"/>
      <c r="D755" s="40"/>
      <c r="E755" s="28">
        <v>39995.509722222225</v>
      </c>
      <c r="F755" s="10">
        <f t="shared" si="220"/>
        <v>112.85208333333867</v>
      </c>
      <c r="G755" s="10">
        <v>32126.799999999999</v>
      </c>
      <c r="H755" s="10">
        <v>3.97</v>
      </c>
      <c r="I755" s="10">
        <v>1396</v>
      </c>
      <c r="J755" s="10"/>
      <c r="K755" s="10"/>
      <c r="L755" s="79">
        <v>1037</v>
      </c>
      <c r="M755" s="86"/>
      <c r="N755" s="42">
        <v>8.1</v>
      </c>
      <c r="O755" s="90"/>
      <c r="P755" s="90"/>
      <c r="Q755" s="90"/>
      <c r="R755" s="87"/>
      <c r="S755" s="87"/>
      <c r="T755" s="16"/>
      <c r="U755" s="16"/>
      <c r="V755" s="43">
        <f t="shared" si="213"/>
        <v>9.4864543656879967E-6</v>
      </c>
      <c r="W755" s="43">
        <f t="shared" si="214"/>
        <v>1.3265711524932786E-3</v>
      </c>
      <c r="X755" s="43">
        <f t="shared" si="215"/>
        <v>3.9763517097638812E-6</v>
      </c>
      <c r="Y755" s="22">
        <f>X755+W755+SUM($V$745:V755)</f>
        <v>1.4418042586782146E-3</v>
      </c>
      <c r="Z755" s="22">
        <f t="shared" si="216"/>
        <v>7.6768116401910613E-2</v>
      </c>
      <c r="AA755" s="44">
        <f t="shared" si="217"/>
        <v>10.73513503826727</v>
      </c>
      <c r="AB755" s="44">
        <f t="shared" si="218"/>
        <v>0.95440107253578355</v>
      </c>
      <c r="AC755" s="44">
        <f t="shared" si="219"/>
        <v>37.056310682535816</v>
      </c>
      <c r="AD755" s="44">
        <f t="shared" si="221"/>
        <v>0.95440107253578343</v>
      </c>
      <c r="AE755" s="44">
        <f t="shared" si="222"/>
        <v>35.979772560412712</v>
      </c>
      <c r="AF755" s="44">
        <f t="shared" si="223"/>
        <v>0.12213704958731836</v>
      </c>
      <c r="AG755" s="45">
        <f>AC755+AA755+SUM($Z$745:Z755)</f>
        <v>48.310756216503805</v>
      </c>
      <c r="AH755" s="45">
        <f>AC755+AA755+SUM($Z$745:Z755)</f>
        <v>48.310756216503805</v>
      </c>
      <c r="DM755"/>
      <c r="DN755"/>
      <c r="DO755"/>
      <c r="DP755"/>
      <c r="DQ755"/>
      <c r="DR755"/>
      <c r="DS755"/>
      <c r="DT755"/>
      <c r="DU755"/>
      <c r="DV755"/>
      <c r="DW755"/>
      <c r="DX755"/>
      <c r="DY755"/>
      <c r="DZ755"/>
      <c r="EA755"/>
      <c r="EB755"/>
      <c r="EC755"/>
      <c r="ED755"/>
      <c r="EE755"/>
      <c r="EF755"/>
      <c r="EG755"/>
    </row>
    <row r="756" spans="1:137" s="1" customFormat="1" ht="14.4" x14ac:dyDescent="0.3">
      <c r="A756"/>
      <c r="B756"/>
      <c r="C756"/>
      <c r="D756" s="40"/>
      <c r="E756" s="28">
        <v>40002.453472222223</v>
      </c>
      <c r="F756" s="10">
        <f t="shared" si="220"/>
        <v>119.79583333333721</v>
      </c>
      <c r="G756" s="10">
        <v>32889.9</v>
      </c>
      <c r="H756" s="10">
        <v>4.5999999999999996</v>
      </c>
      <c r="I756" s="10">
        <v>45</v>
      </c>
      <c r="J756" s="10"/>
      <c r="K756" s="10"/>
      <c r="L756" s="79">
        <v>1037</v>
      </c>
      <c r="M756" s="86"/>
      <c r="N756" s="42">
        <v>8.1</v>
      </c>
      <c r="O756" s="90"/>
      <c r="P756" s="90"/>
      <c r="Q756" s="90"/>
      <c r="R756" s="87"/>
      <c r="S756" s="87"/>
      <c r="T756" s="16"/>
      <c r="U756" s="16"/>
      <c r="V756" s="43">
        <f t="shared" si="213"/>
        <v>1.0991861481653597E-5</v>
      </c>
      <c r="W756" s="43">
        <f t="shared" si="214"/>
        <v>1.5370849625866703E-3</v>
      </c>
      <c r="X756" s="43">
        <f t="shared" si="215"/>
        <v>4.6073596637062612E-6</v>
      </c>
      <c r="Y756" s="22">
        <f>X756+W756+SUM($V$745:V756)</f>
        <v>1.6639409382072021E-3</v>
      </c>
      <c r="Z756" s="22">
        <f t="shared" si="216"/>
        <v>7.8591570640312747E-2</v>
      </c>
      <c r="AA756" s="44">
        <f t="shared" si="217"/>
        <v>10.990124067604201</v>
      </c>
      <c r="AB756" s="44">
        <f t="shared" si="218"/>
        <v>0.97707072710617526</v>
      </c>
      <c r="AC756" s="44">
        <f t="shared" si="219"/>
        <v>37.936500140615777</v>
      </c>
      <c r="AD756" s="44">
        <f t="shared" si="221"/>
        <v>0.97707072710617526</v>
      </c>
      <c r="AE756" s="44">
        <f t="shared" si="222"/>
        <v>36.834391272542497</v>
      </c>
      <c r="AF756" s="44">
        <f t="shared" si="223"/>
        <v>0.12503814096710356</v>
      </c>
      <c r="AG756" s="45">
        <f>AC756+AA756+SUM($Z$745:Z756)</f>
        <v>49.524526274561012</v>
      </c>
      <c r="AH756" s="45">
        <f>AC756+AA756+SUM($Z$745:Z756)</f>
        <v>49.524526274561012</v>
      </c>
      <c r="DM756"/>
      <c r="DN756"/>
      <c r="DO756"/>
      <c r="DP756"/>
      <c r="DQ756"/>
      <c r="DR756"/>
      <c r="DS756"/>
      <c r="DT756"/>
      <c r="DU756"/>
      <c r="DV756"/>
      <c r="DW756"/>
      <c r="DX756"/>
      <c r="DY756"/>
      <c r="DZ756"/>
      <c r="EA756"/>
      <c r="EB756"/>
      <c r="EC756"/>
      <c r="ED756"/>
      <c r="EE756"/>
      <c r="EF756"/>
      <c r="EG756"/>
    </row>
    <row r="757" spans="1:137" s="1" customFormat="1" ht="14.4" x14ac:dyDescent="0.3">
      <c r="A757"/>
      <c r="B757"/>
      <c r="C757"/>
      <c r="D757" s="40"/>
      <c r="E757" s="28">
        <v>40011.417361111111</v>
      </c>
      <c r="F757" s="10">
        <f t="shared" si="220"/>
        <v>128.75972222222481</v>
      </c>
      <c r="G757" s="10">
        <v>36188.800000000003</v>
      </c>
      <c r="H757" s="10">
        <v>6.16</v>
      </c>
      <c r="I757" s="10">
        <v>34</v>
      </c>
      <c r="J757" s="10"/>
      <c r="K757" s="10"/>
      <c r="L757" s="79">
        <v>1037</v>
      </c>
      <c r="M757" s="86"/>
      <c r="N757" s="42">
        <v>8.1</v>
      </c>
      <c r="O757" s="90"/>
      <c r="P757" s="90"/>
      <c r="Q757" s="90"/>
      <c r="R757" s="87"/>
      <c r="S757" s="87"/>
      <c r="T757" s="16"/>
      <c r="U757" s="16"/>
      <c r="V757" s="43">
        <f t="shared" si="213"/>
        <v>1.4719536244996991E-5</v>
      </c>
      <c r="W757" s="43">
        <f t="shared" si="214"/>
        <v>2.0583572542464978E-3</v>
      </c>
      <c r="X757" s="43">
        <f t="shared" si="215"/>
        <v>6.1698555496588193E-6</v>
      </c>
      <c r="Y757" s="22">
        <f>X757+W757+SUM($V$745:V757)</f>
        <v>2.2014952619979792E-3</v>
      </c>
      <c r="Z757" s="22">
        <f t="shared" si="216"/>
        <v>8.6474407997231689E-2</v>
      </c>
      <c r="AA757" s="44">
        <f t="shared" si="217"/>
        <v>12.092447890012282</v>
      </c>
      <c r="AB757" s="44">
        <f t="shared" si="218"/>
        <v>1.0750721993408296</v>
      </c>
      <c r="AC757" s="44">
        <f t="shared" si="219"/>
        <v>41.741580737208579</v>
      </c>
      <c r="AD757" s="44">
        <f t="shared" si="221"/>
        <v>1.0750721993408299</v>
      </c>
      <c r="AE757" s="44">
        <f t="shared" si="222"/>
        <v>40.528928907773697</v>
      </c>
      <c r="AF757" s="44">
        <f t="shared" si="223"/>
        <v>0.13757963009405069</v>
      </c>
      <c r="AG757" s="45">
        <f>AC757+AA757+SUM($Z$745:Z757)</f>
        <v>54.518405101559132</v>
      </c>
      <c r="AH757" s="45">
        <f>AC757+AA757+SUM($Z$745:Z757)</f>
        <v>54.518405101559132</v>
      </c>
      <c r="DM757"/>
      <c r="DN757"/>
      <c r="DO757"/>
      <c r="DP757"/>
      <c r="DQ757"/>
      <c r="DR757"/>
      <c r="DS757"/>
      <c r="DT757"/>
      <c r="DU757"/>
      <c r="DV757"/>
      <c r="DW757"/>
      <c r="DX757"/>
      <c r="DY757"/>
      <c r="DZ757"/>
      <c r="EA757"/>
      <c r="EB757"/>
      <c r="EC757"/>
      <c r="ED757"/>
      <c r="EE757"/>
      <c r="EF757"/>
      <c r="EG757"/>
    </row>
    <row r="758" spans="1:137" s="1" customFormat="1" ht="14.4" x14ac:dyDescent="0.3">
      <c r="A758"/>
      <c r="B758"/>
      <c r="C758"/>
      <c r="D758" s="40"/>
      <c r="E758" s="28">
        <v>40017.42083333333</v>
      </c>
      <c r="F758" s="10">
        <f t="shared" si="220"/>
        <v>134.7631944444438</v>
      </c>
      <c r="G758" s="10">
        <v>37126.9</v>
      </c>
      <c r="H758" s="10">
        <v>4.38</v>
      </c>
      <c r="I758" s="10">
        <v>130</v>
      </c>
      <c r="J758" s="10"/>
      <c r="K758" s="10"/>
      <c r="L758" s="79">
        <v>1037</v>
      </c>
      <c r="M758" s="86"/>
      <c r="N758" s="42">
        <v>8.1</v>
      </c>
      <c r="O758" s="90"/>
      <c r="P758" s="90"/>
      <c r="Q758" s="90"/>
      <c r="R758" s="87"/>
      <c r="S758" s="87"/>
      <c r="T758" s="16"/>
      <c r="U758" s="16"/>
      <c r="V758" s="43">
        <f t="shared" si="213"/>
        <v>1.0466163758617992E-5</v>
      </c>
      <c r="W758" s="43">
        <f t="shared" si="214"/>
        <v>1.4635722035064383E-3</v>
      </c>
      <c r="X758" s="43">
        <f t="shared" si="215"/>
        <v>4.3870076797898744E-6</v>
      </c>
      <c r="Y758" s="22">
        <f>X758+W758+SUM($V$745:V758)</f>
        <v>1.6153935271466689E-3</v>
      </c>
      <c r="Z758" s="22">
        <f t="shared" si="216"/>
        <v>8.8716030878957602E-2</v>
      </c>
      <c r="AA758" s="44">
        <f t="shared" si="217"/>
        <v>12.405912977708491</v>
      </c>
      <c r="AB758" s="44">
        <f t="shared" si="218"/>
        <v>1.1029406346081396</v>
      </c>
      <c r="AC758" s="44">
        <f t="shared" si="219"/>
        <v>42.823622056334251</v>
      </c>
      <c r="AD758" s="44">
        <f t="shared" si="221"/>
        <v>1.1029406346081398</v>
      </c>
      <c r="AE758" s="44">
        <f t="shared" si="222"/>
        <v>41.579535399516509</v>
      </c>
      <c r="AF758" s="44">
        <f t="shared" si="223"/>
        <v>0.14114602220960104</v>
      </c>
      <c r="AG758" s="45">
        <f>AC758+AA758+SUM($Z$745:Z758)</f>
        <v>56.002627539259969</v>
      </c>
      <c r="AH758" s="45">
        <f>AC758+AA758+SUM($Z$745:Z758)</f>
        <v>56.002627539259969</v>
      </c>
      <c r="DM758"/>
      <c r="DN758"/>
      <c r="DO758"/>
      <c r="DP758"/>
      <c r="DQ758"/>
      <c r="DR758"/>
      <c r="DS758"/>
      <c r="DT758"/>
      <c r="DU758"/>
      <c r="DV758"/>
      <c r="DW758"/>
      <c r="DX758"/>
      <c r="DY758"/>
      <c r="DZ758"/>
      <c r="EA758"/>
      <c r="EB758"/>
      <c r="EC758"/>
      <c r="ED758"/>
      <c r="EE758"/>
      <c r="EF758"/>
      <c r="EG758"/>
    </row>
    <row r="759" spans="1:137" s="1" customFormat="1" ht="14.4" x14ac:dyDescent="0.3">
      <c r="A759"/>
      <c r="B759"/>
      <c r="C759"/>
      <c r="D759" s="40"/>
      <c r="E759" s="28">
        <v>40028.43472222222</v>
      </c>
      <c r="F759" s="10">
        <f t="shared" si="220"/>
        <v>145.7770833333343</v>
      </c>
      <c r="G759" s="10">
        <v>40384.1</v>
      </c>
      <c r="H759" s="10">
        <v>4.78</v>
      </c>
      <c r="I759" s="10">
        <v>338</v>
      </c>
      <c r="J759" s="10"/>
      <c r="K759" s="10"/>
      <c r="L759" s="79">
        <v>1037</v>
      </c>
      <c r="M759" s="86"/>
      <c r="N759" s="42">
        <v>8.1</v>
      </c>
      <c r="O759" s="90"/>
      <c r="P759" s="90"/>
      <c r="Q759" s="90"/>
      <c r="R759" s="87"/>
      <c r="S759" s="87"/>
      <c r="T759" s="16"/>
      <c r="U759" s="16"/>
      <c r="V759" s="43">
        <f t="shared" si="213"/>
        <v>1.1421977800500913E-5</v>
      </c>
      <c r="W759" s="43">
        <f t="shared" si="214"/>
        <v>1.5972317654704968E-3</v>
      </c>
      <c r="X759" s="43">
        <f t="shared" si="215"/>
        <v>4.7876476505469414E-6</v>
      </c>
      <c r="Y759" s="22">
        <f>X759+W759+SUM($V$745:V759)</f>
        <v>1.7608757068819853E-3</v>
      </c>
      <c r="Z759" s="22">
        <f t="shared" si="216"/>
        <v>9.649922462201023E-2</v>
      </c>
      <c r="AA759" s="44">
        <f t="shared" si="217"/>
        <v>13.494302790781816</v>
      </c>
      <c r="AB759" s="44">
        <f t="shared" si="218"/>
        <v>1.1997033116710141</v>
      </c>
      <c r="AC759" s="44">
        <f t="shared" si="219"/>
        <v>46.580604238037864</v>
      </c>
      <c r="AD759" s="44">
        <f t="shared" si="221"/>
        <v>1.1997033116710141</v>
      </c>
      <c r="AE759" s="44">
        <f t="shared" si="222"/>
        <v>45.227371946691328</v>
      </c>
      <c r="AF759" s="44">
        <f t="shared" si="223"/>
        <v>0.15352897967551152</v>
      </c>
      <c r="AG759" s="45">
        <f>AC759+AA759+SUM($Z$745:Z759)</f>
        <v>60.944498758658916</v>
      </c>
      <c r="AH759" s="45">
        <f>AC759+AA759+SUM($Z$745:Z759)</f>
        <v>60.944498758658916</v>
      </c>
      <c r="DM759"/>
      <c r="DN759"/>
      <c r="DO759"/>
      <c r="DP759"/>
      <c r="DQ759"/>
      <c r="DR759"/>
      <c r="DS759"/>
      <c r="DT759"/>
      <c r="DU759"/>
      <c r="DV759"/>
      <c r="DW759"/>
      <c r="DX759"/>
      <c r="DY759"/>
      <c r="DZ759"/>
      <c r="EA759"/>
      <c r="EB759"/>
      <c r="EC759"/>
      <c r="ED759"/>
      <c r="EE759"/>
      <c r="EF759"/>
      <c r="EG759"/>
    </row>
    <row r="760" spans="1:137" s="1" customFormat="1" ht="14.4" x14ac:dyDescent="0.3">
      <c r="A760"/>
      <c r="B760"/>
      <c r="C760"/>
      <c r="D760" s="40"/>
      <c r="E760" s="28">
        <v>40038.459722222222</v>
      </c>
      <c r="F760" s="10">
        <f t="shared" si="220"/>
        <v>155.80208333333576</v>
      </c>
      <c r="G760" s="10">
        <v>43817</v>
      </c>
      <c r="H760" s="10">
        <v>4.34</v>
      </c>
      <c r="I760" s="10">
        <v>538</v>
      </c>
      <c r="J760" s="10"/>
      <c r="K760" s="10"/>
      <c r="L760" s="79">
        <v>1037</v>
      </c>
      <c r="M760" s="86"/>
      <c r="N760" s="42">
        <v>8.1</v>
      </c>
      <c r="O760" s="90"/>
      <c r="P760" s="90"/>
      <c r="Q760" s="90"/>
      <c r="R760" s="87"/>
      <c r="S760" s="87"/>
      <c r="T760" s="16"/>
      <c r="U760" s="16"/>
      <c r="V760" s="43">
        <f t="shared" si="213"/>
        <v>1.0370582354429698E-5</v>
      </c>
      <c r="W760" s="43">
        <f t="shared" si="214"/>
        <v>1.4502062473100326E-3</v>
      </c>
      <c r="X760" s="43">
        <f t="shared" si="215"/>
        <v>4.3469436827141679E-6</v>
      </c>
      <c r="Y760" s="22">
        <f>X760+W760+SUM($V$745:V760)</f>
        <v>1.6237800671081179E-3</v>
      </c>
      <c r="Z760" s="22">
        <f t="shared" si="216"/>
        <v>0.10470225968295994</v>
      </c>
      <c r="AA760" s="44">
        <f t="shared" si="217"/>
        <v>14.641402566447857</v>
      </c>
      <c r="AB760" s="44">
        <f t="shared" si="218"/>
        <v>1.3016855645535947</v>
      </c>
      <c r="AC760" s="44">
        <f t="shared" si="219"/>
        <v>50.54024568823138</v>
      </c>
      <c r="AD760" s="44">
        <f t="shared" si="221"/>
        <v>1.3016855645535947</v>
      </c>
      <c r="AE760" s="44">
        <f t="shared" si="222"/>
        <v>49.071980224597652</v>
      </c>
      <c r="AF760" s="44">
        <f t="shared" si="223"/>
        <v>0.16657989908013027</v>
      </c>
      <c r="AG760" s="45">
        <f>AC760+AA760+SUM($Z$745:Z760)</f>
        <v>66.155942244201427</v>
      </c>
      <c r="AH760" s="45">
        <f>AC760+AA760+SUM($Z$745:Z760)</f>
        <v>66.155942244201427</v>
      </c>
      <c r="DM760"/>
      <c r="DN760"/>
      <c r="DO760"/>
      <c r="DP760"/>
      <c r="DQ760"/>
      <c r="DR760"/>
      <c r="DS760"/>
      <c r="DT760"/>
      <c r="DU760"/>
      <c r="DV760"/>
      <c r="DW760"/>
      <c r="DX760"/>
      <c r="DY760"/>
      <c r="DZ760"/>
      <c r="EA760"/>
      <c r="EB760"/>
      <c r="EC760"/>
      <c r="ED760"/>
      <c r="EE760"/>
      <c r="EF760"/>
      <c r="EG760"/>
    </row>
    <row r="761" spans="1:137" s="1" customFormat="1" ht="14.4" x14ac:dyDescent="0.3">
      <c r="A761"/>
      <c r="B761"/>
      <c r="C761"/>
      <c r="D761" s="40"/>
      <c r="E761" s="28">
        <v>40045.430555555555</v>
      </c>
      <c r="F761" s="10">
        <f t="shared" si="220"/>
        <v>162.77291666666861</v>
      </c>
      <c r="G761" s="10">
        <v>47841</v>
      </c>
      <c r="H761" s="10">
        <v>4.74</v>
      </c>
      <c r="I761" s="10">
        <v>630</v>
      </c>
      <c r="J761" s="10"/>
      <c r="K761" s="10"/>
      <c r="L761" s="79">
        <v>1037</v>
      </c>
      <c r="M761" s="86"/>
      <c r="N761" s="42">
        <v>8.1</v>
      </c>
      <c r="O761" s="90"/>
      <c r="P761" s="90"/>
      <c r="Q761" s="90"/>
      <c r="R761" s="87"/>
      <c r="S761" s="87"/>
      <c r="T761" s="16"/>
      <c r="U761" s="16"/>
      <c r="V761" s="43">
        <f t="shared" si="213"/>
        <v>1.1326396396312621E-5</v>
      </c>
      <c r="W761" s="43">
        <f t="shared" si="214"/>
        <v>1.5838658092740907E-3</v>
      </c>
      <c r="X761" s="43">
        <f t="shared" si="215"/>
        <v>4.747583653471234E-6</v>
      </c>
      <c r="Y761" s="22">
        <f>X761+W761+SUM($V$745:V761)</f>
        <v>1.769166665439246E-3</v>
      </c>
      <c r="Z761" s="22">
        <f t="shared" si="216"/>
        <v>0.11431774894430213</v>
      </c>
      <c r="AA761" s="44">
        <f t="shared" si="217"/>
        <v>15.986017759806282</v>
      </c>
      <c r="AB761" s="44">
        <f t="shared" si="218"/>
        <v>1.4212278132644529</v>
      </c>
      <c r="AC761" s="44">
        <f t="shared" si="219"/>
        <v>55.181685053077075</v>
      </c>
      <c r="AD761" s="44">
        <f t="shared" si="221"/>
        <v>1.4212278132644531</v>
      </c>
      <c r="AE761" s="44">
        <f t="shared" si="222"/>
        <v>53.578579225528379</v>
      </c>
      <c r="AF761" s="44">
        <f t="shared" si="223"/>
        <v>0.1818780142842393</v>
      </c>
      <c r="AG761" s="45">
        <f>AC761+AA761+SUM($Z$745:Z761)</f>
        <v>72.25631455134986</v>
      </c>
      <c r="AH761" s="45">
        <f>AC761+AA761+SUM($Z$745:Z761)</f>
        <v>72.25631455134986</v>
      </c>
      <c r="DM761"/>
      <c r="DN761"/>
      <c r="DO761"/>
      <c r="DP761"/>
      <c r="DQ761"/>
      <c r="DR761"/>
      <c r="DS761"/>
      <c r="DT761"/>
      <c r="DU761"/>
      <c r="DV761"/>
      <c r="DW761"/>
      <c r="DX761"/>
      <c r="DY761"/>
      <c r="DZ761"/>
      <c r="EA761"/>
      <c r="EB761"/>
      <c r="EC761"/>
      <c r="ED761"/>
      <c r="EE761"/>
      <c r="EF761"/>
      <c r="EG761"/>
    </row>
    <row r="762" spans="1:137" s="1" customFormat="1" ht="14.4" x14ac:dyDescent="0.3">
      <c r="A762"/>
      <c r="B762"/>
      <c r="C762"/>
      <c r="D762" s="40"/>
      <c r="E762" s="28">
        <v>40052.429166666669</v>
      </c>
      <c r="F762" s="10">
        <f t="shared" si="220"/>
        <v>169.77152777778247</v>
      </c>
      <c r="G762" s="10">
        <v>48643</v>
      </c>
      <c r="H762" s="10">
        <v>6.12</v>
      </c>
      <c r="I762" s="10">
        <v>821</v>
      </c>
      <c r="J762" s="10"/>
      <c r="K762" s="10"/>
      <c r="L762" s="79">
        <v>1037</v>
      </c>
      <c r="M762" s="86"/>
      <c r="N762" s="42">
        <v>8.1</v>
      </c>
      <c r="O762" s="90"/>
      <c r="P762" s="90"/>
      <c r="Q762" s="90"/>
      <c r="R762" s="87"/>
      <c r="S762" s="87"/>
      <c r="T762" s="16"/>
      <c r="U762" s="16"/>
      <c r="V762" s="43">
        <f t="shared" si="213"/>
        <v>1.46239548408087E-5</v>
      </c>
      <c r="W762" s="43">
        <f t="shared" si="214"/>
        <v>2.0449912980500919E-3</v>
      </c>
      <c r="X762" s="43">
        <f t="shared" si="215"/>
        <v>6.1297915525831119E-6</v>
      </c>
      <c r="Y762" s="22">
        <f>X762+W762+SUM($V$745:V762)</f>
        <v>2.2462983169551677E-3</v>
      </c>
      <c r="Z762" s="22">
        <f t="shared" si="216"/>
        <v>0.11623415609827739</v>
      </c>
      <c r="AA762" s="44">
        <f t="shared" si="217"/>
        <v>16.254005181544219</v>
      </c>
      <c r="AB762" s="44">
        <f t="shared" si="218"/>
        <v>1.4450530825154737</v>
      </c>
      <c r="AC762" s="44">
        <f t="shared" si="219"/>
        <v>56.106743296269464</v>
      </c>
      <c r="AD762" s="44">
        <f t="shared" si="221"/>
        <v>1.4450530825154737</v>
      </c>
      <c r="AE762" s="44">
        <f t="shared" si="222"/>
        <v>54.476763221240702</v>
      </c>
      <c r="AF762" s="44">
        <f t="shared" si="223"/>
        <v>0.18492699251328884</v>
      </c>
      <c r="AG762" s="45">
        <f>AC762+AA762+SUM($Z$745:Z762)</f>
        <v>73.565594372378456</v>
      </c>
      <c r="AH762" s="45">
        <f>AC762+AA762+SUM($Z$745:Z762)</f>
        <v>73.565594372378456</v>
      </c>
      <c r="DM762"/>
      <c r="DN762"/>
      <c r="DO762"/>
      <c r="DP762"/>
      <c r="DQ762"/>
      <c r="DR762"/>
      <c r="DS762"/>
      <c r="DT762"/>
      <c r="DU762"/>
      <c r="DV762"/>
      <c r="DW762"/>
      <c r="DX762"/>
      <c r="DY762"/>
      <c r="DZ762"/>
      <c r="EA762"/>
      <c r="EB762"/>
      <c r="EC762"/>
      <c r="ED762"/>
      <c r="EE762"/>
      <c r="EF762"/>
      <c r="EG762"/>
    </row>
    <row r="763" spans="1:137" s="1" customFormat="1" ht="14.4" x14ac:dyDescent="0.3">
      <c r="A763"/>
      <c r="B763"/>
      <c r="C763"/>
      <c r="D763" s="40"/>
      <c r="E763" s="28">
        <v>40059.40625</v>
      </c>
      <c r="F763" s="10">
        <f t="shared" si="220"/>
        <v>176.74861111111386</v>
      </c>
      <c r="G763" s="10">
        <v>47068</v>
      </c>
      <c r="H763" s="10">
        <v>4.1500000000000004</v>
      </c>
      <c r="I763" s="10">
        <v>912</v>
      </c>
      <c r="J763" s="10"/>
      <c r="K763" s="10"/>
      <c r="L763" s="79">
        <v>1037</v>
      </c>
      <c r="M763" s="86"/>
      <c r="N763" s="42">
        <v>8.1</v>
      </c>
      <c r="O763" s="90"/>
      <c r="P763" s="90"/>
      <c r="Q763" s="90"/>
      <c r="R763" s="87"/>
      <c r="S763" s="87"/>
      <c r="T763" s="16"/>
      <c r="U763" s="16"/>
      <c r="V763" s="43">
        <f t="shared" si="213"/>
        <v>9.9165706845353113E-6</v>
      </c>
      <c r="W763" s="43">
        <f t="shared" si="214"/>
        <v>1.3867179553771049E-3</v>
      </c>
      <c r="X763" s="43">
        <f t="shared" si="215"/>
        <v>4.1566396966045623E-6</v>
      </c>
      <c r="Y763" s="22">
        <f>X763+W763+SUM($V$745:V763)</f>
        <v>1.5959683931107374E-3</v>
      </c>
      <c r="Z763" s="22">
        <f t="shared" si="216"/>
        <v>0.11247063830836337</v>
      </c>
      <c r="AA763" s="44">
        <f t="shared" si="217"/>
        <v>15.727720656310741</v>
      </c>
      <c r="AB763" s="44">
        <f t="shared" si="218"/>
        <v>1.3982640562432067</v>
      </c>
      <c r="AC763" s="44">
        <f t="shared" si="219"/>
        <v>54.290076546857946</v>
      </c>
      <c r="AD763" s="44">
        <f t="shared" si="221"/>
        <v>1.3982640562432069</v>
      </c>
      <c r="AE763" s="44">
        <f t="shared" si="222"/>
        <v>52.712873204723337</v>
      </c>
      <c r="AF763" s="44">
        <f t="shared" si="223"/>
        <v>0.17893928589140223</v>
      </c>
      <c r="AG763" s="45">
        <f>AC763+AA763+SUM($Z$745:Z763)</f>
        <v>71.335113736041819</v>
      </c>
      <c r="AH763" s="45">
        <f>AC763+AA763+SUM($Z$745:Z763)</f>
        <v>71.335113736041819</v>
      </c>
      <c r="DM763"/>
      <c r="DN763"/>
      <c r="DO763"/>
      <c r="DP763"/>
      <c r="DQ763"/>
      <c r="DR763"/>
      <c r="DS763"/>
      <c r="DT763"/>
      <c r="DU763"/>
      <c r="DV763"/>
      <c r="DW763"/>
      <c r="DX763"/>
      <c r="DY763"/>
      <c r="DZ763"/>
      <c r="EA763"/>
      <c r="EB763"/>
      <c r="EC763"/>
      <c r="ED763"/>
      <c r="EE763"/>
      <c r="EF763"/>
      <c r="EG763"/>
    </row>
    <row r="764" spans="1:137" s="1" customFormat="1" ht="14.4" x14ac:dyDescent="0.3">
      <c r="A764"/>
      <c r="B764"/>
      <c r="C764"/>
      <c r="D764" s="40"/>
      <c r="E764" s="28">
        <v>40066.397916666669</v>
      </c>
      <c r="F764" s="10">
        <f t="shared" si="220"/>
        <v>183.74027777778247</v>
      </c>
      <c r="G764" s="10">
        <v>47735.7</v>
      </c>
      <c r="H764" s="10">
        <v>4.87</v>
      </c>
      <c r="I764" s="10">
        <v>1117</v>
      </c>
      <c r="J764" s="10"/>
      <c r="K764" s="10"/>
      <c r="L764" s="79">
        <v>1037</v>
      </c>
      <c r="M764" s="86"/>
      <c r="N764" s="42">
        <v>8.1</v>
      </c>
      <c r="O764" s="90"/>
      <c r="P764" s="90"/>
      <c r="Q764" s="90"/>
      <c r="R764" s="87"/>
      <c r="S764" s="87"/>
      <c r="T764" s="16"/>
      <c r="U764" s="16"/>
      <c r="V764" s="43">
        <f t="shared" si="213"/>
        <v>1.163703595992457E-5</v>
      </c>
      <c r="W764" s="43">
        <f t="shared" si="214"/>
        <v>1.6273051669124098E-3</v>
      </c>
      <c r="X764" s="43">
        <f t="shared" si="215"/>
        <v>4.8777916439672798E-6</v>
      </c>
      <c r="Y764" s="22">
        <f>X764+W764+SUM($V$745:V764)</f>
        <v>1.8489137925533296E-3</v>
      </c>
      <c r="Z764" s="22">
        <f t="shared" si="216"/>
        <v>0.11406613089777644</v>
      </c>
      <c r="AA764" s="44">
        <f t="shared" si="217"/>
        <v>15.950831880119242</v>
      </c>
      <c r="AB764" s="44">
        <f t="shared" si="218"/>
        <v>1.4180996326508211</v>
      </c>
      <c r="AC764" s="44">
        <f t="shared" si="219"/>
        <v>55.060227904687821</v>
      </c>
      <c r="AD764" s="44">
        <f t="shared" si="221"/>
        <v>1.4180996326508208</v>
      </c>
      <c r="AE764" s="44">
        <f t="shared" si="222"/>
        <v>53.46065057870976</v>
      </c>
      <c r="AF764" s="44">
        <f t="shared" si="223"/>
        <v>0.1814776933272331</v>
      </c>
      <c r="AG764" s="45">
        <f>AC764+AA764+SUM($Z$745:Z764)</f>
        <v>72.442442448577978</v>
      </c>
      <c r="AH764" s="45">
        <f>AC764+AA764+SUM($Z$745:Z764)</f>
        <v>72.442442448577978</v>
      </c>
      <c r="DM764"/>
      <c r="DN764"/>
      <c r="DO764"/>
      <c r="DP764"/>
      <c r="DQ764"/>
      <c r="DR764"/>
      <c r="DS764"/>
      <c r="DT764"/>
      <c r="DU764"/>
      <c r="DV764"/>
      <c r="DW764"/>
      <c r="DX764"/>
      <c r="DY764"/>
      <c r="DZ764"/>
      <c r="EA764"/>
      <c r="EB764"/>
      <c r="EC764"/>
      <c r="ED764"/>
      <c r="EE764"/>
      <c r="EF764"/>
      <c r="EG764"/>
    </row>
    <row r="765" spans="1:137" s="1" customFormat="1" ht="14.4" x14ac:dyDescent="0.3">
      <c r="A765"/>
      <c r="B765"/>
      <c r="C765"/>
      <c r="D765" s="40"/>
      <c r="E765" s="28">
        <v>40073.388888888891</v>
      </c>
      <c r="F765" s="10">
        <f t="shared" si="220"/>
        <v>190.73125000000437</v>
      </c>
      <c r="G765" s="10">
        <v>48650</v>
      </c>
      <c r="H765" s="10">
        <v>6.66</v>
      </c>
      <c r="I765" s="10">
        <v>1247</v>
      </c>
      <c r="J765" s="10"/>
      <c r="K765" s="10"/>
      <c r="L765" s="79">
        <v>1037</v>
      </c>
      <c r="M765" s="99"/>
      <c r="N765" s="42">
        <v>8.1</v>
      </c>
      <c r="O765" s="90"/>
      <c r="P765" s="90"/>
      <c r="Q765" s="90"/>
      <c r="R765" s="87"/>
      <c r="S765" s="87"/>
      <c r="T765" s="16"/>
      <c r="U765" s="16"/>
      <c r="V765" s="43">
        <f t="shared" si="213"/>
        <v>1.5914303797350646E-5</v>
      </c>
      <c r="W765" s="43">
        <f t="shared" si="214"/>
        <v>2.2254317067015709E-3</v>
      </c>
      <c r="X765" s="43">
        <f t="shared" si="215"/>
        <v>6.6706555131051509E-6</v>
      </c>
      <c r="Y765" s="22">
        <f>X765+W765+SUM($V$745:V765)</f>
        <v>2.4647475000089789E-3</v>
      </c>
      <c r="Z765" s="22">
        <f t="shared" si="216"/>
        <v>0.11625088284401033</v>
      </c>
      <c r="AA765" s="44">
        <f t="shared" si="217"/>
        <v>16.256344223878589</v>
      </c>
      <c r="AB765" s="44">
        <f t="shared" si="218"/>
        <v>1.4452610337433502</v>
      </c>
      <c r="AC765" s="44">
        <f t="shared" si="219"/>
        <v>56.114817370711286</v>
      </c>
      <c r="AD765" s="44">
        <f t="shared" si="221"/>
        <v>1.4452610337433502</v>
      </c>
      <c r="AE765" s="44">
        <f t="shared" si="222"/>
        <v>54.484602732425216</v>
      </c>
      <c r="AF765" s="44">
        <f t="shared" si="223"/>
        <v>0.18495360454271942</v>
      </c>
      <c r="AG765" s="45">
        <f>AC765+AA765+SUM($Z$745:Z765)</f>
        <v>73.918795141204811</v>
      </c>
      <c r="AH765" s="45">
        <f>AC765+AA765+SUM($Z$745:Z765)</f>
        <v>73.918795141204811</v>
      </c>
      <c r="DM765"/>
      <c r="DN765"/>
      <c r="DO765"/>
      <c r="DP765"/>
      <c r="DQ765"/>
      <c r="DR765"/>
      <c r="DS765"/>
      <c r="DT765"/>
      <c r="DU765"/>
      <c r="DV765"/>
      <c r="DW765"/>
      <c r="DX765"/>
      <c r="DY765"/>
      <c r="DZ765"/>
      <c r="EA765"/>
      <c r="EB765"/>
      <c r="EC765"/>
      <c r="ED765"/>
      <c r="EE765"/>
      <c r="EF765"/>
      <c r="EG765"/>
    </row>
    <row r="766" spans="1:137" s="1" customFormat="1" ht="14.4" x14ac:dyDescent="0.3">
      <c r="A766"/>
      <c r="B766"/>
      <c r="C766"/>
      <c r="D766" s="40"/>
      <c r="E766" s="28">
        <v>40079.399305555555</v>
      </c>
      <c r="F766" s="10">
        <f t="shared" si="220"/>
        <v>196.74166666666861</v>
      </c>
      <c r="G766" s="10">
        <v>48154.5</v>
      </c>
      <c r="H766" s="10">
        <v>4.1500000000000004</v>
      </c>
      <c r="I766" s="10">
        <v>1481</v>
      </c>
      <c r="J766" s="10"/>
      <c r="K766" s="10"/>
      <c r="L766" s="79">
        <v>1037</v>
      </c>
      <c r="M766" s="86"/>
      <c r="N766" s="42">
        <v>8.1</v>
      </c>
      <c r="O766" s="90"/>
      <c r="P766" s="90"/>
      <c r="Q766" s="90"/>
      <c r="R766" s="87"/>
      <c r="S766" s="87"/>
      <c r="T766" s="16"/>
      <c r="U766" s="16"/>
      <c r="V766" s="43">
        <f t="shared" si="213"/>
        <v>9.9165706845353113E-6</v>
      </c>
      <c r="W766" s="43">
        <f t="shared" si="214"/>
        <v>1.3867179553771049E-3</v>
      </c>
      <c r="X766" s="43">
        <f t="shared" si="215"/>
        <v>4.1566396966045623E-6</v>
      </c>
      <c r="Y766" s="22">
        <f>X766+W766+SUM($V$745:V766)</f>
        <v>1.6334363035525479E-3</v>
      </c>
      <c r="Z766" s="22">
        <f t="shared" si="216"/>
        <v>0.11506686819962787</v>
      </c>
      <c r="AA766" s="44">
        <f t="shared" si="217"/>
        <v>16.090773441495614</v>
      </c>
      <c r="AB766" s="44">
        <f t="shared" si="218"/>
        <v>1.4305410575415038</v>
      </c>
      <c r="AC766" s="44">
        <f t="shared" si="219"/>
        <v>55.543288244150396</v>
      </c>
      <c r="AD766" s="44">
        <f t="shared" si="221"/>
        <v>1.4305410575415038</v>
      </c>
      <c r="AE766" s="44">
        <f t="shared" si="222"/>
        <v>53.929677333578006</v>
      </c>
      <c r="AF766" s="44">
        <f t="shared" si="223"/>
        <v>0.18306985303088144</v>
      </c>
      <c r="AG766" s="45">
        <f>AC766+AA766+SUM($Z$745:Z766)</f>
        <v>73.296762100460555</v>
      </c>
      <c r="AH766" s="45">
        <f>AC766+AA766+SUM($Z$745:Z766)</f>
        <v>73.296762100460555</v>
      </c>
      <c r="DM766"/>
      <c r="DN766"/>
      <c r="DO766"/>
      <c r="DP766"/>
      <c r="DQ766"/>
      <c r="DR766"/>
      <c r="DS766"/>
      <c r="DT766"/>
      <c r="DU766"/>
      <c r="DV766"/>
      <c r="DW766"/>
      <c r="DX766"/>
      <c r="DY766"/>
      <c r="DZ766"/>
      <c r="EA766"/>
      <c r="EB766"/>
      <c r="EC766"/>
      <c r="ED766"/>
      <c r="EE766"/>
      <c r="EF766"/>
      <c r="EG766"/>
    </row>
    <row r="767" spans="1:137" s="1" customFormat="1" ht="14.4" x14ac:dyDescent="0.3">
      <c r="A767"/>
      <c r="B767"/>
      <c r="C767"/>
      <c r="D767" s="40"/>
      <c r="E767" s="28">
        <v>40086.381249999999</v>
      </c>
      <c r="F767" s="10">
        <f t="shared" si="220"/>
        <v>203.7236111111124</v>
      </c>
      <c r="G767" s="10">
        <v>48511.5</v>
      </c>
      <c r="H767" s="10">
        <v>4.26</v>
      </c>
      <c r="I767" s="10">
        <v>1581</v>
      </c>
      <c r="J767" s="10"/>
      <c r="K767" s="10"/>
      <c r="L767" s="79">
        <v>1037</v>
      </c>
      <c r="M767" s="86"/>
      <c r="N767" s="42">
        <v>8.1</v>
      </c>
      <c r="O767" s="90"/>
      <c r="P767" s="90"/>
      <c r="Q767" s="90"/>
      <c r="R767" s="87"/>
      <c r="S767" s="87"/>
      <c r="T767" s="16"/>
      <c r="U767" s="16"/>
      <c r="V767" s="43">
        <f t="shared" si="213"/>
        <v>1.0179419546053115E-5</v>
      </c>
      <c r="W767" s="43">
        <f t="shared" si="214"/>
        <v>1.4234743349172208E-3</v>
      </c>
      <c r="X767" s="43">
        <f t="shared" si="215"/>
        <v>4.2668156885627548E-6</v>
      </c>
      <c r="Y767" s="22">
        <f>X767+W767+SUM($V$745:V767)</f>
        <v>1.680482278630675E-3</v>
      </c>
      <c r="Z767" s="22">
        <f t="shared" si="216"/>
        <v>0.11591993223200837</v>
      </c>
      <c r="AA767" s="44">
        <f t="shared" si="217"/>
        <v>16.210064600548534</v>
      </c>
      <c r="AB767" s="44">
        <f t="shared" si="218"/>
        <v>1.4411465701632178</v>
      </c>
      <c r="AC767" s="44">
        <f t="shared" si="219"/>
        <v>55.955066040683668</v>
      </c>
      <c r="AD767" s="44">
        <f t="shared" si="221"/>
        <v>1.4411465701632176</v>
      </c>
      <c r="AE767" s="44">
        <f t="shared" si="222"/>
        <v>54.32949240398861</v>
      </c>
      <c r="AF767" s="44">
        <f t="shared" si="223"/>
        <v>0.1844270665318424</v>
      </c>
      <c r="AG767" s="45">
        <f>AC767+AA767+SUM($Z$745:Z767)</f>
        <v>73.943750988278765</v>
      </c>
      <c r="AH767" s="45">
        <f>AC767+AA767+SUM($Z$745:Z767)</f>
        <v>73.943750988278765</v>
      </c>
      <c r="DM767"/>
      <c r="DN767"/>
      <c r="DO767"/>
      <c r="DP767"/>
      <c r="DQ767"/>
      <c r="DR767"/>
      <c r="DS767"/>
      <c r="DT767"/>
      <c r="DU767"/>
      <c r="DV767"/>
      <c r="DW767"/>
      <c r="DX767"/>
      <c r="DY767"/>
      <c r="DZ767"/>
      <c r="EA767"/>
      <c r="EB767"/>
      <c r="EC767"/>
      <c r="ED767"/>
      <c r="EE767"/>
      <c r="EF767"/>
      <c r="EG767"/>
    </row>
    <row r="768" spans="1:137" s="1" customFormat="1" ht="14.4" x14ac:dyDescent="0.3">
      <c r="A768"/>
      <c r="B768"/>
      <c r="C768"/>
      <c r="D768" s="40"/>
      <c r="E768" s="28">
        <v>40093.372916666667</v>
      </c>
      <c r="F768" s="10">
        <f t="shared" si="220"/>
        <v>210.71527777778101</v>
      </c>
      <c r="G768" s="10">
        <v>47751.3</v>
      </c>
      <c r="H768" s="10">
        <v>4.07</v>
      </c>
      <c r="I768" s="10">
        <v>1774</v>
      </c>
      <c r="J768" s="10"/>
      <c r="K768" s="10"/>
      <c r="L768" s="79">
        <v>1037</v>
      </c>
      <c r="M768" s="86"/>
      <c r="N768" s="42">
        <v>8.1</v>
      </c>
      <c r="O768" s="90"/>
      <c r="P768" s="90"/>
      <c r="Q768" s="90"/>
      <c r="R768" s="87"/>
      <c r="S768" s="87"/>
      <c r="T768" s="16"/>
      <c r="U768" s="16"/>
      <c r="V768" s="43">
        <f t="shared" si="213"/>
        <v>9.7254078761587266E-6</v>
      </c>
      <c r="W768" s="43">
        <f t="shared" si="214"/>
        <v>1.3599860429842933E-3</v>
      </c>
      <c r="X768" s="43">
        <f t="shared" si="215"/>
        <v>4.0765117024531484E-6</v>
      </c>
      <c r="Y768" s="22">
        <f>X768+W768+SUM($V$745:V768)</f>
        <v>1.6265290905877966E-3</v>
      </c>
      <c r="Z768" s="22">
        <f t="shared" si="216"/>
        <v>0.1141034076454099</v>
      </c>
      <c r="AA768" s="44">
        <f t="shared" si="217"/>
        <v>15.956044603035844</v>
      </c>
      <c r="AB768" s="44">
        <f t="shared" si="218"/>
        <v>1.4185630668158038</v>
      </c>
      <c r="AC768" s="44">
        <f t="shared" si="219"/>
        <v>55.07822155630106</v>
      </c>
      <c r="AD768" s="44">
        <f t="shared" si="221"/>
        <v>1.4185630668158038</v>
      </c>
      <c r="AE768" s="44">
        <f t="shared" si="222"/>
        <v>53.478121489349569</v>
      </c>
      <c r="AF768" s="44">
        <f t="shared" si="223"/>
        <v>0.1815370001356785</v>
      </c>
      <c r="AG768" s="45">
        <f>AC768+AA768+SUM($Z$745:Z768)</f>
        <v>72.92698991402888</v>
      </c>
      <c r="AH768" s="45">
        <f>AC768+AA768+SUM($Z$745:Z768)</f>
        <v>72.92698991402888</v>
      </c>
      <c r="DM768"/>
      <c r="DN768"/>
      <c r="DO768"/>
      <c r="DP768"/>
      <c r="DQ768"/>
      <c r="DR768"/>
      <c r="DS768"/>
      <c r="DT768"/>
      <c r="DU768"/>
      <c r="DV768"/>
      <c r="DW768"/>
      <c r="DX768"/>
      <c r="DY768"/>
      <c r="DZ768"/>
      <c r="EA768"/>
      <c r="EB768"/>
      <c r="EC768"/>
      <c r="ED768"/>
      <c r="EE768"/>
      <c r="EF768"/>
      <c r="EG768"/>
    </row>
    <row r="769" spans="1:137" s="1" customFormat="1" ht="14.4" x14ac:dyDescent="0.3">
      <c r="A769"/>
      <c r="B769"/>
      <c r="C769"/>
      <c r="D769" s="40"/>
      <c r="E769" s="28">
        <v>40100.392361111109</v>
      </c>
      <c r="F769" s="10">
        <f t="shared" si="220"/>
        <v>217.73472222222335</v>
      </c>
      <c r="G769" s="10">
        <v>51348.4</v>
      </c>
      <c r="H769" s="10">
        <v>5.31</v>
      </c>
      <c r="I769" s="10">
        <v>1868</v>
      </c>
      <c r="J769" s="10"/>
      <c r="K769" s="10"/>
      <c r="L769" s="79">
        <v>1037</v>
      </c>
      <c r="M769" s="86"/>
      <c r="N769" s="42">
        <v>8.1</v>
      </c>
      <c r="O769" s="90"/>
      <c r="P769" s="90"/>
      <c r="Q769" s="90"/>
      <c r="R769" s="87"/>
      <c r="S769" s="87"/>
      <c r="T769" s="16"/>
      <c r="U769" s="16"/>
      <c r="V769" s="43">
        <f t="shared" si="213"/>
        <v>1.2688431405995784E-5</v>
      </c>
      <c r="W769" s="43">
        <f t="shared" si="214"/>
        <v>1.7743306850728738E-3</v>
      </c>
      <c r="X769" s="43">
        <f t="shared" si="215"/>
        <v>5.3184956118000525E-6</v>
      </c>
      <c r="Y769" s="22">
        <f>X769+W769+SUM($V$745:V769)</f>
        <v>2.0548041479917199E-3</v>
      </c>
      <c r="Z769" s="22">
        <f t="shared" si="216"/>
        <v>0.12269880437055253</v>
      </c>
      <c r="AA769" s="44">
        <f t="shared" si="217"/>
        <v>17.158011628888129</v>
      </c>
      <c r="AB769" s="44">
        <f t="shared" si="218"/>
        <v>1.5254232613580072</v>
      </c>
      <c r="AC769" s="44">
        <f t="shared" si="219"/>
        <v>59.227257724115766</v>
      </c>
      <c r="AD769" s="44">
        <f t="shared" si="221"/>
        <v>1.5254232613580074</v>
      </c>
      <c r="AE769" s="44">
        <f t="shared" si="222"/>
        <v>57.506622301041389</v>
      </c>
      <c r="AF769" s="44">
        <f t="shared" si="223"/>
        <v>0.19521216171636949</v>
      </c>
      <c r="AG769" s="45">
        <f>AC769+AA769+SUM($Z$745:Z769)</f>
        <v>78.400691912066421</v>
      </c>
      <c r="AH769" s="45">
        <f>AC769+AA769+SUM($Z$745:Z769)</f>
        <v>78.400691912066421</v>
      </c>
      <c r="DM769"/>
      <c r="DN769"/>
      <c r="DO769"/>
      <c r="DP769"/>
      <c r="DQ769"/>
      <c r="DR769"/>
      <c r="DS769"/>
      <c r="DT769"/>
      <c r="DU769"/>
      <c r="DV769"/>
      <c r="DW769"/>
      <c r="DX769"/>
      <c r="DY769"/>
      <c r="DZ769"/>
      <c r="EA769"/>
      <c r="EB769"/>
      <c r="EC769"/>
      <c r="ED769"/>
      <c r="EE769"/>
      <c r="EF769"/>
      <c r="EG769"/>
    </row>
    <row r="770" spans="1:137" s="1" customFormat="1" ht="14.4" x14ac:dyDescent="0.3">
      <c r="A770"/>
      <c r="B770"/>
      <c r="C770"/>
      <c r="D770" s="40"/>
      <c r="E770" s="28">
        <v>40107.408333333333</v>
      </c>
      <c r="F770" s="10">
        <f t="shared" si="220"/>
        <v>224.75069444444671</v>
      </c>
      <c r="G770" s="10">
        <v>50255.5</v>
      </c>
      <c r="H770" s="10">
        <v>6.4</v>
      </c>
      <c r="I770" s="10">
        <v>2103</v>
      </c>
      <c r="J770" s="10"/>
      <c r="K770" s="10"/>
      <c r="L770" s="79">
        <v>1037</v>
      </c>
      <c r="M770" s="86"/>
      <c r="N770" s="42">
        <v>8.1</v>
      </c>
      <c r="O770" s="90"/>
      <c r="P770" s="90"/>
      <c r="Q770" s="90"/>
      <c r="R770" s="87"/>
      <c r="S770" s="87"/>
      <c r="T770" s="16"/>
      <c r="U770" s="16"/>
      <c r="V770" s="43">
        <f t="shared" si="213"/>
        <v>1.5293024670126745E-5</v>
      </c>
      <c r="W770" s="43">
        <f t="shared" si="214"/>
        <v>2.1385529914249328E-3</v>
      </c>
      <c r="X770" s="43">
        <f t="shared" si="215"/>
        <v>6.4102395321130593E-6</v>
      </c>
      <c r="Y770" s="22">
        <f>X770+W770+SUM($V$745:V770)</f>
        <v>2.4354112229342186E-3</v>
      </c>
      <c r="Z770" s="22">
        <f t="shared" si="216"/>
        <v>0.12008728145461792</v>
      </c>
      <c r="AA770" s="44">
        <f t="shared" si="217"/>
        <v>16.79282029071183</v>
      </c>
      <c r="AB770" s="44">
        <f t="shared" si="218"/>
        <v>1.4929561332227941</v>
      </c>
      <c r="AC770" s="44">
        <f t="shared" si="219"/>
        <v>57.966664015905067</v>
      </c>
      <c r="AD770" s="44">
        <f t="shared" si="221"/>
        <v>1.4929561332227943</v>
      </c>
      <c r="AE770" s="44">
        <f t="shared" si="222"/>
        <v>56.282650619103713</v>
      </c>
      <c r="AF770" s="44">
        <f t="shared" si="223"/>
        <v>0.19105726357855365</v>
      </c>
      <c r="AG770" s="45">
        <f>AC770+AA770+SUM($Z$745:Z770)</f>
        <v>76.894994147134042</v>
      </c>
      <c r="AH770" s="45">
        <f>AC770+AA770+SUM($Z$745:Z770)</f>
        <v>76.894994147134042</v>
      </c>
      <c r="DM770"/>
      <c r="DN770"/>
      <c r="DO770"/>
      <c r="DP770"/>
      <c r="DQ770"/>
      <c r="DR770"/>
      <c r="DS770"/>
      <c r="DT770"/>
      <c r="DU770"/>
      <c r="DV770"/>
      <c r="DW770"/>
      <c r="DX770"/>
      <c r="DY770"/>
      <c r="DZ770"/>
      <c r="EA770"/>
      <c r="EB770"/>
      <c r="EC770"/>
      <c r="ED770"/>
      <c r="EE770"/>
      <c r="EF770"/>
      <c r="EG770"/>
    </row>
    <row r="771" spans="1:137" s="1" customFormat="1" ht="14.4" x14ac:dyDescent="0.3">
      <c r="A771"/>
      <c r="B771"/>
      <c r="C771"/>
      <c r="D771" s="40"/>
      <c r="E771" s="28">
        <v>40115.37222222222</v>
      </c>
      <c r="F771" s="10">
        <f t="shared" si="220"/>
        <v>232.7145833333343</v>
      </c>
      <c r="G771" s="10">
        <v>52198.2</v>
      </c>
      <c r="H771" s="10">
        <v>4.91</v>
      </c>
      <c r="I771" s="10">
        <v>2209</v>
      </c>
      <c r="J771" s="10"/>
      <c r="K771" s="10"/>
      <c r="L771" s="79">
        <v>1037</v>
      </c>
      <c r="M771" s="86"/>
      <c r="N771" s="42">
        <v>8.1</v>
      </c>
      <c r="O771" s="90"/>
      <c r="P771" s="90"/>
      <c r="Q771" s="90"/>
      <c r="R771" s="87"/>
      <c r="S771" s="87"/>
      <c r="T771" s="16"/>
      <c r="U771" s="16"/>
      <c r="V771" s="43">
        <f t="shared" si="213"/>
        <v>1.1732617364112862E-5</v>
      </c>
      <c r="W771" s="43">
        <f t="shared" si="214"/>
        <v>1.6406711231088157E-3</v>
      </c>
      <c r="X771" s="43">
        <f t="shared" si="215"/>
        <v>4.9178556410429872E-6</v>
      </c>
      <c r="Y771" s="22">
        <f>X771+W771+SUM($V$745:V771)</f>
        <v>1.9477695880911444E-3</v>
      </c>
      <c r="Z771" s="22">
        <f t="shared" si="216"/>
        <v>0.12472943130253279</v>
      </c>
      <c r="AA771" s="44">
        <f t="shared" si="217"/>
        <v>17.441971368280768</v>
      </c>
      <c r="AB771" s="44">
        <f t="shared" si="218"/>
        <v>1.5506685404222433</v>
      </c>
      <c r="AC771" s="44">
        <f t="shared" si="219"/>
        <v>60.207450361353793</v>
      </c>
      <c r="AD771" s="44">
        <f t="shared" si="221"/>
        <v>1.5506685404222436</v>
      </c>
      <c r="AE771" s="44">
        <f t="shared" si="222"/>
        <v>58.458338958842305</v>
      </c>
      <c r="AF771" s="44">
        <f t="shared" si="223"/>
        <v>0.19844286208924516</v>
      </c>
      <c r="AG771" s="45">
        <f>AC771+AA771+SUM($Z$745:Z771)</f>
        <v>79.909661001454225</v>
      </c>
      <c r="AH771" s="45">
        <f>AC771+AA771+SUM($Z$745:Z771)</f>
        <v>79.909661001454225</v>
      </c>
      <c r="DM771"/>
      <c r="DN771"/>
      <c r="DO771"/>
      <c r="DP771"/>
      <c r="DQ771"/>
      <c r="DR771"/>
      <c r="DS771"/>
      <c r="DT771"/>
      <c r="DU771"/>
      <c r="DV771"/>
      <c r="DW771"/>
      <c r="DX771"/>
      <c r="DY771"/>
      <c r="DZ771"/>
      <c r="EA771"/>
      <c r="EB771"/>
      <c r="EC771"/>
      <c r="ED771"/>
      <c r="EE771"/>
      <c r="EF771"/>
      <c r="EG771"/>
    </row>
    <row r="772" spans="1:137" s="1" customFormat="1" ht="14.4" x14ac:dyDescent="0.3">
      <c r="A772"/>
      <c r="B772"/>
      <c r="C772"/>
      <c r="D772" s="40"/>
      <c r="E772" s="28">
        <v>40156.621527777781</v>
      </c>
      <c r="F772" s="10">
        <f t="shared" si="220"/>
        <v>273.96388888889487</v>
      </c>
      <c r="G772" s="10">
        <v>55042</v>
      </c>
      <c r="H772" s="10">
        <v>5.97</v>
      </c>
      <c r="I772" s="10">
        <v>2438</v>
      </c>
      <c r="J772" s="10"/>
      <c r="K772" s="10"/>
      <c r="L772" s="79">
        <v>1037</v>
      </c>
      <c r="M772" s="86"/>
      <c r="N772" s="42">
        <v>8.1</v>
      </c>
      <c r="O772" s="90"/>
      <c r="P772" s="90"/>
      <c r="Q772" s="90"/>
      <c r="R772" s="87"/>
      <c r="S772" s="87"/>
      <c r="T772" s="16"/>
      <c r="U772" s="16"/>
      <c r="V772" s="43">
        <f t="shared" si="213"/>
        <v>1.4265524575102604E-5</v>
      </c>
      <c r="W772" s="43">
        <f t="shared" si="214"/>
        <v>1.9948689623135699E-3</v>
      </c>
      <c r="X772" s="43">
        <f t="shared" si="215"/>
        <v>5.9795515635492128E-6</v>
      </c>
      <c r="Y772" s="22">
        <f>X772+W772+SUM($V$745:V772)</f>
        <v>2.3172946477935073E-3</v>
      </c>
      <c r="Z772" s="22">
        <f t="shared" si="216"/>
        <v>0.13152479123329941</v>
      </c>
      <c r="AA772" s="44">
        <f t="shared" si="217"/>
        <v>18.392224024064245</v>
      </c>
      <c r="AB772" s="44">
        <f t="shared" si="218"/>
        <v>1.6351502121130832</v>
      </c>
      <c r="AC772" s="44">
        <f t="shared" si="219"/>
        <v>63.487600775307101</v>
      </c>
      <c r="AD772" s="44">
        <f t="shared" si="221"/>
        <v>1.6351502121130828</v>
      </c>
      <c r="AE772" s="44">
        <f t="shared" si="222"/>
        <v>61.643196374062661</v>
      </c>
      <c r="AF772" s="44">
        <f t="shared" si="223"/>
        <v>0.20925418913135377</v>
      </c>
      <c r="AG772" s="45">
        <f>AC772+AA772+SUM($Z$745:Z772)</f>
        <v>84.271588862424323</v>
      </c>
      <c r="AH772" s="45">
        <f>AC772+AA772+SUM($Z$745:Z772)</f>
        <v>84.271588862424323</v>
      </c>
      <c r="DM772"/>
      <c r="DN772"/>
      <c r="DO772"/>
      <c r="DP772"/>
      <c r="DQ772"/>
      <c r="DR772"/>
      <c r="DS772"/>
      <c r="DT772"/>
      <c r="DU772"/>
      <c r="DV772"/>
      <c r="DW772"/>
      <c r="DX772"/>
      <c r="DY772"/>
      <c r="DZ772"/>
      <c r="EA772"/>
      <c r="EB772"/>
      <c r="EC772"/>
      <c r="ED772"/>
      <c r="EE772"/>
      <c r="EF772"/>
      <c r="EG772"/>
    </row>
    <row r="773" spans="1:137" s="1" customFormat="1" ht="14.4" x14ac:dyDescent="0.3">
      <c r="A773"/>
      <c r="B773"/>
      <c r="C773"/>
      <c r="D773" s="40"/>
      <c r="E773" s="28">
        <v>40185.568749999999</v>
      </c>
      <c r="F773" s="10">
        <f t="shared" si="220"/>
        <v>302.9111111111124</v>
      </c>
      <c r="G773" s="10">
        <v>56459</v>
      </c>
      <c r="H773" s="10">
        <v>9.4499999999999993</v>
      </c>
      <c r="I773" s="10">
        <v>2663</v>
      </c>
      <c r="J773" s="10"/>
      <c r="K773" s="10"/>
      <c r="L773" s="79">
        <v>1037</v>
      </c>
      <c r="M773" s="90"/>
      <c r="N773" s="42">
        <v>8.1</v>
      </c>
      <c r="O773" s="102"/>
      <c r="P773" s="90"/>
      <c r="Q773" s="90"/>
      <c r="R773" s="87"/>
      <c r="S773" s="87"/>
      <c r="T773" s="16"/>
      <c r="U773" s="16"/>
      <c r="V773" s="43">
        <f t="shared" si="213"/>
        <v>2.2581106739484021E-5</v>
      </c>
      <c r="W773" s="43">
        <f t="shared" si="214"/>
        <v>3.1577071514008767E-3</v>
      </c>
      <c r="X773" s="43">
        <f t="shared" si="215"/>
        <v>9.4651193091356861E-6</v>
      </c>
      <c r="Y773" s="22">
        <f>X773+W773+SUM($V$745:V773)</f>
        <v>3.5061995113658847E-3</v>
      </c>
      <c r="Z773" s="22">
        <f t="shared" si="216"/>
        <v>0.13491076247666967</v>
      </c>
      <c r="AA773" s="44">
        <f t="shared" si="217"/>
        <v>18.865713022321916</v>
      </c>
      <c r="AB773" s="44">
        <f t="shared" si="218"/>
        <v>1.6772454820989888</v>
      </c>
      <c r="AC773" s="44">
        <f t="shared" si="219"/>
        <v>65.122024130174481</v>
      </c>
      <c r="AD773" s="44">
        <f t="shared" ref="AD773:AD795" si="224">AC773/(1+($A$28/(10^-N773))+(($A$28*$A$29)/(10^-N773)^2))*1</f>
        <v>1.6772454820989888</v>
      </c>
      <c r="AE773" s="44">
        <f t="shared" ref="AE773:AE795" si="225">AC773/(1+($A$28/(10^-N773))+(($A$28*$A$29)/(10^-N773)^2))*($A$28/(10^-N773))</f>
        <v>63.230137423843679</v>
      </c>
      <c r="AF773" s="44">
        <f t="shared" ref="AF773:AF795" si="226">AC773/(1+($A$28/(10^-N773))+(($A$28*$A$29)/(10^-N773)^2))*(($A$28*$A$29)/(10^-N773)^2)</f>
        <v>0.21464122423180668</v>
      </c>
      <c r="AG773" s="45">
        <f>AC773+AA773+SUM($Z$745:Z773)</f>
        <v>86.514411978026033</v>
      </c>
      <c r="AH773" s="45">
        <f>AC773+AA773+SUM($Z$745:Z773)</f>
        <v>86.514411978026033</v>
      </c>
      <c r="DM773"/>
      <c r="DN773"/>
      <c r="DO773"/>
      <c r="DP773"/>
      <c r="DQ773"/>
      <c r="DR773"/>
      <c r="DS773"/>
      <c r="DT773"/>
      <c r="DU773"/>
      <c r="DV773"/>
      <c r="DW773"/>
      <c r="DX773"/>
      <c r="DY773"/>
      <c r="DZ773"/>
      <c r="EA773"/>
      <c r="EB773"/>
      <c r="EC773"/>
      <c r="ED773"/>
      <c r="EE773"/>
      <c r="EF773"/>
      <c r="EG773"/>
    </row>
    <row r="774" spans="1:137" s="1" customFormat="1" ht="14.4" x14ac:dyDescent="0.3">
      <c r="A774"/>
      <c r="B774"/>
      <c r="C774"/>
      <c r="D774" s="40"/>
      <c r="E774" s="28">
        <v>40199.441666666666</v>
      </c>
      <c r="F774" s="10">
        <f t="shared" si="220"/>
        <v>316.78402777777956</v>
      </c>
      <c r="G774" s="10">
        <v>59649</v>
      </c>
      <c r="H774" s="10">
        <v>6.67</v>
      </c>
      <c r="I774" s="117">
        <v>2866</v>
      </c>
      <c r="J774" s="117"/>
      <c r="K774" s="117"/>
      <c r="L774" s="79">
        <v>1037</v>
      </c>
      <c r="M774" s="86"/>
      <c r="N774" s="42">
        <v>8.1</v>
      </c>
      <c r="O774" s="90"/>
      <c r="P774" s="90"/>
      <c r="Q774" s="90"/>
      <c r="R774" s="87"/>
      <c r="S774" s="87"/>
      <c r="T774" s="16"/>
      <c r="U774" s="16"/>
      <c r="V774" s="43">
        <f t="shared" si="213"/>
        <v>1.5938199148397719E-5</v>
      </c>
      <c r="W774" s="43">
        <f t="shared" si="214"/>
        <v>2.228773195750672E-3</v>
      </c>
      <c r="X774" s="43">
        <f t="shared" si="215"/>
        <v>6.680671512374078E-6</v>
      </c>
      <c r="Y774" s="22">
        <f>X774+W774+SUM($V$745:V774)</f>
        <v>2.5904193070673161E-3</v>
      </c>
      <c r="Z774" s="22">
        <f t="shared" si="216"/>
        <v>0.14253337946068598</v>
      </c>
      <c r="AA774" s="44">
        <f t="shared" si="217"/>
        <v>19.931648028985283</v>
      </c>
      <c r="AB774" s="44">
        <f t="shared" si="218"/>
        <v>1.7720118273742465</v>
      </c>
      <c r="AC774" s="44">
        <f t="shared" si="219"/>
        <v>68.801495197236548</v>
      </c>
      <c r="AD774" s="44">
        <f t="shared" si="224"/>
        <v>1.7720118273742469</v>
      </c>
      <c r="AE774" s="44">
        <f t="shared" si="225"/>
        <v>66.802714663647109</v>
      </c>
      <c r="AF774" s="44">
        <f t="shared" si="226"/>
        <v>0.22676870621518339</v>
      </c>
      <c r="AG774" s="45">
        <f>AC774+AA774+SUM($Z$745:Z774)</f>
        <v>91.402351431212153</v>
      </c>
      <c r="AH774" s="45">
        <f>AC774+AA774+SUM($Z$745:Z774)</f>
        <v>91.402351431212153</v>
      </c>
      <c r="DM774"/>
      <c r="DN774"/>
      <c r="DO774"/>
      <c r="DP774"/>
      <c r="DQ774"/>
      <c r="DR774"/>
      <c r="DS774"/>
      <c r="DT774"/>
      <c r="DU774"/>
      <c r="DV774"/>
      <c r="DW774"/>
      <c r="DX774"/>
      <c r="DY774"/>
      <c r="DZ774"/>
      <c r="EA774"/>
      <c r="EB774"/>
      <c r="EC774"/>
      <c r="ED774"/>
      <c r="EE774"/>
      <c r="EF774"/>
      <c r="EG774"/>
    </row>
    <row r="775" spans="1:137" s="1" customFormat="1" ht="14.4" x14ac:dyDescent="0.3">
      <c r="A775"/>
      <c r="B775"/>
      <c r="C775"/>
      <c r="D775" s="40"/>
      <c r="E775" s="28">
        <v>40287.459722222222</v>
      </c>
      <c r="F775" s="10">
        <f t="shared" si="220"/>
        <v>404.80208333333576</v>
      </c>
      <c r="G775" s="10">
        <v>67807</v>
      </c>
      <c r="H775" s="10">
        <v>1.64</v>
      </c>
      <c r="I775" s="10">
        <v>103</v>
      </c>
      <c r="J775" s="10"/>
      <c r="K775" s="10"/>
      <c r="L775" s="79">
        <v>1037</v>
      </c>
      <c r="M775" s="86"/>
      <c r="N775" s="42">
        <v>8.1</v>
      </c>
      <c r="O775" s="90"/>
      <c r="P775" s="90"/>
      <c r="Q775" s="90"/>
      <c r="R775" s="87"/>
      <c r="S775" s="87"/>
      <c r="T775" s="16"/>
      <c r="U775" s="16"/>
      <c r="V775" s="43">
        <f t="shared" si="213"/>
        <v>3.9188375717199785E-6</v>
      </c>
      <c r="W775" s="43">
        <f t="shared" si="214"/>
        <v>5.4800420405263898E-4</v>
      </c>
      <c r="X775" s="43">
        <f t="shared" si="215"/>
        <v>1.6426238801039711E-6</v>
      </c>
      <c r="Y775" s="22">
        <f>X775+W775+SUM($V$745:V775)</f>
        <v>9.0853110530873305E-4</v>
      </c>
      <c r="Z775" s="22">
        <f t="shared" si="216"/>
        <v>0.16202720684488817</v>
      </c>
      <c r="AA775" s="44">
        <f t="shared" si="217"/>
        <v>22.657634795242252</v>
      </c>
      <c r="AB775" s="44">
        <f t="shared" si="218"/>
        <v>2.0143641298054544</v>
      </c>
      <c r="AC775" s="44">
        <f t="shared" si="219"/>
        <v>78.211252239585207</v>
      </c>
      <c r="AD775" s="44">
        <f t="shared" si="224"/>
        <v>2.0143641298054544</v>
      </c>
      <c r="AE775" s="44">
        <f t="shared" si="225"/>
        <v>75.939104984122437</v>
      </c>
      <c r="AF775" s="44">
        <f t="shared" si="226"/>
        <v>0.25778312565731093</v>
      </c>
      <c r="AG775" s="45">
        <f>AC775+AA775+SUM($Z$745:Z775)</f>
        <v>103.70012244666268</v>
      </c>
      <c r="AH775" s="45">
        <f>AC775+AA775+SUM($Z$745:Z775)</f>
        <v>103.70012244666268</v>
      </c>
      <c r="DM775"/>
      <c r="DN775"/>
      <c r="DO775"/>
      <c r="DP775"/>
      <c r="DQ775"/>
      <c r="DR775"/>
      <c r="DS775"/>
      <c r="DT775"/>
      <c r="DU775"/>
      <c r="DV775"/>
      <c r="DW775"/>
      <c r="DX775"/>
      <c r="DY775"/>
      <c r="DZ775"/>
      <c r="EA775"/>
      <c r="EB775"/>
      <c r="EC775"/>
      <c r="ED775"/>
      <c r="EE775"/>
      <c r="EF775"/>
      <c r="EG775"/>
    </row>
    <row r="776" spans="1:137" s="1" customFormat="1" ht="14.4" x14ac:dyDescent="0.3">
      <c r="A776"/>
      <c r="B776"/>
      <c r="C776"/>
      <c r="D776" s="40"/>
      <c r="E776" s="28">
        <v>40360.456944444442</v>
      </c>
      <c r="F776" s="10">
        <f t="shared" si="220"/>
        <v>477.7993055555562</v>
      </c>
      <c r="G776" s="10">
        <v>73507</v>
      </c>
      <c r="H776" s="10">
        <v>2.11</v>
      </c>
      <c r="I776" s="10">
        <v>19</v>
      </c>
      <c r="J776" s="10"/>
      <c r="K776" s="10"/>
      <c r="L776" s="79">
        <v>1037</v>
      </c>
      <c r="M776" s="86"/>
      <c r="N776" s="42">
        <v>8.1</v>
      </c>
      <c r="O776" s="90"/>
      <c r="P776" s="90"/>
      <c r="Q776" s="90"/>
      <c r="R776" s="87"/>
      <c r="S776" s="87"/>
      <c r="T776" s="16"/>
      <c r="U776" s="16"/>
      <c r="V776" s="43">
        <f t="shared" si="213"/>
        <v>5.0419190709324112E-6</v>
      </c>
      <c r="W776" s="43">
        <f t="shared" si="214"/>
        <v>7.0505418936040744E-4</v>
      </c>
      <c r="X776" s="43">
        <f t="shared" si="215"/>
        <v>2.1133758457435241E-6</v>
      </c>
      <c r="Y776" s="22">
        <f>X776+W776+SUM($V$745:V776)</f>
        <v>1.0710937616530735E-3</v>
      </c>
      <c r="Z776" s="22">
        <f t="shared" si="216"/>
        <v>0.17564755694171977</v>
      </c>
      <c r="AA776" s="44">
        <f t="shared" si="217"/>
        <v>24.562283553230081</v>
      </c>
      <c r="AB776" s="44">
        <f t="shared" si="218"/>
        <v>2.1836958439336573</v>
      </c>
      <c r="AC776" s="44">
        <f t="shared" si="219"/>
        <v>84.78585571364593</v>
      </c>
      <c r="AD776" s="44">
        <f t="shared" si="224"/>
        <v>2.1836958439336578</v>
      </c>
      <c r="AE776" s="44">
        <f t="shared" si="225"/>
        <v>82.322706948661462</v>
      </c>
      <c r="AF776" s="44">
        <f t="shared" si="226"/>
        <v>0.27945292105080527</v>
      </c>
      <c r="AG776" s="45">
        <f>AC776+AA776+SUM($Z$745:Z776)</f>
        <v>112.35502223565295</v>
      </c>
      <c r="AH776" s="45">
        <f>AC776+AA776+SUM($Z$745:Z776)</f>
        <v>112.35502223565295</v>
      </c>
      <c r="DM776"/>
      <c r="DN776"/>
      <c r="DO776"/>
      <c r="DP776"/>
      <c r="DQ776"/>
      <c r="DR776"/>
      <c r="DS776"/>
      <c r="DT776"/>
      <c r="DU776"/>
      <c r="DV776"/>
      <c r="DW776"/>
      <c r="DX776"/>
      <c r="DY776"/>
      <c r="DZ776"/>
      <c r="EA776"/>
      <c r="EB776"/>
      <c r="EC776"/>
      <c r="ED776"/>
      <c r="EE776"/>
      <c r="EF776"/>
      <c r="EG776"/>
    </row>
    <row r="777" spans="1:137" s="1" customFormat="1" ht="14.4" x14ac:dyDescent="0.3">
      <c r="A777"/>
      <c r="B777"/>
      <c r="C777"/>
      <c r="D777" s="40"/>
      <c r="E777" s="28">
        <v>40532.657638888886</v>
      </c>
      <c r="F777" s="10">
        <f t="shared" si="220"/>
        <v>650</v>
      </c>
      <c r="G777" s="10">
        <v>82698</v>
      </c>
      <c r="H777" s="10">
        <v>1.89</v>
      </c>
      <c r="I777" s="10">
        <v>34</v>
      </c>
      <c r="J777" s="10"/>
      <c r="K777" s="10"/>
      <c r="L777" s="79">
        <v>1037</v>
      </c>
      <c r="M777" s="86"/>
      <c r="N777" s="42">
        <v>8.1</v>
      </c>
      <c r="O777" s="90"/>
      <c r="P777" s="90"/>
      <c r="Q777" s="90"/>
      <c r="R777" s="87"/>
      <c r="S777" s="87"/>
      <c r="T777" s="16"/>
      <c r="U777" s="16"/>
      <c r="V777" s="43">
        <f t="shared" ref="V777:V803" si="227">($A$15*L777/1000/$A$13*H777)/$Q$745</f>
        <v>4.5162213478968034E-6</v>
      </c>
      <c r="W777" s="43">
        <f t="shared" ref="W777:W803" si="228">($U$745*L777/1000/$A$13*H777)/$Q$745</f>
        <v>6.3154143028017532E-4</v>
      </c>
      <c r="X777" s="43">
        <f t="shared" ref="X777:X803" si="229">($A$46*$S$745*H777*L777/1000000)/$Q$745</f>
        <v>1.8930238618271376E-6</v>
      </c>
      <c r="Y777" s="22">
        <f>X777+W777+SUM($V$745:V777)</f>
        <v>1.0018768719368216E-3</v>
      </c>
      <c r="Z777" s="22">
        <f t="shared" ref="Z777:Z803" si="230">($A$15*L777/1000/$A$13*G777)/$Q$745</f>
        <v>0.19760977408908462</v>
      </c>
      <c r="AA777" s="44">
        <f t="shared" ref="AA777:AA803" si="231">($U$745*L777/1000/$A$13*G777)/$Q$745</f>
        <v>27.633446138259234</v>
      </c>
      <c r="AB777" s="44">
        <f t="shared" ref="AB777:AB803" si="232">($A$14*$S$745/1000*G777/1000000*L777/1000*1000000)/$Q$745</f>
        <v>2.4567358061358187</v>
      </c>
      <c r="AC777" s="44">
        <f t="shared" ref="AC777:AC795" si="233">($A$14*((L777/1000)*G777/10^6)*(1+($A$28/(10^-N777))+(($A$28*$A$29)/(10^-N777)^2))*1000000)*$S$745/1000/$Q$745</f>
        <v>95.387115455767358</v>
      </c>
      <c r="AD777" s="44">
        <f t="shared" si="224"/>
        <v>2.4567358061358187</v>
      </c>
      <c r="AE777" s="44">
        <f t="shared" si="225"/>
        <v>92.615985133938338</v>
      </c>
      <c r="AF777" s="44">
        <f t="shared" si="226"/>
        <v>0.31439451569319238</v>
      </c>
      <c r="AG777" s="45">
        <f>AC777+AA777+SUM($Z$745:Z777)</f>
        <v>126.22505433689261</v>
      </c>
      <c r="AH777" s="45">
        <f>AC777+AA777+SUM($Z$745:Z777)</f>
        <v>126.22505433689261</v>
      </c>
      <c r="DM777"/>
      <c r="DN777"/>
      <c r="DO777"/>
      <c r="DP777"/>
      <c r="DQ777"/>
      <c r="DR777"/>
      <c r="DS777"/>
      <c r="DT777"/>
      <c r="DU777"/>
      <c r="DV777"/>
      <c r="DW777"/>
      <c r="DX777"/>
      <c r="DY777"/>
      <c r="DZ777"/>
      <c r="EA777"/>
      <c r="EB777"/>
      <c r="EC777"/>
      <c r="ED777"/>
      <c r="EE777"/>
      <c r="EF777"/>
      <c r="EG777"/>
    </row>
    <row r="778" spans="1:137" s="1" customFormat="1" ht="14.4" x14ac:dyDescent="0.3">
      <c r="A778"/>
      <c r="B778"/>
      <c r="C778"/>
      <c r="D778" s="33" t="s">
        <v>78</v>
      </c>
      <c r="E778" s="28">
        <v>40605.629861111112</v>
      </c>
      <c r="F778" s="10">
        <f t="shared" si="220"/>
        <v>722.97222222222626</v>
      </c>
      <c r="G778" s="10">
        <v>80372</v>
      </c>
      <c r="H778" s="10">
        <v>4.5199999999999996</v>
      </c>
      <c r="I778" s="10">
        <v>26</v>
      </c>
      <c r="J778" s="10"/>
      <c r="K778" s="10"/>
      <c r="L778" s="79">
        <v>1037</v>
      </c>
      <c r="M778" s="86"/>
      <c r="N778" s="42">
        <v>8.1</v>
      </c>
      <c r="O778" s="90"/>
      <c r="P778" s="90"/>
      <c r="Q778" s="90"/>
      <c r="R778" s="87"/>
      <c r="S778" s="87"/>
      <c r="T778" s="16"/>
      <c r="U778" s="16"/>
      <c r="V778" s="43">
        <f t="shared" si="227"/>
        <v>1.0800698673277012E-5</v>
      </c>
      <c r="W778" s="43">
        <f t="shared" si="228"/>
        <v>1.5103530501938585E-3</v>
      </c>
      <c r="X778" s="43">
        <f t="shared" si="229"/>
        <v>4.5272316695548473E-6</v>
      </c>
      <c r="Y778" s="22">
        <f>X778+W778+SUM($V$745:V778)</f>
        <v>1.8941233983315096E-3</v>
      </c>
      <c r="Z778" s="22">
        <f t="shared" si="230"/>
        <v>0.19205171543553543</v>
      </c>
      <c r="AA778" s="44">
        <f t="shared" si="231"/>
        <v>26.856215785438234</v>
      </c>
      <c r="AB778" s="44">
        <f t="shared" si="232"/>
        <v>2.3876365838442042</v>
      </c>
      <c r="AC778" s="44">
        <f t="shared" si="233"/>
        <v>92.704215862668207</v>
      </c>
      <c r="AD778" s="44">
        <f t="shared" si="224"/>
        <v>2.3876365838442046</v>
      </c>
      <c r="AE778" s="44">
        <f t="shared" si="225"/>
        <v>90.011027560338732</v>
      </c>
      <c r="AF778" s="44">
        <f t="shared" si="226"/>
        <v>0.3055517184852507</v>
      </c>
      <c r="AG778" s="45">
        <f>AC778+AA778+SUM($Z$745:Z778)</f>
        <v>122.95697610640801</v>
      </c>
      <c r="AH778" s="45">
        <f>AC778+AA778+SUM($Z$745:Z778)</f>
        <v>122.95697610640801</v>
      </c>
      <c r="DM778"/>
      <c r="DN778"/>
      <c r="DO778"/>
      <c r="DP778"/>
      <c r="DQ778"/>
      <c r="DR778"/>
      <c r="DS778"/>
      <c r="DT778"/>
      <c r="DU778"/>
      <c r="DV778"/>
      <c r="DW778"/>
      <c r="DX778"/>
      <c r="DY778"/>
      <c r="DZ778"/>
      <c r="EA778"/>
      <c r="EB778"/>
      <c r="EC778"/>
      <c r="ED778"/>
      <c r="EE778"/>
      <c r="EF778"/>
      <c r="EG778"/>
    </row>
    <row r="779" spans="1:137" s="1" customFormat="1" ht="14.4" x14ac:dyDescent="0.3">
      <c r="A779"/>
      <c r="B779"/>
      <c r="C779"/>
      <c r="D779" s="33"/>
      <c r="E779" s="28">
        <v>40626.651388888888</v>
      </c>
      <c r="F779" s="10">
        <f t="shared" si="220"/>
        <v>743.99375000000146</v>
      </c>
      <c r="G779" s="10">
        <v>17081</v>
      </c>
      <c r="H779" s="40">
        <v>1.79</v>
      </c>
      <c r="I779" s="10">
        <v>21</v>
      </c>
      <c r="J779" s="10"/>
      <c r="K779" s="10"/>
      <c r="L779" s="79">
        <v>1037</v>
      </c>
      <c r="M779" s="86"/>
      <c r="N779" s="42">
        <v>8.1</v>
      </c>
      <c r="O779" s="90"/>
      <c r="P779" s="90"/>
      <c r="Q779" s="90"/>
      <c r="R779" s="87"/>
      <c r="S779" s="87"/>
      <c r="T779" s="16"/>
      <c r="U779" s="16"/>
      <c r="V779" s="43">
        <f t="shared" si="227"/>
        <v>4.2772678374260743E-6</v>
      </c>
      <c r="W779" s="43">
        <f t="shared" si="228"/>
        <v>5.9812653978916089E-4</v>
      </c>
      <c r="X779" s="43">
        <f t="shared" si="229"/>
        <v>1.7928638691378708E-6</v>
      </c>
      <c r="Y779" s="22">
        <f>X779+W779+SUM($V$745:V779)</f>
        <v>9.8343978796382094E-4</v>
      </c>
      <c r="Z779" s="22">
        <f t="shared" si="230"/>
        <v>4.0815649123505458E-2</v>
      </c>
      <c r="AA779" s="44">
        <f t="shared" si="231"/>
        <v>5.7075974447701991</v>
      </c>
      <c r="AB779" s="44">
        <f t="shared" si="232"/>
        <v>0.50743070333751628</v>
      </c>
      <c r="AC779" s="44">
        <f t="shared" si="233"/>
        <v>19.701895077268645</v>
      </c>
      <c r="AD779" s="44">
        <f t="shared" si="224"/>
        <v>0.50743070333751628</v>
      </c>
      <c r="AE779" s="44">
        <f t="shared" si="225"/>
        <v>19.129527220401954</v>
      </c>
      <c r="AF779" s="44">
        <f t="shared" si="226"/>
        <v>6.493715352917144E-2</v>
      </c>
      <c r="AG779" s="45">
        <f>AC779+AA779+SUM($Z$745:Z779)</f>
        <v>28.84685262946391</v>
      </c>
      <c r="AH779" s="77">
        <f>AC779+AA779+SUM($Z$779:Z779)+$AH$778</f>
        <v>148.40728427757037</v>
      </c>
      <c r="DM779"/>
      <c r="DN779"/>
      <c r="DO779"/>
      <c r="DP779"/>
      <c r="DQ779"/>
      <c r="DR779"/>
      <c r="DS779"/>
      <c r="DT779"/>
      <c r="DU779"/>
      <c r="DV779"/>
      <c r="DW779"/>
      <c r="DX779"/>
      <c r="DY779"/>
      <c r="DZ779"/>
      <c r="EA779"/>
      <c r="EB779"/>
      <c r="EC779"/>
      <c r="ED779"/>
      <c r="EE779"/>
      <c r="EF779"/>
      <c r="EG779"/>
    </row>
    <row r="780" spans="1:137" s="1" customFormat="1" ht="14.4" x14ac:dyDescent="0.3">
      <c r="A780"/>
      <c r="B780"/>
      <c r="C780"/>
      <c r="D780" s="33"/>
      <c r="E780" s="28">
        <v>40633.446527777778</v>
      </c>
      <c r="F780" s="10">
        <f t="shared" si="220"/>
        <v>750.78888888889196</v>
      </c>
      <c r="G780" s="10">
        <v>18993</v>
      </c>
      <c r="H780" s="40">
        <v>1.41</v>
      </c>
      <c r="I780" s="10">
        <v>25</v>
      </c>
      <c r="J780" s="10"/>
      <c r="K780" s="10"/>
      <c r="L780" s="79">
        <v>1037</v>
      </c>
      <c r="M780" s="86"/>
      <c r="N780" s="42">
        <v>8.1</v>
      </c>
      <c r="O780" s="90"/>
      <c r="P780" s="90"/>
      <c r="Q780" s="90"/>
      <c r="R780" s="87"/>
      <c r="S780" s="87"/>
      <c r="T780" s="16"/>
      <c r="U780" s="16"/>
      <c r="V780" s="43">
        <f t="shared" si="227"/>
        <v>3.3692444976372981E-6</v>
      </c>
      <c r="W780" s="43">
        <f t="shared" si="228"/>
        <v>4.7114995592330544E-4</v>
      </c>
      <c r="X780" s="43">
        <f t="shared" si="229"/>
        <v>1.4122558969186584E-6</v>
      </c>
      <c r="Y780" s="22">
        <f>X780+W780+SUM($V$745:V780)</f>
        <v>8.5945184062338374E-4</v>
      </c>
      <c r="Z780" s="22">
        <f t="shared" si="230"/>
        <v>4.5384440243705824E-2</v>
      </c>
      <c r="AA780" s="44">
        <f t="shared" si="231"/>
        <v>6.346490150958398</v>
      </c>
      <c r="AB780" s="44">
        <f t="shared" si="232"/>
        <v>0.56423109586613462</v>
      </c>
      <c r="AC780" s="44">
        <f t="shared" si="233"/>
        <v>21.907270839093929</v>
      </c>
      <c r="AD780" s="44">
        <f t="shared" si="224"/>
        <v>0.56423109586613474</v>
      </c>
      <c r="AE780" s="44">
        <f t="shared" si="225"/>
        <v>21.270833703945573</v>
      </c>
      <c r="AF780" s="44">
        <f t="shared" si="226"/>
        <v>7.2206039282217277E-2</v>
      </c>
      <c r="AG780" s="45">
        <f>AC780+AA780+SUM($Z$745:Z780)</f>
        <v>31.736505537721097</v>
      </c>
      <c r="AH780" s="45">
        <f>AC780+AA780+SUM($Z$779:Z780)+$AH$778</f>
        <v>151.29693718582755</v>
      </c>
      <c r="DM780"/>
      <c r="DN780"/>
      <c r="DO780"/>
      <c r="DP780"/>
      <c r="DQ780"/>
      <c r="DR780"/>
      <c r="DS780"/>
      <c r="DT780"/>
      <c r="DU780"/>
      <c r="DV780"/>
      <c r="DW780"/>
      <c r="DX780"/>
      <c r="DY780"/>
      <c r="DZ780"/>
      <c r="EA780"/>
      <c r="EB780"/>
      <c r="EC780"/>
      <c r="ED780"/>
      <c r="EE780"/>
      <c r="EF780"/>
      <c r="EG780"/>
    </row>
    <row r="781" spans="1:137" s="1" customFormat="1" ht="14.4" x14ac:dyDescent="0.3">
      <c r="A781"/>
      <c r="B781"/>
      <c r="C781"/>
      <c r="D781" s="40"/>
      <c r="E781" s="28">
        <v>40653.62777777778</v>
      </c>
      <c r="F781" s="10">
        <f t="shared" si="220"/>
        <v>770.97013888889342</v>
      </c>
      <c r="G781" s="40">
        <v>18899</v>
      </c>
      <c r="H781" s="40">
        <v>0</v>
      </c>
      <c r="I781" s="10">
        <v>35</v>
      </c>
      <c r="J781" s="10"/>
      <c r="K781" s="10"/>
      <c r="L781" s="79">
        <v>1037</v>
      </c>
      <c r="M781" s="86"/>
      <c r="N781" s="42">
        <v>8.1</v>
      </c>
      <c r="O781" s="90"/>
      <c r="P781" s="90"/>
      <c r="Q781" s="90"/>
      <c r="R781" s="87"/>
      <c r="S781" s="87"/>
      <c r="T781" s="16"/>
      <c r="U781" s="16"/>
      <c r="V781" s="43">
        <f t="shared" si="227"/>
        <v>0</v>
      </c>
      <c r="W781" s="43">
        <f t="shared" si="228"/>
        <v>0</v>
      </c>
      <c r="X781" s="43">
        <f t="shared" si="229"/>
        <v>0</v>
      </c>
      <c r="Y781" s="22">
        <f>X781+W781+SUM($V$745:V781)</f>
        <v>3.8688962880315962E-4</v>
      </c>
      <c r="Z781" s="22">
        <f t="shared" si="230"/>
        <v>4.5159823943863336E-2</v>
      </c>
      <c r="AA781" s="44">
        <f t="shared" si="231"/>
        <v>6.3150801538968446</v>
      </c>
      <c r="AB781" s="44">
        <f t="shared" si="232"/>
        <v>0.56143860794893274</v>
      </c>
      <c r="AC781" s="44">
        <f t="shared" si="233"/>
        <v>21.79884755373223</v>
      </c>
      <c r="AD781" s="44">
        <f t="shared" si="224"/>
        <v>0.56143860794893286</v>
      </c>
      <c r="AE781" s="44">
        <f t="shared" si="225"/>
        <v>21.165560268039144</v>
      </c>
      <c r="AF781" s="44">
        <f t="shared" si="226"/>
        <v>7.1848677744149131E-2</v>
      </c>
      <c r="AG781" s="45">
        <f>AC781+AA781+SUM($Z$745:Z781)</f>
        <v>31.641832079241706</v>
      </c>
      <c r="AH781" s="45">
        <f>AC781+AA781+SUM($Z$779:Z781)+$AH$778</f>
        <v>151.20226372734817</v>
      </c>
      <c r="DM781"/>
      <c r="DN781"/>
      <c r="DO781"/>
      <c r="DP781"/>
      <c r="DQ781"/>
      <c r="DR781"/>
      <c r="DS781"/>
      <c r="DT781"/>
      <c r="DU781"/>
      <c r="DV781"/>
      <c r="DW781"/>
      <c r="DX781"/>
      <c r="DY781"/>
      <c r="DZ781"/>
      <c r="EA781"/>
      <c r="EB781"/>
      <c r="EC781"/>
      <c r="ED781"/>
      <c r="EE781"/>
      <c r="EF781"/>
      <c r="EG781"/>
    </row>
    <row r="782" spans="1:137" s="1" customFormat="1" ht="14.4" x14ac:dyDescent="0.3">
      <c r="A782"/>
      <c r="B782"/>
      <c r="C782"/>
      <c r="D782" s="40"/>
      <c r="E782" s="28">
        <v>40693.618750000001</v>
      </c>
      <c r="F782" s="10">
        <f t="shared" si="220"/>
        <v>810.96111111111531</v>
      </c>
      <c r="G782" s="40">
        <v>21678</v>
      </c>
      <c r="H782" s="40">
        <v>0.32</v>
      </c>
      <c r="I782" s="10">
        <v>56</v>
      </c>
      <c r="J782" s="10"/>
      <c r="K782" s="10"/>
      <c r="L782" s="79">
        <v>1037</v>
      </c>
      <c r="M782" s="86"/>
      <c r="N782" s="42">
        <v>8.1</v>
      </c>
      <c r="O782" s="90"/>
      <c r="P782" s="90"/>
      <c r="Q782" s="90"/>
      <c r="R782" s="87"/>
      <c r="S782" s="87"/>
      <c r="T782" s="16"/>
      <c r="U782" s="16"/>
      <c r="V782" s="43">
        <f t="shared" si="227"/>
        <v>7.6465123350633722E-7</v>
      </c>
      <c r="W782" s="43">
        <f t="shared" si="228"/>
        <v>1.0692764957124663E-4</v>
      </c>
      <c r="X782" s="43">
        <f t="shared" si="229"/>
        <v>3.2051197660565293E-7</v>
      </c>
      <c r="Y782" s="22">
        <f>X782+W782+SUM($V$745:V782)</f>
        <v>4.9490244158451827E-4</v>
      </c>
      <c r="Z782" s="22">
        <f t="shared" si="230"/>
        <v>5.1800341999844936E-2</v>
      </c>
      <c r="AA782" s="44">
        <f t="shared" si="231"/>
        <v>7.2436799606421385</v>
      </c>
      <c r="AB782" s="44">
        <f t="shared" si="232"/>
        <v>0.64399524541599895</v>
      </c>
      <c r="AC782" s="44">
        <f t="shared" si="233"/>
        <v>25.004255107138324</v>
      </c>
      <c r="AD782" s="44">
        <f t="shared" si="224"/>
        <v>0.64399524541599895</v>
      </c>
      <c r="AE782" s="44">
        <f t="shared" si="225"/>
        <v>24.277846208294221</v>
      </c>
      <c r="AF782" s="44">
        <f t="shared" si="226"/>
        <v>8.2413653428100142E-2</v>
      </c>
      <c r="AG782" s="45">
        <f>AC782+AA782+SUM($Z$745:Z782)</f>
        <v>35.827639781392939</v>
      </c>
      <c r="AH782" s="45">
        <f>AC782+AA782+SUM($Z$779:Z782)+$AH$778</f>
        <v>155.38807142949938</v>
      </c>
      <c r="DM782"/>
      <c r="DN782"/>
      <c r="DO782"/>
      <c r="DP782"/>
      <c r="DQ782"/>
      <c r="DR782"/>
      <c r="DS782"/>
      <c r="DT782"/>
      <c r="DU782"/>
      <c r="DV782"/>
      <c r="DW782"/>
      <c r="DX782"/>
      <c r="DY782"/>
      <c r="DZ782"/>
      <c r="EA782"/>
      <c r="EB782"/>
      <c r="EC782"/>
      <c r="ED782"/>
      <c r="EE782"/>
      <c r="EF782"/>
      <c r="EG782"/>
    </row>
    <row r="783" spans="1:137" s="1" customFormat="1" ht="14.4" x14ac:dyDescent="0.3">
      <c r="A783"/>
      <c r="B783"/>
      <c r="C783"/>
      <c r="D783" s="40"/>
      <c r="E783" s="28">
        <v>40750.439583333333</v>
      </c>
      <c r="F783" s="10">
        <f t="shared" si="220"/>
        <v>867.78194444444671</v>
      </c>
      <c r="G783" s="10">
        <v>24588</v>
      </c>
      <c r="H783" s="10">
        <v>0</v>
      </c>
      <c r="I783" s="36" t="s">
        <v>136</v>
      </c>
      <c r="J783" s="36"/>
      <c r="K783" s="36"/>
      <c r="L783" s="79">
        <v>1037</v>
      </c>
      <c r="M783" s="86"/>
      <c r="N783" s="42">
        <v>8.1</v>
      </c>
      <c r="O783" s="90"/>
      <c r="P783" s="90"/>
      <c r="Q783" s="90"/>
      <c r="R783" s="87"/>
      <c r="S783" s="87"/>
      <c r="T783" s="16"/>
      <c r="U783" s="16"/>
      <c r="V783" s="43">
        <f t="shared" si="227"/>
        <v>0</v>
      </c>
      <c r="W783" s="43">
        <f t="shared" si="228"/>
        <v>0</v>
      </c>
      <c r="X783" s="43">
        <f t="shared" si="229"/>
        <v>0</v>
      </c>
      <c r="Y783" s="22">
        <f>X783+W783+SUM($V$745:V783)</f>
        <v>3.8765428003666597E-4</v>
      </c>
      <c r="Z783" s="22">
        <f t="shared" si="230"/>
        <v>5.8753889154543194E-2</v>
      </c>
      <c r="AA783" s="44">
        <f t="shared" si="231"/>
        <v>8.2160532739306635</v>
      </c>
      <c r="AB783" s="44">
        <f t="shared" si="232"/>
        <v>0.73044354157618696</v>
      </c>
      <c r="AC783" s="44">
        <f t="shared" si="233"/>
        <v>28.360763196527216</v>
      </c>
      <c r="AD783" s="44">
        <f t="shared" si="224"/>
        <v>0.73044354157618696</v>
      </c>
      <c r="AE783" s="44">
        <f t="shared" si="225"/>
        <v>27.536843000716775</v>
      </c>
      <c r="AF783" s="44">
        <f t="shared" si="226"/>
        <v>9.3476654234252513E-2</v>
      </c>
      <c r="AG783" s="45">
        <f>AC783+AA783+SUM($Z$745:Z783)</f>
        <v>40.215275073224902</v>
      </c>
      <c r="AH783" s="45">
        <f>AC783+AA783+SUM($Z$779:Z783)+$AH$778</f>
        <v>159.77570672133135</v>
      </c>
      <c r="DM783"/>
      <c r="DN783"/>
      <c r="DO783"/>
      <c r="DP783"/>
      <c r="DQ783"/>
      <c r="DR783"/>
      <c r="DS783"/>
      <c r="DT783"/>
      <c r="DU783"/>
      <c r="DV783"/>
      <c r="DW783"/>
      <c r="DX783"/>
      <c r="DY783"/>
      <c r="DZ783"/>
      <c r="EA783"/>
      <c r="EB783"/>
      <c r="EC783"/>
      <c r="ED783"/>
      <c r="EE783"/>
      <c r="EF783"/>
      <c r="EG783"/>
    </row>
    <row r="784" spans="1:137" s="1" customFormat="1" ht="14.4" x14ac:dyDescent="0.3">
      <c r="A784"/>
      <c r="B784"/>
      <c r="C784"/>
      <c r="D784" s="40"/>
      <c r="E784" s="28">
        <v>40849.55972222222</v>
      </c>
      <c r="F784" s="10">
        <f t="shared" si="220"/>
        <v>966.9020833333343</v>
      </c>
      <c r="G784" s="10">
        <v>32465</v>
      </c>
      <c r="H784" s="10">
        <v>0</v>
      </c>
      <c r="I784" s="10">
        <v>30</v>
      </c>
      <c r="J784" s="10"/>
      <c r="K784" s="10"/>
      <c r="L784" s="79">
        <v>1037</v>
      </c>
      <c r="M784" s="86"/>
      <c r="N784" s="42">
        <v>8.1</v>
      </c>
      <c r="O784" s="90"/>
      <c r="P784" s="90"/>
      <c r="Q784" s="90"/>
      <c r="R784" s="87"/>
      <c r="S784" s="87"/>
      <c r="T784" s="16"/>
      <c r="U784" s="16"/>
      <c r="V784" s="43">
        <f t="shared" si="227"/>
        <v>0</v>
      </c>
      <c r="W784" s="43">
        <f t="shared" si="228"/>
        <v>0</v>
      </c>
      <c r="X784" s="43">
        <f t="shared" si="229"/>
        <v>0</v>
      </c>
      <c r="Y784" s="22">
        <f>X784+W784+SUM($V$745:V784)</f>
        <v>3.8765428003666597E-4</v>
      </c>
      <c r="Z784" s="22">
        <f t="shared" si="230"/>
        <v>7.7576257174322621E-2</v>
      </c>
      <c r="AA784" s="44">
        <f t="shared" si="231"/>
        <v>10.848144197907882</v>
      </c>
      <c r="AB784" s="44">
        <f t="shared" si="232"/>
        <v>0.96444808757405687</v>
      </c>
      <c r="AC784" s="44">
        <f t="shared" si="233"/>
        <v>37.446403821996753</v>
      </c>
      <c r="AD784" s="44">
        <f t="shared" si="224"/>
        <v>0.96444808757405687</v>
      </c>
      <c r="AE784" s="44">
        <f t="shared" si="225"/>
        <v>36.358532943642025</v>
      </c>
      <c r="AF784" s="44">
        <f t="shared" si="226"/>
        <v>0.12342279078066569</v>
      </c>
      <c r="AG784" s="45">
        <f>AC784+AA784+SUM($Z$745:Z784)</f>
        <v>52.010582879845984</v>
      </c>
      <c r="AH784" s="45">
        <f>AC784+AA784+SUM($Z$779:Z784)+$AH$778</f>
        <v>171.57101452795243</v>
      </c>
      <c r="DM784"/>
      <c r="DN784"/>
      <c r="DO784"/>
      <c r="DP784"/>
      <c r="DQ784"/>
      <c r="DR784"/>
      <c r="DS784"/>
      <c r="DT784"/>
      <c r="DU784"/>
      <c r="DV784"/>
      <c r="DW784"/>
      <c r="DX784"/>
      <c r="DY784"/>
      <c r="DZ784"/>
      <c r="EA784"/>
      <c r="EB784"/>
      <c r="EC784"/>
      <c r="ED784"/>
      <c r="EE784"/>
      <c r="EF784"/>
      <c r="EG784"/>
    </row>
    <row r="785" spans="1:137" s="1" customFormat="1" ht="14.4" x14ac:dyDescent="0.3">
      <c r="A785"/>
      <c r="B785"/>
      <c r="C785"/>
      <c r="D785" s="40"/>
      <c r="E785" s="28">
        <v>40933.609722222223</v>
      </c>
      <c r="F785" s="10">
        <f t="shared" si="220"/>
        <v>1050.9520833333372</v>
      </c>
      <c r="G785" s="10">
        <v>36392</v>
      </c>
      <c r="H785" s="40">
        <v>2.15</v>
      </c>
      <c r="I785" s="10">
        <v>29</v>
      </c>
      <c r="J785" s="10"/>
      <c r="K785" s="10"/>
      <c r="L785" s="79">
        <v>1037</v>
      </c>
      <c r="M785" s="86"/>
      <c r="N785" s="42">
        <v>8.1</v>
      </c>
      <c r="O785" s="90"/>
      <c r="P785" s="90"/>
      <c r="Q785" s="90"/>
      <c r="R785" s="87"/>
      <c r="S785" s="87"/>
      <c r="T785" s="16"/>
      <c r="U785" s="16"/>
      <c r="V785" s="43">
        <f t="shared" si="227"/>
        <v>5.1375004751207035E-6</v>
      </c>
      <c r="W785" s="43">
        <f t="shared" si="228"/>
        <v>7.1842014555681323E-4</v>
      </c>
      <c r="X785" s="43">
        <f t="shared" si="229"/>
        <v>2.1534398428192307E-6</v>
      </c>
      <c r="Y785" s="22">
        <f>X785+W785+SUM($V$745:V785)</f>
        <v>1.1133653659114191E-3</v>
      </c>
      <c r="Z785" s="22">
        <f t="shared" si="230"/>
        <v>8.6959961530508195E-2</v>
      </c>
      <c r="AA785" s="44">
        <f t="shared" si="231"/>
        <v>12.160346947490023</v>
      </c>
      <c r="AB785" s="44">
        <f t="shared" si="232"/>
        <v>1.0811087264129087</v>
      </c>
      <c r="AC785" s="44">
        <f t="shared" si="233"/>
        <v>41.975959583862796</v>
      </c>
      <c r="AD785" s="44">
        <f t="shared" si="224"/>
        <v>1.0811087264129084</v>
      </c>
      <c r="AE785" s="44">
        <f t="shared" si="225"/>
        <v>40.756498718158646</v>
      </c>
      <c r="AF785" s="44">
        <f t="shared" si="226"/>
        <v>0.13835213929123627</v>
      </c>
      <c r="AG785" s="45">
        <f>AC785+AA785+SUM($Z$745:Z785)</f>
        <v>57.939301352824671</v>
      </c>
      <c r="AH785" s="45">
        <f>AC785+AA785+SUM($Z$779:Z785)+$AH$778</f>
        <v>177.49973300093112</v>
      </c>
      <c r="DM785"/>
      <c r="DN785"/>
      <c r="DO785"/>
      <c r="DP785"/>
      <c r="DQ785"/>
      <c r="DR785"/>
      <c r="DS785"/>
      <c r="DT785"/>
      <c r="DU785"/>
      <c r="DV785"/>
      <c r="DW785"/>
      <c r="DX785"/>
      <c r="DY785"/>
      <c r="DZ785"/>
      <c r="EA785"/>
      <c r="EB785"/>
      <c r="EC785"/>
      <c r="ED785"/>
      <c r="EE785"/>
      <c r="EF785"/>
      <c r="EG785"/>
    </row>
    <row r="786" spans="1:137" s="1" customFormat="1" ht="14.4" x14ac:dyDescent="0.3">
      <c r="A786"/>
      <c r="B786"/>
      <c r="C786"/>
      <c r="D786" s="40"/>
      <c r="E786" s="28">
        <v>41017.65347222222</v>
      </c>
      <c r="F786" s="10">
        <f t="shared" si="220"/>
        <v>1134.9958333333343</v>
      </c>
      <c r="G786" s="10">
        <v>38563</v>
      </c>
      <c r="H786" s="10">
        <v>0</v>
      </c>
      <c r="I786" s="10">
        <v>53</v>
      </c>
      <c r="J786" s="10"/>
      <c r="K786" s="10"/>
      <c r="L786" s="79">
        <v>1037</v>
      </c>
      <c r="M786" s="86"/>
      <c r="N786" s="42">
        <v>8.1</v>
      </c>
      <c r="O786" s="90"/>
      <c r="P786" s="90"/>
      <c r="Q786" s="90"/>
      <c r="R786" s="87"/>
      <c r="S786" s="87"/>
      <c r="T786" s="16"/>
      <c r="U786" s="16"/>
      <c r="V786" s="43">
        <f t="shared" si="227"/>
        <v>0</v>
      </c>
      <c r="W786" s="43">
        <f t="shared" si="228"/>
        <v>0</v>
      </c>
      <c r="X786" s="43">
        <f t="shared" si="229"/>
        <v>0</v>
      </c>
      <c r="Y786" s="22">
        <f>X786+W786+SUM($V$745:V786)</f>
        <v>3.9279178051178669E-4</v>
      </c>
      <c r="Z786" s="22">
        <f t="shared" si="230"/>
        <v>9.214764224282776E-2</v>
      </c>
      <c r="AA786" s="44">
        <f t="shared" si="231"/>
        <v>12.885784220049951</v>
      </c>
      <c r="AB786" s="44">
        <f t="shared" si="232"/>
        <v>1.1456033143729667</v>
      </c>
      <c r="AC786" s="44">
        <f t="shared" si="233"/>
        <v>44.48007610003576</v>
      </c>
      <c r="AD786" s="44">
        <f t="shared" si="224"/>
        <v>1.1456033143729665</v>
      </c>
      <c r="AE786" s="44">
        <f t="shared" si="225"/>
        <v>43.187867115529571</v>
      </c>
      <c r="AF786" s="44">
        <f t="shared" si="226"/>
        <v>0.14660567013321457</v>
      </c>
      <c r="AG786" s="45">
        <f>AC786+AA786+SUM($Z$745:Z786)</f>
        <v>61.261002783800386</v>
      </c>
      <c r="AH786" s="45">
        <f>AC786+AA786+SUM($Z$779:Z786)+$AH$778</f>
        <v>180.82143443190682</v>
      </c>
      <c r="DM786"/>
      <c r="DN786"/>
      <c r="DO786"/>
      <c r="DP786"/>
      <c r="DQ786"/>
      <c r="DR786"/>
      <c r="DS786"/>
      <c r="DT786"/>
      <c r="DU786"/>
      <c r="DV786"/>
      <c r="DW786"/>
      <c r="DX786"/>
      <c r="DY786"/>
      <c r="DZ786"/>
      <c r="EA786"/>
      <c r="EB786"/>
      <c r="EC786"/>
      <c r="ED786"/>
      <c r="EE786"/>
      <c r="EF786"/>
      <c r="EG786"/>
    </row>
    <row r="787" spans="1:137" s="1" customFormat="1" ht="14.4" x14ac:dyDescent="0.3">
      <c r="A787"/>
      <c r="B787"/>
      <c r="C787"/>
      <c r="D787" s="40"/>
      <c r="E787" s="28">
        <v>41036.568055555559</v>
      </c>
      <c r="F787" s="10">
        <f t="shared" si="220"/>
        <v>1153.910416666673</v>
      </c>
      <c r="G787" s="10">
        <v>39637</v>
      </c>
      <c r="H787" s="10">
        <v>0</v>
      </c>
      <c r="I787" s="10">
        <v>25</v>
      </c>
      <c r="J787" s="10"/>
      <c r="K787" s="10"/>
      <c r="L787" s="79">
        <v>1037</v>
      </c>
      <c r="M787" s="86"/>
      <c r="N787" s="42">
        <v>8.1</v>
      </c>
      <c r="O787" s="90"/>
      <c r="P787" s="90"/>
      <c r="Q787" s="90"/>
      <c r="R787" s="87"/>
      <c r="S787" s="87"/>
      <c r="T787" s="16"/>
      <c r="U787" s="16"/>
      <c r="V787" s="43">
        <f t="shared" si="227"/>
        <v>0</v>
      </c>
      <c r="W787" s="43">
        <f t="shared" si="228"/>
        <v>0</v>
      </c>
      <c r="X787" s="43">
        <f t="shared" si="229"/>
        <v>0</v>
      </c>
      <c r="Y787" s="22">
        <f>X787+W787+SUM($V$745:V787)</f>
        <v>3.9279178051178669E-4</v>
      </c>
      <c r="Z787" s="22">
        <f t="shared" si="230"/>
        <v>9.4714002945283413E-2</v>
      </c>
      <c r="AA787" s="44">
        <f t="shared" si="231"/>
        <v>13.244660143923445</v>
      </c>
      <c r="AB787" s="44">
        <f t="shared" si="232"/>
        <v>1.1775089741929123</v>
      </c>
      <c r="AC787" s="44">
        <f t="shared" si="233"/>
        <v>45.718869807253519</v>
      </c>
      <c r="AD787" s="44">
        <f t="shared" si="224"/>
        <v>1.1775089741929123</v>
      </c>
      <c r="AE787" s="44">
        <f t="shared" si="225"/>
        <v>44.390672117269034</v>
      </c>
      <c r="AF787" s="44">
        <f t="shared" si="226"/>
        <v>0.15068871579156776</v>
      </c>
      <c r="AG787" s="45">
        <f>AC787+AA787+SUM($Z$745:Z787)</f>
        <v>62.953386417836931</v>
      </c>
      <c r="AH787" s="45">
        <f>AC787+AA787+SUM($Z$779:Z787)+$AH$778</f>
        <v>182.51381806594338</v>
      </c>
      <c r="DM787"/>
      <c r="DN787"/>
      <c r="DO787"/>
      <c r="DP787"/>
      <c r="DQ787"/>
      <c r="DR787"/>
      <c r="DS787"/>
      <c r="DT787"/>
      <c r="DU787"/>
      <c r="DV787"/>
      <c r="DW787"/>
      <c r="DX787"/>
      <c r="DY787"/>
      <c r="DZ787"/>
      <c r="EA787"/>
      <c r="EB787"/>
      <c r="EC787"/>
      <c r="ED787"/>
      <c r="EE787"/>
      <c r="EF787"/>
      <c r="EG787"/>
    </row>
    <row r="788" spans="1:137" s="1" customFormat="1" ht="14.4" x14ac:dyDescent="0.3">
      <c r="A788"/>
      <c r="B788"/>
      <c r="C788"/>
      <c r="D788" s="40"/>
      <c r="E788" s="28">
        <v>41039.508333333331</v>
      </c>
      <c r="F788" s="10">
        <f t="shared" si="220"/>
        <v>1156.8506944444453</v>
      </c>
      <c r="G788" s="10">
        <v>8337</v>
      </c>
      <c r="H788" s="10">
        <v>0</v>
      </c>
      <c r="I788" s="10">
        <v>23</v>
      </c>
      <c r="J788" s="10"/>
      <c r="K788" s="10"/>
      <c r="L788" s="79">
        <v>1037</v>
      </c>
      <c r="M788" s="86"/>
      <c r="N788" s="42">
        <v>8.1</v>
      </c>
      <c r="O788" s="90"/>
      <c r="P788" s="90"/>
      <c r="Q788" s="90"/>
      <c r="R788" s="87"/>
      <c r="S788" s="87"/>
      <c r="T788" s="16"/>
      <c r="U788" s="16"/>
      <c r="V788" s="43">
        <f t="shared" si="227"/>
        <v>0</v>
      </c>
      <c r="W788" s="43">
        <f t="shared" si="228"/>
        <v>0</v>
      </c>
      <c r="X788" s="43">
        <f t="shared" si="229"/>
        <v>0</v>
      </c>
      <c r="Y788" s="22">
        <f>X788+W788+SUM($V$745:V788)</f>
        <v>3.9279178051178669E-4</v>
      </c>
      <c r="Z788" s="22">
        <f t="shared" si="230"/>
        <v>1.9921554167944795E-2</v>
      </c>
      <c r="AA788" s="44">
        <f t="shared" si="231"/>
        <v>2.7857994202358851</v>
      </c>
      <c r="AB788" s="44">
        <f t="shared" si="232"/>
        <v>0.24766991240119859</v>
      </c>
      <c r="AC788" s="44">
        <f t="shared" si="233"/>
        <v>9.6162226602182965</v>
      </c>
      <c r="AD788" s="44">
        <f t="shared" si="224"/>
        <v>0.24766991240119865</v>
      </c>
      <c r="AE788" s="44">
        <f t="shared" si="225"/>
        <v>9.3368578207652444</v>
      </c>
      <c r="AF788" s="44">
        <f t="shared" si="226"/>
        <v>3.1694927051853075E-2</v>
      </c>
      <c r="AG788" s="45">
        <f>AC788+AA788+SUM($Z$745:Z788)</f>
        <v>16.41180010128209</v>
      </c>
      <c r="AH788" s="45">
        <f>AC788+AA788+SUM($Z$788:Z788)+$AH$787</f>
        <v>194.93576170056551</v>
      </c>
      <c r="DM788"/>
      <c r="DN788"/>
      <c r="DO788"/>
      <c r="DP788"/>
      <c r="DQ788"/>
      <c r="DR788"/>
      <c r="DS788"/>
      <c r="DT788"/>
      <c r="DU788"/>
      <c r="DV788"/>
      <c r="DW788"/>
      <c r="DX788"/>
      <c r="DY788"/>
      <c r="DZ788"/>
      <c r="EA788"/>
      <c r="EB788"/>
      <c r="EC788"/>
      <c r="ED788"/>
      <c r="EE788"/>
      <c r="EF788"/>
      <c r="EG788"/>
    </row>
    <row r="789" spans="1:137" s="1" customFormat="1" ht="14.4" x14ac:dyDescent="0.3">
      <c r="A789"/>
      <c r="B789"/>
      <c r="C789"/>
      <c r="D789" s="40"/>
      <c r="E789" s="28">
        <v>41044.474999999999</v>
      </c>
      <c r="F789" s="10">
        <f t="shared" si="220"/>
        <v>1161.8173611111124</v>
      </c>
      <c r="G789" s="10">
        <v>11104</v>
      </c>
      <c r="H789" s="40">
        <v>1.35</v>
      </c>
      <c r="I789" s="10">
        <v>26</v>
      </c>
      <c r="J789" s="10"/>
      <c r="K789" s="10"/>
      <c r="L789" s="79">
        <v>1037</v>
      </c>
      <c r="M789" s="86"/>
      <c r="N789" s="42">
        <v>8.1</v>
      </c>
      <c r="O789" s="90"/>
      <c r="P789" s="90"/>
      <c r="Q789" s="90"/>
      <c r="R789" s="87"/>
      <c r="S789" s="87"/>
      <c r="T789" s="16"/>
      <c r="U789" s="16"/>
      <c r="V789" s="43">
        <f t="shared" si="227"/>
        <v>3.2258723913548604E-6</v>
      </c>
      <c r="W789" s="43">
        <f t="shared" si="228"/>
        <v>4.5110102162869675E-4</v>
      </c>
      <c r="X789" s="43">
        <f t="shared" si="229"/>
        <v>1.3521599013050982E-6</v>
      </c>
      <c r="Y789" s="22">
        <f>X789+W789+SUM($V$745:V789)</f>
        <v>8.484708344331435E-4</v>
      </c>
      <c r="Z789" s="22">
        <f t="shared" si="230"/>
        <v>2.65333978026699E-2</v>
      </c>
      <c r="AA789" s="44">
        <f t="shared" si="231"/>
        <v>3.7103894401222584</v>
      </c>
      <c r="AB789" s="44">
        <f t="shared" si="232"/>
        <v>0.32987006204904745</v>
      </c>
      <c r="AC789" s="44">
        <f t="shared" si="233"/>
        <v>12.807788943152687</v>
      </c>
      <c r="AD789" s="44">
        <f t="shared" si="224"/>
        <v>0.32987006204904756</v>
      </c>
      <c r="AE789" s="44">
        <f t="shared" si="225"/>
        <v>12.435704598989716</v>
      </c>
      <c r="AF789" s="44">
        <f t="shared" si="226"/>
        <v>4.2214282113923057E-2</v>
      </c>
      <c r="AG789" s="45">
        <f>AC789+AA789+SUM($Z$745:Z789)</f>
        <v>20.554489801905525</v>
      </c>
      <c r="AH789" s="45">
        <f>AC789+AA789+SUM($Z$788:Z789)+$AH$787</f>
        <v>199.07845140118894</v>
      </c>
      <c r="DM789"/>
      <c r="DN789"/>
      <c r="DO789"/>
      <c r="DP789"/>
      <c r="DQ789"/>
      <c r="DR789"/>
      <c r="DS789"/>
      <c r="DT789"/>
      <c r="DU789"/>
      <c r="DV789"/>
      <c r="DW789"/>
      <c r="DX789"/>
      <c r="DY789"/>
      <c r="DZ789"/>
      <c r="EA789"/>
      <c r="EB789"/>
      <c r="EC789"/>
      <c r="ED789"/>
      <c r="EE789"/>
      <c r="EF789"/>
      <c r="EG789"/>
    </row>
    <row r="790" spans="1:137" s="1" customFormat="1" ht="14.4" x14ac:dyDescent="0.3">
      <c r="A790"/>
      <c r="B790"/>
      <c r="C790"/>
      <c r="D790" s="40"/>
      <c r="E790" s="28">
        <v>41052.467361111114</v>
      </c>
      <c r="F790" s="10">
        <f t="shared" si="220"/>
        <v>1169.8097222222277</v>
      </c>
      <c r="G790" s="10">
        <v>12914</v>
      </c>
      <c r="H790" s="21">
        <v>0.7</v>
      </c>
      <c r="I790" s="10">
        <v>24</v>
      </c>
      <c r="J790" s="10"/>
      <c r="K790" s="10"/>
      <c r="L790" s="79">
        <v>1037</v>
      </c>
      <c r="M790" s="86"/>
      <c r="N790" s="42">
        <v>8.1</v>
      </c>
      <c r="O790" s="90"/>
      <c r="P790" s="90"/>
      <c r="Q790" s="90"/>
      <c r="R790" s="87"/>
      <c r="S790" s="87"/>
      <c r="T790" s="16"/>
      <c r="U790" s="16"/>
      <c r="V790" s="43">
        <f t="shared" si="227"/>
        <v>1.6726745732951127E-6</v>
      </c>
      <c r="W790" s="43">
        <f t="shared" si="228"/>
        <v>2.3390423343710201E-4</v>
      </c>
      <c r="X790" s="43">
        <f t="shared" si="229"/>
        <v>7.0111994882486577E-7</v>
      </c>
      <c r="Y790" s="22">
        <f>X790+W790+SUM($V$745:V790)</f>
        <v>6.3229568086236351E-4</v>
      </c>
      <c r="Z790" s="22">
        <f t="shared" si="230"/>
        <v>3.0858456342190123E-2</v>
      </c>
      <c r="AA790" s="44">
        <f t="shared" si="231"/>
        <v>4.3151989580096224</v>
      </c>
      <c r="AB790" s="44">
        <f t="shared" si="232"/>
        <v>0.38364030811431915</v>
      </c>
      <c r="AC790" s="44">
        <f t="shared" si="233"/>
        <v>14.89551390596846</v>
      </c>
      <c r="AD790" s="44">
        <f t="shared" si="224"/>
        <v>0.38364030811431915</v>
      </c>
      <c r="AE790" s="44">
        <f t="shared" si="225"/>
        <v>14.46277820527316</v>
      </c>
      <c r="AF790" s="44">
        <f t="shared" si="226"/>
        <v>4.9095392580980037E-2</v>
      </c>
      <c r="AG790" s="45">
        <f>AC790+AA790+SUM($Z$745:Z790)</f>
        <v>23.277882738950851</v>
      </c>
      <c r="AH790" s="45">
        <f>AC790+AA790+SUM($Z$788:Z790)+$AH$787</f>
        <v>201.80184433823428</v>
      </c>
      <c r="DM790"/>
      <c r="DN790"/>
      <c r="DO790"/>
      <c r="DP790"/>
      <c r="DQ790"/>
      <c r="DR790"/>
      <c r="DS790"/>
      <c r="DT790"/>
      <c r="DU790"/>
      <c r="DV790"/>
      <c r="DW790"/>
      <c r="DX790"/>
      <c r="DY790"/>
      <c r="DZ790"/>
      <c r="EA790"/>
      <c r="EB790"/>
      <c r="EC790"/>
      <c r="ED790"/>
      <c r="EE790"/>
      <c r="EF790"/>
      <c r="EG790"/>
    </row>
    <row r="791" spans="1:137" s="1" customFormat="1" ht="14.4" x14ac:dyDescent="0.3">
      <c r="A791"/>
      <c r="B791"/>
      <c r="C791"/>
      <c r="D791" s="40"/>
      <c r="E791" s="28">
        <v>41109.574999999997</v>
      </c>
      <c r="F791" s="10">
        <f t="shared" si="220"/>
        <v>1226.9173611111109</v>
      </c>
      <c r="G791" s="10">
        <v>15422</v>
      </c>
      <c r="H791" s="10">
        <v>0.7</v>
      </c>
      <c r="I791" s="10">
        <v>23</v>
      </c>
      <c r="J791" s="10"/>
      <c r="K791" s="10"/>
      <c r="L791" s="79">
        <v>1037</v>
      </c>
      <c r="M791" s="86"/>
      <c r="N791" s="42">
        <v>8.1</v>
      </c>
      <c r="O791" s="90"/>
      <c r="P791" s="90"/>
      <c r="Q791" s="90"/>
      <c r="R791" s="87"/>
      <c r="S791" s="87"/>
      <c r="T791" s="16"/>
      <c r="U791" s="16"/>
      <c r="V791" s="43">
        <f t="shared" si="227"/>
        <v>1.6726745732951127E-6</v>
      </c>
      <c r="W791" s="43">
        <f t="shared" si="228"/>
        <v>2.3390423343710201E-4</v>
      </c>
      <c r="X791" s="43">
        <f t="shared" si="229"/>
        <v>7.0111994882486577E-7</v>
      </c>
      <c r="Y791" s="22">
        <f>X791+W791+SUM($V$745:V791)</f>
        <v>6.3396835543565861E-4</v>
      </c>
      <c r="Z791" s="22">
        <f t="shared" si="230"/>
        <v>3.6851410384796043E-2</v>
      </c>
      <c r="AA791" s="44">
        <f t="shared" si="231"/>
        <v>5.153244411524267</v>
      </c>
      <c r="AB791" s="44">
        <f t="shared" si="232"/>
        <v>0.45814626233072869</v>
      </c>
      <c r="AC791" s="44">
        <f t="shared" si="233"/>
        <v>17.788339434555184</v>
      </c>
      <c r="AD791" s="44">
        <f t="shared" si="224"/>
        <v>0.45814626233072869</v>
      </c>
      <c r="AE791" s="44">
        <f t="shared" si="225"/>
        <v>17.271563069670336</v>
      </c>
      <c r="AF791" s="44">
        <f t="shared" si="226"/>
        <v>5.8630102554117561E-2</v>
      </c>
      <c r="AG791" s="45">
        <f>AC791+AA791+SUM($Z$745:Z791)</f>
        <v>27.045605131437014</v>
      </c>
      <c r="AH791" s="45">
        <f>AC791+AA791+SUM($Z$788:Z791)+$AH$787</f>
        <v>205.56956673072042</v>
      </c>
      <c r="DM791"/>
      <c r="DN791"/>
      <c r="DO791"/>
      <c r="DP791"/>
      <c r="DQ791"/>
      <c r="DR791"/>
      <c r="DS791"/>
      <c r="DT791"/>
      <c r="DU791"/>
      <c r="DV791"/>
      <c r="DW791"/>
      <c r="DX791"/>
      <c r="DY791"/>
      <c r="DZ791"/>
      <c r="EA791"/>
      <c r="EB791"/>
      <c r="EC791"/>
      <c r="ED791"/>
      <c r="EE791"/>
      <c r="EF791"/>
      <c r="EG791"/>
    </row>
    <row r="792" spans="1:137" s="1" customFormat="1" ht="14.4" x14ac:dyDescent="0.3">
      <c r="A792"/>
      <c r="B792"/>
      <c r="C792"/>
      <c r="D792" s="40"/>
      <c r="E792" s="28">
        <v>41134.484722222223</v>
      </c>
      <c r="F792" s="10">
        <f t="shared" si="220"/>
        <v>1251.8270833333372</v>
      </c>
      <c r="G792" s="10">
        <v>15887</v>
      </c>
      <c r="H792" s="10">
        <v>0.92</v>
      </c>
      <c r="I792" s="10">
        <v>23</v>
      </c>
      <c r="J792" s="10"/>
      <c r="K792" s="10"/>
      <c r="L792" s="79">
        <v>1037</v>
      </c>
      <c r="M792" s="86"/>
      <c r="N792" s="42">
        <v>8.1</v>
      </c>
      <c r="O792" s="90"/>
      <c r="P792" s="90"/>
      <c r="Q792" s="90"/>
      <c r="R792" s="87"/>
      <c r="S792" s="87"/>
      <c r="T792" s="16"/>
      <c r="U792" s="16"/>
      <c r="V792" s="43">
        <f t="shared" si="227"/>
        <v>2.1983722963307196E-6</v>
      </c>
      <c r="W792" s="43">
        <f t="shared" si="228"/>
        <v>3.0741699251733408E-4</v>
      </c>
      <c r="X792" s="43">
        <f t="shared" si="229"/>
        <v>9.2147193274125222E-7</v>
      </c>
      <c r="Y792" s="22">
        <f>X792+W792+SUM($V$745:V792)</f>
        <v>7.0989983879613775E-4</v>
      </c>
      <c r="Z792" s="22">
        <f t="shared" si="230"/>
        <v>3.7962544208484932E-2</v>
      </c>
      <c r="AA792" s="44">
        <f t="shared" si="231"/>
        <v>5.3086236523074852</v>
      </c>
      <c r="AB792" s="44">
        <f t="shared" si="232"/>
        <v>0.47196016532539786</v>
      </c>
      <c r="AC792" s="44">
        <f t="shared" si="233"/>
        <v>18.324688665333817</v>
      </c>
      <c r="AD792" s="44">
        <f t="shared" si="224"/>
        <v>0.47196016532539781</v>
      </c>
      <c r="AE792" s="44">
        <f t="shared" si="225"/>
        <v>17.792330598356408</v>
      </c>
      <c r="AF792" s="44">
        <f t="shared" si="226"/>
        <v>6.0397901652007875E-2</v>
      </c>
      <c r="AG792" s="45">
        <f>AC792+AA792+SUM($Z$745:Z792)</f>
        <v>27.775296147207349</v>
      </c>
      <c r="AH792" s="45">
        <f>AC792+AA792+SUM($Z$788:Z792)+$AH$787</f>
        <v>206.29925774649078</v>
      </c>
      <c r="DM792"/>
      <c r="DN792"/>
      <c r="DO792"/>
      <c r="DP792"/>
      <c r="DQ792"/>
      <c r="DR792"/>
      <c r="DS792"/>
      <c r="DT792"/>
      <c r="DU792"/>
      <c r="DV792"/>
      <c r="DW792"/>
      <c r="DX792"/>
      <c r="DY792"/>
      <c r="DZ792"/>
      <c r="EA792"/>
      <c r="EB792"/>
      <c r="EC792"/>
      <c r="ED792"/>
      <c r="EE792"/>
      <c r="EF792"/>
      <c r="EG792"/>
    </row>
    <row r="793" spans="1:137" s="1" customFormat="1" ht="14.4" x14ac:dyDescent="0.3">
      <c r="A793"/>
      <c r="B793"/>
      <c r="C793"/>
      <c r="D793" s="40"/>
      <c r="E793" s="28">
        <v>42304.452777777777</v>
      </c>
      <c r="F793" s="10">
        <f t="shared" si="220"/>
        <v>2421.7951388888905</v>
      </c>
      <c r="G793" s="10">
        <v>41888</v>
      </c>
      <c r="H793" s="10">
        <v>0.56000000000000005</v>
      </c>
      <c r="I793" s="10">
        <v>20</v>
      </c>
      <c r="J793" s="10"/>
      <c r="K793" s="10">
        <v>5</v>
      </c>
      <c r="L793" s="10">
        <v>1060</v>
      </c>
      <c r="M793" s="86"/>
      <c r="N793" s="42">
        <v>8.1</v>
      </c>
      <c r="O793" s="90"/>
      <c r="P793" s="90"/>
      <c r="Q793" s="90"/>
      <c r="R793" s="87"/>
      <c r="S793" s="87"/>
      <c r="T793" s="16"/>
      <c r="U793" s="16"/>
      <c r="V793" s="43">
        <f t="shared" si="227"/>
        <v>1.3678187446039111E-6</v>
      </c>
      <c r="W793" s="43">
        <f t="shared" si="228"/>
        <v>1.9127366437286648E-4</v>
      </c>
      <c r="X793" s="43">
        <f t="shared" si="229"/>
        <v>5.7333627444887776E-7</v>
      </c>
      <c r="Y793" s="22">
        <f>X793+W793+SUM($V$745:V793)</f>
        <v>5.9477619373798181E-4</v>
      </c>
      <c r="Z793" s="22">
        <f t="shared" si="230"/>
        <v>0.10231284209637254</v>
      </c>
      <c r="AA793" s="44">
        <f t="shared" si="231"/>
        <v>14.307270095090411</v>
      </c>
      <c r="AB793" s="44">
        <f t="shared" si="232"/>
        <v>1.2719797073011414</v>
      </c>
      <c r="AC793" s="44">
        <f t="shared" si="233"/>
        <v>49.386863208774145</v>
      </c>
      <c r="AD793" s="44">
        <f t="shared" si="224"/>
        <v>1.2719797073011414</v>
      </c>
      <c r="AE793" s="44">
        <f t="shared" si="225"/>
        <v>47.952105133913193</v>
      </c>
      <c r="AF793" s="44">
        <f t="shared" si="226"/>
        <v>0.16277836755980535</v>
      </c>
      <c r="AG793" s="45">
        <f>AC793+AA793+SUM($Z$745:Z793)</f>
        <v>67.938429975526972</v>
      </c>
      <c r="AH793" s="45">
        <f>AC793+AA793+SUM($Z$788:Z793)+$AH$787</f>
        <v>246.4623915748104</v>
      </c>
      <c r="DM793"/>
      <c r="DN793"/>
      <c r="DO793"/>
      <c r="DP793"/>
      <c r="DQ793"/>
      <c r="DR793"/>
      <c r="DS793"/>
      <c r="DT793"/>
      <c r="DU793"/>
      <c r="DV793"/>
      <c r="DW793"/>
      <c r="DX793"/>
      <c r="DY793"/>
      <c r="DZ793"/>
      <c r="EA793"/>
      <c r="EB793"/>
      <c r="EC793"/>
      <c r="ED793"/>
      <c r="EE793"/>
      <c r="EF793"/>
      <c r="EG793"/>
    </row>
    <row r="794" spans="1:137" s="1" customFormat="1" ht="14.4" x14ac:dyDescent="0.3">
      <c r="A794"/>
      <c r="B794"/>
      <c r="C794"/>
      <c r="D794" s="40" t="s">
        <v>164</v>
      </c>
      <c r="E794" s="28">
        <v>42305.482638888891</v>
      </c>
      <c r="F794" s="10">
        <f t="shared" si="220"/>
        <v>2422.8250000000044</v>
      </c>
      <c r="G794" s="10"/>
      <c r="H794" s="10"/>
      <c r="I794" s="10">
        <v>19</v>
      </c>
      <c r="J794" s="40">
        <v>4.1399999999999997</v>
      </c>
      <c r="K794" s="10"/>
      <c r="L794" s="10">
        <v>1041</v>
      </c>
      <c r="M794" s="86"/>
      <c r="N794" s="42">
        <v>8.1</v>
      </c>
      <c r="O794" s="90"/>
      <c r="P794" s="90"/>
      <c r="Q794" s="90"/>
      <c r="R794" s="87"/>
      <c r="S794" s="87"/>
      <c r="T794" s="16"/>
      <c r="U794" s="16"/>
      <c r="V794" s="43">
        <f t="shared" si="227"/>
        <v>0</v>
      </c>
      <c r="W794" s="43">
        <f t="shared" si="228"/>
        <v>0</v>
      </c>
      <c r="X794" s="43">
        <f t="shared" si="229"/>
        <v>0</v>
      </c>
      <c r="Y794" s="22">
        <f>X794+W794+SUM($V$745:V794)</f>
        <v>4.029291930906664E-4</v>
      </c>
      <c r="Z794" s="22">
        <f t="shared" si="230"/>
        <v>0</v>
      </c>
      <c r="AA794" s="44">
        <f t="shared" si="231"/>
        <v>0</v>
      </c>
      <c r="AB794" s="44">
        <f t="shared" si="232"/>
        <v>0</v>
      </c>
      <c r="AC794" s="44">
        <f t="shared" si="233"/>
        <v>0</v>
      </c>
      <c r="AD794" s="44">
        <f t="shared" si="224"/>
        <v>0</v>
      </c>
      <c r="AE794" s="44">
        <f t="shared" si="225"/>
        <v>0</v>
      </c>
      <c r="AF794" s="44">
        <f t="shared" si="226"/>
        <v>0</v>
      </c>
      <c r="AG794" s="45">
        <f>AC794+AA794+SUM($Z$745:Z794)</f>
        <v>4.2442966716624211</v>
      </c>
      <c r="AH794" s="45">
        <f>AC794+AA794+SUM($Z$794:Z794)+$AH$793</f>
        <v>246.4623915748104</v>
      </c>
      <c r="DM794"/>
      <c r="DN794"/>
      <c r="DO794"/>
      <c r="DP794"/>
      <c r="DQ794"/>
      <c r="DR794"/>
      <c r="DS794"/>
      <c r="DT794"/>
      <c r="DU794"/>
      <c r="DV794"/>
      <c r="DW794"/>
      <c r="DX794"/>
      <c r="DY794"/>
      <c r="DZ794"/>
      <c r="EA794"/>
      <c r="EB794"/>
      <c r="EC794"/>
      <c r="ED794"/>
      <c r="EE794"/>
      <c r="EF794"/>
      <c r="EG794"/>
    </row>
    <row r="795" spans="1:137" s="1" customFormat="1" ht="14.4" x14ac:dyDescent="0.3">
      <c r="A795"/>
      <c r="B795"/>
      <c r="C795"/>
      <c r="D795" s="40"/>
      <c r="E795" s="28">
        <v>42311.56527777778</v>
      </c>
      <c r="F795" s="10">
        <f t="shared" si="220"/>
        <v>2428.9076388888934</v>
      </c>
      <c r="G795" s="10">
        <v>3369</v>
      </c>
      <c r="H795" s="10">
        <v>0.84</v>
      </c>
      <c r="I795" s="10">
        <v>19</v>
      </c>
      <c r="J795" s="10"/>
      <c r="K795" s="10">
        <v>5</v>
      </c>
      <c r="L795" s="10">
        <v>1084</v>
      </c>
      <c r="M795" s="86"/>
      <c r="N795" s="42">
        <v>8.1</v>
      </c>
      <c r="O795" s="90"/>
      <c r="P795" s="90"/>
      <c r="Q795" s="90"/>
      <c r="R795" s="87"/>
      <c r="S795" s="87"/>
      <c r="T795" s="16"/>
      <c r="U795" s="16"/>
      <c r="V795" s="43">
        <f t="shared" si="227"/>
        <v>2.0981823384207159E-6</v>
      </c>
      <c r="W795" s="43">
        <f t="shared" si="228"/>
        <v>2.9340658327384981E-4</v>
      </c>
      <c r="X795" s="43">
        <f t="shared" si="229"/>
        <v>8.7947620967346711E-7</v>
      </c>
      <c r="Y795" s="22">
        <f>X795+W795+SUM($V$745:V795)</f>
        <v>6.9931343491261039E-4</v>
      </c>
      <c r="Z795" s="22">
        <f t="shared" si="230"/>
        <v>8.4152098787373709E-3</v>
      </c>
      <c r="AA795" s="44">
        <f t="shared" si="231"/>
        <v>1.1767699750590475</v>
      </c>
      <c r="AB795" s="44">
        <f t="shared" si="232"/>
        <v>0.10462006507796484</v>
      </c>
      <c r="AC795" s="44">
        <f t="shared" si="233"/>
        <v>4.0620591769199077</v>
      </c>
      <c r="AD795" s="44">
        <f t="shared" si="224"/>
        <v>0.10462006507796487</v>
      </c>
      <c r="AE795" s="44">
        <f t="shared" si="225"/>
        <v>3.9440506251313132</v>
      </c>
      <c r="AF795" s="44">
        <f t="shared" si="226"/>
        <v>1.3388486710629491E-2</v>
      </c>
      <c r="AG795" s="45">
        <f>AC795+AA795+SUM($Z$745:Z795)</f>
        <v>9.4915410335201145</v>
      </c>
      <c r="AH795" s="45">
        <f>AC795+AA795+SUM($Z$794:Z795)+$AH$793</f>
        <v>251.70963593666809</v>
      </c>
      <c r="DM795"/>
      <c r="DN795"/>
      <c r="DO795"/>
      <c r="DP795"/>
      <c r="DQ795"/>
      <c r="DR795"/>
      <c r="DS795"/>
      <c r="DT795"/>
      <c r="DU795"/>
      <c r="DV795"/>
      <c r="DW795"/>
      <c r="DX795"/>
      <c r="DY795"/>
      <c r="DZ795"/>
      <c r="EA795"/>
      <c r="EB795"/>
      <c r="EC795"/>
      <c r="ED795"/>
      <c r="EE795"/>
      <c r="EF795"/>
      <c r="EG795"/>
    </row>
    <row r="796" spans="1:137" s="1" customFormat="1" ht="14.4" x14ac:dyDescent="0.3">
      <c r="A796"/>
      <c r="B796"/>
      <c r="C796"/>
      <c r="D796" s="40"/>
      <c r="E796" s="28">
        <v>42486.476388888892</v>
      </c>
      <c r="F796" s="10">
        <f t="shared" si="220"/>
        <v>2603.8187500000058</v>
      </c>
      <c r="G796" s="10">
        <v>16565</v>
      </c>
      <c r="H796" s="10">
        <v>0.68</v>
      </c>
      <c r="I796" s="10">
        <v>18</v>
      </c>
      <c r="J796" s="10"/>
      <c r="K796" s="10"/>
      <c r="L796" s="10">
        <v>1094</v>
      </c>
      <c r="M796" s="86"/>
      <c r="N796" s="42">
        <v>8.1</v>
      </c>
      <c r="O796" s="90"/>
      <c r="P796" s="90"/>
      <c r="Q796" s="90"/>
      <c r="R796" s="87"/>
      <c r="S796" s="87"/>
      <c r="T796" s="16"/>
      <c r="U796" s="16"/>
      <c r="V796" s="43">
        <f t="shared" si="227"/>
        <v>1.7141976423277314E-6</v>
      </c>
      <c r="W796" s="43">
        <f t="shared" si="228"/>
        <v>2.3971075539127833E-4</v>
      </c>
      <c r="X796" s="43">
        <f t="shared" si="229"/>
        <v>7.1852480001349244E-7</v>
      </c>
      <c r="Y796" s="22"/>
      <c r="Z796" s="22">
        <f t="shared" si="230"/>
        <v>4.175835874288069E-2</v>
      </c>
      <c r="AA796" s="44">
        <f t="shared" si="231"/>
        <v>5.8394245044948896</v>
      </c>
      <c r="AB796" s="44">
        <f t="shared" si="232"/>
        <v>0.51915071307581862</v>
      </c>
      <c r="AC796" s="44"/>
      <c r="AD796" s="44"/>
      <c r="AE796" s="44"/>
      <c r="AF796" s="44"/>
      <c r="AG796" s="45"/>
      <c r="AH796" s="45"/>
      <c r="DM796"/>
      <c r="DN796"/>
      <c r="DO796"/>
      <c r="DP796"/>
      <c r="DQ796"/>
      <c r="DR796"/>
      <c r="DS796"/>
      <c r="DT796"/>
      <c r="DU796"/>
      <c r="DV796"/>
      <c r="DW796"/>
      <c r="DX796"/>
      <c r="DY796"/>
      <c r="DZ796"/>
      <c r="EA796"/>
      <c r="EB796"/>
      <c r="EC796"/>
      <c r="ED796"/>
      <c r="EE796"/>
      <c r="EF796"/>
      <c r="EG796"/>
    </row>
    <row r="797" spans="1:137" s="1" customFormat="1" ht="14.4" x14ac:dyDescent="0.3">
      <c r="A797"/>
      <c r="B797"/>
      <c r="C797"/>
      <c r="D797" s="40"/>
      <c r="E797" s="28">
        <v>42612.654861111114</v>
      </c>
      <c r="F797" s="10">
        <f t="shared" si="220"/>
        <v>2729.9972222222277</v>
      </c>
      <c r="G797" s="10">
        <v>21216</v>
      </c>
      <c r="H797" s="10">
        <v>0.95</v>
      </c>
      <c r="I797" s="10">
        <v>47</v>
      </c>
      <c r="J797" s="10"/>
      <c r="K797" s="10"/>
      <c r="L797" s="10">
        <v>1060</v>
      </c>
      <c r="M797" s="86"/>
      <c r="N797" s="42">
        <v>8.1</v>
      </c>
      <c r="O797" s="90"/>
      <c r="P797" s="90"/>
      <c r="Q797" s="90"/>
      <c r="R797" s="87"/>
      <c r="S797" s="87"/>
      <c r="T797" s="16"/>
      <c r="U797" s="16"/>
      <c r="V797" s="43">
        <f t="shared" si="227"/>
        <v>2.3204067988816344E-6</v>
      </c>
      <c r="W797" s="43">
        <f t="shared" si="228"/>
        <v>3.2448210920396988E-4</v>
      </c>
      <c r="X797" s="43">
        <f t="shared" si="229"/>
        <v>9.726240370114888E-7</v>
      </c>
      <c r="Y797" s="22"/>
      <c r="Z797" s="22">
        <f t="shared" si="230"/>
        <v>5.1820790152708164E-2</v>
      </c>
      <c r="AA797" s="44">
        <f t="shared" si="231"/>
        <v>7.2465393988120255</v>
      </c>
      <c r="AB797" s="44">
        <f t="shared" si="232"/>
        <v>0.64424946213953938</v>
      </c>
      <c r="AC797" s="44"/>
      <c r="AD797" s="44"/>
      <c r="AE797" s="44"/>
      <c r="AF797" s="44"/>
      <c r="AG797" s="45"/>
      <c r="AH797" s="45"/>
      <c r="DM797"/>
      <c r="DN797"/>
      <c r="DO797"/>
      <c r="DP797"/>
      <c r="DQ797"/>
      <c r="DR797"/>
      <c r="DS797"/>
      <c r="DT797"/>
      <c r="DU797"/>
      <c r="DV797"/>
      <c r="DW797"/>
      <c r="DX797"/>
      <c r="DY797"/>
      <c r="DZ797"/>
      <c r="EA797"/>
      <c r="EB797"/>
      <c r="EC797"/>
      <c r="ED797"/>
      <c r="EE797"/>
      <c r="EF797"/>
      <c r="EG797"/>
    </row>
    <row r="798" spans="1:137" s="1" customFormat="1" ht="14.4" x14ac:dyDescent="0.3">
      <c r="A798"/>
      <c r="B798"/>
      <c r="C798"/>
      <c r="D798" s="40"/>
      <c r="E798" s="28">
        <v>42758.65625</v>
      </c>
      <c r="F798" s="10">
        <f t="shared" si="220"/>
        <v>2875.9986111111139</v>
      </c>
      <c r="G798" s="10">
        <v>24972</v>
      </c>
      <c r="H798" s="10">
        <v>0.65</v>
      </c>
      <c r="I798" s="10">
        <v>17</v>
      </c>
      <c r="J798" s="10"/>
      <c r="K798" s="10"/>
      <c r="L798" s="10">
        <v>1047</v>
      </c>
      <c r="M798" s="86"/>
      <c r="N798" s="42">
        <v>8.1</v>
      </c>
      <c r="O798" s="90"/>
      <c r="P798" s="90"/>
      <c r="Q798" s="90"/>
      <c r="R798" s="87"/>
      <c r="S798" s="87"/>
      <c r="T798" s="16"/>
      <c r="U798" s="16"/>
      <c r="V798" s="43">
        <f t="shared" si="227"/>
        <v>1.568175617655309E-6</v>
      </c>
      <c r="W798" s="43">
        <f t="shared" si="228"/>
        <v>2.1929126059459949E-4</v>
      </c>
      <c r="X798" s="43">
        <f t="shared" si="229"/>
        <v>6.5731806195448735E-7</v>
      </c>
      <c r="Y798" s="22"/>
      <c r="Z798" s="22">
        <f t="shared" si="230"/>
        <v>6.0246894652443657E-2</v>
      </c>
      <c r="AA798" s="44">
        <f t="shared" si="231"/>
        <v>8.4248328608743659</v>
      </c>
      <c r="AB798" s="44">
        <f t="shared" si="232"/>
        <v>0.74900497196270321</v>
      </c>
      <c r="AC798" s="44"/>
      <c r="AD798" s="44"/>
      <c r="AE798" s="44"/>
      <c r="AF798" s="44"/>
      <c r="AG798" s="45"/>
      <c r="AH798" s="45"/>
      <c r="DM798"/>
      <c r="DN798"/>
      <c r="DO798"/>
      <c r="DP798"/>
      <c r="DQ798"/>
      <c r="DR798"/>
      <c r="DS798"/>
      <c r="DT798"/>
      <c r="DU798"/>
      <c r="DV798"/>
      <c r="DW798"/>
      <c r="DX798"/>
      <c r="DY798"/>
      <c r="DZ798"/>
      <c r="EA798"/>
      <c r="EB798"/>
      <c r="EC798"/>
      <c r="ED798"/>
      <c r="EE798"/>
      <c r="EF798"/>
      <c r="EG798"/>
    </row>
    <row r="799" spans="1:137" s="1" customFormat="1" ht="14.4" x14ac:dyDescent="0.3">
      <c r="A799"/>
      <c r="B799"/>
      <c r="C799"/>
      <c r="D799" s="40" t="s">
        <v>164</v>
      </c>
      <c r="E799" s="28">
        <v>42821.443055555559</v>
      </c>
      <c r="F799" s="10">
        <f t="shared" si="220"/>
        <v>2938.785416666673</v>
      </c>
      <c r="G799" s="10">
        <v>20589</v>
      </c>
      <c r="H799" s="10">
        <v>0.63</v>
      </c>
      <c r="I799" s="10">
        <v>17</v>
      </c>
      <c r="J799" s="10"/>
      <c r="K799" s="10">
        <v>5</v>
      </c>
      <c r="L799" s="10">
        <v>1088</v>
      </c>
      <c r="M799" s="86"/>
      <c r="N799" s="42">
        <v>8.1</v>
      </c>
      <c r="O799" s="90"/>
      <c r="P799" s="90"/>
      <c r="Q799" s="90"/>
      <c r="R799" s="87"/>
      <c r="S799" s="87"/>
      <c r="T799" s="16"/>
      <c r="U799" s="16"/>
      <c r="V799" s="43">
        <f t="shared" si="227"/>
        <v>1.579443531504893E-6</v>
      </c>
      <c r="W799" s="43">
        <f t="shared" si="228"/>
        <v>2.2086694829470614E-4</v>
      </c>
      <c r="X799" s="43">
        <f t="shared" si="229"/>
        <v>6.6204113200511914E-7</v>
      </c>
      <c r="Y799" s="22"/>
      <c r="Z799" s="22">
        <f t="shared" si="230"/>
        <v>5.161771884151467E-2</v>
      </c>
      <c r="AA799" s="44">
        <f t="shared" si="231"/>
        <v>7.2181422197455634</v>
      </c>
      <c r="AB799" s="44">
        <f t="shared" si="232"/>
        <v>0.64172482709196765</v>
      </c>
      <c r="AC799" s="44"/>
      <c r="AD799" s="44"/>
      <c r="AE799" s="44"/>
      <c r="AF799" s="44"/>
      <c r="AG799" s="45"/>
      <c r="AH799" s="45"/>
      <c r="DM799"/>
      <c r="DN799"/>
      <c r="DO799"/>
      <c r="DP799"/>
      <c r="DQ799"/>
      <c r="DR799"/>
      <c r="DS799"/>
      <c r="DT799"/>
      <c r="DU799"/>
      <c r="DV799"/>
      <c r="DW799"/>
      <c r="DX799"/>
      <c r="DY799"/>
      <c r="DZ799"/>
      <c r="EA799"/>
      <c r="EB799"/>
      <c r="EC799"/>
      <c r="ED799"/>
      <c r="EE799"/>
      <c r="EF799"/>
      <c r="EG799"/>
    </row>
    <row r="800" spans="1:137" s="1" customFormat="1" ht="14.4" x14ac:dyDescent="0.3">
      <c r="A800"/>
      <c r="B800"/>
      <c r="C800"/>
      <c r="D800" s="40"/>
      <c r="E800" s="28">
        <v>42821.599305555559</v>
      </c>
      <c r="F800" s="10">
        <f t="shared" si="220"/>
        <v>2938.941666666673</v>
      </c>
      <c r="G800" s="10">
        <v>3677</v>
      </c>
      <c r="H800" s="10">
        <v>0.35</v>
      </c>
      <c r="I800" s="10">
        <v>41</v>
      </c>
      <c r="J800" s="10"/>
      <c r="K800" s="10">
        <v>5</v>
      </c>
      <c r="L800" s="10">
        <v>1090</v>
      </c>
      <c r="M800" s="86"/>
      <c r="N800" s="42">
        <v>8.1</v>
      </c>
      <c r="O800" s="90"/>
      <c r="P800" s="90"/>
      <c r="Q800" s="90"/>
      <c r="R800" s="87"/>
      <c r="S800" s="87"/>
      <c r="T800" s="16"/>
      <c r="U800" s="16"/>
      <c r="V800" s="43">
        <f t="shared" si="227"/>
        <v>8.7908162241642841E-7</v>
      </c>
      <c r="W800" s="43">
        <f t="shared" si="228"/>
        <v>1.2292941873020305E-4</v>
      </c>
      <c r="X800" s="43">
        <f t="shared" si="229"/>
        <v>3.6847673298896028E-7</v>
      </c>
      <c r="Y800" s="22"/>
      <c r="Z800" s="22">
        <f t="shared" si="230"/>
        <v>9.2353803589291655E-3</v>
      </c>
      <c r="AA800" s="44">
        <f t="shared" si="231"/>
        <v>1.2914613504884476</v>
      </c>
      <c r="AB800" s="44">
        <f t="shared" si="232"/>
        <v>0.11481663655379898</v>
      </c>
      <c r="AC800" s="44"/>
      <c r="AD800" s="44"/>
      <c r="AE800" s="44"/>
      <c r="AF800" s="44"/>
      <c r="AG800" s="45"/>
      <c r="AH800" s="45"/>
      <c r="DM800"/>
      <c r="DN800"/>
      <c r="DO800"/>
      <c r="DP800"/>
      <c r="DQ800"/>
      <c r="DR800"/>
      <c r="DS800"/>
      <c r="DT800"/>
      <c r="DU800"/>
      <c r="DV800"/>
      <c r="DW800"/>
      <c r="DX800"/>
      <c r="DY800"/>
      <c r="DZ800"/>
      <c r="EA800"/>
      <c r="EB800"/>
      <c r="EC800"/>
      <c r="ED800"/>
      <c r="EE800"/>
      <c r="EF800"/>
      <c r="EG800"/>
    </row>
    <row r="801" spans="1:137" s="1" customFormat="1" ht="14.4" x14ac:dyDescent="0.3">
      <c r="A801"/>
      <c r="B801"/>
      <c r="C801"/>
      <c r="D801" s="40"/>
      <c r="E801" s="28">
        <v>42968.502083333333</v>
      </c>
      <c r="F801" s="10">
        <f t="shared" si="220"/>
        <v>3085.8444444444467</v>
      </c>
      <c r="G801" s="10">
        <v>11681</v>
      </c>
      <c r="H801" s="10">
        <v>0</v>
      </c>
      <c r="I801" s="10">
        <v>17</v>
      </c>
      <c r="J801" s="10"/>
      <c r="K801" s="10"/>
      <c r="L801" s="10">
        <v>1086</v>
      </c>
      <c r="M801" s="86"/>
      <c r="N801" s="42">
        <v>8.1</v>
      </c>
      <c r="O801" s="90"/>
      <c r="P801" s="90"/>
      <c r="Q801" s="90"/>
      <c r="R801" s="87"/>
      <c r="S801" s="87"/>
      <c r="T801" s="16"/>
      <c r="U801" s="16"/>
      <c r="V801" s="43">
        <f t="shared" si="227"/>
        <v>0</v>
      </c>
      <c r="W801" s="43">
        <f t="shared" si="228"/>
        <v>0</v>
      </c>
      <c r="X801" s="43">
        <f t="shared" si="229"/>
        <v>0</v>
      </c>
      <c r="Y801" s="22"/>
      <c r="Z801" s="22">
        <f t="shared" si="230"/>
        <v>2.9231056200657097E-2</v>
      </c>
      <c r="AA801" s="44">
        <f t="shared" si="231"/>
        <v>4.0876258313070171</v>
      </c>
      <c r="AB801" s="44">
        <f t="shared" si="232"/>
        <v>0.36340804876862359</v>
      </c>
      <c r="AC801" s="44"/>
      <c r="AD801" s="44"/>
      <c r="AE801" s="44"/>
      <c r="AF801" s="44"/>
      <c r="AG801" s="45"/>
      <c r="AH801" s="45"/>
      <c r="DM801"/>
      <c r="DN801"/>
      <c r="DO801"/>
      <c r="DP801"/>
      <c r="DQ801"/>
      <c r="DR801"/>
      <c r="DS801"/>
      <c r="DT801"/>
      <c r="DU801"/>
      <c r="DV801"/>
      <c r="DW801"/>
      <c r="DX801"/>
      <c r="DY801"/>
      <c r="DZ801"/>
      <c r="EA801"/>
      <c r="EB801"/>
      <c r="EC801"/>
      <c r="ED801"/>
      <c r="EE801"/>
      <c r="EF801"/>
      <c r="EG801"/>
    </row>
    <row r="802" spans="1:137" s="1" customFormat="1" ht="14.4" x14ac:dyDescent="0.3">
      <c r="A802"/>
      <c r="B802"/>
      <c r="C802"/>
      <c r="D802" s="40"/>
      <c r="E802" s="28">
        <v>43046.477083333331</v>
      </c>
      <c r="F802" s="10">
        <f t="shared" si="220"/>
        <v>3163.8194444444453</v>
      </c>
      <c r="G802" s="10">
        <v>13596</v>
      </c>
      <c r="H802" s="10">
        <v>0</v>
      </c>
      <c r="I802" s="10">
        <v>32</v>
      </c>
      <c r="J802" s="10"/>
      <c r="K802" s="10"/>
      <c r="L802" s="10">
        <v>1071</v>
      </c>
      <c r="M802" s="86"/>
      <c r="N802" s="42">
        <v>8.1</v>
      </c>
      <c r="O802" s="90"/>
      <c r="P802" s="90"/>
      <c r="Q802" s="90"/>
      <c r="R802" s="87"/>
      <c r="S802" s="87"/>
      <c r="T802" s="16"/>
      <c r="U802" s="16"/>
      <c r="V802" s="43">
        <f t="shared" si="227"/>
        <v>0</v>
      </c>
      <c r="W802" s="43">
        <f t="shared" si="228"/>
        <v>0</v>
      </c>
      <c r="X802" s="43">
        <f t="shared" si="229"/>
        <v>0</v>
      </c>
      <c r="Y802" s="22"/>
      <c r="Z802" s="22">
        <f t="shared" si="230"/>
        <v>3.3553303522407076E-2</v>
      </c>
      <c r="AA802" s="44">
        <f t="shared" si="231"/>
        <v>4.6920422328356644</v>
      </c>
      <c r="AB802" s="44">
        <f t="shared" si="232"/>
        <v>0.41714334504769746</v>
      </c>
      <c r="AC802" s="44"/>
      <c r="AD802" s="44"/>
      <c r="AE802" s="44"/>
      <c r="AF802" s="44"/>
      <c r="AG802" s="45"/>
      <c r="AH802" s="45"/>
      <c r="DM802"/>
      <c r="DN802"/>
      <c r="DO802"/>
      <c r="DP802"/>
      <c r="DQ802"/>
      <c r="DR802"/>
      <c r="DS802"/>
      <c r="DT802"/>
      <c r="DU802"/>
      <c r="DV802"/>
      <c r="DW802"/>
      <c r="DX802"/>
      <c r="DY802"/>
      <c r="DZ802"/>
      <c r="EA802"/>
      <c r="EB802"/>
      <c r="EC802"/>
      <c r="ED802"/>
      <c r="EE802"/>
      <c r="EF802"/>
      <c r="EG802"/>
    </row>
    <row r="803" spans="1:137" s="1" customFormat="1" ht="14.4" x14ac:dyDescent="0.3">
      <c r="A803"/>
      <c r="B803"/>
      <c r="C803"/>
      <c r="D803" s="40"/>
      <c r="E803" s="28">
        <v>43123.609027777777</v>
      </c>
      <c r="F803" s="10"/>
      <c r="G803" s="10">
        <v>15406.4</v>
      </c>
      <c r="H803" s="10">
        <v>0</v>
      </c>
      <c r="I803" s="10">
        <v>127</v>
      </c>
      <c r="J803" s="10"/>
      <c r="K803" s="10"/>
      <c r="L803" s="10">
        <v>1060</v>
      </c>
      <c r="M803" s="86"/>
      <c r="N803" s="42">
        <v>8.1</v>
      </c>
      <c r="O803" s="90"/>
      <c r="P803" s="90"/>
      <c r="Q803" s="90"/>
      <c r="R803" s="87"/>
      <c r="S803" s="87"/>
      <c r="T803" s="16"/>
      <c r="U803" s="16"/>
      <c r="V803" s="43">
        <f t="shared" si="227"/>
        <v>0</v>
      </c>
      <c r="W803" s="43">
        <f t="shared" si="228"/>
        <v>0</v>
      </c>
      <c r="X803" s="43">
        <f t="shared" si="229"/>
        <v>0</v>
      </c>
      <c r="Y803" s="22"/>
      <c r="Z803" s="22">
        <f t="shared" si="230"/>
        <v>3.7630647690831596E-2</v>
      </c>
      <c r="AA803" s="44">
        <f t="shared" si="231"/>
        <v>5.2622117549895169</v>
      </c>
      <c r="AB803" s="44">
        <f t="shared" si="232"/>
        <v>0.46783394200163064</v>
      </c>
      <c r="AC803" s="44"/>
      <c r="AD803" s="44"/>
      <c r="AE803" s="44"/>
      <c r="AF803" s="44"/>
      <c r="AG803" s="45"/>
      <c r="AH803" s="45"/>
      <c r="DM803"/>
      <c r="DN803"/>
      <c r="DO803"/>
      <c r="DP803"/>
      <c r="DQ803"/>
      <c r="DR803"/>
      <c r="DS803"/>
      <c r="DT803"/>
      <c r="DU803"/>
      <c r="DV803"/>
      <c r="DW803"/>
      <c r="DX803"/>
      <c r="DY803"/>
      <c r="DZ803"/>
      <c r="EA803"/>
      <c r="EB803"/>
      <c r="EC803"/>
      <c r="ED803"/>
      <c r="EE803"/>
      <c r="EF803"/>
      <c r="EG803"/>
    </row>
    <row r="804" spans="1:137" s="1" customFormat="1" ht="14.4" x14ac:dyDescent="0.3">
      <c r="A804"/>
      <c r="B804"/>
      <c r="C804"/>
      <c r="D804" s="40"/>
      <c r="E804" s="28"/>
      <c r="F804" s="10"/>
      <c r="G804" s="10"/>
      <c r="H804" s="10"/>
      <c r="I804" s="10"/>
      <c r="J804" s="10"/>
      <c r="K804" s="10"/>
      <c r="L804" s="10"/>
      <c r="M804" s="86"/>
      <c r="N804" s="42"/>
      <c r="O804" s="90"/>
      <c r="P804" s="90"/>
      <c r="Q804" s="90"/>
      <c r="R804" s="87"/>
      <c r="S804" s="87"/>
      <c r="T804" s="16"/>
      <c r="U804" s="16"/>
      <c r="V804" s="43"/>
      <c r="W804" s="43"/>
      <c r="X804" s="43"/>
      <c r="Y804" s="22"/>
      <c r="Z804" s="22"/>
      <c r="AA804" s="44"/>
      <c r="AB804" s="44"/>
      <c r="AC804" s="44"/>
      <c r="AD804" s="44"/>
      <c r="AE804" s="44"/>
      <c r="AF804" s="44"/>
      <c r="AG804" s="45"/>
      <c r="AH804" s="45"/>
      <c r="DM804"/>
      <c r="DN804"/>
      <c r="DO804"/>
      <c r="DP804"/>
      <c r="DQ804"/>
      <c r="DR804"/>
      <c r="DS804"/>
      <c r="DT804"/>
      <c r="DU804"/>
      <c r="DV804"/>
      <c r="DW804"/>
      <c r="DX804"/>
      <c r="DY804"/>
      <c r="DZ804"/>
      <c r="EA804"/>
      <c r="EB804"/>
      <c r="EC804"/>
      <c r="ED804"/>
      <c r="EE804"/>
      <c r="EF804"/>
      <c r="EG804"/>
    </row>
    <row r="805" spans="1:137" s="1" customFormat="1" ht="14.4" x14ac:dyDescent="0.3">
      <c r="A805"/>
      <c r="B805"/>
      <c r="C805"/>
      <c r="D805" s="40"/>
      <c r="E805" s="28"/>
      <c r="F805" s="10"/>
      <c r="G805" s="10"/>
      <c r="H805" s="10"/>
      <c r="I805" s="10"/>
      <c r="J805" s="10"/>
      <c r="K805" s="10"/>
      <c r="L805" s="10"/>
      <c r="M805" s="86"/>
      <c r="N805" s="42"/>
      <c r="O805" s="90"/>
      <c r="P805" s="90"/>
      <c r="Q805" s="90"/>
      <c r="R805" s="87"/>
      <c r="S805" s="87"/>
      <c r="T805" s="16"/>
      <c r="U805" s="16"/>
      <c r="V805" s="43"/>
      <c r="W805" s="43"/>
      <c r="X805" s="43"/>
      <c r="Y805" s="22"/>
      <c r="Z805" s="22"/>
      <c r="AA805" s="44"/>
      <c r="AB805" s="44"/>
      <c r="AC805" s="44"/>
      <c r="AD805" s="44"/>
      <c r="AE805" s="44"/>
      <c r="AF805" s="44"/>
      <c r="AG805" s="45"/>
      <c r="AH805" s="45"/>
      <c r="DM805"/>
      <c r="DN805"/>
      <c r="DO805"/>
      <c r="DP805"/>
      <c r="DQ805"/>
      <c r="DR805"/>
      <c r="DS805"/>
      <c r="DT805"/>
      <c r="DU805"/>
      <c r="DV805"/>
      <c r="DW805"/>
      <c r="DX805"/>
      <c r="DY805"/>
      <c r="DZ805"/>
      <c r="EA805"/>
      <c r="EB805"/>
      <c r="EC805"/>
      <c r="ED805"/>
      <c r="EE805"/>
      <c r="EF805"/>
      <c r="EG805"/>
    </row>
    <row r="807" spans="1:137" s="1" customFormat="1" x14ac:dyDescent="0.25">
      <c r="A807"/>
      <c r="B807"/>
      <c r="C807"/>
      <c r="E807" s="18" t="s">
        <v>16</v>
      </c>
      <c r="F807" s="10" t="s">
        <v>17</v>
      </c>
      <c r="G807" s="10" t="s">
        <v>20</v>
      </c>
      <c r="H807" s="10" t="s">
        <v>21</v>
      </c>
      <c r="I807" s="10" t="s">
        <v>22</v>
      </c>
      <c r="J807" s="10"/>
      <c r="K807" s="10"/>
      <c r="L807" s="10"/>
      <c r="M807" s="86"/>
      <c r="N807" s="86"/>
      <c r="O807" s="90"/>
      <c r="P807" s="90"/>
      <c r="Q807" s="90"/>
      <c r="R807" s="87"/>
      <c r="S807" s="87"/>
      <c r="T807" s="16"/>
      <c r="U807" s="16"/>
      <c r="V807" s="17"/>
      <c r="W807" s="17"/>
      <c r="X807" s="17"/>
      <c r="Y807" s="17"/>
      <c r="Z807" s="17"/>
      <c r="AA807" s="17"/>
      <c r="AB807" s="17"/>
      <c r="AC807" s="17"/>
      <c r="AD807" s="17"/>
      <c r="AE807" s="17"/>
      <c r="AF807" s="17"/>
      <c r="AG807" s="17"/>
      <c r="AH807" s="17"/>
      <c r="DM807"/>
      <c r="DN807"/>
      <c r="DO807"/>
      <c r="DP807"/>
      <c r="DQ807"/>
      <c r="DR807"/>
      <c r="DS807"/>
      <c r="DT807"/>
      <c r="DU807"/>
      <c r="DV807"/>
      <c r="DW807"/>
      <c r="DX807"/>
      <c r="DY807"/>
      <c r="DZ807"/>
      <c r="EA807"/>
      <c r="EB807"/>
      <c r="EC807"/>
      <c r="ED807"/>
      <c r="EE807"/>
      <c r="EF807"/>
      <c r="EG807"/>
    </row>
    <row r="808" spans="1:137" s="1" customFormat="1" ht="14.4" thickBot="1" x14ac:dyDescent="0.3">
      <c r="A808"/>
      <c r="B808"/>
      <c r="C808"/>
      <c r="D808" s="18" t="s">
        <v>185</v>
      </c>
      <c r="E808" s="28">
        <v>39883.425000000003</v>
      </c>
      <c r="F808" s="18"/>
      <c r="G808" s="10"/>
      <c r="H808" s="10"/>
      <c r="I808" s="18"/>
      <c r="J808" s="18"/>
      <c r="K808" s="18"/>
      <c r="L808" s="18"/>
      <c r="M808" s="86"/>
      <c r="N808" s="86"/>
      <c r="O808" s="90"/>
      <c r="P808" s="90"/>
      <c r="Q808" s="90"/>
      <c r="R808" s="87"/>
      <c r="S808" s="87"/>
      <c r="T808" s="16"/>
      <c r="U808" s="16"/>
      <c r="V808" s="17"/>
      <c r="W808" s="17"/>
      <c r="X808" s="17"/>
      <c r="Y808" s="17"/>
      <c r="Z808" s="17"/>
      <c r="AA808" s="17"/>
      <c r="AB808" s="17"/>
      <c r="AC808" s="17"/>
      <c r="AD808" s="17"/>
      <c r="AE808" s="17"/>
      <c r="AF808" s="17"/>
      <c r="AG808" s="17"/>
      <c r="AH808" s="17"/>
      <c r="DM808"/>
      <c r="DN808"/>
      <c r="DO808"/>
      <c r="DP808"/>
      <c r="DQ808"/>
      <c r="DR808"/>
      <c r="DS808"/>
      <c r="DT808"/>
      <c r="DU808"/>
      <c r="DV808"/>
      <c r="DW808"/>
      <c r="DX808"/>
      <c r="DY808"/>
      <c r="DZ808"/>
      <c r="EA808"/>
      <c r="EB808"/>
      <c r="EC808"/>
      <c r="ED808"/>
      <c r="EE808"/>
      <c r="EF808"/>
      <c r="EG808"/>
    </row>
    <row r="809" spans="1:137" s="1" customFormat="1" ht="15" thickBot="1" x14ac:dyDescent="0.35">
      <c r="A809"/>
      <c r="B809"/>
      <c r="C809"/>
      <c r="D809" s="18"/>
      <c r="E809" s="28">
        <v>39884.425000000003</v>
      </c>
      <c r="F809" s="10">
        <f>E809-$E$808</f>
        <v>1</v>
      </c>
      <c r="G809" s="10">
        <v>3489</v>
      </c>
      <c r="H809" s="10">
        <v>2.7</v>
      </c>
      <c r="I809" s="10">
        <v>792</v>
      </c>
      <c r="J809" s="10"/>
      <c r="K809" s="10"/>
      <c r="L809" s="79">
        <v>1037</v>
      </c>
      <c r="M809" s="86"/>
      <c r="N809" s="42">
        <v>7.4</v>
      </c>
      <c r="O809" s="37">
        <v>88.12</v>
      </c>
      <c r="P809" s="38">
        <v>12.85</v>
      </c>
      <c r="Q809" s="39">
        <f>P809-S809</f>
        <v>9.5989499999999985</v>
      </c>
      <c r="R809" s="18">
        <v>25.3</v>
      </c>
      <c r="S809" s="85">
        <f>R809*P809/100</f>
        <v>3.2510500000000002</v>
      </c>
      <c r="T809" s="40">
        <f>Q809/$A$18+S809</f>
        <v>7.2506124999999999</v>
      </c>
      <c r="U809" s="40">
        <f>$A$16-T809</f>
        <v>109.7493875</v>
      </c>
      <c r="V809" s="43">
        <f t="shared" ref="V809:V840" si="234">($A$15*L809/1000/$A$13*H809)/$Q$809</f>
        <v>9.4929876958823978E-6</v>
      </c>
      <c r="W809" s="43">
        <f t="shared" ref="W809:W840" si="235">($U$809*L809/1000/$A$13*H809)/$Q$809</f>
        <v>1.3891327802241723E-3</v>
      </c>
      <c r="X809" s="43">
        <f t="shared" ref="X809:X840" si="236">($A$46*$S$809*H809*L809/1000000)/$Q$809</f>
        <v>2.0743530076728092E-6</v>
      </c>
      <c r="Y809" s="22">
        <f>X809+W809+SUM($V$809:V809)</f>
        <v>1.4007001209277274E-3</v>
      </c>
      <c r="Z809" s="22">
        <f t="shared" ref="Z809:Z840" si="237">($A$15*L809/1000/$A$13*G809)/$Q$809</f>
        <v>1.2267049655901365E-2</v>
      </c>
      <c r="AA809" s="44">
        <f t="shared" ref="AA809:AA840" si="238">($U$809*L809/1000/$A$13*G809)/$Q$809</f>
        <v>1.7950682482230138</v>
      </c>
      <c r="AB809" s="44">
        <f t="shared" ref="AB809:AB840" si="239">($A$14*$S$809/1000*G809/1000000*L809/1000*1000000)/$Q$809</f>
        <v>7.9504010278359821E-2</v>
      </c>
      <c r="AC809" s="44">
        <f t="shared" ref="AC809:AC840" si="240">($A$14*((L809/1000)*G809/10^6)*(1+($A$28/(10^-N809))+(($A$28*$A$29)/(10^-N809)^2))*1000000)*$S$809/1000/$Q$809</f>
        <v>0.67793018913433667</v>
      </c>
      <c r="AD809" s="44">
        <f>AC809/(1+($A$28/(10^-N809))+(($A$28*$A$29)/(10^-N809)^2))*1</f>
        <v>7.9504010278359807E-2</v>
      </c>
      <c r="AE809" s="44">
        <f>AC809/(1+($A$28/(10^-N809))+(($A$28*$A$29)/(10^-N809)^2))*($A$28/(10^-N809))</f>
        <v>0.59802113174251315</v>
      </c>
      <c r="AF809" s="44">
        <f>AC809/(1+($A$28/(10^-N809))+(($A$28*$A$29)/(10^-N809)^2))*(($A$28*$A$29)/(10^-N809)^2)</f>
        <v>4.0504711346376943E-4</v>
      </c>
      <c r="AG809" s="45">
        <f>AC809+AA809+SUM($Z$809:Z809)</f>
        <v>2.4852654870132516</v>
      </c>
      <c r="AH809" s="45">
        <f>AC809+AA809+SUM($Z$809:Z809)</f>
        <v>2.4852654870132516</v>
      </c>
      <c r="DM809"/>
      <c r="DN809"/>
      <c r="DO809"/>
      <c r="DP809"/>
      <c r="DQ809"/>
      <c r="DR809"/>
      <c r="DS809"/>
      <c r="DT809"/>
      <c r="DU809"/>
      <c r="DV809"/>
      <c r="DW809"/>
      <c r="DX809"/>
      <c r="DY809"/>
      <c r="DZ809"/>
      <c r="EA809"/>
      <c r="EB809"/>
      <c r="EC809"/>
      <c r="ED809"/>
      <c r="EE809"/>
      <c r="EF809"/>
      <c r="EG809"/>
    </row>
    <row r="810" spans="1:137" s="1" customFormat="1" ht="14.4" x14ac:dyDescent="0.3">
      <c r="A810"/>
      <c r="B810"/>
      <c r="C810"/>
      <c r="D810" s="18"/>
      <c r="E810" s="28">
        <v>39891.395138888889</v>
      </c>
      <c r="F810" s="10">
        <f t="shared" ref="F810:F867" si="241">E810-$E$808</f>
        <v>7.9701388888861402</v>
      </c>
      <c r="G810" s="10">
        <v>4772</v>
      </c>
      <c r="H810" s="10">
        <v>17.96</v>
      </c>
      <c r="I810" s="10">
        <v>1022</v>
      </c>
      <c r="J810" s="10"/>
      <c r="K810" s="10"/>
      <c r="L810" s="79">
        <v>1037</v>
      </c>
      <c r="M810" s="86"/>
      <c r="N810" s="42">
        <v>7.4</v>
      </c>
      <c r="O810" s="90"/>
      <c r="P810" s="90"/>
      <c r="Q810" s="90"/>
      <c r="R810" s="88"/>
      <c r="S810" s="87"/>
      <c r="T810" s="16"/>
      <c r="U810" s="16"/>
      <c r="V810" s="43">
        <f t="shared" si="234"/>
        <v>6.3145947784462179E-5</v>
      </c>
      <c r="W810" s="43">
        <f t="shared" si="235"/>
        <v>9.2403054566022724E-3</v>
      </c>
      <c r="X810" s="43">
        <f t="shared" si="236"/>
        <v>1.3798288895482839E-5</v>
      </c>
      <c r="Y810" s="22">
        <f>X810+W810+SUM($V$809:V810)</f>
        <v>9.3267426809780993E-3</v>
      </c>
      <c r="Z810" s="22">
        <f t="shared" si="237"/>
        <v>1.6777976772129926E-2</v>
      </c>
      <c r="AA810" s="44">
        <f t="shared" si="238"/>
        <v>2.4551635656406483</v>
      </c>
      <c r="AB810" s="44">
        <f t="shared" si="239"/>
        <v>0.10873979279115309</v>
      </c>
      <c r="AC810" s="44">
        <f t="shared" si="240"/>
        <v>0.92722352036372979</v>
      </c>
      <c r="AD810" s="44">
        <f t="shared" ref="AD810:AD830" si="242">AC810/(1+($A$28/(10^-N810))+(($A$28*$A$29)/(10^-N810)^2))*1</f>
        <v>0.10873979279115301</v>
      </c>
      <c r="AE810" s="44">
        <f t="shared" ref="AE810:AE830" si="243">AC810/(1+($A$28/(10^-N810))+(($A$28*$A$29)/(10^-N810)^2))*($A$28/(10^-N810))</f>
        <v>0.81792973364152233</v>
      </c>
      <c r="AF810" s="44">
        <f t="shared" ref="AF810:AF830" si="244">AC810/(1+($A$28/(10^-N810))+(($A$28*$A$29)/(10^-N810)^2))*(($A$28*$A$29)/(10^-N810)^2)</f>
        <v>5.5399393105448743E-4</v>
      </c>
      <c r="AG810" s="45">
        <f>AC810+AA810+SUM($Z$809:Z810)</f>
        <v>3.4114321124324096</v>
      </c>
      <c r="AH810" s="45">
        <f>AC810+AA810+SUM($Z$809:Z810)</f>
        <v>3.4114321124324096</v>
      </c>
      <c r="DM810"/>
      <c r="DN810"/>
      <c r="DO810"/>
      <c r="DP810"/>
      <c r="DQ810"/>
      <c r="DR810"/>
      <c r="DS810"/>
      <c r="DT810"/>
      <c r="DU810"/>
      <c r="DV810"/>
      <c r="DW810"/>
      <c r="DX810"/>
      <c r="DY810"/>
      <c r="DZ810"/>
      <c r="EA810"/>
      <c r="EB810"/>
      <c r="EC810"/>
      <c r="ED810"/>
      <c r="EE810"/>
      <c r="EF810"/>
      <c r="EG810"/>
    </row>
    <row r="811" spans="1:137" s="1" customFormat="1" ht="14.4" x14ac:dyDescent="0.3">
      <c r="A811"/>
      <c r="B811"/>
      <c r="C811"/>
      <c r="D811" s="18"/>
      <c r="E811" s="28">
        <v>39897.645138888889</v>
      </c>
      <c r="F811" s="10">
        <f t="shared" si="241"/>
        <v>14.22013888888614</v>
      </c>
      <c r="G811" s="10">
        <v>4987</v>
      </c>
      <c r="H811" s="10">
        <v>4.68</v>
      </c>
      <c r="I811" s="10">
        <v>1237</v>
      </c>
      <c r="J811" s="10"/>
      <c r="K811" s="10"/>
      <c r="L811" s="79">
        <v>1037</v>
      </c>
      <c r="M811" s="86"/>
      <c r="N811" s="42">
        <v>7.4</v>
      </c>
      <c r="O811" s="90"/>
      <c r="P811" s="90"/>
      <c r="Q811" s="90"/>
      <c r="R811" s="87"/>
      <c r="S811" s="87"/>
      <c r="T811" s="16"/>
      <c r="U811" s="16"/>
      <c r="V811" s="43">
        <f t="shared" si="234"/>
        <v>1.6454512006196157E-5</v>
      </c>
      <c r="W811" s="43">
        <f t="shared" si="235"/>
        <v>2.4078301523885654E-3</v>
      </c>
      <c r="X811" s="43">
        <f t="shared" si="236"/>
        <v>3.595545213299536E-6</v>
      </c>
      <c r="Y811" s="22">
        <f>X811+W811+SUM($V$809:V811)</f>
        <v>2.5005191450884054E-3</v>
      </c>
      <c r="Z811" s="22">
        <f t="shared" si="237"/>
        <v>1.7533899866431672E-2</v>
      </c>
      <c r="AA811" s="44">
        <f t="shared" si="238"/>
        <v>2.565779694436277</v>
      </c>
      <c r="AB811" s="44">
        <f t="shared" si="239"/>
        <v>0.11363900809922053</v>
      </c>
      <c r="AC811" s="44">
        <f t="shared" si="240"/>
        <v>0.96899909808338669</v>
      </c>
      <c r="AD811" s="44">
        <f t="shared" si="242"/>
        <v>0.11363900809922048</v>
      </c>
      <c r="AE811" s="44">
        <f t="shared" si="243"/>
        <v>0.85478113614213591</v>
      </c>
      <c r="AF811" s="44">
        <f t="shared" si="244"/>
        <v>5.7895384203032892E-4</v>
      </c>
      <c r="AG811" s="45">
        <f>AC811+AA811+SUM($Z$809:Z811)</f>
        <v>3.5813577188141266</v>
      </c>
      <c r="AH811" s="45">
        <f>AC811+AA811+SUM($Z$809:Z811)</f>
        <v>3.5813577188141266</v>
      </c>
      <c r="DM811"/>
      <c r="DN811"/>
      <c r="DO811"/>
      <c r="DP811"/>
      <c r="DQ811"/>
      <c r="DR811"/>
      <c r="DS811"/>
      <c r="DT811"/>
      <c r="DU811"/>
      <c r="DV811"/>
      <c r="DW811"/>
      <c r="DX811"/>
      <c r="DY811"/>
      <c r="DZ811"/>
      <c r="EA811"/>
      <c r="EB811"/>
      <c r="EC811"/>
      <c r="ED811"/>
      <c r="EE811"/>
      <c r="EF811"/>
      <c r="EG811"/>
    </row>
    <row r="812" spans="1:137" s="1" customFormat="1" ht="14.4" x14ac:dyDescent="0.3">
      <c r="A812"/>
      <c r="B812"/>
      <c r="C812"/>
      <c r="D812" s="29"/>
      <c r="E812" s="28">
        <v>39913.501388888886</v>
      </c>
      <c r="F812" s="10">
        <f t="shared" si="241"/>
        <v>30.07638888888323</v>
      </c>
      <c r="G812" s="10">
        <v>7327</v>
      </c>
      <c r="H812" s="10">
        <v>4.04</v>
      </c>
      <c r="I812" s="10">
        <v>1594</v>
      </c>
      <c r="J812" s="10"/>
      <c r="K812" s="10"/>
      <c r="L812" s="79">
        <v>1037</v>
      </c>
      <c r="M812" s="86"/>
      <c r="N812" s="42">
        <v>7.4</v>
      </c>
      <c r="O812" s="90"/>
      <c r="P812" s="90"/>
      <c r="Q812" s="90"/>
      <c r="R812" s="87"/>
      <c r="S812" s="87"/>
      <c r="T812" s="16"/>
      <c r="U812" s="16"/>
      <c r="V812" s="43">
        <f t="shared" si="234"/>
        <v>1.4204322330135142E-5</v>
      </c>
      <c r="W812" s="43">
        <f t="shared" si="235"/>
        <v>2.0785542341132061E-3</v>
      </c>
      <c r="X812" s="43">
        <f t="shared" si="236"/>
        <v>3.1038467225919072E-6</v>
      </c>
      <c r="Y812" s="22">
        <f>X812+W812+SUM($V$809:V812)</f>
        <v>2.1849558506524735E-3</v>
      </c>
      <c r="Z812" s="22">
        <f t="shared" si="237"/>
        <v>2.5761155869529751E-2</v>
      </c>
      <c r="AA812" s="44">
        <f t="shared" si="238"/>
        <v>3.7696947706305597</v>
      </c>
      <c r="AB812" s="44">
        <f t="shared" si="239"/>
        <v>0.16696070028935009</v>
      </c>
      <c r="AC812" s="44">
        <f t="shared" si="240"/>
        <v>1.4236728276833719</v>
      </c>
      <c r="AD812" s="44">
        <f t="shared" si="242"/>
        <v>0.16696070028935003</v>
      </c>
      <c r="AE812" s="44">
        <f t="shared" si="243"/>
        <v>1.2558615168464871</v>
      </c>
      <c r="AF812" s="44">
        <f t="shared" si="244"/>
        <v>8.5061054753483465E-4</v>
      </c>
      <c r="AG812" s="45">
        <f>AC812+AA812+SUM($Z$809:Z812)</f>
        <v>5.2657076804779246</v>
      </c>
      <c r="AH812" s="45">
        <f>AC812+AA812+SUM($Z$809:Z812)</f>
        <v>5.2657076804779246</v>
      </c>
      <c r="DM812"/>
      <c r="DN812"/>
      <c r="DO812"/>
      <c r="DP812"/>
      <c r="DQ812"/>
      <c r="DR812"/>
      <c r="DS812"/>
      <c r="DT812"/>
      <c r="DU812"/>
      <c r="DV812"/>
      <c r="DW812"/>
      <c r="DX812"/>
      <c r="DY812"/>
      <c r="DZ812"/>
      <c r="EA812"/>
      <c r="EB812"/>
      <c r="EC812"/>
      <c r="ED812"/>
      <c r="EE812"/>
      <c r="EF812"/>
      <c r="EG812"/>
    </row>
    <row r="813" spans="1:137" s="1" customFormat="1" ht="14.4" x14ac:dyDescent="0.3">
      <c r="A813"/>
      <c r="B813"/>
      <c r="C813"/>
      <c r="D813" s="18"/>
      <c r="E813" s="28">
        <v>39920.685416666667</v>
      </c>
      <c r="F813" s="10">
        <f t="shared" si="241"/>
        <v>37.260416666664241</v>
      </c>
      <c r="G813" s="10">
        <v>8193</v>
      </c>
      <c r="H813" s="10">
        <v>3.94</v>
      </c>
      <c r="I813" s="10">
        <v>1794</v>
      </c>
      <c r="J813" s="10"/>
      <c r="K813" s="10"/>
      <c r="L813" s="79">
        <v>1037</v>
      </c>
      <c r="M813" s="86"/>
      <c r="N813" s="42">
        <v>7.4</v>
      </c>
      <c r="O813" s="90"/>
      <c r="P813" s="90"/>
      <c r="Q813" s="90"/>
      <c r="R813" s="87"/>
      <c r="S813" s="87"/>
      <c r="T813" s="16"/>
      <c r="U813" s="16"/>
      <c r="V813" s="43">
        <f t="shared" si="234"/>
        <v>1.385273019325061E-5</v>
      </c>
      <c r="W813" s="43">
        <f t="shared" si="235"/>
        <v>2.0271048718826811E-3</v>
      </c>
      <c r="X813" s="43">
        <f t="shared" si="236"/>
        <v>3.0270188334188404E-6</v>
      </c>
      <c r="Y813" s="22">
        <f>X813+W813+SUM($V$809:V813)</f>
        <v>2.1472823907260265E-3</v>
      </c>
      <c r="Z813" s="22">
        <f t="shared" si="237"/>
        <v>2.880594377494981E-2</v>
      </c>
      <c r="AA813" s="44">
        <f t="shared" si="238"/>
        <v>4.2152462475469052</v>
      </c>
      <c r="AB813" s="44">
        <f t="shared" si="239"/>
        <v>0.1866942838092869</v>
      </c>
      <c r="AC813" s="44">
        <f t="shared" si="240"/>
        <v>1.5919409686378967</v>
      </c>
      <c r="AD813" s="44">
        <f t="shared" si="242"/>
        <v>0.1866942838092869</v>
      </c>
      <c r="AE813" s="44">
        <f t="shared" si="243"/>
        <v>1.4042955380815163</v>
      </c>
      <c r="AF813" s="44">
        <f t="shared" si="244"/>
        <v>9.5114674709334004E-4</v>
      </c>
      <c r="AG813" s="45">
        <f>AC813+AA813+SUM($Z$809:Z813)</f>
        <v>5.9083332421237449</v>
      </c>
      <c r="AH813" s="45">
        <f>AC813+AA813+SUM($Z$809:Z813)</f>
        <v>5.9083332421237449</v>
      </c>
      <c r="DM813"/>
      <c r="DN813"/>
      <c r="DO813"/>
      <c r="DP813"/>
      <c r="DQ813"/>
      <c r="DR813"/>
      <c r="DS813"/>
      <c r="DT813"/>
      <c r="DU813"/>
      <c r="DV813"/>
      <c r="DW813"/>
      <c r="DX813"/>
      <c r="DY813"/>
      <c r="DZ813"/>
      <c r="EA813"/>
      <c r="EB813"/>
      <c r="EC813"/>
      <c r="ED813"/>
      <c r="EE813"/>
      <c r="EF813"/>
      <c r="EG813"/>
    </row>
    <row r="814" spans="1:137" s="1" customFormat="1" ht="14.4" x14ac:dyDescent="0.3">
      <c r="A814"/>
      <c r="B814"/>
      <c r="C814"/>
      <c r="D814" s="18"/>
      <c r="E814" s="28">
        <v>39939.523611111108</v>
      </c>
      <c r="F814" s="10">
        <f t="shared" si="241"/>
        <v>56.098611111105129</v>
      </c>
      <c r="G814" s="10">
        <v>9253.61</v>
      </c>
      <c r="H814" s="10">
        <v>6.38</v>
      </c>
      <c r="I814" s="10">
        <v>145</v>
      </c>
      <c r="J814" s="10"/>
      <c r="K814" s="10"/>
      <c r="L814" s="79">
        <v>1037</v>
      </c>
      <c r="M814" s="86"/>
      <c r="N814" s="42">
        <v>7.4</v>
      </c>
      <c r="O814" s="90"/>
      <c r="P814" s="90"/>
      <c r="Q814" s="90"/>
      <c r="R814" s="87"/>
      <c r="S814" s="87"/>
      <c r="T814" s="16"/>
      <c r="U814" s="16"/>
      <c r="V814" s="43">
        <f t="shared" si="234"/>
        <v>2.2431578333233221E-5</v>
      </c>
      <c r="W814" s="43">
        <f t="shared" si="235"/>
        <v>3.282469310307489E-3</v>
      </c>
      <c r="X814" s="43">
        <f t="shared" si="236"/>
        <v>4.9016193292416754E-6</v>
      </c>
      <c r="Y814" s="22">
        <f>X814+W814+SUM($V$809:V814)</f>
        <v>3.4269530079798906E-3</v>
      </c>
      <c r="Z814" s="22">
        <f t="shared" si="237"/>
        <v>3.2534965137960864E-2</v>
      </c>
      <c r="AA814" s="44">
        <f t="shared" si="238"/>
        <v>4.760923328300076</v>
      </c>
      <c r="AB814" s="44">
        <f t="shared" si="239"/>
        <v>0.21086245472970283</v>
      </c>
      <c r="AC814" s="44">
        <f t="shared" si="240"/>
        <v>1.7980228081041532</v>
      </c>
      <c r="AD814" s="44">
        <f t="shared" si="242"/>
        <v>0.21086245472970286</v>
      </c>
      <c r="AE814" s="44">
        <f t="shared" si="243"/>
        <v>1.586086077645124</v>
      </c>
      <c r="AF814" s="44">
        <f t="shared" si="244"/>
        <v>1.0742757293263033E-3</v>
      </c>
      <c r="AG814" s="45">
        <f>AC814+AA814+SUM($Z$809:Z814)</f>
        <v>6.6926271274811322</v>
      </c>
      <c r="AH814" s="45">
        <f>AC814+AA814+SUM($Z$809:Z814)</f>
        <v>6.6926271274811322</v>
      </c>
      <c r="DM814"/>
      <c r="DN814"/>
      <c r="DO814"/>
      <c r="DP814"/>
      <c r="DQ814"/>
      <c r="DR814"/>
      <c r="DS814"/>
      <c r="DT814"/>
      <c r="DU814"/>
      <c r="DV814"/>
      <c r="DW814"/>
      <c r="DX814"/>
      <c r="DY814"/>
      <c r="DZ814"/>
      <c r="EA814"/>
      <c r="EB814"/>
      <c r="EC814"/>
      <c r="ED814"/>
      <c r="EE814"/>
      <c r="EF814"/>
      <c r="EG814"/>
    </row>
    <row r="815" spans="1:137" s="1" customFormat="1" ht="14.4" x14ac:dyDescent="0.3">
      <c r="A815"/>
      <c r="B815"/>
      <c r="C815"/>
      <c r="D815" s="18"/>
      <c r="E815" s="28">
        <v>39952.459027777775</v>
      </c>
      <c r="F815" s="10">
        <f t="shared" si="241"/>
        <v>69.03402777777228</v>
      </c>
      <c r="G815" s="10">
        <v>10404.5</v>
      </c>
      <c r="H815" s="10">
        <v>8.84</v>
      </c>
      <c r="I815" s="10">
        <v>521</v>
      </c>
      <c r="J815" s="10"/>
      <c r="K815" s="10"/>
      <c r="L815" s="79">
        <v>1037</v>
      </c>
      <c r="M815" s="86"/>
      <c r="N815" s="42">
        <v>7.4</v>
      </c>
      <c r="O815" s="90"/>
      <c r="P815" s="90"/>
      <c r="Q815" s="90"/>
      <c r="R815" s="87"/>
      <c r="S815" s="87"/>
      <c r="T815" s="16"/>
      <c r="U815" s="16"/>
      <c r="V815" s="43">
        <f t="shared" si="234"/>
        <v>3.1080744900592734E-5</v>
      </c>
      <c r="W815" s="43">
        <f t="shared" si="235"/>
        <v>4.5481236211784015E-3</v>
      </c>
      <c r="X815" s="43">
        <f t="shared" si="236"/>
        <v>6.7915854028991235E-6</v>
      </c>
      <c r="Y815" s="22">
        <f>X815+W815+SUM($V$809:V815)</f>
        <v>4.7255780298250524E-3</v>
      </c>
      <c r="Z815" s="22">
        <f t="shared" si="237"/>
        <v>3.658140388215126E-2</v>
      </c>
      <c r="AA815" s="44">
        <f t="shared" si="238"/>
        <v>5.3530488932749636</v>
      </c>
      <c r="AB815" s="44">
        <f t="shared" si="239"/>
        <v>0.23708784033854824</v>
      </c>
      <c r="AC815" s="44">
        <f t="shared" si="240"/>
        <v>2.0216465041124123</v>
      </c>
      <c r="AD815" s="44">
        <f t="shared" si="242"/>
        <v>0.23708784033854821</v>
      </c>
      <c r="AE815" s="44">
        <f t="shared" si="243"/>
        <v>1.7833507782215472</v>
      </c>
      <c r="AF815" s="44">
        <f t="shared" si="244"/>
        <v>1.2078855523169358E-3</v>
      </c>
      <c r="AG815" s="45">
        <f>AC815+AA815+SUM($Z$809:Z815)</f>
        <v>7.5449577923464304</v>
      </c>
      <c r="AH815" s="45">
        <f>AC815+AA815+SUM($Z$809:Z815)</f>
        <v>7.5449577923464304</v>
      </c>
      <c r="DM815"/>
      <c r="DN815"/>
      <c r="DO815"/>
      <c r="DP815"/>
      <c r="DQ815"/>
      <c r="DR815"/>
      <c r="DS815"/>
      <c r="DT815"/>
      <c r="DU815"/>
      <c r="DV815"/>
      <c r="DW815"/>
      <c r="DX815"/>
      <c r="DY815"/>
      <c r="DZ815"/>
      <c r="EA815"/>
      <c r="EB815"/>
      <c r="EC815"/>
      <c r="ED815"/>
      <c r="EE815"/>
      <c r="EF815"/>
      <c r="EG815"/>
    </row>
    <row r="816" spans="1:137" s="1" customFormat="1" ht="14.4" x14ac:dyDescent="0.3">
      <c r="A816"/>
      <c r="B816"/>
      <c r="C816"/>
      <c r="D816" s="18"/>
      <c r="E816" s="28">
        <v>39966.421527777777</v>
      </c>
      <c r="F816" s="10">
        <f t="shared" si="241"/>
        <v>82.996527777773736</v>
      </c>
      <c r="G816" s="10">
        <v>11034.3</v>
      </c>
      <c r="H816" s="10">
        <v>7.34</v>
      </c>
      <c r="I816" s="10">
        <v>758</v>
      </c>
      <c r="J816" s="10"/>
      <c r="K816" s="10"/>
      <c r="L816" s="79">
        <v>1037</v>
      </c>
      <c r="M816" s="86"/>
      <c r="N816" s="42">
        <v>7.4</v>
      </c>
      <c r="O816" s="90"/>
      <c r="P816" s="90"/>
      <c r="Q816" s="90"/>
      <c r="R816" s="87"/>
      <c r="S816" s="87"/>
      <c r="T816" s="16"/>
      <c r="U816" s="16"/>
      <c r="V816" s="43">
        <f t="shared" si="234"/>
        <v>2.5806862847324738E-5</v>
      </c>
      <c r="W816" s="43">
        <f t="shared" si="235"/>
        <v>3.7763831877205274E-3</v>
      </c>
      <c r="X816" s="43">
        <f t="shared" si="236"/>
        <v>5.6391670653031179E-6</v>
      </c>
      <c r="Y816" s="22">
        <f>X816+W816+SUM($V$809:V816)</f>
        <v>3.9784920408769079E-3</v>
      </c>
      <c r="Z816" s="22">
        <f t="shared" si="237"/>
        <v>3.8795731160250049E-2</v>
      </c>
      <c r="AA816" s="44">
        <f t="shared" si="238"/>
        <v>5.6770769766028089</v>
      </c>
      <c r="AB816" s="44">
        <f t="shared" si="239"/>
        <v>0.25143912313399425</v>
      </c>
      <c r="AC816" s="44">
        <f t="shared" si="240"/>
        <v>2.1440198010791089</v>
      </c>
      <c r="AD816" s="44">
        <f t="shared" si="242"/>
        <v>0.25143912313399414</v>
      </c>
      <c r="AE816" s="44">
        <f t="shared" si="243"/>
        <v>1.8912996772675299</v>
      </c>
      <c r="AF816" s="44">
        <f t="shared" si="244"/>
        <v>1.2810006775847722E-3</v>
      </c>
      <c r="AG816" s="45">
        <f>AC816+AA816+SUM($Z$809:Z816)</f>
        <v>8.0301549038012219</v>
      </c>
      <c r="AH816" s="45">
        <f>AC816+AA816+SUM($Z$809:Z816)</f>
        <v>8.0301549038012219</v>
      </c>
      <c r="DM816"/>
      <c r="DN816"/>
      <c r="DO816"/>
      <c r="DP816"/>
      <c r="DQ816"/>
      <c r="DR816"/>
      <c r="DS816"/>
      <c r="DT816"/>
      <c r="DU816"/>
      <c r="DV816"/>
      <c r="DW816"/>
      <c r="DX816"/>
      <c r="DY816"/>
      <c r="DZ816"/>
      <c r="EA816"/>
      <c r="EB816"/>
      <c r="EC816"/>
      <c r="ED816"/>
      <c r="EE816"/>
      <c r="EF816"/>
      <c r="EG816"/>
    </row>
    <row r="817" spans="1:137" s="1" customFormat="1" ht="14.4" x14ac:dyDescent="0.3">
      <c r="A817"/>
      <c r="B817"/>
      <c r="C817"/>
      <c r="D817" s="18"/>
      <c r="E817" s="28">
        <v>39975.642361111109</v>
      </c>
      <c r="F817" s="10">
        <f t="shared" si="241"/>
        <v>92.217361111106584</v>
      </c>
      <c r="G817" s="10">
        <v>11860.2</v>
      </c>
      <c r="H817" s="10">
        <v>5.56</v>
      </c>
      <c r="I817" s="10">
        <v>964</v>
      </c>
      <c r="J817" s="10"/>
      <c r="K817" s="10"/>
      <c r="L817" s="79">
        <v>1037</v>
      </c>
      <c r="M817" s="86"/>
      <c r="N817" s="42">
        <v>7.4</v>
      </c>
      <c r="O817" s="90"/>
      <c r="P817" s="90"/>
      <c r="Q817" s="90"/>
      <c r="R817" s="87"/>
      <c r="S817" s="87"/>
      <c r="T817" s="16"/>
      <c r="U817" s="16"/>
      <c r="V817" s="43">
        <f t="shared" si="234"/>
        <v>1.9548522810780047E-5</v>
      </c>
      <c r="W817" s="43">
        <f t="shared" si="235"/>
        <v>2.8605845400171844E-3</v>
      </c>
      <c r="X817" s="43">
        <f t="shared" si="236"/>
        <v>4.2716306380225254E-6</v>
      </c>
      <c r="Y817" s="22">
        <f>X817+W817+SUM($V$809:V817)</f>
        <v>3.0808743795570641E-3</v>
      </c>
      <c r="Z817" s="22">
        <f t="shared" si="237"/>
        <v>4.1699530618779415E-2</v>
      </c>
      <c r="AA817" s="44">
        <f t="shared" si="238"/>
        <v>6.1019972592647145</v>
      </c>
      <c r="AB817" s="44">
        <f t="shared" si="239"/>
        <v>0.27025894603135664</v>
      </c>
      <c r="AC817" s="44">
        <f t="shared" si="240"/>
        <v>2.3044963110263854</v>
      </c>
      <c r="AD817" s="44">
        <f t="shared" si="242"/>
        <v>0.27025894603135653</v>
      </c>
      <c r="AE817" s="44">
        <f t="shared" si="243"/>
        <v>2.0328604834315143</v>
      </c>
      <c r="AF817" s="44">
        <f t="shared" si="244"/>
        <v>1.37688156351476E-3</v>
      </c>
      <c r="AG817" s="45">
        <f>AC817+AA817+SUM($Z$809:Z817)</f>
        <v>8.6572512270291853</v>
      </c>
      <c r="AH817" s="45">
        <f>AC817+AA817+SUM($Z$809:Z817)</f>
        <v>8.6572512270291853</v>
      </c>
      <c r="DM817"/>
      <c r="DN817"/>
      <c r="DO817"/>
      <c r="DP817"/>
      <c r="DQ817"/>
      <c r="DR817"/>
      <c r="DS817"/>
      <c r="DT817"/>
      <c r="DU817"/>
      <c r="DV817"/>
      <c r="DW817"/>
      <c r="DX817"/>
      <c r="DY817"/>
      <c r="DZ817"/>
      <c r="EA817"/>
      <c r="EB817"/>
      <c r="EC817"/>
      <c r="ED817"/>
      <c r="EE817"/>
      <c r="EF817"/>
      <c r="EG817"/>
    </row>
    <row r="818" spans="1:137" s="1" customFormat="1" ht="14.4" x14ac:dyDescent="0.3">
      <c r="A818"/>
      <c r="B818"/>
      <c r="C818"/>
      <c r="D818" s="18"/>
      <c r="E818" s="28">
        <v>39981.42083333333</v>
      </c>
      <c r="F818" s="10">
        <f t="shared" si="241"/>
        <v>97.995833333327028</v>
      </c>
      <c r="G818" s="10">
        <v>12181.4</v>
      </c>
      <c r="H818" s="10">
        <v>7</v>
      </c>
      <c r="I818" s="10">
        <v>1077</v>
      </c>
      <c r="J818" s="10"/>
      <c r="K818" s="10"/>
      <c r="L818" s="79">
        <v>1037</v>
      </c>
      <c r="M818" s="86"/>
      <c r="N818" s="42">
        <v>7.4</v>
      </c>
      <c r="O818" s="90"/>
      <c r="P818" s="90"/>
      <c r="Q818" s="90"/>
      <c r="R818" s="87"/>
      <c r="S818" s="87"/>
      <c r="T818" s="16"/>
      <c r="U818" s="16"/>
      <c r="V818" s="43">
        <f t="shared" si="234"/>
        <v>2.4611449581917327E-5</v>
      </c>
      <c r="W818" s="43">
        <f t="shared" si="235"/>
        <v>3.6014553561367429E-3</v>
      </c>
      <c r="X818" s="43">
        <f t="shared" si="236"/>
        <v>5.377952242114691E-6</v>
      </c>
      <c r="Y818" s="22">
        <f>X818+W818+SUM($V$809:V818)</f>
        <v>3.8474629668626319E-3</v>
      </c>
      <c r="Z818" s="22">
        <f t="shared" si="237"/>
        <v>4.2828844562452534E-2</v>
      </c>
      <c r="AA818" s="44">
        <f t="shared" si="238"/>
        <v>6.2672526107491597</v>
      </c>
      <c r="AB818" s="44">
        <f t="shared" si="239"/>
        <v>0.27757814583112994</v>
      </c>
      <c r="AC818" s="44">
        <f t="shared" si="240"/>
        <v>2.3669070810894266</v>
      </c>
      <c r="AD818" s="44">
        <f t="shared" si="242"/>
        <v>0.27757814583112989</v>
      </c>
      <c r="AE818" s="44">
        <f t="shared" si="243"/>
        <v>2.0879147647487102</v>
      </c>
      <c r="AF818" s="44">
        <f t="shared" si="244"/>
        <v>1.4141705095865752E-3</v>
      </c>
      <c r="AG818" s="45">
        <f>AC818+AA818+SUM($Z$809:Z818)</f>
        <v>8.9277461931391233</v>
      </c>
      <c r="AH818" s="45">
        <f>AC818+AA818+SUM($Z$809:Z818)</f>
        <v>8.9277461931391233</v>
      </c>
      <c r="DM818"/>
      <c r="DN818"/>
      <c r="DO818"/>
      <c r="DP818"/>
      <c r="DQ818"/>
      <c r="DR818"/>
      <c r="DS818"/>
      <c r="DT818"/>
      <c r="DU818"/>
      <c r="DV818"/>
      <c r="DW818"/>
      <c r="DX818"/>
      <c r="DY818"/>
      <c r="DZ818"/>
      <c r="EA818"/>
      <c r="EB818"/>
      <c r="EC818"/>
      <c r="ED818"/>
      <c r="EE818"/>
      <c r="EF818"/>
      <c r="EG818"/>
    </row>
    <row r="819" spans="1:137" s="1" customFormat="1" ht="14.4" x14ac:dyDescent="0.3">
      <c r="A819"/>
      <c r="B819"/>
      <c r="C819"/>
      <c r="D819" s="18"/>
      <c r="E819" s="28">
        <v>39988.421527777777</v>
      </c>
      <c r="F819" s="10">
        <f t="shared" si="241"/>
        <v>104.99652777777374</v>
      </c>
      <c r="G819" s="10">
        <v>12981</v>
      </c>
      <c r="H819" s="10">
        <v>8.27</v>
      </c>
      <c r="I819" s="10">
        <v>1184</v>
      </c>
      <c r="J819" s="10"/>
      <c r="K819" s="10"/>
      <c r="L819" s="79">
        <v>1037</v>
      </c>
      <c r="M819" s="86"/>
      <c r="N819" s="42">
        <v>7.4</v>
      </c>
      <c r="O819" s="90"/>
      <c r="P819" s="90"/>
      <c r="Q819" s="90"/>
      <c r="R819" s="87"/>
      <c r="S819" s="87"/>
      <c r="T819" s="16"/>
      <c r="U819" s="16"/>
      <c r="V819" s="43">
        <f t="shared" si="234"/>
        <v>2.90766697203509E-5</v>
      </c>
      <c r="W819" s="43">
        <f t="shared" si="235"/>
        <v>4.2548622564644086E-3</v>
      </c>
      <c r="X819" s="43">
        <f t="shared" si="236"/>
        <v>6.3536664346126401E-6</v>
      </c>
      <c r="Y819" s="22">
        <f>X819+W819+SUM($V$809:V819)</f>
        <v>4.5309222511031467E-3</v>
      </c>
      <c r="Z819" s="22">
        <f t="shared" si="237"/>
        <v>4.5640175288981268E-2</v>
      </c>
      <c r="AA819" s="44">
        <f t="shared" si="238"/>
        <v>6.6786417111444374</v>
      </c>
      <c r="AB819" s="44">
        <f t="shared" si="239"/>
        <v>0.29579866936755195</v>
      </c>
      <c r="AC819" s="44">
        <f t="shared" si="240"/>
        <v>2.5222733692040196</v>
      </c>
      <c r="AD819" s="44">
        <f t="shared" si="242"/>
        <v>0.29579866936755195</v>
      </c>
      <c r="AE819" s="44">
        <f t="shared" si="243"/>
        <v>2.2249677016765732</v>
      </c>
      <c r="AF819" s="44">
        <f t="shared" si="244"/>
        <v>1.5069981598948669E-3</v>
      </c>
      <c r="AG819" s="45">
        <f>AC819+AA819+SUM($Z$809:Z819)</f>
        <v>9.5401417569379756</v>
      </c>
      <c r="AH819" s="45">
        <f>AC819+AA819+SUM($Z$809:Z819)</f>
        <v>9.5401417569379756</v>
      </c>
      <c r="DM819"/>
      <c r="DN819"/>
      <c r="DO819"/>
      <c r="DP819"/>
      <c r="DQ819"/>
      <c r="DR819"/>
      <c r="DS819"/>
      <c r="DT819"/>
      <c r="DU819"/>
      <c r="DV819"/>
      <c r="DW819"/>
      <c r="DX819"/>
      <c r="DY819"/>
      <c r="DZ819"/>
      <c r="EA819"/>
      <c r="EB819"/>
      <c r="EC819"/>
      <c r="ED819"/>
      <c r="EE819"/>
      <c r="EF819"/>
      <c r="EG819"/>
    </row>
    <row r="820" spans="1:137" s="1" customFormat="1" ht="14.4" x14ac:dyDescent="0.3">
      <c r="A820"/>
      <c r="B820"/>
      <c r="C820"/>
      <c r="D820" s="18"/>
      <c r="E820" s="28">
        <v>39995.512499999997</v>
      </c>
      <c r="F820" s="10">
        <f t="shared" si="241"/>
        <v>112.08749999999418</v>
      </c>
      <c r="G820" s="10">
        <v>13081.8</v>
      </c>
      <c r="H820" s="10">
        <v>6.55</v>
      </c>
      <c r="I820" s="10">
        <v>1397</v>
      </c>
      <c r="J820" s="10"/>
      <c r="K820" s="10"/>
      <c r="L820" s="79">
        <v>1037</v>
      </c>
      <c r="M820" s="86"/>
      <c r="N820" s="42">
        <v>7.4</v>
      </c>
      <c r="O820" s="102"/>
      <c r="P820" s="90"/>
      <c r="Q820" s="90"/>
      <c r="R820" s="87"/>
      <c r="S820" s="87"/>
      <c r="T820" s="16"/>
      <c r="U820" s="16"/>
      <c r="V820" s="43">
        <f t="shared" si="234"/>
        <v>2.3029284965936928E-5</v>
      </c>
      <c r="W820" s="43">
        <f t="shared" si="235"/>
        <v>3.3699332260993813E-3</v>
      </c>
      <c r="X820" s="43">
        <f t="shared" si="236"/>
        <v>5.0322267408358884E-6</v>
      </c>
      <c r="Y820" s="22">
        <f>X820+W820+SUM($V$809:V820)</f>
        <v>3.6677010660102795E-3</v>
      </c>
      <c r="Z820" s="22">
        <f t="shared" si="237"/>
        <v>4.5994580162960874E-2</v>
      </c>
      <c r="AA820" s="44">
        <f t="shared" si="238"/>
        <v>6.7305026682728064</v>
      </c>
      <c r="AB820" s="44">
        <f t="shared" si="239"/>
        <v>0.29809560380035749</v>
      </c>
      <c r="AC820" s="44">
        <f t="shared" si="240"/>
        <v>2.5418593144790957</v>
      </c>
      <c r="AD820" s="44">
        <f t="shared" si="242"/>
        <v>0.29809560380035749</v>
      </c>
      <c r="AE820" s="44">
        <f t="shared" si="243"/>
        <v>2.2422450103838369</v>
      </c>
      <c r="AF820" s="44">
        <f t="shared" si="244"/>
        <v>1.5187002949012148E-3</v>
      </c>
      <c r="AG820" s="45">
        <f>AC820+AA820+SUM($Z$809:Z820)</f>
        <v>9.6575832395043815</v>
      </c>
      <c r="AH820" s="45">
        <f>AC820+AA820+SUM($Z$809:Z820)</f>
        <v>9.6575832395043815</v>
      </c>
      <c r="DM820"/>
      <c r="DN820"/>
      <c r="DO820"/>
      <c r="DP820"/>
      <c r="DQ820"/>
      <c r="DR820"/>
      <c r="DS820"/>
      <c r="DT820"/>
      <c r="DU820"/>
      <c r="DV820"/>
      <c r="DW820"/>
      <c r="DX820"/>
      <c r="DY820"/>
      <c r="DZ820"/>
      <c r="EA820"/>
      <c r="EB820"/>
      <c r="EC820"/>
      <c r="ED820"/>
      <c r="EE820"/>
      <c r="EF820"/>
      <c r="EG820"/>
    </row>
    <row r="821" spans="1:137" s="1" customFormat="1" ht="14.4" x14ac:dyDescent="0.3">
      <c r="A821"/>
      <c r="B821"/>
      <c r="C821"/>
      <c r="D821" s="18"/>
      <c r="E821" s="28">
        <v>40002.456250000003</v>
      </c>
      <c r="F821" s="10">
        <f t="shared" si="241"/>
        <v>119.03125</v>
      </c>
      <c r="G821" s="10">
        <v>13115.8</v>
      </c>
      <c r="H821" s="10">
        <v>5.0999999999999996</v>
      </c>
      <c r="I821" s="10">
        <v>46</v>
      </c>
      <c r="J821" s="10"/>
      <c r="K821" s="10"/>
      <c r="L821" s="79">
        <v>1037</v>
      </c>
      <c r="M821" s="86"/>
      <c r="N821" s="42">
        <v>7.4</v>
      </c>
      <c r="O821" s="90"/>
      <c r="P821" s="90"/>
      <c r="Q821" s="90"/>
      <c r="R821" s="87"/>
      <c r="S821" s="87"/>
      <c r="T821" s="16"/>
      <c r="U821" s="16"/>
      <c r="V821" s="43">
        <f t="shared" si="234"/>
        <v>1.7931198981111195E-5</v>
      </c>
      <c r="W821" s="43">
        <f t="shared" si="235"/>
        <v>2.6239174737567698E-3</v>
      </c>
      <c r="X821" s="43">
        <f t="shared" si="236"/>
        <v>3.9182223478264169E-6</v>
      </c>
      <c r="Y821" s="22">
        <f>X821+W821+SUM($V$809:V821)</f>
        <v>2.9385025082557699E-3</v>
      </c>
      <c r="Z821" s="22">
        <f t="shared" si="237"/>
        <v>4.6114121489501614E-2</v>
      </c>
      <c r="AA821" s="44">
        <f t="shared" si="238"/>
        <v>6.7479954514311853</v>
      </c>
      <c r="AB821" s="44">
        <f t="shared" si="239"/>
        <v>0.29887036343047052</v>
      </c>
      <c r="AC821" s="44">
        <f t="shared" si="240"/>
        <v>2.5484656849091811</v>
      </c>
      <c r="AD821" s="44">
        <f t="shared" si="242"/>
        <v>0.29887036343047052</v>
      </c>
      <c r="AE821" s="44">
        <f t="shared" si="243"/>
        <v>2.2480726740350971</v>
      </c>
      <c r="AF821" s="44">
        <f t="shared" si="244"/>
        <v>1.5226474436136736E-3</v>
      </c>
      <c r="AG821" s="45">
        <f>AC821+AA821+SUM($Z$809:Z821)</f>
        <v>9.7277965145823462</v>
      </c>
      <c r="AH821" s="45">
        <f>AC821+AA821+SUM($Z$809:Z821)</f>
        <v>9.7277965145823462</v>
      </c>
      <c r="DM821"/>
      <c r="DN821"/>
      <c r="DO821"/>
      <c r="DP821"/>
      <c r="DQ821"/>
      <c r="DR821"/>
      <c r="DS821"/>
      <c r="DT821"/>
      <c r="DU821"/>
      <c r="DV821"/>
      <c r="DW821"/>
      <c r="DX821"/>
      <c r="DY821"/>
      <c r="DZ821"/>
      <c r="EA821"/>
      <c r="EB821"/>
      <c r="EC821"/>
      <c r="ED821"/>
      <c r="EE821"/>
      <c r="EF821"/>
      <c r="EG821"/>
    </row>
    <row r="822" spans="1:137" s="1" customFormat="1" ht="14.4" x14ac:dyDescent="0.3">
      <c r="A822"/>
      <c r="B822"/>
      <c r="C822"/>
      <c r="D822" s="18"/>
      <c r="E822" s="28">
        <v>40011.419444444444</v>
      </c>
      <c r="F822" s="10">
        <f t="shared" si="241"/>
        <v>127.99444444444089</v>
      </c>
      <c r="G822" s="10">
        <v>13665.4</v>
      </c>
      <c r="H822" s="10">
        <v>6.02</v>
      </c>
      <c r="I822" s="10">
        <v>35</v>
      </c>
      <c r="J822" s="10"/>
      <c r="K822" s="10"/>
      <c r="L822" s="79">
        <v>1037</v>
      </c>
      <c r="M822" s="86"/>
      <c r="N822" s="42">
        <v>7.4</v>
      </c>
      <c r="O822" s="90"/>
      <c r="P822" s="90"/>
      <c r="Q822" s="90"/>
      <c r="R822" s="87"/>
      <c r="S822" s="87"/>
      <c r="T822" s="16"/>
      <c r="U822" s="16"/>
      <c r="V822" s="43">
        <f t="shared" si="234"/>
        <v>2.1165846640448902E-5</v>
      </c>
      <c r="W822" s="43">
        <f t="shared" si="235"/>
        <v>3.097251606277599E-3</v>
      </c>
      <c r="X822" s="43">
        <f t="shared" si="236"/>
        <v>4.625038928218634E-6</v>
      </c>
      <c r="Y822" s="22">
        <f>X822+W822+SUM($V$809:V822)</f>
        <v>3.4337093039974401E-3</v>
      </c>
      <c r="Z822" s="22">
        <f t="shared" si="237"/>
        <v>4.8046471873819004E-2</v>
      </c>
      <c r="AA822" s="44">
        <f t="shared" si="238"/>
        <v>7.0307611462501498</v>
      </c>
      <c r="AB822" s="44">
        <f t="shared" si="239"/>
        <v>0.31139412498076768</v>
      </c>
      <c r="AC822" s="44">
        <f t="shared" si="240"/>
        <v>2.6552557198613824</v>
      </c>
      <c r="AD822" s="44">
        <f t="shared" si="242"/>
        <v>0.31139412498076757</v>
      </c>
      <c r="AE822" s="44">
        <f t="shared" si="243"/>
        <v>2.3422751429389908</v>
      </c>
      <c r="AF822" s="44">
        <f t="shared" si="244"/>
        <v>1.5864519416244752E-3</v>
      </c>
      <c r="AG822" s="45">
        <f>AC822+AA822+SUM($Z$809:Z822)</f>
        <v>10.165398716227333</v>
      </c>
      <c r="AH822" s="45">
        <f>AC822+AA822+SUM($Z$809:Z822)</f>
        <v>10.165398716227333</v>
      </c>
      <c r="DM822"/>
      <c r="DN822"/>
      <c r="DO822"/>
      <c r="DP822"/>
      <c r="DQ822"/>
      <c r="DR822"/>
      <c r="DS822"/>
      <c r="DT822"/>
      <c r="DU822"/>
      <c r="DV822"/>
      <c r="DW822"/>
      <c r="DX822"/>
      <c r="DY822"/>
      <c r="DZ822"/>
      <c r="EA822"/>
      <c r="EB822"/>
      <c r="EC822"/>
      <c r="ED822"/>
      <c r="EE822"/>
      <c r="EF822"/>
      <c r="EG822"/>
    </row>
    <row r="823" spans="1:137" s="1" customFormat="1" ht="14.4" x14ac:dyDescent="0.3">
      <c r="A823"/>
      <c r="B823"/>
      <c r="C823"/>
      <c r="D823" s="18"/>
      <c r="E823" s="28">
        <v>40017.425694444442</v>
      </c>
      <c r="F823" s="10">
        <f t="shared" si="241"/>
        <v>134.00069444443943</v>
      </c>
      <c r="G823" s="10">
        <v>14445.7</v>
      </c>
      <c r="H823" s="10">
        <v>5.52</v>
      </c>
      <c r="I823" s="10">
        <v>132</v>
      </c>
      <c r="J823" s="10"/>
      <c r="K823" s="10"/>
      <c r="L823" s="79">
        <v>1037</v>
      </c>
      <c r="M823" s="86"/>
      <c r="N823" s="42">
        <v>7.4</v>
      </c>
      <c r="O823" s="90"/>
      <c r="P823" s="90"/>
      <c r="Q823" s="90"/>
      <c r="R823" s="87"/>
      <c r="S823" s="87"/>
      <c r="T823" s="16"/>
      <c r="U823" s="16"/>
      <c r="V823" s="43">
        <f t="shared" si="234"/>
        <v>1.9407885956026236E-5</v>
      </c>
      <c r="W823" s="43">
        <f t="shared" si="235"/>
        <v>2.8400047951249742E-3</v>
      </c>
      <c r="X823" s="43">
        <f t="shared" si="236"/>
        <v>4.2408994823532982E-6</v>
      </c>
      <c r="Y823" s="22">
        <f>X823+W823+SUM($V$809:V823)</f>
        <v>3.1954862393549759E-3</v>
      </c>
      <c r="Z823" s="22">
        <f t="shared" si="237"/>
        <v>5.0789945317929026E-2</v>
      </c>
      <c r="AA823" s="44">
        <f t="shared" si="238"/>
        <v>7.4322205197349369</v>
      </c>
      <c r="AB823" s="44">
        <f t="shared" si="239"/>
        <v>0.32917485849186084</v>
      </c>
      <c r="AC823" s="44">
        <f t="shared" si="240"/>
        <v>2.8068719212318389</v>
      </c>
      <c r="AD823" s="44">
        <f t="shared" si="242"/>
        <v>0.32917485849186073</v>
      </c>
      <c r="AE823" s="44">
        <f t="shared" si="243"/>
        <v>2.4760200237354026</v>
      </c>
      <c r="AF823" s="44">
        <f t="shared" si="244"/>
        <v>1.6770390045754006E-3</v>
      </c>
      <c r="AG823" s="45">
        <f>AC823+AA823+SUM($Z$809:Z823)</f>
        <v>10.769264236400504</v>
      </c>
      <c r="AH823" s="45">
        <f>AC823+AA823+SUM($Z$809:Z823)</f>
        <v>10.769264236400504</v>
      </c>
      <c r="DM823"/>
      <c r="DN823"/>
      <c r="DO823"/>
      <c r="DP823"/>
      <c r="DQ823"/>
      <c r="DR823"/>
      <c r="DS823"/>
      <c r="DT823"/>
      <c r="DU823"/>
      <c r="DV823"/>
      <c r="DW823"/>
      <c r="DX823"/>
      <c r="DY823"/>
      <c r="DZ823"/>
      <c r="EA823"/>
      <c r="EB823"/>
      <c r="EC823"/>
      <c r="ED823"/>
      <c r="EE823"/>
      <c r="EF823"/>
      <c r="EG823"/>
    </row>
    <row r="824" spans="1:137" s="1" customFormat="1" ht="14.4" x14ac:dyDescent="0.3">
      <c r="A824"/>
      <c r="B824"/>
      <c r="C824"/>
      <c r="D824" s="18"/>
      <c r="E824" s="28">
        <v>40028.4375</v>
      </c>
      <c r="F824" s="10">
        <f t="shared" si="241"/>
        <v>145.01249999999709</v>
      </c>
      <c r="G824" s="10">
        <v>16347.4</v>
      </c>
      <c r="H824" s="10">
        <v>5.33</v>
      </c>
      <c r="I824" s="10">
        <v>339</v>
      </c>
      <c r="J824" s="10"/>
      <c r="K824" s="10"/>
      <c r="L824" s="79">
        <v>1037</v>
      </c>
      <c r="M824" s="86"/>
      <c r="N824" s="42">
        <v>7.4</v>
      </c>
      <c r="O824" s="90"/>
      <c r="P824" s="90"/>
      <c r="Q824" s="90"/>
      <c r="R824" s="87"/>
      <c r="S824" s="87"/>
      <c r="T824" s="16"/>
      <c r="U824" s="16"/>
      <c r="V824" s="43">
        <f t="shared" si="234"/>
        <v>1.8739860895945621E-5</v>
      </c>
      <c r="W824" s="43">
        <f t="shared" si="235"/>
        <v>2.7422510068869773E-3</v>
      </c>
      <c r="X824" s="43">
        <f t="shared" si="236"/>
        <v>4.0949264929244724E-6</v>
      </c>
      <c r="Y824" s="22">
        <f>X824+W824+SUM($V$809:V824)</f>
        <v>3.1163263390234963E-3</v>
      </c>
      <c r="Z824" s="22">
        <f t="shared" si="237"/>
        <v>5.7476172985062184E-2</v>
      </c>
      <c r="AA824" s="44">
        <f t="shared" si="238"/>
        <v>8.4106330412728276</v>
      </c>
      <c r="AB824" s="44">
        <f t="shared" si="239"/>
        <v>0.37250898756791617</v>
      </c>
      <c r="AC824" s="44">
        <f t="shared" si="240"/>
        <v>3.1763817637875191</v>
      </c>
      <c r="AD824" s="44">
        <f t="shared" si="242"/>
        <v>0.37250898756791601</v>
      </c>
      <c r="AE824" s="44">
        <f t="shared" si="243"/>
        <v>2.8019749639001312</v>
      </c>
      <c r="AF824" s="44">
        <f t="shared" si="244"/>
        <v>1.897812319471947E-3</v>
      </c>
      <c r="AG824" s="45">
        <f>AC824+AA824+SUM($Z$809:Z824)</f>
        <v>12.174662773479138</v>
      </c>
      <c r="AH824" s="45">
        <f>AC824+AA824+SUM($Z$809:Z824)</f>
        <v>12.174662773479138</v>
      </c>
      <c r="DM824"/>
      <c r="DN824"/>
      <c r="DO824"/>
      <c r="DP824"/>
      <c r="DQ824"/>
      <c r="DR824"/>
      <c r="DS824"/>
      <c r="DT824"/>
      <c r="DU824"/>
      <c r="DV824"/>
      <c r="DW824"/>
      <c r="DX824"/>
      <c r="DY824"/>
      <c r="DZ824"/>
      <c r="EA824"/>
      <c r="EB824"/>
      <c r="EC824"/>
      <c r="ED824"/>
      <c r="EE824"/>
      <c r="EF824"/>
      <c r="EG824"/>
    </row>
    <row r="825" spans="1:137" s="1" customFormat="1" ht="14.4" x14ac:dyDescent="0.3">
      <c r="A825"/>
      <c r="B825"/>
      <c r="C825"/>
      <c r="D825" s="18"/>
      <c r="E825" s="28">
        <v>40038.461805555555</v>
      </c>
      <c r="F825" s="10">
        <f t="shared" si="241"/>
        <v>155.03680555555184</v>
      </c>
      <c r="G825" s="10">
        <v>16314</v>
      </c>
      <c r="H825" s="10">
        <v>7.5</v>
      </c>
      <c r="I825" s="10">
        <v>539</v>
      </c>
      <c r="J825" s="10"/>
      <c r="K825" s="10"/>
      <c r="L825" s="79">
        <v>1037</v>
      </c>
      <c r="M825" s="86"/>
      <c r="N825" s="42">
        <v>7.4</v>
      </c>
      <c r="O825" s="90"/>
      <c r="P825" s="90"/>
      <c r="Q825" s="90"/>
      <c r="R825" s="87"/>
      <c r="S825" s="87"/>
      <c r="T825" s="16"/>
      <c r="U825" s="16"/>
      <c r="V825" s="43">
        <f t="shared" si="234"/>
        <v>2.6369410266339992E-5</v>
      </c>
      <c r="W825" s="43">
        <f t="shared" si="235"/>
        <v>3.8587021672893676E-3</v>
      </c>
      <c r="X825" s="43">
        <f t="shared" si="236"/>
        <v>5.7620916879800259E-6</v>
      </c>
      <c r="Y825" s="22">
        <f>X825+W825+SUM($V$809:V825)</f>
        <v>4.2608140748872821E-3</v>
      </c>
      <c r="Z825" s="22">
        <f t="shared" si="237"/>
        <v>5.7358741211342761E-2</v>
      </c>
      <c r="AA825" s="44">
        <f t="shared" si="238"/>
        <v>8.3934489542878321</v>
      </c>
      <c r="AB825" s="44">
        <f t="shared" si="239"/>
        <v>0.37174790016656983</v>
      </c>
      <c r="AC825" s="44">
        <f t="shared" si="240"/>
        <v>3.1698919763650237</v>
      </c>
      <c r="AD825" s="44">
        <f t="shared" si="242"/>
        <v>0.37174790016656972</v>
      </c>
      <c r="AE825" s="44">
        <f t="shared" si="243"/>
        <v>2.7962501413721288</v>
      </c>
      <c r="AF825" s="44">
        <f t="shared" si="244"/>
        <v>1.8939348263250025E-3</v>
      </c>
      <c r="AG825" s="45">
        <f>AC825+AA825+SUM($Z$809:Z825)</f>
        <v>12.208347640282989</v>
      </c>
      <c r="AH825" s="45">
        <f>AC825+AA825+SUM($Z$809:Z825)</f>
        <v>12.208347640282989</v>
      </c>
      <c r="DM825"/>
      <c r="DN825"/>
      <c r="DO825"/>
      <c r="DP825"/>
      <c r="DQ825"/>
      <c r="DR825"/>
      <c r="DS825"/>
      <c r="DT825"/>
      <c r="DU825"/>
      <c r="DV825"/>
      <c r="DW825"/>
      <c r="DX825"/>
      <c r="DY825"/>
      <c r="DZ825"/>
      <c r="EA825"/>
      <c r="EB825"/>
      <c r="EC825"/>
      <c r="ED825"/>
      <c r="EE825"/>
      <c r="EF825"/>
      <c r="EG825"/>
    </row>
    <row r="826" spans="1:137" s="1" customFormat="1" ht="14.4" x14ac:dyDescent="0.3">
      <c r="A826"/>
      <c r="B826"/>
      <c r="C826"/>
      <c r="D826" s="18"/>
      <c r="E826" s="28">
        <v>40045.433333333334</v>
      </c>
      <c r="F826" s="10">
        <f t="shared" si="241"/>
        <v>162.00833333333139</v>
      </c>
      <c r="G826" s="10">
        <v>16245</v>
      </c>
      <c r="H826" s="10">
        <v>6.01</v>
      </c>
      <c r="I826" s="10">
        <v>631</v>
      </c>
      <c r="J826" s="10"/>
      <c r="K826" s="10"/>
      <c r="L826" s="79">
        <v>1037</v>
      </c>
      <c r="M826" s="86"/>
      <c r="N826" s="42">
        <v>7.4</v>
      </c>
      <c r="O826" s="90"/>
      <c r="P826" s="90"/>
      <c r="Q826" s="90"/>
      <c r="R826" s="87"/>
      <c r="S826" s="87"/>
      <c r="T826" s="16"/>
      <c r="U826" s="16"/>
      <c r="V826" s="43">
        <f t="shared" si="234"/>
        <v>2.1130687426760446E-5</v>
      </c>
      <c r="W826" s="43">
        <f t="shared" si="235"/>
        <v>3.0921066700545464E-3</v>
      </c>
      <c r="X826" s="43">
        <f t="shared" si="236"/>
        <v>4.6173561393013272E-6</v>
      </c>
      <c r="Y826" s="22">
        <f>X826+W826+SUM($V$809:V826)</f>
        <v>3.5142045295305426E-3</v>
      </c>
      <c r="Z826" s="22">
        <f t="shared" si="237"/>
        <v>5.7116142636892429E-2</v>
      </c>
      <c r="AA826" s="44">
        <f t="shared" si="238"/>
        <v>8.3579488943487714</v>
      </c>
      <c r="AB826" s="44">
        <f t="shared" si="239"/>
        <v>0.37017559385839932</v>
      </c>
      <c r="AC826" s="44">
        <f t="shared" si="240"/>
        <v>3.156484930492204</v>
      </c>
      <c r="AD826" s="44">
        <f t="shared" si="242"/>
        <v>0.37017559385839932</v>
      </c>
      <c r="AE826" s="44">
        <f t="shared" si="243"/>
        <v>2.7844234121975142</v>
      </c>
      <c r="AF826" s="44">
        <f t="shared" si="244"/>
        <v>1.8859244362908955E-3</v>
      </c>
      <c r="AG826" s="45">
        <f>AC826+AA826+SUM($Z$809:Z826)</f>
        <v>12.216556677108001</v>
      </c>
      <c r="AH826" s="45">
        <f>AC826+AA826+SUM($Z$809:Z826)</f>
        <v>12.216556677108001</v>
      </c>
      <c r="DM826"/>
      <c r="DN826"/>
      <c r="DO826"/>
      <c r="DP826"/>
      <c r="DQ826"/>
      <c r="DR826"/>
      <c r="DS826"/>
      <c r="DT826"/>
      <c r="DU826"/>
      <c r="DV826"/>
      <c r="DW826"/>
      <c r="DX826"/>
      <c r="DY826"/>
      <c r="DZ826"/>
      <c r="EA826"/>
      <c r="EB826"/>
      <c r="EC826"/>
      <c r="ED826"/>
      <c r="EE826"/>
      <c r="EF826"/>
      <c r="EG826"/>
    </row>
    <row r="827" spans="1:137" s="1" customFormat="1" ht="14.4" x14ac:dyDescent="0.3">
      <c r="A827"/>
      <c r="B827"/>
      <c r="C827"/>
      <c r="D827" s="18"/>
      <c r="E827" s="28">
        <v>40052.431944444441</v>
      </c>
      <c r="F827" s="10">
        <f t="shared" si="241"/>
        <v>169.00694444443798</v>
      </c>
      <c r="G827" s="10">
        <v>17422</v>
      </c>
      <c r="H827" s="10">
        <v>8.66</v>
      </c>
      <c r="I827" s="10">
        <v>822</v>
      </c>
      <c r="J827" s="10"/>
      <c r="K827" s="10"/>
      <c r="L827" s="79">
        <v>1037</v>
      </c>
      <c r="M827" s="86"/>
      <c r="N827" s="42">
        <v>7.4</v>
      </c>
      <c r="O827" s="90"/>
      <c r="P827" s="90"/>
      <c r="Q827" s="90"/>
      <c r="R827" s="87"/>
      <c r="S827" s="87"/>
      <c r="T827" s="16"/>
      <c r="U827" s="16"/>
      <c r="V827" s="43">
        <f t="shared" si="234"/>
        <v>3.0447879054200584E-5</v>
      </c>
      <c r="W827" s="43">
        <f t="shared" si="235"/>
        <v>4.4555147691634567E-3</v>
      </c>
      <c r="X827" s="43">
        <f t="shared" si="236"/>
        <v>6.6532952023876036E-6</v>
      </c>
      <c r="Y827" s="22">
        <f>X827+W827+SUM($V$809:V827)</f>
        <v>4.9100964467567393E-3</v>
      </c>
      <c r="Z827" s="22">
        <f t="shared" si="237"/>
        <v>6.1254382088023383E-2</v>
      </c>
      <c r="AA827" s="44">
        <f t="shared" si="238"/>
        <v>8.9635078878020487</v>
      </c>
      <c r="AB827" s="44">
        <f t="shared" si="239"/>
        <v>0.39699594928907561</v>
      </c>
      <c r="AC827" s="44">
        <f t="shared" si="240"/>
        <v>3.3851819303807433</v>
      </c>
      <c r="AD827" s="44">
        <f t="shared" si="242"/>
        <v>0.39699594928907556</v>
      </c>
      <c r="AE827" s="44">
        <f t="shared" si="243"/>
        <v>2.9861634156543606</v>
      </c>
      <c r="AF827" s="44">
        <f t="shared" si="244"/>
        <v>2.022565437307478E-3</v>
      </c>
      <c r="AG827" s="45">
        <f>AC827+AA827+SUM($Z$809:Z827)</f>
        <v>13.11206705253784</v>
      </c>
      <c r="AH827" s="45">
        <f>AC827+AA827+SUM($Z$809:Z827)</f>
        <v>13.11206705253784</v>
      </c>
      <c r="DM827"/>
      <c r="DN827"/>
      <c r="DO827"/>
      <c r="DP827"/>
      <c r="DQ827"/>
      <c r="DR827"/>
      <c r="DS827"/>
      <c r="DT827"/>
      <c r="DU827"/>
      <c r="DV827"/>
      <c r="DW827"/>
      <c r="DX827"/>
      <c r="DY827"/>
      <c r="DZ827"/>
      <c r="EA827"/>
      <c r="EB827"/>
      <c r="EC827"/>
      <c r="ED827"/>
      <c r="EE827"/>
      <c r="EF827"/>
      <c r="EG827"/>
    </row>
    <row r="828" spans="1:137" s="1" customFormat="1" ht="14.4" x14ac:dyDescent="0.3">
      <c r="A828"/>
      <c r="B828"/>
      <c r="C828"/>
      <c r="D828" s="18"/>
      <c r="E828" s="28">
        <v>40059.408333333333</v>
      </c>
      <c r="F828" s="10">
        <f t="shared" si="241"/>
        <v>175.98333333332994</v>
      </c>
      <c r="G828" s="10">
        <v>17256.5</v>
      </c>
      <c r="H828" s="10">
        <v>4.88</v>
      </c>
      <c r="I828" s="10">
        <v>913</v>
      </c>
      <c r="J828" s="10"/>
      <c r="K828" s="10"/>
      <c r="L828" s="79">
        <v>1037</v>
      </c>
      <c r="M828" s="86"/>
      <c r="N828" s="42">
        <v>7.4</v>
      </c>
      <c r="O828" s="90"/>
      <c r="P828" s="90"/>
      <c r="Q828" s="90"/>
      <c r="R828" s="87"/>
      <c r="S828" s="87"/>
      <c r="T828" s="16"/>
      <c r="U828" s="16"/>
      <c r="V828" s="43">
        <f t="shared" si="234"/>
        <v>1.7157696279965222E-5</v>
      </c>
      <c r="W828" s="43">
        <f t="shared" si="235"/>
        <v>2.5107288768496153E-3</v>
      </c>
      <c r="X828" s="43">
        <f t="shared" si="236"/>
        <v>3.7492009916456694E-6</v>
      </c>
      <c r="Y828" s="22">
        <f>X828+W828+SUM($V$809:V828)</f>
        <v>2.9795641565121215E-3</v>
      </c>
      <c r="Z828" s="22">
        <f t="shared" si="237"/>
        <v>6.0672497101479483E-2</v>
      </c>
      <c r="AA828" s="44">
        <f t="shared" si="238"/>
        <v>8.8783591933105299</v>
      </c>
      <c r="AB828" s="44">
        <f t="shared" si="239"/>
        <v>0.39322469285426093</v>
      </c>
      <c r="AC828" s="44">
        <f t="shared" si="240"/>
        <v>3.3530244507872395</v>
      </c>
      <c r="AD828" s="44">
        <f t="shared" si="242"/>
        <v>0.39322469285426076</v>
      </c>
      <c r="AE828" s="44">
        <f t="shared" si="243"/>
        <v>2.9577964058224921</v>
      </c>
      <c r="AF828" s="44">
        <f t="shared" si="244"/>
        <v>2.0033521104865391E-3</v>
      </c>
      <c r="AG828" s="45">
        <f>AC828+AA828+SUM($Z$809:Z828)</f>
        <v>13.055433375554298</v>
      </c>
      <c r="AH828" s="45">
        <f>AC828+AA828+SUM($Z$809:Z828)</f>
        <v>13.055433375554298</v>
      </c>
      <c r="DM828"/>
      <c r="DN828"/>
      <c r="DO828"/>
      <c r="DP828"/>
      <c r="DQ828"/>
      <c r="DR828"/>
      <c r="DS828"/>
      <c r="DT828"/>
      <c r="DU828"/>
      <c r="DV828"/>
      <c r="DW828"/>
      <c r="DX828"/>
      <c r="DY828"/>
      <c r="DZ828"/>
      <c r="EA828"/>
      <c r="EB828"/>
      <c r="EC828"/>
      <c r="ED828"/>
      <c r="EE828"/>
      <c r="EF828"/>
      <c r="EG828"/>
    </row>
    <row r="829" spans="1:137" s="1" customFormat="1" ht="14.4" x14ac:dyDescent="0.3">
      <c r="A829"/>
      <c r="B829"/>
      <c r="C829"/>
      <c r="D829" s="18"/>
      <c r="E829" s="28">
        <v>40066.400000000001</v>
      </c>
      <c r="F829" s="10">
        <f t="shared" si="241"/>
        <v>182.97499999999854</v>
      </c>
      <c r="G829" s="10">
        <v>18014.099999999999</v>
      </c>
      <c r="H829" s="10">
        <v>6.67</v>
      </c>
      <c r="I829" s="10">
        <v>1118</v>
      </c>
      <c r="J829" s="10"/>
      <c r="K829" s="10"/>
      <c r="L829" s="79">
        <v>1037</v>
      </c>
      <c r="M829" s="99"/>
      <c r="N829" s="42">
        <v>7.4</v>
      </c>
      <c r="O829" s="90"/>
      <c r="P829" s="90"/>
      <c r="Q829" s="90"/>
      <c r="R829" s="87"/>
      <c r="S829" s="87"/>
      <c r="T829" s="16"/>
      <c r="U829" s="16"/>
      <c r="V829" s="43">
        <f t="shared" si="234"/>
        <v>2.3451195530198369E-5</v>
      </c>
      <c r="W829" s="43">
        <f t="shared" si="235"/>
        <v>3.4316724607760109E-3</v>
      </c>
      <c r="X829" s="43">
        <f t="shared" si="236"/>
        <v>5.1244202078435692E-6</v>
      </c>
      <c r="Y829" s="22">
        <f>X829+W829+SUM($V$809:V829)</f>
        <v>3.9253341551849135E-3</v>
      </c>
      <c r="Z829" s="22">
        <f t="shared" si="237"/>
        <v>6.3336159130516698E-2</v>
      </c>
      <c r="AA829" s="44">
        <f t="shared" si="238"/>
        <v>9.2681395615689866</v>
      </c>
      <c r="AB829" s="44">
        <f t="shared" si="239"/>
        <v>0.41048816037701386</v>
      </c>
      <c r="AC829" s="44">
        <f t="shared" si="240"/>
        <v>3.5002299283705507</v>
      </c>
      <c r="AD829" s="44">
        <f t="shared" si="242"/>
        <v>0.4104881603770138</v>
      </c>
      <c r="AE829" s="44">
        <f t="shared" si="243"/>
        <v>3.0876504641223281</v>
      </c>
      <c r="AF829" s="44">
        <f t="shared" si="244"/>
        <v>2.0913038712088525E-3</v>
      </c>
      <c r="AG829" s="45">
        <f>AC829+AA829+SUM($Z$809:Z829)</f>
        <v>13.655755380526584</v>
      </c>
      <c r="AH829" s="45">
        <f>AC829+AA829+SUM($Z$809:Z829)</f>
        <v>13.655755380526584</v>
      </c>
      <c r="DM829"/>
      <c r="DN829"/>
      <c r="DO829"/>
      <c r="DP829"/>
      <c r="DQ829"/>
      <c r="DR829"/>
      <c r="DS829"/>
      <c r="DT829"/>
      <c r="DU829"/>
      <c r="DV829"/>
      <c r="DW829"/>
      <c r="DX829"/>
      <c r="DY829"/>
      <c r="DZ829"/>
      <c r="EA829"/>
      <c r="EB829"/>
      <c r="EC829"/>
      <c r="ED829"/>
      <c r="EE829"/>
      <c r="EF829"/>
      <c r="EG829"/>
    </row>
    <row r="830" spans="1:137" s="1" customFormat="1" ht="14.4" x14ac:dyDescent="0.3">
      <c r="A830"/>
      <c r="B830"/>
      <c r="C830"/>
      <c r="D830" s="18"/>
      <c r="E830" s="28">
        <v>40073.386805555558</v>
      </c>
      <c r="F830" s="10">
        <f t="shared" si="241"/>
        <v>189.96180555555475</v>
      </c>
      <c r="G830" s="10">
        <v>18974</v>
      </c>
      <c r="H830" s="10">
        <v>7.98</v>
      </c>
      <c r="I830" s="10">
        <v>1246</v>
      </c>
      <c r="J830" s="10"/>
      <c r="K830" s="10"/>
      <c r="L830" s="79">
        <v>1037</v>
      </c>
      <c r="M830" s="86"/>
      <c r="N830" s="42">
        <v>7.4</v>
      </c>
      <c r="O830" s="90"/>
      <c r="P830" s="90"/>
      <c r="Q830" s="90"/>
      <c r="R830" s="87"/>
      <c r="S830" s="87"/>
      <c r="T830" s="16"/>
      <c r="U830" s="16"/>
      <c r="V830" s="43">
        <f t="shared" si="234"/>
        <v>2.8057052523385756E-5</v>
      </c>
      <c r="W830" s="43">
        <f t="shared" si="235"/>
        <v>4.1056591059958876E-3</v>
      </c>
      <c r="X830" s="43">
        <f t="shared" si="236"/>
        <v>6.1308655560107472E-6</v>
      </c>
      <c r="Y830" s="22">
        <f>X830+W830+SUM($V$809:V830)</f>
        <v>4.628384298276343E-3</v>
      </c>
      <c r="Z830" s="22">
        <f t="shared" si="237"/>
        <v>6.6711092052471346E-2</v>
      </c>
      <c r="AA830" s="44">
        <f t="shared" si="238"/>
        <v>9.7620019896197938</v>
      </c>
      <c r="AB830" s="44">
        <f t="shared" si="239"/>
        <v>0.43236144769893936</v>
      </c>
      <c r="AC830" s="44">
        <f t="shared" si="240"/>
        <v>3.6867433100128704</v>
      </c>
      <c r="AD830" s="44">
        <f t="shared" si="242"/>
        <v>0.43236144769893925</v>
      </c>
      <c r="AE830" s="44">
        <f t="shared" si="243"/>
        <v>3.2521791211471607</v>
      </c>
      <c r="AF830" s="44">
        <f t="shared" si="244"/>
        <v>2.2027411667702953E-3</v>
      </c>
      <c r="AG830" s="45">
        <f>AC830+AA830+SUM($Z$809:Z830)</f>
        <v>14.40284228227218</v>
      </c>
      <c r="AH830" s="45">
        <f>AC830+AA830+SUM($Z$809:Z830)</f>
        <v>14.40284228227218</v>
      </c>
      <c r="DM830"/>
      <c r="DN830"/>
      <c r="DO830"/>
      <c r="DP830"/>
      <c r="DQ830"/>
      <c r="DR830"/>
      <c r="DS830"/>
      <c r="DT830"/>
      <c r="DU830"/>
      <c r="DV830"/>
      <c r="DW830"/>
      <c r="DX830"/>
      <c r="DY830"/>
      <c r="DZ830"/>
      <c r="EA830"/>
      <c r="EB830"/>
      <c r="EC830"/>
      <c r="ED830"/>
      <c r="EE830"/>
      <c r="EF830"/>
      <c r="EG830"/>
    </row>
    <row r="831" spans="1:137" s="1" customFormat="1" ht="14.4" x14ac:dyDescent="0.3">
      <c r="A831"/>
      <c r="B831"/>
      <c r="C831"/>
      <c r="D831" s="18"/>
      <c r="E831" s="28">
        <v>40079.401388888888</v>
      </c>
      <c r="F831" s="10">
        <f t="shared" si="241"/>
        <v>195.97638888888469</v>
      </c>
      <c r="G831" s="10">
        <v>19444.400000000001</v>
      </c>
      <c r="H831" s="10">
        <v>5.0999999999999996</v>
      </c>
      <c r="I831" s="10">
        <v>1482</v>
      </c>
      <c r="J831" s="10"/>
      <c r="K831" s="10"/>
      <c r="L831" s="79">
        <v>1037</v>
      </c>
      <c r="M831" s="86"/>
      <c r="N831" s="42">
        <v>7.4</v>
      </c>
      <c r="O831" s="90"/>
      <c r="P831" s="90"/>
      <c r="Q831" s="90"/>
      <c r="R831" s="87"/>
      <c r="S831" s="87"/>
      <c r="T831" s="16"/>
      <c r="U831" s="16"/>
      <c r="V831" s="43">
        <f t="shared" si="234"/>
        <v>1.7931198981111195E-5</v>
      </c>
      <c r="W831" s="43">
        <f t="shared" si="235"/>
        <v>2.6239174737567698E-3</v>
      </c>
      <c r="X831" s="43">
        <f t="shared" si="236"/>
        <v>3.9182223478264169E-6</v>
      </c>
      <c r="Y831" s="22">
        <f>X831+W831+SUM($V$809:V831)</f>
        <v>3.1623612218101521E-3</v>
      </c>
      <c r="Z831" s="22">
        <f t="shared" si="237"/>
        <v>6.8364981464376195E-2</v>
      </c>
      <c r="AA831" s="44">
        <f t="shared" si="238"/>
        <v>10.004019789552185</v>
      </c>
      <c r="AB831" s="44">
        <f t="shared" si="239"/>
        <v>0.44308047505203207</v>
      </c>
      <c r="AC831" s="44">
        <f t="shared" si="240"/>
        <v>3.7781443879632262</v>
      </c>
      <c r="AD831" s="44">
        <f t="shared" ref="AD831:AD860" si="245">AC831/(1+($A$28/(10^-N831))+(($A$28*$A$29)/(10^-N831)^2))*1</f>
        <v>0.44308047505203196</v>
      </c>
      <c r="AE831" s="44">
        <f t="shared" ref="AE831:AE860" si="246">AC831/(1+($A$28/(10^-N831))+(($A$28*$A$29)/(10^-N831)^2))*($A$28/(10^-N831))</f>
        <v>3.3328065617810609</v>
      </c>
      <c r="AF831" s="44">
        <f t="shared" ref="AF831:AF860" si="247">AC831/(1+($A$28/(10^-N831))+(($A$28*$A$29)/(10^-N831)^2))*(($A$28*$A$29)/(10^-N831)^2)</f>
        <v>2.2573511301332526E-3</v>
      </c>
      <c r="AG831" s="45">
        <f>AC831+AA831+SUM($Z$809:Z831)</f>
        <v>14.804626141619305</v>
      </c>
      <c r="AH831" s="45">
        <f>AC831+AA831+SUM($Z$809:Z831)</f>
        <v>14.804626141619305</v>
      </c>
      <c r="DM831"/>
      <c r="DN831"/>
      <c r="DO831"/>
      <c r="DP831"/>
      <c r="DQ831"/>
      <c r="DR831"/>
      <c r="DS831"/>
      <c r="DT831"/>
      <c r="DU831"/>
      <c r="DV831"/>
      <c r="DW831"/>
      <c r="DX831"/>
      <c r="DY831"/>
      <c r="DZ831"/>
      <c r="EA831"/>
      <c r="EB831"/>
      <c r="EC831"/>
      <c r="ED831"/>
      <c r="EE831"/>
      <c r="EF831"/>
      <c r="EG831"/>
    </row>
    <row r="832" spans="1:137" s="1" customFormat="1" ht="14.4" x14ac:dyDescent="0.3">
      <c r="A832"/>
      <c r="B832"/>
      <c r="C832"/>
      <c r="D832" s="18"/>
      <c r="E832" s="28">
        <v>40086.383333333331</v>
      </c>
      <c r="F832" s="10">
        <f t="shared" si="241"/>
        <v>202.95833333332848</v>
      </c>
      <c r="G832" s="10">
        <v>20358.400000000001</v>
      </c>
      <c r="H832" s="10">
        <v>4.93</v>
      </c>
      <c r="I832" s="10">
        <v>1582</v>
      </c>
      <c r="J832" s="10"/>
      <c r="K832" s="10"/>
      <c r="L832" s="79">
        <v>1037</v>
      </c>
      <c r="M832" s="86"/>
      <c r="N832" s="42">
        <v>7.4</v>
      </c>
      <c r="O832" s="90"/>
      <c r="P832" s="90"/>
      <c r="Q832" s="90"/>
      <c r="R832" s="87"/>
      <c r="S832" s="87"/>
      <c r="T832" s="16"/>
      <c r="U832" s="16"/>
      <c r="V832" s="43">
        <f t="shared" si="234"/>
        <v>1.7333492348407488E-5</v>
      </c>
      <c r="W832" s="43">
        <f t="shared" si="235"/>
        <v>2.5364535579648776E-3</v>
      </c>
      <c r="X832" s="43">
        <f t="shared" si="236"/>
        <v>3.7876149362322034E-6</v>
      </c>
      <c r="Y832" s="22">
        <f>X832+W832+SUM($V$809:V832)</f>
        <v>3.0921001909550729E-3</v>
      </c>
      <c r="Z832" s="22">
        <f t="shared" si="237"/>
        <v>7.1578533595500829E-2</v>
      </c>
      <c r="AA832" s="44">
        <f t="shared" si="238"/>
        <v>10.474266960339182</v>
      </c>
      <c r="AB832" s="44">
        <f t="shared" si="239"/>
        <v>0.46390783687330478</v>
      </c>
      <c r="AC832" s="44">
        <f t="shared" si="240"/>
        <v>3.95573916952493</v>
      </c>
      <c r="AD832" s="44">
        <f t="shared" si="245"/>
        <v>0.46390783687330478</v>
      </c>
      <c r="AE832" s="44">
        <f t="shared" si="246"/>
        <v>3.4894678728766921</v>
      </c>
      <c r="AF832" s="44">
        <f t="shared" si="247"/>
        <v>2.3634597749328757E-3</v>
      </c>
      <c r="AG832" s="45">
        <f>AC832+AA832+SUM($Z$809:Z832)</f>
        <v>15.524046627563507</v>
      </c>
      <c r="AH832" s="45">
        <f>AC832+AA832+SUM($Z$809:Z832)</f>
        <v>15.524046627563507</v>
      </c>
      <c r="DM832"/>
      <c r="DN832"/>
      <c r="DO832"/>
      <c r="DP832"/>
      <c r="DQ832"/>
      <c r="DR832"/>
      <c r="DS832"/>
      <c r="DT832"/>
      <c r="DU832"/>
      <c r="DV832"/>
      <c r="DW832"/>
      <c r="DX832"/>
      <c r="DY832"/>
      <c r="DZ832"/>
      <c r="EA832"/>
      <c r="EB832"/>
      <c r="EC832"/>
      <c r="ED832"/>
      <c r="EE832"/>
      <c r="EF832"/>
      <c r="EG832"/>
    </row>
    <row r="833" spans="1:137" s="1" customFormat="1" ht="14.4" x14ac:dyDescent="0.3">
      <c r="A833"/>
      <c r="B833"/>
      <c r="C833"/>
      <c r="D833" s="18"/>
      <c r="E833" s="28">
        <v>40093.375694444447</v>
      </c>
      <c r="F833" s="10">
        <f t="shared" si="241"/>
        <v>209.9506944444438</v>
      </c>
      <c r="G833" s="10">
        <v>21569.4</v>
      </c>
      <c r="H833" s="10">
        <v>6.43</v>
      </c>
      <c r="I833" s="10">
        <v>1775</v>
      </c>
      <c r="J833" s="10"/>
      <c r="K833" s="10"/>
      <c r="L833" s="79">
        <v>1037</v>
      </c>
      <c r="M833" s="86"/>
      <c r="N833" s="42">
        <v>7.4</v>
      </c>
      <c r="O833" s="90"/>
      <c r="P833" s="90"/>
      <c r="Q833" s="90"/>
      <c r="R833" s="87"/>
      <c r="S833" s="87"/>
      <c r="T833" s="16"/>
      <c r="U833" s="16"/>
      <c r="V833" s="43">
        <f t="shared" si="234"/>
        <v>2.2607374401675487E-5</v>
      </c>
      <c r="W833" s="43">
        <f t="shared" si="235"/>
        <v>3.3081939914227508E-3</v>
      </c>
      <c r="X833" s="43">
        <f t="shared" si="236"/>
        <v>4.9400332738282085E-6</v>
      </c>
      <c r="Y833" s="22">
        <f>X833+W833+SUM($V$809:V833)</f>
        <v>3.8876004171522179E-3</v>
      </c>
      <c r="Z833" s="22">
        <f t="shared" si="237"/>
        <v>7.5836314373172523E-2</v>
      </c>
      <c r="AA833" s="44">
        <f t="shared" si="238"/>
        <v>11.097318736950839</v>
      </c>
      <c r="AB833" s="44">
        <f t="shared" si="239"/>
        <v>0.49150295193409421</v>
      </c>
      <c r="AC833" s="44">
        <f t="shared" si="240"/>
        <v>4.1910425398435551</v>
      </c>
      <c r="AD833" s="44">
        <f t="shared" si="245"/>
        <v>0.4915029519340941</v>
      </c>
      <c r="AE833" s="44">
        <f t="shared" si="246"/>
        <v>3.6970355399847992</v>
      </c>
      <c r="AF833" s="44">
        <f t="shared" si="247"/>
        <v>2.504047924661917E-3</v>
      </c>
      <c r="AG833" s="45">
        <f>AC833+AA833+SUM($Z$809:Z833)</f>
        <v>16.45823808886696</v>
      </c>
      <c r="AH833" s="45">
        <f>AC833+AA833+SUM($Z$809:Z833)</f>
        <v>16.45823808886696</v>
      </c>
      <c r="DM833"/>
      <c r="DN833"/>
      <c r="DO833"/>
      <c r="DP833"/>
      <c r="DQ833"/>
      <c r="DR833"/>
      <c r="DS833"/>
      <c r="DT833"/>
      <c r="DU833"/>
      <c r="DV833"/>
      <c r="DW833"/>
      <c r="DX833"/>
      <c r="DY833"/>
      <c r="DZ833"/>
      <c r="EA833"/>
      <c r="EB833"/>
      <c r="EC833"/>
      <c r="ED833"/>
      <c r="EE833"/>
      <c r="EF833"/>
      <c r="EG833"/>
    </row>
    <row r="834" spans="1:137" s="1" customFormat="1" ht="14.4" x14ac:dyDescent="0.3">
      <c r="A834"/>
      <c r="B834"/>
      <c r="C834"/>
      <c r="D834" s="18"/>
      <c r="E834" s="28">
        <v>40100.395138888889</v>
      </c>
      <c r="F834" s="10">
        <f t="shared" si="241"/>
        <v>216.97013888888614</v>
      </c>
      <c r="G834" s="10">
        <v>22974.1</v>
      </c>
      <c r="H834" s="10">
        <v>5.48</v>
      </c>
      <c r="I834" s="10">
        <v>1869</v>
      </c>
      <c r="J834" s="10"/>
      <c r="K834" s="10"/>
      <c r="L834" s="79">
        <v>1037</v>
      </c>
      <c r="M834" s="86"/>
      <c r="N834" s="42">
        <v>7.4</v>
      </c>
      <c r="O834" s="90"/>
      <c r="P834" s="90"/>
      <c r="Q834" s="90"/>
      <c r="R834" s="87"/>
      <c r="S834" s="87"/>
      <c r="T834" s="16"/>
      <c r="U834" s="16"/>
      <c r="V834" s="43">
        <f t="shared" si="234"/>
        <v>1.9267249101272423E-5</v>
      </c>
      <c r="W834" s="43">
        <f t="shared" si="235"/>
        <v>2.819425050232765E-3</v>
      </c>
      <c r="X834" s="43">
        <f t="shared" si="236"/>
        <v>4.2101683266840719E-6</v>
      </c>
      <c r="Y834" s="22">
        <f>X834+W834+SUM($V$809:V834)</f>
        <v>3.4173688601163601E-3</v>
      </c>
      <c r="Z834" s="22">
        <f t="shared" si="237"/>
        <v>8.0775129119989547E-2</v>
      </c>
      <c r="AA834" s="44">
        <f t="shared" si="238"/>
        <v>11.820027928203022</v>
      </c>
      <c r="AB834" s="44">
        <f t="shared" si="239"/>
        <v>0.52351191818173304</v>
      </c>
      <c r="AC834" s="44">
        <f t="shared" si="240"/>
        <v>4.4639827911124002</v>
      </c>
      <c r="AD834" s="44">
        <f t="shared" si="245"/>
        <v>0.52351191818173293</v>
      </c>
      <c r="AE834" s="44">
        <f t="shared" si="246"/>
        <v>3.9378037497178764</v>
      </c>
      <c r="AF834" s="44">
        <f t="shared" si="247"/>
        <v>2.6671232127910534E-3</v>
      </c>
      <c r="AG834" s="45">
        <f>AC834+AA834+SUM($Z$809:Z834)</f>
        <v>17.534662660507976</v>
      </c>
      <c r="AH834" s="45">
        <f>AC834+AA834+SUM($Z$809:Z834)</f>
        <v>17.534662660507976</v>
      </c>
      <c r="DM834"/>
      <c r="DN834"/>
      <c r="DO834"/>
      <c r="DP834"/>
      <c r="DQ834"/>
      <c r="DR834"/>
      <c r="DS834"/>
      <c r="DT834"/>
      <c r="DU834"/>
      <c r="DV834"/>
      <c r="DW834"/>
      <c r="DX834"/>
      <c r="DY834"/>
      <c r="DZ834"/>
      <c r="EA834"/>
      <c r="EB834"/>
      <c r="EC834"/>
      <c r="ED834"/>
      <c r="EE834"/>
      <c r="EF834"/>
      <c r="EG834"/>
    </row>
    <row r="835" spans="1:137" s="1" customFormat="1" ht="14.4" x14ac:dyDescent="0.3">
      <c r="A835"/>
      <c r="B835"/>
      <c r="C835"/>
      <c r="D835" s="18"/>
      <c r="E835" s="28">
        <v>40107.410416666666</v>
      </c>
      <c r="F835" s="10">
        <f t="shared" si="241"/>
        <v>223.98541666666279</v>
      </c>
      <c r="G835" s="10">
        <v>21450.400000000001</v>
      </c>
      <c r="H835" s="10">
        <v>6.52</v>
      </c>
      <c r="I835" s="10">
        <v>2104</v>
      </c>
      <c r="J835" s="10"/>
      <c r="K835" s="10"/>
      <c r="L835" s="79">
        <v>1037</v>
      </c>
      <c r="M835" s="86"/>
      <c r="N835" s="42">
        <v>7.4</v>
      </c>
      <c r="O835" s="90"/>
      <c r="P835" s="90"/>
      <c r="Q835" s="90"/>
      <c r="R835" s="87"/>
      <c r="S835" s="87"/>
      <c r="T835" s="16"/>
      <c r="U835" s="16"/>
      <c r="V835" s="43">
        <f t="shared" si="234"/>
        <v>2.2923807324871567E-5</v>
      </c>
      <c r="W835" s="43">
        <f t="shared" si="235"/>
        <v>3.3544984174302232E-3</v>
      </c>
      <c r="X835" s="43">
        <f t="shared" si="236"/>
        <v>5.009178374083968E-6</v>
      </c>
      <c r="Y835" s="22">
        <f>X835+W835+SUM($V$809:V835)</f>
        <v>3.9761650446860902E-3</v>
      </c>
      <c r="Z835" s="22">
        <f t="shared" si="237"/>
        <v>7.5417919730279934E-2</v>
      </c>
      <c r="AA835" s="44">
        <f t="shared" si="238"/>
        <v>11.036093995896515</v>
      </c>
      <c r="AB835" s="44">
        <f t="shared" si="239"/>
        <v>0.48879129322869863</v>
      </c>
      <c r="AC835" s="44">
        <f t="shared" si="240"/>
        <v>4.1679202433382567</v>
      </c>
      <c r="AD835" s="44">
        <f t="shared" si="245"/>
        <v>0.48879129322869863</v>
      </c>
      <c r="AE835" s="44">
        <f t="shared" si="246"/>
        <v>3.6766387172053898</v>
      </c>
      <c r="AF835" s="44">
        <f t="shared" si="247"/>
        <v>2.490232904168312E-3</v>
      </c>
      <c r="AG835" s="45">
        <f>AC835+AA835+SUM($Z$809:Z835)</f>
        <v>16.530084100157609</v>
      </c>
      <c r="AH835" s="45">
        <f>AC835+AA835+SUM($Z$809:Z835)</f>
        <v>16.530084100157609</v>
      </c>
      <c r="DM835"/>
      <c r="DN835"/>
      <c r="DO835"/>
      <c r="DP835"/>
      <c r="DQ835"/>
      <c r="DR835"/>
      <c r="DS835"/>
      <c r="DT835"/>
      <c r="DU835"/>
      <c r="DV835"/>
      <c r="DW835"/>
      <c r="DX835"/>
      <c r="DY835"/>
      <c r="DZ835"/>
      <c r="EA835"/>
      <c r="EB835"/>
      <c r="EC835"/>
      <c r="ED835"/>
      <c r="EE835"/>
      <c r="EF835"/>
      <c r="EG835"/>
    </row>
    <row r="836" spans="1:137" s="1" customFormat="1" ht="14.4" x14ac:dyDescent="0.3">
      <c r="A836"/>
      <c r="B836"/>
      <c r="C836"/>
      <c r="D836" s="18"/>
      <c r="E836" s="28">
        <v>40115.375</v>
      </c>
      <c r="F836" s="10">
        <f t="shared" si="241"/>
        <v>231.94999999999709</v>
      </c>
      <c r="G836" s="10">
        <v>22882.9</v>
      </c>
      <c r="H836" s="10">
        <v>6.47</v>
      </c>
      <c r="I836" s="10">
        <v>2210</v>
      </c>
      <c r="J836" s="10"/>
      <c r="K836" s="10"/>
      <c r="L836" s="79">
        <v>1037</v>
      </c>
      <c r="M836" s="86"/>
      <c r="N836" s="42">
        <v>7.4</v>
      </c>
      <c r="O836" s="90"/>
      <c r="P836" s="90"/>
      <c r="Q836" s="90"/>
      <c r="R836" s="87"/>
      <c r="S836" s="87"/>
      <c r="T836" s="16"/>
      <c r="U836" s="16"/>
      <c r="V836" s="43">
        <f t="shared" si="234"/>
        <v>2.2748011256429301E-5</v>
      </c>
      <c r="W836" s="43">
        <f t="shared" si="235"/>
        <v>3.3287737363149605E-3</v>
      </c>
      <c r="X836" s="43">
        <f t="shared" si="236"/>
        <v>4.9707644294974349E-6</v>
      </c>
      <c r="Y836" s="22">
        <f>X836+W836+SUM($V$809:V836)</f>
        <v>3.9731499608826699E-3</v>
      </c>
      <c r="Z836" s="22">
        <f t="shared" si="237"/>
        <v>8.0454477091150861E-2</v>
      </c>
      <c r="AA836" s="44">
        <f t="shared" si="238"/>
        <v>11.773106109848783</v>
      </c>
      <c r="AB836" s="44">
        <f t="shared" si="239"/>
        <v>0.52143373940919457</v>
      </c>
      <c r="AC836" s="44">
        <f t="shared" si="240"/>
        <v>4.4462621739587593</v>
      </c>
      <c r="AD836" s="44">
        <f t="shared" si="245"/>
        <v>0.52143373940919446</v>
      </c>
      <c r="AE836" s="44">
        <f t="shared" si="246"/>
        <v>3.9221718989827319</v>
      </c>
      <c r="AF836" s="44">
        <f t="shared" si="247"/>
        <v>2.6565355668329285E-3</v>
      </c>
      <c r="AG836" s="45">
        <f>AC836+AA836+SUM($Z$809:Z836)</f>
        <v>17.625892621821528</v>
      </c>
      <c r="AH836" s="45">
        <f>AC836+AA836+SUM($Z$809:Z836)</f>
        <v>17.625892621821528</v>
      </c>
      <c r="DM836"/>
      <c r="DN836"/>
      <c r="DO836"/>
      <c r="DP836"/>
      <c r="DQ836"/>
      <c r="DR836"/>
      <c r="DS836"/>
      <c r="DT836"/>
      <c r="DU836"/>
      <c r="DV836"/>
      <c r="DW836"/>
      <c r="DX836"/>
      <c r="DY836"/>
      <c r="DZ836"/>
      <c r="EA836"/>
      <c r="EB836"/>
      <c r="EC836"/>
      <c r="ED836"/>
      <c r="EE836"/>
      <c r="EF836"/>
      <c r="EG836"/>
    </row>
    <row r="837" spans="1:137" s="1" customFormat="1" ht="14.4" x14ac:dyDescent="0.3">
      <c r="A837"/>
      <c r="B837"/>
      <c r="C837"/>
      <c r="D837" s="18"/>
      <c r="E837" s="28">
        <v>40156.623611111114</v>
      </c>
      <c r="F837" s="10">
        <f t="shared" si="241"/>
        <v>273.19861111111095</v>
      </c>
      <c r="G837" s="10">
        <v>25126</v>
      </c>
      <c r="H837" s="10">
        <v>6.14</v>
      </c>
      <c r="I837" s="10">
        <v>2439</v>
      </c>
      <c r="J837" s="10"/>
      <c r="K837" s="10"/>
      <c r="L837" s="79">
        <v>1037</v>
      </c>
      <c r="M837" s="90"/>
      <c r="N837" s="42">
        <v>7.4</v>
      </c>
      <c r="O837" s="102"/>
      <c r="P837" s="90"/>
      <c r="Q837" s="90"/>
      <c r="R837" s="87"/>
      <c r="S837" s="87"/>
      <c r="T837" s="16"/>
      <c r="U837" s="16"/>
      <c r="V837" s="43">
        <f t="shared" si="234"/>
        <v>2.1587757204710343E-5</v>
      </c>
      <c r="W837" s="43">
        <f t="shared" si="235"/>
        <v>3.1589908409542285E-3</v>
      </c>
      <c r="X837" s="43">
        <f t="shared" si="236"/>
        <v>4.7172323952263139E-6</v>
      </c>
      <c r="Y837" s="22">
        <f>X837+W837+SUM($V$809:V837)</f>
        <v>3.8247012906923775E-3</v>
      </c>
      <c r="Z837" s="22">
        <f t="shared" si="237"/>
        <v>8.834104031360783E-2</v>
      </c>
      <c r="AA837" s="44">
        <f t="shared" si="238"/>
        <v>12.927166754041686</v>
      </c>
      <c r="AB837" s="44">
        <f t="shared" si="239"/>
        <v>0.57254736665350214</v>
      </c>
      <c r="AC837" s="44">
        <f t="shared" si="240"/>
        <v>4.8821077478330022</v>
      </c>
      <c r="AD837" s="44">
        <f t="shared" si="245"/>
        <v>0.57254736665350203</v>
      </c>
      <c r="AE837" s="44">
        <f t="shared" si="246"/>
        <v>4.3066434382809931</v>
      </c>
      <c r="AF837" s="44">
        <f t="shared" si="247"/>
        <v>2.9169428985069278E-3</v>
      </c>
      <c r="AG837" s="45">
        <f>AC837+AA837+SUM($Z$809:Z837)</f>
        <v>19.304139880202285</v>
      </c>
      <c r="AH837" s="45">
        <f>AC837+AA837+SUM($Z$809:Z837)</f>
        <v>19.304139880202285</v>
      </c>
      <c r="DM837"/>
      <c r="DN837"/>
      <c r="DO837"/>
      <c r="DP837"/>
      <c r="DQ837"/>
      <c r="DR837"/>
      <c r="DS837"/>
      <c r="DT837"/>
      <c r="DU837"/>
      <c r="DV837"/>
      <c r="DW837"/>
      <c r="DX837"/>
      <c r="DY837"/>
      <c r="DZ837"/>
      <c r="EA837"/>
      <c r="EB837"/>
      <c r="EC837"/>
      <c r="ED837"/>
      <c r="EE837"/>
      <c r="EF837"/>
      <c r="EG837"/>
    </row>
    <row r="838" spans="1:137" s="1" customFormat="1" ht="14.4" x14ac:dyDescent="0.3">
      <c r="A838"/>
      <c r="B838"/>
      <c r="C838"/>
      <c r="D838" s="18"/>
      <c r="E838" s="28">
        <v>40185.571527777778</v>
      </c>
      <c r="F838" s="10">
        <f t="shared" si="241"/>
        <v>302.14652777777519</v>
      </c>
      <c r="G838" s="10">
        <v>26072</v>
      </c>
      <c r="H838" s="10">
        <v>5.69</v>
      </c>
      <c r="I838" s="10">
        <v>2664</v>
      </c>
      <c r="J838" s="10"/>
      <c r="K838" s="10"/>
      <c r="L838" s="79">
        <v>1037</v>
      </c>
      <c r="M838" s="86"/>
      <c r="N838" s="42">
        <v>7.4</v>
      </c>
      <c r="O838" s="90"/>
      <c r="P838" s="90"/>
      <c r="Q838" s="90"/>
      <c r="R838" s="87"/>
      <c r="S838" s="87"/>
      <c r="T838" s="16"/>
      <c r="U838" s="16"/>
      <c r="V838" s="43">
        <f t="shared" si="234"/>
        <v>2.0005592588729944E-5</v>
      </c>
      <c r="W838" s="43">
        <f t="shared" si="235"/>
        <v>2.9274687109168674E-3</v>
      </c>
      <c r="X838" s="43">
        <f t="shared" si="236"/>
        <v>4.371506893947513E-6</v>
      </c>
      <c r="Y838" s="22">
        <f>X838+W838+SUM($V$809:V838)</f>
        <v>3.6128390277424672E-3</v>
      </c>
      <c r="Z838" s="22">
        <f t="shared" si="237"/>
        <v>9.1667101928535499E-2</v>
      </c>
      <c r="AA838" s="44">
        <f t="shared" si="238"/>
        <v>13.413877720742454</v>
      </c>
      <c r="AB838" s="44">
        <f t="shared" si="239"/>
        <v>0.59410391400899887</v>
      </c>
      <c r="AC838" s="44">
        <f t="shared" si="240"/>
        <v>5.0659202897994913</v>
      </c>
      <c r="AD838" s="44">
        <f t="shared" si="245"/>
        <v>0.59410391400899876</v>
      </c>
      <c r="AE838" s="44">
        <f t="shared" si="246"/>
        <v>4.4687896092836912</v>
      </c>
      <c r="AF838" s="44">
        <f t="shared" si="247"/>
        <v>3.026766506800629E-3</v>
      </c>
      <c r="AG838" s="45">
        <f>AC838+AA838+SUM($Z$809:Z838)</f>
        <v>20.066330490798077</v>
      </c>
      <c r="AH838" s="45">
        <f>AC838+AA838+SUM($Z$809:Z838)</f>
        <v>20.066330490798077</v>
      </c>
      <c r="DM838"/>
      <c r="DN838"/>
      <c r="DO838"/>
      <c r="DP838"/>
      <c r="DQ838"/>
      <c r="DR838"/>
      <c r="DS838"/>
      <c r="DT838"/>
      <c r="DU838"/>
      <c r="DV838"/>
      <c r="DW838"/>
      <c r="DX838"/>
      <c r="DY838"/>
      <c r="DZ838"/>
      <c r="EA838"/>
      <c r="EB838"/>
      <c r="EC838"/>
      <c r="ED838"/>
      <c r="EE838"/>
      <c r="EF838"/>
      <c r="EG838"/>
    </row>
    <row r="839" spans="1:137" s="1" customFormat="1" ht="14.4" x14ac:dyDescent="0.3">
      <c r="A839"/>
      <c r="B839"/>
      <c r="C839"/>
      <c r="D839" s="18"/>
      <c r="E839" s="28">
        <v>40199.443749999999</v>
      </c>
      <c r="F839" s="10">
        <f t="shared" si="241"/>
        <v>316.01874999999563</v>
      </c>
      <c r="G839" s="10">
        <v>26153</v>
      </c>
      <c r="H839" s="10">
        <v>8.0399999999999991</v>
      </c>
      <c r="I839" s="117">
        <v>2867</v>
      </c>
      <c r="J839" s="117"/>
      <c r="K839" s="117"/>
      <c r="L839" s="79">
        <v>1037</v>
      </c>
      <c r="M839" s="86"/>
      <c r="N839" s="42">
        <v>7.4</v>
      </c>
      <c r="O839" s="90"/>
      <c r="P839" s="90"/>
      <c r="Q839" s="90"/>
      <c r="R839" s="87"/>
      <c r="S839" s="87"/>
      <c r="T839" s="16"/>
      <c r="U839" s="16"/>
      <c r="V839" s="43">
        <f t="shared" si="234"/>
        <v>2.8268007805516471E-5</v>
      </c>
      <c r="W839" s="43">
        <f t="shared" si="235"/>
        <v>4.136528723334202E-3</v>
      </c>
      <c r="X839" s="43">
        <f t="shared" si="236"/>
        <v>6.1769622895145871E-6</v>
      </c>
      <c r="Y839" s="22">
        <f>X839+W839+SUM($V$809:V839)</f>
        <v>4.8519725033608855E-3</v>
      </c>
      <c r="Z839" s="22">
        <f t="shared" si="237"/>
        <v>9.1951891559411983E-2</v>
      </c>
      <c r="AA839" s="44">
        <f t="shared" si="238"/>
        <v>13.455551704149178</v>
      </c>
      <c r="AB839" s="44">
        <f t="shared" si="239"/>
        <v>0.59594966489250345</v>
      </c>
      <c r="AC839" s="44">
        <f t="shared" si="240"/>
        <v>5.0816589958241059</v>
      </c>
      <c r="AD839" s="44">
        <f t="shared" si="245"/>
        <v>0.59594966489250323</v>
      </c>
      <c r="AE839" s="44">
        <f t="shared" si="246"/>
        <v>4.4826731609234578</v>
      </c>
      <c r="AF839" s="44">
        <f t="shared" si="247"/>
        <v>3.0361700081450158E-3</v>
      </c>
      <c r="AG839" s="45">
        <f>AC839+AA839+SUM($Z$809:Z839)</f>
        <v>20.215695071788826</v>
      </c>
      <c r="AH839" s="45">
        <f>AC839+AA839+SUM($Z$809:Z839)</f>
        <v>20.215695071788826</v>
      </c>
      <c r="DM839"/>
      <c r="DN839"/>
      <c r="DO839"/>
      <c r="DP839"/>
      <c r="DQ839"/>
      <c r="DR839"/>
      <c r="DS839"/>
      <c r="DT839"/>
      <c r="DU839"/>
      <c r="DV839"/>
      <c r="DW839"/>
      <c r="DX839"/>
      <c r="DY839"/>
      <c r="DZ839"/>
      <c r="EA839"/>
      <c r="EB839"/>
      <c r="EC839"/>
      <c r="ED839"/>
      <c r="EE839"/>
      <c r="EF839"/>
      <c r="EG839"/>
    </row>
    <row r="840" spans="1:137" s="1" customFormat="1" ht="14.4" x14ac:dyDescent="0.3">
      <c r="A840"/>
      <c r="B840"/>
      <c r="C840"/>
      <c r="D840" s="18"/>
      <c r="E840" s="28">
        <v>40287.475694444445</v>
      </c>
      <c r="F840" s="10">
        <f t="shared" si="241"/>
        <v>404.05069444444234</v>
      </c>
      <c r="G840" s="10">
        <v>29958</v>
      </c>
      <c r="H840" s="10">
        <v>5.61</v>
      </c>
      <c r="I840" s="10">
        <v>104</v>
      </c>
      <c r="J840" s="10"/>
      <c r="K840" s="10"/>
      <c r="L840" s="79">
        <v>1037</v>
      </c>
      <c r="M840" s="86"/>
      <c r="N840" s="42">
        <v>7.4</v>
      </c>
      <c r="O840" s="90"/>
      <c r="P840" s="90"/>
      <c r="Q840" s="90"/>
      <c r="R840" s="87"/>
      <c r="S840" s="87"/>
      <c r="T840" s="16"/>
      <c r="U840" s="16"/>
      <c r="V840" s="43">
        <f t="shared" si="234"/>
        <v>1.9724318879222316E-5</v>
      </c>
      <c r="W840" s="43">
        <f t="shared" si="235"/>
        <v>2.8863092211324471E-3</v>
      </c>
      <c r="X840" s="43">
        <f t="shared" si="236"/>
        <v>4.3100445826090594E-6</v>
      </c>
      <c r="Y840" s="22">
        <f>X840+W840+SUM($V$809:V840)</f>
        <v>3.6196104023314473E-3</v>
      </c>
      <c r="Z840" s="22">
        <f t="shared" si="237"/>
        <v>0.10532997236786847</v>
      </c>
      <c r="AA840" s="44">
        <f t="shared" si="238"/>
        <v>15.41319993702065</v>
      </c>
      <c r="AB840" s="44">
        <f t="shared" si="239"/>
        <v>0.68265438232132503</v>
      </c>
      <c r="AC840" s="44">
        <f t="shared" si="240"/>
        <v>5.8209895689557056</v>
      </c>
      <c r="AD840" s="44">
        <f t="shared" si="245"/>
        <v>0.68265438232132503</v>
      </c>
      <c r="AE840" s="44">
        <f t="shared" si="246"/>
        <v>5.1348572842482678</v>
      </c>
      <c r="AF840" s="44">
        <f t="shared" si="247"/>
        <v>3.4779023861128125E-3</v>
      </c>
      <c r="AG840" s="45">
        <f>AC840+AA840+SUM($Z$809:Z840)</f>
        <v>23.018003850159769</v>
      </c>
      <c r="AH840" s="45">
        <f>AC840+AA840+SUM($Z$809:Z840)</f>
        <v>23.018003850159769</v>
      </c>
      <c r="DM840"/>
      <c r="DN840"/>
      <c r="DO840"/>
      <c r="DP840"/>
      <c r="DQ840"/>
      <c r="DR840"/>
      <c r="DS840"/>
      <c r="DT840"/>
      <c r="DU840"/>
      <c r="DV840"/>
      <c r="DW840"/>
      <c r="DX840"/>
      <c r="DY840"/>
      <c r="DZ840"/>
      <c r="EA840"/>
      <c r="EB840"/>
      <c r="EC840"/>
      <c r="ED840"/>
      <c r="EE840"/>
      <c r="EF840"/>
      <c r="EG840"/>
    </row>
    <row r="841" spans="1:137" s="1" customFormat="1" ht="14.4" x14ac:dyDescent="0.3">
      <c r="A841"/>
      <c r="B841"/>
      <c r="C841"/>
      <c r="D841" s="18"/>
      <c r="E841" s="80">
        <v>40360.458333333336</v>
      </c>
      <c r="F841" s="10">
        <f t="shared" si="241"/>
        <v>477.03333333333285</v>
      </c>
      <c r="G841" s="10">
        <v>33276</v>
      </c>
      <c r="H841" s="10">
        <v>2.81</v>
      </c>
      <c r="I841" s="10">
        <v>20</v>
      </c>
      <c r="J841" s="10"/>
      <c r="K841" s="10"/>
      <c r="L841" s="79">
        <v>1037</v>
      </c>
      <c r="M841" s="86"/>
      <c r="N841" s="42">
        <v>7.4</v>
      </c>
      <c r="O841" s="90"/>
      <c r="P841" s="90"/>
      <c r="Q841" s="90"/>
      <c r="R841" s="87"/>
      <c r="S841" s="87"/>
      <c r="T841" s="16"/>
      <c r="U841" s="16"/>
      <c r="V841" s="43">
        <f t="shared" ref="V841:V868" si="248">($A$15*L841/1000/$A$13*H841)/$Q$809</f>
        <v>9.8797390464553861E-6</v>
      </c>
      <c r="W841" s="43">
        <f t="shared" ref="W841:W868" si="249">($U$809*L841/1000/$A$13*H841)/$Q$809</f>
        <v>1.4457270786777498E-3</v>
      </c>
      <c r="X841" s="43">
        <f t="shared" ref="X841:X868" si="250">($A$46*$S$809*H841*L841/1000000)/$Q$809</f>
        <v>2.1588636857631831E-6</v>
      </c>
      <c r="Y841" s="22">
        <f>X841+W841+SUM($V$809:V841)</f>
        <v>2.18675681802636E-3</v>
      </c>
      <c r="Z841" s="22">
        <f t="shared" ref="Z841:Z868" si="251">($A$15*L841/1000/$A$13*G841)/$Q$809</f>
        <v>0.11699579946969729</v>
      </c>
      <c r="AA841" s="44">
        <f t="shared" ref="AA841:AA868" si="252">($U$809*L841/1000/$A$13*G841)/$Q$809</f>
        <v>17.120289775829466</v>
      </c>
      <c r="AB841" s="44">
        <f t="shared" ref="AB841:AB868" si="253">($A$14*$S$809/1000*G841/1000000*L841/1000*1000000)/$Q$809</f>
        <v>0.75826180740117544</v>
      </c>
      <c r="AC841" s="44">
        <f t="shared" ref="AC841:AC860" si="254">($A$14*((L841/1000)*G841/10^6)*(1+($A$28/(10^-N841))+(($A$28*$A$29)/(10^-N841)^2))*1000000)*$S$809/1000/$Q$809</f>
        <v>6.4656936009269685</v>
      </c>
      <c r="AD841" s="44">
        <f t="shared" si="245"/>
        <v>0.75826180740117566</v>
      </c>
      <c r="AE841" s="44">
        <f t="shared" si="246"/>
        <v>5.7035686958623879</v>
      </c>
      <c r="AF841" s="44">
        <f t="shared" si="247"/>
        <v>3.8630976634051002E-3</v>
      </c>
      <c r="AG841" s="45">
        <f>AC841+AA841+SUM($Z$809:Z841)</f>
        <v>25.486793520409542</v>
      </c>
      <c r="AH841" s="45">
        <f>AC841+AA841+SUM($Z$809:Z841)</f>
        <v>25.486793520409542</v>
      </c>
      <c r="DM841"/>
      <c r="DN841"/>
      <c r="DO841"/>
      <c r="DP841"/>
      <c r="DQ841"/>
      <c r="DR841"/>
      <c r="DS841"/>
      <c r="DT841"/>
      <c r="DU841"/>
      <c r="DV841"/>
      <c r="DW841"/>
      <c r="DX841"/>
      <c r="DY841"/>
      <c r="DZ841"/>
      <c r="EA841"/>
      <c r="EB841"/>
      <c r="EC841"/>
      <c r="ED841"/>
      <c r="EE841"/>
      <c r="EF841"/>
      <c r="EG841"/>
    </row>
    <row r="842" spans="1:137" s="1" customFormat="1" ht="14.4" x14ac:dyDescent="0.3">
      <c r="A842"/>
      <c r="B842"/>
      <c r="C842"/>
      <c r="D842" s="18"/>
      <c r="E842" s="80">
        <v>40532.659722222219</v>
      </c>
      <c r="F842" s="10">
        <f t="shared" si="241"/>
        <v>649.23472222221608</v>
      </c>
      <c r="G842" s="10">
        <v>36629</v>
      </c>
      <c r="H842" s="10">
        <v>3.03</v>
      </c>
      <c r="I842" s="10">
        <v>35</v>
      </c>
      <c r="J842" s="10"/>
      <c r="K842" s="10"/>
      <c r="L842" s="79">
        <v>1037</v>
      </c>
      <c r="M842" s="86"/>
      <c r="N842" s="42">
        <v>7.4</v>
      </c>
      <c r="O842" s="90"/>
      <c r="P842" s="90"/>
      <c r="Q842" s="90"/>
      <c r="R842" s="87"/>
      <c r="S842" s="87"/>
      <c r="T842" s="16"/>
      <c r="U842" s="16"/>
      <c r="V842" s="43">
        <f t="shared" si="248"/>
        <v>1.0653241747601358E-5</v>
      </c>
      <c r="W842" s="43">
        <f t="shared" si="249"/>
        <v>1.5589156755849043E-3</v>
      </c>
      <c r="X842" s="43">
        <f t="shared" si="250"/>
        <v>2.3278850419439302E-6</v>
      </c>
      <c r="Y842" s="22">
        <f>X842+W842+SUM($V$809:V842)</f>
        <v>2.3107676780372965E-3</v>
      </c>
      <c r="Z842" s="22">
        <f t="shared" si="251"/>
        <v>0.1287846838194357</v>
      </c>
      <c r="AA842" s="44">
        <f t="shared" si="252"/>
        <v>18.845386891418968</v>
      </c>
      <c r="AB842" s="44">
        <f t="shared" si="253"/>
        <v>0.83466677915908338</v>
      </c>
      <c r="AC842" s="44">
        <f t="shared" si="254"/>
        <v>7.1171983083409618</v>
      </c>
      <c r="AD842" s="44">
        <f t="shared" si="245"/>
        <v>0.83466677915908316</v>
      </c>
      <c r="AE842" s="44">
        <f t="shared" si="246"/>
        <v>6.2782791729998602</v>
      </c>
      <c r="AF842" s="44">
        <f t="shared" si="247"/>
        <v>4.2523561820190332E-3</v>
      </c>
      <c r="AG842" s="45">
        <f>AC842+AA842+SUM($Z$809:Z842)</f>
        <v>27.992180027232472</v>
      </c>
      <c r="AH842" s="45">
        <f>AC842+AA842+SUM($Z$809:Z842)</f>
        <v>27.992180027232472</v>
      </c>
      <c r="DM842"/>
      <c r="DN842"/>
      <c r="DO842"/>
      <c r="DP842"/>
      <c r="DQ842"/>
      <c r="DR842"/>
      <c r="DS842"/>
      <c r="DT842"/>
      <c r="DU842"/>
      <c r="DV842"/>
      <c r="DW842"/>
      <c r="DX842"/>
      <c r="DY842"/>
      <c r="DZ842"/>
      <c r="EA842"/>
      <c r="EB842"/>
      <c r="EC842"/>
      <c r="ED842"/>
      <c r="EE842"/>
      <c r="EF842"/>
      <c r="EG842"/>
    </row>
    <row r="843" spans="1:137" s="1" customFormat="1" ht="14.4" x14ac:dyDescent="0.3">
      <c r="A843"/>
      <c r="B843"/>
      <c r="C843"/>
      <c r="D843" s="18"/>
      <c r="E843" s="80">
        <v>40605.631249999999</v>
      </c>
      <c r="F843" s="10">
        <f t="shared" si="241"/>
        <v>722.20624999999563</v>
      </c>
      <c r="G843" s="10">
        <v>36733</v>
      </c>
      <c r="H843" s="10">
        <v>4.13</v>
      </c>
      <c r="I843" s="10">
        <v>27</v>
      </c>
      <c r="J843" s="10"/>
      <c r="K843" s="10"/>
      <c r="L843" s="79">
        <v>1037</v>
      </c>
      <c r="M843" s="86"/>
      <c r="N843" s="42">
        <v>7.4</v>
      </c>
      <c r="O843" s="90"/>
      <c r="P843" s="90"/>
      <c r="Q843" s="90"/>
      <c r="R843" s="87"/>
      <c r="S843" s="87"/>
      <c r="T843" s="16"/>
      <c r="U843" s="16"/>
      <c r="V843" s="43">
        <f t="shared" si="248"/>
        <v>1.4520755253331222E-5</v>
      </c>
      <c r="W843" s="43">
        <f t="shared" si="249"/>
        <v>2.1248586601206785E-3</v>
      </c>
      <c r="X843" s="43">
        <f t="shared" si="250"/>
        <v>3.1729918228476675E-6</v>
      </c>
      <c r="Y843" s="22">
        <f>X843+W843+SUM($V$809:V843)</f>
        <v>2.8920765246073054E-3</v>
      </c>
      <c r="Z843" s="22">
        <f t="shared" si="251"/>
        <v>0.12915033964179562</v>
      </c>
      <c r="AA843" s="44">
        <f t="shared" si="252"/>
        <v>18.898894228138712</v>
      </c>
      <c r="AB843" s="44">
        <f t="shared" si="253"/>
        <v>0.83703663214531132</v>
      </c>
      <c r="AC843" s="44">
        <f t="shared" si="254"/>
        <v>7.1374060296565185</v>
      </c>
      <c r="AD843" s="44">
        <f t="shared" si="245"/>
        <v>0.83703663214531132</v>
      </c>
      <c r="AE843" s="44">
        <f t="shared" si="246"/>
        <v>6.2961049676978327</v>
      </c>
      <c r="AF843" s="44">
        <f t="shared" si="247"/>
        <v>4.2644298133747904E-3</v>
      </c>
      <c r="AG843" s="45">
        <f>AC843+AA843+SUM($Z$809:Z843)</f>
        <v>28.195045424909569</v>
      </c>
      <c r="AH843" s="45">
        <f>AC843+AA843+SUM($Z$809:Z843)</f>
        <v>28.195045424909569</v>
      </c>
      <c r="DM843"/>
      <c r="DN843"/>
      <c r="DO843"/>
      <c r="DP843"/>
      <c r="DQ843"/>
      <c r="DR843"/>
      <c r="DS843"/>
      <c r="DT843"/>
      <c r="DU843"/>
      <c r="DV843"/>
      <c r="DW843"/>
      <c r="DX843"/>
      <c r="DY843"/>
      <c r="DZ843"/>
      <c r="EA843"/>
      <c r="EB843"/>
      <c r="EC843"/>
      <c r="ED843"/>
      <c r="EE843"/>
      <c r="EF843"/>
      <c r="EG843"/>
    </row>
    <row r="844" spans="1:137" s="1" customFormat="1" ht="14.4" x14ac:dyDescent="0.3">
      <c r="A844"/>
      <c r="B844"/>
      <c r="C844"/>
      <c r="D844" s="18"/>
      <c r="E844" s="28">
        <v>40626.65347222222</v>
      </c>
      <c r="F844" s="10">
        <f t="shared" si="241"/>
        <v>743.22847222221753</v>
      </c>
      <c r="G844" s="121">
        <v>4787</v>
      </c>
      <c r="H844" s="40">
        <v>0</v>
      </c>
      <c r="I844" s="10">
        <v>22</v>
      </c>
      <c r="J844" s="10"/>
      <c r="K844" s="10"/>
      <c r="L844" s="79">
        <v>1037</v>
      </c>
      <c r="M844" s="86"/>
      <c r="N844" s="42">
        <v>7.4</v>
      </c>
      <c r="O844" s="90"/>
      <c r="P844" s="90"/>
      <c r="Q844" s="90"/>
      <c r="R844" s="87"/>
      <c r="S844" s="87"/>
      <c r="T844" s="16"/>
      <c r="U844" s="16"/>
      <c r="V844" s="43">
        <f t="shared" si="248"/>
        <v>0</v>
      </c>
      <c r="W844" s="43">
        <f t="shared" si="249"/>
        <v>0</v>
      </c>
      <c r="X844" s="43">
        <f t="shared" si="250"/>
        <v>0</v>
      </c>
      <c r="Y844" s="22">
        <f>X844+W844+SUM($V$809:V844)</f>
        <v>7.640448726637792E-4</v>
      </c>
      <c r="Z844" s="22">
        <f t="shared" si="251"/>
        <v>1.6830715592662606E-2</v>
      </c>
      <c r="AA844" s="44">
        <f t="shared" si="252"/>
        <v>2.462880969975227</v>
      </c>
      <c r="AB844" s="44">
        <f t="shared" si="253"/>
        <v>0.10908159851032055</v>
      </c>
      <c r="AC844" s="44">
        <f t="shared" si="254"/>
        <v>0.93013809555347371</v>
      </c>
      <c r="AD844" s="44">
        <f t="shared" si="245"/>
        <v>0.10908159851032055</v>
      </c>
      <c r="AE844" s="44">
        <f t="shared" si="246"/>
        <v>0.82050076172296083</v>
      </c>
      <c r="AF844" s="44">
        <f t="shared" si="247"/>
        <v>5.5573532019233707E-4</v>
      </c>
      <c r="AG844" s="45">
        <f>AC844+AA844+SUM($Z$809:Z844)</f>
        <v>5.5685949482357024</v>
      </c>
      <c r="AH844" s="77">
        <f>AC844+AA844+SUM($Z$844:Z844)+$AH$843</f>
        <v>31.604895206030932</v>
      </c>
      <c r="DM844"/>
      <c r="DN844"/>
      <c r="DO844"/>
      <c r="DP844"/>
      <c r="DQ844"/>
      <c r="DR844"/>
      <c r="DS844"/>
      <c r="DT844"/>
      <c r="DU844"/>
      <c r="DV844"/>
      <c r="DW844"/>
      <c r="DX844"/>
      <c r="DY844"/>
      <c r="DZ844"/>
      <c r="EA844"/>
      <c r="EB844"/>
      <c r="EC844"/>
      <c r="ED844"/>
      <c r="EE844"/>
      <c r="EF844"/>
      <c r="EG844"/>
    </row>
    <row r="845" spans="1:137" s="1" customFormat="1" ht="14.4" x14ac:dyDescent="0.3">
      <c r="A845"/>
      <c r="B845"/>
      <c r="C845"/>
      <c r="D845" s="18"/>
      <c r="E845" s="28">
        <v>40633.448611111111</v>
      </c>
      <c r="F845" s="10">
        <f t="shared" si="241"/>
        <v>750.02361111110804</v>
      </c>
      <c r="G845" s="121">
        <v>6811</v>
      </c>
      <c r="H845" s="40">
        <v>0.93</v>
      </c>
      <c r="I845" s="10">
        <v>26</v>
      </c>
      <c r="J845" s="10"/>
      <c r="K845" s="10"/>
      <c r="L845" s="79">
        <v>1037</v>
      </c>
      <c r="M845" s="86"/>
      <c r="N845" s="42">
        <v>7.4</v>
      </c>
      <c r="O845" s="90"/>
      <c r="P845" s="90"/>
      <c r="Q845" s="90"/>
      <c r="R845" s="87"/>
      <c r="S845" s="87"/>
      <c r="T845" s="16"/>
      <c r="U845" s="16"/>
      <c r="V845" s="43">
        <f t="shared" si="248"/>
        <v>3.2698068730261592E-6</v>
      </c>
      <c r="W845" s="43">
        <f t="shared" si="249"/>
        <v>4.784790687438816E-4</v>
      </c>
      <c r="X845" s="43">
        <f t="shared" si="250"/>
        <v>7.1449936930952324E-7</v>
      </c>
      <c r="Y845" s="22">
        <f>X845+W845+SUM($V$809:V845)</f>
        <v>1.2465082476499966E-3</v>
      </c>
      <c r="Z845" s="22">
        <f t="shared" si="251"/>
        <v>2.3946940443205559E-2</v>
      </c>
      <c r="AA845" s="44">
        <f t="shared" si="252"/>
        <v>3.5042160615210514</v>
      </c>
      <c r="AB845" s="44">
        <f t="shared" si="253"/>
        <v>0.1552025835499882</v>
      </c>
      <c r="AC845" s="44">
        <f t="shared" si="254"/>
        <v>1.3234114411561957</v>
      </c>
      <c r="AD845" s="44">
        <f t="shared" si="245"/>
        <v>0.15520258354998814</v>
      </c>
      <c r="AE845" s="44">
        <f t="shared" si="246"/>
        <v>1.1674181508450148</v>
      </c>
      <c r="AF845" s="44">
        <f t="shared" si="247"/>
        <v>7.9070676119281555E-4</v>
      </c>
      <c r="AG845" s="45">
        <f>AC845+AA845+SUM($Z$809:Z845)</f>
        <v>7.0271503258274546</v>
      </c>
      <c r="AH845" s="45">
        <f>AC845+AA845+SUM($Z$844:Z845)+$AH$843</f>
        <v>33.063450583622682</v>
      </c>
      <c r="DM845"/>
      <c r="DN845"/>
      <c r="DO845"/>
      <c r="DP845"/>
      <c r="DQ845"/>
      <c r="DR845"/>
      <c r="DS845"/>
      <c r="DT845"/>
      <c r="DU845"/>
      <c r="DV845"/>
      <c r="DW845"/>
      <c r="DX845"/>
      <c r="DY845"/>
      <c r="DZ845"/>
      <c r="EA845"/>
      <c r="EB845"/>
      <c r="EC845"/>
      <c r="ED845"/>
      <c r="EE845"/>
      <c r="EF845"/>
      <c r="EG845"/>
    </row>
    <row r="846" spans="1:137" s="1" customFormat="1" ht="14.4" x14ac:dyDescent="0.3">
      <c r="A846"/>
      <c r="B846"/>
      <c r="C846"/>
      <c r="D846" s="18"/>
      <c r="E846" s="28">
        <v>40654.371527777781</v>
      </c>
      <c r="F846" s="10">
        <f t="shared" si="241"/>
        <v>770.9465277777781</v>
      </c>
      <c r="G846" s="10">
        <v>8181</v>
      </c>
      <c r="H846" s="40">
        <v>3.42</v>
      </c>
      <c r="I846" s="10">
        <v>5</v>
      </c>
      <c r="J846" s="10"/>
      <c r="K846" s="10"/>
      <c r="L846" s="79">
        <v>1037</v>
      </c>
      <c r="M846" s="86"/>
      <c r="N846" s="42">
        <v>7.4</v>
      </c>
      <c r="O846" s="90"/>
      <c r="P846" s="90"/>
      <c r="Q846" s="90"/>
      <c r="R846" s="87"/>
      <c r="S846" s="87"/>
      <c r="T846" s="16"/>
      <c r="U846" s="16"/>
      <c r="V846" s="43">
        <f t="shared" si="248"/>
        <v>1.2024451081451036E-5</v>
      </c>
      <c r="W846" s="43">
        <f t="shared" si="249"/>
        <v>1.7595681882839513E-3</v>
      </c>
      <c r="X846" s="43">
        <f t="shared" si="250"/>
        <v>2.627513809718892E-6</v>
      </c>
      <c r="Y846" s="22">
        <f>X846+W846+SUM($V$809:V846)</f>
        <v>2.5415348327119266E-3</v>
      </c>
      <c r="Z846" s="22">
        <f t="shared" si="251"/>
        <v>2.8763752718523664E-2</v>
      </c>
      <c r="AA846" s="44">
        <f t="shared" si="252"/>
        <v>4.2090723240792416</v>
      </c>
      <c r="AB846" s="44">
        <f t="shared" si="253"/>
        <v>0.18642083923395289</v>
      </c>
      <c r="AC846" s="44">
        <f t="shared" si="254"/>
        <v>1.5896093084861016</v>
      </c>
      <c r="AD846" s="44">
        <f t="shared" si="245"/>
        <v>0.18642083923395289</v>
      </c>
      <c r="AE846" s="44">
        <f t="shared" si="246"/>
        <v>1.4022387156163658</v>
      </c>
      <c r="AF846" s="44">
        <f t="shared" si="247"/>
        <v>9.4975363578306043E-4</v>
      </c>
      <c r="AG846" s="45">
        <f>AC846+AA846+SUM($Z$809:Z846)</f>
        <v>8.0269682084340737</v>
      </c>
      <c r="AH846" s="45">
        <f>AC846+AA846+SUM($Z$844:Z846)+$AH$843</f>
        <v>34.063268466229303</v>
      </c>
      <c r="DM846"/>
      <c r="DN846"/>
      <c r="DO846"/>
      <c r="DP846"/>
      <c r="DQ846"/>
      <c r="DR846"/>
      <c r="DS846"/>
      <c r="DT846"/>
      <c r="DU846"/>
      <c r="DV846"/>
      <c r="DW846"/>
      <c r="DX846"/>
      <c r="DY846"/>
      <c r="DZ846"/>
      <c r="EA846"/>
      <c r="EB846"/>
      <c r="EC846"/>
      <c r="ED846"/>
      <c r="EE846"/>
      <c r="EF846"/>
      <c r="EG846"/>
    </row>
    <row r="847" spans="1:137" s="1" customFormat="1" ht="14.4" x14ac:dyDescent="0.3">
      <c r="A847"/>
      <c r="B847"/>
      <c r="C847"/>
      <c r="D847" s="18"/>
      <c r="E847" s="28">
        <v>40693.620833333334</v>
      </c>
      <c r="F847" s="10">
        <f t="shared" si="241"/>
        <v>810.19583333333139</v>
      </c>
      <c r="G847" s="10">
        <v>8399</v>
      </c>
      <c r="H847" s="40">
        <v>0</v>
      </c>
      <c r="I847" s="10">
        <v>57</v>
      </c>
      <c r="J847" s="10"/>
      <c r="K847" s="10"/>
      <c r="L847" s="79">
        <v>1037</v>
      </c>
      <c r="M847" s="86"/>
      <c r="N847" s="42">
        <v>7.4</v>
      </c>
      <c r="O847" s="90"/>
      <c r="P847" s="90"/>
      <c r="Q847" s="90"/>
      <c r="R847" s="87"/>
      <c r="S847" s="87"/>
      <c r="T847" s="16"/>
      <c r="U847" s="16"/>
      <c r="V847" s="43">
        <f t="shared" si="248"/>
        <v>0</v>
      </c>
      <c r="W847" s="43">
        <f t="shared" si="249"/>
        <v>0</v>
      </c>
      <c r="X847" s="43">
        <f t="shared" si="250"/>
        <v>0</v>
      </c>
      <c r="Y847" s="22">
        <f>X847+W847+SUM($V$809:V847)</f>
        <v>7.7933913061825643E-4</v>
      </c>
      <c r="Z847" s="22">
        <f t="shared" si="251"/>
        <v>2.9530223576931948E-2</v>
      </c>
      <c r="AA847" s="44">
        <f t="shared" si="252"/>
        <v>4.3212319337417862</v>
      </c>
      <c r="AB847" s="44">
        <f t="shared" si="253"/>
        <v>0.19138841568585385</v>
      </c>
      <c r="AC847" s="44">
        <f t="shared" si="254"/>
        <v>1.6319678012437071</v>
      </c>
      <c r="AD847" s="44">
        <f t="shared" si="245"/>
        <v>0.19138841568585385</v>
      </c>
      <c r="AE847" s="44">
        <f t="shared" si="246"/>
        <v>1.4396043237332667</v>
      </c>
      <c r="AF847" s="44">
        <f t="shared" si="247"/>
        <v>9.7506182458647163E-4</v>
      </c>
      <c r="AG847" s="45">
        <f>AC847+AA847+SUM($Z$809:Z847)</f>
        <v>8.2110165344311561</v>
      </c>
      <c r="AH847" s="45">
        <f>AC847+AA847+SUM($Z$844:Z847)+$AH$843</f>
        <v>34.247316792226385</v>
      </c>
      <c r="DM847"/>
      <c r="DN847"/>
      <c r="DO847"/>
      <c r="DP847"/>
      <c r="DQ847"/>
      <c r="DR847"/>
      <c r="DS847"/>
      <c r="DT847"/>
      <c r="DU847"/>
      <c r="DV847"/>
      <c r="DW847"/>
      <c r="DX847"/>
      <c r="DY847"/>
      <c r="DZ847"/>
      <c r="EA847"/>
      <c r="EB847"/>
      <c r="EC847"/>
      <c r="ED847"/>
      <c r="EE847"/>
      <c r="EF847"/>
      <c r="EG847"/>
    </row>
    <row r="848" spans="1:137" s="1" customFormat="1" ht="14.4" x14ac:dyDescent="0.3">
      <c r="A848"/>
      <c r="B848"/>
      <c r="C848"/>
      <c r="D848" s="18"/>
      <c r="E848" s="28">
        <v>40750.441666666666</v>
      </c>
      <c r="F848" s="10">
        <f t="shared" si="241"/>
        <v>867.01666666666279</v>
      </c>
      <c r="G848" s="10">
        <v>9900</v>
      </c>
      <c r="H848" s="40">
        <v>0.84</v>
      </c>
      <c r="I848" s="36" t="s">
        <v>134</v>
      </c>
      <c r="J848" s="36"/>
      <c r="K848" s="36"/>
      <c r="L848" s="79">
        <v>1037</v>
      </c>
      <c r="M848" s="86"/>
      <c r="N848" s="42">
        <v>7.4</v>
      </c>
      <c r="O848" s="90"/>
      <c r="P848" s="90"/>
      <c r="Q848" s="90"/>
      <c r="R848" s="87"/>
      <c r="S848" s="87"/>
      <c r="T848" s="16"/>
      <c r="U848" s="16"/>
      <c r="V848" s="43">
        <f t="shared" si="248"/>
        <v>2.9533739498300794E-6</v>
      </c>
      <c r="W848" s="43">
        <f t="shared" si="249"/>
        <v>4.3217464273640919E-4</v>
      </c>
      <c r="X848" s="43">
        <f t="shared" si="250"/>
        <v>6.4535426905376279E-7</v>
      </c>
      <c r="Y848" s="22">
        <f>X848+W848+SUM($V$809:V848)</f>
        <v>1.2151125015735496E-3</v>
      </c>
      <c r="Z848" s="22">
        <f t="shared" si="251"/>
        <v>3.4807621551568795E-2</v>
      </c>
      <c r="AA848" s="44">
        <f t="shared" si="252"/>
        <v>5.0934868608219652</v>
      </c>
      <c r="AB848" s="44">
        <f t="shared" si="253"/>
        <v>0.22559177465054805</v>
      </c>
      <c r="AC848" s="44">
        <f t="shared" si="254"/>
        <v>1.9236196252307061</v>
      </c>
      <c r="AD848" s="44">
        <f t="shared" si="245"/>
        <v>0.22559177465054805</v>
      </c>
      <c r="AE848" s="44">
        <f t="shared" si="246"/>
        <v>1.6968785337491774</v>
      </c>
      <c r="AF848" s="44">
        <f t="shared" si="247"/>
        <v>1.1493168309806012E-3</v>
      </c>
      <c r="AG848" s="45">
        <f>AC848+AA848+SUM($Z$809:Z848)</f>
        <v>9.3097309070499037</v>
      </c>
      <c r="AH848" s="45">
        <f>AC848+AA848+SUM($Z$844:Z848)+$AH$843</f>
        <v>35.34603116484513</v>
      </c>
      <c r="DM848"/>
      <c r="DN848"/>
      <c r="DO848"/>
      <c r="DP848"/>
      <c r="DQ848"/>
      <c r="DR848"/>
      <c r="DS848"/>
      <c r="DT848"/>
      <c r="DU848"/>
      <c r="DV848"/>
      <c r="DW848"/>
      <c r="DX848"/>
      <c r="DY848"/>
      <c r="DZ848"/>
      <c r="EA848"/>
      <c r="EB848"/>
      <c r="EC848"/>
      <c r="ED848"/>
      <c r="EE848"/>
      <c r="EF848"/>
      <c r="EG848"/>
    </row>
    <row r="849" spans="1:137" s="1" customFormat="1" ht="14.4" x14ac:dyDescent="0.3">
      <c r="A849"/>
      <c r="B849"/>
      <c r="C849"/>
      <c r="D849" s="18"/>
      <c r="E849" s="28">
        <v>40849.561805555553</v>
      </c>
      <c r="F849" s="10">
        <f t="shared" si="241"/>
        <v>966.13680555555038</v>
      </c>
      <c r="G849" s="10">
        <v>14269</v>
      </c>
      <c r="H849" s="10">
        <v>0</v>
      </c>
      <c r="I849" s="10">
        <v>31</v>
      </c>
      <c r="J849" s="10"/>
      <c r="K849" s="10"/>
      <c r="L849" s="79">
        <v>1037</v>
      </c>
      <c r="M849" s="86"/>
      <c r="N849" s="42">
        <v>7.4</v>
      </c>
      <c r="O849" s="90"/>
      <c r="P849" s="90"/>
      <c r="Q849" s="90"/>
      <c r="R849" s="87"/>
      <c r="S849" s="87"/>
      <c r="T849" s="16"/>
      <c r="U849" s="16"/>
      <c r="V849" s="43">
        <f t="shared" si="248"/>
        <v>0</v>
      </c>
      <c r="W849" s="43">
        <f t="shared" si="249"/>
        <v>0</v>
      </c>
      <c r="X849" s="43">
        <f t="shared" si="250"/>
        <v>0</v>
      </c>
      <c r="Y849" s="22">
        <f>X849+W849+SUM($V$809:V849)</f>
        <v>7.822925045680865E-4</v>
      </c>
      <c r="Z849" s="22">
        <f t="shared" si="251"/>
        <v>5.0168682012054051E-2</v>
      </c>
      <c r="AA849" s="44">
        <f t="shared" si="252"/>
        <v>7.3413094966735981</v>
      </c>
      <c r="AB849" s="44">
        <f t="shared" si="253"/>
        <v>0.32514838712006772</v>
      </c>
      <c r="AC849" s="44">
        <f t="shared" si="254"/>
        <v>2.7725382254966613</v>
      </c>
      <c r="AD849" s="44">
        <f t="shared" si="245"/>
        <v>0.32514838712006772</v>
      </c>
      <c r="AE849" s="44">
        <f t="shared" si="246"/>
        <v>2.4457333129360621</v>
      </c>
      <c r="AF849" s="44">
        <f t="shared" si="247"/>
        <v>1.6565254405315351E-3</v>
      </c>
      <c r="AG849" s="45">
        <f>AC849+AA849+SUM($Z$809:Z849)</f>
        <v>12.456640825179544</v>
      </c>
      <c r="AH849" s="45">
        <f>AC849+AA849+SUM($Z$844:Z849)+$AH$843</f>
        <v>38.492941082974774</v>
      </c>
      <c r="DM849"/>
      <c r="DN849"/>
      <c r="DO849"/>
      <c r="DP849"/>
      <c r="DQ849"/>
      <c r="DR849"/>
      <c r="DS849"/>
      <c r="DT849"/>
      <c r="DU849"/>
      <c r="DV849"/>
      <c r="DW849"/>
      <c r="DX849"/>
      <c r="DY849"/>
      <c r="DZ849"/>
      <c r="EA849"/>
      <c r="EB849"/>
      <c r="EC849"/>
      <c r="ED849"/>
      <c r="EE849"/>
      <c r="EF849"/>
      <c r="EG849"/>
    </row>
    <row r="850" spans="1:137" s="1" customFormat="1" ht="14.4" x14ac:dyDescent="0.3">
      <c r="A850"/>
      <c r="B850"/>
      <c r="C850"/>
      <c r="D850" s="18"/>
      <c r="E850" s="28">
        <v>40933.612500000003</v>
      </c>
      <c r="F850" s="10">
        <f t="shared" si="241"/>
        <v>1050.1875</v>
      </c>
      <c r="G850" s="10">
        <v>17216</v>
      </c>
      <c r="H850" s="40">
        <v>1.96</v>
      </c>
      <c r="I850" s="10">
        <v>30</v>
      </c>
      <c r="J850" s="10"/>
      <c r="K850" s="10"/>
      <c r="L850" s="79">
        <v>1037</v>
      </c>
      <c r="M850" s="86"/>
      <c r="N850" s="42">
        <v>7.4</v>
      </c>
      <c r="O850" s="90"/>
      <c r="P850" s="90"/>
      <c r="Q850" s="90"/>
      <c r="R850" s="87"/>
      <c r="S850" s="87"/>
      <c r="T850" s="16"/>
      <c r="U850" s="16"/>
      <c r="V850" s="43">
        <f t="shared" si="248"/>
        <v>6.8912058829368516E-6</v>
      </c>
      <c r="W850" s="43">
        <f t="shared" si="249"/>
        <v>1.008407499718288E-3</v>
      </c>
      <c r="X850" s="43">
        <f t="shared" si="250"/>
        <v>1.5058266277921134E-6</v>
      </c>
      <c r="Y850" s="22">
        <f>X850+W850+SUM($V$809:V850)</f>
        <v>1.7990970367971035E-3</v>
      </c>
      <c r="Z850" s="22">
        <f t="shared" si="251"/>
        <v>6.0530102286041242E-2</v>
      </c>
      <c r="AA850" s="44">
        <f t="shared" si="252"/>
        <v>8.8575222016071677</v>
      </c>
      <c r="AB850" s="44">
        <f t="shared" si="253"/>
        <v>0.39230181741250869</v>
      </c>
      <c r="AC850" s="44">
        <f t="shared" si="254"/>
        <v>3.3451550977749327</v>
      </c>
      <c r="AD850" s="44">
        <f t="shared" si="245"/>
        <v>0.39230181741250858</v>
      </c>
      <c r="AE850" s="44">
        <f t="shared" si="246"/>
        <v>2.9508546300026097</v>
      </c>
      <c r="AF850" s="44">
        <f t="shared" si="247"/>
        <v>1.9986503598143461E-3</v>
      </c>
      <c r="AG850" s="45">
        <f>AC850+AA850+SUM($Z$809:Z850)</f>
        <v>14.606000504677429</v>
      </c>
      <c r="AH850" s="45">
        <f>AC850+AA850+SUM($Z$844:Z850)+$AH$843</f>
        <v>40.642300762472658</v>
      </c>
      <c r="DM850"/>
      <c r="DN850"/>
      <c r="DO850"/>
      <c r="DP850"/>
      <c r="DQ850"/>
      <c r="DR850"/>
      <c r="DS850"/>
      <c r="DT850"/>
      <c r="DU850"/>
      <c r="DV850"/>
      <c r="DW850"/>
      <c r="DX850"/>
      <c r="DY850"/>
      <c r="DZ850"/>
      <c r="EA850"/>
      <c r="EB850"/>
      <c r="EC850"/>
      <c r="ED850"/>
      <c r="EE850"/>
      <c r="EF850"/>
      <c r="EG850"/>
    </row>
    <row r="851" spans="1:137" s="1" customFormat="1" ht="14.4" x14ac:dyDescent="0.3">
      <c r="A851"/>
      <c r="B851"/>
      <c r="C851"/>
      <c r="D851" s="18"/>
      <c r="E851" s="28">
        <v>41017.655555555553</v>
      </c>
      <c r="F851" s="10">
        <f t="shared" si="241"/>
        <v>1134.2305555555504</v>
      </c>
      <c r="G851" s="10">
        <v>18902</v>
      </c>
      <c r="H851" s="10">
        <v>0</v>
      </c>
      <c r="I851" s="10">
        <v>54</v>
      </c>
      <c r="J851" s="10"/>
      <c r="K851" s="10"/>
      <c r="L851" s="79">
        <v>1037</v>
      </c>
      <c r="M851" s="86"/>
      <c r="N851" s="42">
        <v>7.4</v>
      </c>
      <c r="O851" s="90"/>
      <c r="P851" s="90"/>
      <c r="Q851" s="90"/>
      <c r="R851" s="87"/>
      <c r="S851" s="87"/>
      <c r="T851" s="16"/>
      <c r="U851" s="16"/>
      <c r="V851" s="43">
        <f t="shared" si="248"/>
        <v>0</v>
      </c>
      <c r="W851" s="43">
        <f t="shared" si="249"/>
        <v>0</v>
      </c>
      <c r="X851" s="43">
        <f t="shared" si="250"/>
        <v>0</v>
      </c>
      <c r="Y851" s="22">
        <f>X851+W851+SUM($V$809:V851)</f>
        <v>7.8918371045102337E-4</v>
      </c>
      <c r="Z851" s="22">
        <f t="shared" si="251"/>
        <v>6.6457945713914474E-2</v>
      </c>
      <c r="AA851" s="44">
        <f t="shared" si="252"/>
        <v>9.7249584488138172</v>
      </c>
      <c r="AB851" s="44">
        <f t="shared" si="253"/>
        <v>0.43072078024693533</v>
      </c>
      <c r="AC851" s="44">
        <f t="shared" si="254"/>
        <v>3.6727533491021016</v>
      </c>
      <c r="AD851" s="44">
        <f t="shared" si="245"/>
        <v>0.43072078024693528</v>
      </c>
      <c r="AE851" s="44">
        <f t="shared" si="246"/>
        <v>3.2398381863562578</v>
      </c>
      <c r="AF851" s="44">
        <f t="shared" si="247"/>
        <v>2.1943824989086183E-3</v>
      </c>
      <c r="AG851" s="45">
        <f>AC851+AA851+SUM($Z$809:Z851)</f>
        <v>15.867492948925161</v>
      </c>
      <c r="AH851" s="45">
        <f>AC851+AA851+SUM($Z$844:Z851)+$AH$843</f>
        <v>41.903793206720394</v>
      </c>
      <c r="DM851"/>
      <c r="DN851"/>
      <c r="DO851"/>
      <c r="DP851"/>
      <c r="DQ851"/>
      <c r="DR851"/>
      <c r="DS851"/>
      <c r="DT851"/>
      <c r="DU851"/>
      <c r="DV851"/>
      <c r="DW851"/>
      <c r="DX851"/>
      <c r="DY851"/>
      <c r="DZ851"/>
      <c r="EA851"/>
      <c r="EB851"/>
      <c r="EC851"/>
      <c r="ED851"/>
      <c r="EE851"/>
      <c r="EF851"/>
      <c r="EG851"/>
    </row>
    <row r="852" spans="1:137" s="1" customFormat="1" ht="14.4" x14ac:dyDescent="0.3">
      <c r="A852"/>
      <c r="B852"/>
      <c r="C852"/>
      <c r="D852" s="18"/>
      <c r="E852" s="28">
        <v>41036.570138888892</v>
      </c>
      <c r="F852" s="10">
        <f t="shared" si="241"/>
        <v>1153.1451388888891</v>
      </c>
      <c r="G852" s="10">
        <v>18882</v>
      </c>
      <c r="H852" s="10">
        <v>0</v>
      </c>
      <c r="I852" s="10">
        <v>26</v>
      </c>
      <c r="J852" s="10"/>
      <c r="K852" s="10"/>
      <c r="L852" s="79">
        <v>1037</v>
      </c>
      <c r="M852" s="86"/>
      <c r="N852" s="42">
        <v>7.4</v>
      </c>
      <c r="O852" s="90"/>
      <c r="P852" s="90"/>
      <c r="Q852" s="90"/>
      <c r="R852" s="87"/>
      <c r="S852" s="87"/>
      <c r="T852" s="16"/>
      <c r="U852" s="16"/>
      <c r="V852" s="43">
        <f t="shared" si="248"/>
        <v>0</v>
      </c>
      <c r="W852" s="43">
        <f t="shared" si="249"/>
        <v>0</v>
      </c>
      <c r="X852" s="43">
        <f t="shared" si="250"/>
        <v>0</v>
      </c>
      <c r="Y852" s="22">
        <f>X852+W852+SUM($V$809:V852)</f>
        <v>7.8918371045102337E-4</v>
      </c>
      <c r="Z852" s="22">
        <f t="shared" si="251"/>
        <v>6.6387627286537576E-2</v>
      </c>
      <c r="AA852" s="44">
        <f t="shared" si="252"/>
        <v>9.7146685763677123</v>
      </c>
      <c r="AB852" s="44">
        <f t="shared" si="253"/>
        <v>0.43026503928804533</v>
      </c>
      <c r="AC852" s="44">
        <f t="shared" si="254"/>
        <v>3.6688672488491094</v>
      </c>
      <c r="AD852" s="44">
        <f t="shared" si="245"/>
        <v>0.43026503928804516</v>
      </c>
      <c r="AE852" s="44">
        <f t="shared" si="246"/>
        <v>3.2364101489143393</v>
      </c>
      <c r="AF852" s="44">
        <f t="shared" si="247"/>
        <v>2.1920606467248187E-3</v>
      </c>
      <c r="AG852" s="45">
        <f>AC852+AA852+SUM($Z$809:Z852)</f>
        <v>15.919704603512601</v>
      </c>
      <c r="AH852" s="45">
        <f>AC852+AA852+SUM($Z$844:Z852)+$AH$843</f>
        <v>41.956004861307832</v>
      </c>
      <c r="DM852"/>
      <c r="DN852"/>
      <c r="DO852"/>
      <c r="DP852"/>
      <c r="DQ852"/>
      <c r="DR852"/>
      <c r="DS852"/>
      <c r="DT852"/>
      <c r="DU852"/>
      <c r="DV852"/>
      <c r="DW852"/>
      <c r="DX852"/>
      <c r="DY852"/>
      <c r="DZ852"/>
      <c r="EA852"/>
      <c r="EB852"/>
      <c r="EC852"/>
      <c r="ED852"/>
      <c r="EE852"/>
      <c r="EF852"/>
      <c r="EG852"/>
    </row>
    <row r="853" spans="1:137" s="1" customFormat="1" ht="14.4" x14ac:dyDescent="0.3">
      <c r="A853"/>
      <c r="B853"/>
      <c r="C853"/>
      <c r="D853" s="18"/>
      <c r="E853" s="28">
        <v>41039.510416666664</v>
      </c>
      <c r="F853" s="10">
        <f t="shared" si="241"/>
        <v>1156.0854166666613</v>
      </c>
      <c r="G853" s="10">
        <v>3304</v>
      </c>
      <c r="H853" s="10">
        <v>0</v>
      </c>
      <c r="I853" s="10">
        <v>24</v>
      </c>
      <c r="J853" s="10"/>
      <c r="K853" s="10"/>
      <c r="L853" s="79">
        <v>1037</v>
      </c>
      <c r="M853" s="86"/>
      <c r="N853" s="42">
        <v>7.4</v>
      </c>
      <c r="O853" s="90"/>
      <c r="P853" s="90"/>
      <c r="Q853" s="90"/>
      <c r="R853" s="87"/>
      <c r="S853" s="87"/>
      <c r="T853" s="16"/>
      <c r="U853" s="16"/>
      <c r="V853" s="43">
        <f t="shared" si="248"/>
        <v>0</v>
      </c>
      <c r="W853" s="43">
        <f t="shared" si="249"/>
        <v>0</v>
      </c>
      <c r="X853" s="43">
        <f t="shared" si="250"/>
        <v>0</v>
      </c>
      <c r="Y853" s="22">
        <f>X853+W853+SUM($V$809:V853)</f>
        <v>7.8918371045102337E-4</v>
      </c>
      <c r="Z853" s="22">
        <f t="shared" si="251"/>
        <v>1.1616604202664979E-2</v>
      </c>
      <c r="AA853" s="44">
        <f t="shared" si="252"/>
        <v>1.6998869280965427</v>
      </c>
      <c r="AB853" s="44">
        <f t="shared" si="253"/>
        <v>7.528840640862737E-2</v>
      </c>
      <c r="AC853" s="44">
        <f t="shared" si="254"/>
        <v>0.64198376179416705</v>
      </c>
      <c r="AD853" s="44">
        <f t="shared" si="245"/>
        <v>7.5288406408627356E-2</v>
      </c>
      <c r="AE853" s="44">
        <f t="shared" si="246"/>
        <v>0.566311785404776</v>
      </c>
      <c r="AF853" s="44">
        <f t="shared" si="247"/>
        <v>3.8356998076362694E-4</v>
      </c>
      <c r="AG853" s="45">
        <f>AC853+AA853+SUM($Z$809:Z853)</f>
        <v>4.8896560723891547</v>
      </c>
      <c r="AH853" s="45">
        <f>AC853+AA853+SUM($Z$853:Z853)+$AH$852</f>
        <v>44.309492155401209</v>
      </c>
      <c r="DM853"/>
      <c r="DN853"/>
      <c r="DO853"/>
      <c r="DP853"/>
      <c r="DQ853"/>
      <c r="DR853"/>
      <c r="DS853"/>
      <c r="DT853"/>
      <c r="DU853"/>
      <c r="DV853"/>
      <c r="DW853"/>
      <c r="DX853"/>
      <c r="DY853"/>
      <c r="DZ853"/>
      <c r="EA853"/>
      <c r="EB853"/>
      <c r="EC853"/>
      <c r="ED853"/>
      <c r="EE853"/>
      <c r="EF853"/>
      <c r="EG853"/>
    </row>
    <row r="854" spans="1:137" s="1" customFormat="1" ht="14.4" x14ac:dyDescent="0.3">
      <c r="A854"/>
      <c r="B854"/>
      <c r="C854"/>
      <c r="D854" s="18"/>
      <c r="E854" s="28">
        <v>41044.478472222225</v>
      </c>
      <c r="F854" s="10">
        <f t="shared" si="241"/>
        <v>1161.0534722222219</v>
      </c>
      <c r="G854" s="10">
        <v>5167</v>
      </c>
      <c r="H854" s="40">
        <v>0.84</v>
      </c>
      <c r="I854" s="10">
        <v>27</v>
      </c>
      <c r="J854" s="10"/>
      <c r="K854" s="10"/>
      <c r="L854" s="79">
        <v>1037</v>
      </c>
      <c r="M854" s="86"/>
      <c r="N854" s="42">
        <v>7.4</v>
      </c>
      <c r="O854" s="90"/>
      <c r="P854" s="90"/>
      <c r="Q854" s="90"/>
      <c r="R854" s="87"/>
      <c r="S854" s="87"/>
      <c r="T854" s="16"/>
      <c r="U854" s="16"/>
      <c r="V854" s="43">
        <f t="shared" si="248"/>
        <v>2.9533739498300794E-6</v>
      </c>
      <c r="W854" s="43">
        <f t="shared" si="249"/>
        <v>4.3217464273640919E-4</v>
      </c>
      <c r="X854" s="43">
        <f t="shared" si="250"/>
        <v>6.4535426905376279E-7</v>
      </c>
      <c r="Y854" s="22">
        <f>X854+W854+SUM($V$809:V854)</f>
        <v>1.2249570814063164E-3</v>
      </c>
      <c r="Z854" s="22">
        <f t="shared" si="251"/>
        <v>1.8166765712823836E-2</v>
      </c>
      <c r="AA854" s="44">
        <f t="shared" si="252"/>
        <v>2.6583885464512216</v>
      </c>
      <c r="AB854" s="44">
        <f t="shared" si="253"/>
        <v>0.1177406767292305</v>
      </c>
      <c r="AC854" s="44">
        <f t="shared" si="254"/>
        <v>1.003974000360309</v>
      </c>
      <c r="AD854" s="44">
        <f t="shared" si="245"/>
        <v>0.1177406767292305</v>
      </c>
      <c r="AE854" s="44">
        <f t="shared" si="246"/>
        <v>0.885633473119394</v>
      </c>
      <c r="AF854" s="44">
        <f t="shared" si="247"/>
        <v>5.9985051168452187E-4</v>
      </c>
      <c r="AG854" s="45">
        <f>AC854+AA854+SUM($Z$809:Z854)</f>
        <v>6.2283146950227986</v>
      </c>
      <c r="AH854" s="45">
        <f>AC854+AA854+SUM($Z$853:Z854)+$AH$852</f>
        <v>45.648150778034854</v>
      </c>
      <c r="DM854"/>
      <c r="DN854"/>
      <c r="DO854"/>
      <c r="DP854"/>
      <c r="DQ854"/>
      <c r="DR854"/>
      <c r="DS854"/>
      <c r="DT854"/>
      <c r="DU854"/>
      <c r="DV854"/>
      <c r="DW854"/>
      <c r="DX854"/>
      <c r="DY854"/>
      <c r="DZ854"/>
      <c r="EA854"/>
      <c r="EB854"/>
      <c r="EC854"/>
      <c r="ED854"/>
      <c r="EE854"/>
      <c r="EF854"/>
      <c r="EG854"/>
    </row>
    <row r="855" spans="1:137" s="1" customFormat="1" ht="14.4" x14ac:dyDescent="0.3">
      <c r="A855"/>
      <c r="B855"/>
      <c r="C855"/>
      <c r="D855" s="18"/>
      <c r="E855" s="28">
        <v>41052.469444444447</v>
      </c>
      <c r="F855" s="10">
        <f t="shared" si="241"/>
        <v>1169.0444444444438</v>
      </c>
      <c r="G855" s="10">
        <v>5917</v>
      </c>
      <c r="H855" s="40">
        <v>0.81</v>
      </c>
      <c r="I855" s="10">
        <v>25</v>
      </c>
      <c r="J855" s="10"/>
      <c r="K855" s="10"/>
      <c r="L855" s="79">
        <v>1037</v>
      </c>
      <c r="M855" s="86"/>
      <c r="N855" s="42">
        <v>7.4</v>
      </c>
      <c r="O855" s="90"/>
      <c r="P855" s="90"/>
      <c r="Q855" s="90"/>
      <c r="R855" s="87"/>
      <c r="S855" s="87"/>
      <c r="T855" s="16"/>
      <c r="U855" s="16"/>
      <c r="V855" s="43">
        <f t="shared" si="248"/>
        <v>2.8478963087647196E-6</v>
      </c>
      <c r="W855" s="43">
        <f t="shared" si="249"/>
        <v>4.1673983406725169E-4</v>
      </c>
      <c r="X855" s="43">
        <f t="shared" si="250"/>
        <v>6.2230590230184281E-7</v>
      </c>
      <c r="Y855" s="22">
        <f>X855+W855+SUM($V$809:V855)</f>
        <v>1.2123471206791716E-3</v>
      </c>
      <c r="Z855" s="22">
        <f t="shared" si="251"/>
        <v>2.0803706739457833E-2</v>
      </c>
      <c r="AA855" s="44">
        <f t="shared" si="252"/>
        <v>3.0442587631801583</v>
      </c>
      <c r="AB855" s="44">
        <f t="shared" si="253"/>
        <v>0.13483096268760536</v>
      </c>
      <c r="AC855" s="44">
        <f t="shared" si="254"/>
        <v>1.1497027598474832</v>
      </c>
      <c r="AD855" s="44">
        <f t="shared" si="245"/>
        <v>0.13483096268760528</v>
      </c>
      <c r="AE855" s="44">
        <f t="shared" si="246"/>
        <v>1.0141848771913009</v>
      </c>
      <c r="AF855" s="44">
        <f t="shared" si="247"/>
        <v>6.8691996857699132E-4</v>
      </c>
      <c r="AG855" s="45">
        <f>AC855+AA855+SUM($Z$809:Z855)</f>
        <v>6.7807173779783678</v>
      </c>
      <c r="AH855" s="45">
        <f>AC855+AA855+SUM($Z$853:Z855)+$AH$852</f>
        <v>46.20055346099042</v>
      </c>
      <c r="DM855"/>
      <c r="DN855"/>
      <c r="DO855"/>
      <c r="DP855"/>
      <c r="DQ855"/>
      <c r="DR855"/>
      <c r="DS855"/>
      <c r="DT855"/>
      <c r="DU855"/>
      <c r="DV855"/>
      <c r="DW855"/>
      <c r="DX855"/>
      <c r="DY855"/>
      <c r="DZ855"/>
      <c r="EA855"/>
      <c r="EB855"/>
      <c r="EC855"/>
      <c r="ED855"/>
      <c r="EE855"/>
      <c r="EF855"/>
      <c r="EG855"/>
    </row>
    <row r="856" spans="1:137" s="1" customFormat="1" ht="14.4" x14ac:dyDescent="0.3">
      <c r="A856"/>
      <c r="B856"/>
      <c r="C856"/>
      <c r="D856" s="18"/>
      <c r="E856" s="28">
        <v>41109.576388888891</v>
      </c>
      <c r="F856" s="10">
        <f t="shared" si="241"/>
        <v>1226.1513888888876</v>
      </c>
      <c r="G856" s="10">
        <v>6960</v>
      </c>
      <c r="H856" s="10">
        <v>0.64</v>
      </c>
      <c r="I856" s="10">
        <v>24</v>
      </c>
      <c r="J856" s="10"/>
      <c r="K856" s="10"/>
      <c r="L856" s="79">
        <v>1037</v>
      </c>
      <c r="M856" s="86"/>
      <c r="N856" s="42">
        <v>7.4</v>
      </c>
      <c r="O856" s="90"/>
      <c r="P856" s="90"/>
      <c r="Q856" s="90"/>
      <c r="R856" s="87"/>
      <c r="S856" s="87"/>
      <c r="T856" s="16"/>
      <c r="U856" s="16"/>
      <c r="V856" s="43">
        <f t="shared" si="248"/>
        <v>2.2501896760610129E-6</v>
      </c>
      <c r="W856" s="43">
        <f t="shared" si="249"/>
        <v>3.2927591827535936E-4</v>
      </c>
      <c r="X856" s="43">
        <f t="shared" si="250"/>
        <v>4.9169849070762892E-7</v>
      </c>
      <c r="Y856" s="22">
        <f>X856+W856+SUM($V$809:V856)</f>
        <v>1.1270027871517461E-3</v>
      </c>
      <c r="Z856" s="22">
        <f t="shared" si="251"/>
        <v>2.4470812727163515E-2</v>
      </c>
      <c r="AA856" s="44">
        <f t="shared" si="252"/>
        <v>3.5808756112445335</v>
      </c>
      <c r="AB856" s="44">
        <f t="shared" si="253"/>
        <v>0.15859785369371865</v>
      </c>
      <c r="AC856" s="44">
        <f t="shared" si="254"/>
        <v>1.3523628880409815</v>
      </c>
      <c r="AD856" s="44">
        <f t="shared" si="245"/>
        <v>0.15859785369371865</v>
      </c>
      <c r="AE856" s="44">
        <f t="shared" si="246"/>
        <v>1.1929570297873007</v>
      </c>
      <c r="AF856" s="44">
        <f t="shared" si="247"/>
        <v>8.0800455996211972E-4</v>
      </c>
      <c r="AG856" s="45">
        <f>AC856+AA856+SUM($Z$809:Z856)</f>
        <v>7.5444651669634046</v>
      </c>
      <c r="AH856" s="45">
        <f>AC856+AA856+SUM($Z$853:Z856)+$AH$852</f>
        <v>46.964301249975456</v>
      </c>
      <c r="DM856"/>
      <c r="DN856"/>
      <c r="DO856"/>
      <c r="DP856"/>
      <c r="DQ856"/>
      <c r="DR856"/>
      <c r="DS856"/>
      <c r="DT856"/>
      <c r="DU856"/>
      <c r="DV856"/>
      <c r="DW856"/>
      <c r="DX856"/>
      <c r="DY856"/>
      <c r="DZ856"/>
      <c r="EA856"/>
      <c r="EB856"/>
      <c r="EC856"/>
      <c r="ED856"/>
      <c r="EE856"/>
      <c r="EF856"/>
      <c r="EG856"/>
    </row>
    <row r="857" spans="1:137" s="1" customFormat="1" ht="14.4" x14ac:dyDescent="0.3">
      <c r="A857"/>
      <c r="B857"/>
      <c r="C857"/>
      <c r="D857" s="18"/>
      <c r="E857" s="28">
        <v>41134.487500000003</v>
      </c>
      <c r="F857" s="10">
        <f t="shared" si="241"/>
        <v>1251.0625</v>
      </c>
      <c r="G857" s="10">
        <v>7695</v>
      </c>
      <c r="H857" s="10">
        <v>1.64</v>
      </c>
      <c r="I857" s="10">
        <v>24</v>
      </c>
      <c r="J857" s="10"/>
      <c r="K857" s="10"/>
      <c r="L857" s="79">
        <v>1037</v>
      </c>
      <c r="M857" s="86"/>
      <c r="N857" s="42">
        <v>7.4</v>
      </c>
      <c r="O857" s="90"/>
      <c r="P857" s="90"/>
      <c r="Q857" s="90"/>
      <c r="R857" s="87"/>
      <c r="S857" s="87"/>
      <c r="T857" s="16"/>
      <c r="U857" s="16"/>
      <c r="V857" s="43">
        <f t="shared" si="248"/>
        <v>5.7661110449063451E-6</v>
      </c>
      <c r="W857" s="43">
        <f t="shared" si="249"/>
        <v>8.4376954058060834E-4</v>
      </c>
      <c r="X857" s="43">
        <f t="shared" si="250"/>
        <v>1.2599773824382988E-6</v>
      </c>
      <c r="Y857" s="22">
        <f>X857+W857+SUM($V$809:V857)</f>
        <v>1.648030799393632E-3</v>
      </c>
      <c r="Z857" s="22">
        <f t="shared" si="251"/>
        <v>2.7055014933264836E-2</v>
      </c>
      <c r="AA857" s="44">
        <f t="shared" si="252"/>
        <v>3.9590284236388911</v>
      </c>
      <c r="AB857" s="44">
        <f t="shared" si="253"/>
        <v>0.17534633393292601</v>
      </c>
      <c r="AC857" s="44">
        <f t="shared" si="254"/>
        <v>1.4951770723384126</v>
      </c>
      <c r="AD857" s="44">
        <f t="shared" si="245"/>
        <v>0.17534633393292601</v>
      </c>
      <c r="AE857" s="44">
        <f t="shared" si="246"/>
        <v>1.3189374057777699</v>
      </c>
      <c r="AF857" s="44">
        <f t="shared" si="247"/>
        <v>8.9333262771674007E-4</v>
      </c>
      <c r="AG857" s="45">
        <f>AC857+AA857+SUM($Z$809:Z857)</f>
        <v>8.092487178588458</v>
      </c>
      <c r="AH857" s="45">
        <f>AC857+AA857+SUM($Z$853:Z857)+$AH$852</f>
        <v>47.512323261600514</v>
      </c>
      <c r="DM857"/>
      <c r="DN857"/>
      <c r="DO857"/>
      <c r="DP857"/>
      <c r="DQ857"/>
      <c r="DR857"/>
      <c r="DS857"/>
      <c r="DT857"/>
      <c r="DU857"/>
      <c r="DV857"/>
      <c r="DW857"/>
      <c r="DX857"/>
      <c r="DY857"/>
      <c r="DZ857"/>
      <c r="EA857"/>
      <c r="EB857"/>
      <c r="EC857"/>
      <c r="ED857"/>
      <c r="EE857"/>
      <c r="EF857"/>
      <c r="EG857"/>
    </row>
    <row r="858" spans="1:137" s="1" customFormat="1" ht="14.4" x14ac:dyDescent="0.3">
      <c r="A858"/>
      <c r="B858"/>
      <c r="C858"/>
      <c r="D858" s="18"/>
      <c r="E858" s="28">
        <v>42304.463194444441</v>
      </c>
      <c r="F858" s="10">
        <f t="shared" si="241"/>
        <v>2421.038194444438</v>
      </c>
      <c r="G858" s="10">
        <v>26595</v>
      </c>
      <c r="H858" s="10">
        <v>0.3</v>
      </c>
      <c r="I858" s="10">
        <v>21</v>
      </c>
      <c r="J858" s="10"/>
      <c r="K858" s="10">
        <v>5</v>
      </c>
      <c r="L858" s="10">
        <v>1072</v>
      </c>
      <c r="M858" s="86"/>
      <c r="N858" s="42">
        <v>7.4</v>
      </c>
      <c r="O858" s="90"/>
      <c r="P858" s="90"/>
      <c r="Q858" s="90"/>
      <c r="R858" s="87"/>
      <c r="S858" s="87"/>
      <c r="T858" s="16"/>
      <c r="U858" s="16"/>
      <c r="V858" s="43">
        <f t="shared" si="248"/>
        <v>1.0903763859408475E-6</v>
      </c>
      <c r="W858" s="43">
        <f t="shared" si="249"/>
        <v>1.5955752066862882E-4</v>
      </c>
      <c r="X858" s="43">
        <f t="shared" si="250"/>
        <v>2.3826276912303133E-7</v>
      </c>
      <c r="Y858" s="22">
        <f>X858+W858+SUM($V$809:V858)</f>
        <v>9.638874412542782E-4</v>
      </c>
      <c r="Z858" s="22">
        <f t="shared" si="251"/>
        <v>9.6661866613656125E-2</v>
      </c>
      <c r="AA858" s="44">
        <f t="shared" si="252"/>
        <v>14.144774207273946</v>
      </c>
      <c r="AB858" s="44">
        <f t="shared" si="253"/>
        <v>0.62647549756028775</v>
      </c>
      <c r="AC858" s="44">
        <f t="shared" si="254"/>
        <v>5.3419525765063742</v>
      </c>
      <c r="AD858" s="44">
        <f t="shared" si="245"/>
        <v>0.62647549756028764</v>
      </c>
      <c r="AE858" s="44">
        <f t="shared" si="246"/>
        <v>4.7122853897337551</v>
      </c>
      <c r="AF858" s="44">
        <f t="shared" si="247"/>
        <v>3.1916892123319972E-3</v>
      </c>
      <c r="AG858" s="45">
        <f>AC858+AA858+SUM($Z$809:Z858)</f>
        <v>22.221670333005129</v>
      </c>
      <c r="AH858" s="45">
        <f>AC858+AA858+SUM($Z$853:Z858)+$AH$852</f>
        <v>61.64150641601718</v>
      </c>
      <c r="DM858"/>
      <c r="DN858"/>
      <c r="DO858"/>
      <c r="DP858"/>
      <c r="DQ858"/>
      <c r="DR858"/>
      <c r="DS858"/>
      <c r="DT858"/>
      <c r="DU858"/>
      <c r="DV858"/>
      <c r="DW858"/>
      <c r="DX858"/>
      <c r="DY858"/>
      <c r="DZ858"/>
      <c r="EA858"/>
      <c r="EB858"/>
      <c r="EC858"/>
      <c r="ED858"/>
      <c r="EE858"/>
      <c r="EF858"/>
      <c r="EG858"/>
    </row>
    <row r="859" spans="1:137" s="1" customFormat="1" ht="14.4" x14ac:dyDescent="0.3">
      <c r="A859"/>
      <c r="B859"/>
      <c r="C859"/>
      <c r="D859" s="40" t="s">
        <v>164</v>
      </c>
      <c r="E859" s="28">
        <v>42305.486111111109</v>
      </c>
      <c r="F859" s="10">
        <f t="shared" si="241"/>
        <v>2422.0611111111066</v>
      </c>
      <c r="G859" s="10"/>
      <c r="H859" s="10"/>
      <c r="I859" s="10">
        <v>20</v>
      </c>
      <c r="J859" s="40">
        <v>0.05</v>
      </c>
      <c r="K859" s="10"/>
      <c r="L859" s="10">
        <v>1045</v>
      </c>
      <c r="M859" s="86"/>
      <c r="N859" s="42">
        <v>7.4</v>
      </c>
      <c r="O859" s="90"/>
      <c r="P859" s="90"/>
      <c r="Q859" s="90"/>
      <c r="R859" s="87"/>
      <c r="S859" s="87"/>
      <c r="T859" s="16"/>
      <c r="U859" s="16"/>
      <c r="V859" s="43">
        <f t="shared" si="248"/>
        <v>0</v>
      </c>
      <c r="W859" s="43">
        <f t="shared" si="249"/>
        <v>0</v>
      </c>
      <c r="X859" s="43">
        <f t="shared" si="250"/>
        <v>0</v>
      </c>
      <c r="Y859" s="22">
        <f>X859+W859+SUM($V$809:V859)</f>
        <v>8.0409165781652634E-4</v>
      </c>
      <c r="Z859" s="22">
        <f t="shared" si="251"/>
        <v>0</v>
      </c>
      <c r="AA859" s="44">
        <f t="shared" si="252"/>
        <v>0</v>
      </c>
      <c r="AB859" s="44">
        <f t="shared" si="253"/>
        <v>0</v>
      </c>
      <c r="AC859" s="44">
        <f t="shared" si="254"/>
        <v>0</v>
      </c>
      <c r="AD859" s="44">
        <f t="shared" si="245"/>
        <v>0</v>
      </c>
      <c r="AE859" s="44">
        <f t="shared" si="246"/>
        <v>0</v>
      </c>
      <c r="AF859" s="44">
        <f t="shared" si="247"/>
        <v>0</v>
      </c>
      <c r="AG859" s="45">
        <f>AC859+AA859+SUM($Z$809:Z859)</f>
        <v>2.73494354922481</v>
      </c>
      <c r="AH859" s="45">
        <f>AC859+AA859+SUM($Z$859:Z859)+$AH$858</f>
        <v>61.64150641601718</v>
      </c>
      <c r="DM859"/>
      <c r="DN859"/>
      <c r="DO859"/>
      <c r="DP859"/>
      <c r="DQ859"/>
      <c r="DR859"/>
      <c r="DS859"/>
      <c r="DT859"/>
      <c r="DU859"/>
      <c r="DV859"/>
      <c r="DW859"/>
      <c r="DX859"/>
      <c r="DY859"/>
      <c r="DZ859"/>
      <c r="EA859"/>
      <c r="EB859"/>
      <c r="EC859"/>
      <c r="ED859"/>
      <c r="EE859"/>
      <c r="EF859"/>
      <c r="EG859"/>
    </row>
    <row r="860" spans="1:137" s="1" customFormat="1" ht="14.4" x14ac:dyDescent="0.3">
      <c r="A860"/>
      <c r="B860"/>
      <c r="C860"/>
      <c r="D860" s="18"/>
      <c r="E860" s="28">
        <v>42311.572222222225</v>
      </c>
      <c r="F860" s="10">
        <f t="shared" si="241"/>
        <v>2428.1472222222219</v>
      </c>
      <c r="G860" s="10">
        <v>2233</v>
      </c>
      <c r="H860" s="10">
        <v>0.83</v>
      </c>
      <c r="I860" s="10">
        <v>20</v>
      </c>
      <c r="J860" s="10"/>
      <c r="K860" s="10">
        <v>5</v>
      </c>
      <c r="L860" s="10">
        <v>1076</v>
      </c>
      <c r="M860" s="86"/>
      <c r="N860" s="42">
        <v>7.4</v>
      </c>
      <c r="O860" s="90"/>
      <c r="P860" s="90"/>
      <c r="Q860" s="90"/>
      <c r="R860" s="87"/>
      <c r="S860" s="87"/>
      <c r="T860" s="16"/>
      <c r="U860" s="16"/>
      <c r="V860" s="43">
        <f t="shared" si="248"/>
        <v>3.0279643742414554E-6</v>
      </c>
      <c r="W860" s="43">
        <f t="shared" si="249"/>
        <v>4.4308964725976063E-4</v>
      </c>
      <c r="X860" s="43">
        <f t="shared" si="250"/>
        <v>6.6165333908083584E-7</v>
      </c>
      <c r="Y860" s="22">
        <f>X860+W860+SUM($V$809:V860)</f>
        <v>1.2508709227896093E-3</v>
      </c>
      <c r="Z860" s="22">
        <f t="shared" si="251"/>
        <v>8.146318611664061E-3</v>
      </c>
      <c r="AA860" s="44">
        <f t="shared" si="252"/>
        <v>1.192071304013308</v>
      </c>
      <c r="AB860" s="44">
        <f t="shared" si="253"/>
        <v>5.2797128633204675E-2</v>
      </c>
      <c r="AC860" s="44">
        <f t="shared" si="254"/>
        <v>0.45020077949200965</v>
      </c>
      <c r="AD860" s="44">
        <f t="shared" si="245"/>
        <v>5.2797128633204654E-2</v>
      </c>
      <c r="AE860" s="44">
        <f t="shared" si="246"/>
        <v>0.39713466663427116</v>
      </c>
      <c r="AF860" s="44">
        <f t="shared" si="247"/>
        <v>2.689842245338377E-4</v>
      </c>
      <c r="AG860" s="45">
        <f>AC860+AA860+SUM($Z$809:Z860)</f>
        <v>4.3853619513417916</v>
      </c>
      <c r="AH860" s="45">
        <f>AC860+AA860+SUM($Z$859:Z860)+$AH$858</f>
        <v>63.291924818134163</v>
      </c>
      <c r="DM860"/>
      <c r="DN860"/>
      <c r="DO860"/>
      <c r="DP860"/>
      <c r="DQ860"/>
      <c r="DR860"/>
      <c r="DS860"/>
      <c r="DT860"/>
      <c r="DU860"/>
      <c r="DV860"/>
      <c r="DW860"/>
      <c r="DX860"/>
      <c r="DY860"/>
      <c r="DZ860"/>
      <c r="EA860"/>
      <c r="EB860"/>
      <c r="EC860"/>
      <c r="ED860"/>
      <c r="EE860"/>
      <c r="EF860"/>
      <c r="EG860"/>
    </row>
    <row r="861" spans="1:137" s="1" customFormat="1" ht="14.4" x14ac:dyDescent="0.3">
      <c r="A861"/>
      <c r="B861"/>
      <c r="C861"/>
      <c r="D861" s="87"/>
      <c r="E861" s="28">
        <v>42486.481944444444</v>
      </c>
      <c r="F861" s="10">
        <f t="shared" si="241"/>
        <v>2603.0569444444409</v>
      </c>
      <c r="G861" s="86">
        <v>8934</v>
      </c>
      <c r="H861" s="86">
        <v>0.7</v>
      </c>
      <c r="I861" s="86">
        <v>19</v>
      </c>
      <c r="J861" s="86"/>
      <c r="K861" s="86"/>
      <c r="L861" s="86">
        <v>1074</v>
      </c>
      <c r="M861" s="86"/>
      <c r="N861" s="42">
        <v>7.4</v>
      </c>
      <c r="O861" s="90"/>
      <c r="P861" s="90"/>
      <c r="Q861" s="90"/>
      <c r="R861" s="87"/>
      <c r="S861" s="87"/>
      <c r="T861" s="16"/>
      <c r="U861" s="16"/>
      <c r="V861" s="43">
        <f t="shared" si="248"/>
        <v>2.5489582305669437E-6</v>
      </c>
      <c r="W861" s="43">
        <f t="shared" si="249"/>
        <v>3.7299547275707442E-4</v>
      </c>
      <c r="X861" s="43">
        <f t="shared" si="250"/>
        <v>5.5698367483425047E-7</v>
      </c>
      <c r="Y861" s="22"/>
      <c r="Z861" s="22">
        <f t="shared" si="251"/>
        <v>3.2531989759835823E-2</v>
      </c>
      <c r="AA861" s="44">
        <f t="shared" si="252"/>
        <v>4.760487933731004</v>
      </c>
      <c r="AB861" s="44">
        <f t="shared" si="253"/>
        <v>0.21084317099810729</v>
      </c>
      <c r="AC861" s="44"/>
      <c r="AD861" s="44"/>
      <c r="AE861" s="44"/>
      <c r="AF861" s="44"/>
      <c r="AG861" s="45"/>
      <c r="AH861" s="45"/>
      <c r="DM861"/>
      <c r="DN861"/>
      <c r="DO861"/>
      <c r="DP861"/>
      <c r="DQ861"/>
      <c r="DR861"/>
      <c r="DS861"/>
      <c r="DT861"/>
      <c r="DU861"/>
      <c r="DV861"/>
      <c r="DW861"/>
      <c r="DX861"/>
      <c r="DY861"/>
      <c r="DZ861"/>
      <c r="EA861"/>
      <c r="EB861"/>
      <c r="EC861"/>
      <c r="ED861"/>
      <c r="EE861"/>
      <c r="EF861"/>
      <c r="EG861"/>
    </row>
    <row r="862" spans="1:137" s="1" customFormat="1" ht="14.4" x14ac:dyDescent="0.3">
      <c r="A862"/>
      <c r="B862"/>
      <c r="C862"/>
      <c r="D862" s="87"/>
      <c r="E862" s="28">
        <v>42613.590277777781</v>
      </c>
      <c r="F862" s="10">
        <f t="shared" si="241"/>
        <v>2730.1652777777781</v>
      </c>
      <c r="G862" s="86">
        <v>11913</v>
      </c>
      <c r="H862" s="86">
        <v>0.87</v>
      </c>
      <c r="I862" s="86">
        <v>8</v>
      </c>
      <c r="J862" s="86"/>
      <c r="K862" s="86"/>
      <c r="L862" s="86">
        <v>1065</v>
      </c>
      <c r="M862" s="86"/>
      <c r="N862" s="42">
        <v>7.4</v>
      </c>
      <c r="O862" s="90"/>
      <c r="P862" s="90"/>
      <c r="Q862" s="90"/>
      <c r="R862" s="87"/>
      <c r="S862" s="87"/>
      <c r="T862" s="16"/>
      <c r="U862" s="16"/>
      <c r="V862" s="43">
        <f t="shared" si="248"/>
        <v>3.1414435335618538E-6</v>
      </c>
      <c r="W862" s="43">
        <f t="shared" si="249"/>
        <v>4.5969533823233221E-4</v>
      </c>
      <c r="X862" s="43">
        <f t="shared" si="250"/>
        <v>6.8645015152656939E-7</v>
      </c>
      <c r="Y862" s="22"/>
      <c r="Z862" s="22">
        <f t="shared" si="251"/>
        <v>4.3016111281979727E-2</v>
      </c>
      <c r="AA862" s="44">
        <f t="shared" si="252"/>
        <v>6.2946558211054873</v>
      </c>
      <c r="AB862" s="44">
        <f t="shared" si="253"/>
        <v>0.27879184069759871</v>
      </c>
      <c r="AC862" s="44"/>
      <c r="AD862" s="44"/>
      <c r="AE862" s="44"/>
      <c r="AF862" s="44"/>
      <c r="AG862" s="45"/>
      <c r="AH862" s="45"/>
      <c r="DM862"/>
      <c r="DN862"/>
      <c r="DO862"/>
      <c r="DP862"/>
      <c r="DQ862"/>
      <c r="DR862"/>
      <c r="DS862"/>
      <c r="DT862"/>
      <c r="DU862"/>
      <c r="DV862"/>
      <c r="DW862"/>
      <c r="DX862"/>
      <c r="DY862"/>
      <c r="DZ862"/>
      <c r="EA862"/>
      <c r="EB862"/>
      <c r="EC862"/>
      <c r="ED862"/>
      <c r="EE862"/>
      <c r="EF862"/>
      <c r="EG862"/>
    </row>
    <row r="863" spans="1:137" s="1" customFormat="1" ht="14.4" x14ac:dyDescent="0.3">
      <c r="A863"/>
      <c r="B863"/>
      <c r="C863"/>
      <c r="D863" s="87"/>
      <c r="E863" s="28">
        <v>42758.665277777778</v>
      </c>
      <c r="F863" s="10">
        <f t="shared" si="241"/>
        <v>2875.2402777777752</v>
      </c>
      <c r="G863" s="86">
        <v>14512</v>
      </c>
      <c r="H863" s="86">
        <v>0.69</v>
      </c>
      <c r="I863" s="86">
        <v>19</v>
      </c>
      <c r="J863" s="86"/>
      <c r="K863" s="86"/>
      <c r="L863" s="86">
        <v>1042</v>
      </c>
      <c r="M863" s="86"/>
      <c r="N863" s="42">
        <v>7.4</v>
      </c>
      <c r="O863" s="90"/>
      <c r="P863" s="90"/>
      <c r="Q863" s="90"/>
      <c r="R863" s="87"/>
      <c r="S863" s="87"/>
      <c r="T863" s="16"/>
      <c r="U863" s="16"/>
      <c r="V863" s="43">
        <f t="shared" si="248"/>
        <v>2.4376828792405178E-6</v>
      </c>
      <c r="W863" s="43">
        <f t="shared" si="249"/>
        <v>3.56712270554511E-4</v>
      </c>
      <c r="X863" s="43">
        <f t="shared" si="250"/>
        <v>5.3266842582113515E-7</v>
      </c>
      <c r="Y863" s="22"/>
      <c r="Z863" s="22">
        <f t="shared" si="251"/>
        <v>5.126906368628753E-2</v>
      </c>
      <c r="AA863" s="44">
        <f t="shared" si="252"/>
        <v>7.5023311163580635</v>
      </c>
      <c r="AB863" s="44">
        <f t="shared" si="253"/>
        <v>0.33228007390640851</v>
      </c>
      <c r="AC863" s="44"/>
      <c r="AD863" s="44"/>
      <c r="AE863" s="44"/>
      <c r="AF863" s="44"/>
      <c r="AG863" s="45"/>
      <c r="AH863" s="45"/>
      <c r="DM863"/>
      <c r="DN863"/>
      <c r="DO863"/>
      <c r="DP863"/>
      <c r="DQ863"/>
      <c r="DR863"/>
      <c r="DS863"/>
      <c r="DT863"/>
      <c r="DU863"/>
      <c r="DV863"/>
      <c r="DW863"/>
      <c r="DX863"/>
      <c r="DY863"/>
      <c r="DZ863"/>
      <c r="EA863"/>
      <c r="EB863"/>
      <c r="EC863"/>
      <c r="ED863"/>
      <c r="EE863"/>
      <c r="EF863"/>
      <c r="EG863"/>
    </row>
    <row r="864" spans="1:137" s="1" customFormat="1" ht="14.4" x14ac:dyDescent="0.3">
      <c r="A864"/>
      <c r="B864"/>
      <c r="C864"/>
      <c r="D864" s="40" t="s">
        <v>164</v>
      </c>
      <c r="E864" s="28">
        <v>42821.447916666664</v>
      </c>
      <c r="F864" s="10">
        <f t="shared" si="241"/>
        <v>2938.0229166666613</v>
      </c>
      <c r="G864" s="86">
        <v>12920</v>
      </c>
      <c r="H864" s="86">
        <v>0.64</v>
      </c>
      <c r="I864" s="86">
        <v>18</v>
      </c>
      <c r="J864" s="86"/>
      <c r="K864" s="86">
        <v>5</v>
      </c>
      <c r="L864" s="86">
        <v>1077</v>
      </c>
      <c r="M864" s="86"/>
      <c r="N864" s="42">
        <v>7.4</v>
      </c>
      <c r="O864" s="90"/>
      <c r="P864" s="90"/>
      <c r="Q864" s="90"/>
      <c r="R864" s="87"/>
      <c r="S864" s="87"/>
      <c r="T864" s="16"/>
      <c r="U864" s="16"/>
      <c r="V864" s="43">
        <f t="shared" si="248"/>
        <v>2.3369858062851598E-6</v>
      </c>
      <c r="W864" s="43">
        <f t="shared" si="249"/>
        <v>3.4197701444798652E-4</v>
      </c>
      <c r="X864" s="43">
        <f t="shared" si="250"/>
        <v>5.1066468128458659E-7</v>
      </c>
      <c r="Y864" s="22"/>
      <c r="Z864" s="22">
        <f t="shared" si="251"/>
        <v>4.7177900964381653E-2</v>
      </c>
      <c r="AA864" s="44">
        <f t="shared" si="252"/>
        <v>6.9036609791687287</v>
      </c>
      <c r="AB864" s="44">
        <f t="shared" si="253"/>
        <v>0.30576482759888496</v>
      </c>
      <c r="AC864" s="44"/>
      <c r="AD864" s="44"/>
      <c r="AE864" s="44"/>
      <c r="AF864" s="44"/>
      <c r="AG864" s="45"/>
      <c r="AH864" s="45"/>
      <c r="DM864"/>
      <c r="DN864"/>
      <c r="DO864"/>
      <c r="DP864"/>
      <c r="DQ864"/>
      <c r="DR864"/>
      <c r="DS864"/>
      <c r="DT864"/>
      <c r="DU864"/>
      <c r="DV864"/>
      <c r="DW864"/>
      <c r="DX864"/>
      <c r="DY864"/>
      <c r="DZ864"/>
      <c r="EA864"/>
      <c r="EB864"/>
      <c r="EC864"/>
      <c r="ED864"/>
      <c r="EE864"/>
      <c r="EF864"/>
      <c r="EG864"/>
    </row>
    <row r="865" spans="1:137" s="1" customFormat="1" ht="14.4" x14ac:dyDescent="0.3">
      <c r="A865"/>
      <c r="B865"/>
      <c r="C865"/>
      <c r="D865" s="40"/>
      <c r="E865" s="28">
        <v>42821.605555555558</v>
      </c>
      <c r="F865" s="10">
        <f t="shared" si="241"/>
        <v>2938.1805555555547</v>
      </c>
      <c r="G865" s="86">
        <v>1817</v>
      </c>
      <c r="H865" s="86">
        <v>0.38</v>
      </c>
      <c r="I865" s="86">
        <v>42</v>
      </c>
      <c r="J865" s="86"/>
      <c r="K865" s="86">
        <v>5</v>
      </c>
      <c r="L865" s="86">
        <v>1087</v>
      </c>
      <c r="M865" s="86"/>
      <c r="N865" s="42">
        <v>7.4</v>
      </c>
      <c r="O865" s="90"/>
      <c r="P865" s="90"/>
      <c r="Q865" s="90"/>
      <c r="R865" s="87"/>
      <c r="S865" s="87"/>
      <c r="T865" s="16"/>
      <c r="U865" s="16"/>
      <c r="V865" s="43">
        <f t="shared" si="248"/>
        <v>1.4004691230619606E-6</v>
      </c>
      <c r="W865" s="43">
        <f t="shared" si="249"/>
        <v>2.0493417129161632E-4</v>
      </c>
      <c r="X865" s="43">
        <f t="shared" si="250"/>
        <v>3.0602244842649048E-7</v>
      </c>
      <c r="Y865" s="22"/>
      <c r="Z865" s="22">
        <f t="shared" si="251"/>
        <v>6.696453675272585E-3</v>
      </c>
      <c r="AA865" s="44">
        <f t="shared" si="252"/>
        <v>0.97990891904438648</v>
      </c>
      <c r="AB865" s="44">
        <f t="shared" si="253"/>
        <v>4.3400404886378717E-2</v>
      </c>
      <c r="AC865" s="44"/>
      <c r="AD865" s="44"/>
      <c r="AE865" s="44"/>
      <c r="AF865" s="44"/>
      <c r="AG865" s="45"/>
      <c r="AH865" s="45"/>
      <c r="DM865"/>
      <c r="DN865"/>
      <c r="DO865"/>
      <c r="DP865"/>
      <c r="DQ865"/>
      <c r="DR865"/>
      <c r="DS865"/>
      <c r="DT865"/>
      <c r="DU865"/>
      <c r="DV865"/>
      <c r="DW865"/>
      <c r="DX865"/>
      <c r="DY865"/>
      <c r="DZ865"/>
      <c r="EA865"/>
      <c r="EB865"/>
      <c r="EC865"/>
      <c r="ED865"/>
      <c r="EE865"/>
      <c r="EF865"/>
      <c r="EG865"/>
    </row>
    <row r="866" spans="1:137" s="1" customFormat="1" ht="14.4" x14ac:dyDescent="0.3">
      <c r="A866"/>
      <c r="B866"/>
      <c r="C866"/>
      <c r="D866" s="40"/>
      <c r="E866" s="28">
        <v>42968.552777777775</v>
      </c>
      <c r="F866" s="10">
        <f t="shared" si="241"/>
        <v>3085.1277777777723</v>
      </c>
      <c r="G866" s="86">
        <v>6758</v>
      </c>
      <c r="H866" s="86">
        <v>0</v>
      </c>
      <c r="I866" s="86">
        <v>18</v>
      </c>
      <c r="J866" s="86"/>
      <c r="K866" s="86"/>
      <c r="L866" s="86">
        <v>1069</v>
      </c>
      <c r="M866" s="86"/>
      <c r="N866" s="42">
        <v>7.4</v>
      </c>
      <c r="O866" s="90"/>
      <c r="P866" s="90"/>
      <c r="Q866" s="90"/>
      <c r="R866" s="87"/>
      <c r="S866" s="87"/>
      <c r="T866" s="16"/>
      <c r="U866" s="16"/>
      <c r="V866" s="43">
        <f t="shared" si="248"/>
        <v>0</v>
      </c>
      <c r="W866" s="43">
        <f t="shared" si="249"/>
        <v>0</v>
      </c>
      <c r="X866" s="43">
        <f t="shared" si="250"/>
        <v>0</v>
      </c>
      <c r="Y866" s="22"/>
      <c r="Z866" s="22">
        <f t="shared" si="251"/>
        <v>2.4493806920725232E-2</v>
      </c>
      <c r="AA866" s="44">
        <f t="shared" si="252"/>
        <v>3.5842404094571405</v>
      </c>
      <c r="AB866" s="44">
        <f t="shared" si="253"/>
        <v>0.15874688142675586</v>
      </c>
      <c r="AC866" s="44"/>
      <c r="AD866" s="44"/>
      <c r="AE866" s="44"/>
      <c r="AF866" s="44"/>
      <c r="AG866" s="45"/>
      <c r="AH866" s="45"/>
      <c r="DM866"/>
      <c r="DN866"/>
      <c r="DO866"/>
      <c r="DP866"/>
      <c r="DQ866"/>
      <c r="DR866"/>
      <c r="DS866"/>
      <c r="DT866"/>
      <c r="DU866"/>
      <c r="DV866"/>
      <c r="DW866"/>
      <c r="DX866"/>
      <c r="DY866"/>
      <c r="DZ866"/>
      <c r="EA866"/>
      <c r="EB866"/>
      <c r="EC866"/>
      <c r="ED866"/>
      <c r="EE866"/>
      <c r="EF866"/>
      <c r="EG866"/>
    </row>
    <row r="867" spans="1:137" s="1" customFormat="1" ht="14.4" x14ac:dyDescent="0.3">
      <c r="A867"/>
      <c r="B867"/>
      <c r="C867"/>
      <c r="D867" s="87"/>
      <c r="E867" s="28">
        <v>43046.479861111111</v>
      </c>
      <c r="F867" s="10">
        <f t="shared" si="241"/>
        <v>3163.054861111108</v>
      </c>
      <c r="G867" s="86">
        <v>8022</v>
      </c>
      <c r="H867" s="86">
        <v>0</v>
      </c>
      <c r="I867" s="86">
        <v>33</v>
      </c>
      <c r="J867" s="86"/>
      <c r="K867" s="86"/>
      <c r="L867" s="86">
        <v>1065</v>
      </c>
      <c r="M867" s="86"/>
      <c r="N867" s="42">
        <v>7.4</v>
      </c>
      <c r="O867" s="90"/>
      <c r="P867" s="90"/>
      <c r="Q867" s="90"/>
      <c r="R867" s="87"/>
      <c r="S867" s="87"/>
      <c r="T867" s="16"/>
      <c r="U867" s="16"/>
      <c r="V867" s="43">
        <f t="shared" si="248"/>
        <v>0</v>
      </c>
      <c r="W867" s="43">
        <f t="shared" si="249"/>
        <v>0</v>
      </c>
      <c r="X867" s="43">
        <f t="shared" si="250"/>
        <v>0</v>
      </c>
      <c r="Y867" s="22"/>
      <c r="Z867" s="22">
        <f t="shared" si="251"/>
        <v>2.8966275892222063E-2</v>
      </c>
      <c r="AA867" s="44">
        <f t="shared" si="252"/>
        <v>4.2387080497698495</v>
      </c>
      <c r="AB867" s="44">
        <f t="shared" si="253"/>
        <v>0.18773341274877334</v>
      </c>
      <c r="AC867" s="44"/>
      <c r="AD867" s="44"/>
      <c r="AE867" s="44"/>
      <c r="AF867" s="44"/>
      <c r="AG867" s="45"/>
      <c r="AH867" s="45"/>
      <c r="DM867"/>
      <c r="DN867"/>
      <c r="DO867"/>
      <c r="DP867"/>
      <c r="DQ867"/>
      <c r="DR867"/>
      <c r="DS867"/>
      <c r="DT867"/>
      <c r="DU867"/>
      <c r="DV867"/>
      <c r="DW867"/>
      <c r="DX867"/>
      <c r="DY867"/>
      <c r="DZ867"/>
      <c r="EA867"/>
      <c r="EB867"/>
      <c r="EC867"/>
      <c r="ED867"/>
      <c r="EE867"/>
      <c r="EF867"/>
      <c r="EG867"/>
    </row>
    <row r="868" spans="1:137" s="1" customFormat="1" ht="14.4" x14ac:dyDescent="0.3">
      <c r="A868"/>
      <c r="B868"/>
      <c r="C868"/>
      <c r="D868" s="87"/>
      <c r="E868" s="28">
        <v>43123.611805555556</v>
      </c>
      <c r="F868" s="86"/>
      <c r="G868" s="86">
        <v>9305.2900000000009</v>
      </c>
      <c r="H868" s="86">
        <v>0</v>
      </c>
      <c r="I868" s="86">
        <v>128</v>
      </c>
      <c r="J868" s="86"/>
      <c r="K868" s="86"/>
      <c r="L868" s="86">
        <v>1055</v>
      </c>
      <c r="M868" s="86"/>
      <c r="N868" s="42">
        <v>7.4</v>
      </c>
      <c r="O868" s="90"/>
      <c r="P868" s="90"/>
      <c r="Q868" s="90"/>
      <c r="R868" s="87"/>
      <c r="S868" s="87"/>
      <c r="T868" s="16"/>
      <c r="U868" s="16"/>
      <c r="V868" s="43">
        <f t="shared" si="248"/>
        <v>0</v>
      </c>
      <c r="W868" s="43">
        <f t="shared" si="249"/>
        <v>0</v>
      </c>
      <c r="X868" s="43">
        <f t="shared" si="250"/>
        <v>0</v>
      </c>
      <c r="Y868" s="22"/>
      <c r="Z868" s="22">
        <f t="shared" si="251"/>
        <v>3.3284556115515368E-2</v>
      </c>
      <c r="AA868" s="44">
        <f t="shared" si="252"/>
        <v>4.8706128625162535</v>
      </c>
      <c r="AB868" s="44">
        <f t="shared" si="253"/>
        <v>0.21572063093798044</v>
      </c>
      <c r="AC868" s="44"/>
      <c r="AD868" s="44"/>
      <c r="AE868" s="44"/>
      <c r="AF868" s="44"/>
      <c r="AG868" s="45"/>
      <c r="AH868" s="45"/>
      <c r="DM868"/>
      <c r="DN868"/>
      <c r="DO868"/>
      <c r="DP868"/>
      <c r="DQ868"/>
      <c r="DR868"/>
      <c r="DS868"/>
      <c r="DT868"/>
      <c r="DU868"/>
      <c r="DV868"/>
      <c r="DW868"/>
      <c r="DX868"/>
      <c r="DY868"/>
      <c r="DZ868"/>
      <c r="EA868"/>
      <c r="EB868"/>
      <c r="EC868"/>
      <c r="ED868"/>
      <c r="EE868"/>
      <c r="EF868"/>
      <c r="EG868"/>
    </row>
    <row r="869" spans="1:137" s="1" customFormat="1" ht="14.4" x14ac:dyDescent="0.3">
      <c r="A869"/>
      <c r="B869"/>
      <c r="C869"/>
      <c r="D869" s="87"/>
      <c r="E869" s="28"/>
      <c r="F869" s="86"/>
      <c r="G869" s="86"/>
      <c r="H869" s="86"/>
      <c r="I869" s="86"/>
      <c r="J869" s="86"/>
      <c r="K869" s="86"/>
      <c r="L869" s="86"/>
      <c r="M869" s="86"/>
      <c r="N869" s="42"/>
      <c r="O869" s="90"/>
      <c r="P869" s="90"/>
      <c r="Q869" s="90"/>
      <c r="R869" s="87"/>
      <c r="S869" s="87"/>
      <c r="T869" s="16"/>
      <c r="U869" s="16"/>
      <c r="V869" s="43"/>
      <c r="W869" s="43"/>
      <c r="X869" s="43"/>
      <c r="Y869" s="22"/>
      <c r="Z869" s="22"/>
      <c r="AA869" s="44"/>
      <c r="AB869" s="44"/>
      <c r="AC869" s="44"/>
      <c r="AD869" s="44"/>
      <c r="AE869" s="44"/>
      <c r="AF869" s="44"/>
      <c r="AG869" s="45"/>
      <c r="AH869" s="45"/>
      <c r="DM869"/>
      <c r="DN869"/>
      <c r="DO869"/>
      <c r="DP869"/>
      <c r="DQ869"/>
      <c r="DR869"/>
      <c r="DS869"/>
      <c r="DT869"/>
      <c r="DU869"/>
      <c r="DV869"/>
      <c r="DW869"/>
      <c r="DX869"/>
      <c r="DY869"/>
      <c r="DZ869"/>
      <c r="EA869"/>
      <c r="EB869"/>
      <c r="EC869"/>
      <c r="ED869"/>
      <c r="EE869"/>
      <c r="EF869"/>
      <c r="EG869"/>
    </row>
    <row r="872" spans="1:137" s="1" customFormat="1" ht="14.4" thickBot="1" x14ac:dyDescent="0.3">
      <c r="A872"/>
      <c r="B872"/>
      <c r="C872"/>
      <c r="D872" s="18" t="s">
        <v>186</v>
      </c>
      <c r="E872" s="18" t="s">
        <v>16</v>
      </c>
      <c r="F872" s="10" t="s">
        <v>17</v>
      </c>
      <c r="G872" s="10" t="s">
        <v>20</v>
      </c>
      <c r="H872" s="10" t="s">
        <v>21</v>
      </c>
      <c r="I872" s="10" t="s">
        <v>22</v>
      </c>
      <c r="J872" s="10"/>
      <c r="K872" s="10"/>
      <c r="L872" s="10"/>
      <c r="M872" s="86"/>
      <c r="N872" s="86"/>
      <c r="O872" s="90"/>
      <c r="P872" s="90"/>
      <c r="Q872" s="90"/>
      <c r="R872" s="87"/>
      <c r="S872" s="87"/>
      <c r="T872" s="16"/>
      <c r="U872" s="16"/>
      <c r="V872" s="17"/>
      <c r="W872" s="17"/>
      <c r="X872" s="17"/>
      <c r="Y872" s="17"/>
      <c r="Z872" s="17"/>
      <c r="AA872" s="17"/>
      <c r="AB872" s="17"/>
      <c r="AC872" s="17"/>
      <c r="AD872" s="17"/>
      <c r="AE872" s="17"/>
      <c r="AF872" s="17"/>
      <c r="AG872" s="17"/>
      <c r="AH872" s="17"/>
      <c r="DM872"/>
      <c r="DN872"/>
      <c r="DO872"/>
      <c r="DP872"/>
      <c r="DQ872"/>
      <c r="DR872"/>
      <c r="DS872"/>
      <c r="DT872"/>
      <c r="DU872"/>
      <c r="DV872"/>
      <c r="DW872"/>
      <c r="DX872"/>
      <c r="DY872"/>
      <c r="DZ872"/>
      <c r="EA872"/>
      <c r="EB872"/>
      <c r="EC872"/>
      <c r="ED872"/>
      <c r="EE872"/>
      <c r="EF872"/>
      <c r="EG872"/>
    </row>
    <row r="873" spans="1:137" s="1" customFormat="1" ht="15" thickBot="1" x14ac:dyDescent="0.35">
      <c r="A873"/>
      <c r="B873"/>
      <c r="C873"/>
      <c r="D873" s="18"/>
      <c r="E873" s="28">
        <v>39883.427777777775</v>
      </c>
      <c r="F873" s="18"/>
      <c r="G873" s="10"/>
      <c r="H873" s="10"/>
      <c r="I873" s="18"/>
      <c r="J873" s="18"/>
      <c r="K873" s="18"/>
      <c r="L873" s="18"/>
      <c r="M873" s="83"/>
      <c r="N873" s="83"/>
      <c r="O873" s="37">
        <v>87.91</v>
      </c>
      <c r="P873" s="38">
        <v>11.71</v>
      </c>
      <c r="Q873" s="39">
        <f>P873-S873</f>
        <v>8.7473700000000001</v>
      </c>
      <c r="R873" s="18">
        <v>25.3</v>
      </c>
      <c r="S873" s="85">
        <f>R873*P873/100</f>
        <v>2.9626300000000003</v>
      </c>
      <c r="T873" s="40">
        <f>Q873/$A$18+S873</f>
        <v>6.6073675000000005</v>
      </c>
      <c r="U873" s="40">
        <f>$A$16-T873</f>
        <v>110.3926325</v>
      </c>
      <c r="V873" s="43">
        <f t="shared" ref="V873:V904" si="255">($A$15*L873/1000/$A$13*H873)/$Q$873</f>
        <v>0</v>
      </c>
      <c r="W873" s="43">
        <f t="shared" ref="W873:W904" si="256">($U$873*L873/1000/$A$13*H873)/$Q$873</f>
        <v>0</v>
      </c>
      <c r="X873" s="43">
        <f t="shared" ref="X873:X904" si="257">($A$46*$S$873*H873*L873/1000000)/$Q$873</f>
        <v>0</v>
      </c>
      <c r="Y873" s="22">
        <f>X873+W873+SUM($V$873:V873)</f>
        <v>0</v>
      </c>
      <c r="Z873" s="22">
        <f t="shared" ref="Z873:Z904" si="258">($A$15*L873/1000/$A$13*G873)/$Q$873</f>
        <v>0</v>
      </c>
      <c r="AA873" s="44">
        <f t="shared" ref="AA873:AA904" si="259">($U$873*L873/1000/$A$13*G873)/$Q$873</f>
        <v>0</v>
      </c>
      <c r="AB873" s="44">
        <f t="shared" ref="AB873:AB904" si="260">($A$14*$S$873/1000*G873/1000000*L873/1000*1000000)/$Q$873</f>
        <v>0</v>
      </c>
      <c r="AC873" s="44">
        <f t="shared" ref="AC873:AC904" si="261">($A$14*((L873/1000)*G873/10^6)*(1+($A$28/(10^-N873))+(($A$28*$A$29)/(10^-N873)^2))*1000000)*$S$873/1000/$Q$873</f>
        <v>0</v>
      </c>
      <c r="AD873" s="44">
        <f>AC873/(1+($A$28/(10^-N873))+(($A$28*$A$29)/(10^-N873)^2))*1</f>
        <v>0</v>
      </c>
      <c r="AE873" s="44">
        <f>AC873/(1+($A$28/(10^-N873))+(($A$28*$A$29)/(10^-N873)^2))*($A$28/(10^-N873))</f>
        <v>0</v>
      </c>
      <c r="AF873" s="44">
        <f>AC873/(1+($A$28/(10^-N873))+(($A$28*$A$29)/(10^-N873)^2))*(($A$28*$A$29)/(10^-N873)^2)</f>
        <v>0</v>
      </c>
      <c r="AG873" s="45">
        <f>AC873+AA873+SUM($Z$873:Z873)</f>
        <v>0</v>
      </c>
      <c r="AH873" s="45">
        <f>AC873+AA873+SUM($Z$873:Z873)</f>
        <v>0</v>
      </c>
      <c r="DM873"/>
      <c r="DN873"/>
      <c r="DO873"/>
      <c r="DP873"/>
      <c r="DQ873"/>
      <c r="DR873"/>
      <c r="DS873"/>
      <c r="DT873"/>
      <c r="DU873"/>
      <c r="DV873"/>
      <c r="DW873"/>
      <c r="DX873"/>
      <c r="DY873"/>
      <c r="DZ873"/>
      <c r="EA873"/>
      <c r="EB873"/>
      <c r="EC873"/>
      <c r="ED873"/>
      <c r="EE873"/>
      <c r="EF873"/>
      <c r="EG873"/>
    </row>
    <row r="874" spans="1:137" s="1" customFormat="1" ht="14.4" x14ac:dyDescent="0.3">
      <c r="A874"/>
      <c r="B874"/>
      <c r="C874"/>
      <c r="D874" s="18"/>
      <c r="E874" s="28">
        <v>39884.427777777775</v>
      </c>
      <c r="F874" s="10">
        <f>E874-E$873</f>
        <v>1</v>
      </c>
      <c r="G874" s="10">
        <v>3348</v>
      </c>
      <c r="H874" s="10">
        <v>2.94</v>
      </c>
      <c r="I874" s="10">
        <v>793</v>
      </c>
      <c r="J874" s="10"/>
      <c r="K874" s="10"/>
      <c r="L874" s="79">
        <v>1037</v>
      </c>
      <c r="M874" s="86"/>
      <c r="N874" s="42">
        <v>7.4</v>
      </c>
      <c r="O874" s="90"/>
      <c r="P874" s="90"/>
      <c r="Q874" s="90"/>
      <c r="R874" s="88"/>
      <c r="S874" s="87"/>
      <c r="T874" s="16"/>
      <c r="U874" s="16"/>
      <c r="V874" s="43">
        <f t="shared" si="255"/>
        <v>1.1343124969565141E-5</v>
      </c>
      <c r="W874" s="43">
        <f t="shared" si="256"/>
        <v>1.6695965682223708E-3</v>
      </c>
      <c r="X874" s="43">
        <f t="shared" si="257"/>
        <v>2.2587399416881698E-6</v>
      </c>
      <c r="Y874" s="22">
        <f>X874+W874+SUM($V$873:V874)</f>
        <v>1.6831984331336241E-3</v>
      </c>
      <c r="Z874" s="22">
        <f t="shared" si="258"/>
        <v>1.29172729245252E-2</v>
      </c>
      <c r="AA874" s="44">
        <f t="shared" si="259"/>
        <v>1.901295683812414</v>
      </c>
      <c r="AB874" s="44">
        <f t="shared" si="260"/>
        <v>7.6291036518185334E-2</v>
      </c>
      <c r="AC874" s="44">
        <f t="shared" si="261"/>
        <v>0.65053318235074786</v>
      </c>
      <c r="AD874" s="44">
        <f t="shared" ref="AD874:AD887" si="262">AC874/(1+($A$28/(10^-N874))+(($A$28*$A$29)/(10^-N874)^2))*1</f>
        <v>7.6291036518185334E-2</v>
      </c>
      <c r="AE874" s="44">
        <f t="shared" ref="AE874:AE887" si="263">AC874/(1+($A$28/(10^-N874))+(($A$28*$A$29)/(10^-N874)^2))*($A$28/(10^-N874))</f>
        <v>0.57385346777699453</v>
      </c>
      <c r="AF874" s="44">
        <f t="shared" ref="AF874:AF887" si="264">AC874/(1+($A$28/(10^-N874))+(($A$28*$A$29)/(10^-N874)^2))*(($A$28*$A$29)/(10^-N874)^2)</f>
        <v>3.886780555679851E-4</v>
      </c>
      <c r="AG874" s="45">
        <f>AC874+AA874+SUM($Z$873:Z874)</f>
        <v>2.5647461390876871</v>
      </c>
      <c r="AH874" s="45">
        <f>AC874+AA874+SUM($Z$873:Z874)</f>
        <v>2.5647461390876871</v>
      </c>
      <c r="DM874"/>
      <c r="DN874"/>
      <c r="DO874"/>
      <c r="DP874"/>
      <c r="DQ874"/>
      <c r="DR874"/>
      <c r="DS874"/>
      <c r="DT874"/>
      <c r="DU874"/>
      <c r="DV874"/>
      <c r="DW874"/>
      <c r="DX874"/>
      <c r="DY874"/>
      <c r="DZ874"/>
      <c r="EA874"/>
      <c r="EB874"/>
      <c r="EC874"/>
      <c r="ED874"/>
      <c r="EE874"/>
      <c r="EF874"/>
      <c r="EG874"/>
    </row>
    <row r="875" spans="1:137" s="1" customFormat="1" ht="14.4" x14ac:dyDescent="0.3">
      <c r="A875"/>
      <c r="B875"/>
      <c r="C875"/>
      <c r="D875" s="18"/>
      <c r="E875" s="28">
        <v>39891.397222222222</v>
      </c>
      <c r="F875" s="10">
        <f t="shared" ref="F875:F932" si="265">E875-E$873</f>
        <v>7.9694444444467081</v>
      </c>
      <c r="G875" s="10">
        <v>4524</v>
      </c>
      <c r="H875" s="10">
        <v>6.93</v>
      </c>
      <c r="I875" s="10">
        <v>1023</v>
      </c>
      <c r="J875" s="10"/>
      <c r="K875" s="10"/>
      <c r="L875" s="79">
        <v>1037</v>
      </c>
      <c r="M875" s="86"/>
      <c r="N875" s="42">
        <v>7.4</v>
      </c>
      <c r="O875" s="90"/>
      <c r="P875" s="90"/>
      <c r="Q875" s="90"/>
      <c r="R875" s="87"/>
      <c r="S875" s="87"/>
      <c r="T875" s="16"/>
      <c r="U875" s="16"/>
      <c r="V875" s="43">
        <f t="shared" si="255"/>
        <v>2.6737365999689257E-5</v>
      </c>
      <c r="W875" s="43">
        <f t="shared" si="256"/>
        <v>3.9354776250955887E-3</v>
      </c>
      <c r="X875" s="43">
        <f t="shared" si="257"/>
        <v>5.3241727196935426E-6</v>
      </c>
      <c r="Y875" s="22">
        <f>X875+W875+SUM($V$873:V875)</f>
        <v>3.9788822887845366E-3</v>
      </c>
      <c r="Z875" s="22">
        <f t="shared" si="258"/>
        <v>1.7454522912351257E-2</v>
      </c>
      <c r="AA875" s="44">
        <f t="shared" si="259"/>
        <v>2.5691343111013625</v>
      </c>
      <c r="AB875" s="44">
        <f t="shared" si="260"/>
        <v>0.10308860490091709</v>
      </c>
      <c r="AC875" s="44">
        <f t="shared" si="261"/>
        <v>0.87903587722663779</v>
      </c>
      <c r="AD875" s="44">
        <f t="shared" si="262"/>
        <v>0.10308860490091711</v>
      </c>
      <c r="AE875" s="44">
        <f t="shared" si="263"/>
        <v>0.77542206936174529</v>
      </c>
      <c r="AF875" s="44">
        <f t="shared" si="264"/>
        <v>5.2520296397537772E-4</v>
      </c>
      <c r="AG875" s="45">
        <f>AC875+AA875+SUM($Z$873:Z875)</f>
        <v>3.478541984164877</v>
      </c>
      <c r="AH875" s="45">
        <f>AC875+AA875+SUM($Z$873:Z875)</f>
        <v>3.478541984164877</v>
      </c>
      <c r="DM875"/>
      <c r="DN875"/>
      <c r="DO875"/>
      <c r="DP875"/>
      <c r="DQ875"/>
      <c r="DR875"/>
      <c r="DS875"/>
      <c r="DT875"/>
      <c r="DU875"/>
      <c r="DV875"/>
      <c r="DW875"/>
      <c r="DX875"/>
      <c r="DY875"/>
      <c r="DZ875"/>
      <c r="EA875"/>
      <c r="EB875"/>
      <c r="EC875"/>
      <c r="ED875"/>
      <c r="EE875"/>
      <c r="EF875"/>
      <c r="EG875"/>
    </row>
    <row r="876" spans="1:137" s="1" customFormat="1" ht="14.4" x14ac:dyDescent="0.3">
      <c r="A876"/>
      <c r="B876"/>
      <c r="C876"/>
      <c r="D876" s="18"/>
      <c r="E876" s="28">
        <v>39897.646527777775</v>
      </c>
      <c r="F876" s="10">
        <f t="shared" si="265"/>
        <v>14.21875</v>
      </c>
      <c r="G876" s="10">
        <v>4439</v>
      </c>
      <c r="H876" s="10">
        <v>3.12</v>
      </c>
      <c r="I876" s="10">
        <v>1238</v>
      </c>
      <c r="J876" s="10"/>
      <c r="K876" s="10"/>
      <c r="L876" s="79">
        <v>1037</v>
      </c>
      <c r="M876" s="86"/>
      <c r="N876" s="42">
        <v>7.4</v>
      </c>
      <c r="O876" s="90"/>
      <c r="P876" s="90"/>
      <c r="Q876" s="90"/>
      <c r="R876" s="87"/>
      <c r="S876" s="87"/>
      <c r="T876" s="16"/>
      <c r="U876" s="16"/>
      <c r="V876" s="43">
        <f t="shared" si="255"/>
        <v>1.2037602008518109E-5</v>
      </c>
      <c r="W876" s="43">
        <f t="shared" si="256"/>
        <v>1.7718167662768018E-3</v>
      </c>
      <c r="X876" s="43">
        <f t="shared" si="257"/>
        <v>2.3970301421996905E-6</v>
      </c>
      <c r="Y876" s="22">
        <f>X876+W876+SUM($V$873:V876)</f>
        <v>1.8243318893967739E-3</v>
      </c>
      <c r="Z876" s="22">
        <f t="shared" si="258"/>
        <v>1.7126575421734579E-2</v>
      </c>
      <c r="AA876" s="44">
        <f t="shared" si="259"/>
        <v>2.5208636620201035</v>
      </c>
      <c r="AB876" s="44">
        <f t="shared" si="260"/>
        <v>0.10115170582563462</v>
      </c>
      <c r="AC876" s="44">
        <f t="shared" si="261"/>
        <v>0.86251995115142432</v>
      </c>
      <c r="AD876" s="44">
        <f t="shared" si="262"/>
        <v>0.10115170582563458</v>
      </c>
      <c r="AE876" s="44">
        <f t="shared" si="263"/>
        <v>0.76085291023359547</v>
      </c>
      <c r="AF876" s="44">
        <f t="shared" si="264"/>
        <v>5.1533509219423089E-4</v>
      </c>
      <c r="AG876" s="45">
        <f>AC876+AA876+SUM($Z$873:Z876)</f>
        <v>3.430881984430139</v>
      </c>
      <c r="AH876" s="45">
        <f>AC876+AA876+SUM($Z$873:Z876)</f>
        <v>3.430881984430139</v>
      </c>
      <c r="DM876"/>
      <c r="DN876"/>
      <c r="DO876"/>
      <c r="DP876"/>
      <c r="DQ876"/>
      <c r="DR876"/>
      <c r="DS876"/>
      <c r="DT876"/>
      <c r="DU876"/>
      <c r="DV876"/>
      <c r="DW876"/>
      <c r="DX876"/>
      <c r="DY876"/>
      <c r="DZ876"/>
      <c r="EA876"/>
      <c r="EB876"/>
      <c r="EC876"/>
      <c r="ED876"/>
      <c r="EE876"/>
      <c r="EF876"/>
      <c r="EG876"/>
    </row>
    <row r="877" spans="1:137" s="1" customFormat="1" ht="14.4" x14ac:dyDescent="0.3">
      <c r="A877"/>
      <c r="B877"/>
      <c r="C877"/>
      <c r="D877" s="29"/>
      <c r="E877" s="28">
        <v>39913.503472222219</v>
      </c>
      <c r="F877" s="10">
        <f t="shared" si="265"/>
        <v>30.075694444443798</v>
      </c>
      <c r="G877" s="10">
        <v>6600</v>
      </c>
      <c r="H877" s="10">
        <v>2.62</v>
      </c>
      <c r="I877" s="10">
        <v>1595</v>
      </c>
      <c r="J877" s="10"/>
      <c r="K877" s="10"/>
      <c r="L877" s="79">
        <v>1037</v>
      </c>
      <c r="M877" s="86"/>
      <c r="N877" s="42">
        <v>7.4</v>
      </c>
      <c r="O877" s="90"/>
      <c r="P877" s="90"/>
      <c r="Q877" s="90"/>
      <c r="R877" s="87"/>
      <c r="S877" s="87"/>
      <c r="T877" s="16"/>
      <c r="U877" s="16"/>
      <c r="V877" s="43">
        <f t="shared" si="255"/>
        <v>1.0108499122537643E-5</v>
      </c>
      <c r="W877" s="43">
        <f t="shared" si="256"/>
        <v>1.4878717716811604E-3</v>
      </c>
      <c r="X877" s="43">
        <f t="shared" si="257"/>
        <v>2.0128906963343556E-6</v>
      </c>
      <c r="Y877" s="22">
        <f>X877+W877+SUM($V$873:V877)</f>
        <v>1.550111254477805E-3</v>
      </c>
      <c r="Z877" s="22">
        <f t="shared" si="258"/>
        <v>2.5464158094942152E-2</v>
      </c>
      <c r="AA877" s="44">
        <f t="shared" si="259"/>
        <v>3.7480739286624649</v>
      </c>
      <c r="AB877" s="44">
        <f t="shared" si="260"/>
        <v>0.15039451643369867</v>
      </c>
      <c r="AC877" s="44">
        <f t="shared" si="261"/>
        <v>1.2824130834871372</v>
      </c>
      <c r="AD877" s="44">
        <f t="shared" si="262"/>
        <v>0.15039451643369869</v>
      </c>
      <c r="AE877" s="44">
        <f t="shared" si="263"/>
        <v>1.1312523558327849</v>
      </c>
      <c r="AF877" s="44">
        <f t="shared" si="264"/>
        <v>7.6621122065373404E-4</v>
      </c>
      <c r="AG877" s="45">
        <f>AC877+AA877+SUM($Z$873:Z877)</f>
        <v>5.1034495415031556</v>
      </c>
      <c r="AH877" s="45">
        <f>AC877+AA877+SUM($Z$873:Z877)</f>
        <v>5.1034495415031556</v>
      </c>
      <c r="DM877"/>
      <c r="DN877"/>
      <c r="DO877"/>
      <c r="DP877"/>
      <c r="DQ877"/>
      <c r="DR877"/>
      <c r="DS877"/>
      <c r="DT877"/>
      <c r="DU877"/>
      <c r="DV877"/>
      <c r="DW877"/>
      <c r="DX877"/>
      <c r="DY877"/>
      <c r="DZ877"/>
      <c r="EA877"/>
      <c r="EB877"/>
      <c r="EC877"/>
      <c r="ED877"/>
      <c r="EE877"/>
      <c r="EF877"/>
      <c r="EG877"/>
    </row>
    <row r="878" spans="1:137" s="1" customFormat="1" ht="14.4" x14ac:dyDescent="0.3">
      <c r="A878"/>
      <c r="B878"/>
      <c r="C878"/>
      <c r="D878" s="18"/>
      <c r="E878" s="28">
        <v>39920.6875</v>
      </c>
      <c r="F878" s="10">
        <f t="shared" si="265"/>
        <v>37.259722222224809</v>
      </c>
      <c r="G878" s="10">
        <v>7358</v>
      </c>
      <c r="H878" s="10">
        <v>2.46</v>
      </c>
      <c r="I878" s="10">
        <v>1795</v>
      </c>
      <c r="J878" s="10"/>
      <c r="K878" s="10"/>
      <c r="L878" s="79">
        <v>1037</v>
      </c>
      <c r="M878" s="86"/>
      <c r="N878" s="42">
        <v>7.4</v>
      </c>
      <c r="O878" s="90"/>
      <c r="P878" s="90"/>
      <c r="Q878" s="90"/>
      <c r="R878" s="87"/>
      <c r="S878" s="87"/>
      <c r="T878" s="16"/>
      <c r="U878" s="16"/>
      <c r="V878" s="43">
        <f t="shared" si="255"/>
        <v>9.4911861990238926E-6</v>
      </c>
      <c r="W878" s="43">
        <f t="shared" si="256"/>
        <v>1.3970093734105551E-3</v>
      </c>
      <c r="X878" s="43">
        <f t="shared" si="257"/>
        <v>1.8899660736574483E-6</v>
      </c>
      <c r="Y878" s="22">
        <f>X878+W878+SUM($V$873:V878)</f>
        <v>1.4686171177835466E-3</v>
      </c>
      <c r="Z878" s="22">
        <f t="shared" si="258"/>
        <v>2.838867807008854E-2</v>
      </c>
      <c r="AA878" s="44">
        <f t="shared" si="259"/>
        <v>4.1785345404694576</v>
      </c>
      <c r="AB878" s="44">
        <f t="shared" si="260"/>
        <v>0.16766709877562952</v>
      </c>
      <c r="AC878" s="44">
        <f t="shared" si="261"/>
        <v>1.4296962830755084</v>
      </c>
      <c r="AD878" s="44">
        <f t="shared" si="262"/>
        <v>0.16766709877562952</v>
      </c>
      <c r="AE878" s="44">
        <f t="shared" si="263"/>
        <v>1.2611749748814591</v>
      </c>
      <c r="AF878" s="44">
        <f t="shared" si="264"/>
        <v>8.5420941841972344E-4</v>
      </c>
      <c r="AG878" s="45">
        <f>AC878+AA878+SUM($Z$873:Z878)</f>
        <v>5.7095820309686083</v>
      </c>
      <c r="AH878" s="45">
        <f>AC878+AA878+SUM($Z$873:Z878)</f>
        <v>5.7095820309686083</v>
      </c>
      <c r="DM878"/>
      <c r="DN878"/>
      <c r="DO878"/>
      <c r="DP878"/>
      <c r="DQ878"/>
      <c r="DR878"/>
      <c r="DS878"/>
      <c r="DT878"/>
      <c r="DU878"/>
      <c r="DV878"/>
      <c r="DW878"/>
      <c r="DX878"/>
      <c r="DY878"/>
      <c r="DZ878"/>
      <c r="EA878"/>
      <c r="EB878"/>
      <c r="EC878"/>
      <c r="ED878"/>
      <c r="EE878"/>
      <c r="EF878"/>
      <c r="EG878"/>
    </row>
    <row r="879" spans="1:137" s="1" customFormat="1" ht="14.4" x14ac:dyDescent="0.3">
      <c r="A879"/>
      <c r="B879"/>
      <c r="C879"/>
      <c r="D879" s="18"/>
      <c r="E879" s="28">
        <v>39939.527083333334</v>
      </c>
      <c r="F879" s="10">
        <f t="shared" si="265"/>
        <v>56.099305555559113</v>
      </c>
      <c r="G879" s="10">
        <v>8296.6</v>
      </c>
      <c r="H879" s="10">
        <v>3.55</v>
      </c>
      <c r="I879" s="10">
        <v>146</v>
      </c>
      <c r="J879" s="10"/>
      <c r="K879" s="10"/>
      <c r="L879" s="79">
        <v>1037</v>
      </c>
      <c r="M879" s="86"/>
      <c r="N879" s="42">
        <v>7.4</v>
      </c>
      <c r="O879" s="90"/>
      <c r="P879" s="90"/>
      <c r="Q879" s="90"/>
      <c r="R879" s="87"/>
      <c r="S879" s="87"/>
      <c r="T879" s="16"/>
      <c r="U879" s="16"/>
      <c r="V879" s="43">
        <f t="shared" si="255"/>
        <v>1.3696630490461308E-5</v>
      </c>
      <c r="W879" s="43">
        <f t="shared" si="256"/>
        <v>2.0160094616290532E-3</v>
      </c>
      <c r="X879" s="43">
        <f t="shared" si="257"/>
        <v>2.7273900656438786E-6</v>
      </c>
      <c r="Y879" s="22">
        <f>X879+W879+SUM($V$873:V879)</f>
        <v>2.1021512604844925E-3</v>
      </c>
      <c r="Z879" s="22">
        <f t="shared" si="258"/>
        <v>3.2009990007651076E-2</v>
      </c>
      <c r="AA879" s="44">
        <f t="shared" si="259"/>
        <v>4.7115560843243953</v>
      </c>
      <c r="AB879" s="44">
        <f t="shared" si="260"/>
        <v>0.18905502197633703</v>
      </c>
      <c r="AC879" s="44">
        <f t="shared" si="261"/>
        <v>1.6120709679483911</v>
      </c>
      <c r="AD879" s="44">
        <f t="shared" si="262"/>
        <v>0.18905502197633703</v>
      </c>
      <c r="AE879" s="44">
        <f t="shared" si="263"/>
        <v>1.4220527720306488</v>
      </c>
      <c r="AF879" s="44">
        <f t="shared" si="264"/>
        <v>9.6317394140541955E-4</v>
      </c>
      <c r="AG879" s="45">
        <f>AC879+AA879+SUM($Z$873:Z879)</f>
        <v>6.4569882497040787</v>
      </c>
      <c r="AH879" s="45">
        <f>AC879+AA879+SUM($Z$873:Z879)</f>
        <v>6.4569882497040787</v>
      </c>
      <c r="DM879"/>
      <c r="DN879"/>
      <c r="DO879"/>
      <c r="DP879"/>
      <c r="DQ879"/>
      <c r="DR879"/>
      <c r="DS879"/>
      <c r="DT879"/>
      <c r="DU879"/>
      <c r="DV879"/>
      <c r="DW879"/>
      <c r="DX879"/>
      <c r="DY879"/>
      <c r="DZ879"/>
      <c r="EA879"/>
      <c r="EB879"/>
      <c r="EC879"/>
      <c r="ED879"/>
      <c r="EE879"/>
      <c r="EF879"/>
      <c r="EG879"/>
    </row>
    <row r="880" spans="1:137" s="1" customFormat="1" ht="14.4" x14ac:dyDescent="0.3">
      <c r="A880"/>
      <c r="B880"/>
      <c r="C880"/>
      <c r="D880" s="18"/>
      <c r="E880" s="28">
        <v>39952.461805555555</v>
      </c>
      <c r="F880" s="10">
        <f t="shared" si="265"/>
        <v>69.034027777779556</v>
      </c>
      <c r="G880" s="10">
        <v>9635.23</v>
      </c>
      <c r="H880" s="10">
        <v>6.24</v>
      </c>
      <c r="I880" s="10">
        <v>522</v>
      </c>
      <c r="J880" s="10"/>
      <c r="K880" s="10"/>
      <c r="L880" s="79">
        <v>1037</v>
      </c>
      <c r="M880" s="86"/>
      <c r="N880" s="42">
        <v>7.4</v>
      </c>
      <c r="O880" s="90"/>
      <c r="P880" s="90"/>
      <c r="Q880" s="90"/>
      <c r="R880" s="87"/>
      <c r="S880" s="87"/>
      <c r="T880" s="16"/>
      <c r="U880" s="16"/>
      <c r="V880" s="43">
        <f t="shared" si="255"/>
        <v>2.4075204017036218E-5</v>
      </c>
      <c r="W880" s="43">
        <f t="shared" si="256"/>
        <v>3.5436335325536037E-3</v>
      </c>
      <c r="X880" s="43">
        <f t="shared" si="257"/>
        <v>4.794060284399381E-6</v>
      </c>
      <c r="Y880" s="22">
        <f>X880+W880+SUM($V$873:V880)</f>
        <v>3.6559172056448343E-3</v>
      </c>
      <c r="Z880" s="22">
        <f t="shared" si="258"/>
        <v>3.7174700000171132E-2</v>
      </c>
      <c r="AA880" s="44">
        <f t="shared" si="259"/>
        <v>5.4717506605555215</v>
      </c>
      <c r="AB880" s="44">
        <f t="shared" si="260"/>
        <v>0.21955844796628285</v>
      </c>
      <c r="AC880" s="44">
        <f t="shared" si="261"/>
        <v>1.8721734870314801</v>
      </c>
      <c r="AD880" s="44">
        <f t="shared" si="262"/>
        <v>0.21955844796628279</v>
      </c>
      <c r="AE880" s="44">
        <f t="shared" si="263"/>
        <v>1.6514964600743518</v>
      </c>
      <c r="AF880" s="44">
        <f t="shared" si="264"/>
        <v>1.1185789908453752E-3</v>
      </c>
      <c r="AG880" s="45">
        <f>AC880+AA880+SUM($Z$873:Z880)</f>
        <v>7.514460045018466</v>
      </c>
      <c r="AH880" s="45">
        <f>AC880+AA880+SUM($Z$873:Z880)</f>
        <v>7.514460045018466</v>
      </c>
      <c r="DM880"/>
      <c r="DN880"/>
      <c r="DO880"/>
      <c r="DP880"/>
      <c r="DQ880"/>
      <c r="DR880"/>
      <c r="DS880"/>
      <c r="DT880"/>
      <c r="DU880"/>
      <c r="DV880"/>
      <c r="DW880"/>
      <c r="DX880"/>
      <c r="DY880"/>
      <c r="DZ880"/>
      <c r="EA880"/>
      <c r="EB880"/>
      <c r="EC880"/>
      <c r="ED880"/>
      <c r="EE880"/>
      <c r="EF880"/>
      <c r="EG880"/>
    </row>
    <row r="881" spans="1:137" s="1" customFormat="1" ht="14.4" x14ac:dyDescent="0.3">
      <c r="A881"/>
      <c r="B881"/>
      <c r="C881"/>
      <c r="D881" s="18"/>
      <c r="E881" s="28">
        <v>39966.416666666664</v>
      </c>
      <c r="F881" s="10">
        <f t="shared" si="265"/>
        <v>82.988888888889051</v>
      </c>
      <c r="G881" s="10">
        <v>10404.1</v>
      </c>
      <c r="H881" s="10">
        <v>5.25</v>
      </c>
      <c r="I881" s="10">
        <v>756</v>
      </c>
      <c r="J881" s="10"/>
      <c r="K881" s="10"/>
      <c r="L881" s="79">
        <v>1037</v>
      </c>
      <c r="M881" s="86"/>
      <c r="N881" s="42">
        <v>7.4</v>
      </c>
      <c r="O881" s="90"/>
      <c r="P881" s="90"/>
      <c r="Q881" s="90"/>
      <c r="R881" s="87"/>
      <c r="S881" s="87"/>
      <c r="T881" s="16"/>
      <c r="U881" s="16"/>
      <c r="V881" s="43">
        <f t="shared" si="255"/>
        <v>2.0255580302794893E-5</v>
      </c>
      <c r="W881" s="43">
        <f t="shared" si="256"/>
        <v>2.9814224432542337E-3</v>
      </c>
      <c r="X881" s="43">
        <f t="shared" si="257"/>
        <v>4.0334641815860172E-6</v>
      </c>
      <c r="Y881" s="22">
        <f>X881+W881+SUM($V$873:V881)</f>
        <v>3.1132011005454464E-3</v>
      </c>
      <c r="Z881" s="22">
        <f t="shared" si="258"/>
        <v>4.0141158672058738E-2</v>
      </c>
      <c r="AA881" s="44">
        <f t="shared" si="259"/>
        <v>5.9083842365450234</v>
      </c>
      <c r="AB881" s="44">
        <f t="shared" si="260"/>
        <v>0.2370787255193704</v>
      </c>
      <c r="AC881" s="44">
        <f t="shared" si="261"/>
        <v>2.0215687821073529</v>
      </c>
      <c r="AD881" s="44">
        <f t="shared" si="262"/>
        <v>0.23707872551937045</v>
      </c>
      <c r="AE881" s="44">
        <f t="shared" si="263"/>
        <v>1.7832822174727092</v>
      </c>
      <c r="AF881" s="44">
        <f t="shared" si="264"/>
        <v>1.2078391152732602E-3</v>
      </c>
      <c r="AG881" s="45">
        <f>AC881+AA881+SUM($Z$873:Z881)</f>
        <v>8.1406300747558991</v>
      </c>
      <c r="AH881" s="45">
        <f>AC881+AA881+SUM($Z$873:Z881)</f>
        <v>8.1406300747558991</v>
      </c>
      <c r="DM881"/>
      <c r="DN881"/>
      <c r="DO881"/>
      <c r="DP881"/>
      <c r="DQ881"/>
      <c r="DR881"/>
      <c r="DS881"/>
      <c r="DT881"/>
      <c r="DU881"/>
      <c r="DV881"/>
      <c r="DW881"/>
      <c r="DX881"/>
      <c r="DY881"/>
      <c r="DZ881"/>
      <c r="EA881"/>
      <c r="EB881"/>
      <c r="EC881"/>
      <c r="ED881"/>
      <c r="EE881"/>
      <c r="EF881"/>
      <c r="EG881"/>
    </row>
    <row r="882" spans="1:137" s="1" customFormat="1" ht="14.4" x14ac:dyDescent="0.3">
      <c r="A882"/>
      <c r="B882"/>
      <c r="C882"/>
      <c r="D882" s="18"/>
      <c r="E882" s="28">
        <v>39975.651388888888</v>
      </c>
      <c r="F882" s="10">
        <f t="shared" si="265"/>
        <v>92.223611111112405</v>
      </c>
      <c r="G882" s="10">
        <v>10777.5</v>
      </c>
      <c r="H882" s="10">
        <v>6.12</v>
      </c>
      <c r="I882" s="10">
        <v>968</v>
      </c>
      <c r="J882" s="10"/>
      <c r="K882" s="10"/>
      <c r="L882" s="79">
        <v>1037</v>
      </c>
      <c r="M882" s="86"/>
      <c r="N882" s="42">
        <v>7.4</v>
      </c>
      <c r="O882" s="90"/>
      <c r="P882" s="90"/>
      <c r="Q882" s="90"/>
      <c r="R882" s="87"/>
      <c r="S882" s="87"/>
      <c r="T882" s="16"/>
      <c r="U882" s="16"/>
      <c r="V882" s="43">
        <f t="shared" si="255"/>
        <v>2.3612219324400906E-5</v>
      </c>
      <c r="W882" s="43">
        <f t="shared" si="256"/>
        <v>3.4754867338506494E-3</v>
      </c>
      <c r="X882" s="43">
        <f t="shared" si="257"/>
        <v>4.7018668173917003E-6</v>
      </c>
      <c r="Y882" s="22">
        <f>X882+W882+SUM($V$873:V882)</f>
        <v>3.6315460131020683E-3</v>
      </c>
      <c r="Z882" s="22">
        <f t="shared" si="258"/>
        <v>4.158181270730895E-2</v>
      </c>
      <c r="AA882" s="44">
        <f t="shared" si="259"/>
        <v>6.1204343585090486</v>
      </c>
      <c r="AB882" s="44">
        <f t="shared" si="260"/>
        <v>0.24558740922184658</v>
      </c>
      <c r="AC882" s="44">
        <f t="shared" si="261"/>
        <v>2.0941222738306999</v>
      </c>
      <c r="AD882" s="44">
        <f t="shared" si="262"/>
        <v>0.24558740922184658</v>
      </c>
      <c r="AE882" s="44">
        <f t="shared" si="263"/>
        <v>1.8472836765133087</v>
      </c>
      <c r="AF882" s="44">
        <f t="shared" si="264"/>
        <v>1.2511880955447905E-3</v>
      </c>
      <c r="AG882" s="45">
        <f>AC882+AA882+SUM($Z$873:Z882)</f>
        <v>8.466815501150581</v>
      </c>
      <c r="AH882" s="45">
        <f>AC882+AA882+SUM($Z$873:Z882)</f>
        <v>8.466815501150581</v>
      </c>
      <c r="DM882"/>
      <c r="DN882"/>
      <c r="DO882"/>
      <c r="DP882"/>
      <c r="DQ882"/>
      <c r="DR882"/>
      <c r="DS882"/>
      <c r="DT882"/>
      <c r="DU882"/>
      <c r="DV882"/>
      <c r="DW882"/>
      <c r="DX882"/>
      <c r="DY882"/>
      <c r="DZ882"/>
      <c r="EA882"/>
      <c r="EB882"/>
      <c r="EC882"/>
      <c r="ED882"/>
      <c r="EE882"/>
      <c r="EF882"/>
      <c r="EG882"/>
    </row>
    <row r="883" spans="1:137" s="1" customFormat="1" ht="14.4" x14ac:dyDescent="0.3">
      <c r="A883"/>
      <c r="B883"/>
      <c r="C883"/>
      <c r="D883" s="18"/>
      <c r="E883" s="28">
        <v>39981.42291666667</v>
      </c>
      <c r="F883" s="10">
        <f t="shared" si="265"/>
        <v>97.995138888894871</v>
      </c>
      <c r="G883" s="10">
        <v>11263.6</v>
      </c>
      <c r="H883" s="10">
        <v>6.33</v>
      </c>
      <c r="I883" s="10">
        <v>1078</v>
      </c>
      <c r="J883" s="10"/>
      <c r="K883" s="10"/>
      <c r="L883" s="79">
        <v>1037</v>
      </c>
      <c r="M883" s="86"/>
      <c r="N883" s="42">
        <v>7.4</v>
      </c>
      <c r="O883" s="90"/>
      <c r="P883" s="90"/>
      <c r="Q883" s="90"/>
      <c r="R883" s="87"/>
      <c r="S883" s="87"/>
      <c r="T883" s="16"/>
      <c r="U883" s="16"/>
      <c r="V883" s="43">
        <f t="shared" si="255"/>
        <v>2.4422442536512702E-5</v>
      </c>
      <c r="W883" s="43">
        <f t="shared" si="256"/>
        <v>3.5947436315808185E-3</v>
      </c>
      <c r="X883" s="43">
        <f t="shared" si="257"/>
        <v>4.8632053846551414E-6</v>
      </c>
      <c r="Y883" s="22">
        <f>X883+W883+SUM($V$873:V883)</f>
        <v>3.7753866919360136E-3</v>
      </c>
      <c r="Z883" s="22">
        <f t="shared" si="258"/>
        <v>4.3457286533059157E-2</v>
      </c>
      <c r="AA883" s="44">
        <f t="shared" si="259"/>
        <v>6.396485682254931</v>
      </c>
      <c r="AB883" s="44">
        <f t="shared" si="260"/>
        <v>0.25666419322766798</v>
      </c>
      <c r="AC883" s="44">
        <f t="shared" si="261"/>
        <v>2.188573940479654</v>
      </c>
      <c r="AD883" s="44">
        <f t="shared" si="262"/>
        <v>0.25666419322766792</v>
      </c>
      <c r="AE883" s="44">
        <f t="shared" si="263"/>
        <v>1.9306021265391142</v>
      </c>
      <c r="AF883" s="44">
        <f t="shared" si="264"/>
        <v>1.3076207128720299E-3</v>
      </c>
      <c r="AG883" s="45">
        <f>AC883+AA883+SUM($Z$873:Z883)</f>
        <v>8.8807757780784762</v>
      </c>
      <c r="AH883" s="45">
        <f>AC883+AA883+SUM($Z$873:Z883)</f>
        <v>8.8807757780784762</v>
      </c>
      <c r="DM883"/>
      <c r="DN883"/>
      <c r="DO883"/>
      <c r="DP883"/>
      <c r="DQ883"/>
      <c r="DR883"/>
      <c r="DS883"/>
      <c r="DT883"/>
      <c r="DU883"/>
      <c r="DV883"/>
      <c r="DW883"/>
      <c r="DX883"/>
      <c r="DY883"/>
      <c r="DZ883"/>
      <c r="EA883"/>
      <c r="EB883"/>
      <c r="EC883"/>
      <c r="ED883"/>
      <c r="EE883"/>
      <c r="EF883"/>
      <c r="EG883"/>
    </row>
    <row r="884" spans="1:137" s="1" customFormat="1" ht="14.4" x14ac:dyDescent="0.3">
      <c r="A884"/>
      <c r="B884"/>
      <c r="C884"/>
      <c r="D884" s="18"/>
      <c r="E884" s="28">
        <v>39988.425000000003</v>
      </c>
      <c r="F884" s="10">
        <f t="shared" si="265"/>
        <v>104.99722222222772</v>
      </c>
      <c r="G884" s="10">
        <v>12029</v>
      </c>
      <c r="H884" s="10">
        <v>5.88</v>
      </c>
      <c r="I884" s="10">
        <v>1185</v>
      </c>
      <c r="J884" s="10"/>
      <c r="K884" s="10"/>
      <c r="L884" s="79">
        <v>1037</v>
      </c>
      <c r="M884" s="86"/>
      <c r="N884" s="42">
        <v>7.4</v>
      </c>
      <c r="O884" s="90"/>
      <c r="P884" s="90"/>
      <c r="Q884" s="90"/>
      <c r="R884" s="87"/>
      <c r="S884" s="87"/>
      <c r="T884" s="16"/>
      <c r="U884" s="16"/>
      <c r="V884" s="43">
        <f t="shared" si="255"/>
        <v>2.2686249939130281E-5</v>
      </c>
      <c r="W884" s="43">
        <f t="shared" si="256"/>
        <v>3.3391931364447416E-3</v>
      </c>
      <c r="X884" s="43">
        <f t="shared" si="257"/>
        <v>4.5174798833763396E-6</v>
      </c>
      <c r="Y884" s="22">
        <f>X884+W884+SUM($V$873:V884)</f>
        <v>3.5421767212377884E-3</v>
      </c>
      <c r="Z884" s="22">
        <f t="shared" si="258"/>
        <v>4.6410357230918055E-2</v>
      </c>
      <c r="AA884" s="44">
        <f t="shared" si="259"/>
        <v>6.8311486799819381</v>
      </c>
      <c r="AB884" s="44">
        <f t="shared" si="260"/>
        <v>0.27410539972438813</v>
      </c>
      <c r="AC884" s="44">
        <f t="shared" si="261"/>
        <v>2.3372949971616324</v>
      </c>
      <c r="AD884" s="44">
        <f t="shared" si="262"/>
        <v>0.27410539972438808</v>
      </c>
      <c r="AE884" s="44">
        <f t="shared" si="263"/>
        <v>2.061793119441298</v>
      </c>
      <c r="AF884" s="44">
        <f t="shared" si="264"/>
        <v>1.396477995946025E-3</v>
      </c>
      <c r="AG884" s="45">
        <f>AC884+AA884+SUM($Z$873:Z884)</f>
        <v>9.510570189718381</v>
      </c>
      <c r="AH884" s="45">
        <f>AC884+AA884+SUM($Z$873:Z884)</f>
        <v>9.510570189718381</v>
      </c>
      <c r="DM884"/>
      <c r="DN884"/>
      <c r="DO884"/>
      <c r="DP884"/>
      <c r="DQ884"/>
      <c r="DR884"/>
      <c r="DS884"/>
      <c r="DT884"/>
      <c r="DU884"/>
      <c r="DV884"/>
      <c r="DW884"/>
      <c r="DX884"/>
      <c r="DY884"/>
      <c r="DZ884"/>
      <c r="EA884"/>
      <c r="EB884"/>
      <c r="EC884"/>
      <c r="ED884"/>
      <c r="EE884"/>
      <c r="EF884"/>
      <c r="EG884"/>
    </row>
    <row r="885" spans="1:137" s="1" customFormat="1" ht="14.4" x14ac:dyDescent="0.3">
      <c r="A885"/>
      <c r="B885"/>
      <c r="C885"/>
      <c r="D885" s="18"/>
      <c r="E885" s="28">
        <v>39995.515277777777</v>
      </c>
      <c r="F885" s="10">
        <f t="shared" si="265"/>
        <v>112.08750000000146</v>
      </c>
      <c r="G885" s="10">
        <v>12147.6</v>
      </c>
      <c r="H885" s="10">
        <v>4.9800000000000004</v>
      </c>
      <c r="I885" s="10">
        <v>1398</v>
      </c>
      <c r="J885" s="10"/>
      <c r="K885" s="10"/>
      <c r="L885" s="79">
        <v>1037</v>
      </c>
      <c r="M885" s="86"/>
      <c r="N885" s="42">
        <v>7.4</v>
      </c>
      <c r="O885" s="90"/>
      <c r="P885" s="90"/>
      <c r="Q885" s="90"/>
      <c r="R885" s="87"/>
      <c r="S885" s="87"/>
      <c r="T885" s="16"/>
      <c r="U885" s="16"/>
      <c r="V885" s="43">
        <f t="shared" si="255"/>
        <v>1.9213864744365443E-5</v>
      </c>
      <c r="W885" s="43">
        <f t="shared" si="256"/>
        <v>2.8280921461725874E-3</v>
      </c>
      <c r="X885" s="43">
        <f t="shared" si="257"/>
        <v>3.8260288808187361E-6</v>
      </c>
      <c r="Y885" s="22">
        <f>X885+W885+SUM($V$873:V885)</f>
        <v>3.0495981447074419E-3</v>
      </c>
      <c r="Z885" s="22">
        <f t="shared" si="258"/>
        <v>4.686794043547262E-2</v>
      </c>
      <c r="AA885" s="44">
        <f t="shared" si="259"/>
        <v>6.8985004327000246</v>
      </c>
      <c r="AB885" s="44">
        <f t="shared" si="260"/>
        <v>0.27680794361060584</v>
      </c>
      <c r="AC885" s="44">
        <f t="shared" si="261"/>
        <v>2.3603395716618709</v>
      </c>
      <c r="AD885" s="44">
        <f t="shared" si="262"/>
        <v>0.27680794361060579</v>
      </c>
      <c r="AE885" s="44">
        <f t="shared" si="263"/>
        <v>2.0821213814718695</v>
      </c>
      <c r="AF885" s="44">
        <f t="shared" si="264"/>
        <v>1.4102465793959544E-3</v>
      </c>
      <c r="AG885" s="45">
        <f>AC885+AA885+SUM($Z$873:Z885)</f>
        <v>9.647834457372177</v>
      </c>
      <c r="AH885" s="45">
        <f>AC885+AA885+SUM($Z$873:Z885)</f>
        <v>9.647834457372177</v>
      </c>
      <c r="DM885"/>
      <c r="DN885"/>
      <c r="DO885"/>
      <c r="DP885"/>
      <c r="DQ885"/>
      <c r="DR885"/>
      <c r="DS885"/>
      <c r="DT885"/>
      <c r="DU885"/>
      <c r="DV885"/>
      <c r="DW885"/>
      <c r="DX885"/>
      <c r="DY885"/>
      <c r="DZ885"/>
      <c r="EA885"/>
      <c r="EB885"/>
      <c r="EC885"/>
      <c r="ED885"/>
      <c r="EE885"/>
      <c r="EF885"/>
      <c r="EG885"/>
    </row>
    <row r="886" spans="1:137" s="1" customFormat="1" ht="14.4" x14ac:dyDescent="0.3">
      <c r="A886"/>
      <c r="B886"/>
      <c r="C886"/>
      <c r="D886" s="18"/>
      <c r="E886" s="28">
        <v>40002.463194444441</v>
      </c>
      <c r="F886" s="10">
        <f t="shared" si="265"/>
        <v>119.0354166666657</v>
      </c>
      <c r="G886" s="10">
        <v>14283.3</v>
      </c>
      <c r="H886" s="10">
        <v>6.58</v>
      </c>
      <c r="I886" s="10">
        <v>49</v>
      </c>
      <c r="J886" s="10"/>
      <c r="K886" s="10"/>
      <c r="L886" s="79">
        <v>1037</v>
      </c>
      <c r="M886" s="86"/>
      <c r="N886" s="42">
        <v>7.4</v>
      </c>
      <c r="O886" s="90"/>
      <c r="P886" s="90"/>
      <c r="Q886" s="90"/>
      <c r="R886" s="87"/>
      <c r="S886" s="87"/>
      <c r="T886" s="16"/>
      <c r="U886" s="16"/>
      <c r="V886" s="43">
        <f t="shared" si="255"/>
        <v>2.5386993979502934E-5</v>
      </c>
      <c r="W886" s="43">
        <f t="shared" si="256"/>
        <v>3.7367161288786393E-3</v>
      </c>
      <c r="X886" s="43">
        <f t="shared" si="257"/>
        <v>5.055275107587808E-6</v>
      </c>
      <c r="Y886" s="22">
        <f>X886+W886+SUM($V$873:V886)</f>
        <v>3.9848383676197655E-3</v>
      </c>
      <c r="Z886" s="22">
        <f t="shared" si="258"/>
        <v>5.5107910502649585E-2</v>
      </c>
      <c r="AA886" s="44">
        <f t="shared" si="259"/>
        <v>8.1113430826158464</v>
      </c>
      <c r="AB886" s="44">
        <f t="shared" si="260"/>
        <v>0.32547424190567398</v>
      </c>
      <c r="AC886" s="44">
        <f t="shared" si="261"/>
        <v>2.775316787177549</v>
      </c>
      <c r="AD886" s="44">
        <f t="shared" si="262"/>
        <v>0.32547424190567392</v>
      </c>
      <c r="AE886" s="44">
        <f t="shared" si="263"/>
        <v>2.4481843597070321</v>
      </c>
      <c r="AF886" s="44">
        <f t="shared" si="264"/>
        <v>1.658185564842951E-3</v>
      </c>
      <c r="AG886" s="45">
        <f>AC886+AA886+SUM($Z$873:Z886)</f>
        <v>11.330762233306325</v>
      </c>
      <c r="AH886" s="45">
        <f>AC886+AA886+SUM($Z$873:Z886)</f>
        <v>11.330762233306325</v>
      </c>
      <c r="DM886"/>
      <c r="DN886"/>
      <c r="DO886"/>
      <c r="DP886"/>
      <c r="DQ886"/>
      <c r="DR886"/>
      <c r="DS886"/>
      <c r="DT886"/>
      <c r="DU886"/>
      <c r="DV886"/>
      <c r="DW886"/>
      <c r="DX886"/>
      <c r="DY886"/>
      <c r="DZ886"/>
      <c r="EA886"/>
      <c r="EB886"/>
      <c r="EC886"/>
      <c r="ED886"/>
      <c r="EE886"/>
      <c r="EF886"/>
      <c r="EG886"/>
    </row>
    <row r="887" spans="1:137" s="1" customFormat="1" ht="14.4" x14ac:dyDescent="0.3">
      <c r="A887"/>
      <c r="B887"/>
      <c r="C887"/>
      <c r="D887" s="18"/>
      <c r="E887" s="28">
        <v>40011.428472222222</v>
      </c>
      <c r="F887" s="10">
        <f t="shared" si="265"/>
        <v>128.00069444444671</v>
      </c>
      <c r="G887" s="10">
        <v>13009.3</v>
      </c>
      <c r="H887" s="10">
        <v>5.26</v>
      </c>
      <c r="I887" s="10">
        <v>36</v>
      </c>
      <c r="J887" s="10"/>
      <c r="K887" s="10"/>
      <c r="L887" s="79">
        <v>1037</v>
      </c>
      <c r="M887" s="86"/>
      <c r="N887" s="42">
        <v>7.4</v>
      </c>
      <c r="O887" s="90"/>
      <c r="P887" s="90"/>
      <c r="Q887" s="90"/>
      <c r="R887" s="87"/>
      <c r="S887" s="87"/>
      <c r="T887" s="16"/>
      <c r="U887" s="16"/>
      <c r="V887" s="43">
        <f t="shared" si="255"/>
        <v>2.0294162360514501E-5</v>
      </c>
      <c r="W887" s="43">
        <f t="shared" si="256"/>
        <v>2.9871013431461463E-3</v>
      </c>
      <c r="X887" s="43">
        <f t="shared" si="257"/>
        <v>4.041146970503324E-6</v>
      </c>
      <c r="Y887" s="22">
        <f>X887+W887+SUM($V$873:V887)</f>
        <v>3.2545036161107026E-3</v>
      </c>
      <c r="Z887" s="22">
        <f t="shared" si="258"/>
        <v>5.0192556349171358E-2</v>
      </c>
      <c r="AA887" s="44">
        <f t="shared" si="259"/>
        <v>7.3878512363861519</v>
      </c>
      <c r="AB887" s="44">
        <f t="shared" si="260"/>
        <v>0.29644354282438123</v>
      </c>
      <c r="AC887" s="44">
        <f t="shared" si="261"/>
        <v>2.5277722010620018</v>
      </c>
      <c r="AD887" s="44">
        <f t="shared" si="262"/>
        <v>0.29644354282438123</v>
      </c>
      <c r="AE887" s="44">
        <f t="shared" si="263"/>
        <v>2.2298183746568858</v>
      </c>
      <c r="AF887" s="44">
        <f t="shared" si="264"/>
        <v>1.5102835807349426E-3</v>
      </c>
      <c r="AG887" s="45">
        <f>AC887+AA887+SUM($Z$873:Z887)</f>
        <v>10.409918357310257</v>
      </c>
      <c r="AH887" s="45">
        <f>AC887+AA887+SUM($Z$873:Z887)</f>
        <v>10.409918357310257</v>
      </c>
      <c r="DM887"/>
      <c r="DN887"/>
      <c r="DO887"/>
      <c r="DP887"/>
      <c r="DQ887"/>
      <c r="DR887"/>
      <c r="DS887"/>
      <c r="DT887"/>
      <c r="DU887"/>
      <c r="DV887"/>
      <c r="DW887"/>
      <c r="DX887"/>
      <c r="DY887"/>
      <c r="DZ887"/>
      <c r="EA887"/>
      <c r="EB887"/>
      <c r="EC887"/>
      <c r="ED887"/>
      <c r="EE887"/>
      <c r="EF887"/>
      <c r="EG887"/>
    </row>
    <row r="888" spans="1:137" s="1" customFormat="1" ht="14.4" x14ac:dyDescent="0.3">
      <c r="A888"/>
      <c r="B888"/>
      <c r="C888"/>
      <c r="D888" s="18"/>
      <c r="E888" s="28">
        <v>40017.612500000003</v>
      </c>
      <c r="F888" s="10">
        <f t="shared" si="265"/>
        <v>134.18472222222772</v>
      </c>
      <c r="G888" s="10">
        <v>13444</v>
      </c>
      <c r="H888" s="10">
        <v>4.4000000000000004</v>
      </c>
      <c r="I888" s="10">
        <v>208</v>
      </c>
      <c r="J888" s="10"/>
      <c r="K888" s="10"/>
      <c r="L888" s="79">
        <v>1037</v>
      </c>
      <c r="M888" s="86"/>
      <c r="N888" s="42">
        <v>7.4</v>
      </c>
      <c r="O888" s="90"/>
      <c r="P888" s="90"/>
      <c r="Q888" s="90"/>
      <c r="R888" s="87"/>
      <c r="S888" s="87"/>
      <c r="T888" s="16"/>
      <c r="U888" s="16"/>
      <c r="V888" s="43">
        <f t="shared" si="255"/>
        <v>1.6976105396628103E-5</v>
      </c>
      <c r="W888" s="43">
        <f t="shared" si="256"/>
        <v>2.4987159524416437E-3</v>
      </c>
      <c r="X888" s="43">
        <f t="shared" si="257"/>
        <v>3.3804271236149481E-6</v>
      </c>
      <c r="Y888" s="22">
        <f>X888+W888+SUM($V$873:V888)</f>
        <v>2.7824336109559399E-3</v>
      </c>
      <c r="Z888" s="22">
        <f t="shared" si="258"/>
        <v>5.1869718398242774E-2</v>
      </c>
      <c r="AA888" s="44">
        <f t="shared" si="259"/>
        <v>7.6347130146876028</v>
      </c>
      <c r="AB888" s="44">
        <f t="shared" si="260"/>
        <v>0.30634907256585531</v>
      </c>
      <c r="AC888" s="44">
        <f t="shared" si="261"/>
        <v>2.6122365900607685</v>
      </c>
      <c r="AD888" s="44">
        <f t="shared" ref="AD888:AD925" si="266">AC888/(1+($A$28/(10^-N888))+(($A$28*$A$29)/(10^-N888)^2))*1</f>
        <v>0.30634907256585531</v>
      </c>
      <c r="AE888" s="44">
        <f t="shared" ref="AE888:AE925" si="267">AC888/(1+($A$28/(10^-N888))+(($A$28*$A$29)/(10^-N888)^2))*($A$28/(10^-N888))</f>
        <v>2.3043267684569635</v>
      </c>
      <c r="AF888" s="44">
        <f t="shared" ref="AF888:AF925" si="268">AC888/(1+($A$28/(10^-N888))+(($A$28*$A$29)/(10^-N888)^2))*(($A$28*$A$29)/(10^-N888)^2)</f>
        <v>1.5607490379498181E-3</v>
      </c>
      <c r="AG888" s="45">
        <f>AC888+AA888+SUM($Z$873:Z888)</f>
        <v>10.793114243008716</v>
      </c>
      <c r="AH888" s="45">
        <f>AC888+AA888+SUM($Z$873:Z888)</f>
        <v>10.793114243008716</v>
      </c>
      <c r="DM888"/>
      <c r="DN888"/>
      <c r="DO888"/>
      <c r="DP888"/>
      <c r="DQ888"/>
      <c r="DR888"/>
      <c r="DS888"/>
      <c r="DT888"/>
      <c r="DU888"/>
      <c r="DV888"/>
      <c r="DW888"/>
      <c r="DX888"/>
      <c r="DY888"/>
      <c r="DZ888"/>
      <c r="EA888"/>
      <c r="EB888"/>
      <c r="EC888"/>
      <c r="ED888"/>
      <c r="EE888"/>
      <c r="EF888"/>
      <c r="EG888"/>
    </row>
    <row r="889" spans="1:137" s="1" customFormat="1" ht="14.4" x14ac:dyDescent="0.3">
      <c r="A889"/>
      <c r="B889"/>
      <c r="C889"/>
      <c r="D889" s="18"/>
      <c r="E889" s="28">
        <v>40028.442361111112</v>
      </c>
      <c r="F889" s="10">
        <f t="shared" si="265"/>
        <v>145.01458333333721</v>
      </c>
      <c r="G889" s="10">
        <v>14191.9</v>
      </c>
      <c r="H889" s="10">
        <v>4.87</v>
      </c>
      <c r="I889" s="10">
        <v>341</v>
      </c>
      <c r="J889" s="10"/>
      <c r="K889" s="10"/>
      <c r="L889" s="79">
        <v>1037</v>
      </c>
      <c r="M889" s="86"/>
      <c r="N889" s="42">
        <v>7.4</v>
      </c>
      <c r="O889" s="90"/>
      <c r="P889" s="90"/>
      <c r="Q889" s="90"/>
      <c r="R889" s="87"/>
      <c r="S889" s="87"/>
      <c r="T889" s="16"/>
      <c r="U889" s="16"/>
      <c r="V889" s="43">
        <f t="shared" si="255"/>
        <v>1.8789462109449738E-5</v>
      </c>
      <c r="W889" s="43">
        <f t="shared" si="256"/>
        <v>2.7656242473615466E-3</v>
      </c>
      <c r="X889" s="43">
        <f t="shared" si="257"/>
        <v>3.741518202728363E-6</v>
      </c>
      <c r="Y889" s="22">
        <f>X889+W889+SUM($V$873:V889)</f>
        <v>3.0684924590644058E-3</v>
      </c>
      <c r="Z889" s="22">
        <f t="shared" si="258"/>
        <v>5.4755270495092351E-2</v>
      </c>
      <c r="AA889" s="44">
        <f t="shared" si="259"/>
        <v>8.0594379376037626</v>
      </c>
      <c r="AB889" s="44">
        <f t="shared" si="260"/>
        <v>0.32339150572354669</v>
      </c>
      <c r="AC889" s="44">
        <f t="shared" si="261"/>
        <v>2.757557309021379</v>
      </c>
      <c r="AD889" s="44">
        <f t="shared" si="266"/>
        <v>0.32339150572354669</v>
      </c>
      <c r="AE889" s="44">
        <f t="shared" si="267"/>
        <v>2.4325182285974694</v>
      </c>
      <c r="AF889" s="44">
        <f t="shared" si="268"/>
        <v>1.6475747003629889E-3</v>
      </c>
      <c r="AG889" s="45">
        <f>AC889+AA889+SUM($Z$873:Z889)</f>
        <v>11.41791515538058</v>
      </c>
      <c r="AH889" s="45">
        <f>AC889+AA889+SUM($Z$873:Z889)</f>
        <v>11.41791515538058</v>
      </c>
      <c r="DM889"/>
      <c r="DN889"/>
      <c r="DO889"/>
      <c r="DP889"/>
      <c r="DQ889"/>
      <c r="DR889"/>
      <c r="DS889"/>
      <c r="DT889"/>
      <c r="DU889"/>
      <c r="DV889"/>
      <c r="DW889"/>
      <c r="DX889"/>
      <c r="DY889"/>
      <c r="DZ889"/>
      <c r="EA889"/>
      <c r="EB889"/>
      <c r="EC889"/>
      <c r="ED889"/>
      <c r="EE889"/>
      <c r="EF889"/>
      <c r="EG889"/>
    </row>
    <row r="890" spans="1:137" s="1" customFormat="1" ht="14.4" x14ac:dyDescent="0.3">
      <c r="A890"/>
      <c r="B890"/>
      <c r="C890"/>
      <c r="D890" s="18"/>
      <c r="E890" s="28">
        <v>40038.464583333334</v>
      </c>
      <c r="F890" s="10">
        <f t="shared" si="265"/>
        <v>155.03680555555911</v>
      </c>
      <c r="G890" s="10">
        <v>14552</v>
      </c>
      <c r="H890" s="10">
        <v>4.21</v>
      </c>
      <c r="I890" s="10">
        <v>540</v>
      </c>
      <c r="J890" s="10"/>
      <c r="K890" s="10"/>
      <c r="L890" s="79">
        <v>1037</v>
      </c>
      <c r="M890" s="86"/>
      <c r="N890" s="42">
        <v>7.4</v>
      </c>
      <c r="O890" s="90"/>
      <c r="P890" s="90"/>
      <c r="Q890" s="90"/>
      <c r="R890" s="87"/>
      <c r="S890" s="87"/>
      <c r="T890" s="16"/>
      <c r="U890" s="16"/>
      <c r="V890" s="43">
        <f t="shared" si="255"/>
        <v>1.6243046299955525E-5</v>
      </c>
      <c r="W890" s="43">
        <f t="shared" si="256"/>
        <v>2.3908168544953001E-3</v>
      </c>
      <c r="X890" s="43">
        <f t="shared" si="257"/>
        <v>3.2344541341861211E-6</v>
      </c>
      <c r="Y890" s="22">
        <f>X890+W890+SUM($V$873:V890)</f>
        <v>2.7094210484295725E-3</v>
      </c>
      <c r="Z890" s="22">
        <f t="shared" si="258"/>
        <v>5.6144610393575489E-2</v>
      </c>
      <c r="AA890" s="44">
        <f t="shared" si="259"/>
        <v>8.2639351227115441</v>
      </c>
      <c r="AB890" s="44">
        <f t="shared" si="260"/>
        <v>0.33159712168836109</v>
      </c>
      <c r="AC890" s="44">
        <f t="shared" si="261"/>
        <v>2.8275265440764885</v>
      </c>
      <c r="AD890" s="44">
        <f t="shared" si="266"/>
        <v>0.33159712168836114</v>
      </c>
      <c r="AE890" s="44">
        <f t="shared" si="267"/>
        <v>2.4942400427391949</v>
      </c>
      <c r="AF890" s="44">
        <f t="shared" si="268"/>
        <v>1.6893796489322937E-3</v>
      </c>
      <c r="AG890" s="45">
        <f>AC890+AA890+SUM($Z$873:Z890)</f>
        <v>11.748526185937045</v>
      </c>
      <c r="AH890" s="45">
        <f>AC890+AA890+SUM($Z$873:Z890)</f>
        <v>11.748526185937045</v>
      </c>
      <c r="DM890"/>
      <c r="DN890"/>
      <c r="DO890"/>
      <c r="DP890"/>
      <c r="DQ890"/>
      <c r="DR890"/>
      <c r="DS890"/>
      <c r="DT890"/>
      <c r="DU890"/>
      <c r="DV890"/>
      <c r="DW890"/>
      <c r="DX890"/>
      <c r="DY890"/>
      <c r="DZ890"/>
      <c r="EA890"/>
      <c r="EB890"/>
      <c r="EC890"/>
      <c r="ED890"/>
      <c r="EE890"/>
      <c r="EF890"/>
      <c r="EG890"/>
    </row>
    <row r="891" spans="1:137" s="1" customFormat="1" ht="14.4" x14ac:dyDescent="0.3">
      <c r="A891"/>
      <c r="B891"/>
      <c r="C891"/>
      <c r="D891" s="18"/>
      <c r="E891" s="28">
        <v>40045.435416666667</v>
      </c>
      <c r="F891" s="10">
        <f t="shared" si="265"/>
        <v>162.00763888889196</v>
      </c>
      <c r="G891" s="10">
        <v>15490</v>
      </c>
      <c r="H891" s="10">
        <v>5.79</v>
      </c>
      <c r="I891" s="10">
        <v>632</v>
      </c>
      <c r="J891" s="10"/>
      <c r="K891" s="10"/>
      <c r="L891" s="79">
        <v>1037</v>
      </c>
      <c r="M891" s="86"/>
      <c r="N891" s="42">
        <v>7.4</v>
      </c>
      <c r="O891" s="90"/>
      <c r="P891" s="90"/>
      <c r="Q891" s="90"/>
      <c r="R891" s="87"/>
      <c r="S891" s="87"/>
      <c r="T891" s="16"/>
      <c r="U891" s="16"/>
      <c r="V891" s="43">
        <f t="shared" si="255"/>
        <v>2.2339011419653798E-5</v>
      </c>
      <c r="W891" s="43">
        <f t="shared" si="256"/>
        <v>3.2880830374175263E-3</v>
      </c>
      <c r="X891" s="43">
        <f t="shared" si="257"/>
        <v>4.4483347831205793E-6</v>
      </c>
      <c r="Y891" s="22">
        <f>X891+W891+SUM($V$873:V891)</f>
        <v>3.6302401234203875E-3</v>
      </c>
      <c r="Z891" s="22">
        <f t="shared" si="258"/>
        <v>5.9763607407674842E-2</v>
      </c>
      <c r="AA891" s="44">
        <f t="shared" si="259"/>
        <v>8.7966159325729674</v>
      </c>
      <c r="AB891" s="44">
        <f t="shared" si="260"/>
        <v>0.35297137266030193</v>
      </c>
      <c r="AC891" s="44">
        <f t="shared" si="261"/>
        <v>3.0097846459417807</v>
      </c>
      <c r="AD891" s="44">
        <f t="shared" si="266"/>
        <v>0.35297137266030187</v>
      </c>
      <c r="AE891" s="44">
        <f t="shared" si="267"/>
        <v>2.6550149987651266</v>
      </c>
      <c r="AF891" s="44">
        <f t="shared" si="268"/>
        <v>1.7982745163524754E-3</v>
      </c>
      <c r="AG891" s="45">
        <f>AC891+AA891+SUM($Z$873:Z891)</f>
        <v>12.523228705071435</v>
      </c>
      <c r="AH891" s="45">
        <f>AC891+AA891+SUM($Z$873:Z891)</f>
        <v>12.523228705071435</v>
      </c>
      <c r="DM891"/>
      <c r="DN891"/>
      <c r="DO891"/>
      <c r="DP891"/>
      <c r="DQ891"/>
      <c r="DR891"/>
      <c r="DS891"/>
      <c r="DT891"/>
      <c r="DU891"/>
      <c r="DV891"/>
      <c r="DW891"/>
      <c r="DX891"/>
      <c r="DY891"/>
      <c r="DZ891"/>
      <c r="EA891"/>
      <c r="EB891"/>
      <c r="EC891"/>
      <c r="ED891"/>
      <c r="EE891"/>
      <c r="EF891"/>
      <c r="EG891"/>
    </row>
    <row r="892" spans="1:137" s="1" customFormat="1" ht="14.4" x14ac:dyDescent="0.3">
      <c r="A892"/>
      <c r="B892"/>
      <c r="C892"/>
      <c r="D892" s="18"/>
      <c r="E892" s="28">
        <v>40052.434027777781</v>
      </c>
      <c r="F892" s="10">
        <f t="shared" si="265"/>
        <v>169.00625000000582</v>
      </c>
      <c r="G892" s="10">
        <v>14654</v>
      </c>
      <c r="H892" s="10">
        <v>3.26</v>
      </c>
      <c r="I892" s="10">
        <v>823</v>
      </c>
      <c r="J892" s="10"/>
      <c r="K892" s="10"/>
      <c r="L892" s="79">
        <v>1037</v>
      </c>
      <c r="M892" s="86"/>
      <c r="N892" s="42">
        <v>7.4</v>
      </c>
      <c r="O892" s="90"/>
      <c r="P892" s="90"/>
      <c r="Q892" s="90"/>
      <c r="R892" s="87"/>
      <c r="S892" s="87"/>
      <c r="T892" s="16"/>
      <c r="U892" s="16"/>
      <c r="V892" s="43">
        <f t="shared" si="255"/>
        <v>1.2577750816592638E-5</v>
      </c>
      <c r="W892" s="43">
        <f t="shared" si="256"/>
        <v>1.8513213647635813E-3</v>
      </c>
      <c r="X892" s="43">
        <f t="shared" si="257"/>
        <v>2.504589187041984E-6</v>
      </c>
      <c r="Y892" s="22">
        <f>X892+W892+SUM($V$873:V892)</f>
        <v>2.2041124559869564E-3</v>
      </c>
      <c r="Z892" s="22">
        <f t="shared" si="258"/>
        <v>5.6538147382315503E-2</v>
      </c>
      <c r="AA892" s="44">
        <f t="shared" si="259"/>
        <v>8.3218599016090558</v>
      </c>
      <c r="AB892" s="44">
        <f t="shared" si="260"/>
        <v>0.33392140057870007</v>
      </c>
      <c r="AC892" s="44">
        <f t="shared" si="261"/>
        <v>2.8473456553667433</v>
      </c>
      <c r="AD892" s="44">
        <f t="shared" si="266"/>
        <v>0.33392140057870001</v>
      </c>
      <c r="AE892" s="44">
        <f t="shared" si="267"/>
        <v>2.5117230336929737</v>
      </c>
      <c r="AF892" s="44">
        <f t="shared" si="268"/>
        <v>1.7012210950696691E-3</v>
      </c>
      <c r="AG892" s="45">
        <f>AC892+AA892+SUM($Z$873:Z892)</f>
        <v>11.942571830914803</v>
      </c>
      <c r="AH892" s="45">
        <f>AC892+AA892+SUM($Z$873:Z892)</f>
        <v>11.942571830914803</v>
      </c>
      <c r="DM892"/>
      <c r="DN892"/>
      <c r="DO892"/>
      <c r="DP892"/>
      <c r="DQ892"/>
      <c r="DR892"/>
      <c r="DS892"/>
      <c r="DT892"/>
      <c r="DU892"/>
      <c r="DV892"/>
      <c r="DW892"/>
      <c r="DX892"/>
      <c r="DY892"/>
      <c r="DZ892"/>
      <c r="EA892"/>
      <c r="EB892"/>
      <c r="EC892"/>
      <c r="ED892"/>
      <c r="EE892"/>
      <c r="EF892"/>
      <c r="EG892"/>
    </row>
    <row r="893" spans="1:137" s="1" customFormat="1" ht="14.4" x14ac:dyDescent="0.3">
      <c r="A893"/>
      <c r="B893"/>
      <c r="C893"/>
      <c r="D893" s="18"/>
      <c r="E893" s="28">
        <v>40059.413194444445</v>
      </c>
      <c r="F893" s="10">
        <f t="shared" si="265"/>
        <v>175.98541666667006</v>
      </c>
      <c r="G893" s="10">
        <v>14619.9</v>
      </c>
      <c r="H893" s="10">
        <v>3.68</v>
      </c>
      <c r="I893" s="10">
        <v>915</v>
      </c>
      <c r="J893" s="10"/>
      <c r="K893" s="10"/>
      <c r="L893" s="79">
        <v>1037</v>
      </c>
      <c r="M893" s="86"/>
      <c r="N893" s="42">
        <v>7.4</v>
      </c>
      <c r="O893" s="90"/>
      <c r="P893" s="90"/>
      <c r="Q893" s="90"/>
      <c r="R893" s="87"/>
      <c r="S893" s="87"/>
      <c r="T893" s="16"/>
      <c r="U893" s="16"/>
      <c r="V893" s="43">
        <f t="shared" si="255"/>
        <v>1.4198197240816231E-5</v>
      </c>
      <c r="W893" s="43">
        <f t="shared" si="256"/>
        <v>2.08983516022392E-3</v>
      </c>
      <c r="X893" s="43">
        <f t="shared" si="257"/>
        <v>2.8272663215688658E-6</v>
      </c>
      <c r="Y893" s="22">
        <f>X893+W893+SUM($V$873:V893)</f>
        <v>2.4571471258226381E-3</v>
      </c>
      <c r="Z893" s="22">
        <f t="shared" si="258"/>
        <v>5.6406582565491629E-2</v>
      </c>
      <c r="AA893" s="44">
        <f t="shared" si="259"/>
        <v>8.302494852977631</v>
      </c>
      <c r="AB893" s="44">
        <f t="shared" si="260"/>
        <v>0.33314436224379257</v>
      </c>
      <c r="AC893" s="44">
        <f t="shared" si="261"/>
        <v>2.8407198544353927</v>
      </c>
      <c r="AD893" s="44">
        <f t="shared" si="266"/>
        <v>0.33314436224379251</v>
      </c>
      <c r="AE893" s="44">
        <f t="shared" si="267"/>
        <v>2.5058782298545039</v>
      </c>
      <c r="AF893" s="44">
        <f t="shared" si="268"/>
        <v>1.6972623370962911E-3</v>
      </c>
      <c r="AG893" s="45">
        <f>AC893+AA893+SUM($Z$873:Z893)</f>
        <v>11.972987563917517</v>
      </c>
      <c r="AH893" s="45">
        <f>AC893+AA893+SUM($Z$873:Z893)</f>
        <v>11.972987563917517</v>
      </c>
      <c r="DM893"/>
      <c r="DN893"/>
      <c r="DO893"/>
      <c r="DP893"/>
      <c r="DQ893"/>
      <c r="DR893"/>
      <c r="DS893"/>
      <c r="DT893"/>
      <c r="DU893"/>
      <c r="DV893"/>
      <c r="DW893"/>
      <c r="DX893"/>
      <c r="DY893"/>
      <c r="DZ893"/>
      <c r="EA893"/>
      <c r="EB893"/>
      <c r="EC893"/>
      <c r="ED893"/>
      <c r="EE893"/>
      <c r="EF893"/>
      <c r="EG893"/>
    </row>
    <row r="894" spans="1:137" s="1" customFormat="1" ht="14.4" x14ac:dyDescent="0.3">
      <c r="A894"/>
      <c r="B894"/>
      <c r="C894"/>
      <c r="D894" s="18"/>
      <c r="E894" s="28">
        <v>40066.402083333334</v>
      </c>
      <c r="F894" s="10">
        <f t="shared" si="265"/>
        <v>182.97430555555911</v>
      </c>
      <c r="G894" s="10">
        <v>15580.9</v>
      </c>
      <c r="H894" s="10">
        <v>4.0599999999999996</v>
      </c>
      <c r="I894" s="10">
        <v>1119</v>
      </c>
      <c r="J894" s="10"/>
      <c r="K894" s="10"/>
      <c r="L894" s="79">
        <v>1037</v>
      </c>
      <c r="M894" s="91"/>
      <c r="N894" s="42">
        <v>7.4</v>
      </c>
      <c r="O894" s="90"/>
      <c r="P894" s="90"/>
      <c r="Q894" s="90"/>
      <c r="R894" s="87"/>
      <c r="S894" s="87"/>
      <c r="T894" s="16"/>
      <c r="U894" s="16"/>
      <c r="V894" s="43">
        <f t="shared" si="255"/>
        <v>1.5664315434161383E-5</v>
      </c>
      <c r="W894" s="43">
        <f t="shared" si="256"/>
        <v>2.3056333561166072E-3</v>
      </c>
      <c r="X894" s="43">
        <f t="shared" si="257"/>
        <v>3.1192123004265203E-6</v>
      </c>
      <c r="Y894" s="22">
        <f>X894+W894+SUM($V$873:V894)</f>
        <v>2.6889015831283443E-3</v>
      </c>
      <c r="Z894" s="22">
        <f t="shared" si="258"/>
        <v>6.0114318312346093E-2</v>
      </c>
      <c r="AA894" s="44">
        <f t="shared" si="259"/>
        <v>8.8482371325904552</v>
      </c>
      <c r="AB894" s="44">
        <f t="shared" si="260"/>
        <v>0.35504271531845694</v>
      </c>
      <c r="AC894" s="44">
        <f t="shared" si="261"/>
        <v>3.027446971591627</v>
      </c>
      <c r="AD894" s="44">
        <f t="shared" si="266"/>
        <v>0.35504271531845699</v>
      </c>
      <c r="AE894" s="44">
        <f t="shared" si="267"/>
        <v>2.6705954289386424</v>
      </c>
      <c r="AF894" s="44">
        <f t="shared" si="268"/>
        <v>1.8088273345278432E-3</v>
      </c>
      <c r="AG894" s="45">
        <f>AC894+AA894+SUM($Z$873:Z894)</f>
        <v>12.765571278998923</v>
      </c>
      <c r="AH894" s="45">
        <f>AC894+AA894+SUM($Z$873:Z894)</f>
        <v>12.765571278998923</v>
      </c>
      <c r="DM894"/>
      <c r="DN894"/>
      <c r="DO894"/>
      <c r="DP894"/>
      <c r="DQ894"/>
      <c r="DR894"/>
      <c r="DS894"/>
      <c r="DT894"/>
      <c r="DU894"/>
      <c r="DV894"/>
      <c r="DW894"/>
      <c r="DX894"/>
      <c r="DY894"/>
      <c r="DZ894"/>
      <c r="EA894"/>
      <c r="EB894"/>
      <c r="EC894"/>
      <c r="ED894"/>
      <c r="EE894"/>
      <c r="EF894"/>
      <c r="EG894"/>
    </row>
    <row r="895" spans="1:137" s="1" customFormat="1" ht="14.4" x14ac:dyDescent="0.3">
      <c r="A895"/>
      <c r="B895"/>
      <c r="C895"/>
      <c r="D895" s="18"/>
      <c r="E895" s="28">
        <v>40073.486111111109</v>
      </c>
      <c r="F895" s="10">
        <f t="shared" si="265"/>
        <v>190.0583333333343</v>
      </c>
      <c r="G895" s="10">
        <v>15334</v>
      </c>
      <c r="H895" s="10">
        <v>6.47</v>
      </c>
      <c r="I895" s="10">
        <v>1288</v>
      </c>
      <c r="J895" s="10"/>
      <c r="K895" s="10"/>
      <c r="L895" s="79">
        <v>1037</v>
      </c>
      <c r="M895" s="86"/>
      <c r="N895" s="42">
        <v>7.4</v>
      </c>
      <c r="O895" s="90"/>
      <c r="P895" s="90"/>
      <c r="Q895" s="90"/>
      <c r="R895" s="87"/>
      <c r="S895" s="87"/>
      <c r="T895" s="16"/>
      <c r="U895" s="16"/>
      <c r="V895" s="43">
        <f t="shared" si="255"/>
        <v>2.4962591344587229E-5</v>
      </c>
      <c r="W895" s="43">
        <f t="shared" si="256"/>
        <v>3.6742482300675984E-3</v>
      </c>
      <c r="X895" s="43">
        <f t="shared" si="257"/>
        <v>4.9707644294974349E-6</v>
      </c>
      <c r="Y895" s="22">
        <f>X895+W895+SUM($V$873:V895)</f>
        <v>4.0843306005529934E-3</v>
      </c>
      <c r="Z895" s="22">
        <f t="shared" si="258"/>
        <v>5.9161727307248932E-2</v>
      </c>
      <c r="AA895" s="44">
        <f t="shared" si="259"/>
        <v>8.7080250942591277</v>
      </c>
      <c r="AB895" s="44">
        <f t="shared" si="260"/>
        <v>0.34941659318095997</v>
      </c>
      <c r="AC895" s="44">
        <f t="shared" si="261"/>
        <v>2.9794730639684488</v>
      </c>
      <c r="AD895" s="44">
        <f t="shared" si="266"/>
        <v>0.34941659318095991</v>
      </c>
      <c r="AE895" s="44">
        <f t="shared" si="267"/>
        <v>2.62827630671817</v>
      </c>
      <c r="AF895" s="44">
        <f t="shared" si="268"/>
        <v>1.7801640693188418E-3</v>
      </c>
      <c r="AG895" s="45">
        <f>AC895+AA895+SUM($Z$873:Z895)</f>
        <v>12.636547060351667</v>
      </c>
      <c r="AH895" s="45">
        <f>AC895+AA895+SUM($Z$873:Z895)</f>
        <v>12.636547060351667</v>
      </c>
      <c r="DM895"/>
      <c r="DN895"/>
      <c r="DO895"/>
      <c r="DP895"/>
      <c r="DQ895"/>
      <c r="DR895"/>
      <c r="DS895"/>
      <c r="DT895"/>
      <c r="DU895"/>
      <c r="DV895"/>
      <c r="DW895"/>
      <c r="DX895"/>
      <c r="DY895"/>
      <c r="DZ895"/>
      <c r="EA895"/>
      <c r="EB895"/>
      <c r="EC895"/>
      <c r="ED895"/>
      <c r="EE895"/>
      <c r="EF895"/>
      <c r="EG895"/>
    </row>
    <row r="896" spans="1:137" s="1" customFormat="1" ht="14.4" x14ac:dyDescent="0.3">
      <c r="A896"/>
      <c r="B896"/>
      <c r="C896"/>
      <c r="D896" s="18"/>
      <c r="E896" s="28">
        <v>40079.404166666667</v>
      </c>
      <c r="F896" s="10">
        <f t="shared" si="265"/>
        <v>195.97638888889196</v>
      </c>
      <c r="G896" s="10">
        <v>15244.4</v>
      </c>
      <c r="H896" s="10">
        <v>4.49</v>
      </c>
      <c r="I896" s="10">
        <v>1483</v>
      </c>
      <c r="J896" s="10"/>
      <c r="K896" s="10"/>
      <c r="L896" s="79">
        <v>1037</v>
      </c>
      <c r="M896" s="86"/>
      <c r="N896" s="42">
        <v>7.4</v>
      </c>
      <c r="O896" s="90"/>
      <c r="P896" s="90"/>
      <c r="Q896" s="90"/>
      <c r="R896" s="87"/>
      <c r="S896" s="87"/>
      <c r="T896" s="16"/>
      <c r="U896" s="16"/>
      <c r="V896" s="43">
        <f t="shared" si="255"/>
        <v>1.7323343916104589E-5</v>
      </c>
      <c r="W896" s="43">
        <f t="shared" si="256"/>
        <v>2.549826051468859E-3</v>
      </c>
      <c r="X896" s="43">
        <f t="shared" si="257"/>
        <v>3.4495722238707081E-6</v>
      </c>
      <c r="Y896" s="22">
        <f>X896+W896+SUM($V$873:V896)</f>
        <v>2.9757105736647319E-3</v>
      </c>
      <c r="Z896" s="22">
        <f t="shared" si="258"/>
        <v>5.881603207008123E-2</v>
      </c>
      <c r="AA896" s="44">
        <f t="shared" si="259"/>
        <v>8.6571421512275872</v>
      </c>
      <c r="AB896" s="44">
        <f t="shared" si="260"/>
        <v>0.34737487368513276</v>
      </c>
      <c r="AC896" s="44">
        <f t="shared" si="261"/>
        <v>2.9620633348350469</v>
      </c>
      <c r="AD896" s="44">
        <f t="shared" si="266"/>
        <v>0.34737487368513265</v>
      </c>
      <c r="AE896" s="44">
        <f t="shared" si="267"/>
        <v>2.6129186989783788</v>
      </c>
      <c r="AF896" s="44">
        <f t="shared" si="268"/>
        <v>1.7697621715354211E-3</v>
      </c>
      <c r="AG896" s="45">
        <f>AC896+AA896+SUM($Z$873:Z896)</f>
        <v>12.627070420256805</v>
      </c>
      <c r="AH896" s="45">
        <f>AC896+AA896+SUM($Z$873:Z896)</f>
        <v>12.627070420256805</v>
      </c>
      <c r="DM896"/>
      <c r="DN896"/>
      <c r="DO896"/>
      <c r="DP896"/>
      <c r="DQ896"/>
      <c r="DR896"/>
      <c r="DS896"/>
      <c r="DT896"/>
      <c r="DU896"/>
      <c r="DV896"/>
      <c r="DW896"/>
      <c r="DX896"/>
      <c r="DY896"/>
      <c r="DZ896"/>
      <c r="EA896"/>
      <c r="EB896"/>
      <c r="EC896"/>
      <c r="ED896"/>
      <c r="EE896"/>
      <c r="EF896"/>
      <c r="EG896"/>
    </row>
    <row r="897" spans="1:137" s="1" customFormat="1" ht="14.4" x14ac:dyDescent="0.3">
      <c r="A897"/>
      <c r="B897"/>
      <c r="C897"/>
      <c r="D897" s="18"/>
      <c r="E897" s="28">
        <v>40086.385416666664</v>
      </c>
      <c r="F897" s="10">
        <f t="shared" si="265"/>
        <v>202.95763888888905</v>
      </c>
      <c r="G897" s="10">
        <v>16165.3</v>
      </c>
      <c r="H897" s="10">
        <v>4.24</v>
      </c>
      <c r="I897" s="10">
        <v>1583</v>
      </c>
      <c r="J897" s="10"/>
      <c r="K897" s="10"/>
      <c r="L897" s="79">
        <v>1037</v>
      </c>
      <c r="M897" s="86"/>
      <c r="N897" s="42">
        <v>7.4</v>
      </c>
      <c r="O897" s="90"/>
      <c r="P897" s="90"/>
      <c r="Q897" s="90"/>
      <c r="R897" s="87"/>
      <c r="S897" s="87"/>
      <c r="T897" s="16"/>
      <c r="U897" s="16"/>
      <c r="V897" s="43">
        <f t="shared" si="255"/>
        <v>1.6358792473114354E-5</v>
      </c>
      <c r="W897" s="43">
        <f t="shared" si="256"/>
        <v>2.4078535541710382E-3</v>
      </c>
      <c r="X897" s="43">
        <f t="shared" si="257"/>
        <v>3.2575025009380406E-6</v>
      </c>
      <c r="Y897" s="22">
        <f>X897+W897+SUM($V$873:V897)</f>
        <v>2.8499047991170931E-3</v>
      </c>
      <c r="Z897" s="22">
        <f t="shared" si="258"/>
        <v>6.2369053765480048E-2</v>
      </c>
      <c r="AA897" s="44">
        <f t="shared" si="259"/>
        <v>9.1801120422738407</v>
      </c>
      <c r="AB897" s="44">
        <f t="shared" si="260"/>
        <v>0.36835946613722265</v>
      </c>
      <c r="AC897" s="44">
        <f t="shared" si="261"/>
        <v>3.1409988209840325</v>
      </c>
      <c r="AD897" s="44">
        <f t="shared" si="266"/>
        <v>0.36835946613722254</v>
      </c>
      <c r="AE897" s="44">
        <f t="shared" si="267"/>
        <v>2.7707626829914718</v>
      </c>
      <c r="AF897" s="44">
        <f t="shared" si="268"/>
        <v>1.8766718553384551E-3</v>
      </c>
      <c r="AG897" s="45">
        <f>AC897+AA897+SUM($Z$873:Z897)</f>
        <v>13.391344851217525</v>
      </c>
      <c r="AH897" s="45">
        <f>AC897+AA897+SUM($Z$873:Z897)</f>
        <v>13.391344851217525</v>
      </c>
      <c r="DM897"/>
      <c r="DN897"/>
      <c r="DO897"/>
      <c r="DP897"/>
      <c r="DQ897"/>
      <c r="DR897"/>
      <c r="DS897"/>
      <c r="DT897"/>
      <c r="DU897"/>
      <c r="DV897"/>
      <c r="DW897"/>
      <c r="DX897"/>
      <c r="DY897"/>
      <c r="DZ897"/>
      <c r="EA897"/>
      <c r="EB897"/>
      <c r="EC897"/>
      <c r="ED897"/>
      <c r="EE897"/>
      <c r="EF897"/>
      <c r="EG897"/>
    </row>
    <row r="898" spans="1:137" s="1" customFormat="1" ht="14.4" x14ac:dyDescent="0.3">
      <c r="A898"/>
      <c r="B898"/>
      <c r="C898"/>
      <c r="D898" s="18"/>
      <c r="E898" s="28">
        <v>40093.37777777778</v>
      </c>
      <c r="F898" s="10">
        <f t="shared" si="265"/>
        <v>209.95000000000437</v>
      </c>
      <c r="G898" s="10">
        <v>16448.599999999999</v>
      </c>
      <c r="H898" s="10">
        <v>5.18</v>
      </c>
      <c r="I898" s="10">
        <v>1776</v>
      </c>
      <c r="J898" s="10"/>
      <c r="K898" s="10"/>
      <c r="L898" s="79">
        <v>1037</v>
      </c>
      <c r="M898" s="86"/>
      <c r="N898" s="42">
        <v>7.4</v>
      </c>
      <c r="O898" s="90"/>
      <c r="P898" s="90"/>
      <c r="Q898" s="90"/>
      <c r="R898" s="87"/>
      <c r="S898" s="87"/>
      <c r="T898" s="16"/>
      <c r="U898" s="16"/>
      <c r="V898" s="43">
        <f t="shared" si="255"/>
        <v>1.9985505898757628E-5</v>
      </c>
      <c r="W898" s="43">
        <f t="shared" si="256"/>
        <v>2.9416701440108436E-3</v>
      </c>
      <c r="X898" s="43">
        <f t="shared" si="257"/>
        <v>3.9796846591648704E-6</v>
      </c>
      <c r="Y898" s="22">
        <f>X898+W898+SUM($V$873:V898)</f>
        <v>3.4044290770138827E-3</v>
      </c>
      <c r="Z898" s="22">
        <f t="shared" si="258"/>
        <v>6.3462083460676583E-2</v>
      </c>
      <c r="AA898" s="44">
        <f t="shared" si="259"/>
        <v>9.3409952762117303</v>
      </c>
      <c r="AB898" s="44">
        <f t="shared" si="260"/>
        <v>0.37481503681989942</v>
      </c>
      <c r="AC898" s="44">
        <f t="shared" si="261"/>
        <v>3.1960454310676556</v>
      </c>
      <c r="AD898" s="44">
        <f t="shared" si="266"/>
        <v>0.37481503681989947</v>
      </c>
      <c r="AE898" s="44">
        <f t="shared" si="267"/>
        <v>2.8193208333562345</v>
      </c>
      <c r="AF898" s="44">
        <f t="shared" si="268"/>
        <v>1.9095608915219713E-3</v>
      </c>
      <c r="AG898" s="45">
        <f>AC898+AA898+SUM($Z$873:Z898)</f>
        <v>13.670736778699714</v>
      </c>
      <c r="AH898" s="45">
        <f>AC898+AA898+SUM($Z$873:Z898)</f>
        <v>13.670736778699714</v>
      </c>
      <c r="DM898"/>
      <c r="DN898"/>
      <c r="DO898"/>
      <c r="DP898"/>
      <c r="DQ898"/>
      <c r="DR898"/>
      <c r="DS898"/>
      <c r="DT898"/>
      <c r="DU898"/>
      <c r="DV898"/>
      <c r="DW898"/>
      <c r="DX898"/>
      <c r="DY898"/>
      <c r="DZ898"/>
      <c r="EA898"/>
      <c r="EB898"/>
      <c r="EC898"/>
      <c r="ED898"/>
      <c r="EE898"/>
      <c r="EF898"/>
      <c r="EG898"/>
    </row>
    <row r="899" spans="1:137" s="1" customFormat="1" ht="14.4" x14ac:dyDescent="0.3">
      <c r="A899"/>
      <c r="B899"/>
      <c r="C899"/>
      <c r="D899" s="18"/>
      <c r="E899" s="28">
        <v>40100.384722222225</v>
      </c>
      <c r="F899" s="10">
        <f t="shared" si="265"/>
        <v>216.95694444444962</v>
      </c>
      <c r="G899" s="10">
        <v>16929</v>
      </c>
      <c r="H899" s="10">
        <v>4.42</v>
      </c>
      <c r="I899" s="10">
        <v>1865</v>
      </c>
      <c r="J899" s="10"/>
      <c r="K899" s="10"/>
      <c r="L899" s="79">
        <v>1037</v>
      </c>
      <c r="M899" s="86"/>
      <c r="N899" s="42">
        <v>7.4</v>
      </c>
      <c r="O899" s="90"/>
      <c r="P899" s="90"/>
      <c r="Q899" s="90"/>
      <c r="R899" s="87"/>
      <c r="S899" s="87"/>
      <c r="T899" s="16"/>
      <c r="U899" s="16"/>
      <c r="V899" s="43">
        <f t="shared" si="255"/>
        <v>1.7053269512067317E-5</v>
      </c>
      <c r="W899" s="43">
        <f t="shared" si="256"/>
        <v>2.5100737522254688E-3</v>
      </c>
      <c r="X899" s="43">
        <f t="shared" si="257"/>
        <v>3.3957927014495613E-6</v>
      </c>
      <c r="Y899" s="22">
        <f>X899+W899+SUM($V$873:V899)</f>
        <v>2.9893020627828602E-3</v>
      </c>
      <c r="Z899" s="22">
        <f t="shared" si="258"/>
        <v>6.531556551352663E-2</v>
      </c>
      <c r="AA899" s="44">
        <f t="shared" si="259"/>
        <v>9.6138096270192239</v>
      </c>
      <c r="AB899" s="44">
        <f t="shared" si="260"/>
        <v>0.38576193465243713</v>
      </c>
      <c r="AC899" s="44">
        <f t="shared" si="261"/>
        <v>3.289389559144507</v>
      </c>
      <c r="AD899" s="44">
        <f t="shared" si="266"/>
        <v>0.38576193465243713</v>
      </c>
      <c r="AE899" s="44">
        <f t="shared" si="267"/>
        <v>2.9016622927110931</v>
      </c>
      <c r="AF899" s="44">
        <f t="shared" si="268"/>
        <v>1.9653317809768278E-3</v>
      </c>
      <c r="AG899" s="45">
        <f>AC899+AA899+SUM($Z$873:Z899)</f>
        <v>14.102210823097584</v>
      </c>
      <c r="AH899" s="45">
        <f>AC899+AA899+SUM($Z$873:Z899)</f>
        <v>14.102210823097584</v>
      </c>
      <c r="DM899"/>
      <c r="DN899"/>
      <c r="DO899"/>
      <c r="DP899"/>
      <c r="DQ899"/>
      <c r="DR899"/>
      <c r="DS899"/>
      <c r="DT899"/>
      <c r="DU899"/>
      <c r="DV899"/>
      <c r="DW899"/>
      <c r="DX899"/>
      <c r="DY899"/>
      <c r="DZ899"/>
      <c r="EA899"/>
      <c r="EB899"/>
      <c r="EC899"/>
      <c r="ED899"/>
      <c r="EE899"/>
      <c r="EF899"/>
      <c r="EG899"/>
    </row>
    <row r="900" spans="1:137" s="1" customFormat="1" ht="14.4" x14ac:dyDescent="0.3">
      <c r="A900"/>
      <c r="B900"/>
      <c r="C900"/>
      <c r="D900" s="18"/>
      <c r="E900" s="28">
        <v>40107.413194444445</v>
      </c>
      <c r="F900" s="10">
        <f t="shared" si="265"/>
        <v>223.98541666667006</v>
      </c>
      <c r="G900" s="10">
        <v>15547.4</v>
      </c>
      <c r="H900" s="10">
        <v>4.57</v>
      </c>
      <c r="I900" s="10">
        <v>2105</v>
      </c>
      <c r="J900" s="10"/>
      <c r="K900" s="10"/>
      <c r="L900" s="79">
        <v>1037</v>
      </c>
      <c r="M900" s="86"/>
      <c r="N900" s="42">
        <v>7.4</v>
      </c>
      <c r="O900" s="90"/>
      <c r="P900" s="90"/>
      <c r="Q900" s="90"/>
      <c r="R900" s="87"/>
      <c r="S900" s="87"/>
      <c r="T900" s="16"/>
      <c r="U900" s="16"/>
      <c r="V900" s="43">
        <f t="shared" si="255"/>
        <v>1.7632000377861459E-5</v>
      </c>
      <c r="W900" s="43">
        <f t="shared" si="256"/>
        <v>2.5952572506041617E-3</v>
      </c>
      <c r="X900" s="43">
        <f t="shared" si="257"/>
        <v>3.5110345352091616E-6</v>
      </c>
      <c r="Y900" s="22">
        <f>X900+W900+SUM($V$873:V900)</f>
        <v>3.0922328033731743E-3</v>
      </c>
      <c r="Z900" s="22">
        <f t="shared" si="258"/>
        <v>5.9985068418985404E-2</v>
      </c>
      <c r="AA900" s="44">
        <f t="shared" si="259"/>
        <v>8.8292128179525484</v>
      </c>
      <c r="AB900" s="44">
        <f t="shared" si="260"/>
        <v>0.35427934921231619</v>
      </c>
      <c r="AC900" s="44">
        <f t="shared" si="261"/>
        <v>3.0209377536678663</v>
      </c>
      <c r="AD900" s="44">
        <f t="shared" si="266"/>
        <v>0.35427934921231619</v>
      </c>
      <c r="AE900" s="44">
        <f t="shared" si="267"/>
        <v>2.66485346622343</v>
      </c>
      <c r="AF900" s="44">
        <f t="shared" si="268"/>
        <v>1.8049382321199793E-3</v>
      </c>
      <c r="AG900" s="45">
        <f>AC900+AA900+SUM($Z$873:Z900)</f>
        <v>13.109147276973253</v>
      </c>
      <c r="AH900" s="45">
        <f>AC900+AA900+SUM($Z$873:Z900)</f>
        <v>13.109147276973253</v>
      </c>
      <c r="DM900"/>
      <c r="DN900"/>
      <c r="DO900"/>
      <c r="DP900"/>
      <c r="DQ900"/>
      <c r="DR900"/>
      <c r="DS900"/>
      <c r="DT900"/>
      <c r="DU900"/>
      <c r="DV900"/>
      <c r="DW900"/>
      <c r="DX900"/>
      <c r="DY900"/>
      <c r="DZ900"/>
      <c r="EA900"/>
      <c r="EB900"/>
      <c r="EC900"/>
      <c r="ED900"/>
      <c r="EE900"/>
      <c r="EF900"/>
      <c r="EG900"/>
    </row>
    <row r="901" spans="1:137" s="1" customFormat="1" ht="14.4" x14ac:dyDescent="0.3">
      <c r="A901"/>
      <c r="B901"/>
      <c r="C901"/>
      <c r="D901" s="18"/>
      <c r="E901" s="28">
        <v>40115.377083333333</v>
      </c>
      <c r="F901" s="10">
        <f t="shared" si="265"/>
        <v>231.94930555555766</v>
      </c>
      <c r="G901" s="10">
        <v>16933.599999999999</v>
      </c>
      <c r="H901" s="10">
        <v>6.26</v>
      </c>
      <c r="I901" s="10">
        <v>2211</v>
      </c>
      <c r="J901" s="10"/>
      <c r="K901" s="10"/>
      <c r="L901" s="79">
        <v>1037</v>
      </c>
      <c r="M901" s="86"/>
      <c r="N901" s="42">
        <v>7.4</v>
      </c>
      <c r="O901" s="90"/>
      <c r="P901" s="83"/>
      <c r="Q901" s="90"/>
      <c r="R901" s="87"/>
      <c r="S901" s="87"/>
      <c r="T901" s="16"/>
      <c r="U901" s="16"/>
      <c r="V901" s="43">
        <f t="shared" si="255"/>
        <v>2.4152368132475433E-5</v>
      </c>
      <c r="W901" s="43">
        <f t="shared" si="256"/>
        <v>3.5549913323374292E-3</v>
      </c>
      <c r="X901" s="43">
        <f t="shared" si="257"/>
        <v>4.8094258622339938E-6</v>
      </c>
      <c r="Y901" s="22">
        <f>X901+W901+SUM($V$873:V901)</f>
        <v>4.0774176445659421E-3</v>
      </c>
      <c r="Z901" s="22">
        <f t="shared" si="258"/>
        <v>6.533331326007763E-2</v>
      </c>
      <c r="AA901" s="44">
        <f t="shared" si="259"/>
        <v>9.6164219209695023</v>
      </c>
      <c r="AB901" s="44">
        <f t="shared" si="260"/>
        <v>0.38586675507298179</v>
      </c>
      <c r="AC901" s="44">
        <f t="shared" si="261"/>
        <v>3.290283362202695</v>
      </c>
      <c r="AD901" s="44">
        <f t="shared" si="266"/>
        <v>0.38586675507298185</v>
      </c>
      <c r="AE901" s="44">
        <f t="shared" si="267"/>
        <v>2.9024507413227343</v>
      </c>
      <c r="AF901" s="44">
        <f t="shared" si="268"/>
        <v>1.9658658069791018E-3</v>
      </c>
      <c r="AG901" s="45">
        <f>AC901+AA901+SUM($Z$873:Z901)</f>
        <v>14.231035301785115</v>
      </c>
      <c r="AH901" s="45">
        <f>AC901+AA901+SUM($Z$873:Z901)</f>
        <v>14.231035301785115</v>
      </c>
      <c r="DM901"/>
      <c r="DN901"/>
      <c r="DO901"/>
      <c r="DP901"/>
      <c r="DQ901"/>
      <c r="DR901"/>
      <c r="DS901"/>
      <c r="DT901"/>
      <c r="DU901"/>
      <c r="DV901"/>
      <c r="DW901"/>
      <c r="DX901"/>
      <c r="DY901"/>
      <c r="DZ901"/>
      <c r="EA901"/>
      <c r="EB901"/>
      <c r="EC901"/>
      <c r="ED901"/>
      <c r="EE901"/>
      <c r="EF901"/>
      <c r="EG901"/>
    </row>
    <row r="902" spans="1:137" s="1" customFormat="1" ht="14.4" x14ac:dyDescent="0.3">
      <c r="A902"/>
      <c r="B902"/>
      <c r="C902"/>
      <c r="D902" s="18"/>
      <c r="E902" s="28">
        <v>40156.626388888886</v>
      </c>
      <c r="F902" s="10">
        <f t="shared" si="265"/>
        <v>273.19861111111095</v>
      </c>
      <c r="G902" s="10">
        <v>18996</v>
      </c>
      <c r="H902" s="10">
        <v>7.98</v>
      </c>
      <c r="I902" s="10">
        <v>2440</v>
      </c>
      <c r="J902" s="10"/>
      <c r="K902" s="10"/>
      <c r="L902" s="79">
        <v>1037</v>
      </c>
      <c r="M902" s="90"/>
      <c r="N902" s="42">
        <v>7.4</v>
      </c>
      <c r="O902" s="90"/>
      <c r="P902" s="90"/>
      <c r="Q902" s="90"/>
      <c r="R902" s="87"/>
      <c r="S902" s="87"/>
      <c r="T902" s="16"/>
      <c r="U902" s="16"/>
      <c r="V902" s="43">
        <f t="shared" si="255"/>
        <v>3.0788482060248236E-5</v>
      </c>
      <c r="W902" s="43">
        <f t="shared" si="256"/>
        <v>4.5317621137464358E-3</v>
      </c>
      <c r="X902" s="43">
        <f t="shared" si="257"/>
        <v>6.1308655560107463E-6</v>
      </c>
      <c r="Y902" s="22">
        <f>X902+W902+SUM($V$873:V902)</f>
        <v>5.0862983477289736E-3</v>
      </c>
      <c r="Z902" s="22">
        <f t="shared" si="258"/>
        <v>7.3290476844169866E-2</v>
      </c>
      <c r="AA902" s="44">
        <f t="shared" si="259"/>
        <v>10.787638234677605</v>
      </c>
      <c r="AB902" s="44">
        <f t="shared" si="260"/>
        <v>0.43286276275371821</v>
      </c>
      <c r="AC902" s="44">
        <f t="shared" si="261"/>
        <v>3.6910180202911604</v>
      </c>
      <c r="AD902" s="44">
        <f t="shared" si="266"/>
        <v>0.43286276275371821</v>
      </c>
      <c r="AE902" s="44">
        <f t="shared" si="267"/>
        <v>3.2559499623332697</v>
      </c>
      <c r="AF902" s="44">
        <f t="shared" si="268"/>
        <v>2.2052952041724744E-3</v>
      </c>
      <c r="AG902" s="45">
        <f>AC902+AA902+SUM($Z$873:Z902)</f>
        <v>15.876276750425852</v>
      </c>
      <c r="AH902" s="45">
        <f>AC902+AA902+SUM($Z$873:Z902)</f>
        <v>15.876276750425852</v>
      </c>
      <c r="DM902"/>
      <c r="DN902"/>
      <c r="DO902"/>
      <c r="DP902"/>
      <c r="DQ902"/>
      <c r="DR902"/>
      <c r="DS902"/>
      <c r="DT902"/>
      <c r="DU902"/>
      <c r="DV902"/>
      <c r="DW902"/>
      <c r="DX902"/>
      <c r="DY902"/>
      <c r="DZ902"/>
      <c r="EA902"/>
      <c r="EB902"/>
      <c r="EC902"/>
      <c r="ED902"/>
      <c r="EE902"/>
      <c r="EF902"/>
      <c r="EG902"/>
    </row>
    <row r="903" spans="1:137" s="1" customFormat="1" ht="14.4" x14ac:dyDescent="0.3">
      <c r="A903"/>
      <c r="B903"/>
      <c r="C903"/>
      <c r="D903" s="18"/>
      <c r="E903" s="28">
        <v>40185.573611111111</v>
      </c>
      <c r="F903" s="10">
        <f t="shared" si="265"/>
        <v>302.14583333333576</v>
      </c>
      <c r="G903" s="10">
        <v>20129</v>
      </c>
      <c r="H903" s="10">
        <v>11.76</v>
      </c>
      <c r="I903" s="10">
        <v>2665</v>
      </c>
      <c r="J903" s="10"/>
      <c r="K903" s="10"/>
      <c r="L903" s="79">
        <v>1037</v>
      </c>
      <c r="M903" s="86"/>
      <c r="N903" s="42">
        <v>7.4</v>
      </c>
      <c r="O903" s="90"/>
      <c r="P903" s="90"/>
      <c r="Q903" s="90"/>
      <c r="R903" s="87"/>
      <c r="S903" s="87"/>
      <c r="T903" s="16"/>
      <c r="U903" s="16"/>
      <c r="V903" s="43">
        <f t="shared" si="255"/>
        <v>4.5372499878260562E-5</v>
      </c>
      <c r="W903" s="43">
        <f t="shared" si="256"/>
        <v>6.6783862728894833E-3</v>
      </c>
      <c r="X903" s="43">
        <f t="shared" si="257"/>
        <v>9.0349597667526793E-6</v>
      </c>
      <c r="Y903" s="22">
        <f>X903+W903+SUM($V$873:V903)</f>
        <v>7.2811991009610237E-3</v>
      </c>
      <c r="Z903" s="22">
        <f t="shared" si="258"/>
        <v>7.7661823983801601E-2</v>
      </c>
      <c r="AA903" s="44">
        <f t="shared" si="259"/>
        <v>11.431057592431328</v>
      </c>
      <c r="AB903" s="44">
        <f t="shared" si="260"/>
        <v>0.45868048807483658</v>
      </c>
      <c r="AC903" s="44">
        <f t="shared" si="261"/>
        <v>3.9111655996231192</v>
      </c>
      <c r="AD903" s="44">
        <f t="shared" si="266"/>
        <v>0.45868048807483652</v>
      </c>
      <c r="AE903" s="44">
        <f t="shared" si="267"/>
        <v>3.450148283417898</v>
      </c>
      <c r="AF903" s="44">
        <f t="shared" si="268"/>
        <v>2.3368281303846991E-3</v>
      </c>
      <c r="AG903" s="45">
        <f>AC903+AA903+SUM($Z$873:Z903)</f>
        <v>16.817505511495337</v>
      </c>
      <c r="AH903" s="45">
        <f>AC903+AA903+SUM($Z$873:Z903)</f>
        <v>16.817505511495337</v>
      </c>
      <c r="DM903"/>
      <c r="DN903"/>
      <c r="DO903"/>
      <c r="DP903"/>
      <c r="DQ903"/>
      <c r="DR903"/>
      <c r="DS903"/>
      <c r="DT903"/>
      <c r="DU903"/>
      <c r="DV903"/>
      <c r="DW903"/>
      <c r="DX903"/>
      <c r="DY903"/>
      <c r="DZ903"/>
      <c r="EA903"/>
      <c r="EB903"/>
      <c r="EC903"/>
      <c r="ED903"/>
      <c r="EE903"/>
      <c r="EF903"/>
      <c r="EG903"/>
    </row>
    <row r="904" spans="1:137" s="1" customFormat="1" ht="14.4" x14ac:dyDescent="0.3">
      <c r="A904"/>
      <c r="B904"/>
      <c r="C904"/>
      <c r="D904" s="18"/>
      <c r="E904" s="28">
        <v>40199.445833333331</v>
      </c>
      <c r="F904" s="10">
        <f t="shared" si="265"/>
        <v>316.0180555555562</v>
      </c>
      <c r="G904" s="10">
        <v>20150</v>
      </c>
      <c r="H904" s="10">
        <v>9.8000000000000007</v>
      </c>
      <c r="I904" s="117">
        <v>2868</v>
      </c>
      <c r="J904" s="117"/>
      <c r="K904" s="117"/>
      <c r="L904" s="79">
        <v>1037</v>
      </c>
      <c r="M904" s="86"/>
      <c r="N904" s="42">
        <v>7.4</v>
      </c>
      <c r="O904" s="90"/>
      <c r="P904" s="90"/>
      <c r="Q904" s="90"/>
      <c r="R904" s="87"/>
      <c r="S904" s="87"/>
      <c r="T904" s="16"/>
      <c r="U904" s="16"/>
      <c r="V904" s="43">
        <f t="shared" si="255"/>
        <v>3.7810416565217141E-5</v>
      </c>
      <c r="W904" s="43">
        <f t="shared" si="256"/>
        <v>5.5653218940745694E-3</v>
      </c>
      <c r="X904" s="43">
        <f t="shared" si="257"/>
        <v>7.5291331389605652E-6</v>
      </c>
      <c r="Y904" s="22">
        <f>X904+W904+SUM($V$873:V904)</f>
        <v>6.2044393120835352E-3</v>
      </c>
      <c r="Z904" s="22">
        <f t="shared" si="258"/>
        <v>7.7742846305012783E-2</v>
      </c>
      <c r="AA904" s="44">
        <f t="shared" si="259"/>
        <v>11.442983282204345</v>
      </c>
      <c r="AB904" s="44">
        <f t="shared" si="260"/>
        <v>0.45915901608167103</v>
      </c>
      <c r="AC904" s="44">
        <f t="shared" si="261"/>
        <v>3.9152460048887598</v>
      </c>
      <c r="AD904" s="44">
        <f t="shared" si="266"/>
        <v>0.45915901608167098</v>
      </c>
      <c r="AE904" s="44">
        <f t="shared" si="267"/>
        <v>3.4537477227319111</v>
      </c>
      <c r="AF904" s="44">
        <f t="shared" si="268"/>
        <v>2.3392660751776879E-3</v>
      </c>
      <c r="AG904" s="45">
        <f>AC904+AA904+SUM($Z$873:Z904)</f>
        <v>16.911254452839007</v>
      </c>
      <c r="AH904" s="45">
        <f>AC904+AA904+SUM($Z$873:Z904)</f>
        <v>16.911254452839007</v>
      </c>
      <c r="DM904"/>
      <c r="DN904"/>
      <c r="DO904"/>
      <c r="DP904"/>
      <c r="DQ904"/>
      <c r="DR904"/>
      <c r="DS904"/>
      <c r="DT904"/>
      <c r="DU904"/>
      <c r="DV904"/>
      <c r="DW904"/>
      <c r="DX904"/>
      <c r="DY904"/>
      <c r="DZ904"/>
      <c r="EA904"/>
      <c r="EB904"/>
      <c r="EC904"/>
      <c r="ED904"/>
      <c r="EE904"/>
      <c r="EF904"/>
      <c r="EG904"/>
    </row>
    <row r="905" spans="1:137" s="1" customFormat="1" ht="14.4" x14ac:dyDescent="0.3">
      <c r="A905"/>
      <c r="B905"/>
      <c r="C905"/>
      <c r="D905" s="18"/>
      <c r="E905" s="28">
        <v>40287.477777777778</v>
      </c>
      <c r="F905" s="10">
        <f t="shared" si="265"/>
        <v>404.05000000000291</v>
      </c>
      <c r="G905" s="10">
        <v>22857</v>
      </c>
      <c r="H905" s="10">
        <v>2.4700000000000002</v>
      </c>
      <c r="I905" s="10">
        <v>105</v>
      </c>
      <c r="J905" s="10"/>
      <c r="K905" s="10"/>
      <c r="L905" s="79">
        <v>1037</v>
      </c>
      <c r="M905" s="86"/>
      <c r="N905" s="42">
        <v>7.4</v>
      </c>
      <c r="O905" s="90"/>
      <c r="P905" s="90"/>
      <c r="Q905" s="90"/>
      <c r="R905" s="87"/>
      <c r="S905" s="87"/>
      <c r="T905" s="16"/>
      <c r="U905" s="16"/>
      <c r="V905" s="43">
        <f t="shared" ref="V905:V933" si="269">($A$15*L905/1000/$A$13*H905)/$Q$873</f>
        <v>9.5297682567435033E-6</v>
      </c>
      <c r="W905" s="43">
        <f t="shared" ref="W905:W933" si="270">($U$873*L905/1000/$A$13*H905)/$Q$873</f>
        <v>1.4026882733024681E-3</v>
      </c>
      <c r="X905" s="43">
        <f t="shared" ref="X905:X933" si="271">($A$46*$S$873*H905*L905/1000000)/$Q$873</f>
        <v>1.8976488625747549E-6</v>
      </c>
      <c r="Y905" s="22">
        <f>X905+W905+SUM($V$873:V905)</f>
        <v>2.0457039752917912E-3</v>
      </c>
      <c r="Z905" s="22">
        <f t="shared" ref="Z905:Z933" si="272">($A$15*L905/1000/$A$13*G905)/$Q$873</f>
        <v>8.8187009329711033E-2</v>
      </c>
      <c r="AA905" s="44">
        <f t="shared" ref="AA905:AA933" si="273">($U$873*L905/1000/$A$13*G905)/$Q$873</f>
        <v>12.980261482945147</v>
      </c>
      <c r="AB905" s="44">
        <f t="shared" ref="AB905:AB933" si="274">($A$14*$S$873/1000*G905/1000000*L905/1000*1000000)/$Q$873</f>
        <v>0.52084355486743206</v>
      </c>
      <c r="AC905" s="44">
        <f t="shared" ref="AC905:AC925" si="275">($A$14*((L905/1000)*G905/10^6)*(1+($A$28/(10^-N905))+(($A$28*$A$29)/(10^-N905)^2))*1000000)*$S$873/1000/$Q$873</f>
        <v>4.4412296741311357</v>
      </c>
      <c r="AD905" s="44">
        <f t="shared" si="266"/>
        <v>0.52084355486743195</v>
      </c>
      <c r="AE905" s="44">
        <f t="shared" si="267"/>
        <v>3.917732590495449</v>
      </c>
      <c r="AF905" s="44">
        <f t="shared" si="268"/>
        <v>2.653528768254909E-3</v>
      </c>
      <c r="AG905" s="45">
        <f>AC905+AA905+SUM($Z$873:Z905)</f>
        <v>19.062703332151894</v>
      </c>
      <c r="AH905" s="45">
        <f>AC905+AA905+SUM($Z$873:Z905)</f>
        <v>19.062703332151894</v>
      </c>
      <c r="DM905"/>
      <c r="DN905"/>
      <c r="DO905"/>
      <c r="DP905"/>
      <c r="DQ905"/>
      <c r="DR905"/>
      <c r="DS905"/>
      <c r="DT905"/>
      <c r="DU905"/>
      <c r="DV905"/>
      <c r="DW905"/>
      <c r="DX905"/>
      <c r="DY905"/>
      <c r="DZ905"/>
      <c r="EA905"/>
      <c r="EB905"/>
      <c r="EC905"/>
      <c r="ED905"/>
      <c r="EE905"/>
      <c r="EF905"/>
      <c r="EG905"/>
    </row>
    <row r="906" spans="1:137" s="1" customFormat="1" ht="14.4" x14ac:dyDescent="0.3">
      <c r="A906"/>
      <c r="B906"/>
      <c r="C906"/>
      <c r="D906" s="18"/>
      <c r="E906" s="80">
        <v>40360.460416666669</v>
      </c>
      <c r="F906" s="10">
        <f t="shared" si="265"/>
        <v>477.03263888889342</v>
      </c>
      <c r="G906" s="81">
        <v>25199</v>
      </c>
      <c r="H906" s="10">
        <v>1.95</v>
      </c>
      <c r="I906" s="10">
        <v>21</v>
      </c>
      <c r="J906" s="10"/>
      <c r="K906" s="10"/>
      <c r="L906" s="79">
        <v>1037</v>
      </c>
      <c r="M906" s="86"/>
      <c r="N906" s="42">
        <v>7.4</v>
      </c>
      <c r="O906" s="90"/>
      <c r="P906" s="90"/>
      <c r="Q906" s="90"/>
      <c r="R906" s="87"/>
      <c r="S906" s="87"/>
      <c r="T906" s="16"/>
      <c r="U906" s="16"/>
      <c r="V906" s="43">
        <f t="shared" si="269"/>
        <v>7.5235012553238182E-6</v>
      </c>
      <c r="W906" s="43">
        <f t="shared" si="270"/>
        <v>1.1073854789230011E-3</v>
      </c>
      <c r="X906" s="43">
        <f t="shared" si="271"/>
        <v>1.4981438388748064E-6</v>
      </c>
      <c r="Y906" s="22">
        <f>X906+W906+SUM($V$873:V906)</f>
        <v>1.7575251771439477E-3</v>
      </c>
      <c r="Z906" s="22">
        <f t="shared" si="272"/>
        <v>9.7222927247643531E-2</v>
      </c>
      <c r="AA906" s="44">
        <f t="shared" si="273"/>
        <v>14.310259837631131</v>
      </c>
      <c r="AB906" s="44">
        <f t="shared" si="274"/>
        <v>0.57421082115345035</v>
      </c>
      <c r="AC906" s="44">
        <f t="shared" si="275"/>
        <v>4.8962920137564199</v>
      </c>
      <c r="AD906" s="44">
        <f t="shared" si="266"/>
        <v>0.57421082115345046</v>
      </c>
      <c r="AE906" s="44">
        <f t="shared" si="267"/>
        <v>4.3191557749439919</v>
      </c>
      <c r="AF906" s="44">
        <f t="shared" si="268"/>
        <v>2.9254176589777942E-3</v>
      </c>
      <c r="AG906" s="45">
        <f>AC906+AA906+SUM($Z$873:Z906)</f>
        <v>20.944986953710806</v>
      </c>
      <c r="AH906" s="45">
        <f>AC906+AA906+SUM($Z$873:Z906)</f>
        <v>20.944986953710806</v>
      </c>
      <c r="DM906"/>
      <c r="DN906"/>
      <c r="DO906"/>
      <c r="DP906"/>
      <c r="DQ906"/>
      <c r="DR906"/>
      <c r="DS906"/>
      <c r="DT906"/>
      <c r="DU906"/>
      <c r="DV906"/>
      <c r="DW906"/>
      <c r="DX906"/>
      <c r="DY906"/>
      <c r="DZ906"/>
      <c r="EA906"/>
      <c r="EB906"/>
      <c r="EC906"/>
      <c r="ED906"/>
      <c r="EE906"/>
      <c r="EF906"/>
      <c r="EG906"/>
    </row>
    <row r="907" spans="1:137" s="1" customFormat="1" ht="14.4" x14ac:dyDescent="0.3">
      <c r="A907"/>
      <c r="B907"/>
      <c r="C907"/>
      <c r="D907" s="18"/>
      <c r="E907" s="80">
        <v>40532.661805555559</v>
      </c>
      <c r="F907" s="10">
        <f t="shared" si="265"/>
        <v>649.23402777778392</v>
      </c>
      <c r="G907" s="81">
        <v>29864</v>
      </c>
      <c r="H907" s="10">
        <v>2.2200000000000002</v>
      </c>
      <c r="I907" s="10">
        <v>36</v>
      </c>
      <c r="J907" s="10"/>
      <c r="K907" s="10"/>
      <c r="L907" s="79">
        <v>1037</v>
      </c>
      <c r="M907" s="86"/>
      <c r="N907" s="42">
        <v>7.4</v>
      </c>
      <c r="O907" s="90"/>
      <c r="P907" s="90"/>
      <c r="Q907" s="90"/>
      <c r="R907" s="87"/>
      <c r="S907" s="87"/>
      <c r="T907" s="16"/>
      <c r="U907" s="16"/>
      <c r="V907" s="43">
        <f t="shared" si="269"/>
        <v>8.5652168137532694E-6</v>
      </c>
      <c r="W907" s="43">
        <f t="shared" si="270"/>
        <v>1.2607157760046476E-3</v>
      </c>
      <c r="X907" s="43">
        <f t="shared" si="271"/>
        <v>1.7055791396420875E-6</v>
      </c>
      <c r="Y907" s="22">
        <f>X907+W907+SUM($V$873:V907)</f>
        <v>1.9196281263401151E-3</v>
      </c>
      <c r="Z907" s="22">
        <f t="shared" si="272"/>
        <v>0.11522145717384127</v>
      </c>
      <c r="AA907" s="44">
        <f t="shared" si="273"/>
        <v>16.959466637208465</v>
      </c>
      <c r="AB907" s="44">
        <f t="shared" si="274"/>
        <v>0.68051239981454203</v>
      </c>
      <c r="AC907" s="44">
        <f t="shared" si="275"/>
        <v>5.8027248977666464</v>
      </c>
      <c r="AD907" s="44">
        <f t="shared" si="266"/>
        <v>0.68051239981454203</v>
      </c>
      <c r="AE907" s="44">
        <f t="shared" si="267"/>
        <v>5.1187455082712559</v>
      </c>
      <c r="AF907" s="44">
        <f t="shared" si="268"/>
        <v>3.4669896808489564E-3</v>
      </c>
      <c r="AG907" s="45">
        <f>AC907+AA907+SUM($Z$873:Z907)</f>
        <v>24.615848094472206</v>
      </c>
      <c r="AH907" s="45">
        <f>AC907+AA907+SUM($Z$873:Z907)</f>
        <v>24.615848094472206</v>
      </c>
      <c r="DM907"/>
      <c r="DN907"/>
      <c r="DO907"/>
      <c r="DP907"/>
      <c r="DQ907"/>
      <c r="DR907"/>
      <c r="DS907"/>
      <c r="DT907"/>
      <c r="DU907"/>
      <c r="DV907"/>
      <c r="DW907"/>
      <c r="DX907"/>
      <c r="DY907"/>
      <c r="DZ907"/>
      <c r="EA907"/>
      <c r="EB907"/>
      <c r="EC907"/>
      <c r="ED907"/>
      <c r="EE907"/>
      <c r="EF907"/>
      <c r="EG907"/>
    </row>
    <row r="908" spans="1:137" s="1" customFormat="1" ht="14.4" x14ac:dyDescent="0.3">
      <c r="A908"/>
      <c r="B908"/>
      <c r="C908"/>
      <c r="D908" s="18"/>
      <c r="E908" s="28">
        <v>40605.633333333331</v>
      </c>
      <c r="F908" s="10">
        <f t="shared" si="265"/>
        <v>722.2055555555562</v>
      </c>
      <c r="G908" s="10">
        <v>29215</v>
      </c>
      <c r="H908" s="10">
        <v>3.04</v>
      </c>
      <c r="I908" s="10">
        <v>28</v>
      </c>
      <c r="J908" s="10"/>
      <c r="K908" s="10"/>
      <c r="L908" s="79">
        <v>1037</v>
      </c>
      <c r="M908" s="86"/>
      <c r="N908" s="42">
        <v>7.4</v>
      </c>
      <c r="O908" s="90"/>
      <c r="P908" s="90"/>
      <c r="Q908" s="90"/>
      <c r="R908" s="87"/>
      <c r="S908" s="87"/>
      <c r="T908" s="16"/>
      <c r="U908" s="16"/>
      <c r="V908" s="43">
        <f t="shared" si="269"/>
        <v>1.1728945546761233E-5</v>
      </c>
      <c r="W908" s="43">
        <f t="shared" si="270"/>
        <v>1.7263855671414993E-3</v>
      </c>
      <c r="X908" s="43">
        <f t="shared" si="271"/>
        <v>2.3355678308612365E-6</v>
      </c>
      <c r="Y908" s="22">
        <f>X908+W908+SUM($V$873:V908)</f>
        <v>2.397656851714947E-3</v>
      </c>
      <c r="Z908" s="22">
        <f t="shared" si="272"/>
        <v>0.11271748162783864</v>
      </c>
      <c r="AA908" s="44">
        <f t="shared" si="273"/>
        <v>16.59090603422332</v>
      </c>
      <c r="AB908" s="44">
        <f t="shared" si="274"/>
        <v>0.6657236056985617</v>
      </c>
      <c r="AC908" s="44">
        <f t="shared" si="275"/>
        <v>5.6766209445570768</v>
      </c>
      <c r="AD908" s="44">
        <f t="shared" si="266"/>
        <v>0.66572360569856159</v>
      </c>
      <c r="AE908" s="44">
        <f t="shared" si="267"/>
        <v>5.0075056932810309</v>
      </c>
      <c r="AF908" s="44">
        <f t="shared" si="268"/>
        <v>3.3916455774846721E-3</v>
      </c>
      <c r="AG908" s="45">
        <f>AC908+AA908+SUM($Z$873:Z908)</f>
        <v>24.233901019905332</v>
      </c>
      <c r="AH908" s="45">
        <f>AC908+AA908+SUM($Z$873:Z908)</f>
        <v>24.233901019905332</v>
      </c>
      <c r="DM908"/>
      <c r="DN908"/>
      <c r="DO908"/>
      <c r="DP908"/>
      <c r="DQ908"/>
      <c r="DR908"/>
      <c r="DS908"/>
      <c r="DT908"/>
      <c r="DU908"/>
      <c r="DV908"/>
      <c r="DW908"/>
      <c r="DX908"/>
      <c r="DY908"/>
      <c r="DZ908"/>
      <c r="EA908"/>
      <c r="EB908"/>
      <c r="EC908"/>
      <c r="ED908"/>
      <c r="EE908"/>
      <c r="EF908"/>
      <c r="EG908"/>
    </row>
    <row r="909" spans="1:137" s="1" customFormat="1" ht="14.4" x14ac:dyDescent="0.3">
      <c r="A909"/>
      <c r="B909"/>
      <c r="C909"/>
      <c r="D909" s="18"/>
      <c r="E909" s="28">
        <v>40626.655555555553</v>
      </c>
      <c r="F909" s="10">
        <f t="shared" si="265"/>
        <v>743.2277777777781</v>
      </c>
      <c r="G909" s="121">
        <v>4430</v>
      </c>
      <c r="H909" s="40">
        <v>0</v>
      </c>
      <c r="I909" s="10">
        <v>23</v>
      </c>
      <c r="J909" s="10"/>
      <c r="K909" s="10"/>
      <c r="L909" s="79">
        <v>1037</v>
      </c>
      <c r="M909" s="86"/>
      <c r="N909" s="42">
        <v>7.4</v>
      </c>
      <c r="O909" s="90"/>
      <c r="P909" s="90"/>
      <c r="Q909" s="90"/>
      <c r="R909" s="87"/>
      <c r="S909" s="87"/>
      <c r="T909" s="16"/>
      <c r="U909" s="16"/>
      <c r="V909" s="43">
        <f t="shared" si="269"/>
        <v>0</v>
      </c>
      <c r="W909" s="43">
        <f t="shared" si="270"/>
        <v>0</v>
      </c>
      <c r="X909" s="43">
        <f t="shared" si="271"/>
        <v>0</v>
      </c>
      <c r="Y909" s="22">
        <f>X909+W909+SUM($V$873:V909)</f>
        <v>6.6893571674258646E-4</v>
      </c>
      <c r="Z909" s="22">
        <f t="shared" si="272"/>
        <v>1.7091851569786931E-2</v>
      </c>
      <c r="AA909" s="44">
        <f t="shared" si="273"/>
        <v>2.5157526521173819</v>
      </c>
      <c r="AB909" s="44">
        <f t="shared" si="274"/>
        <v>0.10094662239413411</v>
      </c>
      <c r="AC909" s="44">
        <f t="shared" si="275"/>
        <v>0.86077120603757817</v>
      </c>
      <c r="AD909" s="44">
        <f t="shared" si="266"/>
        <v>0.10094662239413409</v>
      </c>
      <c r="AE909" s="44">
        <f t="shared" si="267"/>
        <v>0.75931029338473266</v>
      </c>
      <c r="AF909" s="44">
        <f t="shared" si="268"/>
        <v>5.1429025871152132E-4</v>
      </c>
      <c r="AG909" s="45">
        <f>AC909+AA909+SUM($Z$873:Z909)</f>
        <v>5.3599897508496825</v>
      </c>
      <c r="AH909" s="77">
        <f>AC909+AA909+SUM($Z$909:Z909)+$AH$908</f>
        <v>27.627516729630081</v>
      </c>
      <c r="DM909"/>
      <c r="DN909"/>
      <c r="DO909"/>
      <c r="DP909"/>
      <c r="DQ909"/>
      <c r="DR909"/>
      <c r="DS909"/>
      <c r="DT909"/>
      <c r="DU909"/>
      <c r="DV909"/>
      <c r="DW909"/>
      <c r="DX909"/>
      <c r="DY909"/>
      <c r="DZ909"/>
      <c r="EA909"/>
      <c r="EB909"/>
      <c r="EC909"/>
      <c r="ED909"/>
      <c r="EE909"/>
      <c r="EF909"/>
      <c r="EG909"/>
    </row>
    <row r="910" spans="1:137" s="1" customFormat="1" ht="14.4" x14ac:dyDescent="0.3">
      <c r="A910"/>
      <c r="B910"/>
      <c r="C910"/>
      <c r="D910" s="18"/>
      <c r="E910" s="28">
        <v>40633.450694444444</v>
      </c>
      <c r="F910" s="10">
        <f t="shared" si="265"/>
        <v>750.02291666666861</v>
      </c>
      <c r="G910" s="121">
        <v>6394</v>
      </c>
      <c r="H910" s="40">
        <v>2.2000000000000002</v>
      </c>
      <c r="I910" s="10">
        <v>27</v>
      </c>
      <c r="J910" s="10"/>
      <c r="K910" s="10"/>
      <c r="L910" s="79">
        <v>1037</v>
      </c>
      <c r="M910" s="86"/>
      <c r="N910" s="42">
        <v>7.4</v>
      </c>
      <c r="O910" s="90"/>
      <c r="P910" s="90"/>
      <c r="Q910" s="90"/>
      <c r="R910" s="87"/>
      <c r="S910" s="87"/>
      <c r="T910" s="16"/>
      <c r="U910" s="16"/>
      <c r="V910" s="43">
        <f t="shared" si="269"/>
        <v>8.4880526983140513E-6</v>
      </c>
      <c r="W910" s="43">
        <f t="shared" si="270"/>
        <v>1.2493579762208218E-3</v>
      </c>
      <c r="X910" s="43">
        <f t="shared" si="271"/>
        <v>1.6902135618074741E-6</v>
      </c>
      <c r="Y910" s="22">
        <f>X910+W910+SUM($V$873:V910)</f>
        <v>1.9284719592235298E-3</v>
      </c>
      <c r="Z910" s="22">
        <f t="shared" si="272"/>
        <v>2.46693677059182E-2</v>
      </c>
      <c r="AA910" s="44">
        <f t="shared" si="273"/>
        <v>3.6310885908890609</v>
      </c>
      <c r="AB910" s="44">
        <f t="shared" si="274"/>
        <v>0.14570038455713175</v>
      </c>
      <c r="AC910" s="44">
        <f t="shared" si="275"/>
        <v>1.2423862508813266</v>
      </c>
      <c r="AD910" s="44">
        <f t="shared" si="266"/>
        <v>0.14570038455713172</v>
      </c>
      <c r="AE910" s="44">
        <f t="shared" si="267"/>
        <v>1.0959435701810343</v>
      </c>
      <c r="AF910" s="44">
        <f t="shared" si="268"/>
        <v>7.4229614316060222E-4</v>
      </c>
      <c r="AG910" s="45">
        <f>AC910+AA910+SUM($Z$873:Z910)</f>
        <v>6.8816101021710283</v>
      </c>
      <c r="AH910" s="45">
        <f>AC910+AA910+SUM($Z$909:Z910)+$AH$908</f>
        <v>29.149137080951427</v>
      </c>
      <c r="DM910"/>
      <c r="DN910"/>
      <c r="DO910"/>
      <c r="DP910"/>
      <c r="DQ910"/>
      <c r="DR910"/>
      <c r="DS910"/>
      <c r="DT910"/>
      <c r="DU910"/>
      <c r="DV910"/>
      <c r="DW910"/>
      <c r="DX910"/>
      <c r="DY910"/>
      <c r="DZ910"/>
      <c r="EA910"/>
      <c r="EB910"/>
      <c r="EC910"/>
      <c r="ED910"/>
      <c r="EE910"/>
      <c r="EF910"/>
      <c r="EG910"/>
    </row>
    <row r="911" spans="1:137" s="1" customFormat="1" ht="14.4" x14ac:dyDescent="0.3">
      <c r="A911"/>
      <c r="B911"/>
      <c r="C911"/>
      <c r="D911" s="18"/>
      <c r="E911" s="28">
        <v>40654.385416666664</v>
      </c>
      <c r="F911" s="10">
        <f t="shared" si="265"/>
        <v>770.95763888888905</v>
      </c>
      <c r="G911" s="10">
        <v>6805</v>
      </c>
      <c r="H911" s="40">
        <v>1.93</v>
      </c>
      <c r="I911" s="10">
        <v>6</v>
      </c>
      <c r="J911" s="10"/>
      <c r="K911" s="10"/>
      <c r="L911" s="79">
        <v>1037</v>
      </c>
      <c r="M911" s="86"/>
      <c r="N911" s="42">
        <v>7.4</v>
      </c>
      <c r="O911" s="90"/>
      <c r="P911" s="90"/>
      <c r="Q911" s="90"/>
      <c r="R911" s="87"/>
      <c r="S911" s="87"/>
      <c r="T911" s="16"/>
      <c r="U911" s="16"/>
      <c r="V911" s="43">
        <f t="shared" si="269"/>
        <v>7.4463371398845983E-6</v>
      </c>
      <c r="W911" s="43">
        <f t="shared" si="270"/>
        <v>1.0960276791391755E-3</v>
      </c>
      <c r="X911" s="43">
        <f t="shared" si="271"/>
        <v>1.4827782610401928E-6</v>
      </c>
      <c r="Y911" s="22">
        <f>X911+W911+SUM($V$873:V911)</f>
        <v>1.7823805639810009E-3</v>
      </c>
      <c r="Z911" s="22">
        <f t="shared" si="272"/>
        <v>2.6255090278194143E-2</v>
      </c>
      <c r="AA911" s="44">
        <f t="shared" si="273"/>
        <v>3.864491376446678</v>
      </c>
      <c r="AB911" s="44">
        <f t="shared" si="274"/>
        <v>0.15506586126232114</v>
      </c>
      <c r="AC911" s="44">
        <f t="shared" si="275"/>
        <v>1.322245611080298</v>
      </c>
      <c r="AD911" s="44">
        <f t="shared" si="266"/>
        <v>0.15506586126232111</v>
      </c>
      <c r="AE911" s="44">
        <f t="shared" si="267"/>
        <v>1.1663897396124392</v>
      </c>
      <c r="AF911" s="44">
        <f t="shared" si="268"/>
        <v>7.9001020553767559E-4</v>
      </c>
      <c r="AG911" s="45">
        <f>AC911+AA911+SUM($Z$873:Z911)</f>
        <v>7.221127338205811</v>
      </c>
      <c r="AH911" s="45">
        <f>AC911+AA911+SUM($Z$909:Z911)+$AH$908</f>
        <v>29.488654316986207</v>
      </c>
      <c r="DM911"/>
      <c r="DN911"/>
      <c r="DO911"/>
      <c r="DP911"/>
      <c r="DQ911"/>
      <c r="DR911"/>
      <c r="DS911"/>
      <c r="DT911"/>
      <c r="DU911"/>
      <c r="DV911"/>
      <c r="DW911"/>
      <c r="DX911"/>
      <c r="DY911"/>
      <c r="DZ911"/>
      <c r="EA911"/>
      <c r="EB911"/>
      <c r="EC911"/>
      <c r="ED911"/>
      <c r="EE911"/>
      <c r="EF911"/>
      <c r="EG911"/>
    </row>
    <row r="912" spans="1:137" s="1" customFormat="1" ht="14.4" x14ac:dyDescent="0.3">
      <c r="A912"/>
      <c r="B912"/>
      <c r="C912"/>
      <c r="D912" s="18"/>
      <c r="E912" s="28">
        <v>40693.62222222222</v>
      </c>
      <c r="F912" s="10">
        <f t="shared" si="265"/>
        <v>810.19444444444525</v>
      </c>
      <c r="G912" s="10">
        <v>7006</v>
      </c>
      <c r="H912" s="40">
        <v>0</v>
      </c>
      <c r="I912" s="10">
        <v>58</v>
      </c>
      <c r="J912" s="10"/>
      <c r="K912" s="10"/>
      <c r="L912" s="79">
        <v>1037</v>
      </c>
      <c r="M912" s="86"/>
      <c r="N912" s="42">
        <v>7.4</v>
      </c>
      <c r="O912" s="90"/>
      <c r="P912" s="90"/>
      <c r="Q912" s="90"/>
      <c r="R912" s="87"/>
      <c r="S912" s="87"/>
      <c r="T912" s="16"/>
      <c r="U912" s="16"/>
      <c r="V912" s="43">
        <f t="shared" si="269"/>
        <v>0</v>
      </c>
      <c r="W912" s="43">
        <f t="shared" si="270"/>
        <v>0</v>
      </c>
      <c r="X912" s="43">
        <f t="shared" si="271"/>
        <v>0</v>
      </c>
      <c r="Y912" s="22">
        <f>X912+W912+SUM($V$873:V912)</f>
        <v>6.8487010658078518E-4</v>
      </c>
      <c r="Z912" s="22">
        <f t="shared" si="272"/>
        <v>2.7030589638358291E-2</v>
      </c>
      <c r="AA912" s="44">
        <f t="shared" si="273"/>
        <v>3.9786372642741257</v>
      </c>
      <c r="AB912" s="44">
        <f t="shared" si="274"/>
        <v>0.15964605789916561</v>
      </c>
      <c r="AC912" s="44">
        <f t="shared" si="275"/>
        <v>1.3613009186228613</v>
      </c>
      <c r="AD912" s="44">
        <f t="shared" si="266"/>
        <v>0.15964605789916561</v>
      </c>
      <c r="AE912" s="44">
        <f t="shared" si="267"/>
        <v>1.2008415159037107</v>
      </c>
      <c r="AF912" s="44">
        <f t="shared" si="268"/>
        <v>8.1334481998485771E-4</v>
      </c>
      <c r="AG912" s="45">
        <f>AC912+AA912+SUM($Z$873:Z912)</f>
        <v>7.4013591232141795</v>
      </c>
      <c r="AH912" s="45">
        <f>AC912+AA912+SUM($Z$909:Z912)+$AH$908</f>
        <v>29.668886101994577</v>
      </c>
      <c r="DM912"/>
      <c r="DN912"/>
      <c r="DO912"/>
      <c r="DP912"/>
      <c r="DQ912"/>
      <c r="DR912"/>
      <c r="DS912"/>
      <c r="DT912"/>
      <c r="DU912"/>
      <c r="DV912"/>
      <c r="DW912"/>
      <c r="DX912"/>
      <c r="DY912"/>
      <c r="DZ912"/>
      <c r="EA912"/>
      <c r="EB912"/>
      <c r="EC912"/>
      <c r="ED912"/>
      <c r="EE912"/>
      <c r="EF912"/>
      <c r="EG912"/>
    </row>
    <row r="913" spans="1:137" s="1" customFormat="1" ht="14.4" x14ac:dyDescent="0.3">
      <c r="A913"/>
      <c r="B913"/>
      <c r="C913"/>
      <c r="D913" s="18"/>
      <c r="E913" s="28">
        <v>40750.443055555559</v>
      </c>
      <c r="F913" s="10">
        <f t="shared" si="265"/>
        <v>867.01527777778392</v>
      </c>
      <c r="G913" s="10">
        <v>7976</v>
      </c>
      <c r="H913" s="10">
        <v>0</v>
      </c>
      <c r="I913" s="36" t="s">
        <v>131</v>
      </c>
      <c r="J913" s="36"/>
      <c r="K913" s="36"/>
      <c r="L913" s="79">
        <v>1037</v>
      </c>
      <c r="M913" s="86"/>
      <c r="N913" s="42">
        <v>7.4</v>
      </c>
      <c r="O913" s="90"/>
      <c r="P913" s="90"/>
      <c r="Q913" s="90"/>
      <c r="R913" s="87"/>
      <c r="S913" s="87"/>
      <c r="T913" s="16"/>
      <c r="U913" s="16"/>
      <c r="V913" s="43">
        <f t="shared" si="269"/>
        <v>0</v>
      </c>
      <c r="W913" s="43">
        <f t="shared" si="270"/>
        <v>0</v>
      </c>
      <c r="X913" s="43">
        <f t="shared" si="271"/>
        <v>0</v>
      </c>
      <c r="Y913" s="22">
        <f>X913+W913+SUM($V$873:V913)</f>
        <v>6.8487010658078518E-4</v>
      </c>
      <c r="Z913" s="22">
        <f t="shared" si="272"/>
        <v>3.0773049237160392E-2</v>
      </c>
      <c r="AA913" s="44">
        <f t="shared" si="273"/>
        <v>4.5294905537896692</v>
      </c>
      <c r="AB913" s="44">
        <f t="shared" si="274"/>
        <v>0.18174949440533042</v>
      </c>
      <c r="AC913" s="44">
        <f t="shared" si="275"/>
        <v>1.5497767808929401</v>
      </c>
      <c r="AD913" s="44">
        <f t="shared" si="266"/>
        <v>0.18174949440533039</v>
      </c>
      <c r="AE913" s="44">
        <f t="shared" si="267"/>
        <v>1.3671013318367107</v>
      </c>
      <c r="AF913" s="44">
        <f t="shared" si="268"/>
        <v>9.2595465089911845E-4</v>
      </c>
      <c r="AG913" s="45">
        <f>AC913+AA913+SUM($Z$873:Z913)</f>
        <v>8.1714613242369634</v>
      </c>
      <c r="AH913" s="45">
        <f>AC913+AA913+SUM($Z$909:Z913)+$AH$908</f>
        <v>30.438988303017361</v>
      </c>
      <c r="DM913"/>
      <c r="DN913"/>
      <c r="DO913"/>
      <c r="DP913"/>
      <c r="DQ913"/>
      <c r="DR913"/>
      <c r="DS913"/>
      <c r="DT913"/>
      <c r="DU913"/>
      <c r="DV913"/>
      <c r="DW913"/>
      <c r="DX913"/>
      <c r="DY913"/>
      <c r="DZ913"/>
      <c r="EA913"/>
      <c r="EB913"/>
      <c r="EC913"/>
      <c r="ED913"/>
      <c r="EE913"/>
      <c r="EF913"/>
      <c r="EG913"/>
    </row>
    <row r="914" spans="1:137" s="1" customFormat="1" ht="14.4" x14ac:dyDescent="0.3">
      <c r="A914"/>
      <c r="B914"/>
      <c r="C914"/>
      <c r="D914" s="18"/>
      <c r="E914" s="28">
        <v>40849.563888888886</v>
      </c>
      <c r="F914" s="10">
        <f t="shared" si="265"/>
        <v>966.13611111111095</v>
      </c>
      <c r="G914" s="10">
        <v>12340</v>
      </c>
      <c r="H914" s="10">
        <v>0</v>
      </c>
      <c r="I914" s="10">
        <v>32</v>
      </c>
      <c r="J914" s="10"/>
      <c r="K914" s="10"/>
      <c r="L914" s="79">
        <v>1037</v>
      </c>
      <c r="M914" s="86"/>
      <c r="N914" s="42">
        <v>7.4</v>
      </c>
      <c r="O914" s="90"/>
      <c r="P914" s="90"/>
      <c r="Q914" s="90"/>
      <c r="R914" s="87"/>
      <c r="S914" s="87"/>
      <c r="T914" s="16"/>
      <c r="U914" s="16"/>
      <c r="V914" s="43">
        <f t="shared" si="269"/>
        <v>0</v>
      </c>
      <c r="W914" s="43">
        <f t="shared" si="270"/>
        <v>0</v>
      </c>
      <c r="X914" s="43">
        <f t="shared" si="271"/>
        <v>0</v>
      </c>
      <c r="Y914" s="22">
        <f>X914+W914+SUM($V$873:V914)</f>
        <v>6.8487010658078518E-4</v>
      </c>
      <c r="Z914" s="22">
        <f t="shared" si="272"/>
        <v>4.7610259225997903E-2</v>
      </c>
      <c r="AA914" s="44">
        <f t="shared" si="273"/>
        <v>7.0077624666204272</v>
      </c>
      <c r="AB914" s="44">
        <f t="shared" si="274"/>
        <v>0.2811921716351275</v>
      </c>
      <c r="AC914" s="44">
        <f t="shared" si="275"/>
        <v>2.3977238560956478</v>
      </c>
      <c r="AD914" s="44">
        <f t="shared" si="266"/>
        <v>0.28119217163512755</v>
      </c>
      <c r="AE914" s="44">
        <f t="shared" si="267"/>
        <v>2.115099101663116</v>
      </c>
      <c r="AF914" s="44">
        <f t="shared" si="268"/>
        <v>1.4325827974041028E-3</v>
      </c>
      <c r="AG914" s="45">
        <f>AC914+AA914+SUM($Z$873:Z914)</f>
        <v>11.545290571496427</v>
      </c>
      <c r="AH914" s="45">
        <f>AC914+AA914+SUM($Z$909:Z914)+$AH$908</f>
        <v>33.812817550276826</v>
      </c>
      <c r="DM914"/>
      <c r="DN914"/>
      <c r="DO914"/>
      <c r="DP914"/>
      <c r="DQ914"/>
      <c r="DR914"/>
      <c r="DS914"/>
      <c r="DT914"/>
      <c r="DU914"/>
      <c r="DV914"/>
      <c r="DW914"/>
      <c r="DX914"/>
      <c r="DY914"/>
      <c r="DZ914"/>
      <c r="EA914"/>
      <c r="EB914"/>
      <c r="EC914"/>
      <c r="ED914"/>
      <c r="EE914"/>
      <c r="EF914"/>
      <c r="EG914"/>
    </row>
    <row r="915" spans="1:137" s="1" customFormat="1" ht="14.4" x14ac:dyDescent="0.3">
      <c r="A915"/>
      <c r="B915"/>
      <c r="C915"/>
      <c r="D915" s="18"/>
      <c r="E915" s="28">
        <v>40933.614583333336</v>
      </c>
      <c r="F915" s="10">
        <f t="shared" si="265"/>
        <v>1050.1868055555606</v>
      </c>
      <c r="G915" s="10">
        <v>17153</v>
      </c>
      <c r="H915" s="40">
        <v>2.87</v>
      </c>
      <c r="I915" s="10">
        <v>31</v>
      </c>
      <c r="J915" s="10"/>
      <c r="K915" s="10"/>
      <c r="L915" s="79">
        <v>1037</v>
      </c>
      <c r="M915" s="86"/>
      <c r="N915" s="42">
        <v>7.4</v>
      </c>
      <c r="O915" s="90"/>
      <c r="P915" s="90"/>
      <c r="Q915" s="90"/>
      <c r="R915" s="87"/>
      <c r="S915" s="87"/>
      <c r="T915" s="16"/>
      <c r="U915" s="16"/>
      <c r="V915" s="43">
        <f t="shared" si="269"/>
        <v>1.1073050565527875E-5</v>
      </c>
      <c r="W915" s="43">
        <f t="shared" si="270"/>
        <v>1.6298442689789811E-3</v>
      </c>
      <c r="X915" s="43">
        <f t="shared" si="271"/>
        <v>2.2049604192670231E-6</v>
      </c>
      <c r="Y915" s="22">
        <f>X915+W915+SUM($V$873:V915)</f>
        <v>2.3279923865445612E-3</v>
      </c>
      <c r="Z915" s="22">
        <f t="shared" si="272"/>
        <v>6.6179803606445875E-2</v>
      </c>
      <c r="AA915" s="44">
        <f t="shared" si="273"/>
        <v>9.7410169845980707</v>
      </c>
      <c r="AB915" s="44">
        <f t="shared" si="274"/>
        <v>0.3908662333920051</v>
      </c>
      <c r="AC915" s="44">
        <f t="shared" si="275"/>
        <v>3.3329138819780102</v>
      </c>
      <c r="AD915" s="44">
        <f t="shared" si="266"/>
        <v>0.3908662333920051</v>
      </c>
      <c r="AE915" s="44">
        <f t="shared" si="267"/>
        <v>2.9400563120605696</v>
      </c>
      <c r="AF915" s="44">
        <f t="shared" si="268"/>
        <v>1.9913365254353786E-3</v>
      </c>
      <c r="AG915" s="45">
        <f>AC915+AA915+SUM($Z$873:Z915)</f>
        <v>15.279914918962879</v>
      </c>
      <c r="AH915" s="45">
        <f>AC915+AA915+SUM($Z$909:Z915)+$AH$908</f>
        <v>37.547441897743276</v>
      </c>
      <c r="DM915"/>
      <c r="DN915"/>
      <c r="DO915"/>
      <c r="DP915"/>
      <c r="DQ915"/>
      <c r="DR915"/>
      <c r="DS915"/>
      <c r="DT915"/>
      <c r="DU915"/>
      <c r="DV915"/>
      <c r="DW915"/>
      <c r="DX915"/>
      <c r="DY915"/>
      <c r="DZ915"/>
      <c r="EA915"/>
      <c r="EB915"/>
      <c r="EC915"/>
      <c r="ED915"/>
      <c r="EE915"/>
      <c r="EF915"/>
      <c r="EG915"/>
    </row>
    <row r="916" spans="1:137" s="1" customFormat="1" ht="14.4" x14ac:dyDescent="0.3">
      <c r="A916"/>
      <c r="B916"/>
      <c r="C916"/>
      <c r="D916" s="18"/>
      <c r="E916" s="28">
        <v>41017.658333333333</v>
      </c>
      <c r="F916" s="10">
        <f t="shared" si="265"/>
        <v>1134.2305555555577</v>
      </c>
      <c r="G916" s="10">
        <v>17396</v>
      </c>
      <c r="H916" s="10">
        <v>0</v>
      </c>
      <c r="I916" s="10">
        <v>55</v>
      </c>
      <c r="J916" s="10"/>
      <c r="K916" s="10"/>
      <c r="L916" s="79">
        <v>1037</v>
      </c>
      <c r="M916" s="86"/>
      <c r="N916" s="42">
        <v>7.4</v>
      </c>
      <c r="O916" s="90"/>
      <c r="P916" s="90"/>
      <c r="Q916" s="90"/>
      <c r="R916" s="87"/>
      <c r="S916" s="87"/>
      <c r="T916" s="16"/>
      <c r="U916" s="16"/>
      <c r="V916" s="43">
        <f t="shared" si="269"/>
        <v>0</v>
      </c>
      <c r="W916" s="43">
        <f t="shared" si="270"/>
        <v>0</v>
      </c>
      <c r="X916" s="43">
        <f t="shared" si="271"/>
        <v>0</v>
      </c>
      <c r="Y916" s="22">
        <f>X916+W916+SUM($V$873:V916)</f>
        <v>6.9594315714631308E-4</v>
      </c>
      <c r="Z916" s="22">
        <f t="shared" si="272"/>
        <v>6.7117347609032388E-2</v>
      </c>
      <c r="AA916" s="44">
        <f t="shared" si="273"/>
        <v>9.8790142519715509</v>
      </c>
      <c r="AB916" s="44">
        <f t="shared" si="274"/>
        <v>0.39640348604251852</v>
      </c>
      <c r="AC916" s="44">
        <f t="shared" si="275"/>
        <v>3.3801300000518544</v>
      </c>
      <c r="AD916" s="44">
        <f t="shared" si="266"/>
        <v>0.39640348604251852</v>
      </c>
      <c r="AE916" s="44">
        <f t="shared" si="267"/>
        <v>2.9817069669798673</v>
      </c>
      <c r="AF916" s="44">
        <f t="shared" si="268"/>
        <v>2.0195470294685387E-3</v>
      </c>
      <c r="AG916" s="45">
        <f>AC916+AA916+SUM($Z$873:Z916)</f>
        <v>15.532245652019235</v>
      </c>
      <c r="AH916" s="45">
        <f>AC916+AA916+SUM($Z$909:Z916)+$AH$908</f>
        <v>37.79977263079963</v>
      </c>
      <c r="DM916"/>
      <c r="DN916"/>
      <c r="DO916"/>
      <c r="DP916"/>
      <c r="DQ916"/>
      <c r="DR916"/>
      <c r="DS916"/>
      <c r="DT916"/>
      <c r="DU916"/>
      <c r="DV916"/>
      <c r="DW916"/>
      <c r="DX916"/>
      <c r="DY916"/>
      <c r="DZ916"/>
      <c r="EA916"/>
      <c r="EB916"/>
      <c r="EC916"/>
      <c r="ED916"/>
      <c r="EE916"/>
      <c r="EF916"/>
      <c r="EG916"/>
    </row>
    <row r="917" spans="1:137" s="1" customFormat="1" ht="14.4" x14ac:dyDescent="0.3">
      <c r="A917"/>
      <c r="B917"/>
      <c r="C917"/>
      <c r="D917" s="18"/>
      <c r="E917" s="28">
        <v>41036.572222222225</v>
      </c>
      <c r="F917" s="10">
        <f t="shared" si="265"/>
        <v>1153.1444444444496</v>
      </c>
      <c r="G917" s="10">
        <v>18476</v>
      </c>
      <c r="H917" s="10">
        <v>0</v>
      </c>
      <c r="I917" s="10">
        <v>27</v>
      </c>
      <c r="J917" s="10"/>
      <c r="K917" s="10"/>
      <c r="L917" s="79">
        <v>1037</v>
      </c>
      <c r="M917" s="86"/>
      <c r="N917" s="42">
        <v>7.4</v>
      </c>
      <c r="O917" s="90"/>
      <c r="P917" s="90"/>
      <c r="Q917" s="90"/>
      <c r="R917" s="87"/>
      <c r="S917" s="87"/>
      <c r="T917" s="16"/>
      <c r="U917" s="16"/>
      <c r="V917" s="43">
        <f t="shared" si="269"/>
        <v>0</v>
      </c>
      <c r="W917" s="43">
        <f t="shared" si="270"/>
        <v>0</v>
      </c>
      <c r="X917" s="43">
        <f t="shared" si="271"/>
        <v>0</v>
      </c>
      <c r="Y917" s="22">
        <f>X917+W917+SUM($V$873:V917)</f>
        <v>6.9594315714631308E-4</v>
      </c>
      <c r="Z917" s="22">
        <f t="shared" si="272"/>
        <v>7.1284209842750176E-2</v>
      </c>
      <c r="AA917" s="44">
        <f t="shared" si="273"/>
        <v>10.492335440298138</v>
      </c>
      <c r="AB917" s="44">
        <f t="shared" si="274"/>
        <v>0.4210134978225783</v>
      </c>
      <c r="AC917" s="44">
        <f t="shared" si="275"/>
        <v>3.5899794137133845</v>
      </c>
      <c r="AD917" s="44">
        <f t="shared" si="266"/>
        <v>0.42101349782257813</v>
      </c>
      <c r="AE917" s="44">
        <f t="shared" si="267"/>
        <v>3.1668209888434125</v>
      </c>
      <c r="AF917" s="44">
        <f t="shared" si="268"/>
        <v>2.1449270473936945E-3</v>
      </c>
      <c r="AG917" s="45">
        <f>AC917+AA917+SUM($Z$873:Z917)</f>
        <v>16.426700463850104</v>
      </c>
      <c r="AH917" s="45">
        <f>AC917+AA917+SUM($Z$909:Z917)+$AH$908</f>
        <v>38.694227442630499</v>
      </c>
      <c r="DM917"/>
      <c r="DN917"/>
      <c r="DO917"/>
      <c r="DP917"/>
      <c r="DQ917"/>
      <c r="DR917"/>
      <c r="DS917"/>
      <c r="DT917"/>
      <c r="DU917"/>
      <c r="DV917"/>
      <c r="DW917"/>
      <c r="DX917"/>
      <c r="DY917"/>
      <c r="DZ917"/>
      <c r="EA917"/>
      <c r="EB917"/>
      <c r="EC917"/>
      <c r="ED917"/>
      <c r="EE917"/>
      <c r="EF917"/>
      <c r="EG917"/>
    </row>
    <row r="918" spans="1:137" s="1" customFormat="1" ht="14.4" x14ac:dyDescent="0.3">
      <c r="A918"/>
      <c r="B918"/>
      <c r="C918"/>
      <c r="D918" s="18"/>
      <c r="E918" s="28">
        <v>41039.512499999997</v>
      </c>
      <c r="F918" s="10">
        <f t="shared" si="265"/>
        <v>1156.0847222222219</v>
      </c>
      <c r="G918" s="10">
        <v>2749</v>
      </c>
      <c r="H918" s="10">
        <v>0</v>
      </c>
      <c r="I918" s="10">
        <v>25</v>
      </c>
      <c r="J918" s="10"/>
      <c r="K918" s="10"/>
      <c r="L918" s="79">
        <v>1037</v>
      </c>
      <c r="M918" s="86"/>
      <c r="N918" s="42">
        <v>7.4</v>
      </c>
      <c r="O918" s="90"/>
      <c r="P918" s="90"/>
      <c r="Q918" s="90"/>
      <c r="R918" s="87"/>
      <c r="S918" s="87"/>
      <c r="T918" s="16"/>
      <c r="U918" s="16"/>
      <c r="V918" s="43">
        <f t="shared" si="269"/>
        <v>0</v>
      </c>
      <c r="W918" s="43">
        <f t="shared" si="270"/>
        <v>0</v>
      </c>
      <c r="X918" s="43">
        <f t="shared" si="271"/>
        <v>0</v>
      </c>
      <c r="Y918" s="22">
        <f>X918+W918+SUM($V$873:V918)</f>
        <v>6.9594315714631308E-4</v>
      </c>
      <c r="Z918" s="22">
        <f t="shared" si="272"/>
        <v>1.0606207667120603E-2</v>
      </c>
      <c r="AA918" s="44">
        <f t="shared" si="273"/>
        <v>1.5611295802868359</v>
      </c>
      <c r="AB918" s="44">
        <f t="shared" si="274"/>
        <v>6.2641594799429948E-2</v>
      </c>
      <c r="AC918" s="44">
        <f t="shared" si="275"/>
        <v>0.53414447977365753</v>
      </c>
      <c r="AD918" s="44">
        <f t="shared" si="266"/>
        <v>6.2641594799429948E-2</v>
      </c>
      <c r="AE918" s="44">
        <f t="shared" si="267"/>
        <v>0.47118374639156446</v>
      </c>
      <c r="AF918" s="44">
        <f t="shared" si="268"/>
        <v>3.1913858266319916E-4</v>
      </c>
      <c r="AG918" s="45">
        <f>AC918+AA918+SUM($Z$873:Z918)</f>
        <v>4.4502658775661939</v>
      </c>
      <c r="AH918" s="45">
        <f>AC918+AA918+SUM($Z$918:Z918)+$AH$917</f>
        <v>40.800107710358112</v>
      </c>
      <c r="DM918"/>
      <c r="DN918"/>
      <c r="DO918"/>
      <c r="DP918"/>
      <c r="DQ918"/>
      <c r="DR918"/>
      <c r="DS918"/>
      <c r="DT918"/>
      <c r="DU918"/>
      <c r="DV918"/>
      <c r="DW918"/>
      <c r="DX918"/>
      <c r="DY918"/>
      <c r="DZ918"/>
      <c r="EA918"/>
      <c r="EB918"/>
      <c r="EC918"/>
      <c r="ED918"/>
      <c r="EE918"/>
      <c r="EF918"/>
      <c r="EG918"/>
    </row>
    <row r="919" spans="1:137" s="1" customFormat="1" ht="14.4" x14ac:dyDescent="0.3">
      <c r="A919"/>
      <c r="B919"/>
      <c r="C919"/>
      <c r="D919" s="18"/>
      <c r="E919" s="28">
        <v>41044.481249999997</v>
      </c>
      <c r="F919" s="10">
        <f t="shared" si="265"/>
        <v>1161.0534722222219</v>
      </c>
      <c r="G919" s="10">
        <v>4435</v>
      </c>
      <c r="H919" s="40">
        <v>1.28</v>
      </c>
      <c r="I919" s="10">
        <v>28</v>
      </c>
      <c r="J919" s="10"/>
      <c r="K919" s="10"/>
      <c r="L919" s="79">
        <v>1037</v>
      </c>
      <c r="M919" s="86"/>
      <c r="N919" s="42">
        <v>7.4</v>
      </c>
      <c r="O919" s="90"/>
      <c r="P919" s="90"/>
      <c r="Q919" s="90"/>
      <c r="R919" s="87"/>
      <c r="S919" s="87"/>
      <c r="T919" s="16"/>
      <c r="U919" s="16"/>
      <c r="V919" s="43">
        <f t="shared" si="269"/>
        <v>4.9385033881099934E-6</v>
      </c>
      <c r="W919" s="43">
        <f t="shared" si="270"/>
        <v>7.2689918616484182E-4</v>
      </c>
      <c r="X919" s="43">
        <f t="shared" si="271"/>
        <v>9.8339698141525741E-7</v>
      </c>
      <c r="Y919" s="22">
        <f>X919+W919+SUM($V$873:V919)</f>
        <v>1.4287642436806801E-3</v>
      </c>
      <c r="Z919" s="22">
        <f t="shared" si="272"/>
        <v>1.7111142598646732E-2</v>
      </c>
      <c r="AA919" s="44">
        <f t="shared" si="273"/>
        <v>2.5185921020633386</v>
      </c>
      <c r="AB919" s="44">
        <f t="shared" si="274"/>
        <v>0.10106055763385662</v>
      </c>
      <c r="AC919" s="44">
        <f t="shared" si="275"/>
        <v>0.861742731100826</v>
      </c>
      <c r="AD919" s="44">
        <f t="shared" si="266"/>
        <v>0.10106055763385657</v>
      </c>
      <c r="AE919" s="44">
        <f t="shared" si="267"/>
        <v>0.76016730274521194</v>
      </c>
      <c r="AF919" s="44">
        <f t="shared" si="268"/>
        <v>5.1487072175747102E-4</v>
      </c>
      <c r="AG919" s="45">
        <f>AC919+AA919+SUM($Z$873:Z919)</f>
        <v>5.7524377932685118</v>
      </c>
      <c r="AH919" s="45">
        <f>AC919+AA919+SUM($Z$918:Z919)+$AH$917</f>
        <v>42.10227962606043</v>
      </c>
      <c r="DM919"/>
      <c r="DN919"/>
      <c r="DO919"/>
      <c r="DP919"/>
      <c r="DQ919"/>
      <c r="DR919"/>
      <c r="DS919"/>
      <c r="DT919"/>
      <c r="DU919"/>
      <c r="DV919"/>
      <c r="DW919"/>
      <c r="DX919"/>
      <c r="DY919"/>
      <c r="DZ919"/>
      <c r="EA919"/>
      <c r="EB919"/>
      <c r="EC919"/>
      <c r="ED919"/>
      <c r="EE919"/>
      <c r="EF919"/>
      <c r="EG919"/>
    </row>
    <row r="920" spans="1:137" s="1" customFormat="1" ht="14.4" x14ac:dyDescent="0.3">
      <c r="A920"/>
      <c r="B920"/>
      <c r="C920"/>
      <c r="D920" s="18"/>
      <c r="E920" s="28">
        <v>41052.47152777778</v>
      </c>
      <c r="F920" s="10">
        <f t="shared" si="265"/>
        <v>1169.0437500000044</v>
      </c>
      <c r="G920" s="10">
        <v>5026</v>
      </c>
      <c r="H920" s="40">
        <v>0.54</v>
      </c>
      <c r="I920" s="10">
        <v>26</v>
      </c>
      <c r="J920" s="10"/>
      <c r="K920" s="10"/>
      <c r="L920" s="79">
        <v>1037</v>
      </c>
      <c r="M920" s="86"/>
      <c r="N920" s="42">
        <v>7.4</v>
      </c>
      <c r="O920" s="90"/>
      <c r="P920" s="90"/>
      <c r="Q920" s="90"/>
      <c r="R920" s="87"/>
      <c r="S920" s="87"/>
      <c r="T920" s="16"/>
      <c r="U920" s="16"/>
      <c r="V920" s="43">
        <f t="shared" si="269"/>
        <v>2.0834311168589037E-6</v>
      </c>
      <c r="W920" s="43">
        <f t="shared" si="270"/>
        <v>3.0666059416329262E-4</v>
      </c>
      <c r="X920" s="43">
        <f t="shared" si="271"/>
        <v>4.1487060153456182E-7</v>
      </c>
      <c r="Y920" s="22">
        <f>X920+W920+SUM($V$873:V920)</f>
        <v>1.0100405564161092E-3</v>
      </c>
      <c r="Z920" s="22">
        <f t="shared" si="272"/>
        <v>1.9391342209875644E-2</v>
      </c>
      <c r="AA920" s="44">
        <f t="shared" si="273"/>
        <v>2.8542150856753863</v>
      </c>
      <c r="AB920" s="44">
        <f t="shared" si="274"/>
        <v>0.11452770296905598</v>
      </c>
      <c r="AC920" s="44">
        <f t="shared" si="275"/>
        <v>0.97657699357672001</v>
      </c>
      <c r="AD920" s="44">
        <f t="shared" si="266"/>
        <v>0.114527702969056</v>
      </c>
      <c r="AE920" s="44">
        <f t="shared" si="267"/>
        <v>0.86146580915387527</v>
      </c>
      <c r="AF920" s="44">
        <f t="shared" si="268"/>
        <v>5.8348145378873744E-4</v>
      </c>
      <c r="AG920" s="45">
        <f>AC920+AA920+SUM($Z$873:Z920)</f>
        <v>6.2222863815663292</v>
      </c>
      <c r="AH920" s="45">
        <f>AC920+AA920+SUM($Z$918:Z920)+$AH$917</f>
        <v>42.572128214358251</v>
      </c>
      <c r="DM920"/>
      <c r="DN920"/>
      <c r="DO920"/>
      <c r="DP920"/>
      <c r="DQ920"/>
      <c r="DR920"/>
      <c r="DS920"/>
      <c r="DT920"/>
      <c r="DU920"/>
      <c r="DV920"/>
      <c r="DW920"/>
      <c r="DX920"/>
      <c r="DY920"/>
      <c r="DZ920"/>
      <c r="EA920"/>
      <c r="EB920"/>
      <c r="EC920"/>
      <c r="ED920"/>
      <c r="EE920"/>
      <c r="EF920"/>
      <c r="EG920"/>
    </row>
    <row r="921" spans="1:137" s="1" customFormat="1" ht="14.4" x14ac:dyDescent="0.3">
      <c r="A921"/>
      <c r="B921"/>
      <c r="C921"/>
      <c r="D921" s="18"/>
      <c r="E921" s="28">
        <v>41109.57916666667</v>
      </c>
      <c r="F921" s="10">
        <f t="shared" si="265"/>
        <v>1226.1513888888949</v>
      </c>
      <c r="G921" s="10">
        <v>5608</v>
      </c>
      <c r="H921" s="10">
        <v>0.76</v>
      </c>
      <c r="I921" s="10">
        <v>25</v>
      </c>
      <c r="J921" s="10"/>
      <c r="K921" s="10"/>
      <c r="L921" s="79">
        <v>1037</v>
      </c>
      <c r="M921" s="86"/>
      <c r="N921" s="42">
        <v>7.4</v>
      </c>
      <c r="O921" s="90"/>
      <c r="P921" s="90"/>
      <c r="Q921" s="90"/>
      <c r="R921" s="87"/>
      <c r="S921" s="87"/>
      <c r="T921" s="16"/>
      <c r="U921" s="16"/>
      <c r="V921" s="43">
        <f t="shared" si="269"/>
        <v>2.9322363866903083E-6</v>
      </c>
      <c r="W921" s="43">
        <f t="shared" si="270"/>
        <v>4.3159639178537483E-4</v>
      </c>
      <c r="X921" s="43">
        <f t="shared" si="271"/>
        <v>5.8389195771530913E-7</v>
      </c>
      <c r="Y921" s="22">
        <f>X921+W921+SUM($V$873:V921)</f>
        <v>1.1380776117810624E-3</v>
      </c>
      <c r="Z921" s="22">
        <f t="shared" si="272"/>
        <v>2.163681796915691E-2</v>
      </c>
      <c r="AA921" s="44">
        <f t="shared" si="273"/>
        <v>3.1847270593847128</v>
      </c>
      <c r="AB921" s="44">
        <f t="shared" si="274"/>
        <v>0.12778976487275487</v>
      </c>
      <c r="AC921" s="44">
        <f t="shared" si="275"/>
        <v>1.0896625109387672</v>
      </c>
      <c r="AD921" s="44">
        <f t="shared" si="266"/>
        <v>0.12778976487275484</v>
      </c>
      <c r="AE921" s="44">
        <f t="shared" si="267"/>
        <v>0.96122169871367502</v>
      </c>
      <c r="AF921" s="44">
        <f t="shared" si="268"/>
        <v>6.5104735233729376E-4</v>
      </c>
      <c r="AG921" s="45">
        <f>AC921+AA921+SUM($Z$873:Z921)</f>
        <v>6.6875206906068598</v>
      </c>
      <c r="AH921" s="45">
        <f>AC921+AA921+SUM($Z$918:Z921)+$AH$917</f>
        <v>43.037362523398777</v>
      </c>
      <c r="DM921"/>
      <c r="DN921"/>
      <c r="DO921"/>
      <c r="DP921"/>
      <c r="DQ921"/>
      <c r="DR921"/>
      <c r="DS921"/>
      <c r="DT921"/>
      <c r="DU921"/>
      <c r="DV921"/>
      <c r="DW921"/>
      <c r="DX921"/>
      <c r="DY921"/>
      <c r="DZ921"/>
      <c r="EA921"/>
      <c r="EB921"/>
      <c r="EC921"/>
      <c r="ED921"/>
      <c r="EE921"/>
      <c r="EF921"/>
      <c r="EG921"/>
    </row>
    <row r="922" spans="1:137" s="1" customFormat="1" ht="14.4" x14ac:dyDescent="0.3">
      <c r="A922"/>
      <c r="B922"/>
      <c r="C922"/>
      <c r="D922" s="18"/>
      <c r="E922" s="28">
        <v>41134.489583333336</v>
      </c>
      <c r="F922" s="10">
        <f t="shared" si="265"/>
        <v>1251.0618055555606</v>
      </c>
      <c r="G922" s="10">
        <v>6185</v>
      </c>
      <c r="H922" s="10">
        <v>1.26</v>
      </c>
      <c r="I922" s="10">
        <v>25</v>
      </c>
      <c r="J922" s="10"/>
      <c r="K922" s="10"/>
      <c r="L922" s="79">
        <v>1037</v>
      </c>
      <c r="M922" s="86"/>
      <c r="N922" s="42">
        <v>7.4</v>
      </c>
      <c r="O922" s="90"/>
      <c r="P922" s="90"/>
      <c r="Q922" s="90"/>
      <c r="R922" s="87"/>
      <c r="S922" s="87"/>
      <c r="T922" s="16"/>
      <c r="U922" s="16"/>
      <c r="V922" s="43">
        <f t="shared" si="269"/>
        <v>4.8613392726707744E-6</v>
      </c>
      <c r="W922" s="43">
        <f t="shared" si="270"/>
        <v>7.1554138638101614E-4</v>
      </c>
      <c r="X922" s="43">
        <f t="shared" si="271"/>
        <v>9.6803140358064402E-7</v>
      </c>
      <c r="Y922" s="22">
        <f>X922+W922+SUM($V$873:V922)</f>
        <v>1.4272680850952399E-3</v>
      </c>
      <c r="Z922" s="22">
        <f t="shared" si="272"/>
        <v>2.3863002699578365E-2</v>
      </c>
      <c r="AA922" s="44">
        <f t="shared" si="273"/>
        <v>3.512399583148083</v>
      </c>
      <c r="AB922" s="44">
        <f t="shared" si="274"/>
        <v>0.14093789153673128</v>
      </c>
      <c r="AC922" s="44">
        <f t="shared" si="275"/>
        <v>1.2017765032375671</v>
      </c>
      <c r="AD922" s="44">
        <f t="shared" si="266"/>
        <v>0.14093789153673125</v>
      </c>
      <c r="AE922" s="44">
        <f t="shared" si="267"/>
        <v>1.0601205789129959</v>
      </c>
      <c r="AF922" s="44">
        <f t="shared" si="268"/>
        <v>7.180327878399007E-4</v>
      </c>
      <c r="AG922" s="45">
        <f>AC922+AA922+SUM($Z$873:Z922)</f>
        <v>7.1511702093686083</v>
      </c>
      <c r="AH922" s="45">
        <f>AC922+AA922+SUM($Z$918:Z922)+$AH$917</f>
        <v>43.501012042160525</v>
      </c>
      <c r="DM922"/>
      <c r="DN922"/>
      <c r="DO922"/>
      <c r="DP922"/>
      <c r="DQ922"/>
      <c r="DR922"/>
      <c r="DS922"/>
      <c r="DT922"/>
      <c r="DU922"/>
      <c r="DV922"/>
      <c r="DW922"/>
      <c r="DX922"/>
      <c r="DY922"/>
      <c r="DZ922"/>
      <c r="EA922"/>
      <c r="EB922"/>
      <c r="EC922"/>
      <c r="ED922"/>
      <c r="EE922"/>
      <c r="EF922"/>
      <c r="EG922"/>
    </row>
    <row r="923" spans="1:137" s="1" customFormat="1" ht="14.4" x14ac:dyDescent="0.3">
      <c r="A923"/>
      <c r="B923"/>
      <c r="C923"/>
      <c r="D923" s="18"/>
      <c r="E923" s="28">
        <v>42304.469444444447</v>
      </c>
      <c r="F923" s="10">
        <f t="shared" si="265"/>
        <v>2421.0416666666715</v>
      </c>
      <c r="G923" s="10">
        <v>19518</v>
      </c>
      <c r="H923" s="10">
        <v>0.28000000000000003</v>
      </c>
      <c r="I923" s="10">
        <v>22</v>
      </c>
      <c r="J923" s="10"/>
      <c r="K923" s="10"/>
      <c r="L923" s="10">
        <v>1072</v>
      </c>
      <c r="M923" s="86"/>
      <c r="N923" s="42">
        <v>7.4</v>
      </c>
      <c r="O923" s="90"/>
      <c r="P923" s="90"/>
      <c r="Q923" s="90"/>
      <c r="R923" s="87"/>
      <c r="S923" s="87"/>
      <c r="T923" s="16"/>
      <c r="U923" s="16"/>
      <c r="V923" s="43">
        <f t="shared" si="269"/>
        <v>1.1167589628850468E-6</v>
      </c>
      <c r="W923" s="43">
        <f t="shared" si="270"/>
        <v>1.6437594904113344E-4</v>
      </c>
      <c r="X923" s="43">
        <f t="shared" si="271"/>
        <v>2.2237858451482923E-7</v>
      </c>
      <c r="Y923" s="22">
        <f>X923+W923+SUM($V$873:V923)</f>
        <v>8.7647375389917639E-4</v>
      </c>
      <c r="Z923" s="22">
        <f t="shared" si="272"/>
        <v>7.7846076562822636E-2</v>
      </c>
      <c r="AA923" s="44">
        <f t="shared" si="273"/>
        <v>11.458177762088724</v>
      </c>
      <c r="AB923" s="44">
        <f t="shared" si="274"/>
        <v>0.45976870695174632</v>
      </c>
      <c r="AC923" s="44">
        <f t="shared" si="275"/>
        <v>3.9204448350536345</v>
      </c>
      <c r="AD923" s="44">
        <f t="shared" si="266"/>
        <v>0.45976870695174632</v>
      </c>
      <c r="AE923" s="44">
        <f t="shared" si="267"/>
        <v>3.4583337558497247</v>
      </c>
      <c r="AF923" s="44">
        <f t="shared" si="268"/>
        <v>2.3423722521637869E-3</v>
      </c>
      <c r="AG923" s="45">
        <f>AC923+AA923+SUM($Z$873:Z923)</f>
        <v>17.893462796688141</v>
      </c>
      <c r="AH923" s="45">
        <f>AC923+AA923+SUM($Z$918:Z923)+$AH$917</f>
        <v>54.243304629480058</v>
      </c>
      <c r="DM923"/>
      <c r="DN923"/>
      <c r="DO923"/>
      <c r="DP923"/>
      <c r="DQ923"/>
      <c r="DR923"/>
      <c r="DS923"/>
      <c r="DT923"/>
      <c r="DU923"/>
      <c r="DV923"/>
      <c r="DW923"/>
      <c r="DX923"/>
      <c r="DY923"/>
      <c r="DZ923"/>
      <c r="EA923"/>
      <c r="EB923"/>
      <c r="EC923"/>
      <c r="ED923"/>
      <c r="EE923"/>
      <c r="EF923"/>
      <c r="EG923"/>
    </row>
    <row r="924" spans="1:137" s="1" customFormat="1" ht="14.4" x14ac:dyDescent="0.3">
      <c r="A924"/>
      <c r="B924"/>
      <c r="C924"/>
      <c r="D924" s="40" t="s">
        <v>164</v>
      </c>
      <c r="E924" s="28">
        <v>42305.488888888889</v>
      </c>
      <c r="F924" s="10">
        <f t="shared" si="265"/>
        <v>2422.0611111111139</v>
      </c>
      <c r="G924" s="10"/>
      <c r="H924" s="10"/>
      <c r="I924" s="10">
        <v>21</v>
      </c>
      <c r="J924" s="40">
        <v>0.23</v>
      </c>
      <c r="K924" s="10"/>
      <c r="L924" s="10">
        <v>1051</v>
      </c>
      <c r="M924" s="86"/>
      <c r="N924" s="42">
        <v>7.4</v>
      </c>
      <c r="O924" s="90"/>
      <c r="P924" s="90"/>
      <c r="Q924" s="90"/>
      <c r="R924" s="87"/>
      <c r="S924" s="87"/>
      <c r="T924" s="16"/>
      <c r="U924" s="16"/>
      <c r="V924" s="43">
        <f t="shared" si="269"/>
        <v>0</v>
      </c>
      <c r="W924" s="43">
        <f t="shared" si="270"/>
        <v>0</v>
      </c>
      <c r="X924" s="43">
        <f t="shared" si="271"/>
        <v>0</v>
      </c>
      <c r="Y924" s="22">
        <f>X924+W924+SUM($V$873:V924)</f>
        <v>7.1187542627352814E-4</v>
      </c>
      <c r="Z924" s="22">
        <f t="shared" si="272"/>
        <v>0</v>
      </c>
      <c r="AA924" s="44">
        <f t="shared" si="273"/>
        <v>0</v>
      </c>
      <c r="AB924" s="44">
        <f t="shared" si="274"/>
        <v>0</v>
      </c>
      <c r="AC924" s="44">
        <f t="shared" si="275"/>
        <v>0</v>
      </c>
      <c r="AD924" s="44">
        <f t="shared" si="266"/>
        <v>0</v>
      </c>
      <c r="AE924" s="44">
        <f t="shared" si="267"/>
        <v>0</v>
      </c>
      <c r="AF924" s="44">
        <f t="shared" si="268"/>
        <v>0</v>
      </c>
      <c r="AG924" s="45">
        <f>AC924+AA924+SUM($Z$873:Z924)</f>
        <v>2.5148401995457808</v>
      </c>
      <c r="AH924" s="45">
        <f>AC924+AA924+SUM($Z$924:Z924)+$AH$923</f>
        <v>54.243304629480058</v>
      </c>
      <c r="DM924"/>
      <c r="DN924"/>
      <c r="DO924"/>
      <c r="DP924"/>
      <c r="DQ924"/>
      <c r="DR924"/>
      <c r="DS924"/>
      <c r="DT924"/>
      <c r="DU924"/>
      <c r="DV924"/>
      <c r="DW924"/>
      <c r="DX924"/>
      <c r="DY924"/>
      <c r="DZ924"/>
      <c r="EA924"/>
      <c r="EB924"/>
      <c r="EC924"/>
      <c r="ED924"/>
      <c r="EE924"/>
      <c r="EF924"/>
      <c r="EG924"/>
    </row>
    <row r="925" spans="1:137" s="1" customFormat="1" ht="14.4" x14ac:dyDescent="0.3">
      <c r="A925"/>
      <c r="B925"/>
      <c r="C925"/>
      <c r="D925" s="18"/>
      <c r="E925" s="28">
        <v>42311.573611111111</v>
      </c>
      <c r="F925" s="10">
        <f t="shared" si="265"/>
        <v>2428.1458333333358</v>
      </c>
      <c r="G925" s="10">
        <v>1921</v>
      </c>
      <c r="H925" s="10">
        <v>0.75</v>
      </c>
      <c r="I925" s="10">
        <v>21</v>
      </c>
      <c r="J925" s="10"/>
      <c r="K925" s="10">
        <v>5</v>
      </c>
      <c r="L925" s="10">
        <v>1071</v>
      </c>
      <c r="M925" s="86"/>
      <c r="N925" s="42">
        <v>7.4</v>
      </c>
      <c r="O925" s="90"/>
      <c r="P925" s="90"/>
      <c r="Q925" s="90"/>
      <c r="R925" s="87"/>
      <c r="S925" s="87"/>
      <c r="T925" s="16"/>
      <c r="U925" s="16"/>
      <c r="V925" s="43">
        <f t="shared" si="269"/>
        <v>2.9885282413959677E-6</v>
      </c>
      <c r="W925" s="43">
        <f t="shared" si="270"/>
        <v>4.3988199982439519E-4</v>
      </c>
      <c r="X925" s="43">
        <f t="shared" si="271"/>
        <v>5.9510127269301894E-7</v>
      </c>
      <c r="Y925" s="22">
        <f>X925+W925+SUM($V$873:V925)</f>
        <v>1.1553410556120122E-3</v>
      </c>
      <c r="Z925" s="22">
        <f t="shared" si="272"/>
        <v>7.6546170022955377E-3</v>
      </c>
      <c r="AA925" s="44">
        <f t="shared" si="273"/>
        <v>1.1266844288835509</v>
      </c>
      <c r="AB925" s="44">
        <f t="shared" si="274"/>
        <v>4.5209129563724582E-2</v>
      </c>
      <c r="AC925" s="44">
        <f t="shared" si="275"/>
        <v>0.38549795976866319</v>
      </c>
      <c r="AD925" s="44">
        <f t="shared" si="266"/>
        <v>4.5209129563724575E-2</v>
      </c>
      <c r="AE925" s="44">
        <f t="shared" si="267"/>
        <v>0.34005850437146323</v>
      </c>
      <c r="AF925" s="44">
        <f t="shared" si="268"/>
        <v>2.3032583347535232E-4</v>
      </c>
      <c r="AG925" s="45">
        <f>AC925+AA925+SUM($Z$873:Z925)</f>
        <v>4.0346772052002908</v>
      </c>
      <c r="AH925" s="45">
        <f>AC925+AA925+SUM($Z$924:Z925)+$AH$923</f>
        <v>55.763141635134566</v>
      </c>
      <c r="DM925"/>
      <c r="DN925"/>
      <c r="DO925"/>
      <c r="DP925"/>
      <c r="DQ925"/>
      <c r="DR925"/>
      <c r="DS925"/>
      <c r="DT925"/>
      <c r="DU925"/>
      <c r="DV925"/>
      <c r="DW925"/>
      <c r="DX925"/>
      <c r="DY925"/>
      <c r="DZ925"/>
      <c r="EA925"/>
      <c r="EB925"/>
      <c r="EC925"/>
      <c r="ED925"/>
      <c r="EE925"/>
      <c r="EF925"/>
      <c r="EG925"/>
    </row>
    <row r="926" spans="1:137" s="1" customFormat="1" ht="14.4" x14ac:dyDescent="0.3">
      <c r="A926"/>
      <c r="B926"/>
      <c r="C926"/>
      <c r="D926" s="87"/>
      <c r="E926" s="28">
        <v>42486.484722222223</v>
      </c>
      <c r="F926" s="10">
        <f t="shared" si="265"/>
        <v>2603.0569444444482</v>
      </c>
      <c r="G926" s="86">
        <v>7534</v>
      </c>
      <c r="H926" s="86">
        <v>0.71</v>
      </c>
      <c r="I926" s="86">
        <v>20</v>
      </c>
      <c r="J926" s="86"/>
      <c r="K926" s="86"/>
      <c r="L926" s="86">
        <v>1073</v>
      </c>
      <c r="M926" s="86"/>
      <c r="N926" s="42">
        <v>7.4</v>
      </c>
      <c r="O926" s="90"/>
      <c r="P926" s="90"/>
      <c r="Q926" s="90"/>
      <c r="R926" s="87"/>
      <c r="S926" s="87"/>
      <c r="T926" s="16"/>
      <c r="U926" s="16"/>
      <c r="V926" s="43">
        <f t="shared" si="269"/>
        <v>2.8344232432526484E-6</v>
      </c>
      <c r="W926" s="43">
        <f t="shared" si="270"/>
        <v>4.171992579224637E-4</v>
      </c>
      <c r="X926" s="43">
        <f t="shared" si="271"/>
        <v>5.6441456903295685E-7</v>
      </c>
      <c r="Y926" s="22"/>
      <c r="Z926" s="22">
        <f t="shared" si="272"/>
        <v>3.007682354178233E-2</v>
      </c>
      <c r="AA926" s="44">
        <f t="shared" si="273"/>
        <v>4.4270129706871</v>
      </c>
      <c r="AB926" s="44">
        <f t="shared" si="274"/>
        <v>0.1776374979908133</v>
      </c>
      <c r="AC926" s="44"/>
      <c r="AD926" s="44"/>
      <c r="AE926" s="44"/>
      <c r="AF926" s="44"/>
      <c r="AG926" s="45"/>
      <c r="AH926" s="45"/>
      <c r="DM926"/>
      <c r="DN926"/>
      <c r="DO926"/>
      <c r="DP926"/>
      <c r="DQ926"/>
      <c r="DR926"/>
      <c r="DS926"/>
      <c r="DT926"/>
      <c r="DU926"/>
      <c r="DV926"/>
      <c r="DW926"/>
      <c r="DX926"/>
      <c r="DY926"/>
      <c r="DZ926"/>
      <c r="EA926"/>
      <c r="EB926"/>
      <c r="EC926"/>
      <c r="ED926"/>
      <c r="EE926"/>
      <c r="EF926"/>
      <c r="EG926"/>
    </row>
    <row r="927" spans="1:137" s="1" customFormat="1" ht="14.4" x14ac:dyDescent="0.3">
      <c r="A927"/>
      <c r="B927"/>
      <c r="C927"/>
      <c r="D927" s="87"/>
      <c r="E927" s="28">
        <v>42613.593055555553</v>
      </c>
      <c r="F927" s="10">
        <f t="shared" si="265"/>
        <v>2730.1652777777781</v>
      </c>
      <c r="G927" s="86">
        <v>9498</v>
      </c>
      <c r="H927" s="86">
        <v>0.66</v>
      </c>
      <c r="I927" s="86">
        <v>9</v>
      </c>
      <c r="J927" s="86"/>
      <c r="K927" s="86"/>
      <c r="L927" s="86">
        <v>1053</v>
      </c>
      <c r="M927" s="86"/>
      <c r="N927" s="42">
        <v>7.4</v>
      </c>
      <c r="O927" s="90"/>
      <c r="P927" s="90"/>
      <c r="Q927" s="90"/>
      <c r="R927" s="87"/>
      <c r="S927" s="87"/>
      <c r="T927" s="16"/>
      <c r="U927" s="16"/>
      <c r="V927" s="43">
        <f t="shared" si="269"/>
        <v>2.5857047708750323E-6</v>
      </c>
      <c r="W927" s="43">
        <f t="shared" si="270"/>
        <v>3.805903420329389E-4</v>
      </c>
      <c r="X927" s="43">
        <f t="shared" si="271"/>
        <v>5.1488762215523724E-7</v>
      </c>
      <c r="Y927" s="22"/>
      <c r="Z927" s="22">
        <f t="shared" si="272"/>
        <v>3.7210642293592507E-2</v>
      </c>
      <c r="AA927" s="44">
        <f t="shared" si="273"/>
        <v>5.4770410130740208</v>
      </c>
      <c r="AB927" s="44">
        <f t="shared" si="274"/>
        <v>0.2197707276661838</v>
      </c>
      <c r="AC927" s="44"/>
      <c r="AD927" s="44"/>
      <c r="AE927" s="44"/>
      <c r="AF927" s="44"/>
      <c r="AG927" s="45"/>
      <c r="AH927" s="45"/>
      <c r="DM927"/>
      <c r="DN927"/>
      <c r="DO927"/>
      <c r="DP927"/>
      <c r="DQ927"/>
      <c r="DR927"/>
      <c r="DS927"/>
      <c r="DT927"/>
      <c r="DU927"/>
      <c r="DV927"/>
      <c r="DW927"/>
      <c r="DX927"/>
      <c r="DY927"/>
      <c r="DZ927"/>
      <c r="EA927"/>
      <c r="EB927"/>
      <c r="EC927"/>
      <c r="ED927"/>
      <c r="EE927"/>
      <c r="EF927"/>
      <c r="EG927"/>
    </row>
    <row r="928" spans="1:137" s="1" customFormat="1" ht="14.4" x14ac:dyDescent="0.3">
      <c r="A928"/>
      <c r="B928"/>
      <c r="C928"/>
      <c r="D928" s="87"/>
      <c r="E928" s="28">
        <v>42758.668749999997</v>
      </c>
      <c r="F928" s="10">
        <f t="shared" si="265"/>
        <v>2875.2409722222219</v>
      </c>
      <c r="G928" s="86">
        <v>11389</v>
      </c>
      <c r="H928" s="86">
        <v>0.69</v>
      </c>
      <c r="I928" s="86">
        <v>20</v>
      </c>
      <c r="J928" s="86"/>
      <c r="K928" s="86"/>
      <c r="L928" s="86">
        <v>1041</v>
      </c>
      <c r="M928" s="86"/>
      <c r="N928" s="42">
        <v>7.4</v>
      </c>
      <c r="O928" s="90"/>
      <c r="P928" s="90"/>
      <c r="Q928" s="90"/>
      <c r="R928" s="87"/>
      <c r="S928" s="87"/>
      <c r="T928" s="16"/>
      <c r="U928" s="16"/>
      <c r="V928" s="43">
        <f t="shared" si="269"/>
        <v>2.6724306884684837E-6</v>
      </c>
      <c r="W928" s="43">
        <f t="shared" si="270"/>
        <v>3.9335554516509771E-4</v>
      </c>
      <c r="X928" s="43">
        <f t="shared" si="271"/>
        <v>5.3215722771574043E-7</v>
      </c>
      <c r="Y928" s="22"/>
      <c r="Z928" s="22">
        <f t="shared" si="272"/>
        <v>4.411059871154719E-2</v>
      </c>
      <c r="AA928" s="44">
        <f t="shared" si="273"/>
        <v>6.4926468172250704</v>
      </c>
      <c r="AB928" s="44">
        <f t="shared" si="274"/>
        <v>0.26052273702077577</v>
      </c>
      <c r="AC928" s="44"/>
      <c r="AD928" s="44"/>
      <c r="AE928" s="44"/>
      <c r="AF928" s="44"/>
      <c r="AG928" s="45"/>
      <c r="AH928" s="45"/>
      <c r="DM928"/>
      <c r="DN928"/>
      <c r="DO928"/>
      <c r="DP928"/>
      <c r="DQ928"/>
      <c r="DR928"/>
      <c r="DS928"/>
      <c r="DT928"/>
      <c r="DU928"/>
      <c r="DV928"/>
      <c r="DW928"/>
      <c r="DX928"/>
      <c r="DY928"/>
      <c r="DZ928"/>
      <c r="EA928"/>
      <c r="EB928"/>
      <c r="EC928"/>
      <c r="ED928"/>
      <c r="EE928"/>
      <c r="EF928"/>
      <c r="EG928"/>
    </row>
    <row r="929" spans="1:137" s="1" customFormat="1" ht="14.4" x14ac:dyDescent="0.3">
      <c r="A929"/>
      <c r="B929"/>
      <c r="C929"/>
      <c r="D929" s="40" t="s">
        <v>164</v>
      </c>
      <c r="E929" s="28">
        <v>42821.451388888891</v>
      </c>
      <c r="F929" s="10">
        <f t="shared" si="265"/>
        <v>2938.0236111111153</v>
      </c>
      <c r="G929" s="86">
        <v>10439</v>
      </c>
      <c r="H929" s="86">
        <v>0.68</v>
      </c>
      <c r="I929" s="86">
        <v>19</v>
      </c>
      <c r="J929" s="86"/>
      <c r="K929" s="86">
        <v>5</v>
      </c>
      <c r="L929" s="86">
        <v>1085</v>
      </c>
      <c r="M929" s="86"/>
      <c r="N929" s="42">
        <v>7.4</v>
      </c>
      <c r="O929" s="90"/>
      <c r="P929" s="90"/>
      <c r="Q929" s="90"/>
      <c r="R929" s="87"/>
      <c r="S929" s="87"/>
      <c r="T929" s="16"/>
      <c r="U929" s="16"/>
      <c r="V929" s="43">
        <f t="shared" si="269"/>
        <v>2.7450185328377777E-6</v>
      </c>
      <c r="W929" s="43">
        <f t="shared" si="270"/>
        <v>4.0403976280166669E-4</v>
      </c>
      <c r="X929" s="43">
        <f t="shared" si="271"/>
        <v>5.4661153936247665E-7</v>
      </c>
      <c r="Y929" s="22"/>
      <c r="Z929" s="22">
        <f t="shared" si="272"/>
        <v>4.2140071271019944E-2</v>
      </c>
      <c r="AA929" s="44">
        <f t="shared" si="273"/>
        <v>6.2026045351273504</v>
      </c>
      <c r="AB929" s="44">
        <f t="shared" si="274"/>
        <v>0.24888455442575438</v>
      </c>
      <c r="AC929" s="44"/>
      <c r="AD929" s="44"/>
      <c r="AE929" s="44"/>
      <c r="AF929" s="44"/>
      <c r="AG929" s="45"/>
      <c r="AH929" s="45"/>
      <c r="DM929"/>
      <c r="DN929"/>
      <c r="DO929"/>
      <c r="DP929"/>
      <c r="DQ929"/>
      <c r="DR929"/>
      <c r="DS929"/>
      <c r="DT929"/>
      <c r="DU929"/>
      <c r="DV929"/>
      <c r="DW929"/>
      <c r="DX929"/>
      <c r="DY929"/>
      <c r="DZ929"/>
      <c r="EA929"/>
      <c r="EB929"/>
      <c r="EC929"/>
      <c r="ED929"/>
      <c r="EE929"/>
      <c r="EF929"/>
      <c r="EG929"/>
    </row>
    <row r="930" spans="1:137" s="1" customFormat="1" ht="14.4" x14ac:dyDescent="0.3">
      <c r="A930"/>
      <c r="B930"/>
      <c r="C930"/>
      <c r="D930" s="40"/>
      <c r="E930" s="28">
        <v>42821.607638888891</v>
      </c>
      <c r="F930" s="10">
        <f t="shared" si="265"/>
        <v>2938.1798611111153</v>
      </c>
      <c r="G930" s="86">
        <v>1586</v>
      </c>
      <c r="H930" s="86">
        <v>0.43</v>
      </c>
      <c r="I930" s="86">
        <v>43</v>
      </c>
      <c r="J930" s="86"/>
      <c r="K930" s="86">
        <v>5</v>
      </c>
      <c r="L930" s="86">
        <v>1077</v>
      </c>
      <c r="M930" s="86"/>
      <c r="N930" s="42">
        <v>7.4</v>
      </c>
      <c r="O930" s="90"/>
      <c r="P930" s="90"/>
      <c r="Q930" s="90"/>
      <c r="R930" s="87"/>
      <c r="S930" s="87"/>
      <c r="T930" s="16"/>
      <c r="U930" s="16"/>
      <c r="V930" s="43">
        <f t="shared" si="269"/>
        <v>1.7230218660104405E-6</v>
      </c>
      <c r="W930" s="43">
        <f t="shared" si="270"/>
        <v>2.5361189285860643E-4</v>
      </c>
      <c r="X930" s="43">
        <f t="shared" si="271"/>
        <v>3.4310283273808153E-7</v>
      </c>
      <c r="Y930" s="22"/>
      <c r="Z930" s="22">
        <f t="shared" si="272"/>
        <v>6.3551457662617654E-3</v>
      </c>
      <c r="AA930" s="44">
        <f t="shared" si="273"/>
        <v>0.93541502807848809</v>
      </c>
      <c r="AB930" s="44">
        <f t="shared" si="274"/>
        <v>3.7534289208346082E-2</v>
      </c>
      <c r="AC930" s="44"/>
      <c r="AD930" s="44"/>
      <c r="AE930" s="44"/>
      <c r="AF930" s="44"/>
      <c r="AG930" s="45"/>
      <c r="AH930" s="45"/>
      <c r="DM930"/>
      <c r="DN930"/>
      <c r="DO930"/>
      <c r="DP930"/>
      <c r="DQ930"/>
      <c r="DR930"/>
      <c r="DS930"/>
      <c r="DT930"/>
      <c r="DU930"/>
      <c r="DV930"/>
      <c r="DW930"/>
      <c r="DX930"/>
      <c r="DY930"/>
      <c r="DZ930"/>
      <c r="EA930"/>
      <c r="EB930"/>
      <c r="EC930"/>
      <c r="ED930"/>
      <c r="EE930"/>
      <c r="EF930"/>
      <c r="EG930"/>
    </row>
    <row r="931" spans="1:137" s="1" customFormat="1" ht="14.4" x14ac:dyDescent="0.3">
      <c r="A931"/>
      <c r="B931"/>
      <c r="C931"/>
      <c r="D931" s="40"/>
      <c r="E931" s="28">
        <v>42968.555555555555</v>
      </c>
      <c r="F931" s="10">
        <f t="shared" si="265"/>
        <v>3085.1277777777796</v>
      </c>
      <c r="G931" s="86">
        <v>6109</v>
      </c>
      <c r="H931" s="86">
        <v>0</v>
      </c>
      <c r="I931" s="86">
        <v>19</v>
      </c>
      <c r="J931" s="86"/>
      <c r="K931" s="86"/>
      <c r="L931" s="86">
        <v>1072</v>
      </c>
      <c r="M931" s="86"/>
      <c r="N931" s="42">
        <v>7.4</v>
      </c>
      <c r="O931" s="90"/>
      <c r="P931" s="90"/>
      <c r="Q931" s="90"/>
      <c r="R931" s="87"/>
      <c r="S931" s="87"/>
      <c r="T931" s="16"/>
      <c r="U931" s="16"/>
      <c r="V931" s="43">
        <f t="shared" si="269"/>
        <v>0</v>
      </c>
      <c r="W931" s="43">
        <f t="shared" si="270"/>
        <v>0</v>
      </c>
      <c r="X931" s="43">
        <f t="shared" si="271"/>
        <v>0</v>
      </c>
      <c r="Y931" s="22"/>
      <c r="Z931" s="22">
        <f t="shared" si="272"/>
        <v>2.4365287515231249E-2</v>
      </c>
      <c r="AA931" s="44">
        <f t="shared" si="273"/>
        <v>3.5863309739010152</v>
      </c>
      <c r="AB931" s="44">
        <f t="shared" si="274"/>
        <v>0.14390444875336703</v>
      </c>
      <c r="AC931" s="44"/>
      <c r="AD931" s="44"/>
      <c r="AE931" s="44"/>
      <c r="AF931" s="44"/>
      <c r="AG931" s="45"/>
      <c r="AH931" s="45"/>
      <c r="DM931"/>
      <c r="DN931"/>
      <c r="DO931"/>
      <c r="DP931"/>
      <c r="DQ931"/>
      <c r="DR931"/>
      <c r="DS931"/>
      <c r="DT931"/>
      <c r="DU931"/>
      <c r="DV931"/>
      <c r="DW931"/>
      <c r="DX931"/>
      <c r="DY931"/>
      <c r="DZ931"/>
      <c r="EA931"/>
      <c r="EB931"/>
      <c r="EC931"/>
      <c r="ED931"/>
      <c r="EE931"/>
      <c r="EF931"/>
      <c r="EG931"/>
    </row>
    <row r="932" spans="1:137" s="1" customFormat="1" ht="14.4" x14ac:dyDescent="0.3">
      <c r="A932"/>
      <c r="B932"/>
      <c r="C932"/>
      <c r="D932" s="40"/>
      <c r="E932" s="28">
        <v>43046.482638888891</v>
      </c>
      <c r="F932" s="10">
        <f t="shared" si="265"/>
        <v>3163.0548611111153</v>
      </c>
      <c r="G932" s="86">
        <v>7184</v>
      </c>
      <c r="H932" s="86">
        <v>0</v>
      </c>
      <c r="I932" s="86">
        <v>34</v>
      </c>
      <c r="J932" s="86"/>
      <c r="K932" s="86"/>
      <c r="L932" s="86">
        <v>1063</v>
      </c>
      <c r="M932" s="86"/>
      <c r="N932" s="42">
        <v>7.4</v>
      </c>
      <c r="O932" s="90"/>
      <c r="P932" s="90"/>
      <c r="Q932" s="90"/>
      <c r="R932" s="87"/>
      <c r="S932" s="87"/>
      <c r="T932" s="16"/>
      <c r="U932" s="16"/>
      <c r="V932" s="43">
        <f t="shared" si="269"/>
        <v>0</v>
      </c>
      <c r="W932" s="43">
        <f t="shared" si="270"/>
        <v>0</v>
      </c>
      <c r="X932" s="43">
        <f t="shared" si="271"/>
        <v>0</v>
      </c>
      <c r="Y932" s="22"/>
      <c r="Z932" s="22">
        <f t="shared" si="272"/>
        <v>2.8412288652372882E-2</v>
      </c>
      <c r="AA932" s="44">
        <f t="shared" si="273"/>
        <v>4.1820097862470922</v>
      </c>
      <c r="AB932" s="44">
        <f t="shared" si="274"/>
        <v>0.16780654584048563</v>
      </c>
      <c r="AC932" s="44"/>
      <c r="AD932" s="44"/>
      <c r="AE932" s="44"/>
      <c r="AF932" s="44"/>
      <c r="AG932" s="45"/>
      <c r="AH932" s="45"/>
      <c r="DM932"/>
      <c r="DN932"/>
      <c r="DO932"/>
      <c r="DP932"/>
      <c r="DQ932"/>
      <c r="DR932"/>
      <c r="DS932"/>
      <c r="DT932"/>
      <c r="DU932"/>
      <c r="DV932"/>
      <c r="DW932"/>
      <c r="DX932"/>
      <c r="DY932"/>
      <c r="DZ932"/>
      <c r="EA932"/>
      <c r="EB932"/>
      <c r="EC932"/>
      <c r="ED932"/>
      <c r="EE932"/>
      <c r="EF932"/>
      <c r="EG932"/>
    </row>
    <row r="933" spans="1:137" s="1" customFormat="1" ht="14.4" x14ac:dyDescent="0.3">
      <c r="A933"/>
      <c r="B933"/>
      <c r="C933"/>
      <c r="D933" s="40"/>
      <c r="E933" s="28">
        <v>43123.614583333336</v>
      </c>
      <c r="F933" s="86"/>
      <c r="G933" s="86">
        <v>8176.48</v>
      </c>
      <c r="H933" s="86">
        <v>0.65</v>
      </c>
      <c r="I933" s="86">
        <v>129</v>
      </c>
      <c r="J933" s="86"/>
      <c r="K933" s="86"/>
      <c r="L933" s="86">
        <v>1052</v>
      </c>
      <c r="M933" s="86"/>
      <c r="N933" s="42">
        <v>7.4</v>
      </c>
      <c r="O933" s="90"/>
      <c r="P933" s="90"/>
      <c r="Q933" s="90"/>
      <c r="R933" s="87"/>
      <c r="S933" s="87"/>
      <c r="T933" s="16"/>
      <c r="U933" s="16"/>
      <c r="V933" s="43">
        <f t="shared" si="269"/>
        <v>2.5441090712313263E-6</v>
      </c>
      <c r="W933" s="43">
        <f t="shared" si="270"/>
        <v>3.7446786365380821E-4</v>
      </c>
      <c r="X933" s="43">
        <f t="shared" si="271"/>
        <v>5.0660473111420657E-7</v>
      </c>
      <c r="Y933" s="22"/>
      <c r="Z933" s="22">
        <f t="shared" si="272"/>
        <v>3.2002856828833096E-2</v>
      </c>
      <c r="AA933" s="44">
        <f t="shared" si="273"/>
        <v>4.7105061504739831</v>
      </c>
      <c r="AB933" s="44">
        <f t="shared" si="274"/>
        <v>0.18901289252619136</v>
      </c>
      <c r="AC933" s="44"/>
      <c r="AD933" s="44"/>
      <c r="AE933" s="44"/>
      <c r="AF933" s="44"/>
      <c r="AG933" s="45"/>
      <c r="AH933" s="45"/>
      <c r="DM933"/>
      <c r="DN933"/>
      <c r="DO933"/>
      <c r="DP933"/>
      <c r="DQ933"/>
      <c r="DR933"/>
      <c r="DS933"/>
      <c r="DT933"/>
      <c r="DU933"/>
      <c r="DV933"/>
      <c r="DW933"/>
      <c r="DX933"/>
      <c r="DY933"/>
      <c r="DZ933"/>
      <c r="EA933"/>
      <c r="EB933"/>
      <c r="EC933"/>
      <c r="ED933"/>
      <c r="EE933"/>
      <c r="EF933"/>
      <c r="EG933"/>
    </row>
    <row r="934" spans="1:137" s="1" customFormat="1" ht="14.4" x14ac:dyDescent="0.3">
      <c r="A934"/>
      <c r="B934"/>
      <c r="C934"/>
      <c r="D934" s="87"/>
      <c r="E934" s="89"/>
      <c r="F934" s="86"/>
      <c r="G934" s="86"/>
      <c r="H934" s="86"/>
      <c r="I934" s="86"/>
      <c r="J934" s="86"/>
      <c r="K934" s="86"/>
      <c r="L934" s="86"/>
      <c r="M934" s="86"/>
      <c r="N934" s="42"/>
      <c r="O934" s="90"/>
      <c r="P934" s="90"/>
      <c r="Q934" s="90"/>
      <c r="R934" s="87"/>
      <c r="S934" s="87"/>
      <c r="T934" s="16"/>
      <c r="U934" s="16"/>
      <c r="V934" s="43"/>
      <c r="W934" s="43"/>
      <c r="X934" s="43"/>
      <c r="Y934" s="22"/>
      <c r="Z934" s="22"/>
      <c r="AA934" s="44"/>
      <c r="AB934" s="44"/>
      <c r="AC934" s="44"/>
      <c r="AD934" s="44"/>
      <c r="AE934" s="44"/>
      <c r="AF934" s="44"/>
      <c r="AG934" s="45"/>
      <c r="AH934" s="45"/>
      <c r="DM934"/>
      <c r="DN934"/>
      <c r="DO934"/>
      <c r="DP934"/>
      <c r="DQ934"/>
      <c r="DR934"/>
      <c r="DS934"/>
      <c r="DT934"/>
      <c r="DU934"/>
      <c r="DV934"/>
      <c r="DW934"/>
      <c r="DX934"/>
      <c r="DY934"/>
      <c r="DZ934"/>
      <c r="EA934"/>
      <c r="EB934"/>
      <c r="EC934"/>
      <c r="ED934"/>
      <c r="EE934"/>
      <c r="EF934"/>
      <c r="EG934"/>
    </row>
    <row r="937" spans="1:137" s="1" customFormat="1" ht="14.4" thickBot="1" x14ac:dyDescent="0.3">
      <c r="A937"/>
      <c r="B937"/>
      <c r="C937"/>
      <c r="D937" s="18" t="s">
        <v>187</v>
      </c>
      <c r="E937" s="18" t="s">
        <v>16</v>
      </c>
      <c r="F937" s="10" t="s">
        <v>17</v>
      </c>
      <c r="G937" s="10" t="s">
        <v>20</v>
      </c>
      <c r="H937" s="10" t="s">
        <v>21</v>
      </c>
      <c r="I937" s="10" t="s">
        <v>22</v>
      </c>
      <c r="J937" s="10"/>
      <c r="K937" s="10"/>
      <c r="L937" s="10"/>
      <c r="M937" s="86"/>
      <c r="N937" s="86"/>
      <c r="O937" s="90"/>
      <c r="P937" s="90"/>
      <c r="Q937" s="90"/>
      <c r="R937" s="87"/>
      <c r="S937" s="87"/>
      <c r="T937" s="16"/>
      <c r="U937" s="16"/>
      <c r="V937" s="17"/>
      <c r="W937" s="17"/>
      <c r="X937" s="17"/>
      <c r="Y937" s="17"/>
      <c r="Z937" s="17"/>
      <c r="AA937" s="17"/>
      <c r="AB937" s="17"/>
      <c r="AC937" s="17"/>
      <c r="AD937" s="17"/>
      <c r="AE937" s="17"/>
      <c r="AF937" s="17"/>
      <c r="AG937" s="17"/>
      <c r="AH937" s="17"/>
      <c r="DM937"/>
      <c r="DN937"/>
      <c r="DO937"/>
      <c r="DP937"/>
      <c r="DQ937"/>
      <c r="DR937"/>
      <c r="DS937"/>
      <c r="DT937"/>
      <c r="DU937"/>
      <c r="DV937"/>
      <c r="DW937"/>
      <c r="DX937"/>
      <c r="DY937"/>
      <c r="DZ937"/>
      <c r="EA937"/>
      <c r="EB937"/>
      <c r="EC937"/>
      <c r="ED937"/>
      <c r="EE937"/>
      <c r="EF937"/>
      <c r="EG937"/>
    </row>
    <row r="938" spans="1:137" s="1" customFormat="1" ht="15" thickBot="1" x14ac:dyDescent="0.35">
      <c r="A938"/>
      <c r="B938"/>
      <c r="C938"/>
      <c r="D938" s="18" t="s">
        <v>188</v>
      </c>
      <c r="E938" s="28">
        <v>39883.429861111108</v>
      </c>
      <c r="F938" s="18"/>
      <c r="G938" s="10"/>
      <c r="H938" s="10"/>
      <c r="I938" s="18"/>
      <c r="J938" s="18"/>
      <c r="K938" s="18"/>
      <c r="L938" s="79">
        <v>1037</v>
      </c>
      <c r="M938" s="86"/>
      <c r="N938" s="42">
        <v>7.4</v>
      </c>
      <c r="O938" s="37">
        <v>87.91</v>
      </c>
      <c r="P938" s="38">
        <v>11.71</v>
      </c>
      <c r="Q938" s="39">
        <f>P938-S938</f>
        <v>8.7473700000000001</v>
      </c>
      <c r="R938" s="18">
        <v>25.3</v>
      </c>
      <c r="S938" s="40">
        <f>R938*P938/100</f>
        <v>2.9626300000000003</v>
      </c>
      <c r="T938" s="40">
        <f>Q938/$A$18+S938</f>
        <v>6.6073675000000005</v>
      </c>
      <c r="U938" s="40">
        <f>$A$16-T938</f>
        <v>110.3926325</v>
      </c>
      <c r="V938" s="43">
        <f t="shared" ref="V938:V969" si="276">($A$15*L938/1000/$A$13*H938)/$Q$938</f>
        <v>0</v>
      </c>
      <c r="W938" s="43">
        <f t="shared" ref="W938:W969" si="277">($U$938*L938/1000/$A$13*H938)/$Q$938</f>
        <v>0</v>
      </c>
      <c r="X938" s="43">
        <f t="shared" ref="X938:X969" si="278">($A$46*$S$938*H938*L938/1000000)/$Q$938</f>
        <v>0</v>
      </c>
      <c r="Y938" s="22">
        <f>X938+W938+SUM($V$938:V938)</f>
        <v>0</v>
      </c>
      <c r="Z938" s="22">
        <f t="shared" ref="Z938:Z969" si="279">($A$15*L938/1000/$A$13*G938)/$Q$938</f>
        <v>0</v>
      </c>
      <c r="AA938" s="44">
        <f t="shared" ref="AA938:AA969" si="280">($U$938*L938/1000/$A$13*G938)/$Q$938</f>
        <v>0</v>
      </c>
      <c r="AB938" s="44">
        <f t="shared" ref="AB938:AB969" si="281">($A$14*$S$938/1000*G938/1000000*L938/1000*1000000)/$Q$938</f>
        <v>0</v>
      </c>
      <c r="AC938" s="44">
        <f t="shared" ref="AC938:AC969" si="282">($A$14*((L938/1000)*G938/10^6)*(1+($A$28/(10^-N938))+(($A$28*$A$29)/(10^-N938)^2))*1000000)*$S$938/1000/$Q$938</f>
        <v>0</v>
      </c>
      <c r="AD938" s="44">
        <f>AC938/(1+($A$28/(10^-N938))+(($A$28*$A$29)/(10^-N938)^2))*1</f>
        <v>0</v>
      </c>
      <c r="AE938" s="44">
        <f>AC938/(1+($A$28/(10^-N938))+(($A$28*$A$29)/(10^-N938)^2))*($A$28/(10^-N938))</f>
        <v>0</v>
      </c>
      <c r="AF938" s="44">
        <f>AC938/(1+($A$28/(10^-N938))+(($A$28*$A$29)/(10^-N938)^2))*(($A$28*$A$29)/(10^-N938)^2)</f>
        <v>0</v>
      </c>
      <c r="AG938" s="45">
        <f>AC938+AA938+SUM($Z$938:Z938)</f>
        <v>0</v>
      </c>
      <c r="AH938" s="45">
        <f>AC938+AA938+SUM($Z$938:Z938)</f>
        <v>0</v>
      </c>
      <c r="DM938"/>
      <c r="DN938"/>
      <c r="DO938"/>
      <c r="DP938"/>
      <c r="DQ938"/>
      <c r="DR938"/>
      <c r="DS938"/>
      <c r="DT938"/>
      <c r="DU938"/>
      <c r="DV938"/>
      <c r="DW938"/>
      <c r="DX938"/>
      <c r="DY938"/>
      <c r="DZ938"/>
      <c r="EA938"/>
      <c r="EB938"/>
      <c r="EC938"/>
      <c r="ED938"/>
      <c r="EE938"/>
      <c r="EF938"/>
      <c r="EG938"/>
    </row>
    <row r="939" spans="1:137" s="1" customFormat="1" ht="14.4" x14ac:dyDescent="0.3">
      <c r="A939"/>
      <c r="B939"/>
      <c r="C939"/>
      <c r="D939" s="18" t="s">
        <v>37</v>
      </c>
      <c r="E939" s="28">
        <v>39884.429861111108</v>
      </c>
      <c r="F939" s="10">
        <f>E939-E$938</f>
        <v>1</v>
      </c>
      <c r="G939" s="10">
        <v>3648</v>
      </c>
      <c r="H939" s="10">
        <v>2.91</v>
      </c>
      <c r="I939" s="10">
        <v>794</v>
      </c>
      <c r="J939" s="10"/>
      <c r="K939" s="10"/>
      <c r="L939" s="79">
        <v>1037</v>
      </c>
      <c r="M939" s="86"/>
      <c r="N939" s="42">
        <v>7.4</v>
      </c>
      <c r="O939" s="18"/>
      <c r="P939" s="18"/>
      <c r="Q939" s="18"/>
      <c r="R939" s="18"/>
      <c r="S939" s="16"/>
      <c r="T939" s="16"/>
      <c r="U939" s="16"/>
      <c r="V939" s="43">
        <f t="shared" si="276"/>
        <v>1.1227378796406313E-5</v>
      </c>
      <c r="W939" s="43">
        <f t="shared" si="277"/>
        <v>1.6525598685466325E-3</v>
      </c>
      <c r="X939" s="43">
        <f t="shared" si="278"/>
        <v>2.2356915749362494E-6</v>
      </c>
      <c r="Y939" s="22">
        <f>X939+W939+SUM($V$938:V939)</f>
        <v>1.6660229389179749E-3</v>
      </c>
      <c r="Z939" s="22">
        <f t="shared" si="279"/>
        <v>1.407473465611348E-2</v>
      </c>
      <c r="AA939" s="44">
        <f t="shared" si="280"/>
        <v>2.0716626805697986</v>
      </c>
      <c r="AB939" s="44">
        <f t="shared" si="281"/>
        <v>8.3127150901535274E-2</v>
      </c>
      <c r="AC939" s="44">
        <f t="shared" si="282"/>
        <v>0.70882468614561767</v>
      </c>
      <c r="AD939" s="44">
        <f t="shared" ref="AD939" si="283">AC939/(1+($A$28/(10^-N939))+(($A$28*$A$29)/(10^-N939)^2))*1</f>
        <v>8.3127150901535274E-2</v>
      </c>
      <c r="AE939" s="44">
        <f t="shared" ref="AE939" si="284">AC939/(1+($A$28/(10^-N939))+(($A$28*$A$29)/(10^-N939)^2))*($A$28/(10^-N939))</f>
        <v>0.62527402940575749</v>
      </c>
      <c r="AF939" s="44">
        <f t="shared" ref="AF939" si="285">AC939/(1+($A$28/(10^-N939))+(($A$28*$A$29)/(10^-N939)^2))*(($A$28*$A$29)/(10^-N939)^2)</f>
        <v>4.2350583832497299E-4</v>
      </c>
      <c r="AG939" s="45">
        <f>AC939+AA939+SUM($Z$938:Z939)</f>
        <v>2.7945621013715298</v>
      </c>
      <c r="AH939" s="45">
        <f>AC939+AA939+SUM($Z$938:Z939)</f>
        <v>2.7945621013715298</v>
      </c>
      <c r="DM939"/>
      <c r="DN939"/>
      <c r="DO939"/>
      <c r="DP939"/>
      <c r="DQ939"/>
      <c r="DR939"/>
      <c r="DS939"/>
      <c r="DT939"/>
      <c r="DU939"/>
      <c r="DV939"/>
      <c r="DW939"/>
      <c r="DX939"/>
      <c r="DY939"/>
      <c r="DZ939"/>
      <c r="EA939"/>
      <c r="EB939"/>
      <c r="EC939"/>
      <c r="ED939"/>
      <c r="EE939"/>
      <c r="EF939"/>
      <c r="EG939"/>
    </row>
    <row r="940" spans="1:137" s="1" customFormat="1" ht="14.4" x14ac:dyDescent="0.3">
      <c r="A940"/>
      <c r="B940"/>
      <c r="C940"/>
      <c r="D940" s="18">
        <v>4</v>
      </c>
      <c r="E940" s="28">
        <v>39891.399305555555</v>
      </c>
      <c r="F940" s="10">
        <f t="shared" ref="F940:F998" si="286">E940-E$938</f>
        <v>7.9694444444467081</v>
      </c>
      <c r="G940" s="10">
        <v>4392</v>
      </c>
      <c r="H940" s="10">
        <v>5.03</v>
      </c>
      <c r="I940" s="10">
        <v>1024</v>
      </c>
      <c r="J940" s="10"/>
      <c r="K940" s="10"/>
      <c r="L940" s="79">
        <v>1037</v>
      </c>
      <c r="M940" s="86"/>
      <c r="N940" s="42">
        <v>7.4</v>
      </c>
      <c r="O940" s="90"/>
      <c r="P940" s="90"/>
      <c r="Q940" s="90"/>
      <c r="R940" s="88"/>
      <c r="S940" s="87"/>
      <c r="T940" s="16"/>
      <c r="U940" s="16"/>
      <c r="V940" s="43">
        <f t="shared" si="276"/>
        <v>1.940677503296349E-5</v>
      </c>
      <c r="W940" s="43">
        <f t="shared" si="277"/>
        <v>2.8564866456321516E-3</v>
      </c>
      <c r="X940" s="43">
        <f t="shared" si="278"/>
        <v>3.8644428254052701E-6</v>
      </c>
      <c r="Y940" s="22">
        <f>X940+W940+SUM($V$938:V940)</f>
        <v>2.8909852422869266E-3</v>
      </c>
      <c r="Z940" s="22">
        <f t="shared" si="279"/>
        <v>1.6945239750452413E-2</v>
      </c>
      <c r="AA940" s="44">
        <f t="shared" si="280"/>
        <v>2.4941728325281134</v>
      </c>
      <c r="AB940" s="44">
        <f t="shared" si="281"/>
        <v>0.10008071457224313</v>
      </c>
      <c r="AC940" s="44">
        <f t="shared" si="282"/>
        <v>0.85338761555689491</v>
      </c>
      <c r="AD940" s="44">
        <f t="shared" ref="AD940:AD991" si="287">AC940/(1+($A$28/(10^-N940))+(($A$28*$A$29)/(10^-N940)^2))*1</f>
        <v>0.10008071457224312</v>
      </c>
      <c r="AE940" s="44">
        <f t="shared" ref="AE940:AE991" si="288">AC940/(1+($A$28/(10^-N940))+(($A$28*$A$29)/(10^-N940)^2))*($A$28/(10^-N940))</f>
        <v>0.75279702224508949</v>
      </c>
      <c r="AF940" s="44">
        <f t="shared" ref="AF940:AF991" si="289">AC940/(1+($A$28/(10^-N940))+(($A$28*$A$29)/(10^-N940)^2))*(($A$28*$A$29)/(10^-N940)^2)</f>
        <v>5.0987873956230296E-4</v>
      </c>
      <c r="AG940" s="45">
        <f>AC940+AA940+SUM($Z$938:Z940)</f>
        <v>3.3785804224915741</v>
      </c>
      <c r="AH940" s="45">
        <f>AC940+AA940+SUM($Z$938:Z940)</f>
        <v>3.3785804224915741</v>
      </c>
      <c r="DM940"/>
      <c r="DN940"/>
      <c r="DO940"/>
      <c r="DP940"/>
      <c r="DQ940"/>
      <c r="DR940"/>
      <c r="DS940"/>
      <c r="DT940"/>
      <c r="DU940"/>
      <c r="DV940"/>
      <c r="DW940"/>
      <c r="DX940"/>
      <c r="DY940"/>
      <c r="DZ940"/>
      <c r="EA940"/>
      <c r="EB940"/>
      <c r="EC940"/>
      <c r="ED940"/>
      <c r="EE940"/>
      <c r="EF940"/>
      <c r="EG940"/>
    </row>
    <row r="941" spans="1:137" s="1" customFormat="1" ht="16.8" x14ac:dyDescent="0.3">
      <c r="A941"/>
      <c r="B941"/>
      <c r="C941"/>
      <c r="D941" s="18" t="s">
        <v>82</v>
      </c>
      <c r="E941" s="28">
        <v>39897.647222222222</v>
      </c>
      <c r="F941" s="10">
        <f t="shared" si="286"/>
        <v>14.21736111111386</v>
      </c>
      <c r="G941" s="10">
        <v>4403</v>
      </c>
      <c r="H941" s="10">
        <v>3.58</v>
      </c>
      <c r="I941" s="10">
        <v>1239</v>
      </c>
      <c r="J941" s="10"/>
      <c r="K941" s="10"/>
      <c r="L941" s="79">
        <v>1037</v>
      </c>
      <c r="M941" s="86"/>
      <c r="N941" s="42">
        <v>7.4</v>
      </c>
      <c r="O941" s="90"/>
      <c r="P941" s="90"/>
      <c r="Q941" s="90"/>
      <c r="R941" s="87"/>
      <c r="S941" s="87"/>
      <c r="T941" s="16"/>
      <c r="U941" s="16"/>
      <c r="V941" s="43">
        <f t="shared" si="276"/>
        <v>1.3812376663620137E-5</v>
      </c>
      <c r="W941" s="43">
        <f t="shared" si="277"/>
        <v>2.0330461613047917E-3</v>
      </c>
      <c r="X941" s="43">
        <f t="shared" si="278"/>
        <v>2.7504384323957986E-6</v>
      </c>
      <c r="Y941" s="22">
        <f>X941+W941+SUM($V$938:V941)</f>
        <v>2.0802431302301776E-3</v>
      </c>
      <c r="Z941" s="22">
        <f t="shared" si="279"/>
        <v>1.6987680013943983E-2</v>
      </c>
      <c r="AA941" s="44">
        <f t="shared" si="280"/>
        <v>2.5004196224092174</v>
      </c>
      <c r="AB941" s="44">
        <f t="shared" si="281"/>
        <v>0.10033137209963262</v>
      </c>
      <c r="AC941" s="44">
        <f t="shared" si="282"/>
        <v>0.85552497069604028</v>
      </c>
      <c r="AD941" s="44">
        <f t="shared" si="287"/>
        <v>0.10033137209963264</v>
      </c>
      <c r="AE941" s="44">
        <f t="shared" si="288"/>
        <v>0.75468244283814434</v>
      </c>
      <c r="AF941" s="44">
        <f t="shared" si="289"/>
        <v>5.1115575826339262E-4</v>
      </c>
      <c r="AG941" s="45">
        <f>AC941+AA941+SUM($Z$938:Z941)</f>
        <v>3.4039522475257677</v>
      </c>
      <c r="AH941" s="45">
        <f>AC941+AA941+SUM($Z$938:Z941)</f>
        <v>3.4039522475257677</v>
      </c>
      <c r="DM941"/>
      <c r="DN941"/>
      <c r="DO941"/>
      <c r="DP941"/>
      <c r="DQ941"/>
      <c r="DR941"/>
      <c r="DS941"/>
      <c r="DT941"/>
      <c r="DU941"/>
      <c r="DV941"/>
      <c r="DW941"/>
      <c r="DX941"/>
      <c r="DY941"/>
      <c r="DZ941"/>
      <c r="EA941"/>
      <c r="EB941"/>
      <c r="EC941"/>
      <c r="ED941"/>
      <c r="EE941"/>
      <c r="EF941"/>
      <c r="EG941"/>
    </row>
    <row r="942" spans="1:137" s="1" customFormat="1" ht="14.4" x14ac:dyDescent="0.3">
      <c r="A942"/>
      <c r="B942"/>
      <c r="C942"/>
      <c r="D942" s="29">
        <f>8.315*(273+D940)/101325*1000000</f>
        <v>22731.359486799898</v>
      </c>
      <c r="E942" s="28">
        <v>39913.504861111112</v>
      </c>
      <c r="F942" s="10">
        <f t="shared" si="286"/>
        <v>30.075000000004366</v>
      </c>
      <c r="G942" s="10">
        <v>6556</v>
      </c>
      <c r="H942" s="10">
        <v>2.4500000000000002</v>
      </c>
      <c r="I942" s="10">
        <v>1596</v>
      </c>
      <c r="J942" s="10"/>
      <c r="K942" s="10"/>
      <c r="L942" s="79">
        <v>1037</v>
      </c>
      <c r="M942" s="86"/>
      <c r="N942" s="42">
        <v>7.4</v>
      </c>
      <c r="O942" s="90"/>
      <c r="P942" s="90"/>
      <c r="Q942" s="90"/>
      <c r="R942" s="87"/>
      <c r="S942" s="87"/>
      <c r="T942" s="16"/>
      <c r="U942" s="16"/>
      <c r="V942" s="43">
        <f t="shared" si="276"/>
        <v>9.4526041413042852E-6</v>
      </c>
      <c r="W942" s="43">
        <f t="shared" si="277"/>
        <v>1.3913304735186423E-3</v>
      </c>
      <c r="X942" s="43">
        <f t="shared" si="278"/>
        <v>1.8822832847401413E-6</v>
      </c>
      <c r="Y942" s="22">
        <f>X942+W942+SUM($V$938:V942)</f>
        <v>1.4471118914376768E-3</v>
      </c>
      <c r="Z942" s="22">
        <f t="shared" si="279"/>
        <v>2.5294397040975872E-2</v>
      </c>
      <c r="AA942" s="44">
        <f t="shared" si="280"/>
        <v>3.7230867691380491</v>
      </c>
      <c r="AB942" s="44">
        <f t="shared" si="281"/>
        <v>0.14939188632414072</v>
      </c>
      <c r="AC942" s="44">
        <f t="shared" si="282"/>
        <v>1.273863662930556</v>
      </c>
      <c r="AD942" s="44">
        <f t="shared" si="287"/>
        <v>0.14939188632414066</v>
      </c>
      <c r="AE942" s="44">
        <f t="shared" si="288"/>
        <v>1.123710673460566</v>
      </c>
      <c r="AF942" s="44">
        <f t="shared" si="289"/>
        <v>7.6110314584937561E-4</v>
      </c>
      <c r="AG942" s="45">
        <f>AC942+AA942+SUM($Z$938:Z942)</f>
        <v>5.0702524835300906</v>
      </c>
      <c r="AH942" s="45">
        <f>AC942+AA942+SUM($Z$938:Z942)</f>
        <v>5.0702524835300906</v>
      </c>
      <c r="DM942"/>
      <c r="DN942"/>
      <c r="DO942"/>
      <c r="DP942"/>
      <c r="DQ942"/>
      <c r="DR942"/>
      <c r="DS942"/>
      <c r="DT942"/>
      <c r="DU942"/>
      <c r="DV942"/>
      <c r="DW942"/>
      <c r="DX942"/>
      <c r="DY942"/>
      <c r="DZ942"/>
      <c r="EA942"/>
      <c r="EB942"/>
      <c r="EC942"/>
      <c r="ED942"/>
      <c r="EE942"/>
      <c r="EF942"/>
      <c r="EG942"/>
    </row>
    <row r="943" spans="1:137" s="1" customFormat="1" ht="14.4" x14ac:dyDescent="0.3">
      <c r="A943"/>
      <c r="B943"/>
      <c r="C943"/>
      <c r="D943" s="18"/>
      <c r="E943" s="28">
        <v>39920.688888888886</v>
      </c>
      <c r="F943" s="10">
        <f t="shared" si="286"/>
        <v>37.259027777778101</v>
      </c>
      <c r="G943" s="10">
        <v>7143</v>
      </c>
      <c r="H943" s="10">
        <v>2.2400000000000002</v>
      </c>
      <c r="I943" s="10">
        <v>1796</v>
      </c>
      <c r="J943" s="10"/>
      <c r="K943" s="10"/>
      <c r="L943" s="79">
        <v>1037</v>
      </c>
      <c r="M943" s="86"/>
      <c r="N943" s="42">
        <v>7.4</v>
      </c>
      <c r="O943" s="90"/>
      <c r="P943" s="90"/>
      <c r="Q943" s="90"/>
      <c r="R943" s="87"/>
      <c r="S943" s="87"/>
      <c r="T943" s="16"/>
      <c r="U943" s="16"/>
      <c r="V943" s="43">
        <f t="shared" si="276"/>
        <v>8.6423809291924893E-6</v>
      </c>
      <c r="W943" s="43">
        <f t="shared" si="277"/>
        <v>1.2720735757884732E-3</v>
      </c>
      <c r="X943" s="43">
        <f t="shared" si="278"/>
        <v>1.7209447174767008E-6</v>
      </c>
      <c r="Y943" s="22">
        <f>X943+W943+SUM($V$938:V943)</f>
        <v>1.3363360360694368E-3</v>
      </c>
      <c r="Z943" s="22">
        <f t="shared" si="279"/>
        <v>2.7559163829116939E-2</v>
      </c>
      <c r="AA943" s="44">
        <f t="shared" si="280"/>
        <v>4.0564381927933315</v>
      </c>
      <c r="AB943" s="44">
        <f t="shared" si="281"/>
        <v>0.16276788346756207</v>
      </c>
      <c r="AC943" s="44">
        <f t="shared" si="282"/>
        <v>1.3879207053558518</v>
      </c>
      <c r="AD943" s="44">
        <f t="shared" si="287"/>
        <v>0.16276788346756207</v>
      </c>
      <c r="AE943" s="44">
        <f t="shared" si="288"/>
        <v>1.2243235723808457</v>
      </c>
      <c r="AF943" s="44">
        <f t="shared" si="289"/>
        <v>8.2924950744388216E-4</v>
      </c>
      <c r="AG943" s="45">
        <f>AC943+AA943+SUM($Z$938:Z943)</f>
        <v>5.5452201134397852</v>
      </c>
      <c r="AH943" s="45">
        <f>AC943+AA943+SUM($Z$938:Z943)</f>
        <v>5.5452201134397852</v>
      </c>
      <c r="DM943"/>
      <c r="DN943"/>
      <c r="DO943"/>
      <c r="DP943"/>
      <c r="DQ943"/>
      <c r="DR943"/>
      <c r="DS943"/>
      <c r="DT943"/>
      <c r="DU943"/>
      <c r="DV943"/>
      <c r="DW943"/>
      <c r="DX943"/>
      <c r="DY943"/>
      <c r="DZ943"/>
      <c r="EA943"/>
      <c r="EB943"/>
      <c r="EC943"/>
      <c r="ED943"/>
      <c r="EE943"/>
      <c r="EF943"/>
      <c r="EG943"/>
    </row>
    <row r="944" spans="1:137" s="1" customFormat="1" ht="14.4" x14ac:dyDescent="0.3">
      <c r="A944"/>
      <c r="B944"/>
      <c r="C944"/>
      <c r="D944" s="18"/>
      <c r="E944" s="28">
        <v>39939.529861111114</v>
      </c>
      <c r="F944" s="10">
        <f t="shared" si="286"/>
        <v>56.100000000005821</v>
      </c>
      <c r="G944" s="10">
        <v>8237.9500000000007</v>
      </c>
      <c r="H944" s="10">
        <v>4.5</v>
      </c>
      <c r="I944" s="10">
        <v>147</v>
      </c>
      <c r="J944" s="10"/>
      <c r="K944" s="10"/>
      <c r="L944" s="79">
        <v>1037</v>
      </c>
      <c r="M944" s="86"/>
      <c r="N944" s="42">
        <v>7.4</v>
      </c>
      <c r="O944" s="90"/>
      <c r="P944" s="90"/>
      <c r="Q944" s="90"/>
      <c r="R944" s="87"/>
      <c r="S944" s="87"/>
      <c r="T944" s="16"/>
      <c r="U944" s="16"/>
      <c r="V944" s="43">
        <f t="shared" si="276"/>
        <v>1.7361925973824193E-5</v>
      </c>
      <c r="W944" s="43">
        <f t="shared" si="277"/>
        <v>2.5555049513607715E-3</v>
      </c>
      <c r="X944" s="43">
        <f t="shared" si="278"/>
        <v>3.4572550127880153E-6</v>
      </c>
      <c r="Y944" s="22">
        <f>X944+W944+SUM($V$938:V944)</f>
        <v>2.6388656479108701E-3</v>
      </c>
      <c r="Z944" s="22">
        <f t="shared" si="279"/>
        <v>3.1783706239125561E-2</v>
      </c>
      <c r="AA944" s="44">
        <f t="shared" si="280"/>
        <v>4.6782493364583271</v>
      </c>
      <c r="AB944" s="44">
        <f t="shared" si="281"/>
        <v>0.18771856161439215</v>
      </c>
      <c r="AC944" s="44">
        <f t="shared" si="282"/>
        <v>1.6006749789564945</v>
      </c>
      <c r="AD944" s="44">
        <f t="shared" si="287"/>
        <v>0.18771856161439215</v>
      </c>
      <c r="AE944" s="44">
        <f t="shared" si="288"/>
        <v>1.4120000522322258</v>
      </c>
      <c r="AF944" s="44">
        <f t="shared" si="289"/>
        <v>9.5636510987642863E-4</v>
      </c>
      <c r="AG944" s="45">
        <f>AC944+AA944+SUM($Z$938:Z944)</f>
        <v>6.4115692369445494</v>
      </c>
      <c r="AH944" s="45">
        <f>AC944+AA944+SUM($Z$938:Z944)</f>
        <v>6.4115692369445494</v>
      </c>
      <c r="DM944"/>
      <c r="DN944"/>
      <c r="DO944"/>
      <c r="DP944"/>
      <c r="DQ944"/>
      <c r="DR944"/>
      <c r="DS944"/>
      <c r="DT944"/>
      <c r="DU944"/>
      <c r="DV944"/>
      <c r="DW944"/>
      <c r="DX944"/>
      <c r="DY944"/>
      <c r="DZ944"/>
      <c r="EA944"/>
      <c r="EB944"/>
      <c r="EC944"/>
      <c r="ED944"/>
      <c r="EE944"/>
      <c r="EF944"/>
      <c r="EG944"/>
    </row>
    <row r="945" spans="1:137" s="1" customFormat="1" ht="14.4" x14ac:dyDescent="0.3">
      <c r="A945"/>
      <c r="B945"/>
      <c r="C945"/>
      <c r="D945" s="18"/>
      <c r="E945" s="28">
        <v>39952.464583333334</v>
      </c>
      <c r="F945" s="10">
        <f t="shared" si="286"/>
        <v>69.034722222226264</v>
      </c>
      <c r="G945" s="10">
        <v>9200.36</v>
      </c>
      <c r="H945" s="10">
        <v>8.4700000000000006</v>
      </c>
      <c r="I945" s="10">
        <v>523</v>
      </c>
      <c r="J945" s="10"/>
      <c r="K945" s="10"/>
      <c r="L945" s="79">
        <v>1037</v>
      </c>
      <c r="M945" s="86"/>
      <c r="N945" s="42">
        <v>7.4</v>
      </c>
      <c r="O945" s="90"/>
      <c r="P945" s="90"/>
      <c r="Q945" s="90"/>
      <c r="R945" s="87"/>
      <c r="S945" s="87"/>
      <c r="T945" s="16"/>
      <c r="U945" s="16"/>
      <c r="V945" s="43">
        <f t="shared" si="276"/>
        <v>3.2679002888509097E-5</v>
      </c>
      <c r="W945" s="43">
        <f t="shared" si="277"/>
        <v>4.8100282084501634E-3</v>
      </c>
      <c r="X945" s="43">
        <f t="shared" si="278"/>
        <v>6.5073222129587753E-6</v>
      </c>
      <c r="Y945" s="22">
        <f>X945+W945+SUM($V$938:V945)</f>
        <v>4.9291179750889421E-3</v>
      </c>
      <c r="Z945" s="22">
        <f t="shared" si="279"/>
        <v>3.5496882056118485E-2</v>
      </c>
      <c r="AA945" s="44">
        <f t="shared" si="280"/>
        <v>5.2247923409559096</v>
      </c>
      <c r="AB945" s="44">
        <f t="shared" si="281"/>
        <v>0.20964904442665819</v>
      </c>
      <c r="AC945" s="44">
        <f t="shared" si="282"/>
        <v>1.7876760661805633</v>
      </c>
      <c r="AD945" s="44">
        <f t="shared" si="287"/>
        <v>0.20964904442665819</v>
      </c>
      <c r="AE945" s="44">
        <f t="shared" si="288"/>
        <v>1.5769589279560183</v>
      </c>
      <c r="AF945" s="44">
        <f t="shared" si="289"/>
        <v>1.0680937978869375E-3</v>
      </c>
      <c r="AG945" s="45">
        <f>AC945+AA945+SUM($Z$938:Z945)</f>
        <v>7.1806102107223202</v>
      </c>
      <c r="AH945" s="45">
        <f>AC945+AA945+SUM($Z$938:Z945)</f>
        <v>7.1806102107223202</v>
      </c>
      <c r="DM945"/>
      <c r="DN945"/>
      <c r="DO945"/>
      <c r="DP945"/>
      <c r="DQ945"/>
      <c r="DR945"/>
      <c r="DS945"/>
      <c r="DT945"/>
      <c r="DU945"/>
      <c r="DV945"/>
      <c r="DW945"/>
      <c r="DX945"/>
      <c r="DY945"/>
      <c r="DZ945"/>
      <c r="EA945"/>
      <c r="EB945"/>
      <c r="EC945"/>
      <c r="ED945"/>
      <c r="EE945"/>
      <c r="EF945"/>
      <c r="EG945"/>
    </row>
    <row r="946" spans="1:137" s="1" customFormat="1" ht="14.4" x14ac:dyDescent="0.3">
      <c r="A946"/>
      <c r="B946"/>
      <c r="C946"/>
      <c r="D946" s="18"/>
      <c r="E946" s="28">
        <v>39966.419444444444</v>
      </c>
      <c r="F946" s="10">
        <f t="shared" si="286"/>
        <v>82.989583333335759</v>
      </c>
      <c r="G946" s="10">
        <v>9712.8799999999992</v>
      </c>
      <c r="H946" s="10">
        <v>5.69</v>
      </c>
      <c r="I946" s="10">
        <v>757</v>
      </c>
      <c r="J946" s="10"/>
      <c r="K946" s="10"/>
      <c r="L946" s="79">
        <v>1037</v>
      </c>
      <c r="M946" s="86"/>
      <c r="N946" s="42">
        <v>7.4</v>
      </c>
      <c r="O946" s="90"/>
      <c r="P946" s="90"/>
      <c r="Q946" s="90"/>
      <c r="R946" s="87"/>
      <c r="S946" s="87"/>
      <c r="T946" s="16"/>
      <c r="U946" s="16"/>
      <c r="V946" s="43">
        <f t="shared" si="276"/>
        <v>2.1953190842457707E-5</v>
      </c>
      <c r="W946" s="43">
        <f t="shared" si="277"/>
        <v>3.2312940384983985E-3</v>
      </c>
      <c r="X946" s="43">
        <f t="shared" si="278"/>
        <v>4.3715068939475121E-6</v>
      </c>
      <c r="Y946" s="22">
        <f>X946+W946+SUM($V$938:V946)</f>
        <v>3.3702011806606234E-3</v>
      </c>
      <c r="Z946" s="22">
        <f t="shared" si="279"/>
        <v>3.7474289678363901E-2</v>
      </c>
      <c r="AA946" s="44">
        <f t="shared" si="280"/>
        <v>5.5158473182162249</v>
      </c>
      <c r="AB946" s="44">
        <f t="shared" si="281"/>
        <v>0.2213278622391732</v>
      </c>
      <c r="AC946" s="44">
        <f t="shared" si="282"/>
        <v>1.8872612712637187</v>
      </c>
      <c r="AD946" s="44">
        <f t="shared" si="287"/>
        <v>0.2213278622391732</v>
      </c>
      <c r="AE946" s="44">
        <f t="shared" si="288"/>
        <v>1.6648058154425966</v>
      </c>
      <c r="AF946" s="44">
        <f t="shared" si="289"/>
        <v>1.1275935819489756E-3</v>
      </c>
      <c r="AG946" s="45">
        <f>AC946+AA946+SUM($Z$938:Z946)</f>
        <v>7.6087246827441541</v>
      </c>
      <c r="AH946" s="45">
        <f>AC946+AA946+SUM($Z$938:Z946)</f>
        <v>7.6087246827441541</v>
      </c>
      <c r="DM946"/>
      <c r="DN946"/>
      <c r="DO946"/>
      <c r="DP946"/>
      <c r="DQ946"/>
      <c r="DR946"/>
      <c r="DS946"/>
      <c r="DT946"/>
      <c r="DU946"/>
      <c r="DV946"/>
      <c r="DW946"/>
      <c r="DX946"/>
      <c r="DY946"/>
      <c r="DZ946"/>
      <c r="EA946"/>
      <c r="EB946"/>
      <c r="EC946"/>
      <c r="ED946"/>
      <c r="EE946"/>
      <c r="EF946"/>
      <c r="EG946"/>
    </row>
    <row r="947" spans="1:137" s="1" customFormat="1" ht="14.4" x14ac:dyDescent="0.3">
      <c r="A947"/>
      <c r="B947"/>
      <c r="C947"/>
      <c r="D947" s="18"/>
      <c r="E947" s="28">
        <v>39975.654166666667</v>
      </c>
      <c r="F947" s="10">
        <f t="shared" si="286"/>
        <v>92.224305555559113</v>
      </c>
      <c r="G947" s="10">
        <v>10357.200000000001</v>
      </c>
      <c r="H947" s="10">
        <v>3.54</v>
      </c>
      <c r="I947" s="10">
        <v>969</v>
      </c>
      <c r="J947" s="10"/>
      <c r="K947" s="10"/>
      <c r="L947" s="79">
        <v>1037</v>
      </c>
      <c r="M947" s="86"/>
      <c r="N947" s="42">
        <v>7.4</v>
      </c>
      <c r="O947" s="90"/>
      <c r="P947" s="90"/>
      <c r="Q947" s="90"/>
      <c r="R947" s="87"/>
      <c r="S947" s="87"/>
      <c r="T947" s="16"/>
      <c r="U947" s="16"/>
      <c r="V947" s="43">
        <f t="shared" si="276"/>
        <v>1.3658048432741699E-5</v>
      </c>
      <c r="W947" s="43">
        <f t="shared" si="277"/>
        <v>2.0103305617371402E-3</v>
      </c>
      <c r="X947" s="43">
        <f t="shared" si="278"/>
        <v>2.7197072767265719E-6</v>
      </c>
      <c r="Y947" s="22">
        <f>X947+W947+SUM($V$938:V947)</f>
        <v>2.1612439527148863E-3</v>
      </c>
      <c r="Z947" s="22">
        <f t="shared" si="279"/>
        <v>3.9960208821353774E-2</v>
      </c>
      <c r="AA947" s="44">
        <f t="shared" si="280"/>
        <v>5.8817501960519518</v>
      </c>
      <c r="AB947" s="44">
        <f t="shared" si="281"/>
        <v>0.2360100129707734</v>
      </c>
      <c r="AC947" s="44">
        <f t="shared" si="282"/>
        <v>2.0124558770140872</v>
      </c>
      <c r="AD947" s="44">
        <f t="shared" si="287"/>
        <v>0.23601001297077329</v>
      </c>
      <c r="AE947" s="44">
        <f t="shared" si="288"/>
        <v>1.7752434696714117</v>
      </c>
      <c r="AF947" s="44">
        <f t="shared" si="289"/>
        <v>1.2023943719022504E-3</v>
      </c>
      <c r="AG947" s="45">
        <f>AC947+AA947+SUM($Z$938:Z947)</f>
        <v>8.1397823751516043</v>
      </c>
      <c r="AH947" s="45">
        <f>AC947+AA947+SUM($Z$938:Z947)</f>
        <v>8.1397823751516043</v>
      </c>
      <c r="DM947"/>
      <c r="DN947"/>
      <c r="DO947"/>
      <c r="DP947"/>
      <c r="DQ947"/>
      <c r="DR947"/>
      <c r="DS947"/>
      <c r="DT947"/>
      <c r="DU947"/>
      <c r="DV947"/>
      <c r="DW947"/>
      <c r="DX947"/>
      <c r="DY947"/>
      <c r="DZ947"/>
      <c r="EA947"/>
      <c r="EB947"/>
      <c r="EC947"/>
      <c r="ED947"/>
      <c r="EE947"/>
      <c r="EF947"/>
      <c r="EG947"/>
    </row>
    <row r="948" spans="1:137" s="1" customFormat="1" ht="14.4" x14ac:dyDescent="0.3">
      <c r="A948"/>
      <c r="B948"/>
      <c r="C948"/>
      <c r="D948" s="18"/>
      <c r="E948" s="28">
        <v>39981.425694444442</v>
      </c>
      <c r="F948" s="10">
        <f t="shared" si="286"/>
        <v>97.995833333334303</v>
      </c>
      <c r="G948" s="10">
        <v>10872.7</v>
      </c>
      <c r="H948" s="10">
        <v>7</v>
      </c>
      <c r="I948" s="10">
        <v>1079</v>
      </c>
      <c r="J948" s="10"/>
      <c r="K948" s="10"/>
      <c r="L948" s="79">
        <v>1037</v>
      </c>
      <c r="M948" s="86"/>
      <c r="N948" s="42">
        <v>7.4</v>
      </c>
      <c r="O948" s="90"/>
      <c r="P948" s="90"/>
      <c r="Q948" s="90"/>
      <c r="R948" s="87"/>
      <c r="S948" s="87"/>
      <c r="T948" s="16"/>
      <c r="U948" s="16"/>
      <c r="V948" s="43">
        <f t="shared" si="276"/>
        <v>2.7007440403726526E-5</v>
      </c>
      <c r="W948" s="43">
        <f t="shared" si="277"/>
        <v>3.975229924338978E-3</v>
      </c>
      <c r="X948" s="43">
        <f t="shared" si="278"/>
        <v>5.3779522421146893E-6</v>
      </c>
      <c r="Y948" s="22">
        <f>X948+W948+SUM($V$938:V948)</f>
        <v>4.1558090006858393E-3</v>
      </c>
      <c r="Z948" s="22">
        <f t="shared" si="279"/>
        <v>4.1949113896799631E-2</v>
      </c>
      <c r="AA948" s="44">
        <f t="shared" si="280"/>
        <v>6.1744974854800585</v>
      </c>
      <c r="AB948" s="44">
        <f t="shared" si="281"/>
        <v>0.24775673618616303</v>
      </c>
      <c r="AC948" s="44">
        <f t="shared" si="282"/>
        <v>2.1126201110349392</v>
      </c>
      <c r="AD948" s="44">
        <f t="shared" si="287"/>
        <v>0.24775673618616301</v>
      </c>
      <c r="AE948" s="44">
        <f t="shared" si="288"/>
        <v>1.8636011347368364</v>
      </c>
      <c r="AF948" s="44">
        <f t="shared" si="289"/>
        <v>1.262240111939675E-3</v>
      </c>
      <c r="AG948" s="45">
        <f>AC948+AA948+SUM($Z$938:Z948)</f>
        <v>8.5746430124973614</v>
      </c>
      <c r="AH948" s="45">
        <f>AC948+AA948+SUM($Z$938:Z948)</f>
        <v>8.5746430124973614</v>
      </c>
      <c r="DM948"/>
      <c r="DN948"/>
      <c r="DO948"/>
      <c r="DP948"/>
      <c r="DQ948"/>
      <c r="DR948"/>
      <c r="DS948"/>
      <c r="DT948"/>
      <c r="DU948"/>
      <c r="DV948"/>
      <c r="DW948"/>
      <c r="DX948"/>
      <c r="DY948"/>
      <c r="DZ948"/>
      <c r="EA948"/>
      <c r="EB948"/>
      <c r="EC948"/>
      <c r="ED948"/>
      <c r="EE948"/>
      <c r="EF948"/>
      <c r="EG948"/>
    </row>
    <row r="949" spans="1:137" s="1" customFormat="1" ht="14.4" x14ac:dyDescent="0.3">
      <c r="A949"/>
      <c r="B949"/>
      <c r="C949"/>
      <c r="D949" s="18"/>
      <c r="E949" s="28">
        <v>39988.427083333336</v>
      </c>
      <c r="F949" s="10">
        <f t="shared" si="286"/>
        <v>104.99722222222772</v>
      </c>
      <c r="G949" s="10">
        <v>11536</v>
      </c>
      <c r="H949" s="10">
        <v>5.04</v>
      </c>
      <c r="I949" s="10">
        <v>1186</v>
      </c>
      <c r="J949" s="10"/>
      <c r="K949" s="10"/>
      <c r="L949" s="79">
        <v>1037</v>
      </c>
      <c r="M949" s="86"/>
      <c r="N949" s="42">
        <v>7.4</v>
      </c>
      <c r="O949" s="90"/>
      <c r="P949" s="90"/>
      <c r="Q949" s="90"/>
      <c r="R949" s="87"/>
      <c r="S949" s="87"/>
      <c r="T949" s="16"/>
      <c r="U949" s="16"/>
      <c r="V949" s="43">
        <f t="shared" si="276"/>
        <v>1.9445357090683098E-5</v>
      </c>
      <c r="W949" s="43">
        <f t="shared" si="277"/>
        <v>2.8621655455240646E-3</v>
      </c>
      <c r="X949" s="43">
        <f t="shared" si="278"/>
        <v>3.8721256143225761E-6</v>
      </c>
      <c r="Y949" s="22">
        <f>X949+W949+SUM($V$938:V949)</f>
        <v>3.0606841523338163E-3</v>
      </c>
      <c r="Z949" s="22">
        <f t="shared" si="279"/>
        <v>4.4508261785341313E-2</v>
      </c>
      <c r="AA949" s="44">
        <f t="shared" si="280"/>
        <v>6.5511789153106363</v>
      </c>
      <c r="AB949" s="44">
        <f t="shared" si="281"/>
        <v>0.26287138508774971</v>
      </c>
      <c r="AC949" s="44">
        <f t="shared" si="282"/>
        <v>2.2415026259253961</v>
      </c>
      <c r="AD949" s="44">
        <f t="shared" si="287"/>
        <v>0.26287138508774965</v>
      </c>
      <c r="AE949" s="44">
        <f t="shared" si="288"/>
        <v>1.9772919964980309</v>
      </c>
      <c r="AF949" s="44">
        <f t="shared" si="289"/>
        <v>1.3392443396153747E-3</v>
      </c>
      <c r="AG949" s="45">
        <f>AC949+AA949+SUM($Z$938:Z949)</f>
        <v>9.1247152190037379</v>
      </c>
      <c r="AH949" s="45">
        <f>AC949+AA949+SUM($Z$938:Z949)</f>
        <v>9.1247152190037379</v>
      </c>
      <c r="DM949"/>
      <c r="DN949"/>
      <c r="DO949"/>
      <c r="DP949"/>
      <c r="DQ949"/>
      <c r="DR949"/>
      <c r="DS949"/>
      <c r="DT949"/>
      <c r="DU949"/>
      <c r="DV949"/>
      <c r="DW949"/>
      <c r="DX949"/>
      <c r="DY949"/>
      <c r="DZ949"/>
      <c r="EA949"/>
      <c r="EB949"/>
      <c r="EC949"/>
      <c r="ED949"/>
      <c r="EE949"/>
      <c r="EF949"/>
      <c r="EG949"/>
    </row>
    <row r="950" spans="1:137" s="1" customFormat="1" ht="14.4" x14ac:dyDescent="0.3">
      <c r="A950"/>
      <c r="B950"/>
      <c r="C950"/>
      <c r="D950" s="18"/>
      <c r="E950" s="28">
        <v>39995.518055555556</v>
      </c>
      <c r="F950" s="10">
        <f t="shared" si="286"/>
        <v>112.08819444444816</v>
      </c>
      <c r="G950" s="10">
        <v>11834.5</v>
      </c>
      <c r="H950" s="10">
        <v>7.23</v>
      </c>
      <c r="I950" s="10">
        <v>1399</v>
      </c>
      <c r="J950" s="10"/>
      <c r="K950" s="10"/>
      <c r="L950" s="79">
        <v>1037</v>
      </c>
      <c r="M950" s="86"/>
      <c r="N950" s="42">
        <v>7.4</v>
      </c>
      <c r="O950" s="90"/>
      <c r="P950" s="90"/>
      <c r="Q950" s="90"/>
      <c r="R950" s="87"/>
      <c r="S950" s="87"/>
      <c r="T950" s="16"/>
      <c r="U950" s="16"/>
      <c r="V950" s="43">
        <f t="shared" si="276"/>
        <v>2.789482773127754E-5</v>
      </c>
      <c r="W950" s="43">
        <f t="shared" si="277"/>
        <v>4.1058446218529736E-3</v>
      </c>
      <c r="X950" s="43">
        <f t="shared" si="278"/>
        <v>5.5546563872127448E-6</v>
      </c>
      <c r="Y950" s="22">
        <f>X950+W950+SUM($V$938:V950)</f>
        <v>4.3339405871668929E-3</v>
      </c>
      <c r="Z950" s="22">
        <f t="shared" si="279"/>
        <v>4.5659936208271648E-2</v>
      </c>
      <c r="AA950" s="44">
        <f t="shared" si="280"/>
        <v>6.7206940770842341</v>
      </c>
      <c r="AB950" s="44">
        <f t="shared" si="281"/>
        <v>0.26967331889918295</v>
      </c>
      <c r="AC950" s="44">
        <f t="shared" si="282"/>
        <v>2.299502672201291</v>
      </c>
      <c r="AD950" s="44">
        <f t="shared" si="287"/>
        <v>0.26967331889918278</v>
      </c>
      <c r="AE950" s="44">
        <f t="shared" si="288"/>
        <v>2.0284554553186496</v>
      </c>
      <c r="AF950" s="44">
        <f t="shared" si="289"/>
        <v>1.3738979834585774E-3</v>
      </c>
      <c r="AG950" s="45">
        <f>AC950+AA950+SUM($Z$938:Z950)</f>
        <v>9.3978903632615012</v>
      </c>
      <c r="AH950" s="45">
        <f>AC950+AA950+SUM($Z$938:Z950)</f>
        <v>9.3978903632615012</v>
      </c>
      <c r="DM950"/>
      <c r="DN950"/>
      <c r="DO950"/>
      <c r="DP950"/>
      <c r="DQ950"/>
      <c r="DR950"/>
      <c r="DS950"/>
      <c r="DT950"/>
      <c r="DU950"/>
      <c r="DV950"/>
      <c r="DW950"/>
      <c r="DX950"/>
      <c r="DY950"/>
      <c r="DZ950"/>
      <c r="EA950"/>
      <c r="EB950"/>
      <c r="EC950"/>
      <c r="ED950"/>
      <c r="EE950"/>
      <c r="EF950"/>
      <c r="EG950"/>
    </row>
    <row r="951" spans="1:137" s="1" customFormat="1" ht="14.4" x14ac:dyDescent="0.3">
      <c r="A951"/>
      <c r="B951"/>
      <c r="C951"/>
      <c r="D951" s="18"/>
      <c r="E951" s="28">
        <v>40002.460416666669</v>
      </c>
      <c r="F951" s="10">
        <f t="shared" si="286"/>
        <v>119.03055555556057</v>
      </c>
      <c r="G951" s="10">
        <v>11259.7</v>
      </c>
      <c r="H951" s="10">
        <v>4.51</v>
      </c>
      <c r="I951" s="10">
        <v>48</v>
      </c>
      <c r="J951" s="10"/>
      <c r="K951" s="10"/>
      <c r="L951" s="79">
        <v>1037</v>
      </c>
      <c r="M951" s="86"/>
      <c r="N951" s="42">
        <v>7.4</v>
      </c>
      <c r="O951" s="90"/>
      <c r="P951" s="90"/>
      <c r="Q951" s="90"/>
      <c r="R951" s="87"/>
      <c r="S951" s="87"/>
      <c r="T951" s="16"/>
      <c r="U951" s="16"/>
      <c r="V951" s="43">
        <f t="shared" si="276"/>
        <v>1.7400508031543804E-5</v>
      </c>
      <c r="W951" s="43">
        <f t="shared" si="277"/>
        <v>2.5611838512526845E-3</v>
      </c>
      <c r="X951" s="43">
        <f t="shared" si="278"/>
        <v>3.4649378017053217E-6</v>
      </c>
      <c r="Y951" s="22">
        <f>X951+W951+SUM($V$938:V951)</f>
        <v>2.8045906060126398E-3</v>
      </c>
      <c r="Z951" s="22">
        <f t="shared" si="279"/>
        <v>4.3442239530548508E-2</v>
      </c>
      <c r="AA951" s="44">
        <f t="shared" si="280"/>
        <v>6.3942709112970855</v>
      </c>
      <c r="AB951" s="44">
        <f t="shared" si="281"/>
        <v>0.25657532374068442</v>
      </c>
      <c r="AC951" s="44">
        <f t="shared" si="282"/>
        <v>2.1878161509303209</v>
      </c>
      <c r="AD951" s="44">
        <f t="shared" si="287"/>
        <v>0.25657532374068437</v>
      </c>
      <c r="AE951" s="44">
        <f t="shared" si="288"/>
        <v>1.9299336592379404</v>
      </c>
      <c r="AF951" s="44">
        <f t="shared" si="289"/>
        <v>1.307167951696189E-3</v>
      </c>
      <c r="AG951" s="45">
        <f>AC951+AA951+SUM($Z$938:Z951)</f>
        <v>9.0032229157339323</v>
      </c>
      <c r="AH951" s="45">
        <f>AC951+AA951+SUM($Z$938:Z951)</f>
        <v>9.0032229157339323</v>
      </c>
      <c r="DM951"/>
      <c r="DN951"/>
      <c r="DO951"/>
      <c r="DP951"/>
      <c r="DQ951"/>
      <c r="DR951"/>
      <c r="DS951"/>
      <c r="DT951"/>
      <c r="DU951"/>
      <c r="DV951"/>
      <c r="DW951"/>
      <c r="DX951"/>
      <c r="DY951"/>
      <c r="DZ951"/>
      <c r="EA951"/>
      <c r="EB951"/>
      <c r="EC951"/>
      <c r="ED951"/>
      <c r="EE951"/>
      <c r="EF951"/>
      <c r="EG951"/>
    </row>
    <row r="952" spans="1:137" s="1" customFormat="1" ht="14.4" x14ac:dyDescent="0.3">
      <c r="A952"/>
      <c r="B952"/>
      <c r="C952"/>
      <c r="D952" s="18"/>
      <c r="E952" s="28">
        <v>40011.424305555556</v>
      </c>
      <c r="F952" s="10">
        <f t="shared" si="286"/>
        <v>127.99444444444816</v>
      </c>
      <c r="G952" s="10">
        <v>12777</v>
      </c>
      <c r="H952" s="10">
        <v>4.46</v>
      </c>
      <c r="I952" s="10">
        <v>37</v>
      </c>
      <c r="J952" s="10"/>
      <c r="K952" s="10"/>
      <c r="L952" s="79">
        <v>1037</v>
      </c>
      <c r="M952" s="86"/>
      <c r="N952" s="42">
        <v>7.4</v>
      </c>
      <c r="O952" s="90"/>
      <c r="P952" s="90"/>
      <c r="Q952" s="90"/>
      <c r="R952" s="87"/>
      <c r="S952" s="87"/>
      <c r="T952" s="16"/>
      <c r="U952" s="16"/>
      <c r="V952" s="43">
        <f t="shared" si="276"/>
        <v>1.7207597742945757E-5</v>
      </c>
      <c r="W952" s="43">
        <f t="shared" si="277"/>
        <v>2.5327893517931204E-3</v>
      </c>
      <c r="X952" s="43">
        <f t="shared" si="278"/>
        <v>3.4265238571187881E-6</v>
      </c>
      <c r="Y952" s="22">
        <f>X952+W952+SUM($V$938:V952)</f>
        <v>2.7933652903514351E-3</v>
      </c>
      <c r="Z952" s="22">
        <f t="shared" si="279"/>
        <v>4.9296295148344833E-2</v>
      </c>
      <c r="AA952" s="44">
        <f t="shared" si="280"/>
        <v>7.2559303918970182</v>
      </c>
      <c r="AB952" s="44">
        <f t="shared" si="281"/>
        <v>0.29115011158687398</v>
      </c>
      <c r="AC952" s="44">
        <f t="shared" si="282"/>
        <v>2.4826351466235077</v>
      </c>
      <c r="AD952" s="44">
        <f t="shared" si="287"/>
        <v>0.29115011158687393</v>
      </c>
      <c r="AE952" s="44">
        <f t="shared" si="288"/>
        <v>2.1900017197690138</v>
      </c>
      <c r="AF952" s="44">
        <f t="shared" si="289"/>
        <v>1.4833152676201149E-3</v>
      </c>
      <c r="AG952" s="45">
        <f>AC952+AA952+SUM($Z$938:Z952)</f>
        <v>10.208997687175396</v>
      </c>
      <c r="AH952" s="45">
        <f>AC952+AA952+SUM($Z$938:Z952)</f>
        <v>10.208997687175396</v>
      </c>
      <c r="DM952"/>
      <c r="DN952"/>
      <c r="DO952"/>
      <c r="DP952"/>
      <c r="DQ952"/>
      <c r="DR952"/>
      <c r="DS952"/>
      <c r="DT952"/>
      <c r="DU952"/>
      <c r="DV952"/>
      <c r="DW952"/>
      <c r="DX952"/>
      <c r="DY952"/>
      <c r="DZ952"/>
      <c r="EA952"/>
      <c r="EB952"/>
      <c r="EC952"/>
      <c r="ED952"/>
      <c r="EE952"/>
      <c r="EF952"/>
      <c r="EG952"/>
    </row>
    <row r="953" spans="1:137" s="1" customFormat="1" ht="14.4" x14ac:dyDescent="0.3">
      <c r="A953"/>
      <c r="B953"/>
      <c r="C953"/>
      <c r="D953" s="18"/>
      <c r="E953" s="28">
        <v>40017.430555555555</v>
      </c>
      <c r="F953" s="10">
        <f t="shared" si="286"/>
        <v>134.00069444444671</v>
      </c>
      <c r="G953" s="10">
        <v>12861.1</v>
      </c>
      <c r="H953" s="10">
        <v>3.75</v>
      </c>
      <c r="I953" s="10">
        <v>134</v>
      </c>
      <c r="J953" s="10"/>
      <c r="K953" s="10"/>
      <c r="L953" s="79">
        <v>1037</v>
      </c>
      <c r="M953" s="86"/>
      <c r="N953" s="42">
        <v>7.4</v>
      </c>
      <c r="O953" s="90"/>
      <c r="P953" s="90"/>
      <c r="Q953" s="90"/>
      <c r="R953" s="87"/>
      <c r="S953" s="87"/>
      <c r="T953" s="16"/>
      <c r="U953" s="16"/>
      <c r="V953" s="43">
        <f t="shared" si="276"/>
        <v>1.4468271644853495E-5</v>
      </c>
      <c r="W953" s="43">
        <f t="shared" si="277"/>
        <v>2.1295874594673097E-3</v>
      </c>
      <c r="X953" s="43">
        <f t="shared" si="278"/>
        <v>2.8810458439900125E-6</v>
      </c>
      <c r="Y953" s="22">
        <f>X953+W953+SUM($V$938:V953)</f>
        <v>2.4040861916573494E-3</v>
      </c>
      <c r="Z953" s="22">
        <f t="shared" si="279"/>
        <v>4.9620770253766745E-2</v>
      </c>
      <c r="AA953" s="44">
        <f t="shared" si="280"/>
        <v>7.3036899399880051</v>
      </c>
      <c r="AB953" s="44">
        <f t="shared" si="281"/>
        <v>0.29306650231900633</v>
      </c>
      <c r="AC953" s="44">
        <f t="shared" si="282"/>
        <v>2.4989761981873362</v>
      </c>
      <c r="AD953" s="44">
        <f t="shared" si="287"/>
        <v>0.29306650231900633</v>
      </c>
      <c r="AE953" s="44">
        <f t="shared" si="288"/>
        <v>2.2044166172122766</v>
      </c>
      <c r="AF953" s="44">
        <f t="shared" si="289"/>
        <v>1.4930786560529905E-3</v>
      </c>
      <c r="AG953" s="45">
        <f>AC953+AA953+SUM($Z$938:Z953)</f>
        <v>10.32271905708398</v>
      </c>
      <c r="AH953" s="45">
        <f>AC953+AA953+SUM($Z$938:Z953)</f>
        <v>10.32271905708398</v>
      </c>
      <c r="DM953"/>
      <c r="DN953"/>
      <c r="DO953"/>
      <c r="DP953"/>
      <c r="DQ953"/>
      <c r="DR953"/>
      <c r="DS953"/>
      <c r="DT953"/>
      <c r="DU953"/>
      <c r="DV953"/>
      <c r="DW953"/>
      <c r="DX953"/>
      <c r="DY953"/>
      <c r="DZ953"/>
      <c r="EA953"/>
      <c r="EB953"/>
      <c r="EC953"/>
      <c r="ED953"/>
      <c r="EE953"/>
      <c r="EF953"/>
      <c r="EG953"/>
    </row>
    <row r="954" spans="1:137" s="1" customFormat="1" ht="14.4" x14ac:dyDescent="0.3">
      <c r="A954"/>
      <c r="B954"/>
      <c r="C954"/>
      <c r="D954" s="18"/>
      <c r="E954" s="28">
        <v>40028.44027777778</v>
      </c>
      <c r="F954" s="10">
        <f t="shared" si="286"/>
        <v>145.01041666667152</v>
      </c>
      <c r="G954" s="10">
        <v>14572.5</v>
      </c>
      <c r="H954" s="10">
        <v>4.87</v>
      </c>
      <c r="I954" s="10">
        <v>340</v>
      </c>
      <c r="J954" s="10"/>
      <c r="K954" s="10"/>
      <c r="L954" s="79">
        <v>1037</v>
      </c>
      <c r="M954" s="86"/>
      <c r="N954" s="42">
        <v>7.4</v>
      </c>
      <c r="O954" s="90"/>
      <c r="P954" s="90"/>
      <c r="Q954" s="90"/>
      <c r="R954" s="87"/>
      <c r="S954" s="87"/>
      <c r="T954" s="16"/>
      <c r="U954" s="16"/>
      <c r="V954" s="43">
        <f t="shared" si="276"/>
        <v>1.8789462109449738E-5</v>
      </c>
      <c r="W954" s="43">
        <f t="shared" si="277"/>
        <v>2.7656242473615466E-3</v>
      </c>
      <c r="X954" s="43">
        <f t="shared" si="278"/>
        <v>3.741518202728363E-6</v>
      </c>
      <c r="Y954" s="22">
        <f>X954+W954+SUM($V$938:V954)</f>
        <v>3.0597729140197745E-3</v>
      </c>
      <c r="Z954" s="22">
        <f t="shared" si="279"/>
        <v>5.622370361190069E-2</v>
      </c>
      <c r="AA954" s="44">
        <f t="shared" si="280"/>
        <v>8.2755768674899652</v>
      </c>
      <c r="AB954" s="44">
        <f t="shared" si="281"/>
        <v>0.33206425617122326</v>
      </c>
      <c r="AC954" s="44">
        <f t="shared" si="282"/>
        <v>2.8315097968358041</v>
      </c>
      <c r="AD954" s="44">
        <f t="shared" si="287"/>
        <v>0.33206425617122332</v>
      </c>
      <c r="AE954" s="44">
        <f t="shared" si="288"/>
        <v>2.4977537811171597</v>
      </c>
      <c r="AF954" s="44">
        <f t="shared" si="289"/>
        <v>1.6917595474206875E-3</v>
      </c>
      <c r="AG954" s="45">
        <f>AC954+AA954+SUM($Z$938:Z954)</f>
        <v>11.683363286846308</v>
      </c>
      <c r="AH954" s="45">
        <f>AC954+AA954+SUM($Z$938:Z954)</f>
        <v>11.683363286846308</v>
      </c>
      <c r="DM954"/>
      <c r="DN954"/>
      <c r="DO954"/>
      <c r="DP954"/>
      <c r="DQ954"/>
      <c r="DR954"/>
      <c r="DS954"/>
      <c r="DT954"/>
      <c r="DU954"/>
      <c r="DV954"/>
      <c r="DW954"/>
      <c r="DX954"/>
      <c r="DY954"/>
      <c r="DZ954"/>
      <c r="EA954"/>
      <c r="EB954"/>
      <c r="EC954"/>
      <c r="ED954"/>
      <c r="EE954"/>
      <c r="EF954"/>
      <c r="EG954"/>
    </row>
    <row r="955" spans="1:137" s="1" customFormat="1" ht="14.4" x14ac:dyDescent="0.3">
      <c r="A955"/>
      <c r="B955"/>
      <c r="C955"/>
      <c r="D955" s="18"/>
      <c r="E955" s="28">
        <v>40038.466666666667</v>
      </c>
      <c r="F955" s="10">
        <f t="shared" si="286"/>
        <v>155.03680555555911</v>
      </c>
      <c r="G955" s="10">
        <v>14421</v>
      </c>
      <c r="H955" s="10">
        <v>6.4</v>
      </c>
      <c r="I955" s="10">
        <v>541</v>
      </c>
      <c r="J955" s="10"/>
      <c r="K955" s="10"/>
      <c r="L955" s="79">
        <v>1037</v>
      </c>
      <c r="M955" s="86"/>
      <c r="N955" s="42">
        <v>7.4</v>
      </c>
      <c r="O955" s="90"/>
      <c r="P955" s="90"/>
      <c r="Q955" s="90"/>
      <c r="R955" s="87"/>
      <c r="S955" s="87"/>
      <c r="T955" s="16"/>
      <c r="U955" s="16"/>
      <c r="V955" s="43">
        <f t="shared" si="276"/>
        <v>2.4692516940549967E-5</v>
      </c>
      <c r="W955" s="43">
        <f t="shared" si="277"/>
        <v>3.6344959308242087E-3</v>
      </c>
      <c r="X955" s="43">
        <f t="shared" si="278"/>
        <v>4.9169849070762881E-6</v>
      </c>
      <c r="Y955" s="22">
        <f>X955+W955+SUM($V$938:V955)</f>
        <v>3.9545125811273341E-3</v>
      </c>
      <c r="Z955" s="22">
        <f t="shared" si="279"/>
        <v>5.5639185437448599E-2</v>
      </c>
      <c r="AA955" s="44">
        <f t="shared" si="280"/>
        <v>8.1895415341274855</v>
      </c>
      <c r="AB955" s="44">
        <f t="shared" si="281"/>
        <v>0.32861201840763166</v>
      </c>
      <c r="AC955" s="44">
        <f t="shared" si="282"/>
        <v>2.8020725874193952</v>
      </c>
      <c r="AD955" s="44">
        <f t="shared" si="287"/>
        <v>0.32861201840763166</v>
      </c>
      <c r="AE955" s="44">
        <f t="shared" si="288"/>
        <v>2.4717863974946352</v>
      </c>
      <c r="AF955" s="44">
        <f t="shared" si="289"/>
        <v>1.674171517128409E-3</v>
      </c>
      <c r="AG955" s="45">
        <f>AC955+AA955+SUM($Z$938:Z955)</f>
        <v>11.623529929504867</v>
      </c>
      <c r="AH955" s="45">
        <f>AC955+AA955+SUM($Z$938:Z955)</f>
        <v>11.623529929504867</v>
      </c>
      <c r="DM955"/>
      <c r="DN955"/>
      <c r="DO955"/>
      <c r="DP955"/>
      <c r="DQ955"/>
      <c r="DR955"/>
      <c r="DS955"/>
      <c r="DT955"/>
      <c r="DU955"/>
      <c r="DV955"/>
      <c r="DW955"/>
      <c r="DX955"/>
      <c r="DY955"/>
      <c r="DZ955"/>
      <c r="EA955"/>
      <c r="EB955"/>
      <c r="EC955"/>
      <c r="ED955"/>
      <c r="EE955"/>
      <c r="EF955"/>
      <c r="EG955"/>
    </row>
    <row r="956" spans="1:137" s="1" customFormat="1" ht="14.4" x14ac:dyDescent="0.3">
      <c r="A956"/>
      <c r="B956"/>
      <c r="C956"/>
      <c r="D956" s="18"/>
      <c r="E956" s="28">
        <v>40045.438194444447</v>
      </c>
      <c r="F956" s="10">
        <f t="shared" si="286"/>
        <v>162.00833333333867</v>
      </c>
      <c r="G956" s="10">
        <v>15271</v>
      </c>
      <c r="H956" s="10">
        <v>4.03</v>
      </c>
      <c r="I956" s="10">
        <v>633</v>
      </c>
      <c r="J956" s="10"/>
      <c r="K956" s="10"/>
      <c r="L956" s="79">
        <v>1037</v>
      </c>
      <c r="M956" s="86"/>
      <c r="N956" s="42">
        <v>7.4</v>
      </c>
      <c r="O956" s="90"/>
      <c r="P956" s="90"/>
      <c r="Q956" s="90"/>
      <c r="R956" s="87"/>
      <c r="S956" s="87"/>
      <c r="T956" s="16"/>
      <c r="U956" s="16"/>
      <c r="V956" s="43">
        <f t="shared" si="276"/>
        <v>1.5548569261002558E-5</v>
      </c>
      <c r="W956" s="43">
        <f t="shared" si="277"/>
        <v>2.2885966564408691E-3</v>
      </c>
      <c r="X956" s="43">
        <f t="shared" si="278"/>
        <v>3.0961639336746004E-6</v>
      </c>
      <c r="Y956" s="22">
        <f>X956+W956+SUM($V$938:V956)</f>
        <v>2.6223410550315954E-3</v>
      </c>
      <c r="Z956" s="22">
        <f t="shared" si="279"/>
        <v>5.8918660343615391E-2</v>
      </c>
      <c r="AA956" s="44">
        <f t="shared" si="280"/>
        <v>8.6722480249400764</v>
      </c>
      <c r="AB956" s="44">
        <f t="shared" si="281"/>
        <v>0.34798100916045649</v>
      </c>
      <c r="AC956" s="44">
        <f t="shared" si="282"/>
        <v>2.9672318481715259</v>
      </c>
      <c r="AD956" s="44">
        <f t="shared" si="287"/>
        <v>0.34798100916045643</v>
      </c>
      <c r="AE956" s="44">
        <f t="shared" si="288"/>
        <v>2.6174779887761299</v>
      </c>
      <c r="AF956" s="44">
        <f t="shared" si="289"/>
        <v>1.7728502349398745E-3</v>
      </c>
      <c r="AG956" s="45">
        <f>AC956+AA956+SUM($Z$938:Z956)</f>
        <v>12.330314341413203</v>
      </c>
      <c r="AH956" s="45">
        <f>AC956+AA956+SUM($Z$938:Z956)</f>
        <v>12.330314341413203</v>
      </c>
      <c r="DM956"/>
      <c r="DN956"/>
      <c r="DO956"/>
      <c r="DP956"/>
      <c r="DQ956"/>
      <c r="DR956"/>
      <c r="DS956"/>
      <c r="DT956"/>
      <c r="DU956"/>
      <c r="DV956"/>
      <c r="DW956"/>
      <c r="DX956"/>
      <c r="DY956"/>
      <c r="DZ956"/>
      <c r="EA956"/>
      <c r="EB956"/>
      <c r="EC956"/>
      <c r="ED956"/>
      <c r="EE956"/>
      <c r="EF956"/>
      <c r="EG956"/>
    </row>
    <row r="957" spans="1:137" s="1" customFormat="1" ht="14.4" x14ac:dyDescent="0.3">
      <c r="A957"/>
      <c r="B957"/>
      <c r="C957"/>
      <c r="D957" s="18"/>
      <c r="E957" s="28">
        <v>40052.436111111114</v>
      </c>
      <c r="F957" s="10">
        <f t="shared" si="286"/>
        <v>169.00625000000582</v>
      </c>
      <c r="G957" s="10">
        <v>15514</v>
      </c>
      <c r="H957" s="10">
        <v>5.33</v>
      </c>
      <c r="I957" s="10">
        <v>824</v>
      </c>
      <c r="J957" s="10"/>
      <c r="K957" s="10"/>
      <c r="L957" s="79">
        <v>1037</v>
      </c>
      <c r="M957" s="86"/>
      <c r="N957" s="42">
        <v>7.4</v>
      </c>
      <c r="O957" s="90"/>
      <c r="P957" s="90"/>
      <c r="Q957" s="90"/>
      <c r="R957" s="87"/>
      <c r="S957" s="87"/>
      <c r="T957" s="16"/>
      <c r="U957" s="16"/>
      <c r="V957" s="43">
        <f t="shared" si="276"/>
        <v>2.0564236764551766E-5</v>
      </c>
      <c r="W957" s="43">
        <f t="shared" si="277"/>
        <v>3.026853642389536E-3</v>
      </c>
      <c r="X957" s="43">
        <f t="shared" si="278"/>
        <v>4.0949264929244707E-6</v>
      </c>
      <c r="Y957" s="22">
        <f>X957+W957+SUM($V$938:V957)</f>
        <v>3.3821610403040642E-3</v>
      </c>
      <c r="Z957" s="22">
        <f t="shared" si="279"/>
        <v>5.9856204346201904E-2</v>
      </c>
      <c r="AA957" s="44">
        <f t="shared" si="280"/>
        <v>8.8102452923135584</v>
      </c>
      <c r="AB957" s="44">
        <f t="shared" si="281"/>
        <v>0.35351826181096985</v>
      </c>
      <c r="AC957" s="44">
        <f t="shared" si="282"/>
        <v>3.0144479662453705</v>
      </c>
      <c r="AD957" s="44">
        <f t="shared" si="287"/>
        <v>0.35351826181096985</v>
      </c>
      <c r="AE957" s="44">
        <f t="shared" si="288"/>
        <v>2.6591286436954276</v>
      </c>
      <c r="AF957" s="44">
        <f t="shared" si="289"/>
        <v>1.8010607389730344E-3</v>
      </c>
      <c r="AG957" s="45">
        <f>AC957+AA957+SUM($Z$938:Z957)</f>
        <v>12.575383931206732</v>
      </c>
      <c r="AH957" s="45">
        <f>AC957+AA957+SUM($Z$938:Z957)</f>
        <v>12.575383931206732</v>
      </c>
      <c r="DM957"/>
      <c r="DN957"/>
      <c r="DO957"/>
      <c r="DP957"/>
      <c r="DQ957"/>
      <c r="DR957"/>
      <c r="DS957"/>
      <c r="DT957"/>
      <c r="DU957"/>
      <c r="DV957"/>
      <c r="DW957"/>
      <c r="DX957"/>
      <c r="DY957"/>
      <c r="DZ957"/>
      <c r="EA957"/>
      <c r="EB957"/>
      <c r="EC957"/>
      <c r="ED957"/>
      <c r="EE957"/>
      <c r="EF957"/>
      <c r="EG957"/>
    </row>
    <row r="958" spans="1:137" s="1" customFormat="1" ht="14.4" x14ac:dyDescent="0.3">
      <c r="A958"/>
      <c r="B958"/>
      <c r="C958"/>
      <c r="D958" s="18"/>
      <c r="E958" s="28">
        <v>40059.410416666666</v>
      </c>
      <c r="F958" s="10">
        <f t="shared" si="286"/>
        <v>175.98055555555766</v>
      </c>
      <c r="G958" s="10">
        <v>15162.3</v>
      </c>
      <c r="H958" s="10">
        <v>4.91</v>
      </c>
      <c r="I958" s="10">
        <v>914</v>
      </c>
      <c r="J958" s="10"/>
      <c r="K958" s="10"/>
      <c r="L958" s="79">
        <v>1037</v>
      </c>
      <c r="M958" s="86"/>
      <c r="N958" s="42">
        <v>7.4</v>
      </c>
      <c r="O958" s="90"/>
      <c r="P958" s="90"/>
      <c r="Q958" s="90"/>
      <c r="R958" s="87"/>
      <c r="S958" s="87"/>
      <c r="T958" s="16"/>
      <c r="U958" s="16"/>
      <c r="V958" s="43">
        <f t="shared" si="276"/>
        <v>1.8943790340328178E-5</v>
      </c>
      <c r="W958" s="43">
        <f t="shared" si="277"/>
        <v>2.7883398469291977E-3</v>
      </c>
      <c r="X958" s="43">
        <f t="shared" si="278"/>
        <v>3.772249358397589E-6</v>
      </c>
      <c r="Y958" s="22">
        <f>X958+W958+SUM($V$938:V958)</f>
        <v>3.1622683580495273E-3</v>
      </c>
      <c r="Z958" s="22">
        <f t="shared" si="279"/>
        <v>5.8499273376203247E-2</v>
      </c>
      <c r="AA958" s="44">
        <f t="shared" si="280"/>
        <v>8.6105183831149841</v>
      </c>
      <c r="AB958" s="44">
        <f t="shared" si="281"/>
        <v>0.34550405704888931</v>
      </c>
      <c r="AC958" s="44">
        <f t="shared" si="282"/>
        <v>2.9461108932965185</v>
      </c>
      <c r="AD958" s="44">
        <f t="shared" si="287"/>
        <v>0.34550405704888937</v>
      </c>
      <c r="AE958" s="44">
        <f t="shared" si="288"/>
        <v>2.5988466052793084</v>
      </c>
      <c r="AF958" s="44">
        <f t="shared" si="289"/>
        <v>1.760230968320926E-3</v>
      </c>
      <c r="AG958" s="45">
        <f>AC958+AA958+SUM($Z$938:Z958)</f>
        <v>12.36581922243551</v>
      </c>
      <c r="AH958" s="45">
        <f>AC958+AA958+SUM($Z$938:Z958)</f>
        <v>12.36581922243551</v>
      </c>
      <c r="DM958"/>
      <c r="DN958"/>
      <c r="DO958"/>
      <c r="DP958"/>
      <c r="DQ958"/>
      <c r="DR958"/>
      <c r="DS958"/>
      <c r="DT958"/>
      <c r="DU958"/>
      <c r="DV958"/>
      <c r="DW958"/>
      <c r="DX958"/>
      <c r="DY958"/>
      <c r="DZ958"/>
      <c r="EA958"/>
      <c r="EB958"/>
      <c r="EC958"/>
      <c r="ED958"/>
      <c r="EE958"/>
      <c r="EF958"/>
      <c r="EG958"/>
    </row>
    <row r="959" spans="1:137" s="1" customFormat="1" ht="14.4" x14ac:dyDescent="0.3">
      <c r="A959"/>
      <c r="B959"/>
      <c r="C959"/>
      <c r="D959" s="18"/>
      <c r="E959" s="28">
        <v>40066.404861111114</v>
      </c>
      <c r="F959" s="10">
        <f t="shared" si="286"/>
        <v>182.97500000000582</v>
      </c>
      <c r="G959" s="10">
        <v>15356</v>
      </c>
      <c r="H959" s="10">
        <v>5.05</v>
      </c>
      <c r="I959" s="10">
        <v>1120</v>
      </c>
      <c r="J959" s="10"/>
      <c r="K959" s="10"/>
      <c r="L959" s="79">
        <v>1037</v>
      </c>
      <c r="M959" s="91"/>
      <c r="N959" s="42">
        <v>7.4</v>
      </c>
      <c r="O959" s="90"/>
      <c r="P959" s="90"/>
      <c r="Q959" s="90"/>
      <c r="R959" s="87"/>
      <c r="S959" s="87"/>
      <c r="T959" s="16"/>
      <c r="U959" s="16"/>
      <c r="V959" s="43">
        <f t="shared" si="276"/>
        <v>1.9483939148402708E-5</v>
      </c>
      <c r="W959" s="43">
        <f t="shared" si="277"/>
        <v>2.8678444454159771E-3</v>
      </c>
      <c r="X959" s="43">
        <f t="shared" si="278"/>
        <v>3.8798084032398829E-6</v>
      </c>
      <c r="Y959" s="22">
        <f>X959+W959+SUM($V$938:V959)</f>
        <v>3.2613644547295514E-3</v>
      </c>
      <c r="Z959" s="22">
        <f t="shared" si="279"/>
        <v>5.9246607834232072E-2</v>
      </c>
      <c r="AA959" s="44">
        <f t="shared" si="280"/>
        <v>8.720518674021335</v>
      </c>
      <c r="AB959" s="44">
        <f t="shared" si="281"/>
        <v>0.34991790823573893</v>
      </c>
      <c r="AC959" s="44">
        <f t="shared" si="282"/>
        <v>2.9837477742467393</v>
      </c>
      <c r="AD959" s="44">
        <f t="shared" si="287"/>
        <v>0.34991790823573893</v>
      </c>
      <c r="AE959" s="44">
        <f t="shared" si="288"/>
        <v>2.6320471479042795</v>
      </c>
      <c r="AF959" s="44">
        <f t="shared" si="289"/>
        <v>1.7827181067210211E-3</v>
      </c>
      <c r="AG959" s="45">
        <f>AC959+AA959+SUM($Z$938:Z959)</f>
        <v>12.572703002126312</v>
      </c>
      <c r="AH959" s="45">
        <f>AC959+AA959+SUM($Z$938:Z959)</f>
        <v>12.572703002126312</v>
      </c>
      <c r="DM959"/>
      <c r="DN959"/>
      <c r="DO959"/>
      <c r="DP959"/>
      <c r="DQ959"/>
      <c r="DR959"/>
      <c r="DS959"/>
      <c r="DT959"/>
      <c r="DU959"/>
      <c r="DV959"/>
      <c r="DW959"/>
      <c r="DX959"/>
      <c r="DY959"/>
      <c r="DZ959"/>
      <c r="EA959"/>
      <c r="EB959"/>
      <c r="EC959"/>
      <c r="ED959"/>
      <c r="EE959"/>
      <c r="EF959"/>
      <c r="EG959"/>
    </row>
    <row r="960" spans="1:137" s="1" customFormat="1" ht="14.4" x14ac:dyDescent="0.3">
      <c r="A960"/>
      <c r="B960"/>
      <c r="C960"/>
      <c r="D960" s="18"/>
      <c r="E960" s="28">
        <v>40073.393750000003</v>
      </c>
      <c r="F960" s="10">
        <f t="shared" si="286"/>
        <v>189.96388888889487</v>
      </c>
      <c r="G960" s="10">
        <v>16878.2</v>
      </c>
      <c r="H960" s="10">
        <v>5.78</v>
      </c>
      <c r="I960" s="10">
        <v>1249</v>
      </c>
      <c r="J960" s="10"/>
      <c r="K960" s="10"/>
      <c r="L960" s="79">
        <v>1037</v>
      </c>
      <c r="M960" s="86"/>
      <c r="N960" s="42">
        <v>7.4</v>
      </c>
      <c r="O960" s="90"/>
      <c r="P960" s="90"/>
      <c r="Q960" s="90"/>
      <c r="R960" s="87"/>
      <c r="S960" s="87"/>
      <c r="T960" s="16"/>
      <c r="U960" s="16"/>
      <c r="V960" s="43">
        <f t="shared" si="276"/>
        <v>2.2300429361934187E-5</v>
      </c>
      <c r="W960" s="43">
        <f t="shared" si="277"/>
        <v>3.2824041375256138E-3</v>
      </c>
      <c r="X960" s="43">
        <f t="shared" si="278"/>
        <v>4.4406519942032725E-6</v>
      </c>
      <c r="Y960" s="22">
        <f>X960+W960+SUM($V$938:V960)</f>
        <v>3.6987854197920856E-3</v>
      </c>
      <c r="Z960" s="22">
        <f t="shared" si="279"/>
        <v>6.5119568660311003E-2</v>
      </c>
      <c r="AA960" s="44">
        <f t="shared" si="280"/>
        <v>9.5849608155683068</v>
      </c>
      <c r="AB960" s="44">
        <f t="shared" si="281"/>
        <v>0.3846043526168566</v>
      </c>
      <c r="AC960" s="44">
        <f t="shared" si="282"/>
        <v>3.2795188645019095</v>
      </c>
      <c r="AD960" s="44">
        <f t="shared" si="287"/>
        <v>0.3846043526168566</v>
      </c>
      <c r="AE960" s="44">
        <f t="shared" si="288"/>
        <v>2.8929550776086232</v>
      </c>
      <c r="AF960" s="44">
        <f t="shared" si="289"/>
        <v>1.9594342764299782E-3</v>
      </c>
      <c r="AG960" s="45">
        <f>AC960+AA960+SUM($Z$938:Z960)</f>
        <v>13.798035802588766</v>
      </c>
      <c r="AH960" s="45">
        <f>AC960+AA960+SUM($Z$938:Z960)</f>
        <v>13.798035802588766</v>
      </c>
      <c r="DM960"/>
      <c r="DN960"/>
      <c r="DO960"/>
      <c r="DP960"/>
      <c r="DQ960"/>
      <c r="DR960"/>
      <c r="DS960"/>
      <c r="DT960"/>
      <c r="DU960"/>
      <c r="DV960"/>
      <c r="DW960"/>
      <c r="DX960"/>
      <c r="DY960"/>
      <c r="DZ960"/>
      <c r="EA960"/>
      <c r="EB960"/>
      <c r="EC960"/>
      <c r="ED960"/>
      <c r="EE960"/>
      <c r="EF960"/>
      <c r="EG960"/>
    </row>
    <row r="961" spans="1:137" s="1" customFormat="1" ht="14.4" x14ac:dyDescent="0.3">
      <c r="A961"/>
      <c r="B961"/>
      <c r="C961"/>
      <c r="D961" s="18"/>
      <c r="E961" s="28">
        <v>40079.40625</v>
      </c>
      <c r="F961" s="10">
        <f t="shared" si="286"/>
        <v>195.97638888889196</v>
      </c>
      <c r="G961" s="10">
        <v>17082.5</v>
      </c>
      <c r="H961" s="10">
        <v>4.6100000000000003</v>
      </c>
      <c r="I961" s="10">
        <v>1484</v>
      </c>
      <c r="J961" s="10"/>
      <c r="K961" s="10"/>
      <c r="L961" s="79">
        <v>1037</v>
      </c>
      <c r="M961" s="86"/>
      <c r="N961" s="42">
        <v>7.4</v>
      </c>
      <c r="O961" s="90"/>
      <c r="P961" s="90"/>
      <c r="Q961" s="90"/>
      <c r="R961" s="87"/>
      <c r="S961" s="87"/>
      <c r="T961" s="16"/>
      <c r="U961" s="16"/>
      <c r="V961" s="43">
        <f t="shared" si="276"/>
        <v>1.7786328608739898E-5</v>
      </c>
      <c r="W961" s="43">
        <f t="shared" si="277"/>
        <v>2.6179728501718133E-3</v>
      </c>
      <c r="X961" s="43">
        <f t="shared" si="278"/>
        <v>3.5417656908783892E-6</v>
      </c>
      <c r="Y961" s="22">
        <f>X961+W961+SUM($V$938:V961)</f>
        <v>3.0512415747437002E-3</v>
      </c>
      <c r="Z961" s="22">
        <f t="shared" si="279"/>
        <v>6.5907800099522629E-2</v>
      </c>
      <c r="AA961" s="44">
        <f t="shared" si="280"/>
        <v>9.7009807403600856</v>
      </c>
      <c r="AB961" s="44">
        <f t="shared" si="281"/>
        <v>0.38925974651191786</v>
      </c>
      <c r="AC961" s="44">
        <f t="shared" si="282"/>
        <v>3.3192153785862146</v>
      </c>
      <c r="AD961" s="44">
        <f t="shared" si="287"/>
        <v>0.38925974651191775</v>
      </c>
      <c r="AE961" s="44">
        <f t="shared" si="288"/>
        <v>2.9279724800778095</v>
      </c>
      <c r="AF961" s="44">
        <f t="shared" si="289"/>
        <v>1.9831519964874861E-3</v>
      </c>
      <c r="AG961" s="45">
        <f>AC961+AA961+SUM($Z$938:Z961)</f>
        <v>14.019660041564373</v>
      </c>
      <c r="AH961" s="45">
        <f>AC961+AA961+SUM($Z$938:Z961)</f>
        <v>14.019660041564373</v>
      </c>
      <c r="DM961"/>
      <c r="DN961"/>
      <c r="DO961"/>
      <c r="DP961"/>
      <c r="DQ961"/>
      <c r="DR961"/>
      <c r="DS961"/>
      <c r="DT961"/>
      <c r="DU961"/>
      <c r="DV961"/>
      <c r="DW961"/>
      <c r="DX961"/>
      <c r="DY961"/>
      <c r="DZ961"/>
      <c r="EA961"/>
      <c r="EB961"/>
      <c r="EC961"/>
      <c r="ED961"/>
      <c r="EE961"/>
      <c r="EF961"/>
      <c r="EG961"/>
    </row>
    <row r="962" spans="1:137" s="1" customFormat="1" ht="14.4" x14ac:dyDescent="0.3">
      <c r="A962"/>
      <c r="B962"/>
      <c r="C962"/>
      <c r="D962" s="18"/>
      <c r="E962" s="28">
        <v>40086.388194444444</v>
      </c>
      <c r="F962" s="10">
        <f t="shared" si="286"/>
        <v>202.95833333333576</v>
      </c>
      <c r="G962" s="10">
        <v>17967.099999999999</v>
      </c>
      <c r="H962" s="10">
        <v>3.94</v>
      </c>
      <c r="I962" s="10">
        <v>1584</v>
      </c>
      <c r="J962" s="10"/>
      <c r="K962" s="10"/>
      <c r="L962" s="79">
        <v>1037</v>
      </c>
      <c r="M962" s="86"/>
      <c r="N962" s="42">
        <v>7.4</v>
      </c>
      <c r="O962" s="90"/>
      <c r="P962" s="90"/>
      <c r="Q962" s="90"/>
      <c r="R962" s="87"/>
      <c r="S962" s="87"/>
      <c r="T962" s="16"/>
      <c r="U962" s="16"/>
      <c r="V962" s="43">
        <f t="shared" si="276"/>
        <v>1.5201330741526071E-5</v>
      </c>
      <c r="W962" s="43">
        <f t="shared" si="277"/>
        <v>2.2374865574136533E-3</v>
      </c>
      <c r="X962" s="43">
        <f t="shared" si="278"/>
        <v>3.02701883341884E-6</v>
      </c>
      <c r="Y962" s="22">
        <f>X962+W962+SUM($V$938:V962)</f>
        <v>2.6854418658696067E-3</v>
      </c>
      <c r="Z962" s="22">
        <f t="shared" si="279"/>
        <v>6.9320768925399262E-2</v>
      </c>
      <c r="AA962" s="44">
        <f t="shared" si="280"/>
        <v>10.203336224798692</v>
      </c>
      <c r="AB962" s="44">
        <f t="shared" si="281"/>
        <v>0.4094171691236223</v>
      </c>
      <c r="AC962" s="44">
        <f t="shared" si="282"/>
        <v>3.4910975927760211</v>
      </c>
      <c r="AD962" s="44">
        <f t="shared" si="287"/>
        <v>0.4094171691236223</v>
      </c>
      <c r="AE962" s="44">
        <f t="shared" si="288"/>
        <v>3.0795945761338221</v>
      </c>
      <c r="AF962" s="44">
        <f t="shared" si="289"/>
        <v>2.0858475185769245E-3</v>
      </c>
      <c r="AG962" s="45">
        <f>AC962+AA962+SUM($Z$938:Z962)</f>
        <v>14.763218509118184</v>
      </c>
      <c r="AH962" s="45">
        <f>AC962+AA962+SUM($Z$938:Z962)</f>
        <v>14.763218509118184</v>
      </c>
      <c r="DM962"/>
      <c r="DN962"/>
      <c r="DO962"/>
      <c r="DP962"/>
      <c r="DQ962"/>
      <c r="DR962"/>
      <c r="DS962"/>
      <c r="DT962"/>
      <c r="DU962"/>
      <c r="DV962"/>
      <c r="DW962"/>
      <c r="DX962"/>
      <c r="DY962"/>
      <c r="DZ962"/>
      <c r="EA962"/>
      <c r="EB962"/>
      <c r="EC962"/>
      <c r="ED962"/>
      <c r="EE962"/>
      <c r="EF962"/>
      <c r="EG962"/>
    </row>
    <row r="963" spans="1:137" s="1" customFormat="1" ht="14.4" x14ac:dyDescent="0.3">
      <c r="A963"/>
      <c r="B963"/>
      <c r="C963"/>
      <c r="D963" s="18"/>
      <c r="E963" s="28">
        <v>40093.379861111112</v>
      </c>
      <c r="F963" s="10">
        <f t="shared" si="286"/>
        <v>209.95000000000437</v>
      </c>
      <c r="G963" s="10">
        <v>18811.900000000001</v>
      </c>
      <c r="H963" s="10">
        <v>4.75</v>
      </c>
      <c r="I963" s="10">
        <v>1777</v>
      </c>
      <c r="J963" s="10"/>
      <c r="K963" s="10"/>
      <c r="L963" s="79">
        <v>1037</v>
      </c>
      <c r="M963" s="86"/>
      <c r="N963" s="42">
        <v>7.4</v>
      </c>
      <c r="O963" s="90"/>
      <c r="P963" s="90"/>
      <c r="Q963" s="90"/>
      <c r="R963" s="87"/>
      <c r="S963" s="87"/>
      <c r="T963" s="16"/>
      <c r="U963" s="16"/>
      <c r="V963" s="43">
        <f t="shared" si="276"/>
        <v>1.8326477416814429E-5</v>
      </c>
      <c r="W963" s="43">
        <f t="shared" si="277"/>
        <v>2.6974774486585923E-3</v>
      </c>
      <c r="X963" s="43">
        <f t="shared" si="278"/>
        <v>3.6493247357206823E-6</v>
      </c>
      <c r="Y963" s="22">
        <f>X963+W963+SUM($V$938:V963)</f>
        <v>3.1643815404336622E-3</v>
      </c>
      <c r="Z963" s="22">
        <f t="shared" si="279"/>
        <v>7.2580181161551863E-2</v>
      </c>
      <c r="AA963" s="44">
        <f t="shared" si="280"/>
        <v>10.68308968766749</v>
      </c>
      <c r="AB963" s="44">
        <f t="shared" si="281"/>
        <v>0.42866766722713584</v>
      </c>
      <c r="AC963" s="44">
        <f t="shared" si="282"/>
        <v>3.655246467462375</v>
      </c>
      <c r="AD963" s="44">
        <f t="shared" si="287"/>
        <v>0.42866766722713578</v>
      </c>
      <c r="AE963" s="44">
        <f t="shared" si="288"/>
        <v>3.2243948776804188</v>
      </c>
      <c r="AF963" s="44">
        <f t="shared" si="289"/>
        <v>2.1839225548206027E-3</v>
      </c>
      <c r="AG963" s="45">
        <f>AC963+AA963+SUM($Z$938:Z963)</f>
        <v>15.479701027834889</v>
      </c>
      <c r="AH963" s="45">
        <f>AC963+AA963+SUM($Z$938:Z963)</f>
        <v>15.479701027834889</v>
      </c>
      <c r="DM963"/>
      <c r="DN963"/>
      <c r="DO963"/>
      <c r="DP963"/>
      <c r="DQ963"/>
      <c r="DR963"/>
      <c r="DS963"/>
      <c r="DT963"/>
      <c r="DU963"/>
      <c r="DV963"/>
      <c r="DW963"/>
      <c r="DX963"/>
      <c r="DY963"/>
      <c r="DZ963"/>
      <c r="EA963"/>
      <c r="EB963"/>
      <c r="EC963"/>
      <c r="ED963"/>
      <c r="EE963"/>
      <c r="EF963"/>
      <c r="EG963"/>
    </row>
    <row r="964" spans="1:137" s="1" customFormat="1" ht="14.4" x14ac:dyDescent="0.3">
      <c r="A964"/>
      <c r="B964"/>
      <c r="C964"/>
      <c r="D964" s="18"/>
      <c r="E964" s="28">
        <v>40100.387499999997</v>
      </c>
      <c r="F964" s="10">
        <f t="shared" si="286"/>
        <v>216.95763888888905</v>
      </c>
      <c r="G964" s="10">
        <v>19216.599999999999</v>
      </c>
      <c r="H964" s="10">
        <v>5.53</v>
      </c>
      <c r="I964" s="10">
        <v>1866</v>
      </c>
      <c r="J964" s="10"/>
      <c r="K964" s="10"/>
      <c r="L964" s="79">
        <v>1037</v>
      </c>
      <c r="M964" s="86"/>
      <c r="N964" s="42">
        <v>7.4</v>
      </c>
      <c r="O964" s="90"/>
      <c r="P964" s="90"/>
      <c r="Q964" s="90"/>
      <c r="R964" s="87"/>
      <c r="S964" s="87"/>
      <c r="T964" s="16"/>
      <c r="U964" s="16"/>
      <c r="V964" s="43">
        <f t="shared" si="276"/>
        <v>2.1335877918943958E-5</v>
      </c>
      <c r="W964" s="43">
        <f t="shared" si="277"/>
        <v>3.140431640227793E-3</v>
      </c>
      <c r="X964" s="43">
        <f t="shared" si="278"/>
        <v>4.2485822712706059E-6</v>
      </c>
      <c r="Y964" s="22">
        <f>X964+W964+SUM($V$938:V964)</f>
        <v>3.6292708674573568E-3</v>
      </c>
      <c r="Z964" s="22">
        <f t="shared" si="279"/>
        <v>7.4141597037464452E-2</v>
      </c>
      <c r="AA964" s="44">
        <f t="shared" si="280"/>
        <v>10.9129147662932</v>
      </c>
      <c r="AB964" s="44">
        <f t="shared" si="281"/>
        <v>0.43788958553027479</v>
      </c>
      <c r="AC964" s="44">
        <f t="shared" si="282"/>
        <v>3.7338817060816538</v>
      </c>
      <c r="AD964" s="44">
        <f t="shared" si="287"/>
        <v>0.43788958553027474</v>
      </c>
      <c r="AE964" s="44">
        <f t="shared" si="288"/>
        <v>3.2937612153176192</v>
      </c>
      <c r="AF964" s="44">
        <f t="shared" si="289"/>
        <v>2.2309052337597789E-3</v>
      </c>
      <c r="AG964" s="45">
        <f>AC964+AA964+SUM($Z$938:Z964)</f>
        <v>15.862302942117342</v>
      </c>
      <c r="AH964" s="45">
        <f>AC964+AA964+SUM($Z$938:Z964)</f>
        <v>15.862302942117342</v>
      </c>
      <c r="DM964"/>
      <c r="DN964"/>
      <c r="DO964"/>
      <c r="DP964"/>
      <c r="DQ964"/>
      <c r="DR964"/>
      <c r="DS964"/>
      <c r="DT964"/>
      <c r="DU964"/>
      <c r="DV964"/>
      <c r="DW964"/>
      <c r="DX964"/>
      <c r="DY964"/>
      <c r="DZ964"/>
      <c r="EA964"/>
      <c r="EB964"/>
      <c r="EC964"/>
      <c r="ED964"/>
      <c r="EE964"/>
      <c r="EF964"/>
      <c r="EG964"/>
    </row>
    <row r="965" spans="1:137" s="1" customFormat="1" ht="14.4" x14ac:dyDescent="0.3">
      <c r="A965"/>
      <c r="B965"/>
      <c r="C965"/>
      <c r="D965" s="18"/>
      <c r="E965" s="28">
        <v>40107.415277777778</v>
      </c>
      <c r="F965" s="10">
        <f t="shared" si="286"/>
        <v>223.98541666667006</v>
      </c>
      <c r="G965" s="10">
        <v>18722.099999999999</v>
      </c>
      <c r="H965" s="10">
        <v>5.17</v>
      </c>
      <c r="I965" s="10">
        <v>2106</v>
      </c>
      <c r="J965" s="10"/>
      <c r="K965" s="10"/>
      <c r="L965" s="79">
        <v>1037</v>
      </c>
      <c r="M965" s="86"/>
      <c r="N965" s="42">
        <v>7.4</v>
      </c>
      <c r="O965" s="90"/>
      <c r="P965" s="90"/>
      <c r="Q965" s="90"/>
      <c r="R965" s="87"/>
      <c r="S965" s="87"/>
      <c r="T965" s="16"/>
      <c r="U965" s="16"/>
      <c r="V965" s="43">
        <f t="shared" si="276"/>
        <v>1.9946923841038017E-5</v>
      </c>
      <c r="W965" s="43">
        <f t="shared" si="277"/>
        <v>2.935991244118931E-3</v>
      </c>
      <c r="X965" s="43">
        <f t="shared" si="278"/>
        <v>3.9720018702475636E-6</v>
      </c>
      <c r="Y965" s="22">
        <f>X965+W965+SUM($V$938:V965)</f>
        <v>3.4445008147885097E-3</v>
      </c>
      <c r="Z965" s="22">
        <f t="shared" si="279"/>
        <v>7.2233714283229764E-2</v>
      </c>
      <c r="AA965" s="44">
        <f t="shared" si="280"/>
        <v>10.632093166638112</v>
      </c>
      <c r="AB965" s="44">
        <f t="shared" si="281"/>
        <v>0.4266213903217197</v>
      </c>
      <c r="AC965" s="44">
        <f t="shared" si="282"/>
        <v>3.6377978773264443</v>
      </c>
      <c r="AD965" s="44">
        <f t="shared" si="287"/>
        <v>0.42662139032171975</v>
      </c>
      <c r="AE965" s="44">
        <f t="shared" si="288"/>
        <v>3.2090029895662093</v>
      </c>
      <c r="AF965" s="44">
        <f t="shared" si="289"/>
        <v>2.1734974385153446E-3</v>
      </c>
      <c r="AG965" s="45">
        <f>AC965+AA965+SUM($Z$938:Z965)</f>
        <v>15.557631227990273</v>
      </c>
      <c r="AH965" s="45">
        <f>AC965+AA965+SUM($Z$938:Z965)</f>
        <v>15.557631227990273</v>
      </c>
      <c r="DM965"/>
      <c r="DN965"/>
      <c r="DO965"/>
      <c r="DP965"/>
      <c r="DQ965"/>
      <c r="DR965"/>
      <c r="DS965"/>
      <c r="DT965"/>
      <c r="DU965"/>
      <c r="DV965"/>
      <c r="DW965"/>
      <c r="DX965"/>
      <c r="DY965"/>
      <c r="DZ965"/>
      <c r="EA965"/>
      <c r="EB965"/>
      <c r="EC965"/>
      <c r="ED965"/>
      <c r="EE965"/>
      <c r="EF965"/>
      <c r="EG965"/>
    </row>
    <row r="966" spans="1:137" s="1" customFormat="1" ht="14.4" x14ac:dyDescent="0.3">
      <c r="A966"/>
      <c r="B966"/>
      <c r="C966"/>
      <c r="D966" s="18"/>
      <c r="E966" s="28">
        <v>40115.379166666666</v>
      </c>
      <c r="F966" s="10">
        <f t="shared" si="286"/>
        <v>231.94930555555766</v>
      </c>
      <c r="G966" s="10">
        <v>20601.599999999999</v>
      </c>
      <c r="H966" s="10">
        <v>5.64</v>
      </c>
      <c r="I966" s="10">
        <v>2212</v>
      </c>
      <c r="J966" s="10"/>
      <c r="K966" s="10"/>
      <c r="L966" s="79">
        <v>1037</v>
      </c>
      <c r="M966" s="86"/>
      <c r="N966" s="42">
        <v>7.4</v>
      </c>
      <c r="O966" s="90"/>
      <c r="P966" s="90"/>
      <c r="Q966" s="90"/>
      <c r="R966" s="87"/>
      <c r="S966" s="87"/>
      <c r="T966" s="16"/>
      <c r="U966" s="16"/>
      <c r="V966" s="43">
        <f t="shared" si="276"/>
        <v>2.1760280553859656E-5</v>
      </c>
      <c r="W966" s="43">
        <f t="shared" si="277"/>
        <v>3.2028995390388339E-3</v>
      </c>
      <c r="X966" s="43">
        <f t="shared" si="278"/>
        <v>4.333092949360979E-6</v>
      </c>
      <c r="Y966" s="22">
        <f>X966+W966+SUM($V$938:V966)</f>
        <v>3.7335304813413857E-3</v>
      </c>
      <c r="Z966" s="22">
        <f t="shared" si="279"/>
        <v>7.9485212031630337E-2</v>
      </c>
      <c r="AA966" s="44">
        <f t="shared" si="280"/>
        <v>11.699442401323127</v>
      </c>
      <c r="AB966" s="44">
        <f t="shared" si="281"/>
        <v>0.46944964693340718</v>
      </c>
      <c r="AC966" s="44">
        <f t="shared" si="282"/>
        <v>4.0029941486013021</v>
      </c>
      <c r="AD966" s="44">
        <f t="shared" si="287"/>
        <v>0.46944964693340685</v>
      </c>
      <c r="AE966" s="44">
        <f t="shared" si="288"/>
        <v>3.5311528081704071</v>
      </c>
      <c r="AF966" s="44">
        <f t="shared" si="289"/>
        <v>2.3916934974878724E-3</v>
      </c>
      <c r="AG966" s="45">
        <f>AC966+AA966+SUM($Z$938:Z966)</f>
        <v>17.069661945981775</v>
      </c>
      <c r="AH966" s="45">
        <f>AC966+AA966+SUM($Z$938:Z966)</f>
        <v>17.069661945981775</v>
      </c>
      <c r="DM966"/>
      <c r="DN966"/>
      <c r="DO966"/>
      <c r="DP966"/>
      <c r="DQ966"/>
      <c r="DR966"/>
      <c r="DS966"/>
      <c r="DT966"/>
      <c r="DU966"/>
      <c r="DV966"/>
      <c r="DW966"/>
      <c r="DX966"/>
      <c r="DY966"/>
      <c r="DZ966"/>
      <c r="EA966"/>
      <c r="EB966"/>
      <c r="EC966"/>
      <c r="ED966"/>
      <c r="EE966"/>
      <c r="EF966"/>
      <c r="EG966"/>
    </row>
    <row r="967" spans="1:137" s="1" customFormat="1" ht="14.4" x14ac:dyDescent="0.3">
      <c r="A967"/>
      <c r="B967"/>
      <c r="C967"/>
      <c r="D967" s="18"/>
      <c r="E967" s="28">
        <v>40156.628472222219</v>
      </c>
      <c r="F967" s="10">
        <f t="shared" si="286"/>
        <v>273.19861111111095</v>
      </c>
      <c r="G967" s="10">
        <v>22757</v>
      </c>
      <c r="H967" s="10">
        <v>6.18</v>
      </c>
      <c r="I967" s="10">
        <v>2441</v>
      </c>
      <c r="J967" s="10"/>
      <c r="K967" s="10"/>
      <c r="L967" s="79">
        <v>1037</v>
      </c>
      <c r="M967" s="90"/>
      <c r="N967" s="42">
        <v>7.4</v>
      </c>
      <c r="O967" s="83"/>
      <c r="P967" s="90"/>
      <c r="Q967" s="90"/>
      <c r="R967" s="87"/>
      <c r="S967" s="87"/>
      <c r="T967" s="16"/>
      <c r="U967" s="16"/>
      <c r="V967" s="43">
        <f t="shared" si="276"/>
        <v>2.384371167071856E-5</v>
      </c>
      <c r="W967" s="43">
        <f t="shared" si="277"/>
        <v>3.5095601332021265E-3</v>
      </c>
      <c r="X967" s="43">
        <f t="shared" si="278"/>
        <v>4.7479635508955402E-6</v>
      </c>
      <c r="Y967" s="22">
        <f>X967+W967+SUM($V$938:V967)</f>
        <v>4.0644496577769314E-3</v>
      </c>
      <c r="Z967" s="22">
        <f t="shared" si="279"/>
        <v>8.7801188752514941E-2</v>
      </c>
      <c r="AA967" s="44">
        <f t="shared" si="280"/>
        <v>12.92347248402602</v>
      </c>
      <c r="AB967" s="44">
        <f t="shared" si="281"/>
        <v>0.51856485007298192</v>
      </c>
      <c r="AC967" s="44">
        <f t="shared" si="282"/>
        <v>4.4217991728661783</v>
      </c>
      <c r="AD967" s="44">
        <f t="shared" si="287"/>
        <v>0.51856485007298192</v>
      </c>
      <c r="AE967" s="44">
        <f t="shared" si="288"/>
        <v>3.9005924032858612</v>
      </c>
      <c r="AF967" s="44">
        <f t="shared" si="289"/>
        <v>2.6419195073359128E-3</v>
      </c>
      <c r="AG967" s="45">
        <f>AC967+AA967+SUM($Z$938:Z967)</f>
        <v>18.800298241702059</v>
      </c>
      <c r="AH967" s="45">
        <f>AC967+AA967+SUM($Z$938:Z967)</f>
        <v>18.800298241702059</v>
      </c>
      <c r="DM967"/>
      <c r="DN967"/>
      <c r="DO967"/>
      <c r="DP967"/>
      <c r="DQ967"/>
      <c r="DR967"/>
      <c r="DS967"/>
      <c r="DT967"/>
      <c r="DU967"/>
      <c r="DV967"/>
      <c r="DW967"/>
      <c r="DX967"/>
      <c r="DY967"/>
      <c r="DZ967"/>
      <c r="EA967"/>
      <c r="EB967"/>
      <c r="EC967"/>
      <c r="ED967"/>
      <c r="EE967"/>
      <c r="EF967"/>
      <c r="EG967"/>
    </row>
    <row r="968" spans="1:137" s="1" customFormat="1" ht="14.4" x14ac:dyDescent="0.3">
      <c r="A968"/>
      <c r="B968"/>
      <c r="C968"/>
      <c r="D968" s="18"/>
      <c r="E968" s="28">
        <v>40185.576388888891</v>
      </c>
      <c r="F968" s="10">
        <f t="shared" si="286"/>
        <v>302.14652777778247</v>
      </c>
      <c r="G968" s="10">
        <v>23231</v>
      </c>
      <c r="H968" s="10">
        <v>9.7799999999999994</v>
      </c>
      <c r="I968" s="10">
        <v>2666</v>
      </c>
      <c r="J968" s="10"/>
      <c r="K968" s="10"/>
      <c r="L968" s="79">
        <v>1037</v>
      </c>
      <c r="M968" s="86"/>
      <c r="N968" s="42">
        <v>7.4</v>
      </c>
      <c r="O968" s="90"/>
      <c r="P968" s="90"/>
      <c r="Q968" s="90"/>
      <c r="R968" s="87"/>
      <c r="S968" s="87"/>
      <c r="T968" s="16"/>
      <c r="U968" s="16"/>
      <c r="V968" s="43">
        <f t="shared" si="276"/>
        <v>3.7733252449777912E-5</v>
      </c>
      <c r="W968" s="43">
        <f t="shared" si="277"/>
        <v>5.5539640942907434E-3</v>
      </c>
      <c r="X968" s="43">
        <f t="shared" si="278"/>
        <v>7.5137675611259516E-6</v>
      </c>
      <c r="Y968" s="22">
        <f>X968+W968+SUM($V$938:V968)</f>
        <v>6.1493526753255562E-3</v>
      </c>
      <c r="Z968" s="22">
        <f t="shared" si="279"/>
        <v>8.9629978288424408E-2</v>
      </c>
      <c r="AA968" s="44">
        <f t="shared" si="280"/>
        <v>13.192652338902686</v>
      </c>
      <c r="AB968" s="44">
        <f t="shared" si="281"/>
        <v>0.5293659107986749</v>
      </c>
      <c r="AC968" s="44">
        <f t="shared" si="282"/>
        <v>4.5138997488620731</v>
      </c>
      <c r="AD968" s="44">
        <f t="shared" si="287"/>
        <v>0.52936591079867479</v>
      </c>
      <c r="AE968" s="44">
        <f t="shared" si="288"/>
        <v>3.9818368906593062</v>
      </c>
      <c r="AF968" s="44">
        <f t="shared" si="289"/>
        <v>2.6969474040919534E-3</v>
      </c>
      <c r="AG968" s="45">
        <f>AC968+AA968+SUM($Z$938:Z968)</f>
        <v>19.251208650863045</v>
      </c>
      <c r="AH968" s="45">
        <f>AC968+AA968+SUM($Z$938:Z968)</f>
        <v>19.251208650863045</v>
      </c>
      <c r="DM968"/>
      <c r="DN968"/>
      <c r="DO968"/>
      <c r="DP968"/>
      <c r="DQ968"/>
      <c r="DR968"/>
      <c r="DS968"/>
      <c r="DT968"/>
      <c r="DU968"/>
      <c r="DV968"/>
      <c r="DW968"/>
      <c r="DX968"/>
      <c r="DY968"/>
      <c r="DZ968"/>
      <c r="EA968"/>
      <c r="EB968"/>
      <c r="EC968"/>
      <c r="ED968"/>
      <c r="EE968"/>
      <c r="EF968"/>
      <c r="EG968"/>
    </row>
    <row r="969" spans="1:137" s="1" customFormat="1" ht="14.4" x14ac:dyDescent="0.3">
      <c r="A969"/>
      <c r="B969"/>
      <c r="C969"/>
      <c r="D969" s="18"/>
      <c r="E969" s="28">
        <v>40199.448611111111</v>
      </c>
      <c r="F969" s="10">
        <f t="shared" si="286"/>
        <v>316.01875000000291</v>
      </c>
      <c r="G969" s="10">
        <v>23907</v>
      </c>
      <c r="H969" s="10">
        <v>3.94</v>
      </c>
      <c r="I969" s="117">
        <v>2869</v>
      </c>
      <c r="J969" s="117"/>
      <c r="K969" s="117"/>
      <c r="L969" s="79">
        <v>1037</v>
      </c>
      <c r="M969" s="86"/>
      <c r="N969" s="42">
        <v>7.4</v>
      </c>
      <c r="O969" s="90"/>
      <c r="P969" s="90"/>
      <c r="Q969" s="90"/>
      <c r="R969" s="87"/>
      <c r="S969" s="87"/>
      <c r="T969" s="16"/>
      <c r="U969" s="16"/>
      <c r="V969" s="43">
        <f t="shared" si="276"/>
        <v>1.5201330741526071E-5</v>
      </c>
      <c r="W969" s="43">
        <f t="shared" si="277"/>
        <v>2.2374865574136533E-3</v>
      </c>
      <c r="X969" s="43">
        <f t="shared" si="278"/>
        <v>3.02701883341884E-6</v>
      </c>
      <c r="Y969" s="22">
        <f>X969+W969+SUM($V$938:V969)</f>
        <v>2.8435897204622854E-3</v>
      </c>
      <c r="Z969" s="22">
        <f t="shared" si="279"/>
        <v>9.2238125390270015E-2</v>
      </c>
      <c r="AA969" s="44">
        <f t="shared" si="280"/>
        <v>13.576545971595994</v>
      </c>
      <c r="AB969" s="44">
        <f t="shared" si="281"/>
        <v>0.54476995520915672</v>
      </c>
      <c r="AC969" s="44">
        <f t="shared" si="282"/>
        <v>4.6452499374131797</v>
      </c>
      <c r="AD969" s="44">
        <f t="shared" si="287"/>
        <v>0.54476995520915672</v>
      </c>
      <c r="AE969" s="44">
        <f t="shared" si="288"/>
        <v>4.0977045561961196</v>
      </c>
      <c r="AF969" s="44">
        <f t="shared" si="289"/>
        <v>2.7754260079043665E-3</v>
      </c>
      <c r="AG969" s="45">
        <f>AC969+AA969+SUM($Z$938:Z969)</f>
        <v>19.858690597497731</v>
      </c>
      <c r="AH969" s="45">
        <f>AC969+AA969+SUM($Z$938:Z969)</f>
        <v>19.858690597497731</v>
      </c>
      <c r="DM969"/>
      <c r="DN969"/>
      <c r="DO969"/>
      <c r="DP969"/>
      <c r="DQ969"/>
      <c r="DR969"/>
      <c r="DS969"/>
      <c r="DT969"/>
      <c r="DU969"/>
      <c r="DV969"/>
      <c r="DW969"/>
      <c r="DX969"/>
      <c r="DY969"/>
      <c r="DZ969"/>
      <c r="EA969"/>
      <c r="EB969"/>
      <c r="EC969"/>
      <c r="ED969"/>
      <c r="EE969"/>
      <c r="EF969"/>
      <c r="EG969"/>
    </row>
    <row r="970" spans="1:137" s="1" customFormat="1" ht="14.4" x14ac:dyDescent="0.3">
      <c r="A970"/>
      <c r="B970"/>
      <c r="C970"/>
      <c r="D970" s="18"/>
      <c r="E970" s="28">
        <v>40226.603472222225</v>
      </c>
      <c r="F970" s="10">
        <f t="shared" si="286"/>
        <v>343.17361111111677</v>
      </c>
      <c r="G970" s="10">
        <v>23593</v>
      </c>
      <c r="H970" s="10">
        <v>2.79</v>
      </c>
      <c r="I970" s="10">
        <v>3125</v>
      </c>
      <c r="J970" s="10"/>
      <c r="K970" s="10"/>
      <c r="L970" s="79">
        <v>1037</v>
      </c>
      <c r="M970" s="86"/>
      <c r="N970" s="42">
        <v>7.4</v>
      </c>
      <c r="O970" s="90"/>
      <c r="P970" s="90"/>
      <c r="Q970" s="90"/>
      <c r="R970" s="87"/>
      <c r="S970" s="87"/>
      <c r="T970" s="16"/>
      <c r="U970" s="16"/>
      <c r="V970" s="43">
        <f t="shared" ref="V970:V999" si="290">($A$15*L970/1000/$A$13*H970)/$Q$938</f>
        <v>1.0764394103771001E-5</v>
      </c>
      <c r="W970" s="43">
        <f t="shared" ref="W970:W999" si="291">($U$938*L970/1000/$A$13*H970)/$Q$938</f>
        <v>1.5844130698436784E-3</v>
      </c>
      <c r="X970" s="43">
        <f t="shared" ref="X970:X999" si="292">($A$46*$S$938*H970*L970/1000000)/$Q$938</f>
        <v>2.1434981079285691E-6</v>
      </c>
      <c r="Y970" s="22">
        <f>X970+W970+SUM($V$938:V970)</f>
        <v>2.2003971062705911E-3</v>
      </c>
      <c r="Z970" s="22">
        <f t="shared" ref="Z970:Z999" si="293">($A$15*L970/1000/$A$13*G970)/$Q$938</f>
        <v>9.1026648777874267E-2</v>
      </c>
      <c r="AA970" s="44">
        <f t="shared" ref="AA970:AA999" si="294">($U$938*L970/1000/$A$13*G970)/$Q$938</f>
        <v>13.398228514989931</v>
      </c>
      <c r="AB970" s="44">
        <f t="shared" ref="AB970:AB999" si="295">($A$14*$S$938/1000*G970/1000000*L970/1000*1000000)/$Q$938</f>
        <v>0.53761482215458367</v>
      </c>
      <c r="AC970" s="44">
        <f t="shared" ref="AC970:AC991" si="296">($A$14*((L970/1000)*G970/10^6)*(1+($A$28/(10^-N970))+(($A$28*$A$29)/(10^-N970)^2))*1000000)*$S$938/1000/$Q$938</f>
        <v>4.5842381634412162</v>
      </c>
      <c r="AD970" s="44">
        <f t="shared" si="287"/>
        <v>0.53761482215458378</v>
      </c>
      <c r="AE970" s="44">
        <f t="shared" si="288"/>
        <v>4.0438843683580137</v>
      </c>
      <c r="AF970" s="44">
        <f t="shared" si="289"/>
        <v>2.7389729286187189E-3</v>
      </c>
      <c r="AG970" s="45">
        <f>AC970+AA970+SUM($Z$938:Z970)</f>
        <v>19.710388015697578</v>
      </c>
      <c r="AH970" s="45">
        <f>AC970+AA970+SUM($Z$938:Z970)</f>
        <v>19.710388015697578</v>
      </c>
      <c r="DM970"/>
      <c r="DN970"/>
      <c r="DO970"/>
      <c r="DP970"/>
      <c r="DQ970"/>
      <c r="DR970"/>
      <c r="DS970"/>
      <c r="DT970"/>
      <c r="DU970"/>
      <c r="DV970"/>
      <c r="DW970"/>
      <c r="DX970"/>
      <c r="DY970"/>
      <c r="DZ970"/>
      <c r="EA970"/>
      <c r="EB970"/>
      <c r="EC970"/>
      <c r="ED970"/>
      <c r="EE970"/>
      <c r="EF970"/>
      <c r="EG970"/>
    </row>
    <row r="971" spans="1:137" s="1" customFormat="1" ht="14.4" x14ac:dyDescent="0.3">
      <c r="A971"/>
      <c r="B971"/>
      <c r="C971"/>
      <c r="D971" s="18"/>
      <c r="E971" s="28">
        <v>40287.479861111111</v>
      </c>
      <c r="F971" s="10">
        <f t="shared" si="286"/>
        <v>404.05000000000291</v>
      </c>
      <c r="G971" s="10">
        <v>25590</v>
      </c>
      <c r="H971" s="10">
        <v>2.08</v>
      </c>
      <c r="I971" s="10">
        <v>106</v>
      </c>
      <c r="J971" s="10"/>
      <c r="K971" s="10"/>
      <c r="L971" s="79">
        <v>1037</v>
      </c>
      <c r="M971" s="86"/>
      <c r="N971" s="42">
        <v>7.4</v>
      </c>
      <c r="O971" s="90"/>
      <c r="P971" s="90"/>
      <c r="Q971" s="90"/>
      <c r="R971" s="87"/>
      <c r="S971" s="87"/>
      <c r="T971" s="16"/>
      <c r="U971" s="16"/>
      <c r="V971" s="43">
        <f t="shared" si="290"/>
        <v>8.0250680056787389E-6</v>
      </c>
      <c r="W971" s="43">
        <f t="shared" si="291"/>
        <v>1.1812111775178677E-3</v>
      </c>
      <c r="X971" s="43">
        <f t="shared" si="292"/>
        <v>1.5980200947997937E-6</v>
      </c>
      <c r="Y971" s="22">
        <f>X971+W971+SUM($V$938:V971)</f>
        <v>1.8046748039373304E-3</v>
      </c>
      <c r="Z971" s="22">
        <f t="shared" si="293"/>
        <v>9.8731485704480246E-2</v>
      </c>
      <c r="AA971" s="44">
        <f t="shared" si="294"/>
        <v>14.532304823404923</v>
      </c>
      <c r="AB971" s="44">
        <f t="shared" si="295"/>
        <v>0.58312055689974995</v>
      </c>
      <c r="AC971" s="44">
        <f t="shared" si="296"/>
        <v>4.9722652737023996</v>
      </c>
      <c r="AD971" s="44">
        <f t="shared" si="287"/>
        <v>0.58312055689974984</v>
      </c>
      <c r="AE971" s="44">
        <f t="shared" si="288"/>
        <v>4.3861739069334789</v>
      </c>
      <c r="AF971" s="44">
        <f t="shared" si="289"/>
        <v>2.9708098691710685E-3</v>
      </c>
      <c r="AG971" s="45">
        <f>AC971+AA971+SUM($Z$938:Z971)</f>
        <v>21.331222920078233</v>
      </c>
      <c r="AH971" s="45">
        <f>AC971+AA971+SUM($Z$938:Z971)</f>
        <v>21.331222920078233</v>
      </c>
      <c r="DM971"/>
      <c r="DN971"/>
      <c r="DO971"/>
      <c r="DP971"/>
      <c r="DQ971"/>
      <c r="DR971"/>
      <c r="DS971"/>
      <c r="DT971"/>
      <c r="DU971"/>
      <c r="DV971"/>
      <c r="DW971"/>
      <c r="DX971"/>
      <c r="DY971"/>
      <c r="DZ971"/>
      <c r="EA971"/>
      <c r="EB971"/>
      <c r="EC971"/>
      <c r="ED971"/>
      <c r="EE971"/>
      <c r="EF971"/>
      <c r="EG971"/>
    </row>
    <row r="972" spans="1:137" s="1" customFormat="1" ht="14.4" x14ac:dyDescent="0.3">
      <c r="A972"/>
      <c r="B972"/>
      <c r="C972"/>
      <c r="D972" s="18"/>
      <c r="E972" s="28">
        <v>40360.463194444441</v>
      </c>
      <c r="F972" s="10">
        <f t="shared" si="286"/>
        <v>477.03333333333285</v>
      </c>
      <c r="G972" s="10">
        <v>27188</v>
      </c>
      <c r="H972" s="10">
        <v>1.4</v>
      </c>
      <c r="I972" s="10">
        <v>22</v>
      </c>
      <c r="J972" s="10"/>
      <c r="K972" s="10"/>
      <c r="L972" s="79">
        <v>1037</v>
      </c>
      <c r="M972" s="86"/>
      <c r="N972" s="42">
        <v>7.4</v>
      </c>
      <c r="O972" s="90"/>
      <c r="P972" s="90"/>
      <c r="Q972" s="90"/>
      <c r="R972" s="87"/>
      <c r="S972" s="87"/>
      <c r="T972" s="16"/>
      <c r="U972" s="16"/>
      <c r="V972" s="43">
        <f t="shared" si="290"/>
        <v>5.401488080745305E-6</v>
      </c>
      <c r="W972" s="43">
        <f t="shared" si="291"/>
        <v>7.9504598486779558E-4</v>
      </c>
      <c r="X972" s="43">
        <f t="shared" si="292"/>
        <v>1.0755904484229379E-6</v>
      </c>
      <c r="Y972" s="22">
        <f>X972+W972+SUM($V$938:V972)</f>
        <v>1.4233886697216269E-3</v>
      </c>
      <c r="Z972" s="22">
        <f t="shared" si="293"/>
        <v>0.10489689852807382</v>
      </c>
      <c r="AA972" s="44">
        <f t="shared" si="294"/>
        <v>15.439793026132591</v>
      </c>
      <c r="AB972" s="44">
        <f t="shared" si="295"/>
        <v>0.61953425951506058</v>
      </c>
      <c r="AC972" s="44">
        <f t="shared" si="296"/>
        <v>5.2827646839164064</v>
      </c>
      <c r="AD972" s="44">
        <f t="shared" si="287"/>
        <v>0.61953425951506047</v>
      </c>
      <c r="AE972" s="44">
        <f t="shared" si="288"/>
        <v>4.6600740985426894</v>
      </c>
      <c r="AF972" s="44">
        <f t="shared" si="289"/>
        <v>3.1563258586566239E-3</v>
      </c>
      <c r="AG972" s="45">
        <f>AC972+AA972+SUM($Z$938:Z972)</f>
        <v>22.654107431547981</v>
      </c>
      <c r="AH972" s="45">
        <f>AC972+AA972+SUM($Z$938:Z972)</f>
        <v>22.654107431547981</v>
      </c>
      <c r="DM972"/>
      <c r="DN972"/>
      <c r="DO972"/>
      <c r="DP972"/>
      <c r="DQ972"/>
      <c r="DR972"/>
      <c r="DS972"/>
      <c r="DT972"/>
      <c r="DU972"/>
      <c r="DV972"/>
      <c r="DW972"/>
      <c r="DX972"/>
      <c r="DY972"/>
      <c r="DZ972"/>
      <c r="EA972"/>
      <c r="EB972"/>
      <c r="EC972"/>
      <c r="ED972"/>
      <c r="EE972"/>
      <c r="EF972"/>
      <c r="EG972"/>
    </row>
    <row r="973" spans="1:137" s="1" customFormat="1" ht="14.4" x14ac:dyDescent="0.3">
      <c r="A973"/>
      <c r="B973"/>
      <c r="C973"/>
      <c r="D973" s="18"/>
      <c r="E973" s="28">
        <v>40532.663888888892</v>
      </c>
      <c r="F973" s="10">
        <f t="shared" si="286"/>
        <v>649.23402777778392</v>
      </c>
      <c r="G973" s="10">
        <v>30369</v>
      </c>
      <c r="H973" s="10">
        <v>1.59</v>
      </c>
      <c r="I973" s="10">
        <v>37</v>
      </c>
      <c r="J973" s="10"/>
      <c r="K973" s="10"/>
      <c r="L973" s="79">
        <v>1037</v>
      </c>
      <c r="M973" s="86"/>
      <c r="N973" s="42">
        <v>7.4</v>
      </c>
      <c r="O973" s="90"/>
      <c r="P973" s="90"/>
      <c r="Q973" s="90"/>
      <c r="R973" s="87"/>
      <c r="S973" s="87"/>
      <c r="T973" s="16"/>
      <c r="U973" s="16"/>
      <c r="V973" s="43">
        <f t="shared" si="290"/>
        <v>6.1345471774178827E-6</v>
      </c>
      <c r="W973" s="43">
        <f t="shared" si="291"/>
        <v>9.0294508281413949E-4</v>
      </c>
      <c r="X973" s="43">
        <f t="shared" si="292"/>
        <v>1.2215634378517654E-6</v>
      </c>
      <c r="Y973" s="22">
        <f>X973+W973+SUM($V$938:V973)</f>
        <v>1.5375682878348174E-3</v>
      </c>
      <c r="Z973" s="22">
        <f t="shared" si="293"/>
        <v>0.11716985108868155</v>
      </c>
      <c r="AA973" s="44">
        <f t="shared" si="294"/>
        <v>17.24625108175006</v>
      </c>
      <c r="AB973" s="44">
        <f t="shared" si="295"/>
        <v>0.69201985902651442</v>
      </c>
      <c r="AC973" s="44">
        <f t="shared" si="296"/>
        <v>5.9008489291546766</v>
      </c>
      <c r="AD973" s="44">
        <f t="shared" si="287"/>
        <v>0.69201985902651431</v>
      </c>
      <c r="AE973" s="44">
        <f t="shared" si="288"/>
        <v>5.2053034536796723</v>
      </c>
      <c r="AF973" s="44">
        <f t="shared" si="289"/>
        <v>3.5256164484898855E-3</v>
      </c>
      <c r="AG973" s="45">
        <f>AC973+AA973+SUM($Z$938:Z973)</f>
        <v>25.195819583492405</v>
      </c>
      <c r="AH973" s="45">
        <f>AC973+AA973+SUM($Z$938:Z973)</f>
        <v>25.195819583492405</v>
      </c>
      <c r="DM973"/>
      <c r="DN973"/>
      <c r="DO973"/>
      <c r="DP973"/>
      <c r="DQ973"/>
      <c r="DR973"/>
      <c r="DS973"/>
      <c r="DT973"/>
      <c r="DU973"/>
      <c r="DV973"/>
      <c r="DW973"/>
      <c r="DX973"/>
      <c r="DY973"/>
      <c r="DZ973"/>
      <c r="EA973"/>
      <c r="EB973"/>
      <c r="EC973"/>
      <c r="ED973"/>
      <c r="EE973"/>
      <c r="EF973"/>
      <c r="EG973"/>
    </row>
    <row r="974" spans="1:137" s="1" customFormat="1" ht="14.4" x14ac:dyDescent="0.3">
      <c r="A974"/>
      <c r="B974"/>
      <c r="C974"/>
      <c r="D974" s="18"/>
      <c r="E974" s="28">
        <v>40605.635416666664</v>
      </c>
      <c r="F974" s="10">
        <f t="shared" si="286"/>
        <v>722.2055555555562</v>
      </c>
      <c r="G974" s="10">
        <v>31378</v>
      </c>
      <c r="H974" s="10">
        <v>4.53</v>
      </c>
      <c r="I974" s="10">
        <v>29</v>
      </c>
      <c r="J974" s="10"/>
      <c r="K974" s="10"/>
      <c r="L974" s="79">
        <v>1037</v>
      </c>
      <c r="M974" s="86"/>
      <c r="N974" s="42">
        <v>7.4</v>
      </c>
      <c r="O974" s="90"/>
      <c r="P974" s="90"/>
      <c r="Q974" s="90"/>
      <c r="R974" s="87"/>
      <c r="S974" s="87"/>
      <c r="T974" s="16"/>
      <c r="U974" s="16"/>
      <c r="V974" s="43">
        <f t="shared" si="290"/>
        <v>1.7477672146983022E-5</v>
      </c>
      <c r="W974" s="43">
        <f t="shared" si="291"/>
        <v>2.5725416510365105E-3</v>
      </c>
      <c r="X974" s="43">
        <f t="shared" si="292"/>
        <v>3.4803033795399357E-6</v>
      </c>
      <c r="Y974" s="22">
        <f>X974+W974+SUM($V$938:V974)</f>
        <v>3.2269012681458596E-3</v>
      </c>
      <c r="Z974" s="22">
        <f t="shared" si="293"/>
        <v>0.12106278071259013</v>
      </c>
      <c r="AA974" s="44">
        <f t="shared" si="294"/>
        <v>17.819252080844066</v>
      </c>
      <c r="AB974" s="44">
        <f t="shared" si="295"/>
        <v>0.71501199040251462</v>
      </c>
      <c r="AC974" s="44">
        <f t="shared" si="296"/>
        <v>6.0969026869180896</v>
      </c>
      <c r="AD974" s="44">
        <f t="shared" si="287"/>
        <v>0.71501199040251473</v>
      </c>
      <c r="AE974" s="44">
        <f t="shared" si="288"/>
        <v>5.3782479426244123</v>
      </c>
      <c r="AF974" s="44">
        <f t="shared" si="289"/>
        <v>3.6427538911625555E-3</v>
      </c>
      <c r="AG974" s="45">
        <f>AC974+AA974+SUM($Z$938:Z974)</f>
        <v>26.085937121062411</v>
      </c>
      <c r="AH974" s="45">
        <f>AC974+AA974+SUM($Z$938:Z974)</f>
        <v>26.085937121062411</v>
      </c>
      <c r="DM974"/>
      <c r="DN974"/>
      <c r="DO974"/>
      <c r="DP974"/>
      <c r="DQ974"/>
      <c r="DR974"/>
      <c r="DS974"/>
      <c r="DT974"/>
      <c r="DU974"/>
      <c r="DV974"/>
      <c r="DW974"/>
      <c r="DX974"/>
      <c r="DY974"/>
      <c r="DZ974"/>
      <c r="EA974"/>
      <c r="EB974"/>
      <c r="EC974"/>
      <c r="ED974"/>
      <c r="EE974"/>
      <c r="EF974"/>
      <c r="EG974"/>
    </row>
    <row r="975" spans="1:137" s="1" customFormat="1" ht="14.4" x14ac:dyDescent="0.3">
      <c r="A975"/>
      <c r="B975"/>
      <c r="C975"/>
      <c r="D975" s="18"/>
      <c r="E975" s="28">
        <v>40626.656944444447</v>
      </c>
      <c r="F975" s="10">
        <f t="shared" si="286"/>
        <v>743.22708333333867</v>
      </c>
      <c r="G975" s="121">
        <v>4156</v>
      </c>
      <c r="H975" s="40">
        <v>0</v>
      </c>
      <c r="I975" s="10">
        <v>24</v>
      </c>
      <c r="J975" s="10"/>
      <c r="K975" s="10"/>
      <c r="L975" s="79">
        <v>1037</v>
      </c>
      <c r="M975" s="86"/>
      <c r="N975" s="42">
        <v>7.4</v>
      </c>
      <c r="O975" s="90"/>
      <c r="P975" s="90"/>
      <c r="Q975" s="90"/>
      <c r="R975" s="87"/>
      <c r="S975" s="87"/>
      <c r="T975" s="16"/>
      <c r="U975" s="16"/>
      <c r="V975" s="43">
        <f t="shared" si="290"/>
        <v>0</v>
      </c>
      <c r="W975" s="43">
        <f t="shared" si="291"/>
        <v>0</v>
      </c>
      <c r="X975" s="43">
        <f t="shared" si="292"/>
        <v>0</v>
      </c>
      <c r="Y975" s="22">
        <f>X975+W975+SUM($V$938:V975)</f>
        <v>6.5087931372980921E-4</v>
      </c>
      <c r="Z975" s="22">
        <f t="shared" si="293"/>
        <v>1.6034703188269633E-2</v>
      </c>
      <c r="AA975" s="44">
        <f t="shared" si="294"/>
        <v>2.3601507950789702</v>
      </c>
      <c r="AB975" s="44">
        <f t="shared" si="295"/>
        <v>9.4702971257341173E-2</v>
      </c>
      <c r="AC975" s="44">
        <f t="shared" si="296"/>
        <v>0.80753163257159721</v>
      </c>
      <c r="AD975" s="44">
        <f t="shared" si="287"/>
        <v>9.4702971257341159E-2</v>
      </c>
      <c r="AE975" s="44">
        <f t="shared" si="288"/>
        <v>0.71234618043046261</v>
      </c>
      <c r="AF975" s="44">
        <f t="shared" si="289"/>
        <v>4.8248088379347246E-4</v>
      </c>
      <c r="AG975" s="45">
        <f>AC975+AA975+SUM($Z$938:Z975)</f>
        <v>5.3534994841390944</v>
      </c>
      <c r="AH975" s="77">
        <f>AC975+AA975+SUM($Z$975:Z975)+$AH$974</f>
        <v>29.269654251901247</v>
      </c>
      <c r="DM975"/>
      <c r="DN975"/>
      <c r="DO975"/>
      <c r="DP975"/>
      <c r="DQ975"/>
      <c r="DR975"/>
      <c r="DS975"/>
      <c r="DT975"/>
      <c r="DU975"/>
      <c r="DV975"/>
      <c r="DW975"/>
      <c r="DX975"/>
      <c r="DY975"/>
      <c r="DZ975"/>
      <c r="EA975"/>
      <c r="EB975"/>
      <c r="EC975"/>
      <c r="ED975"/>
      <c r="EE975"/>
      <c r="EF975"/>
      <c r="EG975"/>
    </row>
    <row r="976" spans="1:137" s="1" customFormat="1" ht="14.4" x14ac:dyDescent="0.3">
      <c r="A976"/>
      <c r="B976"/>
      <c r="C976"/>
      <c r="D976" s="18"/>
      <c r="E976" s="28">
        <v>40633.45208333333</v>
      </c>
      <c r="F976" s="10">
        <f t="shared" si="286"/>
        <v>750.0222222222219</v>
      </c>
      <c r="G976" s="121">
        <v>6398</v>
      </c>
      <c r="H976" s="40">
        <v>0</v>
      </c>
      <c r="I976" s="10">
        <v>28</v>
      </c>
      <c r="J976" s="10"/>
      <c r="K976" s="10"/>
      <c r="L976" s="79">
        <v>1037</v>
      </c>
      <c r="M976" s="86"/>
      <c r="N976" s="42">
        <v>7.4</v>
      </c>
      <c r="O976" s="90"/>
      <c r="P976" s="90"/>
      <c r="Q976" s="90"/>
      <c r="R976" s="87"/>
      <c r="S976" s="87"/>
      <c r="T976" s="16"/>
      <c r="U976" s="16"/>
      <c r="V976" s="43">
        <f t="shared" si="290"/>
        <v>0</v>
      </c>
      <c r="W976" s="43">
        <f t="shared" si="291"/>
        <v>0</v>
      </c>
      <c r="X976" s="43">
        <f t="shared" si="292"/>
        <v>0</v>
      </c>
      <c r="Y976" s="22">
        <f>X976+W976+SUM($V$938:V976)</f>
        <v>6.5087931372980921E-4</v>
      </c>
      <c r="Z976" s="22">
        <f t="shared" si="293"/>
        <v>2.4684800529006044E-2</v>
      </c>
      <c r="AA976" s="44">
        <f t="shared" si="294"/>
        <v>3.6333601508458262</v>
      </c>
      <c r="AB976" s="44">
        <f t="shared" si="295"/>
        <v>0.14579153274890974</v>
      </c>
      <c r="AC976" s="44">
        <f t="shared" si="296"/>
        <v>1.2431634709319248</v>
      </c>
      <c r="AD976" s="44">
        <f t="shared" si="287"/>
        <v>0.14579153274890971</v>
      </c>
      <c r="AE976" s="44">
        <f t="shared" si="288"/>
        <v>1.0966291776694177</v>
      </c>
      <c r="AF976" s="44">
        <f t="shared" si="289"/>
        <v>7.4276051359736209E-4</v>
      </c>
      <c r="AG976" s="45">
        <f>AC976+AA976+SUM($Z$938:Z976)</f>
        <v>7.0870254787952831</v>
      </c>
      <c r="AH976" s="45">
        <f>AC976+AA976+SUM($Z$975:Z976)+$AH$974</f>
        <v>31.003180246557438</v>
      </c>
      <c r="DM976"/>
      <c r="DN976"/>
      <c r="DO976"/>
      <c r="DP976"/>
      <c r="DQ976"/>
      <c r="DR976"/>
      <c r="DS976"/>
      <c r="DT976"/>
      <c r="DU976"/>
      <c r="DV976"/>
      <c r="DW976"/>
      <c r="DX976"/>
      <c r="DY976"/>
      <c r="DZ976"/>
      <c r="EA976"/>
      <c r="EB976"/>
      <c r="EC976"/>
      <c r="ED976"/>
      <c r="EE976"/>
      <c r="EF976"/>
      <c r="EG976"/>
    </row>
    <row r="977" spans="1:137" s="1" customFormat="1" ht="14.4" x14ac:dyDescent="0.3">
      <c r="A977"/>
      <c r="B977"/>
      <c r="C977"/>
      <c r="D977" s="18"/>
      <c r="E977" s="28">
        <v>40654.387499999997</v>
      </c>
      <c r="F977" s="10">
        <f t="shared" si="286"/>
        <v>770.95763888888905</v>
      </c>
      <c r="G977" s="10">
        <v>6969</v>
      </c>
      <c r="H977" s="40">
        <v>0.69</v>
      </c>
      <c r="I977" s="10">
        <v>7</v>
      </c>
      <c r="J977" s="10"/>
      <c r="K977" s="10"/>
      <c r="L977" s="79">
        <v>1037</v>
      </c>
      <c r="M977" s="86"/>
      <c r="N977" s="42">
        <v>7.4</v>
      </c>
      <c r="O977" s="90"/>
      <c r="P977" s="90"/>
      <c r="Q977" s="90"/>
      <c r="R977" s="87"/>
      <c r="S977" s="87"/>
      <c r="T977" s="16"/>
      <c r="U977" s="16"/>
      <c r="V977" s="43">
        <f t="shared" si="290"/>
        <v>2.662161982653043E-6</v>
      </c>
      <c r="W977" s="43">
        <f t="shared" si="291"/>
        <v>3.9184409254198495E-4</v>
      </c>
      <c r="X977" s="43">
        <f t="shared" si="292"/>
        <v>5.3011243529416228E-7</v>
      </c>
      <c r="Y977" s="22">
        <f>X977+W977+SUM($V$938:V977)</f>
        <v>1.0459156806897412E-3</v>
      </c>
      <c r="Z977" s="22">
        <f t="shared" si="293"/>
        <v>2.6887836024795737E-2</v>
      </c>
      <c r="AA977" s="44">
        <f t="shared" si="294"/>
        <v>3.9576253346740482</v>
      </c>
      <c r="AB977" s="44">
        <f t="shared" si="295"/>
        <v>0.15880293712521909</v>
      </c>
      <c r="AC977" s="44">
        <f t="shared" si="296"/>
        <v>1.3541116331548271</v>
      </c>
      <c r="AD977" s="44">
        <f t="shared" si="287"/>
        <v>0.15880293712521909</v>
      </c>
      <c r="AE977" s="44">
        <f t="shared" si="288"/>
        <v>1.194499646636163</v>
      </c>
      <c r="AF977" s="44">
        <f t="shared" si="289"/>
        <v>8.0904939344482907E-4</v>
      </c>
      <c r="AG977" s="45">
        <f>AC977+AA977+SUM($Z$938:Z977)</f>
        <v>7.5491266608712042</v>
      </c>
      <c r="AH977" s="45">
        <f>AC977+AA977+SUM($Z$975:Z977)+$AH$974</f>
        <v>31.465281428633357</v>
      </c>
      <c r="DM977"/>
      <c r="DN977"/>
      <c r="DO977"/>
      <c r="DP977"/>
      <c r="DQ977"/>
      <c r="DR977"/>
      <c r="DS977"/>
      <c r="DT977"/>
      <c r="DU977"/>
      <c r="DV977"/>
      <c r="DW977"/>
      <c r="DX977"/>
      <c r="DY977"/>
      <c r="DZ977"/>
      <c r="EA977"/>
      <c r="EB977"/>
      <c r="EC977"/>
      <c r="ED977"/>
      <c r="EE977"/>
      <c r="EF977"/>
      <c r="EG977"/>
    </row>
    <row r="978" spans="1:137" s="1" customFormat="1" ht="14.4" x14ac:dyDescent="0.3">
      <c r="A978"/>
      <c r="B978"/>
      <c r="C978"/>
      <c r="D978" s="18"/>
      <c r="E978" s="28">
        <v>40693.624305555553</v>
      </c>
      <c r="F978" s="10">
        <f t="shared" si="286"/>
        <v>810.19444444444525</v>
      </c>
      <c r="G978" s="10">
        <v>8310</v>
      </c>
      <c r="H978" s="10">
        <v>0</v>
      </c>
      <c r="I978" s="10">
        <v>59</v>
      </c>
      <c r="J978" s="10"/>
      <c r="K978" s="10"/>
      <c r="L978" s="79">
        <v>1037</v>
      </c>
      <c r="M978" s="86"/>
      <c r="N978" s="42">
        <v>7.4</v>
      </c>
      <c r="O978" s="90"/>
      <c r="P978" s="90"/>
      <c r="Q978" s="90"/>
      <c r="R978" s="87"/>
      <c r="S978" s="87"/>
      <c r="T978" s="16"/>
      <c r="U978" s="16"/>
      <c r="V978" s="43">
        <f t="shared" si="290"/>
        <v>0</v>
      </c>
      <c r="W978" s="43">
        <f t="shared" si="291"/>
        <v>0</v>
      </c>
      <c r="X978" s="43">
        <f t="shared" si="292"/>
        <v>0</v>
      </c>
      <c r="Y978" s="22">
        <f>X978+W978+SUM($V$938:V978)</f>
        <v>6.5354147571246226E-4</v>
      </c>
      <c r="Z978" s="22">
        <f t="shared" si="293"/>
        <v>3.2061689964995345E-2</v>
      </c>
      <c r="AA978" s="44">
        <f t="shared" si="294"/>
        <v>4.7191658101795584</v>
      </c>
      <c r="AB978" s="44">
        <f t="shared" si="295"/>
        <v>0.18936036841879333</v>
      </c>
      <c r="AC978" s="44">
        <f t="shared" si="296"/>
        <v>1.6146746551178952</v>
      </c>
      <c r="AD978" s="44">
        <f t="shared" si="287"/>
        <v>0.18936036841879331</v>
      </c>
      <c r="AE978" s="44">
        <f t="shared" si="288"/>
        <v>1.4243495571167333</v>
      </c>
      <c r="AF978" s="44">
        <f t="shared" si="289"/>
        <v>9.6472958236856494E-4</v>
      </c>
      <c r="AG978" s="45">
        <f>AC978+AA978+SUM($Z$938:Z978)</f>
        <v>8.603291848304778</v>
      </c>
      <c r="AH978" s="45">
        <f>AC978+AA978+SUM($Z$975:Z978)+$AH$974</f>
        <v>32.519446616066929</v>
      </c>
      <c r="DM978"/>
      <c r="DN978"/>
      <c r="DO978"/>
      <c r="DP978"/>
      <c r="DQ978"/>
      <c r="DR978"/>
      <c r="DS978"/>
      <c r="DT978"/>
      <c r="DU978"/>
      <c r="DV978"/>
      <c r="DW978"/>
      <c r="DX978"/>
      <c r="DY978"/>
      <c r="DZ978"/>
      <c r="EA978"/>
      <c r="EB978"/>
      <c r="EC978"/>
      <c r="ED978"/>
      <c r="EE978"/>
      <c r="EF978"/>
      <c r="EG978"/>
    </row>
    <row r="979" spans="1:137" s="1" customFormat="1" ht="14.4" x14ac:dyDescent="0.3">
      <c r="A979"/>
      <c r="B979"/>
      <c r="C979"/>
      <c r="D979" s="18"/>
      <c r="E979" s="28">
        <v>40750.445138888892</v>
      </c>
      <c r="F979" s="10">
        <f t="shared" si="286"/>
        <v>867.01527777778392</v>
      </c>
      <c r="G979" s="10">
        <v>8742</v>
      </c>
      <c r="H979" s="10">
        <v>0</v>
      </c>
      <c r="I979" s="36" t="s">
        <v>129</v>
      </c>
      <c r="J979" s="36"/>
      <c r="K979" s="36"/>
      <c r="L979" s="79">
        <v>1037</v>
      </c>
      <c r="M979" s="86"/>
      <c r="N979" s="42">
        <v>7.4</v>
      </c>
      <c r="O979" s="90"/>
      <c r="P979" s="90"/>
      <c r="Q979" s="90"/>
      <c r="R979" s="87"/>
      <c r="S979" s="87"/>
      <c r="T979" s="16"/>
      <c r="U979" s="16"/>
      <c r="V979" s="43">
        <f t="shared" si="290"/>
        <v>0</v>
      </c>
      <c r="W979" s="43">
        <f t="shared" si="291"/>
        <v>0</v>
      </c>
      <c r="X979" s="43">
        <f t="shared" si="292"/>
        <v>0</v>
      </c>
      <c r="Y979" s="22">
        <f>X979+W979+SUM($V$938:V979)</f>
        <v>6.5354147571246226E-4</v>
      </c>
      <c r="Z979" s="22">
        <f t="shared" si="293"/>
        <v>3.3728434858482467E-2</v>
      </c>
      <c r="AA979" s="44">
        <f t="shared" si="294"/>
        <v>4.9644942855101926</v>
      </c>
      <c r="AB979" s="44">
        <f t="shared" si="295"/>
        <v>0.19920437313081724</v>
      </c>
      <c r="AC979" s="44">
        <f t="shared" si="296"/>
        <v>1.6986144205825082</v>
      </c>
      <c r="AD979" s="44">
        <f t="shared" si="287"/>
        <v>0.19920437313081726</v>
      </c>
      <c r="AE979" s="44">
        <f t="shared" si="288"/>
        <v>1.4983951658621524</v>
      </c>
      <c r="AF979" s="44">
        <f t="shared" si="289"/>
        <v>1.0148815895386278E-3</v>
      </c>
      <c r="AG979" s="45">
        <f>AC979+AA979+SUM($Z$938:Z979)</f>
        <v>8.9662885239585073</v>
      </c>
      <c r="AH979" s="45">
        <f>AC979+AA979+SUM($Z$975:Z979)+$AH$974</f>
        <v>32.882443291720662</v>
      </c>
      <c r="DM979"/>
      <c r="DN979"/>
      <c r="DO979"/>
      <c r="DP979"/>
      <c r="DQ979"/>
      <c r="DR979"/>
      <c r="DS979"/>
      <c r="DT979"/>
      <c r="DU979"/>
      <c r="DV979"/>
      <c r="DW979"/>
      <c r="DX979"/>
      <c r="DY979"/>
      <c r="DZ979"/>
      <c r="EA979"/>
      <c r="EB979"/>
      <c r="EC979"/>
      <c r="ED979"/>
      <c r="EE979"/>
      <c r="EF979"/>
      <c r="EG979"/>
    </row>
    <row r="980" spans="1:137" s="1" customFormat="1" ht="14.4" x14ac:dyDescent="0.3">
      <c r="A980"/>
      <c r="B980"/>
      <c r="C980"/>
      <c r="D980" s="18"/>
      <c r="E980" s="28">
        <v>40849.565972222219</v>
      </c>
      <c r="F980" s="10">
        <f t="shared" si="286"/>
        <v>966.13611111111095</v>
      </c>
      <c r="G980" s="10">
        <v>11855</v>
      </c>
      <c r="H980" s="10">
        <v>0</v>
      </c>
      <c r="I980" s="10">
        <v>33</v>
      </c>
      <c r="J980" s="10"/>
      <c r="K980" s="10"/>
      <c r="L980" s="79">
        <v>1037</v>
      </c>
      <c r="M980" s="86"/>
      <c r="N980" s="42">
        <v>7.4</v>
      </c>
      <c r="O980" s="90"/>
      <c r="P980" s="90"/>
      <c r="Q980" s="90"/>
      <c r="R980" s="87"/>
      <c r="S980" s="87"/>
      <c r="T980" s="16"/>
      <c r="U980" s="16"/>
      <c r="V980" s="43">
        <f t="shared" si="290"/>
        <v>0</v>
      </c>
      <c r="W980" s="43">
        <f t="shared" si="291"/>
        <v>0</v>
      </c>
      <c r="X980" s="43">
        <f t="shared" si="292"/>
        <v>0</v>
      </c>
      <c r="Y980" s="22">
        <f>X980+W980+SUM($V$938:V980)</f>
        <v>6.5354147571246226E-4</v>
      </c>
      <c r="Z980" s="22">
        <f t="shared" si="293"/>
        <v>4.5739029426596849E-2</v>
      </c>
      <c r="AA980" s="44">
        <f t="shared" si="294"/>
        <v>6.7323358218626552</v>
      </c>
      <c r="AB980" s="44">
        <f t="shared" si="295"/>
        <v>0.27014045338204512</v>
      </c>
      <c r="AC980" s="44">
        <f t="shared" si="296"/>
        <v>2.3034859249606079</v>
      </c>
      <c r="AD980" s="44">
        <f t="shared" si="287"/>
        <v>0.27014045338204512</v>
      </c>
      <c r="AE980" s="44">
        <f t="shared" si="288"/>
        <v>2.0319691936966158</v>
      </c>
      <c r="AF980" s="44">
        <f t="shared" si="289"/>
        <v>1.3762778819469722E-3</v>
      </c>
      <c r="AG980" s="45">
        <f>AC980+AA980+SUM($Z$938:Z980)</f>
        <v>11.384740594115666</v>
      </c>
      <c r="AH980" s="45">
        <f>AC980+AA980+SUM($Z$975:Z980)+$AH$974</f>
        <v>35.300895361877821</v>
      </c>
      <c r="DM980"/>
      <c r="DN980"/>
      <c r="DO980"/>
      <c r="DP980"/>
      <c r="DQ980"/>
      <c r="DR980"/>
      <c r="DS980"/>
      <c r="DT980"/>
      <c r="DU980"/>
      <c r="DV980"/>
      <c r="DW980"/>
      <c r="DX980"/>
      <c r="DY980"/>
      <c r="DZ980"/>
      <c r="EA980"/>
      <c r="EB980"/>
      <c r="EC980"/>
      <c r="ED980"/>
      <c r="EE980"/>
      <c r="EF980"/>
      <c r="EG980"/>
    </row>
    <row r="981" spans="1:137" s="1" customFormat="1" ht="14.4" x14ac:dyDescent="0.3">
      <c r="A981"/>
      <c r="B981"/>
      <c r="C981"/>
      <c r="D981" s="18"/>
      <c r="E981" s="28">
        <v>40933.618055555555</v>
      </c>
      <c r="F981" s="10">
        <f t="shared" si="286"/>
        <v>1050.1881944444467</v>
      </c>
      <c r="G981" s="10">
        <v>14351</v>
      </c>
      <c r="H981" s="10">
        <v>0</v>
      </c>
      <c r="I981" s="10">
        <v>32</v>
      </c>
      <c r="J981" s="10"/>
      <c r="K981" s="10"/>
      <c r="L981" s="79">
        <v>1037</v>
      </c>
      <c r="M981" s="86"/>
      <c r="N981" s="42">
        <v>7.4</v>
      </c>
      <c r="O981" s="90"/>
      <c r="P981" s="90"/>
      <c r="Q981" s="90"/>
      <c r="R981" s="87"/>
      <c r="S981" s="87"/>
      <c r="T981" s="16"/>
      <c r="U981" s="16"/>
      <c r="V981" s="43">
        <f t="shared" si="290"/>
        <v>0</v>
      </c>
      <c r="W981" s="43">
        <f t="shared" si="291"/>
        <v>0</v>
      </c>
      <c r="X981" s="43">
        <f t="shared" si="292"/>
        <v>0</v>
      </c>
      <c r="Y981" s="22">
        <f>X981+W981+SUM($V$938:V981)</f>
        <v>6.5354147571246226E-4</v>
      </c>
      <c r="Z981" s="22">
        <f t="shared" si="293"/>
        <v>5.5369111033411342E-2</v>
      </c>
      <c r="AA981" s="44">
        <f t="shared" si="294"/>
        <v>8.1497892348840981</v>
      </c>
      <c r="AB981" s="44">
        <f t="shared" si="295"/>
        <v>0.32701692505151664</v>
      </c>
      <c r="AC981" s="44">
        <f t="shared" si="296"/>
        <v>2.7884712365339253</v>
      </c>
      <c r="AD981" s="44">
        <f t="shared" si="287"/>
        <v>0.32701692505151664</v>
      </c>
      <c r="AE981" s="44">
        <f t="shared" si="288"/>
        <v>2.4597882664479234</v>
      </c>
      <c r="AF981" s="44">
        <f t="shared" si="289"/>
        <v>1.6660450344851117E-3</v>
      </c>
      <c r="AG981" s="45">
        <f>AC981+AA981+SUM($Z$938:Z981)</f>
        <v>13.342548429743838</v>
      </c>
      <c r="AH981" s="45">
        <f>AC981+AA981+SUM($Z$975:Z981)+$AH$974</f>
        <v>37.258703197505994</v>
      </c>
      <c r="DM981"/>
      <c r="DN981"/>
      <c r="DO981"/>
      <c r="DP981"/>
      <c r="DQ981"/>
      <c r="DR981"/>
      <c r="DS981"/>
      <c r="DT981"/>
      <c r="DU981"/>
      <c r="DV981"/>
      <c r="DW981"/>
      <c r="DX981"/>
      <c r="DY981"/>
      <c r="DZ981"/>
      <c r="EA981"/>
      <c r="EB981"/>
      <c r="EC981"/>
      <c r="ED981"/>
      <c r="EE981"/>
      <c r="EF981"/>
      <c r="EG981"/>
    </row>
    <row r="982" spans="1:137" s="1" customFormat="1" ht="14.4" x14ac:dyDescent="0.3">
      <c r="A982"/>
      <c r="B982"/>
      <c r="C982"/>
      <c r="D982" s="18"/>
      <c r="E982" s="28">
        <v>41017.660416666666</v>
      </c>
      <c r="F982" s="10">
        <f t="shared" si="286"/>
        <v>1134.2305555555577</v>
      </c>
      <c r="G982" s="10">
        <v>16057</v>
      </c>
      <c r="H982" s="10">
        <v>0</v>
      </c>
      <c r="I982" s="10">
        <v>56</v>
      </c>
      <c r="J982" s="10"/>
      <c r="K982" s="10"/>
      <c r="L982" s="79">
        <v>1037</v>
      </c>
      <c r="M982" s="86"/>
      <c r="N982" s="42">
        <v>7.4</v>
      </c>
      <c r="O982" s="90"/>
      <c r="P982" s="90"/>
      <c r="Q982" s="90"/>
      <c r="R982" s="87"/>
      <c r="S982" s="87"/>
      <c r="T982" s="16"/>
      <c r="U982" s="16"/>
      <c r="V982" s="43">
        <f t="shared" si="290"/>
        <v>0</v>
      </c>
      <c r="W982" s="43">
        <f t="shared" si="291"/>
        <v>0</v>
      </c>
      <c r="X982" s="43">
        <f t="shared" si="292"/>
        <v>0</v>
      </c>
      <c r="Y982" s="22">
        <f>X982+W982+SUM($V$938:V982)</f>
        <v>6.5354147571246226E-4</v>
      </c>
      <c r="Z982" s="22">
        <f t="shared" si="293"/>
        <v>6.1951210080376691E-2</v>
      </c>
      <c r="AA982" s="44">
        <f t="shared" si="294"/>
        <v>9.1186095564444241</v>
      </c>
      <c r="AB982" s="44">
        <f t="shared" si="295"/>
        <v>0.36589162884483334</v>
      </c>
      <c r="AC982" s="44">
        <f t="shared" si="296"/>
        <v>3.1199555881140855</v>
      </c>
      <c r="AD982" s="44">
        <f t="shared" si="287"/>
        <v>0.36589162884483334</v>
      </c>
      <c r="AE982" s="44">
        <f t="shared" si="288"/>
        <v>2.7521998602434889</v>
      </c>
      <c r="AF982" s="44">
        <f t="shared" si="289"/>
        <v>1.864099025763183E-3</v>
      </c>
      <c r="AG982" s="45">
        <f>AC982+AA982+SUM($Z$938:Z982)</f>
        <v>14.704804312964702</v>
      </c>
      <c r="AH982" s="45">
        <f>AC982+AA982+SUM($Z$975:Z982)+$AH$974</f>
        <v>38.620959080726855</v>
      </c>
      <c r="DM982"/>
      <c r="DN982"/>
      <c r="DO982"/>
      <c r="DP982"/>
      <c r="DQ982"/>
      <c r="DR982"/>
      <c r="DS982"/>
      <c r="DT982"/>
      <c r="DU982"/>
      <c r="DV982"/>
      <c r="DW982"/>
      <c r="DX982"/>
      <c r="DY982"/>
      <c r="DZ982"/>
      <c r="EA982"/>
      <c r="EB982"/>
      <c r="EC982"/>
      <c r="ED982"/>
      <c r="EE982"/>
      <c r="EF982"/>
      <c r="EG982"/>
    </row>
    <row r="983" spans="1:137" s="1" customFormat="1" ht="14.4" x14ac:dyDescent="0.3">
      <c r="A983"/>
      <c r="B983"/>
      <c r="C983"/>
      <c r="D983" s="18"/>
      <c r="E983" s="28">
        <v>41036.575694444444</v>
      </c>
      <c r="F983" s="10">
        <f t="shared" si="286"/>
        <v>1153.1458333333358</v>
      </c>
      <c r="G983" s="10">
        <v>16730</v>
      </c>
      <c r="H983" s="10">
        <v>0</v>
      </c>
      <c r="I983" s="10">
        <v>28</v>
      </c>
      <c r="J983" s="10"/>
      <c r="K983" s="10"/>
      <c r="L983" s="79">
        <v>1037</v>
      </c>
      <c r="M983" s="86"/>
      <c r="N983" s="42">
        <v>7.4</v>
      </c>
      <c r="O983" s="90"/>
      <c r="P983" s="90"/>
      <c r="Q983" s="90"/>
      <c r="R983" s="87"/>
      <c r="S983" s="87"/>
      <c r="T983" s="16"/>
      <c r="U983" s="16"/>
      <c r="V983" s="43">
        <f t="shared" si="290"/>
        <v>0</v>
      </c>
      <c r="W983" s="43">
        <f t="shared" si="291"/>
        <v>0</v>
      </c>
      <c r="X983" s="43">
        <f t="shared" si="292"/>
        <v>0</v>
      </c>
      <c r="Y983" s="22">
        <f>X983+W983+SUM($V$938:V983)</f>
        <v>6.5354147571246226E-4</v>
      </c>
      <c r="Z983" s="22">
        <f t="shared" si="293"/>
        <v>6.4547782564906397E-2</v>
      </c>
      <c r="AA983" s="44">
        <f t="shared" si="294"/>
        <v>9.5007995191701582</v>
      </c>
      <c r="AB983" s="44">
        <f t="shared" si="295"/>
        <v>0.38122731211148164</v>
      </c>
      <c r="AC983" s="44">
        <f t="shared" si="296"/>
        <v>3.2507228616272426</v>
      </c>
      <c r="AD983" s="44">
        <f t="shared" si="287"/>
        <v>0.38122731211148159</v>
      </c>
      <c r="AE983" s="44">
        <f t="shared" si="288"/>
        <v>2.8675533201640131</v>
      </c>
      <c r="AF983" s="44">
        <f t="shared" si="289"/>
        <v>1.9422293517480254E-3</v>
      </c>
      <c r="AG983" s="45">
        <f>AC983+AA983+SUM($Z$938:Z983)</f>
        <v>15.282309331768499</v>
      </c>
      <c r="AH983" s="45">
        <f>AC983+AA983+SUM($Z$975:Z983)+$AH$974</f>
        <v>39.198464099530653</v>
      </c>
      <c r="DM983"/>
      <c r="DN983"/>
      <c r="DO983"/>
      <c r="DP983"/>
      <c r="DQ983"/>
      <c r="DR983"/>
      <c r="DS983"/>
      <c r="DT983"/>
      <c r="DU983"/>
      <c r="DV983"/>
      <c r="DW983"/>
      <c r="DX983"/>
      <c r="DY983"/>
      <c r="DZ983"/>
      <c r="EA983"/>
      <c r="EB983"/>
      <c r="EC983"/>
      <c r="ED983"/>
      <c r="EE983"/>
      <c r="EF983"/>
      <c r="EG983"/>
    </row>
    <row r="984" spans="1:137" s="1" customFormat="1" ht="14.4" x14ac:dyDescent="0.3">
      <c r="A984"/>
      <c r="B984"/>
      <c r="C984"/>
      <c r="D984" s="18"/>
      <c r="E984" s="28">
        <v>41039.51458333333</v>
      </c>
      <c r="F984" s="10">
        <f t="shared" si="286"/>
        <v>1156.0847222222219</v>
      </c>
      <c r="G984" s="10">
        <v>3028</v>
      </c>
      <c r="H984" s="10">
        <v>0</v>
      </c>
      <c r="I984" s="10">
        <v>26</v>
      </c>
      <c r="J984" s="10"/>
      <c r="K984" s="10"/>
      <c r="L984" s="79">
        <v>1037</v>
      </c>
      <c r="M984" s="86"/>
      <c r="N984" s="42">
        <v>7.4</v>
      </c>
      <c r="O984" s="90"/>
      <c r="P984" s="90"/>
      <c r="Q984" s="90"/>
      <c r="R984" s="87"/>
      <c r="S984" s="87"/>
      <c r="T984" s="16"/>
      <c r="U984" s="16"/>
      <c r="V984" s="43">
        <f t="shared" si="290"/>
        <v>0</v>
      </c>
      <c r="W984" s="43">
        <f t="shared" si="291"/>
        <v>0</v>
      </c>
      <c r="X984" s="43">
        <f t="shared" si="292"/>
        <v>0</v>
      </c>
      <c r="Y984" s="22">
        <f>X984+W984+SUM($V$938:V984)</f>
        <v>6.5354147571246226E-4</v>
      </c>
      <c r="Z984" s="22">
        <f t="shared" si="293"/>
        <v>1.1682647077497704E-2</v>
      </c>
      <c r="AA984" s="44">
        <f t="shared" si="294"/>
        <v>1.7195708872712037</v>
      </c>
      <c r="AB984" s="44">
        <f t="shared" si="295"/>
        <v>6.8999181175945404E-2</v>
      </c>
      <c r="AC984" s="44">
        <f t="shared" si="296"/>
        <v>0.58835557830288654</v>
      </c>
      <c r="AD984" s="44">
        <f t="shared" si="287"/>
        <v>6.899918117594539E-2</v>
      </c>
      <c r="AE984" s="44">
        <f t="shared" si="288"/>
        <v>0.51900486870631402</v>
      </c>
      <c r="AF984" s="44">
        <f t="shared" si="289"/>
        <v>3.5152842062719793E-4</v>
      </c>
      <c r="AG984" s="45">
        <f>AC984+AA984+SUM($Z$938:Z984)</f>
        <v>4.8503960636226857</v>
      </c>
      <c r="AH984" s="45">
        <f>AC984+AA984+SUM($Z$984:Z984)+$AH$983</f>
        <v>41.518073212182244</v>
      </c>
      <c r="DM984"/>
      <c r="DN984"/>
      <c r="DO984"/>
      <c r="DP984"/>
      <c r="DQ984"/>
      <c r="DR984"/>
      <c r="DS984"/>
      <c r="DT984"/>
      <c r="DU984"/>
      <c r="DV984"/>
      <c r="DW984"/>
      <c r="DX984"/>
      <c r="DY984"/>
      <c r="DZ984"/>
      <c r="EA984"/>
      <c r="EB984"/>
      <c r="EC984"/>
      <c r="ED984"/>
      <c r="EE984"/>
      <c r="EF984"/>
      <c r="EG984"/>
    </row>
    <row r="985" spans="1:137" s="1" customFormat="1" ht="14.4" x14ac:dyDescent="0.3">
      <c r="A985"/>
      <c r="B985"/>
      <c r="C985"/>
      <c r="D985" s="18"/>
      <c r="E985" s="28">
        <v>41044.48333333333</v>
      </c>
      <c r="F985" s="10">
        <f t="shared" si="286"/>
        <v>1161.0534722222219</v>
      </c>
      <c r="G985" s="10">
        <v>4778</v>
      </c>
      <c r="H985" s="10">
        <v>0.78</v>
      </c>
      <c r="I985" s="10">
        <v>29</v>
      </c>
      <c r="J985" s="10"/>
      <c r="K985" s="10"/>
      <c r="L985" s="79">
        <v>1037</v>
      </c>
      <c r="M985" s="86"/>
      <c r="N985" s="42">
        <v>7.4</v>
      </c>
      <c r="O985" s="90"/>
      <c r="P985" s="90"/>
      <c r="Q985" s="90"/>
      <c r="R985" s="87"/>
      <c r="S985" s="87"/>
      <c r="T985" s="16"/>
      <c r="U985" s="16"/>
      <c r="V985" s="43">
        <f t="shared" si="290"/>
        <v>3.0094005021295273E-6</v>
      </c>
      <c r="W985" s="43">
        <f t="shared" si="291"/>
        <v>4.4295419156920046E-4</v>
      </c>
      <c r="X985" s="43">
        <f t="shared" si="292"/>
        <v>5.9925753554992263E-7</v>
      </c>
      <c r="Y985" s="22">
        <f>X985+W985+SUM($V$938:V985)</f>
        <v>1.1001043253193422E-3</v>
      </c>
      <c r="Z985" s="22">
        <f t="shared" si="293"/>
        <v>1.8434507178429333E-2</v>
      </c>
      <c r="AA985" s="44">
        <f t="shared" si="294"/>
        <v>2.713378368355948</v>
      </c>
      <c r="AB985" s="44">
        <f t="shared" si="295"/>
        <v>0.10887651507882005</v>
      </c>
      <c r="AC985" s="44">
        <f t="shared" si="296"/>
        <v>0.92838935043962756</v>
      </c>
      <c r="AD985" s="44">
        <f t="shared" si="287"/>
        <v>0.10887651507882005</v>
      </c>
      <c r="AE985" s="44">
        <f t="shared" si="288"/>
        <v>0.8189581448740979</v>
      </c>
      <c r="AF985" s="44">
        <f t="shared" si="289"/>
        <v>5.5469048670962751E-4</v>
      </c>
      <c r="AG985" s="45">
        <f>AC985+AA985+SUM($Z$938:Z985)</f>
        <v>6.2026718240226009</v>
      </c>
      <c r="AH985" s="45">
        <f>AC985+AA985+SUM($Z$984:Z985)+$AH$983</f>
        <v>42.870348972582157</v>
      </c>
      <c r="DM985"/>
      <c r="DN985"/>
      <c r="DO985"/>
      <c r="DP985"/>
      <c r="DQ985"/>
      <c r="DR985"/>
      <c r="DS985"/>
      <c r="DT985"/>
      <c r="DU985"/>
      <c r="DV985"/>
      <c r="DW985"/>
      <c r="DX985"/>
      <c r="DY985"/>
      <c r="DZ985"/>
      <c r="EA985"/>
      <c r="EB985"/>
      <c r="EC985"/>
      <c r="ED985"/>
      <c r="EE985"/>
      <c r="EF985"/>
      <c r="EG985"/>
    </row>
    <row r="986" spans="1:137" s="1" customFormat="1" ht="14.4" x14ac:dyDescent="0.3">
      <c r="A986"/>
      <c r="B986"/>
      <c r="C986"/>
      <c r="D986" s="18"/>
      <c r="E986" s="28">
        <v>41052.473611111112</v>
      </c>
      <c r="F986" s="10">
        <f t="shared" si="286"/>
        <v>1169.0437500000044</v>
      </c>
      <c r="G986" s="10">
        <v>5501</v>
      </c>
      <c r="H986" s="40">
        <v>0.56999999999999995</v>
      </c>
      <c r="I986" s="10">
        <v>27</v>
      </c>
      <c r="J986" s="10"/>
      <c r="K986" s="10"/>
      <c r="L986" s="79">
        <v>1037</v>
      </c>
      <c r="M986" s="86"/>
      <c r="N986" s="42">
        <v>7.4</v>
      </c>
      <c r="O986" s="90"/>
      <c r="P986" s="90"/>
      <c r="Q986" s="90"/>
      <c r="R986" s="87"/>
      <c r="S986" s="87"/>
      <c r="T986" s="16"/>
      <c r="U986" s="16"/>
      <c r="V986" s="43">
        <f t="shared" si="290"/>
        <v>2.1991772900177314E-6</v>
      </c>
      <c r="W986" s="43">
        <f t="shared" si="291"/>
        <v>3.2369729383903108E-4</v>
      </c>
      <c r="X986" s="43">
        <f t="shared" si="292"/>
        <v>4.379189682864819E-7</v>
      </c>
      <c r="Y986" s="22">
        <f>X986+W986+SUM($V$938:V986)</f>
        <v>9.8288526631192712E-4</v>
      </c>
      <c r="Z986" s="22">
        <f t="shared" si="293"/>
        <v>2.1223989951557089E-2</v>
      </c>
      <c r="AA986" s="44">
        <f t="shared" si="294"/>
        <v>3.1239628305412457</v>
      </c>
      <c r="AB986" s="44">
        <f t="shared" si="295"/>
        <v>0.12535155074269341</v>
      </c>
      <c r="AC986" s="44">
        <f t="shared" si="296"/>
        <v>1.0688718745852637</v>
      </c>
      <c r="AD986" s="44">
        <f t="shared" si="287"/>
        <v>0.12535155074269339</v>
      </c>
      <c r="AE986" s="44">
        <f t="shared" si="288"/>
        <v>0.94288169839941649</v>
      </c>
      <c r="AF986" s="44">
        <f t="shared" si="289"/>
        <v>6.3862544315396825E-4</v>
      </c>
      <c r="AG986" s="45">
        <f>AC986+AA986+SUM($Z$938:Z986)</f>
        <v>6.7749628003050919</v>
      </c>
      <c r="AH986" s="45">
        <f>AC986+AA986+SUM($Z$984:Z986)+$AH$983</f>
        <v>43.442639948864645</v>
      </c>
      <c r="DM986"/>
      <c r="DN986"/>
      <c r="DO986"/>
      <c r="DP986"/>
      <c r="DQ986"/>
      <c r="DR986"/>
      <c r="DS986"/>
      <c r="DT986"/>
      <c r="DU986"/>
      <c r="DV986"/>
      <c r="DW986"/>
      <c r="DX986"/>
      <c r="DY986"/>
      <c r="DZ986"/>
      <c r="EA986"/>
      <c r="EB986"/>
      <c r="EC986"/>
      <c r="ED986"/>
      <c r="EE986"/>
      <c r="EF986"/>
      <c r="EG986"/>
    </row>
    <row r="987" spans="1:137" s="1" customFormat="1" ht="14.4" x14ac:dyDescent="0.3">
      <c r="A987"/>
      <c r="B987"/>
      <c r="C987"/>
      <c r="D987" s="18"/>
      <c r="E987" s="28">
        <v>41109.581250000003</v>
      </c>
      <c r="F987" s="10">
        <f t="shared" si="286"/>
        <v>1226.1513888888949</v>
      </c>
      <c r="G987" s="10">
        <v>7041</v>
      </c>
      <c r="H987" s="10">
        <v>0.65</v>
      </c>
      <c r="I987" s="10">
        <v>26</v>
      </c>
      <c r="J987" s="10"/>
      <c r="K987" s="10"/>
      <c r="L987" s="79">
        <v>1037</v>
      </c>
      <c r="M987" s="86"/>
      <c r="N987" s="42">
        <v>7.4</v>
      </c>
      <c r="O987" s="90"/>
      <c r="P987" s="90"/>
      <c r="Q987" s="90"/>
      <c r="R987" s="87"/>
      <c r="S987" s="87"/>
      <c r="T987" s="16"/>
      <c r="U987" s="16"/>
      <c r="V987" s="43">
        <f t="shared" si="290"/>
        <v>2.5078337517746058E-6</v>
      </c>
      <c r="W987" s="43">
        <f t="shared" si="291"/>
        <v>3.691284929743337E-4</v>
      </c>
      <c r="X987" s="43">
        <f t="shared" si="292"/>
        <v>4.9938127962493561E-7</v>
      </c>
      <c r="Y987" s="22">
        <f>X987+W987+SUM($V$938:V987)</f>
        <v>1.0308857615103429E-3</v>
      </c>
      <c r="Z987" s="22">
        <f t="shared" si="293"/>
        <v>2.7165626840376926E-2</v>
      </c>
      <c r="AA987" s="44">
        <f t="shared" si="294"/>
        <v>3.9985134138958207</v>
      </c>
      <c r="AB987" s="44">
        <f t="shared" si="295"/>
        <v>0.16044360457722306</v>
      </c>
      <c r="AC987" s="44">
        <f t="shared" si="296"/>
        <v>1.3681015940655958</v>
      </c>
      <c r="AD987" s="44">
        <f t="shared" si="287"/>
        <v>0.16044360457722309</v>
      </c>
      <c r="AE987" s="44">
        <f t="shared" si="288"/>
        <v>1.2068405814270664</v>
      </c>
      <c r="AF987" s="44">
        <f t="shared" si="289"/>
        <v>8.1740806130650625E-4</v>
      </c>
      <c r="AG987" s="45">
        <f>AC987+AA987+SUM($Z$938:Z987)</f>
        <v>7.9759087299803761</v>
      </c>
      <c r="AH987" s="45">
        <f>AC987+AA987+SUM($Z$984:Z987)+$AH$983</f>
        <v>44.64358587853993</v>
      </c>
      <c r="DM987"/>
      <c r="DN987"/>
      <c r="DO987"/>
      <c r="DP987"/>
      <c r="DQ987"/>
      <c r="DR987"/>
      <c r="DS987"/>
      <c r="DT987"/>
      <c r="DU987"/>
      <c r="DV987"/>
      <c r="DW987"/>
      <c r="DX987"/>
      <c r="DY987"/>
      <c r="DZ987"/>
      <c r="EA987"/>
      <c r="EB987"/>
      <c r="EC987"/>
      <c r="ED987"/>
      <c r="EE987"/>
      <c r="EF987"/>
      <c r="EG987"/>
    </row>
    <row r="988" spans="1:137" s="1" customFormat="1" ht="14.4" x14ac:dyDescent="0.3">
      <c r="A988"/>
      <c r="B988"/>
      <c r="C988"/>
      <c r="D988" s="18"/>
      <c r="E988" s="28">
        <v>41134.491666666669</v>
      </c>
      <c r="F988" s="10">
        <f t="shared" si="286"/>
        <v>1251.0618055555606</v>
      </c>
      <c r="G988" s="10">
        <v>6885</v>
      </c>
      <c r="H988" s="10">
        <v>1.54</v>
      </c>
      <c r="I988" s="10">
        <v>26</v>
      </c>
      <c r="J988" s="10"/>
      <c r="K988" s="10"/>
      <c r="L988" s="79">
        <v>1037</v>
      </c>
      <c r="M988" s="86"/>
      <c r="N988" s="42">
        <v>7.4</v>
      </c>
      <c r="O988" s="90"/>
      <c r="P988" s="90"/>
      <c r="Q988" s="90"/>
      <c r="R988" s="87"/>
      <c r="S988" s="87"/>
      <c r="T988" s="16"/>
      <c r="U988" s="16"/>
      <c r="V988" s="43">
        <f t="shared" si="290"/>
        <v>5.9416368888198355E-6</v>
      </c>
      <c r="W988" s="43">
        <f t="shared" si="291"/>
        <v>8.7455058335457524E-4</v>
      </c>
      <c r="X988" s="43">
        <f t="shared" si="292"/>
        <v>1.1831494932652319E-6</v>
      </c>
      <c r="Y988" s="22">
        <f>X988+W988+SUM($V$938:V988)</f>
        <v>1.5429332569930445E-3</v>
      </c>
      <c r="Z988" s="22">
        <f t="shared" si="293"/>
        <v>2.656374673995102E-2</v>
      </c>
      <c r="AA988" s="44">
        <f t="shared" si="294"/>
        <v>3.9099225755819806</v>
      </c>
      <c r="AB988" s="44">
        <f t="shared" si="295"/>
        <v>0.15688882509788113</v>
      </c>
      <c r="AC988" s="44">
        <f t="shared" si="296"/>
        <v>1.3377900120922637</v>
      </c>
      <c r="AD988" s="44">
        <f t="shared" si="287"/>
        <v>0.15688882509788113</v>
      </c>
      <c r="AE988" s="44">
        <f t="shared" si="288"/>
        <v>1.1801018893801096</v>
      </c>
      <c r="AF988" s="44">
        <f t="shared" si="289"/>
        <v>7.992976142728725E-4</v>
      </c>
      <c r="AG988" s="45">
        <f>AC988+AA988+SUM($Z$938:Z988)</f>
        <v>7.8835700564331548</v>
      </c>
      <c r="AH988" s="45">
        <f>AC988+AA988+SUM($Z$984:Z988)+$AH$983</f>
        <v>44.551247204992713</v>
      </c>
      <c r="DM988"/>
      <c r="DN988"/>
      <c r="DO988"/>
      <c r="DP988"/>
      <c r="DQ988"/>
      <c r="DR988"/>
      <c r="DS988"/>
      <c r="DT988"/>
      <c r="DU988"/>
      <c r="DV988"/>
      <c r="DW988"/>
      <c r="DX988"/>
      <c r="DY988"/>
      <c r="DZ988"/>
      <c r="EA988"/>
      <c r="EB988"/>
      <c r="EC988"/>
      <c r="ED988"/>
      <c r="EE988"/>
      <c r="EF988"/>
      <c r="EG988"/>
    </row>
    <row r="989" spans="1:137" s="1" customFormat="1" ht="14.4" x14ac:dyDescent="0.3">
      <c r="A989"/>
      <c r="B989"/>
      <c r="C989"/>
      <c r="D989" s="18"/>
      <c r="E989" s="28">
        <v>42304.472222222219</v>
      </c>
      <c r="F989" s="10">
        <f t="shared" si="286"/>
        <v>2421.0423611111109</v>
      </c>
      <c r="G989" s="10">
        <v>18912</v>
      </c>
      <c r="H989" s="10">
        <v>0.41</v>
      </c>
      <c r="I989" s="10">
        <v>23</v>
      </c>
      <c r="J989" s="10"/>
      <c r="K989" s="10">
        <v>5</v>
      </c>
      <c r="L989" s="10">
        <v>1070</v>
      </c>
      <c r="M989" s="86"/>
      <c r="N989" s="42">
        <v>7.4</v>
      </c>
      <c r="O989" s="90"/>
      <c r="P989" s="90"/>
      <c r="Q989" s="90"/>
      <c r="R989" s="87"/>
      <c r="S989" s="87"/>
      <c r="T989" s="16"/>
      <c r="U989" s="16"/>
      <c r="V989" s="43">
        <f t="shared" si="290"/>
        <v>1.632203348273154E-6</v>
      </c>
      <c r="W989" s="43">
        <f t="shared" si="291"/>
        <v>2.4024429918825037E-4</v>
      </c>
      <c r="X989" s="43">
        <f t="shared" si="292"/>
        <v>3.2501827367622464E-7</v>
      </c>
      <c r="Y989" s="22">
        <f>X989+W989+SUM($V$938:V989)</f>
        <v>9.0940104495540377E-4</v>
      </c>
      <c r="Z989" s="22">
        <f t="shared" si="293"/>
        <v>7.5288365176931438E-2</v>
      </c>
      <c r="AA989" s="44">
        <f t="shared" si="294"/>
        <v>11.081707771337054</v>
      </c>
      <c r="AB989" s="44">
        <f t="shared" si="295"/>
        <v>0.44466254221526214</v>
      </c>
      <c r="AC989" s="44">
        <f t="shared" si="296"/>
        <v>3.7916346645849557</v>
      </c>
      <c r="AD989" s="44">
        <f t="shared" si="287"/>
        <v>0.44466254221526219</v>
      </c>
      <c r="AE989" s="44">
        <f t="shared" si="288"/>
        <v>3.3447067111211397</v>
      </c>
      <c r="AF989" s="44">
        <f t="shared" si="289"/>
        <v>2.2654112485540542E-3</v>
      </c>
      <c r="AG989" s="45">
        <f>AC989+AA989+SUM($Z$938:Z989)</f>
        <v>17.584488269857854</v>
      </c>
      <c r="AH989" s="45">
        <f>AC989+AA989+SUM($Z$984:Z989)+$AH$983</f>
        <v>54.252165418417405</v>
      </c>
      <c r="DM989"/>
      <c r="DN989"/>
      <c r="DO989"/>
      <c r="DP989"/>
      <c r="DQ989"/>
      <c r="DR989"/>
      <c r="DS989"/>
      <c r="DT989"/>
      <c r="DU989"/>
      <c r="DV989"/>
      <c r="DW989"/>
      <c r="DX989"/>
      <c r="DY989"/>
      <c r="DZ989"/>
      <c r="EA989"/>
      <c r="EB989"/>
      <c r="EC989"/>
      <c r="ED989"/>
      <c r="EE989"/>
      <c r="EF989"/>
      <c r="EG989"/>
    </row>
    <row r="990" spans="1:137" s="1" customFormat="1" ht="14.4" x14ac:dyDescent="0.3">
      <c r="A990"/>
      <c r="B990"/>
      <c r="C990"/>
      <c r="D990" s="40" t="s">
        <v>164</v>
      </c>
      <c r="E990" s="28">
        <v>42305.492361111108</v>
      </c>
      <c r="F990" s="10">
        <f t="shared" si="286"/>
        <v>2422.0625</v>
      </c>
      <c r="G990" s="10"/>
      <c r="H990" s="10"/>
      <c r="I990" s="10">
        <v>22</v>
      </c>
      <c r="J990" s="40">
        <v>0.01</v>
      </c>
      <c r="K990" s="10"/>
      <c r="L990" s="10">
        <v>1046</v>
      </c>
      <c r="M990" s="86"/>
      <c r="N990" s="42">
        <v>7.4</v>
      </c>
      <c r="O990" s="90"/>
      <c r="P990" s="90"/>
      <c r="Q990" s="90"/>
      <c r="R990" s="87"/>
      <c r="S990" s="87"/>
      <c r="T990" s="16"/>
      <c r="U990" s="16"/>
      <c r="V990" s="43">
        <f t="shared" si="290"/>
        <v>0</v>
      </c>
      <c r="W990" s="43">
        <f t="shared" si="291"/>
        <v>0</v>
      </c>
      <c r="X990" s="43">
        <f t="shared" si="292"/>
        <v>0</v>
      </c>
      <c r="Y990" s="22">
        <f>X990+W990+SUM($V$938:V990)</f>
        <v>6.6883172749347718E-4</v>
      </c>
      <c r="Z990" s="22">
        <f t="shared" si="293"/>
        <v>0</v>
      </c>
      <c r="AA990" s="44">
        <f t="shared" si="294"/>
        <v>0</v>
      </c>
      <c r="AB990" s="44">
        <f t="shared" si="295"/>
        <v>0</v>
      </c>
      <c r="AC990" s="44">
        <f t="shared" si="296"/>
        <v>0</v>
      </c>
      <c r="AD990" s="44">
        <f t="shared" si="287"/>
        <v>0</v>
      </c>
      <c r="AE990" s="44">
        <f t="shared" si="288"/>
        <v>0</v>
      </c>
      <c r="AF990" s="44">
        <f t="shared" si="289"/>
        <v>0</v>
      </c>
      <c r="AG990" s="45">
        <f>AC990+AA990+SUM($Z$938:Z990)</f>
        <v>2.7111458339358419</v>
      </c>
      <c r="AH990" s="45">
        <f>AC990+AA990+SUM($Z$990:Z990)+$AH$989</f>
        <v>54.252165418417405</v>
      </c>
      <c r="DM990"/>
      <c r="DN990"/>
      <c r="DO990"/>
      <c r="DP990"/>
      <c r="DQ990"/>
      <c r="DR990"/>
      <c r="DS990"/>
      <c r="DT990"/>
      <c r="DU990"/>
      <c r="DV990"/>
      <c r="DW990"/>
      <c r="DX990"/>
      <c r="DY990"/>
      <c r="DZ990"/>
      <c r="EA990"/>
      <c r="EB990"/>
      <c r="EC990"/>
      <c r="ED990"/>
      <c r="EE990"/>
      <c r="EF990"/>
      <c r="EG990"/>
    </row>
    <row r="991" spans="1:137" s="1" customFormat="1" ht="14.4" x14ac:dyDescent="0.3">
      <c r="A991"/>
      <c r="B991"/>
      <c r="C991"/>
      <c r="D991" s="18"/>
      <c r="E991" s="28">
        <v>42311.575694444444</v>
      </c>
      <c r="F991" s="10">
        <f t="shared" si="286"/>
        <v>2428.1458333333358</v>
      </c>
      <c r="G991" s="10">
        <v>1872</v>
      </c>
      <c r="H991" s="10">
        <v>0.81</v>
      </c>
      <c r="I991" s="10">
        <v>22</v>
      </c>
      <c r="J991" s="10"/>
      <c r="K991" s="10">
        <v>5</v>
      </c>
      <c r="L991" s="10">
        <v>1068</v>
      </c>
      <c r="M991" s="86"/>
      <c r="N991" s="42">
        <v>7.4</v>
      </c>
      <c r="O991" s="90"/>
      <c r="P991" s="90"/>
      <c r="Q991" s="90"/>
      <c r="R991" s="87"/>
      <c r="S991" s="87"/>
      <c r="T991" s="16"/>
      <c r="U991" s="16"/>
      <c r="V991" s="43">
        <f t="shared" si="290"/>
        <v>3.2185695749353556E-6</v>
      </c>
      <c r="W991" s="43">
        <f t="shared" si="291"/>
        <v>4.7374182434869322E-4</v>
      </c>
      <c r="X991" s="43">
        <f t="shared" si="292"/>
        <v>6.4090906813728821E-7</v>
      </c>
      <c r="Y991" s="22">
        <f>X991+W991+SUM($V$938:V991)</f>
        <v>1.1464330304852429E-3</v>
      </c>
      <c r="Z991" s="22">
        <f t="shared" si="293"/>
        <v>7.4384719065172652E-3</v>
      </c>
      <c r="AA991" s="44">
        <f t="shared" si="294"/>
        <v>1.094869994050313</v>
      </c>
      <c r="AB991" s="44">
        <f t="shared" si="295"/>
        <v>4.3932549476612036E-2</v>
      </c>
      <c r="AC991" s="44">
        <f t="shared" si="296"/>
        <v>0.3746125694987727</v>
      </c>
      <c r="AD991" s="44">
        <f t="shared" si="287"/>
        <v>4.3932549476612036E-2</v>
      </c>
      <c r="AE991" s="44">
        <f t="shared" si="288"/>
        <v>0.33045619794966014</v>
      </c>
      <c r="AF991" s="44">
        <f t="shared" si="289"/>
        <v>2.2382207250053009E-4</v>
      </c>
      <c r="AG991" s="45">
        <f>AC991+AA991+SUM($Z$938:Z991)</f>
        <v>4.1880668693914451</v>
      </c>
      <c r="AH991" s="45">
        <f>AC991+AA991+SUM($Z$990:Z991)+$AH$989</f>
        <v>55.729086453873009</v>
      </c>
      <c r="DM991"/>
      <c r="DN991"/>
      <c r="DO991"/>
      <c r="DP991"/>
      <c r="DQ991"/>
      <c r="DR991"/>
      <c r="DS991"/>
      <c r="DT991"/>
      <c r="DU991"/>
      <c r="DV991"/>
      <c r="DW991"/>
      <c r="DX991"/>
      <c r="DY991"/>
      <c r="DZ991"/>
      <c r="EA991"/>
      <c r="EB991"/>
      <c r="EC991"/>
      <c r="ED991"/>
      <c r="EE991"/>
      <c r="EF991"/>
      <c r="EG991"/>
    </row>
    <row r="992" spans="1:137" s="1" customFormat="1" ht="14.4" x14ac:dyDescent="0.3">
      <c r="A992"/>
      <c r="B992"/>
      <c r="C992"/>
      <c r="D992" s="18"/>
      <c r="E992" s="28">
        <v>42486.486805555556</v>
      </c>
      <c r="F992" s="10">
        <f t="shared" si="286"/>
        <v>2603.0569444444482</v>
      </c>
      <c r="G992" s="10">
        <v>7294</v>
      </c>
      <c r="H992" s="10">
        <v>0.7</v>
      </c>
      <c r="I992" s="10">
        <v>21</v>
      </c>
      <c r="J992" s="10"/>
      <c r="K992" s="10"/>
      <c r="L992" s="10">
        <v>1078</v>
      </c>
      <c r="M992" s="86"/>
      <c r="N992" s="42"/>
      <c r="O992" s="90"/>
      <c r="P992" s="90"/>
      <c r="Q992" s="90"/>
      <c r="R992" s="87"/>
      <c r="S992" s="87"/>
      <c r="T992" s="16"/>
      <c r="U992" s="16"/>
      <c r="V992" s="43">
        <f t="shared" si="290"/>
        <v>2.8075236986708954E-6</v>
      </c>
      <c r="W992" s="43">
        <f t="shared" si="291"/>
        <v>4.1323990920322267E-4</v>
      </c>
      <c r="X992" s="43">
        <f t="shared" si="292"/>
        <v>5.5905810192860521E-7</v>
      </c>
      <c r="Y992" s="22"/>
      <c r="Z992" s="22">
        <f t="shared" si="293"/>
        <v>2.9254396940150734E-2</v>
      </c>
      <c r="AA992" s="44">
        <f t="shared" si="294"/>
        <v>4.3059598538975798</v>
      </c>
      <c r="AB992" s="44">
        <f t="shared" si="295"/>
        <v>0.1727801431710142</v>
      </c>
      <c r="AC992" s="44"/>
      <c r="AD992" s="44"/>
      <c r="AE992" s="44"/>
      <c r="AF992" s="44"/>
      <c r="AG992" s="45"/>
      <c r="AH992" s="45"/>
      <c r="DM992"/>
      <c r="DN992"/>
      <c r="DO992"/>
      <c r="DP992"/>
      <c r="DQ992"/>
      <c r="DR992"/>
      <c r="DS992"/>
      <c r="DT992"/>
      <c r="DU992"/>
      <c r="DV992"/>
      <c r="DW992"/>
      <c r="DX992"/>
      <c r="DY992"/>
      <c r="DZ992"/>
      <c r="EA992"/>
      <c r="EB992"/>
      <c r="EC992"/>
      <c r="ED992"/>
      <c r="EE992"/>
      <c r="EF992"/>
      <c r="EG992"/>
    </row>
    <row r="993" spans="1:137" s="1" customFormat="1" ht="14.4" x14ac:dyDescent="0.3">
      <c r="A993"/>
      <c r="B993"/>
      <c r="C993"/>
      <c r="D993" s="18"/>
      <c r="E993" s="28">
        <v>42613.595833333333</v>
      </c>
      <c r="F993" s="10">
        <f t="shared" si="286"/>
        <v>2730.1659722222248</v>
      </c>
      <c r="G993" s="10">
        <v>9130</v>
      </c>
      <c r="H993" s="10">
        <v>0.66</v>
      </c>
      <c r="I993" s="10">
        <v>10</v>
      </c>
      <c r="J993" s="10"/>
      <c r="K993" s="10"/>
      <c r="L993" s="10">
        <v>1055</v>
      </c>
      <c r="M993" s="86"/>
      <c r="N993" s="42"/>
      <c r="O993" s="90"/>
      <c r="P993" s="90"/>
      <c r="Q993" s="90"/>
      <c r="R993" s="87"/>
      <c r="S993" s="87"/>
      <c r="T993" s="16"/>
      <c r="U993" s="16"/>
      <c r="V993" s="43">
        <f t="shared" si="290"/>
        <v>2.5906158910476341E-6</v>
      </c>
      <c r="W993" s="43">
        <f t="shared" si="291"/>
        <v>3.8131321067877541E-4</v>
      </c>
      <c r="X993" s="43">
        <f t="shared" si="292"/>
        <v>5.1586556635686179E-7</v>
      </c>
      <c r="Y993" s="22"/>
      <c r="Z993" s="22">
        <f t="shared" si="293"/>
        <v>3.5836853159492275E-2</v>
      </c>
      <c r="AA993" s="44">
        <f t="shared" si="294"/>
        <v>5.2748327477230603</v>
      </c>
      <c r="AB993" s="44">
        <f t="shared" si="295"/>
        <v>0.21165695646925145</v>
      </c>
      <c r="AC993" s="44"/>
      <c r="AD993" s="44"/>
      <c r="AE993" s="44"/>
      <c r="AF993" s="44"/>
      <c r="AG993" s="45"/>
      <c r="AH993" s="45"/>
      <c r="DM993"/>
      <c r="DN993"/>
      <c r="DO993"/>
      <c r="DP993"/>
      <c r="DQ993"/>
      <c r="DR993"/>
      <c r="DS993"/>
      <c r="DT993"/>
      <c r="DU993"/>
      <c r="DV993"/>
      <c r="DW993"/>
      <c r="DX993"/>
      <c r="DY993"/>
      <c r="DZ993"/>
      <c r="EA993"/>
      <c r="EB993"/>
      <c r="EC993"/>
      <c r="ED993"/>
      <c r="EE993"/>
      <c r="EF993"/>
      <c r="EG993"/>
    </row>
    <row r="994" spans="1:137" s="1" customFormat="1" ht="14.4" x14ac:dyDescent="0.3">
      <c r="A994"/>
      <c r="B994"/>
      <c r="C994"/>
      <c r="D994" s="18"/>
      <c r="E994" s="28">
        <v>42758.67083333333</v>
      </c>
      <c r="F994" s="10">
        <f t="shared" si="286"/>
        <v>2875.2409722222219</v>
      </c>
      <c r="G994" s="10">
        <v>10638</v>
      </c>
      <c r="H994" s="10">
        <v>0.7</v>
      </c>
      <c r="I994" s="10">
        <v>21</v>
      </c>
      <c r="J994" s="10"/>
      <c r="K994" s="10"/>
      <c r="L994" s="10">
        <v>1044</v>
      </c>
      <c r="M994" s="86"/>
      <c r="N994" s="42"/>
      <c r="O994" s="90"/>
      <c r="P994" s="90"/>
      <c r="Q994" s="90"/>
      <c r="R994" s="87"/>
      <c r="S994" s="87"/>
      <c r="T994" s="16"/>
      <c r="U994" s="16"/>
      <c r="V994" s="43">
        <f t="shared" si="290"/>
        <v>2.718974713740645E-6</v>
      </c>
      <c r="W994" s="43">
        <f t="shared" si="291"/>
        <v>4.0020636846768498E-4</v>
      </c>
      <c r="X994" s="43">
        <f t="shared" si="292"/>
        <v>5.4142547162658974E-7</v>
      </c>
      <c r="Y994" s="22"/>
      <c r="Z994" s="22">
        <f t="shared" si="293"/>
        <v>4.1320647149675684E-2</v>
      </c>
      <c r="AA994" s="44">
        <f t="shared" si="294"/>
        <v>6.0819933539417619</v>
      </c>
      <c r="AB994" s="44">
        <f t="shared" si="295"/>
        <v>0.24404493263169413</v>
      </c>
      <c r="AC994" s="44"/>
      <c r="AD994" s="44"/>
      <c r="AE994" s="44"/>
      <c r="AF994" s="44"/>
      <c r="AG994" s="45"/>
      <c r="AH994" s="45"/>
      <c r="DM994"/>
      <c r="DN994"/>
      <c r="DO994"/>
      <c r="DP994"/>
      <c r="DQ994"/>
      <c r="DR994"/>
      <c r="DS994"/>
      <c r="DT994"/>
      <c r="DU994"/>
      <c r="DV994"/>
      <c r="DW994"/>
      <c r="DX994"/>
      <c r="DY994"/>
      <c r="DZ994"/>
      <c r="EA994"/>
      <c r="EB994"/>
      <c r="EC994"/>
      <c r="ED994"/>
      <c r="EE994"/>
      <c r="EF994"/>
      <c r="EG994"/>
    </row>
    <row r="995" spans="1:137" s="1" customFormat="1" ht="14.4" x14ac:dyDescent="0.3">
      <c r="A995"/>
      <c r="B995"/>
      <c r="C995"/>
      <c r="D995" s="40" t="s">
        <v>164</v>
      </c>
      <c r="E995" s="28">
        <v>42821.453472222223</v>
      </c>
      <c r="F995" s="10">
        <f t="shared" si="286"/>
        <v>2938.0236111111153</v>
      </c>
      <c r="G995" s="10">
        <v>9336</v>
      </c>
      <c r="H995" s="10">
        <v>0.68</v>
      </c>
      <c r="I995" s="10">
        <v>20</v>
      </c>
      <c r="J995" s="10"/>
      <c r="K995" s="10">
        <v>5</v>
      </c>
      <c r="L995" s="10">
        <v>1089</v>
      </c>
      <c r="M995" s="86"/>
      <c r="N995" s="42"/>
      <c r="O995" s="90"/>
      <c r="P995" s="90"/>
      <c r="Q995" s="90"/>
      <c r="R995" s="87"/>
      <c r="S995" s="87"/>
      <c r="T995" s="16"/>
      <c r="U995" s="16"/>
      <c r="V995" s="43">
        <f t="shared" si="290"/>
        <v>2.7551384168298061E-6</v>
      </c>
      <c r="W995" s="43">
        <f t="shared" si="291"/>
        <v>4.0552931031429961E-4</v>
      </c>
      <c r="X995" s="43">
        <f t="shared" si="292"/>
        <v>5.4862669711127852E-7</v>
      </c>
      <c r="Y995" s="22"/>
      <c r="Z995" s="22">
        <f t="shared" si="293"/>
        <v>3.7826429793416279E-2</v>
      </c>
      <c r="AA995" s="44">
        <f t="shared" si="294"/>
        <v>5.5676788839622073</v>
      </c>
      <c r="AB995" s="44">
        <f t="shared" si="295"/>
        <v>0.22340764599337204</v>
      </c>
      <c r="AC995" s="44"/>
      <c r="AD995" s="44"/>
      <c r="AE995" s="44"/>
      <c r="AF995" s="44"/>
      <c r="AG995" s="45"/>
      <c r="AH995" s="45"/>
      <c r="DM995"/>
      <c r="DN995"/>
      <c r="DO995"/>
      <c r="DP995"/>
      <c r="DQ995"/>
      <c r="DR995"/>
      <c r="DS995"/>
      <c r="DT995"/>
      <c r="DU995"/>
      <c r="DV995"/>
      <c r="DW995"/>
      <c r="DX995"/>
      <c r="DY995"/>
      <c r="DZ995"/>
      <c r="EA995"/>
      <c r="EB995"/>
      <c r="EC995"/>
      <c r="ED995"/>
      <c r="EE995"/>
      <c r="EF995"/>
      <c r="EG995"/>
    </row>
    <row r="996" spans="1:137" s="1" customFormat="1" ht="14.4" x14ac:dyDescent="0.3">
      <c r="A996"/>
      <c r="B996"/>
      <c r="C996"/>
      <c r="D996" s="40"/>
      <c r="E996" s="28">
        <v>42821.609722222223</v>
      </c>
      <c r="F996" s="10">
        <f t="shared" si="286"/>
        <v>2938.1798611111153</v>
      </c>
      <c r="G996" s="10">
        <v>1643</v>
      </c>
      <c r="H996" s="10">
        <v>0.37</v>
      </c>
      <c r="I996" s="10">
        <v>44</v>
      </c>
      <c r="J996" s="10"/>
      <c r="K996" s="10">
        <v>5</v>
      </c>
      <c r="L996" s="10">
        <v>1083</v>
      </c>
      <c r="M996" s="86"/>
      <c r="N996" s="42"/>
      <c r="O996" s="90"/>
      <c r="P996" s="90"/>
      <c r="Q996" s="90"/>
      <c r="R996" s="87"/>
      <c r="S996" s="87"/>
      <c r="T996" s="16"/>
      <c r="U996" s="16"/>
      <c r="V996" s="43">
        <f t="shared" si="290"/>
        <v>1.49085982148743E-6</v>
      </c>
      <c r="W996" s="43">
        <f t="shared" si="291"/>
        <v>2.1943992050996996E-4</v>
      </c>
      <c r="X996" s="43">
        <f t="shared" si="292"/>
        <v>2.9687274320674712E-7</v>
      </c>
      <c r="Y996" s="22"/>
      <c r="Z996" s="22">
        <f t="shared" si="293"/>
        <v>6.6202234775779665E-3</v>
      </c>
      <c r="AA996" s="44">
        <f t="shared" si="294"/>
        <v>0.97443186323751529</v>
      </c>
      <c r="AB996" s="44">
        <f t="shared" si="295"/>
        <v>3.9099871469582131E-2</v>
      </c>
      <c r="AC996" s="44"/>
      <c r="AD996" s="44"/>
      <c r="AE996" s="44"/>
      <c r="AF996" s="44"/>
      <c r="AG996" s="45"/>
      <c r="AH996" s="45"/>
      <c r="DM996"/>
      <c r="DN996"/>
      <c r="DO996"/>
      <c r="DP996"/>
      <c r="DQ996"/>
      <c r="DR996"/>
      <c r="DS996"/>
      <c r="DT996"/>
      <c r="DU996"/>
      <c r="DV996"/>
      <c r="DW996"/>
      <c r="DX996"/>
      <c r="DY996"/>
      <c r="DZ996"/>
      <c r="EA996"/>
      <c r="EB996"/>
      <c r="EC996"/>
      <c r="ED996"/>
      <c r="EE996"/>
      <c r="EF996"/>
      <c r="EG996"/>
    </row>
    <row r="997" spans="1:137" s="1" customFormat="1" ht="14.4" x14ac:dyDescent="0.3">
      <c r="A997"/>
      <c r="B997"/>
      <c r="C997"/>
      <c r="D997" s="40"/>
      <c r="E997" s="28">
        <v>42968.557638888888</v>
      </c>
      <c r="F997" s="10">
        <f t="shared" si="286"/>
        <v>3085.1277777777796</v>
      </c>
      <c r="G997" s="10">
        <v>5345</v>
      </c>
      <c r="H997" s="10">
        <v>0</v>
      </c>
      <c r="I997" s="10">
        <v>20</v>
      </c>
      <c r="J997" s="10"/>
      <c r="K997" s="10"/>
      <c r="L997" s="10">
        <v>1083</v>
      </c>
      <c r="M997" s="86"/>
      <c r="N997" s="42"/>
      <c r="O997" s="90"/>
      <c r="P997" s="90"/>
      <c r="Q997" s="90"/>
      <c r="R997" s="87"/>
      <c r="S997" s="87"/>
      <c r="T997" s="16"/>
      <c r="U997" s="16"/>
      <c r="V997" s="43">
        <f t="shared" si="290"/>
        <v>0</v>
      </c>
      <c r="W997" s="43">
        <f t="shared" si="291"/>
        <v>0</v>
      </c>
      <c r="X997" s="43">
        <f t="shared" si="292"/>
        <v>0</v>
      </c>
      <c r="Y997" s="22"/>
      <c r="Z997" s="22">
        <f t="shared" si="293"/>
        <v>2.1536880394190036E-2</v>
      </c>
      <c r="AA997" s="44">
        <f t="shared" si="294"/>
        <v>3.1700172300697016</v>
      </c>
      <c r="AB997" s="44">
        <f t="shared" si="295"/>
        <v>0.12719952100116644</v>
      </c>
      <c r="AC997" s="44"/>
      <c r="AD997" s="44"/>
      <c r="AE997" s="44"/>
      <c r="AF997" s="44"/>
      <c r="AG997" s="45"/>
      <c r="AH997" s="45"/>
      <c r="DM997"/>
      <c r="DN997"/>
      <c r="DO997"/>
      <c r="DP997"/>
      <c r="DQ997"/>
      <c r="DR997"/>
      <c r="DS997"/>
      <c r="DT997"/>
      <c r="DU997"/>
      <c r="DV997"/>
      <c r="DW997"/>
      <c r="DX997"/>
      <c r="DY997"/>
      <c r="DZ997"/>
      <c r="EA997"/>
      <c r="EB997"/>
      <c r="EC997"/>
      <c r="ED997"/>
      <c r="EE997"/>
      <c r="EF997"/>
      <c r="EG997"/>
    </row>
    <row r="998" spans="1:137" s="1" customFormat="1" ht="14.4" x14ac:dyDescent="0.3">
      <c r="A998"/>
      <c r="B998"/>
      <c r="C998"/>
      <c r="D998" s="40"/>
      <c r="E998" s="28">
        <v>43046.488194444442</v>
      </c>
      <c r="F998" s="10">
        <f t="shared" si="286"/>
        <v>3163.0583333333343</v>
      </c>
      <c r="G998" s="10">
        <v>6171</v>
      </c>
      <c r="H998" s="10">
        <v>0</v>
      </c>
      <c r="I998" s="10">
        <v>35</v>
      </c>
      <c r="J998" s="10"/>
      <c r="K998" s="10"/>
      <c r="L998" s="10">
        <v>1062</v>
      </c>
      <c r="M998" s="86"/>
      <c r="N998" s="42"/>
      <c r="O998" s="90"/>
      <c r="P998" s="90"/>
      <c r="Q998" s="90"/>
      <c r="R998" s="87"/>
      <c r="S998" s="87"/>
      <c r="T998" s="16"/>
      <c r="U998" s="16"/>
      <c r="V998" s="43">
        <f t="shared" si="290"/>
        <v>0</v>
      </c>
      <c r="W998" s="43">
        <f t="shared" si="291"/>
        <v>0</v>
      </c>
      <c r="X998" s="43">
        <f t="shared" si="292"/>
        <v>0</v>
      </c>
      <c r="Y998" s="22"/>
      <c r="Z998" s="22">
        <f t="shared" si="293"/>
        <v>2.4382974988943786E-2</v>
      </c>
      <c r="AA998" s="44">
        <f t="shared" si="294"/>
        <v>3.5889343962815512</v>
      </c>
      <c r="AB998" s="44">
        <f t="shared" si="295"/>
        <v>0.1440089131949564</v>
      </c>
      <c r="AC998" s="44"/>
      <c r="AD998" s="44"/>
      <c r="AE998" s="44"/>
      <c r="AF998" s="44"/>
      <c r="AG998" s="45"/>
      <c r="AH998" s="45"/>
      <c r="DM998"/>
      <c r="DN998"/>
      <c r="DO998"/>
      <c r="DP998"/>
      <c r="DQ998"/>
      <c r="DR998"/>
      <c r="DS998"/>
      <c r="DT998"/>
      <c r="DU998"/>
      <c r="DV998"/>
      <c r="DW998"/>
      <c r="DX998"/>
      <c r="DY998"/>
      <c r="DZ998"/>
      <c r="EA998"/>
      <c r="EB998"/>
      <c r="EC998"/>
      <c r="ED998"/>
      <c r="EE998"/>
      <c r="EF998"/>
      <c r="EG998"/>
    </row>
    <row r="999" spans="1:137" s="1" customFormat="1" ht="14.4" x14ac:dyDescent="0.3">
      <c r="A999"/>
      <c r="B999"/>
      <c r="C999"/>
      <c r="D999" s="40"/>
      <c r="E999" s="28">
        <v>43123.618055555555</v>
      </c>
      <c r="F999" s="10"/>
      <c r="G999" s="10">
        <v>6868.64</v>
      </c>
      <c r="H999" s="10">
        <v>0</v>
      </c>
      <c r="I999" s="10">
        <v>130</v>
      </c>
      <c r="J999" s="10"/>
      <c r="K999" s="10"/>
      <c r="L999" s="10">
        <v>1057</v>
      </c>
      <c r="M999" s="86"/>
      <c r="N999" s="42"/>
      <c r="O999" s="90"/>
      <c r="P999" s="90"/>
      <c r="Q999" s="90"/>
      <c r="R999" s="87"/>
      <c r="S999" s="87"/>
      <c r="T999" s="16"/>
      <c r="U999" s="16"/>
      <c r="V999" s="43">
        <f t="shared" si="290"/>
        <v>0</v>
      </c>
      <c r="W999" s="43">
        <f t="shared" si="291"/>
        <v>0</v>
      </c>
      <c r="X999" s="43">
        <f t="shared" si="292"/>
        <v>0</v>
      </c>
      <c r="Y999" s="22"/>
      <c r="Z999" s="22">
        <f t="shared" si="293"/>
        <v>2.7011728258102673E-2</v>
      </c>
      <c r="AA999" s="44">
        <f t="shared" si="294"/>
        <v>3.9758610543821251</v>
      </c>
      <c r="AB999" s="44">
        <f t="shared" si="295"/>
        <v>0.15953466021807053</v>
      </c>
      <c r="AC999" s="44"/>
      <c r="AD999" s="44"/>
      <c r="AE999" s="44"/>
      <c r="AF999" s="44"/>
      <c r="AG999" s="45"/>
      <c r="AH999" s="45"/>
      <c r="DM999"/>
      <c r="DN999"/>
      <c r="DO999"/>
      <c r="DP999"/>
      <c r="DQ999"/>
      <c r="DR999"/>
      <c r="DS999"/>
      <c r="DT999"/>
      <c r="DU999"/>
      <c r="DV999"/>
      <c r="DW999"/>
      <c r="DX999"/>
      <c r="DY999"/>
      <c r="DZ999"/>
      <c r="EA999"/>
      <c r="EB999"/>
      <c r="EC999"/>
      <c r="ED999"/>
      <c r="EE999"/>
      <c r="EF999"/>
      <c r="EG999"/>
    </row>
    <row r="1000" spans="1:137" s="1" customFormat="1" ht="14.4" x14ac:dyDescent="0.3">
      <c r="A1000"/>
      <c r="B1000"/>
      <c r="C1000"/>
      <c r="D1000" s="40"/>
      <c r="E1000" s="28"/>
      <c r="F1000" s="10"/>
      <c r="G1000" s="10"/>
      <c r="H1000" s="10"/>
      <c r="I1000" s="10"/>
      <c r="J1000" s="10"/>
      <c r="K1000" s="10"/>
      <c r="L1000" s="10"/>
      <c r="M1000" s="86"/>
      <c r="N1000" s="42"/>
      <c r="O1000" s="90"/>
      <c r="P1000" s="90"/>
      <c r="Q1000" s="90"/>
      <c r="R1000" s="87"/>
      <c r="S1000" s="87"/>
      <c r="T1000" s="16"/>
      <c r="U1000" s="16"/>
      <c r="V1000" s="43"/>
      <c r="W1000" s="43"/>
      <c r="X1000" s="43"/>
      <c r="Y1000" s="22"/>
      <c r="Z1000" s="22"/>
      <c r="AA1000" s="44"/>
      <c r="AB1000" s="44"/>
      <c r="AC1000" s="44"/>
      <c r="AD1000" s="44"/>
      <c r="AE1000" s="44"/>
      <c r="AF1000" s="44"/>
      <c r="AG1000" s="45"/>
      <c r="AH1000" s="45"/>
      <c r="DM1000"/>
      <c r="DN1000"/>
      <c r="DO1000"/>
      <c r="DP1000"/>
      <c r="DQ1000"/>
      <c r="DR1000"/>
      <c r="DS1000"/>
      <c r="DT1000"/>
      <c r="DU1000"/>
      <c r="DV1000"/>
      <c r="DW1000"/>
      <c r="DX1000"/>
      <c r="DY1000"/>
      <c r="DZ1000"/>
      <c r="EA1000"/>
      <c r="EB1000"/>
      <c r="EC1000"/>
      <c r="ED1000"/>
      <c r="EE1000"/>
      <c r="EF1000"/>
      <c r="EG1000"/>
    </row>
    <row r="1001" spans="1:137" s="1" customFormat="1" ht="14.4" x14ac:dyDescent="0.3">
      <c r="A1001"/>
      <c r="B1001"/>
      <c r="C1001"/>
      <c r="D1001" s="18"/>
      <c r="E1001" s="28"/>
      <c r="F1001" s="10"/>
      <c r="G1001" s="10"/>
      <c r="H1001" s="10"/>
      <c r="I1001" s="10"/>
      <c r="J1001" s="10"/>
      <c r="K1001" s="10"/>
      <c r="L1001" s="10"/>
      <c r="M1001" s="86"/>
      <c r="N1001" s="42"/>
      <c r="O1001" s="90"/>
      <c r="P1001" s="90"/>
      <c r="Q1001" s="90"/>
      <c r="R1001" s="87"/>
      <c r="S1001" s="87"/>
      <c r="T1001" s="16"/>
      <c r="U1001" s="16"/>
      <c r="V1001" s="43"/>
      <c r="W1001" s="43"/>
      <c r="X1001" s="43"/>
      <c r="Y1001" s="22"/>
      <c r="Z1001" s="22"/>
      <c r="AA1001" s="44"/>
      <c r="AB1001" s="44"/>
      <c r="AC1001" s="44"/>
      <c r="AD1001" s="44"/>
      <c r="AE1001" s="44"/>
      <c r="AF1001" s="44"/>
      <c r="AG1001" s="45"/>
      <c r="AH1001" s="45"/>
      <c r="DM1001"/>
      <c r="DN1001"/>
      <c r="DO1001"/>
      <c r="DP1001"/>
      <c r="DQ1001"/>
      <c r="DR1001"/>
      <c r="DS1001"/>
      <c r="DT1001"/>
      <c r="DU1001"/>
      <c r="DV1001"/>
      <c r="DW1001"/>
      <c r="DX1001"/>
      <c r="DY1001"/>
      <c r="DZ1001"/>
      <c r="EA1001"/>
      <c r="EB1001"/>
      <c r="EC1001"/>
      <c r="ED1001"/>
      <c r="EE1001"/>
      <c r="EF1001"/>
      <c r="EG1001"/>
    </row>
    <row r="1002" spans="1:137" s="1" customFormat="1" ht="14.4" x14ac:dyDescent="0.3">
      <c r="A1002"/>
      <c r="B1002"/>
      <c r="C1002"/>
      <c r="D1002" s="18"/>
      <c r="E1002" s="28"/>
      <c r="F1002" s="10"/>
      <c r="G1002" s="10"/>
      <c r="H1002" s="10"/>
      <c r="I1002" s="10"/>
      <c r="J1002" s="10"/>
      <c r="K1002" s="10"/>
      <c r="L1002" s="10"/>
      <c r="M1002" s="86"/>
      <c r="N1002" s="42"/>
      <c r="O1002" s="90"/>
      <c r="P1002" s="90"/>
      <c r="Q1002" s="90"/>
      <c r="R1002" s="87"/>
      <c r="S1002" s="87"/>
      <c r="T1002" s="16"/>
      <c r="U1002" s="16"/>
      <c r="V1002" s="43"/>
      <c r="W1002" s="43"/>
      <c r="X1002" s="43"/>
      <c r="Y1002" s="22"/>
      <c r="Z1002" s="22"/>
      <c r="AA1002" s="44"/>
      <c r="AB1002" s="44"/>
      <c r="AC1002" s="44"/>
      <c r="AD1002" s="44"/>
      <c r="AE1002" s="44"/>
      <c r="AF1002" s="44"/>
      <c r="AG1002" s="45"/>
      <c r="AH1002" s="45"/>
      <c r="DM1002"/>
      <c r="DN1002"/>
      <c r="DO1002"/>
      <c r="DP1002"/>
      <c r="DQ1002"/>
      <c r="DR1002"/>
      <c r="DS1002"/>
      <c r="DT1002"/>
      <c r="DU1002"/>
      <c r="DV1002"/>
      <c r="DW1002"/>
      <c r="DX1002"/>
      <c r="DY1002"/>
      <c r="DZ1002"/>
      <c r="EA1002"/>
      <c r="EB1002"/>
      <c r="EC1002"/>
      <c r="ED1002"/>
      <c r="EE1002"/>
      <c r="EF1002"/>
      <c r="EG1002"/>
    </row>
    <row r="1003" spans="1:137" s="1" customFormat="1" ht="14.4" x14ac:dyDescent="0.3">
      <c r="A1003"/>
      <c r="B1003"/>
      <c r="C1003"/>
      <c r="D1003" s="87"/>
      <c r="E1003" s="89"/>
      <c r="F1003" s="86"/>
      <c r="G1003" s="86"/>
      <c r="H1003" s="86"/>
      <c r="I1003" s="86"/>
      <c r="J1003" s="86"/>
      <c r="K1003" s="86"/>
      <c r="L1003" s="86"/>
      <c r="M1003" s="86"/>
      <c r="N1003" s="42"/>
      <c r="O1003" s="90"/>
      <c r="P1003" s="90"/>
      <c r="Q1003" s="90"/>
      <c r="R1003" s="87"/>
      <c r="S1003" s="87"/>
      <c r="T1003" s="16"/>
      <c r="U1003" s="16"/>
      <c r="V1003" s="43"/>
      <c r="W1003" s="43"/>
      <c r="X1003" s="43"/>
      <c r="Y1003" s="22"/>
      <c r="Z1003" s="22"/>
      <c r="AA1003" s="44"/>
      <c r="AB1003" s="44"/>
      <c r="AC1003" s="44"/>
      <c r="AD1003" s="44"/>
      <c r="AE1003" s="44"/>
      <c r="AF1003" s="44"/>
      <c r="AG1003" s="45"/>
      <c r="AH1003" s="45"/>
      <c r="DM1003"/>
      <c r="DN1003"/>
      <c r="DO1003"/>
      <c r="DP1003"/>
      <c r="DQ1003"/>
      <c r="DR1003"/>
      <c r="DS1003"/>
      <c r="DT1003"/>
      <c r="DU1003"/>
      <c r="DV1003"/>
      <c r="DW1003"/>
      <c r="DX1003"/>
      <c r="DY1003"/>
      <c r="DZ1003"/>
      <c r="EA1003"/>
      <c r="EB1003"/>
      <c r="EC1003"/>
      <c r="ED1003"/>
      <c r="EE1003"/>
      <c r="EF1003"/>
      <c r="EG1003"/>
    </row>
    <row r="1004" spans="1:137" s="1" customFormat="1" ht="14.4" thickBot="1" x14ac:dyDescent="0.3">
      <c r="A1004"/>
      <c r="B1004"/>
      <c r="C1004"/>
      <c r="E1004" s="18" t="s">
        <v>16</v>
      </c>
      <c r="F1004" s="10" t="s">
        <v>17</v>
      </c>
      <c r="G1004" s="10" t="s">
        <v>20</v>
      </c>
      <c r="H1004" s="10" t="s">
        <v>21</v>
      </c>
      <c r="I1004" s="10" t="s">
        <v>22</v>
      </c>
      <c r="J1004" s="10"/>
      <c r="K1004" s="10"/>
      <c r="L1004" s="17"/>
      <c r="M1004" s="17"/>
      <c r="N1004" s="17"/>
      <c r="O1004" s="18"/>
      <c r="P1004" s="18"/>
      <c r="Q1004" s="18"/>
      <c r="R1004" s="18"/>
      <c r="S1004" s="16"/>
      <c r="T1004" s="16"/>
      <c r="U1004" s="16"/>
      <c r="V1004" s="17"/>
      <c r="W1004" s="17"/>
      <c r="X1004" s="17"/>
      <c r="Y1004" s="17"/>
      <c r="Z1004" s="17"/>
      <c r="AA1004" s="17"/>
      <c r="AB1004" s="17"/>
      <c r="AC1004" s="17"/>
      <c r="AD1004" s="17"/>
      <c r="AE1004" s="17"/>
      <c r="AF1004" s="17"/>
      <c r="AG1004" s="17"/>
      <c r="AH1004" s="17"/>
      <c r="DM1004"/>
      <c r="DN1004"/>
      <c r="DO1004"/>
      <c r="DP1004"/>
      <c r="DQ1004"/>
      <c r="DR1004"/>
      <c r="DS1004"/>
      <c r="DT1004"/>
      <c r="DU1004"/>
      <c r="DV1004"/>
      <c r="DW1004"/>
      <c r="DX1004"/>
      <c r="DY1004"/>
      <c r="DZ1004"/>
      <c r="EA1004"/>
      <c r="EB1004"/>
      <c r="EC1004"/>
      <c r="ED1004"/>
      <c r="EE1004"/>
      <c r="EF1004"/>
      <c r="EG1004"/>
    </row>
    <row r="1005" spans="1:137" s="1" customFormat="1" ht="15" thickBot="1" x14ac:dyDescent="0.35">
      <c r="A1005"/>
      <c r="B1005"/>
      <c r="C1005"/>
      <c r="D1005" s="18" t="s">
        <v>189</v>
      </c>
      <c r="E1005" s="28">
        <v>39883.44027777778</v>
      </c>
      <c r="F1005" s="18"/>
      <c r="G1005" s="10"/>
      <c r="H1005" s="10"/>
      <c r="I1005" s="18"/>
      <c r="J1005" s="18"/>
      <c r="K1005" s="18"/>
      <c r="L1005" s="10"/>
      <c r="M1005" s="86"/>
      <c r="N1005" s="112"/>
      <c r="O1005" s="37">
        <v>91.97</v>
      </c>
      <c r="P1005" s="38">
        <v>20.239999999999998</v>
      </c>
      <c r="Q1005" s="39">
        <f>P1005-S1005</f>
        <v>15.609088</v>
      </c>
      <c r="R1005" s="18">
        <v>22.88</v>
      </c>
      <c r="S1005" s="85">
        <f>R1005*P1005/100</f>
        <v>4.6309119999999995</v>
      </c>
      <c r="T1005" s="40">
        <f>Q1005/$A$18+S1005</f>
        <v>11.134698666666665</v>
      </c>
      <c r="U1005" s="40">
        <f>$A$16-T1005</f>
        <v>105.86530133333333</v>
      </c>
      <c r="V1005" s="43">
        <f t="shared" ref="V1005:V1036" si="297">($A$15*L1005/1000/$A$13*H1005)/$Q$1005</f>
        <v>0</v>
      </c>
      <c r="W1005" s="43">
        <f t="shared" ref="W1005:W1036" si="298">($U$1005*L1005/1000/$A$13*H1005)/$Q$1005</f>
        <v>0</v>
      </c>
      <c r="X1005" s="43">
        <f t="shared" ref="X1005:X1036" si="299">($A$46*$S$1005*H1005*L1005/1000000)/$Q$1005</f>
        <v>0</v>
      </c>
      <c r="Y1005" s="22">
        <f>X1005+W1005+SUM($V$1005:V1005)</f>
        <v>0</v>
      </c>
      <c r="Z1005" s="22">
        <f t="shared" ref="Z1005:Z1036" si="300">($A$15*L1005/1000/$A$13*G1005)/$Q$1005</f>
        <v>0</v>
      </c>
      <c r="AA1005" s="44">
        <f t="shared" ref="AA1005:AA1036" si="301">($U$1005*L1005/1000/$A$13*G1005)/$Q$1005</f>
        <v>0</v>
      </c>
      <c r="AB1005" s="44">
        <f t="shared" ref="AB1005:AB1036" si="302">($A$14*$S$1005/1000*G1005/1000000*L1005/1000*1000000)/$Q$1005</f>
        <v>0</v>
      </c>
      <c r="AC1005" s="44">
        <f t="shared" ref="AC1005:AC1036" si="303">($A$14*((L1005/1000)*G1005/10^6)*(1+($A$28/(10^-N1005))+(($A$28*$A$29)/(10^-N1005)^2))*1000000)*$S$1005/1000/$Q$1005</f>
        <v>0</v>
      </c>
      <c r="AD1005" s="44">
        <f>AC1005/(1+($A$28/(10^-N1005))+(($A$28*$A$29)/(10^-N1005)^2))*1</f>
        <v>0</v>
      </c>
      <c r="AE1005" s="44">
        <f>AC1005/(1+($A$28/(10^-N1005))+(($A$28*$A$29)/(10^-N1005)^2))*($A$28/(10^-N1005))</f>
        <v>0</v>
      </c>
      <c r="AF1005" s="44">
        <f>AC1005/(1+($A$28/(10^-N1005))+(($A$28*$A$29)/(10^-N1005)^2))*(($A$28*$A$29)/(10^-N1005)^2)</f>
        <v>0</v>
      </c>
      <c r="AG1005" s="45">
        <f>AC1005+AA1005+SUM($Z$1005:Z1005)</f>
        <v>0</v>
      </c>
      <c r="AH1005" s="45">
        <f>AC1005+AA1005+SUM($Z$1005:Z1005)</f>
        <v>0</v>
      </c>
      <c r="DM1005"/>
      <c r="DN1005"/>
      <c r="DO1005"/>
      <c r="DP1005"/>
      <c r="DQ1005"/>
      <c r="DR1005"/>
      <c r="DS1005"/>
      <c r="DT1005"/>
      <c r="DU1005"/>
      <c r="DV1005"/>
      <c r="DW1005"/>
      <c r="DX1005"/>
      <c r="DY1005"/>
      <c r="DZ1005"/>
      <c r="EA1005"/>
      <c r="EB1005"/>
      <c r="EC1005"/>
      <c r="ED1005"/>
      <c r="EE1005"/>
      <c r="EF1005"/>
      <c r="EG1005"/>
    </row>
    <row r="1006" spans="1:137" s="1" customFormat="1" ht="14.4" x14ac:dyDescent="0.3">
      <c r="A1006"/>
      <c r="B1006"/>
      <c r="C1006"/>
      <c r="D1006" s="18"/>
      <c r="E1006" s="28">
        <v>39884.44027777778</v>
      </c>
      <c r="F1006" s="10">
        <f>E1006-E$1005</f>
        <v>1</v>
      </c>
      <c r="G1006" s="10">
        <v>2569</v>
      </c>
      <c r="H1006" s="10">
        <v>3.28</v>
      </c>
      <c r="I1006" s="10">
        <v>798</v>
      </c>
      <c r="J1006" s="10"/>
      <c r="K1006" s="10"/>
      <c r="L1006" s="18"/>
      <c r="M1006" s="86"/>
      <c r="N1006" s="42">
        <v>7.57</v>
      </c>
      <c r="O1006" s="18"/>
      <c r="P1006" s="18"/>
      <c r="Q1006" s="18"/>
      <c r="R1006" s="18"/>
      <c r="S1006" s="16"/>
      <c r="T1006" s="16"/>
      <c r="U1006" s="16"/>
      <c r="V1006" s="43">
        <f t="shared" si="297"/>
        <v>0</v>
      </c>
      <c r="W1006" s="43">
        <f t="shared" si="298"/>
        <v>0</v>
      </c>
      <c r="X1006" s="43">
        <f t="shared" si="299"/>
        <v>0</v>
      </c>
      <c r="Y1006" s="22">
        <f>X1006+W1006+SUM($V$1005:V1006)</f>
        <v>0</v>
      </c>
      <c r="Z1006" s="22">
        <f t="shared" si="300"/>
        <v>0</v>
      </c>
      <c r="AA1006" s="44">
        <f t="shared" si="301"/>
        <v>0</v>
      </c>
      <c r="AB1006" s="44">
        <f t="shared" si="302"/>
        <v>0</v>
      </c>
      <c r="AC1006" s="44">
        <f t="shared" si="303"/>
        <v>0</v>
      </c>
      <c r="AD1006" s="44">
        <f t="shared" ref="AD1006" si="304">AC1006/(1+($A$28/(10^-N1006))+(($A$28*$A$29)/(10^-N1006)^2))*1</f>
        <v>0</v>
      </c>
      <c r="AE1006" s="44">
        <f t="shared" ref="AE1006" si="305">AC1006/(1+($A$28/(10^-N1006))+(($A$28*$A$29)/(10^-N1006)^2))*($A$28/(10^-N1006))</f>
        <v>0</v>
      </c>
      <c r="AF1006" s="44">
        <f t="shared" ref="AF1006" si="306">AC1006/(1+($A$28/(10^-N1006))+(($A$28*$A$29)/(10^-N1006)^2))*(($A$28*$A$29)/(10^-N1006)^2)</f>
        <v>0</v>
      </c>
      <c r="AG1006" s="45">
        <f>AC1006+AA1006+SUM($Z$1005:Z1006)</f>
        <v>0</v>
      </c>
      <c r="AH1006" s="45">
        <f>AC1006+AA1006+SUM($Z$1005:Z1006)</f>
        <v>0</v>
      </c>
      <c r="DM1006"/>
      <c r="DN1006"/>
      <c r="DO1006"/>
      <c r="DP1006"/>
      <c r="DQ1006"/>
      <c r="DR1006"/>
      <c r="DS1006"/>
      <c r="DT1006"/>
      <c r="DU1006"/>
      <c r="DV1006"/>
      <c r="DW1006"/>
      <c r="DX1006"/>
      <c r="DY1006"/>
      <c r="DZ1006"/>
      <c r="EA1006"/>
      <c r="EB1006"/>
      <c r="EC1006"/>
      <c r="ED1006"/>
      <c r="EE1006"/>
      <c r="EF1006"/>
      <c r="EG1006"/>
    </row>
    <row r="1007" spans="1:137" s="1" customFormat="1" ht="14.4" x14ac:dyDescent="0.3">
      <c r="A1007"/>
      <c r="B1007"/>
      <c r="C1007"/>
      <c r="D1007" s="18"/>
      <c r="E1007" s="28">
        <v>39891.407638888886</v>
      </c>
      <c r="F1007" s="10">
        <f t="shared" ref="F1007:F1064" si="307">E1007-E$1005</f>
        <v>7.9673611111065838</v>
      </c>
      <c r="G1007" s="10">
        <v>3571</v>
      </c>
      <c r="H1007" s="10">
        <v>5.14</v>
      </c>
      <c r="I1007" s="10">
        <v>1028</v>
      </c>
      <c r="J1007" s="10"/>
      <c r="K1007" s="10"/>
      <c r="L1007" s="79">
        <v>1037</v>
      </c>
      <c r="M1007" s="86"/>
      <c r="N1007" s="42">
        <v>7.57</v>
      </c>
      <c r="O1007" s="90"/>
      <c r="P1007" s="90"/>
      <c r="Q1007" s="90"/>
      <c r="R1007" s="88"/>
      <c r="S1007" s="87"/>
      <c r="T1007" s="16"/>
      <c r="U1007" s="16"/>
      <c r="V1007" s="43">
        <f t="shared" si="297"/>
        <v>1.1113439080917245E-5</v>
      </c>
      <c r="W1007" s="43">
        <f t="shared" si="298"/>
        <v>1.5687034362012627E-3</v>
      </c>
      <c r="X1007" s="43">
        <f t="shared" si="299"/>
        <v>3.4591635822159647E-6</v>
      </c>
      <c r="Y1007" s="22">
        <f>X1007+W1007+SUM($V$1005:V1007)</f>
        <v>1.5832760388643961E-3</v>
      </c>
      <c r="Z1007" s="22">
        <f t="shared" si="300"/>
        <v>7.7210293692520394E-3</v>
      </c>
      <c r="AA1007" s="44">
        <f t="shared" si="301"/>
        <v>1.0898521343725116</v>
      </c>
      <c r="AB1007" s="44">
        <f t="shared" si="302"/>
        <v>7.1279885952142616E-2</v>
      </c>
      <c r="AC1007" s="44">
        <f t="shared" si="303"/>
        <v>0.86511326761242768</v>
      </c>
      <c r="AD1007" s="44">
        <f t="shared" ref="AD1007:AD1057" si="308">AC1007/(1+($A$28/(10^-N1007))+(($A$28*$A$29)/(10^-N1007)^2))*1</f>
        <v>7.1279885952142602E-2</v>
      </c>
      <c r="AE1007" s="44">
        <f t="shared" ref="AE1007:AE1057" si="309">AC1007/(1+($A$28/(10^-N1007))+(($A$28*$A$29)/(10^-N1007)^2))*($A$28/(10^-N1007))</f>
        <v>0.79303890068472183</v>
      </c>
      <c r="AF1007" s="44">
        <f t="shared" ref="AF1007:AF1057" si="310">AC1007/(1+($A$28/(10^-N1007))+(($A$28*$A$29)/(10^-N1007)^2))*(($A$28*$A$29)/(10^-N1007)^2)</f>
        <v>7.944809755633279E-4</v>
      </c>
      <c r="AG1007" s="45">
        <f>AC1007+AA1007+SUM($Z$1005:Z1007)</f>
        <v>1.9626864313541912</v>
      </c>
      <c r="AH1007" s="45">
        <f>AC1007+AA1007+SUM($Z$1005:Z1007)</f>
        <v>1.9626864313541912</v>
      </c>
      <c r="DM1007"/>
      <c r="DN1007"/>
      <c r="DO1007"/>
      <c r="DP1007"/>
      <c r="DQ1007"/>
      <c r="DR1007"/>
      <c r="DS1007"/>
      <c r="DT1007"/>
      <c r="DU1007"/>
      <c r="DV1007"/>
      <c r="DW1007"/>
      <c r="DX1007"/>
      <c r="DY1007"/>
      <c r="DZ1007"/>
      <c r="EA1007"/>
      <c r="EB1007"/>
      <c r="EC1007"/>
      <c r="ED1007"/>
      <c r="EE1007"/>
      <c r="EF1007"/>
      <c r="EG1007"/>
    </row>
    <row r="1008" spans="1:137" s="1" customFormat="1" ht="14.4" x14ac:dyDescent="0.3">
      <c r="A1008"/>
      <c r="B1008"/>
      <c r="C1008"/>
      <c r="D1008" s="18"/>
      <c r="E1008" s="28">
        <v>39897.65625</v>
      </c>
      <c r="F1008" s="10">
        <f t="shared" si="307"/>
        <v>14.215972222220444</v>
      </c>
      <c r="G1008" s="10">
        <v>3914</v>
      </c>
      <c r="H1008" s="10">
        <v>3.61</v>
      </c>
      <c r="I1008" s="10">
        <v>1243</v>
      </c>
      <c r="J1008" s="10"/>
      <c r="K1008" s="10"/>
      <c r="L1008" s="79">
        <v>1037</v>
      </c>
      <c r="M1008" s="86"/>
      <c r="N1008" s="42">
        <v>7.57</v>
      </c>
      <c r="O1008" s="90"/>
      <c r="P1008" s="90"/>
      <c r="Q1008" s="90"/>
      <c r="R1008" s="87"/>
      <c r="S1008" s="87"/>
      <c r="T1008" s="16"/>
      <c r="U1008" s="16"/>
      <c r="V1008" s="43">
        <f t="shared" si="297"/>
        <v>7.8053531288154184E-6</v>
      </c>
      <c r="W1008" s="43">
        <f t="shared" si="298"/>
        <v>1.1017547479934939E-3</v>
      </c>
      <c r="X1008" s="43">
        <f t="shared" si="299"/>
        <v>2.4294903758365049E-6</v>
      </c>
      <c r="Y1008" s="22">
        <f>X1008+W1008+SUM($V$1005:V1008)</f>
        <v>1.123103030579063E-3</v>
      </c>
      <c r="Z1008" s="22">
        <f t="shared" si="300"/>
        <v>8.4626460238735601E-3</v>
      </c>
      <c r="AA1008" s="44">
        <f t="shared" si="301"/>
        <v>1.1945340951929462</v>
      </c>
      <c r="AB1008" s="44">
        <f t="shared" si="302"/>
        <v>7.8126427784006205E-2</v>
      </c>
      <c r="AC1008" s="44">
        <f t="shared" si="303"/>
        <v>0.94820871728788636</v>
      </c>
      <c r="AD1008" s="44">
        <f t="shared" si="308"/>
        <v>7.8126427784006205E-2</v>
      </c>
      <c r="AE1008" s="44">
        <f t="shared" si="309"/>
        <v>0.86921149741809056</v>
      </c>
      <c r="AF1008" s="44">
        <f t="shared" si="310"/>
        <v>8.7079208578965707E-4</v>
      </c>
      <c r="AG1008" s="45">
        <f>AC1008+AA1008+SUM($Z$1005:Z1008)</f>
        <v>2.1589264878739582</v>
      </c>
      <c r="AH1008" s="45">
        <f>AC1008+AA1008+SUM($Z$1005:Z1008)</f>
        <v>2.1589264878739582</v>
      </c>
      <c r="DM1008"/>
      <c r="DN1008"/>
      <c r="DO1008"/>
      <c r="DP1008"/>
      <c r="DQ1008"/>
      <c r="DR1008"/>
      <c r="DS1008"/>
      <c r="DT1008"/>
      <c r="DU1008"/>
      <c r="DV1008"/>
      <c r="DW1008"/>
      <c r="DX1008"/>
      <c r="DY1008"/>
      <c r="DZ1008"/>
      <c r="EA1008"/>
      <c r="EB1008"/>
      <c r="EC1008"/>
      <c r="ED1008"/>
      <c r="EE1008"/>
      <c r="EF1008"/>
      <c r="EG1008"/>
    </row>
    <row r="1009" spans="1:137" s="1" customFormat="1" ht="14.4" x14ac:dyDescent="0.3">
      <c r="A1009"/>
      <c r="B1009"/>
      <c r="C1009"/>
      <c r="D1009" s="29"/>
      <c r="E1009" s="28">
        <v>39913.513194444444</v>
      </c>
      <c r="F1009" s="10">
        <f t="shared" si="307"/>
        <v>30.072916666664241</v>
      </c>
      <c r="G1009" s="10">
        <v>6987</v>
      </c>
      <c r="H1009" s="10">
        <v>2.46</v>
      </c>
      <c r="I1009" s="10">
        <v>1600</v>
      </c>
      <c r="J1009" s="10"/>
      <c r="K1009" s="10"/>
      <c r="L1009" s="79">
        <v>1037</v>
      </c>
      <c r="M1009" s="86"/>
      <c r="N1009" s="42">
        <v>7.57</v>
      </c>
      <c r="O1009" s="90"/>
      <c r="P1009" s="90"/>
      <c r="Q1009" s="90"/>
      <c r="R1009" s="87"/>
      <c r="S1009" s="87"/>
      <c r="T1009" s="16"/>
      <c r="U1009" s="16"/>
      <c r="V1009" s="43">
        <f t="shared" si="297"/>
        <v>5.3188832955362694E-6</v>
      </c>
      <c r="W1009" s="43">
        <f t="shared" si="298"/>
        <v>7.5078024378504016E-4</v>
      </c>
      <c r="X1009" s="43">
        <f t="shared" si="299"/>
        <v>1.6555529984924654E-6</v>
      </c>
      <c r="Y1009" s="22">
        <f>X1009+W1009+SUM($V$1005:V1009)</f>
        <v>7.7667347228880146E-4</v>
      </c>
      <c r="Z1009" s="22">
        <f t="shared" si="300"/>
        <v>1.5106925847931671E-2</v>
      </c>
      <c r="AA1009" s="44">
        <f t="shared" si="301"/>
        <v>2.1323990094821448</v>
      </c>
      <c r="AB1009" s="44">
        <f t="shared" si="302"/>
        <v>0.13946585358376376</v>
      </c>
      <c r="AC1009" s="44">
        <f t="shared" si="303"/>
        <v>1.6926761133598525</v>
      </c>
      <c r="AD1009" s="44">
        <f t="shared" si="308"/>
        <v>0.13946585358376379</v>
      </c>
      <c r="AE1009" s="44">
        <f t="shared" si="309"/>
        <v>1.5516557824374553</v>
      </c>
      <c r="AF1009" s="44">
        <f t="shared" si="310"/>
        <v>1.5544773386337086E-3</v>
      </c>
      <c r="AG1009" s="45">
        <f>AC1009+AA1009+SUM($Z$1005:Z1009)</f>
        <v>3.8563657240830542</v>
      </c>
      <c r="AH1009" s="45">
        <f>AC1009+AA1009+SUM($Z$1005:Z1009)</f>
        <v>3.8563657240830542</v>
      </c>
      <c r="DM1009"/>
      <c r="DN1009"/>
      <c r="DO1009"/>
      <c r="DP1009"/>
      <c r="DQ1009"/>
      <c r="DR1009"/>
      <c r="DS1009"/>
      <c r="DT1009"/>
      <c r="DU1009"/>
      <c r="DV1009"/>
      <c r="DW1009"/>
      <c r="DX1009"/>
      <c r="DY1009"/>
      <c r="DZ1009"/>
      <c r="EA1009"/>
      <c r="EB1009"/>
      <c r="EC1009"/>
      <c r="ED1009"/>
      <c r="EE1009"/>
      <c r="EF1009"/>
      <c r="EG1009"/>
    </row>
    <row r="1010" spans="1:137" s="1" customFormat="1" ht="14.4" x14ac:dyDescent="0.3">
      <c r="A1010"/>
      <c r="B1010"/>
      <c r="C1010"/>
      <c r="D1010" s="18"/>
      <c r="E1010" s="28">
        <v>39920.697916666664</v>
      </c>
      <c r="F1010" s="10">
        <f t="shared" si="307"/>
        <v>37.257638888884685</v>
      </c>
      <c r="G1010" s="10">
        <v>9458</v>
      </c>
      <c r="H1010" s="10">
        <v>2.31</v>
      </c>
      <c r="I1010" s="10">
        <v>1800</v>
      </c>
      <c r="J1010" s="10"/>
      <c r="K1010" s="10"/>
      <c r="L1010" s="79">
        <v>1037</v>
      </c>
      <c r="M1010" s="86"/>
      <c r="N1010" s="42">
        <v>7.57</v>
      </c>
      <c r="O1010" s="90"/>
      <c r="P1010" s="90"/>
      <c r="Q1010" s="90"/>
      <c r="R1010" s="87"/>
      <c r="S1010" s="87"/>
      <c r="T1010" s="16"/>
      <c r="U1010" s="16"/>
      <c r="V1010" s="43">
        <f t="shared" si="297"/>
        <v>4.9945611433694239E-6</v>
      </c>
      <c r="W1010" s="43">
        <f t="shared" si="298"/>
        <v>7.0500096062741584E-4</v>
      </c>
      <c r="X1010" s="43">
        <f t="shared" si="299"/>
        <v>1.5546046449258519E-6</v>
      </c>
      <c r="Y1010" s="22">
        <f>X1010+W1010+SUM($V$1005:V1010)</f>
        <v>7.3578780192098004E-4</v>
      </c>
      <c r="Z1010" s="22">
        <f t="shared" si="300"/>
        <v>2.0449592767960177E-2</v>
      </c>
      <c r="AA1010" s="44">
        <f t="shared" si="301"/>
        <v>2.8865364006987444</v>
      </c>
      <c r="AB1010" s="44">
        <f t="shared" si="302"/>
        <v>0.18878889984188318</v>
      </c>
      <c r="AC1010" s="44">
        <f t="shared" si="303"/>
        <v>2.2913025161238707</v>
      </c>
      <c r="AD1010" s="44">
        <f t="shared" si="308"/>
        <v>0.18878889984188318</v>
      </c>
      <c r="AE1010" s="44">
        <f t="shared" si="309"/>
        <v>2.1004093874758052</v>
      </c>
      <c r="AF1010" s="44">
        <f t="shared" si="310"/>
        <v>2.1042288061825696E-3</v>
      </c>
      <c r="AG1010" s="45">
        <f>AC1010+AA1010+SUM($Z$1005:Z1010)</f>
        <v>5.229579110831633</v>
      </c>
      <c r="AH1010" s="45">
        <f>AC1010+AA1010+SUM($Z$1005:Z1010)</f>
        <v>5.229579110831633</v>
      </c>
      <c r="DM1010"/>
      <c r="DN1010"/>
      <c r="DO1010"/>
      <c r="DP1010"/>
      <c r="DQ1010"/>
      <c r="DR1010"/>
      <c r="DS1010"/>
      <c r="DT1010"/>
      <c r="DU1010"/>
      <c r="DV1010"/>
      <c r="DW1010"/>
      <c r="DX1010"/>
      <c r="DY1010"/>
      <c r="DZ1010"/>
      <c r="EA1010"/>
      <c r="EB1010"/>
      <c r="EC1010"/>
      <c r="ED1010"/>
      <c r="EE1010"/>
      <c r="EF1010"/>
      <c r="EG1010"/>
    </row>
    <row r="1011" spans="1:137" s="1" customFormat="1" ht="14.4" x14ac:dyDescent="0.3">
      <c r="A1011"/>
      <c r="B1011"/>
      <c r="C1011"/>
      <c r="D1011" s="18"/>
      <c r="E1011" s="28">
        <v>39939.555555555555</v>
      </c>
      <c r="F1011" s="10">
        <f t="shared" si="307"/>
        <v>56.115277777775191</v>
      </c>
      <c r="G1011" s="10">
        <v>10835.6</v>
      </c>
      <c r="H1011" s="10">
        <v>5.43</v>
      </c>
      <c r="I1011" s="10">
        <v>154</v>
      </c>
      <c r="J1011" s="10"/>
      <c r="K1011" s="10"/>
      <c r="L1011" s="79">
        <v>1037</v>
      </c>
      <c r="M1011" s="86"/>
      <c r="N1011" s="42">
        <v>7.57</v>
      </c>
      <c r="O1011" s="90"/>
      <c r="P1011" s="90"/>
      <c r="Q1011" s="90"/>
      <c r="R1011" s="87"/>
      <c r="S1011" s="87"/>
      <c r="T1011" s="16"/>
      <c r="U1011" s="16"/>
      <c r="V1011" s="43">
        <f t="shared" si="297"/>
        <v>1.1740461908439813E-5</v>
      </c>
      <c r="W1011" s="43">
        <f t="shared" si="298"/>
        <v>1.6572100503060034E-3</v>
      </c>
      <c r="X1011" s="43">
        <f t="shared" si="299"/>
        <v>3.6543303991114184E-6</v>
      </c>
      <c r="Y1011" s="22">
        <f>X1011+W1011+SUM($V$1005:V1011)</f>
        <v>1.7018370792621928E-3</v>
      </c>
      <c r="Z1011" s="22">
        <f t="shared" si="300"/>
        <v>2.3428167413460488E-2</v>
      </c>
      <c r="AA1011" s="44">
        <f t="shared" si="301"/>
        <v>3.3069733372183667</v>
      </c>
      <c r="AB1011" s="44">
        <f t="shared" si="302"/>
        <v>0.21628684744414353</v>
      </c>
      <c r="AC1011" s="44">
        <f t="shared" si="303"/>
        <v>2.6250409752285702</v>
      </c>
      <c r="AD1011" s="44">
        <f t="shared" si="308"/>
        <v>0.21628684744414356</v>
      </c>
      <c r="AE1011" s="44">
        <f t="shared" si="309"/>
        <v>2.406343408641662</v>
      </c>
      <c r="AF1011" s="44">
        <f t="shared" si="310"/>
        <v>2.4107191427650515E-3</v>
      </c>
      <c r="AG1011" s="45">
        <f>AC1011+AA1011+SUM($Z$1005:Z1011)</f>
        <v>6.0071826738694147</v>
      </c>
      <c r="AH1011" s="45">
        <f>AC1011+AA1011+SUM($Z$1005:Z1011)</f>
        <v>6.0071826738694147</v>
      </c>
      <c r="DM1011"/>
      <c r="DN1011"/>
      <c r="DO1011"/>
      <c r="DP1011"/>
      <c r="DQ1011"/>
      <c r="DR1011"/>
      <c r="DS1011"/>
      <c r="DT1011"/>
      <c r="DU1011"/>
      <c r="DV1011"/>
      <c r="DW1011"/>
      <c r="DX1011"/>
      <c r="DY1011"/>
      <c r="DZ1011"/>
      <c r="EA1011"/>
      <c r="EB1011"/>
      <c r="EC1011"/>
      <c r="ED1011"/>
      <c r="EE1011"/>
      <c r="EF1011"/>
      <c r="EG1011"/>
    </row>
    <row r="1012" spans="1:137" s="1" customFormat="1" ht="14.4" x14ac:dyDescent="0.3">
      <c r="A1012"/>
      <c r="B1012"/>
      <c r="C1012"/>
      <c r="D1012" s="18"/>
      <c r="E1012" s="28">
        <v>39952.466666666667</v>
      </c>
      <c r="F1012" s="10">
        <f t="shared" si="307"/>
        <v>69.026388888887595</v>
      </c>
      <c r="G1012" s="10">
        <v>12006.8</v>
      </c>
      <c r="H1012" s="10">
        <v>5.88</v>
      </c>
      <c r="I1012" s="10">
        <v>524</v>
      </c>
      <c r="J1012" s="10"/>
      <c r="K1012" s="10"/>
      <c r="L1012" s="79">
        <v>1037</v>
      </c>
      <c r="M1012" s="86"/>
      <c r="N1012" s="42">
        <v>7.57</v>
      </c>
      <c r="O1012" s="90"/>
      <c r="P1012" s="90"/>
      <c r="Q1012" s="90"/>
      <c r="R1012" s="87"/>
      <c r="S1012" s="87"/>
      <c r="T1012" s="16"/>
      <c r="U1012" s="16"/>
      <c r="V1012" s="43">
        <f t="shared" si="297"/>
        <v>1.271342836494035E-5</v>
      </c>
      <c r="W1012" s="43">
        <f t="shared" si="298"/>
        <v>1.7945478997788767E-3</v>
      </c>
      <c r="X1012" s="43">
        <f t="shared" si="299"/>
        <v>3.9571754598112594E-6</v>
      </c>
      <c r="Y1012" s="22">
        <f>X1012+W1012+SUM($V$1005:V1012)</f>
        <v>1.8521912021607066E-3</v>
      </c>
      <c r="Z1012" s="22">
        <f t="shared" si="300"/>
        <v>2.5960474777579217E-2</v>
      </c>
      <c r="AA1012" s="44">
        <f t="shared" si="301"/>
        <v>3.6644179801130976</v>
      </c>
      <c r="AB1012" s="44">
        <f t="shared" si="302"/>
        <v>0.23966489348927075</v>
      </c>
      <c r="AC1012" s="44">
        <f t="shared" si="303"/>
        <v>2.908776808056257</v>
      </c>
      <c r="AD1012" s="44">
        <f t="shared" si="308"/>
        <v>0.23966489348927067</v>
      </c>
      <c r="AE1012" s="44">
        <f t="shared" si="309"/>
        <v>2.6664406252425974</v>
      </c>
      <c r="AF1012" s="44">
        <f t="shared" si="310"/>
        <v>2.6712893243891803E-3</v>
      </c>
      <c r="AG1012" s="45">
        <f>AC1012+AA1012+SUM($Z$1005:Z1012)</f>
        <v>6.6743236243694115</v>
      </c>
      <c r="AH1012" s="45">
        <f>AC1012+AA1012+SUM($Z$1005:Z1012)</f>
        <v>6.6743236243694115</v>
      </c>
      <c r="DM1012"/>
      <c r="DN1012"/>
      <c r="DO1012"/>
      <c r="DP1012"/>
      <c r="DQ1012"/>
      <c r="DR1012"/>
      <c r="DS1012"/>
      <c r="DT1012"/>
      <c r="DU1012"/>
      <c r="DV1012"/>
      <c r="DW1012"/>
      <c r="DX1012"/>
      <c r="DY1012"/>
      <c r="DZ1012"/>
      <c r="EA1012"/>
      <c r="EB1012"/>
      <c r="EC1012"/>
      <c r="ED1012"/>
      <c r="EE1012"/>
      <c r="EF1012"/>
      <c r="EG1012"/>
    </row>
    <row r="1013" spans="1:137" s="1" customFormat="1" ht="14.4" x14ac:dyDescent="0.3">
      <c r="A1013"/>
      <c r="B1013"/>
      <c r="C1013"/>
      <c r="D1013" s="18"/>
      <c r="E1013" s="28">
        <v>39966.423611111109</v>
      </c>
      <c r="F1013" s="10">
        <f t="shared" si="307"/>
        <v>82.983333333329938</v>
      </c>
      <c r="G1013" s="10">
        <v>13471</v>
      </c>
      <c r="H1013" s="10">
        <v>4.18</v>
      </c>
      <c r="I1013" s="10">
        <v>759</v>
      </c>
      <c r="J1013" s="10"/>
      <c r="K1013" s="10"/>
      <c r="L1013" s="79">
        <v>1037</v>
      </c>
      <c r="M1013" s="86"/>
      <c r="N1013" s="42">
        <v>7.57</v>
      </c>
      <c r="O1013" s="90"/>
      <c r="P1013" s="90"/>
      <c r="Q1013" s="90"/>
      <c r="R1013" s="87"/>
      <c r="S1013" s="87"/>
      <c r="T1013" s="16"/>
      <c r="U1013" s="16"/>
      <c r="V1013" s="43">
        <f t="shared" si="297"/>
        <v>9.0377773070494337E-6</v>
      </c>
      <c r="W1013" s="43">
        <f t="shared" si="298"/>
        <v>1.2757160239924667E-3</v>
      </c>
      <c r="X1013" s="43">
        <f t="shared" si="299"/>
        <v>2.8130941193896366E-6</v>
      </c>
      <c r="Y1013" s="22">
        <f>X1013+W1013+SUM($V$1005:V1013)</f>
        <v>1.3412530223409242E-3</v>
      </c>
      <c r="Z1013" s="22">
        <f t="shared" si="300"/>
        <v>2.9126291412263854E-2</v>
      </c>
      <c r="AA1013" s="44">
        <f t="shared" si="301"/>
        <v>4.1112848227757226</v>
      </c>
      <c r="AB1013" s="44">
        <f t="shared" si="302"/>
        <v>0.2688914431983514</v>
      </c>
      <c r="AC1013" s="44">
        <f t="shared" si="303"/>
        <v>3.263495051248114</v>
      </c>
      <c r="AD1013" s="44">
        <f t="shared" si="308"/>
        <v>0.26889144319835151</v>
      </c>
      <c r="AE1013" s="44">
        <f t="shared" si="309"/>
        <v>2.9916065615020693</v>
      </c>
      <c r="AF1013" s="44">
        <f t="shared" si="310"/>
        <v>2.9970465476935292E-3</v>
      </c>
      <c r="AG1013" s="45">
        <f>AC1013+AA1013+SUM($Z$1005:Z1013)</f>
        <v>7.5050350016361573</v>
      </c>
      <c r="AH1013" s="45">
        <f>AC1013+AA1013+SUM($Z$1005:Z1013)</f>
        <v>7.5050350016361573</v>
      </c>
      <c r="DM1013"/>
      <c r="DN1013"/>
      <c r="DO1013"/>
      <c r="DP1013"/>
      <c r="DQ1013"/>
      <c r="DR1013"/>
      <c r="DS1013"/>
      <c r="DT1013"/>
      <c r="DU1013"/>
      <c r="DV1013"/>
      <c r="DW1013"/>
      <c r="DX1013"/>
      <c r="DY1013"/>
      <c r="DZ1013"/>
      <c r="EA1013"/>
      <c r="EB1013"/>
      <c r="EC1013"/>
      <c r="ED1013"/>
      <c r="EE1013"/>
      <c r="EF1013"/>
      <c r="EG1013"/>
    </row>
    <row r="1014" spans="1:137" s="1" customFormat="1" ht="14.4" x14ac:dyDescent="0.3">
      <c r="A1014"/>
      <c r="B1014"/>
      <c r="C1014"/>
      <c r="D1014" s="18"/>
      <c r="E1014" s="28">
        <v>39975.65625</v>
      </c>
      <c r="F1014" s="10">
        <f t="shared" si="307"/>
        <v>92.215972222220444</v>
      </c>
      <c r="G1014" s="10">
        <v>14072.1</v>
      </c>
      <c r="H1014" s="10">
        <v>3.8</v>
      </c>
      <c r="I1014" s="10">
        <v>970</v>
      </c>
      <c r="J1014" s="10"/>
      <c r="K1014" s="10"/>
      <c r="L1014" s="79">
        <v>1037</v>
      </c>
      <c r="M1014" s="86"/>
      <c r="N1014" s="42">
        <v>7.57</v>
      </c>
      <c r="O1014" s="90"/>
      <c r="P1014" s="90"/>
      <c r="Q1014" s="90"/>
      <c r="R1014" s="87"/>
      <c r="S1014" s="87"/>
      <c r="T1014" s="16"/>
      <c r="U1014" s="16"/>
      <c r="V1014" s="43">
        <f t="shared" si="297"/>
        <v>8.2161611882267579E-6</v>
      </c>
      <c r="W1014" s="43">
        <f t="shared" si="298"/>
        <v>1.1597418399931516E-3</v>
      </c>
      <c r="X1014" s="43">
        <f t="shared" si="299"/>
        <v>2.5573582903542152E-6</v>
      </c>
      <c r="Y1014" s="22">
        <f>X1014+W1014+SUM($V$1005:V1014)</f>
        <v>1.2332392637008005E-3</v>
      </c>
      <c r="Z1014" s="22">
        <f t="shared" si="300"/>
        <v>3.0425958383380462E-2</v>
      </c>
      <c r="AA1014" s="44">
        <f t="shared" si="301"/>
        <v>4.2947376701493756</v>
      </c>
      <c r="AB1014" s="44">
        <f t="shared" si="302"/>
        <v>0.28088985805296723</v>
      </c>
      <c r="AC1014" s="44">
        <f t="shared" si="303"/>
        <v>3.4091180098484575</v>
      </c>
      <c r="AD1014" s="44">
        <f t="shared" si="308"/>
        <v>0.28088985805296718</v>
      </c>
      <c r="AE1014" s="44">
        <f t="shared" si="309"/>
        <v>3.1250973716957358</v>
      </c>
      <c r="AF1014" s="44">
        <f t="shared" si="310"/>
        <v>3.1307800997548881E-3</v>
      </c>
      <c r="AG1014" s="45">
        <f>AC1014+AA1014+SUM($Z$1005:Z1014)</f>
        <v>7.8645367659935346</v>
      </c>
      <c r="AH1014" s="45">
        <f>AC1014+AA1014+SUM($Z$1005:Z1014)</f>
        <v>7.8645367659935346</v>
      </c>
      <c r="DM1014"/>
      <c r="DN1014"/>
      <c r="DO1014"/>
      <c r="DP1014"/>
      <c r="DQ1014"/>
      <c r="DR1014"/>
      <c r="DS1014"/>
      <c r="DT1014"/>
      <c r="DU1014"/>
      <c r="DV1014"/>
      <c r="DW1014"/>
      <c r="DX1014"/>
      <c r="DY1014"/>
      <c r="DZ1014"/>
      <c r="EA1014"/>
      <c r="EB1014"/>
      <c r="EC1014"/>
      <c r="ED1014"/>
      <c r="EE1014"/>
      <c r="EF1014"/>
      <c r="EG1014"/>
    </row>
    <row r="1015" spans="1:137" s="1" customFormat="1" ht="14.4" x14ac:dyDescent="0.3">
      <c r="A1015"/>
      <c r="B1015"/>
      <c r="C1015"/>
      <c r="D1015" s="18"/>
      <c r="E1015" s="28">
        <v>39981.428472222222</v>
      </c>
      <c r="F1015" s="10">
        <f t="shared" si="307"/>
        <v>97.988194444442343</v>
      </c>
      <c r="G1015" s="10">
        <v>14425.8</v>
      </c>
      <c r="H1015" s="10">
        <v>6.27</v>
      </c>
      <c r="I1015" s="10">
        <v>1080</v>
      </c>
      <c r="J1015" s="10"/>
      <c r="K1015" s="10"/>
      <c r="L1015" s="79">
        <v>1037</v>
      </c>
      <c r="M1015" s="86"/>
      <c r="N1015" s="42">
        <v>7.57</v>
      </c>
      <c r="O1015" s="90"/>
      <c r="P1015" s="90"/>
      <c r="Q1015" s="90"/>
      <c r="R1015" s="87"/>
      <c r="S1015" s="87"/>
      <c r="T1015" s="16"/>
      <c r="U1015" s="16"/>
      <c r="V1015" s="43">
        <f t="shared" si="297"/>
        <v>1.3556665960574149E-5</v>
      </c>
      <c r="W1015" s="43">
        <f t="shared" si="298"/>
        <v>1.9135740359887E-3</v>
      </c>
      <c r="X1015" s="43">
        <f t="shared" si="299"/>
        <v>4.2196411790844549E-6</v>
      </c>
      <c r="Y1015" s="22">
        <f>X1015+W1015+SUM($V$1005:V1015)</f>
        <v>2.0022904085456534E-3</v>
      </c>
      <c r="Z1015" s="22">
        <f t="shared" si="300"/>
        <v>3.119071001818988E-2</v>
      </c>
      <c r="AA1015" s="44">
        <f t="shared" si="301"/>
        <v>4.4026852198350541</v>
      </c>
      <c r="AB1015" s="44">
        <f t="shared" si="302"/>
        <v>0.28794998005276362</v>
      </c>
      <c r="AC1015" s="44">
        <f t="shared" si="303"/>
        <v>3.4948056499365321</v>
      </c>
      <c r="AD1015" s="44">
        <f t="shared" si="308"/>
        <v>0.28794998005276351</v>
      </c>
      <c r="AE1015" s="44">
        <f t="shared" si="309"/>
        <v>3.2036461981231188</v>
      </c>
      <c r="AF1015" s="44">
        <f t="shared" si="310"/>
        <v>3.2094717606500848E-3</v>
      </c>
      <c r="AG1015" s="45">
        <f>AC1015+AA1015+SUM($Z$1005:Z1015)</f>
        <v>8.0893626657854778</v>
      </c>
      <c r="AH1015" s="45">
        <f>AC1015+AA1015+SUM($Z$1005:Z1015)</f>
        <v>8.0893626657854778</v>
      </c>
      <c r="DM1015"/>
      <c r="DN1015"/>
      <c r="DO1015"/>
      <c r="DP1015"/>
      <c r="DQ1015"/>
      <c r="DR1015"/>
      <c r="DS1015"/>
      <c r="DT1015"/>
      <c r="DU1015"/>
      <c r="DV1015"/>
      <c r="DW1015"/>
      <c r="DX1015"/>
      <c r="DY1015"/>
      <c r="DZ1015"/>
      <c r="EA1015"/>
      <c r="EB1015"/>
      <c r="EC1015"/>
      <c r="ED1015"/>
      <c r="EE1015"/>
      <c r="EF1015"/>
      <c r="EG1015"/>
    </row>
    <row r="1016" spans="1:137" s="1" customFormat="1" ht="14.4" x14ac:dyDescent="0.3">
      <c r="A1016"/>
      <c r="B1016"/>
      <c r="C1016"/>
      <c r="D1016" s="18"/>
      <c r="E1016" s="28">
        <v>39988.429861111108</v>
      </c>
      <c r="F1016" s="10">
        <f t="shared" si="307"/>
        <v>104.98958333332848</v>
      </c>
      <c r="G1016" s="10">
        <v>15767.1</v>
      </c>
      <c r="H1016" s="10">
        <v>4.95</v>
      </c>
      <c r="I1016" s="10">
        <v>1187</v>
      </c>
      <c r="J1016" s="10"/>
      <c r="K1016" s="10"/>
      <c r="L1016" s="79">
        <v>1037</v>
      </c>
      <c r="M1016" s="86"/>
      <c r="N1016" s="42">
        <v>7.57</v>
      </c>
      <c r="O1016" s="90"/>
      <c r="P1016" s="90"/>
      <c r="Q1016" s="90"/>
      <c r="R1016" s="87"/>
      <c r="S1016" s="87"/>
      <c r="T1016" s="16"/>
      <c r="U1016" s="16"/>
      <c r="V1016" s="43">
        <f t="shared" si="297"/>
        <v>1.0702631021505907E-5</v>
      </c>
      <c r="W1016" s="43">
        <f t="shared" si="298"/>
        <v>1.5107163442016054E-3</v>
      </c>
      <c r="X1016" s="43">
        <f t="shared" si="299"/>
        <v>3.3312956676982544E-6</v>
      </c>
      <c r="Y1016" s="22">
        <f>X1016+W1016+SUM($V$1005:V1016)</f>
        <v>1.6092470022686786E-3</v>
      </c>
      <c r="Z1016" s="22">
        <f t="shared" si="300"/>
        <v>3.409079870286582E-2</v>
      </c>
      <c r="AA1016" s="44">
        <f t="shared" si="301"/>
        <v>4.8120435698305313</v>
      </c>
      <c r="AB1016" s="44">
        <f t="shared" si="302"/>
        <v>0.31472335194512119</v>
      </c>
      <c r="AC1016" s="44">
        <f t="shared" si="303"/>
        <v>3.8197500425012341</v>
      </c>
      <c r="AD1016" s="44">
        <f t="shared" si="308"/>
        <v>0.31472335194512113</v>
      </c>
      <c r="AE1016" s="44">
        <f t="shared" si="309"/>
        <v>3.5015188045326453</v>
      </c>
      <c r="AF1016" s="44">
        <f t="shared" si="310"/>
        <v>3.507886023468089E-3</v>
      </c>
      <c r="AG1016" s="45">
        <f>AC1016+AA1016+SUM($Z$1005:Z1016)</f>
        <v>8.8577562070485225</v>
      </c>
      <c r="AH1016" s="45">
        <f>AC1016+AA1016+SUM($Z$1005:Z1016)</f>
        <v>8.8577562070485225</v>
      </c>
      <c r="DM1016"/>
      <c r="DN1016"/>
      <c r="DO1016"/>
      <c r="DP1016"/>
      <c r="DQ1016"/>
      <c r="DR1016"/>
      <c r="DS1016"/>
      <c r="DT1016"/>
      <c r="DU1016"/>
      <c r="DV1016"/>
      <c r="DW1016"/>
      <c r="DX1016"/>
      <c r="DY1016"/>
      <c r="DZ1016"/>
      <c r="EA1016"/>
      <c r="EB1016"/>
      <c r="EC1016"/>
      <c r="ED1016"/>
      <c r="EE1016"/>
      <c r="EF1016"/>
      <c r="EG1016"/>
    </row>
    <row r="1017" spans="1:137" s="1" customFormat="1" ht="14.4" x14ac:dyDescent="0.3">
      <c r="A1017"/>
      <c r="B1017"/>
      <c r="C1017"/>
      <c r="D1017" s="18"/>
      <c r="E1017" s="28">
        <v>39995.520138888889</v>
      </c>
      <c r="F1017" s="10">
        <f t="shared" si="307"/>
        <v>112.07986111110949</v>
      </c>
      <c r="G1017" s="10">
        <v>15969.4</v>
      </c>
      <c r="H1017" s="10">
        <v>3.73</v>
      </c>
      <c r="I1017" s="10">
        <v>1400</v>
      </c>
      <c r="J1017" s="10"/>
      <c r="K1017" s="10"/>
      <c r="L1017" s="79">
        <v>1037</v>
      </c>
      <c r="M1017" s="86"/>
      <c r="N1017" s="42">
        <v>7.57</v>
      </c>
      <c r="O1017" s="90"/>
      <c r="P1017" s="90"/>
      <c r="Q1017" s="90"/>
      <c r="R1017" s="87"/>
      <c r="S1017" s="87"/>
      <c r="T1017" s="16"/>
      <c r="U1017" s="16"/>
      <c r="V1017" s="43">
        <f t="shared" si="297"/>
        <v>8.0648108505488964E-6</v>
      </c>
      <c r="W1017" s="43">
        <f t="shared" si="298"/>
        <v>1.1383781745195934E-3</v>
      </c>
      <c r="X1017" s="43">
        <f t="shared" si="299"/>
        <v>2.5102490586897952E-6</v>
      </c>
      <c r="Y1017" s="22">
        <f>X1017+W1017+SUM($V$1005:V1017)</f>
        <v>1.2441525968282068E-3</v>
      </c>
      <c r="Z1017" s="22">
        <f t="shared" si="300"/>
        <v>3.4528201178754832E-2</v>
      </c>
      <c r="AA1017" s="44">
        <f t="shared" si="301"/>
        <v>4.8737845630491146</v>
      </c>
      <c r="AB1017" s="44">
        <f t="shared" si="302"/>
        <v>0.31876141437248556</v>
      </c>
      <c r="AC1017" s="44">
        <f t="shared" si="303"/>
        <v>3.8687593995547194</v>
      </c>
      <c r="AD1017" s="44">
        <f t="shared" si="308"/>
        <v>0.31876141437248562</v>
      </c>
      <c r="AE1017" s="44">
        <f t="shared" si="309"/>
        <v>3.5464450911774286</v>
      </c>
      <c r="AF1017" s="44">
        <f t="shared" si="310"/>
        <v>3.5528940048056594E-3</v>
      </c>
      <c r="AG1017" s="45">
        <f>AC1017+AA1017+SUM($Z$1005:Z1017)</f>
        <v>9.0030347584993464</v>
      </c>
      <c r="AH1017" s="45">
        <f>AC1017+AA1017+SUM($Z$1005:Z1017)</f>
        <v>9.0030347584993464</v>
      </c>
      <c r="DM1017"/>
      <c r="DN1017"/>
      <c r="DO1017"/>
      <c r="DP1017"/>
      <c r="DQ1017"/>
      <c r="DR1017"/>
      <c r="DS1017"/>
      <c r="DT1017"/>
      <c r="DU1017"/>
      <c r="DV1017"/>
      <c r="DW1017"/>
      <c r="DX1017"/>
      <c r="DY1017"/>
      <c r="DZ1017"/>
      <c r="EA1017"/>
      <c r="EB1017"/>
      <c r="EC1017"/>
      <c r="ED1017"/>
      <c r="EE1017"/>
      <c r="EF1017"/>
      <c r="EG1017"/>
    </row>
    <row r="1018" spans="1:137" s="1" customFormat="1" ht="14.4" x14ac:dyDescent="0.3">
      <c r="A1018"/>
      <c r="B1018"/>
      <c r="C1018"/>
      <c r="D1018" s="18"/>
      <c r="E1018" s="28">
        <v>40002.470138888886</v>
      </c>
      <c r="F1018" s="10">
        <f t="shared" si="307"/>
        <v>119.02986111110658</v>
      </c>
      <c r="G1018" s="10">
        <v>15485.7</v>
      </c>
      <c r="H1018" s="10">
        <v>3.98</v>
      </c>
      <c r="I1018" s="10">
        <v>52</v>
      </c>
      <c r="J1018" s="10"/>
      <c r="K1018" s="10"/>
      <c r="L1018" s="79">
        <v>1037</v>
      </c>
      <c r="M1018" s="86"/>
      <c r="N1018" s="42">
        <v>7.57</v>
      </c>
      <c r="O1018" s="90"/>
      <c r="P1018" s="90"/>
      <c r="Q1018" s="90"/>
      <c r="R1018" s="87"/>
      <c r="S1018" s="87"/>
      <c r="T1018" s="16"/>
      <c r="U1018" s="16"/>
      <c r="V1018" s="43">
        <f t="shared" si="297"/>
        <v>8.6053477708269725E-6</v>
      </c>
      <c r="W1018" s="43">
        <f t="shared" si="298"/>
        <v>1.2146769797823009E-3</v>
      </c>
      <c r="X1018" s="43">
        <f t="shared" si="299"/>
        <v>2.6784963146341522E-6</v>
      </c>
      <c r="Y1018" s="22">
        <f>X1018+W1018+SUM($V$1005:V1018)</f>
        <v>1.3292249971176857E-3</v>
      </c>
      <c r="Z1018" s="22">
        <f t="shared" si="300"/>
        <v>3.3482370345400816E-2</v>
      </c>
      <c r="AA1018" s="44">
        <f t="shared" si="301"/>
        <v>4.7261616346268278</v>
      </c>
      <c r="AB1018" s="44">
        <f t="shared" si="302"/>
        <v>0.30910639313612293</v>
      </c>
      <c r="AC1018" s="44">
        <f t="shared" si="303"/>
        <v>3.7515778572572862</v>
      </c>
      <c r="AD1018" s="44">
        <f t="shared" si="308"/>
        <v>0.30910639313612281</v>
      </c>
      <c r="AE1018" s="44">
        <f t="shared" si="309"/>
        <v>3.4390261843554732</v>
      </c>
      <c r="AF1018" s="44">
        <f t="shared" si="310"/>
        <v>3.4452797656905699E-3</v>
      </c>
      <c r="AG1018" s="45">
        <f>AC1018+AA1018+SUM($Z$1005:Z1018)</f>
        <v>8.7717126581250255</v>
      </c>
      <c r="AH1018" s="45">
        <f>AC1018+AA1018+SUM($Z$1005:Z1018)</f>
        <v>8.7717126581250255</v>
      </c>
      <c r="DM1018"/>
      <c r="DN1018"/>
      <c r="DO1018"/>
      <c r="DP1018"/>
      <c r="DQ1018"/>
      <c r="DR1018"/>
      <c r="DS1018"/>
      <c r="DT1018"/>
      <c r="DU1018"/>
      <c r="DV1018"/>
      <c r="DW1018"/>
      <c r="DX1018"/>
      <c r="DY1018"/>
      <c r="DZ1018"/>
      <c r="EA1018"/>
      <c r="EB1018"/>
      <c r="EC1018"/>
      <c r="ED1018"/>
      <c r="EE1018"/>
      <c r="EF1018"/>
      <c r="EG1018"/>
    </row>
    <row r="1019" spans="1:137" s="1" customFormat="1" ht="14.4" x14ac:dyDescent="0.3">
      <c r="A1019"/>
      <c r="B1019"/>
      <c r="C1019"/>
      <c r="D1019" s="18"/>
      <c r="E1019" s="28">
        <v>40011.427083333336</v>
      </c>
      <c r="F1019" s="10">
        <f t="shared" si="307"/>
        <v>127.9868055555562</v>
      </c>
      <c r="G1019" s="10">
        <v>16811.5</v>
      </c>
      <c r="H1019" s="10">
        <v>3.64</v>
      </c>
      <c r="I1019" s="10">
        <v>38</v>
      </c>
      <c r="J1019" s="10"/>
      <c r="K1019" s="10"/>
      <c r="L1019" s="79">
        <v>1037</v>
      </c>
      <c r="M1019" s="86"/>
      <c r="N1019" s="42">
        <v>7.57</v>
      </c>
      <c r="O1019" s="90"/>
      <c r="P1019" s="90"/>
      <c r="Q1019" s="90"/>
      <c r="R1019" s="87"/>
      <c r="S1019" s="87"/>
      <c r="T1019" s="16"/>
      <c r="U1019" s="16"/>
      <c r="V1019" s="43">
        <f t="shared" si="297"/>
        <v>7.8702175592487883E-6</v>
      </c>
      <c r="W1019" s="43">
        <f t="shared" si="298"/>
        <v>1.110910604625019E-3</v>
      </c>
      <c r="X1019" s="43">
        <f t="shared" si="299"/>
        <v>2.4496800465498271E-6</v>
      </c>
      <c r="Y1019" s="22">
        <f>X1019+W1019+SUM($V$1005:V1019)</f>
        <v>1.2331000232515682E-3</v>
      </c>
      <c r="Z1019" s="22">
        <f t="shared" si="300"/>
        <v>3.6348945741019503E-2</v>
      </c>
      <c r="AA1019" s="44">
        <f t="shared" si="301"/>
        <v>5.1307894586960181</v>
      </c>
      <c r="AB1019" s="44">
        <f t="shared" si="302"/>
        <v>0.33557037319642824</v>
      </c>
      <c r="AC1019" s="44">
        <f t="shared" si="303"/>
        <v>4.0727672076354882</v>
      </c>
      <c r="AD1019" s="44">
        <f t="shared" si="308"/>
        <v>0.3355703731964283</v>
      </c>
      <c r="AE1019" s="44">
        <f t="shared" si="309"/>
        <v>3.733456588871801</v>
      </c>
      <c r="AF1019" s="44">
        <f t="shared" si="310"/>
        <v>3.7402455672592796E-3</v>
      </c>
      <c r="AG1019" s="45">
        <f>AC1019+AA1019+SUM($Z$1005:Z1019)</f>
        <v>9.5338787783134382</v>
      </c>
      <c r="AH1019" s="45">
        <f>AC1019+AA1019+SUM($Z$1005:Z1019)</f>
        <v>9.5338787783134382</v>
      </c>
      <c r="DM1019"/>
      <c r="DN1019"/>
      <c r="DO1019"/>
      <c r="DP1019"/>
      <c r="DQ1019"/>
      <c r="DR1019"/>
      <c r="DS1019"/>
      <c r="DT1019"/>
      <c r="DU1019"/>
      <c r="DV1019"/>
      <c r="DW1019"/>
      <c r="DX1019"/>
      <c r="DY1019"/>
      <c r="DZ1019"/>
      <c r="EA1019"/>
      <c r="EB1019"/>
      <c r="EC1019"/>
      <c r="ED1019"/>
      <c r="EE1019"/>
      <c r="EF1019"/>
      <c r="EG1019"/>
    </row>
    <row r="1020" spans="1:137" s="1" customFormat="1" ht="14.4" x14ac:dyDescent="0.3">
      <c r="A1020"/>
      <c r="B1020"/>
      <c r="C1020"/>
      <c r="D1020" s="18"/>
      <c r="E1020" s="28">
        <v>40017.435416666667</v>
      </c>
      <c r="F1020" s="10">
        <f t="shared" si="307"/>
        <v>133.9951388888876</v>
      </c>
      <c r="G1020" s="10">
        <v>17132.2</v>
      </c>
      <c r="H1020" s="10">
        <v>4.13</v>
      </c>
      <c r="I1020" s="10">
        <v>136</v>
      </c>
      <c r="J1020" s="10"/>
      <c r="K1020" s="10"/>
      <c r="L1020" s="79">
        <v>1037</v>
      </c>
      <c r="M1020" s="86"/>
      <c r="N1020" s="42">
        <v>7.57</v>
      </c>
      <c r="O1020" s="90"/>
      <c r="P1020" s="90"/>
      <c r="Q1020" s="90"/>
      <c r="R1020" s="87"/>
      <c r="S1020" s="87"/>
      <c r="T1020" s="16"/>
      <c r="U1020" s="16"/>
      <c r="V1020" s="43">
        <f t="shared" si="297"/>
        <v>8.9296699229938172E-6</v>
      </c>
      <c r="W1020" s="43">
        <f t="shared" si="298"/>
        <v>1.2604562629399251E-3</v>
      </c>
      <c r="X1020" s="43">
        <f t="shared" si="299"/>
        <v>2.7794446682007657E-6</v>
      </c>
      <c r="Y1020" s="22">
        <f>X1020+W1020+SUM($V$1005:V1020)</f>
        <v>1.3919051161111191E-3</v>
      </c>
      <c r="Z1020" s="22">
        <f t="shared" si="300"/>
        <v>3.7042346502352226E-2</v>
      </c>
      <c r="AA1020" s="44">
        <f t="shared" si="301"/>
        <v>5.2286655660870194</v>
      </c>
      <c r="AB1020" s="44">
        <f t="shared" si="302"/>
        <v>0.34197179000540401</v>
      </c>
      <c r="AC1020" s="44">
        <f t="shared" si="303"/>
        <v>4.1504602417781111</v>
      </c>
      <c r="AD1020" s="44">
        <f t="shared" si="308"/>
        <v>0.34197179000540401</v>
      </c>
      <c r="AE1020" s="44">
        <f t="shared" si="309"/>
        <v>3.8046768564297935</v>
      </c>
      <c r="AF1020" s="44">
        <f t="shared" si="310"/>
        <v>3.8115953429140432E-3</v>
      </c>
      <c r="AG1020" s="45">
        <f>AC1020+AA1020+SUM($Z$1005:Z1020)</f>
        <v>9.7464902663494133</v>
      </c>
      <c r="AH1020" s="45">
        <f>AC1020+AA1020+SUM($Z$1005:Z1020)</f>
        <v>9.7464902663494133</v>
      </c>
      <c r="DM1020"/>
      <c r="DN1020"/>
      <c r="DO1020"/>
      <c r="DP1020"/>
      <c r="DQ1020"/>
      <c r="DR1020"/>
      <c r="DS1020"/>
      <c r="DT1020"/>
      <c r="DU1020"/>
      <c r="DV1020"/>
      <c r="DW1020"/>
      <c r="DX1020"/>
      <c r="DY1020"/>
      <c r="DZ1020"/>
      <c r="EA1020"/>
      <c r="EB1020"/>
      <c r="EC1020"/>
      <c r="ED1020"/>
      <c r="EE1020"/>
      <c r="EF1020"/>
      <c r="EG1020"/>
    </row>
    <row r="1021" spans="1:137" s="1" customFormat="1" ht="14.4" x14ac:dyDescent="0.3">
      <c r="A1021"/>
      <c r="B1021"/>
      <c r="C1021"/>
      <c r="D1021" s="18"/>
      <c r="E1021" s="28">
        <v>40028.444444444445</v>
      </c>
      <c r="F1021" s="10">
        <f t="shared" si="307"/>
        <v>145.0041666666657</v>
      </c>
      <c r="G1021" s="10">
        <v>18833.2</v>
      </c>
      <c r="H1021" s="10">
        <v>3.96</v>
      </c>
      <c r="I1021" s="10">
        <v>342</v>
      </c>
      <c r="J1021" s="10"/>
      <c r="K1021" s="10"/>
      <c r="L1021" s="79">
        <v>1037</v>
      </c>
      <c r="M1021" s="86"/>
      <c r="N1021" s="42">
        <v>7.57</v>
      </c>
      <c r="O1021" s="90"/>
      <c r="P1021" s="90"/>
      <c r="Q1021" s="90"/>
      <c r="R1021" s="87"/>
      <c r="S1021" s="87"/>
      <c r="T1021" s="16"/>
      <c r="U1021" s="16"/>
      <c r="V1021" s="43">
        <f t="shared" si="297"/>
        <v>8.5621048172047276E-6</v>
      </c>
      <c r="W1021" s="43">
        <f t="shared" si="298"/>
        <v>1.2085730753612842E-3</v>
      </c>
      <c r="X1021" s="43">
        <f t="shared" si="299"/>
        <v>2.6650365341586032E-6</v>
      </c>
      <c r="Y1021" s="22">
        <f>X1021+W1021+SUM($V$1005:V1021)</f>
        <v>1.3484696252156407E-3</v>
      </c>
      <c r="Z1021" s="22">
        <f t="shared" si="300"/>
        <v>4.0720159707924253E-2</v>
      </c>
      <c r="AA1021" s="44">
        <f t="shared" si="301"/>
        <v>5.7478026370944795</v>
      </c>
      <c r="AB1021" s="44">
        <f t="shared" si="302"/>
        <v>0.37592504847770714</v>
      </c>
      <c r="AC1021" s="44">
        <f t="shared" si="303"/>
        <v>4.5625458391482416</v>
      </c>
      <c r="AD1021" s="44">
        <f t="shared" si="308"/>
        <v>0.37592504847770708</v>
      </c>
      <c r="AE1021" s="44">
        <f t="shared" si="309"/>
        <v>4.182430754515682</v>
      </c>
      <c r="AF1021" s="44">
        <f t="shared" si="310"/>
        <v>4.1900361548527767E-3</v>
      </c>
      <c r="AG1021" s="45">
        <f>AC1021+AA1021+SUM($Z$1005:Z1021)</f>
        <v>10.71843309443493</v>
      </c>
      <c r="AH1021" s="45">
        <f>AC1021+AA1021+SUM($Z$1005:Z1021)</f>
        <v>10.71843309443493</v>
      </c>
      <c r="DM1021"/>
      <c r="DN1021"/>
      <c r="DO1021"/>
      <c r="DP1021"/>
      <c r="DQ1021"/>
      <c r="DR1021"/>
      <c r="DS1021"/>
      <c r="DT1021"/>
      <c r="DU1021"/>
      <c r="DV1021"/>
      <c r="DW1021"/>
      <c r="DX1021"/>
      <c r="DY1021"/>
      <c r="DZ1021"/>
      <c r="EA1021"/>
      <c r="EB1021"/>
      <c r="EC1021"/>
      <c r="ED1021"/>
      <c r="EE1021"/>
      <c r="EF1021"/>
      <c r="EG1021"/>
    </row>
    <row r="1022" spans="1:137" s="1" customFormat="1" ht="14.4" x14ac:dyDescent="0.3">
      <c r="A1022"/>
      <c r="B1022"/>
      <c r="C1022"/>
      <c r="D1022" s="18"/>
      <c r="E1022" s="28">
        <v>40038.469444444447</v>
      </c>
      <c r="F1022" s="10">
        <f t="shared" si="307"/>
        <v>155.02916666666715</v>
      </c>
      <c r="G1022" s="10">
        <v>19910</v>
      </c>
      <c r="H1022" s="10">
        <v>4.59</v>
      </c>
      <c r="I1022" s="10">
        <v>542</v>
      </c>
      <c r="J1022" s="10"/>
      <c r="K1022" s="10"/>
      <c r="L1022" s="79">
        <v>1037</v>
      </c>
      <c r="M1022" s="86"/>
      <c r="N1022" s="42">
        <v>7.57</v>
      </c>
      <c r="O1022" s="90"/>
      <c r="P1022" s="90"/>
      <c r="Q1022" s="90"/>
      <c r="R1022" s="87"/>
      <c r="S1022" s="87"/>
      <c r="T1022" s="16"/>
      <c r="U1022" s="16"/>
      <c r="V1022" s="43">
        <f t="shared" si="297"/>
        <v>9.9242578563054778E-6</v>
      </c>
      <c r="W1022" s="43">
        <f t="shared" si="298"/>
        <v>1.4008460646233068E-3</v>
      </c>
      <c r="X1022" s="43">
        <f t="shared" si="299"/>
        <v>3.0890196191383812E-6</v>
      </c>
      <c r="Y1022" s="22">
        <f>X1022+W1022+SUM($V$1005:V1022)</f>
        <v>1.5510908554189485E-3</v>
      </c>
      <c r="Z1022" s="22">
        <f t="shared" si="300"/>
        <v>4.3048360330945987E-2</v>
      </c>
      <c r="AA1022" s="44">
        <f t="shared" si="301"/>
        <v>6.076436851122013</v>
      </c>
      <c r="AB1022" s="44">
        <f t="shared" si="302"/>
        <v>0.39741879846182004</v>
      </c>
      <c r="AC1022" s="44">
        <f t="shared" si="303"/>
        <v>4.8234122537562127</v>
      </c>
      <c r="AD1022" s="44">
        <f t="shared" si="308"/>
        <v>0.39741879846182004</v>
      </c>
      <c r="AE1022" s="44">
        <f t="shared" si="309"/>
        <v>4.4215638511993314</v>
      </c>
      <c r="AF1022" s="44">
        <f t="shared" si="310"/>
        <v>4.4296040950618483E-3</v>
      </c>
      <c r="AG1022" s="45">
        <f>AC1022+AA1022+SUM($Z$1005:Z1022)</f>
        <v>11.35098208340138</v>
      </c>
      <c r="AH1022" s="45">
        <f>AC1022+AA1022+SUM($Z$1005:Z1022)</f>
        <v>11.35098208340138</v>
      </c>
      <c r="DM1022"/>
      <c r="DN1022"/>
      <c r="DO1022"/>
      <c r="DP1022"/>
      <c r="DQ1022"/>
      <c r="DR1022"/>
      <c r="DS1022"/>
      <c r="DT1022"/>
      <c r="DU1022"/>
      <c r="DV1022"/>
      <c r="DW1022"/>
      <c r="DX1022"/>
      <c r="DY1022"/>
      <c r="DZ1022"/>
      <c r="EA1022"/>
      <c r="EB1022"/>
      <c r="EC1022"/>
      <c r="ED1022"/>
      <c r="EE1022"/>
      <c r="EF1022"/>
      <c r="EG1022"/>
    </row>
    <row r="1023" spans="1:137" s="1" customFormat="1" ht="14.4" x14ac:dyDescent="0.3">
      <c r="A1023"/>
      <c r="B1023"/>
      <c r="C1023"/>
      <c r="D1023" s="18"/>
      <c r="E1023" s="28">
        <v>40045.44027777778</v>
      </c>
      <c r="F1023" s="10">
        <f t="shared" si="307"/>
        <v>162</v>
      </c>
      <c r="G1023" s="10">
        <v>20769</v>
      </c>
      <c r="H1023" s="10">
        <v>4.74</v>
      </c>
      <c r="I1023" s="10">
        <v>634</v>
      </c>
      <c r="J1023" s="10"/>
      <c r="K1023" s="10"/>
      <c r="L1023" s="79">
        <v>1037</v>
      </c>
      <c r="M1023" s="86"/>
      <c r="N1023" s="42">
        <v>7.57</v>
      </c>
      <c r="O1023" s="90"/>
      <c r="P1023" s="90"/>
      <c r="Q1023" s="90"/>
      <c r="R1023" s="87"/>
      <c r="S1023" s="87"/>
      <c r="T1023" s="16"/>
      <c r="U1023" s="16"/>
      <c r="V1023" s="43">
        <f t="shared" si="297"/>
        <v>1.0248580008472324E-5</v>
      </c>
      <c r="W1023" s="43">
        <f t="shared" si="298"/>
        <v>1.4466253477809314E-3</v>
      </c>
      <c r="X1023" s="43">
        <f t="shared" si="299"/>
        <v>3.1899679727049951E-6</v>
      </c>
      <c r="Y1023" s="22">
        <f>X1023+W1023+SUM($V$1005:V1023)</f>
        <v>1.6072196669386122E-3</v>
      </c>
      <c r="Z1023" s="22">
        <f t="shared" si="300"/>
        <v>4.4905645189021459E-2</v>
      </c>
      <c r="AA1023" s="44">
        <f t="shared" si="301"/>
        <v>6.3385995460046747</v>
      </c>
      <c r="AB1023" s="44">
        <f t="shared" si="302"/>
        <v>0.41456509418651627</v>
      </c>
      <c r="AC1023" s="44">
        <f t="shared" si="303"/>
        <v>5.0315142691241972</v>
      </c>
      <c r="AD1023" s="44">
        <f t="shared" si="308"/>
        <v>0.41456509418651627</v>
      </c>
      <c r="AE1023" s="44">
        <f t="shared" si="309"/>
        <v>4.6123284593449974</v>
      </c>
      <c r="AF1023" s="44">
        <f t="shared" si="310"/>
        <v>4.6207155926840538E-3</v>
      </c>
      <c r="AG1023" s="45">
        <f>AC1023+AA1023+SUM($Z$1005:Z1023)</f>
        <v>11.866152438841047</v>
      </c>
      <c r="AH1023" s="45">
        <f>AC1023+AA1023+SUM($Z$1005:Z1023)</f>
        <v>11.866152438841047</v>
      </c>
      <c r="DM1023"/>
      <c r="DN1023"/>
      <c r="DO1023"/>
      <c r="DP1023"/>
      <c r="DQ1023"/>
      <c r="DR1023"/>
      <c r="DS1023"/>
      <c r="DT1023"/>
      <c r="DU1023"/>
      <c r="DV1023"/>
      <c r="DW1023"/>
      <c r="DX1023"/>
      <c r="DY1023"/>
      <c r="DZ1023"/>
      <c r="EA1023"/>
      <c r="EB1023"/>
      <c r="EC1023"/>
      <c r="ED1023"/>
      <c r="EE1023"/>
      <c r="EF1023"/>
      <c r="EG1023"/>
    </row>
    <row r="1024" spans="1:137" s="1" customFormat="1" ht="14.4" x14ac:dyDescent="0.3">
      <c r="A1024"/>
      <c r="B1024"/>
      <c r="C1024"/>
      <c r="D1024" s="18"/>
      <c r="E1024" s="28">
        <v>40052.438888888886</v>
      </c>
      <c r="F1024" s="10">
        <f t="shared" si="307"/>
        <v>168.99861111110658</v>
      </c>
      <c r="G1024" s="10">
        <v>20661</v>
      </c>
      <c r="H1024" s="10">
        <v>3.53</v>
      </c>
      <c r="I1024" s="10">
        <v>825</v>
      </c>
      <c r="J1024" s="10"/>
      <c r="K1024" s="10"/>
      <c r="L1024" s="79">
        <v>1037</v>
      </c>
      <c r="M1024" s="86"/>
      <c r="N1024" s="42">
        <v>7.57</v>
      </c>
      <c r="O1024" s="90"/>
      <c r="P1024" s="90"/>
      <c r="Q1024" s="90"/>
      <c r="R1024" s="87"/>
      <c r="S1024" s="87"/>
      <c r="T1024" s="16"/>
      <c r="U1024" s="16"/>
      <c r="V1024" s="43">
        <f t="shared" si="297"/>
        <v>7.6323813143264352E-6</v>
      </c>
      <c r="W1024" s="43">
        <f t="shared" si="298"/>
        <v>1.0773391303094274E-3</v>
      </c>
      <c r="X1024" s="43">
        <f t="shared" si="299"/>
        <v>2.3756512539343104E-6</v>
      </c>
      <c r="Y1024" s="22">
        <f>X1024+W1024+SUM($V$1005:V1024)</f>
        <v>1.2447515140626639E-3</v>
      </c>
      <c r="Z1024" s="22">
        <f t="shared" si="300"/>
        <v>4.4672133239461329E-2</v>
      </c>
      <c r="AA1024" s="44">
        <f t="shared" si="301"/>
        <v>6.305638462131185</v>
      </c>
      <c r="AB1024" s="44">
        <f t="shared" si="302"/>
        <v>0.41240933174383043</v>
      </c>
      <c r="AC1024" s="44">
        <f t="shared" si="303"/>
        <v>5.005350104211808</v>
      </c>
      <c r="AD1024" s="44">
        <f t="shared" si="308"/>
        <v>0.41240933174383038</v>
      </c>
      <c r="AE1024" s="44">
        <f t="shared" si="309"/>
        <v>4.5883440848633539</v>
      </c>
      <c r="AF1024" s="44">
        <f t="shared" si="310"/>
        <v>4.5966876046244515E-3</v>
      </c>
      <c r="AG1024" s="45">
        <f>AC1024+AA1024+SUM($Z$1005:Z1024)</f>
        <v>11.85169932329463</v>
      </c>
      <c r="AH1024" s="45">
        <f>AC1024+AA1024+SUM($Z$1005:Z1024)</f>
        <v>11.85169932329463</v>
      </c>
      <c r="DM1024"/>
      <c r="DN1024"/>
      <c r="DO1024"/>
      <c r="DP1024"/>
      <c r="DQ1024"/>
      <c r="DR1024"/>
      <c r="DS1024"/>
      <c r="DT1024"/>
      <c r="DU1024"/>
      <c r="DV1024"/>
      <c r="DW1024"/>
      <c r="DX1024"/>
      <c r="DY1024"/>
      <c r="DZ1024"/>
      <c r="EA1024"/>
      <c r="EB1024"/>
      <c r="EC1024"/>
      <c r="ED1024"/>
      <c r="EE1024"/>
      <c r="EF1024"/>
      <c r="EG1024"/>
    </row>
    <row r="1025" spans="1:137" s="1" customFormat="1" ht="14.4" x14ac:dyDescent="0.3">
      <c r="A1025"/>
      <c r="B1025"/>
      <c r="C1025"/>
      <c r="D1025" s="18"/>
      <c r="E1025" s="28">
        <v>40059.579861111109</v>
      </c>
      <c r="F1025" s="10">
        <f t="shared" si="307"/>
        <v>176.13958333332994</v>
      </c>
      <c r="G1025" s="10">
        <v>20870</v>
      </c>
      <c r="H1025" s="10">
        <v>4.26</v>
      </c>
      <c r="I1025" s="10">
        <v>984</v>
      </c>
      <c r="J1025" s="10"/>
      <c r="K1025" s="10"/>
      <c r="L1025" s="79">
        <v>1037</v>
      </c>
      <c r="M1025" s="86"/>
      <c r="N1025" s="42">
        <v>7.57</v>
      </c>
      <c r="O1025" s="90"/>
      <c r="P1025" s="90"/>
      <c r="Q1025" s="90"/>
      <c r="R1025" s="87"/>
      <c r="S1025" s="87"/>
      <c r="T1025" s="16"/>
      <c r="U1025" s="16"/>
      <c r="V1025" s="43">
        <f t="shared" si="297"/>
        <v>9.2107491215384186E-6</v>
      </c>
      <c r="W1025" s="43">
        <f t="shared" si="298"/>
        <v>1.300131641676533E-3</v>
      </c>
      <c r="X1025" s="43">
        <f t="shared" si="299"/>
        <v>2.866933241291831E-6</v>
      </c>
      <c r="Y1025" s="22">
        <f>X1025+W1025+SUM($V$1005:V1025)</f>
        <v>1.4772460565386654E-3</v>
      </c>
      <c r="Z1025" s="22">
        <f t="shared" si="300"/>
        <v>4.5124022104813796E-2</v>
      </c>
      <c r="AA1025" s="44">
        <f t="shared" si="301"/>
        <v>6.3694242633308091</v>
      </c>
      <c r="AB1025" s="44">
        <f t="shared" si="302"/>
        <v>0.41658113128569485</v>
      </c>
      <c r="AC1025" s="44">
        <f t="shared" si="303"/>
        <v>5.0559826085330064</v>
      </c>
      <c r="AD1025" s="44">
        <f t="shared" si="308"/>
        <v>0.41658113128569479</v>
      </c>
      <c r="AE1025" s="44">
        <f t="shared" si="309"/>
        <v>4.6347582910361647</v>
      </c>
      <c r="AF1025" s="44">
        <f t="shared" si="310"/>
        <v>4.6431862111472001E-3</v>
      </c>
      <c r="AG1025" s="45">
        <f>AC1025+AA1025+SUM($Z$1005:Z1025)</f>
        <v>12.011241650920267</v>
      </c>
      <c r="AH1025" s="45">
        <f>AC1025+AA1025+SUM($Z$1005:Z1025)</f>
        <v>12.011241650920267</v>
      </c>
      <c r="DM1025"/>
      <c r="DN1025"/>
      <c r="DO1025"/>
      <c r="DP1025"/>
      <c r="DQ1025"/>
      <c r="DR1025"/>
      <c r="DS1025"/>
      <c r="DT1025"/>
      <c r="DU1025"/>
      <c r="DV1025"/>
      <c r="DW1025"/>
      <c r="DX1025"/>
      <c r="DY1025"/>
      <c r="DZ1025"/>
      <c r="EA1025"/>
      <c r="EB1025"/>
      <c r="EC1025"/>
      <c r="ED1025"/>
      <c r="EE1025"/>
      <c r="EF1025"/>
      <c r="EG1025"/>
    </row>
    <row r="1026" spans="1:137" s="1" customFormat="1" ht="14.4" x14ac:dyDescent="0.3">
      <c r="A1026"/>
      <c r="B1026"/>
      <c r="C1026"/>
      <c r="D1026" s="18"/>
      <c r="E1026" s="28">
        <v>40066.406944444447</v>
      </c>
      <c r="F1026" s="10">
        <f t="shared" si="307"/>
        <v>182.96666666666715</v>
      </c>
      <c r="G1026" s="10">
        <v>20807.900000000001</v>
      </c>
      <c r="H1026" s="10">
        <v>3.27</v>
      </c>
      <c r="I1026" s="10">
        <v>1121</v>
      </c>
      <c r="J1026" s="10"/>
      <c r="K1026" s="10"/>
      <c r="L1026" s="79">
        <v>1037</v>
      </c>
      <c r="M1026" s="91"/>
      <c r="N1026" s="42">
        <v>7.57</v>
      </c>
      <c r="O1026" s="90"/>
      <c r="P1026" s="90"/>
      <c r="Q1026" s="90"/>
      <c r="R1026" s="87"/>
      <c r="S1026" s="87"/>
      <c r="T1026" s="16"/>
      <c r="U1026" s="16"/>
      <c r="V1026" s="43">
        <f t="shared" si="297"/>
        <v>7.0702229172372358E-6</v>
      </c>
      <c r="W1026" s="43">
        <f t="shared" si="298"/>
        <v>9.9798837283621199E-4</v>
      </c>
      <c r="X1026" s="43">
        <f t="shared" si="299"/>
        <v>2.2006741077521802E-6</v>
      </c>
      <c r="Y1026" s="22">
        <f>X1026+W1026+SUM($V$1005:V1026)</f>
        <v>1.1815067514820421E-3</v>
      </c>
      <c r="Z1026" s="22">
        <f t="shared" si="300"/>
        <v>4.4989752733816724E-2</v>
      </c>
      <c r="AA1026" s="44">
        <f t="shared" si="301"/>
        <v>6.3504716401035521</v>
      </c>
      <c r="AB1026" s="44">
        <f t="shared" si="302"/>
        <v>0.41534156788115051</v>
      </c>
      <c r="AC1026" s="44">
        <f t="shared" si="303"/>
        <v>5.0409382137083831</v>
      </c>
      <c r="AD1026" s="44">
        <f t="shared" si="308"/>
        <v>0.41534156788115045</v>
      </c>
      <c r="AE1026" s="44">
        <f t="shared" si="309"/>
        <v>4.6209672757092202</v>
      </c>
      <c r="AF1026" s="44">
        <f t="shared" si="310"/>
        <v>4.62937011801293E-3</v>
      </c>
      <c r="AG1026" s="45">
        <f>AC1026+AA1026+SUM($Z$1005:Z1026)</f>
        <v>12.022234385602204</v>
      </c>
      <c r="AH1026" s="45">
        <f>AC1026+AA1026+SUM($Z$1005:Z1026)</f>
        <v>12.022234385602204</v>
      </c>
      <c r="DM1026"/>
      <c r="DN1026"/>
      <c r="DO1026"/>
      <c r="DP1026"/>
      <c r="DQ1026"/>
      <c r="DR1026"/>
      <c r="DS1026"/>
      <c r="DT1026"/>
      <c r="DU1026"/>
      <c r="DV1026"/>
      <c r="DW1026"/>
      <c r="DX1026"/>
      <c r="DY1026"/>
      <c r="DZ1026"/>
      <c r="EA1026"/>
      <c r="EB1026"/>
      <c r="EC1026"/>
      <c r="ED1026"/>
      <c r="EE1026"/>
      <c r="EF1026"/>
      <c r="EG1026"/>
    </row>
    <row r="1027" spans="1:137" s="1" customFormat="1" ht="14.4" x14ac:dyDescent="0.3">
      <c r="A1027"/>
      <c r="B1027"/>
      <c r="C1027"/>
      <c r="D1027" s="18"/>
      <c r="E1027" s="28">
        <v>40073.395833333336</v>
      </c>
      <c r="F1027" s="10">
        <f t="shared" si="307"/>
        <v>189.9555555555562</v>
      </c>
      <c r="G1027" s="10">
        <v>21293.1</v>
      </c>
      <c r="H1027" s="10">
        <v>6.22</v>
      </c>
      <c r="I1027" s="10">
        <v>1250</v>
      </c>
      <c r="J1027" s="10"/>
      <c r="K1027" s="10"/>
      <c r="L1027" s="79">
        <v>1037</v>
      </c>
      <c r="M1027" s="86"/>
      <c r="N1027" s="42">
        <v>7.57</v>
      </c>
      <c r="O1027" s="83"/>
      <c r="P1027" s="90"/>
      <c r="Q1027" s="90"/>
      <c r="R1027" s="87"/>
      <c r="S1027" s="87"/>
      <c r="T1027" s="16"/>
      <c r="U1027" s="16"/>
      <c r="V1027" s="43">
        <f t="shared" si="297"/>
        <v>1.3448558576518534E-5</v>
      </c>
      <c r="W1027" s="43">
        <f t="shared" si="298"/>
        <v>1.8983142749361584E-3</v>
      </c>
      <c r="X1027" s="43">
        <f t="shared" si="299"/>
        <v>4.1859917278955836E-6</v>
      </c>
      <c r="Y1027" s="22">
        <f>X1027+W1027+SUM($V$1005:V1027)</f>
        <v>2.0972665297786506E-3</v>
      </c>
      <c r="Z1027" s="22">
        <f t="shared" si="300"/>
        <v>4.6038826788692415E-2</v>
      </c>
      <c r="AA1027" s="44">
        <f t="shared" si="301"/>
        <v>6.4985523613574143</v>
      </c>
      <c r="AB1027" s="44">
        <f t="shared" si="302"/>
        <v>0.42502653026255055</v>
      </c>
      <c r="AC1027" s="44">
        <f t="shared" si="303"/>
        <v>5.1584831471851533</v>
      </c>
      <c r="AD1027" s="44">
        <f t="shared" si="308"/>
        <v>0.42502653026255044</v>
      </c>
      <c r="AE1027" s="44">
        <f t="shared" si="309"/>
        <v>4.7287192988434192</v>
      </c>
      <c r="AF1027" s="44">
        <f t="shared" si="310"/>
        <v>4.7373180791844011E-3</v>
      </c>
      <c r="AG1027" s="45">
        <f>AC1027+AA1027+SUM($Z$1005:Z1027)</f>
        <v>12.333898867121528</v>
      </c>
      <c r="AH1027" s="45">
        <f>AC1027+AA1027+SUM($Z$1005:Z1027)</f>
        <v>12.333898867121528</v>
      </c>
      <c r="DM1027"/>
      <c r="DN1027"/>
      <c r="DO1027"/>
      <c r="DP1027"/>
      <c r="DQ1027"/>
      <c r="DR1027"/>
      <c r="DS1027"/>
      <c r="DT1027"/>
      <c r="DU1027"/>
      <c r="DV1027"/>
      <c r="DW1027"/>
      <c r="DX1027"/>
      <c r="DY1027"/>
      <c r="DZ1027"/>
      <c r="EA1027"/>
      <c r="EB1027"/>
      <c r="EC1027"/>
      <c r="ED1027"/>
      <c r="EE1027"/>
      <c r="EF1027"/>
      <c r="EG1027"/>
    </row>
    <row r="1028" spans="1:137" s="1" customFormat="1" ht="14.4" x14ac:dyDescent="0.3">
      <c r="A1028"/>
      <c r="B1028"/>
      <c r="C1028"/>
      <c r="D1028" s="18"/>
      <c r="E1028" s="28">
        <v>40079.408333333333</v>
      </c>
      <c r="F1028" s="10">
        <f t="shared" si="307"/>
        <v>195.96805555555329</v>
      </c>
      <c r="G1028" s="10">
        <v>21939.8</v>
      </c>
      <c r="H1028" s="10">
        <v>3.46</v>
      </c>
      <c r="I1028" s="10">
        <v>1485</v>
      </c>
      <c r="J1028" s="10"/>
      <c r="K1028" s="10"/>
      <c r="L1028" s="79">
        <v>1037</v>
      </c>
      <c r="M1028" s="86"/>
      <c r="N1028" s="42">
        <v>7.57</v>
      </c>
      <c r="O1028" s="90"/>
      <c r="P1028" s="90"/>
      <c r="Q1028" s="90"/>
      <c r="R1028" s="87"/>
      <c r="S1028" s="87"/>
      <c r="T1028" s="16"/>
      <c r="U1028" s="16"/>
      <c r="V1028" s="43">
        <f t="shared" si="297"/>
        <v>7.4810309766485737E-6</v>
      </c>
      <c r="W1028" s="43">
        <f t="shared" si="298"/>
        <v>1.0559754648358697E-3</v>
      </c>
      <c r="X1028" s="43">
        <f t="shared" si="299"/>
        <v>2.3285420222698905E-6</v>
      </c>
      <c r="Y1028" s="22">
        <f>X1028+W1028+SUM($V$1005:V1028)</f>
        <v>1.2605513009493847E-3</v>
      </c>
      <c r="Z1028" s="22">
        <f t="shared" si="300"/>
        <v>4.7437087694067737E-2</v>
      </c>
      <c r="AA1028" s="44">
        <f t="shared" si="301"/>
        <v>6.6959221108109865</v>
      </c>
      <c r="AB1028" s="44">
        <f t="shared" si="302"/>
        <v>0.43793515592630033</v>
      </c>
      <c r="AC1028" s="44">
        <f t="shared" si="303"/>
        <v>5.315153197637394</v>
      </c>
      <c r="AD1028" s="44">
        <f t="shared" si="308"/>
        <v>0.43793515592630011</v>
      </c>
      <c r="AE1028" s="44">
        <f t="shared" si="309"/>
        <v>4.8723368449293343</v>
      </c>
      <c r="AF1028" s="44">
        <f t="shared" si="310"/>
        <v>4.881196781759814E-3</v>
      </c>
      <c r="AG1028" s="45">
        <f>AC1028+AA1028+SUM($Z$1005:Z1028)</f>
        <v>12.735375754721408</v>
      </c>
      <c r="AH1028" s="45">
        <f>AC1028+AA1028+SUM($Z$1005:Z1028)</f>
        <v>12.735375754721408</v>
      </c>
      <c r="DM1028"/>
      <c r="DN1028"/>
      <c r="DO1028"/>
      <c r="DP1028"/>
      <c r="DQ1028"/>
      <c r="DR1028"/>
      <c r="DS1028"/>
      <c r="DT1028"/>
      <c r="DU1028"/>
      <c r="DV1028"/>
      <c r="DW1028"/>
      <c r="DX1028"/>
      <c r="DY1028"/>
      <c r="DZ1028"/>
      <c r="EA1028"/>
      <c r="EB1028"/>
      <c r="EC1028"/>
      <c r="ED1028"/>
      <c r="EE1028"/>
      <c r="EF1028"/>
      <c r="EG1028"/>
    </row>
    <row r="1029" spans="1:137" s="1" customFormat="1" ht="14.4" x14ac:dyDescent="0.3">
      <c r="A1029"/>
      <c r="B1029"/>
      <c r="C1029"/>
      <c r="D1029" s="18"/>
      <c r="E1029" s="28">
        <v>40086.390277777777</v>
      </c>
      <c r="F1029" s="10">
        <f t="shared" si="307"/>
        <v>202.94999999999709</v>
      </c>
      <c r="G1029" s="10">
        <v>21145.599999999999</v>
      </c>
      <c r="H1029" s="10">
        <v>3.42</v>
      </c>
      <c r="I1029" s="10">
        <v>1585</v>
      </c>
      <c r="J1029" s="10"/>
      <c r="K1029" s="10"/>
      <c r="L1029" s="79">
        <v>1037</v>
      </c>
      <c r="M1029" s="86"/>
      <c r="N1029" s="42">
        <v>7.57</v>
      </c>
      <c r="O1029" s="90"/>
      <c r="P1029" s="90"/>
      <c r="Q1029" s="90"/>
      <c r="R1029" s="87"/>
      <c r="S1029" s="87"/>
      <c r="T1029" s="16"/>
      <c r="U1029" s="16"/>
      <c r="V1029" s="43">
        <f t="shared" si="297"/>
        <v>7.3945450694040813E-6</v>
      </c>
      <c r="W1029" s="43">
        <f t="shared" si="298"/>
        <v>1.0437676559938364E-3</v>
      </c>
      <c r="X1029" s="43">
        <f t="shared" si="299"/>
        <v>2.3016224613187937E-6</v>
      </c>
      <c r="Y1029" s="22">
        <f>X1029+W1029+SUM($V$1005:V1029)</f>
        <v>1.2557111176158043E-3</v>
      </c>
      <c r="Z1029" s="22">
        <f t="shared" si="300"/>
        <v>4.5719910005728344E-2</v>
      </c>
      <c r="AA1029" s="44">
        <f t="shared" si="301"/>
        <v>6.4535360662524166</v>
      </c>
      <c r="AB1029" s="44">
        <f t="shared" si="302"/>
        <v>0.42208231766721549</v>
      </c>
      <c r="AC1029" s="44">
        <f t="shared" si="303"/>
        <v>5.1227496812168436</v>
      </c>
      <c r="AD1029" s="44">
        <f t="shared" si="308"/>
        <v>0.42208231766721549</v>
      </c>
      <c r="AE1029" s="44">
        <f t="shared" si="309"/>
        <v>4.6959628614726556</v>
      </c>
      <c r="AF1029" s="44">
        <f t="shared" si="310"/>
        <v>4.7045020769733705E-3</v>
      </c>
      <c r="AG1029" s="45">
        <f>AC1029+AA1029+SUM($Z$1005:Z1029)</f>
        <v>12.346306103748017</v>
      </c>
      <c r="AH1029" s="45">
        <f>AC1029+AA1029+SUM($Z$1005:Z1029)</f>
        <v>12.346306103748017</v>
      </c>
      <c r="DM1029"/>
      <c r="DN1029"/>
      <c r="DO1029"/>
      <c r="DP1029"/>
      <c r="DQ1029"/>
      <c r="DR1029"/>
      <c r="DS1029"/>
      <c r="DT1029"/>
      <c r="DU1029"/>
      <c r="DV1029"/>
      <c r="DW1029"/>
      <c r="DX1029"/>
      <c r="DY1029"/>
      <c r="DZ1029"/>
      <c r="EA1029"/>
      <c r="EB1029"/>
      <c r="EC1029"/>
      <c r="ED1029"/>
      <c r="EE1029"/>
      <c r="EF1029"/>
      <c r="EG1029"/>
    </row>
    <row r="1030" spans="1:137" s="1" customFormat="1" ht="14.4" x14ac:dyDescent="0.3">
      <c r="A1030"/>
      <c r="B1030"/>
      <c r="C1030"/>
      <c r="D1030" s="18"/>
      <c r="E1030" s="28">
        <v>40093.382638888892</v>
      </c>
      <c r="F1030" s="10">
        <f t="shared" si="307"/>
        <v>209.9423611111124</v>
      </c>
      <c r="G1030" s="10">
        <v>21420.6</v>
      </c>
      <c r="H1030" s="10">
        <v>5.38</v>
      </c>
      <c r="I1030" s="10">
        <v>1778</v>
      </c>
      <c r="J1030" s="10"/>
      <c r="K1030" s="10"/>
      <c r="L1030" s="79">
        <v>1037</v>
      </c>
      <c r="M1030" s="86"/>
      <c r="N1030" s="42">
        <v>7.57</v>
      </c>
      <c r="O1030" s="90"/>
      <c r="P1030" s="90"/>
      <c r="Q1030" s="90"/>
      <c r="R1030" s="87"/>
      <c r="S1030" s="87"/>
      <c r="T1030" s="16"/>
      <c r="U1030" s="16"/>
      <c r="V1030" s="43">
        <f t="shared" si="297"/>
        <v>1.1632354524384199E-5</v>
      </c>
      <c r="W1030" s="43">
        <f t="shared" si="298"/>
        <v>1.641950289253462E-3</v>
      </c>
      <c r="X1030" s="43">
        <f t="shared" si="299"/>
        <v>3.6206809479225467E-6</v>
      </c>
      <c r="Y1030" s="22">
        <f>X1030+W1030+SUM($V$1005:V1030)</f>
        <v>1.8668451638864179E-3</v>
      </c>
      <c r="Z1030" s="22">
        <f t="shared" si="300"/>
        <v>4.6314500618034229E-2</v>
      </c>
      <c r="AA1030" s="44">
        <f t="shared" si="301"/>
        <v>6.5374647520413944</v>
      </c>
      <c r="AB1030" s="44">
        <f t="shared" si="302"/>
        <v>0.42757152759072137</v>
      </c>
      <c r="AC1030" s="44">
        <f t="shared" si="303"/>
        <v>5.189371397428947</v>
      </c>
      <c r="AD1030" s="44">
        <f t="shared" si="308"/>
        <v>0.42757152759072137</v>
      </c>
      <c r="AE1030" s="44">
        <f t="shared" si="309"/>
        <v>4.7570341853842493</v>
      </c>
      <c r="AF1030" s="44">
        <f t="shared" si="310"/>
        <v>4.765684453976988E-3</v>
      </c>
      <c r="AG1030" s="45">
        <f>AC1030+AA1030+SUM($Z$1005:Z1030)</f>
        <v>12.543171006367132</v>
      </c>
      <c r="AH1030" s="45">
        <f>AC1030+AA1030+SUM($Z$1005:Z1030)</f>
        <v>12.543171006367132</v>
      </c>
      <c r="DM1030"/>
      <c r="DN1030"/>
      <c r="DO1030"/>
      <c r="DP1030"/>
      <c r="DQ1030"/>
      <c r="DR1030"/>
      <c r="DS1030"/>
      <c r="DT1030"/>
      <c r="DU1030"/>
      <c r="DV1030"/>
      <c r="DW1030"/>
      <c r="DX1030"/>
      <c r="DY1030"/>
      <c r="DZ1030"/>
      <c r="EA1030"/>
      <c r="EB1030"/>
      <c r="EC1030"/>
      <c r="ED1030"/>
      <c r="EE1030"/>
      <c r="EF1030"/>
      <c r="EG1030"/>
    </row>
    <row r="1031" spans="1:137" s="1" customFormat="1" ht="14.4" x14ac:dyDescent="0.3">
      <c r="A1031"/>
      <c r="B1031"/>
      <c r="C1031"/>
      <c r="D1031" s="18"/>
      <c r="E1031" s="28">
        <v>40100.396527777775</v>
      </c>
      <c r="F1031" s="10">
        <f t="shared" si="307"/>
        <v>216.95624999999563</v>
      </c>
      <c r="G1031" s="10">
        <v>22183</v>
      </c>
      <c r="H1031" s="10">
        <v>4.08</v>
      </c>
      <c r="I1031" s="10">
        <v>1870</v>
      </c>
      <c r="J1031" s="10"/>
      <c r="K1031" s="10"/>
      <c r="L1031" s="79">
        <v>1037</v>
      </c>
      <c r="M1031" s="86"/>
      <c r="N1031" s="42">
        <v>7.57</v>
      </c>
      <c r="O1031" s="90"/>
      <c r="P1031" s="90"/>
      <c r="Q1031" s="90"/>
      <c r="R1031" s="87"/>
      <c r="S1031" s="87"/>
      <c r="T1031" s="16"/>
      <c r="U1031" s="16"/>
      <c r="V1031" s="43">
        <f t="shared" si="297"/>
        <v>8.8215625389382023E-6</v>
      </c>
      <c r="W1031" s="43">
        <f t="shared" si="298"/>
        <v>1.2451965018873839E-3</v>
      </c>
      <c r="X1031" s="43">
        <f t="shared" si="299"/>
        <v>2.7457952170118948E-6</v>
      </c>
      <c r="Y1031" s="22">
        <f>X1031+W1031+SUM($V$1005:V1031)</f>
        <v>1.4780380533283674E-3</v>
      </c>
      <c r="Z1031" s="22">
        <f t="shared" si="300"/>
        <v>4.7962922010114248E-2</v>
      </c>
      <c r="AA1031" s="44">
        <f t="shared" si="301"/>
        <v>6.7701455885705482</v>
      </c>
      <c r="AB1031" s="44">
        <f t="shared" si="302"/>
        <v>0.44278961357501528</v>
      </c>
      <c r="AC1031" s="44">
        <f t="shared" si="303"/>
        <v>5.3740710208475173</v>
      </c>
      <c r="AD1031" s="44">
        <f t="shared" si="308"/>
        <v>0.44278961357501523</v>
      </c>
      <c r="AE1031" s="44">
        <f t="shared" si="309"/>
        <v>4.9263461030213342</v>
      </c>
      <c r="AF1031" s="44">
        <f t="shared" si="310"/>
        <v>4.9353042511681051E-3</v>
      </c>
      <c r="AG1031" s="45">
        <f>AC1031+AA1031+SUM($Z$1005:Z1031)</f>
        <v>13.008514388324972</v>
      </c>
      <c r="AH1031" s="45">
        <f>AC1031+AA1031+SUM($Z$1005:Z1031)</f>
        <v>13.008514388324972</v>
      </c>
      <c r="DM1031"/>
      <c r="DN1031"/>
      <c r="DO1031"/>
      <c r="DP1031"/>
      <c r="DQ1031"/>
      <c r="DR1031"/>
      <c r="DS1031"/>
      <c r="DT1031"/>
      <c r="DU1031"/>
      <c r="DV1031"/>
      <c r="DW1031"/>
      <c r="DX1031"/>
      <c r="DY1031"/>
      <c r="DZ1031"/>
      <c r="EA1031"/>
      <c r="EB1031"/>
      <c r="EC1031"/>
      <c r="ED1031"/>
      <c r="EE1031"/>
      <c r="EF1031"/>
      <c r="EG1031"/>
    </row>
    <row r="1032" spans="1:137" s="1" customFormat="1" ht="14.4" x14ac:dyDescent="0.3">
      <c r="A1032"/>
      <c r="B1032"/>
      <c r="C1032"/>
      <c r="D1032" s="18"/>
      <c r="E1032" s="28">
        <v>40107.418055555558</v>
      </c>
      <c r="F1032" s="10">
        <f t="shared" si="307"/>
        <v>223.9777777777781</v>
      </c>
      <c r="G1032" s="10">
        <v>21772.9</v>
      </c>
      <c r="H1032" s="10">
        <v>6.51</v>
      </c>
      <c r="I1032" s="10">
        <v>2107</v>
      </c>
      <c r="J1032" s="10"/>
      <c r="K1032" s="10"/>
      <c r="L1032" s="79">
        <v>1037</v>
      </c>
      <c r="M1032" s="86"/>
      <c r="N1032" s="42">
        <v>7.57</v>
      </c>
      <c r="O1032" s="83"/>
      <c r="P1032" s="83"/>
      <c r="Q1032" s="90"/>
      <c r="R1032" s="87"/>
      <c r="S1032" s="87"/>
      <c r="T1032" s="16"/>
      <c r="U1032" s="16"/>
      <c r="V1032" s="43">
        <f t="shared" si="297"/>
        <v>1.4075581404041103E-5</v>
      </c>
      <c r="W1032" s="43">
        <f t="shared" si="298"/>
        <v>1.9868208890408989E-3</v>
      </c>
      <c r="X1032" s="43">
        <f t="shared" si="299"/>
        <v>4.3811585447910373E-6</v>
      </c>
      <c r="Y1032" s="22">
        <f>X1032+W1032+SUM($V$1005:V1032)</f>
        <v>2.2353733852137022E-3</v>
      </c>
      <c r="Z1032" s="22">
        <f t="shared" si="300"/>
        <v>4.7076225246090106E-2</v>
      </c>
      <c r="AA1032" s="44">
        <f t="shared" si="301"/>
        <v>6.6449850284176035</v>
      </c>
      <c r="AB1032" s="44">
        <f t="shared" si="302"/>
        <v>0.43460370452181635</v>
      </c>
      <c r="AC1032" s="44">
        <f t="shared" si="303"/>
        <v>5.2747198724163056</v>
      </c>
      <c r="AD1032" s="44">
        <f t="shared" si="308"/>
        <v>0.43460370452181624</v>
      </c>
      <c r="AE1032" s="44">
        <f t="shared" si="309"/>
        <v>4.8352721032535371</v>
      </c>
      <c r="AF1032" s="44">
        <f t="shared" si="310"/>
        <v>4.8440646409528935E-3</v>
      </c>
      <c r="AG1032" s="45">
        <f>AC1032+AA1032+SUM($Z$1005:Z1032)</f>
        <v>12.831078904986905</v>
      </c>
      <c r="AH1032" s="45">
        <f>AC1032+AA1032+SUM($Z$1005:Z1032)</f>
        <v>12.831078904986905</v>
      </c>
      <c r="DM1032"/>
      <c r="DN1032"/>
      <c r="DO1032"/>
      <c r="DP1032"/>
      <c r="DQ1032"/>
      <c r="DR1032"/>
      <c r="DS1032"/>
      <c r="DT1032"/>
      <c r="DU1032"/>
      <c r="DV1032"/>
      <c r="DW1032"/>
      <c r="DX1032"/>
      <c r="DY1032"/>
      <c r="DZ1032"/>
      <c r="EA1032"/>
      <c r="EB1032"/>
      <c r="EC1032"/>
      <c r="ED1032"/>
      <c r="EE1032"/>
      <c r="EF1032"/>
      <c r="EG1032"/>
    </row>
    <row r="1033" spans="1:137" s="1" customFormat="1" ht="14.4" x14ac:dyDescent="0.3">
      <c r="A1033"/>
      <c r="B1033"/>
      <c r="C1033"/>
      <c r="D1033" s="18"/>
      <c r="E1033" s="28">
        <v>40115.388888888891</v>
      </c>
      <c r="F1033" s="10">
        <f t="shared" si="307"/>
        <v>231.94861111111095</v>
      </c>
      <c r="G1033" s="122">
        <v>22931.5</v>
      </c>
      <c r="H1033" s="122">
        <v>3.41</v>
      </c>
      <c r="I1033" s="10">
        <v>2216</v>
      </c>
      <c r="J1033" s="10"/>
      <c r="K1033" s="10"/>
      <c r="L1033" s="79">
        <v>1037</v>
      </c>
      <c r="M1033" s="86"/>
      <c r="N1033" s="42">
        <v>7.57</v>
      </c>
      <c r="O1033" s="90"/>
      <c r="P1033" s="90"/>
      <c r="Q1033" s="90"/>
      <c r="R1033" s="87"/>
      <c r="S1033" s="87"/>
      <c r="T1033" s="16"/>
      <c r="U1033" s="16"/>
      <c r="V1033" s="43">
        <f t="shared" si="297"/>
        <v>7.3729235925929588E-6</v>
      </c>
      <c r="W1033" s="43">
        <f t="shared" si="298"/>
        <v>1.0407157037833281E-3</v>
      </c>
      <c r="X1033" s="43">
        <f t="shared" si="299"/>
        <v>2.2948925710810201E-6</v>
      </c>
      <c r="Y1033" s="22">
        <f>X1033+W1033+SUM($V$1005:V1033)</f>
        <v>1.2945548575750145E-3</v>
      </c>
      <c r="Z1033" s="22">
        <f t="shared" si="300"/>
        <v>4.958128954942681E-2</v>
      </c>
      <c r="AA1033" s="44">
        <f t="shared" si="301"/>
        <v>6.9985842115270929</v>
      </c>
      <c r="AB1033" s="44">
        <f t="shared" si="302"/>
        <v>0.45773024494863013</v>
      </c>
      <c r="AC1033" s="44">
        <f t="shared" si="303"/>
        <v>5.5554032193375482</v>
      </c>
      <c r="AD1033" s="44">
        <f t="shared" si="308"/>
        <v>0.45773024494863007</v>
      </c>
      <c r="AE1033" s="44">
        <f t="shared" si="309"/>
        <v>5.0925711428316145</v>
      </c>
      <c r="AF1033" s="44">
        <f t="shared" si="310"/>
        <v>5.1018315573034033E-3</v>
      </c>
      <c r="AG1033" s="45">
        <f>AC1033+AA1033+SUM($Z$1005:Z1033)</f>
        <v>13.514942724567064</v>
      </c>
      <c r="AH1033" s="45">
        <f>AC1033+AA1033+SUM($Z$1005:Z1033)</f>
        <v>13.514942724567064</v>
      </c>
      <c r="DM1033"/>
      <c r="DN1033"/>
      <c r="DO1033"/>
      <c r="DP1033"/>
      <c r="DQ1033"/>
      <c r="DR1033"/>
      <c r="DS1033"/>
      <c r="DT1033"/>
      <c r="DU1033"/>
      <c r="DV1033"/>
      <c r="DW1033"/>
      <c r="DX1033"/>
      <c r="DY1033"/>
      <c r="DZ1033"/>
      <c r="EA1033"/>
      <c r="EB1033"/>
      <c r="EC1033"/>
      <c r="ED1033"/>
      <c r="EE1033"/>
      <c r="EF1033"/>
      <c r="EG1033"/>
    </row>
    <row r="1034" spans="1:137" s="1" customFormat="1" ht="14.4" x14ac:dyDescent="0.3">
      <c r="A1034"/>
      <c r="B1034"/>
      <c r="C1034"/>
      <c r="D1034" s="18"/>
      <c r="E1034" s="28">
        <v>40156.631249999999</v>
      </c>
      <c r="F1034" s="10">
        <f t="shared" si="307"/>
        <v>273.19097222221899</v>
      </c>
      <c r="G1034" s="122">
        <v>26300</v>
      </c>
      <c r="H1034" s="122">
        <v>7.79</v>
      </c>
      <c r="I1034" s="10">
        <v>2442</v>
      </c>
      <c r="J1034" s="10"/>
      <c r="K1034" s="10"/>
      <c r="L1034" s="79">
        <v>1037</v>
      </c>
      <c r="M1034" s="90"/>
      <c r="N1034" s="42">
        <v>7.57</v>
      </c>
      <c r="O1034" s="83"/>
      <c r="P1034" s="90"/>
      <c r="Q1034" s="90"/>
      <c r="R1034" s="87"/>
      <c r="S1034" s="87"/>
      <c r="T1034" s="16"/>
      <c r="U1034" s="16"/>
      <c r="V1034" s="43">
        <f t="shared" si="297"/>
        <v>1.6843130435864852E-5</v>
      </c>
      <c r="W1034" s="43">
        <f t="shared" si="298"/>
        <v>2.3774707719859609E-3</v>
      </c>
      <c r="X1034" s="43">
        <f t="shared" si="299"/>
        <v>5.2425844952261406E-6</v>
      </c>
      <c r="Y1034" s="22">
        <f>X1034+W1034+SUM($V$1005:V1034)</f>
        <v>2.6511007481376573E-3</v>
      </c>
      <c r="Z1034" s="22">
        <f t="shared" si="300"/>
        <v>5.6864484013253613E-2</v>
      </c>
      <c r="AA1034" s="44">
        <f t="shared" si="301"/>
        <v>8.0266343136368121</v>
      </c>
      <c r="AB1034" s="44">
        <f t="shared" si="302"/>
        <v>0.52496807632073661</v>
      </c>
      <c r="AC1034" s="44">
        <f t="shared" si="303"/>
        <v>6.3714586777392457</v>
      </c>
      <c r="AD1034" s="44">
        <f t="shared" si="308"/>
        <v>0.52496807632073661</v>
      </c>
      <c r="AE1034" s="44">
        <f t="shared" si="309"/>
        <v>5.8406393413632545</v>
      </c>
      <c r="AF1034" s="44">
        <f t="shared" si="310"/>
        <v>5.8512600552549773E-3</v>
      </c>
      <c r="AG1034" s="45">
        <f>AC1034+AA1034+SUM($Z$1005:Z1034)</f>
        <v>15.415912769091733</v>
      </c>
      <c r="AH1034" s="45">
        <f>AC1034+AA1034+SUM($Z$1005:Z1034)</f>
        <v>15.415912769091733</v>
      </c>
      <c r="DM1034"/>
      <c r="DN1034"/>
      <c r="DO1034"/>
      <c r="DP1034"/>
      <c r="DQ1034"/>
      <c r="DR1034"/>
      <c r="DS1034"/>
      <c r="DT1034"/>
      <c r="DU1034"/>
      <c r="DV1034"/>
      <c r="DW1034"/>
      <c r="DX1034"/>
      <c r="DY1034"/>
      <c r="DZ1034"/>
      <c r="EA1034"/>
      <c r="EB1034"/>
      <c r="EC1034"/>
      <c r="ED1034"/>
      <c r="EE1034"/>
      <c r="EF1034"/>
      <c r="EG1034"/>
    </row>
    <row r="1035" spans="1:137" s="1" customFormat="1" ht="14.4" x14ac:dyDescent="0.3">
      <c r="A1035"/>
      <c r="B1035"/>
      <c r="C1035"/>
      <c r="D1035" s="18"/>
      <c r="E1035" s="28">
        <v>40185.578472222223</v>
      </c>
      <c r="F1035" s="10">
        <f t="shared" si="307"/>
        <v>302.1381944444438</v>
      </c>
      <c r="G1035" s="122">
        <v>27265</v>
      </c>
      <c r="H1035" s="122">
        <v>11.12</v>
      </c>
      <c r="I1035" s="10">
        <v>2667</v>
      </c>
      <c r="J1035" s="10"/>
      <c r="K1035" s="10"/>
      <c r="L1035" s="79">
        <v>1037</v>
      </c>
      <c r="M1035" s="86"/>
      <c r="N1035" s="42">
        <v>7.57</v>
      </c>
      <c r="O1035" s="83"/>
      <c r="P1035" s="90"/>
      <c r="Q1035" s="90"/>
      <c r="R1035" s="87"/>
      <c r="S1035" s="87"/>
      <c r="T1035" s="16"/>
      <c r="U1035" s="16"/>
      <c r="V1035" s="43">
        <f t="shared" si="297"/>
        <v>2.4043082213968824E-5</v>
      </c>
      <c r="W1035" s="43">
        <f t="shared" si="298"/>
        <v>3.3937708580852226E-3</v>
      </c>
      <c r="X1035" s="43">
        <f t="shared" si="299"/>
        <v>7.4836379444049667E-6</v>
      </c>
      <c r="Y1035" s="22">
        <f>X1035+W1035+SUM($V$1005:V1035)</f>
        <v>3.693684969900067E-3</v>
      </c>
      <c r="Z1035" s="22">
        <f t="shared" si="300"/>
        <v>5.8950956525526982E-2</v>
      </c>
      <c r="AA1035" s="44">
        <f t="shared" si="301"/>
        <v>8.3211477019508635</v>
      </c>
      <c r="AB1035" s="44">
        <f t="shared" si="302"/>
        <v>0.54423021296140239</v>
      </c>
      <c r="AC1035" s="44">
        <f t="shared" si="303"/>
        <v>6.6052403364471681</v>
      </c>
      <c r="AD1035" s="44">
        <f t="shared" si="308"/>
        <v>0.54423021296140239</v>
      </c>
      <c r="AE1035" s="44">
        <f t="shared" si="309"/>
        <v>6.0549441689075714</v>
      </c>
      <c r="AF1035" s="44">
        <f t="shared" si="310"/>
        <v>6.0659545781949408E-3</v>
      </c>
      <c r="AG1035" s="45">
        <f>AC1035+AA1035+SUM($Z$1005:Z1035)</f>
        <v>16.003158772639232</v>
      </c>
      <c r="AH1035" s="45">
        <f>AC1035+AA1035+SUM($Z$1005:Z1035)</f>
        <v>16.003158772639232</v>
      </c>
      <c r="DM1035"/>
      <c r="DN1035"/>
      <c r="DO1035"/>
      <c r="DP1035"/>
      <c r="DQ1035"/>
      <c r="DR1035"/>
      <c r="DS1035"/>
      <c r="DT1035"/>
      <c r="DU1035"/>
      <c r="DV1035"/>
      <c r="DW1035"/>
      <c r="DX1035"/>
      <c r="DY1035"/>
      <c r="DZ1035"/>
      <c r="EA1035"/>
      <c r="EB1035"/>
      <c r="EC1035"/>
      <c r="ED1035"/>
      <c r="EE1035"/>
      <c r="EF1035"/>
      <c r="EG1035"/>
    </row>
    <row r="1036" spans="1:137" s="1" customFormat="1" ht="14.4" x14ac:dyDescent="0.3">
      <c r="A1036"/>
      <c r="B1036"/>
      <c r="C1036"/>
      <c r="D1036" s="18"/>
      <c r="E1036" s="28">
        <v>40199.45208333333</v>
      </c>
      <c r="F1036" s="10">
        <f t="shared" si="307"/>
        <v>316.01180555555038</v>
      </c>
      <c r="G1036" s="122">
        <v>27487</v>
      </c>
      <c r="H1036" s="122">
        <v>6.07</v>
      </c>
      <c r="I1036" s="117">
        <v>2870</v>
      </c>
      <c r="J1036" s="117"/>
      <c r="K1036" s="117"/>
      <c r="L1036" s="79">
        <v>1037</v>
      </c>
      <c r="M1036" s="86"/>
      <c r="N1036" s="42">
        <v>7.57</v>
      </c>
      <c r="O1036" s="90"/>
      <c r="P1036" s="90"/>
      <c r="Q1036" s="98"/>
      <c r="R1036" s="87"/>
      <c r="S1036" s="87"/>
      <c r="T1036" s="16"/>
      <c r="U1036" s="16"/>
      <c r="V1036" s="43">
        <f t="shared" si="297"/>
        <v>1.3124236424351689E-5</v>
      </c>
      <c r="W1036" s="43">
        <f t="shared" si="298"/>
        <v>1.8525349917785344E-3</v>
      </c>
      <c r="X1036" s="43">
        <f t="shared" si="299"/>
        <v>4.0850433743289705E-6</v>
      </c>
      <c r="Y1036" s="22">
        <f>X1036+W1036+SUM($V$1005:V1036)</f>
        <v>2.1621747454476543E-3</v>
      </c>
      <c r="Z1036" s="22">
        <f t="shared" si="300"/>
        <v>5.9430953310733912E-2</v>
      </c>
      <c r="AA1036" s="44">
        <f t="shared" si="301"/>
        <v>8.3889010410241465</v>
      </c>
      <c r="AB1036" s="44">
        <f t="shared" si="302"/>
        <v>0.54866150242692346</v>
      </c>
      <c r="AC1036" s="44">
        <f t="shared" si="303"/>
        <v>6.6590222309893017</v>
      </c>
      <c r="AD1036" s="44">
        <f t="shared" si="308"/>
        <v>0.54866150242692335</v>
      </c>
      <c r="AE1036" s="44">
        <f t="shared" si="309"/>
        <v>6.1042453831198387</v>
      </c>
      <c r="AF1036" s="44">
        <f t="shared" si="310"/>
        <v>6.115345442539678E-3</v>
      </c>
      <c r="AG1036" s="45">
        <f>AC1036+AA1036+SUM($Z$1005:Z1036)</f>
        <v>16.184124959565384</v>
      </c>
      <c r="AH1036" s="45">
        <f>AC1036+AA1036+SUM($Z$1005:Z1036)</f>
        <v>16.184124959565384</v>
      </c>
      <c r="DM1036"/>
      <c r="DN1036"/>
      <c r="DO1036"/>
      <c r="DP1036"/>
      <c r="DQ1036"/>
      <c r="DR1036"/>
      <c r="DS1036"/>
      <c r="DT1036"/>
      <c r="DU1036"/>
      <c r="DV1036"/>
      <c r="DW1036"/>
      <c r="DX1036"/>
      <c r="DY1036"/>
      <c r="DZ1036"/>
      <c r="EA1036"/>
      <c r="EB1036"/>
      <c r="EC1036"/>
      <c r="ED1036"/>
      <c r="EE1036"/>
      <c r="EF1036"/>
      <c r="EG1036"/>
    </row>
    <row r="1037" spans="1:137" s="1" customFormat="1" ht="14.4" x14ac:dyDescent="0.3">
      <c r="A1037"/>
      <c r="B1037"/>
      <c r="C1037"/>
      <c r="D1037" s="18"/>
      <c r="E1037" s="28">
        <v>40287.481944444444</v>
      </c>
      <c r="F1037" s="10">
        <f t="shared" si="307"/>
        <v>404.04166666666424</v>
      </c>
      <c r="G1037" s="122">
        <v>34162</v>
      </c>
      <c r="H1037" s="122">
        <v>1.21</v>
      </c>
      <c r="I1037" s="18">
        <v>107</v>
      </c>
      <c r="J1037" s="18"/>
      <c r="K1037" s="18"/>
      <c r="L1037" s="79">
        <v>1037</v>
      </c>
      <c r="M1037" s="86"/>
      <c r="N1037" s="42">
        <v>7.57</v>
      </c>
      <c r="O1037" s="90"/>
      <c r="P1037" s="90"/>
      <c r="Q1037" s="90"/>
      <c r="R1037" s="87"/>
      <c r="S1037" s="87"/>
      <c r="T1037" s="16"/>
      <c r="U1037" s="16"/>
      <c r="V1037" s="43">
        <f t="shared" ref="V1037:V1065" si="311">($A$15*L1037/1000/$A$13*H1037)/$Q$1005</f>
        <v>2.6161986941458885E-6</v>
      </c>
      <c r="W1037" s="43">
        <f t="shared" ref="W1037:W1065" si="312">($U$1005*L1037/1000/$A$13*H1037)/$Q$1005</f>
        <v>3.6928621747150356E-4</v>
      </c>
      <c r="X1037" s="43">
        <f t="shared" ref="X1037:X1065" si="313">($A$46*$S$1005*H1037*L1037/1000000)/$Q$1005</f>
        <v>8.1431671877068432E-7</v>
      </c>
      <c r="Y1037" s="22">
        <f>X1037+W1037+SUM($V$1005:V1037)</f>
        <v>6.7827144317921103E-4</v>
      </c>
      <c r="Z1037" s="22">
        <f t="shared" ref="Z1037:Z1065" si="314">($A$15*L1037/1000/$A$13*G1037)/$Q$1005</f>
        <v>7.3863289082158542E-2</v>
      </c>
      <c r="AA1037" s="44">
        <f t="shared" ref="AA1037:AA1065" si="315">($U$1005*L1037/1000/$A$13*G1037)/$Q$1005</f>
        <v>10.426079141538432</v>
      </c>
      <c r="AB1037" s="44">
        <f t="shared" ref="AB1037:AB1065" si="316">($A$14*$S$1005/1000*G1037/1000000*L1037/1000*1000000)/$Q$1005</f>
        <v>0.68189959784292808</v>
      </c>
      <c r="AC1037" s="44">
        <f t="shared" ref="AC1037:AC1057" si="317">($A$14*((L1037/1000)*G1037/10^6)*(1+($A$28/(10^-N1037))+(($A$28*$A$29)/(10^-N1037)^2))*1000000)*$S$1005/1000/$Q$1005</f>
        <v>8.2761129790466974</v>
      </c>
      <c r="AD1037" s="44">
        <f t="shared" si="308"/>
        <v>0.68189959784292797</v>
      </c>
      <c r="AE1037" s="44">
        <f t="shared" si="309"/>
        <v>7.5866129726103244</v>
      </c>
      <c r="AF1037" s="44">
        <f t="shared" si="310"/>
        <v>7.600408593445648E-3</v>
      </c>
      <c r="AG1037" s="45">
        <f>AC1037+AA1037+SUM($Z$1005:Z1037)</f>
        <v>19.912257097219225</v>
      </c>
      <c r="AH1037" s="45">
        <f>AC1037+AA1037+SUM($Z$1005:Z1037)</f>
        <v>19.912257097219225</v>
      </c>
      <c r="DM1037"/>
      <c r="DN1037"/>
      <c r="DO1037"/>
      <c r="DP1037"/>
      <c r="DQ1037"/>
      <c r="DR1037"/>
      <c r="DS1037"/>
      <c r="DT1037"/>
      <c r="DU1037"/>
      <c r="DV1037"/>
      <c r="DW1037"/>
      <c r="DX1037"/>
      <c r="DY1037"/>
      <c r="DZ1037"/>
      <c r="EA1037"/>
      <c r="EB1037"/>
      <c r="EC1037"/>
      <c r="ED1037"/>
      <c r="EE1037"/>
      <c r="EF1037"/>
      <c r="EG1037"/>
    </row>
    <row r="1038" spans="1:137" s="1" customFormat="1" ht="14.4" x14ac:dyDescent="0.3">
      <c r="A1038"/>
      <c r="B1038"/>
      <c r="C1038"/>
      <c r="D1038" s="18"/>
      <c r="E1038" s="28">
        <v>40360.47152777778</v>
      </c>
      <c r="F1038" s="10">
        <f t="shared" si="307"/>
        <v>477.03125</v>
      </c>
      <c r="G1038" s="10">
        <v>37060</v>
      </c>
      <c r="H1038" s="10">
        <v>1.35</v>
      </c>
      <c r="I1038" s="10">
        <v>23</v>
      </c>
      <c r="J1038" s="10"/>
      <c r="K1038" s="10"/>
      <c r="L1038" s="79">
        <v>1037</v>
      </c>
      <c r="M1038" s="86"/>
      <c r="N1038" s="42">
        <v>7.57</v>
      </c>
      <c r="O1038" s="90"/>
      <c r="P1038" s="90"/>
      <c r="Q1038" s="90"/>
      <c r="R1038" s="87"/>
      <c r="S1038" s="87"/>
      <c r="T1038" s="16"/>
      <c r="U1038" s="16"/>
      <c r="V1038" s="43">
        <f t="shared" si="311"/>
        <v>2.9188993695016111E-6</v>
      </c>
      <c r="W1038" s="43">
        <f t="shared" si="312"/>
        <v>4.1201354841861963E-4</v>
      </c>
      <c r="X1038" s="43">
        <f t="shared" si="313"/>
        <v>9.0853518209952394E-7</v>
      </c>
      <c r="Y1038" s="22">
        <f>X1038+W1038+SUM($V$1005:V1038)</f>
        <v>7.2401189195915746E-4</v>
      </c>
      <c r="Z1038" s="22">
        <f t="shared" si="314"/>
        <v>8.0129193062022E-2</v>
      </c>
      <c r="AA1038" s="44">
        <f t="shared" si="315"/>
        <v>11.310534892143735</v>
      </c>
      <c r="AB1038" s="44">
        <f t="shared" si="316"/>
        <v>0.73974589005500002</v>
      </c>
      <c r="AC1038" s="44">
        <f t="shared" si="317"/>
        <v>8.9781847375291424</v>
      </c>
      <c r="AD1038" s="44">
        <f t="shared" si="308"/>
        <v>0.73974589005499991</v>
      </c>
      <c r="AE1038" s="44">
        <f t="shared" si="309"/>
        <v>8.2301936878677644</v>
      </c>
      <c r="AF1038" s="44">
        <f t="shared" si="310"/>
        <v>8.2451596063783054E-3</v>
      </c>
      <c r="AG1038" s="45">
        <f>AC1038+AA1038+SUM($Z$1005:Z1038)</f>
        <v>21.578913799368994</v>
      </c>
      <c r="AH1038" s="45">
        <f>AC1038+AA1038+SUM($Z$1005:Z1038)</f>
        <v>21.578913799368994</v>
      </c>
      <c r="DM1038"/>
      <c r="DN1038"/>
      <c r="DO1038"/>
      <c r="DP1038"/>
      <c r="DQ1038"/>
      <c r="DR1038"/>
      <c r="DS1038"/>
      <c r="DT1038"/>
      <c r="DU1038"/>
      <c r="DV1038"/>
      <c r="DW1038"/>
      <c r="DX1038"/>
      <c r="DY1038"/>
      <c r="DZ1038"/>
      <c r="EA1038"/>
      <c r="EB1038"/>
      <c r="EC1038"/>
      <c r="ED1038"/>
      <c r="EE1038"/>
      <c r="EF1038"/>
      <c r="EG1038"/>
    </row>
    <row r="1039" spans="1:137" s="1" customFormat="1" ht="14.4" x14ac:dyDescent="0.3">
      <c r="A1039"/>
      <c r="B1039"/>
      <c r="C1039"/>
      <c r="D1039" s="18"/>
      <c r="E1039" s="28">
        <v>40532.665972222225</v>
      </c>
      <c r="F1039" s="10">
        <f t="shared" si="307"/>
        <v>649.22569444444525</v>
      </c>
      <c r="G1039" s="10">
        <v>42635</v>
      </c>
      <c r="H1039" s="10">
        <v>1.1299999999999999</v>
      </c>
      <c r="I1039" s="10">
        <v>38</v>
      </c>
      <c r="J1039" s="10"/>
      <c r="K1039" s="10"/>
      <c r="L1039" s="79">
        <v>1037</v>
      </c>
      <c r="M1039" s="86"/>
      <c r="N1039" s="42">
        <v>7.57</v>
      </c>
      <c r="O1039" s="90"/>
      <c r="P1039" s="90"/>
      <c r="Q1039" s="90"/>
      <c r="R1039" s="87"/>
      <c r="S1039" s="87"/>
      <c r="T1039" s="16"/>
      <c r="U1039" s="16"/>
      <c r="V1039" s="43">
        <f t="shared" si="311"/>
        <v>2.4432268796569041E-6</v>
      </c>
      <c r="W1039" s="43">
        <f t="shared" si="312"/>
        <v>3.4487059978743711E-4</v>
      </c>
      <c r="X1039" s="43">
        <f t="shared" si="313"/>
        <v>7.6047759686849042E-7</v>
      </c>
      <c r="Y1039" s="22">
        <f>X1039+W1039+SUM($V$1005:V1039)</f>
        <v>6.5916411262240083E-4</v>
      </c>
      <c r="Z1039" s="22">
        <f t="shared" si="314"/>
        <v>9.2183166384223109E-2</v>
      </c>
      <c r="AA1039" s="44">
        <f t="shared" si="315"/>
        <v>13.01199824950211</v>
      </c>
      <c r="AB1039" s="44">
        <f t="shared" si="316"/>
        <v>0.85102714577698135</v>
      </c>
      <c r="AC1039" s="44">
        <f t="shared" si="317"/>
        <v>10.328788620738127</v>
      </c>
      <c r="AD1039" s="44">
        <f t="shared" si="308"/>
        <v>0.85102714577698113</v>
      </c>
      <c r="AE1039" s="44">
        <f t="shared" si="309"/>
        <v>9.4682759817118765</v>
      </c>
      <c r="AF1039" s="44">
        <f t="shared" si="310"/>
        <v>9.4854932492698073E-3</v>
      </c>
      <c r="AG1039" s="45">
        <f>AC1039+AA1039+SUM($Z$1005:Z1039)</f>
        <v>24.723164206320575</v>
      </c>
      <c r="AH1039" s="45">
        <f>AC1039+AA1039+SUM($Z$1005:Z1039)</f>
        <v>24.723164206320575</v>
      </c>
      <c r="DM1039"/>
      <c r="DN1039"/>
      <c r="DO1039"/>
      <c r="DP1039"/>
      <c r="DQ1039"/>
      <c r="DR1039"/>
      <c r="DS1039"/>
      <c r="DT1039"/>
      <c r="DU1039"/>
      <c r="DV1039"/>
      <c r="DW1039"/>
      <c r="DX1039"/>
      <c r="DY1039"/>
      <c r="DZ1039"/>
      <c r="EA1039"/>
      <c r="EB1039"/>
      <c r="EC1039"/>
      <c r="ED1039"/>
      <c r="EE1039"/>
      <c r="EF1039"/>
      <c r="EG1039"/>
    </row>
    <row r="1040" spans="1:137" s="1" customFormat="1" ht="14.4" x14ac:dyDescent="0.3">
      <c r="A1040"/>
      <c r="B1040"/>
      <c r="C1040"/>
      <c r="D1040" s="18"/>
      <c r="E1040" s="28">
        <v>40606.526388888888</v>
      </c>
      <c r="F1040" s="10">
        <f t="shared" si="307"/>
        <v>723.08611111110804</v>
      </c>
      <c r="G1040" s="10">
        <v>46162</v>
      </c>
      <c r="H1040" s="10">
        <v>7.32</v>
      </c>
      <c r="I1040" s="10">
        <v>2</v>
      </c>
      <c r="J1040" s="10"/>
      <c r="K1040" s="10"/>
      <c r="L1040" s="79">
        <v>1037</v>
      </c>
      <c r="M1040" s="86"/>
      <c r="N1040" s="42">
        <v>7.57</v>
      </c>
      <c r="O1040" s="90"/>
      <c r="P1040" s="90"/>
      <c r="Q1040" s="90"/>
      <c r="R1040" s="87"/>
      <c r="S1040" s="87"/>
      <c r="T1040" s="16"/>
      <c r="U1040" s="16"/>
      <c r="V1040" s="43">
        <f t="shared" si="311"/>
        <v>1.5826921025742073E-5</v>
      </c>
      <c r="W1040" s="43">
        <f t="shared" si="312"/>
        <v>2.2340290180920706E-3</v>
      </c>
      <c r="X1040" s="43">
        <f t="shared" si="313"/>
        <v>4.9262796540507515E-6</v>
      </c>
      <c r="Y1040" s="22">
        <f>X1040+W1040+SUM($V$1005:V1040)</f>
        <v>2.5683152540099587E-3</v>
      </c>
      <c r="Z1040" s="22">
        <f t="shared" si="314"/>
        <v>9.9809061255506204E-2</v>
      </c>
      <c r="AA1040" s="44">
        <f t="shared" si="315"/>
        <v>14.088421794148385</v>
      </c>
      <c r="AB1040" s="44">
        <f t="shared" si="316"/>
        <v>0.92142875814136294</v>
      </c>
      <c r="AC1040" s="44">
        <f t="shared" si="317"/>
        <v>11.18324241375662</v>
      </c>
      <c r="AD1040" s="44">
        <f t="shared" si="308"/>
        <v>0.92142875814136294</v>
      </c>
      <c r="AE1040" s="44">
        <f t="shared" si="309"/>
        <v>10.251543470570745</v>
      </c>
      <c r="AF1040" s="44">
        <f t="shared" si="310"/>
        <v>1.0270185044512558E-2</v>
      </c>
      <c r="AG1040" s="45">
        <f>AC1040+AA1040+SUM($Z$1005:Z1040)</f>
        <v>26.753850605240853</v>
      </c>
      <c r="AH1040" s="45">
        <f>AC1040+AA1040+SUM($Z$1005:Z1040)</f>
        <v>26.753850605240853</v>
      </c>
      <c r="DM1040"/>
      <c r="DN1040"/>
      <c r="DO1040"/>
      <c r="DP1040"/>
      <c r="DQ1040"/>
      <c r="DR1040"/>
      <c r="DS1040"/>
      <c r="DT1040"/>
      <c r="DU1040"/>
      <c r="DV1040"/>
      <c r="DW1040"/>
      <c r="DX1040"/>
      <c r="DY1040"/>
      <c r="DZ1040"/>
      <c r="EA1040"/>
      <c r="EB1040"/>
      <c r="EC1040"/>
      <c r="ED1040"/>
      <c r="EE1040"/>
      <c r="EF1040"/>
      <c r="EG1040"/>
    </row>
    <row r="1041" spans="1:137" s="1" customFormat="1" ht="14.4" x14ac:dyDescent="0.3">
      <c r="A1041"/>
      <c r="B1041"/>
      <c r="C1041"/>
      <c r="D1041" s="18"/>
      <c r="E1041" s="28">
        <v>40626.65902777778</v>
      </c>
      <c r="F1041" s="10">
        <f t="shared" si="307"/>
        <v>743.21875</v>
      </c>
      <c r="G1041" s="121">
        <v>7280</v>
      </c>
      <c r="H1041" s="40">
        <v>0</v>
      </c>
      <c r="I1041" s="10">
        <v>25</v>
      </c>
      <c r="J1041" s="10"/>
      <c r="K1041" s="10"/>
      <c r="L1041" s="79">
        <v>1037</v>
      </c>
      <c r="M1041" s="86"/>
      <c r="N1041" s="42">
        <v>7.57</v>
      </c>
      <c r="O1041" s="90"/>
      <c r="P1041" s="90"/>
      <c r="Q1041" s="90"/>
      <c r="R1041" s="87"/>
      <c r="S1041" s="87"/>
      <c r="T1041" s="16"/>
      <c r="U1041" s="16"/>
      <c r="V1041" s="43">
        <f t="shared" si="311"/>
        <v>0</v>
      </c>
      <c r="W1041" s="43">
        <f t="shared" si="312"/>
        <v>0</v>
      </c>
      <c r="X1041" s="43">
        <f t="shared" si="313"/>
        <v>0</v>
      </c>
      <c r="Y1041" s="22">
        <f>X1041+W1041+SUM($V$1005:V1041)</f>
        <v>3.2935995626383736E-4</v>
      </c>
      <c r="Z1041" s="22">
        <f t="shared" si="314"/>
        <v>1.5740435118497577E-2</v>
      </c>
      <c r="AA1041" s="44">
        <f t="shared" si="315"/>
        <v>2.221821209250038</v>
      </c>
      <c r="AB1041" s="44">
        <f t="shared" si="316"/>
        <v>0.14531435724771721</v>
      </c>
      <c r="AC1041" s="44">
        <f t="shared" si="317"/>
        <v>1.7636585237240199</v>
      </c>
      <c r="AD1041" s="44">
        <f t="shared" si="308"/>
        <v>0.14531435724771724</v>
      </c>
      <c r="AE1041" s="44">
        <f t="shared" si="309"/>
        <v>1.6167245020959888</v>
      </c>
      <c r="AF1041" s="44">
        <f t="shared" si="310"/>
        <v>1.6196643803139256E-3</v>
      </c>
      <c r="AG1041" s="45">
        <f>AC1041+AA1041+SUM($Z$1005:Z1041)</f>
        <v>5.4834065654284023</v>
      </c>
      <c r="AH1041" s="77">
        <f>AC1041+AA1041+SUM($Z$1041:Z1041)+$AH$1040</f>
        <v>30.755070773333408</v>
      </c>
      <c r="DM1041"/>
      <c r="DN1041"/>
      <c r="DO1041"/>
      <c r="DP1041"/>
      <c r="DQ1041"/>
      <c r="DR1041"/>
      <c r="DS1041"/>
      <c r="DT1041"/>
      <c r="DU1041"/>
      <c r="DV1041"/>
      <c r="DW1041"/>
      <c r="DX1041"/>
      <c r="DY1041"/>
      <c r="DZ1041"/>
      <c r="EA1041"/>
      <c r="EB1041"/>
      <c r="EC1041"/>
      <c r="ED1041"/>
      <c r="EE1041"/>
      <c r="EF1041"/>
      <c r="EG1041"/>
    </row>
    <row r="1042" spans="1:137" s="1" customFormat="1" ht="14.4" x14ac:dyDescent="0.3">
      <c r="A1042"/>
      <c r="B1042"/>
      <c r="C1042"/>
      <c r="D1042" s="18"/>
      <c r="E1042" s="28">
        <v>40633.45416666667</v>
      </c>
      <c r="F1042" s="10">
        <f t="shared" si="307"/>
        <v>750.01388888889051</v>
      </c>
      <c r="G1042" s="121">
        <v>9747</v>
      </c>
      <c r="H1042" s="40">
        <v>1.97</v>
      </c>
      <c r="I1042" s="10">
        <v>29</v>
      </c>
      <c r="J1042" s="10"/>
      <c r="K1042" s="10"/>
      <c r="L1042" s="79">
        <v>1037</v>
      </c>
      <c r="M1042" s="86"/>
      <c r="N1042" s="42">
        <v>7.57</v>
      </c>
      <c r="O1042" s="90"/>
      <c r="P1042" s="90"/>
      <c r="Q1042" s="90"/>
      <c r="R1042" s="87"/>
      <c r="S1042" s="87"/>
      <c r="T1042" s="16"/>
      <c r="U1042" s="16"/>
      <c r="V1042" s="43">
        <f t="shared" si="311"/>
        <v>4.2594309317912396E-6</v>
      </c>
      <c r="W1042" s="43">
        <f t="shared" si="312"/>
        <v>6.0123458547013382E-4</v>
      </c>
      <c r="X1042" s="43">
        <f t="shared" si="313"/>
        <v>1.3257883768415273E-6</v>
      </c>
      <c r="Y1042" s="22">
        <f>X1042+W1042+SUM($V$1005:V1042)</f>
        <v>9.3617976104260392E-4</v>
      </c>
      <c r="Z1042" s="22">
        <f t="shared" si="314"/>
        <v>2.1074453447801633E-2</v>
      </c>
      <c r="AA1042" s="44">
        <f t="shared" si="315"/>
        <v>2.9747378195824341</v>
      </c>
      <c r="AB1042" s="44">
        <f t="shared" si="316"/>
        <v>0.19455756045240383</v>
      </c>
      <c r="AC1042" s="44">
        <f t="shared" si="317"/>
        <v>2.3613158833431345</v>
      </c>
      <c r="AD1042" s="44">
        <f t="shared" si="308"/>
        <v>0.1945575604524038</v>
      </c>
      <c r="AE1042" s="44">
        <f t="shared" si="309"/>
        <v>2.1645897969683516</v>
      </c>
      <c r="AF1042" s="44">
        <f t="shared" si="310"/>
        <v>2.1685259223790973E-3</v>
      </c>
      <c r="AG1042" s="45">
        <f>AC1042+AA1042+SUM($Z$1005:Z1042)</f>
        <v>6.8550549888277139</v>
      </c>
      <c r="AH1042" s="45">
        <f>AC1042+AA1042+SUM($Z$1041:Z1042)+$AH$1040</f>
        <v>32.126719196732722</v>
      </c>
      <c r="DM1042"/>
      <c r="DN1042"/>
      <c r="DO1042"/>
      <c r="DP1042"/>
      <c r="DQ1042"/>
      <c r="DR1042"/>
      <c r="DS1042"/>
      <c r="DT1042"/>
      <c r="DU1042"/>
      <c r="DV1042"/>
      <c r="DW1042"/>
      <c r="DX1042"/>
      <c r="DY1042"/>
      <c r="DZ1042"/>
      <c r="EA1042"/>
      <c r="EB1042"/>
      <c r="EC1042"/>
      <c r="ED1042"/>
      <c r="EE1042"/>
      <c r="EF1042"/>
      <c r="EG1042"/>
    </row>
    <row r="1043" spans="1:137" s="1" customFormat="1" ht="14.4" x14ac:dyDescent="0.3">
      <c r="A1043"/>
      <c r="B1043"/>
      <c r="C1043"/>
      <c r="D1043" s="18"/>
      <c r="E1043" s="28">
        <v>40654.38958333333</v>
      </c>
      <c r="F1043" s="10">
        <f t="shared" si="307"/>
        <v>770.94930555555038</v>
      </c>
      <c r="G1043" s="10">
        <v>11326</v>
      </c>
      <c r="H1043" s="40">
        <v>1.74</v>
      </c>
      <c r="I1043" s="10">
        <v>8</v>
      </c>
      <c r="J1043" s="10"/>
      <c r="K1043" s="10"/>
      <c r="L1043" s="79">
        <v>1037</v>
      </c>
      <c r="M1043" s="86"/>
      <c r="N1043" s="42">
        <v>7.57</v>
      </c>
      <c r="O1043" s="90"/>
      <c r="P1043" s="90"/>
      <c r="Q1043" s="90"/>
      <c r="R1043" s="87"/>
      <c r="S1043" s="87"/>
      <c r="T1043" s="16"/>
      <c r="U1043" s="16"/>
      <c r="V1043" s="43">
        <f t="shared" si="311"/>
        <v>3.7621369651354102E-6</v>
      </c>
      <c r="W1043" s="43">
        <f t="shared" si="312"/>
        <v>5.310396846284431E-4</v>
      </c>
      <c r="X1043" s="43">
        <f t="shared" si="313"/>
        <v>1.1710009013727196E-6</v>
      </c>
      <c r="Y1043" s="22">
        <f>X1043+W1043+SUM($V$1005:V1043)</f>
        <v>8.6959220969057976E-4</v>
      </c>
      <c r="Z1043" s="22">
        <f t="shared" si="314"/>
        <v>2.4488484636277962E-2</v>
      </c>
      <c r="AA1043" s="44">
        <f t="shared" si="315"/>
        <v>3.4566410736216935</v>
      </c>
      <c r="AB1043" s="44">
        <f t="shared" si="316"/>
        <v>0.22607560579500621</v>
      </c>
      <c r="AC1043" s="44">
        <f t="shared" si="317"/>
        <v>2.7438456647937155</v>
      </c>
      <c r="AD1043" s="44">
        <f t="shared" si="308"/>
        <v>0.22607560579500624</v>
      </c>
      <c r="AE1043" s="44">
        <f t="shared" si="309"/>
        <v>2.5152502349916439</v>
      </c>
      <c r="AF1043" s="44">
        <f t="shared" si="310"/>
        <v>2.5198240070653188E-3</v>
      </c>
      <c r="AG1043" s="45">
        <f>AC1043+AA1043+SUM($Z$1005:Z1043)</f>
        <v>7.7439765089538319</v>
      </c>
      <c r="AH1043" s="45">
        <f>AC1043+AA1043+SUM($Z$1041:Z1043)+$AH$1040</f>
        <v>33.01564071685884</v>
      </c>
      <c r="DM1043"/>
      <c r="DN1043"/>
      <c r="DO1043"/>
      <c r="DP1043"/>
      <c r="DQ1043"/>
      <c r="DR1043"/>
      <c r="DS1043"/>
      <c r="DT1043"/>
      <c r="DU1043"/>
      <c r="DV1043"/>
      <c r="DW1043"/>
      <c r="DX1043"/>
      <c r="DY1043"/>
      <c r="DZ1043"/>
      <c r="EA1043"/>
      <c r="EB1043"/>
      <c r="EC1043"/>
      <c r="ED1043"/>
      <c r="EE1043"/>
      <c r="EF1043"/>
      <c r="EG1043"/>
    </row>
    <row r="1044" spans="1:137" s="1" customFormat="1" ht="14.4" x14ac:dyDescent="0.3">
      <c r="A1044"/>
      <c r="B1044"/>
      <c r="C1044"/>
      <c r="D1044" s="18"/>
      <c r="E1044" s="28">
        <v>40693.626388888886</v>
      </c>
      <c r="F1044" s="10">
        <f t="shared" si="307"/>
        <v>810.18611111110658</v>
      </c>
      <c r="G1044" s="10">
        <v>13219</v>
      </c>
      <c r="H1044" s="10">
        <v>0.34</v>
      </c>
      <c r="I1044" s="10">
        <v>60</v>
      </c>
      <c r="J1044" s="10"/>
      <c r="K1044" s="10"/>
      <c r="L1044" s="79">
        <v>1037</v>
      </c>
      <c r="M1044" s="86"/>
      <c r="N1044" s="42">
        <v>7.57</v>
      </c>
      <c r="O1044" s="90"/>
      <c r="P1044" s="90"/>
      <c r="Q1044" s="90"/>
      <c r="R1044" s="87"/>
      <c r="S1044" s="87"/>
      <c r="T1044" s="16"/>
      <c r="U1044" s="16"/>
      <c r="V1044" s="43">
        <f t="shared" si="311"/>
        <v>7.3513021157818359E-7</v>
      </c>
      <c r="W1044" s="43">
        <f t="shared" si="312"/>
        <v>1.0376637515728199E-4</v>
      </c>
      <c r="X1044" s="43">
        <f t="shared" si="313"/>
        <v>2.2881626808432456E-7</v>
      </c>
      <c r="Y1044" s="22">
        <f>X1044+W1044+SUM($V$1005:V1044)</f>
        <v>4.4211184579770848E-4</v>
      </c>
      <c r="Z1044" s="22">
        <f t="shared" si="314"/>
        <v>2.8581430196623552E-2</v>
      </c>
      <c r="AA1044" s="44">
        <f t="shared" si="315"/>
        <v>4.0343756270709132</v>
      </c>
      <c r="AB1044" s="44">
        <f t="shared" si="316"/>
        <v>0.2638613308320843</v>
      </c>
      <c r="AC1044" s="44">
        <f t="shared" si="317"/>
        <v>3.2024453331192055</v>
      </c>
      <c r="AD1044" s="44">
        <f t="shared" si="308"/>
        <v>0.26386133083208435</v>
      </c>
      <c r="AE1044" s="44">
        <f t="shared" si="309"/>
        <v>2.9356430210449003</v>
      </c>
      <c r="AF1044" s="44">
        <f t="shared" si="310"/>
        <v>2.9409812422211239E-3</v>
      </c>
      <c r="AG1044" s="45">
        <f>AC1044+AA1044+SUM($Z$1005:Z1044)</f>
        <v>8.8088921609251667</v>
      </c>
      <c r="AH1044" s="45">
        <f>AC1044+AA1044+SUM($Z$1041:Z1044)+$AH$1040</f>
        <v>34.080556368830173</v>
      </c>
      <c r="DM1044"/>
      <c r="DN1044"/>
      <c r="DO1044"/>
      <c r="DP1044"/>
      <c r="DQ1044"/>
      <c r="DR1044"/>
      <c r="DS1044"/>
      <c r="DT1044"/>
      <c r="DU1044"/>
      <c r="DV1044"/>
      <c r="DW1044"/>
      <c r="DX1044"/>
      <c r="DY1044"/>
      <c r="DZ1044"/>
      <c r="EA1044"/>
      <c r="EB1044"/>
      <c r="EC1044"/>
      <c r="ED1044"/>
      <c r="EE1044"/>
      <c r="EF1044"/>
      <c r="EG1044"/>
    </row>
    <row r="1045" spans="1:137" s="1" customFormat="1" ht="14.4" x14ac:dyDescent="0.3">
      <c r="A1045"/>
      <c r="B1045"/>
      <c r="C1045"/>
      <c r="D1045" s="18"/>
      <c r="E1045" s="28">
        <v>40750.447222222225</v>
      </c>
      <c r="F1045" s="10">
        <f t="shared" si="307"/>
        <v>867.00694444444525</v>
      </c>
      <c r="G1045" s="10">
        <v>14394</v>
      </c>
      <c r="H1045" s="10">
        <v>0</v>
      </c>
      <c r="I1045" s="36" t="s">
        <v>126</v>
      </c>
      <c r="J1045" s="36"/>
      <c r="K1045" s="36"/>
      <c r="L1045" s="79">
        <v>1037</v>
      </c>
      <c r="M1045" s="86"/>
      <c r="N1045" s="42">
        <v>7.57</v>
      </c>
      <c r="O1045" s="90"/>
      <c r="P1045" s="90"/>
      <c r="Q1045" s="90"/>
      <c r="R1045" s="87"/>
      <c r="S1045" s="87"/>
      <c r="T1045" s="16"/>
      <c r="U1045" s="16"/>
      <c r="V1045" s="43">
        <f t="shared" si="311"/>
        <v>0</v>
      </c>
      <c r="W1045" s="43">
        <f t="shared" si="312"/>
        <v>0</v>
      </c>
      <c r="X1045" s="43">
        <f t="shared" si="313"/>
        <v>0</v>
      </c>
      <c r="Y1045" s="22">
        <f>X1045+W1045+SUM($V$1005:V1045)</f>
        <v>3.3811665437234219E-4</v>
      </c>
      <c r="Z1045" s="22">
        <f t="shared" si="314"/>
        <v>3.1121953721930513E-2</v>
      </c>
      <c r="AA1045" s="44">
        <f t="shared" si="315"/>
        <v>4.3929800118056379</v>
      </c>
      <c r="AB1045" s="44">
        <f t="shared" si="316"/>
        <v>0.2873152277779728</v>
      </c>
      <c r="AC1045" s="44">
        <f t="shared" si="317"/>
        <v>3.487101756934551</v>
      </c>
      <c r="AD1045" s="44">
        <f t="shared" si="308"/>
        <v>0.28731522777797269</v>
      </c>
      <c r="AE1045" s="44">
        <f t="shared" si="309"/>
        <v>3.1965841323035238</v>
      </c>
      <c r="AF1045" s="44">
        <f t="shared" si="310"/>
        <v>3.2023968530547576E-3</v>
      </c>
      <c r="AG1045" s="45">
        <f>AC1045+AA1045+SUM($Z$1005:Z1045)</f>
        <v>9.4832749231971665</v>
      </c>
      <c r="AH1045" s="45">
        <f>AC1045+AA1045+SUM($Z$1041:Z1045)+$AH$1040</f>
        <v>34.754939131102176</v>
      </c>
      <c r="DM1045"/>
      <c r="DN1045"/>
      <c r="DO1045"/>
      <c r="DP1045"/>
      <c r="DQ1045"/>
      <c r="DR1045"/>
      <c r="DS1045"/>
      <c r="DT1045"/>
      <c r="DU1045"/>
      <c r="DV1045"/>
      <c r="DW1045"/>
      <c r="DX1045"/>
      <c r="DY1045"/>
      <c r="DZ1045"/>
      <c r="EA1045"/>
      <c r="EB1045"/>
      <c r="EC1045"/>
      <c r="ED1045"/>
      <c r="EE1045"/>
      <c r="EF1045"/>
      <c r="EG1045"/>
    </row>
    <row r="1046" spans="1:137" s="1" customFormat="1" ht="14.4" x14ac:dyDescent="0.3">
      <c r="A1046"/>
      <c r="B1046"/>
      <c r="C1046"/>
      <c r="D1046" s="18"/>
      <c r="E1046" s="28">
        <v>40849.568055555559</v>
      </c>
      <c r="F1046" s="10">
        <f t="shared" si="307"/>
        <v>966.12777777777956</v>
      </c>
      <c r="G1046" s="10">
        <v>19574</v>
      </c>
      <c r="H1046" s="10">
        <v>0</v>
      </c>
      <c r="I1046" s="10">
        <v>34</v>
      </c>
      <c r="J1046" s="10"/>
      <c r="K1046" s="10"/>
      <c r="L1046" s="79">
        <v>1037</v>
      </c>
      <c r="M1046" s="86"/>
      <c r="N1046" s="42">
        <v>7.57</v>
      </c>
      <c r="O1046" s="90"/>
      <c r="P1046" s="90"/>
      <c r="Q1046" s="90"/>
      <c r="R1046" s="87"/>
      <c r="S1046" s="87"/>
      <c r="T1046" s="16"/>
      <c r="U1046" s="16"/>
      <c r="V1046" s="43">
        <f t="shared" si="311"/>
        <v>0</v>
      </c>
      <c r="W1046" s="43">
        <f t="shared" si="312"/>
        <v>0</v>
      </c>
      <c r="X1046" s="43">
        <f t="shared" si="313"/>
        <v>0</v>
      </c>
      <c r="Y1046" s="22">
        <f>X1046+W1046+SUM($V$1005:V1046)</f>
        <v>3.3811665437234219E-4</v>
      </c>
      <c r="Z1046" s="22">
        <f t="shared" si="314"/>
        <v>4.2321878710092256E-2</v>
      </c>
      <c r="AA1046" s="44">
        <f t="shared" si="315"/>
        <v>5.9738912568489333</v>
      </c>
      <c r="AB1046" s="44">
        <f t="shared" si="316"/>
        <v>0.3907119819734638</v>
      </c>
      <c r="AC1046" s="44">
        <f t="shared" si="317"/>
        <v>4.7420126295843339</v>
      </c>
      <c r="AD1046" s="44">
        <f t="shared" si="308"/>
        <v>0.39071198197346374</v>
      </c>
      <c r="AE1046" s="44">
        <f t="shared" si="309"/>
        <v>4.3469457972564385</v>
      </c>
      <c r="AF1046" s="44">
        <f t="shared" si="310"/>
        <v>4.3548503544319729E-3</v>
      </c>
      <c r="AG1046" s="45">
        <f>AC1046+AA1046+SUM($Z$1005:Z1046)</f>
        <v>12.361418919600338</v>
      </c>
      <c r="AH1046" s="45">
        <f>AC1046+AA1046+SUM($Z$1041:Z1046)+$AH$1040</f>
        <v>37.633083127505344</v>
      </c>
      <c r="DM1046"/>
      <c r="DN1046"/>
      <c r="DO1046"/>
      <c r="DP1046"/>
      <c r="DQ1046"/>
      <c r="DR1046"/>
      <c r="DS1046"/>
      <c r="DT1046"/>
      <c r="DU1046"/>
      <c r="DV1046"/>
      <c r="DW1046"/>
      <c r="DX1046"/>
      <c r="DY1046"/>
      <c r="DZ1046"/>
      <c r="EA1046"/>
      <c r="EB1046"/>
      <c r="EC1046"/>
      <c r="ED1046"/>
      <c r="EE1046"/>
      <c r="EF1046"/>
      <c r="EG1046"/>
    </row>
    <row r="1047" spans="1:137" s="1" customFormat="1" ht="14.4" x14ac:dyDescent="0.3">
      <c r="A1047"/>
      <c r="B1047"/>
      <c r="C1047"/>
      <c r="D1047" s="18"/>
      <c r="E1047" s="28">
        <v>40933.620138888888</v>
      </c>
      <c r="F1047" s="10">
        <f t="shared" si="307"/>
        <v>1050.179861111108</v>
      </c>
      <c r="G1047" s="10">
        <v>22774</v>
      </c>
      <c r="H1047" s="10">
        <v>3.34</v>
      </c>
      <c r="I1047" s="10">
        <v>33</v>
      </c>
      <c r="J1047" s="10"/>
      <c r="K1047" s="10"/>
      <c r="L1047" s="79">
        <v>1037</v>
      </c>
      <c r="M1047" s="86"/>
      <c r="N1047" s="42">
        <v>7.57</v>
      </c>
      <c r="O1047" s="90"/>
      <c r="P1047" s="90"/>
      <c r="Q1047" s="90"/>
      <c r="R1047" s="87"/>
      <c r="S1047" s="87"/>
      <c r="T1047" s="16"/>
      <c r="U1047" s="16"/>
      <c r="V1047" s="43">
        <f t="shared" si="311"/>
        <v>7.2215732549150965E-6</v>
      </c>
      <c r="W1047" s="43">
        <f t="shared" si="312"/>
        <v>1.0193520383097699E-3</v>
      </c>
      <c r="X1047" s="43">
        <f t="shared" si="313"/>
        <v>2.2477833394165997E-6</v>
      </c>
      <c r="Y1047" s="22">
        <f>X1047+W1047+SUM($V$1005:V1047)</f>
        <v>1.3669380492764439E-3</v>
      </c>
      <c r="Z1047" s="22">
        <f t="shared" si="314"/>
        <v>4.9240751289651621E-2</v>
      </c>
      <c r="AA1047" s="44">
        <f t="shared" si="315"/>
        <v>6.9505159642115872</v>
      </c>
      <c r="AB1047" s="44">
        <f t="shared" si="316"/>
        <v>0.45458642471971322</v>
      </c>
      <c r="AC1047" s="44">
        <f t="shared" si="317"/>
        <v>5.5172471455069809</v>
      </c>
      <c r="AD1047" s="44">
        <f t="shared" si="308"/>
        <v>0.45458642471971317</v>
      </c>
      <c r="AE1047" s="44">
        <f t="shared" si="309"/>
        <v>5.0575939300458845</v>
      </c>
      <c r="AF1047" s="44">
        <f t="shared" si="310"/>
        <v>5.06679074138315E-3</v>
      </c>
      <c r="AG1047" s="45">
        <f>AC1047+AA1047+SUM($Z$1005:Z1047)</f>
        <v>14.162518894175291</v>
      </c>
      <c r="AH1047" s="45">
        <f>AC1047+AA1047+SUM($Z$1041:Z1047)+$AH$1040</f>
        <v>39.434183102080297</v>
      </c>
      <c r="DM1047"/>
      <c r="DN1047"/>
      <c r="DO1047"/>
      <c r="DP1047"/>
      <c r="DQ1047"/>
      <c r="DR1047"/>
      <c r="DS1047"/>
      <c r="DT1047"/>
      <c r="DU1047"/>
      <c r="DV1047"/>
      <c r="DW1047"/>
      <c r="DX1047"/>
      <c r="DY1047"/>
      <c r="DZ1047"/>
      <c r="EA1047"/>
      <c r="EB1047"/>
      <c r="EC1047"/>
      <c r="ED1047"/>
      <c r="EE1047"/>
      <c r="EF1047"/>
      <c r="EG1047"/>
    </row>
    <row r="1048" spans="1:137" s="1" customFormat="1" ht="14.4" x14ac:dyDescent="0.3">
      <c r="A1048"/>
      <c r="B1048"/>
      <c r="C1048"/>
      <c r="D1048" s="18"/>
      <c r="E1048" s="28">
        <v>41017.663194444445</v>
      </c>
      <c r="F1048" s="10">
        <f t="shared" si="307"/>
        <v>1134.2229166666657</v>
      </c>
      <c r="G1048" s="10">
        <v>25657</v>
      </c>
      <c r="H1048" s="10">
        <v>0</v>
      </c>
      <c r="I1048" s="10">
        <v>57</v>
      </c>
      <c r="J1048" s="10"/>
      <c r="K1048" s="10"/>
      <c r="L1048" s="79">
        <v>1037</v>
      </c>
      <c r="M1048" s="86"/>
      <c r="N1048" s="42">
        <v>7.57</v>
      </c>
      <c r="O1048" s="90"/>
      <c r="P1048" s="90"/>
      <c r="Q1048" s="90"/>
      <c r="R1048" s="87"/>
      <c r="S1048" s="87"/>
      <c r="T1048" s="16"/>
      <c r="U1048" s="16"/>
      <c r="V1048" s="43">
        <f t="shared" si="311"/>
        <v>0</v>
      </c>
      <c r="W1048" s="43">
        <f t="shared" si="312"/>
        <v>0</v>
      </c>
      <c r="X1048" s="43">
        <f t="shared" si="313"/>
        <v>0</v>
      </c>
      <c r="Y1048" s="22">
        <f>X1048+W1048+SUM($V$1005:V1048)</f>
        <v>3.4533822762725726E-4</v>
      </c>
      <c r="Z1048" s="22">
        <f t="shared" si="314"/>
        <v>5.5474223054298395E-2</v>
      </c>
      <c r="AA1048" s="44">
        <f t="shared" si="315"/>
        <v>7.830393786501129</v>
      </c>
      <c r="AB1048" s="44">
        <f t="shared" si="316"/>
        <v>0.51213330548141223</v>
      </c>
      <c r="AC1048" s="44">
        <f t="shared" si="317"/>
        <v>6.2156849921960404</v>
      </c>
      <c r="AD1048" s="44">
        <f t="shared" si="308"/>
        <v>0.51213330548141223</v>
      </c>
      <c r="AE1048" s="44">
        <f t="shared" si="309"/>
        <v>5.6978434821808763</v>
      </c>
      <c r="AF1048" s="44">
        <f t="shared" si="310"/>
        <v>5.7082045337519764E-3</v>
      </c>
      <c r="AG1048" s="45">
        <f>AC1048+AA1048+SUM($Z$1005:Z1048)</f>
        <v>15.796308786208188</v>
      </c>
      <c r="AH1048" s="45">
        <f>AC1048+AA1048+SUM($Z$1041:Z1048)+$AH$1040</f>
        <v>41.067972994113191</v>
      </c>
      <c r="DM1048"/>
      <c r="DN1048"/>
      <c r="DO1048"/>
      <c r="DP1048"/>
      <c r="DQ1048"/>
      <c r="DR1048"/>
      <c r="DS1048"/>
      <c r="DT1048"/>
      <c r="DU1048"/>
      <c r="DV1048"/>
      <c r="DW1048"/>
      <c r="DX1048"/>
      <c r="DY1048"/>
      <c r="DZ1048"/>
      <c r="EA1048"/>
      <c r="EB1048"/>
      <c r="EC1048"/>
      <c r="ED1048"/>
      <c r="EE1048"/>
      <c r="EF1048"/>
      <c r="EG1048"/>
    </row>
    <row r="1049" spans="1:137" s="1" customFormat="1" ht="14.4" x14ac:dyDescent="0.3">
      <c r="A1049"/>
      <c r="B1049"/>
      <c r="C1049"/>
      <c r="D1049" s="18"/>
      <c r="E1049" s="28">
        <v>41036.577777777777</v>
      </c>
      <c r="F1049" s="10">
        <f t="shared" si="307"/>
        <v>1153.1374999999971</v>
      </c>
      <c r="G1049" s="10">
        <v>26886</v>
      </c>
      <c r="H1049" s="10">
        <v>0</v>
      </c>
      <c r="I1049" s="10">
        <v>29</v>
      </c>
      <c r="J1049" s="10"/>
      <c r="K1049" s="10"/>
      <c r="L1049" s="79">
        <v>1037</v>
      </c>
      <c r="M1049" s="86"/>
      <c r="N1049" s="42">
        <v>7.57</v>
      </c>
      <c r="O1049" s="90"/>
      <c r="P1049" s="90"/>
      <c r="Q1049" s="90"/>
      <c r="R1049" s="87"/>
      <c r="S1049" s="87"/>
      <c r="T1049" s="16"/>
      <c r="U1049" s="16"/>
      <c r="V1049" s="43">
        <f t="shared" si="311"/>
        <v>0</v>
      </c>
      <c r="W1049" s="43">
        <f t="shared" si="312"/>
        <v>0</v>
      </c>
      <c r="X1049" s="43">
        <f t="shared" si="313"/>
        <v>0</v>
      </c>
      <c r="Y1049" s="22">
        <f>X1049+W1049+SUM($V$1005:V1049)</f>
        <v>3.4533822762725726E-4</v>
      </c>
      <c r="Z1049" s="22">
        <f t="shared" si="314"/>
        <v>5.8131502554385421E-2</v>
      </c>
      <c r="AA1049" s="44">
        <f t="shared" si="315"/>
        <v>8.2054787131725977</v>
      </c>
      <c r="AB1049" s="44">
        <f t="shared" si="316"/>
        <v>0.53666508364864351</v>
      </c>
      <c r="AC1049" s="44">
        <f t="shared" si="317"/>
        <v>6.5134234984675814</v>
      </c>
      <c r="AD1049" s="44">
        <f t="shared" si="308"/>
        <v>0.53666508364864363</v>
      </c>
      <c r="AE1049" s="44">
        <f t="shared" si="309"/>
        <v>5.9707767806803229</v>
      </c>
      <c r="AF1049" s="44">
        <f t="shared" si="310"/>
        <v>5.9816341386154121E-3</v>
      </c>
      <c r="AG1049" s="45">
        <f>AC1049+AA1049+SUM($Z$1005:Z1049)</f>
        <v>16.527263721705584</v>
      </c>
      <c r="AH1049" s="45">
        <f>AC1049+AA1049+SUM($Z$1041:Z1049)+$AH$1040</f>
        <v>41.798927929610592</v>
      </c>
      <c r="DM1049"/>
      <c r="DN1049"/>
      <c r="DO1049"/>
      <c r="DP1049"/>
      <c r="DQ1049"/>
      <c r="DR1049"/>
      <c r="DS1049"/>
      <c r="DT1049"/>
      <c r="DU1049"/>
      <c r="DV1049"/>
      <c r="DW1049"/>
      <c r="DX1049"/>
      <c r="DY1049"/>
      <c r="DZ1049"/>
      <c r="EA1049"/>
      <c r="EB1049"/>
      <c r="EC1049"/>
      <c r="ED1049"/>
      <c r="EE1049"/>
      <c r="EF1049"/>
      <c r="EG1049"/>
    </row>
    <row r="1050" spans="1:137" s="1" customFormat="1" ht="14.4" x14ac:dyDescent="0.3">
      <c r="A1050"/>
      <c r="B1050"/>
      <c r="C1050"/>
      <c r="D1050" s="18"/>
      <c r="E1050" s="28">
        <v>41039.517361111109</v>
      </c>
      <c r="F1050" s="10">
        <f t="shared" si="307"/>
        <v>1156.0770833333299</v>
      </c>
      <c r="G1050" s="10">
        <v>5346</v>
      </c>
      <c r="H1050" s="10">
        <v>0</v>
      </c>
      <c r="I1050" s="10">
        <v>27</v>
      </c>
      <c r="J1050" s="10"/>
      <c r="K1050" s="10"/>
      <c r="L1050" s="79">
        <v>1037</v>
      </c>
      <c r="M1050" s="86"/>
      <c r="N1050" s="42">
        <v>7.57</v>
      </c>
      <c r="O1050" s="90"/>
      <c r="P1050" s="90"/>
      <c r="Q1050" s="90"/>
      <c r="R1050" s="87"/>
      <c r="S1050" s="87"/>
      <c r="T1050" s="16"/>
      <c r="U1050" s="16"/>
      <c r="V1050" s="43">
        <f t="shared" si="311"/>
        <v>0</v>
      </c>
      <c r="W1050" s="43">
        <f t="shared" si="312"/>
        <v>0</v>
      </c>
      <c r="X1050" s="43">
        <f t="shared" si="313"/>
        <v>0</v>
      </c>
      <c r="Y1050" s="22">
        <f>X1050+W1050+SUM($V$1005:V1050)</f>
        <v>3.4533822762725726E-4</v>
      </c>
      <c r="Z1050" s="22">
        <f t="shared" si="314"/>
        <v>1.1558841503226381E-2</v>
      </c>
      <c r="AA1050" s="44">
        <f t="shared" si="315"/>
        <v>1.6315736517377337</v>
      </c>
      <c r="AB1050" s="44">
        <f t="shared" si="316"/>
        <v>0.10671024091295278</v>
      </c>
      <c r="AC1050" s="44">
        <f t="shared" si="317"/>
        <v>1.2951261631632702</v>
      </c>
      <c r="AD1050" s="44">
        <f t="shared" si="308"/>
        <v>0.10671024091295277</v>
      </c>
      <c r="AE1050" s="44">
        <f t="shared" si="309"/>
        <v>1.1872265368413673</v>
      </c>
      <c r="AF1050" s="44">
        <f t="shared" si="310"/>
        <v>1.1893854089503081E-3</v>
      </c>
      <c r="AG1050" s="45">
        <f>AC1050+AA1050+SUM($Z$1005:Z1050)</f>
        <v>4.7466201664696355</v>
      </c>
      <c r="AH1050" s="45">
        <f>AC1050+AA1050+SUM($Z$1050:Z1050)+$AH$1049</f>
        <v>44.737186586014822</v>
      </c>
      <c r="DM1050"/>
      <c r="DN1050"/>
      <c r="DO1050"/>
      <c r="DP1050"/>
      <c r="DQ1050"/>
      <c r="DR1050"/>
      <c r="DS1050"/>
      <c r="DT1050"/>
      <c r="DU1050"/>
      <c r="DV1050"/>
      <c r="DW1050"/>
      <c r="DX1050"/>
      <c r="DY1050"/>
      <c r="DZ1050"/>
      <c r="EA1050"/>
      <c r="EB1050"/>
      <c r="EC1050"/>
      <c r="ED1050"/>
      <c r="EE1050"/>
      <c r="EF1050"/>
      <c r="EG1050"/>
    </row>
    <row r="1051" spans="1:137" s="1" customFormat="1" ht="14.4" x14ac:dyDescent="0.3">
      <c r="A1051"/>
      <c r="B1051"/>
      <c r="C1051"/>
      <c r="D1051" s="18"/>
      <c r="E1051" s="28">
        <v>41044.48541666667</v>
      </c>
      <c r="F1051" s="10">
        <f t="shared" si="307"/>
        <v>1161.0451388888905</v>
      </c>
      <c r="G1051" s="10">
        <v>7340</v>
      </c>
      <c r="H1051" s="40">
        <v>0.79</v>
      </c>
      <c r="I1051" s="10">
        <v>30</v>
      </c>
      <c r="J1051" s="10"/>
      <c r="K1051" s="10"/>
      <c r="L1051" s="79">
        <v>1037</v>
      </c>
      <c r="M1051" s="86"/>
      <c r="N1051" s="42">
        <v>7.57</v>
      </c>
      <c r="O1051" s="90"/>
      <c r="P1051" s="90"/>
      <c r="Q1051" s="90"/>
      <c r="R1051" s="87"/>
      <c r="S1051" s="87"/>
      <c r="T1051" s="16"/>
      <c r="U1051" s="16"/>
      <c r="V1051" s="43">
        <f t="shared" si="311"/>
        <v>1.7080966680787207E-6</v>
      </c>
      <c r="W1051" s="43">
        <f t="shared" si="312"/>
        <v>2.411042246301552E-4</v>
      </c>
      <c r="X1051" s="43">
        <f t="shared" si="313"/>
        <v>5.3166132878416588E-7</v>
      </c>
      <c r="Y1051" s="22">
        <f>X1051+W1051+SUM($V$1005:V1051)</f>
        <v>5.8868221025427535E-4</v>
      </c>
      <c r="Z1051" s="22">
        <f t="shared" si="314"/>
        <v>1.5870163979364315E-2</v>
      </c>
      <c r="AA1051" s="44">
        <f t="shared" si="315"/>
        <v>2.2401329225130873</v>
      </c>
      <c r="AB1051" s="44">
        <f t="shared" si="316"/>
        <v>0.14651200304920936</v>
      </c>
      <c r="AC1051" s="44">
        <f t="shared" si="317"/>
        <v>1.778194170897569</v>
      </c>
      <c r="AD1051" s="44">
        <f t="shared" si="308"/>
        <v>0.14651200304920939</v>
      </c>
      <c r="AE1051" s="44">
        <f t="shared" si="309"/>
        <v>1.6300491545857907</v>
      </c>
      <c r="AF1051" s="44">
        <f t="shared" si="310"/>
        <v>1.6330132625692597E-3</v>
      </c>
      <c r="AG1051" s="45">
        <f>AC1051+AA1051+SUM($Z$1005:Z1051)</f>
        <v>5.8541176089586529</v>
      </c>
      <c r="AH1051" s="45">
        <f>AC1051+AA1051+SUM($Z$1050:Z1051)+$AH$1049</f>
        <v>45.844684028503842</v>
      </c>
      <c r="DM1051"/>
      <c r="DN1051"/>
      <c r="DO1051"/>
      <c r="DP1051"/>
      <c r="DQ1051"/>
      <c r="DR1051"/>
      <c r="DS1051"/>
      <c r="DT1051"/>
      <c r="DU1051"/>
      <c r="DV1051"/>
      <c r="DW1051"/>
      <c r="DX1051"/>
      <c r="DY1051"/>
      <c r="DZ1051"/>
      <c r="EA1051"/>
      <c r="EB1051"/>
      <c r="EC1051"/>
      <c r="ED1051"/>
      <c r="EE1051"/>
      <c r="EF1051"/>
      <c r="EG1051"/>
    </row>
    <row r="1052" spans="1:137" s="1" customFormat="1" ht="14.4" x14ac:dyDescent="0.3">
      <c r="A1052"/>
      <c r="B1052"/>
      <c r="C1052"/>
      <c r="D1052" s="18"/>
      <c r="E1052" s="28">
        <v>41052.476388888892</v>
      </c>
      <c r="F1052" s="10">
        <f t="shared" si="307"/>
        <v>1169.0361111111124</v>
      </c>
      <c r="G1052" s="10">
        <v>8793</v>
      </c>
      <c r="H1052" s="40">
        <v>0.55000000000000004</v>
      </c>
      <c r="I1052" s="10">
        <v>28</v>
      </c>
      <c r="J1052" s="10"/>
      <c r="K1052" s="10"/>
      <c r="L1052" s="79">
        <v>1037</v>
      </c>
      <c r="M1052" s="86"/>
      <c r="N1052" s="42">
        <v>7.57</v>
      </c>
      <c r="O1052" s="90"/>
      <c r="P1052" s="90"/>
      <c r="Q1052" s="90"/>
      <c r="R1052" s="87"/>
      <c r="S1052" s="87"/>
      <c r="T1052" s="16"/>
      <c r="U1052" s="16"/>
      <c r="V1052" s="43">
        <f t="shared" si="311"/>
        <v>1.1891812246117677E-6</v>
      </c>
      <c r="W1052" s="43">
        <f t="shared" si="312"/>
        <v>1.6785737157795616E-4</v>
      </c>
      <c r="X1052" s="43">
        <f t="shared" si="313"/>
        <v>3.7014396307758386E-7</v>
      </c>
      <c r="Y1052" s="22">
        <f>X1052+W1052+SUM($V$1005:V1052)</f>
        <v>5.1646302106098151E-4</v>
      </c>
      <c r="Z1052" s="22">
        <f t="shared" si="314"/>
        <v>1.9011764560020496E-2</v>
      </c>
      <c r="AA1052" s="44">
        <f t="shared" si="315"/>
        <v>2.6835815786999428</v>
      </c>
      <c r="AB1052" s="44">
        <f t="shared" si="316"/>
        <v>0.17551499220867822</v>
      </c>
      <c r="AC1052" s="44">
        <f t="shared" si="317"/>
        <v>2.1301990932836952</v>
      </c>
      <c r="AD1052" s="44">
        <f t="shared" si="308"/>
        <v>0.17551499220867819</v>
      </c>
      <c r="AE1052" s="44">
        <f t="shared" si="309"/>
        <v>1.9527278223804978</v>
      </c>
      <c r="AF1052" s="44">
        <f t="shared" si="310"/>
        <v>1.9562786945192777E-3</v>
      </c>
      <c r="AG1052" s="45">
        <f>AC1052+AA1052+SUM($Z$1005:Z1052)</f>
        <v>6.6685829520916551</v>
      </c>
      <c r="AH1052" s="45">
        <f>AC1052+AA1052+SUM($Z$1050:Z1052)+$AH$1049</f>
        <v>46.659149371636843</v>
      </c>
      <c r="DM1052"/>
      <c r="DN1052"/>
      <c r="DO1052"/>
      <c r="DP1052"/>
      <c r="DQ1052"/>
      <c r="DR1052"/>
      <c r="DS1052"/>
      <c r="DT1052"/>
      <c r="DU1052"/>
      <c r="DV1052"/>
      <c r="DW1052"/>
      <c r="DX1052"/>
      <c r="DY1052"/>
      <c r="DZ1052"/>
      <c r="EA1052"/>
      <c r="EB1052"/>
      <c r="EC1052"/>
      <c r="ED1052"/>
      <c r="EE1052"/>
      <c r="EF1052"/>
      <c r="EG1052"/>
    </row>
    <row r="1053" spans="1:137" s="1" customFormat="1" ht="14.4" x14ac:dyDescent="0.3">
      <c r="A1053"/>
      <c r="B1053"/>
      <c r="C1053"/>
      <c r="D1053" s="18"/>
      <c r="E1053" s="28">
        <v>41109.584027777775</v>
      </c>
      <c r="F1053" s="10">
        <f t="shared" si="307"/>
        <v>1226.1437499999956</v>
      </c>
      <c r="G1053" s="10">
        <v>10356</v>
      </c>
      <c r="H1053" s="10">
        <v>0.74</v>
      </c>
      <c r="I1053" s="10">
        <v>27</v>
      </c>
      <c r="J1053" s="10"/>
      <c r="K1053" s="10"/>
      <c r="L1053" s="79">
        <v>1037</v>
      </c>
      <c r="M1053" s="86"/>
      <c r="N1053" s="42">
        <v>7.57</v>
      </c>
      <c r="O1053" s="90"/>
      <c r="P1053" s="90"/>
      <c r="Q1053" s="90"/>
      <c r="R1053" s="87"/>
      <c r="S1053" s="87"/>
      <c r="T1053" s="16"/>
      <c r="U1053" s="16"/>
      <c r="V1053" s="43">
        <f t="shared" si="311"/>
        <v>1.5999892840231054E-6</v>
      </c>
      <c r="W1053" s="43">
        <f t="shared" si="312"/>
        <v>2.2584446357761374E-4</v>
      </c>
      <c r="X1053" s="43">
        <f t="shared" si="313"/>
        <v>4.9801187759529468E-7</v>
      </c>
      <c r="Y1053" s="22">
        <f>X1053+W1053+SUM($V$1005:V1053)</f>
        <v>5.7617797025917984E-4</v>
      </c>
      <c r="Z1053" s="22">
        <f t="shared" si="314"/>
        <v>2.2391201385599028E-2</v>
      </c>
      <c r="AA1053" s="44">
        <f t="shared" si="315"/>
        <v>3.160601709202389</v>
      </c>
      <c r="AB1053" s="44">
        <f t="shared" si="316"/>
        <v>0.2067136653375494</v>
      </c>
      <c r="AC1053" s="44">
        <f t="shared" si="317"/>
        <v>2.5088527021546621</v>
      </c>
      <c r="AD1053" s="44">
        <f t="shared" si="308"/>
        <v>0.20671366533754931</v>
      </c>
      <c r="AE1053" s="44">
        <f t="shared" si="309"/>
        <v>2.2998350197398421</v>
      </c>
      <c r="AF1053" s="44">
        <f t="shared" si="310"/>
        <v>2.3040170772707425E-3</v>
      </c>
      <c r="AG1053" s="45">
        <f>AC1053+AA1053+SUM($Z$1005:Z1053)</f>
        <v>7.5466478928506673</v>
      </c>
      <c r="AH1053" s="45">
        <f>AC1053+AA1053+SUM($Z$1050:Z1053)+$AH$1049</f>
        <v>47.537214312395854</v>
      </c>
      <c r="DM1053"/>
      <c r="DN1053"/>
      <c r="DO1053"/>
      <c r="DP1053"/>
      <c r="DQ1053"/>
      <c r="DR1053"/>
      <c r="DS1053"/>
      <c r="DT1053"/>
      <c r="DU1053"/>
      <c r="DV1053"/>
      <c r="DW1053"/>
      <c r="DX1053"/>
      <c r="DY1053"/>
      <c r="DZ1053"/>
      <c r="EA1053"/>
      <c r="EB1053"/>
      <c r="EC1053"/>
      <c r="ED1053"/>
      <c r="EE1053"/>
      <c r="EF1053"/>
      <c r="EG1053"/>
    </row>
    <row r="1054" spans="1:137" s="1" customFormat="1" ht="14.4" x14ac:dyDescent="0.3">
      <c r="A1054"/>
      <c r="B1054"/>
      <c r="C1054"/>
      <c r="D1054" s="18"/>
      <c r="E1054" s="28">
        <v>41134.493750000001</v>
      </c>
      <c r="F1054" s="10">
        <f t="shared" si="307"/>
        <v>1251.0534722222219</v>
      </c>
      <c r="G1054" s="10">
        <v>11853</v>
      </c>
      <c r="H1054" s="10">
        <v>1.35</v>
      </c>
      <c r="I1054" s="10">
        <v>27</v>
      </c>
      <c r="J1054" s="10"/>
      <c r="K1054" s="10"/>
      <c r="L1054" s="79">
        <v>1037</v>
      </c>
      <c r="M1054" s="86"/>
      <c r="N1054" s="42">
        <v>7.57</v>
      </c>
      <c r="O1054" s="90"/>
      <c r="P1054" s="90"/>
      <c r="Q1054" s="90"/>
      <c r="R1054" s="87"/>
      <c r="S1054" s="87"/>
      <c r="T1054" s="16"/>
      <c r="U1054" s="16"/>
      <c r="V1054" s="43">
        <f t="shared" si="311"/>
        <v>2.9188993695016111E-6</v>
      </c>
      <c r="W1054" s="43">
        <f t="shared" si="312"/>
        <v>4.1201354841861963E-4</v>
      </c>
      <c r="X1054" s="43">
        <f t="shared" si="313"/>
        <v>9.0853518209952394E-7</v>
      </c>
      <c r="Y1054" s="22">
        <f>X1054+W1054+SUM($V$1005:V1054)</f>
        <v>7.6567647777419159E-4</v>
      </c>
      <c r="Z1054" s="22">
        <f t="shared" si="314"/>
        <v>2.5627936464224149E-2</v>
      </c>
      <c r="AA1054" s="44">
        <f t="shared" si="315"/>
        <v>3.6174789551154807</v>
      </c>
      <c r="AB1054" s="44">
        <f t="shared" si="316"/>
        <v>0.23659492808477917</v>
      </c>
      <c r="AC1054" s="44">
        <f t="shared" si="317"/>
        <v>2.8715170991347256</v>
      </c>
      <c r="AD1054" s="44">
        <f t="shared" si="308"/>
        <v>0.23659492808477914</v>
      </c>
      <c r="AE1054" s="44">
        <f t="shared" si="309"/>
        <v>2.6322850993604052</v>
      </c>
      <c r="AF1054" s="44">
        <f t="shared" si="310"/>
        <v>2.6370716895413402E-3</v>
      </c>
      <c r="AG1054" s="45">
        <f>AC1054+AA1054+SUM($Z$1005:Z1054)</f>
        <v>8.3918174722080465</v>
      </c>
      <c r="AH1054" s="45">
        <f>AC1054+AA1054+SUM($Z$1050:Z1054)+$AH$1049</f>
        <v>48.382383891753236</v>
      </c>
      <c r="DM1054"/>
      <c r="DN1054"/>
      <c r="DO1054"/>
      <c r="DP1054"/>
      <c r="DQ1054"/>
      <c r="DR1054"/>
      <c r="DS1054"/>
      <c r="DT1054"/>
      <c r="DU1054"/>
      <c r="DV1054"/>
      <c r="DW1054"/>
      <c r="DX1054"/>
      <c r="DY1054"/>
      <c r="DZ1054"/>
      <c r="EA1054"/>
      <c r="EB1054"/>
      <c r="EC1054"/>
      <c r="ED1054"/>
      <c r="EE1054"/>
      <c r="EF1054"/>
      <c r="EG1054"/>
    </row>
    <row r="1055" spans="1:137" s="1" customFormat="1" ht="14.4" x14ac:dyDescent="0.3">
      <c r="A1055"/>
      <c r="B1055"/>
      <c r="C1055"/>
      <c r="D1055" s="18"/>
      <c r="E1055" s="28">
        <v>42304.474305555559</v>
      </c>
      <c r="F1055" s="10">
        <f t="shared" si="307"/>
        <v>2421.0340277777796</v>
      </c>
      <c r="G1055" s="10">
        <v>35449</v>
      </c>
      <c r="H1055" s="10">
        <v>0.41</v>
      </c>
      <c r="I1055" s="10">
        <v>24</v>
      </c>
      <c r="J1055" s="10"/>
      <c r="K1055" s="10">
        <v>5</v>
      </c>
      <c r="L1055" s="10">
        <v>1065</v>
      </c>
      <c r="M1055" s="86"/>
      <c r="N1055" s="42">
        <v>7.57</v>
      </c>
      <c r="O1055" s="90"/>
      <c r="P1055" s="90"/>
      <c r="Q1055" s="90"/>
      <c r="R1055" s="87"/>
      <c r="S1055" s="87"/>
      <c r="T1055" s="16"/>
      <c r="U1055" s="16"/>
      <c r="V1055" s="43">
        <f t="shared" si="311"/>
        <v>9.1041637893701793E-7</v>
      </c>
      <c r="W1055" s="43">
        <f t="shared" si="312"/>
        <v>1.2850867239329279E-4</v>
      </c>
      <c r="X1055" s="43">
        <f t="shared" si="313"/>
        <v>2.8337575432248084E-7</v>
      </c>
      <c r="Y1055" s="22">
        <f>X1055+W1055+SUM($V$1005:V1055)</f>
        <v>4.8245685870002475E-4</v>
      </c>
      <c r="Z1055" s="22">
        <f t="shared" si="314"/>
        <v>7.871548833399597E-2</v>
      </c>
      <c r="AA1055" s="44">
        <f t="shared" si="315"/>
        <v>11.110985189438626</v>
      </c>
      <c r="AB1055" s="44">
        <f t="shared" si="316"/>
        <v>0.72669468833505879</v>
      </c>
      <c r="AC1055" s="44">
        <f t="shared" si="317"/>
        <v>8.8197842629017273</v>
      </c>
      <c r="AD1055" s="44">
        <f t="shared" si="308"/>
        <v>0.72669468833505857</v>
      </c>
      <c r="AE1055" s="44">
        <f t="shared" si="309"/>
        <v>8.0849898828063207</v>
      </c>
      <c r="AF1055" s="44">
        <f t="shared" si="310"/>
        <v>8.0996917603481568E-3</v>
      </c>
      <c r="AG1055" s="45">
        <f>AC1055+AA1055+SUM($Z$1005:Z1055)</f>
        <v>21.91230635863219</v>
      </c>
      <c r="AH1055" s="45">
        <f>AC1055+AA1055+SUM($Z$1050:Z1055)+$AH$1049</f>
        <v>61.902872778177375</v>
      </c>
      <c r="DM1055"/>
      <c r="DN1055"/>
      <c r="DO1055"/>
      <c r="DP1055"/>
      <c r="DQ1055"/>
      <c r="DR1055"/>
      <c r="DS1055"/>
      <c r="DT1055"/>
      <c r="DU1055"/>
      <c r="DV1055"/>
      <c r="DW1055"/>
      <c r="DX1055"/>
      <c r="DY1055"/>
      <c r="DZ1055"/>
      <c r="EA1055"/>
      <c r="EB1055"/>
      <c r="EC1055"/>
      <c r="ED1055"/>
      <c r="EE1055"/>
      <c r="EF1055"/>
      <c r="EG1055"/>
    </row>
    <row r="1056" spans="1:137" s="1" customFormat="1" ht="14.4" x14ac:dyDescent="0.3">
      <c r="A1056"/>
      <c r="B1056"/>
      <c r="C1056"/>
      <c r="D1056" s="40" t="s">
        <v>164</v>
      </c>
      <c r="E1056" s="28">
        <v>42305.495138888888</v>
      </c>
      <c r="F1056" s="10">
        <f t="shared" si="307"/>
        <v>2422.054861111108</v>
      </c>
      <c r="G1056" s="10"/>
      <c r="H1056" s="10"/>
      <c r="I1056" s="10">
        <v>23</v>
      </c>
      <c r="J1056" s="40">
        <v>6.81</v>
      </c>
      <c r="K1056" s="10"/>
      <c r="L1056" s="10">
        <v>1040</v>
      </c>
      <c r="M1056" s="86"/>
      <c r="N1056" s="42">
        <v>7.57</v>
      </c>
      <c r="O1056" s="90"/>
      <c r="P1056" s="90"/>
      <c r="Q1056" s="90"/>
      <c r="R1056" s="87"/>
      <c r="S1056" s="87"/>
      <c r="T1056" s="16"/>
      <c r="U1056" s="16"/>
      <c r="V1056" s="43">
        <f t="shared" si="311"/>
        <v>0</v>
      </c>
      <c r="W1056" s="43">
        <f t="shared" si="312"/>
        <v>0</v>
      </c>
      <c r="X1056" s="43">
        <f t="shared" si="313"/>
        <v>0</v>
      </c>
      <c r="Y1056" s="22">
        <f>X1056+W1056+SUM($V$1005:V1056)</f>
        <v>3.5366481055240949E-4</v>
      </c>
      <c r="Z1056" s="22">
        <f t="shared" si="314"/>
        <v>0</v>
      </c>
      <c r="AA1056" s="44">
        <f t="shared" si="315"/>
        <v>0</v>
      </c>
      <c r="AB1056" s="44">
        <f t="shared" si="316"/>
        <v>0</v>
      </c>
      <c r="AC1056" s="44">
        <f t="shared" si="317"/>
        <v>0</v>
      </c>
      <c r="AD1056" s="44">
        <f t="shared" si="308"/>
        <v>0</v>
      </c>
      <c r="AE1056" s="44">
        <f t="shared" si="309"/>
        <v>0</v>
      </c>
      <c r="AF1056" s="44">
        <f t="shared" si="310"/>
        <v>0</v>
      </c>
      <c r="AG1056" s="45">
        <f>AC1056+AA1056+SUM($Z$1005:Z1056)</f>
        <v>1.9815369062918362</v>
      </c>
      <c r="AH1056" s="45">
        <f>AC1056+AA1056+SUM($Z$1056:Z1056)+$AH$1055</f>
        <v>61.902872778177375</v>
      </c>
      <c r="DM1056"/>
      <c r="DN1056"/>
      <c r="DO1056"/>
      <c r="DP1056"/>
      <c r="DQ1056"/>
      <c r="DR1056"/>
      <c r="DS1056"/>
      <c r="DT1056"/>
      <c r="DU1056"/>
      <c r="DV1056"/>
      <c r="DW1056"/>
      <c r="DX1056"/>
      <c r="DY1056"/>
      <c r="DZ1056"/>
      <c r="EA1056"/>
      <c r="EB1056"/>
      <c r="EC1056"/>
      <c r="ED1056"/>
      <c r="EE1056"/>
      <c r="EF1056"/>
      <c r="EG1056"/>
    </row>
    <row r="1057" spans="1:137" s="1" customFormat="1" ht="14.4" x14ac:dyDescent="0.3">
      <c r="A1057"/>
      <c r="B1057"/>
      <c r="C1057"/>
      <c r="D1057" s="18"/>
      <c r="E1057" s="28">
        <v>42311.57708333333</v>
      </c>
      <c r="F1057" s="10">
        <f t="shared" si="307"/>
        <v>2428.1368055555504</v>
      </c>
      <c r="G1057" s="10">
        <v>2892</v>
      </c>
      <c r="H1057" s="10">
        <v>0.76</v>
      </c>
      <c r="I1057" s="10">
        <v>23</v>
      </c>
      <c r="J1057" s="10"/>
      <c r="K1057" s="10">
        <v>5</v>
      </c>
      <c r="L1057" s="10">
        <v>1082</v>
      </c>
      <c r="M1057" s="86"/>
      <c r="N1057" s="42">
        <v>7.57</v>
      </c>
      <c r="O1057" s="90"/>
      <c r="P1057" s="90"/>
      <c r="Q1057" s="90"/>
      <c r="R1057" s="87"/>
      <c r="S1057" s="87"/>
      <c r="T1057" s="16"/>
      <c r="U1057" s="16"/>
      <c r="V1057" s="43">
        <f t="shared" si="311"/>
        <v>1.714539326067763E-6</v>
      </c>
      <c r="W1057" s="43">
        <f t="shared" si="312"/>
        <v>2.4201362986935198E-4</v>
      </c>
      <c r="X1057" s="43">
        <f t="shared" si="313"/>
        <v>5.3366666734103396E-7</v>
      </c>
      <c r="Y1057" s="22">
        <f>X1057+W1057+SUM($V$1005:V1057)</f>
        <v>5.9792664641517023E-4</v>
      </c>
      <c r="Z1057" s="22">
        <f t="shared" si="314"/>
        <v>6.5242733302473292E-3</v>
      </c>
      <c r="AA1057" s="44">
        <f t="shared" si="315"/>
        <v>0.92092554945021821</v>
      </c>
      <c r="AB1057" s="44">
        <f t="shared" si="316"/>
        <v>6.0231536063394896E-2</v>
      </c>
      <c r="AC1057" s="44">
        <f t="shared" si="317"/>
        <v>0.73102110477707716</v>
      </c>
      <c r="AD1057" s="44">
        <f t="shared" si="308"/>
        <v>6.023153606339491E-2</v>
      </c>
      <c r="AE1057" s="44">
        <f t="shared" si="309"/>
        <v>0.67011823192782594</v>
      </c>
      <c r="AF1057" s="44">
        <f t="shared" si="310"/>
        <v>6.7133678585642217E-4</v>
      </c>
      <c r="AG1057" s="45">
        <f>AC1057+AA1057+SUM($Z$1005:Z1057)</f>
        <v>3.6400078338493786</v>
      </c>
      <c r="AH1057" s="45">
        <f>AC1057+AA1057+SUM($Z$1056:Z1057)+$AH$1055</f>
        <v>63.56134370573492</v>
      </c>
      <c r="DM1057"/>
      <c r="DN1057"/>
      <c r="DO1057"/>
      <c r="DP1057"/>
      <c r="DQ1057"/>
      <c r="DR1057"/>
      <c r="DS1057"/>
      <c r="DT1057"/>
      <c r="DU1057"/>
      <c r="DV1057"/>
      <c r="DW1057"/>
      <c r="DX1057"/>
      <c r="DY1057"/>
      <c r="DZ1057"/>
      <c r="EA1057"/>
      <c r="EB1057"/>
      <c r="EC1057"/>
      <c r="ED1057"/>
      <c r="EE1057"/>
      <c r="EF1057"/>
      <c r="EG1057"/>
    </row>
    <row r="1058" spans="1:137" s="1" customFormat="1" ht="14.4" x14ac:dyDescent="0.3">
      <c r="A1058"/>
      <c r="B1058"/>
      <c r="C1058"/>
      <c r="D1058" s="18"/>
      <c r="E1058" s="28">
        <v>42486.488888888889</v>
      </c>
      <c r="F1058" s="10">
        <f t="shared" si="307"/>
        <v>2603.0486111111095</v>
      </c>
      <c r="G1058" s="10">
        <v>13431</v>
      </c>
      <c r="H1058" s="10">
        <v>0.7</v>
      </c>
      <c r="I1058" s="10">
        <v>22</v>
      </c>
      <c r="J1058" s="10"/>
      <c r="K1058" s="10"/>
      <c r="L1058" s="10">
        <v>1083</v>
      </c>
      <c r="M1058" s="86"/>
      <c r="N1058" s="42"/>
      <c r="O1058" s="90"/>
      <c r="P1058" s="90"/>
      <c r="Q1058" s="90"/>
      <c r="R1058" s="87"/>
      <c r="S1058" s="87"/>
      <c r="T1058" s="16"/>
      <c r="U1058" s="16"/>
      <c r="V1058" s="43">
        <f t="shared" si="311"/>
        <v>1.5806404600301234E-6</v>
      </c>
      <c r="W1058" s="43">
        <f t="shared" si="312"/>
        <v>2.231133048009968E-4</v>
      </c>
      <c r="X1058" s="43">
        <f t="shared" si="313"/>
        <v>4.9198937215589779E-7</v>
      </c>
      <c r="Y1058" s="22"/>
      <c r="Z1058" s="22">
        <f t="shared" si="314"/>
        <v>3.0327974312377982E-2</v>
      </c>
      <c r="AA1058" s="44">
        <f t="shared" si="315"/>
        <v>4.280906852545983</v>
      </c>
      <c r="AB1058" s="44">
        <f t="shared" si="316"/>
        <v>0.27998527744950558</v>
      </c>
      <c r="AC1058" s="44"/>
      <c r="AD1058" s="44"/>
      <c r="AE1058" s="44"/>
      <c r="AF1058" s="44"/>
      <c r="AG1058" s="45"/>
      <c r="AH1058" s="45"/>
      <c r="DM1058"/>
      <c r="DN1058"/>
      <c r="DO1058"/>
      <c r="DP1058"/>
      <c r="DQ1058"/>
      <c r="DR1058"/>
      <c r="DS1058"/>
      <c r="DT1058"/>
      <c r="DU1058"/>
      <c r="DV1058"/>
      <c r="DW1058"/>
      <c r="DX1058"/>
      <c r="DY1058"/>
      <c r="DZ1058"/>
      <c r="EA1058"/>
      <c r="EB1058"/>
      <c r="EC1058"/>
      <c r="ED1058"/>
      <c r="EE1058"/>
      <c r="EF1058"/>
      <c r="EG1058"/>
    </row>
    <row r="1059" spans="1:137" s="1" customFormat="1" ht="14.4" x14ac:dyDescent="0.3">
      <c r="A1059"/>
      <c r="B1059"/>
      <c r="C1059"/>
      <c r="D1059" s="18"/>
      <c r="E1059" s="28">
        <v>42613.597916666666</v>
      </c>
      <c r="F1059" s="10">
        <f t="shared" si="307"/>
        <v>2730.1576388888861</v>
      </c>
      <c r="G1059" s="10">
        <v>18009</v>
      </c>
      <c r="H1059" s="10">
        <v>0.66</v>
      </c>
      <c r="I1059" s="10">
        <v>11</v>
      </c>
      <c r="J1059" s="10"/>
      <c r="K1059" s="10"/>
      <c r="L1059" s="10">
        <v>1056</v>
      </c>
      <c r="M1059" s="86"/>
      <c r="N1059" s="42"/>
      <c r="O1059" s="90"/>
      <c r="P1059" s="90"/>
      <c r="Q1059" s="90"/>
      <c r="R1059" s="87"/>
      <c r="S1059" s="87"/>
      <c r="T1059" s="16"/>
      <c r="U1059" s="16"/>
      <c r="V1059" s="43">
        <f t="shared" si="311"/>
        <v>1.4531634019556719E-6</v>
      </c>
      <c r="W1059" s="43">
        <f t="shared" si="312"/>
        <v>2.0511944191281201E-4</v>
      </c>
      <c r="X1059" s="43">
        <f t="shared" si="313"/>
        <v>4.5231092575883726E-7</v>
      </c>
      <c r="Y1059" s="22"/>
      <c r="Z1059" s="22">
        <f t="shared" si="314"/>
        <v>3.9651545008817728E-2</v>
      </c>
      <c r="AA1059" s="44">
        <f t="shared" si="315"/>
        <v>5.5969636809209566</v>
      </c>
      <c r="AB1059" s="44">
        <f t="shared" si="316"/>
        <v>0.36605968853199361</v>
      </c>
      <c r="AC1059" s="44"/>
      <c r="AD1059" s="44"/>
      <c r="AE1059" s="44"/>
      <c r="AF1059" s="44"/>
      <c r="AG1059" s="45"/>
      <c r="AH1059" s="45"/>
      <c r="DM1059"/>
      <c r="DN1059"/>
      <c r="DO1059"/>
      <c r="DP1059"/>
      <c r="DQ1059"/>
      <c r="DR1059"/>
      <c r="DS1059"/>
      <c r="DT1059"/>
      <c r="DU1059"/>
      <c r="DV1059"/>
      <c r="DW1059"/>
      <c r="DX1059"/>
      <c r="DY1059"/>
      <c r="DZ1059"/>
      <c r="EA1059"/>
      <c r="EB1059"/>
      <c r="EC1059"/>
      <c r="ED1059"/>
      <c r="EE1059"/>
      <c r="EF1059"/>
      <c r="EG1059"/>
    </row>
    <row r="1060" spans="1:137" s="1" customFormat="1" ht="14.4" x14ac:dyDescent="0.3">
      <c r="A1060"/>
      <c r="B1060"/>
      <c r="C1060"/>
      <c r="D1060" s="18"/>
      <c r="E1060" s="28">
        <v>42758.67291666667</v>
      </c>
      <c r="F1060" s="10">
        <f t="shared" si="307"/>
        <v>2875.2326388888905</v>
      </c>
      <c r="G1060" s="10">
        <v>21044</v>
      </c>
      <c r="H1060" s="10">
        <v>0.67</v>
      </c>
      <c r="I1060" s="10">
        <v>22</v>
      </c>
      <c r="J1060" s="10"/>
      <c r="K1060" s="10"/>
      <c r="L1060" s="10">
        <v>1048</v>
      </c>
      <c r="M1060" s="86"/>
      <c r="N1060" s="42"/>
      <c r="O1060" s="90"/>
      <c r="P1060" s="90"/>
      <c r="Q1060" s="90"/>
      <c r="R1060" s="87"/>
      <c r="S1060" s="87"/>
      <c r="T1060" s="16"/>
      <c r="U1060" s="16"/>
      <c r="V1060" s="43">
        <f t="shared" si="311"/>
        <v>1.4640054154000153E-6</v>
      </c>
      <c r="W1060" s="43">
        <f t="shared" si="312"/>
        <v>2.0664983260660591E-4</v>
      </c>
      <c r="X1060" s="43">
        <f t="shared" si="313"/>
        <v>4.5568560553091307E-7</v>
      </c>
      <c r="Y1060" s="22"/>
      <c r="Z1060" s="22">
        <f t="shared" si="314"/>
        <v>4.5982880539817791E-2</v>
      </c>
      <c r="AA1060" s="44">
        <f t="shared" si="315"/>
        <v>6.4906553393633057</v>
      </c>
      <c r="AB1060" s="44">
        <f t="shared" si="316"/>
        <v>0.42451003925487285</v>
      </c>
      <c r="AC1060" s="44"/>
      <c r="AD1060" s="44"/>
      <c r="AE1060" s="44"/>
      <c r="AF1060" s="44"/>
      <c r="AG1060" s="45"/>
      <c r="AH1060" s="45"/>
      <c r="DM1060"/>
      <c r="DN1060"/>
      <c r="DO1060"/>
      <c r="DP1060"/>
      <c r="DQ1060"/>
      <c r="DR1060"/>
      <c r="DS1060"/>
      <c r="DT1060"/>
      <c r="DU1060"/>
      <c r="DV1060"/>
      <c r="DW1060"/>
      <c r="DX1060"/>
      <c r="DY1060"/>
      <c r="DZ1060"/>
      <c r="EA1060"/>
      <c r="EB1060"/>
      <c r="EC1060"/>
      <c r="ED1060"/>
      <c r="EE1060"/>
      <c r="EF1060"/>
      <c r="EG1060"/>
    </row>
    <row r="1061" spans="1:137" s="1" customFormat="1" ht="14.4" x14ac:dyDescent="0.3">
      <c r="A1061"/>
      <c r="B1061"/>
      <c r="C1061"/>
      <c r="D1061" s="40" t="s">
        <v>164</v>
      </c>
      <c r="E1061" s="28">
        <v>42821.455555555556</v>
      </c>
      <c r="F1061" s="10">
        <f t="shared" si="307"/>
        <v>2938.0152777777766</v>
      </c>
      <c r="G1061" s="10">
        <v>18108</v>
      </c>
      <c r="H1061" s="10">
        <v>0.65</v>
      </c>
      <c r="I1061" s="10">
        <v>21</v>
      </c>
      <c r="J1061" s="10"/>
      <c r="K1061" s="10">
        <v>5</v>
      </c>
      <c r="L1061" s="10">
        <v>1089</v>
      </c>
      <c r="M1061" s="86"/>
      <c r="N1061" s="42"/>
      <c r="O1061" s="90"/>
      <c r="P1061" s="90"/>
      <c r="Q1061" s="90"/>
      <c r="R1061" s="87"/>
      <c r="S1061" s="87"/>
      <c r="T1061" s="16"/>
      <c r="U1061" s="16"/>
      <c r="V1061" s="43">
        <f t="shared" si="311"/>
        <v>1.475869080111229E-6</v>
      </c>
      <c r="W1061" s="43">
        <f t="shared" si="312"/>
        <v>2.0832443319269967E-4</v>
      </c>
      <c r="X1061" s="43">
        <f t="shared" si="313"/>
        <v>4.5937828397381906E-7</v>
      </c>
      <c r="Y1061" s="22"/>
      <c r="Z1061" s="22">
        <f t="shared" si="314"/>
        <v>4.1115442004083284E-2</v>
      </c>
      <c r="AA1061" s="44">
        <f t="shared" si="315"/>
        <v>5.803598209620624</v>
      </c>
      <c r="AB1061" s="44">
        <f t="shared" si="316"/>
        <v>0.37957426099091468</v>
      </c>
      <c r="AC1061" s="44"/>
      <c r="AD1061" s="44"/>
      <c r="AE1061" s="44"/>
      <c r="AF1061" s="44"/>
      <c r="AG1061" s="45"/>
      <c r="AH1061" s="45"/>
      <c r="DM1061"/>
      <c r="DN1061"/>
      <c r="DO1061"/>
      <c r="DP1061"/>
      <c r="DQ1061"/>
      <c r="DR1061"/>
      <c r="DS1061"/>
      <c r="DT1061"/>
      <c r="DU1061"/>
      <c r="DV1061"/>
      <c r="DW1061"/>
      <c r="DX1061"/>
      <c r="DY1061"/>
      <c r="DZ1061"/>
      <c r="EA1061"/>
      <c r="EB1061"/>
      <c r="EC1061"/>
      <c r="ED1061"/>
      <c r="EE1061"/>
      <c r="EF1061"/>
      <c r="EG1061"/>
    </row>
    <row r="1062" spans="1:137" s="1" customFormat="1" ht="14.4" x14ac:dyDescent="0.3">
      <c r="A1062"/>
      <c r="B1062"/>
      <c r="C1062"/>
      <c r="D1062" s="18"/>
      <c r="E1062" s="28">
        <v>42821.611805555556</v>
      </c>
      <c r="F1062" s="10">
        <f t="shared" si="307"/>
        <v>2938.1715277777766</v>
      </c>
      <c r="G1062" s="10">
        <v>2892</v>
      </c>
      <c r="H1062" s="10">
        <v>0.4</v>
      </c>
      <c r="I1062" s="10">
        <v>45</v>
      </c>
      <c r="J1062" s="10"/>
      <c r="K1062" s="10">
        <v>5</v>
      </c>
      <c r="L1062" s="10">
        <v>1090</v>
      </c>
      <c r="M1062" s="86"/>
      <c r="N1062" s="42"/>
      <c r="O1062" s="90"/>
      <c r="P1062" s="90"/>
      <c r="Q1062" s="90"/>
      <c r="R1062" s="87"/>
      <c r="S1062" s="87"/>
      <c r="T1062" s="16"/>
      <c r="U1062" s="16"/>
      <c r="V1062" s="43">
        <f t="shared" si="311"/>
        <v>9.0906112725647525E-7</v>
      </c>
      <c r="W1062" s="43">
        <f t="shared" si="312"/>
        <v>1.2831737355656857E-4</v>
      </c>
      <c r="X1062" s="43">
        <f t="shared" si="313"/>
        <v>2.8295391935097144E-7</v>
      </c>
      <c r="Y1062" s="22"/>
      <c r="Z1062" s="22">
        <f t="shared" si="314"/>
        <v>6.5725119500643159E-3</v>
      </c>
      <c r="AA1062" s="44">
        <f t="shared" si="315"/>
        <v>0.92773461081399067</v>
      </c>
      <c r="AB1062" s="44">
        <f t="shared" si="316"/>
        <v>6.0676870895656591E-2</v>
      </c>
      <c r="AC1062" s="44"/>
      <c r="AD1062" s="44"/>
      <c r="AE1062" s="44"/>
      <c r="AF1062" s="44"/>
      <c r="AG1062" s="45"/>
      <c r="AH1062" s="45"/>
      <c r="DM1062"/>
      <c r="DN1062"/>
      <c r="DO1062"/>
      <c r="DP1062"/>
      <c r="DQ1062"/>
      <c r="DR1062"/>
      <c r="DS1062"/>
      <c r="DT1062"/>
      <c r="DU1062"/>
      <c r="DV1062"/>
      <c r="DW1062"/>
      <c r="DX1062"/>
      <c r="DY1062"/>
      <c r="DZ1062"/>
      <c r="EA1062"/>
      <c r="EB1062"/>
      <c r="EC1062"/>
      <c r="ED1062"/>
      <c r="EE1062"/>
      <c r="EF1062"/>
      <c r="EG1062"/>
    </row>
    <row r="1063" spans="1:137" s="1" customFormat="1" ht="14.4" x14ac:dyDescent="0.3">
      <c r="A1063"/>
      <c r="B1063"/>
      <c r="C1063"/>
      <c r="D1063" s="18"/>
      <c r="E1063" s="28">
        <v>42968.55972222222</v>
      </c>
      <c r="F1063" s="10">
        <f t="shared" si="307"/>
        <v>3085.1194444444409</v>
      </c>
      <c r="G1063" s="10">
        <v>9393</v>
      </c>
      <c r="H1063" s="10">
        <v>0</v>
      </c>
      <c r="I1063" s="10">
        <v>21</v>
      </c>
      <c r="J1063" s="10"/>
      <c r="K1063" s="10"/>
      <c r="L1063" s="10">
        <v>1074</v>
      </c>
      <c r="M1063" s="86"/>
      <c r="N1063" s="42"/>
      <c r="O1063" s="90"/>
      <c r="P1063" s="90"/>
      <c r="Q1063" s="90"/>
      <c r="R1063" s="87"/>
      <c r="S1063" s="87"/>
      <c r="T1063" s="16"/>
      <c r="U1063" s="16"/>
      <c r="V1063" s="43">
        <f t="shared" si="311"/>
        <v>0</v>
      </c>
      <c r="W1063" s="43">
        <f t="shared" si="312"/>
        <v>0</v>
      </c>
      <c r="X1063" s="43">
        <f t="shared" si="313"/>
        <v>0</v>
      </c>
      <c r="Y1063" s="22"/>
      <c r="Z1063" s="22">
        <f t="shared" si="314"/>
        <v>2.1033677052237972E-2</v>
      </c>
      <c r="AA1063" s="44">
        <f t="shared" si="315"/>
        <v>2.9689820790442552</v>
      </c>
      <c r="AB1063" s="44">
        <f t="shared" si="316"/>
        <v>0.19418111623929252</v>
      </c>
      <c r="AC1063" s="44"/>
      <c r="AD1063" s="44"/>
      <c r="AE1063" s="44"/>
      <c r="AF1063" s="44"/>
      <c r="AG1063" s="45"/>
      <c r="AH1063" s="45"/>
      <c r="DM1063"/>
      <c r="DN1063"/>
      <c r="DO1063"/>
      <c r="DP1063"/>
      <c r="DQ1063"/>
      <c r="DR1063"/>
      <c r="DS1063"/>
      <c r="DT1063"/>
      <c r="DU1063"/>
      <c r="DV1063"/>
      <c r="DW1063"/>
      <c r="DX1063"/>
      <c r="DY1063"/>
      <c r="DZ1063"/>
      <c r="EA1063"/>
      <c r="EB1063"/>
      <c r="EC1063"/>
      <c r="ED1063"/>
      <c r="EE1063"/>
      <c r="EF1063"/>
      <c r="EG1063"/>
    </row>
    <row r="1064" spans="1:137" s="1" customFormat="1" ht="14.4" x14ac:dyDescent="0.3">
      <c r="A1064"/>
      <c r="B1064"/>
      <c r="C1064"/>
      <c r="D1064" s="18"/>
      <c r="E1064" s="28">
        <v>43046.490277777775</v>
      </c>
      <c r="F1064" s="10">
        <f t="shared" si="307"/>
        <v>3163.0499999999956</v>
      </c>
      <c r="G1064" s="10">
        <v>11317</v>
      </c>
      <c r="H1064" s="10">
        <v>0</v>
      </c>
      <c r="I1064" s="10">
        <v>36</v>
      </c>
      <c r="J1064" s="10"/>
      <c r="K1064" s="10"/>
      <c r="L1064" s="10">
        <v>1072</v>
      </c>
      <c r="M1064" s="86"/>
      <c r="N1064" s="42"/>
      <c r="O1064" s="90"/>
      <c r="P1064" s="90"/>
      <c r="Q1064" s="90"/>
      <c r="R1064" s="87"/>
      <c r="S1064" s="87"/>
      <c r="T1064" s="16"/>
      <c r="U1064" s="16"/>
      <c r="V1064" s="43">
        <f t="shared" si="311"/>
        <v>0</v>
      </c>
      <c r="W1064" s="43">
        <f t="shared" si="312"/>
        <v>0</v>
      </c>
      <c r="X1064" s="43">
        <f t="shared" si="313"/>
        <v>0</v>
      </c>
      <c r="Y1064" s="22"/>
      <c r="Z1064" s="22">
        <f t="shared" si="314"/>
        <v>2.5294884406232017E-2</v>
      </c>
      <c r="AA1064" s="44">
        <f t="shared" si="315"/>
        <v>3.5704674131434486</v>
      </c>
      <c r="AB1064" s="44">
        <f t="shared" si="316"/>
        <v>0.23352021983352625</v>
      </c>
      <c r="AC1064" s="44"/>
      <c r="AD1064" s="44"/>
      <c r="AE1064" s="44"/>
      <c r="AF1064" s="44"/>
      <c r="AG1064" s="45"/>
      <c r="AH1064" s="45"/>
      <c r="DM1064"/>
      <c r="DN1064"/>
      <c r="DO1064"/>
      <c r="DP1064"/>
      <c r="DQ1064"/>
      <c r="DR1064"/>
      <c r="DS1064"/>
      <c r="DT1064"/>
      <c r="DU1064"/>
      <c r="DV1064"/>
      <c r="DW1064"/>
      <c r="DX1064"/>
      <c r="DY1064"/>
      <c r="DZ1064"/>
      <c r="EA1064"/>
      <c r="EB1064"/>
      <c r="EC1064"/>
      <c r="ED1064"/>
      <c r="EE1064"/>
      <c r="EF1064"/>
      <c r="EG1064"/>
    </row>
    <row r="1065" spans="1:137" s="1" customFormat="1" ht="14.4" x14ac:dyDescent="0.3">
      <c r="A1065"/>
      <c r="B1065"/>
      <c r="C1065"/>
      <c r="D1065" s="18"/>
      <c r="E1065" s="28">
        <v>43123.421527777777</v>
      </c>
      <c r="F1065" s="10"/>
      <c r="G1065" s="10">
        <v>13018</v>
      </c>
      <c r="H1065" s="10">
        <v>0</v>
      </c>
      <c r="I1065" s="10">
        <v>142</v>
      </c>
      <c r="J1065" s="10"/>
      <c r="K1065" s="10"/>
      <c r="L1065" s="10">
        <v>1069</v>
      </c>
      <c r="M1065" s="86"/>
      <c r="N1065" s="42"/>
      <c r="O1065" s="90"/>
      <c r="P1065" s="90"/>
      <c r="Q1065" s="90"/>
      <c r="R1065" s="87"/>
      <c r="S1065" s="87"/>
      <c r="T1065" s="16"/>
      <c r="U1065" s="16"/>
      <c r="V1065" s="43">
        <f t="shared" si="311"/>
        <v>0</v>
      </c>
      <c r="W1065" s="43">
        <f t="shared" si="312"/>
        <v>0</v>
      </c>
      <c r="X1065" s="43">
        <f t="shared" si="313"/>
        <v>0</v>
      </c>
      <c r="Y1065" s="22"/>
      <c r="Z1065" s="22">
        <f t="shared" si="314"/>
        <v>2.9015400549756657E-2</v>
      </c>
      <c r="AA1065" s="44">
        <f t="shared" si="315"/>
        <v>4.0956321633431392</v>
      </c>
      <c r="AB1065" s="44">
        <f t="shared" si="316"/>
        <v>0.26786770819429556</v>
      </c>
      <c r="AC1065" s="44"/>
      <c r="AD1065" s="44"/>
      <c r="AE1065" s="44"/>
      <c r="AF1065" s="44"/>
      <c r="AG1065" s="45"/>
      <c r="AH1065" s="45"/>
      <c r="DM1065"/>
      <c r="DN1065"/>
      <c r="DO1065"/>
      <c r="DP1065"/>
      <c r="DQ1065"/>
      <c r="DR1065"/>
      <c r="DS1065"/>
      <c r="DT1065"/>
      <c r="DU1065"/>
      <c r="DV1065"/>
      <c r="DW1065"/>
      <c r="DX1065"/>
      <c r="DY1065"/>
      <c r="DZ1065"/>
      <c r="EA1065"/>
      <c r="EB1065"/>
      <c r="EC1065"/>
      <c r="ED1065"/>
      <c r="EE1065"/>
      <c r="EF1065"/>
      <c r="EG1065"/>
    </row>
    <row r="1066" spans="1:137" s="1" customFormat="1" ht="14.4" x14ac:dyDescent="0.3">
      <c r="A1066"/>
      <c r="B1066"/>
      <c r="C1066"/>
      <c r="D1066" s="18"/>
      <c r="E1066" s="28"/>
      <c r="F1066" s="10"/>
      <c r="G1066" s="10"/>
      <c r="H1066" s="10"/>
      <c r="I1066" s="10"/>
      <c r="J1066" s="10"/>
      <c r="K1066" s="10"/>
      <c r="L1066" s="10"/>
      <c r="M1066" s="86"/>
      <c r="N1066" s="42"/>
      <c r="O1066" s="90"/>
      <c r="P1066" s="90"/>
      <c r="Q1066" s="90"/>
      <c r="R1066" s="87"/>
      <c r="S1066" s="87"/>
      <c r="T1066" s="16"/>
      <c r="U1066" s="16"/>
      <c r="V1066" s="43"/>
      <c r="W1066" s="43"/>
      <c r="X1066" s="43"/>
      <c r="Y1066" s="22"/>
      <c r="Z1066" s="22"/>
      <c r="AA1066" s="44"/>
      <c r="AB1066" s="44"/>
      <c r="AC1066" s="44"/>
      <c r="AD1066" s="44"/>
      <c r="AE1066" s="44"/>
      <c r="AF1066" s="44"/>
      <c r="AG1066" s="45"/>
      <c r="AH1066" s="45"/>
      <c r="DM1066"/>
      <c r="DN1066"/>
      <c r="DO1066"/>
      <c r="DP1066"/>
      <c r="DQ1066"/>
      <c r="DR1066"/>
      <c r="DS1066"/>
      <c r="DT1066"/>
      <c r="DU1066"/>
      <c r="DV1066"/>
      <c r="DW1066"/>
      <c r="DX1066"/>
      <c r="DY1066"/>
      <c r="DZ1066"/>
      <c r="EA1066"/>
      <c r="EB1066"/>
      <c r="EC1066"/>
      <c r="ED1066"/>
      <c r="EE1066"/>
      <c r="EF1066"/>
      <c r="EG1066"/>
    </row>
    <row r="1067" spans="1:137" s="1" customFormat="1" ht="14.4" x14ac:dyDescent="0.3">
      <c r="A1067"/>
      <c r="B1067"/>
      <c r="C1067"/>
      <c r="D1067" s="18"/>
      <c r="E1067" s="28"/>
      <c r="F1067" s="10"/>
      <c r="G1067" s="10"/>
      <c r="H1067" s="10"/>
      <c r="I1067" s="10"/>
      <c r="J1067" s="10"/>
      <c r="K1067" s="10"/>
      <c r="L1067" s="10"/>
      <c r="M1067" s="86"/>
      <c r="N1067" s="42"/>
      <c r="O1067" s="90"/>
      <c r="P1067" s="90"/>
      <c r="Q1067" s="90"/>
      <c r="R1067" s="87"/>
      <c r="S1067" s="87"/>
      <c r="T1067" s="16"/>
      <c r="U1067" s="16"/>
      <c r="V1067" s="43"/>
      <c r="W1067" s="43"/>
      <c r="X1067" s="43"/>
      <c r="Y1067" s="22"/>
      <c r="Z1067" s="22"/>
      <c r="AA1067" s="44"/>
      <c r="AB1067" s="44"/>
      <c r="AC1067" s="44"/>
      <c r="AD1067" s="44"/>
      <c r="AE1067" s="44"/>
      <c r="AF1067" s="44"/>
      <c r="AG1067" s="45"/>
      <c r="AH1067" s="45"/>
      <c r="DM1067"/>
      <c r="DN1067"/>
      <c r="DO1067"/>
      <c r="DP1067"/>
      <c r="DQ1067"/>
      <c r="DR1067"/>
      <c r="DS1067"/>
      <c r="DT1067"/>
      <c r="DU1067"/>
      <c r="DV1067"/>
      <c r="DW1067"/>
      <c r="DX1067"/>
      <c r="DY1067"/>
      <c r="DZ1067"/>
      <c r="EA1067"/>
      <c r="EB1067"/>
      <c r="EC1067"/>
      <c r="ED1067"/>
      <c r="EE1067"/>
      <c r="EF1067"/>
      <c r="EG1067"/>
    </row>
    <row r="1068" spans="1:137" s="1" customFormat="1" ht="14.4" x14ac:dyDescent="0.3">
      <c r="A1068"/>
      <c r="B1068"/>
      <c r="C1068"/>
      <c r="D1068" s="87"/>
      <c r="E1068" s="89"/>
      <c r="F1068" s="86"/>
      <c r="G1068" s="86"/>
      <c r="H1068" s="86"/>
      <c r="I1068" s="86"/>
      <c r="J1068" s="86"/>
      <c r="K1068" s="86"/>
      <c r="L1068" s="86"/>
      <c r="M1068" s="86"/>
      <c r="N1068" s="112"/>
      <c r="O1068" s="90"/>
      <c r="P1068" s="90"/>
      <c r="Q1068" s="90"/>
      <c r="R1068" s="87"/>
      <c r="S1068" s="87"/>
      <c r="T1068" s="16"/>
      <c r="U1068" s="16"/>
      <c r="V1068" s="43"/>
      <c r="W1068" s="43"/>
      <c r="X1068" s="43"/>
      <c r="Y1068" s="22"/>
      <c r="Z1068" s="22"/>
      <c r="AA1068" s="44"/>
      <c r="AB1068" s="44"/>
      <c r="AC1068" s="44"/>
      <c r="AD1068" s="44"/>
      <c r="AE1068" s="44"/>
      <c r="AF1068" s="44"/>
      <c r="AG1068" s="45"/>
      <c r="AH1068" s="45"/>
      <c r="DM1068"/>
      <c r="DN1068"/>
      <c r="DO1068"/>
      <c r="DP1068"/>
      <c r="DQ1068"/>
      <c r="DR1068"/>
      <c r="DS1068"/>
      <c r="DT1068"/>
      <c r="DU1068"/>
      <c r="DV1068"/>
      <c r="DW1068"/>
      <c r="DX1068"/>
      <c r="DY1068"/>
      <c r="DZ1068"/>
      <c r="EA1068"/>
      <c r="EB1068"/>
      <c r="EC1068"/>
      <c r="ED1068"/>
      <c r="EE1068"/>
      <c r="EF1068"/>
      <c r="EG1068"/>
    </row>
    <row r="1069" spans="1:137" x14ac:dyDescent="0.25">
      <c r="D1069" s="18" t="s">
        <v>190</v>
      </c>
      <c r="E1069" s="18" t="s">
        <v>16</v>
      </c>
      <c r="F1069" s="10" t="s">
        <v>17</v>
      </c>
      <c r="G1069" s="10" t="s">
        <v>20</v>
      </c>
      <c r="H1069" s="10" t="s">
        <v>21</v>
      </c>
      <c r="I1069" s="10" t="s">
        <v>22</v>
      </c>
      <c r="K1069" s="10"/>
      <c r="L1069" s="10"/>
    </row>
    <row r="1070" spans="1:137" s="1" customFormat="1" ht="14.4" thickBot="1" x14ac:dyDescent="0.3">
      <c r="A1070"/>
      <c r="B1070"/>
      <c r="C1070"/>
      <c r="D1070" s="18"/>
      <c r="E1070" s="28">
        <v>39883.441666666666</v>
      </c>
      <c r="F1070" s="18"/>
      <c r="G1070" s="10"/>
      <c r="H1070" s="10"/>
      <c r="I1070" s="18"/>
      <c r="J1070" s="18"/>
      <c r="K1070" s="18"/>
      <c r="L1070" s="18"/>
      <c r="M1070" s="86"/>
      <c r="N1070" s="86"/>
      <c r="O1070" s="90"/>
      <c r="P1070" s="90"/>
      <c r="Q1070" s="90"/>
      <c r="R1070" s="87"/>
      <c r="S1070" s="87"/>
      <c r="T1070" s="16"/>
      <c r="U1070" s="16"/>
      <c r="V1070" s="17"/>
      <c r="W1070" s="17"/>
      <c r="X1070" s="17"/>
      <c r="Y1070" s="17"/>
      <c r="Z1070" s="17"/>
      <c r="AA1070" s="17"/>
      <c r="AB1070" s="17"/>
      <c r="AC1070" s="17"/>
      <c r="AD1070" s="17"/>
      <c r="AE1070" s="17"/>
      <c r="AF1070" s="17"/>
      <c r="AG1070" s="17"/>
      <c r="AH1070" s="17"/>
      <c r="DM1070"/>
      <c r="DN1070"/>
      <c r="DO1070"/>
      <c r="DP1070"/>
      <c r="DQ1070"/>
      <c r="DR1070"/>
      <c r="DS1070"/>
      <c r="DT1070"/>
      <c r="DU1070"/>
      <c r="DV1070"/>
      <c r="DW1070"/>
      <c r="DX1070"/>
      <c r="DY1070"/>
      <c r="DZ1070"/>
      <c r="EA1070"/>
      <c r="EB1070"/>
      <c r="EC1070"/>
      <c r="ED1070"/>
      <c r="EE1070"/>
      <c r="EF1070"/>
      <c r="EG1070"/>
    </row>
    <row r="1071" spans="1:137" s="1" customFormat="1" ht="15" thickBot="1" x14ac:dyDescent="0.35">
      <c r="A1071"/>
      <c r="B1071"/>
      <c r="C1071"/>
      <c r="D1071" s="18"/>
      <c r="E1071" s="28">
        <v>39884.441666666666</v>
      </c>
      <c r="F1071" s="10">
        <f>E1071-$E$1070</f>
        <v>1</v>
      </c>
      <c r="G1071" s="10">
        <v>2515</v>
      </c>
      <c r="H1071" s="10">
        <v>3.64</v>
      </c>
      <c r="I1071" s="10">
        <v>799</v>
      </c>
      <c r="J1071" s="10"/>
      <c r="K1071" s="10"/>
      <c r="L1071" s="79">
        <v>1037</v>
      </c>
      <c r="M1071" s="86"/>
      <c r="N1071" s="42">
        <v>7.57</v>
      </c>
      <c r="O1071" s="37">
        <v>91.64</v>
      </c>
      <c r="P1071" s="38">
        <v>19.91</v>
      </c>
      <c r="Q1071" s="39">
        <f>P1071-S1071</f>
        <v>15.354592</v>
      </c>
      <c r="R1071" s="18">
        <v>22.88</v>
      </c>
      <c r="S1071" s="85">
        <f>R1071*P1071/100</f>
        <v>4.5554079999999999</v>
      </c>
      <c r="T1071" s="40">
        <f>Q1071/$A$18+S1071</f>
        <v>10.953154666666666</v>
      </c>
      <c r="U1071" s="40">
        <f>$A$16-T1071</f>
        <v>106.04684533333334</v>
      </c>
      <c r="V1071" s="43">
        <f t="shared" ref="V1071:V1102" si="318">($A$15*L1071/1000/$A$13*H1071)/$Q$1071</f>
        <v>8.000663154153464E-6</v>
      </c>
      <c r="W1071" s="43">
        <f t="shared" ref="W1071:W1102" si="319">($U$1071*L1071/1000/$A$13*H1071)/$Q$1071</f>
        <v>1.1312601174301481E-3</v>
      </c>
      <c r="X1071" s="43">
        <f t="shared" ref="X1071:X1102" si="320">($A$46*$S$1071*H1071*L1071/1000000)/$Q$1071</f>
        <v>2.4496800465498271E-6</v>
      </c>
      <c r="Y1071" s="22">
        <f>X1071+W1071+SUM($V$1071:V1071)</f>
        <v>1.1417104606308514E-3</v>
      </c>
      <c r="Z1071" s="22">
        <f t="shared" ref="Z1071:Z1102" si="321">($A$15*L1071/1000/$A$13*G1071)/$Q$1071</f>
        <v>5.527930723268122E-3</v>
      </c>
      <c r="AA1071" s="44">
        <f t="shared" ref="AA1071:AA1102" si="322">($U$1071*L1071/1000/$A$13*G1071)/$Q$1071</f>
        <v>0.78162615256506129</v>
      </c>
      <c r="AB1071" s="44">
        <f t="shared" ref="AB1071:AB1102" si="323">($A$14*$S$1071/1000*G1071/1000000*L1071/1000*1000000)/$Q$1071</f>
        <v>5.0201319845880332E-2</v>
      </c>
      <c r="AC1071" s="44">
        <f t="shared" ref="AC1071:AC1102" si="324">($A$14*((L1071/1000)*G1071/10^6)*(1+($A$28/(10^-N1071))+(($A$28*$A$29)/(10^-N1071)^2))*1000000)*$S$1071/1000/$Q$1071</f>
        <v>0.6092858773579547</v>
      </c>
      <c r="AD1071" s="44">
        <f>AC1071/(1+($A$28/(10^-N1071))+(($A$28*$A$29)/(10^-N1071)^2))*1</f>
        <v>5.0201319845880339E-2</v>
      </c>
      <c r="AE1071" s="44">
        <f>AC1071/(1+($A$28/(10^-N1071))+(($A$28*$A$29)/(10^-N1071)^2))*($A$28/(10^-N1071))</f>
        <v>0.55852501686420497</v>
      </c>
      <c r="AF1071" s="44">
        <f>AC1071/(1+($A$28/(10^-N1071))+(($A$28*$A$29)/(10^-N1071)^2))*(($A$28*$A$29)/(10^-N1071)^2)</f>
        <v>5.5954064786943993E-4</v>
      </c>
      <c r="AG1071" s="45">
        <f>AC1071+AA1071+SUM($Z$1071:Z1071)</f>
        <v>1.3964399606462841</v>
      </c>
      <c r="AH1071" s="45">
        <f>AC1071+AA1071+SUM($Z$1071:Z1071)</f>
        <v>1.3964399606462841</v>
      </c>
      <c r="DM1071"/>
      <c r="DN1071"/>
      <c r="DO1071"/>
      <c r="DP1071"/>
      <c r="DQ1071"/>
      <c r="DR1071"/>
      <c r="DS1071"/>
      <c r="DT1071"/>
      <c r="DU1071"/>
      <c r="DV1071"/>
      <c r="DW1071"/>
      <c r="DX1071"/>
      <c r="DY1071"/>
      <c r="DZ1071"/>
      <c r="EA1071"/>
      <c r="EB1071"/>
      <c r="EC1071"/>
      <c r="ED1071"/>
      <c r="EE1071"/>
      <c r="EF1071"/>
      <c r="EG1071"/>
    </row>
    <row r="1072" spans="1:137" s="1" customFormat="1" ht="14.4" x14ac:dyDescent="0.3">
      <c r="A1072"/>
      <c r="B1072"/>
      <c r="C1072"/>
      <c r="D1072" s="18"/>
      <c r="E1072" s="28">
        <v>39891.409722222219</v>
      </c>
      <c r="F1072" s="10">
        <f t="shared" ref="F1072:F1129" si="325">E1072-$E$1070</f>
        <v>7.9680555555532919</v>
      </c>
      <c r="G1072" s="10">
        <v>2530</v>
      </c>
      <c r="H1072" s="10">
        <v>3.79</v>
      </c>
      <c r="I1072" s="10">
        <v>1029</v>
      </c>
      <c r="J1072" s="10"/>
      <c r="K1072" s="10"/>
      <c r="L1072" s="79">
        <v>1037</v>
      </c>
      <c r="M1072" s="86"/>
      <c r="N1072" s="42">
        <v>7.57</v>
      </c>
      <c r="O1072" s="90"/>
      <c r="P1072" s="90"/>
      <c r="Q1072" s="90"/>
      <c r="R1072" s="88"/>
      <c r="S1072" s="87"/>
      <c r="T1072" s="16"/>
      <c r="U1072" s="16"/>
      <c r="V1072" s="43">
        <f t="shared" si="318"/>
        <v>8.3303608116048435E-6</v>
      </c>
      <c r="W1072" s="43">
        <f t="shared" si="319"/>
        <v>1.17787797941216E-3</v>
      </c>
      <c r="X1072" s="43">
        <f t="shared" si="320"/>
        <v>2.5506284001164411E-6</v>
      </c>
      <c r="Y1072" s="22">
        <f>X1072+W1072+SUM($V$1071:V1072)</f>
        <v>1.1967596317780348E-3</v>
      </c>
      <c r="Z1072" s="22">
        <f t="shared" si="321"/>
        <v>5.5609004890132593E-3</v>
      </c>
      <c r="AA1072" s="44">
        <f t="shared" si="322"/>
        <v>0.78628793876326231</v>
      </c>
      <c r="AB1072" s="44">
        <f t="shared" si="323"/>
        <v>5.0500731296253376E-2</v>
      </c>
      <c r="AC1072" s="44">
        <f t="shared" si="324"/>
        <v>0.61291978915134182</v>
      </c>
      <c r="AD1072" s="44">
        <f t="shared" ref="AD1072" si="326">AC1072/(1+($A$28/(10^-N1072))+(($A$28*$A$29)/(10^-N1072)^2))*1</f>
        <v>5.0500731296253362E-2</v>
      </c>
      <c r="AE1072" s="44">
        <f t="shared" ref="AE1072" si="327">AC1072/(1+($A$28/(10^-N1072))+(($A$28*$A$29)/(10^-N1072)^2))*($A$28/(10^-N1072))</f>
        <v>0.56185617998665527</v>
      </c>
      <c r="AF1072" s="44">
        <f t="shared" ref="AF1072" si="328">AC1072/(1+($A$28/(10^-N1072))+(($A$28*$A$29)/(10^-N1072)^2))*(($A$28*$A$29)/(10^-N1072)^2)</f>
        <v>5.6287786843327336E-4</v>
      </c>
      <c r="AG1072" s="45">
        <f>AC1072+AA1072+SUM($Z$1071:Z1072)</f>
        <v>1.4102965591268857</v>
      </c>
      <c r="AH1072" s="45">
        <f>AC1072+AA1072+SUM($Z$1071:Z1072)</f>
        <v>1.4102965591268857</v>
      </c>
      <c r="DM1072"/>
      <c r="DN1072"/>
      <c r="DO1072"/>
      <c r="DP1072"/>
      <c r="DQ1072"/>
      <c r="DR1072"/>
      <c r="DS1072"/>
      <c r="DT1072"/>
      <c r="DU1072"/>
      <c r="DV1072"/>
      <c r="DW1072"/>
      <c r="DX1072"/>
      <c r="DY1072"/>
      <c r="DZ1072"/>
      <c r="EA1072"/>
      <c r="EB1072"/>
      <c r="EC1072"/>
      <c r="ED1072"/>
      <c r="EE1072"/>
      <c r="EF1072"/>
      <c r="EG1072"/>
    </row>
    <row r="1073" spans="1:137" s="1" customFormat="1" ht="14.4" x14ac:dyDescent="0.3">
      <c r="A1073"/>
      <c r="B1073"/>
      <c r="C1073"/>
      <c r="D1073" s="18"/>
      <c r="E1073" s="28">
        <v>39897.658333333333</v>
      </c>
      <c r="F1073" s="10">
        <f t="shared" si="325"/>
        <v>14.216666666667152</v>
      </c>
      <c r="G1073" s="10">
        <v>3859</v>
      </c>
      <c r="H1073" s="10">
        <v>2.64</v>
      </c>
      <c r="I1073" s="10">
        <v>1244</v>
      </c>
      <c r="J1073" s="10"/>
      <c r="K1073" s="10"/>
      <c r="L1073" s="79">
        <v>1037</v>
      </c>
      <c r="M1073" s="86"/>
      <c r="N1073" s="42">
        <v>7.57</v>
      </c>
      <c r="O1073" s="90"/>
      <c r="P1073" s="90"/>
      <c r="Q1073" s="90"/>
      <c r="R1073" s="87"/>
      <c r="S1073" s="87"/>
      <c r="T1073" s="16"/>
      <c r="U1073" s="16"/>
      <c r="V1073" s="43">
        <f t="shared" si="318"/>
        <v>5.8026787711442714E-6</v>
      </c>
      <c r="W1073" s="43">
        <f t="shared" si="319"/>
        <v>8.2047437088340414E-4</v>
      </c>
      <c r="X1073" s="43">
        <f t="shared" si="320"/>
        <v>1.7766910227724021E-6</v>
      </c>
      <c r="Y1073" s="22">
        <f>X1073+W1073+SUM($V$1071:V1073)</f>
        <v>8.443847646430791E-4</v>
      </c>
      <c r="Z1073" s="22">
        <f t="shared" si="321"/>
        <v>8.4820217340324782E-3</v>
      </c>
      <c r="AA1073" s="44">
        <f t="shared" si="322"/>
        <v>1.1993221959238851</v>
      </c>
      <c r="AB1073" s="44">
        <f t="shared" si="323"/>
        <v>7.7028585799305035E-2</v>
      </c>
      <c r="AC1073" s="44">
        <f t="shared" si="324"/>
        <v>0.93488437404546598</v>
      </c>
      <c r="AD1073" s="44">
        <f t="shared" ref="AD1073:AD1122" si="329">AC1073/(1+($A$28/(10^-N1073))+(($A$28*$A$29)/(10^-N1073)^2))*1</f>
        <v>7.7028585799305063E-2</v>
      </c>
      <c r="AE1073" s="44">
        <f t="shared" ref="AE1073:AE1122" si="330">AC1073/(1+($A$28/(10^-N1073))+(($A$28*$A$29)/(10^-N1073)^2))*($A$28/(10^-N1073))</f>
        <v>0.8569972326357721</v>
      </c>
      <c r="AF1073" s="44">
        <f t="shared" ref="AF1073:AF1122" si="331">AC1073/(1+($A$28/(10^-N1073))+(($A$28*$A$29)/(10^-N1073)^2))*(($A$28*$A$29)/(10^-N1073)^2)</f>
        <v>8.5855561038893395E-4</v>
      </c>
      <c r="AG1073" s="45">
        <f>AC1073+AA1073+SUM($Z$1071:Z1073)</f>
        <v>2.153777422915665</v>
      </c>
      <c r="AH1073" s="45">
        <f>AC1073+AA1073+SUM($Z$1071:Z1073)</f>
        <v>2.153777422915665</v>
      </c>
      <c r="DM1073"/>
      <c r="DN1073"/>
      <c r="DO1073"/>
      <c r="DP1073"/>
      <c r="DQ1073"/>
      <c r="DR1073"/>
      <c r="DS1073"/>
      <c r="DT1073"/>
      <c r="DU1073"/>
      <c r="DV1073"/>
      <c r="DW1073"/>
      <c r="DX1073"/>
      <c r="DY1073"/>
      <c r="DZ1073"/>
      <c r="EA1073"/>
      <c r="EB1073"/>
      <c r="EC1073"/>
      <c r="ED1073"/>
      <c r="EE1073"/>
      <c r="EF1073"/>
      <c r="EG1073"/>
    </row>
    <row r="1074" spans="1:137" s="1" customFormat="1" ht="14.4" x14ac:dyDescent="0.3">
      <c r="A1074"/>
      <c r="B1074"/>
      <c r="C1074"/>
      <c r="D1074" s="29"/>
      <c r="E1074" s="28">
        <v>39913.515277777777</v>
      </c>
      <c r="F1074" s="10">
        <f t="shared" si="325"/>
        <v>30.073611111110949</v>
      </c>
      <c r="G1074" s="10">
        <v>7120</v>
      </c>
      <c r="H1074" s="10">
        <v>2.5299999999999998</v>
      </c>
      <c r="I1074" s="10">
        <v>1601</v>
      </c>
      <c r="J1074" s="10"/>
      <c r="K1074" s="10"/>
      <c r="L1074" s="79">
        <v>1037</v>
      </c>
      <c r="M1074" s="86"/>
      <c r="N1074" s="42">
        <v>7.57</v>
      </c>
      <c r="O1074" s="90"/>
      <c r="P1074" s="90"/>
      <c r="Q1074" s="90"/>
      <c r="R1074" s="87"/>
      <c r="S1074" s="87"/>
      <c r="T1074" s="16"/>
      <c r="U1074" s="16"/>
      <c r="V1074" s="43">
        <f t="shared" si="318"/>
        <v>5.5609004890132594E-6</v>
      </c>
      <c r="W1074" s="43">
        <f t="shared" si="319"/>
        <v>7.8628793876326221E-4</v>
      </c>
      <c r="X1074" s="43">
        <f t="shared" si="320"/>
        <v>1.7026622301568853E-6</v>
      </c>
      <c r="Y1074" s="22">
        <f>X1074+W1074+SUM($V$1071:V1074)</f>
        <v>8.1568520421933493E-4</v>
      </c>
      <c r="Z1074" s="22">
        <f t="shared" si="321"/>
        <v>1.5649648807025459E-2</v>
      </c>
      <c r="AA1074" s="44">
        <f t="shared" si="322"/>
        <v>2.2127945154128175</v>
      </c>
      <c r="AB1074" s="44">
        <f t="shared" si="323"/>
        <v>0.14212063511040476</v>
      </c>
      <c r="AC1074" s="44">
        <f t="shared" si="324"/>
        <v>1.7248967979278873</v>
      </c>
      <c r="AD1074" s="44">
        <f t="shared" si="329"/>
        <v>0.14212063511040476</v>
      </c>
      <c r="AE1074" s="44">
        <f t="shared" si="330"/>
        <v>1.5811920954565164</v>
      </c>
      <c r="AF1074" s="44">
        <f t="shared" si="331"/>
        <v>1.5840673609663666E-3</v>
      </c>
      <c r="AG1074" s="45">
        <f>AC1074+AA1074+SUM($Z$1071:Z1074)</f>
        <v>3.9729118150940437</v>
      </c>
      <c r="AH1074" s="45">
        <f>AC1074+AA1074+SUM($Z$1071:Z1074)</f>
        <v>3.9729118150940437</v>
      </c>
      <c r="DM1074"/>
      <c r="DN1074"/>
      <c r="DO1074"/>
      <c r="DP1074"/>
      <c r="DQ1074"/>
      <c r="DR1074"/>
      <c r="DS1074"/>
      <c r="DT1074"/>
      <c r="DU1074"/>
      <c r="DV1074"/>
      <c r="DW1074"/>
      <c r="DX1074"/>
      <c r="DY1074"/>
      <c r="DZ1074"/>
      <c r="EA1074"/>
      <c r="EB1074"/>
      <c r="EC1074"/>
      <c r="ED1074"/>
      <c r="EE1074"/>
      <c r="EF1074"/>
      <c r="EG1074"/>
    </row>
    <row r="1075" spans="1:137" s="1" customFormat="1" ht="14.4" x14ac:dyDescent="0.3">
      <c r="A1075"/>
      <c r="B1075"/>
      <c r="C1075"/>
      <c r="D1075" s="18"/>
      <c r="E1075" s="28">
        <v>39920.699999999997</v>
      </c>
      <c r="F1075" s="10">
        <f t="shared" si="325"/>
        <v>37.258333333331393</v>
      </c>
      <c r="G1075" s="10">
        <v>7950</v>
      </c>
      <c r="H1075" s="10">
        <v>2.21</v>
      </c>
      <c r="I1075" s="10">
        <v>1801</v>
      </c>
      <c r="J1075" s="10"/>
      <c r="K1075" s="10"/>
      <c r="L1075" s="79">
        <v>1037</v>
      </c>
      <c r="M1075" s="86"/>
      <c r="N1075" s="42">
        <v>7.57</v>
      </c>
      <c r="O1075" s="90"/>
      <c r="P1075" s="90"/>
      <c r="Q1075" s="90"/>
      <c r="R1075" s="87"/>
      <c r="S1075" s="87"/>
      <c r="T1075" s="16"/>
      <c r="U1075" s="16"/>
      <c r="V1075" s="43">
        <f t="shared" si="318"/>
        <v>4.8575454864503171E-6</v>
      </c>
      <c r="W1075" s="43">
        <f t="shared" si="319"/>
        <v>6.8683649986830421E-4</v>
      </c>
      <c r="X1075" s="43">
        <f t="shared" si="320"/>
        <v>1.4873057425481093E-6</v>
      </c>
      <c r="Y1075" s="22">
        <f>X1075+W1075+SUM($V$1071:V1075)</f>
        <v>7.2087595432321848E-4</v>
      </c>
      <c r="Z1075" s="22">
        <f t="shared" si="321"/>
        <v>1.7473975844923089E-2</v>
      </c>
      <c r="AA1075" s="44">
        <f t="shared" si="322"/>
        <v>2.4707466850466151</v>
      </c>
      <c r="AB1075" s="44">
        <f t="shared" si="323"/>
        <v>0.15868806869771321</v>
      </c>
      <c r="AC1075" s="44">
        <f t="shared" si="324"/>
        <v>1.925973250495324</v>
      </c>
      <c r="AD1075" s="44">
        <f t="shared" si="329"/>
        <v>0.15868806869771321</v>
      </c>
      <c r="AE1075" s="44">
        <f t="shared" si="330"/>
        <v>1.7655164548987792</v>
      </c>
      <c r="AF1075" s="44">
        <f t="shared" si="331"/>
        <v>1.7687268988318282E-3</v>
      </c>
      <c r="AG1075" s="45">
        <f>AC1075+AA1075+SUM($Z$1071:Z1075)</f>
        <v>4.4494144131402011</v>
      </c>
      <c r="AH1075" s="45">
        <f>AC1075+AA1075+SUM($Z$1071:Z1075)</f>
        <v>4.4494144131402011</v>
      </c>
      <c r="DM1075"/>
      <c r="DN1075"/>
      <c r="DO1075"/>
      <c r="DP1075"/>
      <c r="DQ1075"/>
      <c r="DR1075"/>
      <c r="DS1075"/>
      <c r="DT1075"/>
      <c r="DU1075"/>
      <c r="DV1075"/>
      <c r="DW1075"/>
      <c r="DX1075"/>
      <c r="DY1075"/>
      <c r="DZ1075"/>
      <c r="EA1075"/>
      <c r="EB1075"/>
      <c r="EC1075"/>
      <c r="ED1075"/>
      <c r="EE1075"/>
      <c r="EF1075"/>
      <c r="EG1075"/>
    </row>
    <row r="1076" spans="1:137" s="1" customFormat="1" ht="14.4" x14ac:dyDescent="0.3">
      <c r="A1076"/>
      <c r="B1076"/>
      <c r="C1076"/>
      <c r="D1076" s="18"/>
      <c r="E1076" s="28">
        <v>39939.558333333334</v>
      </c>
      <c r="F1076" s="10">
        <f t="shared" si="325"/>
        <v>56.116666666668607</v>
      </c>
      <c r="G1076" s="10">
        <v>10470.6</v>
      </c>
      <c r="H1076" s="10">
        <v>4.07</v>
      </c>
      <c r="I1076" s="10">
        <v>155</v>
      </c>
      <c r="J1076" s="10"/>
      <c r="K1076" s="10"/>
      <c r="L1076" s="79">
        <v>1037</v>
      </c>
      <c r="M1076" s="86"/>
      <c r="N1076" s="42">
        <v>7.57</v>
      </c>
      <c r="O1076" s="90"/>
      <c r="P1076" s="90"/>
      <c r="Q1076" s="90"/>
      <c r="R1076" s="87"/>
      <c r="S1076" s="87"/>
      <c r="T1076" s="16"/>
      <c r="U1076" s="16"/>
      <c r="V1076" s="43">
        <f t="shared" si="318"/>
        <v>8.9457964388474183E-6</v>
      </c>
      <c r="W1076" s="43">
        <f t="shared" si="319"/>
        <v>1.2648979884452482E-3</v>
      </c>
      <c r="X1076" s="43">
        <f t="shared" si="320"/>
        <v>2.7390653267741203E-6</v>
      </c>
      <c r="Y1076" s="22">
        <f>X1076+W1076+SUM($V$1071:V1076)</f>
        <v>1.3091349989232358E-3</v>
      </c>
      <c r="Z1076" s="22">
        <f t="shared" si="321"/>
        <v>2.3014215280736064E-2</v>
      </c>
      <c r="AA1076" s="44">
        <f t="shared" si="322"/>
        <v>3.2541132377923376</v>
      </c>
      <c r="AB1076" s="44">
        <f t="shared" si="323"/>
        <v>0.20900116881839942</v>
      </c>
      <c r="AC1076" s="44">
        <f t="shared" si="324"/>
        <v>2.5366157882561429</v>
      </c>
      <c r="AD1076" s="44">
        <f t="shared" si="329"/>
        <v>0.20900116881839945</v>
      </c>
      <c r="AE1076" s="44">
        <f t="shared" si="330"/>
        <v>2.325285105995365</v>
      </c>
      <c r="AF1076" s="44">
        <f t="shared" si="331"/>
        <v>2.3295134423784321E-3</v>
      </c>
      <c r="AG1076" s="45">
        <f>AC1076+AA1076+SUM($Z$1071:Z1076)</f>
        <v>5.8664377189274788</v>
      </c>
      <c r="AH1076" s="45">
        <f>AC1076+AA1076+SUM($Z$1071:Z1076)</f>
        <v>5.8664377189274788</v>
      </c>
      <c r="DM1076"/>
      <c r="DN1076"/>
      <c r="DO1076"/>
      <c r="DP1076"/>
      <c r="DQ1076"/>
      <c r="DR1076"/>
      <c r="DS1076"/>
      <c r="DT1076"/>
      <c r="DU1076"/>
      <c r="DV1076"/>
      <c r="DW1076"/>
      <c r="DX1076"/>
      <c r="DY1076"/>
      <c r="DZ1076"/>
      <c r="EA1076"/>
      <c r="EB1076"/>
      <c r="EC1076"/>
      <c r="ED1076"/>
      <c r="EE1076"/>
      <c r="EF1076"/>
      <c r="EG1076"/>
    </row>
    <row r="1077" spans="1:137" s="1" customFormat="1" ht="14.4" x14ac:dyDescent="0.3">
      <c r="A1077"/>
      <c r="B1077"/>
      <c r="C1077"/>
      <c r="D1077" s="18"/>
      <c r="E1077" s="28">
        <v>39952.469444444447</v>
      </c>
      <c r="F1077" s="10">
        <f t="shared" si="325"/>
        <v>69.027777777781012</v>
      </c>
      <c r="G1077" s="10">
        <v>12107.4</v>
      </c>
      <c r="H1077" s="10">
        <v>7.16</v>
      </c>
      <c r="I1077" s="10">
        <v>525</v>
      </c>
      <c r="J1077" s="10"/>
      <c r="K1077" s="10"/>
      <c r="L1077" s="79">
        <v>1037</v>
      </c>
      <c r="M1077" s="86"/>
      <c r="N1077" s="42">
        <v>7.57</v>
      </c>
      <c r="O1077" s="90"/>
      <c r="P1077" s="90"/>
      <c r="Q1077" s="90"/>
      <c r="R1077" s="87"/>
      <c r="S1077" s="87"/>
      <c r="T1077" s="16"/>
      <c r="U1077" s="16"/>
      <c r="V1077" s="43">
        <f t="shared" si="318"/>
        <v>1.5737568182345826E-5</v>
      </c>
      <c r="W1077" s="43">
        <f t="shared" si="319"/>
        <v>2.225225945274687E-3</v>
      </c>
      <c r="X1077" s="43">
        <f t="shared" si="320"/>
        <v>4.8186014102463635E-6</v>
      </c>
      <c r="Y1077" s="22">
        <f>X1077+W1077+SUM($V$1071:V1077)</f>
        <v>2.2872800600184928E-3</v>
      </c>
      <c r="Z1077" s="22">
        <f t="shared" si="321"/>
        <v>2.6611876118845509E-2</v>
      </c>
      <c r="AA1077" s="44">
        <f t="shared" si="322"/>
        <v>3.7628073477400483</v>
      </c>
      <c r="AB1077" s="44">
        <f t="shared" si="323"/>
        <v>0.24167294628310601</v>
      </c>
      <c r="AC1077" s="44">
        <f t="shared" si="324"/>
        <v>2.9331482431505767</v>
      </c>
      <c r="AD1077" s="44">
        <f t="shared" si="329"/>
        <v>0.24167294628310601</v>
      </c>
      <c r="AE1077" s="44">
        <f t="shared" si="330"/>
        <v>2.6887816259171671</v>
      </c>
      <c r="AF1077" s="44">
        <f t="shared" si="331"/>
        <v>2.6936709503039592E-3</v>
      </c>
      <c r="AG1077" s="45">
        <f>AC1077+AA1077+SUM($Z$1071:Z1077)</f>
        <v>6.7982761598884691</v>
      </c>
      <c r="AH1077" s="45">
        <f>AC1077+AA1077+SUM($Z$1071:Z1077)</f>
        <v>6.7982761598884691</v>
      </c>
      <c r="DM1077"/>
      <c r="DN1077"/>
      <c r="DO1077"/>
      <c r="DP1077"/>
      <c r="DQ1077"/>
      <c r="DR1077"/>
      <c r="DS1077"/>
      <c r="DT1077"/>
      <c r="DU1077"/>
      <c r="DV1077"/>
      <c r="DW1077"/>
      <c r="DX1077"/>
      <c r="DY1077"/>
      <c r="DZ1077"/>
      <c r="EA1077"/>
      <c r="EB1077"/>
      <c r="EC1077"/>
      <c r="ED1077"/>
      <c r="EE1077"/>
      <c r="EF1077"/>
      <c r="EG1077"/>
    </row>
    <row r="1078" spans="1:137" s="1" customFormat="1" ht="14.4" x14ac:dyDescent="0.3">
      <c r="A1078"/>
      <c r="B1078"/>
      <c r="C1078"/>
      <c r="D1078" s="18"/>
      <c r="E1078" s="28">
        <v>39966.426388888889</v>
      </c>
      <c r="F1078" s="10">
        <f t="shared" si="325"/>
        <v>82.984722222223354</v>
      </c>
      <c r="G1078" s="10">
        <v>13051.5</v>
      </c>
      <c r="H1078" s="10">
        <v>6.41</v>
      </c>
      <c r="I1078" s="10">
        <v>760</v>
      </c>
      <c r="J1078" s="10"/>
      <c r="K1078" s="10"/>
      <c r="L1078" s="79">
        <v>1037</v>
      </c>
      <c r="M1078" s="86"/>
      <c r="N1078" s="42">
        <v>7.57</v>
      </c>
      <c r="O1078" s="90"/>
      <c r="P1078" s="90"/>
      <c r="Q1078" s="90"/>
      <c r="R1078" s="87"/>
      <c r="S1078" s="87"/>
      <c r="T1078" s="16"/>
      <c r="U1078" s="16"/>
      <c r="V1078" s="43">
        <f t="shared" si="318"/>
        <v>1.4089079895088931E-5</v>
      </c>
      <c r="W1078" s="43">
        <f t="shared" si="319"/>
        <v>1.9921366353646292E-3</v>
      </c>
      <c r="X1078" s="43">
        <f t="shared" si="320"/>
        <v>4.3138596424132947E-6</v>
      </c>
      <c r="Y1078" s="22">
        <f>X1078+W1078+SUM($V$1071:V1078)</f>
        <v>2.0677750882356909E-3</v>
      </c>
      <c r="Z1078" s="22">
        <f t="shared" si="321"/>
        <v>2.868699317484449E-2</v>
      </c>
      <c r="AA1078" s="44">
        <f t="shared" si="322"/>
        <v>4.0562201710548296</v>
      </c>
      <c r="AB1078" s="44">
        <f t="shared" si="323"/>
        <v>0.26051790296958532</v>
      </c>
      <c r="AC1078" s="44">
        <f t="shared" si="324"/>
        <v>3.1618666514263789</v>
      </c>
      <c r="AD1078" s="44">
        <f t="shared" si="329"/>
        <v>0.26051790296958532</v>
      </c>
      <c r="AE1078" s="44">
        <f t="shared" si="330"/>
        <v>2.8984450328442022</v>
      </c>
      <c r="AF1078" s="44">
        <f t="shared" si="331"/>
        <v>2.9037156125916478E-3</v>
      </c>
      <c r="AG1078" s="45">
        <f>AC1078+AA1078+SUM($Z$1071:Z1078)</f>
        <v>7.3490943846538963</v>
      </c>
      <c r="AH1078" s="45">
        <f>AC1078+AA1078+SUM($Z$1071:Z1078)</f>
        <v>7.3490943846538963</v>
      </c>
      <c r="DM1078"/>
      <c r="DN1078"/>
      <c r="DO1078"/>
      <c r="DP1078"/>
      <c r="DQ1078"/>
      <c r="DR1078"/>
      <c r="DS1078"/>
      <c r="DT1078"/>
      <c r="DU1078"/>
      <c r="DV1078"/>
      <c r="DW1078"/>
      <c r="DX1078"/>
      <c r="DY1078"/>
      <c r="DZ1078"/>
      <c r="EA1078"/>
      <c r="EB1078"/>
      <c r="EC1078"/>
      <c r="ED1078"/>
      <c r="EE1078"/>
      <c r="EF1078"/>
      <c r="EG1078"/>
    </row>
    <row r="1079" spans="1:137" s="1" customFormat="1" ht="14.4" x14ac:dyDescent="0.3">
      <c r="A1079"/>
      <c r="B1079"/>
      <c r="C1079"/>
      <c r="D1079" s="18"/>
      <c r="E1079" s="28">
        <v>39975.65902777778</v>
      </c>
      <c r="F1079" s="10">
        <f t="shared" si="325"/>
        <v>92.21736111111386</v>
      </c>
      <c r="G1079" s="10">
        <v>13484.6</v>
      </c>
      <c r="H1079" s="10">
        <v>4.4000000000000004</v>
      </c>
      <c r="I1079" s="10">
        <v>971</v>
      </c>
      <c r="J1079" s="10"/>
      <c r="K1079" s="10"/>
      <c r="L1079" s="79">
        <v>1037</v>
      </c>
      <c r="M1079" s="86"/>
      <c r="N1079" s="42">
        <v>7.57</v>
      </c>
      <c r="O1079" s="90"/>
      <c r="P1079" s="90"/>
      <c r="Q1079" s="90"/>
      <c r="R1079" s="87"/>
      <c r="S1079" s="87"/>
      <c r="T1079" s="16"/>
      <c r="U1079" s="16"/>
      <c r="V1079" s="43">
        <f t="shared" si="318"/>
        <v>9.6711312852404535E-6</v>
      </c>
      <c r="W1079" s="43">
        <f t="shared" si="319"/>
        <v>1.3674572848056737E-3</v>
      </c>
      <c r="X1079" s="43">
        <f t="shared" si="320"/>
        <v>2.9611517046206713E-6</v>
      </c>
      <c r="Y1079" s="22">
        <f>X1079+W1079+SUM($V$1071:V1079)</f>
        <v>1.4514141610241832E-3</v>
      </c>
      <c r="Z1079" s="22">
        <f t="shared" si="321"/>
        <v>2.9638940211125772E-2</v>
      </c>
      <c r="AA1079" s="44">
        <f t="shared" si="322"/>
        <v>4.1908214778842243</v>
      </c>
      <c r="AB1079" s="44">
        <f t="shared" si="323"/>
        <v>0.26916290958002298</v>
      </c>
      <c r="AC1079" s="44">
        <f t="shared" si="324"/>
        <v>3.2667897979407852</v>
      </c>
      <c r="AD1079" s="44">
        <f t="shared" si="329"/>
        <v>0.26916290958002304</v>
      </c>
      <c r="AE1079" s="44">
        <f t="shared" si="330"/>
        <v>2.994626816066424</v>
      </c>
      <c r="AF1079" s="44">
        <f t="shared" si="331"/>
        <v>3.0000722943380712E-3</v>
      </c>
      <c r="AG1079" s="45">
        <f>AC1079+AA1079+SUM($Z$1071:Z1079)</f>
        <v>7.6182577782088234</v>
      </c>
      <c r="AH1079" s="45">
        <f>AC1079+AA1079+SUM($Z$1071:Z1079)</f>
        <v>7.6182577782088234</v>
      </c>
      <c r="DM1079"/>
      <c r="DN1079"/>
      <c r="DO1079"/>
      <c r="DP1079"/>
      <c r="DQ1079"/>
      <c r="DR1079"/>
      <c r="DS1079"/>
      <c r="DT1079"/>
      <c r="DU1079"/>
      <c r="DV1079"/>
      <c r="DW1079"/>
      <c r="DX1079"/>
      <c r="DY1079"/>
      <c r="DZ1079"/>
      <c r="EA1079"/>
      <c r="EB1079"/>
      <c r="EC1079"/>
      <c r="ED1079"/>
      <c r="EE1079"/>
      <c r="EF1079"/>
      <c r="EG1079"/>
    </row>
    <row r="1080" spans="1:137" s="1" customFormat="1" ht="14.4" x14ac:dyDescent="0.3">
      <c r="A1080"/>
      <c r="B1080"/>
      <c r="C1080"/>
      <c r="D1080" s="18"/>
      <c r="E1080" s="28">
        <v>39981.431250000001</v>
      </c>
      <c r="F1080" s="10">
        <f t="shared" si="325"/>
        <v>97.989583333335759</v>
      </c>
      <c r="G1080" s="10">
        <v>14523.4</v>
      </c>
      <c r="H1080" s="10">
        <v>6.18</v>
      </c>
      <c r="I1080" s="10">
        <v>1081</v>
      </c>
      <c r="J1080" s="10"/>
      <c r="K1080" s="10"/>
      <c r="L1080" s="79">
        <v>1037</v>
      </c>
      <c r="M1080" s="86"/>
      <c r="N1080" s="42">
        <v>7.57</v>
      </c>
      <c r="O1080" s="90"/>
      <c r="P1080" s="90"/>
      <c r="Q1080" s="90"/>
      <c r="R1080" s="87"/>
      <c r="S1080" s="87"/>
      <c r="T1080" s="16"/>
      <c r="U1080" s="16"/>
      <c r="V1080" s="43">
        <f t="shared" si="318"/>
        <v>1.3583543486996815E-5</v>
      </c>
      <c r="W1080" s="43">
        <f t="shared" si="319"/>
        <v>1.920655913658878E-3</v>
      </c>
      <c r="X1080" s="43">
        <f t="shared" si="320"/>
        <v>4.1590721669444864E-6</v>
      </c>
      <c r="Y1080" s="22">
        <f>X1080+W1080+SUM($V$1071:V1080)</f>
        <v>2.0193942538267078E-3</v>
      </c>
      <c r="Z1080" s="22">
        <f t="shared" si="321"/>
        <v>3.192220638819572E-2</v>
      </c>
      <c r="AA1080" s="44">
        <f t="shared" si="322"/>
        <v>4.5136657113969818</v>
      </c>
      <c r="AB1080" s="44">
        <f t="shared" si="323"/>
        <v>0.28989815055652413</v>
      </c>
      <c r="AC1080" s="44">
        <f t="shared" si="324"/>
        <v>3.5184503026721736</v>
      </c>
      <c r="AD1080" s="44">
        <f t="shared" si="329"/>
        <v>0.28989815055652418</v>
      </c>
      <c r="AE1080" s="44">
        <f t="shared" si="330"/>
        <v>3.2253209661731974</v>
      </c>
      <c r="AF1080" s="44">
        <f t="shared" si="331"/>
        <v>3.2311859424520961E-3</v>
      </c>
      <c r="AG1080" s="45">
        <f>AC1080+AA1080+SUM($Z$1071:Z1080)</f>
        <v>8.2246847228411646</v>
      </c>
      <c r="AH1080" s="45">
        <f>AC1080+AA1080+SUM($Z$1071:Z1080)</f>
        <v>8.2246847228411646</v>
      </c>
      <c r="DM1080"/>
      <c r="DN1080"/>
      <c r="DO1080"/>
      <c r="DP1080"/>
      <c r="DQ1080"/>
      <c r="DR1080"/>
      <c r="DS1080"/>
      <c r="DT1080"/>
      <c r="DU1080"/>
      <c r="DV1080"/>
      <c r="DW1080"/>
      <c r="DX1080"/>
      <c r="DY1080"/>
      <c r="DZ1080"/>
      <c r="EA1080"/>
      <c r="EB1080"/>
      <c r="EC1080"/>
      <c r="ED1080"/>
      <c r="EE1080"/>
      <c r="EF1080"/>
      <c r="EG1080"/>
    </row>
    <row r="1081" spans="1:137" s="1" customFormat="1" ht="14.4" x14ac:dyDescent="0.3">
      <c r="A1081"/>
      <c r="B1081"/>
      <c r="C1081"/>
      <c r="D1081" s="18"/>
      <c r="E1081" s="28">
        <v>39988.432638888888</v>
      </c>
      <c r="F1081" s="10">
        <f t="shared" si="325"/>
        <v>104.9909722222219</v>
      </c>
      <c r="G1081" s="10">
        <v>15504</v>
      </c>
      <c r="H1081" s="10">
        <v>4.03</v>
      </c>
      <c r="I1081" s="10">
        <v>1188</v>
      </c>
      <c r="J1081" s="10"/>
      <c r="K1081" s="10"/>
      <c r="L1081" s="79">
        <v>1037</v>
      </c>
      <c r="M1081" s="86"/>
      <c r="N1081" s="42">
        <v>7.57</v>
      </c>
      <c r="O1081" s="90"/>
      <c r="P1081" s="90"/>
      <c r="Q1081" s="90"/>
      <c r="R1081" s="87"/>
      <c r="S1081" s="87"/>
      <c r="T1081" s="16"/>
      <c r="U1081" s="16"/>
      <c r="V1081" s="43">
        <f t="shared" si="318"/>
        <v>8.8578770635270517E-6</v>
      </c>
      <c r="W1081" s="43">
        <f t="shared" si="319"/>
        <v>1.2524665585833784E-3</v>
      </c>
      <c r="X1081" s="43">
        <f t="shared" si="320"/>
        <v>2.7121457658230235E-6</v>
      </c>
      <c r="Y1081" s="22">
        <f>X1081+W1081+SUM($V$1071:V1081)</f>
        <v>1.358615849413614E-3</v>
      </c>
      <c r="Z1081" s="22">
        <f t="shared" si="321"/>
        <v>3.4077549874174537E-2</v>
      </c>
      <c r="AA1081" s="44">
        <f t="shared" si="322"/>
        <v>4.8184222144607194</v>
      </c>
      <c r="AB1081" s="44">
        <f t="shared" si="323"/>
        <v>0.30947167510557805</v>
      </c>
      <c r="AC1081" s="44">
        <f t="shared" si="324"/>
        <v>3.7560112296452206</v>
      </c>
      <c r="AD1081" s="44">
        <f t="shared" si="329"/>
        <v>0.30947167510557805</v>
      </c>
      <c r="AE1081" s="44">
        <f t="shared" si="330"/>
        <v>3.4430902033648643</v>
      </c>
      <c r="AF1081" s="44">
        <f t="shared" si="331"/>
        <v>3.4493511747784485E-3</v>
      </c>
      <c r="AG1081" s="45">
        <f>AC1081+AA1081+SUM($Z$1071:Z1081)</f>
        <v>8.8010797027521246</v>
      </c>
      <c r="AH1081" s="45">
        <f>AC1081+AA1081+SUM($Z$1071:Z1081)</f>
        <v>8.8010797027521246</v>
      </c>
      <c r="DM1081"/>
      <c r="DN1081"/>
      <c r="DO1081"/>
      <c r="DP1081"/>
      <c r="DQ1081"/>
      <c r="DR1081"/>
      <c r="DS1081"/>
      <c r="DT1081"/>
      <c r="DU1081"/>
      <c r="DV1081"/>
      <c r="DW1081"/>
      <c r="DX1081"/>
      <c r="DY1081"/>
      <c r="DZ1081"/>
      <c r="EA1081"/>
      <c r="EB1081"/>
      <c r="EC1081"/>
      <c r="ED1081"/>
      <c r="EE1081"/>
      <c r="EF1081"/>
      <c r="EG1081"/>
    </row>
    <row r="1082" spans="1:137" s="1" customFormat="1" ht="14.4" x14ac:dyDescent="0.3">
      <c r="A1082"/>
      <c r="B1082"/>
      <c r="C1082"/>
      <c r="D1082" s="18"/>
      <c r="E1082" s="28">
        <v>39995.522916666669</v>
      </c>
      <c r="F1082" s="10">
        <f t="shared" si="325"/>
        <v>112.08125000000291</v>
      </c>
      <c r="G1082" s="10">
        <v>15722.4</v>
      </c>
      <c r="H1082" s="10">
        <v>6.53</v>
      </c>
      <c r="I1082" s="10">
        <v>1401</v>
      </c>
      <c r="J1082" s="10"/>
      <c r="K1082" s="10"/>
      <c r="L1082" s="79">
        <v>1037</v>
      </c>
      <c r="M1082" s="86"/>
      <c r="N1082" s="42">
        <v>7.57</v>
      </c>
      <c r="O1082" s="90"/>
      <c r="P1082" s="90"/>
      <c r="Q1082" s="90"/>
      <c r="R1082" s="87"/>
      <c r="S1082" s="87"/>
      <c r="T1082" s="16"/>
      <c r="U1082" s="16"/>
      <c r="V1082" s="43">
        <f t="shared" si="318"/>
        <v>1.4352838021050036E-5</v>
      </c>
      <c r="W1082" s="43">
        <f t="shared" si="319"/>
        <v>2.0294309249502384E-3</v>
      </c>
      <c r="X1082" s="43">
        <f t="shared" si="320"/>
        <v>4.3946183252665855E-6</v>
      </c>
      <c r="Y1082" s="22">
        <f>X1082+W1082+SUM($V$1071:V1082)</f>
        <v>2.1516155263609674E-3</v>
      </c>
      <c r="Z1082" s="22">
        <f t="shared" si="321"/>
        <v>3.4557589663423739E-2</v>
      </c>
      <c r="AA1082" s="44">
        <f t="shared" si="322"/>
        <v>4.8862978215065276</v>
      </c>
      <c r="AB1082" s="44">
        <f t="shared" si="323"/>
        <v>0.31383110582300949</v>
      </c>
      <c r="AC1082" s="44">
        <f t="shared" si="324"/>
        <v>3.8089209853569397</v>
      </c>
      <c r="AD1082" s="44">
        <f t="shared" si="329"/>
        <v>0.31383110582300944</v>
      </c>
      <c r="AE1082" s="44">
        <f t="shared" si="330"/>
        <v>3.4915919384277423</v>
      </c>
      <c r="AF1082" s="44">
        <f t="shared" si="331"/>
        <v>3.4979411061878646E-3</v>
      </c>
      <c r="AG1082" s="45">
        <f>AC1082+AA1082+SUM($Z$1071:Z1082)</f>
        <v>8.9564226551730748</v>
      </c>
      <c r="AH1082" s="45">
        <f>AC1082+AA1082+SUM($Z$1071:Z1082)</f>
        <v>8.9564226551730748</v>
      </c>
      <c r="DM1082"/>
      <c r="DN1082"/>
      <c r="DO1082"/>
      <c r="DP1082"/>
      <c r="DQ1082"/>
      <c r="DR1082"/>
      <c r="DS1082"/>
      <c r="DT1082"/>
      <c r="DU1082"/>
      <c r="DV1082"/>
      <c r="DW1082"/>
      <c r="DX1082"/>
      <c r="DY1082"/>
      <c r="DZ1082"/>
      <c r="EA1082"/>
      <c r="EB1082"/>
      <c r="EC1082"/>
      <c r="ED1082"/>
      <c r="EE1082"/>
      <c r="EF1082"/>
      <c r="EG1082"/>
    </row>
    <row r="1083" spans="1:137" s="1" customFormat="1" ht="14.4" x14ac:dyDescent="0.3">
      <c r="A1083"/>
      <c r="B1083"/>
      <c r="C1083"/>
      <c r="D1083" s="18"/>
      <c r="E1083" s="28">
        <v>40002.472916666666</v>
      </c>
      <c r="F1083" s="10">
        <f t="shared" si="325"/>
        <v>119.03125</v>
      </c>
      <c r="G1083" s="10">
        <v>15419.8</v>
      </c>
      <c r="H1083" s="10">
        <v>3.71</v>
      </c>
      <c r="I1083" s="10">
        <v>53</v>
      </c>
      <c r="J1083" s="10"/>
      <c r="K1083" s="10"/>
      <c r="L1083" s="79">
        <v>1037</v>
      </c>
      <c r="M1083" s="86"/>
      <c r="N1083" s="42">
        <v>7.57</v>
      </c>
      <c r="O1083" s="90"/>
      <c r="P1083" s="90"/>
      <c r="Q1083" s="90"/>
      <c r="R1083" s="87"/>
      <c r="S1083" s="87"/>
      <c r="T1083" s="16"/>
      <c r="U1083" s="16"/>
      <c r="V1083" s="43">
        <f t="shared" si="318"/>
        <v>8.1545220609641086E-6</v>
      </c>
      <c r="W1083" s="43">
        <f t="shared" si="319"/>
        <v>1.1530151196884201E-3</v>
      </c>
      <c r="X1083" s="43">
        <f t="shared" si="320"/>
        <v>2.4967892782142466E-6</v>
      </c>
      <c r="Y1083" s="22">
        <f>X1083+W1083+SUM($V$1071:V1083)</f>
        <v>1.2814564141130612E-3</v>
      </c>
      <c r="Z1083" s="22">
        <f t="shared" si="321"/>
        <v>3.3892479589125162E-2</v>
      </c>
      <c r="AA1083" s="44">
        <f t="shared" si="322"/>
        <v>4.7922540546014831</v>
      </c>
      <c r="AB1083" s="44">
        <f t="shared" si="323"/>
        <v>0.3077909788308173</v>
      </c>
      <c r="AC1083" s="44">
        <f t="shared" si="324"/>
        <v>3.7356128714450056</v>
      </c>
      <c r="AD1083" s="44">
        <f t="shared" si="329"/>
        <v>0.30779097883081735</v>
      </c>
      <c r="AE1083" s="44">
        <f t="shared" si="330"/>
        <v>3.424391274370842</v>
      </c>
      <c r="AF1083" s="44">
        <f t="shared" si="331"/>
        <v>3.4306182433467953E-3</v>
      </c>
      <c r="AG1083" s="45">
        <f>AC1083+AA1083+SUM($Z$1071:Z1083)</f>
        <v>8.8229632539452219</v>
      </c>
      <c r="AH1083" s="45">
        <f>AC1083+AA1083+SUM($Z$1071:Z1083)</f>
        <v>8.8229632539452219</v>
      </c>
      <c r="DM1083"/>
      <c r="DN1083"/>
      <c r="DO1083"/>
      <c r="DP1083"/>
      <c r="DQ1083"/>
      <c r="DR1083"/>
      <c r="DS1083"/>
      <c r="DT1083"/>
      <c r="DU1083"/>
      <c r="DV1083"/>
      <c r="DW1083"/>
      <c r="DX1083"/>
      <c r="DY1083"/>
      <c r="DZ1083"/>
      <c r="EA1083"/>
      <c r="EB1083"/>
      <c r="EC1083"/>
      <c r="ED1083"/>
      <c r="EE1083"/>
      <c r="EF1083"/>
      <c r="EG1083"/>
    </row>
    <row r="1084" spans="1:137" s="1" customFormat="1" ht="14.4" x14ac:dyDescent="0.3">
      <c r="A1084"/>
      <c r="B1084"/>
      <c r="C1084"/>
      <c r="D1084" s="18"/>
      <c r="E1084" s="28">
        <v>40011.429166666669</v>
      </c>
      <c r="F1084" s="10">
        <f t="shared" si="325"/>
        <v>127.98750000000291</v>
      </c>
      <c r="G1084" s="10">
        <v>17313.3</v>
      </c>
      <c r="H1084" s="10">
        <v>3.54</v>
      </c>
      <c r="I1084" s="10">
        <v>39</v>
      </c>
      <c r="J1084" s="10"/>
      <c r="K1084" s="10"/>
      <c r="L1084" s="79">
        <v>1037</v>
      </c>
      <c r="M1084" s="86"/>
      <c r="N1084" s="42">
        <v>7.57</v>
      </c>
      <c r="O1084" s="90"/>
      <c r="P1084" s="90"/>
      <c r="Q1084" s="90"/>
      <c r="R1084" s="87"/>
      <c r="S1084" s="87"/>
      <c r="T1084" s="16"/>
      <c r="U1084" s="16"/>
      <c r="V1084" s="43">
        <f t="shared" si="318"/>
        <v>7.7808647158525449E-6</v>
      </c>
      <c r="W1084" s="43">
        <f t="shared" si="319"/>
        <v>1.1001815427754739E-3</v>
      </c>
      <c r="X1084" s="43">
        <f t="shared" si="320"/>
        <v>2.382381144172085E-6</v>
      </c>
      <c r="Y1084" s="22">
        <f>X1084+W1084+SUM($V$1071:V1084)</f>
        <v>1.2362892937819252E-3</v>
      </c>
      <c r="Z1084" s="22">
        <f t="shared" si="321"/>
        <v>3.805436301835307E-2</v>
      </c>
      <c r="AA1084" s="44">
        <f t="shared" si="322"/>
        <v>5.3807268656877429</v>
      </c>
      <c r="AB1084" s="44">
        <f t="shared" si="323"/>
        <v>0.34558668424957456</v>
      </c>
      <c r="AC1084" s="44">
        <f t="shared" si="324"/>
        <v>4.1943336701636085</v>
      </c>
      <c r="AD1084" s="44">
        <f t="shared" si="329"/>
        <v>0.34558668424957456</v>
      </c>
      <c r="AE1084" s="44">
        <f t="shared" si="330"/>
        <v>3.8448950991948463</v>
      </c>
      <c r="AF1084" s="44">
        <f t="shared" si="331"/>
        <v>3.8518867191880612E-3</v>
      </c>
      <c r="AG1084" s="45">
        <f>AC1084+AA1084+SUM($Z$1071:Z1084)</f>
        <v>9.9082112267684384</v>
      </c>
      <c r="AH1084" s="45">
        <f>AC1084+AA1084+SUM($Z$1071:Z1084)</f>
        <v>9.9082112267684384</v>
      </c>
      <c r="DM1084"/>
      <c r="DN1084"/>
      <c r="DO1084"/>
      <c r="DP1084"/>
      <c r="DQ1084"/>
      <c r="DR1084"/>
      <c r="DS1084"/>
      <c r="DT1084"/>
      <c r="DU1084"/>
      <c r="DV1084"/>
      <c r="DW1084"/>
      <c r="DX1084"/>
      <c r="DY1084"/>
      <c r="DZ1084"/>
      <c r="EA1084"/>
      <c r="EB1084"/>
      <c r="EC1084"/>
      <c r="ED1084"/>
      <c r="EE1084"/>
      <c r="EF1084"/>
      <c r="EG1084"/>
    </row>
    <row r="1085" spans="1:137" s="1" customFormat="1" ht="14.4" x14ac:dyDescent="0.3">
      <c r="A1085"/>
      <c r="B1085"/>
      <c r="C1085"/>
      <c r="D1085" s="18"/>
      <c r="E1085" s="28">
        <v>40017.438194444447</v>
      </c>
      <c r="F1085" s="10">
        <f t="shared" si="325"/>
        <v>133.99652777778101</v>
      </c>
      <c r="G1085" s="10">
        <v>17388.599999999999</v>
      </c>
      <c r="H1085" s="10">
        <v>4.4400000000000004</v>
      </c>
      <c r="I1085" s="10">
        <v>137</v>
      </c>
      <c r="J1085" s="10"/>
      <c r="K1085" s="10"/>
      <c r="L1085" s="79">
        <v>1037</v>
      </c>
      <c r="M1085" s="86"/>
      <c r="N1085" s="42">
        <v>7.57</v>
      </c>
      <c r="O1085" s="90"/>
      <c r="P1085" s="90"/>
      <c r="Q1085" s="90"/>
      <c r="R1085" s="87"/>
      <c r="S1085" s="87"/>
      <c r="T1085" s="16"/>
      <c r="U1085" s="16"/>
      <c r="V1085" s="43">
        <f t="shared" si="318"/>
        <v>9.7590506605608201E-6</v>
      </c>
      <c r="W1085" s="43">
        <f t="shared" si="319"/>
        <v>1.3798887146675436E-3</v>
      </c>
      <c r="X1085" s="43">
        <f t="shared" si="320"/>
        <v>2.9880712655717672E-6</v>
      </c>
      <c r="Y1085" s="22">
        <f>X1085+W1085+SUM($V$1071:V1085)</f>
        <v>1.5263612064559556E-3</v>
      </c>
      <c r="Z1085" s="22">
        <f t="shared" si="321"/>
        <v>3.8219871242393663E-2</v>
      </c>
      <c r="AA1085" s="44">
        <f t="shared" si="322"/>
        <v>5.4041290324027127</v>
      </c>
      <c r="AB1085" s="44">
        <f t="shared" si="323"/>
        <v>0.34708972973044722</v>
      </c>
      <c r="AC1085" s="44">
        <f t="shared" si="324"/>
        <v>4.2125759073664133</v>
      </c>
      <c r="AD1085" s="44">
        <f t="shared" si="329"/>
        <v>0.34708972973044722</v>
      </c>
      <c r="AE1085" s="44">
        <f t="shared" si="330"/>
        <v>3.8616175380695479</v>
      </c>
      <c r="AF1085" s="44">
        <f t="shared" si="331"/>
        <v>3.868639566418506E-3</v>
      </c>
      <c r="AG1085" s="45">
        <f>AC1085+AA1085+SUM($Z$1071:Z1085)</f>
        <v>9.9880755019286056</v>
      </c>
      <c r="AH1085" s="45">
        <f>AC1085+AA1085+SUM($Z$1071:Z1085)</f>
        <v>9.9880755019286056</v>
      </c>
      <c r="DM1085"/>
      <c r="DN1085"/>
      <c r="DO1085"/>
      <c r="DP1085"/>
      <c r="DQ1085"/>
      <c r="DR1085"/>
      <c r="DS1085"/>
      <c r="DT1085"/>
      <c r="DU1085"/>
      <c r="DV1085"/>
      <c r="DW1085"/>
      <c r="DX1085"/>
      <c r="DY1085"/>
      <c r="DZ1085"/>
      <c r="EA1085"/>
      <c r="EB1085"/>
      <c r="EC1085"/>
      <c r="ED1085"/>
      <c r="EE1085"/>
      <c r="EF1085"/>
      <c r="EG1085"/>
    </row>
    <row r="1086" spans="1:137" s="1" customFormat="1" ht="14.4" x14ac:dyDescent="0.3">
      <c r="A1086"/>
      <c r="B1086"/>
      <c r="C1086"/>
      <c r="D1086" s="18"/>
      <c r="E1086" s="28">
        <v>40028.449305555558</v>
      </c>
      <c r="F1086" s="10">
        <f t="shared" si="325"/>
        <v>145.00763888889196</v>
      </c>
      <c r="G1086" s="10">
        <v>19202.599999999999</v>
      </c>
      <c r="H1086" s="10">
        <v>4.09</v>
      </c>
      <c r="I1086" s="10">
        <v>344</v>
      </c>
      <c r="J1086" s="10"/>
      <c r="K1086" s="10"/>
      <c r="L1086" s="79">
        <v>1037</v>
      </c>
      <c r="M1086" s="86"/>
      <c r="N1086" s="42">
        <v>7.57</v>
      </c>
      <c r="O1086" s="90"/>
      <c r="P1086" s="90"/>
      <c r="Q1086" s="90"/>
      <c r="R1086" s="87"/>
      <c r="S1086" s="87"/>
      <c r="T1086" s="16"/>
      <c r="U1086" s="16"/>
      <c r="V1086" s="43">
        <f t="shared" si="318"/>
        <v>8.9897561265076025E-6</v>
      </c>
      <c r="W1086" s="43">
        <f t="shared" si="319"/>
        <v>1.271113703376183E-3</v>
      </c>
      <c r="X1086" s="43">
        <f t="shared" si="320"/>
        <v>2.7525251072496685E-6</v>
      </c>
      <c r="Y1086" s="22">
        <f>X1086+W1086+SUM($V$1071:V1086)</f>
        <v>1.4263404051327805E-3</v>
      </c>
      <c r="Z1086" s="22">
        <f t="shared" si="321"/>
        <v>4.2207014913172337E-2</v>
      </c>
      <c r="AA1086" s="44">
        <f t="shared" si="322"/>
        <v>5.9678943766385055</v>
      </c>
      <c r="AB1086" s="44">
        <f t="shared" si="323"/>
        <v>0.38329855446222733</v>
      </c>
      <c r="AC1086" s="44">
        <f t="shared" si="324"/>
        <v>4.6520369735800626</v>
      </c>
      <c r="AD1086" s="44">
        <f t="shared" si="329"/>
        <v>0.38329855446222727</v>
      </c>
      <c r="AE1086" s="44">
        <f t="shared" si="330"/>
        <v>4.2644661983445644</v>
      </c>
      <c r="AF1086" s="44">
        <f t="shared" si="331"/>
        <v>4.2722207732714531E-3</v>
      </c>
      <c r="AG1086" s="45">
        <f>AC1086+AA1086+SUM($Z$1071:Z1086)</f>
        <v>11.033508927291221</v>
      </c>
      <c r="AH1086" s="45">
        <f>AC1086+AA1086+SUM($Z$1071:Z1086)</f>
        <v>11.033508927291221</v>
      </c>
      <c r="DM1086"/>
      <c r="DN1086"/>
      <c r="DO1086"/>
      <c r="DP1086"/>
      <c r="DQ1086"/>
      <c r="DR1086"/>
      <c r="DS1086"/>
      <c r="DT1086"/>
      <c r="DU1086"/>
      <c r="DV1086"/>
      <c r="DW1086"/>
      <c r="DX1086"/>
      <c r="DY1086"/>
      <c r="DZ1086"/>
      <c r="EA1086"/>
      <c r="EB1086"/>
      <c r="EC1086"/>
      <c r="ED1086"/>
      <c r="EE1086"/>
      <c r="EF1086"/>
      <c r="EG1086"/>
    </row>
    <row r="1087" spans="1:137" s="1" customFormat="1" ht="14.4" x14ac:dyDescent="0.3">
      <c r="A1087"/>
      <c r="B1087"/>
      <c r="C1087"/>
      <c r="D1087" s="18"/>
      <c r="E1087" s="28">
        <v>40038.477083333331</v>
      </c>
      <c r="F1087" s="10">
        <f t="shared" si="325"/>
        <v>155.0354166666657</v>
      </c>
      <c r="G1087" s="10">
        <v>20038</v>
      </c>
      <c r="H1087" s="10">
        <v>5.07</v>
      </c>
      <c r="I1087" s="10">
        <v>543</v>
      </c>
      <c r="J1087" s="10"/>
      <c r="K1087" s="10"/>
      <c r="L1087" s="79">
        <v>1037</v>
      </c>
      <c r="M1087" s="86"/>
      <c r="N1087" s="42">
        <v>7.57</v>
      </c>
      <c r="O1087" s="90"/>
      <c r="P1087" s="90"/>
      <c r="Q1087" s="90"/>
      <c r="R1087" s="87"/>
      <c r="S1087" s="87"/>
      <c r="T1087" s="16"/>
      <c r="U1087" s="16"/>
      <c r="V1087" s="43">
        <f t="shared" si="318"/>
        <v>1.1143780821856613E-5</v>
      </c>
      <c r="W1087" s="43">
        <f t="shared" si="319"/>
        <v>1.5756837349919922E-3</v>
      </c>
      <c r="X1087" s="43">
        <f t="shared" si="320"/>
        <v>3.4120543505515452E-6</v>
      </c>
      <c r="Y1087" s="22">
        <f>X1087+W1087+SUM($V$1071:V1087)</f>
        <v>1.7427137468137481E-3</v>
      </c>
      <c r="Z1087" s="22">
        <f t="shared" si="321"/>
        <v>4.4043211066738218E-2</v>
      </c>
      <c r="AA1087" s="44">
        <f t="shared" si="322"/>
        <v>6.227524789303656</v>
      </c>
      <c r="AB1087" s="44">
        <f t="shared" si="323"/>
        <v>0.39997377617167001</v>
      </c>
      <c r="AC1087" s="44">
        <f t="shared" si="324"/>
        <v>4.8544216343931188</v>
      </c>
      <c r="AD1087" s="44">
        <f t="shared" si="329"/>
        <v>0.39997377617167001</v>
      </c>
      <c r="AE1087" s="44">
        <f t="shared" si="330"/>
        <v>4.4499897765109093</v>
      </c>
      <c r="AF1087" s="44">
        <f t="shared" si="331"/>
        <v>4.4580817105398952E-3</v>
      </c>
      <c r="AG1087" s="45">
        <f>AC1087+AA1087+SUM($Z$1071:Z1087)</f>
        <v>11.539567211836165</v>
      </c>
      <c r="AH1087" s="45">
        <f>AC1087+AA1087+SUM($Z$1071:Z1087)</f>
        <v>11.539567211836165</v>
      </c>
      <c r="DM1087"/>
      <c r="DN1087"/>
      <c r="DO1087"/>
      <c r="DP1087"/>
      <c r="DQ1087"/>
      <c r="DR1087"/>
      <c r="DS1087"/>
      <c r="DT1087"/>
      <c r="DU1087"/>
      <c r="DV1087"/>
      <c r="DW1087"/>
      <c r="DX1087"/>
      <c r="DY1087"/>
      <c r="DZ1087"/>
      <c r="EA1087"/>
      <c r="EB1087"/>
      <c r="EC1087"/>
      <c r="ED1087"/>
      <c r="EE1087"/>
      <c r="EF1087"/>
      <c r="EG1087"/>
    </row>
    <row r="1088" spans="1:137" s="1" customFormat="1" ht="14.4" x14ac:dyDescent="0.3">
      <c r="A1088"/>
      <c r="B1088"/>
      <c r="C1088"/>
      <c r="D1088" s="18"/>
      <c r="E1088" s="28">
        <v>40045.443055555559</v>
      </c>
      <c r="F1088" s="10">
        <f t="shared" si="325"/>
        <v>162.00138888889342</v>
      </c>
      <c r="G1088" s="10">
        <v>20313</v>
      </c>
      <c r="H1088" s="10">
        <v>3.61</v>
      </c>
      <c r="I1088" s="10">
        <v>635</v>
      </c>
      <c r="J1088" s="10"/>
      <c r="K1088" s="10"/>
      <c r="L1088" s="79">
        <v>1037</v>
      </c>
      <c r="M1088" s="86"/>
      <c r="N1088" s="42">
        <v>7.57</v>
      </c>
      <c r="O1088" s="90"/>
      <c r="P1088" s="90"/>
      <c r="Q1088" s="90"/>
      <c r="R1088" s="87"/>
      <c r="S1088" s="87"/>
      <c r="T1088" s="16"/>
      <c r="U1088" s="16"/>
      <c r="V1088" s="43">
        <f t="shared" si="318"/>
        <v>7.9347236226631878E-6</v>
      </c>
      <c r="W1088" s="43">
        <f t="shared" si="319"/>
        <v>1.1219365450337458E-3</v>
      </c>
      <c r="X1088" s="43">
        <f t="shared" si="320"/>
        <v>2.4294903758365044E-6</v>
      </c>
      <c r="Y1088" s="22">
        <f>X1088+W1088+SUM($V$1071:V1088)</f>
        <v>1.29591871650345E-3</v>
      </c>
      <c r="Z1088" s="22">
        <f t="shared" si="321"/>
        <v>4.4647656772065752E-2</v>
      </c>
      <c r="AA1088" s="44">
        <f t="shared" si="322"/>
        <v>6.3129908696040111</v>
      </c>
      <c r="AB1088" s="44">
        <f t="shared" si="323"/>
        <v>0.40546298609517584</v>
      </c>
      <c r="AC1088" s="44">
        <f t="shared" si="324"/>
        <v>4.9210433506052222</v>
      </c>
      <c r="AD1088" s="44">
        <f t="shared" si="329"/>
        <v>0.40546298609517589</v>
      </c>
      <c r="AE1088" s="44">
        <f t="shared" si="330"/>
        <v>4.511061100422503</v>
      </c>
      <c r="AF1088" s="44">
        <f t="shared" si="331"/>
        <v>4.5192640875435126E-3</v>
      </c>
      <c r="AG1088" s="45">
        <f>AC1088+AA1088+SUM($Z$1071:Z1088)</f>
        <v>11.736302665120689</v>
      </c>
      <c r="AH1088" s="45">
        <f>AC1088+AA1088+SUM($Z$1071:Z1088)</f>
        <v>11.736302665120689</v>
      </c>
      <c r="DM1088"/>
      <c r="DN1088"/>
      <c r="DO1088"/>
      <c r="DP1088"/>
      <c r="DQ1088"/>
      <c r="DR1088"/>
      <c r="DS1088"/>
      <c r="DT1088"/>
      <c r="DU1088"/>
      <c r="DV1088"/>
      <c r="DW1088"/>
      <c r="DX1088"/>
      <c r="DY1088"/>
      <c r="DZ1088"/>
      <c r="EA1088"/>
      <c r="EB1088"/>
      <c r="EC1088"/>
      <c r="ED1088"/>
      <c r="EE1088"/>
      <c r="EF1088"/>
      <c r="EG1088"/>
    </row>
    <row r="1089" spans="1:137" s="1" customFormat="1" ht="14.4" x14ac:dyDescent="0.3">
      <c r="A1089"/>
      <c r="B1089"/>
      <c r="C1089"/>
      <c r="D1089" s="18"/>
      <c r="E1089" s="28">
        <v>40052.440972222219</v>
      </c>
      <c r="F1089" s="10">
        <f t="shared" si="325"/>
        <v>168.99930555555329</v>
      </c>
      <c r="G1089" s="10">
        <v>20593</v>
      </c>
      <c r="H1089" s="10">
        <v>4.9400000000000004</v>
      </c>
      <c r="I1089" s="10">
        <v>826</v>
      </c>
      <c r="J1089" s="10"/>
      <c r="K1089" s="10"/>
      <c r="L1089" s="79">
        <v>1037</v>
      </c>
      <c r="M1089" s="86"/>
      <c r="N1089" s="42">
        <v>7.57</v>
      </c>
      <c r="O1089" s="90"/>
      <c r="P1089" s="90"/>
      <c r="Q1089" s="90"/>
      <c r="R1089" s="87"/>
      <c r="S1089" s="87"/>
      <c r="T1089" s="16"/>
      <c r="U1089" s="16"/>
      <c r="V1089" s="43">
        <f t="shared" si="318"/>
        <v>1.0858042852065417E-5</v>
      </c>
      <c r="W1089" s="43">
        <f t="shared" si="319"/>
        <v>1.5352815879409157E-3</v>
      </c>
      <c r="X1089" s="43">
        <f t="shared" si="320"/>
        <v>3.3245657774604803E-6</v>
      </c>
      <c r="Y1089" s="22">
        <f>X1089+W1089+SUM($V$1071:V1089)</f>
        <v>1.7210168776643092E-3</v>
      </c>
      <c r="Z1089" s="22">
        <f t="shared" si="321"/>
        <v>4.5263092399308327E-2</v>
      </c>
      <c r="AA1089" s="44">
        <f t="shared" si="322"/>
        <v>6.4000108786370991</v>
      </c>
      <c r="AB1089" s="44">
        <f t="shared" si="323"/>
        <v>0.41105199983547269</v>
      </c>
      <c r="AC1089" s="44">
        <f t="shared" si="324"/>
        <v>4.9888763707484518</v>
      </c>
      <c r="AD1089" s="44">
        <f t="shared" si="329"/>
        <v>0.41105199983547253</v>
      </c>
      <c r="AE1089" s="44">
        <f t="shared" si="330"/>
        <v>4.5732428120415776</v>
      </c>
      <c r="AF1089" s="44">
        <f t="shared" si="331"/>
        <v>4.5815588714017384E-3</v>
      </c>
      <c r="AG1089" s="45">
        <f>AC1089+AA1089+SUM($Z$1071:Z1089)</f>
        <v>11.936418786696315</v>
      </c>
      <c r="AH1089" s="45">
        <f>AC1089+AA1089+SUM($Z$1071:Z1089)</f>
        <v>11.936418786696315</v>
      </c>
      <c r="DM1089"/>
      <c r="DN1089"/>
      <c r="DO1089"/>
      <c r="DP1089"/>
      <c r="DQ1089"/>
      <c r="DR1089"/>
      <c r="DS1089"/>
      <c r="DT1089"/>
      <c r="DU1089"/>
      <c r="DV1089"/>
      <c r="DW1089"/>
      <c r="DX1089"/>
      <c r="DY1089"/>
      <c r="DZ1089"/>
      <c r="EA1089"/>
      <c r="EB1089"/>
      <c r="EC1089"/>
      <c r="ED1089"/>
      <c r="EE1089"/>
      <c r="EF1089"/>
      <c r="EG1089"/>
    </row>
    <row r="1090" spans="1:137" s="1" customFormat="1" ht="14.4" x14ac:dyDescent="0.3">
      <c r="A1090"/>
      <c r="B1090"/>
      <c r="C1090"/>
      <c r="D1090" s="18"/>
      <c r="E1090" s="28">
        <v>40059.418055555558</v>
      </c>
      <c r="F1090" s="10">
        <f t="shared" si="325"/>
        <v>175.97638888889196</v>
      </c>
      <c r="G1090" s="10">
        <v>20562.900000000001</v>
      </c>
      <c r="H1090" s="10">
        <v>4.32</v>
      </c>
      <c r="I1090" s="10">
        <v>917</v>
      </c>
      <c r="J1090" s="10"/>
      <c r="K1090" s="10"/>
      <c r="L1090" s="79">
        <v>1037</v>
      </c>
      <c r="M1090" s="86"/>
      <c r="N1090" s="42">
        <v>7.57</v>
      </c>
      <c r="O1090" s="90"/>
      <c r="P1090" s="90"/>
      <c r="Q1090" s="90"/>
      <c r="R1090" s="87"/>
      <c r="S1090" s="87"/>
      <c r="T1090" s="16"/>
      <c r="U1090" s="16"/>
      <c r="V1090" s="43">
        <f t="shared" si="318"/>
        <v>9.4952925345997169E-6</v>
      </c>
      <c r="W1090" s="43">
        <f t="shared" si="319"/>
        <v>1.3425944250819342E-3</v>
      </c>
      <c r="X1090" s="43">
        <f t="shared" si="320"/>
        <v>2.9073125827184769E-6</v>
      </c>
      <c r="Y1090" s="22">
        <f>X1090+W1090+SUM($V$1071:V1090)</f>
        <v>1.5374077541451853E-3</v>
      </c>
      <c r="Z1090" s="22">
        <f t="shared" si="321"/>
        <v>4.5196933069379747E-2</v>
      </c>
      <c r="AA1090" s="44">
        <f t="shared" si="322"/>
        <v>6.3906562276660432</v>
      </c>
      <c r="AB1090" s="44">
        <f t="shared" si="323"/>
        <v>0.41045118085839072</v>
      </c>
      <c r="AC1090" s="44">
        <f t="shared" si="324"/>
        <v>4.9815843210830559</v>
      </c>
      <c r="AD1090" s="44">
        <f t="shared" si="329"/>
        <v>0.41045118085839077</v>
      </c>
      <c r="AE1090" s="44">
        <f t="shared" si="330"/>
        <v>4.5665582780425282</v>
      </c>
      <c r="AF1090" s="44">
        <f t="shared" si="331"/>
        <v>4.5748621821369807E-3</v>
      </c>
      <c r="AG1090" s="45">
        <f>AC1090+AA1090+SUM($Z$1071:Z1090)</f>
        <v>11.964969019129244</v>
      </c>
      <c r="AH1090" s="45">
        <f>AC1090+AA1090+SUM($Z$1071:Z1090)</f>
        <v>11.964969019129244</v>
      </c>
      <c r="DM1090"/>
      <c r="DN1090"/>
      <c r="DO1090"/>
      <c r="DP1090"/>
      <c r="DQ1090"/>
      <c r="DR1090"/>
      <c r="DS1090"/>
      <c r="DT1090"/>
      <c r="DU1090"/>
      <c r="DV1090"/>
      <c r="DW1090"/>
      <c r="DX1090"/>
      <c r="DY1090"/>
      <c r="DZ1090"/>
      <c r="EA1090"/>
      <c r="EB1090"/>
      <c r="EC1090"/>
      <c r="ED1090"/>
      <c r="EE1090"/>
      <c r="EF1090"/>
      <c r="EG1090"/>
    </row>
    <row r="1091" spans="1:137" s="1" customFormat="1" ht="14.4" x14ac:dyDescent="0.3">
      <c r="A1091"/>
      <c r="B1091"/>
      <c r="C1091"/>
      <c r="D1091" s="18"/>
      <c r="E1091" s="28">
        <v>40066.42083333333</v>
      </c>
      <c r="F1091" s="10">
        <f t="shared" si="325"/>
        <v>182.97916666666424</v>
      </c>
      <c r="G1091" s="10">
        <v>20968.7</v>
      </c>
      <c r="H1091" s="10">
        <v>3.45</v>
      </c>
      <c r="I1091" s="10">
        <v>1127</v>
      </c>
      <c r="J1091" s="10"/>
      <c r="K1091" s="10"/>
      <c r="L1091" s="79">
        <v>1037</v>
      </c>
      <c r="M1091" s="91"/>
      <c r="N1091" s="42">
        <v>7.57</v>
      </c>
      <c r="O1091" s="90"/>
      <c r="P1091" s="90"/>
      <c r="Q1091" s="90"/>
      <c r="R1091" s="87"/>
      <c r="S1091" s="87"/>
      <c r="T1091" s="16"/>
      <c r="U1091" s="16"/>
      <c r="V1091" s="43">
        <f t="shared" si="318"/>
        <v>7.5830461213817188E-6</v>
      </c>
      <c r="W1091" s="43">
        <f t="shared" si="319"/>
        <v>1.072210825586267E-3</v>
      </c>
      <c r="X1091" s="43">
        <f t="shared" si="320"/>
        <v>2.3218121320321173E-6</v>
      </c>
      <c r="Y1091" s="22">
        <f>X1091+W1091+SUM($V$1071:V1091)</f>
        <v>1.2740217003202137E-3</v>
      </c>
      <c r="Z1091" s="22">
        <f t="shared" si="321"/>
        <v>4.6088875132004881E-2</v>
      </c>
      <c r="AA1091" s="44">
        <f t="shared" si="322"/>
        <v>6.5167730836147113</v>
      </c>
      <c r="AB1091" s="44">
        <f t="shared" si="323"/>
        <v>0.41855125862914949</v>
      </c>
      <c r="AC1091" s="44">
        <f t="shared" si="324"/>
        <v>5.0798937481334976</v>
      </c>
      <c r="AD1091" s="44">
        <f t="shared" si="329"/>
        <v>0.4185512586291496</v>
      </c>
      <c r="AE1091" s="44">
        <f t="shared" si="330"/>
        <v>4.6566773443818912</v>
      </c>
      <c r="AF1091" s="44">
        <f t="shared" si="331"/>
        <v>4.6651451224572274E-3</v>
      </c>
      <c r="AG1091" s="45">
        <f>AC1091+AA1091+SUM($Z$1071:Z1091)</f>
        <v>12.235484177260359</v>
      </c>
      <c r="AH1091" s="45">
        <f>AC1091+AA1091+SUM($Z$1071:Z1091)</f>
        <v>12.235484177260359</v>
      </c>
      <c r="DM1091"/>
      <c r="DN1091"/>
      <c r="DO1091"/>
      <c r="DP1091"/>
      <c r="DQ1091"/>
      <c r="DR1091"/>
      <c r="DS1091"/>
      <c r="DT1091"/>
      <c r="DU1091"/>
      <c r="DV1091"/>
      <c r="DW1091"/>
      <c r="DX1091"/>
      <c r="DY1091"/>
      <c r="DZ1091"/>
      <c r="EA1091"/>
      <c r="EB1091"/>
      <c r="EC1091"/>
      <c r="ED1091"/>
      <c r="EE1091"/>
      <c r="EF1091"/>
      <c r="EG1091"/>
    </row>
    <row r="1092" spans="1:137" s="1" customFormat="1" ht="14.4" x14ac:dyDescent="0.3">
      <c r="A1092"/>
      <c r="B1092"/>
      <c r="C1092"/>
      <c r="D1092" s="18"/>
      <c r="E1092" s="28">
        <v>40073.493055555555</v>
      </c>
      <c r="F1092" s="10">
        <f t="shared" si="325"/>
        <v>190.05138888888905</v>
      </c>
      <c r="G1092" s="10">
        <v>21132</v>
      </c>
      <c r="H1092" s="10">
        <v>5.27</v>
      </c>
      <c r="I1092" s="10">
        <v>1291</v>
      </c>
      <c r="J1092" s="10"/>
      <c r="K1092" s="10"/>
      <c r="L1092" s="79">
        <v>1037</v>
      </c>
      <c r="M1092" s="86"/>
      <c r="N1092" s="42">
        <v>7.57</v>
      </c>
      <c r="O1092" s="90"/>
      <c r="P1092" s="90"/>
      <c r="Q1092" s="90"/>
      <c r="R1092" s="87"/>
      <c r="S1092" s="87"/>
      <c r="T1092" s="16"/>
      <c r="U1092" s="16"/>
      <c r="V1092" s="43">
        <f t="shared" si="318"/>
        <v>1.1583377698458449E-5</v>
      </c>
      <c r="W1092" s="43">
        <f t="shared" si="319"/>
        <v>1.6378408843013409E-3</v>
      </c>
      <c r="X1092" s="43">
        <f t="shared" si="320"/>
        <v>3.54665215530703E-6</v>
      </c>
      <c r="Y1092" s="22">
        <f>X1092+W1092+SUM($V$1071:V1092)</f>
        <v>1.8524599767570208E-3</v>
      </c>
      <c r="Z1092" s="22">
        <f t="shared" si="321"/>
        <v>4.644780598175028E-2</v>
      </c>
      <c r="AA1092" s="44">
        <f t="shared" si="322"/>
        <v>6.5675243960257941</v>
      </c>
      <c r="AB1092" s="44">
        <f t="shared" si="323"/>
        <v>0.42181085128554408</v>
      </c>
      <c r="AC1092" s="44">
        <f t="shared" si="324"/>
        <v>5.1194549345241738</v>
      </c>
      <c r="AD1092" s="44">
        <f t="shared" si="329"/>
        <v>0.42181085128554402</v>
      </c>
      <c r="AE1092" s="44">
        <f t="shared" si="330"/>
        <v>4.6929426069083009</v>
      </c>
      <c r="AF1092" s="44">
        <f t="shared" si="331"/>
        <v>4.701476330328829E-3</v>
      </c>
      <c r="AG1092" s="45">
        <f>AC1092+AA1092+SUM($Z$1071:Z1092)</f>
        <v>12.372244482043866</v>
      </c>
      <c r="AH1092" s="45">
        <f>AC1092+AA1092+SUM($Z$1071:Z1092)</f>
        <v>12.372244482043866</v>
      </c>
      <c r="DM1092"/>
      <c r="DN1092"/>
      <c r="DO1092"/>
      <c r="DP1092"/>
      <c r="DQ1092"/>
      <c r="DR1092"/>
      <c r="DS1092"/>
      <c r="DT1092"/>
      <c r="DU1092"/>
      <c r="DV1092"/>
      <c r="DW1092"/>
      <c r="DX1092"/>
      <c r="DY1092"/>
      <c r="DZ1092"/>
      <c r="EA1092"/>
      <c r="EB1092"/>
      <c r="EC1092"/>
      <c r="ED1092"/>
      <c r="EE1092"/>
      <c r="EF1092"/>
      <c r="EG1092"/>
    </row>
    <row r="1093" spans="1:137" s="1" customFormat="1" ht="14.4" x14ac:dyDescent="0.3">
      <c r="A1093"/>
      <c r="B1093"/>
      <c r="C1093"/>
      <c r="D1093" s="18"/>
      <c r="E1093" s="28">
        <v>40079.410416666666</v>
      </c>
      <c r="F1093" s="10">
        <f t="shared" si="325"/>
        <v>195.96875</v>
      </c>
      <c r="G1093" s="10">
        <v>21339.5</v>
      </c>
      <c r="H1093" s="10">
        <v>3.16</v>
      </c>
      <c r="I1093" s="10">
        <v>1486</v>
      </c>
      <c r="J1093" s="10"/>
      <c r="K1093" s="10"/>
      <c r="L1093" s="79">
        <v>1037</v>
      </c>
      <c r="M1093" s="86"/>
      <c r="N1093" s="42">
        <v>7.57</v>
      </c>
      <c r="O1093" s="90"/>
      <c r="P1093" s="90"/>
      <c r="Q1093" s="90"/>
      <c r="R1093" s="87"/>
      <c r="S1093" s="87"/>
      <c r="T1093" s="16"/>
      <c r="U1093" s="16"/>
      <c r="V1093" s="43">
        <f t="shared" si="318"/>
        <v>6.9456306503090519E-6</v>
      </c>
      <c r="W1093" s="43">
        <f t="shared" si="319"/>
        <v>9.8208295908771117E-4</v>
      </c>
      <c r="X1093" s="43">
        <f t="shared" si="320"/>
        <v>2.1266453151366639E-6</v>
      </c>
      <c r="Y1093" s="22">
        <f>X1093+W1093+SUM($V$1071:V1093)</f>
        <v>1.2022276753535298E-3</v>
      </c>
      <c r="Z1093" s="22">
        <f t="shared" si="321"/>
        <v>4.6903887741224691E-2</v>
      </c>
      <c r="AA1093" s="44">
        <f t="shared" si="322"/>
        <v>6.6320124384342432</v>
      </c>
      <c r="AB1093" s="44">
        <f t="shared" si="323"/>
        <v>0.4259527096823712</v>
      </c>
      <c r="AC1093" s="44">
        <f t="shared" si="324"/>
        <v>5.1697240476660316</v>
      </c>
      <c r="AD1093" s="44">
        <f t="shared" si="329"/>
        <v>0.42595270968237103</v>
      </c>
      <c r="AE1093" s="44">
        <f t="shared" si="330"/>
        <v>4.7390236967688661</v>
      </c>
      <c r="AF1093" s="44">
        <f t="shared" si="331"/>
        <v>4.7476412147951933E-3</v>
      </c>
      <c r="AG1093" s="45">
        <f>AC1093+AA1093+SUM($Z$1071:Z1093)</f>
        <v>12.533905525335399</v>
      </c>
      <c r="AH1093" s="45">
        <f>AC1093+AA1093+SUM($Z$1071:Z1093)</f>
        <v>12.533905525335399</v>
      </c>
      <c r="DM1093"/>
      <c r="DN1093"/>
      <c r="DO1093"/>
      <c r="DP1093"/>
      <c r="DQ1093"/>
      <c r="DR1093"/>
      <c r="DS1093"/>
      <c r="DT1093"/>
      <c r="DU1093"/>
      <c r="DV1093"/>
      <c r="DW1093"/>
      <c r="DX1093"/>
      <c r="DY1093"/>
      <c r="DZ1093"/>
      <c r="EA1093"/>
      <c r="EB1093"/>
      <c r="EC1093"/>
      <c r="ED1093"/>
      <c r="EE1093"/>
      <c r="EF1093"/>
      <c r="EG1093"/>
    </row>
    <row r="1094" spans="1:137" s="1" customFormat="1" ht="14.4" x14ac:dyDescent="0.3">
      <c r="A1094"/>
      <c r="B1094"/>
      <c r="C1094"/>
      <c r="D1094" s="18"/>
      <c r="E1094" s="28">
        <v>40086.392361111109</v>
      </c>
      <c r="F1094" s="10">
        <f t="shared" si="325"/>
        <v>202.9506944444438</v>
      </c>
      <c r="G1094" s="10">
        <v>21607.5</v>
      </c>
      <c r="H1094" s="10">
        <v>3.75</v>
      </c>
      <c r="I1094" s="10">
        <v>1586</v>
      </c>
      <c r="J1094" s="10"/>
      <c r="K1094" s="10"/>
      <c r="L1094" s="79">
        <v>1037</v>
      </c>
      <c r="M1094" s="86"/>
      <c r="N1094" s="42">
        <v>7.57</v>
      </c>
      <c r="O1094" s="86"/>
      <c r="P1094" s="90"/>
      <c r="Q1094" s="90"/>
      <c r="R1094" s="87"/>
      <c r="S1094" s="87"/>
      <c r="T1094" s="16"/>
      <c r="U1094" s="16"/>
      <c r="V1094" s="43">
        <f t="shared" si="318"/>
        <v>8.2424414362844752E-6</v>
      </c>
      <c r="W1094" s="43">
        <f t="shared" si="319"/>
        <v>1.1654465495502899E-3</v>
      </c>
      <c r="X1094" s="43">
        <f t="shared" si="320"/>
        <v>2.5237088391653439E-6</v>
      </c>
      <c r="Y1094" s="22">
        <f>X1094+W1094+SUM($V$1071:V1094)</f>
        <v>1.3942307707764216E-3</v>
      </c>
      <c r="Z1094" s="22">
        <f t="shared" si="321"/>
        <v>4.7492947555871155E-2</v>
      </c>
      <c r="AA1094" s="44">
        <f t="shared" si="322"/>
        <v>6.7153030185087719</v>
      </c>
      <c r="AB1094" s="44">
        <f t="shared" si="323"/>
        <v>0.43130219426236954</v>
      </c>
      <c r="AC1094" s="44">
        <f t="shared" si="324"/>
        <v>5.2346499383745542</v>
      </c>
      <c r="AD1094" s="44">
        <f t="shared" si="329"/>
        <v>0.43130219426236949</v>
      </c>
      <c r="AE1094" s="44">
        <f t="shared" si="330"/>
        <v>4.7985404778899827</v>
      </c>
      <c r="AF1094" s="44">
        <f t="shared" si="331"/>
        <v>4.8072662222023547E-3</v>
      </c>
      <c r="AG1094" s="45">
        <f>AC1094+AA1094+SUM($Z$1071:Z1094)</f>
        <v>12.729614943674322</v>
      </c>
      <c r="AH1094" s="45">
        <f>AC1094+AA1094+SUM($Z$1071:Z1094)</f>
        <v>12.729614943674322</v>
      </c>
      <c r="DM1094"/>
      <c r="DN1094"/>
      <c r="DO1094"/>
      <c r="DP1094"/>
      <c r="DQ1094"/>
      <c r="DR1094"/>
      <c r="DS1094"/>
      <c r="DT1094"/>
      <c r="DU1094"/>
      <c r="DV1094"/>
      <c r="DW1094"/>
      <c r="DX1094"/>
      <c r="DY1094"/>
      <c r="DZ1094"/>
      <c r="EA1094"/>
      <c r="EB1094"/>
      <c r="EC1094"/>
      <c r="ED1094"/>
      <c r="EE1094"/>
      <c r="EF1094"/>
      <c r="EG1094"/>
    </row>
    <row r="1095" spans="1:137" s="1" customFormat="1" ht="14.4" x14ac:dyDescent="0.3">
      <c r="A1095"/>
      <c r="B1095"/>
      <c r="C1095"/>
      <c r="D1095" s="18"/>
      <c r="E1095" s="28">
        <v>40093.390277777777</v>
      </c>
      <c r="F1095" s="10">
        <f t="shared" si="325"/>
        <v>209.94861111111095</v>
      </c>
      <c r="G1095" s="10">
        <v>21595.7</v>
      </c>
      <c r="H1095" s="10">
        <v>3.68</v>
      </c>
      <c r="I1095" s="10">
        <v>1781</v>
      </c>
      <c r="J1095" s="10"/>
      <c r="K1095" s="10"/>
      <c r="L1095" s="79">
        <v>1037</v>
      </c>
      <c r="M1095" s="86"/>
      <c r="N1095" s="42">
        <v>7.57</v>
      </c>
      <c r="O1095" s="86"/>
      <c r="P1095" s="90"/>
      <c r="Q1095" s="90"/>
      <c r="R1095" s="87"/>
      <c r="S1095" s="87"/>
      <c r="T1095" s="16"/>
      <c r="U1095" s="16"/>
      <c r="V1095" s="43">
        <f t="shared" si="318"/>
        <v>8.0885825294738323E-6</v>
      </c>
      <c r="W1095" s="43">
        <f t="shared" si="319"/>
        <v>1.143691547292018E-3</v>
      </c>
      <c r="X1095" s="43">
        <f t="shared" si="320"/>
        <v>2.4765996075009244E-6</v>
      </c>
      <c r="Y1095" s="22">
        <f>X1095+W1095+SUM($V$1071:V1095)</f>
        <v>1.3805172418159591E-3</v>
      </c>
      <c r="Z1095" s="22">
        <f t="shared" si="321"/>
        <v>4.7467011340151646E-2</v>
      </c>
      <c r="AA1095" s="44">
        <f t="shared" si="322"/>
        <v>6.7116357466995202</v>
      </c>
      <c r="AB1095" s="44">
        <f t="shared" si="323"/>
        <v>0.43106665725474269</v>
      </c>
      <c r="AC1095" s="44">
        <f t="shared" si="324"/>
        <v>5.23179126109709</v>
      </c>
      <c r="AD1095" s="44">
        <f t="shared" si="329"/>
        <v>0.43106665725474275</v>
      </c>
      <c r="AE1095" s="44">
        <f t="shared" si="330"/>
        <v>4.7959199629003217</v>
      </c>
      <c r="AF1095" s="44">
        <f t="shared" si="331"/>
        <v>4.804640942025473E-3</v>
      </c>
      <c r="AG1095" s="45">
        <f>AC1095+AA1095+SUM($Z$1071:Z1095)</f>
        <v>12.770556005927759</v>
      </c>
      <c r="AH1095" s="45">
        <f>AC1095+AA1095+SUM($Z$1071:Z1095)</f>
        <v>12.770556005927759</v>
      </c>
      <c r="DM1095"/>
      <c r="DN1095"/>
      <c r="DO1095"/>
      <c r="DP1095"/>
      <c r="DQ1095"/>
      <c r="DR1095"/>
      <c r="DS1095"/>
      <c r="DT1095"/>
      <c r="DU1095"/>
      <c r="DV1095"/>
      <c r="DW1095"/>
      <c r="DX1095"/>
      <c r="DY1095"/>
      <c r="DZ1095"/>
      <c r="EA1095"/>
      <c r="EB1095"/>
      <c r="EC1095"/>
      <c r="ED1095"/>
      <c r="EE1095"/>
      <c r="EF1095"/>
      <c r="EG1095"/>
    </row>
    <row r="1096" spans="1:137" s="1" customFormat="1" ht="14.4" x14ac:dyDescent="0.3">
      <c r="A1096"/>
      <c r="B1096"/>
      <c r="C1096"/>
      <c r="D1096" s="18"/>
      <c r="E1096" s="28">
        <v>40100.399305555555</v>
      </c>
      <c r="F1096" s="10">
        <f t="shared" si="325"/>
        <v>216.95763888888905</v>
      </c>
      <c r="G1096" s="10">
        <v>23411.3</v>
      </c>
      <c r="H1096" s="10">
        <v>3.69</v>
      </c>
      <c r="I1096" s="10">
        <v>1871</v>
      </c>
      <c r="J1096" s="10"/>
      <c r="K1096" s="10"/>
      <c r="L1096" s="79">
        <v>1037</v>
      </c>
      <c r="M1096" s="86"/>
      <c r="N1096" s="42">
        <v>7.57</v>
      </c>
      <c r="O1096" s="86"/>
      <c r="P1096" s="90"/>
      <c r="Q1096" s="90"/>
      <c r="R1096" s="87"/>
      <c r="S1096" s="87"/>
      <c r="T1096" s="16"/>
      <c r="U1096" s="16"/>
      <c r="V1096" s="43">
        <f t="shared" si="318"/>
        <v>8.1105623733039244E-6</v>
      </c>
      <c r="W1096" s="43">
        <f t="shared" si="319"/>
        <v>1.1467994047574853E-3</v>
      </c>
      <c r="X1096" s="43">
        <f t="shared" si="320"/>
        <v>2.4833294977386989E-6</v>
      </c>
      <c r="Y1096" s="22">
        <f>X1096+W1096+SUM($V$1071:V1096)</f>
        <v>1.3917423915449682E-3</v>
      </c>
      <c r="Z1096" s="22">
        <f t="shared" si="321"/>
        <v>5.1457671785943133E-2</v>
      </c>
      <c r="AA1096" s="44">
        <f t="shared" si="322"/>
        <v>7.2758983481297879</v>
      </c>
      <c r="AB1096" s="44">
        <f t="shared" si="323"/>
        <v>0.46730741920789592</v>
      </c>
      <c r="AC1096" s="44">
        <f t="shared" si="324"/>
        <v>5.6716399445687005</v>
      </c>
      <c r="AD1096" s="44">
        <f t="shared" si="329"/>
        <v>0.46730741920789587</v>
      </c>
      <c r="AE1096" s="44">
        <f t="shared" si="330"/>
        <v>5.1991239472417332</v>
      </c>
      <c r="AF1096" s="44">
        <f t="shared" si="331"/>
        <v>5.2085781190718957E-3</v>
      </c>
      <c r="AG1096" s="45">
        <f>AC1096+AA1096+SUM($Z$1071:Z1096)</f>
        <v>13.82612496261558</v>
      </c>
      <c r="AH1096" s="45">
        <f>AC1096+AA1096+SUM($Z$1071:Z1096)</f>
        <v>13.82612496261558</v>
      </c>
      <c r="DM1096"/>
      <c r="DN1096"/>
      <c r="DO1096"/>
      <c r="DP1096"/>
      <c r="DQ1096"/>
      <c r="DR1096"/>
      <c r="DS1096"/>
      <c r="DT1096"/>
      <c r="DU1096"/>
      <c r="DV1096"/>
      <c r="DW1096"/>
      <c r="DX1096"/>
      <c r="DY1096"/>
      <c r="DZ1096"/>
      <c r="EA1096"/>
      <c r="EB1096"/>
      <c r="EC1096"/>
      <c r="ED1096"/>
      <c r="EE1096"/>
      <c r="EF1096"/>
      <c r="EG1096"/>
    </row>
    <row r="1097" spans="1:137" s="1" customFormat="1" ht="14.4" x14ac:dyDescent="0.3">
      <c r="A1097"/>
      <c r="B1097"/>
      <c r="C1097"/>
      <c r="D1097" s="18"/>
      <c r="E1097" s="28">
        <v>40107.420138888891</v>
      </c>
      <c r="F1097" s="10">
        <f t="shared" si="325"/>
        <v>223.97847222222481</v>
      </c>
      <c r="G1097" s="10">
        <v>21644.5</v>
      </c>
      <c r="H1097" s="10">
        <v>4.59</v>
      </c>
      <c r="I1097" s="10">
        <v>2108</v>
      </c>
      <c r="J1097" s="10"/>
      <c r="K1097" s="10"/>
      <c r="L1097" s="79">
        <v>1037</v>
      </c>
      <c r="M1097" s="86"/>
      <c r="N1097" s="42">
        <v>7.57</v>
      </c>
      <c r="O1097" s="86"/>
      <c r="P1097" s="90"/>
      <c r="Q1097" s="90"/>
      <c r="R1097" s="87"/>
      <c r="S1097" s="87"/>
      <c r="T1097" s="16"/>
      <c r="U1097" s="16"/>
      <c r="V1097" s="43">
        <f t="shared" si="318"/>
        <v>1.0088748318012198E-5</v>
      </c>
      <c r="W1097" s="43">
        <f t="shared" si="319"/>
        <v>1.4265065766495548E-3</v>
      </c>
      <c r="X1097" s="43">
        <f t="shared" si="320"/>
        <v>3.0890196191383807E-6</v>
      </c>
      <c r="Y1097" s="22">
        <f>X1097+W1097+SUM($V$1071:V1097)</f>
        <v>1.6821440018764495E-3</v>
      </c>
      <c r="Z1097" s="22">
        <f t="shared" si="321"/>
        <v>4.7574272978042488E-2</v>
      </c>
      <c r="AA1097" s="44">
        <f t="shared" si="322"/>
        <v>6.7268020911310007</v>
      </c>
      <c r="AB1097" s="44">
        <f t="shared" si="323"/>
        <v>0.43204074250662305</v>
      </c>
      <c r="AC1097" s="44">
        <f t="shared" si="324"/>
        <v>5.2436135874649104</v>
      </c>
      <c r="AD1097" s="44">
        <f t="shared" si="329"/>
        <v>0.43204074250662305</v>
      </c>
      <c r="AE1097" s="44">
        <f t="shared" si="330"/>
        <v>4.8067573469253615</v>
      </c>
      <c r="AF1097" s="44">
        <f t="shared" si="331"/>
        <v>4.815498032926478E-3</v>
      </c>
      <c r="AG1097" s="45">
        <f>AC1097+AA1097+SUM($Z$1071:Z1097)</f>
        <v>12.896576621491043</v>
      </c>
      <c r="AH1097" s="45">
        <f>AC1097+AA1097+SUM($Z$1071:Z1097)</f>
        <v>12.896576621491043</v>
      </c>
      <c r="DM1097"/>
      <c r="DN1097"/>
      <c r="DO1097"/>
      <c r="DP1097"/>
      <c r="DQ1097"/>
      <c r="DR1097"/>
      <c r="DS1097"/>
      <c r="DT1097"/>
      <c r="DU1097"/>
      <c r="DV1097"/>
      <c r="DW1097"/>
      <c r="DX1097"/>
      <c r="DY1097"/>
      <c r="DZ1097"/>
      <c r="EA1097"/>
      <c r="EB1097"/>
      <c r="EC1097"/>
      <c r="ED1097"/>
      <c r="EE1097"/>
      <c r="EF1097"/>
      <c r="EG1097"/>
    </row>
    <row r="1098" spans="1:137" s="1" customFormat="1" ht="14.4" x14ac:dyDescent="0.3">
      <c r="A1098"/>
      <c r="B1098"/>
      <c r="C1098"/>
      <c r="D1098" s="18"/>
      <c r="E1098" s="28">
        <v>40115.39166666667</v>
      </c>
      <c r="F1098" s="10">
        <f t="shared" si="325"/>
        <v>231.95000000000437</v>
      </c>
      <c r="G1098" s="10">
        <v>22846.400000000001</v>
      </c>
      <c r="H1098" s="10">
        <v>3.45</v>
      </c>
      <c r="I1098" s="10">
        <v>2217</v>
      </c>
      <c r="J1098" s="10"/>
      <c r="K1098" s="10"/>
      <c r="L1098" s="79">
        <v>1037</v>
      </c>
      <c r="M1098" s="86"/>
      <c r="N1098" s="42">
        <v>7.57</v>
      </c>
      <c r="O1098" s="86"/>
      <c r="P1098" s="86"/>
      <c r="Q1098" s="98"/>
      <c r="R1098" s="87"/>
      <c r="S1098" s="87"/>
      <c r="T1098" s="16"/>
      <c r="U1098" s="16"/>
      <c r="V1098" s="43">
        <f t="shared" si="318"/>
        <v>7.5830461213817188E-6</v>
      </c>
      <c r="W1098" s="43">
        <f t="shared" si="319"/>
        <v>1.072210825586267E-3</v>
      </c>
      <c r="X1098" s="43">
        <f t="shared" si="320"/>
        <v>2.3218121320321173E-6</v>
      </c>
      <c r="Y1098" s="22">
        <f>X1098+W1098+SUM($V$1071:V1098)</f>
        <v>1.3346640894474373E-3</v>
      </c>
      <c r="Z1098" s="22">
        <f t="shared" si="321"/>
        <v>5.0216030407981248E-2</v>
      </c>
      <c r="AA1098" s="44">
        <f t="shared" si="322"/>
        <v>7.1003354799055325</v>
      </c>
      <c r="AB1098" s="44">
        <f t="shared" si="323"/>
        <v>0.45603158398684712</v>
      </c>
      <c r="AC1098" s="44">
        <f t="shared" si="324"/>
        <v>5.5347868264297313</v>
      </c>
      <c r="AD1098" s="44">
        <f t="shared" si="329"/>
        <v>0.45603158398684712</v>
      </c>
      <c r="AE1098" s="44">
        <f t="shared" si="330"/>
        <v>5.0736723440502471</v>
      </c>
      <c r="AF1098" s="44">
        <f t="shared" si="331"/>
        <v>5.0828983926379211E-3</v>
      </c>
      <c r="AG1098" s="45">
        <f>AC1098+AA1098+SUM($Z$1071:Z1098)</f>
        <v>13.611499279638378</v>
      </c>
      <c r="AH1098" s="45">
        <f>AC1098+AA1098+SUM($Z$1071:Z1098)</f>
        <v>13.611499279638378</v>
      </c>
      <c r="DM1098"/>
      <c r="DN1098"/>
      <c r="DO1098"/>
      <c r="DP1098"/>
      <c r="DQ1098"/>
      <c r="DR1098"/>
      <c r="DS1098"/>
      <c r="DT1098"/>
      <c r="DU1098"/>
      <c r="DV1098"/>
      <c r="DW1098"/>
      <c r="DX1098"/>
      <c r="DY1098"/>
      <c r="DZ1098"/>
      <c r="EA1098"/>
      <c r="EB1098"/>
      <c r="EC1098"/>
      <c r="ED1098"/>
      <c r="EE1098"/>
      <c r="EF1098"/>
      <c r="EG1098"/>
    </row>
    <row r="1099" spans="1:137" s="1" customFormat="1" ht="14.4" x14ac:dyDescent="0.3">
      <c r="A1099"/>
      <c r="B1099"/>
      <c r="C1099"/>
      <c r="D1099" s="18"/>
      <c r="E1099" s="28">
        <v>40156.633333333331</v>
      </c>
      <c r="F1099" s="10">
        <f t="shared" si="325"/>
        <v>273.1916666666657</v>
      </c>
      <c r="G1099" s="10">
        <v>26718</v>
      </c>
      <c r="H1099" s="10">
        <v>4.68</v>
      </c>
      <c r="I1099" s="10">
        <v>2443</v>
      </c>
      <c r="J1099" s="10"/>
      <c r="K1099" s="10"/>
      <c r="L1099" s="79">
        <v>1037</v>
      </c>
      <c r="M1099" s="90"/>
      <c r="N1099" s="42">
        <v>7.57</v>
      </c>
      <c r="O1099" s="83"/>
      <c r="P1099" s="83"/>
      <c r="Q1099" s="90"/>
      <c r="R1099" s="87"/>
      <c r="S1099" s="87"/>
      <c r="T1099" s="16"/>
      <c r="U1099" s="16"/>
      <c r="V1099" s="43">
        <f t="shared" si="318"/>
        <v>1.0286566912483025E-5</v>
      </c>
      <c r="W1099" s="43">
        <f t="shared" si="319"/>
        <v>1.4544772938387619E-3</v>
      </c>
      <c r="X1099" s="43">
        <f t="shared" si="320"/>
        <v>3.1495886312783488E-6</v>
      </c>
      <c r="Y1099" s="22">
        <f>X1099+W1099+SUM($V$1071:V1099)</f>
        <v>1.7280449011116614E-3</v>
      </c>
      <c r="Z1099" s="22">
        <f t="shared" si="321"/>
        <v>5.8725746745239629E-2</v>
      </c>
      <c r="AA1099" s="44">
        <f t="shared" si="322"/>
        <v>8.3035735762359071</v>
      </c>
      <c r="AB1099" s="44">
        <f t="shared" si="323"/>
        <v>0.53331167540446567</v>
      </c>
      <c r="AC1099" s="44">
        <f t="shared" si="324"/>
        <v>6.4727236863816415</v>
      </c>
      <c r="AD1099" s="44">
        <f t="shared" si="329"/>
        <v>0.53331167540446545</v>
      </c>
      <c r="AE1099" s="44">
        <f t="shared" si="330"/>
        <v>5.933467753708876</v>
      </c>
      <c r="AF1099" s="44">
        <f t="shared" si="331"/>
        <v>5.9442572683004744E-3</v>
      </c>
      <c r="AG1099" s="45">
        <f>AC1099+AA1099+SUM($Z$1071:Z1099)</f>
        <v>15.811399982665902</v>
      </c>
      <c r="AH1099" s="45">
        <f>AC1099+AA1099+SUM($Z$1071:Z1099)</f>
        <v>15.811399982665902</v>
      </c>
      <c r="DM1099"/>
      <c r="DN1099"/>
      <c r="DO1099"/>
      <c r="DP1099"/>
      <c r="DQ1099"/>
      <c r="DR1099"/>
      <c r="DS1099"/>
      <c r="DT1099"/>
      <c r="DU1099"/>
      <c r="DV1099"/>
      <c r="DW1099"/>
      <c r="DX1099"/>
      <c r="DY1099"/>
      <c r="DZ1099"/>
      <c r="EA1099"/>
      <c r="EB1099"/>
      <c r="EC1099"/>
      <c r="ED1099"/>
      <c r="EE1099"/>
      <c r="EF1099"/>
      <c r="EG1099"/>
    </row>
    <row r="1100" spans="1:137" s="1" customFormat="1" ht="14.4" x14ac:dyDescent="0.3">
      <c r="A1100"/>
      <c r="B1100"/>
      <c r="C1100"/>
      <c r="D1100" s="18"/>
      <c r="E1100" s="28">
        <v>40185.581250000003</v>
      </c>
      <c r="F1100" s="10">
        <f t="shared" si="325"/>
        <v>302.13958333333721</v>
      </c>
      <c r="G1100" s="10">
        <v>28297</v>
      </c>
      <c r="H1100" s="10">
        <v>6.42</v>
      </c>
      <c r="I1100" s="10">
        <v>2668</v>
      </c>
      <c r="J1100" s="10"/>
      <c r="K1100" s="10"/>
      <c r="L1100" s="79">
        <v>1037</v>
      </c>
      <c r="M1100" s="86"/>
      <c r="N1100" s="42">
        <v>7.57</v>
      </c>
      <c r="O1100" s="90"/>
      <c r="P1100" s="83"/>
      <c r="Q1100" s="90"/>
      <c r="R1100" s="87"/>
      <c r="S1100" s="87"/>
      <c r="T1100" s="16"/>
      <c r="U1100" s="16"/>
      <c r="V1100" s="43">
        <f t="shared" si="318"/>
        <v>1.4111059738919023E-5</v>
      </c>
      <c r="W1100" s="43">
        <f t="shared" si="319"/>
        <v>1.9952444928300964E-3</v>
      </c>
      <c r="X1100" s="43">
        <f t="shared" si="320"/>
        <v>4.3205895326510688E-6</v>
      </c>
      <c r="Y1100" s="22">
        <f>X1100+W1100+SUM($V$1071:V1100)</f>
        <v>2.2840941607432876E-3</v>
      </c>
      <c r="Z1100" s="22">
        <f t="shared" si="321"/>
        <v>6.2196364086011154E-2</v>
      </c>
      <c r="AA1100" s="44">
        <f t="shared" si="322"/>
        <v>8.7943042700332157</v>
      </c>
      <c r="AB1100" s="44">
        <f t="shared" si="323"/>
        <v>0.56482972074706794</v>
      </c>
      <c r="AC1100" s="44">
        <f t="shared" si="324"/>
        <v>6.8552534678322221</v>
      </c>
      <c r="AD1100" s="44">
        <f t="shared" si="329"/>
        <v>0.56482972074706783</v>
      </c>
      <c r="AE1100" s="44">
        <f t="shared" si="330"/>
        <v>6.2841281917321679</v>
      </c>
      <c r="AF1100" s="44">
        <f t="shared" si="331"/>
        <v>6.295555352986695E-3</v>
      </c>
      <c r="AG1100" s="45">
        <f>AC1100+AA1100+SUM($Z$1071:Z1100)</f>
        <v>16.746856821999803</v>
      </c>
      <c r="AH1100" s="45">
        <f>AC1100+AA1100+SUM($Z$1071:Z1100)</f>
        <v>16.746856821999803</v>
      </c>
      <c r="DM1100"/>
      <c r="DN1100"/>
      <c r="DO1100"/>
      <c r="DP1100"/>
      <c r="DQ1100"/>
      <c r="DR1100"/>
      <c r="DS1100"/>
      <c r="DT1100"/>
      <c r="DU1100"/>
      <c r="DV1100"/>
      <c r="DW1100"/>
      <c r="DX1100"/>
      <c r="DY1100"/>
      <c r="DZ1100"/>
      <c r="EA1100"/>
      <c r="EB1100"/>
      <c r="EC1100"/>
      <c r="ED1100"/>
      <c r="EE1100"/>
      <c r="EF1100"/>
      <c r="EG1100"/>
    </row>
    <row r="1101" spans="1:137" s="1" customFormat="1" ht="14.4" x14ac:dyDescent="0.3">
      <c r="A1101"/>
      <c r="B1101"/>
      <c r="C1101"/>
      <c r="D1101" s="18"/>
      <c r="E1101" s="28">
        <v>40199.454861111109</v>
      </c>
      <c r="F1101" s="10">
        <f t="shared" si="325"/>
        <v>316.0131944444438</v>
      </c>
      <c r="G1101" s="10">
        <v>28649</v>
      </c>
      <c r="H1101" s="10">
        <v>3.24</v>
      </c>
      <c r="I1101" s="117">
        <v>2871</v>
      </c>
      <c r="J1101" s="117"/>
      <c r="K1101" s="117"/>
      <c r="L1101" s="79">
        <v>1037</v>
      </c>
      <c r="M1101" s="86"/>
      <c r="N1101" s="42">
        <v>7.57</v>
      </c>
      <c r="O1101" s="90"/>
      <c r="P1101" s="90"/>
      <c r="Q1101" s="90"/>
      <c r="R1101" s="87"/>
      <c r="S1101" s="87"/>
      <c r="T1101" s="16"/>
      <c r="U1101" s="16"/>
      <c r="V1101" s="43">
        <f t="shared" si="318"/>
        <v>7.1214694009497877E-6</v>
      </c>
      <c r="W1101" s="43">
        <f t="shared" si="319"/>
        <v>1.0069458188114507E-3</v>
      </c>
      <c r="X1101" s="43">
        <f t="shared" si="320"/>
        <v>2.1804844370388575E-6</v>
      </c>
      <c r="Y1101" s="22">
        <f>X1101+W1101+SUM($V$1071:V1101)</f>
        <v>1.3007768510299796E-3</v>
      </c>
      <c r="Z1101" s="22">
        <f t="shared" si="321"/>
        <v>6.2970054588830385E-2</v>
      </c>
      <c r="AA1101" s="44">
        <f t="shared" si="322"/>
        <v>8.9037008528176678</v>
      </c>
      <c r="AB1101" s="44">
        <f t="shared" si="323"/>
        <v>0.57185590944915543</v>
      </c>
      <c r="AC1101" s="44">
        <f t="shared" si="324"/>
        <v>6.9405292645837147</v>
      </c>
      <c r="AD1101" s="44">
        <f t="shared" si="329"/>
        <v>0.57185590944915532</v>
      </c>
      <c r="AE1101" s="44">
        <f t="shared" si="330"/>
        <v>6.3622994863390083</v>
      </c>
      <c r="AF1101" s="44">
        <f t="shared" si="331"/>
        <v>6.3738687955513258E-3</v>
      </c>
      <c r="AG1101" s="45">
        <f>AC1101+AA1101+SUM($Z$1071:Z1101)</f>
        <v>17.004499256124578</v>
      </c>
      <c r="AH1101" s="45">
        <f>AC1101+AA1101+SUM($Z$1071:Z1101)</f>
        <v>17.004499256124578</v>
      </c>
      <c r="DM1101"/>
      <c r="DN1101"/>
      <c r="DO1101"/>
      <c r="DP1101"/>
      <c r="DQ1101"/>
      <c r="DR1101"/>
      <c r="DS1101"/>
      <c r="DT1101"/>
      <c r="DU1101"/>
      <c r="DV1101"/>
      <c r="DW1101"/>
      <c r="DX1101"/>
      <c r="DY1101"/>
      <c r="DZ1101"/>
      <c r="EA1101"/>
      <c r="EB1101"/>
      <c r="EC1101"/>
      <c r="ED1101"/>
      <c r="EE1101"/>
      <c r="EF1101"/>
      <c r="EG1101"/>
    </row>
    <row r="1102" spans="1:137" s="1" customFormat="1" ht="14.4" x14ac:dyDescent="0.3">
      <c r="A1102"/>
      <c r="B1102"/>
      <c r="C1102"/>
      <c r="D1102" s="18"/>
      <c r="E1102" s="28">
        <v>40287.484027777777</v>
      </c>
      <c r="F1102" s="10">
        <f t="shared" si="325"/>
        <v>404.04236111111095</v>
      </c>
      <c r="G1102" s="10">
        <v>35590</v>
      </c>
      <c r="H1102" s="10">
        <v>1.63</v>
      </c>
      <c r="I1102" s="10">
        <v>108</v>
      </c>
      <c r="J1102" s="10"/>
      <c r="K1102" s="10"/>
      <c r="L1102" s="79">
        <v>1037</v>
      </c>
      <c r="M1102" s="86"/>
      <c r="N1102" s="42">
        <v>7.57</v>
      </c>
      <c r="O1102" s="90"/>
      <c r="P1102" s="90"/>
      <c r="Q1102" s="90"/>
      <c r="R1102" s="87"/>
      <c r="S1102" s="87"/>
      <c r="T1102" s="16"/>
      <c r="U1102" s="16"/>
      <c r="V1102" s="43">
        <f t="shared" si="318"/>
        <v>3.5827145443049855E-6</v>
      </c>
      <c r="W1102" s="43">
        <f t="shared" si="319"/>
        <v>5.0658076687119271E-4</v>
      </c>
      <c r="X1102" s="43">
        <f t="shared" si="320"/>
        <v>1.0969721087572029E-6</v>
      </c>
      <c r="Y1102" s="22">
        <f>X1102+W1102+SUM($V$1071:V1102)</f>
        <v>8.029110013057448E-4</v>
      </c>
      <c r="Z1102" s="22">
        <f t="shared" si="321"/>
        <v>7.822626419129719E-2</v>
      </c>
      <c r="AA1102" s="44">
        <f t="shared" si="322"/>
        <v>11.060864719598619</v>
      </c>
      <c r="AB1102" s="44">
        <f t="shared" si="323"/>
        <v>0.71040356791844195</v>
      </c>
      <c r="AC1102" s="44">
        <f t="shared" si="324"/>
        <v>8.6220613817771792</v>
      </c>
      <c r="AD1102" s="44">
        <f t="shared" si="329"/>
        <v>0.71040356791844184</v>
      </c>
      <c r="AE1102" s="44">
        <f t="shared" si="330"/>
        <v>7.9037397018676154</v>
      </c>
      <c r="AF1102" s="44">
        <f t="shared" si="331"/>
        <v>7.9181119911226113E-3</v>
      </c>
      <c r="AG1102" s="45">
        <f>AC1102+AA1102+SUM($Z$1071:Z1102)</f>
        <v>20.92142150429029</v>
      </c>
      <c r="AH1102" s="45">
        <f>AC1102+AA1102+SUM($Z$1071:Z1102)</f>
        <v>20.92142150429029</v>
      </c>
      <c r="DM1102"/>
      <c r="DN1102"/>
      <c r="DO1102"/>
      <c r="DP1102"/>
      <c r="DQ1102"/>
      <c r="DR1102"/>
      <c r="DS1102"/>
      <c r="DT1102"/>
      <c r="DU1102"/>
      <c r="DV1102"/>
      <c r="DW1102"/>
      <c r="DX1102"/>
      <c r="DY1102"/>
      <c r="DZ1102"/>
      <c r="EA1102"/>
      <c r="EB1102"/>
      <c r="EC1102"/>
      <c r="ED1102"/>
      <c r="EE1102"/>
      <c r="EF1102"/>
      <c r="EG1102"/>
    </row>
    <row r="1103" spans="1:137" s="1" customFormat="1" ht="14.4" x14ac:dyDescent="0.3">
      <c r="A1103"/>
      <c r="B1103"/>
      <c r="C1103"/>
      <c r="D1103" s="18"/>
      <c r="E1103" s="28">
        <v>40360.473611111112</v>
      </c>
      <c r="F1103" s="10">
        <f t="shared" si="325"/>
        <v>477.03194444444671</v>
      </c>
      <c r="G1103" s="10">
        <v>37550</v>
      </c>
      <c r="H1103" s="10">
        <v>1.3</v>
      </c>
      <c r="I1103" s="10">
        <v>24</v>
      </c>
      <c r="J1103" s="10"/>
      <c r="K1103" s="10"/>
      <c r="L1103" s="79">
        <v>1037</v>
      </c>
      <c r="M1103" s="86"/>
      <c r="N1103" s="42">
        <v>7.57</v>
      </c>
      <c r="O1103" s="90"/>
      <c r="P1103" s="90"/>
      <c r="Q1103" s="90"/>
      <c r="R1103" s="87"/>
      <c r="S1103" s="87"/>
      <c r="T1103" s="16"/>
      <c r="U1103" s="16"/>
      <c r="V1103" s="43">
        <f t="shared" ref="V1103:V1130" si="332">($A$15*L1103/1000/$A$13*H1103)/$Q$1071</f>
        <v>2.8573796979119516E-6</v>
      </c>
      <c r="W1103" s="43">
        <f t="shared" ref="W1103:W1130" si="333">($U$1071*L1103/1000/$A$13*H1103)/$Q$1071</f>
        <v>4.0402147051076719E-4</v>
      </c>
      <c r="X1103" s="43">
        <f t="shared" ref="X1103:X1130" si="334">($A$46*$S$1071*H1103*L1103/1000000)/$Q$1071</f>
        <v>8.7488573091065273E-7</v>
      </c>
      <c r="Y1103" s="22">
        <f>X1103+W1103+SUM($V$1071:V1103)</f>
        <v>7.029869982653847E-4</v>
      </c>
      <c r="Z1103" s="22">
        <f t="shared" ref="Z1103:Z1130" si="335">($A$15*L1103/1000/$A$13*G1103)/$Q$1071</f>
        <v>8.2534313581995214E-2</v>
      </c>
      <c r="AA1103" s="44">
        <f t="shared" ref="AA1103:AA1130" si="336">($U$1071*L1103/1000/$A$13*G1103)/$Q$1071</f>
        <v>11.670004782830238</v>
      </c>
      <c r="AB1103" s="44">
        <f t="shared" ref="AB1103:AB1130" si="337">($A$14*$S$1071/1000*G1103/1000000*L1103/1000*1000000)/$Q$1071</f>
        <v>0.74952666410051949</v>
      </c>
      <c r="AC1103" s="44">
        <f t="shared" ref="AC1103:AC1122" si="338">($A$14*((L1103/1000)*G1103/10^6)*(1+($A$28/(10^-N1103))+(($A$28*$A$29)/(10^-N1103)^2))*1000000)*$S$1071/1000/$Q$1071</f>
        <v>9.0968925227798003</v>
      </c>
      <c r="AD1103" s="44">
        <f t="shared" si="329"/>
        <v>0.7495266641005196</v>
      </c>
      <c r="AE1103" s="44">
        <f t="shared" si="330"/>
        <v>8.3390116832011518</v>
      </c>
      <c r="AF1103" s="44">
        <f t="shared" si="331"/>
        <v>8.3541754781302074E-3</v>
      </c>
      <c r="AG1103" s="45">
        <f>AC1103+AA1103+SUM($Z$1071:Z1103)</f>
        <v>22.087927022106523</v>
      </c>
      <c r="AH1103" s="45">
        <f>AC1103+AA1103+SUM($Z$1071:Z1103)</f>
        <v>22.087927022106523</v>
      </c>
      <c r="DM1103"/>
      <c r="DN1103"/>
      <c r="DO1103"/>
      <c r="DP1103"/>
      <c r="DQ1103"/>
      <c r="DR1103"/>
      <c r="DS1103"/>
      <c r="DT1103"/>
      <c r="DU1103"/>
      <c r="DV1103"/>
      <c r="DW1103"/>
      <c r="DX1103"/>
      <c r="DY1103"/>
      <c r="DZ1103"/>
      <c r="EA1103"/>
      <c r="EB1103"/>
      <c r="EC1103"/>
      <c r="ED1103"/>
      <c r="EE1103"/>
      <c r="EF1103"/>
      <c r="EG1103"/>
    </row>
    <row r="1104" spans="1:137" s="1" customFormat="1" ht="14.4" x14ac:dyDescent="0.3">
      <c r="A1104"/>
      <c r="B1104"/>
      <c r="C1104"/>
      <c r="D1104" s="18"/>
      <c r="E1104" s="28">
        <v>40532.667361111111</v>
      </c>
      <c r="F1104" s="10">
        <f t="shared" si="325"/>
        <v>649.22569444444525</v>
      </c>
      <c r="G1104" s="10">
        <v>44938</v>
      </c>
      <c r="H1104" s="10">
        <v>0.95</v>
      </c>
      <c r="I1104" s="10">
        <v>39</v>
      </c>
      <c r="J1104" s="10"/>
      <c r="K1104" s="10"/>
      <c r="L1104" s="79">
        <v>1037</v>
      </c>
      <c r="M1104" s="86"/>
      <c r="N1104" s="42">
        <v>7.57</v>
      </c>
      <c r="O1104" s="90"/>
      <c r="P1104" s="90"/>
      <c r="Q1104" s="90"/>
      <c r="R1104" s="87"/>
      <c r="S1104" s="87"/>
      <c r="T1104" s="16"/>
      <c r="U1104" s="16"/>
      <c r="V1104" s="43">
        <f t="shared" si="332"/>
        <v>2.0880851638587339E-6</v>
      </c>
      <c r="W1104" s="43">
        <f t="shared" si="333"/>
        <v>2.9524645921940679E-4</v>
      </c>
      <c r="X1104" s="43">
        <f t="shared" si="334"/>
        <v>6.3933957258855379E-7</v>
      </c>
      <c r="Y1104" s="22">
        <f>X1104+W1104+SUM($V$1071:V1104)</f>
        <v>5.9606452597956089E-4</v>
      </c>
      <c r="Z1104" s="22">
        <f t="shared" si="335"/>
        <v>9.8773022203667141E-2</v>
      </c>
      <c r="AA1104" s="44">
        <f t="shared" si="336"/>
        <v>13.966089878317582</v>
      </c>
      <c r="AB1104" s="44">
        <f t="shared" si="337"/>
        <v>0.89699678379092274</v>
      </c>
      <c r="AC1104" s="44">
        <f t="shared" si="338"/>
        <v>10.88671521141621</v>
      </c>
      <c r="AD1104" s="44">
        <f t="shared" si="329"/>
        <v>0.89699678379092274</v>
      </c>
      <c r="AE1104" s="44">
        <f t="shared" si="330"/>
        <v>9.9797205597787837</v>
      </c>
      <c r="AF1104" s="44">
        <f t="shared" si="331"/>
        <v>9.997867846503734E-3</v>
      </c>
      <c r="AG1104" s="45">
        <f>AC1104+AA1104+SUM($Z$1071:Z1104)</f>
        <v>26.272607828433948</v>
      </c>
      <c r="AH1104" s="45">
        <f>AC1104+AA1104+SUM($Z$1071:Z1104)</f>
        <v>26.272607828433948</v>
      </c>
      <c r="DM1104"/>
      <c r="DN1104"/>
      <c r="DO1104"/>
      <c r="DP1104"/>
      <c r="DQ1104"/>
      <c r="DR1104"/>
      <c r="DS1104"/>
      <c r="DT1104"/>
      <c r="DU1104"/>
      <c r="DV1104"/>
      <c r="DW1104"/>
      <c r="DX1104"/>
      <c r="DY1104"/>
      <c r="DZ1104"/>
      <c r="EA1104"/>
      <c r="EB1104"/>
      <c r="EC1104"/>
      <c r="ED1104"/>
      <c r="EE1104"/>
      <c r="EF1104"/>
      <c r="EG1104"/>
    </row>
    <row r="1105" spans="1:137" s="1" customFormat="1" ht="14.4" x14ac:dyDescent="0.3">
      <c r="A1105"/>
      <c r="B1105"/>
      <c r="C1105"/>
      <c r="D1105" s="18"/>
      <c r="E1105" s="28">
        <v>40606.52847222222</v>
      </c>
      <c r="F1105" s="10">
        <f t="shared" si="325"/>
        <v>723.08680555555475</v>
      </c>
      <c r="G1105" s="10">
        <v>47197</v>
      </c>
      <c r="H1105" s="10">
        <v>4.88</v>
      </c>
      <c r="I1105" s="10">
        <v>3</v>
      </c>
      <c r="J1105" s="10"/>
      <c r="K1105" s="10"/>
      <c r="L1105" s="79">
        <v>1037</v>
      </c>
      <c r="M1105" s="86"/>
      <c r="N1105" s="42">
        <v>7.57</v>
      </c>
      <c r="O1105" s="90"/>
      <c r="P1105" s="90"/>
      <c r="Q1105" s="90"/>
      <c r="R1105" s="87"/>
      <c r="S1105" s="87"/>
      <c r="T1105" s="16"/>
      <c r="U1105" s="16"/>
      <c r="V1105" s="43">
        <f t="shared" si="332"/>
        <v>1.0726163789084863E-5</v>
      </c>
      <c r="W1105" s="43">
        <f t="shared" si="333"/>
        <v>1.5166344431481109E-3</v>
      </c>
      <c r="X1105" s="43">
        <f t="shared" si="334"/>
        <v>3.2841864360338341E-6</v>
      </c>
      <c r="Y1105" s="22">
        <f>X1105+W1105+SUM($V$1071:V1105)</f>
        <v>1.8308235205607951E-3</v>
      </c>
      <c r="Z1105" s="22">
        <f t="shared" si="335"/>
        <v>0.10373826892488491</v>
      </c>
      <c r="AA1105" s="44">
        <f t="shared" si="336"/>
        <v>14.668154879766677</v>
      </c>
      <c r="AB1105" s="44">
        <f t="shared" si="337"/>
        <v>0.94208814821710307</v>
      </c>
      <c r="AC1105" s="44">
        <f t="shared" si="338"/>
        <v>11.433982327500351</v>
      </c>
      <c r="AD1105" s="44">
        <f t="shared" si="329"/>
        <v>0.94208814821710296</v>
      </c>
      <c r="AE1105" s="44">
        <f t="shared" si="330"/>
        <v>10.481393726019832</v>
      </c>
      <c r="AF1105" s="44">
        <f t="shared" si="331"/>
        <v>1.050045326341708E-2</v>
      </c>
      <c r="AG1105" s="45">
        <f>AC1105+AA1105+SUM($Z$1071:Z1105)</f>
        <v>27.625678214892066</v>
      </c>
      <c r="AH1105" s="45">
        <f>AC1105+AA1105+SUM($Z$1071:Z1105)</f>
        <v>27.625678214892066</v>
      </c>
      <c r="DM1105"/>
      <c r="DN1105"/>
      <c r="DO1105"/>
      <c r="DP1105"/>
      <c r="DQ1105"/>
      <c r="DR1105"/>
      <c r="DS1105"/>
      <c r="DT1105"/>
      <c r="DU1105"/>
      <c r="DV1105"/>
      <c r="DW1105"/>
      <c r="DX1105"/>
      <c r="DY1105"/>
      <c r="DZ1105"/>
      <c r="EA1105"/>
      <c r="EB1105"/>
      <c r="EC1105"/>
      <c r="ED1105"/>
      <c r="EE1105"/>
      <c r="EF1105"/>
      <c r="EG1105"/>
    </row>
    <row r="1106" spans="1:137" s="1" customFormat="1" ht="14.4" x14ac:dyDescent="0.3">
      <c r="A1106"/>
      <c r="B1106"/>
      <c r="C1106"/>
      <c r="D1106" s="18"/>
      <c r="E1106" s="28">
        <v>40626.661111111112</v>
      </c>
      <c r="F1106" s="10">
        <f t="shared" si="325"/>
        <v>743.21944444444671</v>
      </c>
      <c r="G1106" s="121">
        <v>7459</v>
      </c>
      <c r="H1106" s="40">
        <v>0</v>
      </c>
      <c r="I1106" s="10">
        <v>26</v>
      </c>
      <c r="J1106" s="10"/>
      <c r="K1106" s="10"/>
      <c r="L1106" s="79">
        <v>1037</v>
      </c>
      <c r="M1106" s="86"/>
      <c r="N1106" s="42">
        <v>7.57</v>
      </c>
      <c r="O1106" s="90"/>
      <c r="P1106" s="90"/>
      <c r="Q1106" s="90"/>
      <c r="R1106" s="87"/>
      <c r="S1106" s="87"/>
      <c r="T1106" s="16"/>
      <c r="U1106" s="16"/>
      <c r="V1106" s="43">
        <f t="shared" si="332"/>
        <v>0</v>
      </c>
      <c r="W1106" s="43">
        <f t="shared" si="333"/>
        <v>0</v>
      </c>
      <c r="X1106" s="43">
        <f t="shared" si="334"/>
        <v>0</v>
      </c>
      <c r="Y1106" s="22">
        <f>X1106+W1106+SUM($V$1071:V1106)</f>
        <v>3.109048909766504E-4</v>
      </c>
      <c r="Z1106" s="22">
        <f t="shared" si="335"/>
        <v>1.6394765512865575E-2</v>
      </c>
      <c r="AA1106" s="44">
        <f t="shared" si="336"/>
        <v>2.3181508834921636</v>
      </c>
      <c r="AB1106" s="44">
        <f t="shared" si="337"/>
        <v>0.14888733388883557</v>
      </c>
      <c r="AC1106" s="44">
        <f t="shared" si="338"/>
        <v>1.8070232044584424</v>
      </c>
      <c r="AD1106" s="44">
        <f t="shared" si="329"/>
        <v>0.14888733388883552</v>
      </c>
      <c r="AE1106" s="44">
        <f t="shared" si="330"/>
        <v>1.6564763820238979</v>
      </c>
      <c r="AF1106" s="44">
        <f t="shared" si="331"/>
        <v>1.6594885457090064E-3</v>
      </c>
      <c r="AG1106" s="45">
        <f>AC1106+AA1106+SUM($Z$1071:Z1106)</f>
        <v>5.6651098610885118</v>
      </c>
      <c r="AH1106" s="77">
        <f>AC1106+AA1106+SUM($Z$1106:Z1106)+$AH$1105</f>
        <v>31.767247068355537</v>
      </c>
      <c r="DM1106"/>
      <c r="DN1106"/>
      <c r="DO1106"/>
      <c r="DP1106"/>
      <c r="DQ1106"/>
      <c r="DR1106"/>
      <c r="DS1106"/>
      <c r="DT1106"/>
      <c r="DU1106"/>
      <c r="DV1106"/>
      <c r="DW1106"/>
      <c r="DX1106"/>
      <c r="DY1106"/>
      <c r="DZ1106"/>
      <c r="EA1106"/>
      <c r="EB1106"/>
      <c r="EC1106"/>
      <c r="ED1106"/>
      <c r="EE1106"/>
      <c r="EF1106"/>
      <c r="EG1106"/>
    </row>
    <row r="1107" spans="1:137" s="1" customFormat="1" ht="14.4" x14ac:dyDescent="0.3">
      <c r="A1107"/>
      <c r="B1107"/>
      <c r="C1107"/>
      <c r="D1107" s="18"/>
      <c r="E1107" s="28">
        <v>40633.456250000003</v>
      </c>
      <c r="F1107" s="10">
        <f t="shared" si="325"/>
        <v>750.01458333333721</v>
      </c>
      <c r="G1107" s="121">
        <v>9611</v>
      </c>
      <c r="H1107" s="40">
        <v>3.93</v>
      </c>
      <c r="I1107" s="10">
        <v>30</v>
      </c>
      <c r="J1107" s="10"/>
      <c r="K1107" s="10"/>
      <c r="L1107" s="79">
        <v>1037</v>
      </c>
      <c r="M1107" s="86"/>
      <c r="N1107" s="42">
        <v>7.57</v>
      </c>
      <c r="O1107" s="90"/>
      <c r="P1107" s="90"/>
      <c r="Q1107" s="90"/>
      <c r="R1107" s="87"/>
      <c r="S1107" s="87"/>
      <c r="T1107" s="16"/>
      <c r="U1107" s="16"/>
      <c r="V1107" s="43">
        <f t="shared" si="332"/>
        <v>8.6380786252261309E-6</v>
      </c>
      <c r="W1107" s="43">
        <f t="shared" si="333"/>
        <v>1.2213879839287041E-3</v>
      </c>
      <c r="X1107" s="43">
        <f t="shared" si="334"/>
        <v>2.6448468634452801E-6</v>
      </c>
      <c r="Y1107" s="22">
        <f>X1107+W1107+SUM($V$1071:V1107)</f>
        <v>1.543575800394026E-3</v>
      </c>
      <c r="Z1107" s="22">
        <f t="shared" si="335"/>
        <v>2.1124827905101357E-2</v>
      </c>
      <c r="AA1107" s="44">
        <f t="shared" si="336"/>
        <v>2.9869618100607567</v>
      </c>
      <c r="AB1107" s="44">
        <f t="shared" si="337"/>
        <v>0.19184289663568826</v>
      </c>
      <c r="AC1107" s="44">
        <f t="shared" si="338"/>
        <v>2.3283684164164224</v>
      </c>
      <c r="AD1107" s="44">
        <f t="shared" si="329"/>
        <v>0.19184289663568824</v>
      </c>
      <c r="AE1107" s="44">
        <f t="shared" si="330"/>
        <v>2.1343872513248003</v>
      </c>
      <c r="AF1107" s="44">
        <f t="shared" si="331"/>
        <v>2.1382684559336728E-3</v>
      </c>
      <c r="AG1107" s="45">
        <f>AC1107+AA1107+SUM($Z$1071:Z1107)</f>
        <v>6.8763908275201864</v>
      </c>
      <c r="AH1107" s="45">
        <f>AC1107+AA1107+SUM($Z$1106:Z1107)+$AH$1105</f>
        <v>32.97852803478721</v>
      </c>
      <c r="DM1107"/>
      <c r="DN1107"/>
      <c r="DO1107"/>
      <c r="DP1107"/>
      <c r="DQ1107"/>
      <c r="DR1107"/>
      <c r="DS1107"/>
      <c r="DT1107"/>
      <c r="DU1107"/>
      <c r="DV1107"/>
      <c r="DW1107"/>
      <c r="DX1107"/>
      <c r="DY1107"/>
      <c r="DZ1107"/>
      <c r="EA1107"/>
      <c r="EB1107"/>
      <c r="EC1107"/>
      <c r="ED1107"/>
      <c r="EE1107"/>
      <c r="EF1107"/>
      <c r="EG1107"/>
    </row>
    <row r="1108" spans="1:137" s="1" customFormat="1" ht="14.4" x14ac:dyDescent="0.3">
      <c r="A1108"/>
      <c r="B1108"/>
      <c r="C1108"/>
      <c r="D1108" s="18"/>
      <c r="E1108" s="28">
        <v>40654.39166666667</v>
      </c>
      <c r="F1108" s="10">
        <f t="shared" si="325"/>
        <v>770.95000000000437</v>
      </c>
      <c r="G1108" s="10">
        <v>10967</v>
      </c>
      <c r="H1108" s="40">
        <v>1.83</v>
      </c>
      <c r="I1108" s="10">
        <v>9</v>
      </c>
      <c r="J1108" s="10"/>
      <c r="K1108" s="10"/>
      <c r="L1108" s="79">
        <v>1037</v>
      </c>
      <c r="M1108" s="86"/>
      <c r="N1108" s="42">
        <v>7.57</v>
      </c>
      <c r="O1108" s="90"/>
      <c r="P1108" s="90"/>
      <c r="Q1108" s="90"/>
      <c r="R1108" s="87"/>
      <c r="S1108" s="87"/>
      <c r="T1108" s="16"/>
      <c r="U1108" s="16"/>
      <c r="V1108" s="43">
        <f t="shared" si="332"/>
        <v>4.0223114209068249E-6</v>
      </c>
      <c r="W1108" s="43">
        <f t="shared" si="333"/>
        <v>5.6873791618054152E-4</v>
      </c>
      <c r="X1108" s="43">
        <f t="shared" si="334"/>
        <v>1.2315699135126879E-6</v>
      </c>
      <c r="Y1108" s="22">
        <f>X1108+W1108+SUM($V$1071:V1108)</f>
        <v>8.9353476711683758E-4</v>
      </c>
      <c r="Z1108" s="22">
        <f t="shared" si="335"/>
        <v>2.4105294728461825E-2</v>
      </c>
      <c r="AA1108" s="44">
        <f t="shared" si="336"/>
        <v>3.4083872823781416</v>
      </c>
      <c r="AB1108" s="44">
        <f t="shared" si="337"/>
        <v>0.21890969174941138</v>
      </c>
      <c r="AC1108" s="44">
        <f t="shared" si="338"/>
        <v>2.6568740425386435</v>
      </c>
      <c r="AD1108" s="44">
        <f t="shared" si="329"/>
        <v>0.21890969174941138</v>
      </c>
      <c r="AE1108" s="44">
        <f t="shared" si="330"/>
        <v>2.4355243975943281</v>
      </c>
      <c r="AF1108" s="44">
        <f t="shared" si="331"/>
        <v>2.4399531949042337E-3</v>
      </c>
      <c r="AG1108" s="45">
        <f>AC1108+AA1108+SUM($Z$1071:Z1108)</f>
        <v>7.6504272206882531</v>
      </c>
      <c r="AH1108" s="45">
        <f>AC1108+AA1108+SUM($Z$1106:Z1108)+$AH$1105</f>
        <v>33.752564427955278</v>
      </c>
      <c r="DM1108"/>
      <c r="DN1108"/>
      <c r="DO1108"/>
      <c r="DP1108"/>
      <c r="DQ1108"/>
      <c r="DR1108"/>
      <c r="DS1108"/>
      <c r="DT1108"/>
      <c r="DU1108"/>
      <c r="DV1108"/>
      <c r="DW1108"/>
      <c r="DX1108"/>
      <c r="DY1108"/>
      <c r="DZ1108"/>
      <c r="EA1108"/>
      <c r="EB1108"/>
      <c r="EC1108"/>
      <c r="ED1108"/>
      <c r="EE1108"/>
      <c r="EF1108"/>
      <c r="EG1108"/>
    </row>
    <row r="1109" spans="1:137" s="1" customFormat="1" ht="14.4" x14ac:dyDescent="0.3">
      <c r="A1109"/>
      <c r="B1109"/>
      <c r="C1109"/>
      <c r="D1109" s="18"/>
      <c r="E1109" s="28">
        <v>40693.62777777778</v>
      </c>
      <c r="F1109" s="10">
        <f t="shared" si="325"/>
        <v>810.18611111111386</v>
      </c>
      <c r="G1109" s="10">
        <v>12306</v>
      </c>
      <c r="H1109" s="40">
        <v>0</v>
      </c>
      <c r="I1109" s="10">
        <v>61</v>
      </c>
      <c r="J1109" s="10"/>
      <c r="K1109" s="10"/>
      <c r="L1109" s="79">
        <v>1037</v>
      </c>
      <c r="M1109" s="86"/>
      <c r="N1109" s="42">
        <v>7.57</v>
      </c>
      <c r="O1109" s="90"/>
      <c r="P1109" s="90"/>
      <c r="Q1109" s="90"/>
      <c r="R1109" s="87"/>
      <c r="S1109" s="87"/>
      <c r="T1109" s="16"/>
      <c r="U1109" s="16"/>
      <c r="V1109" s="43">
        <f t="shared" si="332"/>
        <v>0</v>
      </c>
      <c r="W1109" s="43">
        <f t="shared" si="333"/>
        <v>0</v>
      </c>
      <c r="X1109" s="43">
        <f t="shared" si="334"/>
        <v>0</v>
      </c>
      <c r="Y1109" s="22">
        <f>X1109+W1109+SUM($V$1071:V1109)</f>
        <v>3.2356528102278333E-4</v>
      </c>
      <c r="Z1109" s="22">
        <f t="shared" si="335"/>
        <v>2.7048395817311138E-2</v>
      </c>
      <c r="AA1109" s="44">
        <f t="shared" si="336"/>
        <v>3.8245293970042318</v>
      </c>
      <c r="AB1109" s="44">
        <f t="shared" si="337"/>
        <v>0.24563715388604507</v>
      </c>
      <c r="AC1109" s="44">
        <f t="shared" si="338"/>
        <v>2.9812612352950256</v>
      </c>
      <c r="AD1109" s="44">
        <f t="shared" si="329"/>
        <v>0.2456371538860451</v>
      </c>
      <c r="AE1109" s="44">
        <f t="shared" si="330"/>
        <v>2.7328862256584117</v>
      </c>
      <c r="AF1109" s="44">
        <f t="shared" si="331"/>
        <v>2.7378557505691164E-3</v>
      </c>
      <c r="AG1109" s="45">
        <f>AC1109+AA1109+SUM($Z$1071:Z1109)</f>
        <v>8.4180049238880379</v>
      </c>
      <c r="AH1109" s="45">
        <f>AC1109+AA1109+SUM($Z$1106:Z1109)+$AH$1105</f>
        <v>34.520142131155062</v>
      </c>
      <c r="DM1109"/>
      <c r="DN1109"/>
      <c r="DO1109"/>
      <c r="DP1109"/>
      <c r="DQ1109"/>
      <c r="DR1109"/>
      <c r="DS1109"/>
      <c r="DT1109"/>
      <c r="DU1109"/>
      <c r="DV1109"/>
      <c r="DW1109"/>
      <c r="DX1109"/>
      <c r="DY1109"/>
      <c r="DZ1109"/>
      <c r="EA1109"/>
      <c r="EB1109"/>
      <c r="EC1109"/>
      <c r="ED1109"/>
      <c r="EE1109"/>
      <c r="EF1109"/>
      <c r="EG1109"/>
    </row>
    <row r="1110" spans="1:137" s="1" customFormat="1" ht="14.4" x14ac:dyDescent="0.3">
      <c r="A1110"/>
      <c r="B1110"/>
      <c r="C1110"/>
      <c r="D1110" s="18"/>
      <c r="E1110" s="28">
        <v>40767.484722222223</v>
      </c>
      <c r="F1110" s="10">
        <f t="shared" si="325"/>
        <v>884.04305555555766</v>
      </c>
      <c r="G1110" s="10">
        <v>14946</v>
      </c>
      <c r="H1110" s="10">
        <v>7.1</v>
      </c>
      <c r="I1110" s="36" t="s">
        <v>124</v>
      </c>
      <c r="J1110" s="36"/>
      <c r="K1110" s="36"/>
      <c r="L1110" s="79">
        <v>1037</v>
      </c>
      <c r="M1110" s="86"/>
      <c r="N1110" s="42">
        <v>7.57</v>
      </c>
      <c r="O1110" s="90"/>
      <c r="P1110" s="90"/>
      <c r="Q1110" s="90"/>
      <c r="R1110" s="87"/>
      <c r="S1110" s="87"/>
      <c r="T1110" s="16"/>
      <c r="U1110" s="16"/>
      <c r="V1110" s="43">
        <f t="shared" si="332"/>
        <v>1.5605689119365274E-5</v>
      </c>
      <c r="W1110" s="43">
        <f t="shared" si="333"/>
        <v>2.2065788004818824E-3</v>
      </c>
      <c r="X1110" s="43">
        <f t="shared" si="334"/>
        <v>4.7782220688197173E-6</v>
      </c>
      <c r="Y1110" s="22">
        <f>X1110+W1110+SUM($V$1071:V1110)</f>
        <v>2.550527992692851E-3</v>
      </c>
      <c r="Z1110" s="22">
        <f t="shared" si="335"/>
        <v>3.2851074588455403E-2</v>
      </c>
      <c r="AA1110" s="44">
        <f t="shared" si="336"/>
        <v>4.6450037678876352</v>
      </c>
      <c r="AB1110" s="44">
        <f t="shared" si="337"/>
        <v>0.29833356915170078</v>
      </c>
      <c r="AC1110" s="44">
        <f t="shared" si="338"/>
        <v>3.6208297109312082</v>
      </c>
      <c r="AD1110" s="44">
        <f t="shared" si="329"/>
        <v>0.29833356915170073</v>
      </c>
      <c r="AE1110" s="44">
        <f t="shared" si="330"/>
        <v>3.3191709352097036</v>
      </c>
      <c r="AF1110" s="44">
        <f t="shared" si="331"/>
        <v>3.3252065698038359E-3</v>
      </c>
      <c r="AG1110" s="45">
        <f>AC1110+AA1110+SUM($Z$1071:Z1110)</f>
        <v>9.910898844996078</v>
      </c>
      <c r="AH1110" s="45">
        <f>AC1110+AA1110+SUM($Z$1106:Z1110)+$AH$1105</f>
        <v>36.013036052263104</v>
      </c>
      <c r="DM1110"/>
      <c r="DN1110"/>
      <c r="DO1110"/>
      <c r="DP1110"/>
      <c r="DQ1110"/>
      <c r="DR1110"/>
      <c r="DS1110"/>
      <c r="DT1110"/>
      <c r="DU1110"/>
      <c r="DV1110"/>
      <c r="DW1110"/>
      <c r="DX1110"/>
      <c r="DY1110"/>
      <c r="DZ1110"/>
      <c r="EA1110"/>
      <c r="EB1110"/>
      <c r="EC1110"/>
      <c r="ED1110"/>
      <c r="EE1110"/>
      <c r="EF1110"/>
      <c r="EG1110"/>
    </row>
    <row r="1111" spans="1:137" s="1" customFormat="1" ht="14.4" x14ac:dyDescent="0.3">
      <c r="A1111"/>
      <c r="B1111"/>
      <c r="C1111"/>
      <c r="D1111" s="18"/>
      <c r="E1111" s="28">
        <v>40849.570138888892</v>
      </c>
      <c r="F1111" s="10">
        <f t="shared" si="325"/>
        <v>966.12847222222626</v>
      </c>
      <c r="G1111" s="10">
        <v>18696</v>
      </c>
      <c r="H1111" s="10">
        <v>0</v>
      </c>
      <c r="I1111" s="10">
        <v>35</v>
      </c>
      <c r="J1111" s="10"/>
      <c r="K1111" s="10"/>
      <c r="L1111" s="79">
        <v>1037</v>
      </c>
      <c r="M1111" s="86"/>
      <c r="N1111" s="42">
        <v>7.57</v>
      </c>
      <c r="O1111" s="90"/>
      <c r="P1111" s="90"/>
      <c r="Q1111" s="90"/>
      <c r="R1111" s="87"/>
      <c r="S1111" s="87"/>
      <c r="T1111" s="16"/>
      <c r="U1111" s="16"/>
      <c r="V1111" s="43">
        <f t="shared" si="332"/>
        <v>0</v>
      </c>
      <c r="W1111" s="43">
        <f t="shared" si="333"/>
        <v>0</v>
      </c>
      <c r="X1111" s="43">
        <f t="shared" si="334"/>
        <v>0</v>
      </c>
      <c r="Y1111" s="22">
        <f>X1111+W1111+SUM($V$1071:V1111)</f>
        <v>3.391709701421486E-4</v>
      </c>
      <c r="Z1111" s="22">
        <f t="shared" si="335"/>
        <v>4.109351602473988E-2</v>
      </c>
      <c r="AA1111" s="44">
        <f t="shared" si="336"/>
        <v>5.8104503174379261</v>
      </c>
      <c r="AB1111" s="44">
        <f t="shared" si="337"/>
        <v>0.37318643174496169</v>
      </c>
      <c r="AC1111" s="44">
        <f t="shared" si="338"/>
        <v>4.5293076592780599</v>
      </c>
      <c r="AD1111" s="44">
        <f t="shared" si="329"/>
        <v>0.37318643174496174</v>
      </c>
      <c r="AE1111" s="44">
        <f t="shared" si="330"/>
        <v>4.1519617158223356</v>
      </c>
      <c r="AF1111" s="44">
        <f t="shared" si="331"/>
        <v>4.1595117107622462E-3</v>
      </c>
      <c r="AG1111" s="45">
        <f>AC1111+AA1111+SUM($Z$1071:Z1111)</f>
        <v>12.025916858917961</v>
      </c>
      <c r="AH1111" s="45">
        <f>AC1111+AA1111+SUM($Z$1106:Z1111)+$AH$1105</f>
        <v>38.128054066184987</v>
      </c>
      <c r="DM1111"/>
      <c r="DN1111"/>
      <c r="DO1111"/>
      <c r="DP1111"/>
      <c r="DQ1111"/>
      <c r="DR1111"/>
      <c r="DS1111"/>
      <c r="DT1111"/>
      <c r="DU1111"/>
      <c r="DV1111"/>
      <c r="DW1111"/>
      <c r="DX1111"/>
      <c r="DY1111"/>
      <c r="DZ1111"/>
      <c r="EA1111"/>
      <c r="EB1111"/>
      <c r="EC1111"/>
      <c r="ED1111"/>
      <c r="EE1111"/>
      <c r="EF1111"/>
      <c r="EG1111"/>
    </row>
    <row r="1112" spans="1:137" s="1" customFormat="1" ht="14.4" x14ac:dyDescent="0.3">
      <c r="A1112"/>
      <c r="B1112"/>
      <c r="C1112"/>
      <c r="D1112" s="18"/>
      <c r="E1112" s="28">
        <v>40933.62777777778</v>
      </c>
      <c r="F1112" s="10">
        <f t="shared" si="325"/>
        <v>1050.1861111111139</v>
      </c>
      <c r="G1112" s="10">
        <v>23636</v>
      </c>
      <c r="H1112" s="40">
        <v>2.41</v>
      </c>
      <c r="I1112" s="10">
        <v>34</v>
      </c>
      <c r="J1112" s="10"/>
      <c r="K1112" s="10"/>
      <c r="L1112" s="79">
        <v>1037</v>
      </c>
      <c r="M1112" s="86"/>
      <c r="N1112" s="42">
        <v>7.57</v>
      </c>
      <c r="O1112" s="90"/>
      <c r="P1112" s="90"/>
      <c r="Q1112" s="90"/>
      <c r="R1112" s="87"/>
      <c r="S1112" s="87"/>
      <c r="T1112" s="16"/>
      <c r="U1112" s="16"/>
      <c r="V1112" s="43">
        <f t="shared" si="332"/>
        <v>5.297142363052157E-6</v>
      </c>
      <c r="W1112" s="43">
        <f t="shared" si="333"/>
        <v>7.4899364917765303E-4</v>
      </c>
      <c r="X1112" s="43">
        <f t="shared" si="334"/>
        <v>1.6219035473035943E-6</v>
      </c>
      <c r="Y1112" s="22">
        <f>X1112+W1112+SUM($V$1071:V1112)</f>
        <v>1.0950836652301574E-3</v>
      </c>
      <c r="Z1112" s="22">
        <f t="shared" si="335"/>
        <v>5.1951558876805297E-2</v>
      </c>
      <c r="AA1112" s="44">
        <f t="shared" si="336"/>
        <v>7.345731905378841</v>
      </c>
      <c r="AB1112" s="44">
        <f t="shared" si="337"/>
        <v>0.47179260273448415</v>
      </c>
      <c r="AC1112" s="44">
        <f t="shared" si="338"/>
        <v>5.726075943233643</v>
      </c>
      <c r="AD1112" s="44">
        <f t="shared" si="329"/>
        <v>0.47179260273448403</v>
      </c>
      <c r="AE1112" s="44">
        <f t="shared" si="330"/>
        <v>5.2490247708160416</v>
      </c>
      <c r="AF1112" s="44">
        <f t="shared" si="331"/>
        <v>5.2585696831181231E-3</v>
      </c>
      <c r="AG1112" s="45">
        <f>AC1112+AA1112+SUM($Z$1071:Z1112)</f>
        <v>14.809918289691263</v>
      </c>
      <c r="AH1112" s="45">
        <f>AC1112+AA1112+SUM($Z$1106:Z1112)+$AH$1105</f>
        <v>40.912055496958288</v>
      </c>
      <c r="DM1112"/>
      <c r="DN1112"/>
      <c r="DO1112"/>
      <c r="DP1112"/>
      <c r="DQ1112"/>
      <c r="DR1112"/>
      <c r="DS1112"/>
      <c r="DT1112"/>
      <c r="DU1112"/>
      <c r="DV1112"/>
      <c r="DW1112"/>
      <c r="DX1112"/>
      <c r="DY1112"/>
      <c r="DZ1112"/>
      <c r="EA1112"/>
      <c r="EB1112"/>
      <c r="EC1112"/>
      <c r="ED1112"/>
      <c r="EE1112"/>
      <c r="EF1112"/>
      <c r="EG1112"/>
    </row>
    <row r="1113" spans="1:137" s="1" customFormat="1" ht="14.4" x14ac:dyDescent="0.3">
      <c r="A1113"/>
      <c r="B1113"/>
      <c r="C1113"/>
      <c r="D1113" s="18"/>
      <c r="E1113" s="28">
        <v>41017.665277777778</v>
      </c>
      <c r="F1113" s="10">
        <f t="shared" si="325"/>
        <v>1134.2236111111124</v>
      </c>
      <c r="G1113" s="10">
        <v>24910</v>
      </c>
      <c r="H1113" s="10">
        <v>0</v>
      </c>
      <c r="I1113" s="10">
        <v>58</v>
      </c>
      <c r="J1113" s="10"/>
      <c r="K1113" s="10"/>
      <c r="L1113" s="79">
        <v>1037</v>
      </c>
      <c r="M1113" s="86"/>
      <c r="N1113" s="42">
        <v>7.57</v>
      </c>
      <c r="O1113" s="90"/>
      <c r="P1113" s="90"/>
      <c r="Q1113" s="90"/>
      <c r="R1113" s="87"/>
      <c r="S1113" s="87"/>
      <c r="T1113" s="16"/>
      <c r="U1113" s="16"/>
      <c r="V1113" s="43">
        <f t="shared" si="332"/>
        <v>0</v>
      </c>
      <c r="W1113" s="43">
        <f t="shared" si="333"/>
        <v>0</v>
      </c>
      <c r="X1113" s="43">
        <f t="shared" si="334"/>
        <v>0</v>
      </c>
      <c r="Y1113" s="22">
        <f>X1113+W1113+SUM($V$1071:V1113)</f>
        <v>3.4446811250520075E-4</v>
      </c>
      <c r="Z1113" s="22">
        <f t="shared" si="335"/>
        <v>5.475179098075901E-2</v>
      </c>
      <c r="AA1113" s="44">
        <f t="shared" si="336"/>
        <v>7.741672946479393</v>
      </c>
      <c r="AB1113" s="44">
        <f t="shared" si="337"/>
        <v>0.49722261525283468</v>
      </c>
      <c r="AC1113" s="44">
        <f t="shared" si="338"/>
        <v>6.0347161848853474</v>
      </c>
      <c r="AD1113" s="44">
        <f t="shared" si="329"/>
        <v>0.49722261525283462</v>
      </c>
      <c r="AE1113" s="44">
        <f t="shared" si="330"/>
        <v>5.5319515586828398</v>
      </c>
      <c r="AF1113" s="44">
        <f t="shared" si="331"/>
        <v>5.5420109496730607E-3</v>
      </c>
      <c r="AG1113" s="45">
        <f>AC1113+AA1113+SUM($Z$1071:Z1113)</f>
        <v>15.56925136342428</v>
      </c>
      <c r="AH1113" s="45">
        <f>AC1113+AA1113+SUM($Z$1106:Z1113)+$AH$1105</f>
        <v>41.671388570691306</v>
      </c>
      <c r="DM1113"/>
      <c r="DN1113"/>
      <c r="DO1113"/>
      <c r="DP1113"/>
      <c r="DQ1113"/>
      <c r="DR1113"/>
      <c r="DS1113"/>
      <c r="DT1113"/>
      <c r="DU1113"/>
      <c r="DV1113"/>
      <c r="DW1113"/>
      <c r="DX1113"/>
      <c r="DY1113"/>
      <c r="DZ1113"/>
      <c r="EA1113"/>
      <c r="EB1113"/>
      <c r="EC1113"/>
      <c r="ED1113"/>
      <c r="EE1113"/>
      <c r="EF1113"/>
      <c r="EG1113"/>
    </row>
    <row r="1114" spans="1:137" s="1" customFormat="1" ht="14.4" x14ac:dyDescent="0.3">
      <c r="A1114"/>
      <c r="B1114"/>
      <c r="C1114"/>
      <c r="D1114" s="18"/>
      <c r="E1114" s="28">
        <v>41036.579861111109</v>
      </c>
      <c r="F1114" s="10">
        <f t="shared" si="325"/>
        <v>1153.1381944444438</v>
      </c>
      <c r="G1114" s="10">
        <v>27013</v>
      </c>
      <c r="H1114" s="10">
        <v>0</v>
      </c>
      <c r="I1114" s="10">
        <v>30</v>
      </c>
      <c r="J1114" s="10"/>
      <c r="K1114" s="10"/>
      <c r="L1114" s="79">
        <v>1037</v>
      </c>
      <c r="M1114" s="86"/>
      <c r="N1114" s="42">
        <v>7.57</v>
      </c>
      <c r="O1114" s="90"/>
      <c r="P1114" s="90"/>
      <c r="Q1114" s="90"/>
      <c r="R1114" s="87"/>
      <c r="S1114" s="87"/>
      <c r="T1114" s="16"/>
      <c r="U1114" s="16"/>
      <c r="V1114" s="43">
        <f t="shared" si="332"/>
        <v>0</v>
      </c>
      <c r="W1114" s="43">
        <f t="shared" si="333"/>
        <v>0</v>
      </c>
      <c r="X1114" s="43">
        <f t="shared" si="334"/>
        <v>0</v>
      </c>
      <c r="Y1114" s="22">
        <f>X1114+W1114+SUM($V$1071:V1114)</f>
        <v>3.4446811250520075E-4</v>
      </c>
      <c r="Z1114" s="22">
        <f t="shared" si="335"/>
        <v>5.9374152138227346E-2</v>
      </c>
      <c r="AA1114" s="44">
        <f t="shared" si="336"/>
        <v>8.3952553714671971</v>
      </c>
      <c r="AB1114" s="44">
        <f t="shared" si="337"/>
        <v>0.53920010059513535</v>
      </c>
      <c r="AC1114" s="44">
        <f t="shared" si="338"/>
        <v>6.5441906183182592</v>
      </c>
      <c r="AD1114" s="44">
        <f t="shared" si="329"/>
        <v>0.53920010059513512</v>
      </c>
      <c r="AE1114" s="44">
        <f t="shared" si="330"/>
        <v>5.9989806284504015</v>
      </c>
      <c r="AF1114" s="44">
        <f t="shared" si="331"/>
        <v>6.0098892727225338E-3</v>
      </c>
      <c r="AG1114" s="45">
        <f>AC1114+AA1114+SUM($Z$1071:Z1114)</f>
        <v>16.791682373983225</v>
      </c>
      <c r="AH1114" s="45">
        <f>AC1114+AA1114+SUM($Z$1106:Z1114)+$AH$1105</f>
        <v>42.893819581250249</v>
      </c>
      <c r="DM1114"/>
      <c r="DN1114"/>
      <c r="DO1114"/>
      <c r="DP1114"/>
      <c r="DQ1114"/>
      <c r="DR1114"/>
      <c r="DS1114"/>
      <c r="DT1114"/>
      <c r="DU1114"/>
      <c r="DV1114"/>
      <c r="DW1114"/>
      <c r="DX1114"/>
      <c r="DY1114"/>
      <c r="DZ1114"/>
      <c r="EA1114"/>
      <c r="EB1114"/>
      <c r="EC1114"/>
      <c r="ED1114"/>
      <c r="EE1114"/>
      <c r="EF1114"/>
      <c r="EG1114"/>
    </row>
    <row r="1115" spans="1:137" s="1" customFormat="1" ht="14.4" x14ac:dyDescent="0.3">
      <c r="A1115"/>
      <c r="B1115"/>
      <c r="C1115"/>
      <c r="D1115" s="18"/>
      <c r="E1115" s="28">
        <v>41039.519444444442</v>
      </c>
      <c r="F1115" s="10">
        <f t="shared" si="325"/>
        <v>1156.0777777777766</v>
      </c>
      <c r="G1115" s="10">
        <v>5220</v>
      </c>
      <c r="H1115" s="10">
        <v>0</v>
      </c>
      <c r="I1115" s="10">
        <v>28</v>
      </c>
      <c r="J1115" s="10"/>
      <c r="K1115" s="10"/>
      <c r="L1115" s="79">
        <v>1037</v>
      </c>
      <c r="M1115" s="86"/>
      <c r="N1115" s="42">
        <v>7.57</v>
      </c>
      <c r="O1115" s="90"/>
      <c r="P1115" s="90"/>
      <c r="Q1115" s="90"/>
      <c r="R1115" s="87"/>
      <c r="S1115" s="87"/>
      <c r="T1115" s="16"/>
      <c r="U1115" s="16"/>
      <c r="V1115" s="43">
        <f t="shared" si="332"/>
        <v>0</v>
      </c>
      <c r="W1115" s="43">
        <f t="shared" si="333"/>
        <v>0</v>
      </c>
      <c r="X1115" s="43">
        <f t="shared" si="334"/>
        <v>0</v>
      </c>
      <c r="Y1115" s="22">
        <f>X1115+W1115+SUM($V$1071:V1115)</f>
        <v>3.4446811250520075E-4</v>
      </c>
      <c r="Z1115" s="22">
        <f t="shared" si="335"/>
        <v>1.1473478479307991E-2</v>
      </c>
      <c r="AA1115" s="44">
        <f t="shared" si="336"/>
        <v>1.6223015969740038</v>
      </c>
      <c r="AB1115" s="44">
        <f t="shared" si="337"/>
        <v>0.10419518472981923</v>
      </c>
      <c r="AC1115" s="44">
        <f t="shared" si="338"/>
        <v>1.2646013040988162</v>
      </c>
      <c r="AD1115" s="44">
        <f t="shared" si="329"/>
        <v>0.10419518472981922</v>
      </c>
      <c r="AE1115" s="44">
        <f t="shared" si="330"/>
        <v>1.159244766612783</v>
      </c>
      <c r="AF1115" s="44">
        <f t="shared" si="331"/>
        <v>1.1613527562141059E-3</v>
      </c>
      <c r="AG1115" s="45">
        <f>AC1115+AA1115+SUM($Z$1071:Z1115)</f>
        <v>4.7506127637498947</v>
      </c>
      <c r="AH1115" s="45">
        <f>AC1115+AA1115+SUM($Z$1115:Z1115)+$AH$1114</f>
        <v>45.792195960802374</v>
      </c>
      <c r="DM1115"/>
      <c r="DN1115"/>
      <c r="DO1115"/>
      <c r="DP1115"/>
      <c r="DQ1115"/>
      <c r="DR1115"/>
      <c r="DS1115"/>
      <c r="DT1115"/>
      <c r="DU1115"/>
      <c r="DV1115"/>
      <c r="DW1115"/>
      <c r="DX1115"/>
      <c r="DY1115"/>
      <c r="DZ1115"/>
      <c r="EA1115"/>
      <c r="EB1115"/>
      <c r="EC1115"/>
      <c r="ED1115"/>
      <c r="EE1115"/>
      <c r="EF1115"/>
      <c r="EG1115"/>
    </row>
    <row r="1116" spans="1:137" s="1" customFormat="1" ht="14.4" x14ac:dyDescent="0.3">
      <c r="A1116"/>
      <c r="B1116"/>
      <c r="C1116"/>
      <c r="D1116" s="18"/>
      <c r="E1116" s="28">
        <v>41044.487500000003</v>
      </c>
      <c r="F1116" s="10">
        <f t="shared" si="325"/>
        <v>1161.0458333333372</v>
      </c>
      <c r="G1116" s="10">
        <v>7045</v>
      </c>
      <c r="H1116" s="40">
        <v>1.1399999999999999</v>
      </c>
      <c r="I1116" s="10">
        <v>31</v>
      </c>
      <c r="J1116" s="10"/>
      <c r="K1116" s="10"/>
      <c r="L1116" s="79">
        <v>1037</v>
      </c>
      <c r="M1116" s="86"/>
      <c r="N1116" s="42">
        <v>7.57</v>
      </c>
      <c r="O1116" s="90"/>
      <c r="P1116" s="90"/>
      <c r="Q1116" s="90"/>
      <c r="R1116" s="87"/>
      <c r="S1116" s="87"/>
      <c r="T1116" s="16"/>
      <c r="U1116" s="16"/>
      <c r="V1116" s="43">
        <f t="shared" si="332"/>
        <v>2.5057021966304808E-6</v>
      </c>
      <c r="W1116" s="43">
        <f t="shared" si="333"/>
        <v>3.5429575106328814E-4</v>
      </c>
      <c r="X1116" s="43">
        <f t="shared" si="334"/>
        <v>7.6720748710626451E-7</v>
      </c>
      <c r="Y1116" s="22">
        <f>X1116+W1116+SUM($V$1071:V1116)</f>
        <v>7.0203677325222555E-4</v>
      </c>
      <c r="Z1116" s="22">
        <f t="shared" si="335"/>
        <v>1.5484799978299768E-2</v>
      </c>
      <c r="AA1116" s="44">
        <f t="shared" si="336"/>
        <v>2.1894855844218117</v>
      </c>
      <c r="AB1116" s="44">
        <f t="shared" si="337"/>
        <v>0.14062357785853952</v>
      </c>
      <c r="AC1116" s="44">
        <f t="shared" si="338"/>
        <v>1.7067272389609505</v>
      </c>
      <c r="AD1116" s="44">
        <f t="shared" si="329"/>
        <v>0.14062357785853954</v>
      </c>
      <c r="AE1116" s="44">
        <f t="shared" si="330"/>
        <v>1.5645362798442637</v>
      </c>
      <c r="AF1116" s="44">
        <f t="shared" si="331"/>
        <v>1.5673812581471986E-3</v>
      </c>
      <c r="AG1116" s="45">
        <f>AC1116+AA1116+SUM($Z$1071:Z1116)</f>
        <v>5.7754074860381373</v>
      </c>
      <c r="AH1116" s="45">
        <f>AC1116+AA1116+SUM($Z$1115:Z1116)+$AH$1114</f>
        <v>46.816990683090616</v>
      </c>
      <c r="DM1116"/>
      <c r="DN1116"/>
      <c r="DO1116"/>
      <c r="DP1116"/>
      <c r="DQ1116"/>
      <c r="DR1116"/>
      <c r="DS1116"/>
      <c r="DT1116"/>
      <c r="DU1116"/>
      <c r="DV1116"/>
      <c r="DW1116"/>
      <c r="DX1116"/>
      <c r="DY1116"/>
      <c r="DZ1116"/>
      <c r="EA1116"/>
      <c r="EB1116"/>
      <c r="EC1116"/>
      <c r="ED1116"/>
      <c r="EE1116"/>
      <c r="EF1116"/>
      <c r="EG1116"/>
    </row>
    <row r="1117" spans="1:137" s="1" customFormat="1" ht="14.4" x14ac:dyDescent="0.3">
      <c r="A1117"/>
      <c r="B1117"/>
      <c r="C1117"/>
      <c r="D1117" s="18"/>
      <c r="E1117" s="28">
        <v>41052.478472222225</v>
      </c>
      <c r="F1117" s="10">
        <f t="shared" si="325"/>
        <v>1169.0368055555591</v>
      </c>
      <c r="G1117" s="10">
        <v>8535</v>
      </c>
      <c r="H1117" s="21">
        <v>0.5</v>
      </c>
      <c r="I1117" s="10">
        <v>29</v>
      </c>
      <c r="J1117" s="10"/>
      <c r="K1117" s="10"/>
      <c r="L1117" s="79">
        <v>1037</v>
      </c>
      <c r="M1117" s="86"/>
      <c r="N1117" s="42">
        <v>7.57</v>
      </c>
      <c r="O1117" s="90"/>
      <c r="P1117" s="90"/>
      <c r="Q1117" s="90"/>
      <c r="R1117" s="87"/>
      <c r="S1117" s="87"/>
      <c r="T1117" s="16"/>
      <c r="U1117" s="16"/>
      <c r="V1117" s="43">
        <f t="shared" si="332"/>
        <v>1.0989921915045967E-6</v>
      </c>
      <c r="W1117" s="43">
        <f t="shared" si="333"/>
        <v>1.5539287327337201E-4</v>
      </c>
      <c r="X1117" s="43">
        <f t="shared" si="334"/>
        <v>3.364945118887125E-7</v>
      </c>
      <c r="Y1117" s="22">
        <f>X1117+W1117+SUM($V$1071:V1117)</f>
        <v>5.0380217467859648E-4</v>
      </c>
      <c r="Z1117" s="22">
        <f t="shared" si="335"/>
        <v>1.8759796708983464E-2</v>
      </c>
      <c r="AA1117" s="44">
        <f t="shared" si="336"/>
        <v>2.6525563467764601</v>
      </c>
      <c r="AB1117" s="44">
        <f t="shared" si="337"/>
        <v>0.17036511526226189</v>
      </c>
      <c r="AC1117" s="44">
        <f t="shared" si="338"/>
        <v>2.0676958104374323</v>
      </c>
      <c r="AD1117" s="44">
        <f t="shared" si="329"/>
        <v>0.17036511526226189</v>
      </c>
      <c r="AE1117" s="44">
        <f t="shared" si="330"/>
        <v>1.8954318166743493</v>
      </c>
      <c r="AF1117" s="44">
        <f t="shared" si="331"/>
        <v>1.8988785008213398E-3</v>
      </c>
      <c r="AG1117" s="45">
        <f>AC1117+AA1117+SUM($Z$1071:Z1117)</f>
        <v>6.6182066165782505</v>
      </c>
      <c r="AH1117" s="45">
        <f>AC1117+AA1117+SUM($Z$1115:Z1117)+$AH$1114</f>
        <v>47.659789813630731</v>
      </c>
      <c r="DM1117"/>
      <c r="DN1117"/>
      <c r="DO1117"/>
      <c r="DP1117"/>
      <c r="DQ1117"/>
      <c r="DR1117"/>
      <c r="DS1117"/>
      <c r="DT1117"/>
      <c r="DU1117"/>
      <c r="DV1117"/>
      <c r="DW1117"/>
      <c r="DX1117"/>
      <c r="DY1117"/>
      <c r="DZ1117"/>
      <c r="EA1117"/>
      <c r="EB1117"/>
      <c r="EC1117"/>
      <c r="ED1117"/>
      <c r="EE1117"/>
      <c r="EF1117"/>
      <c r="EG1117"/>
    </row>
    <row r="1118" spans="1:137" s="1" customFormat="1" ht="14.4" x14ac:dyDescent="0.3">
      <c r="A1118"/>
      <c r="B1118"/>
      <c r="C1118"/>
      <c r="D1118" s="18"/>
      <c r="E1118" s="28">
        <v>41109.586111111108</v>
      </c>
      <c r="F1118" s="10">
        <f t="shared" si="325"/>
        <v>1226.1444444444423</v>
      </c>
      <c r="G1118" s="10">
        <v>9991</v>
      </c>
      <c r="H1118" s="10">
        <v>0.78</v>
      </c>
      <c r="I1118" s="10">
        <v>28</v>
      </c>
      <c r="J1118" s="10"/>
      <c r="K1118" s="10"/>
      <c r="L1118" s="79">
        <v>1037</v>
      </c>
      <c r="M1118" s="86"/>
      <c r="N1118" s="42">
        <v>7.57</v>
      </c>
      <c r="O1118" s="90"/>
      <c r="P1118" s="90"/>
      <c r="Q1118" s="90"/>
      <c r="R1118" s="87"/>
      <c r="S1118" s="87"/>
      <c r="T1118" s="16"/>
      <c r="U1118" s="16"/>
      <c r="V1118" s="43">
        <f t="shared" si="332"/>
        <v>1.7144278187471709E-6</v>
      </c>
      <c r="W1118" s="43">
        <f t="shared" si="333"/>
        <v>2.4241288230646032E-4</v>
      </c>
      <c r="X1118" s="43">
        <f t="shared" si="334"/>
        <v>5.2493143854639158E-7</v>
      </c>
      <c r="Y1118" s="22">
        <f>X1118+W1118+SUM($V$1071:V1118)</f>
        <v>5.9272504845708969E-4</v>
      </c>
      <c r="Z1118" s="22">
        <f t="shared" si="335"/>
        <v>2.1960061970644852E-2</v>
      </c>
      <c r="AA1118" s="44">
        <f t="shared" si="336"/>
        <v>3.1050603937485191</v>
      </c>
      <c r="AB1118" s="44">
        <f t="shared" si="337"/>
        <v>0.19942798671180534</v>
      </c>
      <c r="AC1118" s="44">
        <f t="shared" si="338"/>
        <v>2.4204275151822361</v>
      </c>
      <c r="AD1118" s="44">
        <f t="shared" si="329"/>
        <v>0.19942798671180531</v>
      </c>
      <c r="AE1118" s="44">
        <f t="shared" si="330"/>
        <v>2.2187767170935468</v>
      </c>
      <c r="AF1118" s="44">
        <f t="shared" si="331"/>
        <v>2.2228113768841245E-3</v>
      </c>
      <c r="AG1118" s="45">
        <f>AC1118+AA1118+SUM($Z$1071:Z1118)</f>
        <v>7.4454024302657578</v>
      </c>
      <c r="AH1118" s="45">
        <f>AC1118+AA1118+SUM($Z$1115:Z1118)+$AH$1114</f>
        <v>48.486985627318241</v>
      </c>
      <c r="DM1118"/>
      <c r="DN1118"/>
      <c r="DO1118"/>
      <c r="DP1118"/>
      <c r="DQ1118"/>
      <c r="DR1118"/>
      <c r="DS1118"/>
      <c r="DT1118"/>
      <c r="DU1118"/>
      <c r="DV1118"/>
      <c r="DW1118"/>
      <c r="DX1118"/>
      <c r="DY1118"/>
      <c r="DZ1118"/>
      <c r="EA1118"/>
      <c r="EB1118"/>
      <c r="EC1118"/>
      <c r="ED1118"/>
      <c r="EE1118"/>
      <c r="EF1118"/>
      <c r="EG1118"/>
    </row>
    <row r="1119" spans="1:137" s="1" customFormat="1" ht="14.4" x14ac:dyDescent="0.3">
      <c r="A1119"/>
      <c r="B1119"/>
      <c r="C1119"/>
      <c r="D1119" s="18"/>
      <c r="E1119" s="28">
        <v>41134.495833333334</v>
      </c>
      <c r="F1119" s="10">
        <f t="shared" si="325"/>
        <v>1251.0541666666686</v>
      </c>
      <c r="G1119" s="10">
        <v>11020</v>
      </c>
      <c r="H1119" s="10">
        <v>0.93</v>
      </c>
      <c r="I1119" s="10">
        <v>28</v>
      </c>
      <c r="J1119" s="10"/>
      <c r="K1119" s="10"/>
      <c r="L1119" s="79">
        <v>1037</v>
      </c>
      <c r="M1119" s="86"/>
      <c r="N1119" s="42">
        <v>7.57</v>
      </c>
      <c r="O1119" s="90"/>
      <c r="P1119" s="90"/>
      <c r="Q1119" s="90"/>
      <c r="R1119" s="87"/>
      <c r="S1119" s="87"/>
      <c r="T1119" s="16"/>
      <c r="U1119" s="16"/>
      <c r="V1119" s="43">
        <f t="shared" si="332"/>
        <v>2.0441254761985502E-6</v>
      </c>
      <c r="W1119" s="43">
        <f t="shared" si="333"/>
        <v>2.8903074428847191E-4</v>
      </c>
      <c r="X1119" s="43">
        <f t="shared" si="334"/>
        <v>6.2587979211300529E-7</v>
      </c>
      <c r="Y1119" s="22">
        <f>X1119+W1119+SUM($V$1071:V1119)</f>
        <v>6.4148798426886633E-4</v>
      </c>
      <c r="Z1119" s="22">
        <f t="shared" si="335"/>
        <v>2.4221787900761311E-2</v>
      </c>
      <c r="AA1119" s="44">
        <f t="shared" si="336"/>
        <v>3.4248589269451193</v>
      </c>
      <c r="AB1119" s="44">
        <f t="shared" si="337"/>
        <v>0.21996761220739616</v>
      </c>
      <c r="AC1119" s="44">
        <f t="shared" si="338"/>
        <v>2.6697138642086129</v>
      </c>
      <c r="AD1119" s="44">
        <f t="shared" si="329"/>
        <v>0.21996761220739619</v>
      </c>
      <c r="AE1119" s="44">
        <f t="shared" si="330"/>
        <v>2.4472945072936536</v>
      </c>
      <c r="AF1119" s="44">
        <f t="shared" si="331"/>
        <v>2.4517447075631132E-3</v>
      </c>
      <c r="AG1119" s="45">
        <f>AC1119+AA1119+SUM($Z$1071:Z1119)</f>
        <v>8.0387091003894966</v>
      </c>
      <c r="AH1119" s="45">
        <f>AC1119+AA1119+SUM($Z$1115:Z1119)+$AH$1114</f>
        <v>49.080292297441979</v>
      </c>
      <c r="DM1119"/>
      <c r="DN1119"/>
      <c r="DO1119"/>
      <c r="DP1119"/>
      <c r="DQ1119"/>
      <c r="DR1119"/>
      <c r="DS1119"/>
      <c r="DT1119"/>
      <c r="DU1119"/>
      <c r="DV1119"/>
      <c r="DW1119"/>
      <c r="DX1119"/>
      <c r="DY1119"/>
      <c r="DZ1119"/>
      <c r="EA1119"/>
      <c r="EB1119"/>
      <c r="EC1119"/>
      <c r="ED1119"/>
      <c r="EE1119"/>
      <c r="EF1119"/>
      <c r="EG1119"/>
    </row>
    <row r="1120" spans="1:137" s="1" customFormat="1" ht="14.4" x14ac:dyDescent="0.3">
      <c r="A1120"/>
      <c r="B1120"/>
      <c r="C1120"/>
      <c r="D1120" s="18"/>
      <c r="E1120" s="28">
        <v>42304.476388888892</v>
      </c>
      <c r="F1120" s="10">
        <f t="shared" si="325"/>
        <v>2421.0347222222263</v>
      </c>
      <c r="G1120" s="10">
        <v>35304</v>
      </c>
      <c r="H1120" s="10">
        <v>0.99</v>
      </c>
      <c r="I1120" s="10">
        <v>25</v>
      </c>
      <c r="J1120" s="10"/>
      <c r="K1120" s="10">
        <v>5</v>
      </c>
      <c r="L1120" s="10">
        <v>1075</v>
      </c>
      <c r="M1120" s="86"/>
      <c r="N1120" s="42">
        <v>7.57</v>
      </c>
      <c r="O1120" s="90"/>
      <c r="P1120" s="90"/>
      <c r="Q1120" s="90"/>
      <c r="R1120" s="87"/>
      <c r="S1120" s="87"/>
      <c r="T1120" s="16"/>
      <c r="U1120" s="16"/>
      <c r="V1120" s="43">
        <f t="shared" si="332"/>
        <v>2.255742410431566E-6</v>
      </c>
      <c r="W1120" s="43">
        <f t="shared" si="333"/>
        <v>3.189524886811691E-4</v>
      </c>
      <c r="X1120" s="43">
        <f t="shared" si="334"/>
        <v>6.9067364373686086E-7</v>
      </c>
      <c r="Y1120" s="22">
        <f>X1120+W1120+SUM($V$1071:V1120)</f>
        <v>6.7373026492361906E-4</v>
      </c>
      <c r="Z1120" s="22">
        <f t="shared" si="335"/>
        <v>8.0441141472602021E-2</v>
      </c>
      <c r="AA1120" s="44">
        <f t="shared" si="336"/>
        <v>11.374039050909085</v>
      </c>
      <c r="AB1120" s="44">
        <f t="shared" si="337"/>
        <v>0.73051774235086353</v>
      </c>
      <c r="AC1120" s="44">
        <f t="shared" si="338"/>
        <v>8.8661840951642592</v>
      </c>
      <c r="AD1120" s="44">
        <f t="shared" si="329"/>
        <v>0.73051774235086353</v>
      </c>
      <c r="AE1120" s="44">
        <f t="shared" si="330"/>
        <v>8.1275240495414902</v>
      </c>
      <c r="AF1120" s="44">
        <f t="shared" si="331"/>
        <v>8.1423032719062337E-3</v>
      </c>
      <c r="AG1120" s="45">
        <f>AC1120+AA1120+SUM($Z$1071:Z1120)</f>
        <v>22.264800596781711</v>
      </c>
      <c r="AH1120" s="45">
        <f>AC1120+AA1120+SUM($Z$1115:Z1120)+$AH$1114</f>
        <v>63.306383793834193</v>
      </c>
      <c r="DM1120"/>
      <c r="DN1120"/>
      <c r="DO1120"/>
      <c r="DP1120"/>
      <c r="DQ1120"/>
      <c r="DR1120"/>
      <c r="DS1120"/>
      <c r="DT1120"/>
      <c r="DU1120"/>
      <c r="DV1120"/>
      <c r="DW1120"/>
      <c r="DX1120"/>
      <c r="DY1120"/>
      <c r="DZ1120"/>
      <c r="EA1120"/>
      <c r="EB1120"/>
      <c r="EC1120"/>
      <c r="ED1120"/>
      <c r="EE1120"/>
      <c r="EF1120"/>
      <c r="EG1120"/>
    </row>
    <row r="1121" spans="1:137" s="1" customFormat="1" ht="14.4" x14ac:dyDescent="0.3">
      <c r="A1121"/>
      <c r="B1121"/>
      <c r="C1121"/>
      <c r="D1121" s="40" t="s">
        <v>164</v>
      </c>
      <c r="E1121" s="28">
        <v>42305.497916666667</v>
      </c>
      <c r="F1121" s="10">
        <f t="shared" si="325"/>
        <v>2422.0562500000015</v>
      </c>
      <c r="G1121" s="10"/>
      <c r="H1121" s="10"/>
      <c r="I1121" s="10">
        <v>24</v>
      </c>
      <c r="J1121" s="40">
        <v>0.84</v>
      </c>
      <c r="K1121" s="10"/>
      <c r="L1121" s="10">
        <v>1044</v>
      </c>
      <c r="M1121" s="86"/>
      <c r="N1121" s="42">
        <v>7.57</v>
      </c>
      <c r="O1121" s="90"/>
      <c r="P1121" s="90"/>
      <c r="Q1121" s="90"/>
      <c r="R1121" s="87"/>
      <c r="S1121" s="87"/>
      <c r="T1121" s="16"/>
      <c r="U1121" s="16"/>
      <c r="V1121" s="43">
        <f t="shared" si="332"/>
        <v>0</v>
      </c>
      <c r="W1121" s="43">
        <f t="shared" si="333"/>
        <v>0</v>
      </c>
      <c r="X1121" s="43">
        <f t="shared" si="334"/>
        <v>0</v>
      </c>
      <c r="Y1121" s="22">
        <f>X1121+W1121+SUM($V$1071:V1121)</f>
        <v>3.5408710259871305E-4</v>
      </c>
      <c r="Z1121" s="22">
        <f t="shared" si="335"/>
        <v>0</v>
      </c>
      <c r="AA1121" s="44">
        <f t="shared" si="336"/>
        <v>0</v>
      </c>
      <c r="AB1121" s="44">
        <f t="shared" si="337"/>
        <v>0</v>
      </c>
      <c r="AC1121" s="44">
        <f t="shared" si="338"/>
        <v>0</v>
      </c>
      <c r="AD1121" s="44">
        <f t="shared" si="329"/>
        <v>0</v>
      </c>
      <c r="AE1121" s="44">
        <f t="shared" si="330"/>
        <v>0</v>
      </c>
      <c r="AF1121" s="44">
        <f t="shared" si="331"/>
        <v>0</v>
      </c>
      <c r="AG1121" s="45">
        <f>AC1121+AA1121+SUM($Z$1071:Z1121)</f>
        <v>2.024577450708366</v>
      </c>
      <c r="AH1121" s="45">
        <f>AC1121+AA1121+SUM($Z$1121:Z1121)+$AH$1120</f>
        <v>63.306383793834193</v>
      </c>
      <c r="DM1121"/>
      <c r="DN1121"/>
      <c r="DO1121"/>
      <c r="DP1121"/>
      <c r="DQ1121"/>
      <c r="DR1121"/>
      <c r="DS1121"/>
      <c r="DT1121"/>
      <c r="DU1121"/>
      <c r="DV1121"/>
      <c r="DW1121"/>
      <c r="DX1121"/>
      <c r="DY1121"/>
      <c r="DZ1121"/>
      <c r="EA1121"/>
      <c r="EB1121"/>
      <c r="EC1121"/>
      <c r="ED1121"/>
      <c r="EE1121"/>
      <c r="EF1121"/>
      <c r="EG1121"/>
    </row>
    <row r="1122" spans="1:137" s="1" customFormat="1" ht="14.4" x14ac:dyDescent="0.3">
      <c r="A1122"/>
      <c r="B1122"/>
      <c r="C1122"/>
      <c r="D1122" s="18"/>
      <c r="E1122" s="28">
        <v>42311.57916666667</v>
      </c>
      <c r="F1122" s="10">
        <f t="shared" si="325"/>
        <v>2428.1375000000044</v>
      </c>
      <c r="G1122" s="10">
        <v>2986</v>
      </c>
      <c r="H1122" s="10">
        <v>0.82</v>
      </c>
      <c r="I1122" s="10">
        <v>24</v>
      </c>
      <c r="J1122" s="10"/>
      <c r="K1122" s="10">
        <v>5</v>
      </c>
      <c r="L1122" s="10">
        <v>1086</v>
      </c>
      <c r="M1122" s="86"/>
      <c r="N1122" s="42">
        <v>7.57</v>
      </c>
      <c r="O1122" s="90"/>
      <c r="P1122" s="90"/>
      <c r="Q1122" s="90"/>
      <c r="R1122" s="87"/>
      <c r="S1122" s="87"/>
      <c r="T1122" s="16"/>
      <c r="U1122" s="16"/>
      <c r="V1122" s="43">
        <f t="shared" si="332"/>
        <v>1.887511140556747E-6</v>
      </c>
      <c r="W1122" s="43">
        <f t="shared" si="333"/>
        <v>2.6688613598341998E-4</v>
      </c>
      <c r="X1122" s="43">
        <f t="shared" si="334"/>
        <v>5.7792689050556668E-7</v>
      </c>
      <c r="Y1122" s="22">
        <f>X1122+W1122+SUM($V$1071:V1122)</f>
        <v>6.2343867661319541E-4</v>
      </c>
      <c r="Z1122" s="22">
        <f t="shared" si="335"/>
        <v>6.8733027630517645E-3</v>
      </c>
      <c r="AA1122" s="44">
        <f t="shared" si="336"/>
        <v>0.97185610005669754</v>
      </c>
      <c r="AB1122" s="44">
        <f t="shared" si="337"/>
        <v>6.2419174132041448E-2</v>
      </c>
      <c r="AC1122" s="44">
        <f t="shared" si="338"/>
        <v>0.7575721393731597</v>
      </c>
      <c r="AD1122" s="44">
        <f t="shared" si="329"/>
        <v>6.2419174132041455E-2</v>
      </c>
      <c r="AE1122" s="44">
        <f t="shared" si="330"/>
        <v>0.69445724518354723</v>
      </c>
      <c r="AF1122" s="44">
        <f t="shared" si="331"/>
        <v>6.9572005757103609E-4</v>
      </c>
      <c r="AG1122" s="45">
        <f>AC1122+AA1122+SUM($Z$1071:Z1122)</f>
        <v>3.7608789929012749</v>
      </c>
      <c r="AH1122" s="45">
        <f>AC1122+AA1122+SUM($Z$1121:Z1122)+$AH$1120</f>
        <v>65.042685336027105</v>
      </c>
      <c r="DM1122"/>
      <c r="DN1122"/>
      <c r="DO1122"/>
      <c r="DP1122"/>
      <c r="DQ1122"/>
      <c r="DR1122"/>
      <c r="DS1122"/>
      <c r="DT1122"/>
      <c r="DU1122"/>
      <c r="DV1122"/>
      <c r="DW1122"/>
      <c r="DX1122"/>
      <c r="DY1122"/>
      <c r="DZ1122"/>
      <c r="EA1122"/>
      <c r="EB1122"/>
      <c r="EC1122"/>
      <c r="ED1122"/>
      <c r="EE1122"/>
      <c r="EF1122"/>
      <c r="EG1122"/>
    </row>
    <row r="1123" spans="1:137" s="1" customFormat="1" ht="14.4" x14ac:dyDescent="0.3">
      <c r="A1123"/>
      <c r="B1123"/>
      <c r="C1123"/>
      <c r="D1123" s="18"/>
      <c r="E1123" s="28">
        <v>42486.493750000001</v>
      </c>
      <c r="F1123" s="10">
        <f t="shared" si="325"/>
        <v>2603.0520833333358</v>
      </c>
      <c r="G1123" s="10">
        <v>13971</v>
      </c>
      <c r="H1123" s="10">
        <v>0.8</v>
      </c>
      <c r="I1123" s="10">
        <v>24</v>
      </c>
      <c r="J1123" s="10"/>
      <c r="K1123" s="10"/>
      <c r="L1123" s="10">
        <v>1088</v>
      </c>
      <c r="M1123" s="86"/>
      <c r="N1123" s="42"/>
      <c r="O1123" s="90"/>
      <c r="P1123" s="90"/>
      <c r="Q1123" s="90"/>
      <c r="R1123" s="87"/>
      <c r="S1123" s="87"/>
      <c r="T1123" s="16"/>
      <c r="U1123" s="16"/>
      <c r="V1123" s="43">
        <f t="shared" si="332"/>
        <v>1.8448655804929621E-6</v>
      </c>
      <c r="W1123" s="43">
        <f t="shared" si="333"/>
        <v>2.608562331671032E-4</v>
      </c>
      <c r="X1123" s="43">
        <f t="shared" si="334"/>
        <v>5.648694756951502E-7</v>
      </c>
      <c r="Y1123" s="22"/>
      <c r="Z1123" s="22">
        <f t="shared" si="335"/>
        <v>3.221827128133397E-2</v>
      </c>
      <c r="AA1123" s="44">
        <f t="shared" si="336"/>
        <v>4.555528041971999</v>
      </c>
      <c r="AB1123" s="44">
        <f t="shared" si="337"/>
        <v>0.29258683265831131</v>
      </c>
      <c r="AC1123" s="44"/>
      <c r="AD1123" s="44"/>
      <c r="AE1123" s="44"/>
      <c r="AF1123" s="44"/>
      <c r="AG1123" s="45"/>
      <c r="AH1123" s="45"/>
      <c r="DM1123"/>
      <c r="DN1123"/>
      <c r="DO1123"/>
      <c r="DP1123"/>
      <c r="DQ1123"/>
      <c r="DR1123"/>
      <c r="DS1123"/>
      <c r="DT1123"/>
      <c r="DU1123"/>
      <c r="DV1123"/>
      <c r="DW1123"/>
      <c r="DX1123"/>
      <c r="DY1123"/>
      <c r="DZ1123"/>
      <c r="EA1123"/>
      <c r="EB1123"/>
      <c r="EC1123"/>
      <c r="ED1123"/>
      <c r="EE1123"/>
      <c r="EF1123"/>
      <c r="EG1123"/>
    </row>
    <row r="1124" spans="1:137" s="1" customFormat="1" ht="14.4" x14ac:dyDescent="0.3">
      <c r="A1124"/>
      <c r="B1124"/>
      <c r="C1124"/>
      <c r="D1124" s="18"/>
      <c r="E1124" s="28">
        <v>42613.600694444445</v>
      </c>
      <c r="F1124" s="10">
        <f t="shared" si="325"/>
        <v>2730.1590277777796</v>
      </c>
      <c r="G1124" s="10">
        <v>19651</v>
      </c>
      <c r="H1124" s="10">
        <v>0.85</v>
      </c>
      <c r="I1124" s="10">
        <v>12</v>
      </c>
      <c r="J1124" s="10"/>
      <c r="K1124" s="10"/>
      <c r="L1124" s="10">
        <v>1048</v>
      </c>
      <c r="M1124" s="86"/>
      <c r="N1124" s="42"/>
      <c r="O1124" s="90"/>
      <c r="P1124" s="90"/>
      <c r="Q1124" s="90"/>
      <c r="R1124" s="87"/>
      <c r="S1124" s="87"/>
      <c r="T1124" s="16"/>
      <c r="U1124" s="16"/>
      <c r="V1124" s="43">
        <f t="shared" si="332"/>
        <v>1.8881046175357662E-6</v>
      </c>
      <c r="W1124" s="43">
        <f t="shared" si="333"/>
        <v>2.6697005113195718E-4</v>
      </c>
      <c r="X1124" s="43">
        <f t="shared" si="334"/>
        <v>5.7810860403175526E-7</v>
      </c>
      <c r="Y1124" s="22"/>
      <c r="Z1124" s="22">
        <f t="shared" si="335"/>
        <v>4.3650757457876874E-2</v>
      </c>
      <c r="AA1124" s="44">
        <f t="shared" si="336"/>
        <v>6.1720334997577542</v>
      </c>
      <c r="AB1124" s="44">
        <f t="shared" si="337"/>
        <v>0.39640975011392832</v>
      </c>
      <c r="AC1124" s="44"/>
      <c r="AD1124" s="44"/>
      <c r="AE1124" s="44"/>
      <c r="AF1124" s="44"/>
      <c r="AG1124" s="45"/>
      <c r="AH1124" s="45"/>
      <c r="DM1124"/>
      <c r="DN1124"/>
      <c r="DO1124"/>
      <c r="DP1124"/>
      <c r="DQ1124"/>
      <c r="DR1124"/>
      <c r="DS1124"/>
      <c r="DT1124"/>
      <c r="DU1124"/>
      <c r="DV1124"/>
      <c r="DW1124"/>
      <c r="DX1124"/>
      <c r="DY1124"/>
      <c r="DZ1124"/>
      <c r="EA1124"/>
      <c r="EB1124"/>
      <c r="EC1124"/>
      <c r="ED1124"/>
      <c r="EE1124"/>
      <c r="EF1124"/>
      <c r="EG1124"/>
    </row>
    <row r="1125" spans="1:137" s="1" customFormat="1" ht="14.4" x14ac:dyDescent="0.3">
      <c r="A1125"/>
      <c r="B1125"/>
      <c r="C1125"/>
      <c r="D1125" s="18"/>
      <c r="E1125" s="28">
        <v>42758.675694444442</v>
      </c>
      <c r="F1125" s="10">
        <f t="shared" si="325"/>
        <v>2875.2340277777766</v>
      </c>
      <c r="G1125" s="10">
        <v>21781</v>
      </c>
      <c r="H1125" s="10">
        <v>0.9</v>
      </c>
      <c r="I1125" s="10">
        <v>23</v>
      </c>
      <c r="J1125" s="10"/>
      <c r="K1125" s="10">
        <v>5</v>
      </c>
      <c r="L1125" s="10">
        <v>1091</v>
      </c>
      <c r="M1125" s="86"/>
      <c r="N1125" s="42"/>
      <c r="O1125" s="90"/>
      <c r="P1125" s="90"/>
      <c r="Q1125" s="90"/>
      <c r="R1125" s="87"/>
      <c r="S1125" s="87"/>
      <c r="T1125" s="16"/>
      <c r="U1125" s="16"/>
      <c r="V1125" s="43">
        <f t="shared" si="332"/>
        <v>2.0811965917808362E-6</v>
      </c>
      <c r="W1125" s="43">
        <f t="shared" si="333"/>
        <v>2.9427244410245706E-4</v>
      </c>
      <c r="X1125" s="43">
        <f t="shared" si="334"/>
        <v>6.3723039773100633E-7</v>
      </c>
      <c r="Y1125" s="22"/>
      <c r="Z1125" s="22">
        <f t="shared" si="335"/>
        <v>5.0367269961753766E-2</v>
      </c>
      <c r="AA1125" s="44">
        <f t="shared" si="336"/>
        <v>7.1217201166617974</v>
      </c>
      <c r="AB1125" s="44">
        <f t="shared" si="337"/>
        <v>0.45740505004356247</v>
      </c>
      <c r="AC1125" s="44"/>
      <c r="AD1125" s="44"/>
      <c r="AE1125" s="44"/>
      <c r="AF1125" s="44"/>
      <c r="AG1125" s="45"/>
      <c r="AH1125" s="45"/>
      <c r="DM1125"/>
      <c r="DN1125"/>
      <c r="DO1125"/>
      <c r="DP1125"/>
      <c r="DQ1125"/>
      <c r="DR1125"/>
      <c r="DS1125"/>
      <c r="DT1125"/>
      <c r="DU1125"/>
      <c r="DV1125"/>
      <c r="DW1125"/>
      <c r="DX1125"/>
      <c r="DY1125"/>
      <c r="DZ1125"/>
      <c r="EA1125"/>
      <c r="EB1125"/>
      <c r="EC1125"/>
      <c r="ED1125"/>
      <c r="EE1125"/>
      <c r="EF1125"/>
      <c r="EG1125"/>
    </row>
    <row r="1126" spans="1:137" s="1" customFormat="1" ht="14.4" x14ac:dyDescent="0.3">
      <c r="A1126"/>
      <c r="B1126"/>
      <c r="C1126"/>
      <c r="D1126" s="40" t="s">
        <v>164</v>
      </c>
      <c r="E1126" s="28">
        <v>42821.457638888889</v>
      </c>
      <c r="F1126" s="10">
        <f t="shared" si="325"/>
        <v>2938.0159722222234</v>
      </c>
      <c r="G1126" s="10">
        <v>18641</v>
      </c>
      <c r="H1126" s="10">
        <v>0.9</v>
      </c>
      <c r="I1126" s="10">
        <v>22</v>
      </c>
      <c r="J1126" s="10"/>
      <c r="K1126" s="10"/>
      <c r="L1126" s="10">
        <v>1070</v>
      </c>
      <c r="M1126" s="86"/>
      <c r="N1126" s="42"/>
      <c r="O1126" s="90"/>
      <c r="P1126" s="90"/>
      <c r="Q1126" s="90"/>
      <c r="R1126" s="87"/>
      <c r="S1126" s="87"/>
      <c r="T1126" s="16"/>
      <c r="U1126" s="16"/>
      <c r="V1126" s="43">
        <f t="shared" si="332"/>
        <v>2.0411368956970623E-6</v>
      </c>
      <c r="W1126" s="43">
        <f t="shared" si="333"/>
        <v>2.8860817157619535E-4</v>
      </c>
      <c r="X1126" s="43">
        <f t="shared" si="334"/>
        <v>6.2496473471326932E-7</v>
      </c>
      <c r="Y1126" s="22"/>
      <c r="Z1126" s="22">
        <f t="shared" si="335"/>
        <v>4.2276480969654369E-2</v>
      </c>
      <c r="AA1126" s="44">
        <f t="shared" si="336"/>
        <v>5.9777165848353961</v>
      </c>
      <c r="AB1126" s="44">
        <f t="shared" si="337"/>
        <v>0.38392940312775209</v>
      </c>
      <c r="AC1126" s="44"/>
      <c r="AD1126" s="44"/>
      <c r="AE1126" s="44"/>
      <c r="AF1126" s="44"/>
      <c r="AG1126" s="45"/>
      <c r="AH1126" s="45"/>
      <c r="DM1126"/>
      <c r="DN1126"/>
      <c r="DO1126"/>
      <c r="DP1126"/>
      <c r="DQ1126"/>
      <c r="DR1126"/>
      <c r="DS1126"/>
      <c r="DT1126"/>
      <c r="DU1126"/>
      <c r="DV1126"/>
      <c r="DW1126"/>
      <c r="DX1126"/>
      <c r="DY1126"/>
      <c r="DZ1126"/>
      <c r="EA1126"/>
      <c r="EB1126"/>
      <c r="EC1126"/>
      <c r="ED1126"/>
      <c r="EE1126"/>
      <c r="EF1126"/>
      <c r="EG1126"/>
    </row>
    <row r="1127" spans="1:137" s="1" customFormat="1" ht="14.4" x14ac:dyDescent="0.3">
      <c r="A1127"/>
      <c r="B1127"/>
      <c r="C1127"/>
      <c r="D1127" s="40"/>
      <c r="E1127" s="28">
        <v>42821.613194444442</v>
      </c>
      <c r="F1127" s="10">
        <f t="shared" si="325"/>
        <v>2938.1715277777766</v>
      </c>
      <c r="G1127" s="10">
        <v>3157</v>
      </c>
      <c r="H1127" s="10">
        <v>0.44</v>
      </c>
      <c r="I1127" s="10">
        <v>46</v>
      </c>
      <c r="J1127" s="10"/>
      <c r="K1127" s="10">
        <v>5</v>
      </c>
      <c r="L1127" s="10">
        <v>1091</v>
      </c>
      <c r="M1127" s="86"/>
      <c r="N1127" s="42"/>
      <c r="O1127" s="90"/>
      <c r="P1127" s="90"/>
      <c r="Q1127" s="90"/>
      <c r="R1127" s="87"/>
      <c r="S1127" s="87"/>
      <c r="T1127" s="16"/>
      <c r="U1127" s="16"/>
      <c r="V1127" s="43">
        <f t="shared" si="332"/>
        <v>1.0174738893150755E-6</v>
      </c>
      <c r="W1127" s="43">
        <f t="shared" si="333"/>
        <v>1.4386652822786789E-4</v>
      </c>
      <c r="X1127" s="43">
        <f t="shared" si="334"/>
        <v>3.1153486111293648E-7</v>
      </c>
      <c r="Y1127" s="22"/>
      <c r="Z1127" s="22">
        <f t="shared" si="335"/>
        <v>7.300375155835666E-3</v>
      </c>
      <c r="AA1127" s="44">
        <f t="shared" si="336"/>
        <v>1.0322423400349523</v>
      </c>
      <c r="AB1127" s="44">
        <f t="shared" si="337"/>
        <v>6.6297587024816446E-2</v>
      </c>
      <c r="AC1127" s="44"/>
      <c r="AD1127" s="44"/>
      <c r="AE1127" s="44"/>
      <c r="AF1127" s="44"/>
      <c r="AG1127" s="45"/>
      <c r="AH1127" s="45"/>
      <c r="DM1127"/>
      <c r="DN1127"/>
      <c r="DO1127"/>
      <c r="DP1127"/>
      <c r="DQ1127"/>
      <c r="DR1127"/>
      <c r="DS1127"/>
      <c r="DT1127"/>
      <c r="DU1127"/>
      <c r="DV1127"/>
      <c r="DW1127"/>
      <c r="DX1127"/>
      <c r="DY1127"/>
      <c r="DZ1127"/>
      <c r="EA1127"/>
      <c r="EB1127"/>
      <c r="EC1127"/>
      <c r="ED1127"/>
      <c r="EE1127"/>
      <c r="EF1127"/>
      <c r="EG1127"/>
    </row>
    <row r="1128" spans="1:137" s="1" customFormat="1" ht="14.4" x14ac:dyDescent="0.3">
      <c r="A1128"/>
      <c r="B1128"/>
      <c r="C1128"/>
      <c r="D1128" s="40"/>
      <c r="E1128" s="28">
        <v>42968.5625</v>
      </c>
      <c r="F1128" s="10">
        <f t="shared" si="325"/>
        <v>3085.1208333333343</v>
      </c>
      <c r="G1128" s="10">
        <v>10547</v>
      </c>
      <c r="H1128" s="10">
        <v>0</v>
      </c>
      <c r="I1128" s="10">
        <v>22</v>
      </c>
      <c r="J1128" s="10"/>
      <c r="K1128" s="10"/>
      <c r="L1128" s="10">
        <v>1081</v>
      </c>
      <c r="M1128" s="86"/>
      <c r="N1128" s="42"/>
      <c r="O1128" s="90"/>
      <c r="P1128" s="90"/>
      <c r="Q1128" s="90"/>
      <c r="R1128" s="87"/>
      <c r="S1128" s="87"/>
      <c r="T1128" s="16"/>
      <c r="U1128" s="16"/>
      <c r="V1128" s="43">
        <f t="shared" si="332"/>
        <v>0</v>
      </c>
      <c r="W1128" s="43">
        <f t="shared" si="333"/>
        <v>0</v>
      </c>
      <c r="X1128" s="43">
        <f t="shared" si="334"/>
        <v>0</v>
      </c>
      <c r="Y1128" s="22"/>
      <c r="Z1128" s="22">
        <f t="shared" si="335"/>
        <v>2.4165761554381292E-2</v>
      </c>
      <c r="AA1128" s="44">
        <f t="shared" si="336"/>
        <v>3.4169370372262478</v>
      </c>
      <c r="AB1128" s="44">
        <f t="shared" si="337"/>
        <v>0.21945881485170915</v>
      </c>
      <c r="AC1128" s="44"/>
      <c r="AD1128" s="44"/>
      <c r="AE1128" s="44"/>
      <c r="AF1128" s="44"/>
      <c r="AG1128" s="45"/>
      <c r="AH1128" s="45"/>
      <c r="DM1128"/>
      <c r="DN1128"/>
      <c r="DO1128"/>
      <c r="DP1128"/>
      <c r="DQ1128"/>
      <c r="DR1128"/>
      <c r="DS1128"/>
      <c r="DT1128"/>
      <c r="DU1128"/>
      <c r="DV1128"/>
      <c r="DW1128"/>
      <c r="DX1128"/>
      <c r="DY1128"/>
      <c r="DZ1128"/>
      <c r="EA1128"/>
      <c r="EB1128"/>
      <c r="EC1128"/>
      <c r="ED1128"/>
      <c r="EE1128"/>
      <c r="EF1128"/>
      <c r="EG1128"/>
    </row>
    <row r="1129" spans="1:137" s="1" customFormat="1" ht="14.4" x14ac:dyDescent="0.3">
      <c r="A1129"/>
      <c r="B1129"/>
      <c r="C1129"/>
      <c r="D1129" s="40"/>
      <c r="E1129" s="28">
        <v>43046.493055555555</v>
      </c>
      <c r="F1129" s="10">
        <f t="shared" si="325"/>
        <v>3163.0513888888891</v>
      </c>
      <c r="G1129" s="10">
        <v>12892</v>
      </c>
      <c r="H1129" s="10">
        <v>0</v>
      </c>
      <c r="I1129" s="10">
        <v>37</v>
      </c>
      <c r="J1129" s="10"/>
      <c r="K1129" s="10"/>
      <c r="L1129" s="10">
        <v>1085</v>
      </c>
      <c r="M1129" s="86"/>
      <c r="N1129" s="42"/>
      <c r="O1129" s="90"/>
      <c r="P1129" s="90"/>
      <c r="Q1129" s="90"/>
      <c r="R1129" s="87"/>
      <c r="S1129" s="87"/>
      <c r="T1129" s="16"/>
      <c r="U1129" s="16"/>
      <c r="V1129" s="43">
        <f t="shared" si="332"/>
        <v>0</v>
      </c>
      <c r="W1129" s="43">
        <f t="shared" si="333"/>
        <v>0</v>
      </c>
      <c r="X1129" s="43">
        <f t="shared" si="334"/>
        <v>0</v>
      </c>
      <c r="Y1129" s="22"/>
      <c r="Z1129" s="22">
        <f t="shared" si="335"/>
        <v>2.9648032702356466E-2</v>
      </c>
      <c r="AA1129" s="44">
        <f t="shared" si="336"/>
        <v>4.192107117899206</v>
      </c>
      <c r="AB1129" s="44">
        <f t="shared" si="337"/>
        <v>0.26924548208017163</v>
      </c>
      <c r="AC1129" s="44"/>
      <c r="AD1129" s="44"/>
      <c r="AE1129" s="44"/>
      <c r="AF1129" s="44"/>
      <c r="AG1129" s="45"/>
      <c r="AH1129" s="45"/>
      <c r="DM1129"/>
      <c r="DN1129"/>
      <c r="DO1129"/>
      <c r="DP1129"/>
      <c r="DQ1129"/>
      <c r="DR1129"/>
      <c r="DS1129"/>
      <c r="DT1129"/>
      <c r="DU1129"/>
      <c r="DV1129"/>
      <c r="DW1129"/>
      <c r="DX1129"/>
      <c r="DY1129"/>
      <c r="DZ1129"/>
      <c r="EA1129"/>
      <c r="EB1129"/>
      <c r="EC1129"/>
      <c r="ED1129"/>
      <c r="EE1129"/>
      <c r="EF1129"/>
      <c r="EG1129"/>
    </row>
    <row r="1130" spans="1:137" s="1" customFormat="1" ht="14.4" x14ac:dyDescent="0.3">
      <c r="A1130"/>
      <c r="B1130"/>
      <c r="C1130"/>
      <c r="D1130" s="40"/>
      <c r="E1130" s="28">
        <v>43123.423611111109</v>
      </c>
      <c r="F1130" s="10"/>
      <c r="G1130" s="10">
        <v>15048.4</v>
      </c>
      <c r="H1130" s="10">
        <v>0</v>
      </c>
      <c r="I1130" s="10">
        <v>143</v>
      </c>
      <c r="J1130" s="10"/>
      <c r="K1130" s="10"/>
      <c r="L1130" s="10">
        <v>1055</v>
      </c>
      <c r="M1130" s="86"/>
      <c r="N1130" s="42"/>
      <c r="O1130" s="90"/>
      <c r="P1130" s="90"/>
      <c r="Q1130" s="90"/>
      <c r="R1130" s="87"/>
      <c r="S1130" s="87"/>
      <c r="T1130" s="16"/>
      <c r="U1130" s="16"/>
      <c r="V1130" s="43">
        <f t="shared" si="332"/>
        <v>0</v>
      </c>
      <c r="W1130" s="43">
        <f t="shared" si="333"/>
        <v>0</v>
      </c>
      <c r="X1130" s="43">
        <f t="shared" si="334"/>
        <v>0</v>
      </c>
      <c r="Y1130" s="22"/>
      <c r="Z1130" s="22">
        <f t="shared" si="335"/>
        <v>3.3650276123129895E-2</v>
      </c>
      <c r="AA1130" s="44">
        <f t="shared" si="336"/>
        <v>4.7580075032713536</v>
      </c>
      <c r="AB1130" s="44">
        <f t="shared" si="337"/>
        <v>0.30559143359899488</v>
      </c>
      <c r="AC1130" s="44"/>
      <c r="AD1130" s="44"/>
      <c r="AE1130" s="44"/>
      <c r="AF1130" s="44"/>
      <c r="AG1130" s="45"/>
      <c r="AH1130" s="45"/>
      <c r="DM1130"/>
      <c r="DN1130"/>
      <c r="DO1130"/>
      <c r="DP1130"/>
      <c r="DQ1130"/>
      <c r="DR1130"/>
      <c r="DS1130"/>
      <c r="DT1130"/>
      <c r="DU1130"/>
      <c r="DV1130"/>
      <c r="DW1130"/>
      <c r="DX1130"/>
      <c r="DY1130"/>
      <c r="DZ1130"/>
      <c r="EA1130"/>
      <c r="EB1130"/>
      <c r="EC1130"/>
      <c r="ED1130"/>
      <c r="EE1130"/>
      <c r="EF1130"/>
      <c r="EG1130"/>
    </row>
    <row r="1131" spans="1:137" s="1" customFormat="1" ht="14.4" x14ac:dyDescent="0.3">
      <c r="A1131"/>
      <c r="B1131"/>
      <c r="C1131"/>
      <c r="D1131" s="18"/>
      <c r="E1131" s="28"/>
      <c r="F1131" s="10"/>
      <c r="G1131" s="10"/>
      <c r="H1131" s="10"/>
      <c r="I1131" s="10"/>
      <c r="J1131" s="10"/>
      <c r="K1131" s="10"/>
      <c r="L1131" s="10"/>
      <c r="M1131" s="86"/>
      <c r="N1131" s="42"/>
      <c r="O1131" s="90"/>
      <c r="P1131" s="90"/>
      <c r="Q1131" s="90"/>
      <c r="R1131" s="87"/>
      <c r="S1131" s="87"/>
      <c r="T1131" s="16"/>
      <c r="U1131" s="16"/>
      <c r="V1131" s="43"/>
      <c r="W1131" s="43"/>
      <c r="X1131" s="43"/>
      <c r="Y1131" s="22"/>
      <c r="Z1131" s="22"/>
      <c r="AA1131" s="44"/>
      <c r="AB1131" s="44"/>
      <c r="AC1131" s="44"/>
      <c r="AD1131" s="44"/>
      <c r="AE1131" s="44"/>
      <c r="AF1131" s="44"/>
      <c r="AG1131" s="45"/>
      <c r="AH1131" s="45"/>
      <c r="DM1131"/>
      <c r="DN1131"/>
      <c r="DO1131"/>
      <c r="DP1131"/>
      <c r="DQ1131"/>
      <c r="DR1131"/>
      <c r="DS1131"/>
      <c r="DT1131"/>
      <c r="DU1131"/>
      <c r="DV1131"/>
      <c r="DW1131"/>
      <c r="DX1131"/>
      <c r="DY1131"/>
      <c r="DZ1131"/>
      <c r="EA1131"/>
      <c r="EB1131"/>
      <c r="EC1131"/>
      <c r="ED1131"/>
      <c r="EE1131"/>
      <c r="EF1131"/>
      <c r="EG1131"/>
    </row>
    <row r="1132" spans="1:137" s="1" customFormat="1" ht="14.4" x14ac:dyDescent="0.3">
      <c r="A1132"/>
      <c r="B1132"/>
      <c r="C1132"/>
      <c r="D1132" s="18"/>
      <c r="E1132" s="28"/>
      <c r="F1132" s="10"/>
      <c r="G1132" s="10"/>
      <c r="H1132" s="10"/>
      <c r="I1132" s="10"/>
      <c r="J1132" s="10"/>
      <c r="K1132" s="10"/>
      <c r="L1132" s="10"/>
      <c r="M1132" s="86"/>
      <c r="N1132" s="42"/>
      <c r="O1132" s="90"/>
      <c r="P1132" s="90"/>
      <c r="Q1132" s="90"/>
      <c r="R1132" s="87"/>
      <c r="S1132" s="87"/>
      <c r="T1132" s="16"/>
      <c r="U1132" s="16"/>
      <c r="V1132" s="43"/>
      <c r="W1132" s="43"/>
      <c r="X1132" s="43"/>
      <c r="Y1132" s="22"/>
      <c r="Z1132" s="22"/>
      <c r="AA1132" s="44"/>
      <c r="AB1132" s="44"/>
      <c r="AC1132" s="44"/>
      <c r="AD1132" s="44"/>
      <c r="AE1132" s="44"/>
      <c r="AF1132" s="44"/>
      <c r="AG1132" s="45"/>
      <c r="AH1132" s="45"/>
      <c r="DM1132"/>
      <c r="DN1132"/>
      <c r="DO1132"/>
      <c r="DP1132"/>
      <c r="DQ1132"/>
      <c r="DR1132"/>
      <c r="DS1132"/>
      <c r="DT1132"/>
      <c r="DU1132"/>
      <c r="DV1132"/>
      <c r="DW1132"/>
      <c r="DX1132"/>
      <c r="DY1132"/>
      <c r="DZ1132"/>
      <c r="EA1132"/>
      <c r="EB1132"/>
      <c r="EC1132"/>
      <c r="ED1132"/>
      <c r="EE1132"/>
      <c r="EF1132"/>
      <c r="EG1132"/>
    </row>
    <row r="1134" spans="1:137" x14ac:dyDescent="0.25">
      <c r="E1134" s="18" t="s">
        <v>16</v>
      </c>
      <c r="F1134" s="10" t="s">
        <v>17</v>
      </c>
      <c r="G1134" s="10" t="s">
        <v>20</v>
      </c>
      <c r="H1134" s="10" t="s">
        <v>21</v>
      </c>
      <c r="I1134" s="10" t="s">
        <v>22</v>
      </c>
      <c r="K1134" s="10"/>
      <c r="L1134" s="10"/>
    </row>
    <row r="1135" spans="1:137" s="1" customFormat="1" ht="14.4" thickBot="1" x14ac:dyDescent="0.3">
      <c r="A1135"/>
      <c r="B1135"/>
      <c r="C1135"/>
      <c r="D1135" s="18" t="s">
        <v>191</v>
      </c>
      <c r="E1135" s="28">
        <v>39883.443749999999</v>
      </c>
      <c r="F1135" s="18"/>
      <c r="G1135" s="10"/>
      <c r="H1135" s="10"/>
      <c r="I1135" s="18"/>
      <c r="J1135" s="18"/>
      <c r="K1135" s="18"/>
      <c r="L1135" s="18"/>
      <c r="M1135" s="86"/>
      <c r="N1135" s="86"/>
      <c r="O1135" s="90"/>
      <c r="P1135" s="90"/>
      <c r="Q1135" s="90"/>
      <c r="R1135" s="87"/>
      <c r="S1135" s="87"/>
      <c r="T1135" s="16"/>
      <c r="U1135" s="16"/>
      <c r="V1135" s="17"/>
      <c r="W1135" s="17"/>
      <c r="X1135" s="17"/>
      <c r="Y1135" s="17"/>
      <c r="Z1135" s="17"/>
      <c r="AA1135" s="17"/>
      <c r="AB1135" s="17"/>
      <c r="AC1135" s="17"/>
      <c r="AD1135" s="17"/>
      <c r="AE1135" s="17"/>
      <c r="AF1135" s="17"/>
      <c r="AG1135" s="17"/>
      <c r="AH1135" s="17"/>
      <c r="DM1135"/>
      <c r="DN1135"/>
      <c r="DO1135"/>
      <c r="DP1135"/>
      <c r="DQ1135"/>
      <c r="DR1135"/>
      <c r="DS1135"/>
      <c r="DT1135"/>
      <c r="DU1135"/>
      <c r="DV1135"/>
      <c r="DW1135"/>
      <c r="DX1135"/>
      <c r="DY1135"/>
      <c r="DZ1135"/>
      <c r="EA1135"/>
      <c r="EB1135"/>
      <c r="EC1135"/>
      <c r="ED1135"/>
      <c r="EE1135"/>
      <c r="EF1135"/>
      <c r="EG1135"/>
    </row>
    <row r="1136" spans="1:137" s="1" customFormat="1" ht="15" thickBot="1" x14ac:dyDescent="0.35">
      <c r="A1136"/>
      <c r="B1136"/>
      <c r="C1136"/>
      <c r="D1136" s="18"/>
      <c r="E1136" s="28">
        <v>39884.443749999999</v>
      </c>
      <c r="F1136" s="10">
        <f>E1136-E$1135</f>
        <v>1</v>
      </c>
      <c r="G1136" s="10">
        <v>2529</v>
      </c>
      <c r="H1136" s="10">
        <v>3.4</v>
      </c>
      <c r="I1136" s="10">
        <v>800</v>
      </c>
      <c r="J1136" s="10"/>
      <c r="K1136" s="10"/>
      <c r="L1136" s="79">
        <v>1037</v>
      </c>
      <c r="M1136" s="86"/>
      <c r="N1136" s="42">
        <v>7.57</v>
      </c>
      <c r="O1136" s="37">
        <v>91.67</v>
      </c>
      <c r="P1136" s="38">
        <v>19.7</v>
      </c>
      <c r="Q1136" s="39">
        <f>P1136-S1136</f>
        <v>15.192639999999999</v>
      </c>
      <c r="R1136" s="18">
        <v>22.88</v>
      </c>
      <c r="S1136" s="85">
        <f>R1136*P1136/100</f>
        <v>4.5073600000000003</v>
      </c>
      <c r="T1136" s="40">
        <f>Q1136/$A$18+S1136</f>
        <v>10.837626666666667</v>
      </c>
      <c r="U1136" s="40">
        <f>$A$16-T1136</f>
        <v>106.16237333333333</v>
      </c>
      <c r="V1136" s="43">
        <f t="shared" ref="V1136:V1167" si="339">($A$15*L1136/1000/$A$13*H1136)/$Q$1136</f>
        <v>7.5528098895139268E-6</v>
      </c>
      <c r="W1136" s="43">
        <f t="shared" ref="W1136:W1167" si="340">($U$1136*L1136/1000/$A$13*H1136)/$Q$1136</f>
        <v>1.069098964275026E-3</v>
      </c>
      <c r="X1136" s="43">
        <f t="shared" ref="X1136:X1167" si="341">($A$46*$S$1136*H1136*L1136/1000000)/$Q$1136</f>
        <v>2.2881626808432455E-6</v>
      </c>
      <c r="Y1136" s="22">
        <f>X1136+W1136+SUM($V$1136:V1136)</f>
        <v>1.0789399368453831E-3</v>
      </c>
      <c r="Z1136" s="22">
        <f t="shared" ref="Z1136:Z1167" si="342">($A$15*L1136/1000/$A$13*G1136)/$Q$1136</f>
        <v>5.6179577089943301E-3</v>
      </c>
      <c r="AA1136" s="44">
        <f t="shared" ref="AA1136:AA1167" si="343">($U$1136*L1136/1000/$A$13*G1136)/$Q$1136</f>
        <v>0.79522096489751204</v>
      </c>
      <c r="AB1136" s="44">
        <f t="shared" ref="AB1136:AB1167" si="344">($A$14*$S$1136/1000*G1136/1000000*L1136/1000*1000000)/$Q$1136</f>
        <v>5.0480770532895174E-2</v>
      </c>
      <c r="AC1136" s="44">
        <f t="shared" ref="AC1136:AC1167" si="345">($A$14*((L1136/1000)*G1136/10^6)*(1+($A$28/(10^-N1136))+(($A$28*$A$29)/(10^-N1136)^2))*1000000)*$S$1136/1000/$Q$1136</f>
        <v>0.61267752836511635</v>
      </c>
      <c r="AD1136" s="44">
        <f>AC1136/(1+($A$28/(10^-N1136))+(($A$28*$A$29)/(10^-N1136)^2))*1</f>
        <v>5.0480770532895188E-2</v>
      </c>
      <c r="AE1136" s="44">
        <f>AC1136/(1+($A$28/(10^-N1136))+(($A$28*$A$29)/(10^-N1136)^2))*($A$28/(10^-N1136))</f>
        <v>0.56163410244515888</v>
      </c>
      <c r="AF1136" s="44">
        <f>AC1136/(1+($A$28/(10^-N1136))+(($A$28*$A$29)/(10^-N1136)^2))*(($A$28*$A$29)/(10^-N1136)^2)</f>
        <v>5.6265538706235148E-4</v>
      </c>
      <c r="AG1136" s="45">
        <f>AC1136+AA1136+SUM($Z$1136:Z1136)</f>
        <v>1.4135164509716227</v>
      </c>
      <c r="AH1136" s="45">
        <f>AC1136+AA1136+SUM($Z$1136:Z1136)</f>
        <v>1.4135164509716227</v>
      </c>
      <c r="DM1136"/>
      <c r="DN1136"/>
      <c r="DO1136"/>
      <c r="DP1136"/>
      <c r="DQ1136"/>
      <c r="DR1136"/>
      <c r="DS1136"/>
      <c r="DT1136"/>
      <c r="DU1136"/>
      <c r="DV1136"/>
      <c r="DW1136"/>
      <c r="DX1136"/>
      <c r="DY1136"/>
      <c r="DZ1136"/>
      <c r="EA1136"/>
      <c r="EB1136"/>
      <c r="EC1136"/>
      <c r="ED1136"/>
      <c r="EE1136"/>
      <c r="EF1136"/>
      <c r="EG1136"/>
    </row>
    <row r="1137" spans="1:137" s="1" customFormat="1" ht="14.4" x14ac:dyDescent="0.3">
      <c r="A1137"/>
      <c r="B1137"/>
      <c r="C1137"/>
      <c r="D1137" s="18"/>
      <c r="E1137" s="28">
        <v>39891.411805555559</v>
      </c>
      <c r="F1137" s="10">
        <f t="shared" ref="F1137:F1194" si="346">E1137-E$1135</f>
        <v>7.9680555555605679</v>
      </c>
      <c r="G1137" s="10">
        <v>3774</v>
      </c>
      <c r="H1137" s="10">
        <v>5.35</v>
      </c>
      <c r="I1137" s="10">
        <v>1030</v>
      </c>
      <c r="J1137" s="10"/>
      <c r="K1137" s="10"/>
      <c r="L1137" s="79">
        <v>1037</v>
      </c>
      <c r="M1137" s="86"/>
      <c r="N1137" s="42">
        <v>7.57</v>
      </c>
      <c r="O1137" s="90"/>
      <c r="P1137" s="90"/>
      <c r="Q1137" s="90"/>
      <c r="R1137" s="88"/>
      <c r="S1137" s="87"/>
      <c r="T1137" s="16"/>
      <c r="U1137" s="16"/>
      <c r="V1137" s="43">
        <f t="shared" si="339"/>
        <v>1.1884568502617501E-5</v>
      </c>
      <c r="W1137" s="43">
        <f t="shared" si="340"/>
        <v>1.6822586643739379E-3</v>
      </c>
      <c r="X1137" s="43">
        <f t="shared" si="341"/>
        <v>3.6004912772092249E-6</v>
      </c>
      <c r="Y1137" s="22">
        <f>X1137+W1137+SUM($V$1136:V1137)</f>
        <v>1.7052965340432786E-3</v>
      </c>
      <c r="Z1137" s="22">
        <f t="shared" si="342"/>
        <v>8.3836189773604589E-3</v>
      </c>
      <c r="AA1137" s="44">
        <f t="shared" si="343"/>
        <v>1.186699850345279</v>
      </c>
      <c r="AB1137" s="44">
        <f t="shared" si="344"/>
        <v>7.5331920913857806E-2</v>
      </c>
      <c r="AC1137" s="44">
        <f t="shared" si="345"/>
        <v>0.91429220721627069</v>
      </c>
      <c r="AD1137" s="44">
        <f t="shared" ref="AD1137" si="347">AC1137/(1+($A$28/(10^-N1137))+(($A$28*$A$29)/(10^-N1137)^2))*1</f>
        <v>7.5331920913857806E-2</v>
      </c>
      <c r="AE1137" s="44">
        <f t="shared" ref="AE1137" si="348">AC1137/(1+($A$28/(10^-N1137))+(($A$28*$A$29)/(10^-N1137)^2))*($A$28/(10^-N1137))</f>
        <v>0.83812064160855237</v>
      </c>
      <c r="AF1137" s="44">
        <f t="shared" ref="AF1137" si="349">AC1137/(1+($A$28/(10^-N1137))+(($A$28*$A$29)/(10^-N1137)^2))*(($A$28*$A$29)/(10^-N1137)^2)</f>
        <v>8.396446938605432E-4</v>
      </c>
      <c r="AG1137" s="45">
        <f>AC1137+AA1137+SUM($Z$1136:Z1137)</f>
        <v>2.1149936342479045</v>
      </c>
      <c r="AH1137" s="45">
        <f>AC1137+AA1137+SUM($Z$1136:Z1137)</f>
        <v>2.1149936342479045</v>
      </c>
      <c r="DM1137"/>
      <c r="DN1137"/>
      <c r="DO1137"/>
      <c r="DP1137"/>
      <c r="DQ1137"/>
      <c r="DR1137"/>
      <c r="DS1137"/>
      <c r="DT1137"/>
      <c r="DU1137"/>
      <c r="DV1137"/>
      <c r="DW1137"/>
      <c r="DX1137"/>
      <c r="DY1137"/>
      <c r="DZ1137"/>
      <c r="EA1137"/>
      <c r="EB1137"/>
      <c r="EC1137"/>
      <c r="ED1137"/>
      <c r="EE1137"/>
      <c r="EF1137"/>
      <c r="EG1137"/>
    </row>
    <row r="1138" spans="1:137" s="1" customFormat="1" ht="14.4" x14ac:dyDescent="0.3">
      <c r="A1138"/>
      <c r="B1138"/>
      <c r="C1138"/>
      <c r="D1138" s="18"/>
      <c r="E1138" s="28">
        <v>39897.660416666666</v>
      </c>
      <c r="F1138" s="10">
        <f t="shared" si="346"/>
        <v>14.216666666667152</v>
      </c>
      <c r="G1138" s="10">
        <v>4277</v>
      </c>
      <c r="H1138" s="10">
        <v>3.03</v>
      </c>
      <c r="I1138" s="10">
        <v>1245</v>
      </c>
      <c r="J1138" s="10"/>
      <c r="K1138" s="10"/>
      <c r="L1138" s="79">
        <v>1037</v>
      </c>
      <c r="M1138" s="86"/>
      <c r="N1138" s="42">
        <v>7.57</v>
      </c>
      <c r="O1138" s="90"/>
      <c r="P1138" s="90"/>
      <c r="Q1138" s="90"/>
      <c r="R1138" s="87"/>
      <c r="S1138" s="87"/>
      <c r="T1138" s="16"/>
      <c r="U1138" s="16"/>
      <c r="V1138" s="43">
        <f t="shared" si="339"/>
        <v>6.7308864603609409E-6</v>
      </c>
      <c r="W1138" s="43">
        <f t="shared" si="340"/>
        <v>9.5275584169215554E-4</v>
      </c>
      <c r="X1138" s="43">
        <f t="shared" si="341"/>
        <v>2.0391567420455986E-6</v>
      </c>
      <c r="Y1138" s="22">
        <f>X1138+W1138+SUM($V$1136:V1138)</f>
        <v>9.8096326328669351E-4</v>
      </c>
      <c r="Z1138" s="22">
        <f t="shared" si="342"/>
        <v>9.5009905580738432E-3</v>
      </c>
      <c r="AA1138" s="44">
        <f t="shared" si="343"/>
        <v>1.3448636088836137</v>
      </c>
      <c r="AB1138" s="44">
        <f t="shared" si="344"/>
        <v>8.5372184883033886E-2</v>
      </c>
      <c r="AC1138" s="44">
        <f t="shared" si="345"/>
        <v>1.0361493826878618</v>
      </c>
      <c r="AD1138" s="44">
        <f t="shared" ref="AD1138:AD1187" si="350">AC1138/(1+($A$28/(10^-N1138))+(($A$28*$A$29)/(10^-N1138)^2))*1</f>
        <v>8.53721848830339E-2</v>
      </c>
      <c r="AE1138" s="44">
        <f t="shared" ref="AE1138:AE1187" si="351">AC1138/(1+($A$28/(10^-N1138))+(($A$28*$A$29)/(10^-N1138)^2))*($A$28/(10^-N1138))</f>
        <v>0.94982564498139366</v>
      </c>
      <c r="AF1138" s="44">
        <f t="shared" ref="AF1138:AF1187" si="352">AC1138/(1+($A$28/(10^-N1138))+(($A$28*$A$29)/(10^-N1138)^2))*(($A$28*$A$29)/(10^-N1138)^2)</f>
        <v>9.5155282343443147E-4</v>
      </c>
      <c r="AG1138" s="45">
        <f>AC1138+AA1138+SUM($Z$1136:Z1138)</f>
        <v>2.4045155588159042</v>
      </c>
      <c r="AH1138" s="45">
        <f>AC1138+AA1138+SUM($Z$1136:Z1138)</f>
        <v>2.4045155588159042</v>
      </c>
      <c r="DM1138"/>
      <c r="DN1138"/>
      <c r="DO1138"/>
      <c r="DP1138"/>
      <c r="DQ1138"/>
      <c r="DR1138"/>
      <c r="DS1138"/>
      <c r="DT1138"/>
      <c r="DU1138"/>
      <c r="DV1138"/>
      <c r="DW1138"/>
      <c r="DX1138"/>
      <c r="DY1138"/>
      <c r="DZ1138"/>
      <c r="EA1138"/>
      <c r="EB1138"/>
      <c r="EC1138"/>
      <c r="ED1138"/>
      <c r="EE1138"/>
      <c r="EF1138"/>
      <c r="EG1138"/>
    </row>
    <row r="1139" spans="1:137" s="1" customFormat="1" ht="14.4" x14ac:dyDescent="0.3">
      <c r="A1139"/>
      <c r="B1139"/>
      <c r="C1139"/>
      <c r="D1139" s="29"/>
      <c r="E1139" s="28">
        <v>39913.517361111109</v>
      </c>
      <c r="F1139" s="10">
        <f t="shared" si="346"/>
        <v>30.073611111110949</v>
      </c>
      <c r="G1139" s="10">
        <v>7307</v>
      </c>
      <c r="H1139" s="10">
        <v>2.41</v>
      </c>
      <c r="I1139" s="10">
        <v>1602</v>
      </c>
      <c r="J1139" s="10"/>
      <c r="K1139" s="10"/>
      <c r="L1139" s="79">
        <v>1037</v>
      </c>
      <c r="M1139" s="86"/>
      <c r="N1139" s="42">
        <v>7.57</v>
      </c>
      <c r="O1139" s="90"/>
      <c r="P1139" s="90"/>
      <c r="Q1139" s="90"/>
      <c r="R1139" s="87"/>
      <c r="S1139" s="87"/>
      <c r="T1139" s="16"/>
      <c r="U1139" s="16"/>
      <c r="V1139" s="43">
        <f t="shared" si="339"/>
        <v>5.3536093628613425E-6</v>
      </c>
      <c r="W1139" s="43">
        <f t="shared" si="340"/>
        <v>7.5780250114788623E-4</v>
      </c>
      <c r="X1139" s="43">
        <f t="shared" si="341"/>
        <v>1.621903547303595E-6</v>
      </c>
      <c r="Y1139" s="22">
        <f>X1139+W1139+SUM($V$1136:V1139)</f>
        <v>7.9094627891054359E-4</v>
      </c>
      <c r="Z1139" s="22">
        <f t="shared" si="342"/>
        <v>1.6231877018434784E-2</v>
      </c>
      <c r="AA1139" s="44">
        <f t="shared" si="343"/>
        <v>2.2976194505757692</v>
      </c>
      <c r="AB1139" s="44">
        <f t="shared" si="344"/>
        <v>0.14585329785838869</v>
      </c>
      <c r="AC1139" s="44">
        <f t="shared" si="345"/>
        <v>1.7701995649521174</v>
      </c>
      <c r="AD1139" s="44">
        <f t="shared" si="350"/>
        <v>0.14585329785838874</v>
      </c>
      <c r="AE1139" s="44">
        <f t="shared" si="351"/>
        <v>1.6227205957163999</v>
      </c>
      <c r="AF1139" s="44">
        <f t="shared" si="352"/>
        <v>1.6256713773288264E-3</v>
      </c>
      <c r="AG1139" s="45">
        <f>AC1139+AA1139+SUM($Z$1136:Z1139)</f>
        <v>4.1075534597907497</v>
      </c>
      <c r="AH1139" s="45">
        <f>AC1139+AA1139+SUM($Z$1136:Z1139)</f>
        <v>4.1075534597907497</v>
      </c>
      <c r="DM1139"/>
      <c r="DN1139"/>
      <c r="DO1139"/>
      <c r="DP1139"/>
      <c r="DQ1139"/>
      <c r="DR1139"/>
      <c r="DS1139"/>
      <c r="DT1139"/>
      <c r="DU1139"/>
      <c r="DV1139"/>
      <c r="DW1139"/>
      <c r="DX1139"/>
      <c r="DY1139"/>
      <c r="DZ1139"/>
      <c r="EA1139"/>
      <c r="EB1139"/>
      <c r="EC1139"/>
      <c r="ED1139"/>
      <c r="EE1139"/>
      <c r="EF1139"/>
      <c r="EG1139"/>
    </row>
    <row r="1140" spans="1:137" s="1" customFormat="1" ht="14.4" x14ac:dyDescent="0.3">
      <c r="A1140"/>
      <c r="B1140"/>
      <c r="C1140"/>
      <c r="D1140" s="18"/>
      <c r="E1140" s="28">
        <v>39920.70208333333</v>
      </c>
      <c r="F1140" s="10">
        <f t="shared" si="346"/>
        <v>37.258333333331393</v>
      </c>
      <c r="G1140" s="10">
        <v>8493</v>
      </c>
      <c r="H1140" s="10">
        <v>2.2400000000000002</v>
      </c>
      <c r="I1140" s="10">
        <v>1802</v>
      </c>
      <c r="J1140" s="10"/>
      <c r="K1140" s="10"/>
      <c r="L1140" s="79">
        <v>1037</v>
      </c>
      <c r="M1140" s="86"/>
      <c r="N1140" s="42">
        <v>7.57</v>
      </c>
      <c r="O1140" s="90"/>
      <c r="P1140" s="90"/>
      <c r="Q1140" s="90"/>
      <c r="R1140" s="87"/>
      <c r="S1140" s="87"/>
      <c r="T1140" s="16"/>
      <c r="U1140" s="16"/>
      <c r="V1140" s="43">
        <f t="shared" si="339"/>
        <v>4.9759688683856469E-6</v>
      </c>
      <c r="W1140" s="43">
        <f t="shared" si="340"/>
        <v>7.0434755293413481E-4</v>
      </c>
      <c r="X1140" s="43">
        <f t="shared" si="341"/>
        <v>1.5074954132614329E-6</v>
      </c>
      <c r="Y1140" s="22">
        <f>X1140+W1140+SUM($V$1136:V1140)</f>
        <v>7.4235289143113556E-4</v>
      </c>
      <c r="Z1140" s="22">
        <f t="shared" si="342"/>
        <v>1.8866474821071112E-2</v>
      </c>
      <c r="AA1140" s="44">
        <f t="shared" si="343"/>
        <v>2.6705463245846461</v>
      </c>
      <c r="AB1140" s="44">
        <f t="shared" si="344"/>
        <v>0.16952676320121737</v>
      </c>
      <c r="AC1140" s="44">
        <f t="shared" si="345"/>
        <v>2.0575208574159483</v>
      </c>
      <c r="AD1140" s="44">
        <f t="shared" si="350"/>
        <v>0.1695267632012174</v>
      </c>
      <c r="AE1140" s="44">
        <f t="shared" si="351"/>
        <v>1.8861045599314883</v>
      </c>
      <c r="AF1140" s="44">
        <f t="shared" si="352"/>
        <v>1.889534283242606E-3</v>
      </c>
      <c r="AG1140" s="45">
        <f>AC1140+AA1140+SUM($Z$1136:Z1140)</f>
        <v>4.7866681010845289</v>
      </c>
      <c r="AH1140" s="45">
        <f>AC1140+AA1140+SUM($Z$1136:Z1140)</f>
        <v>4.7866681010845289</v>
      </c>
      <c r="DM1140"/>
      <c r="DN1140"/>
      <c r="DO1140"/>
      <c r="DP1140"/>
      <c r="DQ1140"/>
      <c r="DR1140"/>
      <c r="DS1140"/>
      <c r="DT1140"/>
      <c r="DU1140"/>
      <c r="DV1140"/>
      <c r="DW1140"/>
      <c r="DX1140"/>
      <c r="DY1140"/>
      <c r="DZ1140"/>
      <c r="EA1140"/>
      <c r="EB1140"/>
      <c r="EC1140"/>
      <c r="ED1140"/>
      <c r="EE1140"/>
      <c r="EF1140"/>
      <c r="EG1140"/>
    </row>
    <row r="1141" spans="1:137" s="1" customFormat="1" ht="14.4" x14ac:dyDescent="0.3">
      <c r="A1141"/>
      <c r="B1141"/>
      <c r="C1141"/>
      <c r="D1141" s="18"/>
      <c r="E1141" s="28">
        <v>39939.561111111114</v>
      </c>
      <c r="F1141" s="10">
        <f t="shared" si="346"/>
        <v>56.117361111115315</v>
      </c>
      <c r="G1141" s="10">
        <v>10822.4</v>
      </c>
      <c r="H1141" s="10">
        <v>4.2699999999999996</v>
      </c>
      <c r="I1141" s="10">
        <v>156</v>
      </c>
      <c r="J1141" s="10"/>
      <c r="K1141" s="10"/>
      <c r="L1141" s="79">
        <v>1037</v>
      </c>
      <c r="M1141" s="86"/>
      <c r="N1141" s="42">
        <v>7.57</v>
      </c>
      <c r="O1141" s="90"/>
      <c r="P1141" s="90"/>
      <c r="Q1141" s="90"/>
      <c r="R1141" s="87"/>
      <c r="S1141" s="87"/>
      <c r="T1141" s="16"/>
      <c r="U1141" s="16"/>
      <c r="V1141" s="43">
        <f t="shared" si="339"/>
        <v>9.4854406553601369E-6</v>
      </c>
      <c r="W1141" s="43">
        <f t="shared" si="340"/>
        <v>1.3426625227806943E-3</v>
      </c>
      <c r="X1141" s="43">
        <f t="shared" si="341"/>
        <v>2.8736631315296055E-6</v>
      </c>
      <c r="Y1141" s="22">
        <f>X1141+W1141+SUM($V$1136:V1141)</f>
        <v>1.3915194696513234E-3</v>
      </c>
      <c r="Z1141" s="22">
        <f t="shared" si="342"/>
        <v>2.4041038161257505E-2</v>
      </c>
      <c r="AA1141" s="44">
        <f t="shared" si="343"/>
        <v>3.403004891461777</v>
      </c>
      <c r="AB1141" s="44">
        <f t="shared" si="344"/>
        <v>0.21602336536781522</v>
      </c>
      <c r="AC1141" s="44">
        <f t="shared" si="345"/>
        <v>2.6218431328503899</v>
      </c>
      <c r="AD1141" s="44">
        <f t="shared" si="350"/>
        <v>0.21602336536781533</v>
      </c>
      <c r="AE1141" s="44">
        <f t="shared" si="351"/>
        <v>2.4034119850939057</v>
      </c>
      <c r="AF1141" s="44">
        <f t="shared" si="352"/>
        <v>2.4077823886688781E-3</v>
      </c>
      <c r="AG1141" s="45">
        <f>AC1141+AA1141+SUM($Z$1136:Z1141)</f>
        <v>6.1074899815573591</v>
      </c>
      <c r="AH1141" s="45">
        <f>AC1141+AA1141+SUM($Z$1136:Z1141)</f>
        <v>6.1074899815573591</v>
      </c>
      <c r="DM1141"/>
      <c r="DN1141"/>
      <c r="DO1141"/>
      <c r="DP1141"/>
      <c r="DQ1141"/>
      <c r="DR1141"/>
      <c r="DS1141"/>
      <c r="DT1141"/>
      <c r="DU1141"/>
      <c r="DV1141"/>
      <c r="DW1141"/>
      <c r="DX1141"/>
      <c r="DY1141"/>
      <c r="DZ1141"/>
      <c r="EA1141"/>
      <c r="EB1141"/>
      <c r="EC1141"/>
      <c r="ED1141"/>
      <c r="EE1141"/>
      <c r="EF1141"/>
      <c r="EG1141"/>
    </row>
    <row r="1142" spans="1:137" s="1" customFormat="1" ht="14.4" x14ac:dyDescent="0.3">
      <c r="A1142"/>
      <c r="B1142"/>
      <c r="C1142"/>
      <c r="D1142" s="18"/>
      <c r="E1142" s="28">
        <v>39952.472222222219</v>
      </c>
      <c r="F1142" s="10">
        <f t="shared" si="346"/>
        <v>69.028472222220444</v>
      </c>
      <c r="G1142" s="10">
        <v>12228.8</v>
      </c>
      <c r="H1142" s="10">
        <v>7.41</v>
      </c>
      <c r="I1142" s="10">
        <v>526</v>
      </c>
      <c r="J1142" s="10"/>
      <c r="K1142" s="10"/>
      <c r="L1142" s="79">
        <v>1037</v>
      </c>
      <c r="M1142" s="86"/>
      <c r="N1142" s="42">
        <v>7.57</v>
      </c>
      <c r="O1142" s="90"/>
      <c r="P1142" s="90"/>
      <c r="Q1142" s="90"/>
      <c r="R1142" s="87"/>
      <c r="S1142" s="87"/>
      <c r="T1142" s="16"/>
      <c r="U1142" s="16"/>
      <c r="V1142" s="43">
        <f t="shared" si="339"/>
        <v>1.6460682729793586E-5</v>
      </c>
      <c r="W1142" s="43">
        <f t="shared" si="340"/>
        <v>2.3300068603758655E-3</v>
      </c>
      <c r="X1142" s="43">
        <f t="shared" si="341"/>
        <v>4.9868486661907209E-6</v>
      </c>
      <c r="Y1142" s="22">
        <f>X1142+W1142+SUM($V$1136:V1142)</f>
        <v>2.3974376755109494E-3</v>
      </c>
      <c r="Z1142" s="22">
        <f t="shared" si="342"/>
        <v>2.7165235757908208E-2</v>
      </c>
      <c r="AA1142" s="44">
        <f t="shared" si="343"/>
        <v>3.845234533625423</v>
      </c>
      <c r="AB1142" s="44">
        <f t="shared" si="344"/>
        <v>0.24409618295479182</v>
      </c>
      <c r="AC1142" s="44">
        <f t="shared" si="345"/>
        <v>2.9625587025983928</v>
      </c>
      <c r="AD1142" s="44">
        <f t="shared" si="350"/>
        <v>0.24409618295479191</v>
      </c>
      <c r="AE1142" s="44">
        <f t="shared" si="351"/>
        <v>2.7157418394548674</v>
      </c>
      <c r="AF1142" s="44">
        <f t="shared" si="352"/>
        <v>2.72068018873392E-3</v>
      </c>
      <c r="AG1142" s="45">
        <f>AC1142+AA1142+SUM($Z$1136:Z1142)</f>
        <v>6.9176004292269164</v>
      </c>
      <c r="AH1142" s="45">
        <f>AC1142+AA1142+SUM($Z$1136:Z1142)</f>
        <v>6.9176004292269164</v>
      </c>
      <c r="DM1142"/>
      <c r="DN1142"/>
      <c r="DO1142"/>
      <c r="DP1142"/>
      <c r="DQ1142"/>
      <c r="DR1142"/>
      <c r="DS1142"/>
      <c r="DT1142"/>
      <c r="DU1142"/>
      <c r="DV1142"/>
      <c r="DW1142"/>
      <c r="DX1142"/>
      <c r="DY1142"/>
      <c r="DZ1142"/>
      <c r="EA1142"/>
      <c r="EB1142"/>
      <c r="EC1142"/>
      <c r="ED1142"/>
      <c r="EE1142"/>
      <c r="EF1142"/>
      <c r="EG1142"/>
    </row>
    <row r="1143" spans="1:137" s="1" customFormat="1" ht="14.4" x14ac:dyDescent="0.3">
      <c r="A1143"/>
      <c r="B1143"/>
      <c r="C1143"/>
      <c r="D1143" s="18"/>
      <c r="E1143" s="28">
        <v>39966.43472222222</v>
      </c>
      <c r="F1143" s="10">
        <f t="shared" si="346"/>
        <v>82.990972222221899</v>
      </c>
      <c r="G1143" s="10">
        <v>13636</v>
      </c>
      <c r="H1143" s="10">
        <v>5.66</v>
      </c>
      <c r="I1143" s="10">
        <v>763</v>
      </c>
      <c r="J1143" s="10"/>
      <c r="K1143" s="10"/>
      <c r="L1143" s="79">
        <v>1037</v>
      </c>
      <c r="M1143" s="86"/>
      <c r="N1143" s="42">
        <v>7.57</v>
      </c>
      <c r="O1143" s="90"/>
      <c r="P1143" s="90"/>
      <c r="Q1143" s="90"/>
      <c r="R1143" s="87"/>
      <c r="S1143" s="87"/>
      <c r="T1143" s="16"/>
      <c r="U1143" s="16"/>
      <c r="V1143" s="43">
        <f t="shared" si="339"/>
        <v>1.2573207051367303E-5</v>
      </c>
      <c r="W1143" s="43">
        <f t="shared" si="340"/>
        <v>1.7797353346460727E-3</v>
      </c>
      <c r="X1143" s="43">
        <f t="shared" si="341"/>
        <v>3.8091178745802276E-6</v>
      </c>
      <c r="Y1143" s="22">
        <f>X1143+W1143+SUM($V$1136:V1143)</f>
        <v>1.8585616260409132E-3</v>
      </c>
      <c r="Z1143" s="22">
        <f t="shared" si="342"/>
        <v>3.0291210486297619E-2</v>
      </c>
      <c r="AA1143" s="44">
        <f t="shared" si="343"/>
        <v>4.2877157284865461</v>
      </c>
      <c r="AB1143" s="44">
        <f t="shared" si="344"/>
        <v>0.27218496915245499</v>
      </c>
      <c r="AC1143" s="44">
        <f t="shared" si="345"/>
        <v>3.3034680809753758</v>
      </c>
      <c r="AD1143" s="44">
        <f t="shared" si="350"/>
        <v>0.27218496915245499</v>
      </c>
      <c r="AE1143" s="44">
        <f t="shared" si="351"/>
        <v>3.0282493558490251</v>
      </c>
      <c r="AF1143" s="44">
        <f t="shared" si="352"/>
        <v>3.0337559738956993E-3</v>
      </c>
      <c r="AG1143" s="45">
        <f>AC1143+AA1143+SUM($Z$1136:Z1143)</f>
        <v>7.7312822129513199</v>
      </c>
      <c r="AH1143" s="45">
        <f>AC1143+AA1143+SUM($Z$1136:Z1143)</f>
        <v>7.7312822129513199</v>
      </c>
      <c r="DM1143"/>
      <c r="DN1143"/>
      <c r="DO1143"/>
      <c r="DP1143"/>
      <c r="DQ1143"/>
      <c r="DR1143"/>
      <c r="DS1143"/>
      <c r="DT1143"/>
      <c r="DU1143"/>
      <c r="DV1143"/>
      <c r="DW1143"/>
      <c r="DX1143"/>
      <c r="DY1143"/>
      <c r="DZ1143"/>
      <c r="EA1143"/>
      <c r="EB1143"/>
      <c r="EC1143"/>
      <c r="ED1143"/>
      <c r="EE1143"/>
      <c r="EF1143"/>
      <c r="EG1143"/>
    </row>
    <row r="1144" spans="1:137" s="1" customFormat="1" ht="14.4" x14ac:dyDescent="0.3">
      <c r="A1144"/>
      <c r="B1144"/>
      <c r="C1144"/>
      <c r="D1144" s="18"/>
      <c r="E1144" s="28">
        <v>39975.661111111112</v>
      </c>
      <c r="F1144" s="10">
        <f t="shared" si="346"/>
        <v>92.21736111111386</v>
      </c>
      <c r="G1144" s="10">
        <v>13762.1</v>
      </c>
      <c r="H1144" s="10">
        <v>6.57</v>
      </c>
      <c r="I1144" s="10">
        <v>972</v>
      </c>
      <c r="J1144" s="10"/>
      <c r="K1144" s="10"/>
      <c r="L1144" s="79">
        <v>1037</v>
      </c>
      <c r="M1144" s="86"/>
      <c r="N1144" s="42">
        <v>7.57</v>
      </c>
      <c r="O1144" s="90"/>
      <c r="P1144" s="90"/>
      <c r="Q1144" s="90"/>
      <c r="R1144" s="87"/>
      <c r="S1144" s="87"/>
      <c r="T1144" s="16"/>
      <c r="U1144" s="16"/>
      <c r="V1144" s="43">
        <f t="shared" si="339"/>
        <v>1.4594694404148972E-5</v>
      </c>
      <c r="W1144" s="43">
        <f t="shared" si="340"/>
        <v>2.065876528025565E-3</v>
      </c>
      <c r="X1144" s="43">
        <f t="shared" si="341"/>
        <v>4.4215378862176844E-6</v>
      </c>
      <c r="Y1144" s="22">
        <f>X1144+W1144+SUM($V$1136:V1144)</f>
        <v>2.1599099338361922E-3</v>
      </c>
      <c r="Z1144" s="22">
        <f t="shared" si="342"/>
        <v>3.0571330876611649E-2</v>
      </c>
      <c r="AA1144" s="44">
        <f t="shared" si="343"/>
        <v>4.3273667224262757</v>
      </c>
      <c r="AB1144" s="44">
        <f t="shared" si="344"/>
        <v>0.2747020214119244</v>
      </c>
      <c r="AC1144" s="44">
        <f t="shared" si="345"/>
        <v>3.3340171661184526</v>
      </c>
      <c r="AD1144" s="44">
        <f t="shared" si="350"/>
        <v>0.2747020214119244</v>
      </c>
      <c r="AE1144" s="44">
        <f t="shared" si="351"/>
        <v>3.0562533338317595</v>
      </c>
      <c r="AF1144" s="44">
        <f t="shared" si="352"/>
        <v>3.0618108747689941E-3</v>
      </c>
      <c r="AG1144" s="45">
        <f>AC1144+AA1144+SUM($Z$1136:Z1144)</f>
        <v>7.8320536229107383</v>
      </c>
      <c r="AH1144" s="45">
        <f>AC1144+AA1144+SUM($Z$1136:Z1144)</f>
        <v>7.8320536229107383</v>
      </c>
      <c r="DM1144"/>
      <c r="DN1144"/>
      <c r="DO1144"/>
      <c r="DP1144"/>
      <c r="DQ1144"/>
      <c r="DR1144"/>
      <c r="DS1144"/>
      <c r="DT1144"/>
      <c r="DU1144"/>
      <c r="DV1144"/>
      <c r="DW1144"/>
      <c r="DX1144"/>
      <c r="DY1144"/>
      <c r="DZ1144"/>
      <c r="EA1144"/>
      <c r="EB1144"/>
      <c r="EC1144"/>
      <c r="ED1144"/>
      <c r="EE1144"/>
      <c r="EF1144"/>
      <c r="EG1144"/>
    </row>
    <row r="1145" spans="1:137" s="1" customFormat="1" ht="14.4" x14ac:dyDescent="0.3">
      <c r="A1145"/>
      <c r="B1145"/>
      <c r="C1145"/>
      <c r="D1145" s="18"/>
      <c r="E1145" s="28">
        <v>39981.434027777781</v>
      </c>
      <c r="F1145" s="10">
        <f t="shared" si="346"/>
        <v>97.990277777782467</v>
      </c>
      <c r="G1145" s="10">
        <v>14730.5</v>
      </c>
      <c r="H1145" s="10">
        <v>5.17</v>
      </c>
      <c r="I1145" s="10">
        <v>1082</v>
      </c>
      <c r="J1145" s="10"/>
      <c r="K1145" s="10"/>
      <c r="L1145" s="79">
        <v>1037</v>
      </c>
      <c r="M1145" s="86"/>
      <c r="N1145" s="42">
        <v>7.57</v>
      </c>
      <c r="O1145" s="90"/>
      <c r="P1145" s="90"/>
      <c r="Q1145" s="90"/>
      <c r="R1145" s="87"/>
      <c r="S1145" s="87"/>
      <c r="T1145" s="16"/>
      <c r="U1145" s="16"/>
      <c r="V1145" s="43">
        <f t="shared" si="339"/>
        <v>1.1484713861407941E-5</v>
      </c>
      <c r="W1145" s="43">
        <f t="shared" si="340"/>
        <v>1.6256593074417307E-3</v>
      </c>
      <c r="X1145" s="43">
        <f t="shared" si="341"/>
        <v>3.4793532529292887E-6</v>
      </c>
      <c r="Y1145" s="22">
        <f>X1145+W1145+SUM($V$1136:V1145)</f>
        <v>1.7302352424804774E-3</v>
      </c>
      <c r="Z1145" s="22">
        <f t="shared" si="342"/>
        <v>3.2722548846319088E-2</v>
      </c>
      <c r="AA1145" s="44">
        <f t="shared" si="343"/>
        <v>4.6318712627215506</v>
      </c>
      <c r="AB1145" s="44">
        <f t="shared" si="344"/>
        <v>0.29403202464800798</v>
      </c>
      <c r="AC1145" s="44">
        <f t="shared" si="345"/>
        <v>3.5686225114995427</v>
      </c>
      <c r="AD1145" s="44">
        <f t="shared" si="350"/>
        <v>0.29403202464800804</v>
      </c>
      <c r="AE1145" s="44">
        <f t="shared" si="351"/>
        <v>3.2713132250171646</v>
      </c>
      <c r="AF1145" s="44">
        <f t="shared" si="352"/>
        <v>3.277261834370093E-3</v>
      </c>
      <c r="AG1145" s="45">
        <f>AC1145+AA1145+SUM($Z$1136:Z1145)</f>
        <v>8.4038860574334233</v>
      </c>
      <c r="AH1145" s="45">
        <f>AC1145+AA1145+SUM($Z$1136:Z1145)</f>
        <v>8.4038860574334233</v>
      </c>
      <c r="DM1145"/>
      <c r="DN1145"/>
      <c r="DO1145"/>
      <c r="DP1145"/>
      <c r="DQ1145"/>
      <c r="DR1145"/>
      <c r="DS1145"/>
      <c r="DT1145"/>
      <c r="DU1145"/>
      <c r="DV1145"/>
      <c r="DW1145"/>
      <c r="DX1145"/>
      <c r="DY1145"/>
      <c r="DZ1145"/>
      <c r="EA1145"/>
      <c r="EB1145"/>
      <c r="EC1145"/>
      <c r="ED1145"/>
      <c r="EE1145"/>
      <c r="EF1145"/>
      <c r="EG1145"/>
    </row>
    <row r="1146" spans="1:137" s="1" customFormat="1" ht="14.4" x14ac:dyDescent="0.3">
      <c r="A1146"/>
      <c r="B1146"/>
      <c r="C1146"/>
      <c r="D1146" s="18"/>
      <c r="E1146" s="28">
        <v>39988.43472222222</v>
      </c>
      <c r="F1146" s="10">
        <f t="shared" si="346"/>
        <v>104.9909722222219</v>
      </c>
      <c r="G1146" s="10">
        <v>15598</v>
      </c>
      <c r="H1146" s="10">
        <v>3.74</v>
      </c>
      <c r="I1146" s="10">
        <v>1189</v>
      </c>
      <c r="J1146" s="10"/>
      <c r="K1146" s="10"/>
      <c r="L1146" s="79">
        <v>1037</v>
      </c>
      <c r="M1146" s="86"/>
      <c r="N1146" s="42">
        <v>7.57</v>
      </c>
      <c r="O1146" s="90"/>
      <c r="P1146" s="90"/>
      <c r="Q1146" s="90"/>
      <c r="R1146" s="87"/>
      <c r="S1146" s="87"/>
      <c r="T1146" s="16"/>
      <c r="U1146" s="16"/>
      <c r="V1146" s="43">
        <f t="shared" si="339"/>
        <v>8.3080908784653187E-6</v>
      </c>
      <c r="W1146" s="43">
        <f t="shared" si="340"/>
        <v>1.1760088607025287E-3</v>
      </c>
      <c r="X1146" s="43">
        <f t="shared" si="341"/>
        <v>2.5169789489275706E-6</v>
      </c>
      <c r="Y1146" s="22">
        <f>X1146+W1146+SUM($V$1136:V1146)</f>
        <v>1.2879305123157387E-3</v>
      </c>
      <c r="Z1146" s="22">
        <f t="shared" si="342"/>
        <v>3.4649626075481839E-2</v>
      </c>
      <c r="AA1146" s="44">
        <f t="shared" si="343"/>
        <v>4.9046487190476054</v>
      </c>
      <c r="AB1146" s="44">
        <f t="shared" si="344"/>
        <v>0.3113479868612492</v>
      </c>
      <c r="AC1146" s="44">
        <f t="shared" si="345"/>
        <v>3.7787837435504481</v>
      </c>
      <c r="AD1146" s="44">
        <f t="shared" si="350"/>
        <v>0.31134798686124909</v>
      </c>
      <c r="AE1146" s="44">
        <f t="shared" si="351"/>
        <v>3.4639654922655536</v>
      </c>
      <c r="AF1146" s="44">
        <f t="shared" si="352"/>
        <v>3.4702644236451387E-3</v>
      </c>
      <c r="AG1146" s="45">
        <f>AC1146+AA1146+SUM($Z$1136:Z1146)</f>
        <v>8.9214743718858642</v>
      </c>
      <c r="AH1146" s="45">
        <f>AC1146+AA1146+SUM($Z$1136:Z1146)</f>
        <v>8.9214743718858642</v>
      </c>
      <c r="DM1146"/>
      <c r="DN1146"/>
      <c r="DO1146"/>
      <c r="DP1146"/>
      <c r="DQ1146"/>
      <c r="DR1146"/>
      <c r="DS1146"/>
      <c r="DT1146"/>
      <c r="DU1146"/>
      <c r="DV1146"/>
      <c r="DW1146"/>
      <c r="DX1146"/>
      <c r="DY1146"/>
      <c r="DZ1146"/>
      <c r="EA1146"/>
      <c r="EB1146"/>
      <c r="EC1146"/>
      <c r="ED1146"/>
      <c r="EE1146"/>
      <c r="EF1146"/>
      <c r="EG1146"/>
    </row>
    <row r="1147" spans="1:137" s="1" customFormat="1" ht="14.4" x14ac:dyDescent="0.3">
      <c r="A1147"/>
      <c r="B1147"/>
      <c r="C1147"/>
      <c r="D1147" s="18"/>
      <c r="E1147" s="28">
        <v>39995.525694444441</v>
      </c>
      <c r="F1147" s="10">
        <f t="shared" si="346"/>
        <v>112.08194444444234</v>
      </c>
      <c r="G1147" s="10">
        <v>16510.7</v>
      </c>
      <c r="H1147" s="10">
        <v>5.37</v>
      </c>
      <c r="I1147" s="10">
        <v>1402</v>
      </c>
      <c r="J1147" s="10"/>
      <c r="K1147" s="10"/>
      <c r="L1147" s="79">
        <v>1037</v>
      </c>
      <c r="M1147" s="86"/>
      <c r="N1147" s="42">
        <v>7.57</v>
      </c>
      <c r="O1147" s="90"/>
      <c r="P1147" s="90"/>
      <c r="Q1147" s="90"/>
      <c r="R1147" s="87"/>
      <c r="S1147" s="87"/>
      <c r="T1147" s="16"/>
      <c r="U1147" s="16"/>
      <c r="V1147" s="43">
        <f t="shared" si="339"/>
        <v>1.1928996796085233E-5</v>
      </c>
      <c r="W1147" s="43">
        <f t="shared" si="340"/>
        <v>1.68854748181085E-3</v>
      </c>
      <c r="X1147" s="43">
        <f t="shared" si="341"/>
        <v>3.6139510576847735E-6</v>
      </c>
      <c r="Y1147" s="22">
        <f>X1147+W1147+SUM($V$1136:V1147)</f>
        <v>1.8134951023289028E-3</v>
      </c>
      <c r="Z1147" s="22">
        <f t="shared" si="342"/>
        <v>3.6677111247881644E-2</v>
      </c>
      <c r="AA1147" s="44">
        <f t="shared" si="343"/>
        <v>5.1916389027810803</v>
      </c>
      <c r="AB1147" s="44">
        <f t="shared" si="344"/>
        <v>0.32956617557828094</v>
      </c>
      <c r="AC1147" s="44">
        <f t="shared" si="345"/>
        <v>3.9998951631387611</v>
      </c>
      <c r="AD1147" s="44">
        <f t="shared" si="350"/>
        <v>0.329566175578281</v>
      </c>
      <c r="AE1147" s="44">
        <f t="shared" si="351"/>
        <v>3.6666556643895944</v>
      </c>
      <c r="AF1147" s="44">
        <f t="shared" si="352"/>
        <v>3.6733231708858706E-3</v>
      </c>
      <c r="AG1147" s="45">
        <f>AC1147+AA1147+SUM($Z$1136:Z1147)</f>
        <v>9.4662530864555325</v>
      </c>
      <c r="AH1147" s="45">
        <f>AC1147+AA1147+SUM($Z$1136:Z1147)</f>
        <v>9.4662530864555325</v>
      </c>
      <c r="DM1147"/>
      <c r="DN1147"/>
      <c r="DO1147"/>
      <c r="DP1147"/>
      <c r="DQ1147"/>
      <c r="DR1147"/>
      <c r="DS1147"/>
      <c r="DT1147"/>
      <c r="DU1147"/>
      <c r="DV1147"/>
      <c r="DW1147"/>
      <c r="DX1147"/>
      <c r="DY1147"/>
      <c r="DZ1147"/>
      <c r="EA1147"/>
      <c r="EB1147"/>
      <c r="EC1147"/>
      <c r="ED1147"/>
      <c r="EE1147"/>
      <c r="EF1147"/>
      <c r="EG1147"/>
    </row>
    <row r="1148" spans="1:137" s="1" customFormat="1" ht="14.4" x14ac:dyDescent="0.3">
      <c r="A1148"/>
      <c r="B1148"/>
      <c r="C1148"/>
      <c r="D1148" s="18"/>
      <c r="E1148" s="28">
        <v>40002.476388888892</v>
      </c>
      <c r="F1148" s="10">
        <f t="shared" si="346"/>
        <v>119.03263888889342</v>
      </c>
      <c r="G1148" s="10">
        <v>16672.900000000001</v>
      </c>
      <c r="H1148" s="10">
        <v>4.04</v>
      </c>
      <c r="I1148" s="10">
        <v>54</v>
      </c>
      <c r="J1148" s="10"/>
      <c r="K1148" s="10"/>
      <c r="L1148" s="79">
        <v>1037</v>
      </c>
      <c r="M1148" s="86"/>
      <c r="N1148" s="42">
        <v>7.57</v>
      </c>
      <c r="O1148" s="90"/>
      <c r="P1148" s="90"/>
      <c r="Q1148" s="90"/>
      <c r="R1148" s="87"/>
      <c r="S1148" s="87"/>
      <c r="T1148" s="16"/>
      <c r="U1148" s="16"/>
      <c r="V1148" s="43">
        <f t="shared" si="339"/>
        <v>8.9745152804812534E-6</v>
      </c>
      <c r="W1148" s="43">
        <f t="shared" si="340"/>
        <v>1.2703411222562075E-3</v>
      </c>
      <c r="X1148" s="43">
        <f t="shared" si="341"/>
        <v>2.7188756560607976E-6</v>
      </c>
      <c r="Y1148" s="22">
        <f>X1148+W1148+SUM($V$1136:V1148)</f>
        <v>1.4033681826531173E-3</v>
      </c>
      <c r="Z1148" s="22">
        <f t="shared" si="342"/>
        <v>3.7037424707904928E-2</v>
      </c>
      <c r="AA1148" s="44">
        <f t="shared" si="343"/>
        <v>5.2426412121944361</v>
      </c>
      <c r="AB1148" s="44">
        <f t="shared" si="344"/>
        <v>0.33280381139498139</v>
      </c>
      <c r="AC1148" s="44">
        <f t="shared" si="345"/>
        <v>4.0391898626645908</v>
      </c>
      <c r="AD1148" s="44">
        <f t="shared" si="350"/>
        <v>0.33280381139498155</v>
      </c>
      <c r="AE1148" s="44">
        <f t="shared" si="351"/>
        <v>3.7026766416203603</v>
      </c>
      <c r="AF1148" s="44">
        <f t="shared" si="352"/>
        <v>3.7094096492494588E-3</v>
      </c>
      <c r="AG1148" s="45">
        <f>AC1148+AA1148+SUM($Z$1136:Z1148)</f>
        <v>9.5935875201026253</v>
      </c>
      <c r="AH1148" s="45">
        <f>AC1148+AA1148+SUM($Z$1136:Z1148)</f>
        <v>9.5935875201026253</v>
      </c>
      <c r="DM1148"/>
      <c r="DN1148"/>
      <c r="DO1148"/>
      <c r="DP1148"/>
      <c r="DQ1148"/>
      <c r="DR1148"/>
      <c r="DS1148"/>
      <c r="DT1148"/>
      <c r="DU1148"/>
      <c r="DV1148"/>
      <c r="DW1148"/>
      <c r="DX1148"/>
      <c r="DY1148"/>
      <c r="DZ1148"/>
      <c r="EA1148"/>
      <c r="EB1148"/>
      <c r="EC1148"/>
      <c r="ED1148"/>
      <c r="EE1148"/>
      <c r="EF1148"/>
      <c r="EG1148"/>
    </row>
    <row r="1149" spans="1:137" s="1" customFormat="1" ht="14.4" x14ac:dyDescent="0.3">
      <c r="A1149"/>
      <c r="B1149"/>
      <c r="C1149"/>
      <c r="D1149" s="18"/>
      <c r="E1149" s="28">
        <v>40011.431250000001</v>
      </c>
      <c r="F1149" s="10">
        <f t="shared" si="346"/>
        <v>127.98750000000291</v>
      </c>
      <c r="G1149" s="10">
        <v>18063.2</v>
      </c>
      <c r="H1149" s="10">
        <v>3.7</v>
      </c>
      <c r="I1149" s="10">
        <v>40</v>
      </c>
      <c r="J1149" s="10"/>
      <c r="K1149" s="10"/>
      <c r="L1149" s="79">
        <v>1037</v>
      </c>
      <c r="M1149" s="86"/>
      <c r="N1149" s="42">
        <v>7.57</v>
      </c>
      <c r="O1149" s="90"/>
      <c r="P1149" s="90"/>
      <c r="Q1149" s="90"/>
      <c r="R1149" s="87"/>
      <c r="S1149" s="87"/>
      <c r="T1149" s="16"/>
      <c r="U1149" s="16"/>
      <c r="V1149" s="43">
        <f t="shared" si="339"/>
        <v>8.2192342915298623E-6</v>
      </c>
      <c r="W1149" s="43">
        <f t="shared" si="340"/>
        <v>1.1634312258287048E-3</v>
      </c>
      <c r="X1149" s="43">
        <f t="shared" si="341"/>
        <v>2.4900593879764738E-6</v>
      </c>
      <c r="Y1149" s="22">
        <f>X1149+W1149+SUM($V$1136:V1149)</f>
        <v>1.3044487042490603E-3</v>
      </c>
      <c r="Z1149" s="22">
        <f t="shared" si="342"/>
        <v>4.0125857528314109E-2</v>
      </c>
      <c r="AA1149" s="44">
        <f t="shared" si="343"/>
        <v>5.6798083563213684</v>
      </c>
      <c r="AB1149" s="44">
        <f t="shared" si="344"/>
        <v>0.36055526069189092</v>
      </c>
      <c r="AC1149" s="44">
        <f t="shared" si="345"/>
        <v>4.3760050337543568</v>
      </c>
      <c r="AD1149" s="44">
        <f t="shared" si="350"/>
        <v>0.36055526069189098</v>
      </c>
      <c r="AE1149" s="44">
        <f t="shared" si="351"/>
        <v>4.0114310475632236</v>
      </c>
      <c r="AF1149" s="44">
        <f t="shared" si="352"/>
        <v>4.0187254992426515E-3</v>
      </c>
      <c r="AG1149" s="45">
        <f>AC1149+AA1149+SUM($Z$1136:Z1149)</f>
        <v>10.407695692847636</v>
      </c>
      <c r="AH1149" s="45">
        <f>AC1149+AA1149+SUM($Z$1136:Z1149)</f>
        <v>10.407695692847636</v>
      </c>
      <c r="DM1149"/>
      <c r="DN1149"/>
      <c r="DO1149"/>
      <c r="DP1149"/>
      <c r="DQ1149"/>
      <c r="DR1149"/>
      <c r="DS1149"/>
      <c r="DT1149"/>
      <c r="DU1149"/>
      <c r="DV1149"/>
      <c r="DW1149"/>
      <c r="DX1149"/>
      <c r="DY1149"/>
      <c r="DZ1149"/>
      <c r="EA1149"/>
      <c r="EB1149"/>
      <c r="EC1149"/>
      <c r="ED1149"/>
      <c r="EE1149"/>
      <c r="EF1149"/>
      <c r="EG1149"/>
    </row>
    <row r="1150" spans="1:137" s="1" customFormat="1" ht="14.4" x14ac:dyDescent="0.3">
      <c r="A1150"/>
      <c r="B1150"/>
      <c r="C1150"/>
      <c r="D1150" s="18"/>
      <c r="E1150" s="28">
        <v>40017.440972222219</v>
      </c>
      <c r="F1150" s="10">
        <f t="shared" si="346"/>
        <v>133.99722222222044</v>
      </c>
      <c r="G1150" s="10">
        <v>17928.900000000001</v>
      </c>
      <c r="H1150" s="10">
        <v>4.59</v>
      </c>
      <c r="I1150" s="10">
        <v>138</v>
      </c>
      <c r="J1150" s="10"/>
      <c r="K1150" s="10"/>
      <c r="L1150" s="79">
        <v>1037</v>
      </c>
      <c r="M1150" s="86"/>
      <c r="N1150" s="42">
        <v>7.57</v>
      </c>
      <c r="O1150" s="90"/>
      <c r="P1150" s="90"/>
      <c r="Q1150" s="90"/>
      <c r="R1150" s="87"/>
      <c r="S1150" s="87"/>
      <c r="T1150" s="16"/>
      <c r="U1150" s="16"/>
      <c r="V1150" s="43">
        <f t="shared" si="339"/>
        <v>1.0196293350843801E-5</v>
      </c>
      <c r="W1150" s="43">
        <f t="shared" si="340"/>
        <v>1.4432836017712852E-3</v>
      </c>
      <c r="X1150" s="43">
        <f t="shared" si="341"/>
        <v>3.0890196191383816E-6</v>
      </c>
      <c r="Y1150" s="22">
        <f>X1150+W1150+SUM($V$1136:V1150)</f>
        <v>1.5950963337736464E-3</v>
      </c>
      <c r="Z1150" s="22">
        <f t="shared" si="342"/>
        <v>3.9827521537678309E-2</v>
      </c>
      <c r="AA1150" s="44">
        <f t="shared" si="343"/>
        <v>5.6375789472325044</v>
      </c>
      <c r="AB1150" s="44">
        <f t="shared" si="344"/>
        <v>0.35787453017288434</v>
      </c>
      <c r="AC1150" s="44">
        <f t="shared" si="345"/>
        <v>4.3434694101642286</v>
      </c>
      <c r="AD1150" s="44">
        <f t="shared" si="350"/>
        <v>0.35787453017288434</v>
      </c>
      <c r="AE1150" s="44">
        <f t="shared" si="351"/>
        <v>3.9816060337402166</v>
      </c>
      <c r="AF1150" s="44">
        <f t="shared" si="352"/>
        <v>3.9888462511277947E-3</v>
      </c>
      <c r="AG1150" s="45">
        <f>AC1150+AA1150+SUM($Z$1136:Z1150)</f>
        <v>10.372758181706324</v>
      </c>
      <c r="AH1150" s="45">
        <f>AC1150+AA1150+SUM($Z$1136:Z1150)</f>
        <v>10.372758181706324</v>
      </c>
      <c r="DM1150"/>
      <c r="DN1150"/>
      <c r="DO1150"/>
      <c r="DP1150"/>
      <c r="DQ1150"/>
      <c r="DR1150"/>
      <c r="DS1150"/>
      <c r="DT1150"/>
      <c r="DU1150"/>
      <c r="DV1150"/>
      <c r="DW1150"/>
      <c r="DX1150"/>
      <c r="DY1150"/>
      <c r="DZ1150"/>
      <c r="EA1150"/>
      <c r="EB1150"/>
      <c r="EC1150"/>
      <c r="ED1150"/>
      <c r="EE1150"/>
      <c r="EF1150"/>
      <c r="EG1150"/>
    </row>
    <row r="1151" spans="1:137" s="1" customFormat="1" ht="14.4" x14ac:dyDescent="0.3">
      <c r="A1151"/>
      <c r="B1151"/>
      <c r="C1151"/>
      <c r="D1151" s="18"/>
      <c r="E1151" s="28">
        <v>40028.447222222225</v>
      </c>
      <c r="F1151" s="10">
        <f t="shared" si="346"/>
        <v>145.00347222222626</v>
      </c>
      <c r="G1151" s="10">
        <v>19736.2</v>
      </c>
      <c r="H1151" s="10">
        <v>3.78</v>
      </c>
      <c r="I1151" s="10">
        <v>343</v>
      </c>
      <c r="J1151" s="10"/>
      <c r="K1151" s="10"/>
      <c r="L1151" s="79">
        <v>1037</v>
      </c>
      <c r="M1151" s="86"/>
      <c r="N1151" s="42">
        <v>7.57</v>
      </c>
      <c r="O1151" s="90"/>
      <c r="P1151" s="90"/>
      <c r="Q1151" s="90"/>
      <c r="R1151" s="87"/>
      <c r="S1151" s="87"/>
      <c r="T1151" s="16"/>
      <c r="U1151" s="16"/>
      <c r="V1151" s="43">
        <f t="shared" si="339"/>
        <v>8.3969474654007768E-6</v>
      </c>
      <c r="W1151" s="43">
        <f t="shared" si="340"/>
        <v>1.1885864955763525E-3</v>
      </c>
      <c r="X1151" s="43">
        <f t="shared" si="341"/>
        <v>2.543898509878667E-6</v>
      </c>
      <c r="Y1151" s="22">
        <f>X1151+W1151+SUM($V$1136:V1151)</f>
        <v>1.3482510539348548E-3</v>
      </c>
      <c r="Z1151" s="22">
        <f t="shared" si="342"/>
        <v>4.3842284276889638E-2</v>
      </c>
      <c r="AA1151" s="44">
        <f t="shared" si="343"/>
        <v>6.2058679349190502</v>
      </c>
      <c r="AB1151" s="44">
        <f t="shared" si="344"/>
        <v>0.39394961779016446</v>
      </c>
      <c r="AC1151" s="44">
        <f t="shared" si="345"/>
        <v>4.7813073291101649</v>
      </c>
      <c r="AD1151" s="44">
        <f t="shared" si="350"/>
        <v>0.39394961779016441</v>
      </c>
      <c r="AE1151" s="44">
        <f t="shared" si="351"/>
        <v>4.3829667744872047</v>
      </c>
      <c r="AF1151" s="44">
        <f t="shared" si="352"/>
        <v>4.3909368327955623E-3</v>
      </c>
      <c r="AG1151" s="45">
        <f>AC1151+AA1151+SUM($Z$1136:Z1151)</f>
        <v>11.422727372615695</v>
      </c>
      <c r="AH1151" s="45">
        <f>AC1151+AA1151+SUM($Z$1136:Z1151)</f>
        <v>11.422727372615695</v>
      </c>
      <c r="DM1151"/>
      <c r="DN1151"/>
      <c r="DO1151"/>
      <c r="DP1151"/>
      <c r="DQ1151"/>
      <c r="DR1151"/>
      <c r="DS1151"/>
      <c r="DT1151"/>
      <c r="DU1151"/>
      <c r="DV1151"/>
      <c r="DW1151"/>
      <c r="DX1151"/>
      <c r="DY1151"/>
      <c r="DZ1151"/>
      <c r="EA1151"/>
      <c r="EB1151"/>
      <c r="EC1151"/>
      <c r="ED1151"/>
      <c r="EE1151"/>
      <c r="EF1151"/>
      <c r="EG1151"/>
    </row>
    <row r="1152" spans="1:137" s="1" customFormat="1" ht="14.4" x14ac:dyDescent="0.3">
      <c r="A1152"/>
      <c r="B1152"/>
      <c r="C1152"/>
      <c r="D1152" s="18"/>
      <c r="E1152" s="28">
        <v>40038.479166666664</v>
      </c>
      <c r="F1152" s="10">
        <f t="shared" si="346"/>
        <v>155.0354166666657</v>
      </c>
      <c r="G1152" s="10">
        <v>20805</v>
      </c>
      <c r="H1152" s="10">
        <v>4.18</v>
      </c>
      <c r="I1152" s="10">
        <v>544</v>
      </c>
      <c r="J1152" s="10"/>
      <c r="K1152" s="10"/>
      <c r="L1152" s="79">
        <v>1037</v>
      </c>
      <c r="M1152" s="86"/>
      <c r="N1152" s="42">
        <v>7.57</v>
      </c>
      <c r="O1152" s="90"/>
      <c r="P1152" s="90"/>
      <c r="Q1152" s="90"/>
      <c r="R1152" s="87"/>
      <c r="S1152" s="87"/>
      <c r="T1152" s="16"/>
      <c r="U1152" s="16"/>
      <c r="V1152" s="43">
        <f t="shared" si="339"/>
        <v>9.2855133347553575E-6</v>
      </c>
      <c r="W1152" s="43">
        <f t="shared" si="340"/>
        <v>1.3143628443145908E-3</v>
      </c>
      <c r="X1152" s="43">
        <f t="shared" si="341"/>
        <v>2.8130941193896374E-6</v>
      </c>
      <c r="Y1152" s="22">
        <f>X1152+W1152+SUM($V$1136:V1152)</f>
        <v>1.4835821116173592E-3</v>
      </c>
      <c r="Z1152" s="22">
        <f t="shared" si="342"/>
        <v>4.6216532279805073E-2</v>
      </c>
      <c r="AA1152" s="44">
        <f t="shared" si="343"/>
        <v>6.5419423387476225</v>
      </c>
      <c r="AB1152" s="44">
        <f t="shared" si="344"/>
        <v>0.41528368166741159</v>
      </c>
      <c r="AC1152" s="44">
        <f t="shared" si="345"/>
        <v>5.0402356574283296</v>
      </c>
      <c r="AD1152" s="44">
        <f t="shared" si="350"/>
        <v>0.41528368166741175</v>
      </c>
      <c r="AE1152" s="44">
        <f t="shared" si="351"/>
        <v>4.6203232508388803</v>
      </c>
      <c r="AF1152" s="44">
        <f t="shared" si="352"/>
        <v>4.6287249220372563E-3</v>
      </c>
      <c r="AG1152" s="45">
        <f>AC1152+AA1152+SUM($Z$1136:Z1152)</f>
        <v>12.063946637042235</v>
      </c>
      <c r="AH1152" s="45">
        <f>AC1152+AA1152+SUM($Z$1136:Z1152)</f>
        <v>12.063946637042235</v>
      </c>
      <c r="DM1152"/>
      <c r="DN1152"/>
      <c r="DO1152"/>
      <c r="DP1152"/>
      <c r="DQ1152"/>
      <c r="DR1152"/>
      <c r="DS1152"/>
      <c r="DT1152"/>
      <c r="DU1152"/>
      <c r="DV1152"/>
      <c r="DW1152"/>
      <c r="DX1152"/>
      <c r="DY1152"/>
      <c r="DZ1152"/>
      <c r="EA1152"/>
      <c r="EB1152"/>
      <c r="EC1152"/>
      <c r="ED1152"/>
      <c r="EE1152"/>
      <c r="EF1152"/>
      <c r="EG1152"/>
    </row>
    <row r="1153" spans="1:137" s="1" customFormat="1" ht="14.4" x14ac:dyDescent="0.3">
      <c r="A1153"/>
      <c r="B1153"/>
      <c r="C1153"/>
      <c r="D1153" s="18"/>
      <c r="E1153" s="28">
        <v>40045.445138888892</v>
      </c>
      <c r="F1153" s="10">
        <f t="shared" si="346"/>
        <v>162.00138888889342</v>
      </c>
      <c r="G1153" s="10">
        <v>20496</v>
      </c>
      <c r="H1153" s="10">
        <v>5.35</v>
      </c>
      <c r="I1153" s="10">
        <v>636</v>
      </c>
      <c r="J1153" s="10"/>
      <c r="K1153" s="10"/>
      <c r="L1153" s="79">
        <v>1037</v>
      </c>
      <c r="M1153" s="86"/>
      <c r="N1153" s="42">
        <v>7.57</v>
      </c>
      <c r="O1153" s="90"/>
      <c r="P1153" s="90"/>
      <c r="Q1153" s="90"/>
      <c r="R1153" s="87"/>
      <c r="S1153" s="87"/>
      <c r="T1153" s="16"/>
      <c r="U1153" s="16"/>
      <c r="V1153" s="43">
        <f t="shared" si="339"/>
        <v>1.1884568502617501E-5</v>
      </c>
      <c r="W1153" s="43">
        <f t="shared" si="340"/>
        <v>1.6822586643739379E-3</v>
      </c>
      <c r="X1153" s="43">
        <f t="shared" si="341"/>
        <v>3.6004912772092249E-6</v>
      </c>
      <c r="Y1153" s="22">
        <f>X1153+W1153+SUM($V$1136:V1153)</f>
        <v>1.8641498973371437E-3</v>
      </c>
      <c r="Z1153" s="22">
        <f t="shared" si="342"/>
        <v>4.5530115145728661E-2</v>
      </c>
      <c r="AA1153" s="44">
        <f t="shared" si="343"/>
        <v>6.4447801093473336</v>
      </c>
      <c r="AB1153" s="44">
        <f t="shared" si="344"/>
        <v>0.40911580578972695</v>
      </c>
      <c r="AC1153" s="44">
        <f t="shared" si="345"/>
        <v>4.9653770744845485</v>
      </c>
      <c r="AD1153" s="44">
        <f t="shared" si="350"/>
        <v>0.40911580578972701</v>
      </c>
      <c r="AE1153" s="44">
        <f t="shared" si="351"/>
        <v>4.5517012905163989</v>
      </c>
      <c r="AF1153" s="44">
        <f t="shared" si="352"/>
        <v>4.5599781784222831E-3</v>
      </c>
      <c r="AG1153" s="45">
        <f>AC1153+AA1153+SUM($Z$1136:Z1153)</f>
        <v>11.937455939843893</v>
      </c>
      <c r="AH1153" s="45">
        <f>AC1153+AA1153+SUM($Z$1136:Z1153)</f>
        <v>11.937455939843893</v>
      </c>
      <c r="DM1153"/>
      <c r="DN1153"/>
      <c r="DO1153"/>
      <c r="DP1153"/>
      <c r="DQ1153"/>
      <c r="DR1153"/>
      <c r="DS1153"/>
      <c r="DT1153"/>
      <c r="DU1153"/>
      <c r="DV1153"/>
      <c r="DW1153"/>
      <c r="DX1153"/>
      <c r="DY1153"/>
      <c r="DZ1153"/>
      <c r="EA1153"/>
      <c r="EB1153"/>
      <c r="EC1153"/>
      <c r="ED1153"/>
      <c r="EE1153"/>
      <c r="EF1153"/>
      <c r="EG1153"/>
    </row>
    <row r="1154" spans="1:137" s="1" customFormat="1" ht="14.4" x14ac:dyDescent="0.3">
      <c r="A1154"/>
      <c r="B1154"/>
      <c r="C1154"/>
      <c r="D1154" s="18"/>
      <c r="E1154" s="28">
        <v>40052.443749999999</v>
      </c>
      <c r="F1154" s="10">
        <f t="shared" si="346"/>
        <v>169</v>
      </c>
      <c r="G1154" s="10">
        <v>20917</v>
      </c>
      <c r="H1154" s="10">
        <v>4.04</v>
      </c>
      <c r="I1154" s="10">
        <v>827</v>
      </c>
      <c r="J1154" s="10"/>
      <c r="K1154" s="10"/>
      <c r="L1154" s="79">
        <v>1037</v>
      </c>
      <c r="M1154" s="86"/>
      <c r="N1154" s="42">
        <v>7.57</v>
      </c>
      <c r="O1154" s="90"/>
      <c r="P1154" s="90"/>
      <c r="Q1154" s="90"/>
      <c r="R1154" s="87"/>
      <c r="S1154" s="87"/>
      <c r="T1154" s="16"/>
      <c r="U1154" s="16"/>
      <c r="V1154" s="43">
        <f t="shared" si="339"/>
        <v>8.9745152804812534E-6</v>
      </c>
      <c r="W1154" s="43">
        <f t="shared" si="340"/>
        <v>1.2703411222562075E-3</v>
      </c>
      <c r="X1154" s="43">
        <f t="shared" si="341"/>
        <v>2.7188756560607976E-6</v>
      </c>
      <c r="Y1154" s="22">
        <f>X1154+W1154+SUM($V$1136:V1154)</f>
        <v>1.4603252548787459E-3</v>
      </c>
      <c r="Z1154" s="22">
        <f t="shared" si="342"/>
        <v>4.6465330723224355E-2</v>
      </c>
      <c r="AA1154" s="44">
        <f t="shared" si="343"/>
        <v>6.5771597163943296</v>
      </c>
      <c r="AB1154" s="44">
        <f t="shared" si="344"/>
        <v>0.41751928716353043</v>
      </c>
      <c r="AC1154" s="44">
        <f t="shared" si="345"/>
        <v>5.0673688654856219</v>
      </c>
      <c r="AD1154" s="44">
        <f t="shared" si="350"/>
        <v>0.41751928716353048</v>
      </c>
      <c r="AE1154" s="44">
        <f t="shared" si="351"/>
        <v>4.6451959354865116</v>
      </c>
      <c r="AF1154" s="44">
        <f t="shared" si="352"/>
        <v>4.6536428355805478E-3</v>
      </c>
      <c r="AG1154" s="45">
        <f>AC1154+AA1154+SUM($Z$1136:Z1154)</f>
        <v>12.218292668615188</v>
      </c>
      <c r="AH1154" s="45">
        <f>AC1154+AA1154+SUM($Z$1136:Z1154)</f>
        <v>12.218292668615188</v>
      </c>
      <c r="DM1154"/>
      <c r="DN1154"/>
      <c r="DO1154"/>
      <c r="DP1154"/>
      <c r="DQ1154"/>
      <c r="DR1154"/>
      <c r="DS1154"/>
      <c r="DT1154"/>
      <c r="DU1154"/>
      <c r="DV1154"/>
      <c r="DW1154"/>
      <c r="DX1154"/>
      <c r="DY1154"/>
      <c r="DZ1154"/>
      <c r="EA1154"/>
      <c r="EB1154"/>
      <c r="EC1154"/>
      <c r="ED1154"/>
      <c r="EE1154"/>
      <c r="EF1154"/>
      <c r="EG1154"/>
    </row>
    <row r="1155" spans="1:137" s="1" customFormat="1" ht="14.4" x14ac:dyDescent="0.3">
      <c r="A1155"/>
      <c r="B1155"/>
      <c r="C1155"/>
      <c r="D1155" s="18"/>
      <c r="E1155" s="28">
        <v>40059.420138888891</v>
      </c>
      <c r="F1155" s="10">
        <f t="shared" si="346"/>
        <v>175.97638888889196</v>
      </c>
      <c r="G1155" s="10">
        <v>21237.8</v>
      </c>
      <c r="H1155" s="10">
        <v>4.37</v>
      </c>
      <c r="I1155" s="10">
        <v>918</v>
      </c>
      <c r="J1155" s="10"/>
      <c r="K1155" s="10"/>
      <c r="L1155" s="79">
        <v>1037</v>
      </c>
      <c r="M1155" s="86"/>
      <c r="N1155" s="42">
        <v>7.57</v>
      </c>
      <c r="O1155" s="90"/>
      <c r="P1155" s="90"/>
      <c r="Q1155" s="90"/>
      <c r="R1155" s="87"/>
      <c r="S1155" s="87"/>
      <c r="T1155" s="16"/>
      <c r="U1155" s="16"/>
      <c r="V1155" s="43">
        <f t="shared" si="339"/>
        <v>9.7075821226987829E-6</v>
      </c>
      <c r="W1155" s="43">
        <f t="shared" si="340"/>
        <v>1.3741066099652542E-3</v>
      </c>
      <c r="X1155" s="43">
        <f t="shared" si="341"/>
        <v>2.9409620339073482E-6</v>
      </c>
      <c r="Y1155" s="22">
        <f>X1155+W1155+SUM($V$1136:V1155)</f>
        <v>1.574020411088338E-3</v>
      </c>
      <c r="Z1155" s="22">
        <f t="shared" si="342"/>
        <v>4.7177960550446728E-2</v>
      </c>
      <c r="AA1155" s="44">
        <f t="shared" si="343"/>
        <v>6.6780323480823967</v>
      </c>
      <c r="AB1155" s="44">
        <f t="shared" si="344"/>
        <v>0.42392270004884186</v>
      </c>
      <c r="AC1155" s="44">
        <f t="shared" si="345"/>
        <v>5.1450861257068654</v>
      </c>
      <c r="AD1155" s="44">
        <f t="shared" si="350"/>
        <v>0.42392270004884181</v>
      </c>
      <c r="AE1155" s="44">
        <f t="shared" si="351"/>
        <v>4.7164384107986512</v>
      </c>
      <c r="AF1155" s="44">
        <f t="shared" si="352"/>
        <v>4.725014859372401E-3</v>
      </c>
      <c r="AG1155" s="45">
        <f>AC1155+AA1155+SUM($Z$1136:Z1155)</f>
        <v>12.444060521074945</v>
      </c>
      <c r="AH1155" s="45">
        <f>AC1155+AA1155+SUM($Z$1136:Z1155)</f>
        <v>12.444060521074945</v>
      </c>
      <c r="DM1155"/>
      <c r="DN1155"/>
      <c r="DO1155"/>
      <c r="DP1155"/>
      <c r="DQ1155"/>
      <c r="DR1155"/>
      <c r="DS1155"/>
      <c r="DT1155"/>
      <c r="DU1155"/>
      <c r="DV1155"/>
      <c r="DW1155"/>
      <c r="DX1155"/>
      <c r="DY1155"/>
      <c r="DZ1155"/>
      <c r="EA1155"/>
      <c r="EB1155"/>
      <c r="EC1155"/>
      <c r="ED1155"/>
      <c r="EE1155"/>
      <c r="EF1155"/>
      <c r="EG1155"/>
    </row>
    <row r="1156" spans="1:137" s="1" customFormat="1" ht="14.4" x14ac:dyDescent="0.3">
      <c r="A1156"/>
      <c r="B1156"/>
      <c r="C1156"/>
      <c r="D1156" s="18"/>
      <c r="E1156" s="28">
        <v>40066.411805555559</v>
      </c>
      <c r="F1156" s="10">
        <f t="shared" si="346"/>
        <v>182.96805555556057</v>
      </c>
      <c r="G1156" s="10">
        <v>22508.6</v>
      </c>
      <c r="H1156" s="10">
        <v>3.56</v>
      </c>
      <c r="I1156" s="10">
        <v>1123</v>
      </c>
      <c r="J1156" s="10"/>
      <c r="K1156" s="10"/>
      <c r="L1156" s="79">
        <v>1037</v>
      </c>
      <c r="M1156" s="91"/>
      <c r="N1156" s="42">
        <v>7.57</v>
      </c>
      <c r="O1156" s="90"/>
      <c r="P1156" s="90"/>
      <c r="Q1156" s="90"/>
      <c r="R1156" s="87"/>
      <c r="S1156" s="87"/>
      <c r="T1156" s="16"/>
      <c r="U1156" s="16"/>
      <c r="V1156" s="43">
        <f t="shared" si="339"/>
        <v>7.9082362372557599E-6</v>
      </c>
      <c r="W1156" s="43">
        <f t="shared" si="340"/>
        <v>1.1194095037703215E-3</v>
      </c>
      <c r="X1156" s="43">
        <f t="shared" si="341"/>
        <v>2.3958409246476336E-6</v>
      </c>
      <c r="Y1156" s="22">
        <f>X1156+W1156+SUM($V$1136:V1156)</f>
        <v>1.3266864200214014E-3</v>
      </c>
      <c r="Z1156" s="22">
        <f t="shared" si="342"/>
        <v>5.0000934317386225E-2</v>
      </c>
      <c r="AA1156" s="44">
        <f t="shared" si="343"/>
        <v>7.0776238080237794</v>
      </c>
      <c r="AB1156" s="44">
        <f t="shared" si="344"/>
        <v>0.44928883812444614</v>
      </c>
      <c r="AC1156" s="44">
        <f t="shared" si="345"/>
        <v>5.4529511328426468</v>
      </c>
      <c r="AD1156" s="44">
        <f t="shared" si="350"/>
        <v>0.44928883812444614</v>
      </c>
      <c r="AE1156" s="44">
        <f t="shared" si="351"/>
        <v>4.9986545505326605</v>
      </c>
      <c r="AF1156" s="44">
        <f t="shared" si="352"/>
        <v>5.0077441855403875E-3</v>
      </c>
      <c r="AG1156" s="45">
        <f>AC1156+AA1156+SUM($Z$1136:Z1156)</f>
        <v>13.201517922469495</v>
      </c>
      <c r="AH1156" s="45">
        <f>AC1156+AA1156+SUM($Z$1136:Z1156)</f>
        <v>13.201517922469495</v>
      </c>
      <c r="DM1156"/>
      <c r="DN1156"/>
      <c r="DO1156"/>
      <c r="DP1156"/>
      <c r="DQ1156"/>
      <c r="DR1156"/>
      <c r="DS1156"/>
      <c r="DT1156"/>
      <c r="DU1156"/>
      <c r="DV1156"/>
      <c r="DW1156"/>
      <c r="DX1156"/>
      <c r="DY1156"/>
      <c r="DZ1156"/>
      <c r="EA1156"/>
      <c r="EB1156"/>
      <c r="EC1156"/>
      <c r="ED1156"/>
      <c r="EE1156"/>
      <c r="EF1156"/>
      <c r="EG1156"/>
    </row>
    <row r="1157" spans="1:137" s="1" customFormat="1" ht="14.4" x14ac:dyDescent="0.3">
      <c r="A1157"/>
      <c r="B1157"/>
      <c r="C1157"/>
      <c r="D1157" s="18"/>
      <c r="E1157" s="28">
        <v>40073.490972222222</v>
      </c>
      <c r="F1157" s="10">
        <f t="shared" si="346"/>
        <v>190.04722222222335</v>
      </c>
      <c r="G1157" s="10">
        <v>21849.8</v>
      </c>
      <c r="H1157" s="10">
        <v>5.73</v>
      </c>
      <c r="I1157" s="10">
        <v>1290</v>
      </c>
      <c r="J1157" s="10"/>
      <c r="K1157" s="10"/>
      <c r="L1157" s="79">
        <v>1037</v>
      </c>
      <c r="M1157" s="86"/>
      <c r="N1157" s="42">
        <v>7.57</v>
      </c>
      <c r="O1157" s="90"/>
      <c r="P1157" s="90"/>
      <c r="Q1157" s="90"/>
      <c r="R1157" s="87"/>
      <c r="S1157" s="87"/>
      <c r="T1157" s="16"/>
      <c r="U1157" s="16"/>
      <c r="V1157" s="43">
        <f t="shared" si="339"/>
        <v>1.2728706078504354E-5</v>
      </c>
      <c r="W1157" s="43">
        <f t="shared" si="340"/>
        <v>1.8017461956752645E-3</v>
      </c>
      <c r="X1157" s="43">
        <f t="shared" si="341"/>
        <v>3.8562271062446471E-6</v>
      </c>
      <c r="Y1157" s="22">
        <f>X1157+W1157+SUM($V$1136:V1157)</f>
        <v>2.0232122041864459E-3</v>
      </c>
      <c r="Z1157" s="22">
        <f t="shared" si="342"/>
        <v>4.8537466330559234E-2</v>
      </c>
      <c r="AA1157" s="44">
        <f t="shared" si="343"/>
        <v>6.8704701616519008</v>
      </c>
      <c r="AB1157" s="44">
        <f t="shared" si="344"/>
        <v>0.43613868722406207</v>
      </c>
      <c r="AC1157" s="44">
        <f t="shared" si="345"/>
        <v>5.2933497268770724</v>
      </c>
      <c r="AD1157" s="44">
        <f t="shared" si="350"/>
        <v>0.43613868722406207</v>
      </c>
      <c r="AE1157" s="44">
        <f t="shared" si="351"/>
        <v>4.8523498661946336</v>
      </c>
      <c r="AF1157" s="44">
        <f t="shared" si="352"/>
        <v>4.8611734583768147E-3</v>
      </c>
      <c r="AG1157" s="45">
        <f>AC1157+AA1157+SUM($Z$1136:Z1157)</f>
        <v>12.883300336462602</v>
      </c>
      <c r="AH1157" s="45">
        <f>AC1157+AA1157+SUM($Z$1136:Z1157)</f>
        <v>12.883300336462602</v>
      </c>
      <c r="DM1157"/>
      <c r="DN1157"/>
      <c r="DO1157"/>
      <c r="DP1157"/>
      <c r="DQ1157"/>
      <c r="DR1157"/>
      <c r="DS1157"/>
      <c r="DT1157"/>
      <c r="DU1157"/>
      <c r="DV1157"/>
      <c r="DW1157"/>
      <c r="DX1157"/>
      <c r="DY1157"/>
      <c r="DZ1157"/>
      <c r="EA1157"/>
      <c r="EB1157"/>
      <c r="EC1157"/>
      <c r="ED1157"/>
      <c r="EE1157"/>
      <c r="EF1157"/>
      <c r="EG1157"/>
    </row>
    <row r="1158" spans="1:137" s="1" customFormat="1" ht="14.4" x14ac:dyDescent="0.3">
      <c r="A1158"/>
      <c r="B1158"/>
      <c r="C1158"/>
      <c r="D1158" s="18"/>
      <c r="E1158" s="28">
        <v>40079.413194444445</v>
      </c>
      <c r="F1158" s="10">
        <f t="shared" si="346"/>
        <v>195.96944444444671</v>
      </c>
      <c r="G1158" s="10">
        <v>22613.3</v>
      </c>
      <c r="H1158" s="10">
        <v>4.09</v>
      </c>
      <c r="I1158" s="10">
        <v>1487</v>
      </c>
      <c r="J1158" s="10"/>
      <c r="K1158" s="10"/>
      <c r="L1158" s="79">
        <v>1037</v>
      </c>
      <c r="M1158" s="86"/>
      <c r="N1158" s="42">
        <v>7.57</v>
      </c>
      <c r="O1158" s="90"/>
      <c r="P1158" s="90"/>
      <c r="Q1158" s="90"/>
      <c r="R1158" s="87"/>
      <c r="S1158" s="87"/>
      <c r="T1158" s="16"/>
      <c r="U1158" s="16"/>
      <c r="V1158" s="43">
        <f t="shared" si="339"/>
        <v>9.0855860141505764E-6</v>
      </c>
      <c r="W1158" s="43">
        <f t="shared" si="340"/>
        <v>1.2860631658484873E-3</v>
      </c>
      <c r="X1158" s="43">
        <f t="shared" si="341"/>
        <v>2.7525251072496693E-6</v>
      </c>
      <c r="Y1158" s="22">
        <f>X1158+W1158+SUM($V$1136:V1158)</f>
        <v>1.5155110583748243E-3</v>
      </c>
      <c r="Z1158" s="22">
        <f t="shared" si="342"/>
        <v>5.0233516433689791E-2</v>
      </c>
      <c r="AA1158" s="44">
        <f t="shared" si="343"/>
        <v>7.1105457673060135</v>
      </c>
      <c r="AB1158" s="44">
        <f t="shared" si="344"/>
        <v>0.45137873004805001</v>
      </c>
      <c r="AC1158" s="44">
        <f t="shared" si="345"/>
        <v>5.4783158371604914</v>
      </c>
      <c r="AD1158" s="44">
        <f t="shared" si="350"/>
        <v>0.45137873004805001</v>
      </c>
      <c r="AE1158" s="44">
        <f t="shared" si="351"/>
        <v>5.0219060691273656</v>
      </c>
      <c r="AF1158" s="44">
        <f t="shared" si="352"/>
        <v>5.0310379850759465E-3</v>
      </c>
      <c r="AG1158" s="45">
        <f>AC1158+AA1158+SUM($Z$1136:Z1158)</f>
        <v>13.358575568833825</v>
      </c>
      <c r="AH1158" s="45">
        <f>AC1158+AA1158+SUM($Z$1136:Z1158)</f>
        <v>13.358575568833825</v>
      </c>
      <c r="DM1158"/>
      <c r="DN1158"/>
      <c r="DO1158"/>
      <c r="DP1158"/>
      <c r="DQ1158"/>
      <c r="DR1158"/>
      <c r="DS1158"/>
      <c r="DT1158"/>
      <c r="DU1158"/>
      <c r="DV1158"/>
      <c r="DW1158"/>
      <c r="DX1158"/>
      <c r="DY1158"/>
      <c r="DZ1158"/>
      <c r="EA1158"/>
      <c r="EB1158"/>
      <c r="EC1158"/>
      <c r="ED1158"/>
      <c r="EE1158"/>
      <c r="EF1158"/>
      <c r="EG1158"/>
    </row>
    <row r="1159" spans="1:137" s="1" customFormat="1" ht="14.4" x14ac:dyDescent="0.3">
      <c r="A1159"/>
      <c r="B1159"/>
      <c r="C1159"/>
      <c r="D1159" s="18"/>
      <c r="E1159" s="28">
        <v>40086.394444444442</v>
      </c>
      <c r="F1159" s="10">
        <f t="shared" si="346"/>
        <v>202.9506944444438</v>
      </c>
      <c r="G1159" s="10">
        <v>22845.200000000001</v>
      </c>
      <c r="H1159" s="10">
        <v>3.54</v>
      </c>
      <c r="I1159" s="10">
        <v>1587</v>
      </c>
      <c r="J1159" s="10"/>
      <c r="K1159" s="10"/>
      <c r="L1159" s="79">
        <v>1037</v>
      </c>
      <c r="M1159" s="86"/>
      <c r="N1159" s="42">
        <v>7.57</v>
      </c>
      <c r="O1159" s="90"/>
      <c r="P1159" s="90"/>
      <c r="Q1159" s="90"/>
      <c r="R1159" s="87"/>
      <c r="S1159" s="87"/>
      <c r="T1159" s="16"/>
      <c r="U1159" s="16"/>
      <c r="V1159" s="43">
        <f t="shared" si="339"/>
        <v>7.86380794378803E-6</v>
      </c>
      <c r="W1159" s="43">
        <f t="shared" si="340"/>
        <v>1.1131206863334096E-3</v>
      </c>
      <c r="X1159" s="43">
        <f t="shared" si="341"/>
        <v>2.3823811441720854E-6</v>
      </c>
      <c r="Y1159" s="22">
        <f>X1159+W1159+SUM($V$1136:V1159)</f>
        <v>1.3500622428404567E-3</v>
      </c>
      <c r="Z1159" s="22">
        <f t="shared" si="342"/>
        <v>5.0748662496448112E-2</v>
      </c>
      <c r="AA1159" s="44">
        <f t="shared" si="343"/>
        <v>7.183464605487007</v>
      </c>
      <c r="AB1159" s="44">
        <f t="shared" si="344"/>
        <v>0.45600763107081727</v>
      </c>
      <c r="AC1159" s="44">
        <f t="shared" si="345"/>
        <v>5.5344961134862602</v>
      </c>
      <c r="AD1159" s="44">
        <f t="shared" si="350"/>
        <v>0.45600763107081727</v>
      </c>
      <c r="AE1159" s="44">
        <f t="shared" si="351"/>
        <v>5.0734058510004507</v>
      </c>
      <c r="AF1159" s="44">
        <f t="shared" si="352"/>
        <v>5.0826314149928142E-3</v>
      </c>
      <c r="AG1159" s="45">
        <f>AC1159+AA1159+SUM($Z$1136:Z1159)</f>
        <v>13.538423345837034</v>
      </c>
      <c r="AH1159" s="45">
        <f>AC1159+AA1159+SUM($Z$1136:Z1159)</f>
        <v>13.538423345837034</v>
      </c>
      <c r="DM1159"/>
      <c r="DN1159"/>
      <c r="DO1159"/>
      <c r="DP1159"/>
      <c r="DQ1159"/>
      <c r="DR1159"/>
      <c r="DS1159"/>
      <c r="DT1159"/>
      <c r="DU1159"/>
      <c r="DV1159"/>
      <c r="DW1159"/>
      <c r="DX1159"/>
      <c r="DY1159"/>
      <c r="DZ1159"/>
      <c r="EA1159"/>
      <c r="EB1159"/>
      <c r="EC1159"/>
      <c r="ED1159"/>
      <c r="EE1159"/>
      <c r="EF1159"/>
      <c r="EG1159"/>
    </row>
    <row r="1160" spans="1:137" s="1" customFormat="1" ht="14.4" x14ac:dyDescent="0.3">
      <c r="A1160"/>
      <c r="B1160"/>
      <c r="C1160"/>
      <c r="D1160" s="18"/>
      <c r="E1160" s="28">
        <v>40093.387499999997</v>
      </c>
      <c r="F1160" s="10">
        <f t="shared" si="346"/>
        <v>209.94374999999854</v>
      </c>
      <c r="G1160" s="10">
        <v>22505.9</v>
      </c>
      <c r="H1160" s="10">
        <v>3.56</v>
      </c>
      <c r="I1160" s="10">
        <v>1780</v>
      </c>
      <c r="J1160" s="10"/>
      <c r="K1160" s="10"/>
      <c r="L1160" s="79">
        <v>1037</v>
      </c>
      <c r="M1160" s="86"/>
      <c r="N1160" s="42">
        <v>7.57</v>
      </c>
      <c r="O1160" s="90"/>
      <c r="P1160" s="90"/>
      <c r="Q1160" s="90"/>
      <c r="R1160" s="87"/>
      <c r="S1160" s="87"/>
      <c r="T1160" s="16"/>
      <c r="U1160" s="16"/>
      <c r="V1160" s="43">
        <f t="shared" si="339"/>
        <v>7.9082362372557599E-6</v>
      </c>
      <c r="W1160" s="43">
        <f t="shared" si="340"/>
        <v>1.1194095037703215E-3</v>
      </c>
      <c r="X1160" s="43">
        <f t="shared" si="341"/>
        <v>2.3958409246476336E-6</v>
      </c>
      <c r="Y1160" s="22">
        <f>X1160+W1160+SUM($V$1136:V1160)</f>
        <v>1.3642727562951003E-3</v>
      </c>
      <c r="Z1160" s="22">
        <f t="shared" si="342"/>
        <v>4.9994936497768087E-2</v>
      </c>
      <c r="AA1160" s="44">
        <f t="shared" si="343"/>
        <v>7.0767748176697971</v>
      </c>
      <c r="AB1160" s="44">
        <f t="shared" si="344"/>
        <v>0.44923494406337899</v>
      </c>
      <c r="AC1160" s="44">
        <f t="shared" si="345"/>
        <v>5.4522970287198378</v>
      </c>
      <c r="AD1160" s="44">
        <f t="shared" si="350"/>
        <v>0.44923494406337905</v>
      </c>
      <c r="AE1160" s="44">
        <f t="shared" si="351"/>
        <v>4.9980549411706203</v>
      </c>
      <c r="AF1160" s="44">
        <f t="shared" si="352"/>
        <v>5.0071434858388981E-3</v>
      </c>
      <c r="AG1160" s="45">
        <f>AC1160+AA1160+SUM($Z$1136:Z1160)</f>
        <v>13.399529409751169</v>
      </c>
      <c r="AH1160" s="45">
        <f>AC1160+AA1160+SUM($Z$1136:Z1160)</f>
        <v>13.399529409751169</v>
      </c>
      <c r="DM1160"/>
      <c r="DN1160"/>
      <c r="DO1160"/>
      <c r="DP1160"/>
      <c r="DQ1160"/>
      <c r="DR1160"/>
      <c r="DS1160"/>
      <c r="DT1160"/>
      <c r="DU1160"/>
      <c r="DV1160"/>
      <c r="DW1160"/>
      <c r="DX1160"/>
      <c r="DY1160"/>
      <c r="DZ1160"/>
      <c r="EA1160"/>
      <c r="EB1160"/>
      <c r="EC1160"/>
      <c r="ED1160"/>
      <c r="EE1160"/>
      <c r="EF1160"/>
      <c r="EG1160"/>
    </row>
    <row r="1161" spans="1:137" s="1" customFormat="1" ht="14.4" x14ac:dyDescent="0.3">
      <c r="A1161"/>
      <c r="B1161"/>
      <c r="C1161"/>
      <c r="D1161" s="18"/>
      <c r="E1161" s="28">
        <v>40100.402083333334</v>
      </c>
      <c r="F1161" s="10">
        <f t="shared" si="346"/>
        <v>216.95833333333576</v>
      </c>
      <c r="G1161" s="10">
        <v>24131.599999999999</v>
      </c>
      <c r="H1161" s="10">
        <v>4.7</v>
      </c>
      <c r="I1161" s="10">
        <v>1872</v>
      </c>
      <c r="J1161" s="10"/>
      <c r="K1161" s="10"/>
      <c r="L1161" s="79">
        <v>1037</v>
      </c>
      <c r="M1161" s="86"/>
      <c r="N1161" s="42">
        <v>7.57</v>
      </c>
      <c r="O1161" s="90"/>
      <c r="P1161" s="90"/>
      <c r="Q1161" s="90"/>
      <c r="R1161" s="87"/>
      <c r="S1161" s="87"/>
      <c r="T1161" s="16"/>
      <c r="U1161" s="16"/>
      <c r="V1161" s="43">
        <f t="shared" si="339"/>
        <v>1.0440648964916312E-5</v>
      </c>
      <c r="W1161" s="43">
        <f t="shared" si="340"/>
        <v>1.4778720976743008E-3</v>
      </c>
      <c r="X1161" s="43">
        <f t="shared" si="341"/>
        <v>3.1630484117538987E-6</v>
      </c>
      <c r="Y1161" s="22">
        <f>X1161+W1161+SUM($V$1136:V1161)</f>
        <v>1.733943206651102E-3</v>
      </c>
      <c r="Z1161" s="22">
        <f t="shared" si="342"/>
        <v>5.3606290332292438E-2</v>
      </c>
      <c r="AA1161" s="44">
        <f t="shared" si="343"/>
        <v>7.587961343029181</v>
      </c>
      <c r="AB1161" s="44">
        <f t="shared" si="344"/>
        <v>0.48168515705480947</v>
      </c>
      <c r="AC1161" s="44">
        <f t="shared" si="345"/>
        <v>5.8461403888871635</v>
      </c>
      <c r="AD1161" s="44">
        <f t="shared" si="350"/>
        <v>0.48168515705480947</v>
      </c>
      <c r="AE1161" s="44">
        <f t="shared" si="351"/>
        <v>5.3590864003818073</v>
      </c>
      <c r="AF1161" s="44">
        <f t="shared" si="352"/>
        <v>5.3688314505471874E-3</v>
      </c>
      <c r="AG1161" s="45">
        <f>AC1161+AA1161+SUM($Z$1136:Z1161)</f>
        <v>14.358165585610172</v>
      </c>
      <c r="AH1161" s="45">
        <f>AC1161+AA1161+SUM($Z$1136:Z1161)</f>
        <v>14.358165585610172</v>
      </c>
      <c r="DM1161"/>
      <c r="DN1161"/>
      <c r="DO1161"/>
      <c r="DP1161"/>
      <c r="DQ1161"/>
      <c r="DR1161"/>
      <c r="DS1161"/>
      <c r="DT1161"/>
      <c r="DU1161"/>
      <c r="DV1161"/>
      <c r="DW1161"/>
      <c r="DX1161"/>
      <c r="DY1161"/>
      <c r="DZ1161"/>
      <c r="EA1161"/>
      <c r="EB1161"/>
      <c r="EC1161"/>
      <c r="ED1161"/>
      <c r="EE1161"/>
      <c r="EF1161"/>
      <c r="EG1161"/>
    </row>
    <row r="1162" spans="1:137" s="1" customFormat="1" ht="14.4" x14ac:dyDescent="0.3">
      <c r="A1162"/>
      <c r="B1162"/>
      <c r="C1162"/>
      <c r="D1162" s="18"/>
      <c r="E1162" s="28">
        <v>40107.42291666667</v>
      </c>
      <c r="F1162" s="10">
        <f t="shared" si="346"/>
        <v>223.97916666667152</v>
      </c>
      <c r="G1162" s="10">
        <v>23636.3</v>
      </c>
      <c r="H1162" s="10">
        <v>5</v>
      </c>
      <c r="I1162" s="10">
        <v>2109</v>
      </c>
      <c r="J1162" s="10"/>
      <c r="K1162" s="10"/>
      <c r="L1162" s="79">
        <v>1037</v>
      </c>
      <c r="M1162" s="86"/>
      <c r="N1162" s="42">
        <v>7.57</v>
      </c>
      <c r="O1162" s="90"/>
      <c r="P1162" s="90"/>
      <c r="Q1162" s="90"/>
      <c r="R1162" s="87"/>
      <c r="S1162" s="87"/>
      <c r="T1162" s="16"/>
      <c r="U1162" s="16"/>
      <c r="V1162" s="43">
        <f t="shared" si="339"/>
        <v>1.1107073366932245E-5</v>
      </c>
      <c r="W1162" s="43">
        <f t="shared" si="340"/>
        <v>1.5722043592279794E-3</v>
      </c>
      <c r="X1162" s="43">
        <f t="shared" si="341"/>
        <v>3.3649451188871261E-6</v>
      </c>
      <c r="Y1162" s="22">
        <f>X1162+W1162+SUM($V$1136:V1162)</f>
        <v>1.839584438278846E-3</v>
      </c>
      <c r="Z1162" s="22">
        <f t="shared" si="342"/>
        <v>5.2506023644564123E-2</v>
      </c>
      <c r="AA1162" s="44">
        <f t="shared" si="343"/>
        <v>7.4322187792040575</v>
      </c>
      <c r="AB1162" s="44">
        <f t="shared" si="344"/>
        <v>0.47179859096349164</v>
      </c>
      <c r="AC1162" s="44">
        <f t="shared" si="345"/>
        <v>5.7261486214695134</v>
      </c>
      <c r="AD1162" s="44">
        <f t="shared" si="350"/>
        <v>0.47179859096349169</v>
      </c>
      <c r="AE1162" s="44">
        <f t="shared" si="351"/>
        <v>5.2490913940784925</v>
      </c>
      <c r="AF1162" s="44">
        <f t="shared" si="352"/>
        <v>5.2586364275294022E-3</v>
      </c>
      <c r="AG1162" s="45">
        <f>AC1162+AA1162+SUM($Z$1136:Z1162)</f>
        <v>14.134937278011963</v>
      </c>
      <c r="AH1162" s="45">
        <f>AC1162+AA1162+SUM($Z$1136:Z1162)</f>
        <v>14.134937278011963</v>
      </c>
      <c r="DM1162"/>
      <c r="DN1162"/>
      <c r="DO1162"/>
      <c r="DP1162"/>
      <c r="DQ1162"/>
      <c r="DR1162"/>
      <c r="DS1162"/>
      <c r="DT1162"/>
      <c r="DU1162"/>
      <c r="DV1162"/>
      <c r="DW1162"/>
      <c r="DX1162"/>
      <c r="DY1162"/>
      <c r="DZ1162"/>
      <c r="EA1162"/>
      <c r="EB1162"/>
      <c r="EC1162"/>
      <c r="ED1162"/>
      <c r="EE1162"/>
      <c r="EF1162"/>
      <c r="EG1162"/>
    </row>
    <row r="1163" spans="1:137" s="1" customFormat="1" ht="14.4" x14ac:dyDescent="0.3">
      <c r="A1163"/>
      <c r="B1163"/>
      <c r="C1163"/>
      <c r="D1163" s="18"/>
      <c r="E1163" s="28">
        <v>40115.525000000001</v>
      </c>
      <c r="F1163" s="10">
        <f t="shared" si="346"/>
        <v>232.08125000000291</v>
      </c>
      <c r="G1163" s="10">
        <v>24215.3</v>
      </c>
      <c r="H1163" s="10">
        <v>5.84</v>
      </c>
      <c r="I1163" s="10">
        <v>2274</v>
      </c>
      <c r="J1163" s="10"/>
      <c r="K1163" s="10"/>
      <c r="L1163" s="79">
        <v>1037</v>
      </c>
      <c r="M1163" s="86"/>
      <c r="N1163" s="42">
        <v>7.57</v>
      </c>
      <c r="O1163" s="90"/>
      <c r="P1163" s="90"/>
      <c r="Q1163" s="90"/>
      <c r="R1163" s="87"/>
      <c r="S1163" s="87"/>
      <c r="T1163" s="16"/>
      <c r="U1163" s="16"/>
      <c r="V1163" s="43">
        <f t="shared" si="339"/>
        <v>1.2973061692576863E-5</v>
      </c>
      <c r="W1163" s="43">
        <f t="shared" si="340"/>
        <v>1.8363346915782801E-3</v>
      </c>
      <c r="X1163" s="43">
        <f t="shared" si="341"/>
        <v>3.930255898860163E-6</v>
      </c>
      <c r="Y1163" s="22">
        <f>X1163+W1163+SUM($V$1136:V1163)</f>
        <v>2.1172531431016967E-3</v>
      </c>
      <c r="Z1163" s="22">
        <f t="shared" si="342"/>
        <v>5.3792222740454879E-2</v>
      </c>
      <c r="AA1163" s="44">
        <f t="shared" si="343"/>
        <v>7.6142800440026583</v>
      </c>
      <c r="AB1163" s="44">
        <f t="shared" si="344"/>
        <v>0.48335587294789106</v>
      </c>
      <c r="AC1163" s="44">
        <f t="shared" si="345"/>
        <v>5.8664176166942648</v>
      </c>
      <c r="AD1163" s="44">
        <f t="shared" si="350"/>
        <v>0.48335587294789101</v>
      </c>
      <c r="AE1163" s="44">
        <f t="shared" si="351"/>
        <v>5.3776742906050812</v>
      </c>
      <c r="AF1163" s="44">
        <f t="shared" si="352"/>
        <v>5.3874531412933784E-3</v>
      </c>
      <c r="AG1163" s="45">
        <f>AC1163+AA1163+SUM($Z$1136:Z1163)</f>
        <v>14.511059760775769</v>
      </c>
      <c r="AH1163" s="45">
        <f>AC1163+AA1163+SUM($Z$1136:Z1163)</f>
        <v>14.511059760775769</v>
      </c>
      <c r="DM1163"/>
      <c r="DN1163"/>
      <c r="DO1163"/>
      <c r="DP1163"/>
      <c r="DQ1163"/>
      <c r="DR1163"/>
      <c r="DS1163"/>
      <c r="DT1163"/>
      <c r="DU1163"/>
      <c r="DV1163"/>
      <c r="DW1163"/>
      <c r="DX1163"/>
      <c r="DY1163"/>
      <c r="DZ1163"/>
      <c r="EA1163"/>
      <c r="EB1163"/>
      <c r="EC1163"/>
      <c r="ED1163"/>
      <c r="EE1163"/>
      <c r="EF1163"/>
      <c r="EG1163"/>
    </row>
    <row r="1164" spans="1:137" s="1" customFormat="1" ht="14.4" x14ac:dyDescent="0.3">
      <c r="A1164"/>
      <c r="B1164"/>
      <c r="C1164"/>
      <c r="D1164" s="18"/>
      <c r="E1164" s="28">
        <v>40156.636111111111</v>
      </c>
      <c r="F1164" s="10">
        <f t="shared" si="346"/>
        <v>273.1923611111124</v>
      </c>
      <c r="G1164" s="10">
        <v>27596</v>
      </c>
      <c r="H1164" s="10">
        <v>8.9499999999999993</v>
      </c>
      <c r="I1164" s="10">
        <v>2444</v>
      </c>
      <c r="J1164" s="10"/>
      <c r="K1164" s="10"/>
      <c r="L1164" s="79">
        <v>1037</v>
      </c>
      <c r="M1164" s="90"/>
      <c r="N1164" s="42">
        <v>7.57</v>
      </c>
      <c r="O1164" s="90"/>
      <c r="P1164" s="90"/>
      <c r="Q1164" s="90"/>
      <c r="R1164" s="87"/>
      <c r="S1164" s="87"/>
      <c r="T1164" s="16"/>
      <c r="U1164" s="16"/>
      <c r="V1164" s="43">
        <f t="shared" si="339"/>
        <v>1.9881661326808716E-5</v>
      </c>
      <c r="W1164" s="43">
        <f t="shared" si="340"/>
        <v>2.814245803018083E-3</v>
      </c>
      <c r="X1164" s="43">
        <f t="shared" si="341"/>
        <v>6.0232517628079556E-6</v>
      </c>
      <c r="Y1164" s="22">
        <f>X1164+W1164+SUM($V$1136:V1164)</f>
        <v>3.1171389117322563E-3</v>
      </c>
      <c r="Z1164" s="22">
        <f t="shared" si="342"/>
        <v>6.1302159326772451E-2</v>
      </c>
      <c r="AA1164" s="44">
        <f t="shared" si="343"/>
        <v>8.6773102994510651</v>
      </c>
      <c r="AB1164" s="44">
        <f t="shared" si="344"/>
        <v>0.55083722563296778</v>
      </c>
      <c r="AC1164" s="44">
        <f t="shared" si="345"/>
        <v>6.68542865668792</v>
      </c>
      <c r="AD1164" s="44">
        <f t="shared" si="350"/>
        <v>0.55083722563296778</v>
      </c>
      <c r="AE1164" s="44">
        <f t="shared" si="351"/>
        <v>6.1284518351429824</v>
      </c>
      <c r="AF1164" s="44">
        <f t="shared" si="352"/>
        <v>6.1395959119702054E-3</v>
      </c>
      <c r="AG1164" s="45">
        <f>AC1164+AA1164+SUM($Z$1136:Z1164)</f>
        <v>16.454403215544605</v>
      </c>
      <c r="AH1164" s="45">
        <f>AC1164+AA1164+SUM($Z$1136:Z1164)</f>
        <v>16.454403215544605</v>
      </c>
      <c r="DM1164"/>
      <c r="DN1164"/>
      <c r="DO1164"/>
      <c r="DP1164"/>
      <c r="DQ1164"/>
      <c r="DR1164"/>
      <c r="DS1164"/>
      <c r="DT1164"/>
      <c r="DU1164"/>
      <c r="DV1164"/>
      <c r="DW1164"/>
      <c r="DX1164"/>
      <c r="DY1164"/>
      <c r="DZ1164"/>
      <c r="EA1164"/>
      <c r="EB1164"/>
      <c r="EC1164"/>
      <c r="ED1164"/>
      <c r="EE1164"/>
      <c r="EF1164"/>
      <c r="EG1164"/>
    </row>
    <row r="1165" spans="1:137" s="1" customFormat="1" ht="14.4" x14ac:dyDescent="0.3">
      <c r="A1165"/>
      <c r="B1165"/>
      <c r="C1165"/>
      <c r="D1165" s="18"/>
      <c r="E1165" s="28">
        <v>40185.584027777775</v>
      </c>
      <c r="F1165" s="10">
        <f t="shared" si="346"/>
        <v>302.14027777777665</v>
      </c>
      <c r="G1165" s="10">
        <v>28161</v>
      </c>
      <c r="H1165" s="10">
        <v>6.6</v>
      </c>
      <c r="I1165" s="10">
        <v>2669</v>
      </c>
      <c r="J1165" s="10"/>
      <c r="K1165" s="10"/>
      <c r="L1165" s="79">
        <v>1037</v>
      </c>
      <c r="M1165" s="86"/>
      <c r="N1165" s="42">
        <v>7.57</v>
      </c>
      <c r="O1165" s="90"/>
      <c r="P1165" s="90"/>
      <c r="Q1165" s="90"/>
      <c r="R1165" s="87"/>
      <c r="S1165" s="87"/>
      <c r="T1165" s="16"/>
      <c r="U1165" s="16"/>
      <c r="V1165" s="43">
        <f t="shared" si="339"/>
        <v>1.4661336844350565E-5</v>
      </c>
      <c r="W1165" s="43">
        <f t="shared" si="340"/>
        <v>2.0753097541809326E-3</v>
      </c>
      <c r="X1165" s="43">
        <f t="shared" si="341"/>
        <v>4.4417275569310067E-6</v>
      </c>
      <c r="Y1165" s="22">
        <f>X1165+W1165+SUM($V$1136:V1165)</f>
        <v>2.3912826755335794E-3</v>
      </c>
      <c r="Z1165" s="22">
        <f t="shared" si="342"/>
        <v>6.2557258617235795E-2</v>
      </c>
      <c r="AA1165" s="44">
        <f t="shared" si="343"/>
        <v>8.8549693920438255</v>
      </c>
      <c r="AB1165" s="44">
        <f t="shared" si="344"/>
        <v>0.56211505693035257</v>
      </c>
      <c r="AC1165" s="44">
        <f t="shared" si="345"/>
        <v>6.8223060009055123</v>
      </c>
      <c r="AD1165" s="44">
        <f t="shared" si="350"/>
        <v>0.56211505693035246</v>
      </c>
      <c r="AE1165" s="44">
        <f t="shared" si="351"/>
        <v>6.2539256460886197</v>
      </c>
      <c r="AF1165" s="44">
        <f t="shared" si="352"/>
        <v>6.2652978865412731E-3</v>
      </c>
      <c r="AG1165" s="45">
        <f>AC1165+AA1165+SUM($Z$1136:Z1165)</f>
        <v>16.831496910972191</v>
      </c>
      <c r="AH1165" s="45">
        <f>AC1165+AA1165+SUM($Z$1136:Z1165)</f>
        <v>16.831496910972191</v>
      </c>
      <c r="DM1165"/>
      <c r="DN1165"/>
      <c r="DO1165"/>
      <c r="DP1165"/>
      <c r="DQ1165"/>
      <c r="DR1165"/>
      <c r="DS1165"/>
      <c r="DT1165"/>
      <c r="DU1165"/>
      <c r="DV1165"/>
      <c r="DW1165"/>
      <c r="DX1165"/>
      <c r="DY1165"/>
      <c r="DZ1165"/>
      <c r="EA1165"/>
      <c r="EB1165"/>
      <c r="EC1165"/>
      <c r="ED1165"/>
      <c r="EE1165"/>
      <c r="EF1165"/>
      <c r="EG1165"/>
    </row>
    <row r="1166" spans="1:137" s="1" customFormat="1" ht="14.4" x14ac:dyDescent="0.3">
      <c r="A1166"/>
      <c r="B1166"/>
      <c r="C1166"/>
      <c r="D1166" s="18"/>
      <c r="E1166" s="28">
        <v>40199.456944444442</v>
      </c>
      <c r="F1166" s="10">
        <f t="shared" si="346"/>
        <v>316.0131944444438</v>
      </c>
      <c r="G1166" s="10">
        <v>29840</v>
      </c>
      <c r="H1166" s="10">
        <v>5.9</v>
      </c>
      <c r="I1166" s="117">
        <v>2872</v>
      </c>
      <c r="J1166" s="117"/>
      <c r="K1166" s="117"/>
      <c r="L1166" s="79">
        <v>1037</v>
      </c>
      <c r="M1166" s="86"/>
      <c r="N1166" s="42">
        <v>7.57</v>
      </c>
      <c r="O1166" s="86"/>
      <c r="P1166" s="86"/>
      <c r="Q1166" s="90"/>
      <c r="R1166" s="87"/>
      <c r="S1166" s="87"/>
      <c r="T1166" s="16"/>
      <c r="U1166" s="16"/>
      <c r="V1166" s="43">
        <f t="shared" si="339"/>
        <v>1.3106346572980051E-5</v>
      </c>
      <c r="W1166" s="43">
        <f t="shared" si="340"/>
        <v>1.8552011438890158E-3</v>
      </c>
      <c r="X1166" s="43">
        <f t="shared" si="341"/>
        <v>3.9706352402868092E-6</v>
      </c>
      <c r="Y1166" s="22">
        <f>X1166+W1166+SUM($V$1136:V1166)</f>
        <v>2.1838093194979985E-3</v>
      </c>
      <c r="Z1166" s="22">
        <f t="shared" si="342"/>
        <v>6.6287013853851648E-2</v>
      </c>
      <c r="AA1166" s="44">
        <f t="shared" si="343"/>
        <v>9.3829156158725819</v>
      </c>
      <c r="AB1166" s="44">
        <f t="shared" si="344"/>
        <v>0.59562917860877518</v>
      </c>
      <c r="AC1166" s="44">
        <f t="shared" si="345"/>
        <v>7.2290618609786756</v>
      </c>
      <c r="AD1166" s="44">
        <f t="shared" si="350"/>
        <v>0.59562917860877518</v>
      </c>
      <c r="AE1166" s="44">
        <f t="shared" si="351"/>
        <v>6.6267938382615821</v>
      </c>
      <c r="AF1166" s="44">
        <f t="shared" si="352"/>
        <v>6.6388441083197183E-3</v>
      </c>
      <c r="AG1166" s="45">
        <f>AC1166+AA1166+SUM($Z$1136:Z1166)</f>
        <v>17.832486008727965</v>
      </c>
      <c r="AH1166" s="45">
        <f>AC1166+AA1166+SUM($Z$1136:Z1166)</f>
        <v>17.832486008727965</v>
      </c>
      <c r="DM1166"/>
      <c r="DN1166"/>
      <c r="DO1166"/>
      <c r="DP1166"/>
      <c r="DQ1166"/>
      <c r="DR1166"/>
      <c r="DS1166"/>
      <c r="DT1166"/>
      <c r="DU1166"/>
      <c r="DV1166"/>
      <c r="DW1166"/>
      <c r="DX1166"/>
      <c r="DY1166"/>
      <c r="DZ1166"/>
      <c r="EA1166"/>
      <c r="EB1166"/>
      <c r="EC1166"/>
      <c r="ED1166"/>
      <c r="EE1166"/>
      <c r="EF1166"/>
      <c r="EG1166"/>
    </row>
    <row r="1167" spans="1:137" s="1" customFormat="1" ht="14.4" x14ac:dyDescent="0.3">
      <c r="A1167"/>
      <c r="B1167"/>
      <c r="C1167"/>
      <c r="D1167" s="18"/>
      <c r="E1167" s="28">
        <v>40287.486111111109</v>
      </c>
      <c r="F1167" s="10">
        <f t="shared" si="346"/>
        <v>404.04236111111095</v>
      </c>
      <c r="G1167" s="10">
        <v>35659</v>
      </c>
      <c r="H1167" s="10">
        <v>1.92</v>
      </c>
      <c r="I1167" s="10">
        <v>109</v>
      </c>
      <c r="J1167" s="10"/>
      <c r="K1167" s="10"/>
      <c r="L1167" s="79">
        <v>1037</v>
      </c>
      <c r="M1167" s="86"/>
      <c r="N1167" s="42">
        <v>7.57</v>
      </c>
      <c r="O1167" s="90"/>
      <c r="P1167" s="90"/>
      <c r="Q1167" s="90"/>
      <c r="R1167" s="87"/>
      <c r="S1167" s="87"/>
      <c r="T1167" s="16"/>
      <c r="U1167" s="16"/>
      <c r="V1167" s="43">
        <f t="shared" si="339"/>
        <v>4.2651161729019824E-6</v>
      </c>
      <c r="W1167" s="43">
        <f t="shared" si="340"/>
        <v>6.0372647394354409E-4</v>
      </c>
      <c r="X1167" s="43">
        <f t="shared" si="341"/>
        <v>1.2921389256526564E-6</v>
      </c>
      <c r="Y1167" s="22">
        <f>X1167+W1167+SUM($V$1136:V1167)</f>
        <v>9.3392126941079434E-4</v>
      </c>
      <c r="Z1167" s="22">
        <f t="shared" si="342"/>
        <v>7.9213425838287388E-2</v>
      </c>
      <c r="AA1167" s="44">
        <f t="shared" si="343"/>
        <v>11.212647049142104</v>
      </c>
      <c r="AB1167" s="44">
        <f t="shared" si="344"/>
        <v>0.71178086059015788</v>
      </c>
      <c r="AC1167" s="44">
        <f t="shared" si="345"/>
        <v>8.638777376026761</v>
      </c>
      <c r="AD1167" s="44">
        <f t="shared" si="350"/>
        <v>0.71178086059015777</v>
      </c>
      <c r="AE1167" s="44">
        <f t="shared" si="351"/>
        <v>7.9190630522308876</v>
      </c>
      <c r="AF1167" s="44">
        <f t="shared" si="352"/>
        <v>7.9334632057162461E-3</v>
      </c>
      <c r="AG1167" s="45">
        <f>AC1167+AA1167+SUM($Z$1136:Z1167)</f>
        <v>21.151146382883859</v>
      </c>
      <c r="AH1167" s="45">
        <f>AC1167+AA1167+SUM($Z$1136:Z1167)</f>
        <v>21.151146382883859</v>
      </c>
      <c r="DM1167"/>
      <c r="DN1167"/>
      <c r="DO1167"/>
      <c r="DP1167"/>
      <c r="DQ1167"/>
      <c r="DR1167"/>
      <c r="DS1167"/>
      <c r="DT1167"/>
      <c r="DU1167"/>
      <c r="DV1167"/>
      <c r="DW1167"/>
      <c r="DX1167"/>
      <c r="DY1167"/>
      <c r="DZ1167"/>
      <c r="EA1167"/>
      <c r="EB1167"/>
      <c r="EC1167"/>
      <c r="ED1167"/>
      <c r="EE1167"/>
      <c r="EF1167"/>
      <c r="EG1167"/>
    </row>
    <row r="1168" spans="1:137" s="1" customFormat="1" ht="14.4" x14ac:dyDescent="0.3">
      <c r="A1168"/>
      <c r="B1168"/>
      <c r="C1168"/>
      <c r="D1168" s="18"/>
      <c r="E1168" s="28">
        <v>40360.475694444445</v>
      </c>
      <c r="F1168" s="10">
        <f t="shared" si="346"/>
        <v>477.03194444444671</v>
      </c>
      <c r="G1168" s="10">
        <v>37634</v>
      </c>
      <c r="H1168" s="10">
        <v>0.75</v>
      </c>
      <c r="I1168" s="10">
        <v>25</v>
      </c>
      <c r="J1168" s="10"/>
      <c r="K1168" s="10"/>
      <c r="L1168" s="79">
        <v>1037</v>
      </c>
      <c r="M1168" s="86"/>
      <c r="N1168" s="42">
        <v>7.57</v>
      </c>
      <c r="O1168" s="90"/>
      <c r="P1168" s="90"/>
      <c r="Q1168" s="90"/>
      <c r="R1168" s="87"/>
      <c r="S1168" s="87"/>
      <c r="T1168" s="16"/>
      <c r="U1168" s="16"/>
      <c r="V1168" s="43">
        <f t="shared" ref="V1168:V1195" si="353">($A$15*L1168/1000/$A$13*H1168)/$Q$1136</f>
        <v>1.6660610050398367E-6</v>
      </c>
      <c r="W1168" s="43">
        <f t="shared" ref="W1168:W1195" si="354">($U$1136*L1168/1000/$A$13*H1168)/$Q$1136</f>
        <v>2.3583065388419695E-4</v>
      </c>
      <c r="X1168" s="43">
        <f t="shared" ref="X1168:X1195" si="355">($A$46*$S$1136*H1168*L1168/1000000)/$Q$1136</f>
        <v>5.0474176783306898E-7</v>
      </c>
      <c r="Y1168" s="22">
        <f>X1168+W1168+SUM($V$1136:V1168)</f>
        <v>5.6690411319866747E-4</v>
      </c>
      <c r="Z1168" s="22">
        <f t="shared" ref="Z1168:Z1195" si="356">($A$15*L1168/1000/$A$13*G1168)/$Q$1136</f>
        <v>8.360071981822563E-2</v>
      </c>
      <c r="AA1168" s="44">
        <f t="shared" ref="AA1168:AA1195" si="357">($U$1136*L1168/1000/$A$13*G1168)/$Q$1136</f>
        <v>11.833667771037156</v>
      </c>
      <c r="AB1168" s="44">
        <f t="shared" ref="AB1168:AB1195" si="358">($A$14*$S$1136/1000*G1168/1000000*L1168/1000*1000000)/$Q$1136</f>
        <v>0.75120336822260847</v>
      </c>
      <c r="AC1168" s="44">
        <f t="shared" ref="AC1168:AC1187" si="359">($A$14*((L1168/1000)*G1168/10^6)*(1+($A$28/(10^-N1168))+(($A$28*$A$29)/(10^-N1168)^2))*1000000)*$S$1136/1000/$Q$1136</f>
        <v>9.1172424288227703</v>
      </c>
      <c r="AD1168" s="44">
        <f t="shared" si="350"/>
        <v>0.75120336822260869</v>
      </c>
      <c r="AE1168" s="44">
        <f t="shared" si="351"/>
        <v>8.3576661966868748</v>
      </c>
      <c r="AF1168" s="44">
        <f t="shared" si="352"/>
        <v>8.3728639132876759E-3</v>
      </c>
      <c r="AG1168" s="45">
        <f>AC1168+AA1168+SUM($Z$1136:Z1168)</f>
        <v>22.334232877393145</v>
      </c>
      <c r="AH1168" s="45">
        <f>AC1168+AA1168+SUM($Z$1136:Z1168)</f>
        <v>22.334232877393145</v>
      </c>
      <c r="DM1168"/>
      <c r="DN1168"/>
      <c r="DO1168"/>
      <c r="DP1168"/>
      <c r="DQ1168"/>
      <c r="DR1168"/>
      <c r="DS1168"/>
      <c r="DT1168"/>
      <c r="DU1168"/>
      <c r="DV1168"/>
      <c r="DW1168"/>
      <c r="DX1168"/>
      <c r="DY1168"/>
      <c r="DZ1168"/>
      <c r="EA1168"/>
      <c r="EB1168"/>
      <c r="EC1168"/>
      <c r="ED1168"/>
      <c r="EE1168"/>
      <c r="EF1168"/>
      <c r="EG1168"/>
    </row>
    <row r="1169" spans="1:137" s="1" customFormat="1" ht="14.4" x14ac:dyDescent="0.3">
      <c r="A1169"/>
      <c r="B1169"/>
      <c r="C1169"/>
      <c r="D1169" s="18"/>
      <c r="E1169" s="28">
        <v>40532.669444444444</v>
      </c>
      <c r="F1169" s="10">
        <f t="shared" si="346"/>
        <v>649.22569444444525</v>
      </c>
      <c r="G1169" s="10">
        <v>46094</v>
      </c>
      <c r="H1169" s="10">
        <v>1.98</v>
      </c>
      <c r="I1169" s="10">
        <v>40</v>
      </c>
      <c r="J1169" s="10"/>
      <c r="K1169" s="10"/>
      <c r="L1169" s="79">
        <v>1037</v>
      </c>
      <c r="M1169" s="86"/>
      <c r="N1169" s="42">
        <v>7.57</v>
      </c>
      <c r="O1169" s="90"/>
      <c r="P1169" s="90"/>
      <c r="Q1169" s="90"/>
      <c r="R1169" s="87"/>
      <c r="S1169" s="87"/>
      <c r="T1169" s="16"/>
      <c r="U1169" s="16"/>
      <c r="V1169" s="43">
        <f t="shared" si="353"/>
        <v>4.3984010533051695E-6</v>
      </c>
      <c r="W1169" s="43">
        <f t="shared" si="354"/>
        <v>6.2259292625427981E-4</v>
      </c>
      <c r="X1169" s="43">
        <f t="shared" si="355"/>
        <v>1.332518267079302E-6</v>
      </c>
      <c r="Y1169" s="22">
        <f>X1169+W1169+SUM($V$1136:V1169)</f>
        <v>9.5889256312130179E-4</v>
      </c>
      <c r="Z1169" s="22">
        <f t="shared" si="356"/>
        <v>0.10239388795507499</v>
      </c>
      <c r="AA1169" s="44">
        <f t="shared" si="357"/>
        <v>14.493837546850896</v>
      </c>
      <c r="AB1169" s="44">
        <f t="shared" si="358"/>
        <v>0.9200714262330052</v>
      </c>
      <c r="AC1169" s="44">
        <f t="shared" si="359"/>
        <v>11.166768680293266</v>
      </c>
      <c r="AD1169" s="44">
        <f t="shared" si="350"/>
        <v>0.92007142623300542</v>
      </c>
      <c r="AE1169" s="44">
        <f t="shared" si="351"/>
        <v>10.236442197748973</v>
      </c>
      <c r="AF1169" s="44">
        <f t="shared" si="352"/>
        <v>1.0255056311289848E-2</v>
      </c>
      <c r="AG1169" s="45">
        <f>AC1169+AA1169+SUM($Z$1136:Z1169)</f>
        <v>27.146322792632461</v>
      </c>
      <c r="AH1169" s="45">
        <f>AC1169+AA1169+SUM($Z$1136:Z1169)</f>
        <v>27.146322792632461</v>
      </c>
      <c r="DM1169"/>
      <c r="DN1169"/>
      <c r="DO1169"/>
      <c r="DP1169"/>
      <c r="DQ1169"/>
      <c r="DR1169"/>
      <c r="DS1169"/>
      <c r="DT1169"/>
      <c r="DU1169"/>
      <c r="DV1169"/>
      <c r="DW1169"/>
      <c r="DX1169"/>
      <c r="DY1169"/>
      <c r="DZ1169"/>
      <c r="EA1169"/>
      <c r="EB1169"/>
      <c r="EC1169"/>
      <c r="ED1169"/>
      <c r="EE1169"/>
      <c r="EF1169"/>
      <c r="EG1169"/>
    </row>
    <row r="1170" spans="1:137" s="1" customFormat="1" ht="14.4" x14ac:dyDescent="0.3">
      <c r="A1170"/>
      <c r="B1170"/>
      <c r="C1170"/>
      <c r="D1170" s="18"/>
      <c r="E1170" s="28">
        <v>40606.531944444447</v>
      </c>
      <c r="F1170" s="10">
        <f t="shared" si="346"/>
        <v>723.08819444444816</v>
      </c>
      <c r="G1170" s="10">
        <v>45002</v>
      </c>
      <c r="H1170" s="10">
        <v>7.06</v>
      </c>
      <c r="I1170" s="10">
        <v>4</v>
      </c>
      <c r="J1170" s="10"/>
      <c r="K1170" s="10"/>
      <c r="L1170" s="79">
        <v>1037</v>
      </c>
      <c r="M1170" s="86"/>
      <c r="N1170" s="42">
        <v>7.57</v>
      </c>
      <c r="O1170" s="90"/>
      <c r="P1170" s="90"/>
      <c r="Q1170" s="90"/>
      <c r="R1170" s="87"/>
      <c r="S1170" s="87"/>
      <c r="T1170" s="16"/>
      <c r="U1170" s="16"/>
      <c r="V1170" s="43">
        <f t="shared" si="353"/>
        <v>1.568318759410833E-5</v>
      </c>
      <c r="W1170" s="43">
        <f t="shared" si="354"/>
        <v>2.2199525552299071E-3</v>
      </c>
      <c r="X1170" s="43">
        <f t="shared" si="355"/>
        <v>4.7513025078686226E-6</v>
      </c>
      <c r="Y1170" s="22">
        <f>X1170+W1170+SUM($V$1136:V1170)</f>
        <v>2.5753541639318266E-3</v>
      </c>
      <c r="Z1170" s="22">
        <f t="shared" si="356"/>
        <v>9.9968103131736985E-2</v>
      </c>
      <c r="AA1170" s="44">
        <f t="shared" si="357"/>
        <v>14.150468114795506</v>
      </c>
      <c r="AB1170" s="44">
        <f t="shared" si="358"/>
        <v>0.89827427264584758</v>
      </c>
      <c r="AC1170" s="44">
        <f t="shared" si="359"/>
        <v>10.902219901734661</v>
      </c>
      <c r="AD1170" s="44">
        <f t="shared" si="350"/>
        <v>0.89827427264584758</v>
      </c>
      <c r="AE1170" s="44">
        <f t="shared" si="351"/>
        <v>9.9939335224345704</v>
      </c>
      <c r="AF1170" s="44">
        <f t="shared" si="352"/>
        <v>1.0012106654242757E-2</v>
      </c>
      <c r="AG1170" s="45">
        <f>AC1170+AA1170+SUM($Z$1136:Z1170)</f>
        <v>26.638372685150202</v>
      </c>
      <c r="AH1170" s="45">
        <f>AC1170+AA1170+SUM($Z$1136:Z1170)</f>
        <v>26.638372685150202</v>
      </c>
      <c r="DM1170"/>
      <c r="DN1170"/>
      <c r="DO1170"/>
      <c r="DP1170"/>
      <c r="DQ1170"/>
      <c r="DR1170"/>
      <c r="DS1170"/>
      <c r="DT1170"/>
      <c r="DU1170"/>
      <c r="DV1170"/>
      <c r="DW1170"/>
      <c r="DX1170"/>
      <c r="DY1170"/>
      <c r="DZ1170"/>
      <c r="EA1170"/>
      <c r="EB1170"/>
      <c r="EC1170"/>
      <c r="ED1170"/>
      <c r="EE1170"/>
      <c r="EF1170"/>
      <c r="EG1170"/>
    </row>
    <row r="1171" spans="1:137" s="1" customFormat="1" ht="14.4" x14ac:dyDescent="0.3">
      <c r="A1171"/>
      <c r="B1171"/>
      <c r="C1171"/>
      <c r="D1171" s="18"/>
      <c r="E1171" s="28">
        <v>40626.663194444445</v>
      </c>
      <c r="F1171" s="10">
        <f t="shared" si="346"/>
        <v>743.21944444444671</v>
      </c>
      <c r="G1171" s="121">
        <v>7001</v>
      </c>
      <c r="H1171" s="40">
        <v>1.6</v>
      </c>
      <c r="I1171" s="10">
        <v>27</v>
      </c>
      <c r="J1171" s="10"/>
      <c r="K1171" s="10"/>
      <c r="L1171" s="79">
        <v>1037</v>
      </c>
      <c r="M1171" s="86"/>
      <c r="N1171" s="42">
        <v>7.57</v>
      </c>
      <c r="O1171" s="90"/>
      <c r="P1171" s="90"/>
      <c r="Q1171" s="90"/>
      <c r="R1171" s="87"/>
      <c r="S1171" s="87"/>
      <c r="T1171" s="16"/>
      <c r="U1171" s="16"/>
      <c r="V1171" s="43">
        <f t="shared" si="353"/>
        <v>3.5542634774183186E-6</v>
      </c>
      <c r="W1171" s="43">
        <f t="shared" si="354"/>
        <v>5.0310539495295348E-4</v>
      </c>
      <c r="X1171" s="43">
        <f t="shared" si="355"/>
        <v>1.0767824380438804E-6</v>
      </c>
      <c r="Y1171" s="22">
        <f>X1171+W1171+SUM($V$1136:V1171)</f>
        <v>8.5838674706246662E-4</v>
      </c>
      <c r="Z1171" s="22">
        <f t="shared" si="356"/>
        <v>1.5552124128378529E-2</v>
      </c>
      <c r="AA1171" s="44">
        <f t="shared" si="357"/>
        <v>2.2014005437910167</v>
      </c>
      <c r="AB1171" s="44">
        <f t="shared" si="358"/>
        <v>0.13974530427077858</v>
      </c>
      <c r="AC1171" s="44">
        <f t="shared" si="359"/>
        <v>1.6960677643670146</v>
      </c>
      <c r="AD1171" s="44">
        <f t="shared" si="350"/>
        <v>0.13974530427077866</v>
      </c>
      <c r="AE1171" s="44">
        <f t="shared" si="351"/>
        <v>1.5547648680184094</v>
      </c>
      <c r="AF1171" s="44">
        <f t="shared" si="352"/>
        <v>1.5575920778266204E-3</v>
      </c>
      <c r="AG1171" s="45">
        <f>AC1171+AA1171+SUM($Z$1136:Z1171)</f>
        <v>5.4987051009064416</v>
      </c>
      <c r="AH1171" s="77">
        <f>AC1171+AA1171+SUM($Z$1171:Z1171)+$AH$1170</f>
        <v>30.551393117436611</v>
      </c>
      <c r="DM1171"/>
      <c r="DN1171"/>
      <c r="DO1171"/>
      <c r="DP1171"/>
      <c r="DQ1171"/>
      <c r="DR1171"/>
      <c r="DS1171"/>
      <c r="DT1171"/>
      <c r="DU1171"/>
      <c r="DV1171"/>
      <c r="DW1171"/>
      <c r="DX1171"/>
      <c r="DY1171"/>
      <c r="DZ1171"/>
      <c r="EA1171"/>
      <c r="EB1171"/>
      <c r="EC1171"/>
      <c r="ED1171"/>
      <c r="EE1171"/>
      <c r="EF1171"/>
      <c r="EG1171"/>
    </row>
    <row r="1172" spans="1:137" s="1" customFormat="1" ht="14.4" x14ac:dyDescent="0.3">
      <c r="A1172"/>
      <c r="B1172"/>
      <c r="C1172"/>
      <c r="D1172" s="18"/>
      <c r="E1172" s="28">
        <v>40633.458333333336</v>
      </c>
      <c r="F1172" s="10">
        <f t="shared" si="346"/>
        <v>750.01458333333721</v>
      </c>
      <c r="G1172" s="121">
        <v>10318</v>
      </c>
      <c r="H1172" s="40">
        <v>1.31</v>
      </c>
      <c r="I1172" s="10">
        <v>31</v>
      </c>
      <c r="J1172" s="10"/>
      <c r="K1172" s="10"/>
      <c r="L1172" s="79">
        <v>1037</v>
      </c>
      <c r="M1172" s="86"/>
      <c r="N1172" s="42">
        <v>7.57</v>
      </c>
      <c r="O1172" s="90"/>
      <c r="P1172" s="90"/>
      <c r="Q1172" s="90"/>
      <c r="R1172" s="87"/>
      <c r="S1172" s="87"/>
      <c r="T1172" s="16"/>
      <c r="U1172" s="16"/>
      <c r="V1172" s="43">
        <f t="shared" si="353"/>
        <v>2.9100532221362485E-6</v>
      </c>
      <c r="W1172" s="43">
        <f t="shared" si="354"/>
        <v>4.1191754211773062E-4</v>
      </c>
      <c r="X1172" s="43">
        <f t="shared" si="355"/>
        <v>8.8161562114842704E-7</v>
      </c>
      <c r="Y1172" s="22">
        <f>X1172+W1172+SUM($V$1136:V1172)</f>
        <v>7.6991378063248465E-4</v>
      </c>
      <c r="Z1172" s="22">
        <f t="shared" si="356"/>
        <v>2.2920556600001384E-2</v>
      </c>
      <c r="AA1172" s="44">
        <f t="shared" si="357"/>
        <v>3.2444009157028586</v>
      </c>
      <c r="AB1172" s="44">
        <f t="shared" si="358"/>
        <v>0.20595515632993769</v>
      </c>
      <c r="AC1172" s="44">
        <f t="shared" si="359"/>
        <v>2.4996467922780821</v>
      </c>
      <c r="AD1172" s="44">
        <f t="shared" si="350"/>
        <v>0.20595515632993772</v>
      </c>
      <c r="AE1172" s="44">
        <f t="shared" si="351"/>
        <v>2.2913960731629688</v>
      </c>
      <c r="AF1172" s="44">
        <f t="shared" si="352"/>
        <v>2.2955627851756985E-3</v>
      </c>
      <c r="AG1172" s="45">
        <f>AC1172+AA1172+SUM($Z$1136:Z1172)</f>
        <v>7.3682050573293516</v>
      </c>
      <c r="AH1172" s="45">
        <f>AC1172+AA1172+SUM($Z$1171:Z1172)+$AH$1170</f>
        <v>32.420893073859524</v>
      </c>
      <c r="DM1172"/>
      <c r="DN1172"/>
      <c r="DO1172"/>
      <c r="DP1172"/>
      <c r="DQ1172"/>
      <c r="DR1172"/>
      <c r="DS1172"/>
      <c r="DT1172"/>
      <c r="DU1172"/>
      <c r="DV1172"/>
      <c r="DW1172"/>
      <c r="DX1172"/>
      <c r="DY1172"/>
      <c r="DZ1172"/>
      <c r="EA1172"/>
      <c r="EB1172"/>
      <c r="EC1172"/>
      <c r="ED1172"/>
      <c r="EE1172"/>
      <c r="EF1172"/>
      <c r="EG1172"/>
    </row>
    <row r="1173" spans="1:137" s="1" customFormat="1" ht="14.4" x14ac:dyDescent="0.3">
      <c r="A1173"/>
      <c r="B1173"/>
      <c r="C1173"/>
      <c r="D1173" s="18"/>
      <c r="E1173" s="28">
        <v>40654.394444444442</v>
      </c>
      <c r="F1173" s="10">
        <f t="shared" si="346"/>
        <v>770.9506944444438</v>
      </c>
      <c r="G1173" s="10">
        <v>11186</v>
      </c>
      <c r="H1173" s="40">
        <v>2.71</v>
      </c>
      <c r="I1173" s="10">
        <v>10</v>
      </c>
      <c r="J1173" s="10"/>
      <c r="K1173" s="10"/>
      <c r="L1173" s="79">
        <v>1037</v>
      </c>
      <c r="M1173" s="86"/>
      <c r="N1173" s="42">
        <v>7.57</v>
      </c>
      <c r="O1173" s="90"/>
      <c r="P1173" s="90"/>
      <c r="Q1173" s="90"/>
      <c r="R1173" s="87"/>
      <c r="S1173" s="87"/>
      <c r="T1173" s="16"/>
      <c r="U1173" s="16"/>
      <c r="V1173" s="43">
        <f t="shared" si="353"/>
        <v>6.0200337648772771E-6</v>
      </c>
      <c r="W1173" s="43">
        <f t="shared" si="354"/>
        <v>8.5213476270156493E-4</v>
      </c>
      <c r="X1173" s="43">
        <f t="shared" si="355"/>
        <v>1.8238002544368222E-6</v>
      </c>
      <c r="Y1173" s="22">
        <f>X1173+W1173+SUM($V$1136:V1173)</f>
        <v>1.2170932196144846E-3</v>
      </c>
      <c r="Z1173" s="22">
        <f t="shared" si="356"/>
        <v>2.4848744536500818E-2</v>
      </c>
      <c r="AA1173" s="44">
        <f t="shared" si="357"/>
        <v>3.5173355924648355</v>
      </c>
      <c r="AB1173" s="44">
        <f t="shared" si="358"/>
        <v>0.22328109892485781</v>
      </c>
      <c r="AC1173" s="44">
        <f t="shared" si="359"/>
        <v>2.7099291547220998</v>
      </c>
      <c r="AD1173" s="44">
        <f t="shared" si="350"/>
        <v>0.22328109892485784</v>
      </c>
      <c r="AE1173" s="44">
        <f t="shared" si="351"/>
        <v>2.4841593791821057</v>
      </c>
      <c r="AF1173" s="44">
        <f t="shared" si="352"/>
        <v>2.488676615136205E-3</v>
      </c>
      <c r="AG1173" s="45">
        <f>AC1173+AA1173+SUM($Z$1136:Z1173)</f>
        <v>7.8762708410718476</v>
      </c>
      <c r="AH1173" s="45">
        <f>AC1173+AA1173+SUM($Z$1171:Z1173)+$AH$1170</f>
        <v>32.928958857602019</v>
      </c>
      <c r="DM1173"/>
      <c r="DN1173"/>
      <c r="DO1173"/>
      <c r="DP1173"/>
      <c r="DQ1173"/>
      <c r="DR1173"/>
      <c r="DS1173"/>
      <c r="DT1173"/>
      <c r="DU1173"/>
      <c r="DV1173"/>
      <c r="DW1173"/>
      <c r="DX1173"/>
      <c r="DY1173"/>
      <c r="DZ1173"/>
      <c r="EA1173"/>
      <c r="EB1173"/>
      <c r="EC1173"/>
      <c r="ED1173"/>
      <c r="EE1173"/>
      <c r="EF1173"/>
      <c r="EG1173"/>
    </row>
    <row r="1174" spans="1:137" s="1" customFormat="1" ht="14.4" x14ac:dyDescent="0.3">
      <c r="A1174"/>
      <c r="B1174"/>
      <c r="C1174"/>
      <c r="D1174" s="18"/>
      <c r="E1174" s="28">
        <v>40693.629861111112</v>
      </c>
      <c r="F1174" s="10">
        <f t="shared" si="346"/>
        <v>810.18611111111386</v>
      </c>
      <c r="G1174" s="10">
        <v>12339</v>
      </c>
      <c r="H1174" s="10">
        <v>0</v>
      </c>
      <c r="I1174" s="10">
        <v>62</v>
      </c>
      <c r="J1174" s="10"/>
      <c r="K1174" s="10"/>
      <c r="L1174" s="79">
        <v>1037</v>
      </c>
      <c r="M1174" s="86"/>
      <c r="N1174" s="42">
        <v>7.57</v>
      </c>
      <c r="O1174" s="90"/>
      <c r="P1174" s="90"/>
      <c r="Q1174" s="90"/>
      <c r="R1174" s="87"/>
      <c r="S1174" s="87"/>
      <c r="T1174" s="16"/>
      <c r="U1174" s="16"/>
      <c r="V1174" s="43">
        <f t="shared" si="353"/>
        <v>0</v>
      </c>
      <c r="W1174" s="43">
        <f t="shared" si="354"/>
        <v>0</v>
      </c>
      <c r="X1174" s="43">
        <f t="shared" si="355"/>
        <v>0</v>
      </c>
      <c r="Y1174" s="22">
        <f>X1174+W1174+SUM($V$1136:V1174)</f>
        <v>3.6313465665848283E-4</v>
      </c>
      <c r="Z1174" s="22">
        <f t="shared" si="356"/>
        <v>2.7410035654915395E-2</v>
      </c>
      <c r="AA1174" s="44">
        <f t="shared" si="357"/>
        <v>3.8798859177028078</v>
      </c>
      <c r="AB1174" s="44">
        <f t="shared" si="358"/>
        <v>0.24629585907686577</v>
      </c>
      <c r="AC1174" s="44">
        <f t="shared" si="359"/>
        <v>2.9892558412404786</v>
      </c>
      <c r="AD1174" s="44">
        <f t="shared" si="350"/>
        <v>0.24629585907686585</v>
      </c>
      <c r="AE1174" s="44">
        <f t="shared" si="351"/>
        <v>2.7402147845278035</v>
      </c>
      <c r="AF1174" s="44">
        <f t="shared" si="352"/>
        <v>2.7451976358095513E-3</v>
      </c>
      <c r="AG1174" s="45">
        <f>AC1174+AA1174+SUM($Z$1136:Z1174)</f>
        <v>8.5455578884831134</v>
      </c>
      <c r="AH1174" s="45">
        <f>AC1174+AA1174+SUM($Z$1171:Z1174)+$AH$1170</f>
        <v>33.598245905013286</v>
      </c>
      <c r="DM1174"/>
      <c r="DN1174"/>
      <c r="DO1174"/>
      <c r="DP1174"/>
      <c r="DQ1174"/>
      <c r="DR1174"/>
      <c r="DS1174"/>
      <c r="DT1174"/>
      <c r="DU1174"/>
      <c r="DV1174"/>
      <c r="DW1174"/>
      <c r="DX1174"/>
      <c r="DY1174"/>
      <c r="DZ1174"/>
      <c r="EA1174"/>
      <c r="EB1174"/>
      <c r="EC1174"/>
      <c r="ED1174"/>
      <c r="EE1174"/>
      <c r="EF1174"/>
      <c r="EG1174"/>
    </row>
    <row r="1175" spans="1:137" s="1" customFormat="1" ht="14.4" x14ac:dyDescent="0.3">
      <c r="A1175"/>
      <c r="B1175"/>
      <c r="C1175"/>
      <c r="D1175" s="18"/>
      <c r="E1175" s="28">
        <v>40767.489583333336</v>
      </c>
      <c r="F1175" s="10">
        <f t="shared" si="346"/>
        <v>884.04583333333721</v>
      </c>
      <c r="G1175" s="10">
        <v>14350</v>
      </c>
      <c r="H1175" s="4">
        <v>0</v>
      </c>
      <c r="I1175" s="36" t="s">
        <v>122</v>
      </c>
      <c r="J1175" s="36"/>
      <c r="K1175" s="36"/>
      <c r="L1175" s="79">
        <v>1037</v>
      </c>
      <c r="M1175" s="86"/>
      <c r="N1175" s="42">
        <v>7.57</v>
      </c>
      <c r="O1175" s="90"/>
      <c r="P1175" s="90"/>
      <c r="Q1175" s="90"/>
      <c r="R1175" s="87"/>
      <c r="S1175" s="87"/>
      <c r="T1175" s="16"/>
      <c r="U1175" s="16"/>
      <c r="V1175" s="43">
        <f t="shared" si="353"/>
        <v>0</v>
      </c>
      <c r="W1175" s="43">
        <f t="shared" si="354"/>
        <v>0</v>
      </c>
      <c r="X1175" s="43">
        <f t="shared" si="355"/>
        <v>0</v>
      </c>
      <c r="Y1175" s="22">
        <f>X1175+W1175+SUM($V$1136:V1175)</f>
        <v>3.6313465665848283E-4</v>
      </c>
      <c r="Z1175" s="22">
        <f t="shared" si="356"/>
        <v>3.1877300563095547E-2</v>
      </c>
      <c r="AA1175" s="44">
        <f t="shared" si="357"/>
        <v>4.5122265109843012</v>
      </c>
      <c r="AB1175" s="44">
        <f t="shared" si="358"/>
        <v>0.28643695419021181</v>
      </c>
      <c r="AC1175" s="44">
        <f t="shared" si="359"/>
        <v>3.4764422823406158</v>
      </c>
      <c r="AD1175" s="44">
        <f t="shared" si="350"/>
        <v>0.28643695419021187</v>
      </c>
      <c r="AE1175" s="44">
        <f t="shared" si="351"/>
        <v>3.1868127204776702</v>
      </c>
      <c r="AF1175" s="44">
        <f t="shared" si="352"/>
        <v>3.1926076727341801E-3</v>
      </c>
      <c r="AG1175" s="45">
        <f>AC1175+AA1175+SUM($Z$1136:Z1175)</f>
        <v>9.6969622234278408</v>
      </c>
      <c r="AH1175" s="45">
        <f>AC1175+AA1175+SUM($Z$1171:Z1175)+$AH$1170</f>
        <v>34.749650239958015</v>
      </c>
      <c r="DM1175"/>
      <c r="DN1175"/>
      <c r="DO1175"/>
      <c r="DP1175"/>
      <c r="DQ1175"/>
      <c r="DR1175"/>
      <c r="DS1175"/>
      <c r="DT1175"/>
      <c r="DU1175"/>
      <c r="DV1175"/>
      <c r="DW1175"/>
      <c r="DX1175"/>
      <c r="DY1175"/>
      <c r="DZ1175"/>
      <c r="EA1175"/>
      <c r="EB1175"/>
      <c r="EC1175"/>
      <c r="ED1175"/>
      <c r="EE1175"/>
      <c r="EF1175"/>
      <c r="EG1175"/>
    </row>
    <row r="1176" spans="1:137" s="1" customFormat="1" ht="14.4" x14ac:dyDescent="0.3">
      <c r="A1176"/>
      <c r="B1176"/>
      <c r="C1176"/>
      <c r="D1176" s="18"/>
      <c r="E1176" s="28">
        <v>40849.572222222225</v>
      </c>
      <c r="F1176" s="10">
        <f t="shared" si="346"/>
        <v>966.12847222222626</v>
      </c>
      <c r="G1176" s="10">
        <v>19038</v>
      </c>
      <c r="H1176" s="10">
        <v>0</v>
      </c>
      <c r="I1176" s="10">
        <v>36</v>
      </c>
      <c r="J1176" s="10"/>
      <c r="K1176" s="10"/>
      <c r="L1176" s="79">
        <v>1037</v>
      </c>
      <c r="M1176" s="86"/>
      <c r="N1176" s="42">
        <v>7.57</v>
      </c>
      <c r="O1176" s="90"/>
      <c r="P1176" s="90"/>
      <c r="Q1176" s="90"/>
      <c r="R1176" s="87"/>
      <c r="S1176" s="87"/>
      <c r="T1176" s="16"/>
      <c r="U1176" s="16"/>
      <c r="V1176" s="43">
        <f t="shared" si="353"/>
        <v>0</v>
      </c>
      <c r="W1176" s="43">
        <f t="shared" si="354"/>
        <v>0</v>
      </c>
      <c r="X1176" s="43">
        <f t="shared" si="355"/>
        <v>0</v>
      </c>
      <c r="Y1176" s="22">
        <f>X1176+W1176+SUM($V$1136:V1176)</f>
        <v>3.6313465665848283E-4</v>
      </c>
      <c r="Z1176" s="22">
        <f t="shared" si="356"/>
        <v>4.2291292551931217E-2</v>
      </c>
      <c r="AA1176" s="44">
        <f t="shared" si="357"/>
        <v>5.9863253181964549</v>
      </c>
      <c r="AB1176" s="44">
        <f t="shared" si="358"/>
        <v>0.38001301281346711</v>
      </c>
      <c r="AC1176" s="44">
        <f t="shared" si="359"/>
        <v>4.612160848167294</v>
      </c>
      <c r="AD1176" s="44">
        <f t="shared" si="350"/>
        <v>0.38001301281346728</v>
      </c>
      <c r="AE1176" s="44">
        <f t="shared" si="351"/>
        <v>4.2279122350142098</v>
      </c>
      <c r="AF1176" s="44">
        <f t="shared" si="352"/>
        <v>4.2356003396176543E-3</v>
      </c>
      <c r="AG1176" s="45">
        <f>AC1176+AA1176+SUM($Z$1136:Z1176)</f>
        <v>12.349070889018604</v>
      </c>
      <c r="AH1176" s="45">
        <f>AC1176+AA1176+SUM($Z$1171:Z1176)+$AH$1170</f>
        <v>37.401758905548775</v>
      </c>
      <c r="DM1176"/>
      <c r="DN1176"/>
      <c r="DO1176"/>
      <c r="DP1176"/>
      <c r="DQ1176"/>
      <c r="DR1176"/>
      <c r="DS1176"/>
      <c r="DT1176"/>
      <c r="DU1176"/>
      <c r="DV1176"/>
      <c r="DW1176"/>
      <c r="DX1176"/>
      <c r="DY1176"/>
      <c r="DZ1176"/>
      <c r="EA1176"/>
      <c r="EB1176"/>
      <c r="EC1176"/>
      <c r="ED1176"/>
      <c r="EE1176"/>
      <c r="EF1176"/>
      <c r="EG1176"/>
    </row>
    <row r="1177" spans="1:137" s="1" customFormat="1" ht="14.4" x14ac:dyDescent="0.3">
      <c r="A1177"/>
      <c r="B1177"/>
      <c r="C1177"/>
      <c r="D1177" s="18"/>
      <c r="E1177" s="28">
        <v>40933.629861111112</v>
      </c>
      <c r="F1177" s="10">
        <f t="shared" si="346"/>
        <v>1050.1861111111139</v>
      </c>
      <c r="G1177" s="10">
        <v>23119</v>
      </c>
      <c r="H1177" s="40">
        <v>3.13</v>
      </c>
      <c r="I1177" s="10">
        <v>35</v>
      </c>
      <c r="J1177" s="10"/>
      <c r="K1177" s="10"/>
      <c r="L1177" s="79">
        <v>1037</v>
      </c>
      <c r="M1177" s="86"/>
      <c r="N1177" s="42">
        <v>7.57</v>
      </c>
      <c r="O1177" s="90"/>
      <c r="P1177" s="90"/>
      <c r="Q1177" s="90"/>
      <c r="R1177" s="87"/>
      <c r="S1177" s="87"/>
      <c r="T1177" s="16"/>
      <c r="U1177" s="16"/>
      <c r="V1177" s="43">
        <f t="shared" si="353"/>
        <v>6.9530279276995852E-6</v>
      </c>
      <c r="W1177" s="43">
        <f t="shared" si="354"/>
        <v>9.8419992887671518E-4</v>
      </c>
      <c r="X1177" s="43">
        <f t="shared" si="355"/>
        <v>2.1064556444233408E-6</v>
      </c>
      <c r="Y1177" s="22">
        <f>X1177+W1177+SUM($V$1136:V1177)</f>
        <v>1.3563940691073209E-3</v>
      </c>
      <c r="Z1177" s="22">
        <f t="shared" si="356"/>
        <v>5.1356885834021315E-2</v>
      </c>
      <c r="AA1177" s="44">
        <f t="shared" si="357"/>
        <v>7.2695585161983312</v>
      </c>
      <c r="AB1177" s="44">
        <f t="shared" si="358"/>
        <v>0.46147288807829318</v>
      </c>
      <c r="AC1177" s="44">
        <f t="shared" si="359"/>
        <v>5.6008271167548926</v>
      </c>
      <c r="AD1177" s="44">
        <f t="shared" si="350"/>
        <v>0.46147288807829329</v>
      </c>
      <c r="AE1177" s="44">
        <f t="shared" si="351"/>
        <v>5.1342106818622479</v>
      </c>
      <c r="AF1177" s="44">
        <f t="shared" si="352"/>
        <v>5.1435468143513257E-3</v>
      </c>
      <c r="AG1177" s="45">
        <f>AC1177+AA1177+SUM($Z$1136:Z1177)</f>
        <v>14.672327241442098</v>
      </c>
      <c r="AH1177" s="45">
        <f>AC1177+AA1177+SUM($Z$1171:Z1177)+$AH$1170</f>
        <v>39.725015257972267</v>
      </c>
      <c r="DM1177"/>
      <c r="DN1177"/>
      <c r="DO1177"/>
      <c r="DP1177"/>
      <c r="DQ1177"/>
      <c r="DR1177"/>
      <c r="DS1177"/>
      <c r="DT1177"/>
      <c r="DU1177"/>
      <c r="DV1177"/>
      <c r="DW1177"/>
      <c r="DX1177"/>
      <c r="DY1177"/>
      <c r="DZ1177"/>
      <c r="EA1177"/>
      <c r="EB1177"/>
      <c r="EC1177"/>
      <c r="ED1177"/>
      <c r="EE1177"/>
      <c r="EF1177"/>
      <c r="EG1177"/>
    </row>
    <row r="1178" spans="1:137" s="1" customFormat="1" ht="14.4" x14ac:dyDescent="0.3">
      <c r="A1178"/>
      <c r="B1178"/>
      <c r="C1178"/>
      <c r="D1178" s="18"/>
      <c r="E1178" s="28">
        <v>41017.667361111111</v>
      </c>
      <c r="F1178" s="10">
        <f t="shared" si="346"/>
        <v>1134.2236111111124</v>
      </c>
      <c r="G1178" s="10">
        <v>24254</v>
      </c>
      <c r="H1178" s="10">
        <v>0</v>
      </c>
      <c r="I1178" s="10">
        <v>59</v>
      </c>
      <c r="J1178" s="10"/>
      <c r="K1178" s="10"/>
      <c r="L1178" s="79">
        <v>1037</v>
      </c>
      <c r="M1178" s="86"/>
      <c r="N1178" s="42">
        <v>7.57</v>
      </c>
      <c r="O1178" s="90"/>
      <c r="P1178" s="90"/>
      <c r="Q1178" s="90"/>
      <c r="R1178" s="87"/>
      <c r="S1178" s="87"/>
      <c r="T1178" s="16"/>
      <c r="U1178" s="16"/>
      <c r="V1178" s="43">
        <f t="shared" si="353"/>
        <v>0</v>
      </c>
      <c r="W1178" s="43">
        <f t="shared" si="354"/>
        <v>0</v>
      </c>
      <c r="X1178" s="43">
        <f t="shared" si="355"/>
        <v>0</v>
      </c>
      <c r="Y1178" s="22">
        <f>X1178+W1178+SUM($V$1136:V1178)</f>
        <v>3.700876845861824E-4</v>
      </c>
      <c r="Z1178" s="22">
        <f t="shared" si="356"/>
        <v>5.3878191488314936E-2</v>
      </c>
      <c r="AA1178" s="44">
        <f t="shared" si="357"/>
        <v>7.6264489057430822</v>
      </c>
      <c r="AB1178" s="44">
        <f t="shared" si="358"/>
        <v>0.48412835448985347</v>
      </c>
      <c r="AC1178" s="44">
        <f t="shared" si="359"/>
        <v>5.8757931091212052</v>
      </c>
      <c r="AD1178" s="44">
        <f t="shared" si="350"/>
        <v>0.48412835448985353</v>
      </c>
      <c r="AE1178" s="44">
        <f t="shared" si="351"/>
        <v>5.3862686914610043</v>
      </c>
      <c r="AF1178" s="44">
        <f t="shared" si="352"/>
        <v>5.3960631703480694E-3</v>
      </c>
      <c r="AG1178" s="45">
        <f>AC1178+AA1178+SUM($Z$1136:Z1178)</f>
        <v>15.358061814841477</v>
      </c>
      <c r="AH1178" s="45">
        <f>AC1178+AA1178+SUM($Z$1171:Z1178)+$AH$1170</f>
        <v>40.410749831371646</v>
      </c>
      <c r="DM1178"/>
      <c r="DN1178"/>
      <c r="DO1178"/>
      <c r="DP1178"/>
      <c r="DQ1178"/>
      <c r="DR1178"/>
      <c r="DS1178"/>
      <c r="DT1178"/>
      <c r="DU1178"/>
      <c r="DV1178"/>
      <c r="DW1178"/>
      <c r="DX1178"/>
      <c r="DY1178"/>
      <c r="DZ1178"/>
      <c r="EA1178"/>
      <c r="EB1178"/>
      <c r="EC1178"/>
      <c r="ED1178"/>
      <c r="EE1178"/>
      <c r="EF1178"/>
      <c r="EG1178"/>
    </row>
    <row r="1179" spans="1:137" s="1" customFormat="1" ht="14.4" x14ac:dyDescent="0.3">
      <c r="A1179"/>
      <c r="B1179"/>
      <c r="C1179"/>
      <c r="D1179" s="18"/>
      <c r="E1179" s="28">
        <v>41036.581250000003</v>
      </c>
      <c r="F1179" s="10">
        <f t="shared" si="346"/>
        <v>1153.1375000000044</v>
      </c>
      <c r="G1179" s="10">
        <v>26704</v>
      </c>
      <c r="H1179" s="10">
        <v>0</v>
      </c>
      <c r="I1179" s="10">
        <v>31</v>
      </c>
      <c r="J1179" s="10"/>
      <c r="K1179" s="10"/>
      <c r="L1179" s="79">
        <v>1037</v>
      </c>
      <c r="M1179" s="86"/>
      <c r="N1179" s="42">
        <v>7.57</v>
      </c>
      <c r="O1179" s="90"/>
      <c r="P1179" s="90"/>
      <c r="Q1179" s="90"/>
      <c r="R1179" s="87"/>
      <c r="S1179" s="87"/>
      <c r="T1179" s="16"/>
      <c r="U1179" s="16"/>
      <c r="V1179" s="43">
        <f t="shared" si="353"/>
        <v>0</v>
      </c>
      <c r="W1179" s="43">
        <f t="shared" si="354"/>
        <v>0</v>
      </c>
      <c r="X1179" s="43">
        <f t="shared" si="355"/>
        <v>0</v>
      </c>
      <c r="Y1179" s="22">
        <f>X1179+W1179+SUM($V$1136:V1179)</f>
        <v>3.700876845861824E-4</v>
      </c>
      <c r="Z1179" s="22">
        <f t="shared" si="356"/>
        <v>5.9320657438111733E-2</v>
      </c>
      <c r="AA1179" s="44">
        <f t="shared" si="357"/>
        <v>8.3968290417647928</v>
      </c>
      <c r="AB1179" s="44">
        <f t="shared" si="358"/>
        <v>0.53303222471745082</v>
      </c>
      <c r="AC1179" s="44">
        <f t="shared" si="359"/>
        <v>6.4693320353744834</v>
      </c>
      <c r="AD1179" s="44">
        <f t="shared" si="350"/>
        <v>0.53303222471745082</v>
      </c>
      <c r="AE1179" s="44">
        <f t="shared" si="351"/>
        <v>5.9303586681279246</v>
      </c>
      <c r="AF1179" s="44">
        <f t="shared" si="352"/>
        <v>5.9411425291075659E-3</v>
      </c>
      <c r="AG1179" s="45">
        <f>AC1179+AA1179+SUM($Z$1136:Z1179)</f>
        <v>16.781301534554579</v>
      </c>
      <c r="AH1179" s="45">
        <f>AC1179+AA1179+SUM($Z$1171:Z1179)+$AH$1170</f>
        <v>41.833989551084748</v>
      </c>
      <c r="DM1179"/>
      <c r="DN1179"/>
      <c r="DO1179"/>
      <c r="DP1179"/>
      <c r="DQ1179"/>
      <c r="DR1179"/>
      <c r="DS1179"/>
      <c r="DT1179"/>
      <c r="DU1179"/>
      <c r="DV1179"/>
      <c r="DW1179"/>
      <c r="DX1179"/>
      <c r="DY1179"/>
      <c r="DZ1179"/>
      <c r="EA1179"/>
      <c r="EB1179"/>
      <c r="EC1179"/>
      <c r="ED1179"/>
      <c r="EE1179"/>
      <c r="EF1179"/>
      <c r="EG1179"/>
    </row>
    <row r="1180" spans="1:137" s="1" customFormat="1" ht="14.4" x14ac:dyDescent="0.3">
      <c r="A1180"/>
      <c r="B1180"/>
      <c r="C1180"/>
      <c r="D1180" s="18"/>
      <c r="E1180" s="28">
        <v>41039.521527777775</v>
      </c>
      <c r="F1180" s="10">
        <f t="shared" si="346"/>
        <v>1156.0777777777766</v>
      </c>
      <c r="G1180" s="10">
        <v>4913</v>
      </c>
      <c r="H1180" s="10">
        <v>0</v>
      </c>
      <c r="I1180" s="10">
        <v>29</v>
      </c>
      <c r="J1180" s="10"/>
      <c r="K1180" s="10"/>
      <c r="L1180" s="79">
        <v>1037</v>
      </c>
      <c r="M1180" s="86"/>
      <c r="N1180" s="42">
        <v>7.57</v>
      </c>
      <c r="O1180" s="90"/>
      <c r="P1180" s="90"/>
      <c r="Q1180" s="90"/>
      <c r="R1180" s="87"/>
      <c r="S1180" s="87"/>
      <c r="T1180" s="16"/>
      <c r="U1180" s="16"/>
      <c r="V1180" s="43">
        <f t="shared" si="353"/>
        <v>0</v>
      </c>
      <c r="W1180" s="43">
        <f t="shared" si="354"/>
        <v>0</v>
      </c>
      <c r="X1180" s="43">
        <f t="shared" si="355"/>
        <v>0</v>
      </c>
      <c r="Y1180" s="22">
        <f>X1180+W1180+SUM($V$1136:V1180)</f>
        <v>3.700876845861824E-4</v>
      </c>
      <c r="Z1180" s="22">
        <f t="shared" si="356"/>
        <v>1.0913810290347626E-2</v>
      </c>
      <c r="AA1180" s="44">
        <f t="shared" si="357"/>
        <v>1.5448480033774126</v>
      </c>
      <c r="AB1180" s="44">
        <f t="shared" si="358"/>
        <v>9.8067230378850928E-2</v>
      </c>
      <c r="AC1180" s="44">
        <f t="shared" si="359"/>
        <v>1.1902272427274876</v>
      </c>
      <c r="AD1180" s="44">
        <f t="shared" si="350"/>
        <v>9.8067230378850942E-2</v>
      </c>
      <c r="AE1180" s="44">
        <f t="shared" si="351"/>
        <v>1.0910669613732957</v>
      </c>
      <c r="AF1180" s="44">
        <f t="shared" si="352"/>
        <v>1.0930509753409776E-3</v>
      </c>
      <c r="AG1180" s="45">
        <f>AC1180+AA1180+SUM($Z$1136:Z1180)</f>
        <v>4.6611295138105504</v>
      </c>
      <c r="AH1180" s="45">
        <f>AC1180+AA1180+SUM($Z$1180:Z1180)+$AH$1179</f>
        <v>44.579978607479994</v>
      </c>
      <c r="DM1180"/>
      <c r="DN1180"/>
      <c r="DO1180"/>
      <c r="DP1180"/>
      <c r="DQ1180"/>
      <c r="DR1180"/>
      <c r="DS1180"/>
      <c r="DT1180"/>
      <c r="DU1180"/>
      <c r="DV1180"/>
      <c r="DW1180"/>
      <c r="DX1180"/>
      <c r="DY1180"/>
      <c r="DZ1180"/>
      <c r="EA1180"/>
      <c r="EB1180"/>
      <c r="EC1180"/>
      <c r="ED1180"/>
      <c r="EE1180"/>
      <c r="EF1180"/>
      <c r="EG1180"/>
    </row>
    <row r="1181" spans="1:137" s="1" customFormat="1" ht="14.4" x14ac:dyDescent="0.3">
      <c r="A1181"/>
      <c r="B1181"/>
      <c r="C1181"/>
      <c r="D1181" s="18"/>
      <c r="E1181" s="28">
        <v>41044.489583333336</v>
      </c>
      <c r="F1181" s="10">
        <f t="shared" si="346"/>
        <v>1161.0458333333372</v>
      </c>
      <c r="G1181" s="10">
        <v>7476</v>
      </c>
      <c r="H1181" s="21">
        <v>1.1000000000000001</v>
      </c>
      <c r="I1181" s="10">
        <v>32</v>
      </c>
      <c r="J1181" s="10"/>
      <c r="K1181" s="10"/>
      <c r="L1181" s="79">
        <v>1037</v>
      </c>
      <c r="M1181" s="86"/>
      <c r="N1181" s="42">
        <v>7.57</v>
      </c>
      <c r="O1181" s="90"/>
      <c r="P1181" s="90"/>
      <c r="Q1181" s="90"/>
      <c r="R1181" s="87"/>
      <c r="S1181" s="87"/>
      <c r="T1181" s="16"/>
      <c r="U1181" s="16"/>
      <c r="V1181" s="43">
        <f t="shared" si="353"/>
        <v>2.4435561407250944E-6</v>
      </c>
      <c r="W1181" s="43">
        <f t="shared" si="354"/>
        <v>3.458849590301555E-4</v>
      </c>
      <c r="X1181" s="43">
        <f t="shared" si="355"/>
        <v>7.4028792615516782E-7</v>
      </c>
      <c r="Y1181" s="22">
        <f>X1181+W1181+SUM($V$1136:V1181)</f>
        <v>7.1915648768321812E-4</v>
      </c>
      <c r="Z1181" s="22">
        <f t="shared" si="356"/>
        <v>1.6607296098237093E-2</v>
      </c>
      <c r="AA1181" s="44">
        <f t="shared" si="357"/>
        <v>2.350759957917675</v>
      </c>
      <c r="AB1181" s="44">
        <f t="shared" si="358"/>
        <v>0.14922666686592501</v>
      </c>
      <c r="AC1181" s="44">
        <f t="shared" si="359"/>
        <v>1.8111416378242817</v>
      </c>
      <c r="AD1181" s="44">
        <f t="shared" si="350"/>
        <v>0.14922666686592501</v>
      </c>
      <c r="AE1181" s="44">
        <f t="shared" si="351"/>
        <v>1.6602517002293422</v>
      </c>
      <c r="AF1181" s="44">
        <f t="shared" si="352"/>
        <v>1.6632707290146851E-3</v>
      </c>
      <c r="AG1181" s="45">
        <f>AC1181+AA1181+SUM($Z$1136:Z1181)</f>
        <v>6.1045631595458438</v>
      </c>
      <c r="AH1181" s="45">
        <f>AC1181+AA1181+SUM($Z$1180:Z1181)+$AH$1179</f>
        <v>46.023412253215291</v>
      </c>
      <c r="DM1181"/>
      <c r="DN1181"/>
      <c r="DO1181"/>
      <c r="DP1181"/>
      <c r="DQ1181"/>
      <c r="DR1181"/>
      <c r="DS1181"/>
      <c r="DT1181"/>
      <c r="DU1181"/>
      <c r="DV1181"/>
      <c r="DW1181"/>
      <c r="DX1181"/>
      <c r="DY1181"/>
      <c r="DZ1181"/>
      <c r="EA1181"/>
      <c r="EB1181"/>
      <c r="EC1181"/>
      <c r="ED1181"/>
      <c r="EE1181"/>
      <c r="EF1181"/>
      <c r="EG1181"/>
    </row>
    <row r="1182" spans="1:137" s="1" customFormat="1" ht="14.4" x14ac:dyDescent="0.3">
      <c r="A1182"/>
      <c r="B1182"/>
      <c r="C1182"/>
      <c r="D1182" s="18"/>
      <c r="E1182" s="28">
        <v>41052.481249999997</v>
      </c>
      <c r="F1182" s="10">
        <f t="shared" si="346"/>
        <v>1169.0374999999985</v>
      </c>
      <c r="G1182" s="10">
        <v>8664</v>
      </c>
      <c r="H1182" s="40">
        <v>0.45</v>
      </c>
      <c r="I1182" s="10">
        <v>30</v>
      </c>
      <c r="J1182" s="10"/>
      <c r="K1182" s="10"/>
      <c r="L1182" s="79">
        <v>1037</v>
      </c>
      <c r="M1182" s="86"/>
      <c r="N1182" s="42">
        <v>7.57</v>
      </c>
      <c r="O1182" s="90"/>
      <c r="P1182" s="90"/>
      <c r="Q1182" s="90"/>
      <c r="R1182" s="87"/>
      <c r="S1182" s="87"/>
      <c r="T1182" s="16"/>
      <c r="U1182" s="16"/>
      <c r="V1182" s="43">
        <f t="shared" si="353"/>
        <v>9.9963660302390225E-7</v>
      </c>
      <c r="W1182" s="43">
        <f t="shared" si="354"/>
        <v>1.4149839233051816E-4</v>
      </c>
      <c r="X1182" s="43">
        <f t="shared" si="355"/>
        <v>3.0284506069984135E-7</v>
      </c>
      <c r="Y1182" s="22">
        <f>X1182+W1182+SUM($V$1136:V1182)</f>
        <v>5.1533211472114932E-4</v>
      </c>
      <c r="Z1182" s="22">
        <f t="shared" si="356"/>
        <v>1.9246336730220196E-2</v>
      </c>
      <c r="AA1182" s="44">
        <f t="shared" si="357"/>
        <v>2.7243157136702427</v>
      </c>
      <c r="AB1182" s="44">
        <f t="shared" si="358"/>
        <v>0.17294005373547006</v>
      </c>
      <c r="AC1182" s="44">
        <f t="shared" si="359"/>
        <v>2.0989474518605649</v>
      </c>
      <c r="AD1182" s="44">
        <f t="shared" si="350"/>
        <v>0.17294005373547014</v>
      </c>
      <c r="AE1182" s="44">
        <f t="shared" si="351"/>
        <v>1.9240798195274247</v>
      </c>
      <c r="AF1182" s="44">
        <f t="shared" si="352"/>
        <v>1.9275785976703098E-3</v>
      </c>
      <c r="AG1182" s="45">
        <f>AC1182+AA1182+SUM($Z$1136:Z1182)</f>
        <v>6.7851710660649145</v>
      </c>
      <c r="AH1182" s="45">
        <f>AC1182+AA1182+SUM($Z$1180:Z1182)+$AH$1179</f>
        <v>46.704020159734362</v>
      </c>
      <c r="DM1182"/>
      <c r="DN1182"/>
      <c r="DO1182"/>
      <c r="DP1182"/>
      <c r="DQ1182"/>
      <c r="DR1182"/>
      <c r="DS1182"/>
      <c r="DT1182"/>
      <c r="DU1182"/>
      <c r="DV1182"/>
      <c r="DW1182"/>
      <c r="DX1182"/>
      <c r="DY1182"/>
      <c r="DZ1182"/>
      <c r="EA1182"/>
      <c r="EB1182"/>
      <c r="EC1182"/>
      <c r="ED1182"/>
      <c r="EE1182"/>
      <c r="EF1182"/>
      <c r="EG1182"/>
    </row>
    <row r="1183" spans="1:137" s="1" customFormat="1" ht="14.4" x14ac:dyDescent="0.3">
      <c r="A1183"/>
      <c r="B1183"/>
      <c r="C1183"/>
      <c r="D1183" s="18"/>
      <c r="E1183" s="28">
        <v>41109.588194444441</v>
      </c>
      <c r="F1183" s="10">
        <f t="shared" si="346"/>
        <v>1226.1444444444423</v>
      </c>
      <c r="G1183" s="10">
        <v>10307</v>
      </c>
      <c r="H1183" s="10">
        <v>1.23</v>
      </c>
      <c r="I1183" s="10">
        <v>29</v>
      </c>
      <c r="J1183" s="10"/>
      <c r="K1183" s="10"/>
      <c r="L1183" s="79">
        <v>1037</v>
      </c>
      <c r="M1183" s="86"/>
      <c r="N1183" s="42">
        <v>7.57</v>
      </c>
      <c r="O1183" s="90"/>
      <c r="P1183" s="90"/>
      <c r="Q1183" s="90"/>
      <c r="R1183" s="87"/>
      <c r="S1183" s="87"/>
      <c r="T1183" s="16"/>
      <c r="U1183" s="16"/>
      <c r="V1183" s="43">
        <f t="shared" si="353"/>
        <v>2.7323400482653323E-6</v>
      </c>
      <c r="W1183" s="43">
        <f t="shared" si="354"/>
        <v>3.8676227237008294E-4</v>
      </c>
      <c r="X1183" s="43">
        <f t="shared" si="355"/>
        <v>8.2777649924623303E-7</v>
      </c>
      <c r="Y1183" s="22">
        <f>X1183+W1183+SUM($V$1136:V1183)</f>
        <v>7.6385326624752586E-4</v>
      </c>
      <c r="Z1183" s="22">
        <f t="shared" si="356"/>
        <v>2.2896121038594133E-2</v>
      </c>
      <c r="AA1183" s="44">
        <f t="shared" si="357"/>
        <v>3.2409420661125568</v>
      </c>
      <c r="AB1183" s="44">
        <f t="shared" si="358"/>
        <v>0.20573558793299743</v>
      </c>
      <c r="AC1183" s="44">
        <f t="shared" si="359"/>
        <v>2.4969819236295976</v>
      </c>
      <c r="AD1183" s="44">
        <f t="shared" si="350"/>
        <v>0.20573558793299745</v>
      </c>
      <c r="AE1183" s="44">
        <f t="shared" si="351"/>
        <v>2.2889532202065048</v>
      </c>
      <c r="AF1183" s="44">
        <f t="shared" si="352"/>
        <v>2.2931154900955536E-3</v>
      </c>
      <c r="AG1183" s="45">
        <f>AC1183+AA1183+SUM($Z$1136:Z1183)</f>
        <v>7.7227280113148558</v>
      </c>
      <c r="AH1183" s="45">
        <f>AC1183+AA1183+SUM($Z$1180:Z1183)+$AH$1179</f>
        <v>47.6415771049843</v>
      </c>
      <c r="DM1183"/>
      <c r="DN1183"/>
      <c r="DO1183"/>
      <c r="DP1183"/>
      <c r="DQ1183"/>
      <c r="DR1183"/>
      <c r="DS1183"/>
      <c r="DT1183"/>
      <c r="DU1183"/>
      <c r="DV1183"/>
      <c r="DW1183"/>
      <c r="DX1183"/>
      <c r="DY1183"/>
      <c r="DZ1183"/>
      <c r="EA1183"/>
      <c r="EB1183"/>
      <c r="EC1183"/>
      <c r="ED1183"/>
      <c r="EE1183"/>
      <c r="EF1183"/>
      <c r="EG1183"/>
    </row>
    <row r="1184" spans="1:137" s="1" customFormat="1" ht="14.4" x14ac:dyDescent="0.3">
      <c r="A1184"/>
      <c r="B1184"/>
      <c r="C1184"/>
      <c r="D1184" s="18"/>
      <c r="E1184" s="28">
        <v>41134.49722222222</v>
      </c>
      <c r="F1184" s="10">
        <f t="shared" si="346"/>
        <v>1251.0534722222219</v>
      </c>
      <c r="G1184" s="10">
        <v>11178</v>
      </c>
      <c r="H1184" s="10">
        <v>1.23</v>
      </c>
      <c r="I1184" s="10">
        <v>29</v>
      </c>
      <c r="J1184" s="10"/>
      <c r="K1184" s="10"/>
      <c r="L1184" s="79">
        <v>1037</v>
      </c>
      <c r="M1184" s="86"/>
      <c r="N1184" s="42">
        <v>7.57</v>
      </c>
      <c r="O1184" s="90"/>
      <c r="P1184" s="90"/>
      <c r="Q1184" s="90"/>
      <c r="R1184" s="87"/>
      <c r="S1184" s="87"/>
      <c r="T1184" s="16"/>
      <c r="U1184" s="16"/>
      <c r="V1184" s="43">
        <f t="shared" si="353"/>
        <v>2.7323400482653323E-6</v>
      </c>
      <c r="W1184" s="43">
        <f t="shared" si="354"/>
        <v>3.8676227237008294E-4</v>
      </c>
      <c r="X1184" s="43">
        <f t="shared" si="355"/>
        <v>8.2777649924623303E-7</v>
      </c>
      <c r="Y1184" s="22">
        <f>X1184+W1184+SUM($V$1136:V1184)</f>
        <v>7.6658560629579121E-4</v>
      </c>
      <c r="Z1184" s="22">
        <f t="shared" si="356"/>
        <v>2.483097321911373E-2</v>
      </c>
      <c r="AA1184" s="44">
        <f t="shared" si="357"/>
        <v>3.514820065490071</v>
      </c>
      <c r="AB1184" s="44">
        <f t="shared" si="358"/>
        <v>0.22312141281799219</v>
      </c>
      <c r="AC1184" s="44">
        <f t="shared" si="359"/>
        <v>2.707991068432293</v>
      </c>
      <c r="AD1184" s="44">
        <f t="shared" si="350"/>
        <v>0.22312141281799219</v>
      </c>
      <c r="AE1184" s="44">
        <f t="shared" si="351"/>
        <v>2.4823827588501319</v>
      </c>
      <c r="AF1184" s="44">
        <f t="shared" si="352"/>
        <v>2.4868967641688269E-3</v>
      </c>
      <c r="AG1184" s="45">
        <f>AC1184+AA1184+SUM($Z$1136:Z1184)</f>
        <v>8.2324461287141784</v>
      </c>
      <c r="AH1184" s="45">
        <f>AC1184+AA1184+SUM($Z$1180:Z1184)+$AH$1179</f>
        <v>48.151295222383624</v>
      </c>
      <c r="DM1184"/>
      <c r="DN1184"/>
      <c r="DO1184"/>
      <c r="DP1184"/>
      <c r="DQ1184"/>
      <c r="DR1184"/>
      <c r="DS1184"/>
      <c r="DT1184"/>
      <c r="DU1184"/>
      <c r="DV1184"/>
      <c r="DW1184"/>
      <c r="DX1184"/>
      <c r="DY1184"/>
      <c r="DZ1184"/>
      <c r="EA1184"/>
      <c r="EB1184"/>
      <c r="EC1184"/>
      <c r="ED1184"/>
      <c r="EE1184"/>
      <c r="EF1184"/>
      <c r="EG1184"/>
    </row>
    <row r="1185" spans="1:137" s="1" customFormat="1" ht="14.4" x14ac:dyDescent="0.3">
      <c r="A1185"/>
      <c r="B1185"/>
      <c r="C1185"/>
      <c r="D1185" s="18"/>
      <c r="E1185" s="28">
        <v>42304.478472222225</v>
      </c>
      <c r="F1185" s="10">
        <f t="shared" si="346"/>
        <v>2421.0347222222263</v>
      </c>
      <c r="G1185" s="10">
        <v>34790</v>
      </c>
      <c r="H1185" s="10">
        <v>0.99</v>
      </c>
      <c r="I1185" s="10">
        <v>26</v>
      </c>
      <c r="J1185" s="10"/>
      <c r="K1185" s="10"/>
      <c r="L1185" s="10">
        <v>1039</v>
      </c>
      <c r="M1185" s="86"/>
      <c r="N1185" s="42">
        <v>7.57</v>
      </c>
      <c r="O1185" s="90"/>
      <c r="P1185" s="90"/>
      <c r="Q1185" s="90"/>
      <c r="R1185" s="87"/>
      <c r="S1185" s="87"/>
      <c r="T1185" s="16"/>
      <c r="U1185" s="16"/>
      <c r="V1185" s="43">
        <f t="shared" si="353"/>
        <v>2.2034419934349426E-6</v>
      </c>
      <c r="W1185" s="43">
        <f t="shared" si="354"/>
        <v>3.1189684203384601E-4</v>
      </c>
      <c r="X1185" s="43">
        <f t="shared" si="355"/>
        <v>6.6754410776055668E-7</v>
      </c>
      <c r="Y1185" s="22">
        <f>X1185+W1185+SUM($V$1136:V1185)</f>
        <v>6.9376338556150353E-4</v>
      </c>
      <c r="Z1185" s="22">
        <f t="shared" si="356"/>
        <v>7.7432067627880463E-2</v>
      </c>
      <c r="AA1185" s="44">
        <f t="shared" si="357"/>
        <v>10.96049609531061</v>
      </c>
      <c r="AB1185" s="44">
        <f t="shared" si="358"/>
        <v>0.69577427248208557</v>
      </c>
      <c r="AC1185" s="44">
        <f t="shared" si="359"/>
        <v>8.4445078207864821</v>
      </c>
      <c r="AD1185" s="44">
        <f t="shared" si="350"/>
        <v>0.69577427248208568</v>
      </c>
      <c r="AE1185" s="44">
        <f t="shared" si="351"/>
        <v>7.7409784934892905</v>
      </c>
      <c r="AF1185" s="44">
        <f t="shared" si="352"/>
        <v>7.7550548151068717E-3</v>
      </c>
      <c r="AG1185" s="45">
        <f>AC1185+AA1185+SUM($Z$1136:Z1185)</f>
        <v>21.492070978516789</v>
      </c>
      <c r="AH1185" s="45">
        <f>AC1185+AA1185+SUM($Z$1180:Z1185)+$AH$1179</f>
        <v>61.410920072186236</v>
      </c>
      <c r="DM1185"/>
      <c r="DN1185"/>
      <c r="DO1185"/>
      <c r="DP1185"/>
      <c r="DQ1185"/>
      <c r="DR1185"/>
      <c r="DS1185"/>
      <c r="DT1185"/>
      <c r="DU1185"/>
      <c r="DV1185"/>
      <c r="DW1185"/>
      <c r="DX1185"/>
      <c r="DY1185"/>
      <c r="DZ1185"/>
      <c r="EA1185"/>
      <c r="EB1185"/>
      <c r="EC1185"/>
      <c r="ED1185"/>
      <c r="EE1185"/>
      <c r="EF1185"/>
      <c r="EG1185"/>
    </row>
    <row r="1186" spans="1:137" s="1" customFormat="1" ht="14.4" x14ac:dyDescent="0.3">
      <c r="A1186"/>
      <c r="B1186"/>
      <c r="C1186"/>
      <c r="D1186" s="40" t="s">
        <v>164</v>
      </c>
      <c r="E1186" s="28">
        <v>42305.501388888886</v>
      </c>
      <c r="F1186" s="10">
        <f t="shared" si="346"/>
        <v>2422.0576388888876</v>
      </c>
      <c r="G1186" s="10"/>
      <c r="H1186" s="10"/>
      <c r="I1186" s="10">
        <v>25</v>
      </c>
      <c r="J1186" s="40">
        <v>0.42</v>
      </c>
      <c r="K1186" s="10">
        <v>5</v>
      </c>
      <c r="L1186" s="10">
        <v>1080</v>
      </c>
      <c r="M1186" s="86"/>
      <c r="N1186" s="42">
        <v>7.57</v>
      </c>
      <c r="O1186" s="90"/>
      <c r="P1186" s="90"/>
      <c r="Q1186" s="90"/>
      <c r="R1186" s="87"/>
      <c r="S1186" s="87"/>
      <c r="T1186" s="16"/>
      <c r="U1186" s="16"/>
      <c r="V1186" s="43">
        <f t="shared" si="353"/>
        <v>0</v>
      </c>
      <c r="W1186" s="43">
        <f t="shared" si="354"/>
        <v>0</v>
      </c>
      <c r="X1186" s="43">
        <f t="shared" si="355"/>
        <v>0</v>
      </c>
      <c r="Y1186" s="22">
        <f>X1186+W1186+SUM($V$1136:V1186)</f>
        <v>3.8119899941989701E-4</v>
      </c>
      <c r="Z1186" s="22">
        <f t="shared" si="356"/>
        <v>0</v>
      </c>
      <c r="AA1186" s="44">
        <f t="shared" si="357"/>
        <v>0</v>
      </c>
      <c r="AB1186" s="44">
        <f t="shared" si="358"/>
        <v>0</v>
      </c>
      <c r="AC1186" s="44">
        <f t="shared" si="359"/>
        <v>0</v>
      </c>
      <c r="AD1186" s="44">
        <f t="shared" si="350"/>
        <v>0</v>
      </c>
      <c r="AE1186" s="44">
        <f t="shared" si="351"/>
        <v>0</v>
      </c>
      <c r="AF1186" s="44">
        <f t="shared" si="352"/>
        <v>0</v>
      </c>
      <c r="AG1186" s="45">
        <f>AC1186+AA1186+SUM($Z$1136:Z1186)</f>
        <v>2.0870670624196954</v>
      </c>
      <c r="AH1186" s="45">
        <f>AC1186+AA1186+SUM($Z$1186:Z1186)+$AH$1185</f>
        <v>61.410920072186236</v>
      </c>
      <c r="DM1186"/>
      <c r="DN1186"/>
      <c r="DO1186"/>
      <c r="DP1186"/>
      <c r="DQ1186"/>
      <c r="DR1186"/>
      <c r="DS1186"/>
      <c r="DT1186"/>
      <c r="DU1186"/>
      <c r="DV1186"/>
      <c r="DW1186"/>
      <c r="DX1186"/>
      <c r="DY1186"/>
      <c r="DZ1186"/>
      <c r="EA1186"/>
      <c r="EB1186"/>
      <c r="EC1186"/>
      <c r="ED1186"/>
      <c r="EE1186"/>
      <c r="EF1186"/>
      <c r="EG1186"/>
    </row>
    <row r="1187" spans="1:137" s="1" customFormat="1" ht="14.4" x14ac:dyDescent="0.3">
      <c r="A1187"/>
      <c r="B1187"/>
      <c r="C1187"/>
      <c r="D1187" s="18"/>
      <c r="E1187" s="28">
        <v>42311.583333333336</v>
      </c>
      <c r="F1187" s="10">
        <f t="shared" si="346"/>
        <v>2428.1395833333372</v>
      </c>
      <c r="G1187" s="10">
        <v>3087</v>
      </c>
      <c r="H1187" s="10">
        <v>0.83</v>
      </c>
      <c r="I1187" s="10">
        <v>26</v>
      </c>
      <c r="J1187" s="10"/>
      <c r="K1187" s="10">
        <v>5</v>
      </c>
      <c r="L1187" s="10">
        <v>1085</v>
      </c>
      <c r="M1187" s="86"/>
      <c r="N1187" s="42">
        <v>7.57</v>
      </c>
      <c r="O1187" s="90"/>
      <c r="P1187" s="90"/>
      <c r="Q1187" s="90"/>
      <c r="R1187" s="87"/>
      <c r="S1187" s="87"/>
      <c r="T1187" s="16"/>
      <c r="U1187" s="16"/>
      <c r="V1187" s="43">
        <f t="shared" si="353"/>
        <v>1.9291176317436513E-6</v>
      </c>
      <c r="W1187" s="43">
        <f t="shared" si="354"/>
        <v>2.730662749667805E-4</v>
      </c>
      <c r="X1187" s="43">
        <f t="shared" si="355"/>
        <v>5.8443612860439765E-7</v>
      </c>
      <c r="Y1187" s="22">
        <f>X1187+W1187+SUM($V$1136:V1187)</f>
        <v>6.5677882814702557E-4</v>
      </c>
      <c r="Z1187" s="22">
        <f t="shared" si="356"/>
        <v>7.1749230472200618E-3</v>
      </c>
      <c r="AA1187" s="44">
        <f t="shared" si="357"/>
        <v>1.0156091455692187</v>
      </c>
      <c r="AB1187" s="44">
        <f t="shared" si="358"/>
        <v>6.4471052061859255E-2</v>
      </c>
      <c r="AC1187" s="44">
        <f t="shared" si="359"/>
        <v>0.78247547355916447</v>
      </c>
      <c r="AD1187" s="44">
        <f t="shared" si="350"/>
        <v>6.4471052061859269E-2</v>
      </c>
      <c r="AE1187" s="44">
        <f t="shared" si="351"/>
        <v>0.71728583134170243</v>
      </c>
      <c r="AF1187" s="44">
        <f t="shared" si="352"/>
        <v>7.185901556028009E-4</v>
      </c>
      <c r="AG1187" s="45">
        <f>AC1187+AA1187+SUM($Z$1136:Z1187)</f>
        <v>3.8923266045952984</v>
      </c>
      <c r="AH1187" s="45">
        <f>AC1187+AA1187+SUM($Z$1186:Z1187)+$AH$1185</f>
        <v>63.216179614361842</v>
      </c>
      <c r="DM1187"/>
      <c r="DN1187"/>
      <c r="DO1187"/>
      <c r="DP1187"/>
      <c r="DQ1187"/>
      <c r="DR1187"/>
      <c r="DS1187"/>
      <c r="DT1187"/>
      <c r="DU1187"/>
      <c r="DV1187"/>
      <c r="DW1187"/>
      <c r="DX1187"/>
      <c r="DY1187"/>
      <c r="DZ1187"/>
      <c r="EA1187"/>
      <c r="EB1187"/>
      <c r="EC1187"/>
      <c r="ED1187"/>
      <c r="EE1187"/>
      <c r="EF1187"/>
      <c r="EG1187"/>
    </row>
    <row r="1188" spans="1:137" s="1" customFormat="1" ht="14.4" x14ac:dyDescent="0.3">
      <c r="A1188"/>
      <c r="B1188"/>
      <c r="C1188"/>
      <c r="D1188" s="87"/>
      <c r="E1188" s="28">
        <v>42486.495833333334</v>
      </c>
      <c r="F1188" s="10">
        <f t="shared" si="346"/>
        <v>2603.0520833333358</v>
      </c>
      <c r="G1188" s="86">
        <v>12960</v>
      </c>
      <c r="H1188" s="86">
        <v>0.81</v>
      </c>
      <c r="I1188" s="86">
        <v>25</v>
      </c>
      <c r="J1188" s="86"/>
      <c r="K1188" s="86"/>
      <c r="L1188" s="86">
        <v>1092</v>
      </c>
      <c r="M1188" s="86"/>
      <c r="N1188" s="42"/>
      <c r="O1188" s="90"/>
      <c r="P1188" s="90"/>
      <c r="Q1188" s="90"/>
      <c r="R1188" s="87"/>
      <c r="S1188" s="87"/>
      <c r="T1188" s="16"/>
      <c r="U1188" s="16"/>
      <c r="V1188" s="43">
        <f t="shared" si="353"/>
        <v>1.8947788880460772E-6</v>
      </c>
      <c r="W1188" s="43">
        <f t="shared" si="354"/>
        <v>2.6820563159582109E-4</v>
      </c>
      <c r="X1188" s="43">
        <f t="shared" si="355"/>
        <v>5.7403302923009469E-7</v>
      </c>
      <c r="Y1188" s="22"/>
      <c r="Z1188" s="22">
        <f t="shared" si="356"/>
        <v>3.0316462208737231E-2</v>
      </c>
      <c r="AA1188" s="44">
        <f t="shared" si="357"/>
        <v>4.2912901055331369</v>
      </c>
      <c r="AB1188" s="44">
        <f t="shared" si="358"/>
        <v>0.2724118712531941</v>
      </c>
      <c r="AC1188" s="44"/>
      <c r="AD1188" s="44"/>
      <c r="AE1188" s="44"/>
      <c r="AF1188" s="44"/>
      <c r="AG1188" s="45"/>
      <c r="AH1188" s="45"/>
      <c r="DM1188"/>
      <c r="DN1188"/>
      <c r="DO1188"/>
      <c r="DP1188"/>
      <c r="DQ1188"/>
      <c r="DR1188"/>
      <c r="DS1188"/>
      <c r="DT1188"/>
      <c r="DU1188"/>
      <c r="DV1188"/>
      <c r="DW1188"/>
      <c r="DX1188"/>
      <c r="DY1188"/>
      <c r="DZ1188"/>
      <c r="EA1188"/>
      <c r="EB1188"/>
      <c r="EC1188"/>
      <c r="ED1188"/>
      <c r="EE1188"/>
      <c r="EF1188"/>
      <c r="EG1188"/>
    </row>
    <row r="1189" spans="1:137" s="1" customFormat="1" ht="14.4" x14ac:dyDescent="0.3">
      <c r="A1189"/>
      <c r="B1189"/>
      <c r="C1189"/>
      <c r="D1189" s="87"/>
      <c r="E1189" s="28">
        <v>42613.602777777778</v>
      </c>
      <c r="F1189" s="10">
        <f t="shared" si="346"/>
        <v>2730.1590277777796</v>
      </c>
      <c r="G1189" s="86">
        <v>17813</v>
      </c>
      <c r="H1189" s="86">
        <v>0.86</v>
      </c>
      <c r="I1189" s="86">
        <v>13</v>
      </c>
      <c r="J1189" s="86"/>
      <c r="K1189" s="86"/>
      <c r="L1189" s="86">
        <v>1045</v>
      </c>
      <c r="M1189" s="86"/>
      <c r="N1189" s="42"/>
      <c r="O1189" s="90"/>
      <c r="P1189" s="90"/>
      <c r="Q1189" s="90"/>
      <c r="R1189" s="87"/>
      <c r="S1189" s="87"/>
      <c r="T1189" s="16"/>
      <c r="U1189" s="16"/>
      <c r="V1189" s="43">
        <f t="shared" si="353"/>
        <v>1.9251546451035696E-6</v>
      </c>
      <c r="W1189" s="43">
        <f t="shared" si="354"/>
        <v>2.7250531487718128E-4</v>
      </c>
      <c r="X1189" s="43">
        <f t="shared" si="355"/>
        <v>5.8323552137779383E-7</v>
      </c>
      <c r="Y1189" s="22"/>
      <c r="Z1189" s="22">
        <f t="shared" si="356"/>
        <v>3.9875325224685912E-2</v>
      </c>
      <c r="AA1189" s="44">
        <f t="shared" si="357"/>
        <v>5.6443455510549185</v>
      </c>
      <c r="AB1189" s="44">
        <f t="shared" si="358"/>
        <v>0.35830407540612697</v>
      </c>
      <c r="AC1189" s="44"/>
      <c r="AD1189" s="44"/>
      <c r="AE1189" s="44"/>
      <c r="AF1189" s="44"/>
      <c r="AG1189" s="45"/>
      <c r="AH1189" s="45"/>
      <c r="DM1189"/>
      <c r="DN1189"/>
      <c r="DO1189"/>
      <c r="DP1189"/>
      <c r="DQ1189"/>
      <c r="DR1189"/>
      <c r="DS1189"/>
      <c r="DT1189"/>
      <c r="DU1189"/>
      <c r="DV1189"/>
      <c r="DW1189"/>
      <c r="DX1189"/>
      <c r="DY1189"/>
      <c r="DZ1189"/>
      <c r="EA1189"/>
      <c r="EB1189"/>
      <c r="EC1189"/>
      <c r="ED1189"/>
      <c r="EE1189"/>
      <c r="EF1189"/>
      <c r="EG1189"/>
    </row>
    <row r="1190" spans="1:137" s="1" customFormat="1" ht="14.4" x14ac:dyDescent="0.3">
      <c r="A1190"/>
      <c r="B1190"/>
      <c r="C1190"/>
      <c r="D1190" s="87"/>
      <c r="E1190" s="28">
        <v>42758.678472222222</v>
      </c>
      <c r="F1190" s="10">
        <f t="shared" si="346"/>
        <v>2875.2347222222234</v>
      </c>
      <c r="G1190" s="86">
        <v>20522</v>
      </c>
      <c r="H1190" s="86">
        <v>0.95</v>
      </c>
      <c r="I1190" s="86">
        <v>24</v>
      </c>
      <c r="J1190" s="86"/>
      <c r="K1190" s="86"/>
      <c r="L1190" s="86">
        <v>1046</v>
      </c>
      <c r="M1190" s="86"/>
      <c r="N1190" s="42"/>
      <c r="O1190" s="90"/>
      <c r="P1190" s="90"/>
      <c r="Q1190" s="90"/>
      <c r="R1190" s="87"/>
      <c r="S1190" s="87"/>
      <c r="T1190" s="16"/>
      <c r="U1190" s="16"/>
      <c r="V1190" s="43">
        <f t="shared" si="353"/>
        <v>2.1286593644591266E-6</v>
      </c>
      <c r="W1190" s="43">
        <f t="shared" si="354"/>
        <v>3.0131137353227452E-4</v>
      </c>
      <c r="X1190" s="43">
        <f t="shared" si="355"/>
        <v>6.448883249061017E-7</v>
      </c>
      <c r="Y1190" s="22"/>
      <c r="Z1190" s="22">
        <f t="shared" si="356"/>
        <v>4.5983523660452837E-2</v>
      </c>
      <c r="AA1190" s="44">
        <f t="shared" si="357"/>
        <v>6.5089600080308818</v>
      </c>
      <c r="AB1190" s="44">
        <f t="shared" si="358"/>
        <v>0.4131899573542373</v>
      </c>
      <c r="AC1190" s="44"/>
      <c r="AD1190" s="44"/>
      <c r="AE1190" s="44"/>
      <c r="AF1190" s="44"/>
      <c r="AG1190" s="45"/>
      <c r="AH1190" s="45"/>
      <c r="DM1190"/>
      <c r="DN1190"/>
      <c r="DO1190"/>
      <c r="DP1190"/>
      <c r="DQ1190"/>
      <c r="DR1190"/>
      <c r="DS1190"/>
      <c r="DT1190"/>
      <c r="DU1190"/>
      <c r="DV1190"/>
      <c r="DW1190"/>
      <c r="DX1190"/>
      <c r="DY1190"/>
      <c r="DZ1190"/>
      <c r="EA1190"/>
      <c r="EB1190"/>
      <c r="EC1190"/>
      <c r="ED1190"/>
      <c r="EE1190"/>
      <c r="EF1190"/>
      <c r="EG1190"/>
    </row>
    <row r="1191" spans="1:137" s="1" customFormat="1" ht="14.4" x14ac:dyDescent="0.3">
      <c r="A1191"/>
      <c r="B1191"/>
      <c r="C1191"/>
      <c r="D1191" s="40" t="s">
        <v>164</v>
      </c>
      <c r="E1191" s="28">
        <v>42821.459722222222</v>
      </c>
      <c r="F1191" s="10">
        <f t="shared" si="346"/>
        <v>2938.0159722222234</v>
      </c>
      <c r="G1191" s="86">
        <v>17044</v>
      </c>
      <c r="H1191" s="86">
        <v>0.86</v>
      </c>
      <c r="I1191" s="86">
        <v>23</v>
      </c>
      <c r="J1191" s="86"/>
      <c r="K1191" s="86">
        <v>5</v>
      </c>
      <c r="L1191" s="86">
        <v>1091</v>
      </c>
      <c r="M1191" s="86"/>
      <c r="N1191" s="42"/>
      <c r="O1191" s="90"/>
      <c r="P1191" s="90"/>
      <c r="Q1191" s="90"/>
      <c r="R1191" s="87"/>
      <c r="S1191" s="87"/>
      <c r="T1191" s="16"/>
      <c r="U1191" s="16"/>
      <c r="V1191" s="43">
        <f t="shared" si="353"/>
        <v>2.0098982945531044E-6</v>
      </c>
      <c r="W1191" s="43">
        <f t="shared" si="354"/>
        <v>2.8450076414450221E-4</v>
      </c>
      <c r="X1191" s="43">
        <f t="shared" si="355"/>
        <v>6.0890904672073959E-7</v>
      </c>
      <c r="Y1191" s="22"/>
      <c r="Z1191" s="22">
        <f t="shared" si="356"/>
        <v>3.9833379688794322E-2</v>
      </c>
      <c r="AA1191" s="44">
        <f t="shared" si="357"/>
        <v>5.6384081675336004</v>
      </c>
      <c r="AB1191" s="44">
        <f t="shared" si="358"/>
        <v>0.35792716922742207</v>
      </c>
      <c r="AC1191" s="44"/>
      <c r="AD1191" s="44"/>
      <c r="AE1191" s="44"/>
      <c r="AF1191" s="44"/>
      <c r="AG1191" s="45"/>
      <c r="AH1191" s="45"/>
      <c r="DM1191"/>
      <c r="DN1191"/>
      <c r="DO1191"/>
      <c r="DP1191"/>
      <c r="DQ1191"/>
      <c r="DR1191"/>
      <c r="DS1191"/>
      <c r="DT1191"/>
      <c r="DU1191"/>
      <c r="DV1191"/>
      <c r="DW1191"/>
      <c r="DX1191"/>
      <c r="DY1191"/>
      <c r="DZ1191"/>
      <c r="EA1191"/>
      <c r="EB1191"/>
      <c r="EC1191"/>
      <c r="ED1191"/>
      <c r="EE1191"/>
      <c r="EF1191"/>
      <c r="EG1191"/>
    </row>
    <row r="1192" spans="1:137" s="1" customFormat="1" ht="14.4" x14ac:dyDescent="0.3">
      <c r="A1192"/>
      <c r="B1192"/>
      <c r="C1192"/>
      <c r="D1192" s="40"/>
      <c r="E1192" s="28">
        <v>42821.615277777775</v>
      </c>
      <c r="F1192" s="10">
        <f t="shared" si="346"/>
        <v>2938.1715277777766</v>
      </c>
      <c r="G1192" s="86">
        <v>2910</v>
      </c>
      <c r="H1192" s="86">
        <v>0.43</v>
      </c>
      <c r="I1192" s="86">
        <v>47</v>
      </c>
      <c r="J1192" s="86"/>
      <c r="K1192" s="86">
        <v>5</v>
      </c>
      <c r="L1192" s="86">
        <v>1090</v>
      </c>
      <c r="M1192" s="86"/>
      <c r="N1192" s="42"/>
      <c r="O1192" s="90"/>
      <c r="P1192" s="90"/>
      <c r="Q1192" s="90"/>
      <c r="R1192" s="87"/>
      <c r="S1192" s="87"/>
      <c r="T1192" s="16"/>
      <c r="U1192" s="16"/>
      <c r="V1192" s="43">
        <f t="shared" si="353"/>
        <v>1.0040280206521009E-6</v>
      </c>
      <c r="W1192" s="43">
        <f t="shared" si="354"/>
        <v>1.4211999675412803E-4</v>
      </c>
      <c r="X1192" s="43">
        <f t="shared" si="355"/>
        <v>3.0417546330229433E-7</v>
      </c>
      <c r="Y1192" s="22"/>
      <c r="Z1192" s="22">
        <f t="shared" si="356"/>
        <v>6.7947012560409621E-3</v>
      </c>
      <c r="AA1192" s="44">
        <f t="shared" si="357"/>
        <v>0.96178881524305249</v>
      </c>
      <c r="AB1192" s="44">
        <f t="shared" si="358"/>
        <v>6.105452776845114E-2</v>
      </c>
      <c r="AC1192" s="44"/>
      <c r="AD1192" s="44"/>
      <c r="AE1192" s="44"/>
      <c r="AF1192" s="44"/>
      <c r="AG1192" s="45"/>
      <c r="AH1192" s="45"/>
      <c r="DM1192"/>
      <c r="DN1192"/>
      <c r="DO1192"/>
      <c r="DP1192"/>
      <c r="DQ1192"/>
      <c r="DR1192"/>
      <c r="DS1192"/>
      <c r="DT1192"/>
      <c r="DU1192"/>
      <c r="DV1192"/>
      <c r="DW1192"/>
      <c r="DX1192"/>
      <c r="DY1192"/>
      <c r="DZ1192"/>
      <c r="EA1192"/>
      <c r="EB1192"/>
      <c r="EC1192"/>
      <c r="ED1192"/>
      <c r="EE1192"/>
      <c r="EF1192"/>
      <c r="EG1192"/>
    </row>
    <row r="1193" spans="1:137" s="1" customFormat="1" ht="14.4" x14ac:dyDescent="0.3">
      <c r="A1193"/>
      <c r="B1193"/>
      <c r="C1193"/>
      <c r="D1193" s="87"/>
      <c r="E1193" s="28">
        <v>42968.564583333333</v>
      </c>
      <c r="F1193" s="10">
        <f t="shared" si="346"/>
        <v>3085.1208333333343</v>
      </c>
      <c r="G1193" s="86">
        <v>9515</v>
      </c>
      <c r="H1193" s="86">
        <v>0</v>
      </c>
      <c r="I1193" s="86">
        <v>23</v>
      </c>
      <c r="J1193" s="86"/>
      <c r="K1193" s="86"/>
      <c r="L1193" s="86">
        <v>1086</v>
      </c>
      <c r="M1193" s="86"/>
      <c r="N1193" s="42"/>
      <c r="O1193" s="90"/>
      <c r="P1193" s="90"/>
      <c r="Q1193" s="90"/>
      <c r="R1193" s="87"/>
      <c r="S1193" s="87"/>
      <c r="T1193" s="16"/>
      <c r="U1193" s="16"/>
      <c r="V1193" s="43">
        <f t="shared" si="353"/>
        <v>0</v>
      </c>
      <c r="W1193" s="43">
        <f t="shared" si="354"/>
        <v>0</v>
      </c>
      <c r="X1193" s="43">
        <f t="shared" si="355"/>
        <v>0</v>
      </c>
      <c r="Y1193" s="22"/>
      <c r="Z1193" s="22">
        <f t="shared" si="356"/>
        <v>2.213550822599562E-2</v>
      </c>
      <c r="AA1193" s="44">
        <f t="shared" si="357"/>
        <v>3.1332774509482908</v>
      </c>
      <c r="AB1193" s="44">
        <f t="shared" si="358"/>
        <v>0.19890101870943552</v>
      </c>
      <c r="AC1193" s="44"/>
      <c r="AD1193" s="44"/>
      <c r="AE1193" s="44"/>
      <c r="AF1193" s="44"/>
      <c r="AG1193" s="45"/>
      <c r="AH1193" s="45"/>
      <c r="DM1193"/>
      <c r="DN1193"/>
      <c r="DO1193"/>
      <c r="DP1193"/>
      <c r="DQ1193"/>
      <c r="DR1193"/>
      <c r="DS1193"/>
      <c r="DT1193"/>
      <c r="DU1193"/>
      <c r="DV1193"/>
      <c r="DW1193"/>
      <c r="DX1193"/>
      <c r="DY1193"/>
      <c r="DZ1193"/>
      <c r="EA1193"/>
      <c r="EB1193"/>
      <c r="EC1193"/>
      <c r="ED1193"/>
      <c r="EE1193"/>
      <c r="EF1193"/>
      <c r="EG1193"/>
    </row>
    <row r="1194" spans="1:137" s="1" customFormat="1" ht="14.4" x14ac:dyDescent="0.3">
      <c r="A1194"/>
      <c r="B1194"/>
      <c r="C1194"/>
      <c r="D1194" s="87"/>
      <c r="E1194" s="28">
        <v>43046.495833333334</v>
      </c>
      <c r="F1194" s="10">
        <f t="shared" si="346"/>
        <v>3163.0520833333358</v>
      </c>
      <c r="G1194" s="86">
        <v>11618</v>
      </c>
      <c r="H1194" s="86">
        <v>0</v>
      </c>
      <c r="I1194" s="86">
        <v>38</v>
      </c>
      <c r="J1194" s="86"/>
      <c r="K1194" s="86"/>
      <c r="L1194" s="86">
        <v>1076</v>
      </c>
      <c r="M1194" s="86"/>
      <c r="N1194" s="42"/>
      <c r="O1194" s="90"/>
      <c r="P1194" s="90"/>
      <c r="Q1194" s="90"/>
      <c r="R1194" s="87"/>
      <c r="S1194" s="87"/>
      <c r="T1194" s="16"/>
      <c r="U1194" s="16"/>
      <c r="V1194" s="43">
        <f t="shared" si="353"/>
        <v>0</v>
      </c>
      <c r="W1194" s="43">
        <f t="shared" si="354"/>
        <v>0</v>
      </c>
      <c r="X1194" s="43">
        <f t="shared" si="355"/>
        <v>0</v>
      </c>
      <c r="Y1194" s="22"/>
      <c r="Z1194" s="22">
        <f t="shared" si="356"/>
        <v>2.6779010363292624E-2</v>
      </c>
      <c r="AA1194" s="44">
        <f t="shared" si="357"/>
        <v>3.7905643942467648</v>
      </c>
      <c r="AB1194" s="44">
        <f t="shared" si="358"/>
        <v>0.24062571262918722</v>
      </c>
      <c r="AC1194" s="44"/>
      <c r="AD1194" s="44"/>
      <c r="AE1194" s="44"/>
      <c r="AF1194" s="44"/>
      <c r="AG1194" s="45"/>
      <c r="AH1194" s="45"/>
      <c r="DM1194"/>
      <c r="DN1194"/>
      <c r="DO1194"/>
      <c r="DP1194"/>
      <c r="DQ1194"/>
      <c r="DR1194"/>
      <c r="DS1194"/>
      <c r="DT1194"/>
      <c r="DU1194"/>
      <c r="DV1194"/>
      <c r="DW1194"/>
      <c r="DX1194"/>
      <c r="DY1194"/>
      <c r="DZ1194"/>
      <c r="EA1194"/>
      <c r="EB1194"/>
      <c r="EC1194"/>
      <c r="ED1194"/>
      <c r="EE1194"/>
      <c r="EF1194"/>
      <c r="EG1194"/>
    </row>
    <row r="1195" spans="1:137" s="1" customFormat="1" ht="14.4" x14ac:dyDescent="0.3">
      <c r="A1195"/>
      <c r="B1195"/>
      <c r="C1195"/>
      <c r="D1195" s="87"/>
      <c r="E1195" s="28">
        <v>43123.429861111108</v>
      </c>
      <c r="F1195" s="86"/>
      <c r="G1195" s="86">
        <v>15775.7</v>
      </c>
      <c r="H1195" s="86">
        <v>0</v>
      </c>
      <c r="I1195" s="86">
        <v>144</v>
      </c>
      <c r="J1195" s="86"/>
      <c r="K1195" s="86"/>
      <c r="L1195" s="86">
        <v>1090</v>
      </c>
      <c r="M1195" s="86"/>
      <c r="N1195" s="42"/>
      <c r="O1195" s="90"/>
      <c r="P1195" s="90"/>
      <c r="Q1195" s="90"/>
      <c r="R1195" s="87"/>
      <c r="S1195" s="87"/>
      <c r="T1195" s="16"/>
      <c r="U1195" s="16"/>
      <c r="V1195" s="43">
        <f t="shared" si="353"/>
        <v>0</v>
      </c>
      <c r="W1195" s="43">
        <f t="shared" si="354"/>
        <v>0</v>
      </c>
      <c r="X1195" s="43">
        <f t="shared" si="355"/>
        <v>0</v>
      </c>
      <c r="Y1195" s="22"/>
      <c r="Z1195" s="22">
        <f t="shared" si="356"/>
        <v>3.6835453128840352E-2</v>
      </c>
      <c r="AA1195" s="44">
        <f t="shared" si="357"/>
        <v>5.2140521692885988</v>
      </c>
      <c r="AB1195" s="44">
        <f t="shared" si="358"/>
        <v>0.33098897378582642</v>
      </c>
      <c r="AC1195" s="44"/>
      <c r="AD1195" s="44"/>
      <c r="AE1195" s="44"/>
      <c r="AF1195" s="44"/>
      <c r="AG1195" s="45"/>
      <c r="AH1195" s="45"/>
      <c r="DM1195"/>
      <c r="DN1195"/>
      <c r="DO1195"/>
      <c r="DP1195"/>
      <c r="DQ1195"/>
      <c r="DR1195"/>
      <c r="DS1195"/>
      <c r="DT1195"/>
      <c r="DU1195"/>
      <c r="DV1195"/>
      <c r="DW1195"/>
      <c r="DX1195"/>
      <c r="DY1195"/>
      <c r="DZ1195"/>
      <c r="EA1195"/>
      <c r="EB1195"/>
      <c r="EC1195"/>
      <c r="ED1195"/>
      <c r="EE1195"/>
      <c r="EF1195"/>
      <c r="EG1195"/>
    </row>
    <row r="1196" spans="1:137" s="1" customFormat="1" ht="14.4" x14ac:dyDescent="0.3">
      <c r="A1196"/>
      <c r="B1196"/>
      <c r="C1196"/>
      <c r="D1196" s="87"/>
      <c r="E1196" s="28"/>
      <c r="F1196" s="86"/>
      <c r="G1196" s="86"/>
      <c r="H1196" s="86"/>
      <c r="I1196" s="86"/>
      <c r="J1196" s="86"/>
      <c r="K1196" s="86"/>
      <c r="L1196" s="86"/>
      <c r="M1196" s="86"/>
      <c r="N1196" s="42"/>
      <c r="O1196" s="90"/>
      <c r="P1196" s="90"/>
      <c r="Q1196" s="90"/>
      <c r="R1196" s="87"/>
      <c r="S1196" s="87"/>
      <c r="T1196" s="16"/>
      <c r="U1196" s="16"/>
      <c r="V1196" s="43"/>
      <c r="W1196" s="43"/>
      <c r="X1196" s="43"/>
      <c r="Y1196" s="22"/>
      <c r="Z1196" s="22"/>
      <c r="AA1196" s="44"/>
      <c r="AB1196" s="44"/>
      <c r="AC1196" s="44"/>
      <c r="AD1196" s="44"/>
      <c r="AE1196" s="44"/>
      <c r="AF1196" s="44"/>
      <c r="AG1196" s="45"/>
      <c r="AH1196" s="45"/>
      <c r="DM1196"/>
      <c r="DN1196"/>
      <c r="DO1196"/>
      <c r="DP1196"/>
      <c r="DQ1196"/>
      <c r="DR1196"/>
      <c r="DS1196"/>
      <c r="DT1196"/>
      <c r="DU1196"/>
      <c r="DV1196"/>
      <c r="DW1196"/>
      <c r="DX1196"/>
      <c r="DY1196"/>
      <c r="DZ1196"/>
      <c r="EA1196"/>
      <c r="EB1196"/>
      <c r="EC1196"/>
      <c r="ED1196"/>
      <c r="EE1196"/>
      <c r="EF1196"/>
      <c r="EG1196"/>
    </row>
    <row r="1197" spans="1:137" s="1" customFormat="1" ht="14.4" x14ac:dyDescent="0.3">
      <c r="A1197"/>
      <c r="B1197"/>
      <c r="C1197"/>
      <c r="D1197" s="87"/>
      <c r="E1197" s="89"/>
      <c r="F1197" s="86"/>
      <c r="G1197" s="86"/>
      <c r="H1197" s="86"/>
      <c r="I1197" s="86"/>
      <c r="J1197" s="86"/>
      <c r="K1197" s="86"/>
      <c r="L1197" s="86"/>
      <c r="M1197" s="86"/>
      <c r="N1197" s="42"/>
      <c r="O1197" s="90"/>
      <c r="P1197" s="90"/>
      <c r="Q1197" s="90"/>
      <c r="R1197" s="87"/>
      <c r="S1197" s="87"/>
      <c r="T1197" s="16"/>
      <c r="U1197" s="16"/>
      <c r="V1197" s="43"/>
      <c r="W1197" s="43"/>
      <c r="X1197" s="43"/>
      <c r="Y1197" s="22"/>
      <c r="Z1197" s="22"/>
      <c r="AA1197" s="44"/>
      <c r="AB1197" s="44"/>
      <c r="AC1197" s="44"/>
      <c r="AD1197" s="44"/>
      <c r="AE1197" s="44"/>
      <c r="AF1197" s="44"/>
      <c r="AG1197" s="45"/>
      <c r="AH1197" s="45"/>
      <c r="DM1197"/>
      <c r="DN1197"/>
      <c r="DO1197"/>
      <c r="DP1197"/>
      <c r="DQ1197"/>
      <c r="DR1197"/>
      <c r="DS1197"/>
      <c r="DT1197"/>
      <c r="DU1197"/>
      <c r="DV1197"/>
      <c r="DW1197"/>
      <c r="DX1197"/>
      <c r="DY1197"/>
      <c r="DZ1197"/>
      <c r="EA1197"/>
      <c r="EB1197"/>
      <c r="EC1197"/>
      <c r="ED1197"/>
      <c r="EE1197"/>
      <c r="EF1197"/>
      <c r="EG1197"/>
    </row>
    <row r="1199" spans="1:137" x14ac:dyDescent="0.25">
      <c r="D1199" s="18" t="s">
        <v>192</v>
      </c>
      <c r="E1199" s="18" t="s">
        <v>16</v>
      </c>
      <c r="F1199" s="10" t="s">
        <v>17</v>
      </c>
      <c r="G1199" s="10" t="s">
        <v>20</v>
      </c>
      <c r="H1199" s="10" t="s">
        <v>21</v>
      </c>
      <c r="I1199" s="10" t="s">
        <v>22</v>
      </c>
      <c r="K1199" s="10"/>
      <c r="L1199" s="10"/>
    </row>
    <row r="1200" spans="1:137" s="1" customFormat="1" ht="14.4" thickBot="1" x14ac:dyDescent="0.3">
      <c r="A1200"/>
      <c r="B1200"/>
      <c r="C1200"/>
      <c r="D1200" s="18"/>
      <c r="E1200" s="28">
        <f>E1201-1</f>
        <v>39889.423611111109</v>
      </c>
      <c r="F1200" s="10"/>
      <c r="G1200" s="10"/>
      <c r="H1200" s="10"/>
      <c r="I1200" s="10"/>
      <c r="J1200" s="10"/>
      <c r="K1200" s="10"/>
      <c r="L1200" s="10"/>
      <c r="M1200" s="86"/>
      <c r="N1200" s="42">
        <v>7.15</v>
      </c>
      <c r="O1200" s="90"/>
      <c r="P1200" s="90"/>
      <c r="Q1200" s="90"/>
      <c r="R1200" s="87"/>
      <c r="S1200" s="87"/>
      <c r="T1200" s="16"/>
      <c r="U1200" s="16"/>
      <c r="V1200" s="17"/>
      <c r="W1200" s="17"/>
      <c r="X1200" s="17"/>
      <c r="Y1200" s="17"/>
      <c r="Z1200" s="17"/>
      <c r="AA1200" s="17"/>
      <c r="AB1200" s="17"/>
      <c r="AC1200" s="17"/>
      <c r="AD1200" s="17"/>
      <c r="AE1200" s="17"/>
      <c r="AF1200" s="17"/>
      <c r="AG1200" s="17"/>
      <c r="AH1200" s="17"/>
      <c r="DM1200"/>
      <c r="DN1200"/>
      <c r="DO1200"/>
      <c r="DP1200"/>
      <c r="DQ1200"/>
      <c r="DR1200"/>
      <c r="DS1200"/>
      <c r="DT1200"/>
      <c r="DU1200"/>
      <c r="DV1200"/>
      <c r="DW1200"/>
      <c r="DX1200"/>
      <c r="DY1200"/>
      <c r="DZ1200"/>
      <c r="EA1200"/>
      <c r="EB1200"/>
      <c r="EC1200"/>
      <c r="ED1200"/>
      <c r="EE1200"/>
      <c r="EF1200"/>
      <c r="EG1200"/>
    </row>
    <row r="1201" spans="1:137" s="1" customFormat="1" ht="15" thickBot="1" x14ac:dyDescent="0.35">
      <c r="A1201"/>
      <c r="B1201"/>
      <c r="C1201"/>
      <c r="D1201" s="18" t="s">
        <v>193</v>
      </c>
      <c r="E1201" s="28">
        <f>E1202-1</f>
        <v>39890.423611111109</v>
      </c>
      <c r="F1201" s="10">
        <f>E1201-E$1200</f>
        <v>1</v>
      </c>
      <c r="G1201" s="10">
        <v>5600</v>
      </c>
      <c r="H1201" s="10">
        <v>3.84</v>
      </c>
      <c r="I1201" s="10">
        <v>805</v>
      </c>
      <c r="J1201" s="10"/>
      <c r="K1201" s="10"/>
      <c r="L1201" s="79">
        <v>1037</v>
      </c>
      <c r="M1201" s="86"/>
      <c r="N1201" s="42">
        <v>7.15</v>
      </c>
      <c r="O1201" s="37">
        <v>87.78</v>
      </c>
      <c r="P1201" s="38">
        <v>21.28</v>
      </c>
      <c r="Q1201" s="39">
        <f>P1201-S1201</f>
        <v>15.053471999999999</v>
      </c>
      <c r="R1201" s="18">
        <v>29.26</v>
      </c>
      <c r="S1201" s="85">
        <f>R1201*P1201/100</f>
        <v>6.226528000000001</v>
      </c>
      <c r="T1201" s="40">
        <f>Q1201/$A$18+S1201</f>
        <v>12.498808</v>
      </c>
      <c r="U1201" s="40">
        <f>$A$16-T1201</f>
        <v>104.501192</v>
      </c>
      <c r="V1201" s="43">
        <f t="shared" ref="V1201:V1232" si="360">($A$15*L1201/1000/$A$13*H1201)/$Q$1201</f>
        <v>8.6090935796177216E-6</v>
      </c>
      <c r="W1201" s="43">
        <f t="shared" ref="W1201:W1232" si="361">($U$1201*L1201/1000/$A$13*H1201)/$Q$1201</f>
        <v>1.1995473881461318E-3</v>
      </c>
      <c r="X1201" s="43">
        <f t="shared" ref="X1201:X1232" si="362">($A$46*$S$1201*H1201*L1201/1000000)/$Q$1201</f>
        <v>3.6029602648002089E-6</v>
      </c>
      <c r="Y1201" s="22">
        <f>X1201+W1201+SUM($V$1201:V1201)</f>
        <v>1.2117594419905498E-3</v>
      </c>
      <c r="Z1201" s="22">
        <f t="shared" ref="Z1201:Z1232" si="363">($A$15*L1201/1000/$A$13*G1201)/$Q$1201</f>
        <v>1.2554928136942511E-2</v>
      </c>
      <c r="AA1201" s="44">
        <f t="shared" ref="AA1201:AA1232" si="364">($U$1201*L1201/1000/$A$13*G1201)/$Q$1201</f>
        <v>1.7493399410464425</v>
      </c>
      <c r="AB1201" s="44">
        <f t="shared" ref="AB1201:AB1232" si="365">($A$14*$S$1201/1000*G1201/1000000*L1201/1000*1000000)/$Q$1201</f>
        <v>0.15584233263107275</v>
      </c>
      <c r="AC1201" s="44">
        <f t="shared" ref="AC1201:AC1232" si="366">($A$14*((L1201/1000)*G1201/10^6)*(1+($A$28/(10^-N1201))+(($A$28*$A$29)/(10^-N1201)^2))*1000000)*$S$1201/1000/$Q$1201</f>
        <v>0.81528693515159512</v>
      </c>
      <c r="AD1201" s="44">
        <f>AC1201/(1+($A$28/(10^-N1201))+(($A$28*$A$29)/(10^-N1201)^2))*1</f>
        <v>0.15584233263107275</v>
      </c>
      <c r="AE1201" s="44">
        <f>AC1201/(1+($A$28/(10^-N1201))+(($A$28*$A$29)/(10^-N1201)^2))*($A$28/(10^-N1201))</f>
        <v>0.65919352840233114</v>
      </c>
      <c r="AF1201" s="44">
        <f>AC1201/(1+($A$28/(10^-N1201))+(($A$28*$A$29)/(10^-N1201)^2))*(($A$28*$A$29)/(10^-N1201)^2)</f>
        <v>2.5107411819123241E-4</v>
      </c>
      <c r="AG1201" s="45">
        <f>AC1201+AA1201+SUM($Z$1201:Z1201)</f>
        <v>2.5771818043349803</v>
      </c>
      <c r="AH1201" s="45">
        <f>AC1201+AA1201+SUM($Z$1201:Z1201)</f>
        <v>2.5771818043349803</v>
      </c>
      <c r="DM1201"/>
      <c r="DN1201"/>
      <c r="DO1201"/>
      <c r="DP1201"/>
      <c r="DQ1201"/>
      <c r="DR1201"/>
      <c r="DS1201"/>
      <c r="DT1201"/>
      <c r="DU1201"/>
      <c r="DV1201"/>
      <c r="DW1201"/>
      <c r="DX1201"/>
      <c r="DY1201"/>
      <c r="DZ1201"/>
      <c r="EA1201"/>
      <c r="EB1201"/>
      <c r="EC1201"/>
      <c r="ED1201"/>
      <c r="EE1201"/>
      <c r="EF1201"/>
      <c r="EG1201"/>
    </row>
    <row r="1202" spans="1:137" s="1" customFormat="1" ht="14.4" x14ac:dyDescent="0.3">
      <c r="A1202"/>
      <c r="B1202"/>
      <c r="C1202"/>
      <c r="D1202" s="18" t="s">
        <v>37</v>
      </c>
      <c r="E1202" s="28">
        <v>39891.423611111109</v>
      </c>
      <c r="F1202" s="10">
        <f t="shared" ref="F1202:F1260" si="367">E1202-E$1200</f>
        <v>2</v>
      </c>
      <c r="G1202" s="10">
        <v>8053</v>
      </c>
      <c r="H1202" s="10">
        <v>5</v>
      </c>
      <c r="I1202" s="10">
        <v>1034</v>
      </c>
      <c r="J1202" s="10"/>
      <c r="K1202" s="10"/>
      <c r="L1202" s="79">
        <v>1037</v>
      </c>
      <c r="M1202" s="86"/>
      <c r="N1202" s="42">
        <v>7.15</v>
      </c>
      <c r="O1202" s="90"/>
      <c r="P1202" s="90"/>
      <c r="Q1202" s="90"/>
      <c r="R1202" s="88"/>
      <c r="S1202" s="87"/>
      <c r="T1202" s="16"/>
      <c r="U1202" s="16"/>
      <c r="V1202" s="43">
        <f t="shared" si="360"/>
        <v>1.1209757265127241E-5</v>
      </c>
      <c r="W1202" s="43">
        <f t="shared" si="361"/>
        <v>1.5619106616486093E-3</v>
      </c>
      <c r="X1202" s="43">
        <f t="shared" si="362"/>
        <v>4.6913545114586043E-6</v>
      </c>
      <c r="Y1202" s="22">
        <f>X1202+W1202+SUM($V$1201:V1202)</f>
        <v>1.5864208670048128E-3</v>
      </c>
      <c r="Z1202" s="22">
        <f t="shared" si="363"/>
        <v>1.8054435051213936E-2</v>
      </c>
      <c r="AA1202" s="44">
        <f t="shared" si="364"/>
        <v>2.5156133116512502</v>
      </c>
      <c r="AB1202" s="44">
        <f t="shared" si="365"/>
        <v>0.22410684012107659</v>
      </c>
      <c r="AC1202" s="44">
        <f t="shared" si="366"/>
        <v>1.1724117301385344</v>
      </c>
      <c r="AD1202" s="44">
        <f t="shared" ref="AD1202:AD1203" si="368">AC1202/(1+($A$28/(10^-N1202))+(($A$28*$A$29)/(10^-N1202)^2))*1</f>
        <v>0.22410684012107648</v>
      </c>
      <c r="AE1202" s="44">
        <f t="shared" ref="AE1202:AE1203" si="369">AC1202/(1+($A$28/(10^-N1202))+(($A$28*$A$29)/(10^-N1202)^2))*($A$28/(10^-N1202))</f>
        <v>0.94794383646856606</v>
      </c>
      <c r="AF1202" s="44">
        <f t="shared" ref="AF1202:AF1203" si="370">AC1202/(1+($A$28/(10^-N1202))+(($A$28*$A$29)/(10^-N1202)^2))*(($A$28*$A$29)/(10^-N1202)^2)</f>
        <v>3.6105354889178458E-4</v>
      </c>
      <c r="AG1202" s="45">
        <f>AC1202+AA1202+SUM($Z$1201:Z1202)</f>
        <v>3.7186344049779412</v>
      </c>
      <c r="AH1202" s="45">
        <f>AC1202+AA1202+SUM($Z$1201:Z1202)</f>
        <v>3.7186344049779412</v>
      </c>
      <c r="DM1202"/>
      <c r="DN1202"/>
      <c r="DO1202"/>
      <c r="DP1202"/>
      <c r="DQ1202"/>
      <c r="DR1202"/>
      <c r="DS1202"/>
      <c r="DT1202"/>
      <c r="DU1202"/>
      <c r="DV1202"/>
      <c r="DW1202"/>
      <c r="DX1202"/>
      <c r="DY1202"/>
      <c r="DZ1202"/>
      <c r="EA1202"/>
      <c r="EB1202"/>
      <c r="EC1202"/>
      <c r="ED1202"/>
      <c r="EE1202"/>
      <c r="EF1202"/>
      <c r="EG1202"/>
    </row>
    <row r="1203" spans="1:137" s="1" customFormat="1" ht="14.4" x14ac:dyDescent="0.3">
      <c r="A1203"/>
      <c r="B1203"/>
      <c r="C1203"/>
      <c r="D1203" s="18">
        <v>4</v>
      </c>
      <c r="E1203" s="28">
        <v>39897.669444444444</v>
      </c>
      <c r="F1203" s="10">
        <f t="shared" si="367"/>
        <v>8.2458333333343035</v>
      </c>
      <c r="G1203" s="10">
        <v>8812</v>
      </c>
      <c r="H1203" s="10">
        <v>3.16</v>
      </c>
      <c r="I1203" s="10">
        <v>1249</v>
      </c>
      <c r="J1203" s="10"/>
      <c r="K1203" s="10"/>
      <c r="L1203" s="79">
        <v>1037</v>
      </c>
      <c r="M1203" s="86"/>
      <c r="N1203" s="42">
        <v>7.15</v>
      </c>
      <c r="O1203" s="90"/>
      <c r="P1203" s="90"/>
      <c r="Q1203" s="90"/>
      <c r="R1203" s="87"/>
      <c r="S1203" s="87"/>
      <c r="T1203" s="16"/>
      <c r="U1203" s="16"/>
      <c r="V1203" s="43">
        <f t="shared" si="360"/>
        <v>7.0845665915604168E-6</v>
      </c>
      <c r="W1203" s="43">
        <f t="shared" si="361"/>
        <v>9.8712753816192103E-4</v>
      </c>
      <c r="X1203" s="43">
        <f t="shared" si="362"/>
        <v>2.9649360512418383E-6</v>
      </c>
      <c r="Y1203" s="22">
        <f>X1203+W1203+SUM($V$1201:V1203)</f>
        <v>1.0169958916494682E-3</v>
      </c>
      <c r="Z1203" s="22">
        <f t="shared" si="363"/>
        <v>1.9756076204060249E-2</v>
      </c>
      <c r="AA1203" s="44">
        <f t="shared" si="364"/>
        <v>2.7527113500895091</v>
      </c>
      <c r="AB1203" s="44">
        <f t="shared" si="365"/>
        <v>0.24522904199018092</v>
      </c>
      <c r="AC1203" s="44">
        <f t="shared" si="366"/>
        <v>1.282912227242117</v>
      </c>
      <c r="AD1203" s="44">
        <f t="shared" si="368"/>
        <v>0.24522904199018086</v>
      </c>
      <c r="AE1203" s="44">
        <f t="shared" si="369"/>
        <v>1.0372881021930966</v>
      </c>
      <c r="AF1203" s="44">
        <f t="shared" si="370"/>
        <v>3.9508305883948923E-4</v>
      </c>
      <c r="AG1203" s="45">
        <f>AC1203+AA1203+SUM($Z$1201:Z1203)</f>
        <v>4.0859890167238433</v>
      </c>
      <c r="AH1203" s="45">
        <f>AC1203+AA1203+SUM($Z$1201:Z1203)</f>
        <v>4.0859890167238433</v>
      </c>
      <c r="DM1203"/>
      <c r="DN1203"/>
      <c r="DO1203"/>
      <c r="DP1203"/>
      <c r="DQ1203"/>
      <c r="DR1203"/>
      <c r="DS1203"/>
      <c r="DT1203"/>
      <c r="DU1203"/>
      <c r="DV1203"/>
      <c r="DW1203"/>
      <c r="DX1203"/>
      <c r="DY1203"/>
      <c r="DZ1203"/>
      <c r="EA1203"/>
      <c r="EB1203"/>
      <c r="EC1203"/>
      <c r="ED1203"/>
      <c r="EE1203"/>
      <c r="EF1203"/>
      <c r="EG1203"/>
    </row>
    <row r="1204" spans="1:137" s="1" customFormat="1" ht="16.8" x14ac:dyDescent="0.3">
      <c r="A1204"/>
      <c r="B1204"/>
      <c r="C1204"/>
      <c r="D1204" s="18" t="s">
        <v>82</v>
      </c>
      <c r="E1204" s="28">
        <v>39913.525694444441</v>
      </c>
      <c r="F1204" s="10">
        <f t="shared" si="367"/>
        <v>24.102083333331393</v>
      </c>
      <c r="G1204" s="10">
        <v>14060</v>
      </c>
      <c r="H1204" s="10">
        <v>3.03</v>
      </c>
      <c r="I1204" s="10">
        <v>1606</v>
      </c>
      <c r="J1204" s="10"/>
      <c r="K1204" s="10"/>
      <c r="L1204" s="79">
        <v>1037</v>
      </c>
      <c r="M1204" s="86"/>
      <c r="N1204" s="42">
        <v>7.15</v>
      </c>
      <c r="O1204" s="90"/>
      <c r="P1204" s="90"/>
      <c r="Q1204" s="90"/>
      <c r="R1204" s="87"/>
      <c r="S1204" s="87"/>
      <c r="T1204" s="16"/>
      <c r="U1204" s="16"/>
      <c r="V1204" s="43">
        <f t="shared" si="360"/>
        <v>6.7931129026671086E-6</v>
      </c>
      <c r="W1204" s="43">
        <f t="shared" si="361"/>
        <v>9.465178609590571E-4</v>
      </c>
      <c r="X1204" s="43">
        <f t="shared" si="362"/>
        <v>2.8429608339439147E-6</v>
      </c>
      <c r="Y1204" s="22">
        <f>X1204+W1204+SUM($V$1201:V1204)</f>
        <v>9.8305735213197361E-4</v>
      </c>
      <c r="Z1204" s="22">
        <f t="shared" si="363"/>
        <v>3.1521837429537805E-2</v>
      </c>
      <c r="AA1204" s="44">
        <f t="shared" si="364"/>
        <v>4.3920927805558891</v>
      </c>
      <c r="AB1204" s="44">
        <f t="shared" si="365"/>
        <v>0.39127557085587195</v>
      </c>
      <c r="AC1204" s="44">
        <f t="shared" si="366"/>
        <v>2.0469525550413263</v>
      </c>
      <c r="AD1204" s="44">
        <f t="shared" ref="AD1204:AD1252" si="371">AC1204/(1+($A$28/(10^-N1204))+(($A$28*$A$29)/(10^-N1204)^2))*1</f>
        <v>0.39127557085587195</v>
      </c>
      <c r="AE1204" s="44">
        <f t="shared" ref="AE1204:AE1252" si="372">AC1204/(1+($A$28/(10^-N1204))+(($A$28*$A$29)/(10^-N1204)^2))*($A$28/(10^-N1204))</f>
        <v>1.6550466088101385</v>
      </c>
      <c r="AF1204" s="44">
        <f t="shared" ref="AF1204:AF1252" si="373">AC1204/(1+($A$28/(10^-N1204))+(($A$28*$A$29)/(10^-N1204)^2))*(($A$28*$A$29)/(10^-N1204)^2)</f>
        <v>6.3037537531584423E-4</v>
      </c>
      <c r="AG1204" s="45">
        <f>AC1204+AA1204+SUM($Z$1201:Z1204)</f>
        <v>6.5209326124189708</v>
      </c>
      <c r="AH1204" s="45">
        <f>AC1204+AA1204+SUM($Z$1201:Z1204)</f>
        <v>6.5209326124189708</v>
      </c>
      <c r="DM1204"/>
      <c r="DN1204"/>
      <c r="DO1204"/>
      <c r="DP1204"/>
      <c r="DQ1204"/>
      <c r="DR1204"/>
      <c r="DS1204"/>
      <c r="DT1204"/>
      <c r="DU1204"/>
      <c r="DV1204"/>
      <c r="DW1204"/>
      <c r="DX1204"/>
      <c r="DY1204"/>
      <c r="DZ1204"/>
      <c r="EA1204"/>
      <c r="EB1204"/>
      <c r="EC1204"/>
      <c r="ED1204"/>
      <c r="EE1204"/>
      <c r="EF1204"/>
      <c r="EG1204"/>
    </row>
    <row r="1205" spans="1:137" s="1" customFormat="1" ht="14.4" x14ac:dyDescent="0.3">
      <c r="A1205"/>
      <c r="B1205"/>
      <c r="C1205"/>
      <c r="D1205" s="29">
        <f>8.315*(273+D1203)/101325*1000000</f>
        <v>22731.359486799898</v>
      </c>
      <c r="E1205" s="28">
        <v>39920.754166666666</v>
      </c>
      <c r="F1205" s="10">
        <f t="shared" si="367"/>
        <v>31.330555555556202</v>
      </c>
      <c r="G1205" s="10">
        <v>16539</v>
      </c>
      <c r="H1205" s="10">
        <v>2.8</v>
      </c>
      <c r="I1205" s="10">
        <v>1806</v>
      </c>
      <c r="J1205" s="10"/>
      <c r="K1205" s="10"/>
      <c r="L1205" s="79">
        <v>1037</v>
      </c>
      <c r="M1205" s="86"/>
      <c r="N1205" s="42">
        <v>7.15</v>
      </c>
      <c r="O1205" s="90"/>
      <c r="P1205" s="90"/>
      <c r="Q1205" s="90"/>
      <c r="R1205" s="87"/>
      <c r="S1205" s="87"/>
      <c r="T1205" s="16"/>
      <c r="U1205" s="16"/>
      <c r="V1205" s="43">
        <f t="shared" si="360"/>
        <v>6.2774640684712554E-6</v>
      </c>
      <c r="W1205" s="43">
        <f t="shared" si="361"/>
        <v>8.7466997052322115E-4</v>
      </c>
      <c r="X1205" s="43">
        <f t="shared" si="362"/>
        <v>2.6271585264168187E-6</v>
      </c>
      <c r="Y1205" s="22">
        <f>X1205+W1205+SUM($V$1201:V1205)</f>
        <v>9.1727112345708168E-4</v>
      </c>
      <c r="Z1205" s="22">
        <f t="shared" si="363"/>
        <v>3.7079635081587889E-2</v>
      </c>
      <c r="AA1205" s="44">
        <f t="shared" si="364"/>
        <v>5.1664880866012703</v>
      </c>
      <c r="AB1205" s="44">
        <f t="shared" si="365"/>
        <v>0.46026363203309151</v>
      </c>
      <c r="AC1205" s="44">
        <f t="shared" si="366"/>
        <v>2.4078626107986127</v>
      </c>
      <c r="AD1205" s="44">
        <f t="shared" si="371"/>
        <v>0.46026363203309145</v>
      </c>
      <c r="AE1205" s="44">
        <f t="shared" si="372"/>
        <v>1.9468574582582419</v>
      </c>
      <c r="AF1205" s="44">
        <f t="shared" si="373"/>
        <v>7.415205072794273E-4</v>
      </c>
      <c r="AG1205" s="45">
        <f>AC1205+AA1205+SUM($Z$1201:Z1205)</f>
        <v>7.6933176093032252</v>
      </c>
      <c r="AH1205" s="45">
        <f>AC1205+AA1205+SUM($Z$1201:Z1205)</f>
        <v>7.6933176093032252</v>
      </c>
      <c r="DM1205"/>
      <c r="DN1205"/>
      <c r="DO1205"/>
      <c r="DP1205"/>
      <c r="DQ1205"/>
      <c r="DR1205"/>
      <c r="DS1205"/>
      <c r="DT1205"/>
      <c r="DU1205"/>
      <c r="DV1205"/>
      <c r="DW1205"/>
      <c r="DX1205"/>
      <c r="DY1205"/>
      <c r="DZ1205"/>
      <c r="EA1205"/>
      <c r="EB1205"/>
      <c r="EC1205"/>
      <c r="ED1205"/>
      <c r="EE1205"/>
      <c r="EF1205"/>
      <c r="EG1205"/>
    </row>
    <row r="1206" spans="1:137" s="1" customFormat="1" ht="14.4" x14ac:dyDescent="0.3">
      <c r="A1206"/>
      <c r="B1206"/>
      <c r="C1206"/>
      <c r="D1206" s="18"/>
      <c r="E1206" s="28">
        <v>39939.602777777778</v>
      </c>
      <c r="F1206" s="10">
        <f t="shared" si="367"/>
        <v>50.179166666668607</v>
      </c>
      <c r="G1206" s="10">
        <v>22018.5</v>
      </c>
      <c r="H1206" s="10">
        <v>10.64</v>
      </c>
      <c r="I1206" s="10">
        <v>169</v>
      </c>
      <c r="J1206" s="10"/>
      <c r="K1206" s="10"/>
      <c r="L1206" s="79">
        <v>1037</v>
      </c>
      <c r="M1206" s="86"/>
      <c r="N1206" s="42">
        <v>7.15</v>
      </c>
      <c r="O1206" s="90"/>
      <c r="P1206" s="90"/>
      <c r="Q1206" s="90"/>
      <c r="R1206" s="87"/>
      <c r="S1206" s="87"/>
      <c r="T1206" s="16"/>
      <c r="U1206" s="16"/>
      <c r="V1206" s="43">
        <f t="shared" si="360"/>
        <v>2.3854363460190773E-5</v>
      </c>
      <c r="W1206" s="43">
        <f t="shared" si="361"/>
        <v>3.323745887988241E-3</v>
      </c>
      <c r="X1206" s="43">
        <f t="shared" si="362"/>
        <v>9.9832024003839124E-6</v>
      </c>
      <c r="Y1206" s="22">
        <f>X1206+W1206+SUM($V$1201:V1206)</f>
        <v>3.3975574482562596E-3</v>
      </c>
      <c r="Z1206" s="22">
        <f t="shared" si="363"/>
        <v>4.9364408068440835E-2</v>
      </c>
      <c r="AA1206" s="44">
        <f t="shared" si="364"/>
        <v>6.8781859807019803</v>
      </c>
      <c r="AB1206" s="44">
        <f t="shared" si="365"/>
        <v>0.61275257161379915</v>
      </c>
      <c r="AC1206" s="44">
        <f t="shared" si="366"/>
        <v>3.2056063181491781</v>
      </c>
      <c r="AD1206" s="44">
        <f t="shared" si="371"/>
        <v>0.61275257161379915</v>
      </c>
      <c r="AE1206" s="44">
        <f t="shared" si="372"/>
        <v>2.5918665544869155</v>
      </c>
      <c r="AF1206" s="44">
        <f t="shared" si="373"/>
        <v>9.8719204846315191E-4</v>
      </c>
      <c r="AG1206" s="45">
        <f>AC1206+AA1206+SUM($Z$1201:Z1206)</f>
        <v>10.252123618822941</v>
      </c>
      <c r="AH1206" s="45">
        <f>AC1206+AA1206+SUM($Z$1201:Z1206)</f>
        <v>10.252123618822941</v>
      </c>
      <c r="DM1206"/>
      <c r="DN1206"/>
      <c r="DO1206"/>
      <c r="DP1206"/>
      <c r="DQ1206"/>
      <c r="DR1206"/>
      <c r="DS1206"/>
      <c r="DT1206"/>
      <c r="DU1206"/>
      <c r="DV1206"/>
      <c r="DW1206"/>
      <c r="DX1206"/>
      <c r="DY1206"/>
      <c r="DZ1206"/>
      <c r="EA1206"/>
      <c r="EB1206"/>
      <c r="EC1206"/>
      <c r="ED1206"/>
      <c r="EE1206"/>
      <c r="EF1206"/>
      <c r="EG1206"/>
    </row>
    <row r="1207" spans="1:137" s="1" customFormat="1" ht="14.4" x14ac:dyDescent="0.3">
      <c r="A1207"/>
      <c r="B1207"/>
      <c r="C1207"/>
      <c r="D1207" s="18"/>
      <c r="E1207" s="28">
        <v>39952.480555555558</v>
      </c>
      <c r="F1207" s="10">
        <f t="shared" si="367"/>
        <v>63.056944444448163</v>
      </c>
      <c r="G1207" s="10">
        <v>26352.799999999999</v>
      </c>
      <c r="H1207" s="10">
        <v>6.9</v>
      </c>
      <c r="I1207" s="10">
        <v>528</v>
      </c>
      <c r="J1207" s="10"/>
      <c r="K1207" s="10"/>
      <c r="L1207" s="79">
        <v>1037</v>
      </c>
      <c r="M1207" s="86"/>
      <c r="N1207" s="42">
        <v>7.15</v>
      </c>
      <c r="O1207" s="90"/>
      <c r="P1207" s="90"/>
      <c r="Q1207" s="90"/>
      <c r="R1207" s="87"/>
      <c r="S1207" s="87"/>
      <c r="T1207" s="16"/>
      <c r="U1207" s="16"/>
      <c r="V1207" s="43">
        <f t="shared" si="360"/>
        <v>1.5469465025875595E-5</v>
      </c>
      <c r="W1207" s="43">
        <f t="shared" si="361"/>
        <v>2.1554367130750809E-3</v>
      </c>
      <c r="X1207" s="43">
        <f t="shared" si="362"/>
        <v>6.4740692258128755E-6</v>
      </c>
      <c r="Y1207" s="22">
        <f>X1207+W1207+SUM($V$1201:V1207)</f>
        <v>2.2412086051944039E-3</v>
      </c>
      <c r="Z1207" s="22">
        <f t="shared" si="363"/>
        <v>5.9081698251289033E-2</v>
      </c>
      <c r="AA1207" s="44">
        <f t="shared" si="364"/>
        <v>8.2321438568586931</v>
      </c>
      <c r="AB1207" s="44">
        <f t="shared" si="365"/>
        <v>0.73337175417145239</v>
      </c>
      <c r="AC1207" s="44">
        <f t="shared" si="366"/>
        <v>3.8366238472612424</v>
      </c>
      <c r="AD1207" s="44">
        <f t="shared" si="371"/>
        <v>0.73337175417145262</v>
      </c>
      <c r="AE1207" s="44">
        <f t="shared" si="372"/>
        <v>3.1020705741573131</v>
      </c>
      <c r="AF1207" s="44">
        <f t="shared" si="373"/>
        <v>1.1815189324767697E-3</v>
      </c>
      <c r="AG1207" s="45">
        <f>AC1207+AA1207+SUM($Z$1201:Z1207)</f>
        <v>12.296180722343008</v>
      </c>
      <c r="AH1207" s="45">
        <f>AC1207+AA1207+SUM($Z$1201:Z1207)</f>
        <v>12.296180722343008</v>
      </c>
      <c r="DM1207"/>
      <c r="DN1207"/>
      <c r="DO1207"/>
      <c r="DP1207"/>
      <c r="DQ1207"/>
      <c r="DR1207"/>
      <c r="DS1207"/>
      <c r="DT1207"/>
      <c r="DU1207"/>
      <c r="DV1207"/>
      <c r="DW1207"/>
      <c r="DX1207"/>
      <c r="DY1207"/>
      <c r="DZ1207"/>
      <c r="EA1207"/>
      <c r="EB1207"/>
      <c r="EC1207"/>
      <c r="ED1207"/>
      <c r="EE1207"/>
      <c r="EF1207"/>
      <c r="EG1207"/>
    </row>
    <row r="1208" spans="1:137" s="1" customFormat="1" ht="14.4" x14ac:dyDescent="0.3">
      <c r="A1208"/>
      <c r="B1208"/>
      <c r="C1208"/>
      <c r="D1208" s="18"/>
      <c r="E1208" s="28">
        <v>39966.439583333333</v>
      </c>
      <c r="F1208" s="10">
        <f t="shared" si="367"/>
        <v>77.015972222223354</v>
      </c>
      <c r="G1208" s="10">
        <v>30222</v>
      </c>
      <c r="H1208" s="10">
        <v>5.57</v>
      </c>
      <c r="I1208" s="10">
        <v>764</v>
      </c>
      <c r="J1208" s="10"/>
      <c r="K1208" s="10"/>
      <c r="L1208" s="79">
        <v>1037</v>
      </c>
      <c r="M1208" s="86"/>
      <c r="N1208" s="42">
        <v>7.15</v>
      </c>
      <c r="O1208" s="90"/>
      <c r="P1208" s="90"/>
      <c r="Q1208" s="90"/>
      <c r="R1208" s="87"/>
      <c r="S1208" s="87"/>
      <c r="T1208" s="16"/>
      <c r="U1208" s="16"/>
      <c r="V1208" s="43">
        <f t="shared" si="360"/>
        <v>1.2487669593351747E-5</v>
      </c>
      <c r="W1208" s="43">
        <f t="shared" si="361"/>
        <v>1.7399684770765507E-3</v>
      </c>
      <c r="X1208" s="43">
        <f t="shared" si="362"/>
        <v>5.2261689257648859E-6</v>
      </c>
      <c r="Y1208" s="22">
        <f>X1208+W1208+SUM($V$1201:V1208)</f>
        <v>1.8369801384891776E-3</v>
      </c>
      <c r="Z1208" s="22">
        <f t="shared" si="363"/>
        <v>6.7756256813335095E-2</v>
      </c>
      <c r="AA1208" s="44">
        <f t="shared" si="364"/>
        <v>9.4408128032688534</v>
      </c>
      <c r="AB1208" s="44">
        <f t="shared" si="365"/>
        <v>0.84104767442433592</v>
      </c>
      <c r="AC1208" s="44">
        <f t="shared" si="366"/>
        <v>4.3999288846699116</v>
      </c>
      <c r="AD1208" s="44">
        <f t="shared" si="371"/>
        <v>0.84104767442433581</v>
      </c>
      <c r="AE1208" s="44">
        <f t="shared" si="372"/>
        <v>3.5575262170312949</v>
      </c>
      <c r="AF1208" s="44">
        <f t="shared" si="373"/>
        <v>1.3549932142813261E-3</v>
      </c>
      <c r="AG1208" s="45">
        <f>AC1208+AA1208+SUM($Z$1201:Z1208)</f>
        <v>14.135910962975172</v>
      </c>
      <c r="AH1208" s="45">
        <f>AC1208+AA1208+SUM($Z$1201:Z1208)</f>
        <v>14.135910962975172</v>
      </c>
      <c r="DM1208"/>
      <c r="DN1208"/>
      <c r="DO1208"/>
      <c r="DP1208"/>
      <c r="DQ1208"/>
      <c r="DR1208"/>
      <c r="DS1208"/>
      <c r="DT1208"/>
      <c r="DU1208"/>
      <c r="DV1208"/>
      <c r="DW1208"/>
      <c r="DX1208"/>
      <c r="DY1208"/>
      <c r="DZ1208"/>
      <c r="EA1208"/>
      <c r="EB1208"/>
      <c r="EC1208"/>
      <c r="ED1208"/>
      <c r="EE1208"/>
      <c r="EF1208"/>
      <c r="EG1208"/>
    </row>
    <row r="1209" spans="1:137" s="1" customFormat="1" ht="14.4" x14ac:dyDescent="0.3">
      <c r="A1209"/>
      <c r="B1209"/>
      <c r="C1209"/>
      <c r="D1209" s="18"/>
      <c r="E1209" s="28">
        <v>39975.663888888892</v>
      </c>
      <c r="F1209" s="10">
        <f t="shared" si="367"/>
        <v>86.240277777782467</v>
      </c>
      <c r="G1209" s="10">
        <v>32741</v>
      </c>
      <c r="H1209" s="10">
        <v>4.07</v>
      </c>
      <c r="I1209" s="10">
        <v>973</v>
      </c>
      <c r="J1209" s="10"/>
      <c r="K1209" s="10"/>
      <c r="L1209" s="79">
        <v>1037</v>
      </c>
      <c r="M1209" s="86"/>
      <c r="N1209" s="42">
        <v>7.15</v>
      </c>
      <c r="O1209" s="90"/>
      <c r="P1209" s="90"/>
      <c r="Q1209" s="90"/>
      <c r="R1209" s="87"/>
      <c r="S1209" s="87"/>
      <c r="T1209" s="16"/>
      <c r="U1209" s="16"/>
      <c r="V1209" s="43">
        <f t="shared" si="360"/>
        <v>9.1247424138135748E-6</v>
      </c>
      <c r="W1209" s="43">
        <f t="shared" si="361"/>
        <v>1.2713952785819679E-3</v>
      </c>
      <c r="X1209" s="43">
        <f t="shared" si="362"/>
        <v>3.8187625723273045E-6</v>
      </c>
      <c r="Y1209" s="22">
        <f>X1209+W1209+SUM($V$1201:V1209)</f>
        <v>1.3761242760549706E-3</v>
      </c>
      <c r="Z1209" s="22">
        <f t="shared" si="363"/>
        <v>7.340373252350621E-2</v>
      </c>
      <c r="AA1209" s="44">
        <f t="shared" si="364"/>
        <v>10.227703394607424</v>
      </c>
      <c r="AB1209" s="44">
        <f t="shared" si="365"/>
        <v>0.91114889512034891</v>
      </c>
      <c r="AC1209" s="44">
        <f t="shared" si="366"/>
        <v>4.7666624185354243</v>
      </c>
      <c r="AD1209" s="44">
        <f t="shared" si="371"/>
        <v>0.9111488951203488</v>
      </c>
      <c r="AE1209" s="44">
        <f t="shared" si="372"/>
        <v>3.8540455916822722</v>
      </c>
      <c r="AF1209" s="44">
        <f t="shared" si="373"/>
        <v>1.467931732803418E-3</v>
      </c>
      <c r="AG1209" s="45">
        <f>AC1209+AA1209+SUM($Z$1201:Z1209)</f>
        <v>15.362938820702762</v>
      </c>
      <c r="AH1209" s="45">
        <f>AC1209+AA1209+SUM($Z$1201:Z1209)</f>
        <v>15.362938820702762</v>
      </c>
      <c r="DM1209"/>
      <c r="DN1209"/>
      <c r="DO1209"/>
      <c r="DP1209"/>
      <c r="DQ1209"/>
      <c r="DR1209"/>
      <c r="DS1209"/>
      <c r="DT1209"/>
      <c r="DU1209"/>
      <c r="DV1209"/>
      <c r="DW1209"/>
      <c r="DX1209"/>
      <c r="DY1209"/>
      <c r="DZ1209"/>
      <c r="EA1209"/>
      <c r="EB1209"/>
      <c r="EC1209"/>
      <c r="ED1209"/>
      <c r="EE1209"/>
      <c r="EF1209"/>
      <c r="EG1209"/>
    </row>
    <row r="1210" spans="1:137" s="1" customFormat="1" ht="14.4" x14ac:dyDescent="0.3">
      <c r="A1210"/>
      <c r="B1210"/>
      <c r="C1210"/>
      <c r="D1210" s="18"/>
      <c r="E1210" s="28">
        <v>39981.438888888886</v>
      </c>
      <c r="F1210" s="10">
        <f t="shared" si="367"/>
        <v>92.015277777776646</v>
      </c>
      <c r="G1210" s="10">
        <v>35918.5</v>
      </c>
      <c r="H1210" s="10">
        <v>7.41</v>
      </c>
      <c r="I1210" s="10">
        <v>1083</v>
      </c>
      <c r="J1210" s="10"/>
      <c r="K1210" s="10"/>
      <c r="L1210" s="79">
        <v>1037</v>
      </c>
      <c r="M1210" s="86"/>
      <c r="N1210" s="42">
        <v>7.15</v>
      </c>
      <c r="O1210" s="90"/>
      <c r="P1210" s="90"/>
      <c r="Q1210" s="90"/>
      <c r="R1210" s="87"/>
      <c r="S1210" s="87"/>
      <c r="T1210" s="16"/>
      <c r="U1210" s="16"/>
      <c r="V1210" s="43">
        <f t="shared" si="360"/>
        <v>1.6612860266918569E-5</v>
      </c>
      <c r="W1210" s="43">
        <f t="shared" si="361"/>
        <v>2.3147516005632388E-3</v>
      </c>
      <c r="X1210" s="43">
        <f t="shared" si="362"/>
        <v>6.9525873859816532E-6</v>
      </c>
      <c r="Y1210" s="22">
        <f>X1210+W1210+SUM($V$1201:V1210)</f>
        <v>2.4392272831168143E-3</v>
      </c>
      <c r="Z1210" s="22">
        <f t="shared" si="363"/>
        <v>8.0527533265494569E-2</v>
      </c>
      <c r="AA1210" s="44">
        <f t="shared" si="364"/>
        <v>11.220297620085114</v>
      </c>
      <c r="AB1210" s="44">
        <f t="shared" si="365"/>
        <v>0.9995755043944976</v>
      </c>
      <c r="AC1210" s="44">
        <f t="shared" si="366"/>
        <v>5.2292649607576012</v>
      </c>
      <c r="AD1210" s="44">
        <f t="shared" si="371"/>
        <v>0.9995755043944976</v>
      </c>
      <c r="AE1210" s="44">
        <f t="shared" si="372"/>
        <v>4.2280790624855591</v>
      </c>
      <c r="AF1210" s="44">
        <f t="shared" si="373"/>
        <v>1.6103938775449611E-3</v>
      </c>
      <c r="AG1210" s="45">
        <f>AC1210+AA1210+SUM($Z$1201:Z1210)</f>
        <v>16.898663121668125</v>
      </c>
      <c r="AH1210" s="45">
        <f>AC1210+AA1210+SUM($Z$1201:Z1210)</f>
        <v>16.898663121668125</v>
      </c>
      <c r="DM1210"/>
      <c r="DN1210"/>
      <c r="DO1210"/>
      <c r="DP1210"/>
      <c r="DQ1210"/>
      <c r="DR1210"/>
      <c r="DS1210"/>
      <c r="DT1210"/>
      <c r="DU1210"/>
      <c r="DV1210"/>
      <c r="DW1210"/>
      <c r="DX1210"/>
      <c r="DY1210"/>
      <c r="DZ1210"/>
      <c r="EA1210"/>
      <c r="EB1210"/>
      <c r="EC1210"/>
      <c r="ED1210"/>
      <c r="EE1210"/>
      <c r="EF1210"/>
      <c r="EG1210"/>
    </row>
    <row r="1211" spans="1:137" s="1" customFormat="1" ht="14.4" x14ac:dyDescent="0.3">
      <c r="A1211"/>
      <c r="B1211"/>
      <c r="C1211"/>
      <c r="D1211" s="18"/>
      <c r="E1211" s="28">
        <v>39988.4375</v>
      </c>
      <c r="F1211" s="10">
        <f t="shared" si="367"/>
        <v>99.013888888890506</v>
      </c>
      <c r="G1211" s="10">
        <v>36979.1</v>
      </c>
      <c r="H1211" s="10">
        <v>4.4400000000000004</v>
      </c>
      <c r="I1211" s="10">
        <v>1190</v>
      </c>
      <c r="J1211" s="10"/>
      <c r="K1211" s="10"/>
      <c r="L1211" s="79">
        <v>1037</v>
      </c>
      <c r="M1211" s="86"/>
      <c r="N1211" s="42">
        <v>7.15</v>
      </c>
      <c r="O1211" s="90"/>
      <c r="P1211" s="90"/>
      <c r="Q1211" s="90"/>
      <c r="R1211" s="87"/>
      <c r="S1211" s="87"/>
      <c r="T1211" s="16"/>
      <c r="U1211" s="16"/>
      <c r="V1211" s="43">
        <f t="shared" si="360"/>
        <v>9.954264451432991E-6</v>
      </c>
      <c r="W1211" s="43">
        <f t="shared" si="361"/>
        <v>1.386976667543965E-3</v>
      </c>
      <c r="X1211" s="43">
        <f t="shared" si="362"/>
        <v>4.1659228061752419E-6</v>
      </c>
      <c r="Y1211" s="22">
        <f>X1211+W1211+SUM($V$1201:V1211)</f>
        <v>1.5186199499691673E-3</v>
      </c>
      <c r="Z1211" s="22">
        <f t="shared" si="363"/>
        <v>8.2905346976573355E-2</v>
      </c>
      <c r="AA1211" s="44">
        <f t="shared" si="364"/>
        <v>11.551610109634016</v>
      </c>
      <c r="AB1211" s="44">
        <f t="shared" si="365"/>
        <v>1.0290909290353039</v>
      </c>
      <c r="AC1211" s="44">
        <f t="shared" si="366"/>
        <v>5.3836744827972041</v>
      </c>
      <c r="AD1211" s="44">
        <f t="shared" si="371"/>
        <v>1.0290909290353039</v>
      </c>
      <c r="AE1211" s="44">
        <f t="shared" si="372"/>
        <v>4.3529256082397572</v>
      </c>
      <c r="AF1211" s="44">
        <f t="shared" si="373"/>
        <v>1.6579455221438217E-3</v>
      </c>
      <c r="AG1211" s="45">
        <f>AC1211+AA1211+SUM($Z$1201:Z1211)</f>
        <v>17.467290480233203</v>
      </c>
      <c r="AH1211" s="45">
        <f>AC1211+AA1211+SUM($Z$1201:Z1211)</f>
        <v>17.467290480233203</v>
      </c>
      <c r="DM1211"/>
      <c r="DN1211"/>
      <c r="DO1211"/>
      <c r="DP1211"/>
      <c r="DQ1211"/>
      <c r="DR1211"/>
      <c r="DS1211"/>
      <c r="DT1211"/>
      <c r="DU1211"/>
      <c r="DV1211"/>
      <c r="DW1211"/>
      <c r="DX1211"/>
      <c r="DY1211"/>
      <c r="DZ1211"/>
      <c r="EA1211"/>
      <c r="EB1211"/>
      <c r="EC1211"/>
      <c r="ED1211"/>
      <c r="EE1211"/>
      <c r="EF1211"/>
      <c r="EG1211"/>
    </row>
    <row r="1212" spans="1:137" s="1" customFormat="1" ht="14.4" x14ac:dyDescent="0.3">
      <c r="A1212"/>
      <c r="B1212"/>
      <c r="C1212"/>
      <c r="D1212" s="18"/>
      <c r="E1212" s="28">
        <v>39995.529166666667</v>
      </c>
      <c r="F1212" s="10">
        <f t="shared" si="367"/>
        <v>106.10555555555766</v>
      </c>
      <c r="G1212" s="10">
        <v>37976</v>
      </c>
      <c r="H1212" s="10">
        <v>4.1399999999999997</v>
      </c>
      <c r="I1212" s="10">
        <v>1403</v>
      </c>
      <c r="J1212" s="10"/>
      <c r="K1212" s="10"/>
      <c r="L1212" s="79">
        <v>1037</v>
      </c>
      <c r="M1212" s="86"/>
      <c r="N1212" s="42">
        <v>7.15</v>
      </c>
      <c r="O1212" s="90"/>
      <c r="P1212" s="90"/>
      <c r="Q1212" s="90"/>
      <c r="R1212" s="87"/>
      <c r="S1212" s="87"/>
      <c r="T1212" s="16"/>
      <c r="U1212" s="16"/>
      <c r="V1212" s="43">
        <f t="shared" si="360"/>
        <v>9.2816790155253555E-6</v>
      </c>
      <c r="W1212" s="43">
        <f t="shared" si="361"/>
        <v>1.2932620278450484E-3</v>
      </c>
      <c r="X1212" s="43">
        <f t="shared" si="362"/>
        <v>3.884441535487725E-6</v>
      </c>
      <c r="Y1212" s="22">
        <f>X1212+W1212+SUM($V$1201:V1212)</f>
        <v>1.4339055080150884E-3</v>
      </c>
      <c r="Z1212" s="22">
        <f t="shared" si="363"/>
        <v>8.5140348380094419E-2</v>
      </c>
      <c r="AA1212" s="44">
        <f t="shared" si="364"/>
        <v>11.863023857353516</v>
      </c>
      <c r="AB1212" s="44">
        <f t="shared" si="365"/>
        <v>1.0568336471424318</v>
      </c>
      <c r="AC1212" s="44">
        <f t="shared" si="366"/>
        <v>5.5288101159494589</v>
      </c>
      <c r="AD1212" s="44">
        <f t="shared" si="371"/>
        <v>1.0568336471424318</v>
      </c>
      <c r="AE1212" s="44">
        <f t="shared" si="372"/>
        <v>4.4702738276083789</v>
      </c>
      <c r="AF1212" s="44">
        <f t="shared" si="373"/>
        <v>1.7026411986482573E-3</v>
      </c>
      <c r="AG1212" s="45">
        <f>AC1212+AA1212+SUM($Z$1201:Z1212)</f>
        <v>18.008980209485053</v>
      </c>
      <c r="AH1212" s="45">
        <f>AC1212+AA1212+SUM($Z$1201:Z1212)</f>
        <v>18.008980209485053</v>
      </c>
      <c r="DM1212"/>
      <c r="DN1212"/>
      <c r="DO1212"/>
      <c r="DP1212"/>
      <c r="DQ1212"/>
      <c r="DR1212"/>
      <c r="DS1212"/>
      <c r="DT1212"/>
      <c r="DU1212"/>
      <c r="DV1212"/>
      <c r="DW1212"/>
      <c r="DX1212"/>
      <c r="DY1212"/>
      <c r="DZ1212"/>
      <c r="EA1212"/>
      <c r="EB1212"/>
      <c r="EC1212"/>
      <c r="ED1212"/>
      <c r="EE1212"/>
      <c r="EF1212"/>
      <c r="EG1212"/>
    </row>
    <row r="1213" spans="1:137" s="1" customFormat="1" ht="14.4" x14ac:dyDescent="0.3">
      <c r="A1213"/>
      <c r="B1213"/>
      <c r="C1213"/>
      <c r="D1213" s="18"/>
      <c r="E1213" s="28">
        <v>40002.48541666667</v>
      </c>
      <c r="F1213" s="10">
        <f t="shared" si="367"/>
        <v>113.06180555556057</v>
      </c>
      <c r="G1213" s="10">
        <v>37256.9</v>
      </c>
      <c r="H1213" s="10">
        <v>4.03</v>
      </c>
      <c r="I1213" s="10">
        <v>58</v>
      </c>
      <c r="J1213" s="10"/>
      <c r="K1213" s="10"/>
      <c r="L1213" s="79">
        <v>1037</v>
      </c>
      <c r="M1213" s="86"/>
      <c r="N1213" s="42">
        <v>7.15</v>
      </c>
      <c r="O1213" s="90"/>
      <c r="P1213" s="90"/>
      <c r="Q1213" s="90"/>
      <c r="R1213" s="87"/>
      <c r="S1213" s="87"/>
      <c r="T1213" s="16"/>
      <c r="U1213" s="16"/>
      <c r="V1213" s="43">
        <f t="shared" si="360"/>
        <v>9.0350643556925575E-6</v>
      </c>
      <c r="W1213" s="43">
        <f t="shared" si="361"/>
        <v>1.2588999932887791E-3</v>
      </c>
      <c r="X1213" s="43">
        <f t="shared" si="362"/>
        <v>3.7812317362356359E-6</v>
      </c>
      <c r="Y1213" s="22">
        <f>X1213+W1213+SUM($V$1201:V1213)</f>
        <v>1.4084753280152597E-3</v>
      </c>
      <c r="Z1213" s="22">
        <f t="shared" si="363"/>
        <v>8.3528161090223832E-2</v>
      </c>
      <c r="AA1213" s="44">
        <f t="shared" si="364"/>
        <v>11.638389865995215</v>
      </c>
      <c r="AB1213" s="44">
        <f t="shared" si="365"/>
        <v>1.0368218218933241</v>
      </c>
      <c r="AC1213" s="44">
        <f t="shared" si="366"/>
        <v>5.4241185382588322</v>
      </c>
      <c r="AD1213" s="44">
        <f t="shared" si="371"/>
        <v>1.0368218218933238</v>
      </c>
      <c r="AE1213" s="44">
        <f t="shared" si="372"/>
        <v>4.385626315773715</v>
      </c>
      <c r="AF1213" s="44">
        <f t="shared" si="373"/>
        <v>1.6704005917926653E-3</v>
      </c>
      <c r="AG1213" s="45">
        <f>AC1213+AA1213+SUM($Z$1201:Z1213)</f>
        <v>17.763182801526348</v>
      </c>
      <c r="AH1213" s="45">
        <f>AC1213+AA1213+SUM($Z$1201:Z1213)</f>
        <v>17.763182801526348</v>
      </c>
      <c r="DM1213"/>
      <c r="DN1213"/>
      <c r="DO1213"/>
      <c r="DP1213"/>
      <c r="DQ1213"/>
      <c r="DR1213"/>
      <c r="DS1213"/>
      <c r="DT1213"/>
      <c r="DU1213"/>
      <c r="DV1213"/>
      <c r="DW1213"/>
      <c r="DX1213"/>
      <c r="DY1213"/>
      <c r="DZ1213"/>
      <c r="EA1213"/>
      <c r="EB1213"/>
      <c r="EC1213"/>
      <c r="ED1213"/>
      <c r="EE1213"/>
      <c r="EF1213"/>
      <c r="EG1213"/>
    </row>
    <row r="1214" spans="1:137" s="1" customFormat="1" ht="14.4" x14ac:dyDescent="0.3">
      <c r="A1214"/>
      <c r="B1214"/>
      <c r="C1214"/>
      <c r="D1214" s="18"/>
      <c r="E1214" s="28">
        <v>40011.434027777781</v>
      </c>
      <c r="F1214" s="10">
        <f t="shared" si="367"/>
        <v>122.01041666667152</v>
      </c>
      <c r="G1214" s="10">
        <v>40634.199999999997</v>
      </c>
      <c r="H1214" s="10">
        <v>4.4800000000000004</v>
      </c>
      <c r="I1214" s="10">
        <v>41</v>
      </c>
      <c r="J1214" s="10"/>
      <c r="K1214" s="10"/>
      <c r="L1214" s="79">
        <v>1037</v>
      </c>
      <c r="M1214" s="86"/>
      <c r="N1214" s="42">
        <v>7.15</v>
      </c>
      <c r="O1214" s="83"/>
      <c r="P1214" s="83"/>
      <c r="Q1214" s="83"/>
      <c r="R1214" s="83"/>
      <c r="S1214" s="83"/>
      <c r="T1214" s="16"/>
      <c r="U1214" s="16"/>
      <c r="V1214" s="43">
        <f t="shared" si="360"/>
        <v>1.004394250955401E-5</v>
      </c>
      <c r="W1214" s="43">
        <f t="shared" si="361"/>
        <v>1.399471952837154E-3</v>
      </c>
      <c r="X1214" s="43">
        <f t="shared" si="362"/>
        <v>4.2034536422669109E-6</v>
      </c>
      <c r="Y1214" s="22">
        <f>X1214+W1214+SUM($V$1201:V1214)</f>
        <v>1.5595134519792199E-3</v>
      </c>
      <c r="Z1214" s="22">
        <f t="shared" si="363"/>
        <v>9.109990373252666E-2</v>
      </c>
      <c r="AA1214" s="44">
        <f t="shared" si="364"/>
        <v>12.693398041512383</v>
      </c>
      <c r="AB1214" s="44">
        <f t="shared" si="365"/>
        <v>1.1308086629638456</v>
      </c>
      <c r="AC1214" s="44">
        <f t="shared" si="366"/>
        <v>5.9158093536315954</v>
      </c>
      <c r="AD1214" s="44">
        <f t="shared" si="371"/>
        <v>1.1308086629638454</v>
      </c>
      <c r="AE1214" s="44">
        <f t="shared" si="372"/>
        <v>4.7831788699653561</v>
      </c>
      <c r="AF1214" s="44">
        <f t="shared" si="373"/>
        <v>1.8218207023939594E-3</v>
      </c>
      <c r="AG1214" s="45">
        <f>AC1214+AA1214+SUM($Z$1201:Z1214)</f>
        <v>19.400981696148804</v>
      </c>
      <c r="AH1214" s="45">
        <f>AC1214+AA1214+SUM($Z$1201:Z1214)</f>
        <v>19.400981696148804</v>
      </c>
      <c r="DM1214"/>
      <c r="DN1214"/>
      <c r="DO1214"/>
      <c r="DP1214"/>
      <c r="DQ1214"/>
      <c r="DR1214"/>
      <c r="DS1214"/>
      <c r="DT1214"/>
      <c r="DU1214"/>
      <c r="DV1214"/>
      <c r="DW1214"/>
      <c r="DX1214"/>
      <c r="DY1214"/>
      <c r="DZ1214"/>
      <c r="EA1214"/>
      <c r="EB1214"/>
      <c r="EC1214"/>
      <c r="ED1214"/>
      <c r="EE1214"/>
      <c r="EF1214"/>
      <c r="EG1214"/>
    </row>
    <row r="1215" spans="1:137" s="1" customFormat="1" ht="14.4" x14ac:dyDescent="0.3">
      <c r="A1215"/>
      <c r="B1215"/>
      <c r="C1215"/>
      <c r="D1215" s="18"/>
      <c r="E1215" s="28">
        <v>40017.443749999999</v>
      </c>
      <c r="F1215" s="10">
        <f t="shared" si="367"/>
        <v>128.02013888888905</v>
      </c>
      <c r="G1215" s="10">
        <v>41935.4</v>
      </c>
      <c r="H1215" s="10">
        <v>5.5</v>
      </c>
      <c r="I1215" s="10">
        <v>139</v>
      </c>
      <c r="J1215" s="10"/>
      <c r="K1215" s="10"/>
      <c r="L1215" s="79">
        <v>1037</v>
      </c>
      <c r="M1215" s="86"/>
      <c r="N1215" s="42">
        <v>7.15</v>
      </c>
      <c r="O1215" s="83"/>
      <c r="P1215" s="83"/>
      <c r="Q1215" s="83"/>
      <c r="R1215" s="83"/>
      <c r="S1215" s="83"/>
      <c r="T1215" s="16"/>
      <c r="U1215" s="16"/>
      <c r="V1215" s="43">
        <f t="shared" si="360"/>
        <v>1.2330732991639965E-5</v>
      </c>
      <c r="W1215" s="43">
        <f t="shared" si="361"/>
        <v>1.7181017278134702E-3</v>
      </c>
      <c r="X1215" s="43">
        <f t="shared" si="362"/>
        <v>5.1604899626044654E-6</v>
      </c>
      <c r="Y1215" s="22">
        <f>X1215+W1215+SUM($V$1201:V1215)</f>
        <v>1.8914309962675135E-3</v>
      </c>
      <c r="Z1215" s="22">
        <f t="shared" si="363"/>
        <v>9.4017130963203382E-2</v>
      </c>
      <c r="AA1215" s="44">
        <f t="shared" si="364"/>
        <v>13.099869672099818</v>
      </c>
      <c r="AB1215" s="44">
        <f t="shared" si="365"/>
        <v>1.1670197421101944</v>
      </c>
      <c r="AC1215" s="44">
        <f t="shared" si="366"/>
        <v>6.1052470964921772</v>
      </c>
      <c r="AD1215" s="44">
        <f t="shared" si="371"/>
        <v>1.167019742110194</v>
      </c>
      <c r="AE1215" s="44">
        <f t="shared" si="372"/>
        <v>4.9363471948148412</v>
      </c>
      <c r="AF1215" s="44">
        <f t="shared" si="373"/>
        <v>1.8801595671422509E-3</v>
      </c>
      <c r="AG1215" s="45">
        <f>AC1215+AA1215+SUM($Z$1201:Z1215)</f>
        <v>20.090908200560026</v>
      </c>
      <c r="AH1215" s="45">
        <f>AC1215+AA1215+SUM($Z$1201:Z1215)</f>
        <v>20.090908200560026</v>
      </c>
      <c r="DM1215"/>
      <c r="DN1215"/>
      <c r="DO1215"/>
      <c r="DP1215"/>
      <c r="DQ1215"/>
      <c r="DR1215"/>
      <c r="DS1215"/>
      <c r="DT1215"/>
      <c r="DU1215"/>
      <c r="DV1215"/>
      <c r="DW1215"/>
      <c r="DX1215"/>
      <c r="DY1215"/>
      <c r="DZ1215"/>
      <c r="EA1215"/>
      <c r="EB1215"/>
      <c r="EC1215"/>
      <c r="ED1215"/>
      <c r="EE1215"/>
      <c r="EF1215"/>
      <c r="EG1215"/>
    </row>
    <row r="1216" spans="1:137" s="1" customFormat="1" ht="14.4" x14ac:dyDescent="0.3">
      <c r="A1216"/>
      <c r="B1216"/>
      <c r="C1216"/>
      <c r="D1216" s="18"/>
      <c r="E1216" s="28">
        <v>40028.45208333333</v>
      </c>
      <c r="F1216" s="10">
        <f t="shared" si="367"/>
        <v>139.02847222222044</v>
      </c>
      <c r="G1216" s="10">
        <v>42762.3</v>
      </c>
      <c r="H1216" s="10">
        <v>4.21</v>
      </c>
      <c r="I1216" s="10">
        <v>345</v>
      </c>
      <c r="J1216" s="10"/>
      <c r="K1216" s="10"/>
      <c r="L1216" s="79">
        <v>1037</v>
      </c>
      <c r="M1216" s="86"/>
      <c r="N1216" s="42">
        <v>7.15</v>
      </c>
      <c r="O1216" s="83"/>
      <c r="P1216" s="83"/>
      <c r="Q1216" s="83"/>
      <c r="R1216" s="83"/>
      <c r="S1216" s="83"/>
      <c r="T1216" s="16"/>
      <c r="U1216" s="16"/>
      <c r="V1216" s="43">
        <f t="shared" si="360"/>
        <v>9.4386156172371361E-6</v>
      </c>
      <c r="W1216" s="43">
        <f t="shared" si="361"/>
        <v>1.315128777108129E-3</v>
      </c>
      <c r="X1216" s="43">
        <f t="shared" si="362"/>
        <v>3.9501204986481455E-6</v>
      </c>
      <c r="Y1216" s="22">
        <f>X1216+W1216+SUM($V$1201:V1216)</f>
        <v>1.4966862917154531E-3</v>
      </c>
      <c r="Z1216" s="22">
        <f t="shared" si="363"/>
        <v>9.5871000619710128E-2</v>
      </c>
      <c r="AA1216" s="44">
        <f t="shared" si="364"/>
        <v>13.358178457323264</v>
      </c>
      <c r="AB1216" s="44">
        <f t="shared" si="365"/>
        <v>1.1900315322624504</v>
      </c>
      <c r="AC1216" s="44">
        <f t="shared" si="366"/>
        <v>6.2256329476844749</v>
      </c>
      <c r="AD1216" s="44">
        <f t="shared" si="371"/>
        <v>1.1900315322624506</v>
      </c>
      <c r="AE1216" s="44">
        <f t="shared" si="372"/>
        <v>5.0336841820712515</v>
      </c>
      <c r="AF1216" s="44">
        <f t="shared" si="373"/>
        <v>1.917233350773025E-3</v>
      </c>
      <c r="AG1216" s="45">
        <f>AC1216+AA1216+SUM($Z$1201:Z1216)</f>
        <v>20.56547383759548</v>
      </c>
      <c r="AH1216" s="45">
        <f>AC1216+AA1216+SUM($Z$1201:Z1216)</f>
        <v>20.56547383759548</v>
      </c>
      <c r="DM1216"/>
      <c r="DN1216"/>
      <c r="DO1216"/>
      <c r="DP1216"/>
      <c r="DQ1216"/>
      <c r="DR1216"/>
      <c r="DS1216"/>
      <c r="DT1216"/>
      <c r="DU1216"/>
      <c r="DV1216"/>
      <c r="DW1216"/>
      <c r="DX1216"/>
      <c r="DY1216"/>
      <c r="DZ1216"/>
      <c r="EA1216"/>
      <c r="EB1216"/>
      <c r="EC1216"/>
      <c r="ED1216"/>
      <c r="EE1216"/>
      <c r="EF1216"/>
      <c r="EG1216"/>
    </row>
    <row r="1217" spans="1:137" s="1" customFormat="1" ht="14.4" x14ac:dyDescent="0.3">
      <c r="A1217"/>
      <c r="B1217"/>
      <c r="C1217"/>
      <c r="D1217" s="18"/>
      <c r="E1217" s="28">
        <v>40038.482638888891</v>
      </c>
      <c r="F1217" s="10">
        <f t="shared" si="367"/>
        <v>149.05902777778101</v>
      </c>
      <c r="G1217" s="10">
        <v>45762</v>
      </c>
      <c r="H1217" s="10">
        <v>5.26</v>
      </c>
      <c r="I1217" s="10">
        <v>545</v>
      </c>
      <c r="J1217" s="10"/>
      <c r="K1217" s="10"/>
      <c r="L1217" s="79">
        <v>1037</v>
      </c>
      <c r="M1217" s="86"/>
      <c r="N1217" s="42">
        <v>7.15</v>
      </c>
      <c r="O1217" s="83"/>
      <c r="P1217" s="83"/>
      <c r="Q1217" s="83"/>
      <c r="R1217" s="83"/>
      <c r="S1217" s="83"/>
      <c r="T1217" s="16"/>
      <c r="U1217" s="16"/>
      <c r="V1217" s="43">
        <f t="shared" si="360"/>
        <v>1.1792664642913858E-5</v>
      </c>
      <c r="W1217" s="43">
        <f t="shared" si="361"/>
        <v>1.6431300160543369E-3</v>
      </c>
      <c r="X1217" s="43">
        <f t="shared" si="362"/>
        <v>4.9353049460544531E-6</v>
      </c>
      <c r="Y1217" s="22">
        <f>X1217+W1217+SUM($V$1201:V1217)</f>
        <v>1.8374653797519813E-3</v>
      </c>
      <c r="Z1217" s="22">
        <f t="shared" si="363"/>
        <v>0.10259618239335057</v>
      </c>
      <c r="AA1217" s="44">
        <f t="shared" si="364"/>
        <v>14.295231139672731</v>
      </c>
      <c r="AB1217" s="44">
        <f t="shared" si="365"/>
        <v>1.273510147475563</v>
      </c>
      <c r="AC1217" s="44">
        <f t="shared" si="366"/>
        <v>6.6623501297155876</v>
      </c>
      <c r="AD1217" s="44">
        <f t="shared" si="371"/>
        <v>1.2735101474755626</v>
      </c>
      <c r="AE1217" s="44">
        <f t="shared" si="372"/>
        <v>5.3867882583477629</v>
      </c>
      <c r="AF1217" s="44">
        <f t="shared" si="373"/>
        <v>2.0517238922619957E-3</v>
      </c>
      <c r="AG1217" s="45">
        <f>AC1217+AA1217+SUM($Z$1201:Z1217)</f>
        <v>22.041839884369413</v>
      </c>
      <c r="AH1217" s="45">
        <f>AC1217+AA1217+SUM($Z$1201:Z1217)</f>
        <v>22.041839884369413</v>
      </c>
      <c r="DM1217"/>
      <c r="DN1217"/>
      <c r="DO1217"/>
      <c r="DP1217"/>
      <c r="DQ1217"/>
      <c r="DR1217"/>
      <c r="DS1217"/>
      <c r="DT1217"/>
      <c r="DU1217"/>
      <c r="DV1217"/>
      <c r="DW1217"/>
      <c r="DX1217"/>
      <c r="DY1217"/>
      <c r="DZ1217"/>
      <c r="EA1217"/>
      <c r="EB1217"/>
      <c r="EC1217"/>
      <c r="ED1217"/>
      <c r="EE1217"/>
      <c r="EF1217"/>
      <c r="EG1217"/>
    </row>
    <row r="1218" spans="1:137" s="1" customFormat="1" ht="14.4" x14ac:dyDescent="0.3">
      <c r="A1218"/>
      <c r="B1218"/>
      <c r="C1218"/>
      <c r="D1218" s="18"/>
      <c r="E1218" s="28">
        <v>40045.448611111111</v>
      </c>
      <c r="F1218" s="10">
        <f t="shared" si="367"/>
        <v>156.02500000000146</v>
      </c>
      <c r="G1218" s="10">
        <v>46453</v>
      </c>
      <c r="H1218" s="10">
        <v>5.53</v>
      </c>
      <c r="I1218" s="10">
        <v>637</v>
      </c>
      <c r="J1218" s="10"/>
      <c r="K1218" s="10"/>
      <c r="L1218" s="79">
        <v>1037</v>
      </c>
      <c r="M1218" s="86"/>
      <c r="N1218" s="42">
        <v>7.15</v>
      </c>
      <c r="O1218" s="83"/>
      <c r="P1218" s="83"/>
      <c r="Q1218" s="83"/>
      <c r="R1218" s="83"/>
      <c r="S1218" s="83"/>
      <c r="T1218" s="16"/>
      <c r="U1218" s="16"/>
      <c r="V1218" s="43">
        <f t="shared" si="360"/>
        <v>1.239799153523073E-5</v>
      </c>
      <c r="W1218" s="43">
        <f t="shared" si="361"/>
        <v>1.727473191783362E-3</v>
      </c>
      <c r="X1218" s="43">
        <f t="shared" si="362"/>
        <v>5.1886380896732177E-6</v>
      </c>
      <c r="Y1218" s="22">
        <f>X1218+W1218+SUM($V$1201:V1218)</f>
        <v>1.9344598801598559E-3</v>
      </c>
      <c r="Z1218" s="22">
        <f t="shared" si="363"/>
        <v>0.10414537084739116</v>
      </c>
      <c r="AA1218" s="44">
        <f t="shared" si="364"/>
        <v>14.511087193112569</v>
      </c>
      <c r="AB1218" s="44">
        <f t="shared" si="365"/>
        <v>1.2927399781627185</v>
      </c>
      <c r="AC1218" s="44">
        <f t="shared" si="366"/>
        <v>6.7629507140351874</v>
      </c>
      <c r="AD1218" s="44">
        <f t="shared" si="371"/>
        <v>1.2927399781627185</v>
      </c>
      <c r="AE1218" s="44">
        <f t="shared" si="372"/>
        <v>5.4681280312274092</v>
      </c>
      <c r="AF1218" s="44">
        <f t="shared" si="373"/>
        <v>2.082704645060236E-3</v>
      </c>
      <c r="AG1218" s="45">
        <f>AC1218+AA1218+SUM($Z$1201:Z1218)</f>
        <v>22.462441892976241</v>
      </c>
      <c r="AH1218" s="45">
        <f>AC1218+AA1218+SUM($Z$1201:Z1218)</f>
        <v>22.462441892976241</v>
      </c>
      <c r="DM1218"/>
      <c r="DN1218"/>
      <c r="DO1218"/>
      <c r="DP1218"/>
      <c r="DQ1218"/>
      <c r="DR1218"/>
      <c r="DS1218"/>
      <c r="DT1218"/>
      <c r="DU1218"/>
      <c r="DV1218"/>
      <c r="DW1218"/>
      <c r="DX1218"/>
      <c r="DY1218"/>
      <c r="DZ1218"/>
      <c r="EA1218"/>
      <c r="EB1218"/>
      <c r="EC1218"/>
      <c r="ED1218"/>
      <c r="EE1218"/>
      <c r="EF1218"/>
      <c r="EG1218"/>
    </row>
    <row r="1219" spans="1:137" s="1" customFormat="1" ht="14.4" x14ac:dyDescent="0.3">
      <c r="A1219"/>
      <c r="B1219"/>
      <c r="C1219"/>
      <c r="D1219" s="18"/>
      <c r="E1219" s="28">
        <v>40052.447222222225</v>
      </c>
      <c r="F1219" s="10">
        <f t="shared" si="367"/>
        <v>163.02361111111531</v>
      </c>
      <c r="G1219" s="10">
        <v>46415</v>
      </c>
      <c r="H1219" s="10">
        <v>6.35</v>
      </c>
      <c r="I1219" s="10">
        <v>828</v>
      </c>
      <c r="J1219" s="10"/>
      <c r="K1219" s="10"/>
      <c r="L1219" s="79">
        <v>1037</v>
      </c>
      <c r="M1219" s="86"/>
      <c r="N1219" s="42">
        <v>7.15</v>
      </c>
      <c r="O1219" s="83"/>
      <c r="P1219" s="83"/>
      <c r="Q1219" s="83"/>
      <c r="R1219" s="83"/>
      <c r="S1219" s="83"/>
      <c r="T1219" s="16"/>
      <c r="U1219" s="16"/>
      <c r="V1219" s="43">
        <f t="shared" si="360"/>
        <v>1.4236391726711597E-5</v>
      </c>
      <c r="W1219" s="43">
        <f t="shared" si="361"/>
        <v>1.9836265402937334E-3</v>
      </c>
      <c r="X1219" s="43">
        <f t="shared" si="362"/>
        <v>5.9580202295524281E-6</v>
      </c>
      <c r="Y1219" s="22">
        <f>X1219+W1219+SUM($V$1201:V1219)</f>
        <v>2.2056190025368178E-3</v>
      </c>
      <c r="Z1219" s="22">
        <f t="shared" si="363"/>
        <v>0.10406017669217618</v>
      </c>
      <c r="AA1219" s="44">
        <f t="shared" si="364"/>
        <v>14.499216672084039</v>
      </c>
      <c r="AB1219" s="44">
        <f t="shared" si="365"/>
        <v>1.2916824766198645</v>
      </c>
      <c r="AC1219" s="44">
        <f t="shared" si="366"/>
        <v>6.7574184098323711</v>
      </c>
      <c r="AD1219" s="44">
        <f t="shared" si="371"/>
        <v>1.2916824766198642</v>
      </c>
      <c r="AE1219" s="44">
        <f t="shared" si="372"/>
        <v>5.463654932284677</v>
      </c>
      <c r="AF1219" s="44">
        <f t="shared" si="373"/>
        <v>2.0810009278296516E-3</v>
      </c>
      <c r="AG1219" s="45">
        <f>AC1219+AA1219+SUM($Z$1201:Z1219)</f>
        <v>22.54909924443707</v>
      </c>
      <c r="AH1219" s="45">
        <f>AC1219+AA1219+SUM($Z$1201:Z1219)</f>
        <v>22.54909924443707</v>
      </c>
      <c r="DM1219"/>
      <c r="DN1219"/>
      <c r="DO1219"/>
      <c r="DP1219"/>
      <c r="DQ1219"/>
      <c r="DR1219"/>
      <c r="DS1219"/>
      <c r="DT1219"/>
      <c r="DU1219"/>
      <c r="DV1219"/>
      <c r="DW1219"/>
      <c r="DX1219"/>
      <c r="DY1219"/>
      <c r="DZ1219"/>
      <c r="EA1219"/>
      <c r="EB1219"/>
      <c r="EC1219"/>
      <c r="ED1219"/>
      <c r="EE1219"/>
      <c r="EF1219"/>
      <c r="EG1219"/>
    </row>
    <row r="1220" spans="1:137" s="1" customFormat="1" ht="14.4" x14ac:dyDescent="0.3">
      <c r="A1220"/>
      <c r="B1220"/>
      <c r="C1220"/>
      <c r="D1220" s="18"/>
      <c r="E1220" s="28">
        <v>40059.581944444442</v>
      </c>
      <c r="F1220" s="10">
        <f t="shared" si="367"/>
        <v>170.15833333333285</v>
      </c>
      <c r="G1220" s="10">
        <v>45299.8</v>
      </c>
      <c r="H1220" s="10">
        <v>4.49</v>
      </c>
      <c r="I1220" s="10">
        <v>985</v>
      </c>
      <c r="J1220" s="10"/>
      <c r="K1220" s="10"/>
      <c r="L1220" s="79">
        <v>1037</v>
      </c>
      <c r="M1220" s="86"/>
      <c r="N1220" s="42">
        <v>7.15</v>
      </c>
      <c r="O1220" s="83"/>
      <c r="P1220" s="83"/>
      <c r="Q1220" s="83"/>
      <c r="R1220" s="83"/>
      <c r="S1220" s="83"/>
      <c r="T1220" s="16"/>
      <c r="U1220" s="16"/>
      <c r="V1220" s="43">
        <f t="shared" si="360"/>
        <v>1.0066362024084264E-5</v>
      </c>
      <c r="W1220" s="43">
        <f t="shared" si="361"/>
        <v>1.402595774160451E-3</v>
      </c>
      <c r="X1220" s="43">
        <f t="shared" si="362"/>
        <v>4.2128363512898275E-6</v>
      </c>
      <c r="Y1220" s="22">
        <f>X1220+W1220+SUM($V$1201:V1220)</f>
        <v>1.6329094145493574E-3</v>
      </c>
      <c r="Z1220" s="22">
        <f t="shared" si="363"/>
        <v>0.1015599524317622</v>
      </c>
      <c r="AA1220" s="44">
        <f t="shared" si="364"/>
        <v>14.150848118109934</v>
      </c>
      <c r="AB1220" s="44">
        <f t="shared" si="365"/>
        <v>1.2606475892359053</v>
      </c>
      <c r="AC1220" s="44">
        <f t="shared" si="366"/>
        <v>6.5950598401750407</v>
      </c>
      <c r="AD1220" s="44">
        <f t="shared" si="371"/>
        <v>1.2606475892359053</v>
      </c>
      <c r="AE1220" s="44">
        <f t="shared" si="372"/>
        <v>5.3323812496285568</v>
      </c>
      <c r="AF1220" s="44">
        <f t="shared" si="373"/>
        <v>2.0310013105784269E-3</v>
      </c>
      <c r="AG1220" s="45">
        <f>AC1220+AA1220+SUM($Z$1201:Z1220)</f>
        <v>22.139932073237393</v>
      </c>
      <c r="AH1220" s="45">
        <f>AC1220+AA1220+SUM($Z$1201:Z1220)</f>
        <v>22.139932073237393</v>
      </c>
      <c r="DM1220"/>
      <c r="DN1220"/>
      <c r="DO1220"/>
      <c r="DP1220"/>
      <c r="DQ1220"/>
      <c r="DR1220"/>
      <c r="DS1220"/>
      <c r="DT1220"/>
      <c r="DU1220"/>
      <c r="DV1220"/>
      <c r="DW1220"/>
      <c r="DX1220"/>
      <c r="DY1220"/>
      <c r="DZ1220"/>
      <c r="EA1220"/>
      <c r="EB1220"/>
      <c r="EC1220"/>
      <c r="ED1220"/>
      <c r="EE1220"/>
      <c r="EF1220"/>
      <c r="EG1220"/>
    </row>
    <row r="1221" spans="1:137" s="1" customFormat="1" ht="14.4" x14ac:dyDescent="0.3">
      <c r="A1221"/>
      <c r="B1221"/>
      <c r="C1221"/>
      <c r="D1221" s="18"/>
      <c r="E1221" s="28">
        <v>40066.413888888892</v>
      </c>
      <c r="F1221" s="10">
        <f t="shared" si="367"/>
        <v>176.99027777778247</v>
      </c>
      <c r="G1221" s="10">
        <v>46085.9</v>
      </c>
      <c r="H1221" s="10">
        <v>4.75</v>
      </c>
      <c r="I1221" s="10">
        <v>1124</v>
      </c>
      <c r="J1221" s="10"/>
      <c r="K1221" s="10"/>
      <c r="L1221" s="79">
        <v>1037</v>
      </c>
      <c r="M1221" s="91"/>
      <c r="N1221" s="42">
        <v>7.15</v>
      </c>
      <c r="O1221" s="83"/>
      <c r="P1221" s="83"/>
      <c r="Q1221" s="83"/>
      <c r="R1221" s="83"/>
      <c r="S1221" s="83"/>
      <c r="T1221" s="16"/>
      <c r="U1221" s="16"/>
      <c r="V1221" s="43">
        <f t="shared" si="360"/>
        <v>1.0649269401870879E-5</v>
      </c>
      <c r="W1221" s="43">
        <f t="shared" si="361"/>
        <v>1.4838151285661786E-3</v>
      </c>
      <c r="X1221" s="43">
        <f t="shared" si="362"/>
        <v>4.4567867858856747E-6</v>
      </c>
      <c r="Y1221" s="22">
        <f>X1221+W1221+SUM($V$1201:V1221)</f>
        <v>1.7250219887915517E-3</v>
      </c>
      <c r="Z1221" s="22">
        <f t="shared" si="363"/>
        <v>0.10332235046898551</v>
      </c>
      <c r="AA1221" s="44">
        <f t="shared" si="364"/>
        <v>14.396411712334329</v>
      </c>
      <c r="AB1221" s="44">
        <f t="shared" si="365"/>
        <v>1.2825239566789923</v>
      </c>
      <c r="AC1221" s="44">
        <f t="shared" si="366"/>
        <v>6.709505743696945</v>
      </c>
      <c r="AD1221" s="44">
        <f t="shared" si="371"/>
        <v>1.2825239566789919</v>
      </c>
      <c r="AE1221" s="44">
        <f t="shared" si="372"/>
        <v>5.4249155411780334</v>
      </c>
      <c r="AF1221" s="44">
        <f t="shared" si="373"/>
        <v>2.0662458399195206E-3</v>
      </c>
      <c r="AG1221" s="45">
        <f>AC1221+AA1221+SUM($Z$1201:Z1221)</f>
        <v>22.60326392145268</v>
      </c>
      <c r="AH1221" s="45">
        <f>AC1221+AA1221+SUM($Z$1201:Z1221)</f>
        <v>22.60326392145268</v>
      </c>
      <c r="DM1221"/>
      <c r="DN1221"/>
      <c r="DO1221"/>
      <c r="DP1221"/>
      <c r="DQ1221"/>
      <c r="DR1221"/>
      <c r="DS1221"/>
      <c r="DT1221"/>
      <c r="DU1221"/>
      <c r="DV1221"/>
      <c r="DW1221"/>
      <c r="DX1221"/>
      <c r="DY1221"/>
      <c r="DZ1221"/>
      <c r="EA1221"/>
      <c r="EB1221"/>
      <c r="EC1221"/>
      <c r="ED1221"/>
      <c r="EE1221"/>
      <c r="EF1221"/>
      <c r="EG1221"/>
    </row>
    <row r="1222" spans="1:137" s="1" customFormat="1" ht="14.4" x14ac:dyDescent="0.3">
      <c r="A1222"/>
      <c r="B1222"/>
      <c r="C1222"/>
      <c r="D1222" s="18"/>
      <c r="E1222" s="28">
        <v>40073.495138888888</v>
      </c>
      <c r="F1222" s="10">
        <f t="shared" si="367"/>
        <v>184.0715277777781</v>
      </c>
      <c r="G1222" s="10">
        <v>46083.199999999997</v>
      </c>
      <c r="H1222" s="10">
        <v>7.28</v>
      </c>
      <c r="I1222" s="10">
        <v>1292</v>
      </c>
      <c r="J1222" s="10"/>
      <c r="K1222" s="10"/>
      <c r="L1222" s="79">
        <v>1037</v>
      </c>
      <c r="M1222" s="86"/>
      <c r="N1222" s="42">
        <v>7.15</v>
      </c>
      <c r="O1222" s="83"/>
      <c r="P1222" s="83"/>
      <c r="Q1222" s="83"/>
      <c r="R1222" s="83"/>
      <c r="S1222" s="83"/>
      <c r="T1222" s="16"/>
      <c r="U1222" s="16"/>
      <c r="V1222" s="43">
        <f t="shared" si="360"/>
        <v>1.6321406578025264E-5</v>
      </c>
      <c r="W1222" s="43">
        <f t="shared" si="361"/>
        <v>2.2741419233603751E-3</v>
      </c>
      <c r="X1222" s="43">
        <f t="shared" si="362"/>
        <v>6.8306121686837296E-6</v>
      </c>
      <c r="Y1222" s="22">
        <f>X1222+W1222+SUM($V$1201:V1222)</f>
        <v>2.534044015546571E-3</v>
      </c>
      <c r="Z1222" s="22">
        <f t="shared" si="363"/>
        <v>0.10331629720006233</v>
      </c>
      <c r="AA1222" s="44">
        <f t="shared" si="364"/>
        <v>14.395568280577038</v>
      </c>
      <c r="AB1222" s="44">
        <f t="shared" si="365"/>
        <v>1.2824488184114735</v>
      </c>
      <c r="AC1222" s="44">
        <f t="shared" si="366"/>
        <v>6.7091126589246404</v>
      </c>
      <c r="AD1222" s="44">
        <f t="shared" si="371"/>
        <v>1.2824488184114735</v>
      </c>
      <c r="AE1222" s="44">
        <f t="shared" si="372"/>
        <v>5.4245977157268399</v>
      </c>
      <c r="AF1222" s="44">
        <f t="shared" si="373"/>
        <v>2.0661247863268217E-3</v>
      </c>
      <c r="AG1222" s="45">
        <f>AC1222+AA1222+SUM($Z$1201:Z1222)</f>
        <v>22.705343702123145</v>
      </c>
      <c r="AH1222" s="45">
        <f>AC1222+AA1222+SUM($Z$1201:Z1222)</f>
        <v>22.705343702123145</v>
      </c>
      <c r="DM1222"/>
      <c r="DN1222"/>
      <c r="DO1222"/>
      <c r="DP1222"/>
      <c r="DQ1222"/>
      <c r="DR1222"/>
      <c r="DS1222"/>
      <c r="DT1222"/>
      <c r="DU1222"/>
      <c r="DV1222"/>
      <c r="DW1222"/>
      <c r="DX1222"/>
      <c r="DY1222"/>
      <c r="DZ1222"/>
      <c r="EA1222"/>
      <c r="EB1222"/>
      <c r="EC1222"/>
      <c r="ED1222"/>
      <c r="EE1222"/>
      <c r="EF1222"/>
      <c r="EG1222"/>
    </row>
    <row r="1223" spans="1:137" s="1" customFormat="1" ht="14.4" x14ac:dyDescent="0.3">
      <c r="A1223"/>
      <c r="B1223"/>
      <c r="C1223"/>
      <c r="D1223" s="18"/>
      <c r="E1223" s="28">
        <v>40079.417361111111</v>
      </c>
      <c r="F1223" s="10">
        <f t="shared" si="367"/>
        <v>189.99375000000146</v>
      </c>
      <c r="G1223" s="10">
        <v>47524.4</v>
      </c>
      <c r="H1223" s="10">
        <v>4.01</v>
      </c>
      <c r="I1223" s="10">
        <v>1489</v>
      </c>
      <c r="J1223" s="10"/>
      <c r="K1223" s="10"/>
      <c r="L1223" s="79">
        <v>1037</v>
      </c>
      <c r="M1223" s="86"/>
      <c r="N1223" s="42">
        <v>7.15</v>
      </c>
      <c r="O1223" s="83"/>
      <c r="P1223" s="83"/>
      <c r="Q1223" s="83"/>
      <c r="R1223" s="83"/>
      <c r="S1223" s="83"/>
      <c r="T1223" s="16"/>
      <c r="U1223" s="16"/>
      <c r="V1223" s="43">
        <f t="shared" si="360"/>
        <v>8.990225326632048E-6</v>
      </c>
      <c r="W1223" s="43">
        <f t="shared" si="361"/>
        <v>1.2526523506421847E-3</v>
      </c>
      <c r="X1223" s="43">
        <f t="shared" si="362"/>
        <v>3.7624663181898014E-6</v>
      </c>
      <c r="Y1223" s="22">
        <f>X1223+W1223+SUM($V$1201:V1223)</f>
        <v>1.5184765223045192E-3</v>
      </c>
      <c r="Z1223" s="22">
        <f t="shared" si="363"/>
        <v>0.10654739763416263</v>
      </c>
      <c r="AA1223" s="44">
        <f t="shared" si="364"/>
        <v>14.845773409690635</v>
      </c>
      <c r="AB1223" s="44">
        <f t="shared" si="365"/>
        <v>1.3225559558735989</v>
      </c>
      <c r="AC1223" s="44">
        <f t="shared" si="366"/>
        <v>6.9189325751640114</v>
      </c>
      <c r="AD1223" s="44">
        <f t="shared" si="371"/>
        <v>1.3225559558735989</v>
      </c>
      <c r="AE1223" s="44">
        <f t="shared" si="372"/>
        <v>5.5942458787863831</v>
      </c>
      <c r="AF1223" s="44">
        <f t="shared" si="373"/>
        <v>2.1307405040298937E-3</v>
      </c>
      <c r="AG1223" s="45">
        <f>AC1223+AA1223+SUM($Z$1201:Z1223)</f>
        <v>23.471916145110278</v>
      </c>
      <c r="AH1223" s="45">
        <f>AC1223+AA1223+SUM($Z$1201:Z1223)</f>
        <v>23.471916145110278</v>
      </c>
      <c r="DM1223"/>
      <c r="DN1223"/>
      <c r="DO1223"/>
      <c r="DP1223"/>
      <c r="DQ1223"/>
      <c r="DR1223"/>
      <c r="DS1223"/>
      <c r="DT1223"/>
      <c r="DU1223"/>
      <c r="DV1223"/>
      <c r="DW1223"/>
      <c r="DX1223"/>
      <c r="DY1223"/>
      <c r="DZ1223"/>
      <c r="EA1223"/>
      <c r="EB1223"/>
      <c r="EC1223"/>
      <c r="ED1223"/>
      <c r="EE1223"/>
      <c r="EF1223"/>
      <c r="EG1223"/>
    </row>
    <row r="1224" spans="1:137" s="1" customFormat="1" ht="14.4" x14ac:dyDescent="0.3">
      <c r="A1224"/>
      <c r="B1224"/>
      <c r="C1224"/>
      <c r="D1224" s="18"/>
      <c r="E1224" s="28">
        <v>40086.397222222222</v>
      </c>
      <c r="F1224" s="10">
        <f t="shared" si="367"/>
        <v>196.9736111111124</v>
      </c>
      <c r="G1224" s="10">
        <v>49308.7</v>
      </c>
      <c r="H1224" s="10">
        <v>4.72</v>
      </c>
      <c r="I1224" s="10">
        <v>1588</v>
      </c>
      <c r="J1224" s="10"/>
      <c r="K1224" s="10"/>
      <c r="L1224" s="79">
        <v>1037</v>
      </c>
      <c r="M1224" s="86"/>
      <c r="N1224" s="42">
        <v>7.15</v>
      </c>
      <c r="O1224" s="83"/>
      <c r="P1224" s="83"/>
      <c r="Q1224" s="83"/>
      <c r="R1224" s="83"/>
      <c r="S1224" s="83"/>
      <c r="T1224" s="16"/>
      <c r="U1224" s="16"/>
      <c r="V1224" s="43">
        <f t="shared" si="360"/>
        <v>1.0582010858280115E-5</v>
      </c>
      <c r="W1224" s="43">
        <f t="shared" si="361"/>
        <v>1.4744436645962868E-3</v>
      </c>
      <c r="X1224" s="43">
        <f t="shared" si="362"/>
        <v>4.4286386588169223E-6</v>
      </c>
      <c r="Y1224" s="22">
        <f>X1224+W1224+SUM($V$1201:V1224)</f>
        <v>1.7515160194575285E-3</v>
      </c>
      <c r="Z1224" s="22">
        <f t="shared" si="363"/>
        <v>0.11054771161179591</v>
      </c>
      <c r="AA1224" s="44">
        <f t="shared" si="364"/>
        <v>15.403156848406555</v>
      </c>
      <c r="AB1224" s="44">
        <f t="shared" si="365"/>
        <v>1.3722112191081743</v>
      </c>
      <c r="AC1224" s="44">
        <f t="shared" si="366"/>
        <v>7.1787033748766866</v>
      </c>
      <c r="AD1224" s="44">
        <f t="shared" si="371"/>
        <v>1.3722112191081741</v>
      </c>
      <c r="AE1224" s="44">
        <f t="shared" si="372"/>
        <v>5.8042814167735743</v>
      </c>
      <c r="AF1224" s="44">
        <f t="shared" si="373"/>
        <v>2.210738994938575E-3</v>
      </c>
      <c r="AG1224" s="45">
        <f>AC1224+AA1224+SUM($Z$1201:Z1224)</f>
        <v>24.399618095150672</v>
      </c>
      <c r="AH1224" s="45">
        <f>AC1224+AA1224+SUM($Z$1201:Z1224)</f>
        <v>24.399618095150672</v>
      </c>
      <c r="DM1224"/>
      <c r="DN1224"/>
      <c r="DO1224"/>
      <c r="DP1224"/>
      <c r="DQ1224"/>
      <c r="DR1224"/>
      <c r="DS1224"/>
      <c r="DT1224"/>
      <c r="DU1224"/>
      <c r="DV1224"/>
      <c r="DW1224"/>
      <c r="DX1224"/>
      <c r="DY1224"/>
      <c r="DZ1224"/>
      <c r="EA1224"/>
      <c r="EB1224"/>
      <c r="EC1224"/>
      <c r="ED1224"/>
      <c r="EE1224"/>
      <c r="EF1224"/>
      <c r="EG1224"/>
    </row>
    <row r="1225" spans="1:137" s="1" customFormat="1" ht="14.4" x14ac:dyDescent="0.3">
      <c r="A1225"/>
      <c r="B1225"/>
      <c r="C1225"/>
      <c r="D1225" s="18"/>
      <c r="E1225" s="28">
        <v>40093.392361111109</v>
      </c>
      <c r="F1225" s="10">
        <f t="shared" si="367"/>
        <v>203.96875</v>
      </c>
      <c r="G1225" s="10">
        <v>49270.8</v>
      </c>
      <c r="H1225" s="10">
        <v>4.03</v>
      </c>
      <c r="I1225" s="10">
        <v>1782</v>
      </c>
      <c r="J1225" s="10"/>
      <c r="K1225" s="10"/>
      <c r="L1225" s="79">
        <v>1037</v>
      </c>
      <c r="M1225" s="86"/>
      <c r="N1225" s="42">
        <v>7.15</v>
      </c>
      <c r="O1225" s="83"/>
      <c r="P1225" s="83"/>
      <c r="Q1225" s="83"/>
      <c r="R1225" s="83"/>
      <c r="S1225" s="83"/>
      <c r="T1225" s="16"/>
      <c r="U1225" s="16"/>
      <c r="V1225" s="43">
        <f t="shared" si="360"/>
        <v>9.0350643556925575E-6</v>
      </c>
      <c r="W1225" s="43">
        <f t="shared" si="361"/>
        <v>1.2588999932887791E-3</v>
      </c>
      <c r="X1225" s="43">
        <f t="shared" si="362"/>
        <v>3.7812317362356359E-6</v>
      </c>
      <c r="Y1225" s="22">
        <f>X1225+W1225+SUM($V$1201:V1225)</f>
        <v>1.5443600055831321E-3</v>
      </c>
      <c r="Z1225" s="22">
        <f t="shared" si="363"/>
        <v>0.11046274165172627</v>
      </c>
      <c r="AA1225" s="44">
        <f t="shared" si="364"/>
        <v>15.39131756559126</v>
      </c>
      <c r="AB1225" s="44">
        <f t="shared" si="365"/>
        <v>1.3711565004641177</v>
      </c>
      <c r="AC1225" s="44">
        <f t="shared" si="366"/>
        <v>7.1731856293691463</v>
      </c>
      <c r="AD1225" s="44">
        <f t="shared" si="371"/>
        <v>1.371156500464118</v>
      </c>
      <c r="AE1225" s="44">
        <f t="shared" si="372"/>
        <v>5.7998200891438536</v>
      </c>
      <c r="AF1225" s="44">
        <f t="shared" si="373"/>
        <v>2.2090397611743886E-3</v>
      </c>
      <c r="AG1225" s="45">
        <f>AC1225+AA1225+SUM($Z$1201:Z1225)</f>
        <v>24.492723808479557</v>
      </c>
      <c r="AH1225" s="45">
        <f>AC1225+AA1225+SUM($Z$1201:Z1225)</f>
        <v>24.492723808479557</v>
      </c>
      <c r="DM1225"/>
      <c r="DN1225"/>
      <c r="DO1225"/>
      <c r="DP1225"/>
      <c r="DQ1225"/>
      <c r="DR1225"/>
      <c r="DS1225"/>
      <c r="DT1225"/>
      <c r="DU1225"/>
      <c r="DV1225"/>
      <c r="DW1225"/>
      <c r="DX1225"/>
      <c r="DY1225"/>
      <c r="DZ1225"/>
      <c r="EA1225"/>
      <c r="EB1225"/>
      <c r="EC1225"/>
      <c r="ED1225"/>
      <c r="EE1225"/>
      <c r="EF1225"/>
      <c r="EG1225"/>
    </row>
    <row r="1226" spans="1:137" s="1" customFormat="1" ht="14.4" x14ac:dyDescent="0.3">
      <c r="A1226"/>
      <c r="B1226"/>
      <c r="C1226"/>
      <c r="D1226" s="18"/>
      <c r="E1226" s="28">
        <v>40100.404166666667</v>
      </c>
      <c r="F1226" s="10">
        <f t="shared" si="367"/>
        <v>210.98055555555766</v>
      </c>
      <c r="G1226" s="10">
        <v>52307.4</v>
      </c>
      <c r="H1226" s="10">
        <v>4.75</v>
      </c>
      <c r="I1226" s="10">
        <v>1873</v>
      </c>
      <c r="J1226" s="10"/>
      <c r="K1226" s="10"/>
      <c r="L1226" s="79">
        <v>1037</v>
      </c>
      <c r="M1226" s="86"/>
      <c r="N1226" s="42">
        <v>7.15</v>
      </c>
      <c r="O1226" s="83"/>
      <c r="P1226" s="83"/>
      <c r="Q1226" s="83"/>
      <c r="R1226" s="83"/>
      <c r="S1226" s="83"/>
      <c r="T1226" s="16"/>
      <c r="U1226" s="16"/>
      <c r="V1226" s="43">
        <f t="shared" si="360"/>
        <v>1.0649269401870879E-5</v>
      </c>
      <c r="W1226" s="43">
        <f t="shared" si="361"/>
        <v>1.4838151285661786E-3</v>
      </c>
      <c r="X1226" s="43">
        <f t="shared" si="362"/>
        <v>4.4567867858856747E-6</v>
      </c>
      <c r="Y1226" s="22">
        <f>X1226+W1226+SUM($V$1201:V1226)</f>
        <v>1.7805999653120524E-3</v>
      </c>
      <c r="Z1226" s="22">
        <f t="shared" si="363"/>
        <v>0.11727065143398334</v>
      </c>
      <c r="AA1226" s="44">
        <f t="shared" si="364"/>
        <v>16.339897148623692</v>
      </c>
      <c r="AB1226" s="44">
        <f t="shared" si="365"/>
        <v>1.4556620053333171</v>
      </c>
      <c r="AC1226" s="44">
        <f t="shared" si="366"/>
        <v>7.6152749699550979</v>
      </c>
      <c r="AD1226" s="44">
        <f t="shared" si="371"/>
        <v>1.4556620053333171</v>
      </c>
      <c r="AE1226" s="44">
        <f t="shared" si="372"/>
        <v>6.1572677799200175</v>
      </c>
      <c r="AF1226" s="44">
        <f t="shared" si="373"/>
        <v>2.3451847017635845E-3</v>
      </c>
      <c r="AG1226" s="45">
        <f>AC1226+AA1226+SUM($Z$1201:Z1226)</f>
        <v>26.000663383531926</v>
      </c>
      <c r="AH1226" s="45">
        <f>AC1226+AA1226+SUM($Z$1201:Z1226)</f>
        <v>26.000663383531926</v>
      </c>
      <c r="DM1226"/>
      <c r="DN1226"/>
      <c r="DO1226"/>
      <c r="DP1226"/>
      <c r="DQ1226"/>
      <c r="DR1226"/>
      <c r="DS1226"/>
      <c r="DT1226"/>
      <c r="DU1226"/>
      <c r="DV1226"/>
      <c r="DW1226"/>
      <c r="DX1226"/>
      <c r="DY1226"/>
      <c r="DZ1226"/>
      <c r="EA1226"/>
      <c r="EB1226"/>
      <c r="EC1226"/>
      <c r="ED1226"/>
      <c r="EE1226"/>
      <c r="EF1226"/>
      <c r="EG1226"/>
    </row>
    <row r="1227" spans="1:137" s="1" customFormat="1" ht="14.4" x14ac:dyDescent="0.3">
      <c r="A1227"/>
      <c r="B1227"/>
      <c r="C1227"/>
      <c r="D1227" s="18"/>
      <c r="E1227" s="28">
        <v>40107.425000000003</v>
      </c>
      <c r="F1227" s="10">
        <f t="shared" si="367"/>
        <v>218.00138888889342</v>
      </c>
      <c r="G1227" s="10">
        <v>50069.8</v>
      </c>
      <c r="H1227" s="10">
        <v>6.25</v>
      </c>
      <c r="I1227" s="10">
        <v>2110</v>
      </c>
      <c r="J1227" s="10"/>
      <c r="K1227" s="10"/>
      <c r="L1227" s="79">
        <v>1037</v>
      </c>
      <c r="M1227" s="86"/>
      <c r="N1227" s="42">
        <v>7.15</v>
      </c>
      <c r="O1227" s="83"/>
      <c r="P1227" s="83"/>
      <c r="Q1227" s="83"/>
      <c r="R1227" s="83"/>
      <c r="S1227" s="83"/>
      <c r="T1227" s="16"/>
      <c r="U1227" s="16"/>
      <c r="V1227" s="43">
        <f t="shared" si="360"/>
        <v>1.4012196581409051E-5</v>
      </c>
      <c r="W1227" s="43">
        <f t="shared" si="361"/>
        <v>1.9523883270607615E-3</v>
      </c>
      <c r="X1227" s="43">
        <f t="shared" si="362"/>
        <v>5.8641931393232569E-6</v>
      </c>
      <c r="Y1227" s="22">
        <f>X1227+W1227+SUM($V$1201:V1227)</f>
        <v>2.2645927667414817E-3</v>
      </c>
      <c r="Z1227" s="22">
        <f t="shared" si="363"/>
        <v>0.1122540608626936</v>
      </c>
      <c r="AA1227" s="44">
        <f t="shared" si="364"/>
        <v>15.640910889322708</v>
      </c>
      <c r="AB1227" s="44">
        <f t="shared" si="365"/>
        <v>1.3933918618520158</v>
      </c>
      <c r="AC1227" s="44">
        <f t="shared" si="366"/>
        <v>7.2895096045809522</v>
      </c>
      <c r="AD1227" s="44">
        <f t="shared" si="371"/>
        <v>1.3933918618520154</v>
      </c>
      <c r="AE1227" s="44">
        <f t="shared" si="372"/>
        <v>5.8938728800712568</v>
      </c>
      <c r="AF1227" s="44">
        <f t="shared" si="373"/>
        <v>2.2448626576806016E-3</v>
      </c>
      <c r="AG1227" s="45">
        <f>AC1227+AA1227+SUM($Z$1201:Z1227)</f>
        <v>25.088165819719492</v>
      </c>
      <c r="AH1227" s="45">
        <f>AC1227+AA1227+SUM($Z$1201:Z1227)</f>
        <v>25.088165819719492</v>
      </c>
      <c r="DM1227"/>
      <c r="DN1227"/>
      <c r="DO1227"/>
      <c r="DP1227"/>
      <c r="DQ1227"/>
      <c r="DR1227"/>
      <c r="DS1227"/>
      <c r="DT1227"/>
      <c r="DU1227"/>
      <c r="DV1227"/>
      <c r="DW1227"/>
      <c r="DX1227"/>
      <c r="DY1227"/>
      <c r="DZ1227"/>
      <c r="EA1227"/>
      <c r="EB1227"/>
      <c r="EC1227"/>
      <c r="ED1227"/>
      <c r="EE1227"/>
      <c r="EF1227"/>
      <c r="EG1227"/>
    </row>
    <row r="1228" spans="1:137" s="1" customFormat="1" ht="14.4" x14ac:dyDescent="0.3">
      <c r="A1228"/>
      <c r="B1228"/>
      <c r="C1228"/>
      <c r="D1228" s="18"/>
      <c r="E1228" s="28">
        <v>40115.381944444445</v>
      </c>
      <c r="F1228" s="10">
        <f t="shared" si="367"/>
        <v>225.95833333333576</v>
      </c>
      <c r="G1228" s="10">
        <v>52390.7</v>
      </c>
      <c r="H1228" s="10">
        <v>6.28</v>
      </c>
      <c r="I1228" s="10">
        <v>2213</v>
      </c>
      <c r="J1228" s="10"/>
      <c r="K1228" s="10"/>
      <c r="L1228" s="79">
        <v>1037</v>
      </c>
      <c r="M1228" s="86"/>
      <c r="N1228" s="42">
        <v>7.15</v>
      </c>
      <c r="O1228" s="83"/>
      <c r="P1228" s="83"/>
      <c r="Q1228" s="83"/>
      <c r="R1228" s="83"/>
      <c r="S1228" s="83"/>
      <c r="T1228" s="16"/>
      <c r="U1228" s="16"/>
      <c r="V1228" s="43">
        <f t="shared" si="360"/>
        <v>1.4079455124999816E-5</v>
      </c>
      <c r="W1228" s="43">
        <f t="shared" si="361"/>
        <v>1.9617597910306533E-3</v>
      </c>
      <c r="X1228" s="43">
        <f t="shared" si="362"/>
        <v>5.8923412663920084E-6</v>
      </c>
      <c r="Y1228" s="22">
        <f>X1228+W1228+SUM($V$1201:V1228)</f>
        <v>2.2880718339634422E-3</v>
      </c>
      <c r="Z1228" s="22">
        <f t="shared" si="363"/>
        <v>0.11745740599002034</v>
      </c>
      <c r="AA1228" s="44">
        <f t="shared" si="364"/>
        <v>16.365918580246756</v>
      </c>
      <c r="AB1228" s="44">
        <f t="shared" si="365"/>
        <v>1.4579801600312043</v>
      </c>
      <c r="AC1228" s="44">
        <f t="shared" si="366"/>
        <v>7.6274023631154764</v>
      </c>
      <c r="AD1228" s="44">
        <f t="shared" si="371"/>
        <v>1.4579801600312039</v>
      </c>
      <c r="AE1228" s="44">
        <f t="shared" si="372"/>
        <v>6.1670732836550002</v>
      </c>
      <c r="AF1228" s="44">
        <f t="shared" si="373"/>
        <v>2.3489194292716782E-3</v>
      </c>
      <c r="AG1228" s="45">
        <f>AC1228+AA1228+SUM($Z$1201:Z1228)</f>
        <v>26.268523675168083</v>
      </c>
      <c r="AH1228" s="45">
        <f>AC1228+AA1228+SUM($Z$1201:Z1228)</f>
        <v>26.268523675168083</v>
      </c>
      <c r="DM1228"/>
      <c r="DN1228"/>
      <c r="DO1228"/>
      <c r="DP1228"/>
      <c r="DQ1228"/>
      <c r="DR1228"/>
      <c r="DS1228"/>
      <c r="DT1228"/>
      <c r="DU1228"/>
      <c r="DV1228"/>
      <c r="DW1228"/>
      <c r="DX1228"/>
      <c r="DY1228"/>
      <c r="DZ1228"/>
      <c r="EA1228"/>
      <c r="EB1228"/>
      <c r="EC1228"/>
      <c r="ED1228"/>
      <c r="EE1228"/>
      <c r="EF1228"/>
      <c r="EG1228"/>
    </row>
    <row r="1229" spans="1:137" s="1" customFormat="1" ht="14.4" x14ac:dyDescent="0.3">
      <c r="A1229"/>
      <c r="B1229"/>
      <c r="C1229"/>
      <c r="D1229" s="18"/>
      <c r="E1229" s="28">
        <v>40156.638194444444</v>
      </c>
      <c r="F1229" s="10">
        <f t="shared" si="367"/>
        <v>267.2145833333343</v>
      </c>
      <c r="G1229" s="10">
        <v>57549</v>
      </c>
      <c r="H1229" s="10">
        <v>6.63</v>
      </c>
      <c r="I1229" s="10">
        <v>2445</v>
      </c>
      <c r="J1229" s="10"/>
      <c r="K1229" s="10"/>
      <c r="L1229" s="79">
        <v>1037</v>
      </c>
      <c r="M1229" s="90"/>
      <c r="N1229" s="42">
        <v>7.15</v>
      </c>
      <c r="O1229" s="83"/>
      <c r="P1229" s="83"/>
      <c r="Q1229" s="83"/>
      <c r="R1229" s="83"/>
      <c r="S1229" s="83"/>
      <c r="T1229" s="16"/>
      <c r="U1229" s="16"/>
      <c r="V1229" s="43">
        <f t="shared" si="360"/>
        <v>1.4864138133558721E-5</v>
      </c>
      <c r="W1229" s="43">
        <f t="shared" si="361"/>
        <v>2.0710935373460557E-3</v>
      </c>
      <c r="X1229" s="43">
        <f t="shared" si="362"/>
        <v>6.220736082194111E-6</v>
      </c>
      <c r="Y1229" s="22">
        <f>X1229+W1229+SUM($V$1201:V1229)</f>
        <v>2.4125981132282056E-3</v>
      </c>
      <c r="Z1229" s="22">
        <f t="shared" si="363"/>
        <v>0.12902206417016152</v>
      </c>
      <c r="AA1229" s="44">
        <f t="shared" si="364"/>
        <v>17.977279333443164</v>
      </c>
      <c r="AB1229" s="44">
        <f t="shared" si="365"/>
        <v>1.601530428676001</v>
      </c>
      <c r="AC1229" s="44">
        <f t="shared" si="366"/>
        <v>8.3783835412569907</v>
      </c>
      <c r="AD1229" s="44">
        <f t="shared" si="371"/>
        <v>1.601530428676001</v>
      </c>
      <c r="AE1229" s="44">
        <f t="shared" si="372"/>
        <v>6.7742729225045988</v>
      </c>
      <c r="AF1229" s="44">
        <f t="shared" si="373"/>
        <v>2.5801900763905775E-3</v>
      </c>
      <c r="AG1229" s="45">
        <f>AC1229+AA1229+SUM($Z$1201:Z1229)</f>
        <v>28.759887670676168</v>
      </c>
      <c r="AH1229" s="45">
        <f>AC1229+AA1229+SUM($Z$1201:Z1229)</f>
        <v>28.759887670676168</v>
      </c>
      <c r="DM1229"/>
      <c r="DN1229"/>
      <c r="DO1229"/>
      <c r="DP1229"/>
      <c r="DQ1229"/>
      <c r="DR1229"/>
      <c r="DS1229"/>
      <c r="DT1229"/>
      <c r="DU1229"/>
      <c r="DV1229"/>
      <c r="DW1229"/>
      <c r="DX1229"/>
      <c r="DY1229"/>
      <c r="DZ1229"/>
      <c r="EA1229"/>
      <c r="EB1229"/>
      <c r="EC1229"/>
      <c r="ED1229"/>
      <c r="EE1229"/>
      <c r="EF1229"/>
      <c r="EG1229"/>
    </row>
    <row r="1230" spans="1:137" s="1" customFormat="1" ht="14.4" x14ac:dyDescent="0.3">
      <c r="A1230"/>
      <c r="B1230"/>
      <c r="C1230"/>
      <c r="D1230" s="18"/>
      <c r="E1230" s="28">
        <v>40185.586111111108</v>
      </c>
      <c r="F1230" s="10">
        <f t="shared" si="367"/>
        <v>296.16249999999854</v>
      </c>
      <c r="G1230" s="10">
        <v>56688</v>
      </c>
      <c r="H1230" s="10">
        <v>6.95</v>
      </c>
      <c r="I1230" s="10">
        <v>2670</v>
      </c>
      <c r="J1230" s="10"/>
      <c r="K1230" s="10"/>
      <c r="L1230" s="79">
        <v>1037</v>
      </c>
      <c r="M1230" s="86"/>
      <c r="N1230" s="42">
        <v>7.15</v>
      </c>
      <c r="O1230" s="90"/>
      <c r="P1230" s="83"/>
      <c r="Q1230" s="83"/>
      <c r="R1230" s="83"/>
      <c r="S1230" s="83"/>
      <c r="T1230" s="16"/>
      <c r="U1230" s="16"/>
      <c r="V1230" s="43">
        <f t="shared" si="360"/>
        <v>1.5581562598526866E-5</v>
      </c>
      <c r="W1230" s="43">
        <f t="shared" si="361"/>
        <v>2.1710558196915671E-3</v>
      </c>
      <c r="X1230" s="43">
        <f t="shared" si="362"/>
        <v>6.520982770927462E-6</v>
      </c>
      <c r="Y1230" s="22">
        <f>X1230+W1230+SUM($V$1201:V1230)</f>
        <v>2.5284422048609772E-3</v>
      </c>
      <c r="Z1230" s="22">
        <f t="shared" si="363"/>
        <v>0.12709174396910661</v>
      </c>
      <c r="AA1230" s="44">
        <f t="shared" si="364"/>
        <v>17.70831831750727</v>
      </c>
      <c r="AB1230" s="44">
        <f t="shared" si="365"/>
        <v>1.5775696700339739</v>
      </c>
      <c r="AC1230" s="44">
        <f t="shared" si="366"/>
        <v>8.2530331749774319</v>
      </c>
      <c r="AD1230" s="44">
        <f t="shared" si="371"/>
        <v>1.5775696700339734</v>
      </c>
      <c r="AE1230" s="44">
        <f t="shared" si="372"/>
        <v>6.6729219175127392</v>
      </c>
      <c r="AF1230" s="44">
        <f t="shared" si="373"/>
        <v>2.5415874307186752E-3</v>
      </c>
      <c r="AG1230" s="45">
        <f>AC1230+AA1230+SUM($Z$1201:Z1230)</f>
        <v>28.492668032429819</v>
      </c>
      <c r="AH1230" s="45">
        <f>AC1230+AA1230+SUM($Z$1201:Z1230)</f>
        <v>28.492668032429819</v>
      </c>
      <c r="DM1230"/>
      <c r="DN1230"/>
      <c r="DO1230"/>
      <c r="DP1230"/>
      <c r="DQ1230"/>
      <c r="DR1230"/>
      <c r="DS1230"/>
      <c r="DT1230"/>
      <c r="DU1230"/>
      <c r="DV1230"/>
      <c r="DW1230"/>
      <c r="DX1230"/>
      <c r="DY1230"/>
      <c r="DZ1230"/>
      <c r="EA1230"/>
      <c r="EB1230"/>
      <c r="EC1230"/>
      <c r="ED1230"/>
      <c r="EE1230"/>
      <c r="EF1230"/>
      <c r="EG1230"/>
    </row>
    <row r="1231" spans="1:137" s="1" customFormat="1" ht="14.4" x14ac:dyDescent="0.3">
      <c r="A1231"/>
      <c r="B1231"/>
      <c r="C1231"/>
      <c r="D1231" s="18"/>
      <c r="E1231" s="28">
        <v>40199.459027777775</v>
      </c>
      <c r="F1231" s="10">
        <f t="shared" si="367"/>
        <v>310.0354166666657</v>
      </c>
      <c r="G1231" s="10">
        <v>61252</v>
      </c>
      <c r="H1231" s="10">
        <v>5.64</v>
      </c>
      <c r="I1231" s="117">
        <v>2873</v>
      </c>
      <c r="J1231" s="117"/>
      <c r="K1231" s="117"/>
      <c r="L1231" s="79">
        <v>1037</v>
      </c>
      <c r="M1231" s="86"/>
      <c r="N1231" s="42">
        <v>7.15</v>
      </c>
      <c r="O1231" s="90"/>
      <c r="P1231" s="83"/>
      <c r="Q1231" s="83"/>
      <c r="R1231" s="83"/>
      <c r="S1231" s="83"/>
      <c r="T1231" s="16"/>
      <c r="U1231" s="16"/>
      <c r="V1231" s="43">
        <f t="shared" si="360"/>
        <v>1.2644606195063528E-5</v>
      </c>
      <c r="W1231" s="43">
        <f t="shared" si="361"/>
        <v>1.7618352263396311E-3</v>
      </c>
      <c r="X1231" s="43">
        <f t="shared" si="362"/>
        <v>5.2918478889253072E-6</v>
      </c>
      <c r="Y1231" s="22">
        <f>X1231+W1231+SUM($V$1201:V1231)</f>
        <v>2.1306370828221024E-3</v>
      </c>
      <c r="Z1231" s="22">
        <f t="shared" si="363"/>
        <v>0.13732401040071476</v>
      </c>
      <c r="AA1231" s="44">
        <f t="shared" si="364"/>
        <v>19.134030369460124</v>
      </c>
      <c r="AB1231" s="44">
        <f t="shared" si="365"/>
        <v>1.7045811711282981</v>
      </c>
      <c r="AC1231" s="44">
        <f t="shared" si="366"/>
        <v>8.917492027125979</v>
      </c>
      <c r="AD1231" s="44">
        <f t="shared" si="371"/>
        <v>1.7045811711282972</v>
      </c>
      <c r="AE1231" s="44">
        <f t="shared" si="372"/>
        <v>7.2101646431606374</v>
      </c>
      <c r="AF1231" s="44">
        <f t="shared" si="373"/>
        <v>2.7462128370445288E-3</v>
      </c>
      <c r="AG1231" s="45">
        <f>AC1231+AA1231+SUM($Z$1201:Z1231)</f>
        <v>30.720162946931936</v>
      </c>
      <c r="AH1231" s="45">
        <f>AC1231+AA1231+SUM($Z$1201:Z1231)</f>
        <v>30.720162946931936</v>
      </c>
      <c r="DM1231"/>
      <c r="DN1231"/>
      <c r="DO1231"/>
      <c r="DP1231"/>
      <c r="DQ1231"/>
      <c r="DR1231"/>
      <c r="DS1231"/>
      <c r="DT1231"/>
      <c r="DU1231"/>
      <c r="DV1231"/>
      <c r="DW1231"/>
      <c r="DX1231"/>
      <c r="DY1231"/>
      <c r="DZ1231"/>
      <c r="EA1231"/>
      <c r="EB1231"/>
      <c r="EC1231"/>
      <c r="ED1231"/>
      <c r="EE1231"/>
      <c r="EF1231"/>
      <c r="EG1231"/>
    </row>
    <row r="1232" spans="1:137" s="1" customFormat="1" ht="14.4" x14ac:dyDescent="0.3">
      <c r="A1232"/>
      <c r="B1232"/>
      <c r="C1232"/>
      <c r="D1232" s="18"/>
      <c r="E1232" s="28">
        <v>40287.488194444442</v>
      </c>
      <c r="F1232" s="10">
        <f t="shared" si="367"/>
        <v>398.06458333333285</v>
      </c>
      <c r="G1232" s="10">
        <v>72023</v>
      </c>
      <c r="H1232" s="10">
        <v>2.16</v>
      </c>
      <c r="I1232" s="10">
        <v>110</v>
      </c>
      <c r="J1232" s="10"/>
      <c r="K1232" s="10"/>
      <c r="L1232" s="79">
        <v>1037</v>
      </c>
      <c r="M1232" s="86"/>
      <c r="N1232" s="42">
        <v>7.15</v>
      </c>
      <c r="O1232" s="90"/>
      <c r="P1232" s="83"/>
      <c r="Q1232" s="83"/>
      <c r="R1232" s="83"/>
      <c r="S1232" s="83"/>
      <c r="T1232" s="16"/>
      <c r="U1232" s="16"/>
      <c r="V1232" s="43">
        <f t="shared" si="360"/>
        <v>4.8426151385349687E-6</v>
      </c>
      <c r="W1232" s="43">
        <f t="shared" si="361"/>
        <v>6.7474540583219926E-4</v>
      </c>
      <c r="X1232" s="43">
        <f t="shared" si="362"/>
        <v>2.0266651489501175E-6</v>
      </c>
      <c r="Y1232" s="22">
        <f>X1232+W1232+SUM($V$1201:V1232)</f>
        <v>1.0451246947132307E-3</v>
      </c>
      <c r="Z1232" s="22">
        <f t="shared" si="363"/>
        <v>0.16147206950125187</v>
      </c>
      <c r="AA1232" s="44">
        <f t="shared" si="364"/>
        <v>22.498698316783557</v>
      </c>
      <c r="AB1232" s="44">
        <f t="shared" si="365"/>
        <v>2.0043272005513844</v>
      </c>
      <c r="AC1232" s="44">
        <f t="shared" si="366"/>
        <v>10.485609094718452</v>
      </c>
      <c r="AD1232" s="44">
        <f t="shared" si="371"/>
        <v>2.0043272005513844</v>
      </c>
      <c r="AE1232" s="44">
        <f t="shared" si="372"/>
        <v>8.4780527671644812</v>
      </c>
      <c r="AF1232" s="44">
        <f t="shared" si="373"/>
        <v>3.229127002586988E-3</v>
      </c>
      <c r="AG1232" s="45">
        <f>AC1232+AA1232+SUM($Z$1201:Z1232)</f>
        <v>35.814420031349094</v>
      </c>
      <c r="AH1232" s="45">
        <f>AC1232+AA1232+SUM($Z$1201:Z1232)</f>
        <v>35.814420031349094</v>
      </c>
      <c r="DM1232"/>
      <c r="DN1232"/>
      <c r="DO1232"/>
      <c r="DP1232"/>
      <c r="DQ1232"/>
      <c r="DR1232"/>
      <c r="DS1232"/>
      <c r="DT1232"/>
      <c r="DU1232"/>
      <c r="DV1232"/>
      <c r="DW1232"/>
      <c r="DX1232"/>
      <c r="DY1232"/>
      <c r="DZ1232"/>
      <c r="EA1232"/>
      <c r="EB1232"/>
      <c r="EC1232"/>
      <c r="ED1232"/>
      <c r="EE1232"/>
      <c r="EF1232"/>
      <c r="EG1232"/>
    </row>
    <row r="1233" spans="1:137" s="1" customFormat="1" ht="14.4" x14ac:dyDescent="0.3">
      <c r="A1233"/>
      <c r="B1233"/>
      <c r="C1233"/>
      <c r="D1233" s="18"/>
      <c r="E1233" s="28">
        <v>40360.478472222225</v>
      </c>
      <c r="F1233" s="10">
        <f t="shared" si="367"/>
        <v>471.05486111111531</v>
      </c>
      <c r="G1233" s="10">
        <v>79164</v>
      </c>
      <c r="H1233" s="10">
        <v>1.87</v>
      </c>
      <c r="I1233" s="10">
        <v>26</v>
      </c>
      <c r="J1233" s="10"/>
      <c r="K1233" s="10"/>
      <c r="L1233" s="79">
        <v>1037</v>
      </c>
      <c r="M1233" s="86"/>
      <c r="N1233" s="42">
        <v>7.15</v>
      </c>
      <c r="O1233" s="90"/>
      <c r="P1233" s="83"/>
      <c r="Q1233" s="83"/>
      <c r="R1233" s="83"/>
      <c r="S1233" s="83"/>
      <c r="T1233" s="16"/>
      <c r="U1233" s="16"/>
      <c r="V1233" s="43">
        <f t="shared" ref="V1233:V1261" si="374">($A$15*L1233/1000/$A$13*H1233)/$Q$1201</f>
        <v>4.1924492171575879E-6</v>
      </c>
      <c r="W1233" s="43">
        <f t="shared" ref="W1233:W1261" si="375">($U$1201*L1233/1000/$A$13*H1233)/$Q$1201</f>
        <v>5.8415458745657983E-4</v>
      </c>
      <c r="X1233" s="43">
        <f t="shared" ref="X1233:X1261" si="376">($A$46*$S$1201*H1233*L1233/1000000)/$Q$1201</f>
        <v>1.7545665872855184E-6</v>
      </c>
      <c r="Y1233" s="22">
        <f>X1233+W1233+SUM($V$1201:V1233)</f>
        <v>9.5845422699310408E-4</v>
      </c>
      <c r="Z1233" s="22">
        <f t="shared" ref="Z1233:Z1260" si="377">($A$15*L1233/1000/$A$13*G1233)/$Q$1201</f>
        <v>0.17748184482730658</v>
      </c>
      <c r="AA1233" s="44">
        <f t="shared" ref="AA1233:AA1260" si="378">($U$1201*L1233/1000/$A$13*G1233)/$Q$1201</f>
        <v>24.729419123750102</v>
      </c>
      <c r="AB1233" s="44">
        <f t="shared" ref="AB1233:AB1260" si="379">($A$14*$S$1201/1000*G1233/1000000*L1233/1000*1000000)/$Q$1201</f>
        <v>2.2030540036439716</v>
      </c>
      <c r="AC1233" s="44">
        <f t="shared" ref="AC1233:AC1252" si="380">($A$14*((L1233/1000)*G1233/10^6)*(1+($A$28/(10^-N1233))+(($A$28*$A$29)/(10^-N1233)^2))*1000000)*$S$1201/1000/$Q$1201</f>
        <v>11.525245523989442</v>
      </c>
      <c r="AD1233" s="44">
        <f t="shared" si="371"/>
        <v>2.2030540036439721</v>
      </c>
      <c r="AE1233" s="44">
        <f t="shared" si="372"/>
        <v>9.3186422290075246</v>
      </c>
      <c r="AF1233" s="44">
        <f t="shared" si="373"/>
        <v>3.549291337944772E-3</v>
      </c>
      <c r="AG1233" s="45">
        <f>AC1233+AA1233+SUM($Z$1201:Z1233)</f>
        <v>39.262259112413936</v>
      </c>
      <c r="AH1233" s="45">
        <f>AC1233+AA1233+SUM($Z$1201:Z1233)</f>
        <v>39.262259112413936</v>
      </c>
      <c r="DM1233"/>
      <c r="DN1233"/>
      <c r="DO1233"/>
      <c r="DP1233"/>
      <c r="DQ1233"/>
      <c r="DR1233"/>
      <c r="DS1233"/>
      <c r="DT1233"/>
      <c r="DU1233"/>
      <c r="DV1233"/>
      <c r="DW1233"/>
      <c r="DX1233"/>
      <c r="DY1233"/>
      <c r="DZ1233"/>
      <c r="EA1233"/>
      <c r="EB1233"/>
      <c r="EC1233"/>
      <c r="ED1233"/>
      <c r="EE1233"/>
      <c r="EF1233"/>
      <c r="EG1233"/>
    </row>
    <row r="1234" spans="1:137" s="1" customFormat="1" ht="14.4" x14ac:dyDescent="0.3">
      <c r="A1234"/>
      <c r="B1234"/>
      <c r="C1234"/>
      <c r="D1234" s="18"/>
      <c r="E1234" s="80">
        <v>40533.472916666666</v>
      </c>
      <c r="F1234" s="10">
        <f t="shared" si="367"/>
        <v>644.0493055555562</v>
      </c>
      <c r="G1234" s="81">
        <v>90702</v>
      </c>
      <c r="H1234" s="10">
        <v>4.1100000000000003</v>
      </c>
      <c r="I1234" s="10">
        <v>7</v>
      </c>
      <c r="J1234" s="10"/>
      <c r="K1234" s="10"/>
      <c r="L1234" s="79">
        <v>1037</v>
      </c>
      <c r="M1234" s="86"/>
      <c r="N1234" s="42">
        <v>7.15</v>
      </c>
      <c r="O1234" s="90"/>
      <c r="P1234" s="83"/>
      <c r="Q1234" s="83"/>
      <c r="R1234" s="83"/>
      <c r="S1234" s="83"/>
      <c r="T1234" s="16"/>
      <c r="U1234" s="16"/>
      <c r="V1234" s="43">
        <f t="shared" si="374"/>
        <v>9.2144204719345938E-6</v>
      </c>
      <c r="W1234" s="43">
        <f t="shared" si="375"/>
        <v>1.2838905638751568E-3</v>
      </c>
      <c r="X1234" s="43">
        <f t="shared" si="376"/>
        <v>3.8562934084189735E-6</v>
      </c>
      <c r="Y1234" s="22">
        <f>X1234+W1234+SUM($V$1201:V1234)</f>
        <v>1.669506350704749E-3</v>
      </c>
      <c r="Z1234" s="22">
        <f t="shared" si="377"/>
        <v>0.20334948069231421</v>
      </c>
      <c r="AA1234" s="44">
        <f t="shared" si="378"/>
        <v>28.333684166570432</v>
      </c>
      <c r="AB1234" s="44">
        <f t="shared" si="379"/>
        <v>2.5241448668399218</v>
      </c>
      <c r="AC1234" s="44">
        <f t="shared" si="380"/>
        <v>13.20502778430714</v>
      </c>
      <c r="AD1234" s="44">
        <f t="shared" si="371"/>
        <v>2.5241448668399218</v>
      </c>
      <c r="AE1234" s="44">
        <f t="shared" si="372"/>
        <v>10.676816323776471</v>
      </c>
      <c r="AF1234" s="44">
        <f t="shared" si="373"/>
        <v>4.0665936907466364E-3</v>
      </c>
      <c r="AG1234" s="45">
        <f>AC1234+AA1234+SUM($Z$1201:Z1234)</f>
        <v>44.749655896244278</v>
      </c>
      <c r="AH1234" s="45">
        <f>AC1234+AA1234+SUM($Z$1201:Z1234)</f>
        <v>44.749655896244278</v>
      </c>
      <c r="DM1234"/>
      <c r="DN1234"/>
      <c r="DO1234"/>
      <c r="DP1234"/>
      <c r="DQ1234"/>
      <c r="DR1234"/>
      <c r="DS1234"/>
      <c r="DT1234"/>
      <c r="DU1234"/>
      <c r="DV1234"/>
      <c r="DW1234"/>
      <c r="DX1234"/>
      <c r="DY1234"/>
      <c r="DZ1234"/>
      <c r="EA1234"/>
      <c r="EB1234"/>
      <c r="EC1234"/>
      <c r="ED1234"/>
      <c r="EE1234"/>
      <c r="EF1234"/>
      <c r="EG1234"/>
    </row>
    <row r="1235" spans="1:137" s="1" customFormat="1" ht="14.4" x14ac:dyDescent="0.3">
      <c r="A1235"/>
      <c r="B1235"/>
      <c r="C1235"/>
      <c r="D1235" s="18"/>
      <c r="E1235" s="28">
        <v>40606.550000000003</v>
      </c>
      <c r="F1235" s="10">
        <f t="shared" si="367"/>
        <v>717.12638888889342</v>
      </c>
      <c r="G1235" s="10">
        <v>87673</v>
      </c>
      <c r="H1235" s="10">
        <v>5.66</v>
      </c>
      <c r="I1235" s="10">
        <v>5</v>
      </c>
      <c r="J1235" s="10"/>
      <c r="K1235" s="10"/>
      <c r="L1235" s="79">
        <v>1037</v>
      </c>
      <c r="M1235" s="86"/>
      <c r="N1235" s="42">
        <v>7.15</v>
      </c>
      <c r="O1235" s="90"/>
      <c r="P1235" s="83"/>
      <c r="Q1235" s="83"/>
      <c r="R1235" s="83"/>
      <c r="S1235" s="83"/>
      <c r="T1235" s="16"/>
      <c r="U1235" s="16"/>
      <c r="V1235" s="43">
        <f t="shared" si="374"/>
        <v>1.2689445224124038E-5</v>
      </c>
      <c r="W1235" s="43">
        <f t="shared" si="375"/>
        <v>1.7680828689862259E-3</v>
      </c>
      <c r="X1235" s="43">
        <f t="shared" si="376"/>
        <v>5.3106133069711404E-6</v>
      </c>
      <c r="Y1235" s="22">
        <f>X1235+W1235+SUM($V$1201:V1235)</f>
        <v>2.1678424209384943E-3</v>
      </c>
      <c r="Z1235" s="22">
        <f t="shared" si="377"/>
        <v>0.19655860974110015</v>
      </c>
      <c r="AA1235" s="44">
        <f t="shared" si="378"/>
        <v>27.387478687743705</v>
      </c>
      <c r="AB1235" s="44">
        <f t="shared" si="379"/>
        <v>2.4398508622792932</v>
      </c>
      <c r="AC1235" s="44">
        <f t="shared" si="380"/>
        <v>12.76404490456175</v>
      </c>
      <c r="AD1235" s="44">
        <f t="shared" si="371"/>
        <v>2.4398508622792932</v>
      </c>
      <c r="AE1235" s="44">
        <f t="shared" si="372"/>
        <v>10.320263252788854</v>
      </c>
      <c r="AF1235" s="44">
        <f t="shared" si="373"/>
        <v>3.930789493603557E-3</v>
      </c>
      <c r="AG1235" s="45">
        <f>AC1235+AA1235+SUM($Z$1201:Z1235)</f>
        <v>43.559026147413256</v>
      </c>
      <c r="AH1235" s="45">
        <f>AC1235+AA1235+SUM($Z$1201:Z1235)</f>
        <v>43.559026147413256</v>
      </c>
      <c r="DM1235"/>
      <c r="DN1235"/>
      <c r="DO1235"/>
      <c r="DP1235"/>
      <c r="DQ1235"/>
      <c r="DR1235"/>
      <c r="DS1235"/>
      <c r="DT1235"/>
      <c r="DU1235"/>
      <c r="DV1235"/>
      <c r="DW1235"/>
      <c r="DX1235"/>
      <c r="DY1235"/>
      <c r="DZ1235"/>
      <c r="EA1235"/>
      <c r="EB1235"/>
      <c r="EC1235"/>
      <c r="ED1235"/>
      <c r="EE1235"/>
      <c r="EF1235"/>
      <c r="EG1235"/>
    </row>
    <row r="1236" spans="1:137" s="1" customFormat="1" ht="14.4" x14ac:dyDescent="0.3">
      <c r="A1236"/>
      <c r="B1236"/>
      <c r="C1236"/>
      <c r="D1236" s="18"/>
      <c r="E1236" s="28">
        <v>40626.665972222225</v>
      </c>
      <c r="F1236" s="10">
        <f t="shared" si="367"/>
        <v>737.24236111111531</v>
      </c>
      <c r="G1236" s="10">
        <v>9965</v>
      </c>
      <c r="H1236" s="40">
        <v>0</v>
      </c>
      <c r="I1236" s="10">
        <v>28</v>
      </c>
      <c r="J1236" s="10"/>
      <c r="K1236" s="10"/>
      <c r="L1236" s="79">
        <v>1037</v>
      </c>
      <c r="M1236" s="86"/>
      <c r="N1236" s="42">
        <v>7.15</v>
      </c>
      <c r="O1236" s="90"/>
      <c r="P1236" s="83"/>
      <c r="Q1236" s="83"/>
      <c r="R1236" s="83"/>
      <c r="S1236" s="83"/>
      <c r="T1236" s="16"/>
      <c r="U1236" s="16"/>
      <c r="V1236" s="43">
        <f t="shared" si="374"/>
        <v>0</v>
      </c>
      <c r="W1236" s="43">
        <f t="shared" si="375"/>
        <v>0</v>
      </c>
      <c r="X1236" s="43">
        <f t="shared" si="376"/>
        <v>0</v>
      </c>
      <c r="Y1236" s="22">
        <f>X1236+W1236+SUM($V$1201:V1236)</f>
        <v>3.9444893864529738E-4</v>
      </c>
      <c r="Z1236" s="22">
        <f t="shared" si="377"/>
        <v>2.2341046229398594E-2</v>
      </c>
      <c r="AA1236" s="44">
        <f t="shared" si="378"/>
        <v>3.1128879486656782</v>
      </c>
      <c r="AB1236" s="44">
        <f t="shared" si="379"/>
        <v>0.27731586511940004</v>
      </c>
      <c r="AC1236" s="44">
        <f t="shared" si="380"/>
        <v>1.4507739837117226</v>
      </c>
      <c r="AD1236" s="44">
        <f t="shared" si="371"/>
        <v>0.27731586511940004</v>
      </c>
      <c r="AE1236" s="44">
        <f t="shared" si="372"/>
        <v>1.173011341165934</v>
      </c>
      <c r="AF1236" s="44">
        <f t="shared" si="373"/>
        <v>4.4677742638850565E-4</v>
      </c>
      <c r="AG1236" s="45">
        <f>AC1236+AA1236+SUM($Z$1201:Z1236)</f>
        <v>7.9935055337146057</v>
      </c>
      <c r="AH1236" s="77">
        <f>AC1236+AA1236+SUM($Z$1236:Z1236)+$AH$1235</f>
        <v>48.145029126020056</v>
      </c>
      <c r="DM1236"/>
      <c r="DN1236"/>
      <c r="DO1236"/>
      <c r="DP1236"/>
      <c r="DQ1236"/>
      <c r="DR1236"/>
      <c r="DS1236"/>
      <c r="DT1236"/>
      <c r="DU1236"/>
      <c r="DV1236"/>
      <c r="DW1236"/>
      <c r="DX1236"/>
      <c r="DY1236"/>
      <c r="DZ1236"/>
      <c r="EA1236"/>
      <c r="EB1236"/>
      <c r="EC1236"/>
      <c r="ED1236"/>
      <c r="EE1236"/>
      <c r="EF1236"/>
      <c r="EG1236"/>
    </row>
    <row r="1237" spans="1:137" s="1" customFormat="1" ht="14.4" x14ac:dyDescent="0.3">
      <c r="A1237"/>
      <c r="B1237"/>
      <c r="C1237"/>
      <c r="D1237" s="18"/>
      <c r="E1237" s="28">
        <v>40633.460416666669</v>
      </c>
      <c r="F1237" s="10">
        <f t="shared" si="367"/>
        <v>744.03680555555911</v>
      </c>
      <c r="G1237" s="10">
        <v>15868</v>
      </c>
      <c r="H1237" s="40">
        <v>4.6500000000000004</v>
      </c>
      <c r="I1237" s="10">
        <v>32</v>
      </c>
      <c r="J1237" s="10"/>
      <c r="K1237" s="10"/>
      <c r="L1237" s="79">
        <v>1037</v>
      </c>
      <c r="M1237" s="86"/>
      <c r="N1237" s="42">
        <v>7.15</v>
      </c>
      <c r="O1237" s="90"/>
      <c r="P1237" s="83"/>
      <c r="Q1237" s="83"/>
      <c r="R1237" s="83"/>
      <c r="S1237" s="83"/>
      <c r="T1237" s="16"/>
      <c r="U1237" s="16"/>
      <c r="V1237" s="43">
        <f t="shared" si="374"/>
        <v>1.0425074256568335E-5</v>
      </c>
      <c r="W1237" s="43">
        <f t="shared" si="375"/>
        <v>1.4525769153332067E-3</v>
      </c>
      <c r="X1237" s="43">
        <f t="shared" si="376"/>
        <v>4.3629596956565026E-6</v>
      </c>
      <c r="Y1237" s="22">
        <f>X1237+W1237+SUM($V$1201:V1237)</f>
        <v>1.8618138879307289E-3</v>
      </c>
      <c r="Z1237" s="22">
        <f t="shared" si="377"/>
        <v>3.5575285656607815E-2</v>
      </c>
      <c r="AA1237" s="44">
        <f t="shared" si="378"/>
        <v>4.9568796758080262</v>
      </c>
      <c r="AB1237" s="44">
        <f t="shared" si="379"/>
        <v>0.44159038110533261</v>
      </c>
      <c r="AC1237" s="44">
        <f t="shared" si="380"/>
        <v>2.3101737655331265</v>
      </c>
      <c r="AD1237" s="44">
        <f t="shared" si="371"/>
        <v>0.4415903811053325</v>
      </c>
      <c r="AE1237" s="44">
        <f t="shared" si="372"/>
        <v>1.8678719479800336</v>
      </c>
      <c r="AF1237" s="44">
        <f t="shared" si="373"/>
        <v>7.1143644776044197E-4</v>
      </c>
      <c r="AG1237" s="45">
        <f>AC1237+AA1237+SUM($Z$1201:Z1237)</f>
        <v>10.732472328334964</v>
      </c>
      <c r="AH1237" s="45">
        <f>AC1237+AA1237+SUM($Z$1236:Z1237)+$AH$1235</f>
        <v>50.883995920640416</v>
      </c>
      <c r="DM1237"/>
      <c r="DN1237"/>
      <c r="DO1237"/>
      <c r="DP1237"/>
      <c r="DQ1237"/>
      <c r="DR1237"/>
      <c r="DS1237"/>
      <c r="DT1237"/>
      <c r="DU1237"/>
      <c r="DV1237"/>
      <c r="DW1237"/>
      <c r="DX1237"/>
      <c r="DY1237"/>
      <c r="DZ1237"/>
      <c r="EA1237"/>
      <c r="EB1237"/>
      <c r="EC1237"/>
      <c r="ED1237"/>
      <c r="EE1237"/>
      <c r="EF1237"/>
      <c r="EG1237"/>
    </row>
    <row r="1238" spans="1:137" s="1" customFormat="1" ht="14.4" x14ac:dyDescent="0.3">
      <c r="A1238"/>
      <c r="B1238"/>
      <c r="C1238"/>
      <c r="D1238" s="18"/>
      <c r="E1238" s="28">
        <v>40654.397916666669</v>
      </c>
      <c r="F1238" s="10">
        <f t="shared" si="367"/>
        <v>764.97430555555911</v>
      </c>
      <c r="G1238" s="10">
        <v>17498</v>
      </c>
      <c r="H1238" s="10">
        <v>0</v>
      </c>
      <c r="I1238" s="10">
        <v>11</v>
      </c>
      <c r="J1238" s="10"/>
      <c r="K1238" s="10"/>
      <c r="L1238" s="79">
        <v>1037</v>
      </c>
      <c r="M1238" s="86"/>
      <c r="N1238" s="42">
        <v>7.15</v>
      </c>
      <c r="O1238" s="90"/>
      <c r="P1238" s="83"/>
      <c r="Q1238" s="83"/>
      <c r="R1238" s="83"/>
      <c r="S1238" s="83"/>
      <c r="T1238" s="16"/>
      <c r="U1238" s="16"/>
      <c r="V1238" s="43">
        <f t="shared" si="374"/>
        <v>0</v>
      </c>
      <c r="W1238" s="43">
        <f t="shared" si="375"/>
        <v>0</v>
      </c>
      <c r="X1238" s="43">
        <f t="shared" si="376"/>
        <v>0</v>
      </c>
      <c r="Y1238" s="22">
        <f>X1238+W1238+SUM($V$1201:V1238)</f>
        <v>4.0487401290186572E-4</v>
      </c>
      <c r="Z1238" s="22">
        <f t="shared" si="377"/>
        <v>3.9229666525039293E-2</v>
      </c>
      <c r="AA1238" s="44">
        <f t="shared" si="378"/>
        <v>5.4660625515054724</v>
      </c>
      <c r="AB1238" s="44">
        <f t="shared" si="379"/>
        <v>0.48695163149616272</v>
      </c>
      <c r="AC1238" s="44">
        <f t="shared" si="380"/>
        <v>2.5474804984433237</v>
      </c>
      <c r="AD1238" s="44">
        <f t="shared" si="371"/>
        <v>0.48695163149616272</v>
      </c>
      <c r="AE1238" s="44">
        <f t="shared" si="372"/>
        <v>2.0597443499971413</v>
      </c>
      <c r="AF1238" s="44">
        <f t="shared" si="373"/>
        <v>7.8451695001967596E-4</v>
      </c>
      <c r="AG1238" s="45">
        <f>AC1238+AA1238+SUM($Z$1201:Z1238)</f>
        <v>11.518191603467647</v>
      </c>
      <c r="AH1238" s="45">
        <f>AC1238+AA1238+SUM($Z$1236:Z1238)+$AH$1235</f>
        <v>51.669715195773094</v>
      </c>
      <c r="DM1238"/>
      <c r="DN1238"/>
      <c r="DO1238"/>
      <c r="DP1238"/>
      <c r="DQ1238"/>
      <c r="DR1238"/>
      <c r="DS1238"/>
      <c r="DT1238"/>
      <c r="DU1238"/>
      <c r="DV1238"/>
      <c r="DW1238"/>
      <c r="DX1238"/>
      <c r="DY1238"/>
      <c r="DZ1238"/>
      <c r="EA1238"/>
      <c r="EB1238"/>
      <c r="EC1238"/>
      <c r="ED1238"/>
      <c r="EE1238"/>
      <c r="EF1238"/>
      <c r="EG1238"/>
    </row>
    <row r="1239" spans="1:137" s="1" customFormat="1" ht="14.4" x14ac:dyDescent="0.3">
      <c r="A1239"/>
      <c r="B1239"/>
      <c r="C1239"/>
      <c r="D1239" s="18"/>
      <c r="E1239" s="28">
        <v>40693.638194444444</v>
      </c>
      <c r="F1239" s="10">
        <f t="shared" si="367"/>
        <v>804.2145833333343</v>
      </c>
      <c r="G1239" s="10">
        <v>19665</v>
      </c>
      <c r="H1239" s="10">
        <v>0.01</v>
      </c>
      <c r="I1239" s="10">
        <v>63</v>
      </c>
      <c r="J1239" s="10"/>
      <c r="K1239" s="10"/>
      <c r="L1239" s="79">
        <v>1037</v>
      </c>
      <c r="M1239" s="86"/>
      <c r="N1239" s="42">
        <v>7.15</v>
      </c>
      <c r="O1239" s="90"/>
      <c r="P1239" s="83"/>
      <c r="Q1239" s="83"/>
      <c r="R1239" s="83"/>
      <c r="S1239" s="83"/>
      <c r="T1239" s="16"/>
      <c r="U1239" s="16"/>
      <c r="V1239" s="43">
        <f t="shared" si="374"/>
        <v>2.2419514530254482E-8</v>
      </c>
      <c r="W1239" s="43">
        <f t="shared" si="375"/>
        <v>3.1238213232972184E-6</v>
      </c>
      <c r="X1239" s="43">
        <f t="shared" si="376"/>
        <v>9.3827090229172095E-9</v>
      </c>
      <c r="Y1239" s="22">
        <f>X1239+W1239+SUM($V$1201:V1239)</f>
        <v>4.0802963644871607E-4</v>
      </c>
      <c r="Z1239" s="22">
        <f t="shared" si="377"/>
        <v>4.4087975323745442E-2</v>
      </c>
      <c r="AA1239" s="44">
        <f t="shared" si="378"/>
        <v>6.1429946322639806</v>
      </c>
      <c r="AB1239" s="44">
        <f t="shared" si="379"/>
        <v>0.54725704842679401</v>
      </c>
      <c r="AC1239" s="44">
        <f t="shared" si="380"/>
        <v>2.8629674249564498</v>
      </c>
      <c r="AD1239" s="44">
        <f t="shared" si="371"/>
        <v>0.5472570484267939</v>
      </c>
      <c r="AE1239" s="44">
        <f t="shared" si="372"/>
        <v>2.3148287028628292</v>
      </c>
      <c r="AF1239" s="44">
        <f t="shared" si="373"/>
        <v>8.8167366682689028E-4</v>
      </c>
      <c r="AG1239" s="45">
        <f>AC1239+AA1239+SUM($Z$1201:Z1239)</f>
        <v>12.554698586063026</v>
      </c>
      <c r="AH1239" s="45">
        <f>AC1239+AA1239+SUM($Z$1236:Z1239)+$AH$1235</f>
        <v>52.706222178368478</v>
      </c>
      <c r="DM1239"/>
      <c r="DN1239"/>
      <c r="DO1239"/>
      <c r="DP1239"/>
      <c r="DQ1239"/>
      <c r="DR1239"/>
      <c r="DS1239"/>
      <c r="DT1239"/>
      <c r="DU1239"/>
      <c r="DV1239"/>
      <c r="DW1239"/>
      <c r="DX1239"/>
      <c r="DY1239"/>
      <c r="DZ1239"/>
      <c r="EA1239"/>
      <c r="EB1239"/>
      <c r="EC1239"/>
      <c r="ED1239"/>
      <c r="EE1239"/>
      <c r="EF1239"/>
      <c r="EG1239"/>
    </row>
    <row r="1240" spans="1:137" s="1" customFormat="1" ht="14.4" x14ac:dyDescent="0.3">
      <c r="A1240"/>
      <c r="B1240"/>
      <c r="C1240"/>
      <c r="D1240" s="18"/>
      <c r="E1240" s="28">
        <v>40767.5</v>
      </c>
      <c r="F1240" s="10">
        <f t="shared" si="367"/>
        <v>878.07638888889051</v>
      </c>
      <c r="G1240" s="10">
        <v>24723</v>
      </c>
      <c r="H1240" s="10">
        <v>2.46</v>
      </c>
      <c r="I1240" s="36"/>
      <c r="J1240" s="36"/>
      <c r="K1240" s="36"/>
      <c r="L1240" s="79">
        <v>1037</v>
      </c>
      <c r="M1240" s="86"/>
      <c r="N1240" s="42">
        <v>7.15</v>
      </c>
      <c r="O1240" s="90"/>
      <c r="P1240" s="83"/>
      <c r="Q1240" s="83"/>
      <c r="R1240" s="83"/>
      <c r="S1240" s="83"/>
      <c r="T1240" s="16"/>
      <c r="U1240" s="16"/>
      <c r="V1240" s="43">
        <f t="shared" si="374"/>
        <v>5.5152005744426026E-6</v>
      </c>
      <c r="W1240" s="43">
        <f t="shared" si="375"/>
        <v>7.6846004553111577E-4</v>
      </c>
      <c r="X1240" s="43">
        <f t="shared" si="376"/>
        <v>2.308146419637634E-6</v>
      </c>
      <c r="Y1240" s="22">
        <f>X1240+W1240+SUM($V$1201:V1240)</f>
        <v>1.1811798249415919E-3</v>
      </c>
      <c r="Z1240" s="22">
        <f t="shared" si="377"/>
        <v>5.542776577314816E-2</v>
      </c>
      <c r="AA1240" s="44">
        <f t="shared" si="378"/>
        <v>7.723023457587713</v>
      </c>
      <c r="AB1240" s="44">
        <f t="shared" si="379"/>
        <v>0.68801606957821637</v>
      </c>
      <c r="AC1240" s="44">
        <f t="shared" si="380"/>
        <v>3.5993462317415856</v>
      </c>
      <c r="AD1240" s="44">
        <f t="shared" si="371"/>
        <v>0.68801606957821615</v>
      </c>
      <c r="AE1240" s="44">
        <f t="shared" si="372"/>
        <v>2.910221714766219</v>
      </c>
      <c r="AF1240" s="44">
        <f t="shared" si="373"/>
        <v>1.1084473971503281E-3</v>
      </c>
      <c r="AG1240" s="45">
        <f>AC1240+AA1240+SUM($Z$1201:Z1240)</f>
        <v>14.926533983945045</v>
      </c>
      <c r="AH1240" s="45">
        <f>AC1240+AA1240+SUM($Z$1236:Z1240)+$AH$1235</f>
        <v>55.078057576250494</v>
      </c>
      <c r="DM1240"/>
      <c r="DN1240"/>
      <c r="DO1240"/>
      <c r="DP1240"/>
      <c r="DQ1240"/>
      <c r="DR1240"/>
      <c r="DS1240"/>
      <c r="DT1240"/>
      <c r="DU1240"/>
      <c r="DV1240"/>
      <c r="DW1240"/>
      <c r="DX1240"/>
      <c r="DY1240"/>
      <c r="DZ1240"/>
      <c r="EA1240"/>
      <c r="EB1240"/>
      <c r="EC1240"/>
      <c r="ED1240"/>
      <c r="EE1240"/>
      <c r="EF1240"/>
      <c r="EG1240"/>
    </row>
    <row r="1241" spans="1:137" s="1" customFormat="1" ht="14.4" x14ac:dyDescent="0.3">
      <c r="A1241"/>
      <c r="B1241"/>
      <c r="C1241"/>
      <c r="D1241" s="18"/>
      <c r="E1241" s="28">
        <v>40849.588888888888</v>
      </c>
      <c r="F1241" s="10">
        <f t="shared" si="367"/>
        <v>960.1652777777781</v>
      </c>
      <c r="G1241" s="10">
        <v>33167</v>
      </c>
      <c r="H1241" s="10">
        <v>0</v>
      </c>
      <c r="I1241" s="10">
        <v>37</v>
      </c>
      <c r="J1241" s="10"/>
      <c r="K1241" s="10"/>
      <c r="L1241" s="79">
        <v>1037</v>
      </c>
      <c r="M1241" s="86"/>
      <c r="N1241" s="42">
        <v>7.15</v>
      </c>
      <c r="O1241" s="90"/>
      <c r="P1241" s="83"/>
      <c r="Q1241" s="83"/>
      <c r="R1241" s="83"/>
      <c r="S1241" s="83"/>
      <c r="T1241" s="16"/>
      <c r="U1241" s="16"/>
      <c r="V1241" s="43">
        <f t="shared" si="374"/>
        <v>0</v>
      </c>
      <c r="W1241" s="43">
        <f t="shared" si="375"/>
        <v>0</v>
      </c>
      <c r="X1241" s="43">
        <f t="shared" si="376"/>
        <v>0</v>
      </c>
      <c r="Y1241" s="22">
        <f>X1241+W1241+SUM($V$1201:V1241)</f>
        <v>4.1041163299083858E-4</v>
      </c>
      <c r="Z1241" s="22">
        <f t="shared" si="377"/>
        <v>7.4358803842495047E-2</v>
      </c>
      <c r="AA1241" s="44">
        <f t="shared" si="378"/>
        <v>10.360778182979884</v>
      </c>
      <c r="AB1241" s="44">
        <f t="shared" si="379"/>
        <v>0.92300404399549829</v>
      </c>
      <c r="AC1241" s="44">
        <f t="shared" si="380"/>
        <v>4.828682460388027</v>
      </c>
      <c r="AD1241" s="44">
        <f t="shared" si="371"/>
        <v>0.92300404399549807</v>
      </c>
      <c r="AE1241" s="44">
        <f t="shared" si="372"/>
        <v>3.9041913850928771</v>
      </c>
      <c r="AF1241" s="44">
        <f t="shared" si="373"/>
        <v>1.4870312996515364E-3</v>
      </c>
      <c r="AG1241" s="45">
        <f>AC1241+AA1241+SUM($Z$1201:Z1241)</f>
        <v>18.867983741826151</v>
      </c>
      <c r="AH1241" s="45">
        <f>AC1241+AA1241+SUM($Z$1236:Z1241)+$AH$1235</f>
        <v>59.019507334131603</v>
      </c>
      <c r="DM1241"/>
      <c r="DN1241"/>
      <c r="DO1241"/>
      <c r="DP1241"/>
      <c r="DQ1241"/>
      <c r="DR1241"/>
      <c r="DS1241"/>
      <c r="DT1241"/>
      <c r="DU1241"/>
      <c r="DV1241"/>
      <c r="DW1241"/>
      <c r="DX1241"/>
      <c r="DY1241"/>
      <c r="DZ1241"/>
      <c r="EA1241"/>
      <c r="EB1241"/>
      <c r="EC1241"/>
      <c r="ED1241"/>
      <c r="EE1241"/>
      <c r="EF1241"/>
      <c r="EG1241"/>
    </row>
    <row r="1242" spans="1:137" s="1" customFormat="1" ht="14.4" x14ac:dyDescent="0.3">
      <c r="A1242"/>
      <c r="B1242"/>
      <c r="C1242"/>
      <c r="D1242" s="18"/>
      <c r="E1242" s="28">
        <v>40939.605555555558</v>
      </c>
      <c r="F1242" s="10">
        <f t="shared" si="367"/>
        <v>1050.1819444444482</v>
      </c>
      <c r="G1242" s="10">
        <v>39847</v>
      </c>
      <c r="H1242" s="10">
        <v>1</v>
      </c>
      <c r="I1242" s="10">
        <v>4</v>
      </c>
      <c r="J1242" s="10"/>
      <c r="K1242" s="10"/>
      <c r="L1242" s="79">
        <v>1037</v>
      </c>
      <c r="M1242" s="86"/>
      <c r="N1242" s="42">
        <v>7.15</v>
      </c>
      <c r="O1242" s="90"/>
      <c r="P1242" s="83"/>
      <c r="Q1242" s="83"/>
      <c r="R1242" s="83"/>
      <c r="S1242" s="83"/>
      <c r="T1242" s="16"/>
      <c r="U1242" s="16"/>
      <c r="V1242" s="43">
        <f t="shared" si="374"/>
        <v>2.2419514530254481E-6</v>
      </c>
      <c r="W1242" s="43">
        <f t="shared" si="375"/>
        <v>3.1238213232972182E-4</v>
      </c>
      <c r="X1242" s="43">
        <f t="shared" si="376"/>
        <v>9.3827090229172099E-7</v>
      </c>
      <c r="Y1242" s="22">
        <f>X1242+W1242+SUM($V$1201:V1242)</f>
        <v>7.2597398767587759E-4</v>
      </c>
      <c r="Z1242" s="22">
        <f t="shared" si="377"/>
        <v>8.9335039548705045E-2</v>
      </c>
      <c r="AA1242" s="44">
        <f t="shared" si="378"/>
        <v>12.447490826942428</v>
      </c>
      <c r="AB1242" s="44">
        <f t="shared" si="379"/>
        <v>1.108901683633992</v>
      </c>
      <c r="AC1242" s="44">
        <f t="shared" si="380"/>
        <v>5.8012033044617164</v>
      </c>
      <c r="AD1242" s="44">
        <f t="shared" si="371"/>
        <v>1.1089016836339922</v>
      </c>
      <c r="AE1242" s="44">
        <f t="shared" si="372"/>
        <v>4.6905150939728015</v>
      </c>
      <c r="AF1242" s="44">
        <f t="shared" si="373"/>
        <v>1.786526854922507E-3</v>
      </c>
      <c r="AG1242" s="45">
        <f>AC1242+AA1242+SUM($Z$1201:Z1242)</f>
        <v>22.01655226941109</v>
      </c>
      <c r="AH1242" s="45">
        <f>AC1242+AA1242+SUM($Z$1236:Z1242)+$AH$1235</f>
        <v>62.168075861716538</v>
      </c>
      <c r="DM1242"/>
      <c r="DN1242"/>
      <c r="DO1242"/>
      <c r="DP1242"/>
      <c r="DQ1242"/>
      <c r="DR1242"/>
      <c r="DS1242"/>
      <c r="DT1242"/>
      <c r="DU1242"/>
      <c r="DV1242"/>
      <c r="DW1242"/>
      <c r="DX1242"/>
      <c r="DY1242"/>
      <c r="DZ1242"/>
      <c r="EA1242"/>
      <c r="EB1242"/>
      <c r="EC1242"/>
      <c r="ED1242"/>
      <c r="EE1242"/>
      <c r="EF1242"/>
      <c r="EG1242"/>
    </row>
    <row r="1243" spans="1:137" s="1" customFormat="1" ht="14.4" x14ac:dyDescent="0.3">
      <c r="A1243"/>
      <c r="B1243"/>
      <c r="C1243"/>
      <c r="D1243" s="18"/>
      <c r="E1243" s="28">
        <v>41018.402083333334</v>
      </c>
      <c r="F1243" s="10">
        <f t="shared" si="367"/>
        <v>1128.9784722222248</v>
      </c>
      <c r="G1243" s="10">
        <v>39813</v>
      </c>
      <c r="H1243" s="21">
        <v>6.4</v>
      </c>
      <c r="I1243" s="10">
        <v>5</v>
      </c>
      <c r="J1243" s="10"/>
      <c r="K1243" s="10"/>
      <c r="L1243" s="79">
        <v>1037</v>
      </c>
      <c r="M1243" s="86"/>
      <c r="N1243" s="42">
        <v>7.15</v>
      </c>
      <c r="O1243" s="90"/>
      <c r="P1243" s="83"/>
      <c r="Q1243" s="83"/>
      <c r="R1243" s="83"/>
      <c r="S1243" s="83"/>
      <c r="T1243" s="16"/>
      <c r="U1243" s="16"/>
      <c r="V1243" s="43">
        <f t="shared" si="374"/>
        <v>1.434848929936287E-5</v>
      </c>
      <c r="W1243" s="43">
        <f t="shared" si="375"/>
        <v>1.99924564691022E-3</v>
      </c>
      <c r="X1243" s="43">
        <f t="shared" si="376"/>
        <v>6.0049337746670154E-6</v>
      </c>
      <c r="Y1243" s="22">
        <f>X1243+W1243+SUM($V$1201:V1243)</f>
        <v>2.4322526544281139E-3</v>
      </c>
      <c r="Z1243" s="22">
        <f t="shared" si="377"/>
        <v>8.9258813199302164E-2</v>
      </c>
      <c r="AA1243" s="44">
        <f t="shared" si="378"/>
        <v>12.436869834443215</v>
      </c>
      <c r="AB1243" s="44">
        <f t="shared" si="379"/>
        <v>1.1079554980430182</v>
      </c>
      <c r="AC1243" s="44">
        <f t="shared" si="380"/>
        <v>5.7962533480697243</v>
      </c>
      <c r="AD1243" s="44">
        <f t="shared" si="371"/>
        <v>1.1079554980430177</v>
      </c>
      <c r="AE1243" s="44">
        <f t="shared" si="372"/>
        <v>4.6865128475503584</v>
      </c>
      <c r="AF1243" s="44">
        <f t="shared" si="373"/>
        <v>1.7850024763477743E-3</v>
      </c>
      <c r="AG1243" s="45">
        <f>AC1243+AA1243+SUM($Z$1201:Z1243)</f>
        <v>22.090240133719188</v>
      </c>
      <c r="AH1243" s="45">
        <f>AC1243+AA1243+SUM($Z$1236:Z1243)+$AH$1235</f>
        <v>62.241763726024637</v>
      </c>
      <c r="DM1243"/>
      <c r="DN1243"/>
      <c r="DO1243"/>
      <c r="DP1243"/>
      <c r="DQ1243"/>
      <c r="DR1243"/>
      <c r="DS1243"/>
      <c r="DT1243"/>
      <c r="DU1243"/>
      <c r="DV1243"/>
      <c r="DW1243"/>
      <c r="DX1243"/>
      <c r="DY1243"/>
      <c r="DZ1243"/>
      <c r="EA1243"/>
      <c r="EB1243"/>
      <c r="EC1243"/>
      <c r="ED1243"/>
      <c r="EE1243"/>
      <c r="EF1243"/>
      <c r="EG1243"/>
    </row>
    <row r="1244" spans="1:137" s="1" customFormat="1" ht="14.4" x14ac:dyDescent="0.3">
      <c r="A1244"/>
      <c r="B1244"/>
      <c r="C1244"/>
      <c r="D1244" s="18"/>
      <c r="E1244" s="28">
        <v>41036.594444444447</v>
      </c>
      <c r="F1244" s="10">
        <f t="shared" si="367"/>
        <v>1147.1708333333372</v>
      </c>
      <c r="G1244" s="10">
        <v>42164</v>
      </c>
      <c r="H1244" s="10">
        <v>0</v>
      </c>
      <c r="I1244" s="10">
        <v>32</v>
      </c>
      <c r="J1244" s="10"/>
      <c r="K1244" s="10"/>
      <c r="L1244" s="79">
        <v>1037</v>
      </c>
      <c r="M1244" s="86"/>
      <c r="N1244" s="42">
        <v>7.15</v>
      </c>
      <c r="O1244" s="90"/>
      <c r="P1244" s="83"/>
      <c r="Q1244" s="83"/>
      <c r="R1244" s="83"/>
      <c r="S1244" s="83"/>
      <c r="T1244" s="16"/>
      <c r="U1244" s="16"/>
      <c r="V1244" s="43">
        <f t="shared" si="374"/>
        <v>0</v>
      </c>
      <c r="W1244" s="43">
        <f t="shared" si="375"/>
        <v>0</v>
      </c>
      <c r="X1244" s="43">
        <f t="shared" si="376"/>
        <v>0</v>
      </c>
      <c r="Y1244" s="22">
        <f>X1244+W1244+SUM($V$1201:V1244)</f>
        <v>4.2700207374322691E-4</v>
      </c>
      <c r="Z1244" s="22">
        <f t="shared" si="377"/>
        <v>9.4529641065365003E-2</v>
      </c>
      <c r="AA1244" s="44">
        <f t="shared" si="378"/>
        <v>13.171280227550392</v>
      </c>
      <c r="AB1244" s="44">
        <f t="shared" si="379"/>
        <v>1.1733814487600986</v>
      </c>
      <c r="AC1244" s="44">
        <f t="shared" si="380"/>
        <v>6.1385282738806888</v>
      </c>
      <c r="AD1244" s="44">
        <f t="shared" si="371"/>
        <v>1.1733814487600986</v>
      </c>
      <c r="AE1244" s="44">
        <f t="shared" si="372"/>
        <v>4.9632564163492665</v>
      </c>
      <c r="AF1244" s="44">
        <f t="shared" si="373"/>
        <v>1.8904087713241295E-3</v>
      </c>
      <c r="AG1244" s="45">
        <f>AC1244+AA1244+SUM($Z$1201:Z1244)</f>
        <v>23.261455093702693</v>
      </c>
      <c r="AH1244" s="45">
        <f>AC1244+AA1244+SUM($Z$1236:Z1244)+$AH$1235</f>
        <v>63.412978686008145</v>
      </c>
      <c r="DM1244"/>
      <c r="DN1244"/>
      <c r="DO1244"/>
      <c r="DP1244"/>
      <c r="DQ1244"/>
      <c r="DR1244"/>
      <c r="DS1244"/>
      <c r="DT1244"/>
      <c r="DU1244"/>
      <c r="DV1244"/>
      <c r="DW1244"/>
      <c r="DX1244"/>
      <c r="DY1244"/>
      <c r="DZ1244"/>
      <c r="EA1244"/>
      <c r="EB1244"/>
      <c r="EC1244"/>
      <c r="ED1244"/>
      <c r="EE1244"/>
      <c r="EF1244"/>
      <c r="EG1244"/>
    </row>
    <row r="1245" spans="1:137" s="1" customFormat="1" ht="14.4" x14ac:dyDescent="0.3">
      <c r="A1245"/>
      <c r="B1245"/>
      <c r="C1245"/>
      <c r="D1245" s="18"/>
      <c r="E1245" s="28">
        <v>41039.524305555555</v>
      </c>
      <c r="F1245" s="10">
        <f t="shared" si="367"/>
        <v>1150.1006944444453</v>
      </c>
      <c r="G1245" s="10">
        <v>7935</v>
      </c>
      <c r="H1245" s="10">
        <v>0</v>
      </c>
      <c r="I1245" s="10">
        <v>30</v>
      </c>
      <c r="J1245" s="10"/>
      <c r="K1245" s="10"/>
      <c r="L1245" s="79">
        <v>1037</v>
      </c>
      <c r="M1245" s="86"/>
      <c r="N1245" s="42">
        <v>7.15</v>
      </c>
      <c r="O1245" s="90"/>
      <c r="P1245" s="83"/>
      <c r="Q1245" s="83"/>
      <c r="R1245" s="83"/>
      <c r="S1245" s="83"/>
      <c r="T1245" s="16"/>
      <c r="U1245" s="16"/>
      <c r="V1245" s="43">
        <f t="shared" si="374"/>
        <v>0</v>
      </c>
      <c r="W1245" s="43">
        <f t="shared" si="375"/>
        <v>0</v>
      </c>
      <c r="X1245" s="43">
        <f t="shared" si="376"/>
        <v>0</v>
      </c>
      <c r="Y1245" s="22">
        <f>X1245+W1245+SUM($V$1201:V1245)</f>
        <v>4.2700207374322691E-4</v>
      </c>
      <c r="Z1245" s="22">
        <f t="shared" si="377"/>
        <v>1.7789884779756931E-2</v>
      </c>
      <c r="AA1245" s="44">
        <f t="shared" si="378"/>
        <v>2.478752220036343</v>
      </c>
      <c r="AB1245" s="44">
        <f t="shared" si="379"/>
        <v>0.2208230195406361</v>
      </c>
      <c r="AC1245" s="44">
        <f t="shared" si="380"/>
        <v>1.1552324697192691</v>
      </c>
      <c r="AD1245" s="44">
        <f t="shared" si="371"/>
        <v>0.2208230195406361</v>
      </c>
      <c r="AE1245" s="44">
        <f t="shared" si="372"/>
        <v>0.93405368712008874</v>
      </c>
      <c r="AF1245" s="44">
        <f t="shared" si="373"/>
        <v>3.5576305854418376E-4</v>
      </c>
      <c r="AG1245" s="45">
        <f>AC1245+AA1245+SUM($Z$1201:Z1245)</f>
        <v>7.6034211668069815</v>
      </c>
      <c r="AH1245" s="45">
        <f>AC1245+AA1245+SUM($Z$1245:Z1245)+$AH$1244</f>
        <v>67.064753260543512</v>
      </c>
      <c r="DM1245"/>
      <c r="DN1245"/>
      <c r="DO1245"/>
      <c r="DP1245"/>
      <c r="DQ1245"/>
      <c r="DR1245"/>
      <c r="DS1245"/>
      <c r="DT1245"/>
      <c r="DU1245"/>
      <c r="DV1245"/>
      <c r="DW1245"/>
      <c r="DX1245"/>
      <c r="DY1245"/>
      <c r="DZ1245"/>
      <c r="EA1245"/>
      <c r="EB1245"/>
      <c r="EC1245"/>
      <c r="ED1245"/>
      <c r="EE1245"/>
      <c r="EF1245"/>
      <c r="EG1245"/>
    </row>
    <row r="1246" spans="1:137" s="1" customFormat="1" ht="14.4" x14ac:dyDescent="0.3">
      <c r="A1246"/>
      <c r="B1246"/>
      <c r="C1246"/>
      <c r="D1246" s="18"/>
      <c r="E1246" s="28">
        <v>41044.536111111112</v>
      </c>
      <c r="F1246" s="10">
        <f t="shared" si="367"/>
        <v>1155.1125000000029</v>
      </c>
      <c r="G1246" s="10">
        <v>11286</v>
      </c>
      <c r="H1246" s="40">
        <v>1.02</v>
      </c>
      <c r="I1246" s="10">
        <v>33</v>
      </c>
      <c r="J1246" s="10"/>
      <c r="K1246" s="10"/>
      <c r="L1246" s="79">
        <v>1037</v>
      </c>
      <c r="M1246" s="86"/>
      <c r="N1246" s="42">
        <v>7.15</v>
      </c>
      <c r="O1246" s="90"/>
      <c r="P1246" s="83"/>
      <c r="Q1246" s="83"/>
      <c r="R1246" s="83"/>
      <c r="S1246" s="83"/>
      <c r="T1246" s="16"/>
      <c r="U1246" s="16"/>
      <c r="V1246" s="43">
        <f t="shared" si="374"/>
        <v>2.2867904820859572E-6</v>
      </c>
      <c r="W1246" s="43">
        <f t="shared" si="375"/>
        <v>3.1862977497631626E-4</v>
      </c>
      <c r="X1246" s="43">
        <f t="shared" si="376"/>
        <v>9.5703632033755548E-7</v>
      </c>
      <c r="Y1246" s="22">
        <f>X1246+W1246+SUM($V$1201:V1246)</f>
        <v>7.4887567552196668E-4</v>
      </c>
      <c r="Z1246" s="22">
        <f t="shared" si="377"/>
        <v>2.5302664098845209E-2</v>
      </c>
      <c r="AA1246" s="44">
        <f t="shared" si="378"/>
        <v>3.5255447454732409</v>
      </c>
      <c r="AB1246" s="44">
        <f t="shared" si="379"/>
        <v>0.3140779582275513</v>
      </c>
      <c r="AC1246" s="44">
        <f t="shared" si="380"/>
        <v>1.6430943482358751</v>
      </c>
      <c r="AD1246" s="44">
        <f t="shared" si="371"/>
        <v>0.31407795822755119</v>
      </c>
      <c r="AE1246" s="44">
        <f t="shared" si="372"/>
        <v>1.3285103859908405</v>
      </c>
      <c r="AF1246" s="44">
        <f t="shared" si="373"/>
        <v>5.0600401748325866E-4</v>
      </c>
      <c r="AG1246" s="45">
        <f>AC1246+AA1246+SUM($Z$1201:Z1246)</f>
        <v>9.16337823485933</v>
      </c>
      <c r="AH1246" s="45">
        <f>AC1246+AA1246+SUM($Z$1245:Z1246)+$AH$1244</f>
        <v>68.624710328595867</v>
      </c>
      <c r="DM1246"/>
      <c r="DN1246"/>
      <c r="DO1246"/>
      <c r="DP1246"/>
      <c r="DQ1246"/>
      <c r="DR1246"/>
      <c r="DS1246"/>
      <c r="DT1246"/>
      <c r="DU1246"/>
      <c r="DV1246"/>
      <c r="DW1246"/>
      <c r="DX1246"/>
      <c r="DY1246"/>
      <c r="DZ1246"/>
      <c r="EA1246"/>
      <c r="EB1246"/>
      <c r="EC1246"/>
      <c r="ED1246"/>
      <c r="EE1246"/>
      <c r="EF1246"/>
      <c r="EG1246"/>
    </row>
    <row r="1247" spans="1:137" s="1" customFormat="1" ht="14.4" x14ac:dyDescent="0.3">
      <c r="A1247"/>
      <c r="B1247"/>
      <c r="C1247"/>
      <c r="D1247" s="18"/>
      <c r="E1247" s="28">
        <v>41052.484722222223</v>
      </c>
      <c r="F1247" s="10">
        <f t="shared" si="367"/>
        <v>1163.0611111111139</v>
      </c>
      <c r="G1247" s="10">
        <v>12694</v>
      </c>
      <c r="H1247" s="40">
        <v>0.64</v>
      </c>
      <c r="I1247" s="10">
        <v>31</v>
      </c>
      <c r="J1247" s="10"/>
      <c r="K1247" s="10"/>
      <c r="L1247" s="79">
        <v>1037</v>
      </c>
      <c r="M1247" s="86"/>
      <c r="N1247" s="42">
        <v>7.15</v>
      </c>
      <c r="O1247" s="90"/>
      <c r="P1247" s="83"/>
      <c r="Q1247" s="83"/>
      <c r="R1247" s="83"/>
      <c r="S1247" s="83"/>
      <c r="T1247" s="16"/>
      <c r="U1247" s="16"/>
      <c r="V1247" s="43">
        <f t="shared" si="374"/>
        <v>1.4348489299362869E-6</v>
      </c>
      <c r="W1247" s="43">
        <f t="shared" si="375"/>
        <v>1.9992456469102198E-4</v>
      </c>
      <c r="X1247" s="43">
        <f t="shared" si="376"/>
        <v>6.0049337746670141E-7</v>
      </c>
      <c r="Y1247" s="22">
        <f>X1247+W1247+SUM($V$1201:V1247)</f>
        <v>6.3124877122373792E-4</v>
      </c>
      <c r="Z1247" s="22">
        <f t="shared" si="377"/>
        <v>2.8459331744705042E-2</v>
      </c>
      <c r="AA1247" s="44">
        <f t="shared" si="378"/>
        <v>3.965378787793489</v>
      </c>
      <c r="AB1247" s="44">
        <f t="shared" si="379"/>
        <v>0.35326117328907813</v>
      </c>
      <c r="AC1247" s="44">
        <f t="shared" si="380"/>
        <v>1.8480807776454196</v>
      </c>
      <c r="AD1247" s="44">
        <f t="shared" si="371"/>
        <v>0.35326117328907819</v>
      </c>
      <c r="AE1247" s="44">
        <f t="shared" si="372"/>
        <v>1.4942504731319988</v>
      </c>
      <c r="AF1247" s="44">
        <f t="shared" si="373"/>
        <v>5.6913122434276871E-4</v>
      </c>
      <c r="AG1247" s="45">
        <f>AC1247+AA1247+SUM($Z$1201:Z1247)</f>
        <v>9.8366580383338267</v>
      </c>
      <c r="AH1247" s="45">
        <f>AC1247+AA1247+SUM($Z$1245:Z1247)+$AH$1244</f>
        <v>69.297990132070368</v>
      </c>
      <c r="DM1247"/>
      <c r="DN1247"/>
      <c r="DO1247"/>
      <c r="DP1247"/>
      <c r="DQ1247"/>
      <c r="DR1247"/>
      <c r="DS1247"/>
      <c r="DT1247"/>
      <c r="DU1247"/>
      <c r="DV1247"/>
      <c r="DW1247"/>
      <c r="DX1247"/>
      <c r="DY1247"/>
      <c r="DZ1247"/>
      <c r="EA1247"/>
      <c r="EB1247"/>
      <c r="EC1247"/>
      <c r="ED1247"/>
      <c r="EE1247"/>
      <c r="EF1247"/>
      <c r="EG1247"/>
    </row>
    <row r="1248" spans="1:137" s="1" customFormat="1" ht="14.4" x14ac:dyDescent="0.3">
      <c r="A1248"/>
      <c r="B1248"/>
      <c r="C1248"/>
      <c r="D1248" s="18"/>
      <c r="E1248" s="28">
        <v>41109.592361111114</v>
      </c>
      <c r="F1248" s="10">
        <f t="shared" si="367"/>
        <v>1220.1687500000044</v>
      </c>
      <c r="G1248" s="10">
        <v>16506</v>
      </c>
      <c r="H1248" s="10">
        <v>0.97</v>
      </c>
      <c r="I1248" s="10">
        <v>30</v>
      </c>
      <c r="J1248" s="10"/>
      <c r="K1248" s="10"/>
      <c r="L1248" s="79">
        <v>1037</v>
      </c>
      <c r="M1248" s="86"/>
      <c r="N1248" s="42">
        <v>7.15</v>
      </c>
      <c r="O1248" s="90"/>
      <c r="P1248" s="83"/>
      <c r="Q1248" s="83"/>
      <c r="R1248" s="83"/>
      <c r="S1248" s="83"/>
      <c r="T1248" s="16"/>
      <c r="U1248" s="16"/>
      <c r="V1248" s="43">
        <f t="shared" si="374"/>
        <v>2.1746929094346851E-6</v>
      </c>
      <c r="W1248" s="43">
        <f t="shared" si="375"/>
        <v>3.030106683598302E-4</v>
      </c>
      <c r="X1248" s="43">
        <f t="shared" si="376"/>
        <v>9.1012277522296925E-7</v>
      </c>
      <c r="Y1248" s="22">
        <f>X1248+W1248+SUM($V$1201:V1248)</f>
        <v>7.36819197199737E-4</v>
      </c>
      <c r="Z1248" s="22">
        <f t="shared" si="377"/>
        <v>3.700565068363805E-2</v>
      </c>
      <c r="AA1248" s="44">
        <f t="shared" si="378"/>
        <v>5.1561794762343887</v>
      </c>
      <c r="AB1248" s="44">
        <f t="shared" si="379"/>
        <v>0.45934527543008691</v>
      </c>
      <c r="AC1248" s="44">
        <f t="shared" si="380"/>
        <v>2.4030582413593264</v>
      </c>
      <c r="AD1248" s="44">
        <f t="shared" si="371"/>
        <v>0.45934527543008691</v>
      </c>
      <c r="AE1248" s="44">
        <f t="shared" si="372"/>
        <v>1.9429729249658709</v>
      </c>
      <c r="AF1248" s="44">
        <f t="shared" si="373"/>
        <v>7.4004096336865749E-4</v>
      </c>
      <c r="AG1248" s="45">
        <f>AC1248+AA1248+SUM($Z$1201:Z1248)</f>
        <v>11.619441841172273</v>
      </c>
      <c r="AH1248" s="45">
        <f>AC1248+AA1248+SUM($Z$1245:Z1248)+$AH$1244</f>
        <v>71.080773934908805</v>
      </c>
      <c r="DM1248"/>
      <c r="DN1248"/>
      <c r="DO1248"/>
      <c r="DP1248"/>
      <c r="DQ1248"/>
      <c r="DR1248"/>
      <c r="DS1248"/>
      <c r="DT1248"/>
      <c r="DU1248"/>
      <c r="DV1248"/>
      <c r="DW1248"/>
      <c r="DX1248"/>
      <c r="DY1248"/>
      <c r="DZ1248"/>
      <c r="EA1248"/>
      <c r="EB1248"/>
      <c r="EC1248"/>
      <c r="ED1248"/>
      <c r="EE1248"/>
      <c r="EF1248"/>
      <c r="EG1248"/>
    </row>
    <row r="1249" spans="1:137" s="1" customFormat="1" ht="14.4" x14ac:dyDescent="0.3">
      <c r="A1249"/>
      <c r="B1249"/>
      <c r="C1249"/>
      <c r="D1249" s="18"/>
      <c r="E1249" s="28">
        <v>41134.552777777775</v>
      </c>
      <c r="F1249" s="10">
        <f t="shared" si="367"/>
        <v>1245.1291666666657</v>
      </c>
      <c r="G1249" s="10">
        <v>18168</v>
      </c>
      <c r="H1249" s="10">
        <v>1.31</v>
      </c>
      <c r="I1249" s="10">
        <v>30</v>
      </c>
      <c r="J1249" s="10"/>
      <c r="K1249" s="10"/>
      <c r="L1249" s="79">
        <v>1037</v>
      </c>
      <c r="M1249" s="86"/>
      <c r="N1249" s="42">
        <v>7.15</v>
      </c>
      <c r="O1249" s="90"/>
      <c r="P1249" s="83"/>
      <c r="Q1249" s="83"/>
      <c r="R1249" s="83"/>
      <c r="S1249" s="83"/>
      <c r="T1249" s="16"/>
      <c r="U1249" s="16"/>
      <c r="V1249" s="43">
        <f t="shared" si="374"/>
        <v>2.9369564034633375E-6</v>
      </c>
      <c r="W1249" s="43">
        <f t="shared" si="375"/>
        <v>4.0922059335193563E-4</v>
      </c>
      <c r="X1249" s="43">
        <f t="shared" si="376"/>
        <v>1.2291348820021543E-6</v>
      </c>
      <c r="Y1249" s="22">
        <f>X1249+W1249+SUM($V$1201:V1249)</f>
        <v>8.4628509070208495E-4</v>
      </c>
      <c r="Z1249" s="22">
        <f t="shared" si="377"/>
        <v>4.0731773998566347E-2</v>
      </c>
      <c r="AA1249" s="44">
        <f t="shared" si="378"/>
        <v>5.6753585801663871</v>
      </c>
      <c r="AB1249" s="44">
        <f t="shared" si="379"/>
        <v>0.50559705343595174</v>
      </c>
      <c r="AC1249" s="44">
        <f t="shared" si="380"/>
        <v>2.6450237567561032</v>
      </c>
      <c r="AD1249" s="44">
        <f t="shared" si="371"/>
        <v>0.50559705343595174</v>
      </c>
      <c r="AE1249" s="44">
        <f t="shared" si="372"/>
        <v>2.138612147145277</v>
      </c>
      <c r="AF1249" s="44">
        <f t="shared" si="373"/>
        <v>8.145561748746983E-4</v>
      </c>
      <c r="AG1249" s="45">
        <f>AC1249+AA1249+SUM($Z$1201:Z1249)</f>
        <v>12.421318234499616</v>
      </c>
      <c r="AH1249" s="45">
        <f>AC1249+AA1249+SUM($Z$1245:Z1249)+$AH$1244</f>
        <v>71.882650328236153</v>
      </c>
      <c r="DM1249"/>
      <c r="DN1249"/>
      <c r="DO1249"/>
      <c r="DP1249"/>
      <c r="DQ1249"/>
      <c r="DR1249"/>
      <c r="DS1249"/>
      <c r="DT1249"/>
      <c r="DU1249"/>
      <c r="DV1249"/>
      <c r="DW1249"/>
      <c r="DX1249"/>
      <c r="DY1249"/>
      <c r="DZ1249"/>
      <c r="EA1249"/>
      <c r="EB1249"/>
      <c r="EC1249"/>
      <c r="ED1249"/>
      <c r="EE1249"/>
      <c r="EF1249"/>
      <c r="EG1249"/>
    </row>
    <row r="1250" spans="1:137" s="1" customFormat="1" ht="14.4" x14ac:dyDescent="0.3">
      <c r="A1250"/>
      <c r="B1250"/>
      <c r="C1250"/>
      <c r="D1250" s="18"/>
      <c r="E1250" s="28">
        <v>42304.493750000001</v>
      </c>
      <c r="F1250" s="10">
        <f t="shared" si="367"/>
        <v>2415.070138888892</v>
      </c>
      <c r="G1250" s="10">
        <v>56808</v>
      </c>
      <c r="H1250" s="10">
        <v>0.66</v>
      </c>
      <c r="I1250" s="10">
        <v>27</v>
      </c>
      <c r="J1250" s="10"/>
      <c r="K1250" s="10">
        <v>5</v>
      </c>
      <c r="L1250" s="10">
        <v>1046</v>
      </c>
      <c r="M1250" s="86"/>
      <c r="N1250" s="42">
        <v>7.15</v>
      </c>
      <c r="O1250" s="90"/>
      <c r="P1250" s="83"/>
      <c r="Q1250" s="83"/>
      <c r="R1250" s="83"/>
      <c r="S1250" s="83"/>
      <c r="T1250" s="16"/>
      <c r="U1250" s="16"/>
      <c r="V1250" s="43">
        <f t="shared" si="374"/>
        <v>1.4925299952850996E-6</v>
      </c>
      <c r="W1250" s="43">
        <f t="shared" si="375"/>
        <v>2.0796155147072973E-4</v>
      </c>
      <c r="X1250" s="43">
        <f t="shared" si="376"/>
        <v>6.2463326914764949E-7</v>
      </c>
      <c r="Y1250" s="22">
        <f>X1250+W1250+SUM($V$1201:V1250)</f>
        <v>6.4591407720330965E-4</v>
      </c>
      <c r="Z1250" s="22">
        <f t="shared" si="377"/>
        <v>0.1284661272305393</v>
      </c>
      <c r="AA1250" s="44">
        <f t="shared" si="378"/>
        <v>17.899817902953355</v>
      </c>
      <c r="AB1250" s="44">
        <f t="shared" si="379"/>
        <v>1.5946296715771555</v>
      </c>
      <c r="AC1250" s="44">
        <f t="shared" si="380"/>
        <v>8.3422823291514057</v>
      </c>
      <c r="AD1250" s="44">
        <f t="shared" si="371"/>
        <v>1.5946296715771555</v>
      </c>
      <c r="AE1250" s="44">
        <f t="shared" si="372"/>
        <v>6.745083585154239</v>
      </c>
      <c r="AF1250" s="44">
        <f t="shared" si="373"/>
        <v>2.5690724200118954E-3</v>
      </c>
      <c r="AG1250" s="45">
        <f>AC1250+AA1250+SUM($Z$1201:Z1250)</f>
        <v>30.471502256912423</v>
      </c>
      <c r="AH1250" s="45">
        <f>AC1250+AA1250+SUM($Z$1245:Z1250)+$AH$1244</f>
        <v>89.93283435064896</v>
      </c>
      <c r="DM1250"/>
      <c r="DN1250"/>
      <c r="DO1250"/>
      <c r="DP1250"/>
      <c r="DQ1250"/>
      <c r="DR1250"/>
      <c r="DS1250"/>
      <c r="DT1250"/>
      <c r="DU1250"/>
      <c r="DV1250"/>
      <c r="DW1250"/>
      <c r="DX1250"/>
      <c r="DY1250"/>
      <c r="DZ1250"/>
      <c r="EA1250"/>
      <c r="EB1250"/>
      <c r="EC1250"/>
      <c r="ED1250"/>
      <c r="EE1250"/>
      <c r="EF1250"/>
      <c r="EG1250"/>
    </row>
    <row r="1251" spans="1:137" s="1" customFormat="1" ht="14.4" x14ac:dyDescent="0.3">
      <c r="A1251"/>
      <c r="B1251"/>
      <c r="C1251"/>
      <c r="D1251" s="40" t="s">
        <v>164</v>
      </c>
      <c r="E1251" s="28">
        <v>42305.556944444441</v>
      </c>
      <c r="F1251" s="10">
        <f t="shared" si="367"/>
        <v>2416.1333333333314</v>
      </c>
      <c r="G1251" s="10"/>
      <c r="H1251" s="10"/>
      <c r="I1251" s="10">
        <v>26</v>
      </c>
      <c r="J1251" s="21">
        <v>1.3</v>
      </c>
      <c r="K1251" s="10">
        <v>5</v>
      </c>
      <c r="L1251" s="10">
        <v>1079</v>
      </c>
      <c r="M1251" s="86"/>
      <c r="N1251" s="42">
        <v>7.15</v>
      </c>
      <c r="O1251" s="90"/>
      <c r="P1251" s="83"/>
      <c r="Q1251" s="83"/>
      <c r="R1251" s="83"/>
      <c r="S1251" s="83"/>
      <c r="T1251" s="16"/>
      <c r="U1251" s="16"/>
      <c r="V1251" s="43">
        <f t="shared" si="374"/>
        <v>0</v>
      </c>
      <c r="W1251" s="43">
        <f t="shared" si="375"/>
        <v>0</v>
      </c>
      <c r="X1251" s="43">
        <f t="shared" si="376"/>
        <v>0</v>
      </c>
      <c r="Y1251" s="22">
        <f>X1251+W1251+SUM($V$1201:V1251)</f>
        <v>4.3732789246343231E-4</v>
      </c>
      <c r="Z1251" s="22">
        <f t="shared" si="377"/>
        <v>0</v>
      </c>
      <c r="AA1251" s="44">
        <f t="shared" si="378"/>
        <v>0</v>
      </c>
      <c r="AB1251" s="44">
        <f t="shared" si="379"/>
        <v>0</v>
      </c>
      <c r="AC1251" s="44">
        <f t="shared" si="380"/>
        <v>0</v>
      </c>
      <c r="AD1251" s="44">
        <f t="shared" si="371"/>
        <v>0</v>
      </c>
      <c r="AE1251" s="44">
        <f t="shared" si="372"/>
        <v>0</v>
      </c>
      <c r="AF1251" s="44">
        <f t="shared" si="373"/>
        <v>0</v>
      </c>
      <c r="AG1251" s="45">
        <f>AC1251+AA1251+SUM($Z$1201:Z1251)</f>
        <v>4.2294020248076638</v>
      </c>
      <c r="AH1251" s="45">
        <f>AC1251+AA1251+SUM($Z$1251:Z1251)+$AH$1250</f>
        <v>89.93283435064896</v>
      </c>
      <c r="DM1251"/>
      <c r="DN1251"/>
      <c r="DO1251"/>
      <c r="DP1251"/>
      <c r="DQ1251"/>
      <c r="DR1251"/>
      <c r="DS1251"/>
      <c r="DT1251"/>
      <c r="DU1251"/>
      <c r="DV1251"/>
      <c r="DW1251"/>
      <c r="DX1251"/>
      <c r="DY1251"/>
      <c r="DZ1251"/>
      <c r="EA1251"/>
      <c r="EB1251"/>
      <c r="EC1251"/>
      <c r="ED1251"/>
      <c r="EE1251"/>
      <c r="EF1251"/>
      <c r="EG1251"/>
    </row>
    <row r="1252" spans="1:137" s="1" customFormat="1" ht="14.4" x14ac:dyDescent="0.3">
      <c r="A1252"/>
      <c r="B1252"/>
      <c r="C1252"/>
      <c r="D1252" s="18"/>
      <c r="E1252" s="28">
        <v>42311.59097222222</v>
      </c>
      <c r="F1252" s="10">
        <f t="shared" si="367"/>
        <v>2422.1673611111109</v>
      </c>
      <c r="G1252" s="10">
        <v>4091</v>
      </c>
      <c r="H1252" s="10">
        <v>0.84</v>
      </c>
      <c r="I1252" s="10">
        <v>27</v>
      </c>
      <c r="J1252" s="10"/>
      <c r="K1252" s="10">
        <v>5</v>
      </c>
      <c r="L1252" s="10">
        <v>1078</v>
      </c>
      <c r="M1252" s="86"/>
      <c r="N1252" s="42">
        <v>7.15</v>
      </c>
      <c r="O1252" s="90"/>
      <c r="P1252" s="83"/>
      <c r="Q1252" s="83"/>
      <c r="R1252" s="83"/>
      <c r="S1252" s="83"/>
      <c r="T1252" s="16"/>
      <c r="U1252" s="16"/>
      <c r="V1252" s="43">
        <f t="shared" si="374"/>
        <v>1.9576970875058858E-6</v>
      </c>
      <c r="W1252" s="43">
        <f t="shared" si="375"/>
        <v>2.7277557229239116E-4</v>
      </c>
      <c r="X1252" s="43">
        <f t="shared" si="376"/>
        <v>8.1930864748620947E-7</v>
      </c>
      <c r="Y1252" s="22">
        <f>X1252+W1252+SUM($V$1201:V1252)</f>
        <v>7.1288047049081552E-4</v>
      </c>
      <c r="Z1252" s="22">
        <f t="shared" si="377"/>
        <v>9.5344509345078321E-3</v>
      </c>
      <c r="AA1252" s="44">
        <f t="shared" si="378"/>
        <v>1.3284819836287767</v>
      </c>
      <c r="AB1252" s="44">
        <f t="shared" si="379"/>
        <v>0.11834962795351094</v>
      </c>
      <c r="AC1252" s="44">
        <f t="shared" si="380"/>
        <v>0.61914438664729632</v>
      </c>
      <c r="AD1252" s="44">
        <f t="shared" si="371"/>
        <v>0.11834962795351094</v>
      </c>
      <c r="AE1252" s="44">
        <f t="shared" si="372"/>
        <v>0.50060408823874913</v>
      </c>
      <c r="AF1252" s="44">
        <f t="shared" si="373"/>
        <v>1.9067045503632005E-4</v>
      </c>
      <c r="AG1252" s="45">
        <f>AC1252+AA1252+SUM($Z$1201:Z1252)</f>
        <v>6.1865628460182442</v>
      </c>
      <c r="AH1252" s="45">
        <f>AC1252+AA1252+SUM($Z$1251:Z1252)+$AH$1250</f>
        <v>91.889995171859539</v>
      </c>
      <c r="DM1252"/>
      <c r="DN1252"/>
      <c r="DO1252"/>
      <c r="DP1252"/>
      <c r="DQ1252"/>
      <c r="DR1252"/>
      <c r="DS1252"/>
      <c r="DT1252"/>
      <c r="DU1252"/>
      <c r="DV1252"/>
      <c r="DW1252"/>
      <c r="DX1252"/>
      <c r="DY1252"/>
      <c r="DZ1252"/>
      <c r="EA1252"/>
      <c r="EB1252"/>
      <c r="EC1252"/>
      <c r="ED1252"/>
      <c r="EE1252"/>
      <c r="EF1252"/>
      <c r="EG1252"/>
    </row>
    <row r="1253" spans="1:137" s="1" customFormat="1" ht="14.4" x14ac:dyDescent="0.3">
      <c r="A1253"/>
      <c r="B1253"/>
      <c r="C1253"/>
      <c r="D1253" s="40"/>
      <c r="E1253" s="28">
        <v>42486.556250000001</v>
      </c>
      <c r="F1253" s="10">
        <f t="shared" si="367"/>
        <v>2597.132638888892</v>
      </c>
      <c r="G1253" s="10">
        <v>22021</v>
      </c>
      <c r="H1253" s="10">
        <v>0.75</v>
      </c>
      <c r="I1253" s="10">
        <v>26</v>
      </c>
      <c r="J1253" s="10"/>
      <c r="K1253" s="10"/>
      <c r="L1253" s="10">
        <v>1080</v>
      </c>
      <c r="M1253" s="86"/>
      <c r="N1253" s="42"/>
      <c r="O1253" s="90"/>
      <c r="P1253" s="83"/>
      <c r="Q1253" s="83"/>
      <c r="R1253" s="83"/>
      <c r="S1253" s="83"/>
      <c r="T1253" s="16"/>
      <c r="U1253" s="16"/>
      <c r="V1253" s="43">
        <f t="shared" si="374"/>
        <v>1.7511867665868978E-6</v>
      </c>
      <c r="W1253" s="43">
        <f t="shared" si="375"/>
        <v>2.4400147269727548E-4</v>
      </c>
      <c r="X1253" s="43">
        <f t="shared" si="376"/>
        <v>7.3288276842458444E-7</v>
      </c>
      <c r="Y1253" s="22"/>
      <c r="Z1253" s="22">
        <f t="shared" si="377"/>
        <v>5.1417178382680104E-2</v>
      </c>
      <c r="AA1253" s="44">
        <f t="shared" si="378"/>
        <v>7.1642085736889367</v>
      </c>
      <c r="AB1253" s="44">
        <f t="shared" si="379"/>
        <v>0.63823328409876745</v>
      </c>
      <c r="AC1253" s="44"/>
      <c r="AD1253" s="44"/>
      <c r="AE1253" s="44"/>
      <c r="AF1253" s="44"/>
      <c r="AG1253" s="45"/>
      <c r="AH1253" s="45"/>
      <c r="DM1253"/>
      <c r="DN1253"/>
      <c r="DO1253"/>
      <c r="DP1253"/>
      <c r="DQ1253"/>
      <c r="DR1253"/>
      <c r="DS1253"/>
      <c r="DT1253"/>
      <c r="DU1253"/>
      <c r="DV1253"/>
      <c r="DW1253"/>
      <c r="DX1253"/>
      <c r="DY1253"/>
      <c r="DZ1253"/>
      <c r="EA1253"/>
      <c r="EB1253"/>
      <c r="EC1253"/>
      <c r="ED1253"/>
      <c r="EE1253"/>
      <c r="EF1253"/>
      <c r="EG1253"/>
    </row>
    <row r="1254" spans="1:137" s="1" customFormat="1" ht="14.4" x14ac:dyDescent="0.3">
      <c r="A1254"/>
      <c r="B1254"/>
      <c r="C1254"/>
      <c r="D1254" s="18"/>
      <c r="E1254" s="28">
        <v>42613.604861111111</v>
      </c>
      <c r="F1254" s="10">
        <f t="shared" si="367"/>
        <v>2724.1812500000015</v>
      </c>
      <c r="G1254" s="10">
        <v>28352</v>
      </c>
      <c r="H1254" s="10">
        <v>0.69</v>
      </c>
      <c r="I1254" s="10">
        <v>14</v>
      </c>
      <c r="J1254" s="10"/>
      <c r="K1254" s="10"/>
      <c r="L1254" s="10">
        <v>1068</v>
      </c>
      <c r="M1254" s="86"/>
      <c r="N1254" s="42"/>
      <c r="O1254" s="90"/>
      <c r="P1254" s="83"/>
      <c r="Q1254" s="83"/>
      <c r="R1254" s="83"/>
      <c r="S1254" s="83"/>
      <c r="T1254" s="16"/>
      <c r="U1254" s="16"/>
      <c r="V1254" s="43">
        <f t="shared" si="374"/>
        <v>1.5931908049792797E-6</v>
      </c>
      <c r="W1254" s="43">
        <f t="shared" si="375"/>
        <v>2.2198711760503239E-4</v>
      </c>
      <c r="X1254" s="43">
        <f t="shared" si="376"/>
        <v>6.6676045642894408E-7</v>
      </c>
      <c r="Y1254" s="22"/>
      <c r="Z1254" s="22">
        <f t="shared" si="377"/>
        <v>6.5463979279380496E-2</v>
      </c>
      <c r="AA1254" s="44">
        <f t="shared" si="378"/>
        <v>9.1214184903447517</v>
      </c>
      <c r="AB1254" s="44">
        <f t="shared" si="379"/>
        <v>0.81259399679012179</v>
      </c>
      <c r="AC1254" s="44"/>
      <c r="AD1254" s="44"/>
      <c r="AE1254" s="44"/>
      <c r="AF1254" s="44"/>
      <c r="AG1254" s="45"/>
      <c r="AH1254" s="45"/>
      <c r="DM1254"/>
      <c r="DN1254"/>
      <c r="DO1254"/>
      <c r="DP1254"/>
      <c r="DQ1254"/>
      <c r="DR1254"/>
      <c r="DS1254"/>
      <c r="DT1254"/>
      <c r="DU1254"/>
      <c r="DV1254"/>
      <c r="DW1254"/>
      <c r="DX1254"/>
      <c r="DY1254"/>
      <c r="DZ1254"/>
      <c r="EA1254"/>
      <c r="EB1254"/>
      <c r="EC1254"/>
      <c r="ED1254"/>
      <c r="EE1254"/>
      <c r="EF1254"/>
      <c r="EG1254"/>
    </row>
    <row r="1255" spans="1:137" s="1" customFormat="1" ht="14.4" x14ac:dyDescent="0.3">
      <c r="A1255"/>
      <c r="B1255"/>
      <c r="C1255"/>
      <c r="D1255" s="40" t="s">
        <v>164</v>
      </c>
      <c r="E1255" s="28">
        <v>42759.472916666666</v>
      </c>
      <c r="F1255" s="10">
        <f t="shared" si="367"/>
        <v>2870.0493055555562</v>
      </c>
      <c r="G1255" s="10">
        <v>33576</v>
      </c>
      <c r="H1255" s="10">
        <v>1.07</v>
      </c>
      <c r="I1255" s="10">
        <v>6</v>
      </c>
      <c r="J1255" s="10"/>
      <c r="K1255" s="10"/>
      <c r="L1255" s="10">
        <v>1048</v>
      </c>
      <c r="M1255" s="86"/>
      <c r="N1255" s="42"/>
      <c r="O1255" s="90"/>
      <c r="P1255" s="83"/>
      <c r="Q1255" s="83"/>
      <c r="R1255" s="83"/>
      <c r="S1255" s="83"/>
      <c r="T1255" s="16"/>
      <c r="U1255" s="16"/>
      <c r="V1255" s="43">
        <f t="shared" si="374"/>
        <v>2.424334311827017E-6</v>
      </c>
      <c r="W1255" s="43">
        <f t="shared" si="375"/>
        <v>3.3779443385656394E-4</v>
      </c>
      <c r="X1255" s="43">
        <f t="shared" si="376"/>
        <v>1.0145992854328296E-6</v>
      </c>
      <c r="Y1255" s="22"/>
      <c r="Z1255" s="22">
        <f t="shared" si="377"/>
        <v>7.6074251265330767E-2</v>
      </c>
      <c r="AA1255" s="44">
        <f t="shared" si="378"/>
        <v>10.599799916979428</v>
      </c>
      <c r="AB1255" s="44">
        <f t="shared" si="379"/>
        <v>0.94429762090527314</v>
      </c>
      <c r="AC1255" s="44"/>
      <c r="AD1255" s="44"/>
      <c r="AE1255" s="44"/>
      <c r="AF1255" s="44"/>
      <c r="AG1255" s="45"/>
      <c r="AH1255" s="45"/>
      <c r="DM1255"/>
      <c r="DN1255"/>
      <c r="DO1255"/>
      <c r="DP1255"/>
      <c r="DQ1255"/>
      <c r="DR1255"/>
      <c r="DS1255"/>
      <c r="DT1255"/>
      <c r="DU1255"/>
      <c r="DV1255"/>
      <c r="DW1255"/>
      <c r="DX1255"/>
      <c r="DY1255"/>
      <c r="DZ1255"/>
      <c r="EA1255"/>
      <c r="EB1255"/>
      <c r="EC1255"/>
      <c r="ED1255"/>
      <c r="EE1255"/>
      <c r="EF1255"/>
      <c r="EG1255"/>
    </row>
    <row r="1256" spans="1:137" s="1" customFormat="1" ht="14.4" x14ac:dyDescent="0.3">
      <c r="A1256"/>
      <c r="B1256"/>
      <c r="C1256"/>
      <c r="D1256" s="18"/>
      <c r="E1256" s="28">
        <v>42761.511111111111</v>
      </c>
      <c r="F1256" s="10">
        <f t="shared" si="367"/>
        <v>2872.0875000000015</v>
      </c>
      <c r="G1256" s="10">
        <v>4118</v>
      </c>
      <c r="H1256" s="10">
        <v>0.56000000000000005</v>
      </c>
      <c r="I1256" s="10">
        <v>13</v>
      </c>
      <c r="J1256" s="10"/>
      <c r="K1256" s="10">
        <v>5</v>
      </c>
      <c r="L1256" s="10">
        <v>1067</v>
      </c>
      <c r="M1256" s="86"/>
      <c r="N1256" s="42"/>
      <c r="O1256" s="90"/>
      <c r="P1256" s="83"/>
      <c r="Q1256" s="83"/>
      <c r="R1256" s="83"/>
      <c r="S1256" s="83"/>
      <c r="T1256" s="16"/>
      <c r="U1256" s="16"/>
      <c r="V1256" s="43">
        <f t="shared" si="374"/>
        <v>1.2918137244086461E-6</v>
      </c>
      <c r="W1256" s="43">
        <f t="shared" si="375"/>
        <v>1.7999476539021735E-4</v>
      </c>
      <c r="X1256" s="43">
        <f t="shared" si="376"/>
        <v>5.4063223677661444E-7</v>
      </c>
      <c r="Y1256" s="22"/>
      <c r="Z1256" s="22">
        <f t="shared" si="377"/>
        <v>9.4994444948478651E-3</v>
      </c>
      <c r="AA1256" s="44">
        <f t="shared" si="378"/>
        <v>1.3236043640659196</v>
      </c>
      <c r="AB1256" s="44">
        <f t="shared" si="379"/>
        <v>0.11791509856758271</v>
      </c>
      <c r="AC1256" s="44"/>
      <c r="AD1256" s="44"/>
      <c r="AE1256" s="44"/>
      <c r="AF1256" s="44"/>
      <c r="AG1256" s="45"/>
      <c r="AH1256" s="45"/>
      <c r="DM1256"/>
      <c r="DN1256"/>
      <c r="DO1256"/>
      <c r="DP1256"/>
      <c r="DQ1256"/>
      <c r="DR1256"/>
      <c r="DS1256"/>
      <c r="DT1256"/>
      <c r="DU1256"/>
      <c r="DV1256"/>
      <c r="DW1256"/>
      <c r="DX1256"/>
      <c r="DY1256"/>
      <c r="DZ1256"/>
      <c r="EA1256"/>
      <c r="EB1256"/>
      <c r="EC1256"/>
      <c r="ED1256"/>
      <c r="EE1256"/>
      <c r="EF1256"/>
      <c r="EG1256"/>
    </row>
    <row r="1257" spans="1:137" s="1" customFormat="1" ht="14.4" x14ac:dyDescent="0.3">
      <c r="A1257"/>
      <c r="B1257"/>
      <c r="C1257"/>
      <c r="D1257" s="40" t="s">
        <v>164</v>
      </c>
      <c r="E1257" s="28">
        <v>42821.465277777781</v>
      </c>
      <c r="F1257" s="10">
        <f t="shared" si="367"/>
        <v>2932.0416666666715</v>
      </c>
      <c r="G1257" s="10">
        <v>9560</v>
      </c>
      <c r="H1257" s="10">
        <v>0.46</v>
      </c>
      <c r="I1257" s="10">
        <v>24</v>
      </c>
      <c r="J1257" s="10"/>
      <c r="K1257" s="10"/>
      <c r="L1257" s="10">
        <v>1062</v>
      </c>
      <c r="M1257" s="86"/>
      <c r="N1257" s="42"/>
      <c r="O1257" s="90"/>
      <c r="P1257" s="83"/>
      <c r="Q1257" s="83"/>
      <c r="R1257" s="83"/>
      <c r="S1257" s="83"/>
      <c r="T1257" s="16"/>
      <c r="U1257" s="16"/>
      <c r="V1257" s="43">
        <f t="shared" si="374"/>
        <v>1.0561601965592979E-6</v>
      </c>
      <c r="W1257" s="43">
        <f t="shared" si="375"/>
        <v>1.4715999931120126E-4</v>
      </c>
      <c r="X1257" s="43">
        <f t="shared" si="376"/>
        <v>4.4200974077873825E-7</v>
      </c>
      <c r="Y1257" s="22"/>
      <c r="Z1257" s="22">
        <f t="shared" si="377"/>
        <v>2.1949764085014974E-2</v>
      </c>
      <c r="AA1257" s="44">
        <f t="shared" si="378"/>
        <v>3.0583686813371389</v>
      </c>
      <c r="AB1257" s="44">
        <f t="shared" si="379"/>
        <v>0.27245894189112568</v>
      </c>
      <c r="AC1257" s="44"/>
      <c r="AD1257" s="44"/>
      <c r="AE1257" s="44"/>
      <c r="AF1257" s="44"/>
      <c r="AG1257" s="45"/>
      <c r="AH1257" s="45"/>
      <c r="DM1257"/>
      <c r="DN1257"/>
      <c r="DO1257"/>
      <c r="DP1257"/>
      <c r="DQ1257"/>
      <c r="DR1257"/>
      <c r="DS1257"/>
      <c r="DT1257"/>
      <c r="DU1257"/>
      <c r="DV1257"/>
      <c r="DW1257"/>
      <c r="DX1257"/>
      <c r="DY1257"/>
      <c r="DZ1257"/>
      <c r="EA1257"/>
      <c r="EB1257"/>
      <c r="EC1257"/>
      <c r="ED1257"/>
      <c r="EE1257"/>
      <c r="EF1257"/>
      <c r="EG1257"/>
    </row>
    <row r="1258" spans="1:137" s="1" customFormat="1" ht="14.4" x14ac:dyDescent="0.3">
      <c r="A1258"/>
      <c r="B1258"/>
      <c r="C1258"/>
      <c r="D1258" s="40"/>
      <c r="E1258" s="28">
        <v>42821.62222222222</v>
      </c>
      <c r="F1258" s="10">
        <f t="shared" si="367"/>
        <v>2932.1986111111109</v>
      </c>
      <c r="G1258" s="10">
        <v>1814</v>
      </c>
      <c r="H1258" s="10">
        <v>0.43</v>
      </c>
      <c r="I1258" s="10">
        <v>48</v>
      </c>
      <c r="J1258" s="10"/>
      <c r="K1258" s="10">
        <v>5</v>
      </c>
      <c r="L1258" s="10">
        <v>1085</v>
      </c>
      <c r="M1258" s="86"/>
      <c r="N1258" s="42"/>
      <c r="O1258" s="90"/>
      <c r="P1258" s="83"/>
      <c r="Q1258" s="83"/>
      <c r="R1258" s="83"/>
      <c r="S1258" s="83"/>
      <c r="T1258" s="16"/>
      <c r="U1258" s="16"/>
      <c r="V1258" s="43">
        <f t="shared" si="374"/>
        <v>1.0086619579643421E-6</v>
      </c>
      <c r="W1258" s="43">
        <f t="shared" si="375"/>
        <v>1.4054183590977019E-4</v>
      </c>
      <c r="X1258" s="43">
        <f t="shared" si="376"/>
        <v>4.2213142667714796E-7</v>
      </c>
      <c r="Y1258" s="22"/>
      <c r="Z1258" s="22">
        <f t="shared" si="377"/>
        <v>4.2551460273193408E-3</v>
      </c>
      <c r="AA1258" s="44">
        <f t="shared" si="378"/>
        <v>0.59289044265191426</v>
      </c>
      <c r="AB1258" s="44">
        <f t="shared" si="379"/>
        <v>5.2818453068802708E-2</v>
      </c>
      <c r="AC1258" s="44"/>
      <c r="AD1258" s="44"/>
      <c r="AE1258" s="44"/>
      <c r="AF1258" s="44"/>
      <c r="AG1258" s="45"/>
      <c r="AH1258" s="45"/>
      <c r="DM1258"/>
      <c r="DN1258"/>
      <c r="DO1258"/>
      <c r="DP1258"/>
      <c r="DQ1258"/>
      <c r="DR1258"/>
      <c r="DS1258"/>
      <c r="DT1258"/>
      <c r="DU1258"/>
      <c r="DV1258"/>
      <c r="DW1258"/>
      <c r="DX1258"/>
      <c r="DY1258"/>
      <c r="DZ1258"/>
      <c r="EA1258"/>
      <c r="EB1258"/>
      <c r="EC1258"/>
      <c r="ED1258"/>
      <c r="EE1258"/>
      <c r="EF1258"/>
      <c r="EG1258"/>
    </row>
    <row r="1259" spans="1:137" s="1" customFormat="1" ht="14.4" x14ac:dyDescent="0.3">
      <c r="A1259"/>
      <c r="B1259"/>
      <c r="C1259"/>
      <c r="D1259" s="40"/>
      <c r="E1259" s="28">
        <v>42968.567361111112</v>
      </c>
      <c r="F1259" s="10">
        <f t="shared" si="367"/>
        <v>3079.1437500000029</v>
      </c>
      <c r="G1259" s="10">
        <v>8953</v>
      </c>
      <c r="H1259" s="10">
        <v>0</v>
      </c>
      <c r="I1259" s="10">
        <v>24</v>
      </c>
      <c r="J1259" s="10"/>
      <c r="K1259" s="10"/>
      <c r="L1259" s="10">
        <v>1077</v>
      </c>
      <c r="M1259" s="86"/>
      <c r="N1259" s="42"/>
      <c r="O1259" s="90"/>
      <c r="P1259" s="83"/>
      <c r="Q1259" s="83"/>
      <c r="R1259" s="83"/>
      <c r="S1259" s="83"/>
      <c r="T1259" s="16"/>
      <c r="U1259" s="16"/>
      <c r="V1259" s="43">
        <f t="shared" si="374"/>
        <v>0</v>
      </c>
      <c r="W1259" s="43">
        <f t="shared" si="375"/>
        <v>0</v>
      </c>
      <c r="X1259" s="43">
        <f t="shared" si="376"/>
        <v>0</v>
      </c>
      <c r="Y1259" s="22"/>
      <c r="Z1259" s="22">
        <f t="shared" si="377"/>
        <v>2.0846432105665353E-2</v>
      </c>
      <c r="AA1259" s="44">
        <f t="shared" si="378"/>
        <v>2.9046360053187996</v>
      </c>
      <c r="AB1259" s="44">
        <f t="shared" si="379"/>
        <v>0.25876345694268083</v>
      </c>
      <c r="AC1259" s="44"/>
      <c r="AD1259" s="44"/>
      <c r="AE1259" s="44"/>
      <c r="AF1259" s="44"/>
      <c r="AG1259" s="45"/>
      <c r="AH1259" s="45"/>
      <c r="DM1259"/>
      <c r="DN1259"/>
      <c r="DO1259"/>
      <c r="DP1259"/>
      <c r="DQ1259"/>
      <c r="DR1259"/>
      <c r="DS1259"/>
      <c r="DT1259"/>
      <c r="DU1259"/>
      <c r="DV1259"/>
      <c r="DW1259"/>
      <c r="DX1259"/>
      <c r="DY1259"/>
      <c r="DZ1259"/>
      <c r="EA1259"/>
      <c r="EB1259"/>
      <c r="EC1259"/>
      <c r="ED1259"/>
      <c r="EE1259"/>
      <c r="EF1259"/>
      <c r="EG1259"/>
    </row>
    <row r="1260" spans="1:137" s="1" customFormat="1" ht="14.4" x14ac:dyDescent="0.3">
      <c r="A1260"/>
      <c r="B1260"/>
      <c r="C1260"/>
      <c r="D1260" s="40"/>
      <c r="E1260" s="28">
        <v>43046.554861111108</v>
      </c>
      <c r="F1260" s="10">
        <f t="shared" si="367"/>
        <v>3157.1312499999985</v>
      </c>
      <c r="G1260" s="10">
        <v>11383</v>
      </c>
      <c r="H1260" s="10">
        <v>0</v>
      </c>
      <c r="I1260" s="10">
        <v>39</v>
      </c>
      <c r="J1260" s="10"/>
      <c r="K1260" s="10"/>
      <c r="L1260" s="10">
        <v>1059</v>
      </c>
      <c r="M1260" s="86"/>
      <c r="N1260" s="42"/>
      <c r="O1260" s="90"/>
      <c r="P1260" s="83"/>
      <c r="Q1260" s="83"/>
      <c r="R1260" s="83"/>
      <c r="S1260" s="83"/>
      <c r="T1260" s="16"/>
      <c r="U1260" s="16"/>
      <c r="V1260" s="43">
        <f t="shared" si="374"/>
        <v>0</v>
      </c>
      <c r="W1260" s="43">
        <f t="shared" si="375"/>
        <v>0</v>
      </c>
      <c r="X1260" s="43">
        <f t="shared" si="376"/>
        <v>0</v>
      </c>
      <c r="Y1260" s="22"/>
      <c r="Z1260" s="22">
        <f t="shared" si="377"/>
        <v>2.6061544127084099E-2</v>
      </c>
      <c r="AA1260" s="44">
        <f t="shared" si="378"/>
        <v>3.6312832355211828</v>
      </c>
      <c r="AB1260" s="44">
        <f t="shared" si="379"/>
        <v>0.32349781571282743</v>
      </c>
      <c r="AC1260" s="44"/>
      <c r="AD1260" s="44"/>
      <c r="AE1260" s="44"/>
      <c r="AF1260" s="44"/>
      <c r="AG1260" s="45"/>
      <c r="AH1260" s="45"/>
      <c r="DM1260"/>
      <c r="DN1260"/>
      <c r="DO1260"/>
      <c r="DP1260"/>
      <c r="DQ1260"/>
      <c r="DR1260"/>
      <c r="DS1260"/>
      <c r="DT1260"/>
      <c r="DU1260"/>
      <c r="DV1260"/>
      <c r="DW1260"/>
      <c r="DX1260"/>
      <c r="DY1260"/>
      <c r="DZ1260"/>
      <c r="EA1260"/>
      <c r="EB1260"/>
      <c r="EC1260"/>
      <c r="ED1260"/>
      <c r="EE1260"/>
      <c r="EF1260"/>
      <c r="EG1260"/>
    </row>
    <row r="1261" spans="1:137" s="1" customFormat="1" ht="14.4" x14ac:dyDescent="0.3">
      <c r="A1261"/>
      <c r="B1261"/>
      <c r="C1261"/>
      <c r="D1261" s="40"/>
      <c r="E1261" s="28">
        <v>43123.429861111108</v>
      </c>
      <c r="F1261" s="10"/>
      <c r="G1261" s="122">
        <v>13349.9</v>
      </c>
      <c r="H1261" s="10">
        <v>0.78</v>
      </c>
      <c r="I1261" s="10">
        <v>145</v>
      </c>
      <c r="J1261" s="10"/>
      <c r="K1261" s="10"/>
      <c r="L1261" s="10">
        <v>1053</v>
      </c>
      <c r="M1261" s="86"/>
      <c r="N1261" s="42"/>
      <c r="O1261" s="90"/>
      <c r="P1261" s="83"/>
      <c r="Q1261" s="83"/>
      <c r="R1261" s="83"/>
      <c r="S1261" s="83"/>
      <c r="T1261" s="16"/>
      <c r="U1261" s="16"/>
      <c r="V1261" s="43">
        <f t="shared" si="374"/>
        <v>1.7757033813191142E-6</v>
      </c>
      <c r="W1261" s="43">
        <f t="shared" si="375"/>
        <v>2.474174933150373E-4</v>
      </c>
      <c r="X1261" s="43">
        <f t="shared" si="376"/>
        <v>7.431431271825286E-7</v>
      </c>
      <c r="Y1261" s="22"/>
      <c r="Z1261" s="22"/>
      <c r="AA1261" s="44"/>
      <c r="AB1261" s="44"/>
      <c r="AC1261" s="44"/>
      <c r="AD1261" s="44"/>
      <c r="AE1261" s="44"/>
      <c r="AF1261" s="44"/>
      <c r="AG1261" s="45"/>
      <c r="AH1261" s="45"/>
      <c r="DM1261"/>
      <c r="DN1261"/>
      <c r="DO1261"/>
      <c r="DP1261"/>
      <c r="DQ1261"/>
      <c r="DR1261"/>
      <c r="DS1261"/>
      <c r="DT1261"/>
      <c r="DU1261"/>
      <c r="DV1261"/>
      <c r="DW1261"/>
      <c r="DX1261"/>
      <c r="DY1261"/>
      <c r="DZ1261"/>
      <c r="EA1261"/>
      <c r="EB1261"/>
      <c r="EC1261"/>
      <c r="ED1261"/>
      <c r="EE1261"/>
      <c r="EF1261"/>
      <c r="EG1261"/>
    </row>
    <row r="1262" spans="1:137" s="1" customFormat="1" ht="14.4" x14ac:dyDescent="0.3">
      <c r="A1262"/>
      <c r="B1262"/>
      <c r="C1262"/>
      <c r="D1262" s="18"/>
      <c r="E1262" s="28"/>
      <c r="F1262" s="10"/>
      <c r="G1262" s="10"/>
      <c r="H1262" s="10"/>
      <c r="I1262" s="10"/>
      <c r="J1262" s="10"/>
      <c r="K1262" s="10"/>
      <c r="L1262" s="10"/>
      <c r="M1262" s="86"/>
      <c r="N1262" s="42"/>
      <c r="O1262" s="90"/>
      <c r="P1262" s="83"/>
      <c r="Q1262" s="83"/>
      <c r="R1262" s="83"/>
      <c r="S1262" s="83"/>
      <c r="T1262" s="16"/>
      <c r="U1262" s="16"/>
      <c r="V1262" s="43"/>
      <c r="W1262" s="43"/>
      <c r="X1262" s="43"/>
      <c r="Y1262" s="22"/>
      <c r="Z1262" s="22"/>
      <c r="AA1262" s="44"/>
      <c r="AB1262" s="44"/>
      <c r="AC1262" s="44"/>
      <c r="AD1262" s="44"/>
      <c r="AE1262" s="44"/>
      <c r="AF1262" s="44"/>
      <c r="AG1262" s="45"/>
      <c r="AH1262" s="45"/>
      <c r="DM1262"/>
      <c r="DN1262"/>
      <c r="DO1262"/>
      <c r="DP1262"/>
      <c r="DQ1262"/>
      <c r="DR1262"/>
      <c r="DS1262"/>
      <c r="DT1262"/>
      <c r="DU1262"/>
      <c r="DV1262"/>
      <c r="DW1262"/>
      <c r="DX1262"/>
      <c r="DY1262"/>
      <c r="DZ1262"/>
      <c r="EA1262"/>
      <c r="EB1262"/>
      <c r="EC1262"/>
      <c r="ED1262"/>
      <c r="EE1262"/>
      <c r="EF1262"/>
      <c r="EG1262"/>
    </row>
    <row r="1263" spans="1:137" s="1" customFormat="1" ht="14.4" x14ac:dyDescent="0.3">
      <c r="A1263"/>
      <c r="B1263"/>
      <c r="C1263"/>
      <c r="D1263" s="18"/>
      <c r="E1263" s="28"/>
      <c r="F1263" s="10"/>
      <c r="G1263" s="10"/>
      <c r="H1263" s="10"/>
      <c r="I1263" s="10"/>
      <c r="J1263" s="10"/>
      <c r="K1263" s="10"/>
      <c r="L1263" s="10"/>
      <c r="M1263" s="86"/>
      <c r="N1263" s="42"/>
      <c r="O1263" s="90"/>
      <c r="P1263" s="83"/>
      <c r="Q1263" s="83"/>
      <c r="R1263" s="83"/>
      <c r="S1263" s="83"/>
      <c r="T1263" s="16"/>
      <c r="U1263" s="16"/>
      <c r="V1263" s="43"/>
      <c r="W1263" s="43"/>
      <c r="X1263" s="43"/>
      <c r="Y1263" s="22"/>
      <c r="Z1263" s="22"/>
      <c r="AA1263" s="44"/>
      <c r="AB1263" s="44"/>
      <c r="AC1263" s="44"/>
      <c r="AD1263" s="44"/>
      <c r="AE1263" s="44"/>
      <c r="AF1263" s="44"/>
      <c r="AG1263" s="45"/>
      <c r="AH1263" s="45"/>
      <c r="DM1263"/>
      <c r="DN1263"/>
      <c r="DO1263"/>
      <c r="DP1263"/>
      <c r="DQ1263"/>
      <c r="DR1263"/>
      <c r="DS1263"/>
      <c r="DT1263"/>
      <c r="DU1263"/>
      <c r="DV1263"/>
      <c r="DW1263"/>
      <c r="DX1263"/>
      <c r="DY1263"/>
      <c r="DZ1263"/>
      <c r="EA1263"/>
      <c r="EB1263"/>
      <c r="EC1263"/>
      <c r="ED1263"/>
      <c r="EE1263"/>
      <c r="EF1263"/>
      <c r="EG1263"/>
    </row>
    <row r="1264" spans="1:137" s="1" customFormat="1" ht="15" thickBot="1" x14ac:dyDescent="0.35">
      <c r="A1264"/>
      <c r="B1264"/>
      <c r="C1264"/>
      <c r="D1264" s="18"/>
      <c r="E1264" s="28"/>
      <c r="F1264" s="10"/>
      <c r="G1264" s="10"/>
      <c r="H1264" s="10"/>
      <c r="I1264" s="10"/>
      <c r="J1264" s="10"/>
      <c r="K1264" s="10"/>
      <c r="L1264" s="10"/>
      <c r="M1264" s="86"/>
      <c r="N1264" s="42"/>
      <c r="O1264" s="90"/>
      <c r="P1264" s="83"/>
      <c r="Q1264" s="83"/>
      <c r="R1264" s="83"/>
      <c r="S1264" s="83"/>
      <c r="T1264" s="16"/>
      <c r="U1264" s="16"/>
      <c r="V1264" s="43"/>
      <c r="W1264" s="43"/>
      <c r="X1264" s="43"/>
      <c r="Y1264" s="22"/>
      <c r="Z1264" s="22"/>
      <c r="AA1264" s="44"/>
      <c r="AB1264" s="44"/>
      <c r="AC1264" s="44"/>
      <c r="AD1264" s="44"/>
      <c r="AE1264" s="44"/>
      <c r="AF1264" s="44"/>
      <c r="AG1264" s="45"/>
      <c r="AH1264" s="45"/>
      <c r="DM1264"/>
      <c r="DN1264"/>
      <c r="DO1264"/>
      <c r="DP1264"/>
      <c r="DQ1264"/>
      <c r="DR1264"/>
      <c r="DS1264"/>
      <c r="DT1264"/>
      <c r="DU1264"/>
      <c r="DV1264"/>
      <c r="DW1264"/>
      <c r="DX1264"/>
      <c r="DY1264"/>
      <c r="DZ1264"/>
      <c r="EA1264"/>
      <c r="EB1264"/>
      <c r="EC1264"/>
      <c r="ED1264"/>
      <c r="EE1264"/>
      <c r="EF1264"/>
      <c r="EG1264"/>
    </row>
    <row r="1265" spans="1:137" ht="14.4" thickBot="1" x14ac:dyDescent="0.3">
      <c r="D1265" s="18" t="s">
        <v>194</v>
      </c>
      <c r="E1265" s="18" t="s">
        <v>16</v>
      </c>
      <c r="F1265" s="10" t="s">
        <v>17</v>
      </c>
      <c r="G1265" s="10" t="s">
        <v>20</v>
      </c>
      <c r="H1265" s="10" t="s">
        <v>21</v>
      </c>
      <c r="I1265" s="10" t="s">
        <v>22</v>
      </c>
      <c r="K1265" s="10"/>
      <c r="L1265" s="10"/>
      <c r="O1265" s="37">
        <v>88.86</v>
      </c>
      <c r="P1265" s="38">
        <v>19.829999999999998</v>
      </c>
      <c r="Q1265" s="39">
        <f>P1265-S1265</f>
        <v>14.027742</v>
      </c>
      <c r="R1265" s="18">
        <v>29.26</v>
      </c>
      <c r="S1265" s="85">
        <f>R1265*P1265/100</f>
        <v>5.8022579999999992</v>
      </c>
      <c r="T1265" s="40">
        <f>Q1265/$A$18+S1265</f>
        <v>11.647150499999999</v>
      </c>
      <c r="U1265" s="40">
        <f>$A$16-T1265</f>
        <v>105.3528495</v>
      </c>
    </row>
    <row r="1266" spans="1:137" s="1" customFormat="1" x14ac:dyDescent="0.25">
      <c r="A1266"/>
      <c r="B1266"/>
      <c r="C1266"/>
      <c r="D1266" s="18"/>
      <c r="E1266" s="28">
        <f>E1267-1</f>
        <v>39883.461805555555</v>
      </c>
      <c r="F1266" s="10"/>
      <c r="G1266" s="10"/>
      <c r="H1266" s="10"/>
      <c r="I1266" s="10"/>
      <c r="J1266" s="10"/>
      <c r="K1266" s="10"/>
      <c r="L1266" s="10"/>
      <c r="M1266" s="86"/>
      <c r="N1266" s="42"/>
      <c r="V1266" s="17"/>
      <c r="W1266" s="17"/>
      <c r="X1266" s="17"/>
      <c r="Y1266" s="17"/>
      <c r="Z1266" s="17"/>
      <c r="AA1266" s="17"/>
      <c r="AB1266" s="17"/>
      <c r="AC1266" s="17"/>
      <c r="AD1266" s="17"/>
      <c r="AE1266" s="17"/>
      <c r="AF1266" s="17"/>
      <c r="AG1266" s="17"/>
      <c r="AH1266" s="17"/>
      <c r="DM1266"/>
      <c r="DN1266"/>
      <c r="DO1266"/>
      <c r="DP1266"/>
      <c r="DQ1266"/>
      <c r="DR1266"/>
      <c r="DS1266"/>
      <c r="DT1266"/>
      <c r="DU1266"/>
      <c r="DV1266"/>
      <c r="DW1266"/>
      <c r="DX1266"/>
      <c r="DY1266"/>
      <c r="DZ1266"/>
      <c r="EA1266"/>
      <c r="EB1266"/>
      <c r="EC1266"/>
      <c r="ED1266"/>
      <c r="EE1266"/>
      <c r="EF1266"/>
      <c r="EG1266"/>
    </row>
    <row r="1267" spans="1:137" s="1" customFormat="1" ht="14.4" x14ac:dyDescent="0.3">
      <c r="A1267"/>
      <c r="B1267"/>
      <c r="C1267"/>
      <c r="D1267" s="18" t="s">
        <v>195</v>
      </c>
      <c r="E1267" s="28">
        <v>39884.461805555555</v>
      </c>
      <c r="F1267" s="10">
        <f>E1267-E$1266</f>
        <v>1</v>
      </c>
      <c r="G1267" s="10">
        <v>5134</v>
      </c>
      <c r="H1267" s="10">
        <v>2.9</v>
      </c>
      <c r="I1267" s="10">
        <v>806</v>
      </c>
      <c r="J1267" s="10"/>
      <c r="K1267" s="10"/>
      <c r="L1267" s="79">
        <v>1037</v>
      </c>
      <c r="M1267" s="86"/>
      <c r="N1267" s="42">
        <v>7.15</v>
      </c>
      <c r="V1267" s="43">
        <f t="shared" ref="V1267:V1298" si="381">($A$15*L1267/1000/$A$13*H1267)/$Q$1265</f>
        <v>6.9770705027285148E-6</v>
      </c>
      <c r="W1267" s="43">
        <f t="shared" ref="W1267:W1298" si="382">($U$1333*L1267/1000/$A$13*H1267)/$Q$1265</f>
        <v>9.8111050036427225E-4</v>
      </c>
      <c r="X1267" s="43">
        <f t="shared" ref="X1267:X1298" si="383">($A$46*$S$1265*H1267*L1267/1000000)/$Q$1265</f>
        <v>2.7209856166459903E-6</v>
      </c>
      <c r="Y1267" s="22">
        <f>X1267+W1267+SUM($V$1267:V1267)</f>
        <v>9.9080855648364663E-4</v>
      </c>
      <c r="Z1267" s="22">
        <f t="shared" ref="Z1267:Z1298" si="384">($A$15*L1267/1000/$A$13*G1267)/$Q$1265</f>
        <v>1.2351820676209723E-2</v>
      </c>
      <c r="AA1267" s="44">
        <f t="shared" ref="AA1267:AA1298" si="385">($U$1333*L1267/1000/$A$13*G1267)/$Q$1265</f>
        <v>1.7369038996104051</v>
      </c>
      <c r="AB1267" s="44">
        <f t="shared" ref="AB1267:AB1298" si="386">($A$14*$S$1265/1000*G1267/1000000*L1267/1000*1000000)/$Q$1265</f>
        <v>0.14287402423712986</v>
      </c>
      <c r="AC1267" s="44">
        <f t="shared" ref="AC1267:AC1298" si="387">($A$14*((L1267/1000)*G1267/10^6)*(1+($A$28/(10^-N1267))+(($A$28*$A$29)/(10^-N1267)^2))*1000000)*$S$1265/1000/$Q$1265</f>
        <v>0.74744341519076574</v>
      </c>
      <c r="AD1267" s="44">
        <f>AC1267/(1+($A$28/(10^-N1267))+(($A$28*$A$29)/(10^-N1267)^2))*1</f>
        <v>0.14287402423712989</v>
      </c>
      <c r="AE1267" s="44">
        <f>AC1267/(1+($A$28/(10^-N1267))+(($A$28*$A$29)/(10^-N1267)^2))*($A$28/(10^-N1267))</f>
        <v>0.60433920978885136</v>
      </c>
      <c r="AF1267" s="44">
        <f>AC1267/(1+($A$28/(10^-N1267))+(($A$28*$A$29)/(10^-N1267)^2))*(($A$28*$A$29)/(10^-N1267)^2)</f>
        <v>2.3018116478460484E-4</v>
      </c>
      <c r="AG1267" s="45">
        <f>AC1267+AA1267+SUM($Z$1267:Z1267)</f>
        <v>2.4966991354773809</v>
      </c>
      <c r="AH1267" s="45">
        <f>AC1267+AA1267+SUM($Z$1267:Z1267)</f>
        <v>2.4966991354773809</v>
      </c>
      <c r="DM1267"/>
      <c r="DN1267"/>
      <c r="DO1267"/>
      <c r="DP1267"/>
      <c r="DQ1267"/>
      <c r="DR1267"/>
      <c r="DS1267"/>
      <c r="DT1267"/>
      <c r="DU1267"/>
      <c r="DV1267"/>
      <c r="DW1267"/>
      <c r="DX1267"/>
      <c r="DY1267"/>
      <c r="DZ1267"/>
      <c r="EA1267"/>
      <c r="EB1267"/>
      <c r="EC1267"/>
      <c r="ED1267"/>
      <c r="EE1267"/>
      <c r="EF1267"/>
      <c r="EG1267"/>
    </row>
    <row r="1268" spans="1:137" s="1" customFormat="1" ht="14.4" x14ac:dyDescent="0.3">
      <c r="A1268"/>
      <c r="B1268"/>
      <c r="C1268"/>
      <c r="D1268" s="18" t="s">
        <v>37</v>
      </c>
      <c r="E1268" s="28">
        <v>39891.444444444445</v>
      </c>
      <c r="F1268" s="10">
        <f t="shared" ref="F1268:F1326" si="388">E1268-E$1266</f>
        <v>7.9826388888905058</v>
      </c>
      <c r="G1268" s="10">
        <v>8062</v>
      </c>
      <c r="H1268" s="10">
        <v>6.03</v>
      </c>
      <c r="I1268" s="10">
        <v>1035</v>
      </c>
      <c r="J1268" s="10"/>
      <c r="K1268" s="10"/>
      <c r="L1268" s="79">
        <v>1037</v>
      </c>
      <c r="M1268" s="86"/>
      <c r="N1268" s="42">
        <v>7.15</v>
      </c>
      <c r="O1268" s="90"/>
      <c r="P1268" s="90"/>
      <c r="Q1268" s="90"/>
      <c r="R1268" s="88"/>
      <c r="S1268" s="87"/>
      <c r="T1268" s="16"/>
      <c r="U1268" s="16"/>
      <c r="V1268" s="43">
        <f t="shared" si="381"/>
        <v>1.450749487291481E-5</v>
      </c>
      <c r="W1268" s="43">
        <f t="shared" si="382"/>
        <v>2.0400332128264007E-3</v>
      </c>
      <c r="X1268" s="43">
        <f t="shared" si="383"/>
        <v>5.6577735408190771E-6</v>
      </c>
      <c r="Y1268" s="22">
        <f>X1268+W1268+SUM($V$1267:V1268)</f>
        <v>2.0671755517428633E-3</v>
      </c>
      <c r="Z1268" s="22">
        <f t="shared" si="384"/>
        <v>1.9396255997585272E-2</v>
      </c>
      <c r="AA1268" s="44">
        <f t="shared" si="385"/>
        <v>2.7274871910126777</v>
      </c>
      <c r="AB1268" s="44">
        <f t="shared" si="386"/>
        <v>0.22435730101280502</v>
      </c>
      <c r="AC1268" s="44">
        <f t="shared" si="387"/>
        <v>1.1737220127128851</v>
      </c>
      <c r="AD1268" s="44">
        <f t="shared" ref="AD1268:AD1301" si="389">AC1268/(1+($A$28/(10^-N1268))+(($A$28*$A$29)/(10^-N1268)^2))*1</f>
        <v>0.22435730101280499</v>
      </c>
      <c r="AE1268" s="44">
        <f t="shared" ref="AE1268:AE1301" si="390">AC1268/(1+($A$28/(10^-N1268))+(($A$28*$A$29)/(10^-N1268)^2))*($A$28/(10^-N1268))</f>
        <v>0.94900325463921265</v>
      </c>
      <c r="AF1268" s="44">
        <f t="shared" ref="AF1268:AF1301" si="391">AC1268/(1+($A$28/(10^-N1268))+(($A$28*$A$29)/(10^-N1268)^2))*(($A$28*$A$29)/(10^-N1268)^2)</f>
        <v>3.6145706086744908E-4</v>
      </c>
      <c r="AG1268" s="45">
        <f>AC1268+AA1268+SUM($Z$1267:Z1268)</f>
        <v>3.932957280399358</v>
      </c>
      <c r="AH1268" s="45">
        <f>AC1268+AA1268+SUM($Z$1267:Z1268)</f>
        <v>3.932957280399358</v>
      </c>
      <c r="DM1268"/>
      <c r="DN1268"/>
      <c r="DO1268"/>
      <c r="DP1268"/>
      <c r="DQ1268"/>
      <c r="DR1268"/>
      <c r="DS1268"/>
      <c r="DT1268"/>
      <c r="DU1268"/>
      <c r="DV1268"/>
      <c r="DW1268"/>
      <c r="DX1268"/>
      <c r="DY1268"/>
      <c r="DZ1268"/>
      <c r="EA1268"/>
      <c r="EB1268"/>
      <c r="EC1268"/>
      <c r="ED1268"/>
      <c r="EE1268"/>
      <c r="EF1268"/>
      <c r="EG1268"/>
    </row>
    <row r="1269" spans="1:137" s="1" customFormat="1" ht="14.4" x14ac:dyDescent="0.3">
      <c r="A1269"/>
      <c r="B1269"/>
      <c r="C1269"/>
      <c r="D1269" s="18">
        <v>4</v>
      </c>
      <c r="E1269" s="28">
        <v>39897.671527777777</v>
      </c>
      <c r="F1269" s="10">
        <f t="shared" si="388"/>
        <v>14.209722222221899</v>
      </c>
      <c r="G1269" s="10">
        <v>8583</v>
      </c>
      <c r="H1269" s="10">
        <v>3.3</v>
      </c>
      <c r="I1269" s="10">
        <v>1250</v>
      </c>
      <c r="J1269" s="10"/>
      <c r="K1269" s="10"/>
      <c r="L1269" s="79">
        <v>1037</v>
      </c>
      <c r="M1269" s="86"/>
      <c r="N1269" s="42">
        <v>7.15</v>
      </c>
      <c r="O1269" s="90"/>
      <c r="P1269" s="90"/>
      <c r="Q1269" s="90"/>
      <c r="R1269" s="87"/>
      <c r="S1269" s="87"/>
      <c r="T1269" s="16"/>
      <c r="U1269" s="16"/>
      <c r="V1269" s="43">
        <f t="shared" si="381"/>
        <v>7.9394250548290007E-6</v>
      </c>
      <c r="W1269" s="43">
        <f t="shared" si="382"/>
        <v>1.1164360866214133E-3</v>
      </c>
      <c r="X1269" s="43">
        <f t="shared" si="383"/>
        <v>3.0962939775626784E-6</v>
      </c>
      <c r="Y1269" s="22">
        <f>X1269+W1269+SUM($V$1267:V1269)</f>
        <v>1.1489563710294483E-3</v>
      </c>
      <c r="Z1269" s="22">
        <f t="shared" si="384"/>
        <v>2.0649722801696153E-2</v>
      </c>
      <c r="AA1269" s="44">
        <f t="shared" si="385"/>
        <v>2.9037487671126039</v>
      </c>
      <c r="AB1269" s="44">
        <f t="shared" si="386"/>
        <v>0.23885620374508879</v>
      </c>
      <c r="AC1269" s="44">
        <f t="shared" si="387"/>
        <v>1.2495728150725247</v>
      </c>
      <c r="AD1269" s="44">
        <f t="shared" si="389"/>
        <v>0.23885620374508876</v>
      </c>
      <c r="AE1269" s="44">
        <f t="shared" si="390"/>
        <v>1.010331795406644</v>
      </c>
      <c r="AF1269" s="44">
        <f t="shared" si="391"/>
        <v>3.8481592079202628E-4</v>
      </c>
      <c r="AG1269" s="45">
        <f>AC1269+AA1269+SUM($Z$1267:Z1269)</f>
        <v>4.2057193816606198</v>
      </c>
      <c r="AH1269" s="45">
        <f>AC1269+AA1269+SUM($Z$1267:Z1269)</f>
        <v>4.2057193816606198</v>
      </c>
      <c r="DM1269"/>
      <c r="DN1269"/>
      <c r="DO1269"/>
      <c r="DP1269"/>
      <c r="DQ1269"/>
      <c r="DR1269"/>
      <c r="DS1269"/>
      <c r="DT1269"/>
      <c r="DU1269"/>
      <c r="DV1269"/>
      <c r="DW1269"/>
      <c r="DX1269"/>
      <c r="DY1269"/>
      <c r="DZ1269"/>
      <c r="EA1269"/>
      <c r="EB1269"/>
      <c r="EC1269"/>
      <c r="ED1269"/>
      <c r="EE1269"/>
      <c r="EF1269"/>
      <c r="EG1269"/>
    </row>
    <row r="1270" spans="1:137" s="1" customFormat="1" ht="16.8" x14ac:dyDescent="0.3">
      <c r="A1270"/>
      <c r="B1270"/>
      <c r="C1270"/>
      <c r="D1270" s="18" t="s">
        <v>82</v>
      </c>
      <c r="E1270" s="28">
        <v>39913.632638888892</v>
      </c>
      <c r="F1270" s="10">
        <f t="shared" si="388"/>
        <v>30.170833333337214</v>
      </c>
      <c r="G1270" s="10">
        <v>13167</v>
      </c>
      <c r="H1270" s="10">
        <v>2.94</v>
      </c>
      <c r="I1270" s="10">
        <v>1607</v>
      </c>
      <c r="J1270" s="10"/>
      <c r="K1270" s="10"/>
      <c r="L1270" s="79">
        <v>1037</v>
      </c>
      <c r="M1270" s="86"/>
      <c r="N1270" s="42">
        <v>7.15</v>
      </c>
      <c r="O1270" s="90"/>
      <c r="P1270" s="90"/>
      <c r="Q1270" s="90"/>
      <c r="R1270" s="87"/>
      <c r="S1270" s="87"/>
      <c r="T1270" s="16"/>
      <c r="U1270" s="16"/>
      <c r="V1270" s="43">
        <f t="shared" si="381"/>
        <v>7.0733059579385633E-6</v>
      </c>
      <c r="W1270" s="43">
        <f t="shared" si="382"/>
        <v>9.9464305898998642E-4</v>
      </c>
      <c r="X1270" s="43">
        <f t="shared" si="383"/>
        <v>2.7585164527376597E-6</v>
      </c>
      <c r="Y1270" s="22">
        <f>X1270+W1270+SUM($V$1267:V1270)</f>
        <v>1.033898871831135E-3</v>
      </c>
      <c r="Z1270" s="22">
        <f t="shared" si="384"/>
        <v>3.1678305968767709E-2</v>
      </c>
      <c r="AA1270" s="44">
        <f t="shared" si="385"/>
        <v>4.4545799856194392</v>
      </c>
      <c r="AB1270" s="44">
        <f t="shared" si="386"/>
        <v>0.36642428459880971</v>
      </c>
      <c r="AC1270" s="44">
        <f t="shared" si="387"/>
        <v>1.9169434062751871</v>
      </c>
      <c r="AD1270" s="44">
        <f t="shared" si="389"/>
        <v>0.36642428459880966</v>
      </c>
      <c r="AE1270" s="44">
        <f t="shared" si="390"/>
        <v>1.5499287836559803</v>
      </c>
      <c r="AF1270" s="44">
        <f t="shared" si="391"/>
        <v>5.9033802039713497E-4</v>
      </c>
      <c r="AG1270" s="45">
        <f>AC1270+AA1270+SUM($Z$1267:Z1270)</f>
        <v>6.4555994973388859</v>
      </c>
      <c r="AH1270" s="45">
        <f>AC1270+AA1270+SUM($Z$1267:Z1270)</f>
        <v>6.4555994973388859</v>
      </c>
      <c r="DM1270"/>
      <c r="DN1270"/>
      <c r="DO1270"/>
      <c r="DP1270"/>
      <c r="DQ1270"/>
      <c r="DR1270"/>
      <c r="DS1270"/>
      <c r="DT1270"/>
      <c r="DU1270"/>
      <c r="DV1270"/>
      <c r="DW1270"/>
      <c r="DX1270"/>
      <c r="DY1270"/>
      <c r="DZ1270"/>
      <c r="EA1270"/>
      <c r="EB1270"/>
      <c r="EC1270"/>
      <c r="ED1270"/>
      <c r="EE1270"/>
      <c r="EF1270"/>
      <c r="EG1270"/>
    </row>
    <row r="1271" spans="1:137" s="1" customFormat="1" ht="14.4" x14ac:dyDescent="0.3">
      <c r="A1271"/>
      <c r="B1271"/>
      <c r="C1271"/>
      <c r="D1271" s="29">
        <f>8.315*(273+D1269)/101325*1000000</f>
        <v>22731.359486799898</v>
      </c>
      <c r="E1271" s="28">
        <v>39920.756249999999</v>
      </c>
      <c r="F1271" s="10">
        <f t="shared" si="388"/>
        <v>37.294444444443798</v>
      </c>
      <c r="G1271" s="10">
        <v>15649</v>
      </c>
      <c r="H1271" s="10">
        <v>2.54</v>
      </c>
      <c r="I1271" s="10">
        <v>1807</v>
      </c>
      <c r="J1271" s="10"/>
      <c r="K1271" s="10"/>
      <c r="L1271" s="79">
        <v>1037</v>
      </c>
      <c r="M1271" s="86"/>
      <c r="N1271" s="42">
        <v>7.15</v>
      </c>
      <c r="O1271" s="90"/>
      <c r="P1271" s="90"/>
      <c r="Q1271" s="90"/>
      <c r="R1271" s="87"/>
      <c r="S1271" s="87"/>
      <c r="T1271" s="16"/>
      <c r="U1271" s="16"/>
      <c r="V1271" s="43">
        <f t="shared" si="381"/>
        <v>6.1109514058380792E-6</v>
      </c>
      <c r="W1271" s="43">
        <f t="shared" si="382"/>
        <v>8.5931747273284556E-4</v>
      </c>
      <c r="X1271" s="43">
        <f t="shared" si="383"/>
        <v>2.3832080918209707E-6</v>
      </c>
      <c r="Y1271" s="22">
        <f>X1271+W1271+SUM($V$1267:V1271)</f>
        <v>9.0430892861891553E-4</v>
      </c>
      <c r="Z1271" s="22">
        <f t="shared" si="384"/>
        <v>3.7649715964551217E-2</v>
      </c>
      <c r="AA1271" s="44">
        <f t="shared" si="385"/>
        <v>5.2942752483449995</v>
      </c>
      <c r="AB1271" s="44">
        <f t="shared" si="386"/>
        <v>0.43549583273993864</v>
      </c>
      <c r="AC1271" s="44">
        <f t="shared" si="387"/>
        <v>2.2782902228905901</v>
      </c>
      <c r="AD1271" s="44">
        <f t="shared" si="389"/>
        <v>0.43549583273993858</v>
      </c>
      <c r="AE1271" s="44">
        <f t="shared" si="390"/>
        <v>1.8420927724942988</v>
      </c>
      <c r="AF1271" s="44">
        <f t="shared" si="391"/>
        <v>7.0161765635260603E-4</v>
      </c>
      <c r="AG1271" s="45">
        <f>AC1271+AA1271+SUM($Z$1267:Z1271)</f>
        <v>7.6942912926444</v>
      </c>
      <c r="AH1271" s="45">
        <f>AC1271+AA1271+SUM($Z$1267:Z1271)</f>
        <v>7.6942912926444</v>
      </c>
      <c r="DM1271"/>
      <c r="DN1271"/>
      <c r="DO1271"/>
      <c r="DP1271"/>
      <c r="DQ1271"/>
      <c r="DR1271"/>
      <c r="DS1271"/>
      <c r="DT1271"/>
      <c r="DU1271"/>
      <c r="DV1271"/>
      <c r="DW1271"/>
      <c r="DX1271"/>
      <c r="DY1271"/>
      <c r="DZ1271"/>
      <c r="EA1271"/>
      <c r="EB1271"/>
      <c r="EC1271"/>
      <c r="ED1271"/>
      <c r="EE1271"/>
      <c r="EF1271"/>
      <c r="EG1271"/>
    </row>
    <row r="1272" spans="1:137" s="1" customFormat="1" ht="14.4" x14ac:dyDescent="0.3">
      <c r="A1272"/>
      <c r="B1272"/>
      <c r="C1272"/>
      <c r="D1272" s="18"/>
      <c r="E1272" s="28">
        <v>39939.606249999997</v>
      </c>
      <c r="F1272" s="10">
        <f t="shared" si="388"/>
        <v>56.144444444442343</v>
      </c>
      <c r="G1272" s="10">
        <v>24375.5</v>
      </c>
      <c r="H1272" s="10">
        <v>8.1300000000000008</v>
      </c>
      <c r="I1272" s="10">
        <v>170</v>
      </c>
      <c r="J1272" s="10"/>
      <c r="K1272" s="10"/>
      <c r="L1272" s="79">
        <v>1037</v>
      </c>
      <c r="M1272" s="86"/>
      <c r="N1272" s="42">
        <v>7.15</v>
      </c>
      <c r="O1272" s="90"/>
      <c r="P1272" s="90"/>
      <c r="Q1272" s="90"/>
      <c r="R1272" s="87"/>
      <c r="S1272" s="87"/>
      <c r="T1272" s="16"/>
      <c r="U1272" s="16"/>
      <c r="V1272" s="43">
        <f t="shared" si="381"/>
        <v>1.9559856271442359E-5</v>
      </c>
      <c r="W1272" s="43">
        <f t="shared" si="382"/>
        <v>2.7504925406763915E-3</v>
      </c>
      <c r="X1272" s="43">
        <f t="shared" si="383"/>
        <v>7.6281424356316915E-6</v>
      </c>
      <c r="Y1272" s="22">
        <f>X1272+W1272+SUM($V$1267:V1272)</f>
        <v>2.8202887871777147E-3</v>
      </c>
      <c r="Z1272" s="22">
        <f t="shared" si="384"/>
        <v>5.8644683461813424E-2</v>
      </c>
      <c r="AA1272" s="44">
        <f t="shared" si="385"/>
        <v>8.2465720695273532</v>
      </c>
      <c r="AB1272" s="44">
        <f t="shared" si="386"/>
        <v>0.67834549625869867</v>
      </c>
      <c r="AC1272" s="44">
        <f t="shared" si="387"/>
        <v>3.548754765676374</v>
      </c>
      <c r="AD1272" s="44">
        <f t="shared" si="389"/>
        <v>0.67834549625869855</v>
      </c>
      <c r="AE1272" s="44">
        <f t="shared" si="390"/>
        <v>2.8693164020662523</v>
      </c>
      <c r="AF1272" s="44">
        <f t="shared" si="391"/>
        <v>1.0928673514232826E-3</v>
      </c>
      <c r="AG1272" s="45">
        <f>AC1272+AA1272+SUM($Z$1267:Z1272)</f>
        <v>11.975697340074351</v>
      </c>
      <c r="AH1272" s="45">
        <f>AC1272+AA1272+SUM($Z$1267:Z1272)</f>
        <v>11.975697340074351</v>
      </c>
      <c r="DM1272"/>
      <c r="DN1272"/>
      <c r="DO1272"/>
      <c r="DP1272"/>
      <c r="DQ1272"/>
      <c r="DR1272"/>
      <c r="DS1272"/>
      <c r="DT1272"/>
      <c r="DU1272"/>
      <c r="DV1272"/>
      <c r="DW1272"/>
      <c r="DX1272"/>
      <c r="DY1272"/>
      <c r="DZ1272"/>
      <c r="EA1272"/>
      <c r="EB1272"/>
      <c r="EC1272"/>
      <c r="ED1272"/>
      <c r="EE1272"/>
      <c r="EF1272"/>
      <c r="EG1272"/>
    </row>
    <row r="1273" spans="1:137" s="1" customFormat="1" ht="14.4" x14ac:dyDescent="0.3">
      <c r="A1273"/>
      <c r="B1273"/>
      <c r="C1273"/>
      <c r="D1273" s="18"/>
      <c r="E1273" s="28">
        <v>39952.482638888891</v>
      </c>
      <c r="F1273" s="10">
        <f t="shared" si="388"/>
        <v>69.020833333335759</v>
      </c>
      <c r="G1273" s="10">
        <v>30356.799999999999</v>
      </c>
      <c r="H1273" s="10">
        <v>4.99</v>
      </c>
      <c r="I1273" s="10">
        <v>529</v>
      </c>
      <c r="J1273" s="10"/>
      <c r="K1273" s="10"/>
      <c r="L1273" s="79">
        <v>1037</v>
      </c>
      <c r="M1273" s="86"/>
      <c r="N1273" s="42">
        <v>7.15</v>
      </c>
      <c r="O1273" s="90"/>
      <c r="P1273" s="90"/>
      <c r="Q1273" s="90"/>
      <c r="R1273" s="87"/>
      <c r="S1273" s="87"/>
      <c r="T1273" s="16"/>
      <c r="U1273" s="16"/>
      <c r="V1273" s="43">
        <f t="shared" si="381"/>
        <v>1.200537303745355E-5</v>
      </c>
      <c r="W1273" s="43">
        <f t="shared" si="382"/>
        <v>1.6881866885578342E-3</v>
      </c>
      <c r="X1273" s="43">
        <f t="shared" si="383"/>
        <v>4.6819718024356869E-6</v>
      </c>
      <c r="Y1273" s="22">
        <f>X1273+W1273+SUM($V$1267:V1273)</f>
        <v>1.7670421374634147E-3</v>
      </c>
      <c r="Z1273" s="22">
        <f t="shared" si="384"/>
        <v>7.3035011668010005E-2</v>
      </c>
      <c r="AA1273" s="44">
        <f t="shared" si="385"/>
        <v>10.270129392226947</v>
      </c>
      <c r="AB1273" s="44">
        <f t="shared" si="386"/>
        <v>0.84479902200266921</v>
      </c>
      <c r="AC1273" s="44">
        <f t="shared" si="387"/>
        <v>4.4195540058946303</v>
      </c>
      <c r="AD1273" s="44">
        <f t="shared" si="389"/>
        <v>0.8447990220026691</v>
      </c>
      <c r="AE1273" s="44">
        <f t="shared" si="390"/>
        <v>3.5733939469649778</v>
      </c>
      <c r="AF1273" s="44">
        <f t="shared" si="391"/>
        <v>1.3610369269835001E-3</v>
      </c>
      <c r="AG1273" s="45">
        <f>AC1273+AA1273+SUM($Z$1267:Z1273)</f>
        <v>14.94308891466021</v>
      </c>
      <c r="AH1273" s="45">
        <f>AC1273+AA1273+SUM($Z$1267:Z1273)</f>
        <v>14.94308891466021</v>
      </c>
      <c r="DM1273"/>
      <c r="DN1273"/>
      <c r="DO1273"/>
      <c r="DP1273"/>
      <c r="DQ1273"/>
      <c r="DR1273"/>
      <c r="DS1273"/>
      <c r="DT1273"/>
      <c r="DU1273"/>
      <c r="DV1273"/>
      <c r="DW1273"/>
      <c r="DX1273"/>
      <c r="DY1273"/>
      <c r="DZ1273"/>
      <c r="EA1273"/>
      <c r="EB1273"/>
      <c r="EC1273"/>
      <c r="ED1273"/>
      <c r="EE1273"/>
      <c r="EF1273"/>
      <c r="EG1273"/>
    </row>
    <row r="1274" spans="1:137" s="1" customFormat="1" ht="14.4" x14ac:dyDescent="0.3">
      <c r="A1274"/>
      <c r="B1274"/>
      <c r="C1274"/>
      <c r="D1274" s="18"/>
      <c r="E1274" s="28">
        <v>39966.441666666666</v>
      </c>
      <c r="F1274" s="10">
        <f t="shared" si="388"/>
        <v>82.979861111110949</v>
      </c>
      <c r="G1274" s="10">
        <v>32535.7</v>
      </c>
      <c r="H1274" s="10">
        <v>6.07</v>
      </c>
      <c r="I1274" s="10">
        <v>765</v>
      </c>
      <c r="J1274" s="10"/>
      <c r="K1274" s="10"/>
      <c r="L1274" s="79">
        <v>1037</v>
      </c>
      <c r="M1274" s="86"/>
      <c r="N1274" s="42">
        <v>7.15</v>
      </c>
      <c r="O1274" s="90"/>
      <c r="P1274" s="90"/>
      <c r="Q1274" s="90"/>
      <c r="R1274" s="87"/>
      <c r="S1274" s="87"/>
      <c r="T1274" s="16"/>
      <c r="U1274" s="16"/>
      <c r="V1274" s="43">
        <f t="shared" si="381"/>
        <v>1.4603730328124859E-5</v>
      </c>
      <c r="W1274" s="43">
        <f t="shared" si="382"/>
        <v>2.0535657714521151E-3</v>
      </c>
      <c r="X1274" s="43">
        <f t="shared" si="383"/>
        <v>5.6953043769107452E-6</v>
      </c>
      <c r="Y1274" s="22">
        <f>X1274+W1274+SUM($V$1267:V1274)</f>
        <v>2.1480382832602955E-3</v>
      </c>
      <c r="Z1274" s="22">
        <f t="shared" si="384"/>
        <v>7.8277197501939372E-2</v>
      </c>
      <c r="AA1274" s="44">
        <f t="shared" si="385"/>
        <v>11.007281691966158</v>
      </c>
      <c r="AB1274" s="44">
        <f t="shared" si="386"/>
        <v>0.90543560389014144</v>
      </c>
      <c r="AC1274" s="44">
        <f t="shared" si="387"/>
        <v>4.7367734171449545</v>
      </c>
      <c r="AD1274" s="44">
        <f t="shared" si="389"/>
        <v>0.90543560389014144</v>
      </c>
      <c r="AE1274" s="44">
        <f t="shared" si="390"/>
        <v>3.8298790860785208</v>
      </c>
      <c r="AF1274" s="44">
        <f t="shared" si="391"/>
        <v>1.458727176291871E-3</v>
      </c>
      <c r="AG1274" s="45">
        <f>AC1274+AA1274+SUM($Z$1267:Z1274)</f>
        <v>16.075737823151684</v>
      </c>
      <c r="AH1274" s="45">
        <f>AC1274+AA1274+SUM($Z$1267:Z1274)</f>
        <v>16.075737823151684</v>
      </c>
      <c r="DM1274"/>
      <c r="DN1274"/>
      <c r="DO1274"/>
      <c r="DP1274"/>
      <c r="DQ1274"/>
      <c r="DR1274"/>
      <c r="DS1274"/>
      <c r="DT1274"/>
      <c r="DU1274"/>
      <c r="DV1274"/>
      <c r="DW1274"/>
      <c r="DX1274"/>
      <c r="DY1274"/>
      <c r="DZ1274"/>
      <c r="EA1274"/>
      <c r="EB1274"/>
      <c r="EC1274"/>
      <c r="ED1274"/>
      <c r="EE1274"/>
      <c r="EF1274"/>
      <c r="EG1274"/>
    </row>
    <row r="1275" spans="1:137" s="1" customFormat="1" ht="14.4" x14ac:dyDescent="0.3">
      <c r="A1275"/>
      <c r="B1275"/>
      <c r="C1275"/>
      <c r="D1275" s="18"/>
      <c r="E1275" s="28">
        <v>39975.666666666664</v>
      </c>
      <c r="F1275" s="10">
        <f t="shared" si="388"/>
        <v>92.204861111109494</v>
      </c>
      <c r="G1275" s="10">
        <v>33391.4</v>
      </c>
      <c r="H1275" s="10">
        <v>5.28</v>
      </c>
      <c r="I1275" s="10">
        <v>974</v>
      </c>
      <c r="J1275" s="10"/>
      <c r="K1275" s="10"/>
      <c r="L1275" s="79">
        <v>1037</v>
      </c>
      <c r="M1275" s="86"/>
      <c r="N1275" s="42">
        <v>7.15</v>
      </c>
      <c r="O1275" s="90"/>
      <c r="P1275" s="90"/>
      <c r="Q1275" s="90"/>
      <c r="R1275" s="87"/>
      <c r="S1275" s="87"/>
      <c r="T1275" s="16"/>
      <c r="U1275" s="16"/>
      <c r="V1275" s="43">
        <f t="shared" si="381"/>
        <v>1.2703080087726402E-5</v>
      </c>
      <c r="W1275" s="43">
        <f t="shared" si="382"/>
        <v>1.7862977385942615E-3</v>
      </c>
      <c r="X1275" s="43">
        <f t="shared" si="383"/>
        <v>4.9540703641002855E-6</v>
      </c>
      <c r="Y1275" s="22">
        <f>X1275+W1275+SUM($V$1267:V1275)</f>
        <v>1.8927320964773581E-3</v>
      </c>
      <c r="Z1275" s="22">
        <f t="shared" si="384"/>
        <v>8.0335914477520337E-2</v>
      </c>
      <c r="AA1275" s="44">
        <f t="shared" si="385"/>
        <v>11.296776952366747</v>
      </c>
      <c r="AB1275" s="44">
        <f t="shared" si="386"/>
        <v>0.92924886889592884</v>
      </c>
      <c r="AC1275" s="44">
        <f t="shared" si="387"/>
        <v>4.861352172575172</v>
      </c>
      <c r="AD1275" s="44">
        <f t="shared" si="389"/>
        <v>0.92924886889592873</v>
      </c>
      <c r="AE1275" s="44">
        <f t="shared" si="390"/>
        <v>3.9306062114809985</v>
      </c>
      <c r="AF1275" s="44">
        <f t="shared" si="391"/>
        <v>1.4970921982447706E-3</v>
      </c>
      <c r="AG1275" s="45">
        <f>AC1275+AA1275+SUM($Z$1267:Z1275)</f>
        <v>16.570147753460013</v>
      </c>
      <c r="AH1275" s="45">
        <f>AC1275+AA1275+SUM($Z$1267:Z1275)</f>
        <v>16.570147753460013</v>
      </c>
      <c r="DM1275"/>
      <c r="DN1275"/>
      <c r="DO1275"/>
      <c r="DP1275"/>
      <c r="DQ1275"/>
      <c r="DR1275"/>
      <c r="DS1275"/>
      <c r="DT1275"/>
      <c r="DU1275"/>
      <c r="DV1275"/>
      <c r="DW1275"/>
      <c r="DX1275"/>
      <c r="DY1275"/>
      <c r="DZ1275"/>
      <c r="EA1275"/>
      <c r="EB1275"/>
      <c r="EC1275"/>
      <c r="ED1275"/>
      <c r="EE1275"/>
      <c r="EF1275"/>
      <c r="EG1275"/>
    </row>
    <row r="1276" spans="1:137" s="1" customFormat="1" ht="14.4" x14ac:dyDescent="0.3">
      <c r="A1276"/>
      <c r="B1276"/>
      <c r="C1276"/>
      <c r="D1276" s="18"/>
      <c r="E1276" s="28">
        <v>39981.440972222219</v>
      </c>
      <c r="F1276" s="10">
        <f t="shared" si="388"/>
        <v>97.979166666664241</v>
      </c>
      <c r="G1276" s="10">
        <v>34362.400000000001</v>
      </c>
      <c r="H1276" s="10">
        <v>7.9</v>
      </c>
      <c r="I1276" s="10">
        <v>1084</v>
      </c>
      <c r="J1276" s="10"/>
      <c r="K1276" s="10"/>
      <c r="L1276" s="79">
        <v>1037</v>
      </c>
      <c r="M1276" s="86"/>
      <c r="N1276" s="42">
        <v>7.15</v>
      </c>
      <c r="O1276" s="90"/>
      <c r="P1276" s="90"/>
      <c r="Q1276" s="90"/>
      <c r="R1276" s="87"/>
      <c r="S1276" s="87"/>
      <c r="T1276" s="16"/>
      <c r="U1276" s="16"/>
      <c r="V1276" s="43">
        <f t="shared" si="381"/>
        <v>1.9006502403984579E-5</v>
      </c>
      <c r="W1276" s="43">
        <f t="shared" si="382"/>
        <v>2.6726803285785352E-3</v>
      </c>
      <c r="X1276" s="43">
        <f t="shared" si="383"/>
        <v>7.4123401281045951E-6</v>
      </c>
      <c r="Y1276" s="22">
        <f>X1276+W1276+SUM($V$1267:V1276)</f>
        <v>2.8005794586296205E-3</v>
      </c>
      <c r="Z1276" s="22">
        <f t="shared" si="384"/>
        <v>8.2672030152744255E-2</v>
      </c>
      <c r="AA1276" s="44">
        <f t="shared" si="385"/>
        <v>11.625279813005957</v>
      </c>
      <c r="AB1276" s="44">
        <f t="shared" si="386"/>
        <v>0.95627081621463816</v>
      </c>
      <c r="AC1276" s="44">
        <f t="shared" si="387"/>
        <v>5.0027171036523503</v>
      </c>
      <c r="AD1276" s="44">
        <f t="shared" si="389"/>
        <v>0.95627081621463794</v>
      </c>
      <c r="AE1276" s="44">
        <f t="shared" si="390"/>
        <v>4.0449056607807599</v>
      </c>
      <c r="AF1276" s="44">
        <f t="shared" si="391"/>
        <v>1.5406266569525718E-3</v>
      </c>
      <c r="AG1276" s="45">
        <f>AC1276+AA1276+SUM($Z$1267:Z1276)</f>
        <v>17.122687575329145</v>
      </c>
      <c r="AH1276" s="45">
        <f>AC1276+AA1276+SUM($Z$1267:Z1276)</f>
        <v>17.122687575329145</v>
      </c>
      <c r="DM1276"/>
      <c r="DN1276"/>
      <c r="DO1276"/>
      <c r="DP1276"/>
      <c r="DQ1276"/>
      <c r="DR1276"/>
      <c r="DS1276"/>
      <c r="DT1276"/>
      <c r="DU1276"/>
      <c r="DV1276"/>
      <c r="DW1276"/>
      <c r="DX1276"/>
      <c r="DY1276"/>
      <c r="DZ1276"/>
      <c r="EA1276"/>
      <c r="EB1276"/>
      <c r="EC1276"/>
      <c r="ED1276"/>
      <c r="EE1276"/>
      <c r="EF1276"/>
      <c r="EG1276"/>
    </row>
    <row r="1277" spans="1:137" s="1" customFormat="1" ht="14.4" x14ac:dyDescent="0.3">
      <c r="A1277"/>
      <c r="B1277"/>
      <c r="C1277"/>
      <c r="D1277" s="18"/>
      <c r="E1277" s="28">
        <v>39988.44027777778</v>
      </c>
      <c r="F1277" s="10">
        <f t="shared" si="388"/>
        <v>104.97847222222481</v>
      </c>
      <c r="G1277" s="10">
        <v>37690.5</v>
      </c>
      <c r="H1277" s="10">
        <v>6.59</v>
      </c>
      <c r="I1277" s="10">
        <v>1191</v>
      </c>
      <c r="J1277" s="10"/>
      <c r="K1277" s="10"/>
      <c r="L1277" s="79">
        <v>1037</v>
      </c>
      <c r="M1277" s="86"/>
      <c r="N1277" s="42">
        <v>7.15</v>
      </c>
      <c r="O1277" s="90"/>
      <c r="P1277" s="90"/>
      <c r="Q1277" s="90"/>
      <c r="R1277" s="87"/>
      <c r="S1277" s="87"/>
      <c r="T1277" s="16"/>
      <c r="U1277" s="16"/>
      <c r="V1277" s="43">
        <f t="shared" si="381"/>
        <v>1.5854791245855489E-5</v>
      </c>
      <c r="W1277" s="43">
        <f t="shared" si="382"/>
        <v>2.2294890335863983E-3</v>
      </c>
      <c r="X1277" s="43">
        <f t="shared" si="383"/>
        <v>6.1832052461024386E-6</v>
      </c>
      <c r="Y1277" s="22">
        <f>X1277+W1277+SUM($V$1267:V1277)</f>
        <v>2.3720138200013369E-3</v>
      </c>
      <c r="Z1277" s="22">
        <f t="shared" si="384"/>
        <v>9.0679060614858309E-2</v>
      </c>
      <c r="AA1277" s="44">
        <f t="shared" si="385"/>
        <v>12.751222522061935</v>
      </c>
      <c r="AB1277" s="44">
        <f t="shared" si="386"/>
        <v>1.0488884710770439</v>
      </c>
      <c r="AC1277" s="44">
        <f t="shared" si="387"/>
        <v>5.4872450409519979</v>
      </c>
      <c r="AD1277" s="44">
        <f t="shared" si="389"/>
        <v>1.0488884710770441</v>
      </c>
      <c r="AE1277" s="44">
        <f t="shared" si="390"/>
        <v>4.4366667289728676</v>
      </c>
      <c r="AF1277" s="44">
        <f t="shared" si="391"/>
        <v>1.6898409020869008E-3</v>
      </c>
      <c r="AG1277" s="45">
        <f>AC1277+AA1277+SUM($Z$1267:Z1277)</f>
        <v>18.823837282299628</v>
      </c>
      <c r="AH1277" s="45">
        <f>AC1277+AA1277+SUM($Z$1267:Z1277)</f>
        <v>18.823837282299628</v>
      </c>
      <c r="DM1277"/>
      <c r="DN1277"/>
      <c r="DO1277"/>
      <c r="DP1277"/>
      <c r="DQ1277"/>
      <c r="DR1277"/>
      <c r="DS1277"/>
      <c r="DT1277"/>
      <c r="DU1277"/>
      <c r="DV1277"/>
      <c r="DW1277"/>
      <c r="DX1277"/>
      <c r="DY1277"/>
      <c r="DZ1277"/>
      <c r="EA1277"/>
      <c r="EB1277"/>
      <c r="EC1277"/>
      <c r="ED1277"/>
      <c r="EE1277"/>
      <c r="EF1277"/>
      <c r="EG1277"/>
    </row>
    <row r="1278" spans="1:137" s="1" customFormat="1" ht="14.4" x14ac:dyDescent="0.3">
      <c r="A1278"/>
      <c r="B1278"/>
      <c r="C1278"/>
      <c r="D1278" s="18"/>
      <c r="E1278" s="28">
        <v>39995.543055555558</v>
      </c>
      <c r="F1278" s="10">
        <f t="shared" si="388"/>
        <v>112.08125000000291</v>
      </c>
      <c r="G1278" s="10">
        <v>36599.9</v>
      </c>
      <c r="H1278" s="10">
        <v>4.12</v>
      </c>
      <c r="I1278" s="10">
        <v>1408</v>
      </c>
      <c r="J1278" s="10"/>
      <c r="K1278" s="10"/>
      <c r="L1278" s="79">
        <v>1037</v>
      </c>
      <c r="M1278" s="86"/>
      <c r="N1278" s="42">
        <v>7.15</v>
      </c>
      <c r="O1278" s="90"/>
      <c r="P1278" s="90"/>
      <c r="Q1278" s="90"/>
      <c r="R1278" s="87"/>
      <c r="S1278" s="87"/>
      <c r="T1278" s="16"/>
      <c r="U1278" s="16"/>
      <c r="V1278" s="43">
        <f t="shared" si="381"/>
        <v>9.9122518866349945E-6</v>
      </c>
      <c r="W1278" s="43">
        <f t="shared" si="382"/>
        <v>1.3938535384485527E-3</v>
      </c>
      <c r="X1278" s="43">
        <f t="shared" si="383"/>
        <v>3.8656761174418901E-6</v>
      </c>
      <c r="Y1278" s="22">
        <f>X1278+W1278+SUM($V$1267:V1278)</f>
        <v>1.5439730476214657E-3</v>
      </c>
      <c r="Z1278" s="22">
        <f t="shared" si="384"/>
        <v>8.8055200928556357E-2</v>
      </c>
      <c r="AA1278" s="44">
        <f t="shared" si="385"/>
        <v>12.382257311131839</v>
      </c>
      <c r="AB1278" s="44">
        <f t="shared" si="386"/>
        <v>1.0185381767971426</v>
      </c>
      <c r="AC1278" s="44">
        <f t="shared" si="387"/>
        <v>5.3284679103312236</v>
      </c>
      <c r="AD1278" s="44">
        <f t="shared" si="389"/>
        <v>1.0185381767971424</v>
      </c>
      <c r="AE1278" s="44">
        <f t="shared" si="390"/>
        <v>4.3082887893165127</v>
      </c>
      <c r="AF1278" s="44">
        <f t="shared" si="391"/>
        <v>1.6409442175691579E-3</v>
      </c>
      <c r="AG1278" s="45">
        <f>AC1278+AA1278+SUM($Z$1267:Z1278)</f>
        <v>18.384150141677317</v>
      </c>
      <c r="AH1278" s="45">
        <f>AC1278+AA1278+SUM($Z$1267:Z1278)</f>
        <v>18.384150141677317</v>
      </c>
      <c r="DM1278"/>
      <c r="DN1278"/>
      <c r="DO1278"/>
      <c r="DP1278"/>
      <c r="DQ1278"/>
      <c r="DR1278"/>
      <c r="DS1278"/>
      <c r="DT1278"/>
      <c r="DU1278"/>
      <c r="DV1278"/>
      <c r="DW1278"/>
      <c r="DX1278"/>
      <c r="DY1278"/>
      <c r="DZ1278"/>
      <c r="EA1278"/>
      <c r="EB1278"/>
      <c r="EC1278"/>
      <c r="ED1278"/>
      <c r="EE1278"/>
      <c r="EF1278"/>
      <c r="EG1278"/>
    </row>
    <row r="1279" spans="1:137" s="1" customFormat="1" ht="14.4" x14ac:dyDescent="0.3">
      <c r="A1279"/>
      <c r="B1279"/>
      <c r="C1279"/>
      <c r="D1279" s="18"/>
      <c r="E1279" s="28">
        <v>40002.490277777775</v>
      </c>
      <c r="F1279" s="10">
        <f t="shared" si="388"/>
        <v>119.02847222222044</v>
      </c>
      <c r="G1279" s="10">
        <v>35404</v>
      </c>
      <c r="H1279" s="10">
        <v>4.01</v>
      </c>
      <c r="I1279" s="10">
        <v>60</v>
      </c>
      <c r="J1279" s="10"/>
      <c r="K1279" s="10"/>
      <c r="L1279" s="79">
        <v>1037</v>
      </c>
      <c r="M1279" s="86"/>
      <c r="N1279" s="42">
        <v>7.15</v>
      </c>
      <c r="O1279" s="90"/>
      <c r="P1279" s="90"/>
      <c r="Q1279" s="90"/>
      <c r="R1279" s="87"/>
      <c r="S1279" s="87"/>
      <c r="T1279" s="16"/>
      <c r="U1279" s="16"/>
      <c r="V1279" s="43">
        <f t="shared" si="381"/>
        <v>9.6476043848073609E-6</v>
      </c>
      <c r="W1279" s="43">
        <f t="shared" si="382"/>
        <v>1.3566390022278388E-3</v>
      </c>
      <c r="X1279" s="43">
        <f t="shared" si="383"/>
        <v>3.7624663181898002E-6</v>
      </c>
      <c r="Y1279" s="22">
        <f>X1279+W1279+SUM($V$1267:V1279)</f>
        <v>1.5163029059863072E-3</v>
      </c>
      <c r="Z1279" s="22">
        <f t="shared" si="384"/>
        <v>8.517800140641392E-2</v>
      </c>
      <c r="AA1279" s="44">
        <f t="shared" si="385"/>
        <v>11.977667639619552</v>
      </c>
      <c r="AB1279" s="44">
        <f t="shared" si="386"/>
        <v>0.98525749008401742</v>
      </c>
      <c r="AC1279" s="44">
        <f t="shared" si="387"/>
        <v>5.1543604735905459</v>
      </c>
      <c r="AD1279" s="44">
        <f t="shared" si="389"/>
        <v>0.98525749008401731</v>
      </c>
      <c r="AE1279" s="44">
        <f t="shared" si="390"/>
        <v>4.1675156570635927</v>
      </c>
      <c r="AF1279" s="44">
        <f t="shared" si="391"/>
        <v>1.5873264429361407E-3</v>
      </c>
      <c r="AG1279" s="45">
        <f>AC1279+AA1279+SUM($Z$1267:Z1279)</f>
        <v>17.890631034830765</v>
      </c>
      <c r="AH1279" s="45">
        <f>AC1279+AA1279+SUM($Z$1267:Z1279)</f>
        <v>17.890631034830765</v>
      </c>
      <c r="DM1279"/>
      <c r="DN1279"/>
      <c r="DO1279"/>
      <c r="DP1279"/>
      <c r="DQ1279"/>
      <c r="DR1279"/>
      <c r="DS1279"/>
      <c r="DT1279"/>
      <c r="DU1279"/>
      <c r="DV1279"/>
      <c r="DW1279"/>
      <c r="DX1279"/>
      <c r="DY1279"/>
      <c r="DZ1279"/>
      <c r="EA1279"/>
      <c r="EB1279"/>
      <c r="EC1279"/>
      <c r="ED1279"/>
      <c r="EE1279"/>
      <c r="EF1279"/>
      <c r="EG1279"/>
    </row>
    <row r="1280" spans="1:137" s="1" customFormat="1" ht="14.4" x14ac:dyDescent="0.3">
      <c r="A1280"/>
      <c r="B1280"/>
      <c r="C1280"/>
      <c r="D1280" s="18"/>
      <c r="E1280" s="28">
        <v>40011.436805555553</v>
      </c>
      <c r="F1280" s="10">
        <f t="shared" si="388"/>
        <v>127.97499999999854</v>
      </c>
      <c r="G1280" s="10">
        <v>37811.599999999999</v>
      </c>
      <c r="H1280" s="10">
        <v>4.8600000000000003</v>
      </c>
      <c r="I1280" s="10">
        <v>42</v>
      </c>
      <c r="J1280" s="10"/>
      <c r="K1280" s="10"/>
      <c r="L1280" s="79">
        <v>1037</v>
      </c>
      <c r="M1280" s="86"/>
      <c r="N1280" s="42">
        <v>7.15</v>
      </c>
      <c r="O1280" s="90"/>
      <c r="P1280" s="90"/>
      <c r="Q1280" s="90"/>
      <c r="R1280" s="87"/>
      <c r="S1280" s="87"/>
      <c r="T1280" s="16"/>
      <c r="U1280" s="16"/>
      <c r="V1280" s="43">
        <f t="shared" si="381"/>
        <v>1.1692607808020893E-5</v>
      </c>
      <c r="W1280" s="43">
        <f t="shared" si="382"/>
        <v>1.6442058730242637E-3</v>
      </c>
      <c r="X1280" s="43">
        <f t="shared" si="383"/>
        <v>4.5599965851377633E-6</v>
      </c>
      <c r="Y1280" s="22">
        <f>X1280+W1280+SUM($V$1267:V1280)</f>
        <v>1.8163599148577009E-3</v>
      </c>
      <c r="Z1280" s="22">
        <f t="shared" si="384"/>
        <v>9.097041345550673E-2</v>
      </c>
      <c r="AA1280" s="44">
        <f t="shared" si="385"/>
        <v>12.792192343301283</v>
      </c>
      <c r="AB1280" s="44">
        <f t="shared" si="386"/>
        <v>1.0522585615201909</v>
      </c>
      <c r="AC1280" s="44">
        <f t="shared" si="387"/>
        <v>5.5048756209246497</v>
      </c>
      <c r="AD1280" s="44">
        <f t="shared" si="389"/>
        <v>1.0522585615201907</v>
      </c>
      <c r="AE1280" s="44">
        <f t="shared" si="390"/>
        <v>4.4509217890245667</v>
      </c>
      <c r="AF1280" s="44">
        <f t="shared" si="391"/>
        <v>1.6952703798927857E-3</v>
      </c>
      <c r="AG1280" s="45">
        <f>AC1280+AA1280+SUM($Z$1267:Z1280)</f>
        <v>19.146641299302104</v>
      </c>
      <c r="AH1280" s="45">
        <f>AC1280+AA1280+SUM($Z$1267:Z1280)</f>
        <v>19.146641299302104</v>
      </c>
      <c r="DM1280"/>
      <c r="DN1280"/>
      <c r="DO1280"/>
      <c r="DP1280"/>
      <c r="DQ1280"/>
      <c r="DR1280"/>
      <c r="DS1280"/>
      <c r="DT1280"/>
      <c r="DU1280"/>
      <c r="DV1280"/>
      <c r="DW1280"/>
      <c r="DX1280"/>
      <c r="DY1280"/>
      <c r="DZ1280"/>
      <c r="EA1280"/>
      <c r="EB1280"/>
      <c r="EC1280"/>
      <c r="ED1280"/>
      <c r="EE1280"/>
      <c r="EF1280"/>
      <c r="EG1280"/>
    </row>
    <row r="1281" spans="1:137" s="1" customFormat="1" ht="14.4" x14ac:dyDescent="0.3">
      <c r="A1281"/>
      <c r="B1281"/>
      <c r="C1281"/>
      <c r="D1281" s="18"/>
      <c r="E1281" s="28">
        <v>40017.445833333331</v>
      </c>
      <c r="F1281" s="10">
        <f t="shared" si="388"/>
        <v>133.98402777777665</v>
      </c>
      <c r="G1281" s="10">
        <v>38301.5</v>
      </c>
      <c r="H1281" s="10">
        <v>4.26</v>
      </c>
      <c r="I1281" s="10">
        <v>140</v>
      </c>
      <c r="J1281" s="10"/>
      <c r="K1281" s="10"/>
      <c r="L1281" s="79">
        <v>1037</v>
      </c>
      <c r="M1281" s="86"/>
      <c r="N1281" s="42">
        <v>7.15</v>
      </c>
      <c r="O1281" s="90"/>
      <c r="P1281" s="90"/>
      <c r="Q1281" s="90"/>
      <c r="R1281" s="87"/>
      <c r="S1281" s="87"/>
      <c r="T1281" s="16"/>
      <c r="U1281" s="16"/>
      <c r="V1281" s="43">
        <f t="shared" si="381"/>
        <v>1.0249075979870165E-5</v>
      </c>
      <c r="W1281" s="43">
        <f t="shared" si="382"/>
        <v>1.4412174936385518E-3</v>
      </c>
      <c r="X1281" s="43">
        <f t="shared" si="383"/>
        <v>3.9970340437627302E-6</v>
      </c>
      <c r="Y1281" s="22">
        <f>X1281+W1281+SUM($V$1267:V1281)</f>
        <v>1.6230576489104842E-3</v>
      </c>
      <c r="Z1281" s="22">
        <f t="shared" si="384"/>
        <v>9.2149057193191802E-2</v>
      </c>
      <c r="AA1281" s="44">
        <f t="shared" si="385"/>
        <v>12.957932355069717</v>
      </c>
      <c r="AB1281" s="44">
        <f t="shared" si="386"/>
        <v>1.0658919827266127</v>
      </c>
      <c r="AC1281" s="44">
        <f t="shared" si="387"/>
        <v>5.5761986690551435</v>
      </c>
      <c r="AD1281" s="44">
        <f t="shared" si="389"/>
        <v>1.0658919827266125</v>
      </c>
      <c r="AE1281" s="44">
        <f t="shared" si="390"/>
        <v>4.5085894514467624</v>
      </c>
      <c r="AF1281" s="44">
        <f t="shared" si="391"/>
        <v>1.7172348817681221E-3</v>
      </c>
      <c r="AG1281" s="45">
        <f>AC1281+AA1281+SUM($Z$1267:Z1281)</f>
        <v>19.475853416394227</v>
      </c>
      <c r="AH1281" s="45">
        <f>AC1281+AA1281+SUM($Z$1267:Z1281)</f>
        <v>19.475853416394227</v>
      </c>
      <c r="DM1281"/>
      <c r="DN1281"/>
      <c r="DO1281"/>
      <c r="DP1281"/>
      <c r="DQ1281"/>
      <c r="DR1281"/>
      <c r="DS1281"/>
      <c r="DT1281"/>
      <c r="DU1281"/>
      <c r="DV1281"/>
      <c r="DW1281"/>
      <c r="DX1281"/>
      <c r="DY1281"/>
      <c r="DZ1281"/>
      <c r="EA1281"/>
      <c r="EB1281"/>
      <c r="EC1281"/>
      <c r="ED1281"/>
      <c r="EE1281"/>
      <c r="EF1281"/>
      <c r="EG1281"/>
    </row>
    <row r="1282" spans="1:137" s="1" customFormat="1" ht="14.4" x14ac:dyDescent="0.3">
      <c r="A1282"/>
      <c r="B1282"/>
      <c r="C1282"/>
      <c r="D1282" s="18"/>
      <c r="E1282" s="28">
        <v>40028.45416666667</v>
      </c>
      <c r="F1282" s="10">
        <f t="shared" si="388"/>
        <v>144.99236111111531</v>
      </c>
      <c r="G1282" s="10">
        <v>42594.400000000001</v>
      </c>
      <c r="H1282" s="10">
        <v>4.74</v>
      </c>
      <c r="I1282" s="10">
        <v>346</v>
      </c>
      <c r="J1282" s="10"/>
      <c r="K1282" s="10"/>
      <c r="L1282" s="79">
        <v>1037</v>
      </c>
      <c r="M1282" s="86"/>
      <c r="N1282" s="42">
        <v>7.15</v>
      </c>
      <c r="O1282" s="90"/>
      <c r="P1282" s="90"/>
      <c r="Q1282" s="90"/>
      <c r="R1282" s="87"/>
      <c r="S1282" s="87"/>
      <c r="T1282" s="16"/>
      <c r="U1282" s="16"/>
      <c r="V1282" s="43">
        <f t="shared" si="381"/>
        <v>1.1403901442390747E-5</v>
      </c>
      <c r="W1282" s="43">
        <f t="shared" si="382"/>
        <v>1.6036081971471212E-3</v>
      </c>
      <c r="X1282" s="43">
        <f t="shared" si="383"/>
        <v>4.4474040768627564E-6</v>
      </c>
      <c r="Y1282" s="22">
        <f>X1282+W1282+SUM($V$1267:V1282)</f>
        <v>1.7973026238945443E-3</v>
      </c>
      <c r="Z1282" s="22">
        <f t="shared" si="384"/>
        <v>0.10247728683497223</v>
      </c>
      <c r="AA1282" s="44">
        <f t="shared" si="385"/>
        <v>14.410280378177919</v>
      </c>
      <c r="AB1282" s="44">
        <f t="shared" si="386"/>
        <v>1.1853590451823148</v>
      </c>
      <c r="AC1282" s="44">
        <f t="shared" si="387"/>
        <v>6.2011888983251939</v>
      </c>
      <c r="AD1282" s="44">
        <f t="shared" si="389"/>
        <v>1.1853590451823146</v>
      </c>
      <c r="AE1282" s="44">
        <f t="shared" si="390"/>
        <v>5.0139201475321853</v>
      </c>
      <c r="AF1282" s="44">
        <f t="shared" si="391"/>
        <v>1.9097056106936829E-3</v>
      </c>
      <c r="AG1282" s="45">
        <f>AC1282+AA1282+SUM($Z$1267:Z1282)</f>
        <v>21.655668955607453</v>
      </c>
      <c r="AH1282" s="45">
        <f>AC1282+AA1282+SUM($Z$1267:Z1282)</f>
        <v>21.655668955607453</v>
      </c>
      <c r="DM1282"/>
      <c r="DN1282"/>
      <c r="DO1282"/>
      <c r="DP1282"/>
      <c r="DQ1282"/>
      <c r="DR1282"/>
      <c r="DS1282"/>
      <c r="DT1282"/>
      <c r="DU1282"/>
      <c r="DV1282"/>
      <c r="DW1282"/>
      <c r="DX1282"/>
      <c r="DY1282"/>
      <c r="DZ1282"/>
      <c r="EA1282"/>
      <c r="EB1282"/>
      <c r="EC1282"/>
      <c r="ED1282"/>
      <c r="EE1282"/>
      <c r="EF1282"/>
      <c r="EG1282"/>
    </row>
    <row r="1283" spans="1:137" s="1" customFormat="1" ht="14.4" x14ac:dyDescent="0.3">
      <c r="A1283"/>
      <c r="B1283"/>
      <c r="C1283"/>
      <c r="D1283" s="18"/>
      <c r="E1283" s="28">
        <v>40038.495833333334</v>
      </c>
      <c r="F1283" s="10">
        <f t="shared" si="388"/>
        <v>155.03402777777956</v>
      </c>
      <c r="G1283" s="10">
        <v>44983</v>
      </c>
      <c r="H1283" s="10">
        <v>6.1</v>
      </c>
      <c r="I1283" s="10">
        <v>546</v>
      </c>
      <c r="J1283" s="10"/>
      <c r="K1283" s="10"/>
      <c r="L1283" s="79">
        <v>1037</v>
      </c>
      <c r="M1283" s="86"/>
      <c r="N1283" s="42">
        <v>7.15</v>
      </c>
      <c r="O1283" s="90"/>
      <c r="P1283" s="90"/>
      <c r="Q1283" s="90"/>
      <c r="R1283" s="87"/>
      <c r="S1283" s="87"/>
      <c r="T1283" s="16"/>
      <c r="U1283" s="16"/>
      <c r="V1283" s="43">
        <f t="shared" si="381"/>
        <v>1.4675906919532394E-5</v>
      </c>
      <c r="W1283" s="43">
        <f t="shared" si="382"/>
        <v>2.0637151904214007E-3</v>
      </c>
      <c r="X1283" s="43">
        <f t="shared" si="383"/>
        <v>5.7234525039794967E-6</v>
      </c>
      <c r="Y1283" s="22">
        <f>X1283+W1283+SUM($V$1267:V1283)</f>
        <v>2.2733615725154732E-3</v>
      </c>
      <c r="Z1283" s="22">
        <f t="shared" si="384"/>
        <v>0.10822398704284028</v>
      </c>
      <c r="AA1283" s="44">
        <f t="shared" si="385"/>
        <v>15.218377116512437</v>
      </c>
      <c r="AB1283" s="44">
        <f t="shared" si="386"/>
        <v>1.2518313658470612</v>
      </c>
      <c r="AC1283" s="44">
        <f t="shared" si="387"/>
        <v>6.5489378935578912</v>
      </c>
      <c r="AD1283" s="44">
        <f t="shared" si="389"/>
        <v>1.2518313658470612</v>
      </c>
      <c r="AE1283" s="44">
        <f t="shared" si="390"/>
        <v>5.2950897300217949</v>
      </c>
      <c r="AF1283" s="44">
        <f t="shared" si="391"/>
        <v>2.0167976890350364E-3</v>
      </c>
      <c r="AG1283" s="45">
        <f>AC1283+AA1283+SUM($Z$1267:Z1283)</f>
        <v>22.919738676217506</v>
      </c>
      <c r="AH1283" s="45">
        <f>AC1283+AA1283+SUM($Z$1267:Z1283)</f>
        <v>22.919738676217506</v>
      </c>
      <c r="DM1283"/>
      <c r="DN1283"/>
      <c r="DO1283"/>
      <c r="DP1283"/>
      <c r="DQ1283"/>
      <c r="DR1283"/>
      <c r="DS1283"/>
      <c r="DT1283"/>
      <c r="DU1283"/>
      <c r="DV1283"/>
      <c r="DW1283"/>
      <c r="DX1283"/>
      <c r="DY1283"/>
      <c r="DZ1283"/>
      <c r="EA1283"/>
      <c r="EB1283"/>
      <c r="EC1283"/>
      <c r="ED1283"/>
      <c r="EE1283"/>
      <c r="EF1283"/>
      <c r="EG1283"/>
    </row>
    <row r="1284" spans="1:137" s="1" customFormat="1" ht="14.4" x14ac:dyDescent="0.3">
      <c r="A1284"/>
      <c r="B1284"/>
      <c r="C1284"/>
      <c r="D1284" s="18"/>
      <c r="E1284" s="28">
        <v>40045.450694444444</v>
      </c>
      <c r="F1284" s="10">
        <f t="shared" si="388"/>
        <v>161.98888888888905</v>
      </c>
      <c r="G1284" s="10">
        <v>45308</v>
      </c>
      <c r="H1284" s="10">
        <v>4.75</v>
      </c>
      <c r="I1284" s="10">
        <v>638</v>
      </c>
      <c r="J1284" s="10"/>
      <c r="K1284" s="10"/>
      <c r="L1284" s="79">
        <v>1037</v>
      </c>
      <c r="M1284" s="86"/>
      <c r="N1284" s="42">
        <v>7.15</v>
      </c>
      <c r="O1284" s="90"/>
      <c r="P1284" s="90"/>
      <c r="Q1284" s="90"/>
      <c r="R1284" s="87"/>
      <c r="S1284" s="87"/>
      <c r="T1284" s="16"/>
      <c r="U1284" s="16"/>
      <c r="V1284" s="43">
        <f t="shared" si="381"/>
        <v>1.1427960306193258E-5</v>
      </c>
      <c r="W1284" s="43">
        <f t="shared" si="382"/>
        <v>1.6069913368035496E-3</v>
      </c>
      <c r="X1284" s="43">
        <f t="shared" si="383"/>
        <v>4.4567867858856738E-6</v>
      </c>
      <c r="Y1284" s="22">
        <f>X1284+W1284+SUM($V$1267:V1284)</f>
        <v>1.8267990134857213E-3</v>
      </c>
      <c r="Z1284" s="22">
        <f t="shared" si="384"/>
        <v>0.10900590011642192</v>
      </c>
      <c r="AA1284" s="44">
        <f t="shared" si="385"/>
        <v>15.328329155346363</v>
      </c>
      <c r="AB1284" s="44">
        <f t="shared" si="386"/>
        <v>1.2608757869372575</v>
      </c>
      <c r="AC1284" s="44">
        <f t="shared" si="387"/>
        <v>6.5962536531872225</v>
      </c>
      <c r="AD1284" s="44">
        <f t="shared" si="389"/>
        <v>1.2608757869372571</v>
      </c>
      <c r="AE1284" s="44">
        <f t="shared" si="390"/>
        <v>5.3333464972951425</v>
      </c>
      <c r="AF1284" s="44">
        <f t="shared" si="391"/>
        <v>2.0313689548229199E-3</v>
      </c>
      <c r="AG1284" s="45">
        <f>AC1284+AA1284+SUM($Z$1267:Z1284)</f>
        <v>23.186012374797183</v>
      </c>
      <c r="AH1284" s="45">
        <f>AC1284+AA1284+SUM($Z$1267:Z1284)</f>
        <v>23.186012374797183</v>
      </c>
      <c r="DM1284"/>
      <c r="DN1284"/>
      <c r="DO1284"/>
      <c r="DP1284"/>
      <c r="DQ1284"/>
      <c r="DR1284"/>
      <c r="DS1284"/>
      <c r="DT1284"/>
      <c r="DU1284"/>
      <c r="DV1284"/>
      <c r="DW1284"/>
      <c r="DX1284"/>
      <c r="DY1284"/>
      <c r="DZ1284"/>
      <c r="EA1284"/>
      <c r="EB1284"/>
      <c r="EC1284"/>
      <c r="ED1284"/>
      <c r="EE1284"/>
      <c r="EF1284"/>
      <c r="EG1284"/>
    </row>
    <row r="1285" spans="1:137" s="1" customFormat="1" ht="14.4" x14ac:dyDescent="0.3">
      <c r="A1285"/>
      <c r="B1285"/>
      <c r="C1285"/>
      <c r="D1285" s="18"/>
      <c r="E1285" s="28">
        <v>40052.449305555558</v>
      </c>
      <c r="F1285" s="10">
        <f t="shared" si="388"/>
        <v>168.98750000000291</v>
      </c>
      <c r="G1285" s="10">
        <v>44770</v>
      </c>
      <c r="H1285" s="10">
        <v>5.99</v>
      </c>
      <c r="I1285" s="10">
        <v>829</v>
      </c>
      <c r="J1285" s="10"/>
      <c r="K1285" s="10"/>
      <c r="L1285" s="79">
        <v>1037</v>
      </c>
      <c r="M1285" s="86"/>
      <c r="N1285" s="42">
        <v>7.15</v>
      </c>
      <c r="O1285" s="90"/>
      <c r="P1285" s="90"/>
      <c r="Q1285" s="90"/>
      <c r="R1285" s="87"/>
      <c r="S1285" s="87"/>
      <c r="T1285" s="16"/>
      <c r="U1285" s="16"/>
      <c r="V1285" s="43">
        <f t="shared" si="381"/>
        <v>1.4411259417704762E-5</v>
      </c>
      <c r="W1285" s="43">
        <f t="shared" si="382"/>
        <v>2.0265006542006868E-3</v>
      </c>
      <c r="X1285" s="43">
        <f t="shared" si="383"/>
        <v>5.6202427047274089E-6</v>
      </c>
      <c r="Y1285" s="22">
        <f>X1285+W1285+SUM($V$1267:V1285)</f>
        <v>2.2618830462194052E-3</v>
      </c>
      <c r="Z1285" s="22">
        <f t="shared" si="384"/>
        <v>0.10771153324384676</v>
      </c>
      <c r="AA1285" s="44">
        <f t="shared" si="385"/>
        <v>15.14631624183051</v>
      </c>
      <c r="AB1285" s="44">
        <f t="shared" si="386"/>
        <v>1.2459037914094866</v>
      </c>
      <c r="AC1285" s="44">
        <f t="shared" si="387"/>
        <v>6.5179278726315895</v>
      </c>
      <c r="AD1285" s="44">
        <f t="shared" si="389"/>
        <v>1.2459037914094866</v>
      </c>
      <c r="AE1285" s="44">
        <f t="shared" si="390"/>
        <v>5.2700168333164923</v>
      </c>
      <c r="AF1285" s="44">
        <f t="shared" si="391"/>
        <v>2.007247905610977E-3</v>
      </c>
      <c r="AG1285" s="45">
        <f>AC1285+AA1285+SUM($Z$1267:Z1285)</f>
        <v>23.033385213969545</v>
      </c>
      <c r="AH1285" s="45">
        <f>AC1285+AA1285+SUM($Z$1267:Z1285)</f>
        <v>23.033385213969545</v>
      </c>
      <c r="DM1285"/>
      <c r="DN1285"/>
      <c r="DO1285"/>
      <c r="DP1285"/>
      <c r="DQ1285"/>
      <c r="DR1285"/>
      <c r="DS1285"/>
      <c r="DT1285"/>
      <c r="DU1285"/>
      <c r="DV1285"/>
      <c r="DW1285"/>
      <c r="DX1285"/>
      <c r="DY1285"/>
      <c r="DZ1285"/>
      <c r="EA1285"/>
      <c r="EB1285"/>
      <c r="EC1285"/>
      <c r="ED1285"/>
      <c r="EE1285"/>
      <c r="EF1285"/>
      <c r="EG1285"/>
    </row>
    <row r="1286" spans="1:137" s="1" customFormat="1" ht="14.4" x14ac:dyDescent="0.3">
      <c r="A1286"/>
      <c r="B1286"/>
      <c r="C1286"/>
      <c r="D1286" s="18"/>
      <c r="E1286" s="28">
        <v>40059.431944444441</v>
      </c>
      <c r="F1286" s="10">
        <f t="shared" si="388"/>
        <v>175.97013888888614</v>
      </c>
      <c r="G1286" s="10">
        <v>44239.9</v>
      </c>
      <c r="H1286" s="10">
        <v>5.23</v>
      </c>
      <c r="I1286" s="10">
        <v>923</v>
      </c>
      <c r="J1286" s="10"/>
      <c r="K1286" s="10"/>
      <c r="L1286" s="79">
        <v>1037</v>
      </c>
      <c r="M1286" s="86"/>
      <c r="N1286" s="42">
        <v>7.15</v>
      </c>
      <c r="O1286" s="90"/>
      <c r="P1286" s="90"/>
      <c r="Q1286" s="90"/>
      <c r="R1286" s="87"/>
      <c r="S1286" s="87"/>
      <c r="T1286" s="16"/>
      <c r="U1286" s="16"/>
      <c r="V1286" s="43">
        <f t="shared" si="381"/>
        <v>1.2582785768713841E-5</v>
      </c>
      <c r="W1286" s="43">
        <f t="shared" si="382"/>
        <v>1.769382040312119E-3</v>
      </c>
      <c r="X1286" s="43">
        <f t="shared" si="383"/>
        <v>4.9071568189856999E-6</v>
      </c>
      <c r="Y1286" s="22">
        <f>X1286+W1286+SUM($V$1267:V1286)</f>
        <v>2.0166341322138096E-3</v>
      </c>
      <c r="Z1286" s="22">
        <f t="shared" si="384"/>
        <v>0.10643617287367561</v>
      </c>
      <c r="AA1286" s="44">
        <f t="shared" si="385"/>
        <v>14.966976008643234</v>
      </c>
      <c r="AB1286" s="44">
        <f t="shared" si="386"/>
        <v>1.2311516448866775</v>
      </c>
      <c r="AC1286" s="44">
        <f t="shared" si="387"/>
        <v>6.440752229002328</v>
      </c>
      <c r="AD1286" s="44">
        <f t="shared" si="389"/>
        <v>1.2311516448866773</v>
      </c>
      <c r="AE1286" s="44">
        <f t="shared" si="390"/>
        <v>5.2076171030654068</v>
      </c>
      <c r="AF1286" s="44">
        <f t="shared" si="391"/>
        <v>1.9834810502443391E-3</v>
      </c>
      <c r="AG1286" s="45">
        <f>AC1286+AA1286+SUM($Z$1267:Z1286)</f>
        <v>22.883305510026684</v>
      </c>
      <c r="AH1286" s="45">
        <f>AC1286+AA1286+SUM($Z$1267:Z1286)</f>
        <v>22.883305510026684</v>
      </c>
      <c r="DM1286"/>
      <c r="DN1286"/>
      <c r="DO1286"/>
      <c r="DP1286"/>
      <c r="DQ1286"/>
      <c r="DR1286"/>
      <c r="DS1286"/>
      <c r="DT1286"/>
      <c r="DU1286"/>
      <c r="DV1286"/>
      <c r="DW1286"/>
      <c r="DX1286"/>
      <c r="DY1286"/>
      <c r="DZ1286"/>
      <c r="EA1286"/>
      <c r="EB1286"/>
      <c r="EC1286"/>
      <c r="ED1286"/>
      <c r="EE1286"/>
      <c r="EF1286"/>
      <c r="EG1286"/>
    </row>
    <row r="1287" spans="1:137" s="1" customFormat="1" ht="14.4" x14ac:dyDescent="0.3">
      <c r="A1287"/>
      <c r="B1287"/>
      <c r="C1287"/>
      <c r="D1287" s="18"/>
      <c r="E1287" s="28">
        <v>40066.416666666664</v>
      </c>
      <c r="F1287" s="10">
        <f t="shared" si="388"/>
        <v>182.95486111110949</v>
      </c>
      <c r="G1287" s="10">
        <v>46408.4</v>
      </c>
      <c r="H1287" s="10">
        <v>5.42</v>
      </c>
      <c r="I1287" s="10">
        <v>1125</v>
      </c>
      <c r="J1287" s="10"/>
      <c r="K1287" s="10"/>
      <c r="L1287" s="79">
        <v>1037</v>
      </c>
      <c r="M1287" s="91"/>
      <c r="N1287" s="42">
        <v>7.15</v>
      </c>
      <c r="O1287" s="90"/>
      <c r="P1287" s="90"/>
      <c r="Q1287" s="90"/>
      <c r="R1287" s="87"/>
      <c r="S1287" s="87"/>
      <c r="T1287" s="16"/>
      <c r="U1287" s="16"/>
      <c r="V1287" s="43">
        <f t="shared" si="381"/>
        <v>1.303990418096157E-5</v>
      </c>
      <c r="W1287" s="43">
        <f t="shared" si="382"/>
        <v>1.833661693784261E-3</v>
      </c>
      <c r="X1287" s="43">
        <f t="shared" si="383"/>
        <v>5.0854282904211257E-6</v>
      </c>
      <c r="Y1287" s="22">
        <f>X1287+W1287+SUM($V$1267:V1287)</f>
        <v>2.0941319613383483E-3</v>
      </c>
      <c r="Z1287" s="22">
        <f t="shared" si="384"/>
        <v>0.11165333748925037</v>
      </c>
      <c r="AA1287" s="44">
        <f t="shared" si="385"/>
        <v>15.700609843139761</v>
      </c>
      <c r="AB1287" s="44">
        <f t="shared" si="386"/>
        <v>1.2914988052992635</v>
      </c>
      <c r="AC1287" s="44">
        <f t="shared" si="387"/>
        <v>6.7564575359445129</v>
      </c>
      <c r="AD1287" s="44">
        <f t="shared" si="389"/>
        <v>1.2914988052992633</v>
      </c>
      <c r="AE1287" s="44">
        <f t="shared" si="390"/>
        <v>5.4628780256262024</v>
      </c>
      <c r="AF1287" s="44">
        <f t="shared" si="391"/>
        <v>2.0807050190474979E-3</v>
      </c>
      <c r="AG1287" s="45">
        <f>AC1287+AA1287+SUM($Z$1267:Z1287)</f>
        <v>24.044297988954643</v>
      </c>
      <c r="AH1287" s="45">
        <f>AC1287+AA1287+SUM($Z$1267:Z1287)</f>
        <v>24.044297988954643</v>
      </c>
      <c r="DM1287"/>
      <c r="DN1287"/>
      <c r="DO1287"/>
      <c r="DP1287"/>
      <c r="DQ1287"/>
      <c r="DR1287"/>
      <c r="DS1287"/>
      <c r="DT1287"/>
      <c r="DU1287"/>
      <c r="DV1287"/>
      <c r="DW1287"/>
      <c r="DX1287"/>
      <c r="DY1287"/>
      <c r="DZ1287"/>
      <c r="EA1287"/>
      <c r="EB1287"/>
      <c r="EC1287"/>
      <c r="ED1287"/>
      <c r="EE1287"/>
      <c r="EF1287"/>
      <c r="EG1287"/>
    </row>
    <row r="1288" spans="1:137" s="1" customFormat="1" ht="14.4" x14ac:dyDescent="0.3">
      <c r="A1288"/>
      <c r="B1288"/>
      <c r="C1288"/>
      <c r="D1288" s="18"/>
      <c r="E1288" s="28">
        <v>40073.50277777778</v>
      </c>
      <c r="F1288" s="10">
        <f t="shared" si="388"/>
        <v>190.04097222222481</v>
      </c>
      <c r="G1288" s="10">
        <v>45379.8</v>
      </c>
      <c r="H1288" s="10">
        <v>7.07</v>
      </c>
      <c r="I1288" s="10">
        <v>1295</v>
      </c>
      <c r="J1288" s="10"/>
      <c r="K1288" s="10"/>
      <c r="L1288" s="79">
        <v>1037</v>
      </c>
      <c r="M1288" s="87"/>
      <c r="N1288" s="42">
        <v>7.15</v>
      </c>
      <c r="O1288" s="90"/>
      <c r="P1288" s="90"/>
      <c r="Q1288" s="90"/>
      <c r="R1288" s="87"/>
      <c r="S1288" s="87"/>
      <c r="T1288" s="16"/>
      <c r="U1288" s="16"/>
      <c r="V1288" s="43">
        <f t="shared" si="381"/>
        <v>1.7009616708376071E-5</v>
      </c>
      <c r="W1288" s="43">
        <f t="shared" si="382"/>
        <v>2.3918797370949675E-3</v>
      </c>
      <c r="X1288" s="43">
        <f t="shared" si="383"/>
        <v>6.6335752792024664E-6</v>
      </c>
      <c r="Y1288" s="22">
        <f>X1288+W1288+SUM($V$1267:V1288)</f>
        <v>2.6709077683462123E-3</v>
      </c>
      <c r="Z1288" s="22">
        <f t="shared" si="384"/>
        <v>0.10917864275852397</v>
      </c>
      <c r="AA1288" s="44">
        <f t="shared" si="385"/>
        <v>15.352620098079521</v>
      </c>
      <c r="AB1288" s="44">
        <f t="shared" si="386"/>
        <v>1.2628739082734919</v>
      </c>
      <c r="AC1288" s="44">
        <f t="shared" si="387"/>
        <v>6.6067067963914896</v>
      </c>
      <c r="AD1288" s="44">
        <f t="shared" si="389"/>
        <v>1.2628739082734917</v>
      </c>
      <c r="AE1288" s="44">
        <f t="shared" si="390"/>
        <v>5.341798300034303</v>
      </c>
      <c r="AF1288" s="44">
        <f t="shared" si="391"/>
        <v>2.0345880836954437E-3</v>
      </c>
      <c r="AG1288" s="45">
        <f>AC1288+AA1288+SUM($Z$1267:Z1288)</f>
        <v>23.655736147099908</v>
      </c>
      <c r="AH1288" s="45">
        <f>AC1288+AA1288+SUM($Z$1267:Z1288)</f>
        <v>23.655736147099908</v>
      </c>
      <c r="DM1288"/>
      <c r="DN1288"/>
      <c r="DO1288"/>
      <c r="DP1288"/>
      <c r="DQ1288"/>
      <c r="DR1288"/>
      <c r="DS1288"/>
      <c r="DT1288"/>
      <c r="DU1288"/>
      <c r="DV1288"/>
      <c r="DW1288"/>
      <c r="DX1288"/>
      <c r="DY1288"/>
      <c r="DZ1288"/>
      <c r="EA1288"/>
      <c r="EB1288"/>
      <c r="EC1288"/>
      <c r="ED1288"/>
      <c r="EE1288"/>
      <c r="EF1288"/>
      <c r="EG1288"/>
    </row>
    <row r="1289" spans="1:137" s="1" customFormat="1" ht="14.4" x14ac:dyDescent="0.3">
      <c r="A1289"/>
      <c r="B1289"/>
      <c r="C1289"/>
      <c r="D1289" s="18"/>
      <c r="E1289" s="28">
        <v>40079.415277777778</v>
      </c>
      <c r="F1289" s="10">
        <f t="shared" si="388"/>
        <v>195.95347222222335</v>
      </c>
      <c r="G1289" s="10">
        <v>48061.2</v>
      </c>
      <c r="H1289" s="10">
        <v>4.28</v>
      </c>
      <c r="I1289" s="10">
        <v>1488</v>
      </c>
      <c r="J1289" s="10"/>
      <c r="K1289" s="10"/>
      <c r="L1289" s="79">
        <v>1037</v>
      </c>
      <c r="M1289" s="86"/>
      <c r="N1289" s="42">
        <v>7.15</v>
      </c>
      <c r="O1289" s="90"/>
      <c r="P1289" s="90"/>
      <c r="Q1289" s="90"/>
      <c r="R1289" s="87"/>
      <c r="S1289" s="87"/>
      <c r="T1289" s="16"/>
      <c r="U1289" s="16"/>
      <c r="V1289" s="43">
        <f t="shared" si="381"/>
        <v>1.0297193707475188E-5</v>
      </c>
      <c r="W1289" s="43">
        <f t="shared" si="382"/>
        <v>1.4479837729514092E-3</v>
      </c>
      <c r="X1289" s="43">
        <f t="shared" si="383"/>
        <v>4.0157994618085652E-6</v>
      </c>
      <c r="Y1289" s="22">
        <f>X1289+W1289+SUM($V$1267:V1289)</f>
        <v>1.7346912220927353E-3</v>
      </c>
      <c r="Z1289" s="22">
        <f t="shared" si="384"/>
        <v>0.11562978649852956</v>
      </c>
      <c r="AA1289" s="44">
        <f t="shared" si="385"/>
        <v>16.259775165554263</v>
      </c>
      <c r="AB1289" s="44">
        <f t="shared" si="386"/>
        <v>1.3374945566158056</v>
      </c>
      <c r="AC1289" s="44">
        <f t="shared" si="387"/>
        <v>6.9970836513763972</v>
      </c>
      <c r="AD1289" s="44">
        <f t="shared" si="389"/>
        <v>1.3374945566158054</v>
      </c>
      <c r="AE1289" s="44">
        <f t="shared" si="390"/>
        <v>5.6574342870089467</v>
      </c>
      <c r="AF1289" s="44">
        <f t="shared" si="391"/>
        <v>2.1548077516450811E-3</v>
      </c>
      <c r="AG1289" s="45">
        <f>AC1289+AA1289+SUM($Z$1267:Z1289)</f>
        <v>25.068897856058086</v>
      </c>
      <c r="AH1289" s="45">
        <f>AC1289+AA1289+SUM($Z$1267:Z1289)</f>
        <v>25.068897856058086</v>
      </c>
      <c r="DM1289"/>
      <c r="DN1289"/>
      <c r="DO1289"/>
      <c r="DP1289"/>
      <c r="DQ1289"/>
      <c r="DR1289"/>
      <c r="DS1289"/>
      <c r="DT1289"/>
      <c r="DU1289"/>
      <c r="DV1289"/>
      <c r="DW1289"/>
      <c r="DX1289"/>
      <c r="DY1289"/>
      <c r="DZ1289"/>
      <c r="EA1289"/>
      <c r="EB1289"/>
      <c r="EC1289"/>
      <c r="ED1289"/>
      <c r="EE1289"/>
      <c r="EF1289"/>
      <c r="EG1289"/>
    </row>
    <row r="1290" spans="1:137" s="1" customFormat="1" ht="14.4" x14ac:dyDescent="0.3">
      <c r="A1290"/>
      <c r="B1290"/>
      <c r="C1290"/>
      <c r="D1290" s="18"/>
      <c r="E1290" s="28">
        <v>40086.399305555555</v>
      </c>
      <c r="F1290" s="10">
        <f t="shared" si="388"/>
        <v>202.9375</v>
      </c>
      <c r="G1290" s="10">
        <v>49628</v>
      </c>
      <c r="H1290" s="10">
        <v>4.5999999999999996</v>
      </c>
      <c r="I1290" s="10">
        <v>1589</v>
      </c>
      <c r="J1290" s="10"/>
      <c r="K1290" s="10"/>
      <c r="L1290" s="79">
        <v>1037</v>
      </c>
      <c r="M1290" s="86"/>
      <c r="N1290" s="42">
        <v>7.15</v>
      </c>
      <c r="O1290" s="90"/>
      <c r="P1290" s="90"/>
      <c r="Q1290" s="90"/>
      <c r="R1290" s="87"/>
      <c r="S1290" s="87"/>
      <c r="T1290" s="16"/>
      <c r="U1290" s="16"/>
      <c r="V1290" s="43">
        <f t="shared" si="381"/>
        <v>1.1067077349155575E-5</v>
      </c>
      <c r="W1290" s="43">
        <f t="shared" si="382"/>
        <v>1.5562442419571215E-3</v>
      </c>
      <c r="X1290" s="43">
        <f t="shared" si="383"/>
        <v>4.3160461505419153E-6</v>
      </c>
      <c r="Y1290" s="22">
        <f>X1290+W1290+SUM($V$1267:V1290)</f>
        <v>1.8543190151363365E-3</v>
      </c>
      <c r="Z1290" s="22">
        <f t="shared" si="384"/>
        <v>0.11939932927910717</v>
      </c>
      <c r="AA1290" s="44">
        <f t="shared" si="385"/>
        <v>16.789845486923486</v>
      </c>
      <c r="AB1290" s="44">
        <f t="shared" si="386"/>
        <v>1.3810970149669424</v>
      </c>
      <c r="AC1290" s="44">
        <f t="shared" si="387"/>
        <v>7.2251892888755975</v>
      </c>
      <c r="AD1290" s="44">
        <f t="shared" si="389"/>
        <v>1.3810970149669421</v>
      </c>
      <c r="AE1290" s="44">
        <f t="shared" si="390"/>
        <v>5.8418672192055139</v>
      </c>
      <c r="AF1290" s="44">
        <f t="shared" si="391"/>
        <v>2.2250547031418713E-3</v>
      </c>
      <c r="AG1290" s="45">
        <f>AC1290+AA1290+SUM($Z$1267:Z1290)</f>
        <v>25.946473144205616</v>
      </c>
      <c r="AH1290" s="45">
        <f>AC1290+AA1290+SUM($Z$1267:Z1290)</f>
        <v>25.946473144205616</v>
      </c>
      <c r="DM1290"/>
      <c r="DN1290"/>
      <c r="DO1290"/>
      <c r="DP1290"/>
      <c r="DQ1290"/>
      <c r="DR1290"/>
      <c r="DS1290"/>
      <c r="DT1290"/>
      <c r="DU1290"/>
      <c r="DV1290"/>
      <c r="DW1290"/>
      <c r="DX1290"/>
      <c r="DY1290"/>
      <c r="DZ1290"/>
      <c r="EA1290"/>
      <c r="EB1290"/>
      <c r="EC1290"/>
      <c r="ED1290"/>
      <c r="EE1290"/>
      <c r="EF1290"/>
      <c r="EG1290"/>
    </row>
    <row r="1291" spans="1:137" s="1" customFormat="1" ht="14.4" x14ac:dyDescent="0.3">
      <c r="A1291"/>
      <c r="B1291"/>
      <c r="C1291"/>
      <c r="D1291" s="18"/>
      <c r="E1291" s="28">
        <v>40093.394444444442</v>
      </c>
      <c r="F1291" s="10">
        <f t="shared" si="388"/>
        <v>209.9326388888876</v>
      </c>
      <c r="G1291" s="10">
        <v>49675.199999999997</v>
      </c>
      <c r="H1291" s="10">
        <v>4.72</v>
      </c>
      <c r="I1291" s="10">
        <v>1783</v>
      </c>
      <c r="J1291" s="10"/>
      <c r="K1291" s="10"/>
      <c r="L1291" s="79">
        <v>1037</v>
      </c>
      <c r="M1291" s="86"/>
      <c r="N1291" s="42">
        <v>7.15</v>
      </c>
      <c r="O1291" s="83"/>
      <c r="P1291" s="83"/>
      <c r="Q1291" s="83"/>
      <c r="R1291" s="83"/>
      <c r="S1291" s="83"/>
      <c r="T1291" s="16"/>
      <c r="U1291" s="16"/>
      <c r="V1291" s="43">
        <f t="shared" si="381"/>
        <v>1.1355783714785719E-5</v>
      </c>
      <c r="W1291" s="43">
        <f t="shared" si="382"/>
        <v>1.596841917834264E-3</v>
      </c>
      <c r="X1291" s="43">
        <f t="shared" si="383"/>
        <v>4.4286386588169223E-6</v>
      </c>
      <c r="Y1291" s="22">
        <f>X1291+W1291+SUM($V$1267:V1291)</f>
        <v>1.9063850672365397E-3</v>
      </c>
      <c r="Z1291" s="22">
        <f t="shared" si="384"/>
        <v>0.11951288711625502</v>
      </c>
      <c r="AA1291" s="44">
        <f t="shared" si="385"/>
        <v>16.805813906101829</v>
      </c>
      <c r="AB1291" s="44">
        <f t="shared" si="386"/>
        <v>1.3824105431991185</v>
      </c>
      <c r="AC1291" s="44">
        <f t="shared" si="387"/>
        <v>7.2320609930433006</v>
      </c>
      <c r="AD1291" s="44">
        <f t="shared" si="389"/>
        <v>1.3824105431991176</v>
      </c>
      <c r="AE1291" s="44">
        <f t="shared" si="390"/>
        <v>5.8474232789449019</v>
      </c>
      <c r="AF1291" s="44">
        <f t="shared" si="391"/>
        <v>2.2271708992809103E-3</v>
      </c>
      <c r="AG1291" s="45">
        <f>AC1291+AA1291+SUM($Z$1267:Z1291)</f>
        <v>26.088826154667917</v>
      </c>
      <c r="AH1291" s="45">
        <f>AC1291+AA1291+SUM($Z$1267:Z1291)</f>
        <v>26.088826154667917</v>
      </c>
      <c r="DM1291"/>
      <c r="DN1291"/>
      <c r="DO1291"/>
      <c r="DP1291"/>
      <c r="DQ1291"/>
      <c r="DR1291"/>
      <c r="DS1291"/>
      <c r="DT1291"/>
      <c r="DU1291"/>
      <c r="DV1291"/>
      <c r="DW1291"/>
      <c r="DX1291"/>
      <c r="DY1291"/>
      <c r="DZ1291"/>
      <c r="EA1291"/>
      <c r="EB1291"/>
      <c r="EC1291"/>
      <c r="ED1291"/>
      <c r="EE1291"/>
      <c r="EF1291"/>
      <c r="EG1291"/>
    </row>
    <row r="1292" spans="1:137" s="1" customFormat="1" ht="14.4" x14ac:dyDescent="0.3">
      <c r="A1292"/>
      <c r="B1292"/>
      <c r="C1292"/>
      <c r="D1292" s="18"/>
      <c r="E1292" s="28">
        <v>40100.406944444447</v>
      </c>
      <c r="F1292" s="10">
        <f t="shared" si="388"/>
        <v>216.94513888889196</v>
      </c>
      <c r="G1292" s="10">
        <v>54850.8</v>
      </c>
      <c r="H1292" s="10">
        <v>5.09</v>
      </c>
      <c r="I1292" s="10">
        <v>1874</v>
      </c>
      <c r="J1292" s="10"/>
      <c r="K1292" s="10"/>
      <c r="L1292" s="79">
        <v>1037</v>
      </c>
      <c r="M1292" s="86"/>
      <c r="N1292" s="42">
        <v>7.15</v>
      </c>
      <c r="O1292" s="84"/>
      <c r="P1292" s="84"/>
      <c r="Q1292" s="83"/>
      <c r="R1292" s="83"/>
      <c r="S1292" s="83"/>
      <c r="T1292" s="16"/>
      <c r="U1292" s="16"/>
      <c r="V1292" s="43">
        <f t="shared" si="381"/>
        <v>1.2245961675478671E-5</v>
      </c>
      <c r="W1292" s="43">
        <f t="shared" si="382"/>
        <v>1.7220180851221195E-3</v>
      </c>
      <c r="X1292" s="43">
        <f t="shared" si="383"/>
        <v>4.7757988926648589E-6</v>
      </c>
      <c r="Y1292" s="22">
        <f>X1292+W1292+SUM($V$1267:V1292)</f>
        <v>2.0441543564337218E-3</v>
      </c>
      <c r="Z1292" s="22">
        <f t="shared" si="384"/>
        <v>0.13196479266588321</v>
      </c>
      <c r="AA1292" s="44">
        <f t="shared" si="385"/>
        <v>18.55679166668298</v>
      </c>
      <c r="AB1292" s="44">
        <f t="shared" si="386"/>
        <v>1.5264422533357935</v>
      </c>
      <c r="AC1292" s="44">
        <f t="shared" si="387"/>
        <v>7.9855608254666253</v>
      </c>
      <c r="AD1292" s="44">
        <f t="shared" si="389"/>
        <v>1.5264422533357935</v>
      </c>
      <c r="AE1292" s="44">
        <f t="shared" si="390"/>
        <v>6.4566593549447457</v>
      </c>
      <c r="AF1292" s="44">
        <f t="shared" si="391"/>
        <v>2.459217186086366E-3</v>
      </c>
      <c r="AG1292" s="45">
        <f>AC1292+AA1292+SUM($Z$1267:Z1292)</f>
        <v>28.725268540338273</v>
      </c>
      <c r="AH1292" s="45">
        <f>AC1292+AA1292+SUM($Z$1267:Z1292)</f>
        <v>28.725268540338273</v>
      </c>
      <c r="DM1292"/>
      <c r="DN1292"/>
      <c r="DO1292"/>
      <c r="DP1292"/>
      <c r="DQ1292"/>
      <c r="DR1292"/>
      <c r="DS1292"/>
      <c r="DT1292"/>
      <c r="DU1292"/>
      <c r="DV1292"/>
      <c r="DW1292"/>
      <c r="DX1292"/>
      <c r="DY1292"/>
      <c r="DZ1292"/>
      <c r="EA1292"/>
      <c r="EB1292"/>
      <c r="EC1292"/>
      <c r="ED1292"/>
      <c r="EE1292"/>
      <c r="EF1292"/>
      <c r="EG1292"/>
    </row>
    <row r="1293" spans="1:137" s="1" customFormat="1" ht="14.4" x14ac:dyDescent="0.3">
      <c r="A1293"/>
      <c r="B1293"/>
      <c r="C1293"/>
      <c r="D1293" s="18"/>
      <c r="E1293" s="28">
        <v>40107.427083333336</v>
      </c>
      <c r="F1293" s="10">
        <f t="shared" si="388"/>
        <v>223.96527777778101</v>
      </c>
      <c r="G1293" s="10">
        <v>51435.6</v>
      </c>
      <c r="H1293" s="10">
        <v>5.75</v>
      </c>
      <c r="I1293" s="10">
        <v>2111</v>
      </c>
      <c r="J1293" s="10"/>
      <c r="K1293" s="10"/>
      <c r="L1293" s="79">
        <v>1037</v>
      </c>
      <c r="M1293" s="86"/>
      <c r="N1293" s="42">
        <v>7.15</v>
      </c>
      <c r="O1293" s="84"/>
      <c r="P1293" s="84"/>
      <c r="Q1293" s="83"/>
      <c r="R1293" s="83"/>
      <c r="S1293" s="83"/>
      <c r="T1293" s="16"/>
      <c r="U1293" s="16"/>
      <c r="V1293" s="43">
        <f t="shared" si="381"/>
        <v>1.3833846686444471E-5</v>
      </c>
      <c r="W1293" s="43">
        <f t="shared" si="382"/>
        <v>1.9453053024464024E-3</v>
      </c>
      <c r="X1293" s="43">
        <f t="shared" si="383"/>
        <v>5.3950576881773933E-6</v>
      </c>
      <c r="Y1293" s="22">
        <f>X1293+W1293+SUM($V$1267:V1293)</f>
        <v>2.2818946792399616E-3</v>
      </c>
      <c r="Z1293" s="22">
        <f t="shared" si="384"/>
        <v>0.12374820950004925</v>
      </c>
      <c r="AA1293" s="44">
        <f t="shared" si="385"/>
        <v>17.401381811219508</v>
      </c>
      <c r="AB1293" s="44">
        <f t="shared" si="386"/>
        <v>1.4314006936212147</v>
      </c>
      <c r="AC1293" s="44">
        <f t="shared" si="387"/>
        <v>7.4883522645863172</v>
      </c>
      <c r="AD1293" s="44">
        <f t="shared" si="389"/>
        <v>1.4314006936212149</v>
      </c>
      <c r="AE1293" s="44">
        <f t="shared" si="390"/>
        <v>6.0546454731233812</v>
      </c>
      <c r="AF1293" s="44">
        <f t="shared" si="391"/>
        <v>2.306097841720884E-3</v>
      </c>
      <c r="AG1293" s="45">
        <f>AC1293+AA1293+SUM($Z$1267:Z1293)</f>
        <v>27.196398333494546</v>
      </c>
      <c r="AH1293" s="45">
        <f>AC1293+AA1293+SUM($Z$1267:Z1293)</f>
        <v>27.196398333494546</v>
      </c>
      <c r="DM1293"/>
      <c r="DN1293"/>
      <c r="DO1293"/>
      <c r="DP1293"/>
      <c r="DQ1293"/>
      <c r="DR1293"/>
      <c r="DS1293"/>
      <c r="DT1293"/>
      <c r="DU1293"/>
      <c r="DV1293"/>
      <c r="DW1293"/>
      <c r="DX1293"/>
      <c r="DY1293"/>
      <c r="DZ1293"/>
      <c r="EA1293"/>
      <c r="EB1293"/>
      <c r="EC1293"/>
      <c r="ED1293"/>
      <c r="EE1293"/>
      <c r="EF1293"/>
      <c r="EG1293"/>
    </row>
    <row r="1294" spans="1:137" s="1" customFormat="1" ht="14.4" x14ac:dyDescent="0.3">
      <c r="A1294"/>
      <c r="B1294"/>
      <c r="C1294"/>
      <c r="D1294" s="18"/>
      <c r="E1294" s="28">
        <v>40115.384027777778</v>
      </c>
      <c r="F1294" s="10">
        <f t="shared" si="388"/>
        <v>231.92222222222335</v>
      </c>
      <c r="G1294" s="10">
        <v>52326.9</v>
      </c>
      <c r="H1294" s="10">
        <v>5.69</v>
      </c>
      <c r="I1294" s="10">
        <v>2214</v>
      </c>
      <c r="J1294" s="10"/>
      <c r="K1294" s="10"/>
      <c r="L1294" s="79">
        <v>1037</v>
      </c>
      <c r="M1294" s="86"/>
      <c r="N1294" s="42">
        <v>7.15</v>
      </c>
      <c r="O1294" s="84"/>
      <c r="P1294" s="84"/>
      <c r="Q1294" s="83"/>
      <c r="R1294" s="83"/>
      <c r="S1294" s="83"/>
      <c r="T1294" s="16"/>
      <c r="U1294" s="16"/>
      <c r="V1294" s="43">
        <f t="shared" si="381"/>
        <v>1.3689493503629399E-5</v>
      </c>
      <c r="W1294" s="43">
        <f t="shared" si="382"/>
        <v>1.9250064645078312E-3</v>
      </c>
      <c r="X1294" s="43">
        <f t="shared" si="383"/>
        <v>5.338761434039892E-6</v>
      </c>
      <c r="Y1294" s="22">
        <f>X1294+W1294+SUM($V$1267:V1294)</f>
        <v>2.2752290385508822E-3</v>
      </c>
      <c r="Z1294" s="22">
        <f t="shared" si="384"/>
        <v>0.12589257603076717</v>
      </c>
      <c r="AA1294" s="44">
        <f t="shared" si="385"/>
        <v>17.702921048796981</v>
      </c>
      <c r="AB1294" s="44">
        <f t="shared" si="386"/>
        <v>1.4562046705987286</v>
      </c>
      <c r="AC1294" s="44">
        <f t="shared" si="387"/>
        <v>7.6181139155328559</v>
      </c>
      <c r="AD1294" s="44">
        <f t="shared" si="389"/>
        <v>1.4562046705987284</v>
      </c>
      <c r="AE1294" s="44">
        <f t="shared" si="390"/>
        <v>6.1595631859564168</v>
      </c>
      <c r="AF1294" s="44">
        <f t="shared" si="391"/>
        <v>2.3460589777108565E-3</v>
      </c>
      <c r="AG1294" s="45">
        <f>AC1294+AA1294+SUM($Z$1267:Z1294)</f>
        <v>27.753591798049325</v>
      </c>
      <c r="AH1294" s="45">
        <f>AC1294+AA1294+SUM($Z$1267:Z1294)</f>
        <v>27.753591798049325</v>
      </c>
      <c r="DM1294"/>
      <c r="DN1294"/>
      <c r="DO1294"/>
      <c r="DP1294"/>
      <c r="DQ1294"/>
      <c r="DR1294"/>
      <c r="DS1294"/>
      <c r="DT1294"/>
      <c r="DU1294"/>
      <c r="DV1294"/>
      <c r="DW1294"/>
      <c r="DX1294"/>
      <c r="DY1294"/>
      <c r="DZ1294"/>
      <c r="EA1294"/>
      <c r="EB1294"/>
      <c r="EC1294"/>
      <c r="ED1294"/>
      <c r="EE1294"/>
      <c r="EF1294"/>
      <c r="EG1294"/>
    </row>
    <row r="1295" spans="1:137" s="1" customFormat="1" ht="14.4" x14ac:dyDescent="0.3">
      <c r="A1295"/>
      <c r="B1295"/>
      <c r="C1295"/>
      <c r="D1295" s="18"/>
      <c r="E1295" s="28">
        <v>40156.640972222223</v>
      </c>
      <c r="F1295" s="10">
        <f t="shared" si="388"/>
        <v>273.17916666666861</v>
      </c>
      <c r="G1295" s="10">
        <v>57827</v>
      </c>
      <c r="H1295" s="10">
        <v>4.21</v>
      </c>
      <c r="I1295" s="10">
        <v>2446</v>
      </c>
      <c r="J1295" s="10"/>
      <c r="K1295" s="10"/>
      <c r="L1295" s="79">
        <v>1037</v>
      </c>
      <c r="M1295" s="90"/>
      <c r="N1295" s="42">
        <v>7.15</v>
      </c>
      <c r="O1295" s="86"/>
      <c r="P1295" s="84"/>
      <c r="Q1295" s="83"/>
      <c r="R1295" s="83"/>
      <c r="S1295" s="83"/>
      <c r="T1295" s="16"/>
      <c r="U1295" s="16"/>
      <c r="V1295" s="43">
        <f t="shared" si="381"/>
        <v>1.0128781660857603E-5</v>
      </c>
      <c r="W1295" s="43">
        <f t="shared" si="382"/>
        <v>1.4243017953564094E-3</v>
      </c>
      <c r="X1295" s="43">
        <f t="shared" si="383"/>
        <v>3.9501204986481447E-6</v>
      </c>
      <c r="Y1295" s="22">
        <f>X1295+W1295+SUM($V$1267:V1295)</f>
        <v>1.7832645101249264E-3</v>
      </c>
      <c r="Z1295" s="22">
        <f t="shared" si="384"/>
        <v>0.13912519171078686</v>
      </c>
      <c r="AA1295" s="44">
        <f t="shared" si="385"/>
        <v>19.563681691229235</v>
      </c>
      <c r="AB1295" s="44">
        <f t="shared" si="386"/>
        <v>1.6092668873316145</v>
      </c>
      <c r="AC1295" s="44">
        <f t="shared" si="387"/>
        <v>8.4188567141091557</v>
      </c>
      <c r="AD1295" s="44">
        <f t="shared" si="389"/>
        <v>1.6092668873316145</v>
      </c>
      <c r="AE1295" s="44">
        <f t="shared" si="390"/>
        <v>6.8069971726645697</v>
      </c>
      <c r="AF1295" s="44">
        <f t="shared" si="391"/>
        <v>2.592654112972213E-3</v>
      </c>
      <c r="AG1295" s="45">
        <f>AC1295+AA1295+SUM($Z$1267:Z1295)</f>
        <v>30.554220430768662</v>
      </c>
      <c r="AH1295" s="45">
        <f>AC1295+AA1295+SUM($Z$1267:Z1295)</f>
        <v>30.554220430768662</v>
      </c>
      <c r="DM1295"/>
      <c r="DN1295"/>
      <c r="DO1295"/>
      <c r="DP1295"/>
      <c r="DQ1295"/>
      <c r="DR1295"/>
      <c r="DS1295"/>
      <c r="DT1295"/>
      <c r="DU1295"/>
      <c r="DV1295"/>
      <c r="DW1295"/>
      <c r="DX1295"/>
      <c r="DY1295"/>
      <c r="DZ1295"/>
      <c r="EA1295"/>
      <c r="EB1295"/>
      <c r="EC1295"/>
      <c r="ED1295"/>
      <c r="EE1295"/>
      <c r="EF1295"/>
      <c r="EG1295"/>
    </row>
    <row r="1296" spans="1:137" s="1" customFormat="1" ht="14.4" x14ac:dyDescent="0.3">
      <c r="A1296"/>
      <c r="B1296"/>
      <c r="C1296"/>
      <c r="D1296" s="18"/>
      <c r="E1296" s="28">
        <v>40185.588888888888</v>
      </c>
      <c r="F1296" s="10">
        <f t="shared" si="388"/>
        <v>302.12708333333285</v>
      </c>
      <c r="G1296" s="10">
        <v>60638</v>
      </c>
      <c r="H1296" s="10">
        <v>9.27</v>
      </c>
      <c r="I1296" s="10">
        <v>2671</v>
      </c>
      <c r="J1296" s="10"/>
      <c r="K1296" s="10"/>
      <c r="L1296" s="79">
        <v>1037</v>
      </c>
      <c r="M1296" s="86"/>
      <c r="N1296" s="42">
        <v>7.15</v>
      </c>
      <c r="O1296" s="86"/>
      <c r="P1296" s="86"/>
      <c r="Q1296" s="98"/>
      <c r="R1296" s="83"/>
      <c r="S1296" s="83"/>
      <c r="T1296" s="16"/>
      <c r="U1296" s="16"/>
      <c r="V1296" s="43">
        <f t="shared" si="381"/>
        <v>2.2302566744928735E-5</v>
      </c>
      <c r="W1296" s="43">
        <f t="shared" si="382"/>
        <v>3.1361704615092433E-3</v>
      </c>
      <c r="X1296" s="43">
        <f t="shared" si="383"/>
        <v>8.6977712642442529E-6</v>
      </c>
      <c r="Y1296" s="22">
        <f>X1296+W1296+SUM($V$1267:V1296)</f>
        <v>3.5221833937882849E-3</v>
      </c>
      <c r="Z1296" s="22">
        <f t="shared" si="384"/>
        <v>0.14588813832567299</v>
      </c>
      <c r="AA1296" s="44">
        <f t="shared" si="385"/>
        <v>20.514682248651294</v>
      </c>
      <c r="AB1296" s="44">
        <f t="shared" si="386"/>
        <v>1.6874941725148189</v>
      </c>
      <c r="AC1296" s="44">
        <f t="shared" si="387"/>
        <v>8.8281016381647159</v>
      </c>
      <c r="AD1296" s="44">
        <f t="shared" si="389"/>
        <v>1.6874941725148191</v>
      </c>
      <c r="AE1296" s="44">
        <f t="shared" si="390"/>
        <v>7.1378887812965255</v>
      </c>
      <c r="AF1296" s="44">
        <f t="shared" si="391"/>
        <v>2.7186843533714192E-3</v>
      </c>
      <c r="AG1296" s="45">
        <f>AC1296+AA1296+SUM($Z$1267:Z1296)</f>
        <v>32.060354050571952</v>
      </c>
      <c r="AH1296" s="45">
        <f>AC1296+AA1296+SUM($Z$1267:Z1296)</f>
        <v>32.060354050571952</v>
      </c>
      <c r="DM1296"/>
      <c r="DN1296"/>
      <c r="DO1296"/>
      <c r="DP1296"/>
      <c r="DQ1296"/>
      <c r="DR1296"/>
      <c r="DS1296"/>
      <c r="DT1296"/>
      <c r="DU1296"/>
      <c r="DV1296"/>
      <c r="DW1296"/>
      <c r="DX1296"/>
      <c r="DY1296"/>
      <c r="DZ1296"/>
      <c r="EA1296"/>
      <c r="EB1296"/>
      <c r="EC1296"/>
      <c r="ED1296"/>
      <c r="EE1296"/>
      <c r="EF1296"/>
      <c r="EG1296"/>
    </row>
    <row r="1297" spans="1:137" s="1" customFormat="1" ht="14.4" x14ac:dyDescent="0.3">
      <c r="A1297"/>
      <c r="B1297"/>
      <c r="C1297"/>
      <c r="D1297" s="18"/>
      <c r="E1297" s="28">
        <v>40199.461805555555</v>
      </c>
      <c r="F1297" s="10">
        <f t="shared" si="388"/>
        <v>316</v>
      </c>
      <c r="G1297" s="10">
        <v>63101</v>
      </c>
      <c r="H1297" s="10">
        <v>6.01</v>
      </c>
      <c r="I1297" s="117">
        <v>2874</v>
      </c>
      <c r="J1297" s="117"/>
      <c r="K1297" s="117"/>
      <c r="L1297" s="79">
        <v>1037</v>
      </c>
      <c r="M1297" s="86"/>
      <c r="N1297" s="42">
        <v>7.15</v>
      </c>
      <c r="O1297" s="90"/>
      <c r="P1297" s="83"/>
      <c r="Q1297" s="83"/>
      <c r="R1297" s="83"/>
      <c r="S1297" s="83"/>
      <c r="T1297" s="16"/>
      <c r="U1297" s="16"/>
      <c r="V1297" s="43">
        <f t="shared" si="381"/>
        <v>1.4459377145309784E-5</v>
      </c>
      <c r="W1297" s="43">
        <f t="shared" si="382"/>
        <v>2.033266933513544E-3</v>
      </c>
      <c r="X1297" s="43">
        <f t="shared" si="383"/>
        <v>5.6390081227732421E-6</v>
      </c>
      <c r="Y1297" s="22">
        <f>X1297+W1297+SUM($V$1267:V1297)</f>
        <v>2.4306804797964245E-3</v>
      </c>
      <c r="Z1297" s="22">
        <f t="shared" si="384"/>
        <v>0.15181383648023172</v>
      </c>
      <c r="AA1297" s="44">
        <f t="shared" si="385"/>
        <v>21.347949546029639</v>
      </c>
      <c r="AB1297" s="44">
        <f t="shared" si="386"/>
        <v>1.7560369698845215</v>
      </c>
      <c r="AC1297" s="44">
        <f t="shared" si="387"/>
        <v>9.1866823026787099</v>
      </c>
      <c r="AD1297" s="44">
        <f t="shared" si="389"/>
        <v>1.7560369698845208</v>
      </c>
      <c r="AE1297" s="44">
        <f t="shared" si="390"/>
        <v>7.4278162206634777</v>
      </c>
      <c r="AF1297" s="44">
        <f t="shared" si="391"/>
        <v>2.8291121307115982E-3</v>
      </c>
      <c r="AG1297" s="45">
        <f>AC1297+AA1297+SUM($Z$1267:Z1297)</f>
        <v>33.404015848944532</v>
      </c>
      <c r="AH1297" s="45">
        <f>AC1297+AA1297+SUM($Z$1267:Z1297)</f>
        <v>33.404015848944532</v>
      </c>
      <c r="DM1297"/>
      <c r="DN1297"/>
      <c r="DO1297"/>
      <c r="DP1297"/>
      <c r="DQ1297"/>
      <c r="DR1297"/>
      <c r="DS1297"/>
      <c r="DT1297"/>
      <c r="DU1297"/>
      <c r="DV1297"/>
      <c r="DW1297"/>
      <c r="DX1297"/>
      <c r="DY1297"/>
      <c r="DZ1297"/>
      <c r="EA1297"/>
      <c r="EB1297"/>
      <c r="EC1297"/>
      <c r="ED1297"/>
      <c r="EE1297"/>
      <c r="EF1297"/>
      <c r="EG1297"/>
    </row>
    <row r="1298" spans="1:137" s="1" customFormat="1" ht="14.4" x14ac:dyDescent="0.3">
      <c r="A1298"/>
      <c r="B1298"/>
      <c r="C1298"/>
      <c r="D1298" s="18"/>
      <c r="E1298" s="28">
        <v>40287.490277777775</v>
      </c>
      <c r="F1298" s="10">
        <f t="shared" si="388"/>
        <v>404.02847222222044</v>
      </c>
      <c r="G1298" s="10">
        <v>70274</v>
      </c>
      <c r="H1298" s="10">
        <v>2.98</v>
      </c>
      <c r="I1298" s="10">
        <v>111</v>
      </c>
      <c r="J1298" s="10"/>
      <c r="K1298" s="10"/>
      <c r="L1298" s="79">
        <v>1037</v>
      </c>
      <c r="M1298" s="86"/>
      <c r="N1298" s="42">
        <v>7.15</v>
      </c>
      <c r="O1298" s="90"/>
      <c r="P1298" s="83"/>
      <c r="Q1298" s="83"/>
      <c r="R1298" s="83"/>
      <c r="S1298" s="83"/>
      <c r="T1298" s="16"/>
      <c r="U1298" s="16"/>
      <c r="V1298" s="43">
        <f t="shared" si="381"/>
        <v>7.1695414131486127E-6</v>
      </c>
      <c r="W1298" s="43">
        <f t="shared" si="382"/>
        <v>1.0081756176157006E-3</v>
      </c>
      <c r="X1298" s="43">
        <f t="shared" si="383"/>
        <v>2.7960472888293279E-6</v>
      </c>
      <c r="Y1298" s="22">
        <f>X1298+W1298+SUM($V$1267:V1298)</f>
        <v>1.4099157444777859E-3</v>
      </c>
      <c r="Z1298" s="22">
        <f t="shared" si="384"/>
        <v>0.16907125948577367</v>
      </c>
      <c r="AA1298" s="44">
        <f t="shared" si="385"/>
        <v>23.774675621585821</v>
      </c>
      <c r="AB1298" s="44">
        <f t="shared" si="386"/>
        <v>1.9556543005921434</v>
      </c>
      <c r="AC1298" s="44">
        <f t="shared" si="387"/>
        <v>10.230977514436281</v>
      </c>
      <c r="AD1298" s="44">
        <f t="shared" si="389"/>
        <v>1.9556543005921434</v>
      </c>
      <c r="AE1298" s="44">
        <f t="shared" si="390"/>
        <v>8.2721725026688215</v>
      </c>
      <c r="AF1298" s="44">
        <f t="shared" si="391"/>
        <v>3.1507111753161896E-3</v>
      </c>
      <c r="AG1298" s="45">
        <f>AC1298+AA1298+SUM($Z$1267:Z1298)</f>
        <v>37.044108395744054</v>
      </c>
      <c r="AH1298" s="45">
        <f>AC1298+AA1298+SUM($Z$1267:Z1298)</f>
        <v>37.044108395744054</v>
      </c>
      <c r="DM1298"/>
      <c r="DN1298"/>
      <c r="DO1298"/>
      <c r="DP1298"/>
      <c r="DQ1298"/>
      <c r="DR1298"/>
      <c r="DS1298"/>
      <c r="DT1298"/>
      <c r="DU1298"/>
      <c r="DV1298"/>
      <c r="DW1298"/>
      <c r="DX1298"/>
      <c r="DY1298"/>
      <c r="DZ1298"/>
      <c r="EA1298"/>
      <c r="EB1298"/>
      <c r="EC1298"/>
      <c r="ED1298"/>
      <c r="EE1298"/>
      <c r="EF1298"/>
      <c r="EG1298"/>
    </row>
    <row r="1299" spans="1:137" s="1" customFormat="1" ht="14.4" x14ac:dyDescent="0.3">
      <c r="A1299"/>
      <c r="B1299"/>
      <c r="C1299"/>
      <c r="D1299" s="18"/>
      <c r="E1299" s="28">
        <v>40360.480555555558</v>
      </c>
      <c r="F1299" s="10">
        <f t="shared" si="388"/>
        <v>477.01875000000291</v>
      </c>
      <c r="G1299" s="10">
        <v>76814</v>
      </c>
      <c r="H1299" s="10">
        <v>2.4900000000000002</v>
      </c>
      <c r="I1299" s="10">
        <v>27</v>
      </c>
      <c r="J1299" s="10"/>
      <c r="K1299" s="10"/>
      <c r="L1299" s="79">
        <v>1037</v>
      </c>
      <c r="M1299" s="86"/>
      <c r="N1299" s="42">
        <v>7.15</v>
      </c>
      <c r="O1299" s="90"/>
      <c r="P1299" s="83"/>
      <c r="Q1299" s="83"/>
      <c r="R1299" s="83"/>
      <c r="S1299" s="83"/>
      <c r="T1299" s="16"/>
      <c r="U1299" s="16"/>
      <c r="V1299" s="43">
        <f t="shared" ref="V1299:V1327" si="392">($A$15*L1299/1000/$A$13*H1299)/$Q$1265</f>
        <v>5.9906570868255188E-6</v>
      </c>
      <c r="W1299" s="43">
        <f t="shared" ref="W1299:W1327" si="393">($U$1333*L1299/1000/$A$13*H1299)/$Q$1265</f>
        <v>8.424017744507029E-4</v>
      </c>
      <c r="X1299" s="43">
        <f t="shared" ref="X1299:X1327" si="394">($A$46*$S$1265*H1299*L1299/1000000)/$Q$1265</f>
        <v>2.3362945467063851E-6</v>
      </c>
      <c r="Y1299" s="22">
        <f>X1299+W1299+SUM($V$1267:V1299)</f>
        <v>1.2496728056574909E-3</v>
      </c>
      <c r="Z1299" s="22">
        <f t="shared" ref="Z1299:Z1327" si="395">($A$15*L1299/1000/$A$13*G1299)/$Q$1265</f>
        <v>0.1848057564126166</v>
      </c>
      <c r="AA1299" s="44">
        <f t="shared" ref="AA1299:AA1327" si="396">($U$1333*L1299/1000/$A$13*G1299)/$Q$1265</f>
        <v>25.987248956890078</v>
      </c>
      <c r="AB1299" s="44">
        <f t="shared" ref="AB1299:AB1327" si="397">($A$14*$S$1265/1000*G1299/1000000*L1299/1000*1000000)/$Q$1265</f>
        <v>2.1376558819148603</v>
      </c>
      <c r="AC1299" s="44">
        <f t="shared" ref="AC1299:AC1318" si="398">($A$14*((L1299/1000)*G1299/10^6)*(1+($A$28/(10^-N1299))+(($A$28*$A$29)/(10^-N1299)^2))*1000000)*$S$1265/1000/$Q$1265</f>
        <v>11.183116185131176</v>
      </c>
      <c r="AD1299" s="44">
        <f t="shared" si="389"/>
        <v>2.1376558819148599</v>
      </c>
      <c r="AE1299" s="44">
        <f t="shared" si="390"/>
        <v>9.0420163733386847</v>
      </c>
      <c r="AF1299" s="44">
        <f t="shared" si="391"/>
        <v>3.4439298776323779E-3</v>
      </c>
      <c r="AG1299" s="45">
        <f>AC1299+AA1299+SUM($Z$1267:Z1299)</f>
        <v>40.393626158155826</v>
      </c>
      <c r="AH1299" s="45">
        <f>AC1299+AA1299+SUM($Z$1267:Z1299)</f>
        <v>40.393626158155826</v>
      </c>
      <c r="DM1299"/>
      <c r="DN1299"/>
      <c r="DO1299"/>
      <c r="DP1299"/>
      <c r="DQ1299"/>
      <c r="DR1299"/>
      <c r="DS1299"/>
      <c r="DT1299"/>
      <c r="DU1299"/>
      <c r="DV1299"/>
      <c r="DW1299"/>
      <c r="DX1299"/>
      <c r="DY1299"/>
      <c r="DZ1299"/>
      <c r="EA1299"/>
      <c r="EB1299"/>
      <c r="EC1299"/>
      <c r="ED1299"/>
      <c r="EE1299"/>
      <c r="EF1299"/>
      <c r="EG1299"/>
    </row>
    <row r="1300" spans="1:137" s="1" customFormat="1" ht="14.4" x14ac:dyDescent="0.3">
      <c r="A1300"/>
      <c r="B1300"/>
      <c r="C1300"/>
      <c r="D1300" s="18"/>
      <c r="E1300" s="28">
        <v>40533.474999999999</v>
      </c>
      <c r="F1300" s="10">
        <f t="shared" si="388"/>
        <v>650.0131944444438</v>
      </c>
      <c r="G1300" s="10">
        <v>89715</v>
      </c>
      <c r="H1300" s="10">
        <v>3.25</v>
      </c>
      <c r="I1300" s="10">
        <v>8</v>
      </c>
      <c r="J1300" s="10"/>
      <c r="K1300" s="10"/>
      <c r="L1300" s="79">
        <v>1037</v>
      </c>
      <c r="M1300" s="86"/>
      <c r="N1300" s="42">
        <v>7.15</v>
      </c>
      <c r="O1300" s="90"/>
      <c r="P1300" s="83"/>
      <c r="Q1300" s="83"/>
      <c r="R1300" s="83"/>
      <c r="S1300" s="83"/>
      <c r="T1300" s="16"/>
      <c r="U1300" s="16"/>
      <c r="V1300" s="43">
        <f t="shared" si="392"/>
        <v>7.8191307358164403E-6</v>
      </c>
      <c r="W1300" s="43">
        <f t="shared" si="393"/>
        <v>1.0995203883392708E-3</v>
      </c>
      <c r="X1300" s="43">
        <f t="shared" si="394"/>
        <v>3.049380432448092E-6</v>
      </c>
      <c r="Y1300" s="22">
        <f>X1300+W1300+SUM($V$1267:V1300)</f>
        <v>1.5153236361676169E-3</v>
      </c>
      <c r="Z1300" s="22">
        <f t="shared" si="395"/>
        <v>0.21584409660423751</v>
      </c>
      <c r="AA1300" s="44">
        <f t="shared" si="396"/>
        <v>30.351837427648519</v>
      </c>
      <c r="AB1300" s="44">
        <f t="shared" si="397"/>
        <v>2.496677655713694</v>
      </c>
      <c r="AC1300" s="44">
        <f t="shared" si="398"/>
        <v>13.061333461986663</v>
      </c>
      <c r="AD1300" s="44">
        <f t="shared" si="389"/>
        <v>2.4966776557136936</v>
      </c>
      <c r="AE1300" s="44">
        <f t="shared" si="390"/>
        <v>10.560633464395554</v>
      </c>
      <c r="AF1300" s="44">
        <f t="shared" si="391"/>
        <v>4.022341877415429E-3</v>
      </c>
      <c r="AG1300" s="45">
        <f>AC1300+AA1300+SUM($Z$1267:Z1300)</f>
        <v>46.852276002373991</v>
      </c>
      <c r="AH1300" s="45">
        <f>AC1300+AA1300+SUM($Z$1267:Z1300)</f>
        <v>46.852276002373991</v>
      </c>
      <c r="DM1300"/>
      <c r="DN1300"/>
      <c r="DO1300"/>
      <c r="DP1300"/>
      <c r="DQ1300"/>
      <c r="DR1300"/>
      <c r="DS1300"/>
      <c r="DT1300"/>
      <c r="DU1300"/>
      <c r="DV1300"/>
      <c r="DW1300"/>
      <c r="DX1300"/>
      <c r="DY1300"/>
      <c r="DZ1300"/>
      <c r="EA1300"/>
      <c r="EB1300"/>
      <c r="EC1300"/>
      <c r="ED1300"/>
      <c r="EE1300"/>
      <c r="EF1300"/>
      <c r="EG1300"/>
    </row>
    <row r="1301" spans="1:137" s="1" customFormat="1" ht="14.4" x14ac:dyDescent="0.3">
      <c r="A1301"/>
      <c r="B1301"/>
      <c r="C1301"/>
      <c r="D1301" s="18"/>
      <c r="E1301" s="28">
        <v>40606.552083333336</v>
      </c>
      <c r="F1301" s="10">
        <f t="shared" si="388"/>
        <v>723.09027777778101</v>
      </c>
      <c r="G1301" s="10">
        <v>89783</v>
      </c>
      <c r="H1301" s="10">
        <v>7.2</v>
      </c>
      <c r="I1301" s="10">
        <v>6</v>
      </c>
      <c r="J1301" s="10"/>
      <c r="K1301" s="10"/>
      <c r="L1301" s="79">
        <v>1037</v>
      </c>
      <c r="M1301" s="86"/>
      <c r="N1301" s="42">
        <v>7.15</v>
      </c>
      <c r="O1301" s="90"/>
      <c r="P1301" s="83"/>
      <c r="Q1301" s="83"/>
      <c r="R1301" s="83"/>
      <c r="S1301" s="83"/>
      <c r="T1301" s="16"/>
      <c r="U1301" s="16"/>
      <c r="V1301" s="43">
        <f t="shared" si="392"/>
        <v>1.732238193780873E-5</v>
      </c>
      <c r="W1301" s="43">
        <f t="shared" si="393"/>
        <v>2.4358605526285386E-3</v>
      </c>
      <c r="X1301" s="43">
        <f t="shared" si="394"/>
        <v>6.75555049650039E-6</v>
      </c>
      <c r="Y1301" s="22">
        <f>X1301+W1301+SUM($V$1267:V1301)</f>
        <v>2.8726923524587458E-3</v>
      </c>
      <c r="Z1301" s="22">
        <f t="shared" si="395"/>
        <v>0.2160076968780946</v>
      </c>
      <c r="AA1301" s="44">
        <f t="shared" si="396"/>
        <v>30.374842777312232</v>
      </c>
      <c r="AB1301" s="44">
        <f t="shared" si="397"/>
        <v>2.498570026895643</v>
      </c>
      <c r="AC1301" s="44">
        <f t="shared" si="398"/>
        <v>13.071233374770648</v>
      </c>
      <c r="AD1301" s="44">
        <f t="shared" si="389"/>
        <v>2.4985700268956426</v>
      </c>
      <c r="AE1301" s="44">
        <f t="shared" si="390"/>
        <v>10.568637957240441</v>
      </c>
      <c r="AF1301" s="44">
        <f t="shared" si="391"/>
        <v>4.0253906345648948E-3</v>
      </c>
      <c r="AG1301" s="45">
        <f>AC1301+AA1301+SUM($Z$1267:Z1301)</f>
        <v>47.101188961699783</v>
      </c>
      <c r="AH1301" s="45">
        <f>AC1301+AA1301+SUM($Z$1267:Z1301)</f>
        <v>47.101188961699783</v>
      </c>
      <c r="DM1301"/>
      <c r="DN1301"/>
      <c r="DO1301"/>
      <c r="DP1301"/>
      <c r="DQ1301"/>
      <c r="DR1301"/>
      <c r="DS1301"/>
      <c r="DT1301"/>
      <c r="DU1301"/>
      <c r="DV1301"/>
      <c r="DW1301"/>
      <c r="DX1301"/>
      <c r="DY1301"/>
      <c r="DZ1301"/>
      <c r="EA1301"/>
      <c r="EB1301"/>
      <c r="EC1301"/>
      <c r="ED1301"/>
      <c r="EE1301"/>
      <c r="EF1301"/>
      <c r="EG1301"/>
    </row>
    <row r="1302" spans="1:137" s="1" customFormat="1" ht="14.4" x14ac:dyDescent="0.3">
      <c r="A1302"/>
      <c r="B1302"/>
      <c r="C1302"/>
      <c r="D1302" s="18"/>
      <c r="E1302" s="28">
        <v>40627.586805555555</v>
      </c>
      <c r="F1302" s="10">
        <f t="shared" si="388"/>
        <v>744.125</v>
      </c>
      <c r="G1302" s="121">
        <v>11043</v>
      </c>
      <c r="H1302" s="40">
        <v>0</v>
      </c>
      <c r="I1302" s="10">
        <v>53</v>
      </c>
      <c r="J1302" s="10"/>
      <c r="K1302" s="10"/>
      <c r="L1302" s="79">
        <v>1037</v>
      </c>
      <c r="M1302" s="86"/>
      <c r="N1302" s="42">
        <v>7.15</v>
      </c>
      <c r="O1302" s="90"/>
      <c r="P1302" s="83"/>
      <c r="Q1302" s="83"/>
      <c r="R1302" s="83"/>
      <c r="S1302" s="83"/>
      <c r="T1302" s="16"/>
      <c r="U1302" s="16"/>
      <c r="V1302" s="43">
        <f t="shared" si="392"/>
        <v>0</v>
      </c>
      <c r="W1302" s="43">
        <f t="shared" si="393"/>
        <v>0</v>
      </c>
      <c r="X1302" s="43">
        <f t="shared" si="394"/>
        <v>0</v>
      </c>
      <c r="Y1302" s="22">
        <f>X1302+W1302+SUM($V$1267:V1302)</f>
        <v>4.3007624933370678E-4</v>
      </c>
      <c r="Z1302" s="22">
        <f t="shared" si="395"/>
        <v>2.6568203297114137E-2</v>
      </c>
      <c r="AA1302" s="44">
        <f t="shared" si="396"/>
        <v>3.7360011225940206</v>
      </c>
      <c r="AB1302" s="44">
        <f t="shared" si="397"/>
        <v>0.30731551415088149</v>
      </c>
      <c r="AC1302" s="44">
        <f t="shared" si="398"/>
        <v>1.6077167187284036</v>
      </c>
      <c r="AD1302" s="44">
        <f t="shared" ref="AD1302:AD1318" si="399">AC1302/(1+($A$28/(10^-N1302))+(($A$28*$A$29)/(10^-N1302)^2))*1</f>
        <v>0.30731551415088137</v>
      </c>
      <c r="AE1302" s="44">
        <f t="shared" ref="AE1302:AE1318" si="400">AC1302/(1+($A$28/(10^-N1302))+(($A$28*$A$29)/(10^-N1302)^2))*($A$28/(10^-N1302))</f>
        <v>1.2999060953833821</v>
      </c>
      <c r="AF1302" s="44">
        <f t="shared" ref="AF1302:AF1318" si="401">AC1302/(1+($A$28/(10^-N1302))+(($A$28*$A$29)/(10^-N1302)^2))*(($A$28*$A$29)/(10^-N1302)^2)</f>
        <v>4.9510919414031762E-4</v>
      </c>
      <c r="AG1302" s="45">
        <f>AC1302+AA1302+SUM($Z$1267:Z1302)</f>
        <v>9.025398854236439</v>
      </c>
      <c r="AH1302" s="77">
        <f>AC1302+AA1302+SUM($Z$1302:Z1302)+$AH$1301</f>
        <v>52.471475006319324</v>
      </c>
      <c r="DM1302"/>
      <c r="DN1302"/>
      <c r="DO1302"/>
      <c r="DP1302"/>
      <c r="DQ1302"/>
      <c r="DR1302"/>
      <c r="DS1302"/>
      <c r="DT1302"/>
      <c r="DU1302"/>
      <c r="DV1302"/>
      <c r="DW1302"/>
      <c r="DX1302"/>
      <c r="DY1302"/>
      <c r="DZ1302"/>
      <c r="EA1302"/>
      <c r="EB1302"/>
      <c r="EC1302"/>
      <c r="ED1302"/>
      <c r="EE1302"/>
      <c r="EF1302"/>
      <c r="EG1302"/>
    </row>
    <row r="1303" spans="1:137" s="1" customFormat="1" ht="14.4" x14ac:dyDescent="0.3">
      <c r="A1303"/>
      <c r="B1303"/>
      <c r="C1303"/>
      <c r="D1303" s="18"/>
      <c r="E1303" s="28">
        <v>40633.462500000001</v>
      </c>
      <c r="F1303" s="10">
        <f t="shared" si="388"/>
        <v>750.00069444444671</v>
      </c>
      <c r="G1303" s="121">
        <v>17484</v>
      </c>
      <c r="H1303" s="40">
        <v>1.01</v>
      </c>
      <c r="I1303" s="10">
        <v>33</v>
      </c>
      <c r="J1303" s="10"/>
      <c r="K1303" s="10"/>
      <c r="L1303" s="79">
        <v>1037</v>
      </c>
      <c r="M1303" s="86"/>
      <c r="N1303" s="42">
        <v>7.15</v>
      </c>
      <c r="O1303" s="90"/>
      <c r="P1303" s="83"/>
      <c r="Q1303" s="83"/>
      <c r="R1303" s="83"/>
      <c r="S1303" s="83"/>
      <c r="T1303" s="16"/>
      <c r="U1303" s="16"/>
      <c r="V1303" s="43">
        <f t="shared" si="392"/>
        <v>2.4299452440537239E-6</v>
      </c>
      <c r="W1303" s="43">
        <f t="shared" si="393"/>
        <v>3.4169710529928114E-4</v>
      </c>
      <c r="X1303" s="43">
        <f t="shared" si="394"/>
        <v>9.4765361131463803E-7</v>
      </c>
      <c r="Y1303" s="22">
        <f>X1303+W1303+SUM($V$1267:V1303)</f>
        <v>7.7515095348835625E-4</v>
      </c>
      <c r="Z1303" s="22">
        <f t="shared" si="395"/>
        <v>4.2064517472312192E-2</v>
      </c>
      <c r="AA1303" s="44">
        <f t="shared" si="396"/>
        <v>5.9150813752996338</v>
      </c>
      <c r="AB1303" s="44">
        <f t="shared" si="397"/>
        <v>0.4865620256645849</v>
      </c>
      <c r="AC1303" s="44">
        <f t="shared" si="398"/>
        <v>2.5454422811054433</v>
      </c>
      <c r="AD1303" s="44">
        <f t="shared" si="399"/>
        <v>0.48656202566458479</v>
      </c>
      <c r="AE1303" s="44">
        <f t="shared" si="400"/>
        <v>2.0580963661761342</v>
      </c>
      <c r="AF1303" s="44">
        <f t="shared" si="401"/>
        <v>7.8388926472419749E-4</v>
      </c>
      <c r="AG1303" s="45">
        <f>AC1303+AA1303+SUM($Z$1267:Z1303)</f>
        <v>12.184269186791402</v>
      </c>
      <c r="AH1303" s="45">
        <f>AC1303+AA1303+SUM($Z$1302:Z1303)+$AH$1301</f>
        <v>55.630345338874285</v>
      </c>
      <c r="DM1303"/>
      <c r="DN1303"/>
      <c r="DO1303"/>
      <c r="DP1303"/>
      <c r="DQ1303"/>
      <c r="DR1303"/>
      <c r="DS1303"/>
      <c r="DT1303"/>
      <c r="DU1303"/>
      <c r="DV1303"/>
      <c r="DW1303"/>
      <c r="DX1303"/>
      <c r="DY1303"/>
      <c r="DZ1303"/>
      <c r="EA1303"/>
      <c r="EB1303"/>
      <c r="EC1303"/>
      <c r="ED1303"/>
      <c r="EE1303"/>
      <c r="EF1303"/>
      <c r="EG1303"/>
    </row>
    <row r="1304" spans="1:137" s="1" customFormat="1" ht="14.4" x14ac:dyDescent="0.3">
      <c r="A1304"/>
      <c r="B1304"/>
      <c r="C1304"/>
      <c r="D1304" s="18"/>
      <c r="E1304" s="28">
        <v>40654.400000000001</v>
      </c>
      <c r="F1304" s="10">
        <f t="shared" si="388"/>
        <v>770.93819444444671</v>
      </c>
      <c r="G1304" s="10">
        <v>20266</v>
      </c>
      <c r="H1304" s="40">
        <v>1.1499999999999999</v>
      </c>
      <c r="I1304" s="10">
        <v>12</v>
      </c>
      <c r="J1304" s="10"/>
      <c r="K1304" s="10"/>
      <c r="L1304" s="79">
        <v>1037</v>
      </c>
      <c r="M1304" s="86"/>
      <c r="N1304" s="42">
        <v>7.15</v>
      </c>
      <c r="O1304" s="90"/>
      <c r="P1304" s="83"/>
      <c r="Q1304" s="83"/>
      <c r="R1304" s="83"/>
      <c r="S1304" s="83"/>
      <c r="T1304" s="16"/>
      <c r="U1304" s="16"/>
      <c r="V1304" s="43">
        <f t="shared" si="392"/>
        <v>2.7667693372888937E-6</v>
      </c>
      <c r="W1304" s="43">
        <f t="shared" si="393"/>
        <v>3.8906106048928037E-4</v>
      </c>
      <c r="X1304" s="43">
        <f t="shared" si="394"/>
        <v>1.0790115376354788E-6</v>
      </c>
      <c r="Y1304" s="22">
        <f>X1304+W1304+SUM($V$1267:V1304)</f>
        <v>8.2541303594196522E-4</v>
      </c>
      <c r="Z1304" s="22">
        <f t="shared" si="395"/>
        <v>4.875769338217107E-2</v>
      </c>
      <c r="AA1304" s="44">
        <f t="shared" si="396"/>
        <v>6.85627082771805</v>
      </c>
      <c r="AB1304" s="44">
        <f t="shared" si="397"/>
        <v>0.56398227019666414</v>
      </c>
      <c r="AC1304" s="44">
        <f t="shared" si="398"/>
        <v>2.9504651835325393</v>
      </c>
      <c r="AD1304" s="44">
        <f t="shared" si="399"/>
        <v>0.56398227019666414</v>
      </c>
      <c r="AE1304" s="44">
        <f t="shared" si="400"/>
        <v>2.3855742940360067</v>
      </c>
      <c r="AF1304" s="44">
        <f t="shared" si="401"/>
        <v>9.0861929986848469E-4</v>
      </c>
      <c r="AG1304" s="45">
        <f>AC1304+AA1304+SUM($Z$1267:Z1304)</f>
        <v>13.579239235019086</v>
      </c>
      <c r="AH1304" s="45">
        <f>AC1304+AA1304+SUM($Z$1302:Z1304)+$AH$1301</f>
        <v>57.025315387101969</v>
      </c>
      <c r="DM1304"/>
      <c r="DN1304"/>
      <c r="DO1304"/>
      <c r="DP1304"/>
      <c r="DQ1304"/>
      <c r="DR1304"/>
      <c r="DS1304"/>
      <c r="DT1304"/>
      <c r="DU1304"/>
      <c r="DV1304"/>
      <c r="DW1304"/>
      <c r="DX1304"/>
      <c r="DY1304"/>
      <c r="DZ1304"/>
      <c r="EA1304"/>
      <c r="EB1304"/>
      <c r="EC1304"/>
      <c r="ED1304"/>
      <c r="EE1304"/>
      <c r="EF1304"/>
      <c r="EG1304"/>
    </row>
    <row r="1305" spans="1:137" s="1" customFormat="1" ht="14.4" x14ac:dyDescent="0.3">
      <c r="A1305"/>
      <c r="B1305"/>
      <c r="C1305"/>
      <c r="D1305" s="18"/>
      <c r="E1305" s="28">
        <v>40693.640277777777</v>
      </c>
      <c r="F1305" s="10">
        <f t="shared" si="388"/>
        <v>810.1784722222219</v>
      </c>
      <c r="G1305" s="10">
        <v>20381</v>
      </c>
      <c r="H1305" s="40">
        <v>0</v>
      </c>
      <c r="I1305" s="10">
        <v>64</v>
      </c>
      <c r="J1305" s="10"/>
      <c r="K1305" s="10"/>
      <c r="L1305" s="79">
        <v>1037</v>
      </c>
      <c r="M1305" s="86"/>
      <c r="N1305" s="42">
        <v>7.15</v>
      </c>
      <c r="O1305" s="90"/>
      <c r="P1305" s="83"/>
      <c r="Q1305" s="83"/>
      <c r="R1305" s="83"/>
      <c r="S1305" s="83"/>
      <c r="T1305" s="16"/>
      <c r="U1305" s="16"/>
      <c r="V1305" s="43">
        <f t="shared" si="392"/>
        <v>0</v>
      </c>
      <c r="W1305" s="43">
        <f t="shared" si="393"/>
        <v>0</v>
      </c>
      <c r="X1305" s="43">
        <f t="shared" si="394"/>
        <v>0</v>
      </c>
      <c r="Y1305" s="22">
        <f>X1305+W1305+SUM($V$1267:V1305)</f>
        <v>4.352729639150494E-4</v>
      </c>
      <c r="Z1305" s="22">
        <f t="shared" si="395"/>
        <v>4.903437031589996E-2</v>
      </c>
      <c r="AA1305" s="44">
        <f t="shared" si="396"/>
        <v>6.8951769337669786</v>
      </c>
      <c r="AB1305" s="44">
        <f t="shared" si="397"/>
        <v>0.56718260381319519</v>
      </c>
      <c r="AC1305" s="44">
        <f t="shared" si="398"/>
        <v>2.9672076830936875</v>
      </c>
      <c r="AD1305" s="44">
        <f t="shared" si="399"/>
        <v>0.56718260381319496</v>
      </c>
      <c r="AE1305" s="44">
        <f t="shared" si="400"/>
        <v>2.3991113039942684</v>
      </c>
      <c r="AF1305" s="44">
        <f t="shared" si="401"/>
        <v>9.1377528622419726E-4</v>
      </c>
      <c r="AG1305" s="45">
        <f>AC1305+AA1305+SUM($Z$1267:Z1305)</f>
        <v>13.683922210945063</v>
      </c>
      <c r="AH1305" s="45">
        <f>AC1305+AA1305+SUM($Z$1302:Z1305)+$AH$1301</f>
        <v>57.129998363027951</v>
      </c>
      <c r="DM1305"/>
      <c r="DN1305"/>
      <c r="DO1305"/>
      <c r="DP1305"/>
      <c r="DQ1305"/>
      <c r="DR1305"/>
      <c r="DS1305"/>
      <c r="DT1305"/>
      <c r="DU1305"/>
      <c r="DV1305"/>
      <c r="DW1305"/>
      <c r="DX1305"/>
      <c r="DY1305"/>
      <c r="DZ1305"/>
      <c r="EA1305"/>
      <c r="EB1305"/>
      <c r="EC1305"/>
      <c r="ED1305"/>
      <c r="EE1305"/>
      <c r="EF1305"/>
      <c r="EG1305"/>
    </row>
    <row r="1306" spans="1:137" s="1" customFormat="1" ht="14.4" x14ac:dyDescent="0.3">
      <c r="A1306"/>
      <c r="B1306"/>
      <c r="C1306"/>
      <c r="D1306" s="18"/>
      <c r="E1306" s="28">
        <v>40767.503472222219</v>
      </c>
      <c r="F1306" s="10">
        <f t="shared" si="388"/>
        <v>884.04166666666424</v>
      </c>
      <c r="G1306" s="10">
        <v>26412</v>
      </c>
      <c r="H1306" s="10">
        <v>1.32</v>
      </c>
      <c r="I1306" s="36" t="s">
        <v>118</v>
      </c>
      <c r="J1306" s="36"/>
      <c r="K1306" s="36"/>
      <c r="L1306" s="79">
        <v>1037</v>
      </c>
      <c r="M1306" s="86"/>
      <c r="N1306" s="42">
        <v>7.15</v>
      </c>
      <c r="O1306" s="90"/>
      <c r="P1306" s="83"/>
      <c r="Q1306" s="83"/>
      <c r="R1306" s="83"/>
      <c r="S1306" s="83"/>
      <c r="T1306" s="16"/>
      <c r="U1306" s="16"/>
      <c r="V1306" s="43">
        <f t="shared" si="392"/>
        <v>3.1757700219316004E-6</v>
      </c>
      <c r="W1306" s="43">
        <f t="shared" si="393"/>
        <v>4.4657443464856539E-4</v>
      </c>
      <c r="X1306" s="43">
        <f t="shared" si="394"/>
        <v>1.2385175910250714E-6</v>
      </c>
      <c r="Y1306" s="22">
        <f>X1306+W1306+SUM($V$1267:V1306)</f>
        <v>8.8626168617657146E-4</v>
      </c>
      <c r="Z1306" s="22">
        <f t="shared" si="395"/>
        <v>6.3544271075195016E-2</v>
      </c>
      <c r="AA1306" s="44">
        <f t="shared" si="396"/>
        <v>8.935548460559021</v>
      </c>
      <c r="AB1306" s="44">
        <f t="shared" si="397"/>
        <v>0.73501923025926641</v>
      </c>
      <c r="AC1306" s="44">
        <f t="shared" si="398"/>
        <v>3.8452425948614151</v>
      </c>
      <c r="AD1306" s="44">
        <f t="shared" si="399"/>
        <v>0.73501923025926652</v>
      </c>
      <c r="AE1306" s="44">
        <f t="shared" si="400"/>
        <v>3.109039191457565</v>
      </c>
      <c r="AF1306" s="44">
        <f t="shared" si="401"/>
        <v>1.1841731445833624E-3</v>
      </c>
      <c r="AG1306" s="45">
        <f>AC1306+AA1306+SUM($Z$1267:Z1306)</f>
        <v>16.665872920580028</v>
      </c>
      <c r="AH1306" s="45">
        <f>AC1306+AA1306+SUM($Z$1302:Z1306)+$AH$1301</f>
        <v>60.11194907266291</v>
      </c>
      <c r="DM1306"/>
      <c r="DN1306"/>
      <c r="DO1306"/>
      <c r="DP1306"/>
      <c r="DQ1306"/>
      <c r="DR1306"/>
      <c r="DS1306"/>
      <c r="DT1306"/>
      <c r="DU1306"/>
      <c r="DV1306"/>
      <c r="DW1306"/>
      <c r="DX1306"/>
      <c r="DY1306"/>
      <c r="DZ1306"/>
      <c r="EA1306"/>
      <c r="EB1306"/>
      <c r="EC1306"/>
      <c r="ED1306"/>
      <c r="EE1306"/>
      <c r="EF1306"/>
      <c r="EG1306"/>
    </row>
    <row r="1307" spans="1:137" s="1" customFormat="1" ht="14.4" x14ac:dyDescent="0.3">
      <c r="A1307"/>
      <c r="B1307"/>
      <c r="C1307"/>
      <c r="D1307" s="18"/>
      <c r="E1307" s="28">
        <v>40849.593055555553</v>
      </c>
      <c r="F1307" s="10">
        <f t="shared" si="388"/>
        <v>966.13124999999854</v>
      </c>
      <c r="G1307" s="10">
        <v>32933</v>
      </c>
      <c r="H1307" s="10">
        <v>0</v>
      </c>
      <c r="I1307" s="10">
        <v>38</v>
      </c>
      <c r="J1307" s="10"/>
      <c r="K1307" s="10"/>
      <c r="L1307" s="79">
        <v>1037</v>
      </c>
      <c r="M1307" s="86"/>
      <c r="N1307" s="42">
        <v>7.15</v>
      </c>
      <c r="O1307" s="90"/>
      <c r="P1307" s="83"/>
      <c r="Q1307" s="83"/>
      <c r="R1307" s="83"/>
      <c r="S1307" s="83"/>
      <c r="T1307" s="16"/>
      <c r="U1307" s="16"/>
      <c r="V1307" s="43">
        <f t="shared" si="392"/>
        <v>0</v>
      </c>
      <c r="W1307" s="43">
        <f t="shared" si="393"/>
        <v>0</v>
      </c>
      <c r="X1307" s="43">
        <f t="shared" si="394"/>
        <v>0</v>
      </c>
      <c r="Y1307" s="22">
        <f>X1307+W1307+SUM($V$1267:V1307)</f>
        <v>4.3844873393698099E-4</v>
      </c>
      <c r="Z1307" s="22">
        <f t="shared" si="395"/>
        <v>7.9233056160813164E-2</v>
      </c>
      <c r="AA1307" s="44">
        <f t="shared" si="396"/>
        <v>11.141693830516065</v>
      </c>
      <c r="AB1307" s="44">
        <f t="shared" si="397"/>
        <v>0.91649206081055667</v>
      </c>
      <c r="AC1307" s="44">
        <f t="shared" si="398"/>
        <v>4.7946151134549062</v>
      </c>
      <c r="AD1307" s="44">
        <f t="shared" si="399"/>
        <v>0.91649206081055679</v>
      </c>
      <c r="AE1307" s="44">
        <f t="shared" si="400"/>
        <v>3.8766465126560656</v>
      </c>
      <c r="AF1307" s="44">
        <f t="shared" si="401"/>
        <v>1.47653998828426E-3</v>
      </c>
      <c r="AG1307" s="45">
        <f>AC1307+AA1307+SUM($Z$1267:Z1307)</f>
        <v>19.900623865291376</v>
      </c>
      <c r="AH1307" s="45">
        <f>AC1307+AA1307+SUM($Z$1302:Z1307)+$AH$1301</f>
        <v>63.34670001737426</v>
      </c>
      <c r="DM1307"/>
      <c r="DN1307"/>
      <c r="DO1307"/>
      <c r="DP1307"/>
      <c r="DQ1307"/>
      <c r="DR1307"/>
      <c r="DS1307"/>
      <c r="DT1307"/>
      <c r="DU1307"/>
      <c r="DV1307"/>
      <c r="DW1307"/>
      <c r="DX1307"/>
      <c r="DY1307"/>
      <c r="DZ1307"/>
      <c r="EA1307"/>
      <c r="EB1307"/>
      <c r="EC1307"/>
      <c r="ED1307"/>
      <c r="EE1307"/>
      <c r="EF1307"/>
      <c r="EG1307"/>
    </row>
    <row r="1308" spans="1:137" s="1" customFormat="1" ht="14.4" x14ac:dyDescent="0.3">
      <c r="A1308"/>
      <c r="B1308"/>
      <c r="C1308"/>
      <c r="D1308" s="18"/>
      <c r="E1308" s="28">
        <v>40939.607638888891</v>
      </c>
      <c r="F1308" s="10">
        <f t="shared" si="388"/>
        <v>1056.1458333333358</v>
      </c>
      <c r="G1308" s="10">
        <v>38408</v>
      </c>
      <c r="H1308" s="40">
        <v>1.76</v>
      </c>
      <c r="I1308" s="10">
        <v>5</v>
      </c>
      <c r="J1308" s="10"/>
      <c r="K1308" s="10"/>
      <c r="L1308" s="79">
        <v>1037</v>
      </c>
      <c r="M1308" s="86"/>
      <c r="N1308" s="42">
        <v>7.15</v>
      </c>
      <c r="O1308" s="90"/>
      <c r="P1308" s="83"/>
      <c r="Q1308" s="83"/>
      <c r="R1308" s="83"/>
      <c r="S1308" s="83"/>
      <c r="T1308" s="16"/>
      <c r="U1308" s="16"/>
      <c r="V1308" s="43">
        <f t="shared" si="392"/>
        <v>4.2343600292421339E-6</v>
      </c>
      <c r="W1308" s="43">
        <f t="shared" si="393"/>
        <v>5.9543257953142059E-4</v>
      </c>
      <c r="X1308" s="43">
        <f t="shared" si="394"/>
        <v>1.6513567880334287E-6</v>
      </c>
      <c r="Y1308" s="22">
        <f>X1308+W1308+SUM($V$1267:V1308)</f>
        <v>1.0397670302856772E-3</v>
      </c>
      <c r="Z1308" s="22">
        <f t="shared" si="395"/>
        <v>9.2405284092688555E-2</v>
      </c>
      <c r="AA1308" s="44">
        <f t="shared" si="396"/>
        <v>12.993962792410681</v>
      </c>
      <c r="AB1308" s="44">
        <f t="shared" si="397"/>
        <v>1.0688557699454002</v>
      </c>
      <c r="AC1308" s="44">
        <f t="shared" si="398"/>
        <v>5.5917036795182948</v>
      </c>
      <c r="AD1308" s="44">
        <f t="shared" si="399"/>
        <v>1.0688557699454</v>
      </c>
      <c r="AE1308" s="44">
        <f t="shared" si="400"/>
        <v>4.521125899799415</v>
      </c>
      <c r="AF1308" s="44">
        <f t="shared" si="401"/>
        <v>1.7220097734801519E-3</v>
      </c>
      <c r="AG1308" s="45">
        <f>AC1308+AA1308+SUM($Z$1267:Z1308)</f>
        <v>22.642386677342067</v>
      </c>
      <c r="AH1308" s="45">
        <f>AC1308+AA1308+SUM($Z$1302:Z1308)+$AH$1301</f>
        <v>66.088462829424955</v>
      </c>
      <c r="DM1308"/>
      <c r="DN1308"/>
      <c r="DO1308"/>
      <c r="DP1308"/>
      <c r="DQ1308"/>
      <c r="DR1308"/>
      <c r="DS1308"/>
      <c r="DT1308"/>
      <c r="DU1308"/>
      <c r="DV1308"/>
      <c r="DW1308"/>
      <c r="DX1308"/>
      <c r="DY1308"/>
      <c r="DZ1308"/>
      <c r="EA1308"/>
      <c r="EB1308"/>
      <c r="EC1308"/>
      <c r="ED1308"/>
      <c r="EE1308"/>
      <c r="EF1308"/>
      <c r="EG1308"/>
    </row>
    <row r="1309" spans="1:137" s="1" customFormat="1" ht="14.4" x14ac:dyDescent="0.3">
      <c r="A1309"/>
      <c r="B1309"/>
      <c r="C1309"/>
      <c r="D1309" s="18"/>
      <c r="E1309" s="28">
        <v>41018.404166666667</v>
      </c>
      <c r="F1309" s="10">
        <f t="shared" si="388"/>
        <v>1134.9423611111124</v>
      </c>
      <c r="G1309" s="10">
        <v>40948</v>
      </c>
      <c r="H1309" s="40">
        <v>1.98</v>
      </c>
      <c r="I1309" s="10">
        <v>6</v>
      </c>
      <c r="J1309" s="10"/>
      <c r="K1309" s="10"/>
      <c r="L1309" s="79">
        <v>1037</v>
      </c>
      <c r="M1309" s="86"/>
      <c r="N1309" s="42">
        <v>7.15</v>
      </c>
      <c r="O1309" s="90"/>
      <c r="P1309" s="83"/>
      <c r="Q1309" s="83"/>
      <c r="R1309" s="83"/>
      <c r="S1309" s="83"/>
      <c r="T1309" s="16"/>
      <c r="U1309" s="16"/>
      <c r="V1309" s="43">
        <f t="shared" si="392"/>
        <v>4.7636550328974002E-6</v>
      </c>
      <c r="W1309" s="43">
        <f t="shared" si="393"/>
        <v>6.69861651972848E-4</v>
      </c>
      <c r="X1309" s="43">
        <f t="shared" si="394"/>
        <v>1.8577763865376073E-6</v>
      </c>
      <c r="Y1309" s="22">
        <f>X1309+W1309+SUM($V$1267:V1309)</f>
        <v>1.1191661773585061E-3</v>
      </c>
      <c r="Z1309" s="22">
        <f t="shared" si="395"/>
        <v>9.851623549852663E-2</v>
      </c>
      <c r="AA1309" s="44">
        <f t="shared" si="396"/>
        <v>13.853280265143527</v>
      </c>
      <c r="AB1309" s="44">
        <f t="shared" si="397"/>
        <v>1.1395413993887797</v>
      </c>
      <c r="AC1309" s="44">
        <f t="shared" si="398"/>
        <v>5.9614945393906256</v>
      </c>
      <c r="AD1309" s="44">
        <f t="shared" si="399"/>
        <v>1.1395413993887793</v>
      </c>
      <c r="AE1309" s="44">
        <f t="shared" si="400"/>
        <v>4.8201172501819007</v>
      </c>
      <c r="AF1309" s="44">
        <f t="shared" si="401"/>
        <v>1.8358898199454608E-3</v>
      </c>
      <c r="AG1309" s="45">
        <f>AC1309+AA1309+SUM($Z$1267:Z1309)</f>
        <v>23.970011245445775</v>
      </c>
      <c r="AH1309" s="45">
        <f>AC1309+AA1309+SUM($Z$1302:Z1309)+$AH$1301</f>
        <v>67.416087397528656</v>
      </c>
      <c r="DM1309"/>
      <c r="DN1309"/>
      <c r="DO1309"/>
      <c r="DP1309"/>
      <c r="DQ1309"/>
      <c r="DR1309"/>
      <c r="DS1309"/>
      <c r="DT1309"/>
      <c r="DU1309"/>
      <c r="DV1309"/>
      <c r="DW1309"/>
      <c r="DX1309"/>
      <c r="DY1309"/>
      <c r="DZ1309"/>
      <c r="EA1309"/>
      <c r="EB1309"/>
      <c r="EC1309"/>
      <c r="ED1309"/>
      <c r="EE1309"/>
      <c r="EF1309"/>
      <c r="EG1309"/>
    </row>
    <row r="1310" spans="1:137" s="1" customFormat="1" ht="14.4" x14ac:dyDescent="0.3">
      <c r="A1310"/>
      <c r="B1310"/>
      <c r="C1310"/>
      <c r="D1310" s="18"/>
      <c r="E1310" s="28">
        <v>41036.59652777778</v>
      </c>
      <c r="F1310" s="10">
        <f t="shared" si="388"/>
        <v>1153.1347222222248</v>
      </c>
      <c r="G1310" s="10">
        <v>43014</v>
      </c>
      <c r="H1310" s="10">
        <v>0</v>
      </c>
      <c r="I1310" s="10">
        <v>33</v>
      </c>
      <c r="J1310" s="10"/>
      <c r="K1310" s="10"/>
      <c r="L1310" s="79">
        <v>1037</v>
      </c>
      <c r="M1310" s="86"/>
      <c r="N1310" s="42">
        <v>7.15</v>
      </c>
      <c r="O1310" s="90"/>
      <c r="P1310" s="83"/>
      <c r="Q1310" s="83"/>
      <c r="R1310" s="83"/>
      <c r="S1310" s="83"/>
      <c r="T1310" s="16"/>
      <c r="U1310" s="16"/>
      <c r="V1310" s="43">
        <f t="shared" si="392"/>
        <v>0</v>
      </c>
      <c r="W1310" s="43">
        <f t="shared" si="393"/>
        <v>0</v>
      </c>
      <c r="X1310" s="43">
        <f t="shared" si="394"/>
        <v>0</v>
      </c>
      <c r="Y1310" s="22">
        <f>X1310+W1310+SUM($V$1267:V1310)</f>
        <v>4.4744674899912054E-4</v>
      </c>
      <c r="Z1310" s="22">
        <f t="shared" si="395"/>
        <v>0.10348679676012565</v>
      </c>
      <c r="AA1310" s="44">
        <f t="shared" si="396"/>
        <v>14.552236918161659</v>
      </c>
      <c r="AB1310" s="44">
        <f t="shared" si="397"/>
        <v>1.1970360885344571</v>
      </c>
      <c r="AC1310" s="44">
        <f t="shared" si="398"/>
        <v>6.2622771836804807</v>
      </c>
      <c r="AD1310" s="44">
        <f t="shared" si="399"/>
        <v>1.1970360885344571</v>
      </c>
      <c r="AE1310" s="44">
        <f t="shared" si="400"/>
        <v>5.0633125769103309</v>
      </c>
      <c r="AF1310" s="44">
        <f t="shared" si="401"/>
        <v>1.9285182356924403E-3</v>
      </c>
      <c r="AG1310" s="45">
        <f>AC1310+AA1310+SUM($Z$1267:Z1310)</f>
        <v>25.073237339513884</v>
      </c>
      <c r="AH1310" s="45">
        <f>AC1310+AA1310+SUM($Z$1302:Z1310)+$AH$1301</f>
        <v>68.519313491596762</v>
      </c>
      <c r="DM1310"/>
      <c r="DN1310"/>
      <c r="DO1310"/>
      <c r="DP1310"/>
      <c r="DQ1310"/>
      <c r="DR1310"/>
      <c r="DS1310"/>
      <c r="DT1310"/>
      <c r="DU1310"/>
      <c r="DV1310"/>
      <c r="DW1310"/>
      <c r="DX1310"/>
      <c r="DY1310"/>
      <c r="DZ1310"/>
      <c r="EA1310"/>
      <c r="EB1310"/>
      <c r="EC1310"/>
      <c r="ED1310"/>
      <c r="EE1310"/>
      <c r="EF1310"/>
      <c r="EG1310"/>
    </row>
    <row r="1311" spans="1:137" s="1" customFormat="1" ht="14.4" x14ac:dyDescent="0.3">
      <c r="A1311"/>
      <c r="B1311"/>
      <c r="C1311"/>
      <c r="D1311" s="18"/>
      <c r="E1311" s="28">
        <v>41039.527083333334</v>
      </c>
      <c r="F1311" s="10">
        <f t="shared" si="388"/>
        <v>1156.0652777777796</v>
      </c>
      <c r="G1311" s="10">
        <v>7641</v>
      </c>
      <c r="H1311" s="10">
        <v>0</v>
      </c>
      <c r="I1311" s="10">
        <v>31</v>
      </c>
      <c r="J1311" s="10"/>
      <c r="K1311" s="10"/>
      <c r="L1311" s="79">
        <v>1037</v>
      </c>
      <c r="M1311" s="86"/>
      <c r="N1311" s="42">
        <v>7.15</v>
      </c>
      <c r="O1311" s="90"/>
      <c r="P1311" s="83"/>
      <c r="Q1311" s="83"/>
      <c r="R1311" s="83"/>
      <c r="S1311" s="83"/>
      <c r="T1311" s="16"/>
      <c r="U1311" s="16"/>
      <c r="V1311" s="43">
        <f t="shared" si="392"/>
        <v>0</v>
      </c>
      <c r="W1311" s="43">
        <f t="shared" si="393"/>
        <v>0</v>
      </c>
      <c r="X1311" s="43">
        <f t="shared" si="394"/>
        <v>0</v>
      </c>
      <c r="Y1311" s="22">
        <f>X1311+W1311+SUM($V$1267:V1311)</f>
        <v>4.4744674899912054E-4</v>
      </c>
      <c r="Z1311" s="22">
        <f t="shared" si="395"/>
        <v>1.8383377831499511E-2</v>
      </c>
      <c r="AA1311" s="44">
        <f t="shared" si="396"/>
        <v>2.5850570114770366</v>
      </c>
      <c r="AB1311" s="44">
        <f t="shared" si="397"/>
        <v>0.21264129707750476</v>
      </c>
      <c r="AC1311" s="44">
        <f t="shared" si="398"/>
        <v>1.1124299056238098</v>
      </c>
      <c r="AD1311" s="44">
        <f t="shared" si="399"/>
        <v>0.2126412970775047</v>
      </c>
      <c r="AE1311" s="44">
        <f t="shared" si="400"/>
        <v>0.89944602687896602</v>
      </c>
      <c r="AF1311" s="44">
        <f t="shared" si="401"/>
        <v>3.4258166733914391E-4</v>
      </c>
      <c r="AG1311" s="45">
        <f>AC1311+AA1311+SUM($Z$1267:Z1311)</f>
        <v>7.974593532604092</v>
      </c>
      <c r="AH1311" s="45">
        <f>AC1311+AA1311+SUM($Z$1311:Z1311)+$AH$1310</f>
        <v>72.235183786529106</v>
      </c>
      <c r="DM1311"/>
      <c r="DN1311"/>
      <c r="DO1311"/>
      <c r="DP1311"/>
      <c r="DQ1311"/>
      <c r="DR1311"/>
      <c r="DS1311"/>
      <c r="DT1311"/>
      <c r="DU1311"/>
      <c r="DV1311"/>
      <c r="DW1311"/>
      <c r="DX1311"/>
      <c r="DY1311"/>
      <c r="DZ1311"/>
      <c r="EA1311"/>
      <c r="EB1311"/>
      <c r="EC1311"/>
      <c r="ED1311"/>
      <c r="EE1311"/>
      <c r="EF1311"/>
      <c r="EG1311"/>
    </row>
    <row r="1312" spans="1:137" s="1" customFormat="1" ht="14.4" x14ac:dyDescent="0.3">
      <c r="A1312"/>
      <c r="B1312"/>
      <c r="C1312"/>
      <c r="D1312" s="18"/>
      <c r="E1312" s="28">
        <v>41044.538194444445</v>
      </c>
      <c r="F1312" s="10">
        <f t="shared" si="388"/>
        <v>1161.0763888888905</v>
      </c>
      <c r="G1312" s="10">
        <v>10918</v>
      </c>
      <c r="H1312" s="40">
        <v>1.33</v>
      </c>
      <c r="I1312" s="10">
        <v>34</v>
      </c>
      <c r="J1312" s="10"/>
      <c r="K1312" s="10"/>
      <c r="L1312" s="79">
        <v>1037</v>
      </c>
      <c r="M1312" s="86"/>
      <c r="N1312" s="42">
        <v>7.15</v>
      </c>
      <c r="O1312" s="90"/>
      <c r="P1312" s="83"/>
      <c r="Q1312" s="83"/>
      <c r="R1312" s="83"/>
      <c r="S1312" s="83"/>
      <c r="T1312" s="16"/>
      <c r="U1312" s="16"/>
      <c r="V1312" s="43">
        <f t="shared" si="392"/>
        <v>3.1998288857341128E-6</v>
      </c>
      <c r="W1312" s="43">
        <f t="shared" si="393"/>
        <v>4.4995757430499398E-4</v>
      </c>
      <c r="X1312" s="43">
        <f t="shared" si="394"/>
        <v>1.2479003000479888E-6</v>
      </c>
      <c r="Y1312" s="22">
        <f>X1312+W1312+SUM($V$1267:V1312)</f>
        <v>9.0185205248989662E-4</v>
      </c>
      <c r="Z1312" s="22">
        <f t="shared" si="395"/>
        <v>2.6267467499582735E-2</v>
      </c>
      <c r="AA1312" s="44">
        <f t="shared" si="396"/>
        <v>3.6937118768886643</v>
      </c>
      <c r="AB1312" s="44">
        <f t="shared" si="397"/>
        <v>0.30383689065465214</v>
      </c>
      <c r="AC1312" s="44">
        <f t="shared" si="398"/>
        <v>1.5895183496401986</v>
      </c>
      <c r="AD1312" s="44">
        <f t="shared" si="399"/>
        <v>0.30383689065465208</v>
      </c>
      <c r="AE1312" s="44">
        <f t="shared" si="400"/>
        <v>1.2851919541244015</v>
      </c>
      <c r="AF1312" s="44">
        <f t="shared" si="401"/>
        <v>4.8950486114497757E-4</v>
      </c>
      <c r="AG1312" s="45">
        <f>AC1312+AA1312+SUM($Z$1267:Z1312)</f>
        <v>9.5866043095316904</v>
      </c>
      <c r="AH1312" s="45">
        <f>AC1312+AA1312+SUM($Z$1311:Z1312)+$AH$1310</f>
        <v>73.847194563456711</v>
      </c>
      <c r="DM1312"/>
      <c r="DN1312"/>
      <c r="DO1312"/>
      <c r="DP1312"/>
      <c r="DQ1312"/>
      <c r="DR1312"/>
      <c r="DS1312"/>
      <c r="DT1312"/>
      <c r="DU1312"/>
      <c r="DV1312"/>
      <c r="DW1312"/>
      <c r="DX1312"/>
      <c r="DY1312"/>
      <c r="DZ1312"/>
      <c r="EA1312"/>
      <c r="EB1312"/>
      <c r="EC1312"/>
      <c r="ED1312"/>
      <c r="EE1312"/>
      <c r="EF1312"/>
      <c r="EG1312"/>
    </row>
    <row r="1313" spans="1:137" s="1" customFormat="1" ht="14.4" x14ac:dyDescent="0.3">
      <c r="A1313"/>
      <c r="B1313"/>
      <c r="C1313"/>
      <c r="D1313" s="18"/>
      <c r="E1313" s="28">
        <v>41052.486805555556</v>
      </c>
      <c r="F1313" s="10">
        <f t="shared" si="388"/>
        <v>1169.0250000000015</v>
      </c>
      <c r="G1313" s="10">
        <v>12873</v>
      </c>
      <c r="H1313" s="40">
        <v>0.62</v>
      </c>
      <c r="I1313" s="10">
        <v>32</v>
      </c>
      <c r="J1313" s="10"/>
      <c r="K1313" s="10"/>
      <c r="L1313" s="79">
        <v>1037</v>
      </c>
      <c r="M1313" s="86"/>
      <c r="N1313" s="42">
        <v>7.15</v>
      </c>
      <c r="O1313" s="90"/>
      <c r="P1313" s="83"/>
      <c r="Q1313" s="83"/>
      <c r="R1313" s="83"/>
      <c r="S1313" s="83"/>
      <c r="T1313" s="16"/>
      <c r="U1313" s="16"/>
      <c r="V1313" s="43">
        <f t="shared" si="392"/>
        <v>1.4916495557557515E-6</v>
      </c>
      <c r="W1313" s="43">
        <f t="shared" si="393"/>
        <v>2.097546586985686E-4</v>
      </c>
      <c r="X1313" s="43">
        <f t="shared" si="394"/>
        <v>5.8172795942086692E-7</v>
      </c>
      <c r="Y1313" s="22">
        <f>X1313+W1313+SUM($V$1267:V1313)</f>
        <v>6.624746140985998E-4</v>
      </c>
      <c r="Z1313" s="22">
        <f t="shared" si="395"/>
        <v>3.0970975372973854E-2</v>
      </c>
      <c r="AA1313" s="44">
        <f t="shared" si="396"/>
        <v>4.3551156797204404</v>
      </c>
      <c r="AB1313" s="44">
        <f t="shared" si="397"/>
        <v>0.3582425621356784</v>
      </c>
      <c r="AC1313" s="44">
        <f t="shared" si="398"/>
        <v>1.8741408421797283</v>
      </c>
      <c r="AD1313" s="44">
        <f t="shared" si="399"/>
        <v>0.35824256213567829</v>
      </c>
      <c r="AE1313" s="44">
        <f t="shared" si="400"/>
        <v>1.5153211234148578</v>
      </c>
      <c r="AF1313" s="44">
        <f t="shared" si="401"/>
        <v>5.7715662919209524E-4</v>
      </c>
      <c r="AG1313" s="45">
        <f>AC1313+AA1313+SUM($Z$1267:Z1313)</f>
        <v>10.563601580275972</v>
      </c>
      <c r="AH1313" s="45">
        <f>AC1313+AA1313+SUM($Z$1311:Z1313)+$AH$1310</f>
        <v>74.824191834200988</v>
      </c>
      <c r="DM1313"/>
      <c r="DN1313"/>
      <c r="DO1313"/>
      <c r="DP1313"/>
      <c r="DQ1313"/>
      <c r="DR1313"/>
      <c r="DS1313"/>
      <c r="DT1313"/>
      <c r="DU1313"/>
      <c r="DV1313"/>
      <c r="DW1313"/>
      <c r="DX1313"/>
      <c r="DY1313"/>
      <c r="DZ1313"/>
      <c r="EA1313"/>
      <c r="EB1313"/>
      <c r="EC1313"/>
      <c r="ED1313"/>
      <c r="EE1313"/>
      <c r="EF1313"/>
      <c r="EG1313"/>
    </row>
    <row r="1314" spans="1:137" s="1" customFormat="1" ht="14.4" x14ac:dyDescent="0.3">
      <c r="A1314"/>
      <c r="B1314"/>
      <c r="C1314"/>
      <c r="D1314" s="18"/>
      <c r="E1314" s="28">
        <v>41109.594444444447</v>
      </c>
      <c r="F1314" s="10">
        <f t="shared" si="388"/>
        <v>1226.132638888892</v>
      </c>
      <c r="G1314" s="10">
        <v>16182</v>
      </c>
      <c r="H1314" s="10">
        <v>1.06</v>
      </c>
      <c r="I1314" s="10">
        <v>31</v>
      </c>
      <c r="J1314" s="10"/>
      <c r="K1314" s="10"/>
      <c r="L1314" s="79">
        <v>1037</v>
      </c>
      <c r="M1314" s="86"/>
      <c r="N1314" s="42">
        <v>7.15</v>
      </c>
      <c r="O1314" s="90"/>
      <c r="P1314" s="83"/>
      <c r="Q1314" s="83"/>
      <c r="R1314" s="83"/>
      <c r="S1314" s="83"/>
      <c r="T1314" s="16"/>
      <c r="U1314" s="16"/>
      <c r="V1314" s="43">
        <f t="shared" si="392"/>
        <v>2.5502395630662852E-6</v>
      </c>
      <c r="W1314" s="43">
        <f t="shared" si="393"/>
        <v>3.5861280358142375E-4</v>
      </c>
      <c r="X1314" s="43">
        <f t="shared" si="394"/>
        <v>9.9456715642922404E-7</v>
      </c>
      <c r="Y1314" s="22">
        <f>X1314+W1314+SUM($V$1267:V1314)</f>
        <v>8.1429583774152961E-4</v>
      </c>
      <c r="Z1314" s="22">
        <f t="shared" si="395"/>
        <v>3.8932053405225119E-2</v>
      </c>
      <c r="AA1314" s="44">
        <f t="shared" si="396"/>
        <v>5.4745965920326398</v>
      </c>
      <c r="AB1314" s="44">
        <f t="shared" si="397"/>
        <v>0.45032868332786052</v>
      </c>
      <c r="AC1314" s="44">
        <f t="shared" si="398"/>
        <v>2.355888068682698</v>
      </c>
      <c r="AD1314" s="44">
        <f t="shared" si="399"/>
        <v>0.45032868332786047</v>
      </c>
      <c r="AE1314" s="44">
        <f t="shared" si="400"/>
        <v>1.9048338708225927</v>
      </c>
      <c r="AF1314" s="44">
        <f t="shared" si="401"/>
        <v>7.2551453224473604E-4</v>
      </c>
      <c r="AG1314" s="45">
        <f>AC1314+AA1314+SUM($Z$1267:Z1314)</f>
        <v>12.203761772496364</v>
      </c>
      <c r="AH1314" s="45">
        <f>AC1314+AA1314+SUM($Z$1311:Z1314)+$AH$1310</f>
        <v>76.464352026421381</v>
      </c>
      <c r="DM1314"/>
      <c r="DN1314"/>
      <c r="DO1314"/>
      <c r="DP1314"/>
      <c r="DQ1314"/>
      <c r="DR1314"/>
      <c r="DS1314"/>
      <c r="DT1314"/>
      <c r="DU1314"/>
      <c r="DV1314"/>
      <c r="DW1314"/>
      <c r="DX1314"/>
      <c r="DY1314"/>
      <c r="DZ1314"/>
      <c r="EA1314"/>
      <c r="EB1314"/>
      <c r="EC1314"/>
      <c r="ED1314"/>
      <c r="EE1314"/>
      <c r="EF1314"/>
      <c r="EG1314"/>
    </row>
    <row r="1315" spans="1:137" s="1" customFormat="1" ht="14.4" x14ac:dyDescent="0.3">
      <c r="A1315"/>
      <c r="B1315"/>
      <c r="C1315"/>
      <c r="D1315" s="18"/>
      <c r="E1315" s="28">
        <v>41134.556250000001</v>
      </c>
      <c r="F1315" s="10">
        <f t="shared" si="388"/>
        <v>1251.0944444444467</v>
      </c>
      <c r="G1315" s="10">
        <v>18056</v>
      </c>
      <c r="H1315" s="10">
        <v>1.4</v>
      </c>
      <c r="I1315" s="10">
        <v>31</v>
      </c>
      <c r="J1315" s="10"/>
      <c r="K1315" s="10"/>
      <c r="L1315" s="79">
        <v>1037</v>
      </c>
      <c r="M1315" s="86"/>
      <c r="N1315" s="42">
        <v>7.15</v>
      </c>
      <c r="O1315" s="90"/>
      <c r="P1315" s="83"/>
      <c r="Q1315" s="83"/>
      <c r="R1315" s="83"/>
      <c r="S1315" s="83"/>
      <c r="T1315" s="16"/>
      <c r="U1315" s="16"/>
      <c r="V1315" s="43">
        <f t="shared" si="392"/>
        <v>3.368240932351697E-6</v>
      </c>
      <c r="W1315" s="43">
        <f t="shared" si="393"/>
        <v>4.7363955189999357E-4</v>
      </c>
      <c r="X1315" s="43">
        <f t="shared" si="394"/>
        <v>1.3135792632084089E-6</v>
      </c>
      <c r="Y1315" s="22">
        <f>X1315+W1315+SUM($V$1267:V1315)</f>
        <v>9.3300983909923036E-4</v>
      </c>
      <c r="Z1315" s="22">
        <f t="shared" si="395"/>
        <v>4.3440684481815893E-2</v>
      </c>
      <c r="AA1315" s="44">
        <f t="shared" si="396"/>
        <v>6.1085969636473454</v>
      </c>
      <c r="AB1315" s="44">
        <f t="shared" si="397"/>
        <v>0.50248020678333016</v>
      </c>
      <c r="AC1315" s="44">
        <f t="shared" si="398"/>
        <v>2.6287180180530707</v>
      </c>
      <c r="AD1315" s="44">
        <f t="shared" si="399"/>
        <v>0.50248020678333016</v>
      </c>
      <c r="AE1315" s="44">
        <f t="shared" si="400"/>
        <v>2.1254282765772299</v>
      </c>
      <c r="AF1315" s="44">
        <f t="shared" si="401"/>
        <v>8.0953469251087351E-4</v>
      </c>
      <c r="AG1315" s="45">
        <f>AC1315+AA1315+SUM($Z$1267:Z1315)</f>
        <v>13.154032777963259</v>
      </c>
      <c r="AH1315" s="45">
        <f>AC1315+AA1315+SUM($Z$1311:Z1315)+$AH$1310</f>
        <v>77.414623031888283</v>
      </c>
      <c r="DM1315"/>
      <c r="DN1315"/>
      <c r="DO1315"/>
      <c r="DP1315"/>
      <c r="DQ1315"/>
      <c r="DR1315"/>
      <c r="DS1315"/>
      <c r="DT1315"/>
      <c r="DU1315"/>
      <c r="DV1315"/>
      <c r="DW1315"/>
      <c r="DX1315"/>
      <c r="DY1315"/>
      <c r="DZ1315"/>
      <c r="EA1315"/>
      <c r="EB1315"/>
      <c r="EC1315"/>
      <c r="ED1315"/>
      <c r="EE1315"/>
      <c r="EF1315"/>
      <c r="EG1315"/>
    </row>
    <row r="1316" spans="1:137" s="1" customFormat="1" ht="14.4" x14ac:dyDescent="0.3">
      <c r="A1316"/>
      <c r="B1316"/>
      <c r="C1316"/>
      <c r="D1316" s="18"/>
      <c r="E1316" s="28">
        <v>42304.495833333334</v>
      </c>
      <c r="F1316" s="10">
        <f t="shared" si="388"/>
        <v>2421.0340277777796</v>
      </c>
      <c r="G1316" s="10">
        <v>54641</v>
      </c>
      <c r="H1316" s="10">
        <v>0.56000000000000005</v>
      </c>
      <c r="I1316" s="10">
        <v>28</v>
      </c>
      <c r="J1316" s="10"/>
      <c r="K1316" s="10">
        <v>5</v>
      </c>
      <c r="L1316" s="10">
        <v>1040</v>
      </c>
      <c r="M1316" s="86"/>
      <c r="N1316" s="42">
        <v>7.15</v>
      </c>
      <c r="O1316" s="90"/>
      <c r="P1316" s="83"/>
      <c r="Q1316" s="83"/>
      <c r="R1316" s="83"/>
      <c r="S1316" s="83"/>
      <c r="T1316" s="16"/>
      <c r="U1316" s="16"/>
      <c r="V1316" s="43">
        <f t="shared" si="392"/>
        <v>1.3511940480793694E-6</v>
      </c>
      <c r="W1316" s="43">
        <f t="shared" si="393"/>
        <v>1.9000390895891739E-4</v>
      </c>
      <c r="X1316" s="43">
        <f t="shared" si="394"/>
        <v>5.269517584326888E-7</v>
      </c>
      <c r="Y1316" s="22">
        <f>X1316+W1316+SUM($V$1267:V1316)</f>
        <v>6.4993876270145784E-4</v>
      </c>
      <c r="Z1316" s="22">
        <f t="shared" si="395"/>
        <v>0.13184034639483003</v>
      </c>
      <c r="AA1316" s="44">
        <f t="shared" si="396"/>
        <v>18.539292123971791</v>
      </c>
      <c r="AB1316" s="44">
        <f t="shared" si="397"/>
        <v>1.5250027781351119</v>
      </c>
      <c r="AC1316" s="44">
        <f t="shared" si="398"/>
        <v>7.9780302315337908</v>
      </c>
      <c r="AD1316" s="44">
        <f t="shared" si="399"/>
        <v>1.5250027781351119</v>
      </c>
      <c r="AE1316" s="44">
        <f t="shared" si="400"/>
        <v>6.4505705553190928</v>
      </c>
      <c r="AF1316" s="44">
        <f t="shared" si="401"/>
        <v>2.4568980795857923E-3</v>
      </c>
      <c r="AG1316" s="45">
        <f>AC1316+AA1316+SUM($Z$1267:Z1316)</f>
        <v>31.065880498163253</v>
      </c>
      <c r="AH1316" s="45">
        <f>AC1316+AA1316+SUM($Z$1311:Z1316)+$AH$1310</f>
        <v>95.326470752088269</v>
      </c>
      <c r="DM1316"/>
      <c r="DN1316"/>
      <c r="DO1316"/>
      <c r="DP1316"/>
      <c r="DQ1316"/>
      <c r="DR1316"/>
      <c r="DS1316"/>
      <c r="DT1316"/>
      <c r="DU1316"/>
      <c r="DV1316"/>
      <c r="DW1316"/>
      <c r="DX1316"/>
      <c r="DY1316"/>
      <c r="DZ1316"/>
      <c r="EA1316"/>
      <c r="EB1316"/>
      <c r="EC1316"/>
      <c r="ED1316"/>
      <c r="EE1316"/>
      <c r="EF1316"/>
      <c r="EG1316"/>
    </row>
    <row r="1317" spans="1:137" s="1" customFormat="1" ht="14.4" x14ac:dyDescent="0.3">
      <c r="A1317"/>
      <c r="B1317"/>
      <c r="C1317"/>
      <c r="D1317" s="40" t="s">
        <v>164</v>
      </c>
      <c r="E1317" s="28">
        <v>42305.560416666667</v>
      </c>
      <c r="F1317" s="10">
        <f t="shared" si="388"/>
        <v>2422.0986111111124</v>
      </c>
      <c r="G1317" s="10"/>
      <c r="H1317" s="10"/>
      <c r="I1317" s="10">
        <v>27</v>
      </c>
      <c r="J1317" s="40">
        <v>2.44</v>
      </c>
      <c r="K1317" s="10"/>
      <c r="L1317" s="10">
        <v>1026</v>
      </c>
      <c r="M1317" s="86"/>
      <c r="N1317" s="42">
        <v>7.15</v>
      </c>
      <c r="O1317" s="90"/>
      <c r="P1317" s="83"/>
      <c r="Q1317" s="83"/>
      <c r="R1317" s="83"/>
      <c r="S1317" s="83"/>
      <c r="T1317" s="16"/>
      <c r="U1317" s="16"/>
      <c r="V1317" s="43">
        <f t="shared" si="392"/>
        <v>0</v>
      </c>
      <c r="W1317" s="43">
        <f t="shared" si="393"/>
        <v>0</v>
      </c>
      <c r="X1317" s="43">
        <f t="shared" si="394"/>
        <v>0</v>
      </c>
      <c r="Y1317" s="22">
        <f>X1317+W1317+SUM($V$1267:V1317)</f>
        <v>4.5940790198410779E-4</v>
      </c>
      <c r="Z1317" s="22">
        <f t="shared" si="395"/>
        <v>0</v>
      </c>
      <c r="AA1317" s="44">
        <f t="shared" si="396"/>
        <v>0</v>
      </c>
      <c r="AB1317" s="44">
        <f t="shared" si="397"/>
        <v>0</v>
      </c>
      <c r="AC1317" s="44">
        <f t="shared" si="398"/>
        <v>0</v>
      </c>
      <c r="AD1317" s="44">
        <f t="shared" si="399"/>
        <v>0</v>
      </c>
      <c r="AE1317" s="44">
        <f t="shared" si="400"/>
        <v>0</v>
      </c>
      <c r="AF1317" s="44">
        <f t="shared" si="401"/>
        <v>0</v>
      </c>
      <c r="AG1317" s="45">
        <f>AC1317+AA1317+SUM($Z$1267:Z1317)</f>
        <v>4.5485581426576722</v>
      </c>
      <c r="AH1317" s="45">
        <f>AC1317+AA1317+SUM($Z$1317:Z1317)+$AH$1316</f>
        <v>95.326470752088269</v>
      </c>
      <c r="DM1317"/>
      <c r="DN1317"/>
      <c r="DO1317"/>
      <c r="DP1317"/>
      <c r="DQ1317"/>
      <c r="DR1317"/>
      <c r="DS1317"/>
      <c r="DT1317"/>
      <c r="DU1317"/>
      <c r="DV1317"/>
      <c r="DW1317"/>
      <c r="DX1317"/>
      <c r="DY1317"/>
      <c r="DZ1317"/>
      <c r="EA1317"/>
      <c r="EB1317"/>
      <c r="EC1317"/>
      <c r="ED1317"/>
      <c r="EE1317"/>
      <c r="EF1317"/>
      <c r="EG1317"/>
    </row>
    <row r="1318" spans="1:137" s="1" customFormat="1" ht="14.4" x14ac:dyDescent="0.3">
      <c r="A1318"/>
      <c r="B1318"/>
      <c r="C1318"/>
      <c r="D1318" s="18"/>
      <c r="E1318" s="28">
        <v>42311.593055555553</v>
      </c>
      <c r="F1318" s="10">
        <f t="shared" si="388"/>
        <v>2428.1312499999985</v>
      </c>
      <c r="G1318" s="10">
        <v>3790</v>
      </c>
      <c r="H1318" s="10">
        <v>0.82</v>
      </c>
      <c r="I1318" s="10">
        <v>28</v>
      </c>
      <c r="J1318" s="10"/>
      <c r="K1318" s="10">
        <v>5</v>
      </c>
      <c r="L1318" s="10">
        <v>1075</v>
      </c>
      <c r="M1318" s="86"/>
      <c r="N1318" s="42">
        <v>7.15</v>
      </c>
      <c r="O1318" s="90"/>
      <c r="P1318" s="83"/>
      <c r="Q1318" s="83"/>
      <c r="R1318" s="83"/>
      <c r="S1318" s="83"/>
      <c r="T1318" s="16"/>
      <c r="U1318" s="16"/>
      <c r="V1318" s="43">
        <f t="shared" si="392"/>
        <v>2.0451194254498005E-6</v>
      </c>
      <c r="W1318" s="43">
        <f t="shared" si="393"/>
        <v>2.8758318294520201E-4</v>
      </c>
      <c r="X1318" s="43">
        <f t="shared" si="394"/>
        <v>7.9757550662502601E-7</v>
      </c>
      <c r="Y1318" s="22">
        <f>X1318+W1318+SUM($V$1267:V1318)</f>
        <v>7.4983377986138455E-4</v>
      </c>
      <c r="Z1318" s="22">
        <f t="shared" si="395"/>
        <v>9.4524422225057865E-3</v>
      </c>
      <c r="AA1318" s="44">
        <f t="shared" si="396"/>
        <v>1.3291954431247754</v>
      </c>
      <c r="AB1318" s="44">
        <f t="shared" si="397"/>
        <v>0.10933679289884074</v>
      </c>
      <c r="AC1318" s="44">
        <f t="shared" si="398"/>
        <v>0.57199386891124548</v>
      </c>
      <c r="AD1318" s="44">
        <f t="shared" si="399"/>
        <v>0.10933679289884073</v>
      </c>
      <c r="AE1318" s="44">
        <f t="shared" si="400"/>
        <v>0.46248092593559653</v>
      </c>
      <c r="AF1318" s="44">
        <f t="shared" si="401"/>
        <v>1.7615007680820847E-4</v>
      </c>
      <c r="AG1318" s="45">
        <f>AC1318+AA1318+SUM($Z$1267:Z1318)</f>
        <v>6.4591998969161999</v>
      </c>
      <c r="AH1318" s="45">
        <f>AC1318+AA1318+SUM($Z$1317:Z1318)+$AH$1316</f>
        <v>97.23711250634679</v>
      </c>
      <c r="DM1318"/>
      <c r="DN1318"/>
      <c r="DO1318"/>
      <c r="DP1318"/>
      <c r="DQ1318"/>
      <c r="DR1318"/>
      <c r="DS1318"/>
      <c r="DT1318"/>
      <c r="DU1318"/>
      <c r="DV1318"/>
      <c r="DW1318"/>
      <c r="DX1318"/>
      <c r="DY1318"/>
      <c r="DZ1318"/>
      <c r="EA1318"/>
      <c r="EB1318"/>
      <c r="EC1318"/>
      <c r="ED1318"/>
      <c r="EE1318"/>
      <c r="EF1318"/>
      <c r="EG1318"/>
    </row>
    <row r="1319" spans="1:137" s="1" customFormat="1" ht="14.4" x14ac:dyDescent="0.3">
      <c r="A1319"/>
      <c r="B1319"/>
      <c r="C1319"/>
      <c r="D1319" s="18"/>
      <c r="E1319" s="28">
        <v>42486.558333333334</v>
      </c>
      <c r="F1319" s="10">
        <f t="shared" si="388"/>
        <v>2603.0965277777796</v>
      </c>
      <c r="G1319" s="10">
        <v>21284</v>
      </c>
      <c r="H1319" s="10">
        <v>0.7</v>
      </c>
      <c r="I1319" s="10">
        <v>27</v>
      </c>
      <c r="J1319" s="10"/>
      <c r="K1319" s="10"/>
      <c r="L1319" s="10">
        <v>1074</v>
      </c>
      <c r="M1319" s="86"/>
      <c r="N1319" s="42"/>
      <c r="O1319" s="90"/>
      <c r="P1319" s="83"/>
      <c r="Q1319" s="83"/>
      <c r="R1319" s="83"/>
      <c r="S1319" s="83"/>
      <c r="T1319" s="16"/>
      <c r="U1319" s="16"/>
      <c r="V1319" s="43">
        <f t="shared" si="392"/>
        <v>1.7442096245639932E-6</v>
      </c>
      <c r="W1319" s="43">
        <f t="shared" si="393"/>
        <v>2.4526946901667939E-4</v>
      </c>
      <c r="X1319" s="43">
        <f t="shared" si="394"/>
        <v>6.8022378432296588E-7</v>
      </c>
      <c r="Y1319" s="22"/>
      <c r="Z1319" s="22">
        <f t="shared" si="395"/>
        <v>5.3033939498885761E-2</v>
      </c>
      <c r="AA1319" s="44">
        <f t="shared" si="396"/>
        <v>7.4575933979300064</v>
      </c>
      <c r="AB1319" s="44">
        <f t="shared" si="397"/>
        <v>0.61344578714199849</v>
      </c>
      <c r="AC1319" s="44"/>
      <c r="AD1319" s="44"/>
      <c r="AE1319" s="44"/>
      <c r="AF1319" s="44"/>
      <c r="AG1319" s="45"/>
      <c r="AH1319" s="45"/>
      <c r="DM1319"/>
      <c r="DN1319"/>
      <c r="DO1319"/>
      <c r="DP1319"/>
      <c r="DQ1319"/>
      <c r="DR1319"/>
      <c r="DS1319"/>
      <c r="DT1319"/>
      <c r="DU1319"/>
      <c r="DV1319"/>
      <c r="DW1319"/>
      <c r="DX1319"/>
      <c r="DY1319"/>
      <c r="DZ1319"/>
      <c r="EA1319"/>
      <c r="EB1319"/>
      <c r="EC1319"/>
      <c r="ED1319"/>
      <c r="EE1319"/>
      <c r="EF1319"/>
      <c r="EG1319"/>
    </row>
    <row r="1320" spans="1:137" s="1" customFormat="1" ht="14.4" x14ac:dyDescent="0.3">
      <c r="A1320"/>
      <c r="B1320"/>
      <c r="C1320"/>
      <c r="D1320" s="18"/>
      <c r="E1320" s="28">
        <v>42613.607638888891</v>
      </c>
      <c r="F1320" s="10">
        <f t="shared" si="388"/>
        <v>2730.1458333333358</v>
      </c>
      <c r="G1320" s="10">
        <v>28364</v>
      </c>
      <c r="H1320" s="10">
        <v>0.64</v>
      </c>
      <c r="I1320" s="10">
        <v>15</v>
      </c>
      <c r="J1320" s="10"/>
      <c r="K1320" s="10"/>
      <c r="L1320" s="10">
        <v>1049</v>
      </c>
      <c r="M1320" s="86"/>
      <c r="N1320" s="42"/>
      <c r="O1320" s="90"/>
      <c r="P1320" s="83"/>
      <c r="Q1320" s="83"/>
      <c r="R1320" s="83"/>
      <c r="S1320" s="83"/>
      <c r="T1320" s="16"/>
      <c r="U1320" s="16"/>
      <c r="V1320" s="43">
        <f t="shared" si="392"/>
        <v>1.5575852268519321E-6</v>
      </c>
      <c r="W1320" s="43">
        <f t="shared" si="393"/>
        <v>2.1902648406363115E-4</v>
      </c>
      <c r="X1320" s="43">
        <f t="shared" si="394"/>
        <v>6.07442191863616E-7</v>
      </c>
      <c r="Y1320" s="22"/>
      <c r="Z1320" s="22">
        <f t="shared" si="395"/>
        <v>6.9030230272544055E-2</v>
      </c>
      <c r="AA1320" s="44">
        <f t="shared" si="396"/>
        <v>9.7069799905950518</v>
      </c>
      <c r="AB1320" s="44">
        <f t="shared" si="397"/>
        <v>0.79847554879501059</v>
      </c>
      <c r="AC1320" s="44"/>
      <c r="AD1320" s="44"/>
      <c r="AE1320" s="44"/>
      <c r="AF1320" s="44"/>
      <c r="AG1320" s="45"/>
      <c r="AH1320" s="45"/>
      <c r="DM1320"/>
      <c r="DN1320"/>
      <c r="DO1320"/>
      <c r="DP1320"/>
      <c r="DQ1320"/>
      <c r="DR1320"/>
      <c r="DS1320"/>
      <c r="DT1320"/>
      <c r="DU1320"/>
      <c r="DV1320"/>
      <c r="DW1320"/>
      <c r="DX1320"/>
      <c r="DY1320"/>
      <c r="DZ1320"/>
      <c r="EA1320"/>
      <c r="EB1320"/>
      <c r="EC1320"/>
      <c r="ED1320"/>
      <c r="EE1320"/>
      <c r="EF1320"/>
      <c r="EG1320"/>
    </row>
    <row r="1321" spans="1:137" s="1" customFormat="1" ht="14.4" x14ac:dyDescent="0.3">
      <c r="A1321"/>
      <c r="B1321"/>
      <c r="C1321"/>
      <c r="D1321" s="40" t="s">
        <v>164</v>
      </c>
      <c r="E1321" s="28">
        <v>42759.475694444445</v>
      </c>
      <c r="F1321" s="10">
        <f t="shared" si="388"/>
        <v>2876.0138888888905</v>
      </c>
      <c r="G1321" s="10">
        <v>33885</v>
      </c>
      <c r="H1321" s="10">
        <v>0.79</v>
      </c>
      <c r="I1321" s="10">
        <v>7</v>
      </c>
      <c r="J1321" s="10"/>
      <c r="K1321" s="10"/>
      <c r="L1321" s="10">
        <v>1042</v>
      </c>
      <c r="M1321" s="86"/>
      <c r="N1321" s="42"/>
      <c r="O1321" s="90"/>
      <c r="P1321" s="83"/>
      <c r="Q1321" s="83"/>
      <c r="R1321" s="83"/>
      <c r="S1321" s="83"/>
      <c r="T1321" s="16"/>
      <c r="U1321" s="16"/>
      <c r="V1321" s="43">
        <f t="shared" si="392"/>
        <v>1.9098144170638311E-6</v>
      </c>
      <c r="W1321" s="43">
        <f t="shared" si="393"/>
        <v>2.685566926112665E-4</v>
      </c>
      <c r="X1321" s="43">
        <f t="shared" si="394"/>
        <v>7.4480794729845585E-7</v>
      </c>
      <c r="Y1321" s="22"/>
      <c r="Z1321" s="22">
        <f t="shared" si="395"/>
        <v>8.1916533572415073E-2</v>
      </c>
      <c r="AA1321" s="44">
        <f t="shared" si="396"/>
        <v>11.519042441940208</v>
      </c>
      <c r="AB1321" s="44">
        <f t="shared" si="397"/>
        <v>0.9475319558021873</v>
      </c>
      <c r="AC1321" s="44"/>
      <c r="AD1321" s="44"/>
      <c r="AE1321" s="44"/>
      <c r="AF1321" s="44"/>
      <c r="AG1321" s="45"/>
      <c r="AH1321" s="45"/>
      <c r="DM1321"/>
      <c r="DN1321"/>
      <c r="DO1321"/>
      <c r="DP1321"/>
      <c r="DQ1321"/>
      <c r="DR1321"/>
      <c r="DS1321"/>
      <c r="DT1321"/>
      <c r="DU1321"/>
      <c r="DV1321"/>
      <c r="DW1321"/>
      <c r="DX1321"/>
      <c r="DY1321"/>
      <c r="DZ1321"/>
      <c r="EA1321"/>
      <c r="EB1321"/>
      <c r="EC1321"/>
      <c r="ED1321"/>
      <c r="EE1321"/>
      <c r="EF1321"/>
      <c r="EG1321"/>
    </row>
    <row r="1322" spans="1:137" s="1" customFormat="1" ht="14.4" x14ac:dyDescent="0.3">
      <c r="A1322"/>
      <c r="B1322"/>
      <c r="C1322"/>
      <c r="D1322" s="18"/>
      <c r="E1322" s="28">
        <v>42761.513888888891</v>
      </c>
      <c r="F1322" s="10">
        <f t="shared" si="388"/>
        <v>2878.0520833333358</v>
      </c>
      <c r="G1322" s="10">
        <v>4760</v>
      </c>
      <c r="H1322" s="10">
        <v>0.54</v>
      </c>
      <c r="I1322" s="10">
        <v>14</v>
      </c>
      <c r="J1322" s="10"/>
      <c r="K1322" s="10">
        <v>5</v>
      </c>
      <c r="L1322" s="10">
        <v>1097</v>
      </c>
      <c r="M1322" s="86"/>
      <c r="N1322" s="42"/>
      <c r="O1322" s="90"/>
      <c r="P1322" s="83"/>
      <c r="Q1322" s="83"/>
      <c r="R1322" s="83"/>
      <c r="S1322" s="83"/>
      <c r="T1322" s="16"/>
      <c r="U1322" s="16"/>
      <c r="V1322" s="43">
        <f t="shared" si="392"/>
        <v>1.3743480944389711E-6</v>
      </c>
      <c r="W1322" s="43">
        <f t="shared" si="393"/>
        <v>1.9325981385488232E-4</v>
      </c>
      <c r="X1322" s="43">
        <f t="shared" si="394"/>
        <v>5.3598159797451255E-7</v>
      </c>
      <c r="Y1322" s="22"/>
      <c r="Z1322" s="22">
        <f t="shared" si="395"/>
        <v>1.2114623943573152E-2</v>
      </c>
      <c r="AA1322" s="44">
        <f t="shared" si="396"/>
        <v>1.70354947027637</v>
      </c>
      <c r="AB1322" s="44">
        <f t="shared" si="397"/>
        <v>0.14013035975105473</v>
      </c>
      <c r="AC1322" s="44"/>
      <c r="AD1322" s="44"/>
      <c r="AE1322" s="44"/>
      <c r="AF1322" s="44"/>
      <c r="AG1322" s="45"/>
      <c r="AH1322" s="45"/>
      <c r="DM1322"/>
      <c r="DN1322"/>
      <c r="DO1322"/>
      <c r="DP1322"/>
      <c r="DQ1322"/>
      <c r="DR1322"/>
      <c r="DS1322"/>
      <c r="DT1322"/>
      <c r="DU1322"/>
      <c r="DV1322"/>
      <c r="DW1322"/>
      <c r="DX1322"/>
      <c r="DY1322"/>
      <c r="DZ1322"/>
      <c r="EA1322"/>
      <c r="EB1322"/>
      <c r="EC1322"/>
      <c r="ED1322"/>
      <c r="EE1322"/>
      <c r="EF1322"/>
      <c r="EG1322"/>
    </row>
    <row r="1323" spans="1:137" s="1" customFormat="1" ht="14.4" x14ac:dyDescent="0.3">
      <c r="A1323"/>
      <c r="B1323"/>
      <c r="C1323"/>
      <c r="D1323" s="40" t="s">
        <v>164</v>
      </c>
      <c r="E1323" s="28">
        <v>42821.467361111114</v>
      </c>
      <c r="F1323" s="10">
        <f t="shared" si="388"/>
        <v>2938.0055555555591</v>
      </c>
      <c r="G1323" s="10">
        <v>10134</v>
      </c>
      <c r="H1323" s="10">
        <v>0.49</v>
      </c>
      <c r="I1323" s="10">
        <v>25</v>
      </c>
      <c r="J1323" s="10"/>
      <c r="K1323" s="10"/>
      <c r="L1323" s="10">
        <v>1075</v>
      </c>
      <c r="M1323" s="86"/>
      <c r="N1323" s="42"/>
      <c r="O1323" s="90"/>
      <c r="P1323" s="83"/>
      <c r="Q1323" s="83"/>
      <c r="R1323" s="83"/>
      <c r="S1323" s="83"/>
      <c r="T1323" s="16"/>
      <c r="U1323" s="16"/>
      <c r="V1323" s="43">
        <f t="shared" si="392"/>
        <v>1.2220835591102467E-6</v>
      </c>
      <c r="W1323" s="43">
        <f t="shared" si="393"/>
        <v>1.7184848736969392E-4</v>
      </c>
      <c r="X1323" s="43">
        <f t="shared" si="394"/>
        <v>4.7659999786129598E-7</v>
      </c>
      <c r="Y1323" s="22"/>
      <c r="Z1323" s="22">
        <f t="shared" si="395"/>
        <v>2.5274683240863755E-2</v>
      </c>
      <c r="AA1323" s="44">
        <f t="shared" si="396"/>
        <v>3.5541072877642415</v>
      </c>
      <c r="AB1323" s="44">
        <f t="shared" si="397"/>
        <v>0.29235331378281065</v>
      </c>
      <c r="AC1323" s="44"/>
      <c r="AD1323" s="44"/>
      <c r="AE1323" s="44"/>
      <c r="AF1323" s="44"/>
      <c r="AG1323" s="45"/>
      <c r="AH1323" s="45"/>
      <c r="DM1323"/>
      <c r="DN1323"/>
      <c r="DO1323"/>
      <c r="DP1323"/>
      <c r="DQ1323"/>
      <c r="DR1323"/>
      <c r="DS1323"/>
      <c r="DT1323"/>
      <c r="DU1323"/>
      <c r="DV1323"/>
      <c r="DW1323"/>
      <c r="DX1323"/>
      <c r="DY1323"/>
      <c r="DZ1323"/>
      <c r="EA1323"/>
      <c r="EB1323"/>
      <c r="EC1323"/>
      <c r="ED1323"/>
      <c r="EE1323"/>
      <c r="EF1323"/>
      <c r="EG1323"/>
    </row>
    <row r="1324" spans="1:137" s="1" customFormat="1" ht="14.4" x14ac:dyDescent="0.3">
      <c r="A1324"/>
      <c r="B1324"/>
      <c r="C1324"/>
      <c r="D1324" s="18"/>
      <c r="E1324" s="28">
        <v>42821.624305555553</v>
      </c>
      <c r="F1324" s="10">
        <f t="shared" si="388"/>
        <v>2938.1624999999985</v>
      </c>
      <c r="G1324" s="10">
        <v>2004</v>
      </c>
      <c r="H1324" s="10">
        <v>0.38</v>
      </c>
      <c r="I1324" s="10">
        <v>49</v>
      </c>
      <c r="J1324" s="10"/>
      <c r="K1324" s="10">
        <v>5</v>
      </c>
      <c r="L1324" s="10">
        <v>1082</v>
      </c>
      <c r="M1324" s="86"/>
      <c r="N1324" s="42"/>
      <c r="O1324" s="90"/>
      <c r="P1324" s="83"/>
      <c r="Q1324" s="83"/>
      <c r="R1324" s="83"/>
      <c r="S1324" s="83"/>
      <c r="T1324" s="16"/>
      <c r="U1324" s="16"/>
      <c r="V1324" s="43">
        <f t="shared" si="392"/>
        <v>9.5390958929998883E-7</v>
      </c>
      <c r="W1324" s="43">
        <f t="shared" si="393"/>
        <v>1.3413806182614775E-4</v>
      </c>
      <c r="X1324" s="43">
        <f t="shared" si="394"/>
        <v>3.7201491242648399E-7</v>
      </c>
      <c r="Y1324" s="22"/>
      <c r="Z1324" s="22">
        <f t="shared" si="395"/>
        <v>5.0306179393609938E-3</v>
      </c>
      <c r="AA1324" s="44">
        <f t="shared" si="396"/>
        <v>0.70740177868315823</v>
      </c>
      <c r="AB1324" s="44">
        <f t="shared" si="397"/>
        <v>5.8189367238818825E-2</v>
      </c>
      <c r="AC1324" s="44"/>
      <c r="AD1324" s="44"/>
      <c r="AE1324" s="44"/>
      <c r="AF1324" s="44"/>
      <c r="AG1324" s="45"/>
      <c r="AH1324" s="45"/>
      <c r="DM1324"/>
      <c r="DN1324"/>
      <c r="DO1324"/>
      <c r="DP1324"/>
      <c r="DQ1324"/>
      <c r="DR1324"/>
      <c r="DS1324"/>
      <c r="DT1324"/>
      <c r="DU1324"/>
      <c r="DV1324"/>
      <c r="DW1324"/>
      <c r="DX1324"/>
      <c r="DY1324"/>
      <c r="DZ1324"/>
      <c r="EA1324"/>
      <c r="EB1324"/>
      <c r="EC1324"/>
      <c r="ED1324"/>
      <c r="EE1324"/>
      <c r="EF1324"/>
      <c r="EG1324"/>
    </row>
    <row r="1325" spans="1:137" s="1" customFormat="1" ht="14.4" x14ac:dyDescent="0.3">
      <c r="A1325"/>
      <c r="B1325"/>
      <c r="C1325"/>
      <c r="D1325" s="18"/>
      <c r="E1325" s="28">
        <v>42968.570138888892</v>
      </c>
      <c r="F1325" s="10">
        <f t="shared" si="388"/>
        <v>3085.1083333333372</v>
      </c>
      <c r="G1325" s="10">
        <v>9592</v>
      </c>
      <c r="H1325" s="10">
        <v>0</v>
      </c>
      <c r="I1325" s="10">
        <v>25</v>
      </c>
      <c r="J1325" s="10"/>
      <c r="K1325" s="10"/>
      <c r="L1325" s="10">
        <v>1091</v>
      </c>
      <c r="M1325" s="86"/>
      <c r="N1325" s="42"/>
      <c r="O1325" s="90"/>
      <c r="P1325" s="83"/>
      <c r="Q1325" s="83"/>
      <c r="R1325" s="83"/>
      <c r="S1325" s="83"/>
      <c r="T1325" s="16"/>
      <c r="U1325" s="16"/>
      <c r="V1325" s="43">
        <f t="shared" si="392"/>
        <v>0</v>
      </c>
      <c r="W1325" s="43">
        <f t="shared" si="393"/>
        <v>0</v>
      </c>
      <c r="X1325" s="43">
        <f t="shared" si="394"/>
        <v>0</v>
      </c>
      <c r="Y1325" s="22"/>
      <c r="Z1325" s="22">
        <f t="shared" si="395"/>
        <v>2.4278971085701314E-2</v>
      </c>
      <c r="AA1325" s="44">
        <f t="shared" si="396"/>
        <v>3.4140909800046773</v>
      </c>
      <c r="AB1325" s="44">
        <f t="shared" si="397"/>
        <v>0.28083586981085529</v>
      </c>
      <c r="AC1325" s="44"/>
      <c r="AD1325" s="44"/>
      <c r="AE1325" s="44"/>
      <c r="AF1325" s="44"/>
      <c r="AG1325" s="45"/>
      <c r="AH1325" s="45"/>
      <c r="DM1325"/>
      <c r="DN1325"/>
      <c r="DO1325"/>
      <c r="DP1325"/>
      <c r="DQ1325"/>
      <c r="DR1325"/>
      <c r="DS1325"/>
      <c r="DT1325"/>
      <c r="DU1325"/>
      <c r="DV1325"/>
      <c r="DW1325"/>
      <c r="DX1325"/>
      <c r="DY1325"/>
      <c r="DZ1325"/>
      <c r="EA1325"/>
      <c r="EB1325"/>
      <c r="EC1325"/>
      <c r="ED1325"/>
      <c r="EE1325"/>
      <c r="EF1325"/>
      <c r="EG1325"/>
    </row>
    <row r="1326" spans="1:137" s="1" customFormat="1" ht="14.4" x14ac:dyDescent="0.3">
      <c r="A1326"/>
      <c r="B1326"/>
      <c r="C1326"/>
      <c r="D1326" s="18"/>
      <c r="E1326" s="28">
        <v>43046.557638888888</v>
      </c>
      <c r="F1326" s="10">
        <f t="shared" si="388"/>
        <v>3163.0958333333328</v>
      </c>
      <c r="G1326" s="10">
        <v>12197</v>
      </c>
      <c r="H1326" s="10">
        <v>0</v>
      </c>
      <c r="I1326" s="10">
        <v>40</v>
      </c>
      <c r="J1326" s="10"/>
      <c r="K1326" s="10"/>
      <c r="L1326" s="10">
        <v>1063</v>
      </c>
      <c r="M1326" s="86"/>
      <c r="N1326" s="42"/>
      <c r="O1326" s="90"/>
      <c r="P1326" s="83"/>
      <c r="Q1326" s="83"/>
      <c r="R1326" s="83"/>
      <c r="S1326" s="83"/>
      <c r="T1326" s="16"/>
      <c r="U1326" s="16"/>
      <c r="V1326" s="43">
        <f t="shared" si="392"/>
        <v>0</v>
      </c>
      <c r="W1326" s="43">
        <f t="shared" si="393"/>
        <v>0</v>
      </c>
      <c r="X1326" s="43">
        <f t="shared" si="394"/>
        <v>0</v>
      </c>
      <c r="Y1326" s="22"/>
      <c r="Z1326" s="22">
        <f t="shared" si="395"/>
        <v>3.0080333403335824E-2</v>
      </c>
      <c r="AA1326" s="44">
        <f t="shared" si="396"/>
        <v>4.229874263837476</v>
      </c>
      <c r="AB1326" s="44">
        <f t="shared" si="397"/>
        <v>0.34794046937604506</v>
      </c>
      <c r="AC1326" s="44"/>
      <c r="AD1326" s="44"/>
      <c r="AE1326" s="44"/>
      <c r="AF1326" s="44"/>
      <c r="AG1326" s="45"/>
      <c r="AH1326" s="45"/>
      <c r="DM1326"/>
      <c r="DN1326"/>
      <c r="DO1326"/>
      <c r="DP1326"/>
      <c r="DQ1326"/>
      <c r="DR1326"/>
      <c r="DS1326"/>
      <c r="DT1326"/>
      <c r="DU1326"/>
      <c r="DV1326"/>
      <c r="DW1326"/>
      <c r="DX1326"/>
      <c r="DY1326"/>
      <c r="DZ1326"/>
      <c r="EA1326"/>
      <c r="EB1326"/>
      <c r="EC1326"/>
      <c r="ED1326"/>
      <c r="EE1326"/>
      <c r="EF1326"/>
      <c r="EG1326"/>
    </row>
    <row r="1327" spans="1:137" s="1" customFormat="1" ht="14.4" x14ac:dyDescent="0.3">
      <c r="A1327"/>
      <c r="B1327"/>
      <c r="C1327"/>
      <c r="D1327" s="18"/>
      <c r="E1327" s="28">
        <v>43123.439583333333</v>
      </c>
      <c r="F1327" s="10"/>
      <c r="G1327" s="10">
        <v>14855.1</v>
      </c>
      <c r="H1327" s="10">
        <v>0</v>
      </c>
      <c r="I1327" s="10">
        <v>146</v>
      </c>
      <c r="J1327" s="10"/>
      <c r="K1327" s="10"/>
      <c r="L1327" s="10">
        <v>1049</v>
      </c>
      <c r="M1327" s="86"/>
      <c r="N1327" s="42"/>
      <c r="O1327" s="90"/>
      <c r="P1327" s="83"/>
      <c r="Q1327" s="83"/>
      <c r="R1327" s="83"/>
      <c r="S1327" s="83"/>
      <c r="T1327" s="16"/>
      <c r="U1327" s="16"/>
      <c r="V1327" s="43">
        <f t="shared" si="392"/>
        <v>0</v>
      </c>
      <c r="W1327" s="43">
        <f t="shared" si="393"/>
        <v>0</v>
      </c>
      <c r="X1327" s="43">
        <f t="shared" si="394"/>
        <v>0</v>
      </c>
      <c r="Y1327" s="22"/>
      <c r="Z1327" s="22">
        <f t="shared" si="395"/>
        <v>3.6153256724075211E-2</v>
      </c>
      <c r="AA1327" s="44">
        <f t="shared" si="396"/>
        <v>5.0838442553338234</v>
      </c>
      <c r="AB1327" s="44">
        <f t="shared" si="397"/>
        <v>0.41818622637515029</v>
      </c>
      <c r="AC1327" s="44"/>
      <c r="AD1327" s="44"/>
      <c r="AE1327" s="44"/>
      <c r="AF1327" s="44"/>
      <c r="AG1327" s="45"/>
      <c r="AH1327" s="45"/>
      <c r="DM1327"/>
      <c r="DN1327"/>
      <c r="DO1327"/>
      <c r="DP1327"/>
      <c r="DQ1327"/>
      <c r="DR1327"/>
      <c r="DS1327"/>
      <c r="DT1327"/>
      <c r="DU1327"/>
      <c r="DV1327"/>
      <c r="DW1327"/>
      <c r="DX1327"/>
      <c r="DY1327"/>
      <c r="DZ1327"/>
      <c r="EA1327"/>
      <c r="EB1327"/>
      <c r="EC1327"/>
      <c r="ED1327"/>
      <c r="EE1327"/>
      <c r="EF1327"/>
      <c r="EG1327"/>
    </row>
    <row r="1328" spans="1:137" s="1" customFormat="1" ht="14.4" x14ac:dyDescent="0.3">
      <c r="A1328"/>
      <c r="B1328"/>
      <c r="C1328"/>
      <c r="D1328" s="18"/>
      <c r="E1328" s="28"/>
      <c r="F1328" s="10"/>
      <c r="G1328" s="10"/>
      <c r="H1328" s="10"/>
      <c r="I1328" s="10"/>
      <c r="J1328" s="10"/>
      <c r="K1328" s="10"/>
      <c r="L1328" s="10"/>
      <c r="M1328" s="86"/>
      <c r="N1328" s="42"/>
      <c r="O1328" s="90"/>
      <c r="P1328" s="83"/>
      <c r="Q1328" s="83"/>
      <c r="R1328" s="83"/>
      <c r="S1328" s="83"/>
      <c r="T1328" s="16"/>
      <c r="U1328" s="16"/>
      <c r="V1328" s="43"/>
      <c r="W1328" s="43"/>
      <c r="X1328" s="43"/>
      <c r="Y1328" s="22"/>
      <c r="Z1328" s="22"/>
      <c r="AA1328" s="44"/>
      <c r="AB1328" s="44"/>
      <c r="AC1328" s="44"/>
      <c r="AD1328" s="44"/>
      <c r="AE1328" s="44"/>
      <c r="AF1328" s="44"/>
      <c r="AG1328" s="45"/>
      <c r="AH1328" s="45"/>
      <c r="DM1328"/>
      <c r="DN1328"/>
      <c r="DO1328"/>
      <c r="DP1328"/>
      <c r="DQ1328"/>
      <c r="DR1328"/>
      <c r="DS1328"/>
      <c r="DT1328"/>
      <c r="DU1328"/>
      <c r="DV1328"/>
      <c r="DW1328"/>
      <c r="DX1328"/>
      <c r="DY1328"/>
      <c r="DZ1328"/>
      <c r="EA1328"/>
      <c r="EB1328"/>
      <c r="EC1328"/>
      <c r="ED1328"/>
      <c r="EE1328"/>
      <c r="EF1328"/>
      <c r="EG1328"/>
    </row>
    <row r="1329" spans="1:137" s="1" customFormat="1" ht="14.4" x14ac:dyDescent="0.3">
      <c r="A1329"/>
      <c r="B1329"/>
      <c r="C1329"/>
      <c r="D1329" s="18"/>
      <c r="E1329" s="28"/>
      <c r="F1329" s="10"/>
      <c r="G1329" s="10"/>
      <c r="H1329" s="10"/>
      <c r="I1329" s="10"/>
      <c r="J1329" s="10"/>
      <c r="K1329" s="10"/>
      <c r="L1329" s="10"/>
      <c r="M1329" s="86"/>
      <c r="N1329" s="42"/>
      <c r="O1329" s="90"/>
      <c r="P1329" s="83"/>
      <c r="Q1329" s="83"/>
      <c r="R1329" s="83"/>
      <c r="S1329" s="83"/>
      <c r="T1329" s="16"/>
      <c r="U1329" s="16"/>
      <c r="V1329" s="43"/>
      <c r="W1329" s="43"/>
      <c r="X1329" s="43"/>
      <c r="Y1329" s="22"/>
      <c r="Z1329" s="22"/>
      <c r="AA1329" s="44"/>
      <c r="AB1329" s="44"/>
      <c r="AC1329" s="44"/>
      <c r="AD1329" s="44"/>
      <c r="AE1329" s="44"/>
      <c r="AF1329" s="44"/>
      <c r="AG1329" s="45"/>
      <c r="AH1329" s="45"/>
      <c r="DM1329"/>
      <c r="DN1329"/>
      <c r="DO1329"/>
      <c r="DP1329"/>
      <c r="DQ1329"/>
      <c r="DR1329"/>
      <c r="DS1329"/>
      <c r="DT1329"/>
      <c r="DU1329"/>
      <c r="DV1329"/>
      <c r="DW1329"/>
      <c r="DX1329"/>
      <c r="DY1329"/>
      <c r="DZ1329"/>
      <c r="EA1329"/>
      <c r="EB1329"/>
      <c r="EC1329"/>
      <c r="ED1329"/>
      <c r="EE1329"/>
      <c r="EF1329"/>
      <c r="EG1329"/>
    </row>
    <row r="1330" spans="1:137" s="1" customFormat="1" ht="14.4" x14ac:dyDescent="0.3">
      <c r="A1330"/>
      <c r="B1330"/>
      <c r="C1330"/>
      <c r="D1330" s="92"/>
      <c r="E1330" s="89"/>
      <c r="F1330" s="86"/>
      <c r="G1330" s="86"/>
      <c r="H1330" s="86"/>
      <c r="I1330" s="86"/>
      <c r="J1330" s="86"/>
      <c r="K1330" s="86"/>
      <c r="L1330" s="86"/>
      <c r="M1330" s="86"/>
      <c r="N1330" s="113"/>
      <c r="O1330" s="90"/>
      <c r="P1330" s="83"/>
      <c r="Q1330" s="83"/>
      <c r="R1330" s="83"/>
      <c r="S1330" s="83"/>
      <c r="T1330" s="16"/>
      <c r="U1330" s="16"/>
      <c r="V1330" s="43"/>
      <c r="W1330" s="43"/>
      <c r="X1330" s="43"/>
      <c r="Y1330" s="22"/>
      <c r="Z1330" s="22"/>
      <c r="AA1330" s="44"/>
      <c r="AB1330" s="44"/>
      <c r="AC1330" s="44"/>
      <c r="AD1330" s="44"/>
      <c r="AE1330" s="44"/>
      <c r="AF1330" s="44"/>
      <c r="AG1330" s="45"/>
      <c r="AH1330" s="45"/>
      <c r="DM1330"/>
      <c r="DN1330"/>
      <c r="DO1330"/>
      <c r="DP1330"/>
      <c r="DQ1330"/>
      <c r="DR1330"/>
      <c r="DS1330"/>
      <c r="DT1330"/>
      <c r="DU1330"/>
      <c r="DV1330"/>
      <c r="DW1330"/>
      <c r="DX1330"/>
      <c r="DY1330"/>
      <c r="DZ1330"/>
      <c r="EA1330"/>
      <c r="EB1330"/>
      <c r="EC1330"/>
      <c r="ED1330"/>
      <c r="EE1330"/>
      <c r="EF1330"/>
      <c r="EG1330"/>
    </row>
    <row r="1331" spans="1:137" x14ac:dyDescent="0.25">
      <c r="D1331" s="18" t="s">
        <v>196</v>
      </c>
      <c r="E1331" s="18" t="s">
        <v>16</v>
      </c>
      <c r="F1331" s="10" t="s">
        <v>17</v>
      </c>
      <c r="G1331" s="10" t="s">
        <v>20</v>
      </c>
      <c r="H1331" s="10" t="s">
        <v>21</v>
      </c>
      <c r="I1331" s="10" t="s">
        <v>22</v>
      </c>
      <c r="K1331" s="10"/>
      <c r="L1331" s="10"/>
    </row>
    <row r="1332" spans="1:137" s="1" customFormat="1" ht="14.4" thickBot="1" x14ac:dyDescent="0.3">
      <c r="A1332"/>
      <c r="B1332"/>
      <c r="C1332"/>
      <c r="D1332" s="18"/>
      <c r="E1332" s="28">
        <f>E1333-1</f>
        <v>39883.463888888888</v>
      </c>
      <c r="F1332" s="10"/>
      <c r="G1332" s="10"/>
      <c r="H1332" s="10"/>
      <c r="I1332" s="10"/>
      <c r="J1332" s="10"/>
      <c r="K1332" s="10"/>
      <c r="L1332" s="79">
        <v>1037</v>
      </c>
      <c r="M1332" s="86"/>
      <c r="N1332" s="42">
        <v>7.15</v>
      </c>
      <c r="O1332" s="90"/>
      <c r="P1332" s="90"/>
      <c r="Q1332" s="90"/>
      <c r="R1332" s="87"/>
      <c r="S1332" s="87"/>
      <c r="T1332" s="16"/>
      <c r="U1332" s="16"/>
      <c r="V1332" s="17"/>
      <c r="W1332" s="17"/>
      <c r="X1332" s="17"/>
      <c r="Y1332" s="17"/>
      <c r="Z1332" s="17"/>
      <c r="AA1332" s="17"/>
      <c r="AB1332" s="17"/>
      <c r="AC1332" s="17"/>
      <c r="AD1332" s="17"/>
      <c r="AE1332" s="17"/>
      <c r="AF1332" s="17"/>
      <c r="AG1332" s="17"/>
      <c r="AH1332" s="17"/>
      <c r="DM1332"/>
      <c r="DN1332"/>
      <c r="DO1332"/>
      <c r="DP1332"/>
      <c r="DQ1332"/>
      <c r="DR1332"/>
      <c r="DS1332"/>
      <c r="DT1332"/>
      <c r="DU1332"/>
      <c r="DV1332"/>
      <c r="DW1332"/>
      <c r="DX1332"/>
      <c r="DY1332"/>
      <c r="DZ1332"/>
      <c r="EA1332"/>
      <c r="EB1332"/>
      <c r="EC1332"/>
      <c r="ED1332"/>
      <c r="EE1332"/>
      <c r="EF1332"/>
      <c r="EG1332"/>
    </row>
    <row r="1333" spans="1:137" s="1" customFormat="1" ht="15" thickBot="1" x14ac:dyDescent="0.35">
      <c r="A1333"/>
      <c r="B1333"/>
      <c r="C1333"/>
      <c r="D1333" s="18" t="s">
        <v>197</v>
      </c>
      <c r="E1333" s="28">
        <v>39884.463888888888</v>
      </c>
      <c r="F1333" s="10">
        <f>E1333-E$1332</f>
        <v>1</v>
      </c>
      <c r="G1333" s="10">
        <v>5785</v>
      </c>
      <c r="H1333" s="10">
        <v>2.97</v>
      </c>
      <c r="I1333" s="10">
        <v>807</v>
      </c>
      <c r="J1333" s="10"/>
      <c r="K1333" s="10"/>
      <c r="L1333" s="79">
        <v>1037</v>
      </c>
      <c r="M1333" s="86"/>
      <c r="N1333" s="42">
        <v>7.15</v>
      </c>
      <c r="O1333" s="37">
        <v>87.86</v>
      </c>
      <c r="P1333" s="38">
        <v>19.64</v>
      </c>
      <c r="Q1333" s="39">
        <f>P1333-S1333</f>
        <v>13.893336</v>
      </c>
      <c r="R1333" s="18">
        <v>29.26</v>
      </c>
      <c r="S1333" s="85">
        <f>R1333*P1333/100</f>
        <v>5.7466640000000009</v>
      </c>
      <c r="T1333" s="40">
        <f>Q1333/$A$18+S1333</f>
        <v>11.535554000000001</v>
      </c>
      <c r="U1333" s="40">
        <f>$A$16-T1333</f>
        <v>105.464446</v>
      </c>
      <c r="V1333" s="43">
        <f t="shared" ref="V1333:V1364" si="402">($A$15*L1333/1000/$A$13*H1333)/$Q$1333</f>
        <v>7.214608908021037E-6</v>
      </c>
      <c r="W1333" s="43">
        <f t="shared" ref="W1333:W1364" si="403">($U$1333*L1333/1000/$A$13*H1333)/$Q$1333</f>
        <v>1.0145129754548048E-3</v>
      </c>
      <c r="X1333" s="43">
        <f t="shared" ref="X1333:X1364" si="404">($A$46*$S$1333*H1333*L1333/1000000)/$Q$1333</f>
        <v>2.7866645798064117E-6</v>
      </c>
      <c r="Y1333" s="22">
        <f>X1333+W1333+SUM($V$1333:V1333)</f>
        <v>1.0245142489426322E-3</v>
      </c>
      <c r="Z1333" s="22">
        <f t="shared" ref="Z1333:Z1364" si="405">($A$15*L1333/1000/$A$13*G1333)/$Q$1333</f>
        <v>1.4052697822525825E-2</v>
      </c>
      <c r="AA1333" s="44">
        <f t="shared" ref="AA1333:AA1364" si="406">($U$1333*L1333/1000/$A$13*G1333)/$Q$1333</f>
        <v>1.9760799875441233</v>
      </c>
      <c r="AB1333" s="44">
        <f t="shared" ref="AB1333:AB1364" si="407">($A$14*$S$1333/1000*G1333/1000000*L1333/1000*1000000)/$Q$1333</f>
        <v>0.1609906954054921</v>
      </c>
      <c r="AC1333" s="44">
        <f t="shared" ref="AC1333:AC1364" si="408">($A$14*((L1333/1000)*G1333/10^6)*(1+($A$28/(10^-N1333))+(($A$28*$A$29)/(10^-N1333)^2))*1000000)*$S$1333/1000/$Q$1333</f>
        <v>0.84222052140213866</v>
      </c>
      <c r="AD1333" s="44">
        <f>AC1333/(1+($A$28/(10^-N1333))+(($A$28*$A$29)/(10^-N1333)^2))*1</f>
        <v>0.16099069540549207</v>
      </c>
      <c r="AE1333" s="44">
        <f>AC1333/(1+($A$28/(10^-N1333))+(($A$28*$A$29)/(10^-N1333)^2))*($A$28/(10^-N1333))</f>
        <v>0.68097045746562224</v>
      </c>
      <c r="AF1333" s="44">
        <f>AC1333/(1+($A$28/(10^-N1333))+(($A$28*$A$29)/(10^-N1333)^2))*(($A$28*$A$29)/(10^-N1333)^2)</f>
        <v>2.5936853102433556E-4</v>
      </c>
      <c r="AG1333" s="45">
        <f>AC1333+AA1333+SUM($Z$1333:Z1333)</f>
        <v>2.8323532067687878</v>
      </c>
      <c r="AH1333" s="45">
        <f>AC1333+AA1333+SUM($Z$1333:Z1333)</f>
        <v>2.8323532067687878</v>
      </c>
      <c r="DM1333"/>
      <c r="DN1333"/>
      <c r="DO1333"/>
      <c r="DP1333"/>
      <c r="DQ1333"/>
      <c r="DR1333"/>
      <c r="DS1333"/>
      <c r="DT1333"/>
      <c r="DU1333"/>
      <c r="DV1333"/>
      <c r="DW1333"/>
      <c r="DX1333"/>
      <c r="DY1333"/>
      <c r="DZ1333"/>
      <c r="EA1333"/>
      <c r="EB1333"/>
      <c r="EC1333"/>
      <c r="ED1333"/>
      <c r="EE1333"/>
      <c r="EF1333"/>
      <c r="EG1333"/>
    </row>
    <row r="1334" spans="1:137" s="1" customFormat="1" ht="14.4" x14ac:dyDescent="0.3">
      <c r="A1334"/>
      <c r="B1334"/>
      <c r="C1334"/>
      <c r="D1334" s="18" t="s">
        <v>37</v>
      </c>
      <c r="E1334" s="28">
        <v>39891.451388888891</v>
      </c>
      <c r="F1334" s="10">
        <f t="shared" ref="F1334:F1392" si="409">E1334-E$1332</f>
        <v>7.9875000000029104</v>
      </c>
      <c r="G1334" s="10">
        <v>7806</v>
      </c>
      <c r="H1334" s="10">
        <v>4.54</v>
      </c>
      <c r="I1334" s="10">
        <v>1036</v>
      </c>
      <c r="J1334" s="10"/>
      <c r="K1334" s="10"/>
      <c r="L1334" s="79">
        <v>1037</v>
      </c>
      <c r="M1334" s="86"/>
      <c r="N1334" s="42">
        <v>7.15</v>
      </c>
      <c r="O1334" s="90"/>
      <c r="P1334" s="90"/>
      <c r="Q1334" s="90"/>
      <c r="R1334" s="87"/>
      <c r="S1334" s="87"/>
      <c r="T1334" s="16"/>
      <c r="U1334" s="16"/>
      <c r="V1334" s="43">
        <f t="shared" si="402"/>
        <v>1.1028392068153371E-5</v>
      </c>
      <c r="W1334" s="43">
        <f t="shared" si="403"/>
        <v>1.5508043463181192E-3</v>
      </c>
      <c r="X1334" s="43">
        <f t="shared" si="404"/>
        <v>4.259749896404414E-6</v>
      </c>
      <c r="Y1334" s="22">
        <f>X1334+W1334+SUM($V$1333:V1334)</f>
        <v>1.5733070971906981E-3</v>
      </c>
      <c r="Z1334" s="22">
        <f t="shared" si="405"/>
        <v>1.8962032705728018E-2</v>
      </c>
      <c r="AA1334" s="44">
        <f t="shared" si="406"/>
        <v>2.6664270324579817</v>
      </c>
      <c r="AB1334" s="44">
        <f t="shared" si="407"/>
        <v>0.21723308009252748</v>
      </c>
      <c r="AC1334" s="44">
        <f t="shared" si="408"/>
        <v>1.1364517528202411</v>
      </c>
      <c r="AD1334" s="44">
        <f t="shared" ref="AD1334:AD1353" si="410">AC1334/(1+($A$28/(10^-N1334))+(($A$28*$A$29)/(10^-N1334)^2))*1</f>
        <v>0.21723308009252745</v>
      </c>
      <c r="AE1334" s="44">
        <f t="shared" ref="AE1334:AE1353" si="411">AC1334/(1+($A$28/(10^-N1334))+(($A$28*$A$29)/(10^-N1334)^2))*($A$28/(10^-N1334))</f>
        <v>0.91886869334082066</v>
      </c>
      <c r="AF1334" s="44">
        <f t="shared" ref="AF1334:AF1353" si="412">AC1334/(1+($A$28/(10^-N1334))+(($A$28*$A$29)/(10^-N1334)^2))*(($A$28*$A$29)/(10^-N1334)^2)</f>
        <v>3.4997938689299284E-4</v>
      </c>
      <c r="AG1334" s="45">
        <f>AC1334+AA1334+SUM($Z$1333:Z1334)</f>
        <v>3.8358935158064766</v>
      </c>
      <c r="AH1334" s="45">
        <f>AC1334+AA1334+SUM($Z$1333:Z1334)</f>
        <v>3.8358935158064766</v>
      </c>
      <c r="DM1334"/>
      <c r="DN1334"/>
      <c r="DO1334"/>
      <c r="DP1334"/>
      <c r="DQ1334"/>
      <c r="DR1334"/>
      <c r="DS1334"/>
      <c r="DT1334"/>
      <c r="DU1334"/>
      <c r="DV1334"/>
      <c r="DW1334"/>
      <c r="DX1334"/>
      <c r="DY1334"/>
      <c r="DZ1334"/>
      <c r="EA1334"/>
      <c r="EB1334"/>
      <c r="EC1334"/>
      <c r="ED1334"/>
      <c r="EE1334"/>
      <c r="EF1334"/>
      <c r="EG1334"/>
    </row>
    <row r="1335" spans="1:137" s="1" customFormat="1" ht="14.4" x14ac:dyDescent="0.3">
      <c r="A1335"/>
      <c r="B1335"/>
      <c r="C1335"/>
      <c r="D1335" s="18">
        <v>4</v>
      </c>
      <c r="E1335" s="28">
        <v>39897.673611111109</v>
      </c>
      <c r="F1335" s="10">
        <f t="shared" si="409"/>
        <v>14.209722222221899</v>
      </c>
      <c r="G1335" s="10">
        <v>9526</v>
      </c>
      <c r="H1335" s="10">
        <v>3.27</v>
      </c>
      <c r="I1335" s="10">
        <v>1251</v>
      </c>
      <c r="J1335" s="10"/>
      <c r="K1335" s="10"/>
      <c r="L1335" s="79">
        <v>1037</v>
      </c>
      <c r="M1335" s="86"/>
      <c r="N1335" s="42">
        <v>7.15</v>
      </c>
      <c r="O1335" s="90"/>
      <c r="P1335" s="90"/>
      <c r="Q1335" s="90"/>
      <c r="R1335" s="87"/>
      <c r="S1335" s="87"/>
      <c r="T1335" s="16"/>
      <c r="U1335" s="16"/>
      <c r="V1335" s="43">
        <f t="shared" si="402"/>
        <v>7.9433572825686156E-6</v>
      </c>
      <c r="W1335" s="43">
        <f t="shared" si="403"/>
        <v>1.1169890335815528E-3</v>
      </c>
      <c r="X1335" s="43">
        <f t="shared" si="404"/>
        <v>3.0681458504939278E-6</v>
      </c>
      <c r="Y1335" s="22">
        <f>X1335+W1335+SUM($V$1333:V1335)</f>
        <v>1.1462435376907898E-3</v>
      </c>
      <c r="Z1335" s="22">
        <f t="shared" si="405"/>
        <v>2.3140190053134141E-2</v>
      </c>
      <c r="AA1335" s="44">
        <f t="shared" si="406"/>
        <v>3.2539564323846699</v>
      </c>
      <c r="AB1335" s="44">
        <f t="shared" si="407"/>
        <v>0.26509893940064266</v>
      </c>
      <c r="AC1335" s="44">
        <f t="shared" si="408"/>
        <v>1.3868613114739452</v>
      </c>
      <c r="AD1335" s="44">
        <f t="shared" si="410"/>
        <v>0.26509893940064261</v>
      </c>
      <c r="AE1335" s="44">
        <f t="shared" si="411"/>
        <v>1.1213352770643936</v>
      </c>
      <c r="AF1335" s="44">
        <f t="shared" si="412"/>
        <v>4.2709500890887131E-4</v>
      </c>
      <c r="AG1335" s="45">
        <f>AC1335+AA1335+SUM($Z$1333:Z1335)</f>
        <v>4.6969726644400032</v>
      </c>
      <c r="AH1335" s="45">
        <f>AC1335+AA1335+SUM($Z$1333:Z1335)</f>
        <v>4.6969726644400032</v>
      </c>
      <c r="DM1335"/>
      <c r="DN1335"/>
      <c r="DO1335"/>
      <c r="DP1335"/>
      <c r="DQ1335"/>
      <c r="DR1335"/>
      <c r="DS1335"/>
      <c r="DT1335"/>
      <c r="DU1335"/>
      <c r="DV1335"/>
      <c r="DW1335"/>
      <c r="DX1335"/>
      <c r="DY1335"/>
      <c r="DZ1335"/>
      <c r="EA1335"/>
      <c r="EB1335"/>
      <c r="EC1335"/>
      <c r="ED1335"/>
      <c r="EE1335"/>
      <c r="EF1335"/>
      <c r="EG1335"/>
    </row>
    <row r="1336" spans="1:137" s="1" customFormat="1" ht="16.8" x14ac:dyDescent="0.3">
      <c r="A1336"/>
      <c r="B1336"/>
      <c r="C1336"/>
      <c r="D1336" s="18" t="s">
        <v>82</v>
      </c>
      <c r="E1336" s="28">
        <v>39913.634722222225</v>
      </c>
      <c r="F1336" s="10">
        <f t="shared" si="409"/>
        <v>30.170833333337214</v>
      </c>
      <c r="G1336" s="10">
        <v>14898</v>
      </c>
      <c r="H1336" s="10">
        <v>2.79</v>
      </c>
      <c r="I1336" s="10">
        <v>1608</v>
      </c>
      <c r="J1336" s="10"/>
      <c r="K1336" s="10"/>
      <c r="L1336" s="79">
        <v>1037</v>
      </c>
      <c r="M1336" s="86"/>
      <c r="N1336" s="42">
        <v>7.15</v>
      </c>
      <c r="O1336" s="90"/>
      <c r="P1336" s="90"/>
      <c r="Q1336" s="90"/>
      <c r="R1336" s="87"/>
      <c r="S1336" s="87"/>
      <c r="T1336" s="16"/>
      <c r="U1336" s="16"/>
      <c r="V1336" s="43">
        <f t="shared" si="402"/>
        <v>6.7773598832924898E-6</v>
      </c>
      <c r="W1336" s="43">
        <f t="shared" si="403"/>
        <v>9.5302734057875612E-4</v>
      </c>
      <c r="X1336" s="43">
        <f t="shared" si="404"/>
        <v>2.6177758173939021E-6</v>
      </c>
      <c r="Y1336" s="22">
        <f>X1336+W1336+SUM($V$1333:V1336)</f>
        <v>9.886088345381855E-4</v>
      </c>
      <c r="Z1336" s="22">
        <f t="shared" si="405"/>
        <v>3.6189644280032802E-2</v>
      </c>
      <c r="AA1336" s="44">
        <f t="shared" si="406"/>
        <v>5.0889610465743038</v>
      </c>
      <c r="AB1336" s="44">
        <f t="shared" si="407"/>
        <v>0.41459626277459316</v>
      </c>
      <c r="AC1336" s="44">
        <f t="shared" si="408"/>
        <v>2.168954421408654</v>
      </c>
      <c r="AD1336" s="44">
        <f t="shared" si="410"/>
        <v>0.41459626277459316</v>
      </c>
      <c r="AE1336" s="44">
        <f t="shared" si="411"/>
        <v>1.7536902118103443</v>
      </c>
      <c r="AF1336" s="44">
        <f t="shared" si="412"/>
        <v>6.679468237166036E-4</v>
      </c>
      <c r="AG1336" s="45">
        <f>AC1336+AA1336+SUM($Z$1333:Z1336)</f>
        <v>7.3502600328443783</v>
      </c>
      <c r="AH1336" s="45">
        <f>AC1336+AA1336+SUM($Z$1333:Z1336)</f>
        <v>7.3502600328443783</v>
      </c>
      <c r="DM1336"/>
      <c r="DN1336"/>
      <c r="DO1336"/>
      <c r="DP1336"/>
      <c r="DQ1336"/>
      <c r="DR1336"/>
      <c r="DS1336"/>
      <c r="DT1336"/>
      <c r="DU1336"/>
      <c r="DV1336"/>
      <c r="DW1336"/>
      <c r="DX1336"/>
      <c r="DY1336"/>
      <c r="DZ1336"/>
      <c r="EA1336"/>
      <c r="EB1336"/>
      <c r="EC1336"/>
      <c r="ED1336"/>
      <c r="EE1336"/>
      <c r="EF1336"/>
      <c r="EG1336"/>
    </row>
    <row r="1337" spans="1:137" s="1" customFormat="1" ht="14.4" x14ac:dyDescent="0.3">
      <c r="A1337"/>
      <c r="B1337"/>
      <c r="C1337"/>
      <c r="D1337" s="29">
        <f>8.315*(273+D1335)/101325*1000000</f>
        <v>22731.359486799898</v>
      </c>
      <c r="E1337" s="28">
        <v>39920.758333333331</v>
      </c>
      <c r="F1337" s="10">
        <f t="shared" si="409"/>
        <v>37.294444444443798</v>
      </c>
      <c r="G1337" s="10">
        <v>17192</v>
      </c>
      <c r="H1337" s="10">
        <v>2.67</v>
      </c>
      <c r="I1337" s="10">
        <v>1808</v>
      </c>
      <c r="J1337" s="10"/>
      <c r="K1337" s="10"/>
      <c r="L1337" s="79">
        <v>1037</v>
      </c>
      <c r="M1337" s="86"/>
      <c r="N1337" s="42">
        <v>7.15</v>
      </c>
      <c r="O1337" s="90"/>
      <c r="P1337" s="90"/>
      <c r="Q1337" s="90"/>
      <c r="R1337" s="87"/>
      <c r="S1337" s="87"/>
      <c r="T1337" s="16"/>
      <c r="U1337" s="16"/>
      <c r="V1337" s="43">
        <f t="shared" si="402"/>
        <v>6.4858605334734574E-6</v>
      </c>
      <c r="W1337" s="43">
        <f t="shared" si="403"/>
        <v>9.1203691732805691E-4</v>
      </c>
      <c r="X1337" s="43">
        <f t="shared" si="404"/>
        <v>2.5051833091188951E-6</v>
      </c>
      <c r="Y1337" s="22">
        <f>X1337+W1337+SUM($V$1333:V1337)</f>
        <v>9.5399167931268483E-4</v>
      </c>
      <c r="Z1337" s="22">
        <f t="shared" si="405"/>
        <v>4.1762140184073288E-2</v>
      </c>
      <c r="AA1337" s="44">
        <f t="shared" si="406"/>
        <v>5.8725613043835034</v>
      </c>
      <c r="AB1337" s="44">
        <f t="shared" si="407"/>
        <v>0.47843596117739329</v>
      </c>
      <c r="AC1337" s="44">
        <f t="shared" si="408"/>
        <v>2.5029308909153971</v>
      </c>
      <c r="AD1337" s="44">
        <f t="shared" si="410"/>
        <v>0.4784359611773934</v>
      </c>
      <c r="AE1337" s="44">
        <f t="shared" si="411"/>
        <v>2.0237241321951567</v>
      </c>
      <c r="AF1337" s="44">
        <f t="shared" si="412"/>
        <v>7.7079754284708362E-4</v>
      </c>
      <c r="AG1337" s="45">
        <f>AC1337+AA1337+SUM($Z$1333:Z1337)</f>
        <v>8.509598900344395</v>
      </c>
      <c r="AH1337" s="45">
        <f>AC1337+AA1337+SUM($Z$1333:Z1337)</f>
        <v>8.509598900344395</v>
      </c>
      <c r="DM1337"/>
      <c r="DN1337"/>
      <c r="DO1337"/>
      <c r="DP1337"/>
      <c r="DQ1337"/>
      <c r="DR1337"/>
      <c r="DS1337"/>
      <c r="DT1337"/>
      <c r="DU1337"/>
      <c r="DV1337"/>
      <c r="DW1337"/>
      <c r="DX1337"/>
      <c r="DY1337"/>
      <c r="DZ1337"/>
      <c r="EA1337"/>
      <c r="EB1337"/>
      <c r="EC1337"/>
      <c r="ED1337"/>
      <c r="EE1337"/>
      <c r="EF1337"/>
      <c r="EG1337"/>
    </row>
    <row r="1338" spans="1:137" s="1" customFormat="1" ht="14.4" x14ac:dyDescent="0.3">
      <c r="A1338"/>
      <c r="B1338"/>
      <c r="C1338"/>
      <c r="D1338" s="18"/>
      <c r="E1338" s="28">
        <v>39939.609722222223</v>
      </c>
      <c r="F1338" s="10">
        <f t="shared" si="409"/>
        <v>56.145833333335759</v>
      </c>
      <c r="G1338" s="10">
        <v>26088.2</v>
      </c>
      <c r="H1338" s="10">
        <v>6.51</v>
      </c>
      <c r="I1338" s="10">
        <v>171</v>
      </c>
      <c r="J1338" s="10"/>
      <c r="K1338" s="10"/>
      <c r="L1338" s="79">
        <v>1037</v>
      </c>
      <c r="M1338" s="86"/>
      <c r="N1338" s="42">
        <v>7.15</v>
      </c>
      <c r="O1338" s="90"/>
      <c r="P1338" s="90"/>
      <c r="Q1338" s="90"/>
      <c r="R1338" s="87"/>
      <c r="S1338" s="87"/>
      <c r="T1338" s="16"/>
      <c r="U1338" s="16"/>
      <c r="V1338" s="43">
        <f t="shared" si="402"/>
        <v>1.5813839727682476E-5</v>
      </c>
      <c r="W1338" s="43">
        <f t="shared" si="403"/>
        <v>2.2237304613504307E-3</v>
      </c>
      <c r="X1338" s="43">
        <f t="shared" si="404"/>
        <v>6.108143573919104E-6</v>
      </c>
      <c r="Y1338" s="22">
        <f>X1338+W1338+SUM($V$1333:V1338)</f>
        <v>2.2851020233275411E-3</v>
      </c>
      <c r="Z1338" s="22">
        <f t="shared" si="405"/>
        <v>6.3372444482907214E-2</v>
      </c>
      <c r="AA1338" s="44">
        <f t="shared" si="406"/>
        <v>8.9113863320740876</v>
      </c>
      <c r="AB1338" s="44">
        <f t="shared" si="407"/>
        <v>0.72600820395463439</v>
      </c>
      <c r="AC1338" s="44">
        <f t="shared" si="408"/>
        <v>3.7981015395753293</v>
      </c>
      <c r="AD1338" s="44">
        <f t="shared" si="410"/>
        <v>0.72600820395463439</v>
      </c>
      <c r="AE1338" s="44">
        <f t="shared" si="411"/>
        <v>3.0709236799403028</v>
      </c>
      <c r="AF1338" s="44">
        <f t="shared" si="412"/>
        <v>1.169655680392234E-3</v>
      </c>
      <c r="AG1338" s="45">
        <f>AC1338+AA1338+SUM($Z$1333:Z1338)</f>
        <v>12.906967021177818</v>
      </c>
      <c r="AH1338" s="45">
        <f>AC1338+AA1338+SUM($Z$1333:Z1338)</f>
        <v>12.906967021177818</v>
      </c>
      <c r="DM1338"/>
      <c r="DN1338"/>
      <c r="DO1338"/>
      <c r="DP1338"/>
      <c r="DQ1338"/>
      <c r="DR1338"/>
      <c r="DS1338"/>
      <c r="DT1338"/>
      <c r="DU1338"/>
      <c r="DV1338"/>
      <c r="DW1338"/>
      <c r="DX1338"/>
      <c r="DY1338"/>
      <c r="DZ1338"/>
      <c r="EA1338"/>
      <c r="EB1338"/>
      <c r="EC1338"/>
      <c r="ED1338"/>
      <c r="EE1338"/>
      <c r="EF1338"/>
      <c r="EG1338"/>
    </row>
    <row r="1339" spans="1:137" s="1" customFormat="1" ht="14.4" x14ac:dyDescent="0.3">
      <c r="A1339"/>
      <c r="B1339"/>
      <c r="C1339"/>
      <c r="D1339" s="18"/>
      <c r="E1339" s="28">
        <v>39952.48541666667</v>
      </c>
      <c r="F1339" s="10">
        <f t="shared" si="409"/>
        <v>69.021527777782467</v>
      </c>
      <c r="G1339" s="10">
        <v>29975.200000000001</v>
      </c>
      <c r="H1339" s="10">
        <v>10.58</v>
      </c>
      <c r="I1339" s="10">
        <v>530</v>
      </c>
      <c r="J1339" s="10"/>
      <c r="K1339" s="10"/>
      <c r="L1339" s="79">
        <v>1037</v>
      </c>
      <c r="M1339" s="86"/>
      <c r="N1339" s="42">
        <v>7.15</v>
      </c>
      <c r="O1339" s="90"/>
      <c r="P1339" s="90"/>
      <c r="Q1339" s="90"/>
      <c r="R1339" s="87"/>
      <c r="S1339" s="87"/>
      <c r="T1339" s="16"/>
      <c r="U1339" s="16"/>
      <c r="V1339" s="43">
        <f t="shared" si="402"/>
        <v>2.5700526009044638E-5</v>
      </c>
      <c r="W1339" s="43">
        <f t="shared" si="403"/>
        <v>3.6139889832699779E-3</v>
      </c>
      <c r="X1339" s="43">
        <f t="shared" si="404"/>
        <v>9.9269061462464076E-6</v>
      </c>
      <c r="Y1339" s="22">
        <f>X1339+W1339+SUM($V$1333:V1339)</f>
        <v>3.7048798338284606E-3</v>
      </c>
      <c r="Z1339" s="22">
        <f t="shared" si="405"/>
        <v>7.281459425579534E-2</v>
      </c>
      <c r="AA1339" s="44">
        <f t="shared" si="406"/>
        <v>10.239134458536318</v>
      </c>
      <c r="AB1339" s="44">
        <f t="shared" si="407"/>
        <v>0.83417948019338073</v>
      </c>
      <c r="AC1339" s="44">
        <f t="shared" si="408"/>
        <v>4.363998024742159</v>
      </c>
      <c r="AD1339" s="44">
        <f t="shared" si="410"/>
        <v>0.83417948019338062</v>
      </c>
      <c r="AE1339" s="44">
        <f t="shared" si="411"/>
        <v>3.5284746165295631</v>
      </c>
      <c r="AF1339" s="44">
        <f t="shared" si="412"/>
        <v>1.3439280192153267E-3</v>
      </c>
      <c r="AG1339" s="45">
        <f>AC1339+AA1339+SUM($Z$1333:Z1339)</f>
        <v>14.873426227062675</v>
      </c>
      <c r="AH1339" s="45">
        <f>AC1339+AA1339+SUM($Z$1333:Z1339)</f>
        <v>14.873426227062675</v>
      </c>
      <c r="DM1339"/>
      <c r="DN1339"/>
      <c r="DO1339"/>
      <c r="DP1339"/>
      <c r="DQ1339"/>
      <c r="DR1339"/>
      <c r="DS1339"/>
      <c r="DT1339"/>
      <c r="DU1339"/>
      <c r="DV1339"/>
      <c r="DW1339"/>
      <c r="DX1339"/>
      <c r="DY1339"/>
      <c r="DZ1339"/>
      <c r="EA1339"/>
      <c r="EB1339"/>
      <c r="EC1339"/>
      <c r="ED1339"/>
      <c r="EE1339"/>
      <c r="EF1339"/>
      <c r="EG1339"/>
    </row>
    <row r="1340" spans="1:137" s="1" customFormat="1" ht="14.4" x14ac:dyDescent="0.3">
      <c r="A1340"/>
      <c r="B1340"/>
      <c r="C1340"/>
      <c r="D1340" s="18"/>
      <c r="E1340" s="28">
        <v>39966.444444444445</v>
      </c>
      <c r="F1340" s="10">
        <f t="shared" si="409"/>
        <v>82.980555555557657</v>
      </c>
      <c r="G1340" s="10">
        <v>32507.9</v>
      </c>
      <c r="H1340" s="10">
        <v>5.9</v>
      </c>
      <c r="I1340" s="10">
        <v>766</v>
      </c>
      <c r="J1340" s="10"/>
      <c r="K1340" s="10"/>
      <c r="L1340" s="79">
        <v>1037</v>
      </c>
      <c r="M1340" s="86"/>
      <c r="N1340" s="42">
        <v>7.15</v>
      </c>
      <c r="O1340" s="90"/>
      <c r="P1340" s="90"/>
      <c r="Q1340" s="90"/>
      <c r="R1340" s="87"/>
      <c r="S1340" s="87"/>
      <c r="T1340" s="16"/>
      <c r="U1340" s="16"/>
      <c r="V1340" s="43">
        <f t="shared" si="402"/>
        <v>1.4332051366102399E-5</v>
      </c>
      <c r="W1340" s="43">
        <f t="shared" si="403"/>
        <v>2.01536247649271E-3</v>
      </c>
      <c r="X1340" s="43">
        <f t="shared" si="404"/>
        <v>5.5357983235211535E-6</v>
      </c>
      <c r="Y1340" s="22">
        <f>X1340+W1340+SUM($V$1333:V1340)</f>
        <v>2.1161942705945694E-3</v>
      </c>
      <c r="Z1340" s="22">
        <f t="shared" si="405"/>
        <v>7.8966930949850869E-2</v>
      </c>
      <c r="AA1340" s="44">
        <f t="shared" si="406"/>
        <v>11.104271499928366</v>
      </c>
      <c r="AB1340" s="44">
        <f t="shared" si="407"/>
        <v>0.90466195802458016</v>
      </c>
      <c r="AC1340" s="44">
        <f t="shared" si="408"/>
        <v>4.7327260998597405</v>
      </c>
      <c r="AD1340" s="44">
        <f t="shared" si="410"/>
        <v>0.9046619580245806</v>
      </c>
      <c r="AE1340" s="44">
        <f t="shared" si="411"/>
        <v>3.826606661062526</v>
      </c>
      <c r="AF1340" s="44">
        <f t="shared" si="412"/>
        <v>1.4574807726337085E-3</v>
      </c>
      <c r="AG1340" s="45">
        <f>AC1340+AA1340+SUM($Z$1333:Z1340)</f>
        <v>16.186258274522153</v>
      </c>
      <c r="AH1340" s="45">
        <f>AC1340+AA1340+SUM($Z$1333:Z1340)</f>
        <v>16.186258274522153</v>
      </c>
      <c r="DM1340"/>
      <c r="DN1340"/>
      <c r="DO1340"/>
      <c r="DP1340"/>
      <c r="DQ1340"/>
      <c r="DR1340"/>
      <c r="DS1340"/>
      <c r="DT1340"/>
      <c r="DU1340"/>
      <c r="DV1340"/>
      <c r="DW1340"/>
      <c r="DX1340"/>
      <c r="DY1340"/>
      <c r="DZ1340"/>
      <c r="EA1340"/>
      <c r="EB1340"/>
      <c r="EC1340"/>
      <c r="ED1340"/>
      <c r="EE1340"/>
      <c r="EF1340"/>
      <c r="EG1340"/>
    </row>
    <row r="1341" spans="1:137" s="1" customFormat="1" ht="14.4" x14ac:dyDescent="0.3">
      <c r="A1341"/>
      <c r="B1341"/>
      <c r="C1341"/>
      <c r="D1341" s="18"/>
      <c r="E1341" s="28">
        <v>39975.668749999997</v>
      </c>
      <c r="F1341" s="10">
        <f t="shared" si="409"/>
        <v>92.204861111109494</v>
      </c>
      <c r="G1341" s="10">
        <v>33850.199999999997</v>
      </c>
      <c r="H1341" s="10">
        <v>4.5999999999999996</v>
      </c>
      <c r="I1341" s="10">
        <v>975</v>
      </c>
      <c r="J1341" s="10"/>
      <c r="K1341" s="10"/>
      <c r="L1341" s="79">
        <v>1037</v>
      </c>
      <c r="M1341" s="86"/>
      <c r="N1341" s="42">
        <v>7.15</v>
      </c>
      <c r="O1341" s="90"/>
      <c r="P1341" s="90"/>
      <c r="Q1341" s="90"/>
      <c r="R1341" s="87"/>
      <c r="S1341" s="87"/>
      <c r="T1341" s="16"/>
      <c r="U1341" s="16"/>
      <c r="V1341" s="43">
        <f t="shared" si="402"/>
        <v>1.1174141743062884E-5</v>
      </c>
      <c r="W1341" s="43">
        <f t="shared" si="403"/>
        <v>1.5712995579434685E-3</v>
      </c>
      <c r="X1341" s="43">
        <f t="shared" si="404"/>
        <v>4.316046150541917E-6</v>
      </c>
      <c r="Y1341" s="22">
        <f>X1341+W1341+SUM($V$1333:V1341)</f>
        <v>1.6820857416154119E-3</v>
      </c>
      <c r="Z1341" s="22">
        <f t="shared" si="405"/>
        <v>8.2227594093701575E-2</v>
      </c>
      <c r="AA1341" s="44">
        <f t="shared" si="406"/>
        <v>11.562783542673477</v>
      </c>
      <c r="AB1341" s="44">
        <f t="shared" si="407"/>
        <v>0.94201680857648884</v>
      </c>
      <c r="AC1341" s="44">
        <f t="shared" si="408"/>
        <v>4.9281474664765215</v>
      </c>
      <c r="AD1341" s="44">
        <f t="shared" si="410"/>
        <v>0.94201680857648895</v>
      </c>
      <c r="AE1341" s="44">
        <f t="shared" si="411"/>
        <v>3.9846129955579617</v>
      </c>
      <c r="AF1341" s="44">
        <f t="shared" si="412"/>
        <v>1.5176623420708668E-3</v>
      </c>
      <c r="AG1341" s="45">
        <f>AC1341+AA1341+SUM($Z$1333:Z1341)</f>
        <v>16.922419277977749</v>
      </c>
      <c r="AH1341" s="45">
        <f>AC1341+AA1341+SUM($Z$1333:Z1341)</f>
        <v>16.922419277977749</v>
      </c>
      <c r="DM1341"/>
      <c r="DN1341"/>
      <c r="DO1341"/>
      <c r="DP1341"/>
      <c r="DQ1341"/>
      <c r="DR1341"/>
      <c r="DS1341"/>
      <c r="DT1341"/>
      <c r="DU1341"/>
      <c r="DV1341"/>
      <c r="DW1341"/>
      <c r="DX1341"/>
      <c r="DY1341"/>
      <c r="DZ1341"/>
      <c r="EA1341"/>
      <c r="EB1341"/>
      <c r="EC1341"/>
      <c r="ED1341"/>
      <c r="EE1341"/>
      <c r="EF1341"/>
      <c r="EG1341"/>
    </row>
    <row r="1342" spans="1:137" s="1" customFormat="1" ht="14.4" x14ac:dyDescent="0.3">
      <c r="A1342"/>
      <c r="B1342"/>
      <c r="C1342"/>
      <c r="D1342" s="18"/>
      <c r="E1342" s="28">
        <v>39981.443749999999</v>
      </c>
      <c r="F1342" s="10">
        <f t="shared" si="409"/>
        <v>97.979861111110949</v>
      </c>
      <c r="G1342" s="10">
        <v>35556.699999999997</v>
      </c>
      <c r="H1342" s="10">
        <v>7.63</v>
      </c>
      <c r="I1342" s="10">
        <v>1085</v>
      </c>
      <c r="J1342" s="10"/>
      <c r="K1342" s="10"/>
      <c r="L1342" s="79">
        <v>1037</v>
      </c>
      <c r="M1342" s="86"/>
      <c r="N1342" s="42">
        <v>7.15</v>
      </c>
      <c r="O1342" s="90"/>
      <c r="P1342" s="90"/>
      <c r="Q1342" s="90"/>
      <c r="R1342" s="87"/>
      <c r="S1342" s="87"/>
      <c r="T1342" s="16"/>
      <c r="U1342" s="16"/>
      <c r="V1342" s="43">
        <f t="shared" si="402"/>
        <v>1.8534500325993437E-5</v>
      </c>
      <c r="W1342" s="43">
        <f t="shared" si="403"/>
        <v>2.6063077450236231E-3</v>
      </c>
      <c r="X1342" s="43">
        <f t="shared" si="404"/>
        <v>7.1590069844858322E-6</v>
      </c>
      <c r="Y1342" s="22">
        <f>X1342+W1342+SUM($V$1333:V1342)</f>
        <v>2.7384713898555039E-3</v>
      </c>
      <c r="Z1342" s="22">
        <f t="shared" si="405"/>
        <v>8.6372957764253064E-2</v>
      </c>
      <c r="AA1342" s="44">
        <f t="shared" si="406"/>
        <v>12.145701519984462</v>
      </c>
      <c r="AB1342" s="44">
        <f t="shared" si="407"/>
        <v>0.98950697654701125</v>
      </c>
      <c r="AC1342" s="44">
        <f t="shared" si="408"/>
        <v>5.1765916012686999</v>
      </c>
      <c r="AD1342" s="44">
        <f t="shared" si="410"/>
        <v>0.98950697654701147</v>
      </c>
      <c r="AE1342" s="44">
        <f t="shared" si="411"/>
        <v>4.1854904520255651</v>
      </c>
      <c r="AF1342" s="44">
        <f t="shared" si="412"/>
        <v>1.5941726961232489E-3</v>
      </c>
      <c r="AG1342" s="45">
        <f>AC1342+AA1342+SUM($Z$1333:Z1342)</f>
        <v>17.840154347845164</v>
      </c>
      <c r="AH1342" s="45">
        <f>AC1342+AA1342+SUM($Z$1333:Z1342)</f>
        <v>17.840154347845164</v>
      </c>
      <c r="DM1342"/>
      <c r="DN1342"/>
      <c r="DO1342"/>
      <c r="DP1342"/>
      <c r="DQ1342"/>
      <c r="DR1342"/>
      <c r="DS1342"/>
      <c r="DT1342"/>
      <c r="DU1342"/>
      <c r="DV1342"/>
      <c r="DW1342"/>
      <c r="DX1342"/>
      <c r="DY1342"/>
      <c r="DZ1342"/>
      <c r="EA1342"/>
      <c r="EB1342"/>
      <c r="EC1342"/>
      <c r="ED1342"/>
      <c r="EE1342"/>
      <c r="EF1342"/>
      <c r="EG1342"/>
    </row>
    <row r="1343" spans="1:137" s="1" customFormat="1" ht="14.4" x14ac:dyDescent="0.3">
      <c r="A1343"/>
      <c r="B1343"/>
      <c r="C1343"/>
      <c r="D1343" s="18"/>
      <c r="E1343" s="28">
        <v>39988.443055555559</v>
      </c>
      <c r="F1343" s="10">
        <f t="shared" si="409"/>
        <v>104.97916666667152</v>
      </c>
      <c r="G1343" s="10">
        <v>36656.699999999997</v>
      </c>
      <c r="H1343" s="10">
        <v>6.23</v>
      </c>
      <c r="I1343" s="10">
        <v>1192</v>
      </c>
      <c r="J1343" s="10"/>
      <c r="K1343" s="10"/>
      <c r="L1343" s="79">
        <v>1037</v>
      </c>
      <c r="M1343" s="86"/>
      <c r="N1343" s="42">
        <v>7.15</v>
      </c>
      <c r="O1343" s="90"/>
      <c r="P1343" s="90"/>
      <c r="Q1343" s="90"/>
      <c r="R1343" s="87"/>
      <c r="S1343" s="87"/>
      <c r="T1343" s="16"/>
      <c r="U1343" s="16"/>
      <c r="V1343" s="43">
        <f t="shared" si="402"/>
        <v>1.5133674578104736E-5</v>
      </c>
      <c r="W1343" s="43">
        <f t="shared" si="403"/>
        <v>2.1280861404321329E-3</v>
      </c>
      <c r="X1343" s="43">
        <f t="shared" si="404"/>
        <v>5.8454277212774228E-6</v>
      </c>
      <c r="Y1343" s="22">
        <f>X1343+W1343+SUM($V$1333:V1343)</f>
        <v>2.2740698805789098E-3</v>
      </c>
      <c r="Z1343" s="22">
        <f t="shared" si="405"/>
        <v>8.9045035137594181E-2</v>
      </c>
      <c r="AA1343" s="44">
        <f t="shared" si="406"/>
        <v>12.521447066449204</v>
      </c>
      <c r="AB1343" s="44">
        <f t="shared" si="407"/>
        <v>1.0201188633138294</v>
      </c>
      <c r="AC1343" s="44">
        <f t="shared" si="408"/>
        <v>5.336737249244905</v>
      </c>
      <c r="AD1343" s="44">
        <f t="shared" si="410"/>
        <v>1.0201188633138292</v>
      </c>
      <c r="AE1343" s="44">
        <f t="shared" si="411"/>
        <v>4.3149748951045943</v>
      </c>
      <c r="AF1343" s="44">
        <f t="shared" si="412"/>
        <v>1.6434908264822406E-3</v>
      </c>
      <c r="AG1343" s="45">
        <f>AC1343+AA1343+SUM($Z$1333:Z1343)</f>
        <v>18.465090577423705</v>
      </c>
      <c r="AH1343" s="45">
        <f>AC1343+AA1343+SUM($Z$1333:Z1343)</f>
        <v>18.465090577423705</v>
      </c>
      <c r="DM1343"/>
      <c r="DN1343"/>
      <c r="DO1343"/>
      <c r="DP1343"/>
      <c r="DQ1343"/>
      <c r="DR1343"/>
      <c r="DS1343"/>
      <c r="DT1343"/>
      <c r="DU1343"/>
      <c r="DV1343"/>
      <c r="DW1343"/>
      <c r="DX1343"/>
      <c r="DY1343"/>
      <c r="DZ1343"/>
      <c r="EA1343"/>
      <c r="EB1343"/>
      <c r="EC1343"/>
      <c r="ED1343"/>
      <c r="EE1343"/>
      <c r="EF1343"/>
      <c r="EG1343"/>
    </row>
    <row r="1344" spans="1:137" s="1" customFormat="1" ht="14.4" x14ac:dyDescent="0.3">
      <c r="A1344"/>
      <c r="B1344"/>
      <c r="C1344"/>
      <c r="D1344" s="18"/>
      <c r="E1344" s="28">
        <v>39995.534722222219</v>
      </c>
      <c r="F1344" s="10">
        <f t="shared" si="409"/>
        <v>112.07083333333139</v>
      </c>
      <c r="G1344" s="10">
        <v>36059.599999999999</v>
      </c>
      <c r="H1344" s="10">
        <v>5.49</v>
      </c>
      <c r="I1344" s="10">
        <v>1405</v>
      </c>
      <c r="J1344" s="10"/>
      <c r="K1344" s="10"/>
      <c r="L1344" s="79">
        <v>1037</v>
      </c>
      <c r="M1344" s="86"/>
      <c r="N1344" s="42">
        <v>7.15</v>
      </c>
      <c r="O1344" s="90"/>
      <c r="P1344" s="90"/>
      <c r="Q1344" s="90"/>
      <c r="R1344" s="87"/>
      <c r="S1344" s="87"/>
      <c r="T1344" s="16"/>
      <c r="U1344" s="16"/>
      <c r="V1344" s="43">
        <f t="shared" si="402"/>
        <v>1.3336095254220705E-5</v>
      </c>
      <c r="W1344" s="43">
        <f t="shared" si="403"/>
        <v>1.8753118637194878E-3</v>
      </c>
      <c r="X1344" s="43">
        <f t="shared" si="404"/>
        <v>5.1511072535815487E-6</v>
      </c>
      <c r="Y1344" s="22">
        <f>X1344+W1344+SUM($V$1333:V1344)</f>
        <v>2.0339373786527897E-3</v>
      </c>
      <c r="Z1344" s="22">
        <f t="shared" si="405"/>
        <v>8.7594582956119646E-2</v>
      </c>
      <c r="AA1344" s="44">
        <f t="shared" si="406"/>
        <v>12.317485552090934</v>
      </c>
      <c r="AB1344" s="44">
        <f t="shared" si="407"/>
        <v>1.0035021745970414</v>
      </c>
      <c r="AC1344" s="44">
        <f t="shared" si="408"/>
        <v>5.2498072797843669</v>
      </c>
      <c r="AD1344" s="44">
        <f t="shared" si="410"/>
        <v>1.0035021745970412</v>
      </c>
      <c r="AE1344" s="44">
        <f t="shared" si="411"/>
        <v>4.2446883851386961</v>
      </c>
      <c r="AF1344" s="44">
        <f t="shared" si="412"/>
        <v>1.6167200486301007E-3</v>
      </c>
      <c r="AG1344" s="45">
        <f>AC1344+AA1344+SUM($Z$1333:Z1344)</f>
        <v>18.261793676561016</v>
      </c>
      <c r="AH1344" s="45">
        <f>AC1344+AA1344+SUM($Z$1333:Z1344)</f>
        <v>18.261793676561016</v>
      </c>
      <c r="DM1344"/>
      <c r="DN1344"/>
      <c r="DO1344"/>
      <c r="DP1344"/>
      <c r="DQ1344"/>
      <c r="DR1344"/>
      <c r="DS1344"/>
      <c r="DT1344"/>
      <c r="DU1344"/>
      <c r="DV1344"/>
      <c r="DW1344"/>
      <c r="DX1344"/>
      <c r="DY1344"/>
      <c r="DZ1344"/>
      <c r="EA1344"/>
      <c r="EB1344"/>
      <c r="EC1344"/>
      <c r="ED1344"/>
      <c r="EE1344"/>
      <c r="EF1344"/>
      <c r="EG1344"/>
    </row>
    <row r="1345" spans="1:137" s="1" customFormat="1" ht="14.4" x14ac:dyDescent="0.3">
      <c r="A1345"/>
      <c r="B1345"/>
      <c r="C1345"/>
      <c r="D1345" s="18"/>
      <c r="E1345" s="28">
        <v>40002.492361111108</v>
      </c>
      <c r="F1345" s="10">
        <f t="shared" si="409"/>
        <v>119.02847222222044</v>
      </c>
      <c r="G1345" s="10">
        <v>36674.1</v>
      </c>
      <c r="H1345" s="10">
        <v>4.54</v>
      </c>
      <c r="I1345" s="10">
        <v>61</v>
      </c>
      <c r="J1345" s="10"/>
      <c r="K1345" s="10"/>
      <c r="L1345" s="79">
        <v>1037</v>
      </c>
      <c r="M1345" s="86"/>
      <c r="N1345" s="42">
        <v>7.15</v>
      </c>
      <c r="O1345" s="90"/>
      <c r="P1345" s="90"/>
      <c r="Q1345" s="90"/>
      <c r="R1345" s="87"/>
      <c r="S1345" s="87"/>
      <c r="T1345" s="16"/>
      <c r="U1345" s="16"/>
      <c r="V1345" s="43">
        <f t="shared" si="402"/>
        <v>1.1028392068153371E-5</v>
      </c>
      <c r="W1345" s="43">
        <f t="shared" si="403"/>
        <v>1.5508043463181192E-3</v>
      </c>
      <c r="X1345" s="43">
        <f t="shared" si="404"/>
        <v>4.259749896404414E-6</v>
      </c>
      <c r="Y1345" s="22">
        <f>X1345+W1345+SUM($V$1333:V1345)</f>
        <v>1.7195668959623972E-3</v>
      </c>
      <c r="Z1345" s="22">
        <f t="shared" si="405"/>
        <v>8.9087302543317953E-2</v>
      </c>
      <c r="AA1345" s="44">
        <f t="shared" si="406"/>
        <v>12.527390677820557</v>
      </c>
      <c r="AB1345" s="44">
        <f t="shared" si="407"/>
        <v>1.0206030877045045</v>
      </c>
      <c r="AC1345" s="44">
        <f t="shared" si="408"/>
        <v>5.3392704622219842</v>
      </c>
      <c r="AD1345" s="44">
        <f t="shared" si="410"/>
        <v>1.0206030877045045</v>
      </c>
      <c r="AE1345" s="44">
        <f t="shared" si="411"/>
        <v>4.3170231035678448</v>
      </c>
      <c r="AF1345" s="44">
        <f t="shared" si="412"/>
        <v>1.6442709496351923E-3</v>
      </c>
      <c r="AG1345" s="45">
        <f>AC1345+AA1345+SUM($Z$1333:Z1345)</f>
        <v>18.650249287271574</v>
      </c>
      <c r="AH1345" s="45">
        <f>AC1345+AA1345+SUM($Z$1333:Z1345)</f>
        <v>18.650249287271574</v>
      </c>
      <c r="DM1345"/>
      <c r="DN1345"/>
      <c r="DO1345"/>
      <c r="DP1345"/>
      <c r="DQ1345"/>
      <c r="DR1345"/>
      <c r="DS1345"/>
      <c r="DT1345"/>
      <c r="DU1345"/>
      <c r="DV1345"/>
      <c r="DW1345"/>
      <c r="DX1345"/>
      <c r="DY1345"/>
      <c r="DZ1345"/>
      <c r="EA1345"/>
      <c r="EB1345"/>
      <c r="EC1345"/>
      <c r="ED1345"/>
      <c r="EE1345"/>
      <c r="EF1345"/>
      <c r="EG1345"/>
    </row>
    <row r="1346" spans="1:137" s="1" customFormat="1" ht="14.4" x14ac:dyDescent="0.3">
      <c r="A1346"/>
      <c r="B1346"/>
      <c r="C1346"/>
      <c r="D1346" s="18"/>
      <c r="E1346" s="28">
        <v>40011.438888888886</v>
      </c>
      <c r="F1346" s="10">
        <f t="shared" si="409"/>
        <v>127.97499999999854</v>
      </c>
      <c r="G1346" s="10">
        <v>39613.800000000003</v>
      </c>
      <c r="H1346" s="10">
        <v>4.28</v>
      </c>
      <c r="I1346" s="10">
        <v>43</v>
      </c>
      <c r="J1346" s="10"/>
      <c r="K1346" s="10"/>
      <c r="L1346" s="79">
        <v>1037</v>
      </c>
      <c r="M1346" s="86"/>
      <c r="N1346" s="42">
        <v>7.15</v>
      </c>
      <c r="O1346" s="90"/>
      <c r="P1346" s="90"/>
      <c r="Q1346" s="90"/>
      <c r="R1346" s="87"/>
      <c r="S1346" s="87"/>
      <c r="T1346" s="16"/>
      <c r="U1346" s="16"/>
      <c r="V1346" s="43">
        <f t="shared" si="402"/>
        <v>1.0396810143545468E-5</v>
      </c>
      <c r="W1346" s="43">
        <f t="shared" si="403"/>
        <v>1.4619917626082712E-3</v>
      </c>
      <c r="X1346" s="43">
        <f t="shared" si="404"/>
        <v>4.015799461808566E-6</v>
      </c>
      <c r="Y1346" s="22">
        <f>X1346+W1346+SUM($V$1333:V1346)</f>
        <v>1.6409071719614989E-3</v>
      </c>
      <c r="Z1346" s="22">
        <f t="shared" si="405"/>
        <v>9.6228307865509705E-2</v>
      </c>
      <c r="AA1346" s="44">
        <f t="shared" si="406"/>
        <v>13.531553571404562</v>
      </c>
      <c r="AB1346" s="44">
        <f t="shared" si="407"/>
        <v>1.102411963639427</v>
      </c>
      <c r="AC1346" s="44">
        <f t="shared" si="408"/>
        <v>5.7672524270907601</v>
      </c>
      <c r="AD1346" s="44">
        <f t="shared" si="410"/>
        <v>1.1024119636394267</v>
      </c>
      <c r="AE1346" s="44">
        <f t="shared" si="411"/>
        <v>4.663064392040047</v>
      </c>
      <c r="AF1346" s="44">
        <f t="shared" si="412"/>
        <v>1.7760714112864005E-3</v>
      </c>
      <c r="AG1346" s="45">
        <f>AC1346+AA1346+SUM($Z$1333:Z1346)</f>
        <v>20.178622453589867</v>
      </c>
      <c r="AH1346" s="45">
        <f>AC1346+AA1346+SUM($Z$1333:Z1346)</f>
        <v>20.178622453589867</v>
      </c>
      <c r="DM1346"/>
      <c r="DN1346"/>
      <c r="DO1346"/>
      <c r="DP1346"/>
      <c r="DQ1346"/>
      <c r="DR1346"/>
      <c r="DS1346"/>
      <c r="DT1346"/>
      <c r="DU1346"/>
      <c r="DV1346"/>
      <c r="DW1346"/>
      <c r="DX1346"/>
      <c r="DY1346"/>
      <c r="DZ1346"/>
      <c r="EA1346"/>
      <c r="EB1346"/>
      <c r="EC1346"/>
      <c r="ED1346"/>
      <c r="EE1346"/>
      <c r="EF1346"/>
      <c r="EG1346"/>
    </row>
    <row r="1347" spans="1:137" s="1" customFormat="1" ht="14.4" x14ac:dyDescent="0.3">
      <c r="A1347"/>
      <c r="B1347"/>
      <c r="C1347"/>
      <c r="D1347" s="18"/>
      <c r="E1347" s="28">
        <v>40017.448611111111</v>
      </c>
      <c r="F1347" s="10">
        <f t="shared" si="409"/>
        <v>133.98472222222335</v>
      </c>
      <c r="G1347" s="10">
        <v>38508.400000000001</v>
      </c>
      <c r="H1347" s="10">
        <v>4.58</v>
      </c>
      <c r="I1347" s="10">
        <v>141</v>
      </c>
      <c r="J1347" s="10"/>
      <c r="K1347" s="10"/>
      <c r="L1347" s="79">
        <v>1037</v>
      </c>
      <c r="M1347" s="86"/>
      <c r="N1347" s="42">
        <v>7.15</v>
      </c>
      <c r="O1347" s="90"/>
      <c r="P1347" s="90"/>
      <c r="Q1347" s="90"/>
      <c r="R1347" s="87"/>
      <c r="S1347" s="87"/>
      <c r="T1347" s="16"/>
      <c r="U1347" s="16"/>
      <c r="V1347" s="43">
        <f t="shared" si="402"/>
        <v>1.1125558518093046E-5</v>
      </c>
      <c r="W1347" s="43">
        <f t="shared" si="403"/>
        <v>1.5644678207350187E-3</v>
      </c>
      <c r="X1347" s="43">
        <f t="shared" si="404"/>
        <v>4.2972807324960821E-6</v>
      </c>
      <c r="Y1347" s="22">
        <f>X1347+W1347+SUM($V$1333:V1347)</f>
        <v>1.754790269877027E-3</v>
      </c>
      <c r="Z1347" s="22">
        <f t="shared" si="405"/>
        <v>9.3543113021426705E-2</v>
      </c>
      <c r="AA1347" s="44">
        <f t="shared" si="406"/>
        <v>13.153963455893537</v>
      </c>
      <c r="AB1347" s="44">
        <f t="shared" si="407"/>
        <v>1.0716498003375718</v>
      </c>
      <c r="AC1347" s="44">
        <f t="shared" si="408"/>
        <v>5.6063206095699432</v>
      </c>
      <c r="AD1347" s="44">
        <f t="shared" si="410"/>
        <v>1.0716498003375716</v>
      </c>
      <c r="AE1347" s="44">
        <f t="shared" si="411"/>
        <v>4.532944298058629</v>
      </c>
      <c r="AF1347" s="44">
        <f t="shared" si="412"/>
        <v>1.7265111737420095E-3</v>
      </c>
      <c r="AG1347" s="45">
        <f>AC1347+AA1347+SUM($Z$1333:Z1347)</f>
        <v>19.733643633579451</v>
      </c>
      <c r="AH1347" s="45">
        <f>AC1347+AA1347+SUM($Z$1333:Z1347)</f>
        <v>19.733643633579451</v>
      </c>
      <c r="DM1347"/>
      <c r="DN1347"/>
      <c r="DO1347"/>
      <c r="DP1347"/>
      <c r="DQ1347"/>
      <c r="DR1347"/>
      <c r="DS1347"/>
      <c r="DT1347"/>
      <c r="DU1347"/>
      <c r="DV1347"/>
      <c r="DW1347"/>
      <c r="DX1347"/>
      <c r="DY1347"/>
      <c r="DZ1347"/>
      <c r="EA1347"/>
      <c r="EB1347"/>
      <c r="EC1347"/>
      <c r="ED1347"/>
      <c r="EE1347"/>
      <c r="EF1347"/>
      <c r="EG1347"/>
    </row>
    <row r="1348" spans="1:137" s="1" customFormat="1" ht="14.4" x14ac:dyDescent="0.3">
      <c r="A1348"/>
      <c r="B1348"/>
      <c r="C1348"/>
      <c r="D1348" s="18"/>
      <c r="E1348" s="28">
        <v>40028.456250000003</v>
      </c>
      <c r="F1348" s="10">
        <f t="shared" si="409"/>
        <v>144.99236111111531</v>
      </c>
      <c r="G1348" s="10">
        <v>40712.1</v>
      </c>
      <c r="H1348" s="10">
        <v>4.75</v>
      </c>
      <c r="I1348" s="10">
        <v>347</v>
      </c>
      <c r="J1348" s="10"/>
      <c r="K1348" s="10"/>
      <c r="L1348" s="79">
        <v>1037</v>
      </c>
      <c r="M1348" s="86"/>
      <c r="N1348" s="42">
        <v>7.15</v>
      </c>
      <c r="O1348" s="90"/>
      <c r="P1348" s="90"/>
      <c r="Q1348" s="90"/>
      <c r="R1348" s="87"/>
      <c r="S1348" s="87"/>
      <c r="T1348" s="16"/>
      <c r="U1348" s="16"/>
      <c r="V1348" s="43">
        <f t="shared" si="402"/>
        <v>1.1538515930336675E-5</v>
      </c>
      <c r="W1348" s="43">
        <f t="shared" si="403"/>
        <v>1.6225375870068425E-3</v>
      </c>
      <c r="X1348" s="43">
        <f t="shared" si="404"/>
        <v>4.4567867858856747E-6</v>
      </c>
      <c r="Y1348" s="22">
        <f>X1348+W1348+SUM($V$1333:V1348)</f>
        <v>1.8245580581325769E-3</v>
      </c>
      <c r="Z1348" s="22">
        <f t="shared" si="405"/>
        <v>9.8896255664728372E-2</v>
      </c>
      <c r="AA1348" s="44">
        <f t="shared" si="406"/>
        <v>13.906718420206584</v>
      </c>
      <c r="AB1348" s="44">
        <f t="shared" si="407"/>
        <v>1.1329765411266959</v>
      </c>
      <c r="AC1348" s="44">
        <f t="shared" si="408"/>
        <v>5.9271505772473665</v>
      </c>
      <c r="AD1348" s="44">
        <f t="shared" si="410"/>
        <v>1.1329765411266959</v>
      </c>
      <c r="AE1348" s="44">
        <f t="shared" si="411"/>
        <v>4.7923487227979544</v>
      </c>
      <c r="AF1348" s="44">
        <f t="shared" si="412"/>
        <v>1.825313322716656E-3</v>
      </c>
      <c r="AG1348" s="45">
        <f>AC1348+AA1348+SUM($Z$1333:Z1348)</f>
        <v>20.906124821234648</v>
      </c>
      <c r="AH1348" s="45">
        <f>AC1348+AA1348+SUM($Z$1333:Z1348)</f>
        <v>20.906124821234648</v>
      </c>
      <c r="DM1348"/>
      <c r="DN1348"/>
      <c r="DO1348"/>
      <c r="DP1348"/>
      <c r="DQ1348"/>
      <c r="DR1348"/>
      <c r="DS1348"/>
      <c r="DT1348"/>
      <c r="DU1348"/>
      <c r="DV1348"/>
      <c r="DW1348"/>
      <c r="DX1348"/>
      <c r="DY1348"/>
      <c r="DZ1348"/>
      <c r="EA1348"/>
      <c r="EB1348"/>
      <c r="EC1348"/>
      <c r="ED1348"/>
      <c r="EE1348"/>
      <c r="EF1348"/>
      <c r="EG1348"/>
    </row>
    <row r="1349" spans="1:137" s="1" customFormat="1" ht="14.4" x14ac:dyDescent="0.3">
      <c r="A1349"/>
      <c r="B1349"/>
      <c r="C1349"/>
      <c r="D1349" s="18"/>
      <c r="E1349" s="28">
        <v>40038.498611111114</v>
      </c>
      <c r="F1349" s="10">
        <f t="shared" si="409"/>
        <v>155.03472222222626</v>
      </c>
      <c r="G1349" s="10">
        <v>43400</v>
      </c>
      <c r="H1349" s="10">
        <v>4.62</v>
      </c>
      <c r="I1349" s="10">
        <v>547</v>
      </c>
      <c r="J1349" s="10"/>
      <c r="K1349" s="10"/>
      <c r="L1349" s="79">
        <v>1037</v>
      </c>
      <c r="M1349" s="86"/>
      <c r="N1349" s="42">
        <v>7.15</v>
      </c>
      <c r="O1349" s="90"/>
      <c r="P1349" s="90"/>
      <c r="Q1349" s="90"/>
      <c r="R1349" s="87"/>
      <c r="S1349" s="87"/>
      <c r="T1349" s="16"/>
      <c r="U1349" s="16"/>
      <c r="V1349" s="43">
        <f t="shared" si="402"/>
        <v>1.1222724968032724E-5</v>
      </c>
      <c r="W1349" s="43">
        <f t="shared" si="403"/>
        <v>1.5781312951519187E-3</v>
      </c>
      <c r="X1349" s="43">
        <f t="shared" si="404"/>
        <v>4.3348115685877511E-6</v>
      </c>
      <c r="Y1349" s="22">
        <f>X1349+W1349+SUM($V$1333:V1349)</f>
        <v>1.7912525160283879E-3</v>
      </c>
      <c r="Z1349" s="22">
        <f t="shared" si="405"/>
        <v>0.10542559818454984</v>
      </c>
      <c r="AA1349" s="44">
        <f t="shared" si="406"/>
        <v>14.824869742336205</v>
      </c>
      <c r="AB1349" s="44">
        <f t="shared" si="407"/>
        <v>1.2077780778908138</v>
      </c>
      <c r="AC1349" s="44">
        <f t="shared" si="408"/>
        <v>6.3184737474248625</v>
      </c>
      <c r="AD1349" s="44">
        <f t="shared" si="410"/>
        <v>1.2077780778908138</v>
      </c>
      <c r="AE1349" s="44">
        <f t="shared" si="411"/>
        <v>5.1087498451180657</v>
      </c>
      <c r="AF1349" s="44">
        <f t="shared" si="412"/>
        <v>1.9458244159820512E-3</v>
      </c>
      <c r="AG1349" s="45">
        <f>AC1349+AA1349+SUM($Z$1333:Z1349)</f>
        <v>22.321024911726315</v>
      </c>
      <c r="AH1349" s="45">
        <f>AC1349+AA1349+SUM($Z$1333:Z1349)</f>
        <v>22.321024911726315</v>
      </c>
      <c r="DM1349"/>
      <c r="DN1349"/>
      <c r="DO1349"/>
      <c r="DP1349"/>
      <c r="DQ1349"/>
      <c r="DR1349"/>
      <c r="DS1349"/>
      <c r="DT1349"/>
      <c r="DU1349"/>
      <c r="DV1349"/>
      <c r="DW1349"/>
      <c r="DX1349"/>
      <c r="DY1349"/>
      <c r="DZ1349"/>
      <c r="EA1349"/>
      <c r="EB1349"/>
      <c r="EC1349"/>
      <c r="ED1349"/>
      <c r="EE1349"/>
      <c r="EF1349"/>
      <c r="EG1349"/>
    </row>
    <row r="1350" spans="1:137" s="1" customFormat="1" ht="14.4" x14ac:dyDescent="0.3">
      <c r="A1350"/>
      <c r="B1350"/>
      <c r="C1350"/>
      <c r="D1350" s="18"/>
      <c r="E1350" s="28">
        <v>40045.459027777775</v>
      </c>
      <c r="F1350" s="10">
        <f t="shared" si="409"/>
        <v>161.9951388888876</v>
      </c>
      <c r="G1350" s="10">
        <v>45121</v>
      </c>
      <c r="H1350" s="10">
        <v>5.34</v>
      </c>
      <c r="I1350" s="10">
        <v>639</v>
      </c>
      <c r="J1350" s="10"/>
      <c r="K1350" s="10"/>
      <c r="L1350" s="79">
        <v>1037</v>
      </c>
      <c r="M1350" s="86"/>
      <c r="N1350" s="42">
        <v>7.15</v>
      </c>
      <c r="O1350" s="90"/>
      <c r="P1350" s="90"/>
      <c r="Q1350" s="90"/>
      <c r="R1350" s="87"/>
      <c r="S1350" s="87"/>
      <c r="T1350" s="16"/>
      <c r="U1350" s="16"/>
      <c r="V1350" s="43">
        <f t="shared" si="402"/>
        <v>1.2971721066946915E-5</v>
      </c>
      <c r="W1350" s="43">
        <f t="shared" si="403"/>
        <v>1.8240738346561138E-3</v>
      </c>
      <c r="X1350" s="43">
        <f t="shared" si="404"/>
        <v>5.0103666182377903E-6</v>
      </c>
      <c r="Y1350" s="22">
        <f>X1350+W1350+SUM($V$1333:V1350)</f>
        <v>2.0508423316491801E-3</v>
      </c>
      <c r="Z1350" s="22">
        <f t="shared" si="405"/>
        <v>0.10960618469320445</v>
      </c>
      <c r="AA1350" s="44">
        <f t="shared" si="406"/>
        <v>15.412740729123316</v>
      </c>
      <c r="AB1350" s="44">
        <f t="shared" si="407"/>
        <v>1.2556717661868986</v>
      </c>
      <c r="AC1350" s="44">
        <f t="shared" si="408"/>
        <v>6.5690288930312706</v>
      </c>
      <c r="AD1350" s="44">
        <f t="shared" si="410"/>
        <v>1.2556717661868986</v>
      </c>
      <c r="AE1350" s="44">
        <f t="shared" si="411"/>
        <v>5.3113341419717095</v>
      </c>
      <c r="AF1350" s="44">
        <f t="shared" si="412"/>
        <v>2.0229848726618922E-3</v>
      </c>
      <c r="AG1350" s="45">
        <f>AC1350+AA1350+SUM($Z$1333:Z1350)</f>
        <v>23.26905722881304</v>
      </c>
      <c r="AH1350" s="45">
        <f>AC1350+AA1350+SUM($Z$1333:Z1350)</f>
        <v>23.26905722881304</v>
      </c>
      <c r="DM1350"/>
      <c r="DN1350"/>
      <c r="DO1350"/>
      <c r="DP1350"/>
      <c r="DQ1350"/>
      <c r="DR1350"/>
      <c r="DS1350"/>
      <c r="DT1350"/>
      <c r="DU1350"/>
      <c r="DV1350"/>
      <c r="DW1350"/>
      <c r="DX1350"/>
      <c r="DY1350"/>
      <c r="DZ1350"/>
      <c r="EA1350"/>
      <c r="EB1350"/>
      <c r="EC1350"/>
      <c r="ED1350"/>
      <c r="EE1350"/>
      <c r="EF1350"/>
      <c r="EG1350"/>
    </row>
    <row r="1351" spans="1:137" s="1" customFormat="1" ht="14.4" x14ac:dyDescent="0.3">
      <c r="A1351"/>
      <c r="B1351"/>
      <c r="C1351"/>
      <c r="D1351" s="18"/>
      <c r="E1351" s="28">
        <v>40052.45208333333</v>
      </c>
      <c r="F1351" s="10">
        <f t="shared" si="409"/>
        <v>168.98819444444234</v>
      </c>
      <c r="G1351" s="10">
        <v>44978</v>
      </c>
      <c r="H1351" s="10">
        <v>5.07</v>
      </c>
      <c r="I1351" s="10">
        <v>830</v>
      </c>
      <c r="J1351" s="10"/>
      <c r="K1351" s="10"/>
      <c r="L1351" s="79">
        <v>1037</v>
      </c>
      <c r="M1351" s="86"/>
      <c r="N1351" s="42">
        <v>7.15</v>
      </c>
      <c r="O1351" s="90"/>
      <c r="P1351" s="90"/>
      <c r="Q1351" s="90"/>
      <c r="R1351" s="87"/>
      <c r="S1351" s="87"/>
      <c r="T1351" s="16"/>
      <c r="U1351" s="16"/>
      <c r="V1351" s="43">
        <f t="shared" si="402"/>
        <v>1.2315847529854094E-5</v>
      </c>
      <c r="W1351" s="43">
        <f t="shared" si="403"/>
        <v>1.7318453823420405E-3</v>
      </c>
      <c r="X1351" s="43">
        <f t="shared" si="404"/>
        <v>4.7570334746190265E-6</v>
      </c>
      <c r="Y1351" s="22">
        <f>X1351+W1351+SUM($V$1333:V1351)</f>
        <v>1.9706763937213422E-3</v>
      </c>
      <c r="Z1351" s="22">
        <f t="shared" si="405"/>
        <v>0.1092588146346701</v>
      </c>
      <c r="AA1351" s="44">
        <f t="shared" si="406"/>
        <v>15.363893808082899</v>
      </c>
      <c r="AB1351" s="44">
        <f t="shared" si="407"/>
        <v>1.2516922209072121</v>
      </c>
      <c r="AC1351" s="44">
        <f t="shared" si="408"/>
        <v>6.5482099587943638</v>
      </c>
      <c r="AD1351" s="44">
        <f t="shared" si="410"/>
        <v>1.2516922209072123</v>
      </c>
      <c r="AE1351" s="44">
        <f t="shared" si="411"/>
        <v>5.2945011643714368</v>
      </c>
      <c r="AF1351" s="44">
        <f t="shared" si="412"/>
        <v>2.0165735157152234E-3</v>
      </c>
      <c r="AG1351" s="45">
        <f>AC1351+AA1351+SUM($Z$1333:Z1351)</f>
        <v>23.308650188170386</v>
      </c>
      <c r="AH1351" s="45">
        <f>AC1351+AA1351+SUM($Z$1333:Z1351)</f>
        <v>23.308650188170386</v>
      </c>
      <c r="DM1351"/>
      <c r="DN1351"/>
      <c r="DO1351"/>
      <c r="DP1351"/>
      <c r="DQ1351"/>
      <c r="DR1351"/>
      <c r="DS1351"/>
      <c r="DT1351"/>
      <c r="DU1351"/>
      <c r="DV1351"/>
      <c r="DW1351"/>
      <c r="DX1351"/>
      <c r="DY1351"/>
      <c r="DZ1351"/>
      <c r="EA1351"/>
      <c r="EB1351"/>
      <c r="EC1351"/>
      <c r="ED1351"/>
      <c r="EE1351"/>
      <c r="EF1351"/>
      <c r="EG1351"/>
    </row>
    <row r="1352" spans="1:137" s="1" customFormat="1" ht="14.4" x14ac:dyDescent="0.3">
      <c r="A1352"/>
      <c r="B1352"/>
      <c r="C1352"/>
      <c r="D1352" s="18"/>
      <c r="E1352" s="28">
        <v>40059.427083333336</v>
      </c>
      <c r="F1352" s="10">
        <f t="shared" si="409"/>
        <v>175.96319444444816</v>
      </c>
      <c r="G1352" s="10">
        <v>44121.8</v>
      </c>
      <c r="H1352" s="10">
        <v>4.91</v>
      </c>
      <c r="I1352" s="10">
        <v>921</v>
      </c>
      <c r="J1352" s="10"/>
      <c r="K1352" s="10"/>
      <c r="L1352" s="79">
        <v>1037</v>
      </c>
      <c r="M1352" s="86"/>
      <c r="N1352" s="42">
        <v>7.15</v>
      </c>
      <c r="O1352" s="90"/>
      <c r="P1352" s="90"/>
      <c r="Q1352" s="90"/>
      <c r="R1352" s="87"/>
      <c r="S1352" s="87"/>
      <c r="T1352" s="16"/>
      <c r="U1352" s="16"/>
      <c r="V1352" s="43">
        <f t="shared" si="402"/>
        <v>1.1927181730095385E-5</v>
      </c>
      <c r="W1352" s="43">
        <f t="shared" si="403"/>
        <v>1.6771914846744416E-3</v>
      </c>
      <c r="X1352" s="43">
        <f t="shared" si="404"/>
        <v>4.6069101302523514E-6</v>
      </c>
      <c r="Y1352" s="22">
        <f>X1352+W1352+SUM($V$1333:V1352)</f>
        <v>1.9277995544394718E-3</v>
      </c>
      <c r="Z1352" s="22">
        <f t="shared" si="405"/>
        <v>0.10717896677371132</v>
      </c>
      <c r="AA1352" s="44">
        <f t="shared" si="406"/>
        <v>15.071427138189161</v>
      </c>
      <c r="AB1352" s="44">
        <f t="shared" si="407"/>
        <v>1.2278650414074403</v>
      </c>
      <c r="AC1352" s="44">
        <f t="shared" si="408"/>
        <v>6.4235584098877938</v>
      </c>
      <c r="AD1352" s="44">
        <f t="shared" si="410"/>
        <v>1.2278650414074401</v>
      </c>
      <c r="AE1352" s="44">
        <f t="shared" si="411"/>
        <v>5.1937151824039232</v>
      </c>
      <c r="AF1352" s="44">
        <f t="shared" si="412"/>
        <v>1.9781860764303424E-3</v>
      </c>
      <c r="AG1352" s="45">
        <f>AC1352+AA1352+SUM($Z$1333:Z1352)</f>
        <v>22.998710936143787</v>
      </c>
      <c r="AH1352" s="45">
        <f>AC1352+AA1352+SUM($Z$1333:Z1352)</f>
        <v>22.998710936143787</v>
      </c>
      <c r="DM1352"/>
      <c r="DN1352"/>
      <c r="DO1352"/>
      <c r="DP1352"/>
      <c r="DQ1352"/>
      <c r="DR1352"/>
      <c r="DS1352"/>
      <c r="DT1352"/>
      <c r="DU1352"/>
      <c r="DV1352"/>
      <c r="DW1352"/>
      <c r="DX1352"/>
      <c r="DY1352"/>
      <c r="DZ1352"/>
      <c r="EA1352"/>
      <c r="EB1352"/>
      <c r="EC1352"/>
      <c r="ED1352"/>
      <c r="EE1352"/>
      <c r="EF1352"/>
      <c r="EG1352"/>
    </row>
    <row r="1353" spans="1:137" s="1" customFormat="1" ht="14.4" x14ac:dyDescent="0.3">
      <c r="A1353"/>
      <c r="B1353"/>
      <c r="C1353"/>
      <c r="D1353" s="18"/>
      <c r="E1353" s="28">
        <v>40066.418749999997</v>
      </c>
      <c r="F1353" s="10">
        <f t="shared" si="409"/>
        <v>182.95486111110949</v>
      </c>
      <c r="G1353" s="10">
        <v>44277.599999999999</v>
      </c>
      <c r="H1353" s="10">
        <v>3.87</v>
      </c>
      <c r="I1353" s="10">
        <v>1126</v>
      </c>
      <c r="J1353" s="10"/>
      <c r="K1353" s="10"/>
      <c r="L1353" s="79">
        <v>1037</v>
      </c>
      <c r="M1353" s="91"/>
      <c r="N1353" s="42">
        <v>7.15</v>
      </c>
      <c r="O1353" s="90"/>
      <c r="P1353" s="90"/>
      <c r="Q1353" s="90"/>
      <c r="R1353" s="87"/>
      <c r="S1353" s="87"/>
      <c r="T1353" s="16"/>
      <c r="U1353" s="16"/>
      <c r="V1353" s="43">
        <f t="shared" si="402"/>
        <v>9.4008540316637764E-6</v>
      </c>
      <c r="W1353" s="43">
        <f t="shared" si="403"/>
        <v>1.3219411498350485E-3</v>
      </c>
      <c r="X1353" s="43">
        <f t="shared" si="404"/>
        <v>3.6311083918689608E-6</v>
      </c>
      <c r="Y1353" s="22">
        <f>X1353+W1353+SUM($V$1333:V1353)</f>
        <v>1.5809742718933591E-3</v>
      </c>
      <c r="Z1353" s="22">
        <f t="shared" si="405"/>
        <v>0.10755743009622634</v>
      </c>
      <c r="AA1353" s="44">
        <f t="shared" si="406"/>
        <v>15.124646371042985</v>
      </c>
      <c r="AB1353" s="44">
        <f t="shared" si="407"/>
        <v>1.2322007977331402</v>
      </c>
      <c r="AC1353" s="44">
        <f t="shared" si="408"/>
        <v>6.4462408571193333</v>
      </c>
      <c r="AD1353" s="44">
        <f t="shared" si="410"/>
        <v>1.2322007977331404</v>
      </c>
      <c r="AE1353" s="44">
        <f t="shared" si="411"/>
        <v>5.2120548880691171</v>
      </c>
      <c r="AF1353" s="44">
        <f t="shared" si="412"/>
        <v>1.9851713170757341E-3</v>
      </c>
      <c r="AG1353" s="45">
        <f>AC1353+AA1353+SUM($Z$1333:Z1353)</f>
        <v>23.182170046325382</v>
      </c>
      <c r="AH1353" s="45">
        <f>AC1353+AA1353+SUM($Z$1333:Z1353)</f>
        <v>23.182170046325382</v>
      </c>
      <c r="DM1353"/>
      <c r="DN1353"/>
      <c r="DO1353"/>
      <c r="DP1353"/>
      <c r="DQ1353"/>
      <c r="DR1353"/>
      <c r="DS1353"/>
      <c r="DT1353"/>
      <c r="DU1353"/>
      <c r="DV1353"/>
      <c r="DW1353"/>
      <c r="DX1353"/>
      <c r="DY1353"/>
      <c r="DZ1353"/>
      <c r="EA1353"/>
      <c r="EB1353"/>
      <c r="EC1353"/>
      <c r="ED1353"/>
      <c r="EE1353"/>
      <c r="EF1353"/>
      <c r="EG1353"/>
    </row>
    <row r="1354" spans="1:137" s="1" customFormat="1" ht="14.4" x14ac:dyDescent="0.3">
      <c r="A1354"/>
      <c r="B1354"/>
      <c r="C1354"/>
      <c r="D1354" s="18"/>
      <c r="E1354" s="28">
        <v>40073.5</v>
      </c>
      <c r="F1354" s="10">
        <f t="shared" si="409"/>
        <v>190.0361111111124</v>
      </c>
      <c r="G1354" s="10">
        <v>43904.2</v>
      </c>
      <c r="H1354" s="10">
        <v>6.79</v>
      </c>
      <c r="I1354" s="10">
        <v>1294</v>
      </c>
      <c r="J1354" s="10"/>
      <c r="K1354" s="10"/>
      <c r="L1354" s="79">
        <v>1037</v>
      </c>
      <c r="M1354" s="87"/>
      <c r="N1354" s="42">
        <v>7.15</v>
      </c>
      <c r="O1354" s="90"/>
      <c r="P1354" s="90"/>
      <c r="Q1354" s="90"/>
      <c r="R1354" s="87"/>
      <c r="S1354" s="87"/>
      <c r="T1354" s="16"/>
      <c r="U1354" s="16"/>
      <c r="V1354" s="43">
        <f t="shared" si="402"/>
        <v>1.6494004877260215E-5</v>
      </c>
      <c r="W1354" s="43">
        <f t="shared" si="403"/>
        <v>2.3193747822687289E-3</v>
      </c>
      <c r="X1354" s="43">
        <f t="shared" si="404"/>
        <v>6.3708594265607852E-6</v>
      </c>
      <c r="Y1354" s="22">
        <f>X1354+W1354+SUM($V$1333:V1354)</f>
        <v>2.5976416602389914E-3</v>
      </c>
      <c r="Z1354" s="22">
        <f t="shared" si="405"/>
        <v>0.10665038128603947</v>
      </c>
      <c r="AA1354" s="44">
        <f t="shared" si="406"/>
        <v>14.997097837361224</v>
      </c>
      <c r="AB1354" s="44">
        <f t="shared" si="407"/>
        <v>1.2218094536252044</v>
      </c>
      <c r="AC1354" s="44">
        <f t="shared" si="408"/>
        <v>6.3918786889790464</v>
      </c>
      <c r="AD1354" s="44">
        <f t="shared" ref="AD1354:AD1384" si="413">AC1354/(1+($A$28/(10^-N1354))+(($A$28*$A$29)/(10^-N1354)^2))*1</f>
        <v>1.2218094536252042</v>
      </c>
      <c r="AE1354" s="44">
        <f t="shared" ref="AE1354:AE1384" si="414">AC1354/(1+($A$28/(10^-N1354))+(($A$28*$A$29)/(10^-N1354)^2))*($A$28/(10^-N1354))</f>
        <v>5.1681008053002895</v>
      </c>
      <c r="AF1354" s="44">
        <f t="shared" ref="AF1354:AF1384" si="415">AC1354/(1+($A$28/(10^-N1354))+(($A$28*$A$29)/(10^-N1354)^2))*(($A$28*$A$29)/(10^-N1354)^2)</f>
        <v>1.9684300535520545E-3</v>
      </c>
      <c r="AG1354" s="45">
        <f>AC1354+AA1354+SUM($Z$1333:Z1354)</f>
        <v>23.106909725789372</v>
      </c>
      <c r="AH1354" s="45">
        <f>AC1354+AA1354+SUM($Z$1333:Z1354)</f>
        <v>23.106909725789372</v>
      </c>
      <c r="DM1354"/>
      <c r="DN1354"/>
      <c r="DO1354"/>
      <c r="DP1354"/>
      <c r="DQ1354"/>
      <c r="DR1354"/>
      <c r="DS1354"/>
      <c r="DT1354"/>
      <c r="DU1354"/>
      <c r="DV1354"/>
      <c r="DW1354"/>
      <c r="DX1354"/>
      <c r="DY1354"/>
      <c r="DZ1354"/>
      <c r="EA1354"/>
      <c r="EB1354"/>
      <c r="EC1354"/>
      <c r="ED1354"/>
      <c r="EE1354"/>
      <c r="EF1354"/>
      <c r="EG1354"/>
    </row>
    <row r="1355" spans="1:137" s="1" customFormat="1" ht="14.4" x14ac:dyDescent="0.3">
      <c r="A1355"/>
      <c r="B1355"/>
      <c r="C1355"/>
      <c r="D1355" s="18"/>
      <c r="E1355" s="28">
        <v>40079.420138888891</v>
      </c>
      <c r="F1355" s="10">
        <f t="shared" si="409"/>
        <v>195.95625000000291</v>
      </c>
      <c r="G1355" s="10">
        <v>45532.1</v>
      </c>
      <c r="H1355" s="10">
        <v>4.5999999999999996</v>
      </c>
      <c r="I1355" s="10">
        <v>1490</v>
      </c>
      <c r="J1355" s="10"/>
      <c r="K1355" s="10"/>
      <c r="L1355" s="79">
        <v>1037</v>
      </c>
      <c r="M1355" s="86"/>
      <c r="N1355" s="42">
        <v>7.15</v>
      </c>
      <c r="O1355" s="90"/>
      <c r="P1355" s="90"/>
      <c r="Q1355" s="90"/>
      <c r="R1355" s="87"/>
      <c r="S1355" s="87"/>
      <c r="T1355" s="16"/>
      <c r="U1355" s="16"/>
      <c r="V1355" s="43">
        <f t="shared" si="402"/>
        <v>1.1174141743062884E-5</v>
      </c>
      <c r="W1355" s="43">
        <f t="shared" si="403"/>
        <v>1.5712995579434685E-3</v>
      </c>
      <c r="X1355" s="43">
        <f t="shared" si="404"/>
        <v>4.316046150541917E-6</v>
      </c>
      <c r="Y1355" s="22">
        <f>X1355+W1355+SUM($V$1333:V1355)</f>
        <v>1.8586857643807754E-3</v>
      </c>
      <c r="Z1355" s="22">
        <f t="shared" si="405"/>
        <v>0.11060481288245948</v>
      </c>
      <c r="AA1355" s="44">
        <f t="shared" si="406"/>
        <v>15.553167087443002</v>
      </c>
      <c r="AB1355" s="44">
        <f t="shared" si="407"/>
        <v>1.2671122631412977</v>
      </c>
      <c r="AC1355" s="44">
        <f t="shared" si="408"/>
        <v>6.6288796892885591</v>
      </c>
      <c r="AD1355" s="44">
        <f t="shared" si="413"/>
        <v>1.2671122631412974</v>
      </c>
      <c r="AE1355" s="44">
        <f t="shared" si="414"/>
        <v>5.3597260097442447</v>
      </c>
      <c r="AF1355" s="44">
        <f t="shared" si="415"/>
        <v>2.041416403016966E-3</v>
      </c>
      <c r="AG1355" s="45">
        <f>AC1355+AA1355+SUM($Z$1333:Z1355)</f>
        <v>24.01058478906312</v>
      </c>
      <c r="AH1355" s="45">
        <f>AC1355+AA1355+SUM($Z$1333:Z1355)</f>
        <v>24.01058478906312</v>
      </c>
      <c r="DM1355"/>
      <c r="DN1355"/>
      <c r="DO1355"/>
      <c r="DP1355"/>
      <c r="DQ1355"/>
      <c r="DR1355"/>
      <c r="DS1355"/>
      <c r="DT1355"/>
      <c r="DU1355"/>
      <c r="DV1355"/>
      <c r="DW1355"/>
      <c r="DX1355"/>
      <c r="DY1355"/>
      <c r="DZ1355"/>
      <c r="EA1355"/>
      <c r="EB1355"/>
      <c r="EC1355"/>
      <c r="ED1355"/>
      <c r="EE1355"/>
      <c r="EF1355"/>
      <c r="EG1355"/>
    </row>
    <row r="1356" spans="1:137" s="1" customFormat="1" ht="14.4" x14ac:dyDescent="0.3">
      <c r="A1356"/>
      <c r="B1356"/>
      <c r="C1356"/>
      <c r="D1356" s="18"/>
      <c r="E1356" s="28">
        <v>40086.401388888888</v>
      </c>
      <c r="F1356" s="10">
        <f t="shared" si="409"/>
        <v>202.9375</v>
      </c>
      <c r="G1356" s="10">
        <v>46267.9</v>
      </c>
      <c r="H1356" s="10">
        <v>4.41</v>
      </c>
      <c r="I1356" s="10">
        <v>1590</v>
      </c>
      <c r="J1356" s="10"/>
      <c r="K1356" s="10"/>
      <c r="L1356" s="79">
        <v>1037</v>
      </c>
      <c r="M1356" s="86"/>
      <c r="N1356" s="42">
        <v>7.15</v>
      </c>
      <c r="O1356" s="90"/>
      <c r="P1356" s="90"/>
      <c r="Q1356" s="90"/>
      <c r="R1356" s="87"/>
      <c r="S1356" s="87"/>
      <c r="T1356" s="16"/>
      <c r="U1356" s="16"/>
      <c r="V1356" s="43">
        <f t="shared" si="402"/>
        <v>1.0712601105849421E-5</v>
      </c>
      <c r="W1356" s="43">
        <f t="shared" si="403"/>
        <v>1.506398054463195E-3</v>
      </c>
      <c r="X1356" s="43">
        <f t="shared" si="404"/>
        <v>4.1377746791064896E-6</v>
      </c>
      <c r="Y1356" s="22">
        <f>X1356+W1356+SUM($V$1333:V1356)</f>
        <v>1.8043185905349155E-3</v>
      </c>
      <c r="Z1356" s="22">
        <f t="shared" si="405"/>
        <v>0.11239218972909984</v>
      </c>
      <c r="AA1356" s="44">
        <f t="shared" si="406"/>
        <v>15.804506699341873</v>
      </c>
      <c r="AB1356" s="44">
        <f t="shared" si="407"/>
        <v>1.287588832489502</v>
      </c>
      <c r="AC1356" s="44">
        <f t="shared" si="408"/>
        <v>6.736002569089373</v>
      </c>
      <c r="AD1356" s="44">
        <f t="shared" si="413"/>
        <v>1.287588832489502</v>
      </c>
      <c r="AE1356" s="44">
        <f t="shared" si="414"/>
        <v>5.4463393308511101</v>
      </c>
      <c r="AF1356" s="44">
        <f t="shared" si="415"/>
        <v>2.0744057487607362E-3</v>
      </c>
      <c r="AG1356" s="45">
        <f>AC1356+AA1356+SUM($Z$1333:Z1356)</f>
        <v>24.481439470491907</v>
      </c>
      <c r="AH1356" s="45">
        <f>AC1356+AA1356+SUM($Z$1333:Z1356)</f>
        <v>24.481439470491907</v>
      </c>
      <c r="DM1356"/>
      <c r="DN1356"/>
      <c r="DO1356"/>
      <c r="DP1356"/>
      <c r="DQ1356"/>
      <c r="DR1356"/>
      <c r="DS1356"/>
      <c r="DT1356"/>
      <c r="DU1356"/>
      <c r="DV1356"/>
      <c r="DW1356"/>
      <c r="DX1356"/>
      <c r="DY1356"/>
      <c r="DZ1356"/>
      <c r="EA1356"/>
      <c r="EB1356"/>
      <c r="EC1356"/>
      <c r="ED1356"/>
      <c r="EE1356"/>
      <c r="EF1356"/>
      <c r="EG1356"/>
    </row>
    <row r="1357" spans="1:137" s="1" customFormat="1" ht="14.4" x14ac:dyDescent="0.3">
      <c r="A1357"/>
      <c r="B1357"/>
      <c r="C1357"/>
      <c r="D1357" s="18"/>
      <c r="E1357" s="28">
        <v>40093.397222222222</v>
      </c>
      <c r="F1357" s="10">
        <f t="shared" si="409"/>
        <v>209.9333333333343</v>
      </c>
      <c r="G1357" s="10">
        <v>46270.6</v>
      </c>
      <c r="H1357" s="10">
        <v>5.55</v>
      </c>
      <c r="I1357" s="10">
        <v>1784</v>
      </c>
      <c r="J1357" s="10"/>
      <c r="K1357" s="10"/>
      <c r="L1357" s="79">
        <v>1037</v>
      </c>
      <c r="M1357" s="86"/>
      <c r="N1357" s="42">
        <v>7.15</v>
      </c>
      <c r="O1357" s="90"/>
      <c r="P1357" s="90"/>
      <c r="Q1357" s="90"/>
      <c r="R1357" s="87"/>
      <c r="S1357" s="87"/>
      <c r="T1357" s="16"/>
      <c r="U1357" s="16"/>
      <c r="V1357" s="43">
        <f t="shared" si="402"/>
        <v>1.348184492913022E-5</v>
      </c>
      <c r="W1357" s="43">
        <f t="shared" si="403"/>
        <v>1.8958070753448371E-3</v>
      </c>
      <c r="X1357" s="43">
        <f t="shared" si="404"/>
        <v>5.2074035077190509E-6</v>
      </c>
      <c r="Y1357" s="22">
        <f>X1357+W1357+SUM($V$1333:V1357)</f>
        <v>2.2082790851743008E-3</v>
      </c>
      <c r="Z1357" s="22">
        <f t="shared" si="405"/>
        <v>0.11239874846447076</v>
      </c>
      <c r="AA1357" s="44">
        <f t="shared" si="406"/>
        <v>15.805428983865012</v>
      </c>
      <c r="AB1357" s="44">
        <f t="shared" si="407"/>
        <v>1.2876639707570203</v>
      </c>
      <c r="AC1357" s="44">
        <f t="shared" si="408"/>
        <v>6.7363956538616776</v>
      </c>
      <c r="AD1357" s="44">
        <f t="shared" si="413"/>
        <v>1.2876639707570205</v>
      </c>
      <c r="AE1357" s="44">
        <f t="shared" si="414"/>
        <v>5.4466571563023045</v>
      </c>
      <c r="AF1357" s="44">
        <f t="shared" si="415"/>
        <v>2.0745268023534356E-3</v>
      </c>
      <c r="AG1357" s="45">
        <f>AC1357+AA1357+SUM($Z$1333:Z1357)</f>
        <v>24.595153588251822</v>
      </c>
      <c r="AH1357" s="45">
        <f>AC1357+AA1357+SUM($Z$1333:Z1357)</f>
        <v>24.595153588251822</v>
      </c>
      <c r="DM1357"/>
      <c r="DN1357"/>
      <c r="DO1357"/>
      <c r="DP1357"/>
      <c r="DQ1357"/>
      <c r="DR1357"/>
      <c r="DS1357"/>
      <c r="DT1357"/>
      <c r="DU1357"/>
      <c r="DV1357"/>
      <c r="DW1357"/>
      <c r="DX1357"/>
      <c r="DY1357"/>
      <c r="DZ1357"/>
      <c r="EA1357"/>
      <c r="EB1357"/>
      <c r="EC1357"/>
      <c r="ED1357"/>
      <c r="EE1357"/>
      <c r="EF1357"/>
      <c r="EG1357"/>
    </row>
    <row r="1358" spans="1:137" s="1" customFormat="1" ht="14.4" x14ac:dyDescent="0.3">
      <c r="A1358"/>
      <c r="B1358"/>
      <c r="C1358"/>
      <c r="D1358" s="18"/>
      <c r="E1358" s="28">
        <v>40100.40902777778</v>
      </c>
      <c r="F1358" s="10">
        <f t="shared" si="409"/>
        <v>216.94513888889196</v>
      </c>
      <c r="G1358" s="10">
        <v>48321.2</v>
      </c>
      <c r="H1358" s="10">
        <v>4.21</v>
      </c>
      <c r="I1358" s="10">
        <v>1875</v>
      </c>
      <c r="J1358" s="10"/>
      <c r="K1358" s="10"/>
      <c r="L1358" s="79">
        <v>1037</v>
      </c>
      <c r="M1358" s="86"/>
      <c r="N1358" s="42">
        <v>7.15</v>
      </c>
      <c r="O1358" s="90"/>
      <c r="P1358" s="90"/>
      <c r="Q1358" s="90"/>
      <c r="R1358" s="87"/>
      <c r="S1358" s="87"/>
      <c r="T1358" s="16"/>
      <c r="U1358" s="16"/>
      <c r="V1358" s="43">
        <f t="shared" si="402"/>
        <v>1.0226768856151033E-5</v>
      </c>
      <c r="W1358" s="43">
        <f t="shared" si="403"/>
        <v>1.4380806823786965E-3</v>
      </c>
      <c r="X1358" s="43">
        <f t="shared" si="404"/>
        <v>3.9501204986481455E-6</v>
      </c>
      <c r="Y1358" s="22">
        <f>X1358+W1358+SUM($V$1333:V1358)</f>
        <v>1.7595221780552402E-3</v>
      </c>
      <c r="Z1358" s="22">
        <f t="shared" si="405"/>
        <v>0.11737998652062832</v>
      </c>
      <c r="AA1358" s="44">
        <f t="shared" si="406"/>
        <v>16.505886999847377</v>
      </c>
      <c r="AB1358" s="44">
        <f t="shared" si="407"/>
        <v>1.3447300934879627</v>
      </c>
      <c r="AC1358" s="44">
        <f t="shared" si="408"/>
        <v>7.0349362590798661</v>
      </c>
      <c r="AD1358" s="44">
        <f t="shared" si="413"/>
        <v>1.3447300934879627</v>
      </c>
      <c r="AE1358" s="44">
        <f t="shared" si="414"/>
        <v>5.6880397008276278</v>
      </c>
      <c r="AF1358" s="44">
        <f t="shared" si="415"/>
        <v>2.166464764275389E-3</v>
      </c>
      <c r="AG1358" s="45">
        <f>AC1358+AA1358+SUM($Z$1333:Z1358)</f>
        <v>25.711532195973003</v>
      </c>
      <c r="AH1358" s="45">
        <f>AC1358+AA1358+SUM($Z$1333:Z1358)</f>
        <v>25.711532195973003</v>
      </c>
      <c r="DM1358"/>
      <c r="DN1358"/>
      <c r="DO1358"/>
      <c r="DP1358"/>
      <c r="DQ1358"/>
      <c r="DR1358"/>
      <c r="DS1358"/>
      <c r="DT1358"/>
      <c r="DU1358"/>
      <c r="DV1358"/>
      <c r="DW1358"/>
      <c r="DX1358"/>
      <c r="DY1358"/>
      <c r="DZ1358"/>
      <c r="EA1358"/>
      <c r="EB1358"/>
      <c r="EC1358"/>
      <c r="ED1358"/>
      <c r="EE1358"/>
      <c r="EF1358"/>
      <c r="EG1358"/>
    </row>
    <row r="1359" spans="1:137" s="1" customFormat="1" ht="14.4" x14ac:dyDescent="0.3">
      <c r="A1359"/>
      <c r="B1359"/>
      <c r="C1359"/>
      <c r="D1359" s="18"/>
      <c r="E1359" s="28">
        <v>40107.429861111108</v>
      </c>
      <c r="F1359" s="10">
        <f t="shared" si="409"/>
        <v>223.96597222222044</v>
      </c>
      <c r="G1359" s="10">
        <v>47045.1</v>
      </c>
      <c r="H1359" s="10">
        <v>5.58</v>
      </c>
      <c r="I1359" s="10">
        <v>2112</v>
      </c>
      <c r="J1359" s="10"/>
      <c r="K1359" s="10"/>
      <c r="L1359" s="79">
        <v>1037</v>
      </c>
      <c r="M1359" s="86"/>
      <c r="N1359" s="42">
        <v>7.15</v>
      </c>
      <c r="O1359" s="90"/>
      <c r="P1359" s="90"/>
      <c r="Q1359" s="90"/>
      <c r="R1359" s="87"/>
      <c r="S1359" s="87"/>
      <c r="T1359" s="16"/>
      <c r="U1359" s="16"/>
      <c r="V1359" s="43">
        <f t="shared" si="402"/>
        <v>1.355471976658498E-5</v>
      </c>
      <c r="W1359" s="43">
        <f t="shared" si="403"/>
        <v>1.9060546811575122E-3</v>
      </c>
      <c r="X1359" s="43">
        <f t="shared" si="404"/>
        <v>5.2355516347878042E-6</v>
      </c>
      <c r="Y1359" s="22">
        <f>X1359+W1359+SUM($V$1333:V1359)</f>
        <v>2.2423363277367806E-3</v>
      </c>
      <c r="Z1359" s="22">
        <f t="shared" si="405"/>
        <v>0.11428013385142777</v>
      </c>
      <c r="AA1359" s="44">
        <f t="shared" si="406"/>
        <v>16.069988007262236</v>
      </c>
      <c r="AB1359" s="44">
        <f t="shared" si="407"/>
        <v>1.3092175219396571</v>
      </c>
      <c r="AC1359" s="44">
        <f t="shared" si="408"/>
        <v>6.8491527487321973</v>
      </c>
      <c r="AD1359" s="44">
        <f t="shared" si="413"/>
        <v>1.3092175219396571</v>
      </c>
      <c r="AE1359" s="44">
        <f t="shared" si="414"/>
        <v>5.5378259755429475</v>
      </c>
      <c r="AF1359" s="44">
        <f t="shared" si="415"/>
        <v>2.1092512495925618E-3</v>
      </c>
      <c r="AG1359" s="45">
        <f>AC1359+AA1359+SUM($Z$1333:Z1359)</f>
        <v>25.20412982689162</v>
      </c>
      <c r="AH1359" s="45">
        <f>AC1359+AA1359+SUM($Z$1333:Z1359)</f>
        <v>25.20412982689162</v>
      </c>
      <c r="DM1359"/>
      <c r="DN1359"/>
      <c r="DO1359"/>
      <c r="DP1359"/>
      <c r="DQ1359"/>
      <c r="DR1359"/>
      <c r="DS1359"/>
      <c r="DT1359"/>
      <c r="DU1359"/>
      <c r="DV1359"/>
      <c r="DW1359"/>
      <c r="DX1359"/>
      <c r="DY1359"/>
      <c r="DZ1359"/>
      <c r="EA1359"/>
      <c r="EB1359"/>
      <c r="EC1359"/>
      <c r="ED1359"/>
      <c r="EE1359"/>
      <c r="EF1359"/>
      <c r="EG1359"/>
    </row>
    <row r="1360" spans="1:137" s="1" customFormat="1" ht="14.4" x14ac:dyDescent="0.3">
      <c r="A1360"/>
      <c r="B1360"/>
      <c r="C1360"/>
      <c r="D1360" s="18"/>
      <c r="E1360" s="28">
        <v>40115.386111111111</v>
      </c>
      <c r="F1360" s="10">
        <f t="shared" si="409"/>
        <v>231.92222222222335</v>
      </c>
      <c r="G1360" s="10">
        <v>51178.8</v>
      </c>
      <c r="H1360" s="10">
        <v>5.45</v>
      </c>
      <c r="I1360" s="10">
        <v>2215</v>
      </c>
      <c r="J1360" s="10"/>
      <c r="K1360" s="10"/>
      <c r="L1360" s="79">
        <v>1037</v>
      </c>
      <c r="M1360" s="86"/>
      <c r="N1360" s="42">
        <v>7.15</v>
      </c>
      <c r="O1360" s="90"/>
      <c r="P1360" s="90"/>
      <c r="Q1360" s="90"/>
      <c r="R1360" s="87"/>
      <c r="S1360" s="87"/>
      <c r="T1360" s="16"/>
      <c r="U1360" s="16"/>
      <c r="V1360" s="43">
        <f t="shared" si="402"/>
        <v>1.3238928804281029E-5</v>
      </c>
      <c r="W1360" s="43">
        <f t="shared" si="403"/>
        <v>1.861648389302588E-3</v>
      </c>
      <c r="X1360" s="43">
        <f t="shared" si="404"/>
        <v>5.1135764174898798E-6</v>
      </c>
      <c r="Y1360" s="22">
        <f>X1360+W1360+SUM($V$1333:V1360)</f>
        <v>2.2110469894688393E-3</v>
      </c>
      <c r="Z1360" s="22">
        <f t="shared" si="405"/>
        <v>0.12432155770431888</v>
      </c>
      <c r="AA1360" s="44">
        <f t="shared" si="406"/>
        <v>17.482005612190694</v>
      </c>
      <c r="AB1360" s="44">
        <f t="shared" si="407"/>
        <v>1.4242542095105621</v>
      </c>
      <c r="AC1360" s="44">
        <f t="shared" si="408"/>
        <v>7.4509655351315107</v>
      </c>
      <c r="AD1360" s="44">
        <f t="shared" si="413"/>
        <v>1.4242542095105619</v>
      </c>
      <c r="AE1360" s="44">
        <f t="shared" si="414"/>
        <v>6.0244167413209331</v>
      </c>
      <c r="AF1360" s="44">
        <f t="shared" si="415"/>
        <v>2.2945843000152584E-3</v>
      </c>
      <c r="AG1360" s="45">
        <f>AC1360+AA1360+SUM($Z$1333:Z1360)</f>
        <v>27.342281775923713</v>
      </c>
      <c r="AH1360" s="45">
        <f>AC1360+AA1360+SUM($Z$1333:Z1360)</f>
        <v>27.342281775923713</v>
      </c>
      <c r="DM1360"/>
      <c r="DN1360"/>
      <c r="DO1360"/>
      <c r="DP1360"/>
      <c r="DQ1360"/>
      <c r="DR1360"/>
      <c r="DS1360"/>
      <c r="DT1360"/>
      <c r="DU1360"/>
      <c r="DV1360"/>
      <c r="DW1360"/>
      <c r="DX1360"/>
      <c r="DY1360"/>
      <c r="DZ1360"/>
      <c r="EA1360"/>
      <c r="EB1360"/>
      <c r="EC1360"/>
      <c r="ED1360"/>
      <c r="EE1360"/>
      <c r="EF1360"/>
      <c r="EG1360"/>
    </row>
    <row r="1361" spans="1:137" s="1" customFormat="1" ht="14.4" x14ac:dyDescent="0.3">
      <c r="A1361"/>
      <c r="B1361"/>
      <c r="C1361"/>
      <c r="D1361" s="18"/>
      <c r="E1361" s="28">
        <v>40156.643055555556</v>
      </c>
      <c r="F1361" s="10">
        <f t="shared" si="409"/>
        <v>273.17916666666861</v>
      </c>
      <c r="G1361" s="10">
        <v>55601</v>
      </c>
      <c r="H1361" s="10">
        <v>7.83</v>
      </c>
      <c r="I1361" s="10">
        <v>2447</v>
      </c>
      <c r="J1361" s="10"/>
      <c r="K1361" s="10"/>
      <c r="L1361" s="79">
        <v>1037</v>
      </c>
      <c r="M1361" s="90"/>
      <c r="N1361" s="42">
        <v>7.15</v>
      </c>
      <c r="O1361" s="90"/>
      <c r="P1361" s="90"/>
      <c r="Q1361" s="90"/>
      <c r="R1361" s="87"/>
      <c r="S1361" s="87"/>
      <c r="T1361" s="16"/>
      <c r="U1361" s="16"/>
      <c r="V1361" s="43">
        <f t="shared" si="402"/>
        <v>1.9020332575691827E-5</v>
      </c>
      <c r="W1361" s="43">
        <f t="shared" si="403"/>
        <v>2.6746251171081217E-3</v>
      </c>
      <c r="X1361" s="43">
        <f t="shared" si="404"/>
        <v>7.3466611649441762E-6</v>
      </c>
      <c r="Y1361" s="22">
        <f>X1361+W1361+SUM($V$1333:V1361)</f>
        <v>3.0452771345975192E-3</v>
      </c>
      <c r="Z1361" s="22">
        <f t="shared" si="405"/>
        <v>0.13506379457739989</v>
      </c>
      <c r="AA1361" s="44">
        <f t="shared" si="406"/>
        <v>18.992571026351044</v>
      </c>
      <c r="AB1361" s="44">
        <f t="shared" si="407"/>
        <v>1.5473195601107634</v>
      </c>
      <c r="AC1361" s="44">
        <f t="shared" si="408"/>
        <v>8.0947801573863991</v>
      </c>
      <c r="AD1361" s="44">
        <f t="shared" si="413"/>
        <v>1.5473195601107634</v>
      </c>
      <c r="AE1361" s="44">
        <f t="shared" si="414"/>
        <v>6.5449677451246444</v>
      </c>
      <c r="AF1361" s="44">
        <f t="shared" si="415"/>
        <v>2.4928521509911985E-3</v>
      </c>
      <c r="AG1361" s="45">
        <f>AC1361+AA1361+SUM($Z$1333:Z1361)</f>
        <v>29.631725606916348</v>
      </c>
      <c r="AH1361" s="45">
        <f>AC1361+AA1361+SUM($Z$1333:Z1361)</f>
        <v>29.631725606916348</v>
      </c>
      <c r="DM1361"/>
      <c r="DN1361"/>
      <c r="DO1361"/>
      <c r="DP1361"/>
      <c r="DQ1361"/>
      <c r="DR1361"/>
      <c r="DS1361"/>
      <c r="DT1361"/>
      <c r="DU1361"/>
      <c r="DV1361"/>
      <c r="DW1361"/>
      <c r="DX1361"/>
      <c r="DY1361"/>
      <c r="DZ1361"/>
      <c r="EA1361"/>
      <c r="EB1361"/>
      <c r="EC1361"/>
      <c r="ED1361"/>
      <c r="EE1361"/>
      <c r="EF1361"/>
      <c r="EG1361"/>
    </row>
    <row r="1362" spans="1:137" s="1" customFormat="1" ht="14.4" x14ac:dyDescent="0.3">
      <c r="A1362"/>
      <c r="B1362"/>
      <c r="C1362"/>
      <c r="D1362" s="18"/>
      <c r="E1362" s="28">
        <v>40185.59097222222</v>
      </c>
      <c r="F1362" s="10">
        <f t="shared" si="409"/>
        <v>302.12708333333285</v>
      </c>
      <c r="G1362" s="10">
        <v>56850</v>
      </c>
      <c r="H1362" s="10">
        <v>4.42</v>
      </c>
      <c r="I1362" s="10">
        <v>2672</v>
      </c>
      <c r="J1362" s="10"/>
      <c r="K1362" s="10"/>
      <c r="L1362" s="79">
        <v>1037</v>
      </c>
      <c r="M1362" s="86"/>
      <c r="N1362" s="42">
        <v>7.15</v>
      </c>
      <c r="O1362" s="90"/>
      <c r="P1362" s="90"/>
      <c r="Q1362" s="90"/>
      <c r="R1362" s="87"/>
      <c r="S1362" s="87"/>
      <c r="T1362" s="16"/>
      <c r="U1362" s="16"/>
      <c r="V1362" s="43">
        <f t="shared" si="402"/>
        <v>1.0736892718334338E-5</v>
      </c>
      <c r="W1362" s="43">
        <f t="shared" si="403"/>
        <v>1.5098139230674198E-3</v>
      </c>
      <c r="X1362" s="43">
        <f t="shared" si="404"/>
        <v>4.147157388129407E-6</v>
      </c>
      <c r="Y1362" s="22">
        <f>X1362+W1362+SUM($V$1333:V1362)</f>
        <v>1.8880033294983367E-3</v>
      </c>
      <c r="Z1362" s="22">
        <f t="shared" si="405"/>
        <v>0.13809781697676632</v>
      </c>
      <c r="AA1362" s="44">
        <f t="shared" si="406"/>
        <v>19.419213015018737</v>
      </c>
      <c r="AB1362" s="44">
        <f t="shared" si="407"/>
        <v>1.5820779660850866</v>
      </c>
      <c r="AC1362" s="44">
        <f t="shared" si="408"/>
        <v>8.2766182613157451</v>
      </c>
      <c r="AD1362" s="44">
        <f t="shared" si="413"/>
        <v>1.5820779660850866</v>
      </c>
      <c r="AE1362" s="44">
        <f t="shared" si="414"/>
        <v>6.691991444584378</v>
      </c>
      <c r="AF1362" s="44">
        <f t="shared" si="415"/>
        <v>2.5488506462806359E-3</v>
      </c>
      <c r="AG1362" s="45">
        <f>AC1362+AA1362+SUM($Z$1333:Z1362)</f>
        <v>30.378303516490153</v>
      </c>
      <c r="AH1362" s="45">
        <f>AC1362+AA1362+SUM($Z$1333:Z1362)</f>
        <v>30.378303516490153</v>
      </c>
      <c r="DM1362"/>
      <c r="DN1362"/>
      <c r="DO1362"/>
      <c r="DP1362"/>
      <c r="DQ1362"/>
      <c r="DR1362"/>
      <c r="DS1362"/>
      <c r="DT1362"/>
      <c r="DU1362"/>
      <c r="DV1362"/>
      <c r="DW1362"/>
      <c r="DX1362"/>
      <c r="DY1362"/>
      <c r="DZ1362"/>
      <c r="EA1362"/>
      <c r="EB1362"/>
      <c r="EC1362"/>
      <c r="ED1362"/>
      <c r="EE1362"/>
      <c r="EF1362"/>
      <c r="EG1362"/>
    </row>
    <row r="1363" spans="1:137" s="1" customFormat="1" ht="14.4" x14ac:dyDescent="0.3">
      <c r="A1363"/>
      <c r="B1363"/>
      <c r="C1363"/>
      <c r="D1363" s="18"/>
      <c r="E1363" s="28">
        <v>40199.463888888888</v>
      </c>
      <c r="F1363" s="10">
        <f t="shared" si="409"/>
        <v>316</v>
      </c>
      <c r="G1363" s="10">
        <v>60588</v>
      </c>
      <c r="H1363" s="10">
        <v>7.26</v>
      </c>
      <c r="I1363" s="117">
        <v>2875</v>
      </c>
      <c r="J1363" s="117"/>
      <c r="K1363" s="117"/>
      <c r="L1363" s="79">
        <v>1037</v>
      </c>
      <c r="M1363" s="86"/>
      <c r="N1363" s="42">
        <v>7.15</v>
      </c>
      <c r="O1363" s="86"/>
      <c r="P1363" s="86"/>
      <c r="Q1363" s="90"/>
      <c r="R1363" s="87"/>
      <c r="S1363" s="87"/>
      <c r="T1363" s="16"/>
      <c r="U1363" s="16"/>
      <c r="V1363" s="43">
        <f t="shared" si="402"/>
        <v>1.7635710664051423E-5</v>
      </c>
      <c r="W1363" s="43">
        <f t="shared" si="403"/>
        <v>2.4799206066673002E-3</v>
      </c>
      <c r="X1363" s="43">
        <f t="shared" si="404"/>
        <v>6.8118467506378939E-6</v>
      </c>
      <c r="Y1363" s="22">
        <f>X1363+W1363+SUM($V$1333:V1363)</f>
        <v>2.8784104131247771E-3</v>
      </c>
      <c r="Z1363" s="22">
        <f t="shared" si="405"/>
        <v>0.14717802172362915</v>
      </c>
      <c r="AA1363" s="44">
        <f t="shared" si="406"/>
        <v>20.696064699278018</v>
      </c>
      <c r="AB1363" s="44">
        <f t="shared" si="407"/>
        <v>1.6861027231163277</v>
      </c>
      <c r="AC1363" s="44">
        <f t="shared" si="408"/>
        <v>8.8208222905294367</v>
      </c>
      <c r="AD1363" s="44">
        <f t="shared" si="413"/>
        <v>1.6861027231163279</v>
      </c>
      <c r="AE1363" s="44">
        <f t="shared" si="414"/>
        <v>7.1320031247929361</v>
      </c>
      <c r="AF1363" s="44">
        <f t="shared" si="415"/>
        <v>2.7164426201732842E-3</v>
      </c>
      <c r="AG1363" s="45">
        <f>AC1363+AA1363+SUM($Z$1333:Z1363)</f>
        <v>32.346537251686755</v>
      </c>
      <c r="AH1363" s="45">
        <f>AC1363+AA1363+SUM($Z$1333:Z1363)</f>
        <v>32.346537251686755</v>
      </c>
      <c r="DM1363"/>
      <c r="DN1363"/>
      <c r="DO1363"/>
      <c r="DP1363"/>
      <c r="DQ1363"/>
      <c r="DR1363"/>
      <c r="DS1363"/>
      <c r="DT1363"/>
      <c r="DU1363"/>
      <c r="DV1363"/>
      <c r="DW1363"/>
      <c r="DX1363"/>
      <c r="DY1363"/>
      <c r="DZ1363"/>
      <c r="EA1363"/>
      <c r="EB1363"/>
      <c r="EC1363"/>
      <c r="ED1363"/>
      <c r="EE1363"/>
      <c r="EF1363"/>
      <c r="EG1363"/>
    </row>
    <row r="1364" spans="1:137" s="1" customFormat="1" ht="14.4" x14ac:dyDescent="0.3">
      <c r="A1364"/>
      <c r="B1364"/>
      <c r="C1364"/>
      <c r="D1364" s="18"/>
      <c r="E1364" s="28">
        <v>40287.492361111108</v>
      </c>
      <c r="F1364" s="10">
        <f t="shared" si="409"/>
        <v>404.02847222222044</v>
      </c>
      <c r="G1364" s="10">
        <v>70605</v>
      </c>
      <c r="H1364" s="10">
        <v>2.4</v>
      </c>
      <c r="I1364" s="10">
        <v>112</v>
      </c>
      <c r="J1364" s="10"/>
      <c r="K1364" s="10"/>
      <c r="L1364" s="79">
        <v>1037</v>
      </c>
      <c r="M1364" s="86"/>
      <c r="N1364" s="42">
        <v>7.15</v>
      </c>
      <c r="O1364" s="90"/>
      <c r="P1364" s="90"/>
      <c r="Q1364" s="90"/>
      <c r="R1364" s="87"/>
      <c r="S1364" s="87"/>
      <c r="T1364" s="16"/>
      <c r="U1364" s="16"/>
      <c r="V1364" s="43">
        <f t="shared" si="402"/>
        <v>5.8299869963806354E-6</v>
      </c>
      <c r="W1364" s="43">
        <f t="shared" si="403"/>
        <v>8.1980846501398369E-4</v>
      </c>
      <c r="X1364" s="43">
        <f t="shared" si="404"/>
        <v>2.2518501655001306E-6</v>
      </c>
      <c r="Y1364" s="22">
        <f>X1364+W1364+SUM($V$1333:V1364)</f>
        <v>1.2195682618827035E-3</v>
      </c>
      <c r="Z1364" s="22">
        <f t="shared" si="405"/>
        <v>0.17151092994977282</v>
      </c>
      <c r="AA1364" s="44">
        <f t="shared" si="406"/>
        <v>24.117740280130132</v>
      </c>
      <c r="AB1364" s="44">
        <f t="shared" si="407"/>
        <v>1.9648656956101589</v>
      </c>
      <c r="AC1364" s="44">
        <f t="shared" si="408"/>
        <v>10.279166795781851</v>
      </c>
      <c r="AD1364" s="44">
        <f t="shared" si="413"/>
        <v>1.9648656956101591</v>
      </c>
      <c r="AE1364" s="44">
        <f t="shared" si="414"/>
        <v>8.3111355487226053</v>
      </c>
      <c r="AF1364" s="44">
        <f t="shared" si="415"/>
        <v>3.1655514490878506E-3</v>
      </c>
      <c r="AG1364" s="45">
        <f>AC1364+AA1364+SUM($Z$1333:Z1364)</f>
        <v>37.398068267741053</v>
      </c>
      <c r="AH1364" s="45">
        <f>AC1364+AA1364+SUM($Z$1333:Z1364)</f>
        <v>37.398068267741053</v>
      </c>
      <c r="DM1364"/>
      <c r="DN1364"/>
      <c r="DO1364"/>
      <c r="DP1364"/>
      <c r="DQ1364"/>
      <c r="DR1364"/>
      <c r="DS1364"/>
      <c r="DT1364"/>
      <c r="DU1364"/>
      <c r="DV1364"/>
      <c r="DW1364"/>
      <c r="DX1364"/>
      <c r="DY1364"/>
      <c r="DZ1364"/>
      <c r="EA1364"/>
      <c r="EB1364"/>
      <c r="EC1364"/>
      <c r="ED1364"/>
      <c r="EE1364"/>
      <c r="EF1364"/>
      <c r="EG1364"/>
    </row>
    <row r="1365" spans="1:137" s="1" customFormat="1" ht="14.4" x14ac:dyDescent="0.3">
      <c r="A1365"/>
      <c r="B1365"/>
      <c r="C1365"/>
      <c r="D1365" s="18"/>
      <c r="E1365" s="28">
        <v>40360.482638888891</v>
      </c>
      <c r="F1365" s="10">
        <f t="shared" si="409"/>
        <v>477.01875000000291</v>
      </c>
      <c r="G1365" s="10">
        <v>76063</v>
      </c>
      <c r="H1365" s="10">
        <v>2.35</v>
      </c>
      <c r="I1365" s="10">
        <v>28</v>
      </c>
      <c r="J1365" s="10"/>
      <c r="K1365" s="10"/>
      <c r="L1365" s="79">
        <v>1037</v>
      </c>
      <c r="M1365" s="86"/>
      <c r="N1365" s="42">
        <v>7.15</v>
      </c>
      <c r="O1365" s="90"/>
      <c r="P1365" s="90"/>
      <c r="Q1365" s="90"/>
      <c r="R1365" s="87"/>
      <c r="S1365" s="87"/>
      <c r="T1365" s="16"/>
      <c r="U1365" s="16"/>
      <c r="V1365" s="43">
        <f t="shared" ref="V1365:V1393" si="416">($A$15*L1365/1000/$A$13*H1365)/$Q$1333</f>
        <v>5.7085289339560396E-6</v>
      </c>
      <c r="W1365" s="43">
        <f t="shared" ref="W1365:W1393" si="417">($U$1333*L1365/1000/$A$13*H1365)/$Q$1333</f>
        <v>8.0272912199285903E-4</v>
      </c>
      <c r="X1365" s="43">
        <f t="shared" ref="X1365:X1393" si="418">($A$46*$S$1333*H1365*L1365/1000000)/$Q$1333</f>
        <v>2.2049366203855441E-6</v>
      </c>
      <c r="Y1365" s="22">
        <f>X1365+W1365+SUM($V$1333:V1365)</f>
        <v>1.2081505342504202E-3</v>
      </c>
      <c r="Z1365" s="22">
        <f t="shared" ref="Z1365:Z1393" si="419">($A$15*L1365/1000/$A$13*G1365)/$Q$1333</f>
        <v>0.18476929204404183</v>
      </c>
      <c r="AA1365" s="44">
        <f t="shared" ref="AA1365:AA1393" si="420">($U$1333*L1365/1000/$A$13*G1365)/$Q$1333</f>
        <v>25.9821213643161</v>
      </c>
      <c r="AB1365" s="44">
        <f t="shared" ref="AB1365:AB1393" si="421">($A$14*$S$1333/1000*G1365/1000000*L1365/1000*1000000)/$Q$1333</f>
        <v>2.1167563119495156</v>
      </c>
      <c r="AC1365" s="44">
        <f t="shared" ref="AC1365:AC1384" si="422">($A$14*((L1365/1000)*G1365/10^6)*(1+($A$28/(10^-N1365))+(($A$28*$A$29)/(10^-N1365)^2))*1000000)*$S$1333/1000/$Q$1333</f>
        <v>11.073780383649245</v>
      </c>
      <c r="AD1365" s="44">
        <f t="shared" si="413"/>
        <v>2.1167563119495152</v>
      </c>
      <c r="AE1365" s="44">
        <f t="shared" si="414"/>
        <v>8.9536138126547336</v>
      </c>
      <c r="AF1365" s="44">
        <f t="shared" si="415"/>
        <v>3.4102590449963765E-3</v>
      </c>
      <c r="AG1365" s="45">
        <f>AC1365+AA1365+SUM($Z$1333:Z1365)</f>
        <v>40.241832231838458</v>
      </c>
      <c r="AH1365" s="45">
        <f>AC1365+AA1365+SUM($Z$1333:Z1365)</f>
        <v>40.241832231838458</v>
      </c>
      <c r="DM1365"/>
      <c r="DN1365"/>
      <c r="DO1365"/>
      <c r="DP1365"/>
      <c r="DQ1365"/>
      <c r="DR1365"/>
      <c r="DS1365"/>
      <c r="DT1365"/>
      <c r="DU1365"/>
      <c r="DV1365"/>
      <c r="DW1365"/>
      <c r="DX1365"/>
      <c r="DY1365"/>
      <c r="DZ1365"/>
      <c r="EA1365"/>
      <c r="EB1365"/>
      <c r="EC1365"/>
      <c r="ED1365"/>
      <c r="EE1365"/>
      <c r="EF1365"/>
      <c r="EG1365"/>
    </row>
    <row r="1366" spans="1:137" s="1" customFormat="1" ht="14.4" x14ac:dyDescent="0.3">
      <c r="A1366"/>
      <c r="B1366"/>
      <c r="C1366"/>
      <c r="D1366" s="18"/>
      <c r="E1366" s="28">
        <v>40533.477083333331</v>
      </c>
      <c r="F1366" s="10">
        <f t="shared" si="409"/>
        <v>650.0131944444438</v>
      </c>
      <c r="G1366" s="10">
        <v>87647</v>
      </c>
      <c r="H1366" s="10">
        <v>3.88</v>
      </c>
      <c r="I1366" s="10">
        <v>9</v>
      </c>
      <c r="J1366" s="10"/>
      <c r="K1366" s="10"/>
      <c r="L1366" s="79">
        <v>1037</v>
      </c>
      <c r="M1366" s="86"/>
      <c r="N1366" s="42">
        <v>7.15</v>
      </c>
      <c r="O1366" s="90"/>
      <c r="P1366" s="90"/>
      <c r="Q1366" s="90"/>
      <c r="R1366" s="87"/>
      <c r="S1366" s="87"/>
      <c r="T1366" s="16"/>
      <c r="U1366" s="16"/>
      <c r="V1366" s="43">
        <f t="shared" si="416"/>
        <v>9.4251456441486955E-6</v>
      </c>
      <c r="W1366" s="43">
        <f t="shared" si="417"/>
        <v>1.3253570184392734E-3</v>
      </c>
      <c r="X1366" s="43">
        <f t="shared" si="418"/>
        <v>3.6404911008918774E-6</v>
      </c>
      <c r="Y1366" s="22">
        <f>X1366+W1366+SUM($V$1333:V1366)</f>
        <v>1.7416391308214896E-3</v>
      </c>
      <c r="Z1366" s="22">
        <f t="shared" si="419"/>
        <v>0.21290869594657233</v>
      </c>
      <c r="AA1366" s="44">
        <f t="shared" si="420"/>
        <v>29.939063555450264</v>
      </c>
      <c r="AB1366" s="44">
        <f t="shared" si="421"/>
        <v>2.4391273085920773</v>
      </c>
      <c r="AC1366" s="44">
        <f t="shared" si="422"/>
        <v>12.760259643791402</v>
      </c>
      <c r="AD1366" s="44">
        <f t="shared" si="413"/>
        <v>2.4391273085920773</v>
      </c>
      <c r="AE1366" s="44">
        <f t="shared" si="414"/>
        <v>10.317202711406985</v>
      </c>
      <c r="AF1366" s="44">
        <f t="shared" si="415"/>
        <v>3.9296237923405258E-3</v>
      </c>
      <c r="AG1366" s="45">
        <f>AC1366+AA1366+SUM($Z$1333:Z1366)</f>
        <v>46.098162379061357</v>
      </c>
      <c r="AH1366" s="45">
        <f>AC1366+AA1366+SUM($Z$1333:Z1366)</f>
        <v>46.098162379061357</v>
      </c>
      <c r="DM1366"/>
      <c r="DN1366"/>
      <c r="DO1366"/>
      <c r="DP1366"/>
      <c r="DQ1366"/>
      <c r="DR1366"/>
      <c r="DS1366"/>
      <c r="DT1366"/>
      <c r="DU1366"/>
      <c r="DV1366"/>
      <c r="DW1366"/>
      <c r="DX1366"/>
      <c r="DY1366"/>
      <c r="DZ1366"/>
      <c r="EA1366"/>
      <c r="EB1366"/>
      <c r="EC1366"/>
      <c r="ED1366"/>
      <c r="EE1366"/>
      <c r="EF1366"/>
      <c r="EG1366"/>
    </row>
    <row r="1367" spans="1:137" s="1" customFormat="1" ht="14.4" x14ac:dyDescent="0.3">
      <c r="A1367"/>
      <c r="B1367"/>
      <c r="C1367"/>
      <c r="D1367" s="18"/>
      <c r="E1367" s="28">
        <v>40606.554166666669</v>
      </c>
      <c r="F1367" s="10">
        <f t="shared" si="409"/>
        <v>723.09027777778101</v>
      </c>
      <c r="G1367" s="10">
        <v>87175</v>
      </c>
      <c r="H1367" s="10">
        <v>7.15</v>
      </c>
      <c r="I1367" s="10">
        <v>7</v>
      </c>
      <c r="J1367" s="10"/>
      <c r="K1367" s="10"/>
      <c r="L1367" s="79">
        <v>1037</v>
      </c>
      <c r="M1367" s="86"/>
      <c r="N1367" s="42">
        <v>7.15</v>
      </c>
      <c r="O1367" s="90"/>
      <c r="P1367" s="90"/>
      <c r="Q1367" s="90"/>
      <c r="R1367" s="87"/>
      <c r="S1367" s="87"/>
      <c r="T1367" s="16"/>
      <c r="U1367" s="16"/>
      <c r="V1367" s="43">
        <f t="shared" si="416"/>
        <v>1.7368502926717311E-5</v>
      </c>
      <c r="W1367" s="43">
        <f t="shared" si="417"/>
        <v>2.4423460520208266E-3</v>
      </c>
      <c r="X1367" s="43">
        <f t="shared" si="418"/>
        <v>6.7086369513858052E-6</v>
      </c>
      <c r="Y1367" s="22">
        <f>X1367+W1367+SUM($V$1333:V1367)</f>
        <v>2.8790648131802542E-3</v>
      </c>
      <c r="Z1367" s="22">
        <f t="shared" si="419"/>
        <v>0.21176213183728412</v>
      </c>
      <c r="AA1367" s="44">
        <f t="shared" si="420"/>
        <v>29.777834557330845</v>
      </c>
      <c r="AB1367" s="44">
        <f t="shared" si="421"/>
        <v>2.4259920262703161</v>
      </c>
      <c r="AC1367" s="44">
        <f t="shared" si="422"/>
        <v>12.691542602114339</v>
      </c>
      <c r="AD1367" s="44">
        <f t="shared" si="413"/>
        <v>2.4259920262703156</v>
      </c>
      <c r="AE1367" s="44">
        <f t="shared" si="414"/>
        <v>10.261642114013075</v>
      </c>
      <c r="AF1367" s="44">
        <f t="shared" si="415"/>
        <v>3.9084618309501223E-3</v>
      </c>
      <c r="AG1367" s="45">
        <f>AC1367+AA1367+SUM($Z$1333:Z1367)</f>
        <v>46.079978471102159</v>
      </c>
      <c r="AH1367" s="45">
        <f>AC1367+AA1367+SUM($Z$1333:Z1367)</f>
        <v>46.079978471102159</v>
      </c>
      <c r="DM1367"/>
      <c r="DN1367"/>
      <c r="DO1367"/>
      <c r="DP1367"/>
      <c r="DQ1367"/>
      <c r="DR1367"/>
      <c r="DS1367"/>
      <c r="DT1367"/>
      <c r="DU1367"/>
      <c r="DV1367"/>
      <c r="DW1367"/>
      <c r="DX1367"/>
      <c r="DY1367"/>
      <c r="DZ1367"/>
      <c r="EA1367"/>
      <c r="EB1367"/>
      <c r="EC1367"/>
      <c r="ED1367"/>
      <c r="EE1367"/>
      <c r="EF1367"/>
      <c r="EG1367"/>
    </row>
    <row r="1368" spans="1:137" s="1" customFormat="1" ht="14.4" x14ac:dyDescent="0.3">
      <c r="A1368"/>
      <c r="B1368"/>
      <c r="C1368"/>
      <c r="D1368" s="18"/>
      <c r="E1368" s="28">
        <v>40626.668055555558</v>
      </c>
      <c r="F1368" s="10">
        <f t="shared" si="409"/>
        <v>743.20416666667006</v>
      </c>
      <c r="G1368" s="121">
        <v>13191</v>
      </c>
      <c r="H1368" s="40">
        <v>0.62</v>
      </c>
      <c r="I1368" s="10">
        <v>29</v>
      </c>
      <c r="J1368" s="10"/>
      <c r="K1368" s="10"/>
      <c r="L1368" s="79">
        <v>1037</v>
      </c>
      <c r="M1368" s="86"/>
      <c r="N1368" s="42">
        <v>7.15</v>
      </c>
      <c r="O1368" s="90"/>
      <c r="P1368" s="90"/>
      <c r="Q1368" s="90"/>
      <c r="R1368" s="87"/>
      <c r="S1368" s="87"/>
      <c r="T1368" s="16"/>
      <c r="U1368" s="16"/>
      <c r="V1368" s="43">
        <f t="shared" si="416"/>
        <v>1.5060799740649976E-6</v>
      </c>
      <c r="W1368" s="43">
        <f t="shared" si="417"/>
        <v>2.1178385346194578E-4</v>
      </c>
      <c r="X1368" s="43">
        <f t="shared" si="418"/>
        <v>5.8172795942086702E-7</v>
      </c>
      <c r="Y1368" s="22">
        <f>X1368+W1368+SUM($V$1333:V1368)</f>
        <v>6.4388178560347334E-4</v>
      </c>
      <c r="Z1368" s="22">
        <f t="shared" si="419"/>
        <v>3.2043066028857072E-2</v>
      </c>
      <c r="AA1368" s="44">
        <f t="shared" si="420"/>
        <v>4.5058722758331076</v>
      </c>
      <c r="AB1368" s="44">
        <f t="shared" si="421"/>
        <v>0.36709218031008589</v>
      </c>
      <c r="AC1368" s="44">
        <f t="shared" si="422"/>
        <v>1.9204374931401234</v>
      </c>
      <c r="AD1368" s="44">
        <f t="shared" si="413"/>
        <v>0.36709218031008584</v>
      </c>
      <c r="AE1368" s="44">
        <f t="shared" si="414"/>
        <v>1.5527538987777054</v>
      </c>
      <c r="AF1368" s="44">
        <f t="shared" si="415"/>
        <v>5.914140523322405E-4</v>
      </c>
      <c r="AG1368" s="45">
        <f>AC1368+AA1368+SUM($Z$1333:Z1368)</f>
        <v>10.06895414665906</v>
      </c>
      <c r="AH1368" s="77">
        <f>AC1368+AA1368+SUM($Z$1368:Z1368)+$AH$1367</f>
        <v>52.538331306104247</v>
      </c>
      <c r="DM1368"/>
      <c r="DN1368"/>
      <c r="DO1368"/>
      <c r="DP1368"/>
      <c r="DQ1368"/>
      <c r="DR1368"/>
      <c r="DS1368"/>
      <c r="DT1368"/>
      <c r="DU1368"/>
      <c r="DV1368"/>
      <c r="DW1368"/>
      <c r="DX1368"/>
      <c r="DY1368"/>
      <c r="DZ1368"/>
      <c r="EA1368"/>
      <c r="EB1368"/>
      <c r="EC1368"/>
      <c r="ED1368"/>
      <c r="EE1368"/>
      <c r="EF1368"/>
      <c r="EG1368"/>
    </row>
    <row r="1369" spans="1:137" s="1" customFormat="1" ht="14.4" x14ac:dyDescent="0.3">
      <c r="A1369"/>
      <c r="B1369"/>
      <c r="C1369"/>
      <c r="D1369" s="18"/>
      <c r="E1369" s="28">
        <v>40633.464583333334</v>
      </c>
      <c r="F1369" s="10">
        <f t="shared" si="409"/>
        <v>750.00069444444671</v>
      </c>
      <c r="G1369" s="121">
        <v>18293</v>
      </c>
      <c r="H1369" s="40">
        <v>0.05</v>
      </c>
      <c r="I1369" s="10">
        <v>34</v>
      </c>
      <c r="J1369" s="10"/>
      <c r="K1369" s="10"/>
      <c r="L1369" s="79">
        <v>1037</v>
      </c>
      <c r="M1369" s="86"/>
      <c r="N1369" s="42">
        <v>7.15</v>
      </c>
      <c r="O1369" s="90"/>
      <c r="P1369" s="90"/>
      <c r="Q1369" s="90"/>
      <c r="R1369" s="87"/>
      <c r="S1369" s="87"/>
      <c r="T1369" s="16"/>
      <c r="U1369" s="16"/>
      <c r="V1369" s="43">
        <f t="shared" si="416"/>
        <v>1.2145806242459659E-7</v>
      </c>
      <c r="W1369" s="43">
        <f t="shared" si="417"/>
        <v>1.7079343021124661E-5</v>
      </c>
      <c r="X1369" s="43">
        <f t="shared" si="418"/>
        <v>4.6913545114586058E-8</v>
      </c>
      <c r="Y1369" s="22">
        <f>X1369+W1369+SUM($V$1333:V1369)</f>
        <v>4.4876391881077049E-4</v>
      </c>
      <c r="Z1369" s="22">
        <f t="shared" si="419"/>
        <v>4.443664671866291E-2</v>
      </c>
      <c r="AA1369" s="44">
        <f t="shared" si="420"/>
        <v>6.2486484377086677</v>
      </c>
      <c r="AB1369" s="44">
        <f t="shared" si="421"/>
        <v>0.50907567693218103</v>
      </c>
      <c r="AC1369" s="44">
        <f t="shared" si="422"/>
        <v>2.663222125844309</v>
      </c>
      <c r="AD1369" s="44">
        <f t="shared" si="413"/>
        <v>0.50907567693218103</v>
      </c>
      <c r="AE1369" s="44">
        <f t="shared" si="414"/>
        <v>2.1533262884042577</v>
      </c>
      <c r="AF1369" s="44">
        <f t="shared" si="415"/>
        <v>8.2016050787003835E-4</v>
      </c>
      <c r="AG1369" s="45">
        <f>AC1369+AA1369+SUM($Z$1333:Z1369)</f>
        <v>12.598951587957469</v>
      </c>
      <c r="AH1369" s="45">
        <f>AC1369+AA1369+SUM($Z$1368:Z1369)+$AH$1367</f>
        <v>55.06832874740266</v>
      </c>
      <c r="DM1369"/>
      <c r="DN1369"/>
      <c r="DO1369"/>
      <c r="DP1369"/>
      <c r="DQ1369"/>
      <c r="DR1369"/>
      <c r="DS1369"/>
      <c r="DT1369"/>
      <c r="DU1369"/>
      <c r="DV1369"/>
      <c r="DW1369"/>
      <c r="DX1369"/>
      <c r="DY1369"/>
      <c r="DZ1369"/>
      <c r="EA1369"/>
      <c r="EB1369"/>
      <c r="EC1369"/>
      <c r="ED1369"/>
      <c r="EE1369"/>
      <c r="EF1369"/>
      <c r="EG1369"/>
    </row>
    <row r="1370" spans="1:137" s="1" customFormat="1" ht="14.4" x14ac:dyDescent="0.3">
      <c r="A1370"/>
      <c r="B1370"/>
      <c r="C1370"/>
      <c r="D1370" s="18"/>
      <c r="E1370" s="28">
        <v>40654.402083333334</v>
      </c>
      <c r="F1370" s="10">
        <f t="shared" si="409"/>
        <v>770.93819444444671</v>
      </c>
      <c r="G1370" s="10">
        <v>20908</v>
      </c>
      <c r="H1370" s="40">
        <v>1.92</v>
      </c>
      <c r="I1370" s="10">
        <v>13</v>
      </c>
      <c r="J1370" s="10"/>
      <c r="K1370" s="10"/>
      <c r="L1370" s="79">
        <v>1037</v>
      </c>
      <c r="M1370" s="86"/>
      <c r="N1370" s="42">
        <v>7.15</v>
      </c>
      <c r="O1370" s="90"/>
      <c r="P1370" s="90"/>
      <c r="Q1370" s="90"/>
      <c r="R1370" s="87"/>
      <c r="S1370" s="87"/>
      <c r="T1370" s="16"/>
      <c r="U1370" s="16"/>
      <c r="V1370" s="43">
        <f t="shared" si="416"/>
        <v>4.6639895971045086E-6</v>
      </c>
      <c r="W1370" s="43">
        <f t="shared" si="417"/>
        <v>6.5584677201118693E-4</v>
      </c>
      <c r="X1370" s="43">
        <f t="shared" si="418"/>
        <v>1.8014801324001042E-6</v>
      </c>
      <c r="Y1370" s="22">
        <f>X1370+W1370+SUM($V$1333:V1370)</f>
        <v>1.0939499039852229E-3</v>
      </c>
      <c r="Z1370" s="22">
        <f t="shared" si="419"/>
        <v>5.0788903383469308E-2</v>
      </c>
      <c r="AA1370" s="44">
        <f t="shared" si="420"/>
        <v>7.1418980777134884</v>
      </c>
      <c r="AB1370" s="44">
        <f t="shared" si="421"/>
        <v>0.58184848047329807</v>
      </c>
      <c r="AC1370" s="44">
        <f t="shared" si="422"/>
        <v>3.0439320071695621</v>
      </c>
      <c r="AD1370" s="44">
        <f t="shared" si="413"/>
        <v>0.58184848047329796</v>
      </c>
      <c r="AE1370" s="44">
        <f t="shared" si="414"/>
        <v>2.4611461235421315</v>
      </c>
      <c r="AF1370" s="44">
        <f t="shared" si="415"/>
        <v>9.3740315413255119E-4</v>
      </c>
      <c r="AG1370" s="45">
        <f>AC1370+AA1370+SUM($Z$1333:Z1370)</f>
        <v>13.923700012671011</v>
      </c>
      <c r="AH1370" s="45">
        <f>AC1370+AA1370+SUM($Z$1368:Z1370)+$AH$1367</f>
        <v>56.3930771721162</v>
      </c>
      <c r="DM1370"/>
      <c r="DN1370"/>
      <c r="DO1370"/>
      <c r="DP1370"/>
      <c r="DQ1370"/>
      <c r="DR1370"/>
      <c r="DS1370"/>
      <c r="DT1370"/>
      <c r="DU1370"/>
      <c r="DV1370"/>
      <c r="DW1370"/>
      <c r="DX1370"/>
      <c r="DY1370"/>
      <c r="DZ1370"/>
      <c r="EA1370"/>
      <c r="EB1370"/>
      <c r="EC1370"/>
      <c r="ED1370"/>
      <c r="EE1370"/>
      <c r="EF1370"/>
      <c r="EG1370"/>
    </row>
    <row r="1371" spans="1:137" s="1" customFormat="1" ht="14.4" x14ac:dyDescent="0.3">
      <c r="A1371"/>
      <c r="B1371"/>
      <c r="C1371"/>
      <c r="D1371" s="18"/>
      <c r="E1371" s="28">
        <v>40693.64166666667</v>
      </c>
      <c r="F1371" s="10">
        <f t="shared" si="409"/>
        <v>810.17777777778247</v>
      </c>
      <c r="G1371" s="10">
        <v>21037</v>
      </c>
      <c r="H1371" s="40">
        <v>0</v>
      </c>
      <c r="I1371" s="10">
        <v>65</v>
      </c>
      <c r="J1371" s="10"/>
      <c r="K1371" s="10"/>
      <c r="L1371" s="79">
        <v>1037</v>
      </c>
      <c r="M1371" s="86"/>
      <c r="N1371" s="42">
        <v>7.15</v>
      </c>
      <c r="O1371" s="90"/>
      <c r="P1371" s="90"/>
      <c r="Q1371" s="90"/>
      <c r="R1371" s="87"/>
      <c r="S1371" s="87"/>
      <c r="T1371" s="16"/>
      <c r="U1371" s="16"/>
      <c r="V1371" s="43">
        <f t="shared" si="416"/>
        <v>0</v>
      </c>
      <c r="W1371" s="43">
        <f t="shared" si="417"/>
        <v>0</v>
      </c>
      <c r="X1371" s="43">
        <f t="shared" si="418"/>
        <v>0</v>
      </c>
      <c r="Y1371" s="22">
        <f>X1371+W1371+SUM($V$1333:V1371)</f>
        <v>4.3630165184163579E-4</v>
      </c>
      <c r="Z1371" s="22">
        <f t="shared" si="419"/>
        <v>5.1102265184524771E-2</v>
      </c>
      <c r="AA1371" s="44">
        <f t="shared" si="420"/>
        <v>7.1859627827079899</v>
      </c>
      <c r="AB1371" s="44">
        <f t="shared" si="421"/>
        <v>0.58543841992140655</v>
      </c>
      <c r="AC1371" s="44">
        <f t="shared" si="422"/>
        <v>3.0627127240685899</v>
      </c>
      <c r="AD1371" s="44">
        <f t="shared" si="413"/>
        <v>0.58543841992140655</v>
      </c>
      <c r="AE1371" s="44">
        <f t="shared" si="414"/>
        <v>2.4763311173213993</v>
      </c>
      <c r="AF1371" s="44">
        <f t="shared" si="415"/>
        <v>9.43186825783742E-4</v>
      </c>
      <c r="AG1371" s="45">
        <f>AC1371+AA1371+SUM($Z$1333:Z1371)</f>
        <v>14.037647699749066</v>
      </c>
      <c r="AH1371" s="45">
        <f>AC1371+AA1371+SUM($Z$1368:Z1371)+$AH$1367</f>
        <v>56.507024859194253</v>
      </c>
      <c r="DM1371"/>
      <c r="DN1371"/>
      <c r="DO1371"/>
      <c r="DP1371"/>
      <c r="DQ1371"/>
      <c r="DR1371"/>
      <c r="DS1371"/>
      <c r="DT1371"/>
      <c r="DU1371"/>
      <c r="DV1371"/>
      <c r="DW1371"/>
      <c r="DX1371"/>
      <c r="DY1371"/>
      <c r="DZ1371"/>
      <c r="EA1371"/>
      <c r="EB1371"/>
      <c r="EC1371"/>
      <c r="ED1371"/>
      <c r="EE1371"/>
      <c r="EF1371"/>
      <c r="EG1371"/>
    </row>
    <row r="1372" spans="1:137" s="1" customFormat="1" ht="14.4" x14ac:dyDescent="0.3">
      <c r="A1372"/>
      <c r="B1372"/>
      <c r="C1372"/>
      <c r="D1372" s="18"/>
      <c r="E1372" s="28">
        <v>40767.506944444445</v>
      </c>
      <c r="F1372" s="10">
        <f t="shared" si="409"/>
        <v>884.04305555555766</v>
      </c>
      <c r="G1372" s="10">
        <v>26773</v>
      </c>
      <c r="H1372" s="10">
        <v>1.33</v>
      </c>
      <c r="I1372" s="36" t="s">
        <v>198</v>
      </c>
      <c r="J1372" s="36"/>
      <c r="K1372" s="36"/>
      <c r="L1372" s="79">
        <v>1037</v>
      </c>
      <c r="M1372" s="86"/>
      <c r="N1372" s="42">
        <v>7.15</v>
      </c>
      <c r="O1372" s="90"/>
      <c r="P1372" s="90"/>
      <c r="Q1372" s="90"/>
      <c r="R1372" s="87"/>
      <c r="S1372" s="87"/>
      <c r="T1372" s="16"/>
      <c r="U1372" s="16"/>
      <c r="V1372" s="43">
        <f t="shared" si="416"/>
        <v>3.2307844604942696E-6</v>
      </c>
      <c r="W1372" s="43">
        <f t="shared" si="417"/>
        <v>4.5431052436191601E-4</v>
      </c>
      <c r="X1372" s="43">
        <f t="shared" si="418"/>
        <v>1.247900300047989E-6</v>
      </c>
      <c r="Y1372" s="22">
        <f>X1372+W1372+SUM($V$1333:V1372)</f>
        <v>8.9509086096409415E-4</v>
      </c>
      <c r="Z1372" s="22">
        <f t="shared" si="419"/>
        <v>6.5035934105874479E-2</v>
      </c>
      <c r="AA1372" s="44">
        <f t="shared" si="420"/>
        <v>9.1453050140914094</v>
      </c>
      <c r="AB1372" s="44">
        <f t="shared" si="421"/>
        <v>0.74506549491637697</v>
      </c>
      <c r="AC1372" s="44">
        <f t="shared" si="422"/>
        <v>3.8977994847881523</v>
      </c>
      <c r="AD1372" s="44">
        <f t="shared" si="413"/>
        <v>0.74506549491637686</v>
      </c>
      <c r="AE1372" s="44">
        <f t="shared" si="414"/>
        <v>3.1515336314135016</v>
      </c>
      <c r="AF1372" s="44">
        <f t="shared" si="415"/>
        <v>1.2003584582739044E-3</v>
      </c>
      <c r="AG1372" s="45">
        <f>AC1372+AA1372+SUM($Z$1333:Z1372)</f>
        <v>16.89711262595792</v>
      </c>
      <c r="AH1372" s="45">
        <f>AC1372+AA1372+SUM($Z$1368:Z1372)+$AH$1367</f>
        <v>59.366489785403111</v>
      </c>
      <c r="DM1372"/>
      <c r="DN1372"/>
      <c r="DO1372"/>
      <c r="DP1372"/>
      <c r="DQ1372"/>
      <c r="DR1372"/>
      <c r="DS1372"/>
      <c r="DT1372"/>
      <c r="DU1372"/>
      <c r="DV1372"/>
      <c r="DW1372"/>
      <c r="DX1372"/>
      <c r="DY1372"/>
      <c r="DZ1372"/>
      <c r="EA1372"/>
      <c r="EB1372"/>
      <c r="EC1372"/>
      <c r="ED1372"/>
      <c r="EE1372"/>
      <c r="EF1372"/>
      <c r="EG1372"/>
    </row>
    <row r="1373" spans="1:137" s="1" customFormat="1" ht="14.4" x14ac:dyDescent="0.3">
      <c r="A1373"/>
      <c r="B1373"/>
      <c r="C1373"/>
      <c r="D1373" s="18"/>
      <c r="E1373" s="28">
        <v>40849.595138888886</v>
      </c>
      <c r="F1373" s="10">
        <f t="shared" si="409"/>
        <v>966.13124999999854</v>
      </c>
      <c r="G1373" s="10">
        <v>34085</v>
      </c>
      <c r="H1373" s="10">
        <v>0</v>
      </c>
      <c r="I1373" s="10">
        <v>39</v>
      </c>
      <c r="J1373" s="10"/>
      <c r="K1373" s="10"/>
      <c r="L1373" s="79">
        <v>1037</v>
      </c>
      <c r="M1373" s="86"/>
      <c r="N1373" s="42">
        <v>7.15</v>
      </c>
      <c r="O1373" s="90"/>
      <c r="P1373" s="90"/>
      <c r="Q1373" s="90"/>
      <c r="R1373" s="87"/>
      <c r="S1373" s="87"/>
      <c r="T1373" s="16"/>
      <c r="U1373" s="16"/>
      <c r="V1373" s="43">
        <f t="shared" si="416"/>
        <v>0</v>
      </c>
      <c r="W1373" s="43">
        <f t="shared" si="417"/>
        <v>0</v>
      </c>
      <c r="X1373" s="43">
        <f t="shared" si="418"/>
        <v>0</v>
      </c>
      <c r="Y1373" s="22">
        <f>X1373+W1373+SUM($V$1333:V1373)</f>
        <v>4.3953243630213008E-4</v>
      </c>
      <c r="Z1373" s="22">
        <f t="shared" si="419"/>
        <v>8.2797961154847499E-2</v>
      </c>
      <c r="AA1373" s="44">
        <f t="shared" si="420"/>
        <v>11.642988137500682</v>
      </c>
      <c r="AB1373" s="44">
        <f t="shared" si="421"/>
        <v>0.94855105495180603</v>
      </c>
      <c r="AC1373" s="44">
        <f t="shared" si="422"/>
        <v>4.9623312829718058</v>
      </c>
      <c r="AD1373" s="44">
        <f t="shared" si="413"/>
        <v>0.94855105495180603</v>
      </c>
      <c r="AE1373" s="44">
        <f t="shared" si="414"/>
        <v>4.0122520384988309</v>
      </c>
      <c r="AF1373" s="44">
        <f t="shared" si="415"/>
        <v>1.5281895211693135E-3</v>
      </c>
      <c r="AG1373" s="45">
        <f>AC1373+AA1373+SUM($Z$1333:Z1373)</f>
        <v>20.542125508705695</v>
      </c>
      <c r="AH1373" s="45">
        <f>AC1373+AA1373+SUM($Z$1368:Z1373)+$AH$1367</f>
        <v>63.011502668150882</v>
      </c>
      <c r="DM1373"/>
      <c r="DN1373"/>
      <c r="DO1373"/>
      <c r="DP1373"/>
      <c r="DQ1373"/>
      <c r="DR1373"/>
      <c r="DS1373"/>
      <c r="DT1373"/>
      <c r="DU1373"/>
      <c r="DV1373"/>
      <c r="DW1373"/>
      <c r="DX1373"/>
      <c r="DY1373"/>
      <c r="DZ1373"/>
      <c r="EA1373"/>
      <c r="EB1373"/>
      <c r="EC1373"/>
      <c r="ED1373"/>
      <c r="EE1373"/>
      <c r="EF1373"/>
      <c r="EG1373"/>
    </row>
    <row r="1374" spans="1:137" s="1" customFormat="1" ht="14.4" x14ac:dyDescent="0.3">
      <c r="A1374"/>
      <c r="B1374"/>
      <c r="C1374"/>
      <c r="D1374" s="18"/>
      <c r="E1374" s="28">
        <v>40939.61041666667</v>
      </c>
      <c r="F1374" s="10">
        <f t="shared" si="409"/>
        <v>1056.1465277777825</v>
      </c>
      <c r="G1374" s="10">
        <v>40336</v>
      </c>
      <c r="H1374" s="10">
        <v>0</v>
      </c>
      <c r="I1374" s="10">
        <v>6</v>
      </c>
      <c r="J1374" s="10"/>
      <c r="K1374" s="10"/>
      <c r="L1374" s="79">
        <v>1037</v>
      </c>
      <c r="M1374" s="86"/>
      <c r="N1374" s="42">
        <v>7.15</v>
      </c>
      <c r="O1374" s="90"/>
      <c r="P1374" s="90"/>
      <c r="Q1374" s="90"/>
      <c r="R1374" s="87"/>
      <c r="S1374" s="87"/>
      <c r="T1374" s="16"/>
      <c r="U1374" s="16"/>
      <c r="V1374" s="43">
        <f t="shared" si="416"/>
        <v>0</v>
      </c>
      <c r="W1374" s="43">
        <f t="shared" si="417"/>
        <v>0</v>
      </c>
      <c r="X1374" s="43">
        <f t="shared" si="418"/>
        <v>0</v>
      </c>
      <c r="Y1374" s="22">
        <f>X1374+W1374+SUM($V$1333:V1374)</f>
        <v>4.3953243630213008E-4</v>
      </c>
      <c r="Z1374" s="22">
        <f t="shared" si="419"/>
        <v>9.7982648119170554E-2</v>
      </c>
      <c r="AA1374" s="44">
        <f t="shared" si="420"/>
        <v>13.778247602001686</v>
      </c>
      <c r="AB1374" s="44">
        <f t="shared" si="421"/>
        <v>1.1225100587512413</v>
      </c>
      <c r="AC1374" s="44">
        <f t="shared" si="422"/>
        <v>5.8723953243347742</v>
      </c>
      <c r="AD1374" s="44">
        <f t="shared" si="413"/>
        <v>1.1225100587512411</v>
      </c>
      <c r="AE1374" s="44">
        <f t="shared" si="414"/>
        <v>4.7480768145779333</v>
      </c>
      <c r="AF1374" s="44">
        <f t="shared" si="415"/>
        <v>1.808451005600277E-3</v>
      </c>
      <c r="AG1374" s="45">
        <f>AC1374+AA1374+SUM($Z$1333:Z1374)</f>
        <v>23.685431662688838</v>
      </c>
      <c r="AH1374" s="45">
        <f>AC1374+AA1374+SUM($Z$1368:Z1374)+$AH$1367</f>
        <v>66.154808822134029</v>
      </c>
      <c r="DM1374"/>
      <c r="DN1374"/>
      <c r="DO1374"/>
      <c r="DP1374"/>
      <c r="DQ1374"/>
      <c r="DR1374"/>
      <c r="DS1374"/>
      <c r="DT1374"/>
      <c r="DU1374"/>
      <c r="DV1374"/>
      <c r="DW1374"/>
      <c r="DX1374"/>
      <c r="DY1374"/>
      <c r="DZ1374"/>
      <c r="EA1374"/>
      <c r="EB1374"/>
      <c r="EC1374"/>
      <c r="ED1374"/>
      <c r="EE1374"/>
      <c r="EF1374"/>
      <c r="EG1374"/>
    </row>
    <row r="1375" spans="1:137" s="1" customFormat="1" ht="14.4" x14ac:dyDescent="0.3">
      <c r="A1375"/>
      <c r="B1375"/>
      <c r="C1375"/>
      <c r="D1375" s="18"/>
      <c r="E1375" s="28">
        <v>41018.405555555553</v>
      </c>
      <c r="F1375" s="10">
        <f t="shared" si="409"/>
        <v>1134.9416666666657</v>
      </c>
      <c r="G1375" s="10">
        <v>43189</v>
      </c>
      <c r="H1375" s="40">
        <v>2.94</v>
      </c>
      <c r="I1375" s="10">
        <v>7</v>
      </c>
      <c r="J1375" s="10"/>
      <c r="K1375" s="10"/>
      <c r="L1375" s="79">
        <v>1037</v>
      </c>
      <c r="M1375" s="86"/>
      <c r="N1375" s="42">
        <v>7.15</v>
      </c>
      <c r="O1375" s="90"/>
      <c r="P1375" s="90"/>
      <c r="Q1375" s="90"/>
      <c r="R1375" s="87"/>
      <c r="S1375" s="87"/>
      <c r="T1375" s="16"/>
      <c r="U1375" s="16"/>
      <c r="V1375" s="43">
        <f t="shared" si="416"/>
        <v>7.1417340705662787E-6</v>
      </c>
      <c r="W1375" s="43">
        <f t="shared" si="417"/>
        <v>1.0042653696421299E-3</v>
      </c>
      <c r="X1375" s="43">
        <f t="shared" si="418"/>
        <v>2.7585164527376597E-6</v>
      </c>
      <c r="Y1375" s="22">
        <f>X1375+W1375+SUM($V$1333:V1375)</f>
        <v>1.4536980564675639E-3</v>
      </c>
      <c r="Z1375" s="22">
        <f t="shared" si="419"/>
        <v>0.10491304516111805</v>
      </c>
      <c r="AA1375" s="44">
        <f t="shared" si="420"/>
        <v>14.752794914787058</v>
      </c>
      <c r="AB1375" s="44">
        <f t="shared" si="421"/>
        <v>1.2019061614291791</v>
      </c>
      <c r="AC1375" s="44">
        <f t="shared" si="422"/>
        <v>6.2877549004039706</v>
      </c>
      <c r="AD1375" s="44">
        <f t="shared" si="413"/>
        <v>1.2019061614291786</v>
      </c>
      <c r="AE1375" s="44">
        <f t="shared" si="414"/>
        <v>5.0839123746729067</v>
      </c>
      <c r="AF1375" s="44">
        <f t="shared" si="415"/>
        <v>1.936364301885917E-3</v>
      </c>
      <c r="AG1375" s="45">
        <f>AC1375+AA1375+SUM($Z$1333:Z1375)</f>
        <v>25.180251596704522</v>
      </c>
      <c r="AH1375" s="45">
        <f>AC1375+AA1375+SUM($Z$1368:Z1375)+$AH$1367</f>
        <v>67.64962875614971</v>
      </c>
      <c r="DM1375"/>
      <c r="DN1375"/>
      <c r="DO1375"/>
      <c r="DP1375"/>
      <c r="DQ1375"/>
      <c r="DR1375"/>
      <c r="DS1375"/>
      <c r="DT1375"/>
      <c r="DU1375"/>
      <c r="DV1375"/>
      <c r="DW1375"/>
      <c r="DX1375"/>
      <c r="DY1375"/>
      <c r="DZ1375"/>
      <c r="EA1375"/>
      <c r="EB1375"/>
      <c r="EC1375"/>
      <c r="ED1375"/>
      <c r="EE1375"/>
      <c r="EF1375"/>
      <c r="EG1375"/>
    </row>
    <row r="1376" spans="1:137" s="1" customFormat="1" ht="14.4" x14ac:dyDescent="0.3">
      <c r="A1376"/>
      <c r="B1376"/>
      <c r="C1376"/>
      <c r="D1376" s="18"/>
      <c r="E1376" s="28">
        <v>41036.598611111112</v>
      </c>
      <c r="F1376" s="10">
        <f t="shared" si="409"/>
        <v>1153.1347222222248</v>
      </c>
      <c r="G1376" s="10">
        <v>46164</v>
      </c>
      <c r="H1376" s="10">
        <v>0</v>
      </c>
      <c r="I1376" s="10">
        <v>34</v>
      </c>
      <c r="J1376" s="10"/>
      <c r="K1376" s="10"/>
      <c r="L1376" s="79">
        <v>1037</v>
      </c>
      <c r="M1376" s="86"/>
      <c r="N1376" s="42">
        <v>7.15</v>
      </c>
      <c r="O1376" s="90"/>
      <c r="P1376" s="90"/>
      <c r="Q1376" s="90"/>
      <c r="R1376" s="87"/>
      <c r="S1376" s="87"/>
      <c r="T1376" s="16"/>
      <c r="U1376" s="16"/>
      <c r="V1376" s="43">
        <f t="shared" si="416"/>
        <v>0</v>
      </c>
      <c r="W1376" s="43">
        <f t="shared" si="417"/>
        <v>0</v>
      </c>
      <c r="X1376" s="43">
        <f t="shared" si="418"/>
        <v>0</v>
      </c>
      <c r="Y1376" s="22">
        <f>X1376+W1376+SUM($V$1333:V1376)</f>
        <v>4.4667417037269635E-4</v>
      </c>
      <c r="Z1376" s="22">
        <f t="shared" si="419"/>
        <v>0.11213979987538154</v>
      </c>
      <c r="AA1376" s="44">
        <f t="shared" si="420"/>
        <v>15.769015824543978</v>
      </c>
      <c r="AB1376" s="44">
        <f t="shared" si="421"/>
        <v>1.2846974006394363</v>
      </c>
      <c r="AC1376" s="44">
        <f t="shared" si="422"/>
        <v>6.7208760847032556</v>
      </c>
      <c r="AD1376" s="44">
        <f t="shared" si="413"/>
        <v>1.284697400639436</v>
      </c>
      <c r="AE1376" s="44">
        <f t="shared" si="414"/>
        <v>5.4341089366366448</v>
      </c>
      <c r="AF1376" s="44">
        <f t="shared" si="415"/>
        <v>2.0697474271750092E-3</v>
      </c>
      <c r="AG1376" s="45">
        <f>AC1376+AA1376+SUM($Z$1333:Z1376)</f>
        <v>26.741733490636111</v>
      </c>
      <c r="AH1376" s="45">
        <f>AC1376+AA1376+SUM($Z$1368:Z1376)+$AH$1367</f>
        <v>69.211110650081295</v>
      </c>
      <c r="DM1376"/>
      <c r="DN1376"/>
      <c r="DO1376"/>
      <c r="DP1376"/>
      <c r="DQ1376"/>
      <c r="DR1376"/>
      <c r="DS1376"/>
      <c r="DT1376"/>
      <c r="DU1376"/>
      <c r="DV1376"/>
      <c r="DW1376"/>
      <c r="DX1376"/>
      <c r="DY1376"/>
      <c r="DZ1376"/>
      <c r="EA1376"/>
      <c r="EB1376"/>
      <c r="EC1376"/>
      <c r="ED1376"/>
      <c r="EE1376"/>
      <c r="EF1376"/>
      <c r="EG1376"/>
    </row>
    <row r="1377" spans="1:137" s="1" customFormat="1" ht="14.4" x14ac:dyDescent="0.3">
      <c r="A1377"/>
      <c r="B1377"/>
      <c r="C1377"/>
      <c r="D1377" s="18"/>
      <c r="E1377" s="28">
        <v>41039.540277777778</v>
      </c>
      <c r="F1377" s="10">
        <f t="shared" si="409"/>
        <v>1156.0763888888905</v>
      </c>
      <c r="G1377" s="10">
        <v>8996</v>
      </c>
      <c r="H1377" s="10">
        <v>0</v>
      </c>
      <c r="I1377" s="10">
        <v>32</v>
      </c>
      <c r="J1377" s="10"/>
      <c r="K1377" s="10"/>
      <c r="L1377" s="79">
        <v>1037</v>
      </c>
      <c r="M1377" s="86"/>
      <c r="N1377" s="42">
        <v>7.15</v>
      </c>
      <c r="O1377" s="90"/>
      <c r="P1377" s="90"/>
      <c r="Q1377" s="90"/>
      <c r="R1377" s="87"/>
      <c r="S1377" s="87"/>
      <c r="T1377" s="16"/>
      <c r="U1377" s="16"/>
      <c r="V1377" s="43">
        <f t="shared" si="416"/>
        <v>0</v>
      </c>
      <c r="W1377" s="43">
        <f t="shared" si="417"/>
        <v>0</v>
      </c>
      <c r="X1377" s="43">
        <f t="shared" si="418"/>
        <v>0</v>
      </c>
      <c r="Y1377" s="22">
        <f>X1377+W1377+SUM($V$1333:V1377)</f>
        <v>4.4667417037269635E-4</v>
      </c>
      <c r="Z1377" s="22">
        <f t="shared" si="419"/>
        <v>2.1852734591433418E-2</v>
      </c>
      <c r="AA1377" s="44">
        <f t="shared" si="420"/>
        <v>3.0729153963607487</v>
      </c>
      <c r="AB1377" s="44">
        <f t="shared" si="421"/>
        <v>0.25034957577663042</v>
      </c>
      <c r="AC1377" s="44">
        <f t="shared" si="422"/>
        <v>1.3097002265399549</v>
      </c>
      <c r="AD1377" s="44">
        <f t="shared" si="413"/>
        <v>0.25034957577663036</v>
      </c>
      <c r="AE1377" s="44">
        <f t="shared" si="414"/>
        <v>1.0589473181263158</v>
      </c>
      <c r="AF1377" s="44">
        <f t="shared" si="415"/>
        <v>4.0333263700862966E-4</v>
      </c>
      <c r="AG1377" s="45">
        <f>AC1377+AA1377+SUM($Z$1333:Z1377)</f>
        <v>8.6563099388810159</v>
      </c>
      <c r="AH1377" s="45">
        <f>AC1377+AA1377+SUM($Z$1377:Z1377)+$AH$1376</f>
        <v>73.61557900757343</v>
      </c>
      <c r="DM1377"/>
      <c r="DN1377"/>
      <c r="DO1377"/>
      <c r="DP1377"/>
      <c r="DQ1377"/>
      <c r="DR1377"/>
      <c r="DS1377"/>
      <c r="DT1377"/>
      <c r="DU1377"/>
      <c r="DV1377"/>
      <c r="DW1377"/>
      <c r="DX1377"/>
      <c r="DY1377"/>
      <c r="DZ1377"/>
      <c r="EA1377"/>
      <c r="EB1377"/>
      <c r="EC1377"/>
      <c r="ED1377"/>
      <c r="EE1377"/>
      <c r="EF1377"/>
      <c r="EG1377"/>
    </row>
    <row r="1378" spans="1:137" s="1" customFormat="1" ht="14.4" x14ac:dyDescent="0.3">
      <c r="A1378"/>
      <c r="B1378"/>
      <c r="C1378"/>
      <c r="D1378" s="18"/>
      <c r="E1378" s="28">
        <v>41044.539583333331</v>
      </c>
      <c r="F1378" s="10">
        <f t="shared" si="409"/>
        <v>1161.0756944444438</v>
      </c>
      <c r="G1378" s="10">
        <v>11479</v>
      </c>
      <c r="H1378" s="40">
        <v>1.1499999999999999</v>
      </c>
      <c r="I1378" s="10">
        <v>35</v>
      </c>
      <c r="J1378" s="10"/>
      <c r="K1378" s="10"/>
      <c r="L1378" s="79">
        <v>1037</v>
      </c>
      <c r="M1378" s="86"/>
      <c r="N1378" s="42">
        <v>7.15</v>
      </c>
      <c r="O1378" s="90"/>
      <c r="P1378" s="90"/>
      <c r="Q1378" s="90"/>
      <c r="R1378" s="87"/>
      <c r="S1378" s="87"/>
      <c r="T1378" s="16"/>
      <c r="U1378" s="16"/>
      <c r="V1378" s="43">
        <f t="shared" si="416"/>
        <v>2.7935354357657211E-6</v>
      </c>
      <c r="W1378" s="43">
        <f t="shared" si="417"/>
        <v>3.9282488948586713E-4</v>
      </c>
      <c r="X1378" s="43">
        <f t="shared" si="418"/>
        <v>1.0790115376354793E-6</v>
      </c>
      <c r="Y1378" s="22">
        <f>X1378+W1378+SUM($V$1333:V1378)</f>
        <v>8.4337160683196476E-4</v>
      </c>
      <c r="Z1378" s="22">
        <f t="shared" si="419"/>
        <v>2.7884341971438884E-2</v>
      </c>
      <c r="AA1378" s="44">
        <f t="shared" si="420"/>
        <v>3.9210755707897995</v>
      </c>
      <c r="AB1378" s="44">
        <f t="shared" si="421"/>
        <v>0.31944895290572939</v>
      </c>
      <c r="AC1378" s="44">
        <f t="shared" si="422"/>
        <v>1.6711926301080642</v>
      </c>
      <c r="AD1378" s="44">
        <f t="shared" si="413"/>
        <v>0.31944895290572928</v>
      </c>
      <c r="AE1378" s="44">
        <f t="shared" si="414"/>
        <v>1.3512290200947068</v>
      </c>
      <c r="AF1378" s="44">
        <f t="shared" si="415"/>
        <v>5.1465710762806365E-4</v>
      </c>
      <c r="AG1378" s="45">
        <f>AC1378+AA1378+SUM($Z$1333:Z1378)</f>
        <v>9.8938468588496136</v>
      </c>
      <c r="AH1378" s="45">
        <f>AC1378+AA1378+SUM($Z$1377:Z1378)+$AH$1376</f>
        <v>74.853115927542035</v>
      </c>
      <c r="DM1378"/>
      <c r="DN1378"/>
      <c r="DO1378"/>
      <c r="DP1378"/>
      <c r="DQ1378"/>
      <c r="DR1378"/>
      <c r="DS1378"/>
      <c r="DT1378"/>
      <c r="DU1378"/>
      <c r="DV1378"/>
      <c r="DW1378"/>
      <c r="DX1378"/>
      <c r="DY1378"/>
      <c r="DZ1378"/>
      <c r="EA1378"/>
      <c r="EB1378"/>
      <c r="EC1378"/>
      <c r="ED1378"/>
      <c r="EE1378"/>
      <c r="EF1378"/>
      <c r="EG1378"/>
    </row>
    <row r="1379" spans="1:137" s="1" customFormat="1" ht="14.4" x14ac:dyDescent="0.3">
      <c r="A1379"/>
      <c r="B1379"/>
      <c r="C1379"/>
      <c r="D1379" s="18"/>
      <c r="E1379" s="28">
        <v>41052.488888888889</v>
      </c>
      <c r="F1379" s="10">
        <f t="shared" si="409"/>
        <v>1169.0250000000015</v>
      </c>
      <c r="G1379" s="10">
        <v>13678</v>
      </c>
      <c r="H1379" s="40">
        <v>0.77</v>
      </c>
      <c r="I1379" s="10">
        <v>33</v>
      </c>
      <c r="J1379" s="10"/>
      <c r="K1379" s="10"/>
      <c r="L1379" s="79">
        <v>1037</v>
      </c>
      <c r="M1379" s="86"/>
      <c r="N1379" s="42">
        <v>7.15</v>
      </c>
      <c r="O1379" s="90"/>
      <c r="P1379" s="90"/>
      <c r="Q1379" s="90"/>
      <c r="R1379" s="87"/>
      <c r="S1379" s="87"/>
      <c r="T1379" s="16"/>
      <c r="U1379" s="16"/>
      <c r="V1379" s="43">
        <f t="shared" si="416"/>
        <v>1.8704541613387873E-6</v>
      </c>
      <c r="W1379" s="43">
        <f t="shared" si="417"/>
        <v>2.6302188252531975E-4</v>
      </c>
      <c r="X1379" s="43">
        <f t="shared" si="418"/>
        <v>7.2246859476462518E-7</v>
      </c>
      <c r="Y1379" s="22">
        <f>X1379+W1379+SUM($V$1333:V1379)</f>
        <v>7.1508251108988528E-4</v>
      </c>
      <c r="Z1379" s="22">
        <f t="shared" si="419"/>
        <v>3.3226067556872643E-2</v>
      </c>
      <c r="AA1379" s="44">
        <f t="shared" si="420"/>
        <v>4.6722250768588625</v>
      </c>
      <c r="AB1379" s="44">
        <f t="shared" si="421"/>
        <v>0.38064489745139518</v>
      </c>
      <c r="AC1379" s="44">
        <f t="shared" si="422"/>
        <v>1.9913383391077706</v>
      </c>
      <c r="AD1379" s="44">
        <f t="shared" si="413"/>
        <v>0.38064489745139513</v>
      </c>
      <c r="AE1379" s="44">
        <f t="shared" si="414"/>
        <v>1.6100801931226933</v>
      </c>
      <c r="AF1379" s="44">
        <f t="shared" si="415"/>
        <v>6.1324853368208512E-4</v>
      </c>
      <c r="AG1379" s="45">
        <f>AC1379+AA1379+SUM($Z$1333:Z1379)</f>
        <v>10.998368141475257</v>
      </c>
      <c r="AH1379" s="45">
        <f>AC1379+AA1379+SUM($Z$1377:Z1379)+$AH$1376</f>
        <v>75.957637210167675</v>
      </c>
      <c r="DM1379"/>
      <c r="DN1379"/>
      <c r="DO1379"/>
      <c r="DP1379"/>
      <c r="DQ1379"/>
      <c r="DR1379"/>
      <c r="DS1379"/>
      <c r="DT1379"/>
      <c r="DU1379"/>
      <c r="DV1379"/>
      <c r="DW1379"/>
      <c r="DX1379"/>
      <c r="DY1379"/>
      <c r="DZ1379"/>
      <c r="EA1379"/>
      <c r="EB1379"/>
      <c r="EC1379"/>
      <c r="ED1379"/>
      <c r="EE1379"/>
      <c r="EF1379"/>
      <c r="EG1379"/>
    </row>
    <row r="1380" spans="1:137" s="1" customFormat="1" ht="14.4" x14ac:dyDescent="0.3">
      <c r="A1380"/>
      <c r="B1380"/>
      <c r="C1380"/>
      <c r="D1380" s="18"/>
      <c r="E1380" s="28">
        <v>41109.59652777778</v>
      </c>
      <c r="F1380" s="10">
        <f t="shared" si="409"/>
        <v>1226.132638888892</v>
      </c>
      <c r="G1380" s="10">
        <v>16277</v>
      </c>
      <c r="H1380" s="10">
        <v>0.56999999999999995</v>
      </c>
      <c r="I1380" s="10">
        <v>32</v>
      </c>
      <c r="J1380" s="10"/>
      <c r="K1380" s="10"/>
      <c r="L1380" s="79">
        <v>1037</v>
      </c>
      <c r="M1380" s="86"/>
      <c r="N1380" s="42">
        <v>7.15</v>
      </c>
      <c r="O1380" s="90"/>
      <c r="P1380" s="90"/>
      <c r="Q1380" s="90"/>
      <c r="R1380" s="87"/>
      <c r="S1380" s="87"/>
      <c r="T1380" s="16"/>
      <c r="U1380" s="16"/>
      <c r="V1380" s="43">
        <f t="shared" si="416"/>
        <v>1.384621911640401E-6</v>
      </c>
      <c r="W1380" s="43">
        <f t="shared" si="417"/>
        <v>1.9470451044082112E-4</v>
      </c>
      <c r="X1380" s="43">
        <f t="shared" si="418"/>
        <v>5.3481441430628101E-7</v>
      </c>
      <c r="Y1380" s="22">
        <f>X1380+W1380+SUM($V$1333:V1380)</f>
        <v>6.4796210673656867E-4</v>
      </c>
      <c r="Z1380" s="22">
        <f t="shared" si="419"/>
        <v>3.953945764170317E-2</v>
      </c>
      <c r="AA1380" s="44">
        <f t="shared" si="420"/>
        <v>5.560009327096922</v>
      </c>
      <c r="AB1380" s="44">
        <f t="shared" si="421"/>
        <v>0.45297243718499486</v>
      </c>
      <c r="AC1380" s="44">
        <f t="shared" si="422"/>
        <v>2.369718829189734</v>
      </c>
      <c r="AD1380" s="44">
        <f t="shared" si="413"/>
        <v>0.45297243718499475</v>
      </c>
      <c r="AE1380" s="44">
        <f t="shared" si="414"/>
        <v>1.916016618179418</v>
      </c>
      <c r="AF1380" s="44">
        <f t="shared" si="415"/>
        <v>7.2977382532119449E-4</v>
      </c>
      <c r="AG1380" s="45">
        <f>AC1380+AA1380+SUM($Z$1333:Z1380)</f>
        <v>12.304072339436981</v>
      </c>
      <c r="AH1380" s="45">
        <f>AC1380+AA1380+SUM($Z$1377:Z1380)+$AH$1376</f>
        <v>77.263341408129406</v>
      </c>
      <c r="DM1380"/>
      <c r="DN1380"/>
      <c r="DO1380"/>
      <c r="DP1380"/>
      <c r="DQ1380"/>
      <c r="DR1380"/>
      <c r="DS1380"/>
      <c r="DT1380"/>
      <c r="DU1380"/>
      <c r="DV1380"/>
      <c r="DW1380"/>
      <c r="DX1380"/>
      <c r="DY1380"/>
      <c r="DZ1380"/>
      <c r="EA1380"/>
      <c r="EB1380"/>
      <c r="EC1380"/>
      <c r="ED1380"/>
      <c r="EE1380"/>
      <c r="EF1380"/>
      <c r="EG1380"/>
    </row>
    <row r="1381" spans="1:137" s="1" customFormat="1" ht="14.4" x14ac:dyDescent="0.3">
      <c r="A1381"/>
      <c r="B1381"/>
      <c r="C1381"/>
      <c r="D1381" s="18"/>
      <c r="E1381" s="28">
        <v>41134.558333333334</v>
      </c>
      <c r="F1381" s="10">
        <f t="shared" si="409"/>
        <v>1251.0944444444467</v>
      </c>
      <c r="G1381" s="10">
        <v>18160</v>
      </c>
      <c r="H1381" s="10">
        <v>1.29</v>
      </c>
      <c r="I1381" s="10">
        <v>32</v>
      </c>
      <c r="J1381" s="10"/>
      <c r="K1381" s="10"/>
      <c r="L1381" s="79">
        <v>1037</v>
      </c>
      <c r="M1381" s="86"/>
      <c r="N1381" s="42">
        <v>7.15</v>
      </c>
      <c r="O1381" s="90"/>
      <c r="P1381" s="90"/>
      <c r="Q1381" s="90"/>
      <c r="R1381" s="87"/>
      <c r="S1381" s="87"/>
      <c r="T1381" s="16"/>
      <c r="U1381" s="16"/>
      <c r="V1381" s="43">
        <f t="shared" si="416"/>
        <v>3.1336180105545921E-6</v>
      </c>
      <c r="W1381" s="43">
        <f t="shared" si="417"/>
        <v>4.4064704994501629E-4</v>
      </c>
      <c r="X1381" s="43">
        <f t="shared" si="418"/>
        <v>1.2103694639563203E-6</v>
      </c>
      <c r="Y1381" s="22">
        <f>X1381+W1381+SUM($V$1333:V1381)</f>
        <v>8.977138193009685E-4</v>
      </c>
      <c r="Z1381" s="22">
        <f t="shared" si="419"/>
        <v>4.4113568272613479E-2</v>
      </c>
      <c r="AA1381" s="44">
        <f t="shared" si="420"/>
        <v>6.2032173852724766</v>
      </c>
      <c r="AB1381" s="44">
        <f t="shared" si="421"/>
        <v>0.50537442153219303</v>
      </c>
      <c r="AC1381" s="44">
        <f t="shared" si="422"/>
        <v>2.6438590611344583</v>
      </c>
      <c r="AD1381" s="44">
        <f t="shared" si="413"/>
        <v>0.50537442153219303</v>
      </c>
      <c r="AE1381" s="44">
        <f t="shared" si="414"/>
        <v>2.1376704421047021</v>
      </c>
      <c r="AF1381" s="44">
        <f t="shared" si="415"/>
        <v>8.1419749756299646E-4</v>
      </c>
      <c r="AG1381" s="45">
        <f>AC1381+AA1381+SUM($Z$1333:Z1381)</f>
        <v>13.265534197829872</v>
      </c>
      <c r="AH1381" s="45">
        <f>AC1381+AA1381+SUM($Z$1377:Z1381)+$AH$1376</f>
        <v>78.224803266522287</v>
      </c>
      <c r="DM1381"/>
      <c r="DN1381"/>
      <c r="DO1381"/>
      <c r="DP1381"/>
      <c r="DQ1381"/>
      <c r="DR1381"/>
      <c r="DS1381"/>
      <c r="DT1381"/>
      <c r="DU1381"/>
      <c r="DV1381"/>
      <c r="DW1381"/>
      <c r="DX1381"/>
      <c r="DY1381"/>
      <c r="DZ1381"/>
      <c r="EA1381"/>
      <c r="EB1381"/>
      <c r="EC1381"/>
      <c r="ED1381"/>
      <c r="EE1381"/>
      <c r="EF1381"/>
      <c r="EG1381"/>
    </row>
    <row r="1382" spans="1:137" s="1" customFormat="1" ht="14.4" x14ac:dyDescent="0.3">
      <c r="A1382"/>
      <c r="B1382"/>
      <c r="C1382"/>
      <c r="D1382" s="18"/>
      <c r="E1382" s="28">
        <v>42304.497916666667</v>
      </c>
      <c r="F1382" s="10">
        <f t="shared" si="409"/>
        <v>2421.0340277777796</v>
      </c>
      <c r="G1382" s="10">
        <v>56084</v>
      </c>
      <c r="H1382" s="10">
        <v>0.63</v>
      </c>
      <c r="I1382" s="10">
        <v>29</v>
      </c>
      <c r="J1382" s="10"/>
      <c r="K1382" s="10">
        <v>5</v>
      </c>
      <c r="L1382" s="10">
        <v>1046</v>
      </c>
      <c r="M1382" s="86"/>
      <c r="N1382" s="42">
        <v>7.15</v>
      </c>
      <c r="O1382" s="90"/>
      <c r="P1382" s="90"/>
      <c r="Q1382" s="90"/>
      <c r="R1382" s="87"/>
      <c r="S1382" s="87"/>
      <c r="T1382" s="16"/>
      <c r="U1382" s="16"/>
      <c r="V1382" s="43">
        <f t="shared" si="416"/>
        <v>1.5436535000300993E-6</v>
      </c>
      <c r="W1382" s="43">
        <f t="shared" si="417"/>
        <v>2.1706741492884724E-4</v>
      </c>
      <c r="X1382" s="43">
        <f t="shared" si="418"/>
        <v>5.9624084782275651E-7</v>
      </c>
      <c r="Y1382" s="22">
        <f>X1382+W1382+SUM($V$1333:V1382)</f>
        <v>6.7506370916869593E-4</v>
      </c>
      <c r="Z1382" s="22">
        <f t="shared" si="419"/>
        <v>0.13741946491379062</v>
      </c>
      <c r="AA1382" s="44">
        <f t="shared" si="420"/>
        <v>19.323823648999152</v>
      </c>
      <c r="AB1382" s="44">
        <f t="shared" si="421"/>
        <v>1.5743066205593079</v>
      </c>
      <c r="AC1382" s="44">
        <f t="shared" si="422"/>
        <v>8.2359625783010735</v>
      </c>
      <c r="AD1382" s="44">
        <f t="shared" si="413"/>
        <v>1.5743066205593081</v>
      </c>
      <c r="AE1382" s="44">
        <f t="shared" si="414"/>
        <v>6.6591196273375273</v>
      </c>
      <c r="AF1382" s="44">
        <f t="shared" si="415"/>
        <v>2.536330404237909E-3</v>
      </c>
      <c r="AG1382" s="45">
        <f>AC1382+AA1382+SUM($Z$1333:Z1382)</f>
        <v>32.115663443636954</v>
      </c>
      <c r="AH1382" s="45">
        <f>AC1382+AA1382+SUM($Z$1377:Z1382)+$AH$1376</f>
        <v>97.074932512329369</v>
      </c>
      <c r="DM1382"/>
      <c r="DN1382"/>
      <c r="DO1382"/>
      <c r="DP1382"/>
      <c r="DQ1382"/>
      <c r="DR1382"/>
      <c r="DS1382"/>
      <c r="DT1382"/>
      <c r="DU1382"/>
      <c r="DV1382"/>
      <c r="DW1382"/>
      <c r="DX1382"/>
      <c r="DY1382"/>
      <c r="DZ1382"/>
      <c r="EA1382"/>
      <c r="EB1382"/>
      <c r="EC1382"/>
      <c r="ED1382"/>
      <c r="EE1382"/>
      <c r="EF1382"/>
      <c r="EG1382"/>
    </row>
    <row r="1383" spans="1:137" s="1" customFormat="1" ht="14.4" x14ac:dyDescent="0.3">
      <c r="A1383"/>
      <c r="B1383"/>
      <c r="C1383"/>
      <c r="D1383" s="40" t="s">
        <v>164</v>
      </c>
      <c r="E1383" s="28">
        <v>42305.570138888892</v>
      </c>
      <c r="F1383" s="10">
        <f t="shared" si="409"/>
        <v>2422.1062500000044</v>
      </c>
      <c r="G1383" s="10"/>
      <c r="H1383" s="10"/>
      <c r="I1383" s="10">
        <v>28</v>
      </c>
      <c r="J1383" s="40">
        <v>1.99</v>
      </c>
      <c r="K1383" s="10"/>
      <c r="L1383" s="10">
        <v>1030</v>
      </c>
      <c r="M1383" s="86"/>
      <c r="N1383" s="42">
        <v>7.15</v>
      </c>
      <c r="O1383" s="90"/>
      <c r="P1383" s="90"/>
      <c r="Q1383" s="90"/>
      <c r="R1383" s="87"/>
      <c r="S1383" s="87"/>
      <c r="T1383" s="16"/>
      <c r="U1383" s="16"/>
      <c r="V1383" s="43">
        <f t="shared" si="416"/>
        <v>0</v>
      </c>
      <c r="W1383" s="43">
        <f t="shared" si="417"/>
        <v>0</v>
      </c>
      <c r="X1383" s="43">
        <f t="shared" si="418"/>
        <v>0</v>
      </c>
      <c r="Y1383" s="22">
        <f>X1383+W1383+SUM($V$1333:V1383)</f>
        <v>4.5740005339202594E-4</v>
      </c>
      <c r="Z1383" s="22">
        <f t="shared" si="419"/>
        <v>0</v>
      </c>
      <c r="AA1383" s="44">
        <f t="shared" si="420"/>
        <v>0</v>
      </c>
      <c r="AB1383" s="44">
        <f t="shared" si="421"/>
        <v>0</v>
      </c>
      <c r="AC1383" s="44">
        <f t="shared" si="422"/>
        <v>0</v>
      </c>
      <c r="AD1383" s="44">
        <f t="shared" si="413"/>
        <v>0</v>
      </c>
      <c r="AE1383" s="44">
        <f t="shared" si="414"/>
        <v>0</v>
      </c>
      <c r="AF1383" s="44">
        <f t="shared" si="415"/>
        <v>0</v>
      </c>
      <c r="AG1383" s="45">
        <f>AC1383+AA1383+SUM($Z$1333:Z1383)</f>
        <v>4.5558772163367296</v>
      </c>
      <c r="AH1383" s="45">
        <f>AC1383+AA1383+SUM($Z$1383:Z1383)+$AH$1382</f>
        <v>97.074932512329369</v>
      </c>
      <c r="DM1383"/>
      <c r="DN1383"/>
      <c r="DO1383"/>
      <c r="DP1383"/>
      <c r="DQ1383"/>
      <c r="DR1383"/>
      <c r="DS1383"/>
      <c r="DT1383"/>
      <c r="DU1383"/>
      <c r="DV1383"/>
      <c r="DW1383"/>
      <c r="DX1383"/>
      <c r="DY1383"/>
      <c r="DZ1383"/>
      <c r="EA1383"/>
      <c r="EB1383"/>
      <c r="EC1383"/>
      <c r="ED1383"/>
      <c r="EE1383"/>
      <c r="EF1383"/>
      <c r="EG1383"/>
    </row>
    <row r="1384" spans="1:137" s="1" customFormat="1" ht="14.4" x14ac:dyDescent="0.3">
      <c r="A1384"/>
      <c r="B1384"/>
      <c r="C1384"/>
      <c r="D1384" s="18"/>
      <c r="E1384" s="28">
        <v>42311.595138888886</v>
      </c>
      <c r="F1384" s="10">
        <f t="shared" si="409"/>
        <v>2428.1312499999985</v>
      </c>
      <c r="G1384" s="10">
        <v>4222</v>
      </c>
      <c r="H1384" s="10">
        <v>0.82</v>
      </c>
      <c r="I1384" s="10">
        <v>29</v>
      </c>
      <c r="J1384" s="10"/>
      <c r="K1384" s="10">
        <v>5</v>
      </c>
      <c r="L1384" s="10">
        <v>1071</v>
      </c>
      <c r="M1384" s="86"/>
      <c r="N1384" s="42">
        <v>7.15</v>
      </c>
      <c r="O1384" s="90"/>
      <c r="P1384" s="90"/>
      <c r="Q1384" s="90"/>
      <c r="R1384" s="87"/>
      <c r="S1384" s="87"/>
      <c r="T1384" s="16"/>
      <c r="U1384" s="16"/>
      <c r="V1384" s="43">
        <f t="shared" si="416"/>
        <v>2.0572208212638228E-6</v>
      </c>
      <c r="W1384" s="43">
        <f t="shared" si="417"/>
        <v>2.8928487228567208E-4</v>
      </c>
      <c r="X1384" s="43">
        <f t="shared" si="418"/>
        <v>7.9460778380967726E-7</v>
      </c>
      <c r="Y1384" s="22">
        <f>X1384+W1384+SUM($V$1333:V1384)</f>
        <v>7.4953675428277152E-4</v>
      </c>
      <c r="Z1384" s="22">
        <f t="shared" si="419"/>
        <v>1.0592178423629096E-2</v>
      </c>
      <c r="AA1384" s="44">
        <f t="shared" si="420"/>
        <v>1.4894643058415946</v>
      </c>
      <c r="AB1384" s="44">
        <f t="shared" si="421"/>
        <v>0.12134624908433407</v>
      </c>
      <c r="AC1384" s="44">
        <f t="shared" si="422"/>
        <v>0.63482116725185067</v>
      </c>
      <c r="AD1384" s="44">
        <f t="shared" si="413"/>
        <v>0.12134624908433407</v>
      </c>
      <c r="AE1384" s="44">
        <f t="shared" si="414"/>
        <v>0.51327941992278237</v>
      </c>
      <c r="AF1384" s="44">
        <f t="shared" si="415"/>
        <v>1.9549824473423053E-4</v>
      </c>
      <c r="AG1384" s="45">
        <f>AC1384+AA1384+SUM($Z$1333:Z1384)</f>
        <v>6.6907548678538031</v>
      </c>
      <c r="AH1384" s="45">
        <f>AC1384+AA1384+SUM($Z$1383:Z1384)+$AH$1382</f>
        <v>99.209810163846441</v>
      </c>
      <c r="DM1384"/>
      <c r="DN1384"/>
      <c r="DO1384"/>
      <c r="DP1384"/>
      <c r="DQ1384"/>
      <c r="DR1384"/>
      <c r="DS1384"/>
      <c r="DT1384"/>
      <c r="DU1384"/>
      <c r="DV1384"/>
      <c r="DW1384"/>
      <c r="DX1384"/>
      <c r="DY1384"/>
      <c r="DZ1384"/>
      <c r="EA1384"/>
      <c r="EB1384"/>
      <c r="EC1384"/>
      <c r="ED1384"/>
      <c r="EE1384"/>
      <c r="EF1384"/>
      <c r="EG1384"/>
    </row>
    <row r="1385" spans="1:137" x14ac:dyDescent="0.25">
      <c r="E1385" s="28">
        <v>42486.560416666667</v>
      </c>
      <c r="F1385" s="10">
        <f t="shared" si="409"/>
        <v>2603.0965277777796</v>
      </c>
      <c r="G1385" s="10">
        <v>22642</v>
      </c>
      <c r="H1385" s="10">
        <v>0.76</v>
      </c>
      <c r="I1385" s="10">
        <v>28</v>
      </c>
      <c r="L1385" s="17">
        <v>1085</v>
      </c>
      <c r="V1385" s="17">
        <f t="shared" si="416"/>
        <v>1.9316165530438251E-6</v>
      </c>
      <c r="W1385" s="17">
        <f t="shared" si="417"/>
        <v>2.7162249286826216E-4</v>
      </c>
      <c r="X1385" s="17">
        <f t="shared" si="418"/>
        <v>7.4609275412705231E-7</v>
      </c>
      <c r="Z1385" s="17">
        <f t="shared" si="419"/>
        <v>5.7546923676339852E-2</v>
      </c>
      <c r="AA1385" s="17">
        <f t="shared" si="420"/>
        <v>8.0922058993726207</v>
      </c>
      <c r="AB1385" s="17">
        <f t="shared" si="421"/>
        <v>0.65926979844753619</v>
      </c>
    </row>
    <row r="1386" spans="1:137" x14ac:dyDescent="0.25">
      <c r="E1386" s="28">
        <v>42613.609722222223</v>
      </c>
      <c r="F1386" s="10">
        <f t="shared" si="409"/>
        <v>2730.1458333333358</v>
      </c>
      <c r="G1386" s="10">
        <v>29261</v>
      </c>
      <c r="H1386" s="10">
        <v>0.77</v>
      </c>
      <c r="I1386" s="10">
        <v>16</v>
      </c>
      <c r="L1386" s="17">
        <v>1050</v>
      </c>
      <c r="V1386" s="17">
        <f t="shared" si="416"/>
        <v>1.8939024777297269E-6</v>
      </c>
      <c r="W1386" s="17">
        <f t="shared" si="417"/>
        <v>2.6631916745572393E-4</v>
      </c>
      <c r="X1386" s="17">
        <f t="shared" si="418"/>
        <v>7.3152557811268697E-7</v>
      </c>
      <c r="Z1386" s="17">
        <f t="shared" si="419"/>
        <v>7.1970753767337053E-2</v>
      </c>
      <c r="AA1386" s="17">
        <f t="shared" si="420"/>
        <v>10.120474232366153</v>
      </c>
      <c r="AB1386" s="17">
        <f t="shared" si="421"/>
        <v>0.82451226406421518</v>
      </c>
    </row>
    <row r="1387" spans="1:137" x14ac:dyDescent="0.25">
      <c r="D1387" s="40" t="s">
        <v>164</v>
      </c>
      <c r="E1387" s="28">
        <v>42759.477777777778</v>
      </c>
      <c r="F1387" s="10">
        <f t="shared" si="409"/>
        <v>2876.0138888888905</v>
      </c>
      <c r="G1387" s="10">
        <v>34267</v>
      </c>
      <c r="H1387" s="10">
        <v>0.97</v>
      </c>
      <c r="I1387" s="10">
        <v>8</v>
      </c>
      <c r="L1387" s="17">
        <v>1046</v>
      </c>
      <c r="V1387" s="17">
        <f t="shared" si="416"/>
        <v>2.3767363413161843E-6</v>
      </c>
      <c r="W1387" s="17">
        <f t="shared" si="417"/>
        <v>3.3421490869997111E-4</v>
      </c>
      <c r="X1387" s="17">
        <f t="shared" si="418"/>
        <v>9.1802162283821218E-7</v>
      </c>
      <c r="Z1387" s="17">
        <f t="shared" si="419"/>
        <v>8.3962499183383194E-2</v>
      </c>
      <c r="AA1387" s="17">
        <f t="shared" si="420"/>
        <v>11.806744614867949</v>
      </c>
      <c r="AB1387" s="17">
        <f t="shared" si="421"/>
        <v>0.96189225031570169</v>
      </c>
    </row>
    <row r="1388" spans="1:137" x14ac:dyDescent="0.25">
      <c r="E1388" s="28">
        <v>42761.515972222223</v>
      </c>
      <c r="F1388" s="10">
        <f t="shared" si="409"/>
        <v>2878.0520833333358</v>
      </c>
      <c r="G1388" s="10">
        <v>4538</v>
      </c>
      <c r="H1388" s="10">
        <v>0.6</v>
      </c>
      <c r="I1388" s="10">
        <v>15</v>
      </c>
      <c r="K1388" s="17">
        <v>5</v>
      </c>
      <c r="L1388" s="17">
        <v>1094</v>
      </c>
      <c r="V1388" s="17">
        <f t="shared" si="416"/>
        <v>1.5376098780232438E-6</v>
      </c>
      <c r="W1388" s="17">
        <f t="shared" si="417"/>
        <v>2.162175652664653E-4</v>
      </c>
      <c r="X1388" s="17">
        <f t="shared" si="418"/>
        <v>5.9390648048629278E-7</v>
      </c>
      <c r="Z1388" s="17">
        <f t="shared" si="419"/>
        <v>1.1629456044115799E-2</v>
      </c>
      <c r="AA1388" s="17">
        <f t="shared" si="420"/>
        <v>1.6353255186320328</v>
      </c>
      <c r="AB1388" s="17">
        <f t="shared" si="421"/>
        <v>0.13322952214404707</v>
      </c>
    </row>
    <row r="1389" spans="1:137" x14ac:dyDescent="0.25">
      <c r="D1389" s="40" t="s">
        <v>164</v>
      </c>
      <c r="E1389" s="28">
        <v>42821.46875</v>
      </c>
      <c r="F1389" s="10">
        <f t="shared" si="409"/>
        <v>2938.0048611111124</v>
      </c>
      <c r="G1389" s="10">
        <v>8769</v>
      </c>
      <c r="H1389" s="10">
        <v>0.61</v>
      </c>
      <c r="I1389" s="10">
        <v>26</v>
      </c>
      <c r="L1389" s="17">
        <v>1082</v>
      </c>
      <c r="V1389" s="17">
        <f t="shared" si="416"/>
        <v>1.5460896887460412E-6</v>
      </c>
      <c r="W1389" s="17">
        <f t="shared" si="417"/>
        <v>2.1740998998655148E-4</v>
      </c>
      <c r="X1389" s="17">
        <f t="shared" si="418"/>
        <v>5.9718183310567184E-7</v>
      </c>
      <c r="Z1389" s="17">
        <f t="shared" si="419"/>
        <v>2.2225672919039399E-2</v>
      </c>
      <c r="AA1389" s="17">
        <f t="shared" si="420"/>
        <v>3.1253577085115904</v>
      </c>
      <c r="AB1389" s="17">
        <f t="shared" si="421"/>
        <v>0.25462203658543031</v>
      </c>
    </row>
    <row r="1390" spans="1:137" x14ac:dyDescent="0.25">
      <c r="D1390" s="40"/>
      <c r="E1390" s="28">
        <v>42821.626388888886</v>
      </c>
      <c r="F1390" s="10">
        <f t="shared" si="409"/>
        <v>2938.1624999999985</v>
      </c>
      <c r="G1390" s="10">
        <v>2067</v>
      </c>
      <c r="H1390" s="10">
        <v>0.4</v>
      </c>
      <c r="I1390" s="10">
        <v>50</v>
      </c>
      <c r="K1390" s="17">
        <v>5</v>
      </c>
      <c r="L1390" s="17">
        <v>1088</v>
      </c>
      <c r="V1390" s="17">
        <f t="shared" si="416"/>
        <v>1.0194512780556302E-6</v>
      </c>
      <c r="W1390" s="17">
        <f t="shared" si="417"/>
        <v>1.4335448568550532E-4</v>
      </c>
      <c r="X1390" s="17">
        <f t="shared" si="418"/>
        <v>3.937661491584928E-7</v>
      </c>
      <c r="Z1390" s="17">
        <f t="shared" si="419"/>
        <v>5.2680144793524689E-3</v>
      </c>
      <c r="AA1390" s="17">
        <f t="shared" si="420"/>
        <v>0.7407843047798488</v>
      </c>
      <c r="AB1390" s="17">
        <f t="shared" si="421"/>
        <v>6.0351494435302556E-2</v>
      </c>
    </row>
    <row r="1391" spans="1:137" x14ac:dyDescent="0.25">
      <c r="D1391" s="40"/>
      <c r="E1391" s="28">
        <v>42968.574305555558</v>
      </c>
      <c r="F1391" s="10">
        <f t="shared" si="409"/>
        <v>3085.1104166666701</v>
      </c>
      <c r="G1391" s="10">
        <v>8871</v>
      </c>
      <c r="H1391" s="10">
        <v>0</v>
      </c>
      <c r="I1391" s="10">
        <v>26</v>
      </c>
      <c r="L1391" s="17">
        <v>1086</v>
      </c>
      <c r="V1391" s="17">
        <f t="shared" si="416"/>
        <v>0</v>
      </c>
      <c r="W1391" s="17">
        <f t="shared" si="417"/>
        <v>0</v>
      </c>
      <c r="X1391" s="17">
        <f t="shared" si="418"/>
        <v>0</v>
      </c>
      <c r="Z1391" s="17">
        <f t="shared" si="419"/>
        <v>2.2567320276580434E-2</v>
      </c>
      <c r="AA1391" s="17">
        <f t="shared" si="420"/>
        <v>3.1733999075654959</v>
      </c>
      <c r="AB1391" s="17">
        <f t="shared" si="421"/>
        <v>0.25853602138526099</v>
      </c>
    </row>
    <row r="1392" spans="1:137" x14ac:dyDescent="0.25">
      <c r="D1392" s="40"/>
      <c r="E1392" s="28">
        <v>43046.55972222222</v>
      </c>
      <c r="F1392" s="10">
        <f t="shared" si="409"/>
        <v>3163.0958333333328</v>
      </c>
      <c r="G1392" s="10">
        <v>11265</v>
      </c>
      <c r="H1392" s="10">
        <v>0</v>
      </c>
      <c r="I1392" s="10">
        <v>41</v>
      </c>
      <c r="L1392" s="17">
        <v>1065</v>
      </c>
      <c r="V1392" s="17">
        <f t="shared" si="416"/>
        <v>0</v>
      </c>
      <c r="W1392" s="17">
        <f t="shared" si="417"/>
        <v>0</v>
      </c>
      <c r="X1392" s="17">
        <f t="shared" si="418"/>
        <v>0</v>
      </c>
      <c r="Z1392" s="17">
        <f t="shared" si="419"/>
        <v>2.8103369391936944E-2</v>
      </c>
      <c r="AA1392" s="17">
        <f t="shared" si="420"/>
        <v>3.9518750448719824</v>
      </c>
      <c r="AB1392" s="17">
        <f t="shared" si="421"/>
        <v>0.32195817762429774</v>
      </c>
    </row>
    <row r="1393" spans="1:137" x14ac:dyDescent="0.25">
      <c r="D1393" s="40"/>
      <c r="E1393" s="28">
        <v>43123.441666666666</v>
      </c>
      <c r="G1393" s="10">
        <v>13561.7</v>
      </c>
      <c r="H1393" s="10">
        <v>0</v>
      </c>
      <c r="I1393" s="10">
        <v>147</v>
      </c>
      <c r="L1393" s="17">
        <v>1046</v>
      </c>
      <c r="V1393" s="17">
        <f t="shared" si="416"/>
        <v>0</v>
      </c>
      <c r="W1393" s="17">
        <f t="shared" si="417"/>
        <v>0</v>
      </c>
      <c r="X1393" s="17">
        <f t="shared" si="418"/>
        <v>0</v>
      </c>
      <c r="Z1393" s="17">
        <f t="shared" si="419"/>
        <v>3.3229469319616185E-2</v>
      </c>
      <c r="AA1393" s="17">
        <f t="shared" si="420"/>
        <v>4.6727034302230912</v>
      </c>
      <c r="AB1393" s="17">
        <f t="shared" si="421"/>
        <v>0.38068386876897453</v>
      </c>
    </row>
    <row r="1394" spans="1:137" x14ac:dyDescent="0.25">
      <c r="E1394" s="28"/>
    </row>
    <row r="1397" spans="1:137" s="1" customFormat="1" ht="14.4" thickBot="1" x14ac:dyDescent="0.3">
      <c r="A1397"/>
      <c r="B1397"/>
      <c r="C1397"/>
      <c r="D1397" s="18" t="s">
        <v>199</v>
      </c>
      <c r="E1397" s="18" t="s">
        <v>16</v>
      </c>
      <c r="F1397" s="10" t="s">
        <v>17</v>
      </c>
      <c r="G1397" s="10" t="s">
        <v>20</v>
      </c>
      <c r="H1397" s="10" t="s">
        <v>21</v>
      </c>
      <c r="I1397" s="10" t="s">
        <v>22</v>
      </c>
      <c r="J1397" s="10"/>
      <c r="K1397" s="10"/>
      <c r="L1397" s="10"/>
      <c r="M1397" s="86"/>
      <c r="N1397" s="86"/>
      <c r="O1397" s="90"/>
      <c r="P1397" s="90"/>
      <c r="Q1397" s="90"/>
      <c r="R1397" s="87"/>
      <c r="S1397" s="87"/>
      <c r="T1397" s="16"/>
      <c r="U1397" s="16"/>
      <c r="V1397" s="17"/>
      <c r="W1397" s="17"/>
      <c r="X1397" s="17"/>
      <c r="Y1397" s="17"/>
      <c r="Z1397" s="17"/>
      <c r="AA1397" s="17"/>
      <c r="AB1397" s="17"/>
      <c r="AC1397" s="17"/>
      <c r="AD1397" s="17"/>
      <c r="AE1397" s="17"/>
      <c r="AF1397" s="17"/>
      <c r="AG1397" s="17"/>
      <c r="AH1397" s="17"/>
      <c r="DM1397"/>
      <c r="DN1397"/>
      <c r="DO1397"/>
      <c r="DP1397"/>
      <c r="DQ1397"/>
      <c r="DR1397"/>
      <c r="DS1397"/>
      <c r="DT1397"/>
      <c r="DU1397"/>
      <c r="DV1397"/>
      <c r="DW1397"/>
      <c r="DX1397"/>
      <c r="DY1397"/>
      <c r="DZ1397"/>
      <c r="EA1397"/>
      <c r="EB1397"/>
      <c r="EC1397"/>
      <c r="ED1397"/>
      <c r="EE1397"/>
      <c r="EF1397"/>
      <c r="EG1397"/>
    </row>
    <row r="1398" spans="1:137" s="1" customFormat="1" ht="15" thickBot="1" x14ac:dyDescent="0.35">
      <c r="A1398"/>
      <c r="B1398"/>
      <c r="C1398"/>
      <c r="D1398" s="18"/>
      <c r="E1398" s="28">
        <f>E1399-1</f>
        <v>39883.473611111112</v>
      </c>
      <c r="F1398" s="10"/>
      <c r="G1398" s="10"/>
      <c r="H1398" s="10"/>
      <c r="I1398" s="10"/>
      <c r="J1398" s="10"/>
      <c r="K1398" s="10"/>
      <c r="L1398" s="10"/>
      <c r="M1398" s="86"/>
      <c r="N1398" s="42">
        <v>7.12</v>
      </c>
      <c r="O1398" s="37">
        <v>91.41</v>
      </c>
      <c r="P1398" s="38">
        <v>18.22</v>
      </c>
      <c r="Q1398" s="39">
        <f>P1398-S1398</f>
        <v>9.6055839999999986</v>
      </c>
      <c r="R1398" s="18">
        <v>47.28</v>
      </c>
      <c r="S1398" s="85">
        <f>R1398*P1398/100</f>
        <v>8.6144160000000003</v>
      </c>
      <c r="T1398" s="40">
        <f>Q1398/$A$18+S1398</f>
        <v>12.616742666666667</v>
      </c>
      <c r="U1398" s="40">
        <f>$A$16-T1398</f>
        <v>104.38325733333333</v>
      </c>
      <c r="V1398" s="43">
        <f t="shared" ref="V1398:V1429" si="423">($A$15*L1398/1000/$A$13*H1398)/$Q$1398</f>
        <v>0</v>
      </c>
      <c r="W1398" s="43">
        <f t="shared" ref="W1398:W1429" si="424">($U$1398*L1398/1000/$A$13*H1398)/$Q$1398</f>
        <v>0</v>
      </c>
      <c r="X1398" s="43">
        <f t="shared" ref="X1398:X1429" si="425">($A$46*$S$1398*H1398*L1398/1000000)/$Q$1398</f>
        <v>0</v>
      </c>
      <c r="Y1398" s="22">
        <f>X1398+W1398+SUM($V$1398:V1398)</f>
        <v>0</v>
      </c>
      <c r="Z1398" s="22">
        <f t="shared" ref="Z1398:Z1429" si="426">($A$15*L1398/1000/$A$13*G1398)/$Q$1398</f>
        <v>0</v>
      </c>
      <c r="AA1398" s="44">
        <f t="shared" ref="AA1398:AA1429" si="427">($U$1398*L1398/1000/$A$13*G1398)/$Q$1398</f>
        <v>0</v>
      </c>
      <c r="AB1398" s="44">
        <f t="shared" ref="AB1398:AB1429" si="428">($A$14*$S$1398/1000*G1398/1000000*L1398/1000*1000000)/$Q$1398</f>
        <v>0</v>
      </c>
      <c r="AC1398" s="44">
        <f t="shared" ref="AC1398:AC1429" si="429">($A$14*((L1398/1000)*G1398/10^6)*(1+($A$28/(10^-N1398))+(($A$28*$A$29)/(10^-N1398)^2))*1000000)*$S$1398/1000/$Q$1398</f>
        <v>0</v>
      </c>
      <c r="AD1398" s="44">
        <f>AC1398/(1+($A$28/(10^-N1398))+(($A$28*$A$29)/(10^-N1398)^2))*1</f>
        <v>0</v>
      </c>
      <c r="AE1398" s="44">
        <f>AC1398/(1+($A$28/(10^-N1398))+(($A$28*$A$29)/(10^-N1398)^2))*($A$28/(10^-N1398))</f>
        <v>0</v>
      </c>
      <c r="AF1398" s="44">
        <f>AC1398/(1+($A$28/(10^-N1398))+(($A$28*$A$29)/(10^-N1398)^2))*(($A$28*$A$29)/(10^-N1398)^2)</f>
        <v>0</v>
      </c>
      <c r="AG1398" s="45">
        <f>AC1398+AA1398+SUM($Z$1398:Z1398)</f>
        <v>0</v>
      </c>
      <c r="AH1398" s="45">
        <f>AC1398+AA1398+SUM($Z$1398:Z1398)</f>
        <v>0</v>
      </c>
      <c r="DM1398"/>
      <c r="DN1398"/>
      <c r="DO1398"/>
      <c r="DP1398"/>
      <c r="DQ1398"/>
      <c r="DR1398"/>
      <c r="DS1398"/>
      <c r="DT1398"/>
      <c r="DU1398"/>
      <c r="DV1398"/>
      <c r="DW1398"/>
      <c r="DX1398"/>
      <c r="DY1398"/>
      <c r="DZ1398"/>
      <c r="EA1398"/>
      <c r="EB1398"/>
      <c r="EC1398"/>
      <c r="ED1398"/>
      <c r="EE1398"/>
      <c r="EF1398"/>
      <c r="EG1398"/>
    </row>
    <row r="1399" spans="1:137" s="1" customFormat="1" ht="14.4" x14ac:dyDescent="0.3">
      <c r="A1399"/>
      <c r="B1399"/>
      <c r="C1399"/>
      <c r="D1399" s="18" t="s">
        <v>200</v>
      </c>
      <c r="E1399" s="28">
        <v>39884.473611111112</v>
      </c>
      <c r="F1399" s="10">
        <f>E1399-E$1398</f>
        <v>1</v>
      </c>
      <c r="G1399" s="10">
        <v>5048</v>
      </c>
      <c r="H1399" s="10">
        <v>3.38</v>
      </c>
      <c r="I1399" s="10">
        <v>811</v>
      </c>
      <c r="J1399" s="10"/>
      <c r="K1399" s="10"/>
      <c r="L1399" s="79">
        <v>1037</v>
      </c>
      <c r="M1399" s="86"/>
      <c r="N1399" s="42">
        <v>7.12</v>
      </c>
      <c r="O1399" s="90"/>
      <c r="P1399" s="90"/>
      <c r="Q1399" s="90"/>
      <c r="R1399" s="88"/>
      <c r="S1399" s="87"/>
      <c r="T1399" s="16"/>
      <c r="U1399" s="16"/>
      <c r="V1399" s="43">
        <f t="shared" si="423"/>
        <v>1.1875606789900053E-5</v>
      </c>
      <c r="W1399" s="43">
        <f t="shared" si="424"/>
        <v>1.6528193593861572E-3</v>
      </c>
      <c r="X1399" s="43">
        <f t="shared" si="425"/>
        <v>6.8760297717939134E-6</v>
      </c>
      <c r="Y1399" s="22">
        <f>X1399+W1399+SUM($V$1398:V1399)</f>
        <v>1.6715709959478509E-3</v>
      </c>
      <c r="Z1399" s="22">
        <f t="shared" si="426"/>
        <v>1.7736113335921736E-2</v>
      </c>
      <c r="AA1399" s="44">
        <f t="shared" si="427"/>
        <v>2.4684710432489116</v>
      </c>
      <c r="AB1399" s="44">
        <f t="shared" si="428"/>
        <v>0.30458573470468847</v>
      </c>
      <c r="AC1399" s="44">
        <f t="shared" si="429"/>
        <v>1.5073801432686058</v>
      </c>
      <c r="AD1399" s="44">
        <f t="shared" ref="AD1399:AD1400" si="430">AC1399/(1+($A$28/(10^-N1399))+(($A$28*$A$29)/(10^-N1399)^2))*1</f>
        <v>0.30458573470468853</v>
      </c>
      <c r="AE1399" s="44">
        <f t="shared" ref="AE1399:AE1400" si="431">AC1399/(1+($A$28/(10^-N1399))+(($A$28*$A$29)/(10^-N1399)^2))*($A$28/(10^-N1399))</f>
        <v>1.2023670168822103</v>
      </c>
      <c r="AF1399" s="44">
        <f t="shared" ref="AF1399:AF1400" si="432">AC1399/(1+($A$28/(10^-N1399))+(($A$28*$A$29)/(10^-N1399)^2))*(($A$28*$A$29)/(10^-N1399)^2)</f>
        <v>4.2739168170689959E-4</v>
      </c>
      <c r="AG1399" s="45">
        <f>AC1399+AA1399+SUM($Z$1398:Z1399)</f>
        <v>3.9935872998534392</v>
      </c>
      <c r="AH1399" s="45">
        <f>AC1399+AA1399+SUM($Z$1398:Z1399)</f>
        <v>3.9935872998534392</v>
      </c>
      <c r="DM1399"/>
      <c r="DN1399"/>
      <c r="DO1399"/>
      <c r="DP1399"/>
      <c r="DQ1399"/>
      <c r="DR1399"/>
      <c r="DS1399"/>
      <c r="DT1399"/>
      <c r="DU1399"/>
      <c r="DV1399"/>
      <c r="DW1399"/>
      <c r="DX1399"/>
      <c r="DY1399"/>
      <c r="DZ1399"/>
      <c r="EA1399"/>
      <c r="EB1399"/>
      <c r="EC1399"/>
      <c r="ED1399"/>
      <c r="EE1399"/>
      <c r="EF1399"/>
      <c r="EG1399"/>
    </row>
    <row r="1400" spans="1:137" s="1" customFormat="1" ht="14.4" x14ac:dyDescent="0.3">
      <c r="A1400"/>
      <c r="B1400"/>
      <c r="C1400"/>
      <c r="D1400" s="18" t="s">
        <v>37</v>
      </c>
      <c r="E1400" s="28">
        <v>39891.458333333336</v>
      </c>
      <c r="F1400" s="10">
        <f t="shared" ref="F1400:F1459" si="433">E1400-E$1398</f>
        <v>7.984722222223354</v>
      </c>
      <c r="G1400" s="10">
        <v>18466</v>
      </c>
      <c r="H1400" s="10">
        <v>3.83</v>
      </c>
      <c r="I1400" s="10">
        <v>1040</v>
      </c>
      <c r="J1400" s="10"/>
      <c r="K1400" s="10"/>
      <c r="L1400" s="79">
        <v>1037</v>
      </c>
      <c r="M1400" s="86"/>
      <c r="N1400" s="42">
        <v>7.12</v>
      </c>
      <c r="O1400" s="90"/>
      <c r="P1400" s="90"/>
      <c r="Q1400" s="90"/>
      <c r="R1400" s="87"/>
      <c r="S1400" s="87"/>
      <c r="T1400" s="16"/>
      <c r="U1400" s="16"/>
      <c r="V1400" s="43">
        <f t="shared" si="423"/>
        <v>1.345667869979799E-5</v>
      </c>
      <c r="W1400" s="43">
        <f t="shared" si="424"/>
        <v>1.8728692740973322E-3</v>
      </c>
      <c r="X1400" s="43">
        <f t="shared" si="425"/>
        <v>7.7914775224765359E-6</v>
      </c>
      <c r="Y1400" s="22">
        <f>X1400+W1400+SUM($V$1398:V1400)</f>
        <v>1.9059930371095066E-3</v>
      </c>
      <c r="Z1400" s="22">
        <f t="shared" si="426"/>
        <v>6.4880164195945084E-2</v>
      </c>
      <c r="AA1400" s="44">
        <f t="shared" si="427"/>
        <v>9.0298705001256749</v>
      </c>
      <c r="AB1400" s="44">
        <f t="shared" si="428"/>
        <v>1.1141997181174281</v>
      </c>
      <c r="AC1400" s="44">
        <f t="shared" si="429"/>
        <v>5.514120785578065</v>
      </c>
      <c r="AD1400" s="44">
        <f t="shared" si="430"/>
        <v>1.1141997181174284</v>
      </c>
      <c r="AE1400" s="44">
        <f t="shared" si="431"/>
        <v>4.3983576334680858</v>
      </c>
      <c r="AF1400" s="44">
        <f t="shared" si="432"/>
        <v>1.5634339925514277E-3</v>
      </c>
      <c r="AG1400" s="45">
        <f>AC1400+AA1400+SUM($Z$1398:Z1400)</f>
        <v>14.626607563235607</v>
      </c>
      <c r="AH1400" s="45">
        <f>AC1400+AA1400+SUM($Z$1398:Z1400)</f>
        <v>14.626607563235607</v>
      </c>
      <c r="DM1400"/>
      <c r="DN1400"/>
      <c r="DO1400"/>
      <c r="DP1400"/>
      <c r="DQ1400"/>
      <c r="DR1400"/>
      <c r="DS1400"/>
      <c r="DT1400"/>
      <c r="DU1400"/>
      <c r="DV1400"/>
      <c r="DW1400"/>
      <c r="DX1400"/>
      <c r="DY1400"/>
      <c r="DZ1400"/>
      <c r="EA1400"/>
      <c r="EB1400"/>
      <c r="EC1400"/>
      <c r="ED1400"/>
      <c r="EE1400"/>
      <c r="EF1400"/>
      <c r="EG1400"/>
    </row>
    <row r="1401" spans="1:137" s="1" customFormat="1" ht="14.4" x14ac:dyDescent="0.3">
      <c r="A1401"/>
      <c r="B1401"/>
      <c r="C1401"/>
      <c r="D1401" s="18">
        <v>4</v>
      </c>
      <c r="E1401" s="28">
        <v>39897.682638888888</v>
      </c>
      <c r="F1401" s="10">
        <f t="shared" si="433"/>
        <v>14.209027777775191</v>
      </c>
      <c r="G1401" s="10">
        <v>25394</v>
      </c>
      <c r="H1401" s="10">
        <v>3.17</v>
      </c>
      <c r="I1401" s="10">
        <v>1255</v>
      </c>
      <c r="J1401" s="10"/>
      <c r="K1401" s="10"/>
      <c r="L1401" s="79">
        <v>1037</v>
      </c>
      <c r="M1401" s="86"/>
      <c r="N1401" s="42">
        <v>7.12</v>
      </c>
      <c r="O1401" s="90"/>
      <c r="P1401" s="90"/>
      <c r="Q1401" s="90"/>
      <c r="R1401" s="87"/>
      <c r="S1401" s="87"/>
      <c r="T1401" s="16"/>
      <c r="U1401" s="16"/>
      <c r="V1401" s="43">
        <f t="shared" si="423"/>
        <v>1.1137773231947684E-5</v>
      </c>
      <c r="W1401" s="43">
        <f t="shared" si="424"/>
        <v>1.5501293991876091E-3</v>
      </c>
      <c r="X1401" s="43">
        <f t="shared" si="425"/>
        <v>6.4488208214753566E-6</v>
      </c>
      <c r="Y1401" s="22">
        <f>X1401+W1401+SUM($V$1398:V1401)</f>
        <v>1.59304827873073E-3</v>
      </c>
      <c r="Z1401" s="22">
        <f t="shared" si="426"/>
        <v>8.9221644622107091E-2</v>
      </c>
      <c r="AA1401" s="44">
        <f t="shared" si="427"/>
        <v>12.417661187056828</v>
      </c>
      <c r="AB1401" s="44">
        <f t="shared" si="428"/>
        <v>1.532220710596446</v>
      </c>
      <c r="AC1401" s="44">
        <f t="shared" si="429"/>
        <v>7.5828865606503486</v>
      </c>
      <c r="AD1401" s="44">
        <f t="shared" ref="AD1401:AD1449" si="434">AC1401/(1+($A$28/(10^-N1401))+(($A$28*$A$29)/(10^-N1401)^2))*1</f>
        <v>1.5322207105964456</v>
      </c>
      <c r="AE1401" s="44">
        <f t="shared" ref="AE1401:AE1449" si="435">AC1401/(1+($A$28/(10^-N1401))+(($A$28*$A$29)/(10^-N1401)^2))*($A$28/(10^-N1401))</f>
        <v>6.0485158531511169</v>
      </c>
      <c r="AF1401" s="44">
        <f t="shared" ref="AF1401:AF1449" si="436">AC1401/(1+($A$28/(10^-N1401))+(($A$28*$A$29)/(10^-N1401)^2))*(($A$28*$A$29)/(10^-N1401)^2)</f>
        <v>2.1499969027862528E-3</v>
      </c>
      <c r="AG1401" s="45">
        <f>AC1401+AA1401+SUM($Z$1398:Z1401)</f>
        <v>20.17238566986115</v>
      </c>
      <c r="AH1401" s="45">
        <f>AC1401+AA1401+SUM($Z$1398:Z1401)</f>
        <v>20.17238566986115</v>
      </c>
      <c r="DM1401"/>
      <c r="DN1401"/>
      <c r="DO1401"/>
      <c r="DP1401"/>
      <c r="DQ1401"/>
      <c r="DR1401"/>
      <c r="DS1401"/>
      <c r="DT1401"/>
      <c r="DU1401"/>
      <c r="DV1401"/>
      <c r="DW1401"/>
      <c r="DX1401"/>
      <c r="DY1401"/>
      <c r="DZ1401"/>
      <c r="EA1401"/>
      <c r="EB1401"/>
      <c r="EC1401"/>
      <c r="ED1401"/>
      <c r="EE1401"/>
      <c r="EF1401"/>
      <c r="EG1401"/>
    </row>
    <row r="1402" spans="1:137" s="1" customFormat="1" ht="16.8" x14ac:dyDescent="0.3">
      <c r="A1402"/>
      <c r="B1402"/>
      <c r="C1402"/>
      <c r="D1402" s="18" t="s">
        <v>82</v>
      </c>
      <c r="E1402" s="28">
        <v>39913.645138888889</v>
      </c>
      <c r="F1402" s="10">
        <f t="shared" si="433"/>
        <v>30.171527777776646</v>
      </c>
      <c r="G1402" s="10">
        <v>52512</v>
      </c>
      <c r="H1402" s="10">
        <v>3.09</v>
      </c>
      <c r="I1402" s="10">
        <v>1612</v>
      </c>
      <c r="J1402" s="10"/>
      <c r="K1402" s="10"/>
      <c r="L1402" s="79">
        <v>1037</v>
      </c>
      <c r="M1402" s="86"/>
      <c r="N1402" s="42">
        <v>7.12</v>
      </c>
      <c r="O1402" s="90"/>
      <c r="P1402" s="90"/>
      <c r="Q1402" s="90"/>
      <c r="R1402" s="87"/>
      <c r="S1402" s="87"/>
      <c r="T1402" s="16"/>
      <c r="U1402" s="16"/>
      <c r="V1402" s="43">
        <f t="shared" si="423"/>
        <v>1.0856693781299162E-5</v>
      </c>
      <c r="W1402" s="43">
        <f t="shared" si="424"/>
        <v>1.5110094143500669E-3</v>
      </c>
      <c r="X1402" s="43">
        <f t="shared" si="425"/>
        <v>6.2860745546873347E-6</v>
      </c>
      <c r="Y1402" s="22">
        <f>X1402+W1402+SUM($V$1398:V1402)</f>
        <v>1.5646222414076991E-3</v>
      </c>
      <c r="Z1402" s="22">
        <f t="shared" si="426"/>
        <v>0.18450055140568983</v>
      </c>
      <c r="AA1402" s="44">
        <f t="shared" si="427"/>
        <v>25.678358047362689</v>
      </c>
      <c r="AB1402" s="44">
        <f t="shared" si="428"/>
        <v>3.1684639660880753</v>
      </c>
      <c r="AC1402" s="44">
        <f t="shared" si="429"/>
        <v>15.680575690039824</v>
      </c>
      <c r="AD1402" s="44">
        <f t="shared" si="434"/>
        <v>3.1684639660880758</v>
      </c>
      <c r="AE1402" s="44">
        <f t="shared" si="435"/>
        <v>12.507665766742996</v>
      </c>
      <c r="AF1402" s="44">
        <f t="shared" si="436"/>
        <v>4.4459572087544993E-3</v>
      </c>
      <c r="AG1402" s="45">
        <f>AC1402+AA1402+SUM($Z$1398:Z1402)</f>
        <v>41.715272210962176</v>
      </c>
      <c r="AH1402" s="45">
        <f>AC1402+AA1402+SUM($Z$1398:Z1402)</f>
        <v>41.715272210962176</v>
      </c>
      <c r="DM1402"/>
      <c r="DN1402"/>
      <c r="DO1402"/>
      <c r="DP1402"/>
      <c r="DQ1402"/>
      <c r="DR1402"/>
      <c r="DS1402"/>
      <c r="DT1402"/>
      <c r="DU1402"/>
      <c r="DV1402"/>
      <c r="DW1402"/>
      <c r="DX1402"/>
      <c r="DY1402"/>
      <c r="DZ1402"/>
      <c r="EA1402"/>
      <c r="EB1402"/>
      <c r="EC1402"/>
      <c r="ED1402"/>
      <c r="EE1402"/>
      <c r="EF1402"/>
      <c r="EG1402"/>
    </row>
    <row r="1403" spans="1:137" s="1" customFormat="1" ht="14.4" x14ac:dyDescent="0.3">
      <c r="A1403"/>
      <c r="B1403"/>
      <c r="C1403"/>
      <c r="D1403" s="29">
        <f>8.315*(273+D1401)/101325*1000000</f>
        <v>22731.359486799898</v>
      </c>
      <c r="E1403" s="28">
        <v>39920.767361111109</v>
      </c>
      <c r="F1403" s="10">
        <f t="shared" si="433"/>
        <v>37.29374999999709</v>
      </c>
      <c r="G1403" s="10">
        <v>61358</v>
      </c>
      <c r="H1403" s="10">
        <v>3.29</v>
      </c>
      <c r="I1403" s="10">
        <v>1812</v>
      </c>
      <c r="J1403" s="10"/>
      <c r="K1403" s="10"/>
      <c r="L1403" s="79">
        <v>1037</v>
      </c>
      <c r="M1403" s="86"/>
      <c r="N1403" s="42">
        <v>7.12</v>
      </c>
      <c r="O1403" s="90"/>
      <c r="P1403" s="90"/>
      <c r="Q1403" s="90"/>
      <c r="R1403" s="87"/>
      <c r="S1403" s="87"/>
      <c r="T1403" s="16"/>
      <c r="U1403" s="16"/>
      <c r="V1403" s="43">
        <f t="shared" si="423"/>
        <v>1.1559392407920467E-5</v>
      </c>
      <c r="W1403" s="43">
        <f t="shared" si="424"/>
        <v>1.6088093764439224E-3</v>
      </c>
      <c r="X1403" s="43">
        <f t="shared" si="425"/>
        <v>6.6929402216573891E-6</v>
      </c>
      <c r="Y1403" s="22">
        <f>X1403+W1403+SUM($V$1398:V1403)</f>
        <v>1.6743884615764452E-3</v>
      </c>
      <c r="Z1403" s="22">
        <f t="shared" si="426"/>
        <v>0.21558091166115012</v>
      </c>
      <c r="AA1403" s="44">
        <f t="shared" si="427"/>
        <v>30.004050370773914</v>
      </c>
      <c r="AB1403" s="44">
        <f t="shared" si="428"/>
        <v>3.7022130566581373</v>
      </c>
      <c r="AC1403" s="44">
        <f t="shared" si="429"/>
        <v>18.322074253303303</v>
      </c>
      <c r="AD1403" s="44">
        <f t="shared" si="434"/>
        <v>3.7022130566581364</v>
      </c>
      <c r="AE1403" s="44">
        <f t="shared" si="435"/>
        <v>14.614666288006861</v>
      </c>
      <c r="AF1403" s="44">
        <f t="shared" si="436"/>
        <v>5.1949086383066435E-3</v>
      </c>
      <c r="AG1403" s="45">
        <f>AC1403+AA1403+SUM($Z$1398:Z1403)</f>
        <v>48.898044009298033</v>
      </c>
      <c r="AH1403" s="45">
        <f>AC1403+AA1403+SUM($Z$1398:Z1403)</f>
        <v>48.898044009298033</v>
      </c>
      <c r="DM1403"/>
      <c r="DN1403"/>
      <c r="DO1403"/>
      <c r="DP1403"/>
      <c r="DQ1403"/>
      <c r="DR1403"/>
      <c r="DS1403"/>
      <c r="DT1403"/>
      <c r="DU1403"/>
      <c r="DV1403"/>
      <c r="DW1403"/>
      <c r="DX1403"/>
      <c r="DY1403"/>
      <c r="DZ1403"/>
      <c r="EA1403"/>
      <c r="EB1403"/>
      <c r="EC1403"/>
      <c r="ED1403"/>
      <c r="EE1403"/>
      <c r="EF1403"/>
      <c r="EG1403"/>
    </row>
    <row r="1404" spans="1:137" s="1" customFormat="1" ht="14.4" x14ac:dyDescent="0.3">
      <c r="A1404"/>
      <c r="B1404"/>
      <c r="C1404"/>
      <c r="D1404" s="18"/>
      <c r="E1404" s="28">
        <v>39939.612500000003</v>
      </c>
      <c r="F1404" s="10">
        <f t="shared" si="433"/>
        <v>56.138888888890506</v>
      </c>
      <c r="G1404" s="10">
        <v>79973.399999999994</v>
      </c>
      <c r="H1404" s="10">
        <v>7.14</v>
      </c>
      <c r="I1404" s="10">
        <v>172</v>
      </c>
      <c r="J1404" s="10"/>
      <c r="K1404" s="10"/>
      <c r="L1404" s="79">
        <v>1037</v>
      </c>
      <c r="M1404" s="86"/>
      <c r="N1404" s="42">
        <v>7.12</v>
      </c>
      <c r="O1404" s="90"/>
      <c r="P1404" s="90"/>
      <c r="Q1404" s="90"/>
      <c r="R1404" s="87"/>
      <c r="S1404" s="87"/>
      <c r="T1404" s="16"/>
      <c r="U1404" s="16"/>
      <c r="V1404" s="43">
        <f t="shared" si="423"/>
        <v>2.5086340970380585E-5</v>
      </c>
      <c r="W1404" s="43">
        <f t="shared" si="424"/>
        <v>3.4914586467506398E-3</v>
      </c>
      <c r="X1404" s="43">
        <f t="shared" si="425"/>
        <v>1.4525104310830932E-5</v>
      </c>
      <c r="Y1404" s="22">
        <f>X1404+W1404+SUM($V$1398:V1404)</f>
        <v>3.5899562369427168E-3</v>
      </c>
      <c r="Z1404" s="22">
        <f t="shared" si="426"/>
        <v>0.28098599173118133</v>
      </c>
      <c r="AA1404" s="44">
        <f t="shared" si="427"/>
        <v>39.106977442583698</v>
      </c>
      <c r="AB1404" s="44">
        <f t="shared" si="428"/>
        <v>4.8254272574944403</v>
      </c>
      <c r="AC1404" s="44">
        <f t="shared" si="429"/>
        <v>23.880807280047048</v>
      </c>
      <c r="AD1404" s="44">
        <f t="shared" si="434"/>
        <v>4.8254272574944403</v>
      </c>
      <c r="AE1404" s="44">
        <f t="shared" si="435"/>
        <v>19.048609030889015</v>
      </c>
      <c r="AF1404" s="44">
        <f t="shared" si="436"/>
        <v>6.7709916635932165E-3</v>
      </c>
      <c r="AG1404" s="45">
        <f>AC1404+AA1404+SUM($Z$1398:Z1404)</f>
        <v>63.840690099582744</v>
      </c>
      <c r="AH1404" s="45">
        <f>AC1404+AA1404+SUM($Z$1398:Z1404)</f>
        <v>63.840690099582744</v>
      </c>
      <c r="DM1404"/>
      <c r="DN1404"/>
      <c r="DO1404"/>
      <c r="DP1404"/>
      <c r="DQ1404"/>
      <c r="DR1404"/>
      <c r="DS1404"/>
      <c r="DT1404"/>
      <c r="DU1404"/>
      <c r="DV1404"/>
      <c r="DW1404"/>
      <c r="DX1404"/>
      <c r="DY1404"/>
      <c r="DZ1404"/>
      <c r="EA1404"/>
      <c r="EB1404"/>
      <c r="EC1404"/>
      <c r="ED1404"/>
      <c r="EE1404"/>
      <c r="EF1404"/>
      <c r="EG1404"/>
    </row>
    <row r="1405" spans="1:137" s="1" customFormat="1" ht="14.4" x14ac:dyDescent="0.3">
      <c r="A1405"/>
      <c r="B1405"/>
      <c r="C1405"/>
      <c r="D1405" s="18"/>
      <c r="E1405" s="28">
        <v>39952.488194444442</v>
      </c>
      <c r="F1405" s="10">
        <f t="shared" si="433"/>
        <v>69.014583333329938</v>
      </c>
      <c r="G1405" s="10">
        <v>98293.6</v>
      </c>
      <c r="H1405" s="10">
        <v>7.35</v>
      </c>
      <c r="I1405" s="10">
        <v>531</v>
      </c>
      <c r="J1405" s="10"/>
      <c r="K1405" s="10"/>
      <c r="L1405" s="79">
        <v>1037</v>
      </c>
      <c r="M1405" s="86"/>
      <c r="N1405" s="42">
        <v>7.12</v>
      </c>
      <c r="O1405" s="90"/>
      <c r="P1405" s="90"/>
      <c r="Q1405" s="90"/>
      <c r="R1405" s="87"/>
      <c r="S1405" s="87"/>
      <c r="T1405" s="16"/>
      <c r="U1405" s="16"/>
      <c r="V1405" s="43">
        <f t="shared" si="423"/>
        <v>2.5824174528332957E-5</v>
      </c>
      <c r="W1405" s="43">
        <f t="shared" si="424"/>
        <v>3.5941486069491881E-3</v>
      </c>
      <c r="X1405" s="43">
        <f t="shared" si="425"/>
        <v>1.4952313261149487E-5</v>
      </c>
      <c r="Y1405" s="22">
        <f>X1405+W1405+SUM($V$1398:V1405)</f>
        <v>3.7188975806199164E-3</v>
      </c>
      <c r="Z1405" s="22">
        <f t="shared" si="426"/>
        <v>0.34535388862831951</v>
      </c>
      <c r="AA1405" s="44">
        <f t="shared" si="427"/>
        <v>48.065551770342957</v>
      </c>
      <c r="AB1405" s="44">
        <f t="shared" si="428"/>
        <v>5.930829709344053</v>
      </c>
      <c r="AC1405" s="44">
        <f t="shared" si="429"/>
        <v>29.35139081822247</v>
      </c>
      <c r="AD1405" s="44">
        <f t="shared" si="434"/>
        <v>5.9308297093440521</v>
      </c>
      <c r="AE1405" s="44">
        <f t="shared" si="435"/>
        <v>23.412239027459041</v>
      </c>
      <c r="AF1405" s="44">
        <f t="shared" si="436"/>
        <v>8.3220814193790231E-3</v>
      </c>
      <c r="AG1405" s="45">
        <f>AC1405+AA1405+SUM($Z$1398:Z1405)</f>
        <v>78.615201854145752</v>
      </c>
      <c r="AH1405" s="45">
        <f>AC1405+AA1405+SUM($Z$1398:Z1405)</f>
        <v>78.615201854145752</v>
      </c>
      <c r="DM1405"/>
      <c r="DN1405"/>
      <c r="DO1405"/>
      <c r="DP1405"/>
      <c r="DQ1405"/>
      <c r="DR1405"/>
      <c r="DS1405"/>
      <c r="DT1405"/>
      <c r="DU1405"/>
      <c r="DV1405"/>
      <c r="DW1405"/>
      <c r="DX1405"/>
      <c r="DY1405"/>
      <c r="DZ1405"/>
      <c r="EA1405"/>
      <c r="EB1405"/>
      <c r="EC1405"/>
      <c r="ED1405"/>
      <c r="EE1405"/>
      <c r="EF1405"/>
      <c r="EG1405"/>
    </row>
    <row r="1406" spans="1:137" s="1" customFormat="1" ht="14.4" x14ac:dyDescent="0.3">
      <c r="A1406"/>
      <c r="B1406"/>
      <c r="C1406"/>
      <c r="D1406" s="18"/>
      <c r="E1406" s="28">
        <v>39966.447222222225</v>
      </c>
      <c r="F1406" s="10">
        <f t="shared" si="433"/>
        <v>82.973611111112405</v>
      </c>
      <c r="G1406" s="10">
        <v>107483</v>
      </c>
      <c r="H1406" s="10">
        <v>7.38</v>
      </c>
      <c r="I1406" s="10">
        <v>767</v>
      </c>
      <c r="J1406" s="10"/>
      <c r="K1406" s="10"/>
      <c r="L1406" s="79">
        <v>1037</v>
      </c>
      <c r="M1406" s="86"/>
      <c r="N1406" s="42">
        <v>7.12</v>
      </c>
      <c r="O1406" s="90"/>
      <c r="P1406" s="90"/>
      <c r="Q1406" s="90"/>
      <c r="R1406" s="87"/>
      <c r="S1406" s="87"/>
      <c r="T1406" s="16"/>
      <c r="U1406" s="16"/>
      <c r="V1406" s="43">
        <f t="shared" si="423"/>
        <v>2.5929579322326156E-5</v>
      </c>
      <c r="W1406" s="43">
        <f t="shared" si="424"/>
        <v>3.6088186012632668E-3</v>
      </c>
      <c r="X1406" s="43">
        <f t="shared" si="425"/>
        <v>1.5013343111194997E-5</v>
      </c>
      <c r="Y1406" s="22">
        <f>X1406+W1406+SUM($V$1398:V1406)</f>
        <v>3.759558184106367E-3</v>
      </c>
      <c r="Z1406" s="22">
        <f t="shared" si="426"/>
        <v>0.3776407824256886</v>
      </c>
      <c r="AA1406" s="44">
        <f t="shared" si="427"/>
        <v>52.559166628669331</v>
      </c>
      <c r="AB1406" s="44">
        <f t="shared" si="428"/>
        <v>6.4852988358288508</v>
      </c>
      <c r="AC1406" s="44">
        <f t="shared" si="429"/>
        <v>32.095431842103721</v>
      </c>
      <c r="AD1406" s="44">
        <f t="shared" si="434"/>
        <v>6.4852988358288517</v>
      </c>
      <c r="AE1406" s="44">
        <f t="shared" si="435"/>
        <v>25.601032899277069</v>
      </c>
      <c r="AF1406" s="44">
        <f t="shared" si="436"/>
        <v>9.1001069978016436E-3</v>
      </c>
      <c r="AG1406" s="45">
        <f>AC1406+AA1406+SUM($Z$1398:Z1406)</f>
        <v>86.230498518779058</v>
      </c>
      <c r="AH1406" s="45">
        <f>AC1406+AA1406+SUM($Z$1398:Z1406)</f>
        <v>86.230498518779058</v>
      </c>
      <c r="DM1406"/>
      <c r="DN1406"/>
      <c r="DO1406"/>
      <c r="DP1406"/>
      <c r="DQ1406"/>
      <c r="DR1406"/>
      <c r="DS1406"/>
      <c r="DT1406"/>
      <c r="DU1406"/>
      <c r="DV1406"/>
      <c r="DW1406"/>
      <c r="DX1406"/>
      <c r="DY1406"/>
      <c r="DZ1406"/>
      <c r="EA1406"/>
      <c r="EB1406"/>
      <c r="EC1406"/>
      <c r="ED1406"/>
      <c r="EE1406"/>
      <c r="EF1406"/>
      <c r="EG1406"/>
    </row>
    <row r="1407" spans="1:137" s="1" customFormat="1" ht="14.4" x14ac:dyDescent="0.3">
      <c r="A1407"/>
      <c r="B1407"/>
      <c r="C1407"/>
      <c r="D1407" s="18"/>
      <c r="E1407" s="28">
        <v>39975.671527777777</v>
      </c>
      <c r="F1407" s="10">
        <f t="shared" si="433"/>
        <v>92.197916666664241</v>
      </c>
      <c r="G1407" s="10">
        <v>108397</v>
      </c>
      <c r="H1407" s="10">
        <v>7.08</v>
      </c>
      <c r="I1407" s="10">
        <v>976</v>
      </c>
      <c r="J1407" s="10"/>
      <c r="K1407" s="10"/>
      <c r="L1407" s="79">
        <v>1037</v>
      </c>
      <c r="M1407" s="86"/>
      <c r="N1407" s="42">
        <v>7.12</v>
      </c>
      <c r="O1407" s="90"/>
      <c r="P1407" s="90"/>
      <c r="Q1407" s="90"/>
      <c r="R1407" s="87"/>
      <c r="S1407" s="87"/>
      <c r="T1407" s="16"/>
      <c r="U1407" s="16"/>
      <c r="V1407" s="43">
        <f t="shared" si="423"/>
        <v>2.4875531382394194E-5</v>
      </c>
      <c r="W1407" s="43">
        <f t="shared" si="424"/>
        <v>3.4621186581224833E-3</v>
      </c>
      <c r="X1407" s="43">
        <f t="shared" si="425"/>
        <v>1.4403044610739914E-5</v>
      </c>
      <c r="Y1407" s="22">
        <f>X1407+W1407+SUM($V$1398:V1407)</f>
        <v>3.6371234738475228E-3</v>
      </c>
      <c r="Z1407" s="22">
        <f t="shared" si="426"/>
        <v>0.38085211514934797</v>
      </c>
      <c r="AA1407" s="44">
        <f t="shared" si="427"/>
        <v>53.006112455438249</v>
      </c>
      <c r="AB1407" s="44">
        <f t="shared" si="428"/>
        <v>6.5404476792361566</v>
      </c>
      <c r="AC1407" s="44">
        <f t="shared" si="429"/>
        <v>32.368360814161463</v>
      </c>
      <c r="AD1407" s="44">
        <f t="shared" si="434"/>
        <v>6.5404476792361583</v>
      </c>
      <c r="AE1407" s="44">
        <f t="shared" si="435"/>
        <v>25.818735643617465</v>
      </c>
      <c r="AF1407" s="44">
        <f t="shared" si="436"/>
        <v>9.1774913078412831E-3</v>
      </c>
      <c r="AG1407" s="45">
        <f>AC1407+AA1407+SUM($Z$1398:Z1407)</f>
        <v>87.331225432755076</v>
      </c>
      <c r="AH1407" s="45">
        <f>AC1407+AA1407+SUM($Z$1398:Z1407)</f>
        <v>87.331225432755076</v>
      </c>
      <c r="DM1407"/>
      <c r="DN1407"/>
      <c r="DO1407"/>
      <c r="DP1407"/>
      <c r="DQ1407"/>
      <c r="DR1407"/>
      <c r="DS1407"/>
      <c r="DT1407"/>
      <c r="DU1407"/>
      <c r="DV1407"/>
      <c r="DW1407"/>
      <c r="DX1407"/>
      <c r="DY1407"/>
      <c r="DZ1407"/>
      <c r="EA1407"/>
      <c r="EB1407"/>
      <c r="EC1407"/>
      <c r="ED1407"/>
      <c r="EE1407"/>
      <c r="EF1407"/>
      <c r="EG1407"/>
    </row>
    <row r="1408" spans="1:137" s="1" customFormat="1" ht="14.4" x14ac:dyDescent="0.3">
      <c r="A1408"/>
      <c r="B1408"/>
      <c r="C1408"/>
      <c r="D1408" s="18"/>
      <c r="E1408" s="28">
        <v>39981.446527777778</v>
      </c>
      <c r="F1408" s="10">
        <f t="shared" si="433"/>
        <v>97.972916666665697</v>
      </c>
      <c r="G1408" s="10">
        <v>110307</v>
      </c>
      <c r="H1408" s="10">
        <v>9.83</v>
      </c>
      <c r="I1408" s="10">
        <v>1086</v>
      </c>
      <c r="J1408" s="10"/>
      <c r="K1408" s="10"/>
      <c r="L1408" s="79">
        <v>1037</v>
      </c>
      <c r="M1408" s="86"/>
      <c r="N1408" s="42">
        <v>7.12</v>
      </c>
      <c r="O1408" s="90"/>
      <c r="P1408" s="90"/>
      <c r="Q1408" s="90"/>
      <c r="R1408" s="87"/>
      <c r="S1408" s="87"/>
      <c r="T1408" s="16"/>
      <c r="U1408" s="16"/>
      <c r="V1408" s="43">
        <f t="shared" si="423"/>
        <v>3.4537637498437135E-5</v>
      </c>
      <c r="W1408" s="43">
        <f t="shared" si="424"/>
        <v>4.8068681369129963E-3</v>
      </c>
      <c r="X1408" s="43">
        <f t="shared" si="425"/>
        <v>1.999744753157816E-5</v>
      </c>
      <c r="Y1408" s="22">
        <f>X1408+W1408+SUM($V$1398:V1408)</f>
        <v>5.0220049930573109E-3</v>
      </c>
      <c r="Z1408" s="22">
        <f t="shared" si="426"/>
        <v>0.38756288703358144</v>
      </c>
      <c r="AA1408" s="44">
        <f t="shared" si="427"/>
        <v>53.940102093434575</v>
      </c>
      <c r="AB1408" s="44">
        <f t="shared" si="428"/>
        <v>6.655693074102631</v>
      </c>
      <c r="AC1408" s="44">
        <f t="shared" si="429"/>
        <v>32.938704727323703</v>
      </c>
      <c r="AD1408" s="44">
        <f t="shared" si="434"/>
        <v>6.6556930741026292</v>
      </c>
      <c r="AE1408" s="44">
        <f t="shared" si="435"/>
        <v>26.273672450718294</v>
      </c>
      <c r="AF1408" s="44">
        <f t="shared" si="436"/>
        <v>9.3392025027818869E-3</v>
      </c>
      <c r="AG1408" s="45">
        <f>AC1408+AA1408+SUM($Z$1398:Z1408)</f>
        <v>89.223121870947224</v>
      </c>
      <c r="AH1408" s="45">
        <f>AC1408+AA1408+SUM($Z$1398:Z1408)</f>
        <v>89.223121870947224</v>
      </c>
      <c r="DM1408"/>
      <c r="DN1408"/>
      <c r="DO1408"/>
      <c r="DP1408"/>
      <c r="DQ1408"/>
      <c r="DR1408"/>
      <c r="DS1408"/>
      <c r="DT1408"/>
      <c r="DU1408"/>
      <c r="DV1408"/>
      <c r="DW1408"/>
      <c r="DX1408"/>
      <c r="DY1408"/>
      <c r="DZ1408"/>
      <c r="EA1408"/>
      <c r="EB1408"/>
      <c r="EC1408"/>
      <c r="ED1408"/>
      <c r="EE1408"/>
      <c r="EF1408"/>
      <c r="EG1408"/>
    </row>
    <row r="1409" spans="1:137" s="1" customFormat="1" ht="14.4" x14ac:dyDescent="0.3">
      <c r="A1409"/>
      <c r="B1409"/>
      <c r="C1409"/>
      <c r="D1409" s="18"/>
      <c r="E1409" s="28">
        <v>39988.445138888892</v>
      </c>
      <c r="F1409" s="10">
        <f t="shared" si="433"/>
        <v>104.97152777777956</v>
      </c>
      <c r="G1409" s="10">
        <v>121968</v>
      </c>
      <c r="H1409" s="10">
        <v>8.86</v>
      </c>
      <c r="I1409" s="10">
        <v>1193</v>
      </c>
      <c r="J1409" s="10"/>
      <c r="K1409" s="10"/>
      <c r="L1409" s="79">
        <v>1037</v>
      </c>
      <c r="M1409" s="86"/>
      <c r="N1409" s="42">
        <v>7.12</v>
      </c>
      <c r="O1409" s="90"/>
      <c r="P1409" s="90"/>
      <c r="Q1409" s="90"/>
      <c r="R1409" s="87"/>
      <c r="S1409" s="87"/>
      <c r="T1409" s="16"/>
      <c r="U1409" s="16"/>
      <c r="V1409" s="43">
        <f t="shared" si="423"/>
        <v>3.1129549159323809E-5</v>
      </c>
      <c r="W1409" s="43">
        <f t="shared" si="424"/>
        <v>4.3325383207577966E-3</v>
      </c>
      <c r="X1409" s="43">
        <f t="shared" si="425"/>
        <v>1.8024149046773393E-5</v>
      </c>
      <c r="Y1409" s="22">
        <f>X1409+W1409+SUM($V$1398:V1409)</f>
        <v>4.5768314275766303E-3</v>
      </c>
      <c r="Z1409" s="22">
        <f t="shared" si="426"/>
        <v>0.42853373045873661</v>
      </c>
      <c r="AA1409" s="44">
        <f t="shared" si="427"/>
        <v>59.642328883316807</v>
      </c>
      <c r="AB1409" s="44">
        <f t="shared" si="428"/>
        <v>7.3592933618188292</v>
      </c>
      <c r="AC1409" s="44">
        <f t="shared" si="429"/>
        <v>36.420788691399622</v>
      </c>
      <c r="AD1409" s="44">
        <f t="shared" si="434"/>
        <v>7.3592933618188292</v>
      </c>
      <c r="AE1409" s="44">
        <f t="shared" si="435"/>
        <v>29.051168842133404</v>
      </c>
      <c r="AF1409" s="44">
        <f t="shared" si="436"/>
        <v>1.0326487447390476E-2</v>
      </c>
      <c r="AG1409" s="45">
        <f>AC1409+AA1409+SUM($Z$1398:Z1409)</f>
        <v>98.835966355364093</v>
      </c>
      <c r="AH1409" s="45">
        <f>AC1409+AA1409+SUM($Z$1398:Z1409)</f>
        <v>98.835966355364093</v>
      </c>
      <c r="DM1409"/>
      <c r="DN1409"/>
      <c r="DO1409"/>
      <c r="DP1409"/>
      <c r="DQ1409"/>
      <c r="DR1409"/>
      <c r="DS1409"/>
      <c r="DT1409"/>
      <c r="DU1409"/>
      <c r="DV1409"/>
      <c r="DW1409"/>
      <c r="DX1409"/>
      <c r="DY1409"/>
      <c r="DZ1409"/>
      <c r="EA1409"/>
      <c r="EB1409"/>
      <c r="EC1409"/>
      <c r="ED1409"/>
      <c r="EE1409"/>
      <c r="EF1409"/>
      <c r="EG1409"/>
    </row>
    <row r="1410" spans="1:137" s="1" customFormat="1" ht="14.4" x14ac:dyDescent="0.3">
      <c r="A1410"/>
      <c r="B1410"/>
      <c r="C1410"/>
      <c r="D1410" s="18"/>
      <c r="E1410" s="28">
        <v>39995.54583333333</v>
      </c>
      <c r="F1410" s="10">
        <f t="shared" si="433"/>
        <v>112.07222222221753</v>
      </c>
      <c r="G1410" s="10">
        <v>120925</v>
      </c>
      <c r="H1410" s="10">
        <v>7.23</v>
      </c>
      <c r="I1410" s="10">
        <v>1409</v>
      </c>
      <c r="J1410" s="10"/>
      <c r="K1410" s="10"/>
      <c r="L1410" s="79">
        <v>1037</v>
      </c>
      <c r="M1410" s="86"/>
      <c r="N1410" s="42">
        <v>7.12</v>
      </c>
      <c r="O1410" s="90"/>
      <c r="P1410" s="90"/>
      <c r="Q1410" s="90"/>
      <c r="R1410" s="87"/>
      <c r="S1410" s="87"/>
      <c r="T1410" s="16"/>
      <c r="U1410" s="16"/>
      <c r="V1410" s="43">
        <f t="shared" si="423"/>
        <v>2.5402555352360177E-5</v>
      </c>
      <c r="W1410" s="43">
        <f t="shared" si="424"/>
        <v>3.5354686296928755E-3</v>
      </c>
      <c r="X1410" s="43">
        <f t="shared" si="425"/>
        <v>1.4708193860967456E-5</v>
      </c>
      <c r="Y1410" s="22">
        <f>X1410+W1410+SUM($V$1398:V1410)</f>
        <v>3.8018483366782634E-3</v>
      </c>
      <c r="Z1410" s="22">
        <f t="shared" si="426"/>
        <v>0.4248691571209065</v>
      </c>
      <c r="AA1410" s="44">
        <f t="shared" si="427"/>
        <v>59.132302080997349</v>
      </c>
      <c r="AB1410" s="44">
        <f t="shared" si="428"/>
        <v>7.2963609289153037</v>
      </c>
      <c r="AC1410" s="44">
        <f t="shared" si="429"/>
        <v>36.109339109500027</v>
      </c>
      <c r="AD1410" s="44">
        <f t="shared" si="434"/>
        <v>7.2963609289153046</v>
      </c>
      <c r="AE1410" s="44">
        <f t="shared" si="435"/>
        <v>28.802739999302947</v>
      </c>
      <c r="AF1410" s="44">
        <f t="shared" si="436"/>
        <v>1.0238181281776313E-2</v>
      </c>
      <c r="AG1410" s="45">
        <f>AC1410+AA1410+SUM($Z$1398:Z1410)</f>
        <v>98.439359128265949</v>
      </c>
      <c r="AH1410" s="45">
        <f>AC1410+AA1410+SUM($Z$1398:Z1410)</f>
        <v>98.439359128265949</v>
      </c>
      <c r="DM1410"/>
      <c r="DN1410"/>
      <c r="DO1410"/>
      <c r="DP1410"/>
      <c r="DQ1410"/>
      <c r="DR1410"/>
      <c r="DS1410"/>
      <c r="DT1410"/>
      <c r="DU1410"/>
      <c r="DV1410"/>
      <c r="DW1410"/>
      <c r="DX1410"/>
      <c r="DY1410"/>
      <c r="DZ1410"/>
      <c r="EA1410"/>
      <c r="EB1410"/>
      <c r="EC1410"/>
      <c r="ED1410"/>
      <c r="EE1410"/>
      <c r="EF1410"/>
      <c r="EG1410"/>
    </row>
    <row r="1411" spans="1:137" s="1" customFormat="1" ht="14.4" x14ac:dyDescent="0.3">
      <c r="A1411"/>
      <c r="B1411"/>
      <c r="C1411"/>
      <c r="D1411" s="18"/>
      <c r="E1411" s="28">
        <v>40002.495138888888</v>
      </c>
      <c r="F1411" s="10">
        <f t="shared" si="433"/>
        <v>119.02152777777519</v>
      </c>
      <c r="G1411" s="10">
        <v>123903</v>
      </c>
      <c r="H1411" s="10">
        <v>6.32</v>
      </c>
      <c r="I1411" s="10">
        <v>62</v>
      </c>
      <c r="J1411" s="10"/>
      <c r="K1411" s="10"/>
      <c r="L1411" s="79">
        <v>1037</v>
      </c>
      <c r="M1411" s="86"/>
      <c r="N1411" s="42">
        <v>7.12</v>
      </c>
      <c r="O1411" s="90"/>
      <c r="P1411" s="90"/>
      <c r="Q1411" s="90"/>
      <c r="R1411" s="87"/>
      <c r="S1411" s="87"/>
      <c r="T1411" s="16"/>
      <c r="U1411" s="16"/>
      <c r="V1411" s="43">
        <f t="shared" si="423"/>
        <v>2.2205276601233236E-5</v>
      </c>
      <c r="W1411" s="43">
        <f t="shared" si="424"/>
        <v>3.0904788021658327E-3</v>
      </c>
      <c r="X1411" s="43">
        <f t="shared" si="425"/>
        <v>1.2856955076253708E-5</v>
      </c>
      <c r="Y1411" s="22">
        <f>X1411+W1411+SUM($V$1398:V1411)</f>
        <v>3.3772125469677399E-3</v>
      </c>
      <c r="Z1411" s="22">
        <f t="shared" si="426"/>
        <v>0.4353323396712977</v>
      </c>
      <c r="AA1411" s="44">
        <f t="shared" si="427"/>
        <v>60.588543516574859</v>
      </c>
      <c r="AB1411" s="44">
        <f t="shared" si="428"/>
        <v>7.4760472042620885</v>
      </c>
      <c r="AC1411" s="44">
        <f t="shared" si="429"/>
        <v>36.998597839027347</v>
      </c>
      <c r="AD1411" s="44">
        <f t="shared" si="434"/>
        <v>7.4760472042620885</v>
      </c>
      <c r="AE1411" s="44">
        <f t="shared" si="435"/>
        <v>29.512060319484252</v>
      </c>
      <c r="AF1411" s="44">
        <f t="shared" si="436"/>
        <v>1.0490315281008316E-2</v>
      </c>
      <c r="AG1411" s="45">
        <f>AC1411+AA1411+SUM($Z$1398:Z1411)</f>
        <v>101.22019163304208</v>
      </c>
      <c r="AH1411" s="45">
        <f>AC1411+AA1411+SUM($Z$1398:Z1411)</f>
        <v>101.22019163304208</v>
      </c>
      <c r="DM1411"/>
      <c r="DN1411"/>
      <c r="DO1411"/>
      <c r="DP1411"/>
      <c r="DQ1411"/>
      <c r="DR1411"/>
      <c r="DS1411"/>
      <c r="DT1411"/>
      <c r="DU1411"/>
      <c r="DV1411"/>
      <c r="DW1411"/>
      <c r="DX1411"/>
      <c r="DY1411"/>
      <c r="DZ1411"/>
      <c r="EA1411"/>
      <c r="EB1411"/>
      <c r="EC1411"/>
      <c r="ED1411"/>
      <c r="EE1411"/>
      <c r="EF1411"/>
      <c r="EG1411"/>
    </row>
    <row r="1412" spans="1:137" s="1" customFormat="1" ht="14.4" x14ac:dyDescent="0.3">
      <c r="A1412"/>
      <c r="B1412"/>
      <c r="C1412"/>
      <c r="D1412" s="18"/>
      <c r="E1412" s="28">
        <v>40011.440972222219</v>
      </c>
      <c r="F1412" s="10">
        <f t="shared" si="433"/>
        <v>127.96736111110658</v>
      </c>
      <c r="G1412" s="10">
        <v>126320</v>
      </c>
      <c r="H1412" s="10">
        <v>7.17</v>
      </c>
      <c r="I1412" s="10">
        <v>44</v>
      </c>
      <c r="J1412" s="10"/>
      <c r="K1412" s="10"/>
      <c r="L1412" s="79">
        <v>1037</v>
      </c>
      <c r="M1412" s="86"/>
      <c r="N1412" s="42">
        <v>7.12</v>
      </c>
      <c r="O1412" s="90"/>
      <c r="P1412" s="90"/>
      <c r="Q1412" s="90"/>
      <c r="R1412" s="87"/>
      <c r="S1412" s="87"/>
      <c r="T1412" s="16"/>
      <c r="U1412" s="16"/>
      <c r="V1412" s="43">
        <f t="shared" si="423"/>
        <v>2.5191745764373781E-5</v>
      </c>
      <c r="W1412" s="43">
        <f t="shared" si="424"/>
        <v>3.5061286410647177E-3</v>
      </c>
      <c r="X1412" s="43">
        <f t="shared" si="425"/>
        <v>1.4586134160876438E-5</v>
      </c>
      <c r="Y1412" s="22">
        <f>X1412+W1412+SUM($V$1398:V1412)</f>
        <v>3.8197833107156214E-3</v>
      </c>
      <c r="Z1412" s="22">
        <f t="shared" si="426"/>
        <v>0.4438244525740162</v>
      </c>
      <c r="AA1412" s="44">
        <f t="shared" si="427"/>
        <v>61.770456058479112</v>
      </c>
      <c r="AB1412" s="44">
        <f t="shared" si="428"/>
        <v>7.6218839159857881</v>
      </c>
      <c r="AC1412" s="44">
        <f t="shared" si="429"/>
        <v>37.720336707149421</v>
      </c>
      <c r="AD1412" s="44">
        <f t="shared" si="434"/>
        <v>7.6218839159857881</v>
      </c>
      <c r="AE1412" s="44">
        <f t="shared" si="435"/>
        <v>30.087757839255314</v>
      </c>
      <c r="AF1412" s="44">
        <f t="shared" si="436"/>
        <v>1.0694951908323209E-2</v>
      </c>
      <c r="AG1412" s="45">
        <f>AC1412+AA1412+SUM($Z$1398:Z1412)</f>
        <v>103.56766749564241</v>
      </c>
      <c r="AH1412" s="45">
        <f>AC1412+AA1412+SUM($Z$1398:Z1412)</f>
        <v>103.56766749564241</v>
      </c>
      <c r="DM1412"/>
      <c r="DN1412"/>
      <c r="DO1412"/>
      <c r="DP1412"/>
      <c r="DQ1412"/>
      <c r="DR1412"/>
      <c r="DS1412"/>
      <c r="DT1412"/>
      <c r="DU1412"/>
      <c r="DV1412"/>
      <c r="DW1412"/>
      <c r="DX1412"/>
      <c r="DY1412"/>
      <c r="DZ1412"/>
      <c r="EA1412"/>
      <c r="EB1412"/>
      <c r="EC1412"/>
      <c r="ED1412"/>
      <c r="EE1412"/>
      <c r="EF1412"/>
      <c r="EG1412"/>
    </row>
    <row r="1413" spans="1:137" s="1" customFormat="1" ht="14.4" x14ac:dyDescent="0.3">
      <c r="A1413"/>
      <c r="B1413"/>
      <c r="C1413"/>
      <c r="D1413" s="18"/>
      <c r="E1413" s="28">
        <v>40017.450694444444</v>
      </c>
      <c r="F1413" s="10">
        <f t="shared" si="433"/>
        <v>133.97708333333139</v>
      </c>
      <c r="G1413" s="10">
        <v>125956</v>
      </c>
      <c r="H1413" s="10">
        <v>7.27</v>
      </c>
      <c r="I1413" s="10">
        <v>142</v>
      </c>
      <c r="J1413" s="10"/>
      <c r="K1413" s="10"/>
      <c r="L1413" s="79">
        <v>1037</v>
      </c>
      <c r="M1413" s="86"/>
      <c r="N1413" s="42">
        <v>7.12</v>
      </c>
      <c r="O1413" s="90"/>
      <c r="P1413" s="90"/>
      <c r="Q1413" s="90"/>
      <c r="R1413" s="87"/>
      <c r="S1413" s="87"/>
      <c r="T1413" s="16"/>
      <c r="U1413" s="16"/>
      <c r="V1413" s="43">
        <f t="shared" si="423"/>
        <v>2.5543095077684433E-5</v>
      </c>
      <c r="W1413" s="43">
        <f t="shared" si="424"/>
        <v>3.5550286221116461E-3</v>
      </c>
      <c r="X1413" s="43">
        <f t="shared" si="425"/>
        <v>1.4789566994361466E-5</v>
      </c>
      <c r="Y1413" s="22">
        <f>X1413+W1413+SUM($V$1398:V1413)</f>
        <v>3.8944298196737196E-3</v>
      </c>
      <c r="Z1413" s="22">
        <f t="shared" si="426"/>
        <v>0.44254554107356547</v>
      </c>
      <c r="AA1413" s="44">
        <f t="shared" si="427"/>
        <v>61.592460127468293</v>
      </c>
      <c r="AB1413" s="44">
        <f t="shared" si="428"/>
        <v>7.5999209192677784</v>
      </c>
      <c r="AC1413" s="44">
        <f t="shared" si="429"/>
        <v>37.611642893332103</v>
      </c>
      <c r="AD1413" s="44">
        <f t="shared" si="434"/>
        <v>7.5999209192677775</v>
      </c>
      <c r="AE1413" s="44">
        <f t="shared" si="435"/>
        <v>30.001057840415147</v>
      </c>
      <c r="AF1413" s="44">
        <f t="shared" si="436"/>
        <v>1.0664133649182693E-2</v>
      </c>
      <c r="AG1413" s="45">
        <f>AC1413+AA1413+SUM($Z$1398:Z1413)</f>
        <v>103.72352329188786</v>
      </c>
      <c r="AH1413" s="45">
        <f>AC1413+AA1413+SUM($Z$1398:Z1413)</f>
        <v>103.72352329188786</v>
      </c>
      <c r="DM1413"/>
      <c r="DN1413"/>
      <c r="DO1413"/>
      <c r="DP1413"/>
      <c r="DQ1413"/>
      <c r="DR1413"/>
      <c r="DS1413"/>
      <c r="DT1413"/>
      <c r="DU1413"/>
      <c r="DV1413"/>
      <c r="DW1413"/>
      <c r="DX1413"/>
      <c r="DY1413"/>
      <c r="DZ1413"/>
      <c r="EA1413"/>
      <c r="EB1413"/>
      <c r="EC1413"/>
      <c r="ED1413"/>
      <c r="EE1413"/>
      <c r="EF1413"/>
      <c r="EG1413"/>
    </row>
    <row r="1414" spans="1:137" s="1" customFormat="1" ht="14.4" x14ac:dyDescent="0.3">
      <c r="A1414"/>
      <c r="B1414"/>
      <c r="C1414"/>
      <c r="D1414" s="18"/>
      <c r="E1414" s="28">
        <v>40028.458333333336</v>
      </c>
      <c r="F1414" s="10">
        <f t="shared" si="433"/>
        <v>144.98472222222335</v>
      </c>
      <c r="G1414" s="10">
        <v>133252</v>
      </c>
      <c r="H1414" s="10">
        <v>6.59</v>
      </c>
      <c r="I1414" s="10">
        <v>348</v>
      </c>
      <c r="J1414" s="10"/>
      <c r="K1414" s="10"/>
      <c r="L1414" s="79">
        <v>1037</v>
      </c>
      <c r="M1414" s="86"/>
      <c r="N1414" s="42">
        <v>7.12</v>
      </c>
      <c r="O1414" s="90"/>
      <c r="P1414" s="90"/>
      <c r="Q1414" s="90"/>
      <c r="R1414" s="87"/>
      <c r="S1414" s="87"/>
      <c r="T1414" s="16"/>
      <c r="U1414" s="16"/>
      <c r="V1414" s="43">
        <f t="shared" si="423"/>
        <v>2.3153919747171999E-5</v>
      </c>
      <c r="W1414" s="43">
        <f t="shared" si="424"/>
        <v>3.2225087509925371E-3</v>
      </c>
      <c r="X1414" s="43">
        <f t="shared" si="425"/>
        <v>1.3406223726663284E-5</v>
      </c>
      <c r="Y1414" s="22">
        <f>X1414+W1414+SUM($V$1398:V1414)</f>
        <v>3.583680525034084E-3</v>
      </c>
      <c r="Z1414" s="22">
        <f t="shared" si="426"/>
        <v>0.46817998697271063</v>
      </c>
      <c r="AA1414" s="44">
        <f t="shared" si="427"/>
        <v>65.160202744652139</v>
      </c>
      <c r="AB1414" s="44">
        <f t="shared" si="428"/>
        <v>8.0401462600770905</v>
      </c>
      <c r="AC1414" s="44">
        <f t="shared" si="429"/>
        <v>39.790296919736178</v>
      </c>
      <c r="AD1414" s="44">
        <f t="shared" si="434"/>
        <v>8.0401462600770905</v>
      </c>
      <c r="AE1414" s="44">
        <f t="shared" si="435"/>
        <v>31.738868806178342</v>
      </c>
      <c r="AF1414" s="44">
        <f t="shared" si="436"/>
        <v>1.128185348074639E-2</v>
      </c>
      <c r="AG1414" s="45">
        <f>AC1414+AA1414+SUM($Z$1398:Z1414)</f>
        <v>109.93809992244849</v>
      </c>
      <c r="AH1414" s="45">
        <f>AC1414+AA1414+SUM($Z$1398:Z1414)</f>
        <v>109.93809992244849</v>
      </c>
      <c r="DM1414"/>
      <c r="DN1414"/>
      <c r="DO1414"/>
      <c r="DP1414"/>
      <c r="DQ1414"/>
      <c r="DR1414"/>
      <c r="DS1414"/>
      <c r="DT1414"/>
      <c r="DU1414"/>
      <c r="DV1414"/>
      <c r="DW1414"/>
      <c r="DX1414"/>
      <c r="DY1414"/>
      <c r="DZ1414"/>
      <c r="EA1414"/>
      <c r="EB1414"/>
      <c r="EC1414"/>
      <c r="ED1414"/>
      <c r="EE1414"/>
      <c r="EF1414"/>
      <c r="EG1414"/>
    </row>
    <row r="1415" spans="1:137" s="1" customFormat="1" ht="14.4" x14ac:dyDescent="0.3">
      <c r="A1415"/>
      <c r="B1415"/>
      <c r="C1415"/>
      <c r="D1415" s="18"/>
      <c r="E1415" s="28">
        <v>40038.500694444447</v>
      </c>
      <c r="F1415" s="10">
        <f t="shared" si="433"/>
        <v>155.0270833333343</v>
      </c>
      <c r="G1415" s="10">
        <v>135204</v>
      </c>
      <c r="H1415" s="10">
        <v>6.74</v>
      </c>
      <c r="I1415" s="10">
        <v>548</v>
      </c>
      <c r="J1415" s="10"/>
      <c r="K1415" s="10"/>
      <c r="L1415" s="79">
        <v>1037</v>
      </c>
      <c r="M1415" s="86"/>
      <c r="N1415" s="42">
        <v>7.12</v>
      </c>
      <c r="O1415" s="90"/>
      <c r="P1415" s="90"/>
      <c r="Q1415" s="90"/>
      <c r="R1415" s="87"/>
      <c r="S1415" s="87"/>
      <c r="T1415" s="16"/>
      <c r="U1415" s="16"/>
      <c r="V1415" s="43">
        <f t="shared" si="423"/>
        <v>2.3680943717137978E-5</v>
      </c>
      <c r="W1415" s="43">
        <f t="shared" si="424"/>
        <v>3.2958587225629288E-3</v>
      </c>
      <c r="X1415" s="43">
        <f t="shared" si="425"/>
        <v>1.3711372976890825E-5</v>
      </c>
      <c r="Y1415" s="22">
        <f>X1415+W1415+SUM($V$1398:V1415)</f>
        <v>3.6810165895718415E-3</v>
      </c>
      <c r="Z1415" s="22">
        <f t="shared" si="426"/>
        <v>0.47503832556853454</v>
      </c>
      <c r="AA1415" s="44">
        <f t="shared" si="427"/>
        <v>66.114730374688165</v>
      </c>
      <c r="AB1415" s="44">
        <f t="shared" si="428"/>
        <v>8.1579258468725655</v>
      </c>
      <c r="AC1415" s="44">
        <f t="shared" si="429"/>
        <v>40.373182426800426</v>
      </c>
      <c r="AD1415" s="44">
        <f t="shared" si="434"/>
        <v>8.1579258468725637</v>
      </c>
      <c r="AE1415" s="44">
        <f t="shared" si="435"/>
        <v>32.203809459299194</v>
      </c>
      <c r="AF1415" s="44">
        <f t="shared" si="436"/>
        <v>1.1447120628664747E-2</v>
      </c>
      <c r="AG1415" s="45">
        <f>AC1415+AA1415+SUM($Z$1398:Z1415)</f>
        <v>111.95055138511729</v>
      </c>
      <c r="AH1415" s="45">
        <f>AC1415+AA1415+SUM($Z$1398:Z1415)</f>
        <v>111.95055138511729</v>
      </c>
      <c r="DM1415"/>
      <c r="DN1415"/>
      <c r="DO1415"/>
      <c r="DP1415"/>
      <c r="DQ1415"/>
      <c r="DR1415"/>
      <c r="DS1415"/>
      <c r="DT1415"/>
      <c r="DU1415"/>
      <c r="DV1415"/>
      <c r="DW1415"/>
      <c r="DX1415"/>
      <c r="DY1415"/>
      <c r="DZ1415"/>
      <c r="EA1415"/>
      <c r="EB1415"/>
      <c r="EC1415"/>
      <c r="ED1415"/>
      <c r="EE1415"/>
      <c r="EF1415"/>
      <c r="EG1415"/>
    </row>
    <row r="1416" spans="1:137" s="1" customFormat="1" ht="14.4" x14ac:dyDescent="0.3">
      <c r="A1416"/>
      <c r="B1416"/>
      <c r="C1416"/>
      <c r="D1416" s="18"/>
      <c r="E1416" s="28">
        <v>40045.461805555555</v>
      </c>
      <c r="F1416" s="10">
        <f t="shared" si="433"/>
        <v>161.98819444444234</v>
      </c>
      <c r="G1416" s="10">
        <v>138427</v>
      </c>
      <c r="H1416" s="10">
        <v>6.68</v>
      </c>
      <c r="I1416" s="10">
        <v>640</v>
      </c>
      <c r="J1416" s="10"/>
      <c r="K1416" s="10"/>
      <c r="L1416" s="79">
        <v>1037</v>
      </c>
      <c r="M1416" s="86"/>
      <c r="N1416" s="42">
        <v>7.12</v>
      </c>
      <c r="O1416" s="90"/>
      <c r="P1416" s="90"/>
      <c r="Q1416" s="90"/>
      <c r="R1416" s="87"/>
      <c r="S1416" s="87"/>
      <c r="T1416" s="16"/>
      <c r="U1416" s="16"/>
      <c r="V1416" s="43">
        <f t="shared" si="423"/>
        <v>2.3470134129151583E-5</v>
      </c>
      <c r="W1416" s="43">
        <f t="shared" si="424"/>
        <v>3.2665187339347723E-3</v>
      </c>
      <c r="X1416" s="43">
        <f t="shared" si="425"/>
        <v>1.3589313276799807E-5</v>
      </c>
      <c r="Y1416" s="22">
        <f>X1416+W1416+SUM($V$1398:V1416)</f>
        <v>3.6750246753727454E-3</v>
      </c>
      <c r="Z1416" s="22">
        <f t="shared" si="426"/>
        <v>0.48636231393653695</v>
      </c>
      <c r="AA1416" s="44">
        <f t="shared" si="427"/>
        <v>67.690776763830641</v>
      </c>
      <c r="AB1416" s="44">
        <f t="shared" si="428"/>
        <v>8.3523949084718545</v>
      </c>
      <c r="AC1416" s="44">
        <f t="shared" si="429"/>
        <v>41.335600454089402</v>
      </c>
      <c r="AD1416" s="44">
        <f t="shared" si="434"/>
        <v>8.3523949084718545</v>
      </c>
      <c r="AE1416" s="44">
        <f t="shared" si="435"/>
        <v>32.971485547930612</v>
      </c>
      <c r="AF1416" s="44">
        <f t="shared" si="436"/>
        <v>1.1719997686933634E-2</v>
      </c>
      <c r="AG1416" s="45">
        <f>AC1416+AA1416+SUM($Z$1398:Z1416)</f>
        <v>114.97537811548528</v>
      </c>
      <c r="AH1416" s="45">
        <f>AC1416+AA1416+SUM($Z$1398:Z1416)</f>
        <v>114.97537811548528</v>
      </c>
      <c r="DM1416"/>
      <c r="DN1416"/>
      <c r="DO1416"/>
      <c r="DP1416"/>
      <c r="DQ1416"/>
      <c r="DR1416"/>
      <c r="DS1416"/>
      <c r="DT1416"/>
      <c r="DU1416"/>
      <c r="DV1416"/>
      <c r="DW1416"/>
      <c r="DX1416"/>
      <c r="DY1416"/>
      <c r="DZ1416"/>
      <c r="EA1416"/>
      <c r="EB1416"/>
      <c r="EC1416"/>
      <c r="ED1416"/>
      <c r="EE1416"/>
      <c r="EF1416"/>
      <c r="EG1416"/>
    </row>
    <row r="1417" spans="1:137" s="1" customFormat="1" ht="14.4" x14ac:dyDescent="0.3">
      <c r="A1417"/>
      <c r="B1417"/>
      <c r="C1417"/>
      <c r="D1417" s="18"/>
      <c r="E1417" s="28">
        <v>40052.45416666667</v>
      </c>
      <c r="F1417" s="10">
        <f t="shared" si="433"/>
        <v>168.98055555555766</v>
      </c>
      <c r="G1417" s="10">
        <v>138363</v>
      </c>
      <c r="H1417" s="10">
        <v>7.65</v>
      </c>
      <c r="I1417" s="10">
        <v>831</v>
      </c>
      <c r="J1417" s="10"/>
      <c r="K1417" s="10"/>
      <c r="L1417" s="79">
        <v>1037</v>
      </c>
      <c r="M1417" s="86"/>
      <c r="N1417" s="42">
        <v>7.12</v>
      </c>
      <c r="O1417" s="90"/>
      <c r="P1417" s="90"/>
      <c r="Q1417" s="90"/>
      <c r="R1417" s="87"/>
      <c r="S1417" s="87"/>
      <c r="T1417" s="16"/>
      <c r="U1417" s="16"/>
      <c r="V1417" s="43">
        <f t="shared" si="423"/>
        <v>2.6878222468264916E-5</v>
      </c>
      <c r="W1417" s="43">
        <f t="shared" si="424"/>
        <v>3.7408485500899716E-3</v>
      </c>
      <c r="X1417" s="43">
        <f t="shared" si="425"/>
        <v>1.5562611761604568E-5</v>
      </c>
      <c r="Y1417" s="22">
        <f>X1417+W1417+SUM($V$1398:V1417)</f>
        <v>4.1782060124810148E-3</v>
      </c>
      <c r="Z1417" s="22">
        <f t="shared" si="426"/>
        <v>0.48613745037601808</v>
      </c>
      <c r="AA1417" s="44">
        <f t="shared" si="427"/>
        <v>67.659480775960617</v>
      </c>
      <c r="AB1417" s="44">
        <f t="shared" si="428"/>
        <v>8.3485332826752821</v>
      </c>
      <c r="AC1417" s="44">
        <f t="shared" si="429"/>
        <v>41.316489453857791</v>
      </c>
      <c r="AD1417" s="44">
        <f t="shared" si="434"/>
        <v>8.3485332826752821</v>
      </c>
      <c r="AE1417" s="44">
        <f t="shared" si="435"/>
        <v>32.956241592090585</v>
      </c>
      <c r="AF1417" s="44">
        <f t="shared" si="436"/>
        <v>1.1714579091919919E-2</v>
      </c>
      <c r="AG1417" s="45">
        <f>AC1417+AA1417+SUM($Z$1398:Z1417)</f>
        <v>115.41110857775968</v>
      </c>
      <c r="AH1417" s="45">
        <f>AC1417+AA1417+SUM($Z$1398:Z1417)</f>
        <v>115.41110857775968</v>
      </c>
      <c r="DM1417"/>
      <c r="DN1417"/>
      <c r="DO1417"/>
      <c r="DP1417"/>
      <c r="DQ1417"/>
      <c r="DR1417"/>
      <c r="DS1417"/>
      <c r="DT1417"/>
      <c r="DU1417"/>
      <c r="DV1417"/>
      <c r="DW1417"/>
      <c r="DX1417"/>
      <c r="DY1417"/>
      <c r="DZ1417"/>
      <c r="EA1417"/>
      <c r="EB1417"/>
      <c r="EC1417"/>
      <c r="ED1417"/>
      <c r="EE1417"/>
      <c r="EF1417"/>
      <c r="EG1417"/>
    </row>
    <row r="1418" spans="1:137" s="1" customFormat="1" ht="14.4" x14ac:dyDescent="0.3">
      <c r="A1418"/>
      <c r="B1418"/>
      <c r="C1418"/>
      <c r="D1418" s="18"/>
      <c r="E1418" s="28">
        <v>40059.43472222222</v>
      </c>
      <c r="F1418" s="10">
        <f t="shared" si="433"/>
        <v>175.96111111110804</v>
      </c>
      <c r="G1418" s="10">
        <v>137312</v>
      </c>
      <c r="H1418" s="10">
        <v>6.94</v>
      </c>
      <c r="I1418" s="10">
        <v>924</v>
      </c>
      <c r="J1418" s="10"/>
      <c r="K1418" s="10"/>
      <c r="L1418" s="79">
        <v>1037</v>
      </c>
      <c r="M1418" s="91"/>
      <c r="N1418" s="42">
        <v>7.12</v>
      </c>
      <c r="O1418" s="90"/>
      <c r="P1418" s="90"/>
      <c r="Q1418" s="90"/>
      <c r="R1418" s="87"/>
      <c r="S1418" s="87"/>
      <c r="T1418" s="16"/>
      <c r="U1418" s="16"/>
      <c r="V1418" s="43">
        <f t="shared" si="423"/>
        <v>2.4383642343759282E-5</v>
      </c>
      <c r="W1418" s="43">
        <f t="shared" si="424"/>
        <v>3.3936586846567843E-3</v>
      </c>
      <c r="X1418" s="43">
        <f t="shared" si="425"/>
        <v>1.4118238643860879E-5</v>
      </c>
      <c r="Y1418" s="22">
        <f>X1418+W1418+SUM($V$1398:V1418)</f>
        <v>3.8539554162738427E-3</v>
      </c>
      <c r="Z1418" s="22">
        <f t="shared" si="426"/>
        <v>0.48244476909312317</v>
      </c>
      <c r="AA1418" s="44">
        <f t="shared" si="427"/>
        <v>67.1455419751574</v>
      </c>
      <c r="AB1418" s="44">
        <f t="shared" si="428"/>
        <v>8.2851181465471875</v>
      </c>
      <c r="AC1418" s="44">
        <f t="shared" si="429"/>
        <v>41.002650996929233</v>
      </c>
      <c r="AD1418" s="44">
        <f t="shared" si="434"/>
        <v>8.2851181465471839</v>
      </c>
      <c r="AE1418" s="44">
        <f t="shared" si="435"/>
        <v>32.705907254780115</v>
      </c>
      <c r="AF1418" s="44">
        <f t="shared" si="436"/>
        <v>1.1625595601929039E-2</v>
      </c>
      <c r="AG1418" s="45">
        <f>AC1418+AA1418+SUM($Z$1398:Z1418)</f>
        <v>115.06577608912102</v>
      </c>
      <c r="AH1418" s="45">
        <f>AC1418+AA1418+SUM($Z$1398:Z1418)</f>
        <v>115.06577608912102</v>
      </c>
      <c r="DM1418"/>
      <c r="DN1418"/>
      <c r="DO1418"/>
      <c r="DP1418"/>
      <c r="DQ1418"/>
      <c r="DR1418"/>
      <c r="DS1418"/>
      <c r="DT1418"/>
      <c r="DU1418"/>
      <c r="DV1418"/>
      <c r="DW1418"/>
      <c r="DX1418"/>
      <c r="DY1418"/>
      <c r="DZ1418"/>
      <c r="EA1418"/>
      <c r="EB1418"/>
      <c r="EC1418"/>
      <c r="ED1418"/>
      <c r="EE1418"/>
      <c r="EF1418"/>
      <c r="EG1418"/>
    </row>
    <row r="1419" spans="1:137" s="1" customFormat="1" ht="14.4" x14ac:dyDescent="0.3">
      <c r="A1419"/>
      <c r="B1419"/>
      <c r="C1419"/>
      <c r="D1419" s="18"/>
      <c r="E1419" s="28">
        <v>40066.430555555555</v>
      </c>
      <c r="F1419" s="10">
        <f t="shared" si="433"/>
        <v>182.95694444444234</v>
      </c>
      <c r="G1419" s="17">
        <v>134357</v>
      </c>
      <c r="H1419" s="10">
        <v>6.61</v>
      </c>
      <c r="I1419" s="10">
        <v>1131</v>
      </c>
      <c r="J1419" s="10"/>
      <c r="K1419" s="10"/>
      <c r="L1419" s="79">
        <v>1037</v>
      </c>
      <c r="M1419" s="87"/>
      <c r="N1419" s="42">
        <v>7.12</v>
      </c>
      <c r="O1419" s="90"/>
      <c r="P1419" s="90"/>
      <c r="Q1419" s="90"/>
      <c r="R1419" s="87"/>
      <c r="S1419" s="87"/>
      <c r="T1419" s="16"/>
      <c r="U1419" s="16"/>
      <c r="V1419" s="43">
        <f t="shared" si="423"/>
        <v>2.322418960983413E-5</v>
      </c>
      <c r="W1419" s="43">
        <f t="shared" si="424"/>
        <v>3.232288747201923E-3</v>
      </c>
      <c r="X1419" s="43">
        <f t="shared" si="425"/>
        <v>1.3446910293360289E-5</v>
      </c>
      <c r="Y1419" s="22">
        <f>X1419+W1419+SUM($V$1398:V1419)</f>
        <v>3.7151383400783147E-3</v>
      </c>
      <c r="Z1419" s="22">
        <f t="shared" si="426"/>
        <v>0.47206239688479334</v>
      </c>
      <c r="AA1419" s="44">
        <f t="shared" si="427"/>
        <v>65.700547535220693</v>
      </c>
      <c r="AB1419" s="44">
        <f t="shared" si="428"/>
        <v>8.1068196429710451</v>
      </c>
      <c r="AC1419" s="44">
        <f t="shared" si="429"/>
        <v>40.120260283110156</v>
      </c>
      <c r="AD1419" s="44">
        <f t="shared" si="434"/>
        <v>8.1068196429710451</v>
      </c>
      <c r="AE1419" s="44">
        <f t="shared" si="435"/>
        <v>32.002065231228826</v>
      </c>
      <c r="AF1419" s="44">
        <f t="shared" si="436"/>
        <v>1.1375408910280093E-2</v>
      </c>
      <c r="AG1419" s="45">
        <f>AC1419+AA1419+SUM($Z$1398:Z1419)</f>
        <v>113.21045333225003</v>
      </c>
      <c r="AH1419" s="45">
        <f>AC1419+AA1419+SUM($Z$1398:Z1419)</f>
        <v>113.21045333225003</v>
      </c>
      <c r="DM1419"/>
      <c r="DN1419"/>
      <c r="DO1419"/>
      <c r="DP1419"/>
      <c r="DQ1419"/>
      <c r="DR1419"/>
      <c r="DS1419"/>
      <c r="DT1419"/>
      <c r="DU1419"/>
      <c r="DV1419"/>
      <c r="DW1419"/>
      <c r="DX1419"/>
      <c r="DY1419"/>
      <c r="DZ1419"/>
      <c r="EA1419"/>
      <c r="EB1419"/>
      <c r="EC1419"/>
      <c r="ED1419"/>
      <c r="EE1419"/>
      <c r="EF1419"/>
      <c r="EG1419"/>
    </row>
    <row r="1420" spans="1:137" s="1" customFormat="1" ht="14.4" x14ac:dyDescent="0.3">
      <c r="A1420"/>
      <c r="B1420"/>
      <c r="C1420"/>
      <c r="D1420" s="18"/>
      <c r="E1420" s="28">
        <v>40073.42291666667</v>
      </c>
      <c r="F1420" s="10">
        <f t="shared" si="433"/>
        <v>189.94930555555766</v>
      </c>
      <c r="G1420" s="10">
        <v>140041</v>
      </c>
      <c r="H1420" s="10">
        <v>9.33</v>
      </c>
      <c r="I1420" s="10">
        <v>1261</v>
      </c>
      <c r="J1420" s="10"/>
      <c r="K1420" s="10"/>
      <c r="L1420" s="79">
        <v>1037</v>
      </c>
      <c r="M1420" s="86"/>
      <c r="N1420" s="42">
        <v>7.12</v>
      </c>
      <c r="O1420" s="90"/>
      <c r="P1420" s="90"/>
      <c r="Q1420" s="90"/>
      <c r="R1420" s="87"/>
      <c r="S1420" s="87"/>
      <c r="T1420" s="16"/>
      <c r="U1420" s="16"/>
      <c r="V1420" s="43">
        <f t="shared" si="423"/>
        <v>3.2780890931883879E-5</v>
      </c>
      <c r="W1420" s="43">
        <f t="shared" si="424"/>
        <v>4.5623682316783569E-3</v>
      </c>
      <c r="X1420" s="43">
        <f t="shared" si="425"/>
        <v>1.8980283364153025E-5</v>
      </c>
      <c r="Y1420" s="22">
        <f>X1420+W1420+SUM($V$1398:V1420)</f>
        <v>5.0835320885574261E-3</v>
      </c>
      <c r="Z1420" s="22">
        <f t="shared" si="426"/>
        <v>0.49203309185337085</v>
      </c>
      <c r="AA1420" s="44">
        <f t="shared" si="427"/>
        <v>68.480022457928058</v>
      </c>
      <c r="AB1420" s="44">
        <f t="shared" si="428"/>
        <v>8.4497802840291758</v>
      </c>
      <c r="AC1420" s="44">
        <f t="shared" si="429"/>
        <v>41.817555991180427</v>
      </c>
      <c r="AD1420" s="44">
        <f t="shared" si="434"/>
        <v>8.4497802840291758</v>
      </c>
      <c r="AE1420" s="44">
        <f t="shared" si="435"/>
        <v>33.355919059271315</v>
      </c>
      <c r="AF1420" s="44">
        <f t="shared" si="436"/>
        <v>1.1856647879935799E-2</v>
      </c>
      <c r="AG1420" s="45">
        <f>AC1420+AA1420+SUM($Z$1398:Z1420)</f>
        <v>118.17925705488102</v>
      </c>
      <c r="AH1420" s="45">
        <f>AC1420+AA1420+SUM($Z$1398:Z1420)</f>
        <v>118.17925705488102</v>
      </c>
      <c r="DM1420"/>
      <c r="DN1420"/>
      <c r="DO1420"/>
      <c r="DP1420"/>
      <c r="DQ1420"/>
      <c r="DR1420"/>
      <c r="DS1420"/>
      <c r="DT1420"/>
      <c r="DU1420"/>
      <c r="DV1420"/>
      <c r="DW1420"/>
      <c r="DX1420"/>
      <c r="DY1420"/>
      <c r="DZ1420"/>
      <c r="EA1420"/>
      <c r="EB1420"/>
      <c r="EC1420"/>
      <c r="ED1420"/>
      <c r="EE1420"/>
      <c r="EF1420"/>
      <c r="EG1420"/>
    </row>
    <row r="1421" spans="1:137" s="1" customFormat="1" ht="14.4" x14ac:dyDescent="0.3">
      <c r="A1421"/>
      <c r="B1421"/>
      <c r="C1421"/>
      <c r="D1421" s="18"/>
      <c r="E1421" s="28">
        <v>40079.422222222223</v>
      </c>
      <c r="F1421" s="10">
        <f t="shared" si="433"/>
        <v>195.94861111111095</v>
      </c>
      <c r="G1421" s="10">
        <v>134819</v>
      </c>
      <c r="H1421" s="10">
        <v>6.38</v>
      </c>
      <c r="I1421" s="10">
        <v>1491</v>
      </c>
      <c r="J1421" s="10"/>
      <c r="K1421" s="10"/>
      <c r="L1421" s="79">
        <v>1037</v>
      </c>
      <c r="M1421" s="86"/>
      <c r="N1421" s="42">
        <v>7.12</v>
      </c>
      <c r="O1421" s="90"/>
      <c r="P1421" s="90"/>
      <c r="Q1421" s="90"/>
      <c r="R1421" s="87"/>
      <c r="S1421" s="87"/>
      <c r="T1421" s="16"/>
      <c r="U1421" s="16"/>
      <c r="V1421" s="43">
        <f t="shared" si="423"/>
        <v>2.2416086189219627E-5</v>
      </c>
      <c r="W1421" s="43">
        <f t="shared" si="424"/>
        <v>3.1198187907939892E-3</v>
      </c>
      <c r="X1421" s="43">
        <f t="shared" si="425"/>
        <v>1.2979014776344726E-5</v>
      </c>
      <c r="Y1421" s="22">
        <f>X1421+W1421+SUM($V$1398:V1421)</f>
        <v>3.6573974652744693E-3</v>
      </c>
      <c r="Z1421" s="22">
        <f t="shared" si="426"/>
        <v>0.47368563071228853</v>
      </c>
      <c r="AA1421" s="44">
        <f t="shared" si="427"/>
        <v>65.926465447657492</v>
      </c>
      <c r="AB1421" s="44">
        <f t="shared" si="428"/>
        <v>8.1346957541900586</v>
      </c>
      <c r="AC1421" s="44">
        <f t="shared" si="429"/>
        <v>40.258217816032115</v>
      </c>
      <c r="AD1421" s="44">
        <f t="shared" si="434"/>
        <v>8.1346957541900551</v>
      </c>
      <c r="AE1421" s="44">
        <f t="shared" si="435"/>
        <v>32.112107537449027</v>
      </c>
      <c r="AF1421" s="44">
        <f t="shared" si="436"/>
        <v>1.1414524393035358E-2</v>
      </c>
      <c r="AG1421" s="45">
        <f>AC1421+AA1421+SUM($Z$1398:Z1421)</f>
        <v>114.54004750017444</v>
      </c>
      <c r="AH1421" s="45">
        <f>AC1421+AA1421+SUM($Z$1398:Z1421)</f>
        <v>114.54004750017444</v>
      </c>
      <c r="DM1421"/>
      <c r="DN1421"/>
      <c r="DO1421"/>
      <c r="DP1421"/>
      <c r="DQ1421"/>
      <c r="DR1421"/>
      <c r="DS1421"/>
      <c r="DT1421"/>
      <c r="DU1421"/>
      <c r="DV1421"/>
      <c r="DW1421"/>
      <c r="DX1421"/>
      <c r="DY1421"/>
      <c r="DZ1421"/>
      <c r="EA1421"/>
      <c r="EB1421"/>
      <c r="EC1421"/>
      <c r="ED1421"/>
      <c r="EE1421"/>
      <c r="EF1421"/>
      <c r="EG1421"/>
    </row>
    <row r="1422" spans="1:137" s="1" customFormat="1" ht="14.4" x14ac:dyDescent="0.3">
      <c r="A1422"/>
      <c r="B1422"/>
      <c r="C1422"/>
      <c r="D1422" s="18"/>
      <c r="E1422" s="28">
        <v>40086.404166666667</v>
      </c>
      <c r="F1422" s="10">
        <f t="shared" si="433"/>
        <v>202.93055555555475</v>
      </c>
      <c r="G1422" s="10">
        <v>136632</v>
      </c>
      <c r="H1422" s="10">
        <v>7.42</v>
      </c>
      <c r="I1422" s="10">
        <v>1591</v>
      </c>
      <c r="J1422" s="10"/>
      <c r="K1422" s="10"/>
      <c r="L1422" s="79">
        <v>1037</v>
      </c>
      <c r="M1422" s="86"/>
      <c r="N1422" s="42">
        <v>7.12</v>
      </c>
      <c r="O1422" s="90"/>
      <c r="P1422" s="90"/>
      <c r="Q1422" s="90"/>
      <c r="R1422" s="87"/>
      <c r="S1422" s="87"/>
      <c r="T1422" s="16"/>
      <c r="U1422" s="16"/>
      <c r="V1422" s="43">
        <f t="shared" si="423"/>
        <v>2.6070119047650416E-5</v>
      </c>
      <c r="W1422" s="43">
        <f t="shared" si="424"/>
        <v>3.6283785936820374E-3</v>
      </c>
      <c r="X1422" s="43">
        <f t="shared" si="425"/>
        <v>1.5094716244589007E-5</v>
      </c>
      <c r="Y1422" s="22">
        <f>X1422+W1422+SUM($V$1398:V1422)</f>
        <v>4.1941430886784118E-3</v>
      </c>
      <c r="Z1422" s="22">
        <f t="shared" si="426"/>
        <v>0.4800555937626107</v>
      </c>
      <c r="AA1422" s="44">
        <f t="shared" si="427"/>
        <v>66.813022104038296</v>
      </c>
      <c r="AB1422" s="44">
        <f t="shared" si="428"/>
        <v>8.2440883724585987</v>
      </c>
      <c r="AC1422" s="44">
        <f t="shared" si="429"/>
        <v>40.799596619468332</v>
      </c>
      <c r="AD1422" s="44">
        <f t="shared" si="434"/>
        <v>8.2440883724585987</v>
      </c>
      <c r="AE1422" s="44">
        <f t="shared" si="435"/>
        <v>32.543940223979831</v>
      </c>
      <c r="AF1422" s="44">
        <f t="shared" si="436"/>
        <v>1.1568023029908302E-2</v>
      </c>
      <c r="AG1422" s="45">
        <f>AC1422+AA1422+SUM($Z$1398:Z1422)</f>
        <v>116.44803855375407</v>
      </c>
      <c r="AH1422" s="45">
        <f>AC1422+AA1422+SUM($Z$1398:Z1422)</f>
        <v>116.44803855375407</v>
      </c>
      <c r="DM1422"/>
      <c r="DN1422"/>
      <c r="DO1422"/>
      <c r="DP1422"/>
      <c r="DQ1422"/>
      <c r="DR1422"/>
      <c r="DS1422"/>
      <c r="DT1422"/>
      <c r="DU1422"/>
      <c r="DV1422"/>
      <c r="DW1422"/>
      <c r="DX1422"/>
      <c r="DY1422"/>
      <c r="DZ1422"/>
      <c r="EA1422"/>
      <c r="EB1422"/>
      <c r="EC1422"/>
      <c r="ED1422"/>
      <c r="EE1422"/>
      <c r="EF1422"/>
      <c r="EG1422"/>
    </row>
    <row r="1423" spans="1:137" s="1" customFormat="1" ht="14.4" x14ac:dyDescent="0.3">
      <c r="A1423"/>
      <c r="B1423"/>
      <c r="C1423"/>
      <c r="D1423" s="18"/>
      <c r="E1423" s="28">
        <v>40093.399305555555</v>
      </c>
      <c r="F1423" s="10">
        <f t="shared" si="433"/>
        <v>209.92569444444234</v>
      </c>
      <c r="G1423" s="10">
        <v>138886</v>
      </c>
      <c r="H1423" s="10">
        <v>7.81</v>
      </c>
      <c r="I1423" s="10">
        <v>1785</v>
      </c>
      <c r="J1423" s="10"/>
      <c r="K1423" s="10"/>
      <c r="L1423" s="79">
        <v>1037</v>
      </c>
      <c r="M1423" s="86"/>
      <c r="N1423" s="42">
        <v>7.12</v>
      </c>
      <c r="O1423" s="90"/>
      <c r="P1423" s="90"/>
      <c r="Q1423" s="90"/>
      <c r="R1423" s="87"/>
      <c r="S1423" s="87"/>
      <c r="T1423" s="16"/>
      <c r="U1423" s="16"/>
      <c r="V1423" s="43">
        <f t="shared" si="423"/>
        <v>2.7440381369561956E-5</v>
      </c>
      <c r="W1423" s="43">
        <f t="shared" si="424"/>
        <v>3.8190885197650556E-3</v>
      </c>
      <c r="X1423" s="43">
        <f t="shared" si="425"/>
        <v>1.5888104295180613E-5</v>
      </c>
      <c r="Y1423" s="22">
        <f>X1423+W1423+SUM($V$1398:V1423)</f>
        <v>4.4130867841815843E-3</v>
      </c>
      <c r="Z1423" s="22">
        <f t="shared" si="426"/>
        <v>0.48797500728463278</v>
      </c>
      <c r="AA1423" s="44">
        <f t="shared" si="427"/>
        <v>67.915227676836054</v>
      </c>
      <c r="AB1423" s="44">
        <f t="shared" si="428"/>
        <v>8.3800900059816517</v>
      </c>
      <c r="AC1423" s="44">
        <f t="shared" si="429"/>
        <v>41.472662158875508</v>
      </c>
      <c r="AD1423" s="44">
        <f t="shared" si="434"/>
        <v>8.3800900059816499</v>
      </c>
      <c r="AE1423" s="44">
        <f t="shared" si="435"/>
        <v>33.080813293720809</v>
      </c>
      <c r="AF1423" s="44">
        <f t="shared" si="436"/>
        <v>1.1758859173047633E-2</v>
      </c>
      <c r="AG1423" s="45">
        <f>AC1423+AA1423+SUM($Z$1398:Z1423)</f>
        <v>118.71128467324364</v>
      </c>
      <c r="AH1423" s="45">
        <f>AC1423+AA1423+SUM($Z$1398:Z1423)</f>
        <v>118.71128467324364</v>
      </c>
      <c r="DM1423"/>
      <c r="DN1423"/>
      <c r="DO1423"/>
      <c r="DP1423"/>
      <c r="DQ1423"/>
      <c r="DR1423"/>
      <c r="DS1423"/>
      <c r="DT1423"/>
      <c r="DU1423"/>
      <c r="DV1423"/>
      <c r="DW1423"/>
      <c r="DX1423"/>
      <c r="DY1423"/>
      <c r="DZ1423"/>
      <c r="EA1423"/>
      <c r="EB1423"/>
      <c r="EC1423"/>
      <c r="ED1423"/>
      <c r="EE1423"/>
      <c r="EF1423"/>
      <c r="EG1423"/>
    </row>
    <row r="1424" spans="1:137" s="1" customFormat="1" ht="14.4" x14ac:dyDescent="0.3">
      <c r="A1424"/>
      <c r="B1424"/>
      <c r="C1424"/>
      <c r="D1424" s="18"/>
      <c r="E1424" s="28">
        <v>40100.411805555559</v>
      </c>
      <c r="F1424" s="10">
        <f t="shared" si="433"/>
        <v>216.93819444444671</v>
      </c>
      <c r="G1424" s="10">
        <v>145561</v>
      </c>
      <c r="H1424" s="10">
        <v>6.51</v>
      </c>
      <c r="I1424" s="10">
        <v>1876</v>
      </c>
      <c r="J1424" s="10"/>
      <c r="K1424" s="10"/>
      <c r="L1424" s="79">
        <v>1037</v>
      </c>
      <c r="M1424" s="86"/>
      <c r="N1424" s="42">
        <v>7.12</v>
      </c>
      <c r="O1424" s="90"/>
      <c r="P1424" s="90"/>
      <c r="Q1424" s="90"/>
      <c r="R1424" s="87"/>
      <c r="S1424" s="87"/>
      <c r="T1424" s="16"/>
      <c r="U1424" s="16"/>
      <c r="V1424" s="43">
        <f t="shared" si="423"/>
        <v>2.2872840296523475E-5</v>
      </c>
      <c r="W1424" s="43">
        <f t="shared" si="424"/>
        <v>3.183388766154995E-3</v>
      </c>
      <c r="X1424" s="43">
        <f t="shared" si="425"/>
        <v>1.3243477459875259E-5</v>
      </c>
      <c r="Y1424" s="22">
        <f>X1424+W1424+SUM($V$1398:V1424)</f>
        <v>3.7976152440327413E-3</v>
      </c>
      <c r="Z1424" s="22">
        <f t="shared" si="426"/>
        <v>0.51142757394811889</v>
      </c>
      <c r="AA1424" s="44">
        <f t="shared" si="427"/>
        <v>71.17930141171847</v>
      </c>
      <c r="AB1424" s="44">
        <f t="shared" si="428"/>
        <v>8.7828455089835913</v>
      </c>
      <c r="AC1424" s="44">
        <f t="shared" si="429"/>
        <v>43.465879761157183</v>
      </c>
      <c r="AD1424" s="44">
        <f t="shared" si="434"/>
        <v>8.7828455089835895</v>
      </c>
      <c r="AE1424" s="44">
        <f t="shared" si="435"/>
        <v>34.670710250473732</v>
      </c>
      <c r="AF1424" s="44">
        <f t="shared" si="436"/>
        <v>1.2324001699868858E-2</v>
      </c>
      <c r="AG1424" s="45">
        <f>AC1424+AA1424+SUM($Z$1398:Z1424)</f>
        <v>124.48000358435584</v>
      </c>
      <c r="AH1424" s="45">
        <f>AC1424+AA1424+SUM($Z$1398:Z1424)</f>
        <v>124.48000358435584</v>
      </c>
      <c r="DM1424"/>
      <c r="DN1424"/>
      <c r="DO1424"/>
      <c r="DP1424"/>
      <c r="DQ1424"/>
      <c r="DR1424"/>
      <c r="DS1424"/>
      <c r="DT1424"/>
      <c r="DU1424"/>
      <c r="DV1424"/>
      <c r="DW1424"/>
      <c r="DX1424"/>
      <c r="DY1424"/>
      <c r="DZ1424"/>
      <c r="EA1424"/>
      <c r="EB1424"/>
      <c r="EC1424"/>
      <c r="ED1424"/>
      <c r="EE1424"/>
      <c r="EF1424"/>
      <c r="EG1424"/>
    </row>
    <row r="1425" spans="1:137" s="1" customFormat="1" ht="14.4" x14ac:dyDescent="0.3">
      <c r="A1425"/>
      <c r="B1425"/>
      <c r="C1425"/>
      <c r="D1425" s="18"/>
      <c r="E1425" s="28">
        <v>40107.432638888888</v>
      </c>
      <c r="F1425" s="10">
        <f t="shared" si="433"/>
        <v>223.95902777777519</v>
      </c>
      <c r="G1425" s="10">
        <v>143386</v>
      </c>
      <c r="H1425" s="10">
        <v>9.82</v>
      </c>
      <c r="I1425" s="10">
        <v>2113</v>
      </c>
      <c r="J1425" s="10"/>
      <c r="K1425" s="10"/>
      <c r="L1425" s="79">
        <v>1037</v>
      </c>
      <c r="M1425" s="86"/>
      <c r="N1425" s="42">
        <v>7.12</v>
      </c>
      <c r="O1425" s="90"/>
      <c r="P1425" s="90"/>
      <c r="Q1425" s="90"/>
      <c r="R1425" s="87"/>
      <c r="S1425" s="87"/>
      <c r="T1425" s="16"/>
      <c r="U1425" s="16"/>
      <c r="V1425" s="43">
        <f t="shared" si="423"/>
        <v>3.4502502567106077E-5</v>
      </c>
      <c r="W1425" s="43">
        <f t="shared" si="424"/>
        <v>4.8019781388083035E-3</v>
      </c>
      <c r="X1425" s="43">
        <f t="shared" si="425"/>
        <v>1.9977104248229656E-5</v>
      </c>
      <c r="Y1425" s="22">
        <f>X1425+W1425+SUM($V$1398:V1425)</f>
        <v>5.4574407460415107E-3</v>
      </c>
      <c r="Z1425" s="22">
        <f t="shared" si="426"/>
        <v>0.50378572638361219</v>
      </c>
      <c r="AA1425" s="44">
        <f t="shared" si="427"/>
        <v>70.115726823947782</v>
      </c>
      <c r="AB1425" s="44">
        <f t="shared" si="428"/>
        <v>8.6516105698031822</v>
      </c>
      <c r="AC1425" s="44">
        <f t="shared" si="429"/>
        <v>42.816404362660904</v>
      </c>
      <c r="AD1425" s="44">
        <f t="shared" si="434"/>
        <v>8.6516105698031804</v>
      </c>
      <c r="AE1425" s="44">
        <f t="shared" si="435"/>
        <v>34.152653938722771</v>
      </c>
      <c r="AF1425" s="44">
        <f t="shared" si="436"/>
        <v>1.213985413494958E-2</v>
      </c>
      <c r="AG1425" s="45">
        <f>AC1425+AA1425+SUM($Z$1398:Z1425)</f>
        <v>123.27073932447249</v>
      </c>
      <c r="AH1425" s="45">
        <f>AC1425+AA1425+SUM($Z$1398:Z1425)</f>
        <v>123.27073932447249</v>
      </c>
      <c r="DM1425"/>
      <c r="DN1425"/>
      <c r="DO1425"/>
      <c r="DP1425"/>
      <c r="DQ1425"/>
      <c r="DR1425"/>
      <c r="DS1425"/>
      <c r="DT1425"/>
      <c r="DU1425"/>
      <c r="DV1425"/>
      <c r="DW1425"/>
      <c r="DX1425"/>
      <c r="DY1425"/>
      <c r="DZ1425"/>
      <c r="EA1425"/>
      <c r="EB1425"/>
      <c r="EC1425"/>
      <c r="ED1425"/>
      <c r="EE1425"/>
      <c r="EF1425"/>
      <c r="EG1425"/>
    </row>
    <row r="1426" spans="1:137" s="1" customFormat="1" ht="14.4" x14ac:dyDescent="0.3">
      <c r="A1426"/>
      <c r="B1426"/>
      <c r="C1426"/>
      <c r="D1426" s="18"/>
      <c r="E1426" s="28">
        <v>40115.395833333336</v>
      </c>
      <c r="F1426" s="10">
        <f t="shared" si="433"/>
        <v>231.92222222222335</v>
      </c>
      <c r="G1426" s="10">
        <v>141424</v>
      </c>
      <c r="H1426" s="10">
        <v>7.11</v>
      </c>
      <c r="I1426" s="10">
        <v>2219</v>
      </c>
      <c r="J1426" s="10"/>
      <c r="K1426" s="10"/>
      <c r="L1426" s="79">
        <v>1037</v>
      </c>
      <c r="M1426" s="90"/>
      <c r="N1426" s="42">
        <v>7.12</v>
      </c>
      <c r="O1426" s="83"/>
      <c r="P1426" s="90"/>
      <c r="Q1426" s="90"/>
      <c r="R1426" s="87"/>
      <c r="S1426" s="87"/>
      <c r="T1426" s="16"/>
      <c r="U1426" s="16"/>
      <c r="V1426" s="43">
        <f t="shared" si="423"/>
        <v>2.4980936176387393E-5</v>
      </c>
      <c r="W1426" s="43">
        <f t="shared" si="424"/>
        <v>3.476788652436562E-3</v>
      </c>
      <c r="X1426" s="43">
        <f t="shared" si="425"/>
        <v>1.4464074460785425E-5</v>
      </c>
      <c r="Y1426" s="22">
        <f>X1426+W1426+SUM($V$1398:V1426)</f>
        <v>4.1517191660587118E-3</v>
      </c>
      <c r="Z1426" s="22">
        <f t="shared" si="426"/>
        <v>0.49689225285645716</v>
      </c>
      <c r="AA1426" s="44">
        <f t="shared" si="427"/>
        <v>69.156309195807069</v>
      </c>
      <c r="AB1426" s="44">
        <f t="shared" si="428"/>
        <v>8.5332276039769948</v>
      </c>
      <c r="AC1426" s="44">
        <f t="shared" si="429"/>
        <v>42.23053276181048</v>
      </c>
      <c r="AD1426" s="44">
        <f t="shared" si="434"/>
        <v>8.5332276039769948</v>
      </c>
      <c r="AE1426" s="44">
        <f t="shared" si="435"/>
        <v>33.685331417501921</v>
      </c>
      <c r="AF1426" s="44">
        <f t="shared" si="436"/>
        <v>1.1973740331560333E-2</v>
      </c>
      <c r="AG1426" s="45">
        <f>AC1426+AA1426+SUM($Z$1398:Z1426)</f>
        <v>122.2223423483378</v>
      </c>
      <c r="AH1426" s="45">
        <f>AC1426+AA1426+SUM($Z$1398:Z1426)</f>
        <v>122.2223423483378</v>
      </c>
      <c r="DM1426"/>
      <c r="DN1426"/>
      <c r="DO1426"/>
      <c r="DP1426"/>
      <c r="DQ1426"/>
      <c r="DR1426"/>
      <c r="DS1426"/>
      <c r="DT1426"/>
      <c r="DU1426"/>
      <c r="DV1426"/>
      <c r="DW1426"/>
      <c r="DX1426"/>
      <c r="DY1426"/>
      <c r="DZ1426"/>
      <c r="EA1426"/>
      <c r="EB1426"/>
      <c r="EC1426"/>
      <c r="ED1426"/>
      <c r="EE1426"/>
      <c r="EF1426"/>
      <c r="EG1426"/>
    </row>
    <row r="1427" spans="1:137" s="1" customFormat="1" ht="14.4" x14ac:dyDescent="0.3">
      <c r="A1427"/>
      <c r="B1427"/>
      <c r="C1427"/>
      <c r="D1427" s="18"/>
      <c r="E1427" s="28">
        <v>40156.645833333336</v>
      </c>
      <c r="F1427" s="10">
        <f t="shared" si="433"/>
        <v>273.17222222222335</v>
      </c>
      <c r="G1427" s="10">
        <v>33014</v>
      </c>
      <c r="H1427" s="10">
        <v>4.3899999999999997</v>
      </c>
      <c r="I1427" s="10">
        <v>2448</v>
      </c>
      <c r="J1427" s="10"/>
      <c r="K1427" s="10"/>
      <c r="L1427" s="79">
        <v>1037</v>
      </c>
      <c r="M1427" s="86"/>
      <c r="N1427" s="42">
        <v>7.12</v>
      </c>
      <c r="O1427" s="90"/>
      <c r="P1427" s="90"/>
      <c r="Q1427" s="90"/>
      <c r="R1427" s="87"/>
      <c r="S1427" s="87"/>
      <c r="T1427" s="16"/>
      <c r="U1427" s="16"/>
      <c r="V1427" s="43">
        <f t="shared" si="423"/>
        <v>1.5424234854337644E-5</v>
      </c>
      <c r="W1427" s="43">
        <f t="shared" si="424"/>
        <v>2.1467091679601268E-3</v>
      </c>
      <c r="X1427" s="43">
        <f t="shared" si="425"/>
        <v>8.9307013899926868E-6</v>
      </c>
      <c r="Y1427" s="22">
        <f>X1427+W1427+SUM($V$1398:V1427)</f>
        <v>2.831530543365822E-3</v>
      </c>
      <c r="Z1427" s="22">
        <f t="shared" si="426"/>
        <v>0.1159944622963788</v>
      </c>
      <c r="AA1427" s="44">
        <f t="shared" si="427"/>
        <v>16.143839742832721</v>
      </c>
      <c r="AB1427" s="44">
        <f t="shared" si="428"/>
        <v>1.9919955320009088</v>
      </c>
      <c r="AC1427" s="44">
        <f t="shared" si="429"/>
        <v>9.858290025726971</v>
      </c>
      <c r="AD1427" s="44">
        <f t="shared" si="434"/>
        <v>1.9919955320009088</v>
      </c>
      <c r="AE1427" s="44">
        <f t="shared" si="435"/>
        <v>7.8634993453544562</v>
      </c>
      <c r="AF1427" s="44">
        <f t="shared" si="436"/>
        <v>2.7951483716068906E-3</v>
      </c>
      <c r="AG1427" s="45">
        <f>AC1427+AA1427+SUM($Z$1398:Z1427)</f>
        <v>36.953624621576331</v>
      </c>
      <c r="AH1427" s="77">
        <f>AC1427+AA1427+SUM($Z$1427:Z1427)+$AH$1426</f>
        <v>148.34046657919387</v>
      </c>
      <c r="DM1427"/>
      <c r="DN1427"/>
      <c r="DO1427"/>
      <c r="DP1427"/>
      <c r="DQ1427"/>
      <c r="DR1427"/>
      <c r="DS1427"/>
      <c r="DT1427"/>
      <c r="DU1427"/>
      <c r="DV1427"/>
      <c r="DW1427"/>
      <c r="DX1427"/>
      <c r="DY1427"/>
      <c r="DZ1427"/>
      <c r="EA1427"/>
      <c r="EB1427"/>
      <c r="EC1427"/>
      <c r="ED1427"/>
      <c r="EE1427"/>
      <c r="EF1427"/>
      <c r="EG1427"/>
    </row>
    <row r="1428" spans="1:137" s="1" customFormat="1" ht="14.4" x14ac:dyDescent="0.3">
      <c r="A1428"/>
      <c r="B1428"/>
      <c r="C1428"/>
      <c r="D1428" s="18"/>
      <c r="E1428" s="28">
        <v>40185.59375</v>
      </c>
      <c r="F1428" s="10">
        <f t="shared" si="433"/>
        <v>302.1201388888876</v>
      </c>
      <c r="G1428" s="10">
        <v>61236</v>
      </c>
      <c r="H1428" s="10">
        <v>5.75</v>
      </c>
      <c r="I1428" s="10">
        <v>2673</v>
      </c>
      <c r="J1428" s="10"/>
      <c r="K1428" s="10"/>
      <c r="L1428" s="79">
        <v>1037</v>
      </c>
      <c r="M1428" s="86"/>
      <c r="N1428" s="42">
        <v>7.12</v>
      </c>
      <c r="O1428" s="90"/>
      <c r="P1428" s="90"/>
      <c r="Q1428" s="90"/>
      <c r="R1428" s="87"/>
      <c r="S1428" s="87"/>
      <c r="T1428" s="16"/>
      <c r="U1428" s="16"/>
      <c r="V1428" s="43">
        <f t="shared" si="423"/>
        <v>2.0202585515362517E-5</v>
      </c>
      <c r="W1428" s="43">
        <f t="shared" si="424"/>
        <v>2.8117489101983444E-3</v>
      </c>
      <c r="X1428" s="43">
        <f t="shared" si="425"/>
        <v>1.1697387925389057E-5</v>
      </c>
      <c r="Y1428" s="22">
        <f>X1428+W1428+SUM($V$1398:V1428)</f>
        <v>3.5195395576547986E-3</v>
      </c>
      <c r="Z1428" s="22">
        <f t="shared" si="426"/>
        <v>0.21515226549891117</v>
      </c>
      <c r="AA1428" s="44">
        <f t="shared" si="427"/>
        <v>29.944392393896663</v>
      </c>
      <c r="AB1428" s="44">
        <f t="shared" si="428"/>
        <v>3.6948518324834208</v>
      </c>
      <c r="AC1428" s="44">
        <f t="shared" si="429"/>
        <v>18.285643909111791</v>
      </c>
      <c r="AD1428" s="44">
        <f t="shared" si="434"/>
        <v>3.6948518324834199</v>
      </c>
      <c r="AE1428" s="44">
        <f t="shared" si="435"/>
        <v>14.58560749718681</v>
      </c>
      <c r="AF1428" s="44">
        <f t="shared" si="436"/>
        <v>5.1845794415617463E-3</v>
      </c>
      <c r="AG1428" s="45">
        <f>AC1428+AA1428+SUM($Z$1398:Z1428)</f>
        <v>59.396683421524003</v>
      </c>
      <c r="AH1428" s="45">
        <f>AC1428+AA1428+SUM($Z$1427:Z1428)+$AH$1426</f>
        <v>170.78352537914157</v>
      </c>
      <c r="DM1428"/>
      <c r="DN1428"/>
      <c r="DO1428"/>
      <c r="DP1428"/>
      <c r="DQ1428"/>
      <c r="DR1428"/>
      <c r="DS1428"/>
      <c r="DT1428"/>
      <c r="DU1428"/>
      <c r="DV1428"/>
      <c r="DW1428"/>
      <c r="DX1428"/>
      <c r="DY1428"/>
      <c r="DZ1428"/>
      <c r="EA1428"/>
      <c r="EB1428"/>
      <c r="EC1428"/>
      <c r="ED1428"/>
      <c r="EE1428"/>
      <c r="EF1428"/>
      <c r="EG1428"/>
    </row>
    <row r="1429" spans="1:137" s="1" customFormat="1" ht="14.4" x14ac:dyDescent="0.3">
      <c r="A1429"/>
      <c r="B1429"/>
      <c r="C1429"/>
      <c r="D1429" s="18"/>
      <c r="E1429" s="28">
        <v>40199.466666666667</v>
      </c>
      <c r="F1429" s="10">
        <f t="shared" si="433"/>
        <v>315.99305555555475</v>
      </c>
      <c r="G1429" s="10">
        <v>71358</v>
      </c>
      <c r="H1429" s="10">
        <v>8.0500000000000007</v>
      </c>
      <c r="I1429" s="117">
        <v>2876</v>
      </c>
      <c r="J1429" s="117"/>
      <c r="K1429" s="117"/>
      <c r="L1429" s="79">
        <v>1037</v>
      </c>
      <c r="M1429" s="86"/>
      <c r="N1429" s="42">
        <v>7.12</v>
      </c>
      <c r="O1429" s="90"/>
      <c r="P1429" s="90"/>
      <c r="Q1429" s="90"/>
      <c r="R1429" s="87"/>
      <c r="S1429" s="87"/>
      <c r="T1429" s="16"/>
      <c r="U1429" s="16"/>
      <c r="V1429" s="43">
        <f t="shared" si="423"/>
        <v>2.8283619721507526E-5</v>
      </c>
      <c r="W1429" s="43">
        <f t="shared" si="424"/>
        <v>3.9364484742776826E-3</v>
      </c>
      <c r="X1429" s="43">
        <f t="shared" si="425"/>
        <v>1.6376343095544678E-5</v>
      </c>
      <c r="Y1429" s="22">
        <f>X1429+W1429+SUM($V$1398:V1429)</f>
        <v>4.6772016966257993E-3</v>
      </c>
      <c r="Z1429" s="22">
        <f t="shared" si="426"/>
        <v>0.25071584299221539</v>
      </c>
      <c r="AA1429" s="44">
        <f t="shared" si="427"/>
        <v>34.89404847546669</v>
      </c>
      <c r="AB1429" s="44">
        <f t="shared" si="428"/>
        <v>4.3055920873726548</v>
      </c>
      <c r="AC1429" s="44">
        <f t="shared" si="429"/>
        <v>21.308168039493104</v>
      </c>
      <c r="AD1429" s="44">
        <f t="shared" si="434"/>
        <v>4.3055920873726565</v>
      </c>
      <c r="AE1429" s="44">
        <f t="shared" si="435"/>
        <v>16.996534388011248</v>
      </c>
      <c r="AF1429" s="44">
        <f t="shared" si="436"/>
        <v>6.0415641091998706E-3</v>
      </c>
      <c r="AG1429" s="45">
        <f>AC1429+AA1429+SUM($Z$1398:Z1429)</f>
        <v>67.619579476467564</v>
      </c>
      <c r="AH1429" s="45">
        <f>AC1429+AA1429+SUM($Z$1427:Z1429)+$AH$1426</f>
        <v>179.0064214340851</v>
      </c>
      <c r="DM1429"/>
      <c r="DN1429"/>
      <c r="DO1429"/>
      <c r="DP1429"/>
      <c r="DQ1429"/>
      <c r="DR1429"/>
      <c r="DS1429"/>
      <c r="DT1429"/>
      <c r="DU1429"/>
      <c r="DV1429"/>
      <c r="DW1429"/>
      <c r="DX1429"/>
      <c r="DY1429"/>
      <c r="DZ1429"/>
      <c r="EA1429"/>
      <c r="EB1429"/>
      <c r="EC1429"/>
      <c r="ED1429"/>
      <c r="EE1429"/>
      <c r="EF1429"/>
      <c r="EG1429"/>
    </row>
    <row r="1430" spans="1:137" s="1" customFormat="1" ht="14.4" x14ac:dyDescent="0.3">
      <c r="A1430"/>
      <c r="B1430"/>
      <c r="C1430"/>
      <c r="D1430" s="18"/>
      <c r="E1430" s="28">
        <v>40287.494444444441</v>
      </c>
      <c r="F1430" s="10">
        <f t="shared" si="433"/>
        <v>404.02083333332848</v>
      </c>
      <c r="G1430" s="10">
        <v>106454</v>
      </c>
      <c r="H1430" s="10">
        <v>1.44</v>
      </c>
      <c r="I1430" s="10">
        <v>113</v>
      </c>
      <c r="J1430" s="10"/>
      <c r="K1430" s="10"/>
      <c r="L1430" s="79">
        <v>1037</v>
      </c>
      <c r="M1430" s="86"/>
      <c r="N1430" s="42">
        <v>7.12</v>
      </c>
      <c r="O1430" s="90"/>
      <c r="P1430" s="90"/>
      <c r="Q1430" s="90"/>
      <c r="R1430" s="87"/>
      <c r="S1430" s="87"/>
      <c r="T1430" s="16"/>
      <c r="U1430" s="16"/>
      <c r="V1430" s="43">
        <f t="shared" ref="V1430:V1460" si="437">($A$15*L1430/1000/$A$13*H1430)/$Q$1398</f>
        <v>5.0594301116733961E-6</v>
      </c>
      <c r="W1430" s="43">
        <f t="shared" ref="W1430:W1460" si="438">($U$1398*L1430/1000/$A$13*H1430)/$Q$1398</f>
        <v>7.0415972707575929E-4</v>
      </c>
      <c r="X1430" s="43">
        <f t="shared" ref="X1430:X1460" si="439">($A$46*$S$1398*H1430*L1430/1000000)/$Q$1398</f>
        <v>2.9294328021843894E-6</v>
      </c>
      <c r="Y1430" s="22">
        <f>X1430+W1430+SUM($V$1398:V1430)</f>
        <v>1.4365254692421895E-3</v>
      </c>
      <c r="Z1430" s="22">
        <f t="shared" ref="Z1430:Z1460" si="440">($A$15*L1430/1000/$A$13*G1430)/$Q$1398</f>
        <v>0.37402539799172202</v>
      </c>
      <c r="AA1430" s="44">
        <f t="shared" ref="AA1430:AA1460" si="441">($U$1398*L1430/1000/$A$13*G1430)/$Q$1398</f>
        <v>52.055985823696446</v>
      </c>
      <c r="AB1430" s="44">
        <f t="shared" ref="AB1430:AB1460" si="442">($A$14*$S$1398/1000*G1430/1000000*L1430/1000*1000000)/$Q$1398</f>
        <v>6.4232111335683264</v>
      </c>
      <c r="AC1430" s="44">
        <f t="shared" ref="AC1430:AC1449" si="443">($A$14*((L1430/1000)*G1430/10^6)*(1+($A$28/(10^-N1430))+(($A$28*$A$29)/(10^-N1430)^2))*1000000)*$S$1398/1000/$Q$1398</f>
        <v>31.788162791504785</v>
      </c>
      <c r="AD1430" s="44">
        <f t="shared" si="434"/>
        <v>6.4232111335683264</v>
      </c>
      <c r="AE1430" s="44">
        <f t="shared" si="435"/>
        <v>25.35593867178661</v>
      </c>
      <c r="AF1430" s="44">
        <f t="shared" si="436"/>
        <v>9.0129861498467276E-3</v>
      </c>
      <c r="AG1430" s="45">
        <f>AC1430+AA1430+SUM($Z$1398:Z1430)</f>
        <v>95.635536974700727</v>
      </c>
      <c r="AH1430" s="45">
        <f>AC1430+AA1430+SUM($Z$1427:Z1430)+$AH$1426</f>
        <v>207.02237893231825</v>
      </c>
      <c r="DM1430"/>
      <c r="DN1430"/>
      <c r="DO1430"/>
      <c r="DP1430"/>
      <c r="DQ1430"/>
      <c r="DR1430"/>
      <c r="DS1430"/>
      <c r="DT1430"/>
      <c r="DU1430"/>
      <c r="DV1430"/>
      <c r="DW1430"/>
      <c r="DX1430"/>
      <c r="DY1430"/>
      <c r="DZ1430"/>
      <c r="EA1430"/>
      <c r="EB1430"/>
      <c r="EC1430"/>
      <c r="ED1430"/>
      <c r="EE1430"/>
      <c r="EF1430"/>
      <c r="EG1430"/>
    </row>
    <row r="1431" spans="1:137" s="1" customFormat="1" ht="14.4" x14ac:dyDescent="0.3">
      <c r="A1431"/>
      <c r="B1431"/>
      <c r="C1431"/>
      <c r="D1431" s="18"/>
      <c r="E1431" s="28">
        <v>40360.484722222223</v>
      </c>
      <c r="F1431" s="10">
        <f t="shared" si="433"/>
        <v>477.01111111111095</v>
      </c>
      <c r="G1431" s="10">
        <v>131620</v>
      </c>
      <c r="H1431" s="10">
        <v>1.33</v>
      </c>
      <c r="I1431" s="10">
        <v>29</v>
      </c>
      <c r="J1431" s="10"/>
      <c r="K1431" s="10"/>
      <c r="L1431" s="79">
        <v>1037</v>
      </c>
      <c r="M1431" s="86"/>
      <c r="N1431" s="42">
        <v>7.12</v>
      </c>
      <c r="O1431" s="90"/>
      <c r="P1431" s="90"/>
      <c r="Q1431" s="90"/>
      <c r="R1431" s="87"/>
      <c r="S1431" s="87"/>
      <c r="T1431" s="16"/>
      <c r="U1431" s="16"/>
      <c r="V1431" s="43">
        <f t="shared" si="437"/>
        <v>4.6729458670316784E-6</v>
      </c>
      <c r="W1431" s="43">
        <f t="shared" si="438"/>
        <v>6.5036974792413878E-4</v>
      </c>
      <c r="X1431" s="43">
        <f t="shared" si="439"/>
        <v>2.7056566853508598E-6</v>
      </c>
      <c r="Y1431" s="22">
        <f>X1431+W1431+SUM($V$1398:V1431)</f>
        <v>1.3871846598407672E-3</v>
      </c>
      <c r="Z1431" s="22">
        <f t="shared" si="440"/>
        <v>0.46244596617948081</v>
      </c>
      <c r="AA1431" s="44">
        <f t="shared" si="441"/>
        <v>64.362155053966276</v>
      </c>
      <c r="AB1431" s="44">
        <f t="shared" si="442"/>
        <v>7.9416748022644832</v>
      </c>
      <c r="AC1431" s="44">
        <f t="shared" si="443"/>
        <v>39.302966413830013</v>
      </c>
      <c r="AD1431" s="44">
        <f t="shared" si="434"/>
        <v>7.9416748022644832</v>
      </c>
      <c r="AE1431" s="44">
        <f t="shared" si="435"/>
        <v>31.350147932257638</v>
      </c>
      <c r="AF1431" s="44">
        <f t="shared" si="436"/>
        <v>1.1143679307896618E-2</v>
      </c>
      <c r="AG1431" s="45">
        <f>AC1431+AA1431+SUM($Z$1398:Z1431)</f>
        <v>115.91895579347526</v>
      </c>
      <c r="AH1431" s="45">
        <f>AC1431+AA1431+SUM($Z$1427:Z1431)+$AH$1426</f>
        <v>227.30579775109283</v>
      </c>
      <c r="DM1431"/>
      <c r="DN1431"/>
      <c r="DO1431"/>
      <c r="DP1431"/>
      <c r="DQ1431"/>
      <c r="DR1431"/>
      <c r="DS1431"/>
      <c r="DT1431"/>
      <c r="DU1431"/>
      <c r="DV1431"/>
      <c r="DW1431"/>
      <c r="DX1431"/>
      <c r="DY1431"/>
      <c r="DZ1431"/>
      <c r="EA1431"/>
      <c r="EB1431"/>
      <c r="EC1431"/>
      <c r="ED1431"/>
      <c r="EE1431"/>
      <c r="EF1431"/>
      <c r="EG1431"/>
    </row>
    <row r="1432" spans="1:137" s="1" customFormat="1" ht="14.4" x14ac:dyDescent="0.3">
      <c r="A1432"/>
      <c r="B1432"/>
      <c r="C1432"/>
      <c r="D1432" s="18"/>
      <c r="E1432" s="28">
        <v>40606.556944444441</v>
      </c>
      <c r="F1432" s="10">
        <f t="shared" si="433"/>
        <v>723.08333333332848</v>
      </c>
      <c r="G1432" s="10">
        <v>166983</v>
      </c>
      <c r="H1432" s="10">
        <v>3.52</v>
      </c>
      <c r="I1432" s="10">
        <v>8</v>
      </c>
      <c r="J1432" s="10"/>
      <c r="K1432" s="10"/>
      <c r="L1432" s="79">
        <v>1037</v>
      </c>
      <c r="M1432" s="86"/>
      <c r="N1432" s="42">
        <v>7.12</v>
      </c>
      <c r="O1432" s="90"/>
      <c r="P1432" s="90"/>
      <c r="Q1432" s="90"/>
      <c r="R1432" s="87"/>
      <c r="S1432" s="87"/>
      <c r="T1432" s="16"/>
      <c r="U1432" s="16"/>
      <c r="V1432" s="43">
        <f t="shared" si="437"/>
        <v>1.2367495828534969E-5</v>
      </c>
      <c r="W1432" s="43">
        <f t="shared" si="438"/>
        <v>1.7212793328518564E-3</v>
      </c>
      <c r="X1432" s="43">
        <f t="shared" si="439"/>
        <v>7.1608357386729507E-6</v>
      </c>
      <c r="Y1432" s="22">
        <f>X1432+W1432+SUM($V$1398:V1432)</f>
        <v>2.4749169196503417E-3</v>
      </c>
      <c r="Z1432" s="22">
        <f t="shared" si="440"/>
        <v>0.58669362384552681</v>
      </c>
      <c r="AA1432" s="44">
        <f t="shared" si="441"/>
        <v>81.65465535159133</v>
      </c>
      <c r="AB1432" s="44">
        <f t="shared" si="442"/>
        <v>10.07540406858023</v>
      </c>
      <c r="AC1432" s="44">
        <f t="shared" si="443"/>
        <v>49.862689869932957</v>
      </c>
      <c r="AD1432" s="44">
        <f t="shared" si="434"/>
        <v>10.07540406858023</v>
      </c>
      <c r="AE1432" s="44">
        <f t="shared" si="435"/>
        <v>39.77314809430311</v>
      </c>
      <c r="AF1432" s="44">
        <f t="shared" si="436"/>
        <v>1.4137707049616324E-2</v>
      </c>
      <c r="AG1432" s="45">
        <f>AC1432+AA1432+SUM($Z$1398:Z1432)</f>
        <v>144.35787317104879</v>
      </c>
      <c r="AH1432" s="45">
        <f>AC1432+AA1432+SUM($Z$1427:Z1432)+$AH$1426</f>
        <v>255.74471512866634</v>
      </c>
      <c r="DM1432"/>
      <c r="DN1432"/>
      <c r="DO1432"/>
      <c r="DP1432"/>
      <c r="DQ1432"/>
      <c r="DR1432"/>
      <c r="DS1432"/>
      <c r="DT1432"/>
      <c r="DU1432"/>
      <c r="DV1432"/>
      <c r="DW1432"/>
      <c r="DX1432"/>
      <c r="DY1432"/>
      <c r="DZ1432"/>
      <c r="EA1432"/>
      <c r="EB1432"/>
      <c r="EC1432"/>
      <c r="ED1432"/>
      <c r="EE1432"/>
      <c r="EF1432"/>
      <c r="EG1432"/>
    </row>
    <row r="1433" spans="1:137" s="1" customFormat="1" ht="14.4" x14ac:dyDescent="0.3">
      <c r="A1433"/>
      <c r="B1433"/>
      <c r="C1433"/>
      <c r="D1433" s="18"/>
      <c r="E1433" s="28">
        <v>40626.669444444444</v>
      </c>
      <c r="F1433" s="10">
        <f t="shared" si="433"/>
        <v>743.19583333333139</v>
      </c>
      <c r="G1433" s="121">
        <v>31447</v>
      </c>
      <c r="H1433" s="40">
        <v>0</v>
      </c>
      <c r="I1433" s="10">
        <v>30</v>
      </c>
      <c r="J1433" s="10"/>
      <c r="K1433" s="10"/>
      <c r="L1433" s="79">
        <v>1037</v>
      </c>
      <c r="M1433" s="86"/>
      <c r="N1433" s="42">
        <v>7.12</v>
      </c>
      <c r="O1433" s="90"/>
      <c r="P1433" s="90"/>
      <c r="Q1433" s="90"/>
      <c r="R1433" s="87"/>
      <c r="S1433" s="87"/>
      <c r="T1433" s="16"/>
      <c r="U1433" s="16"/>
      <c r="V1433" s="43">
        <f t="shared" si="437"/>
        <v>0</v>
      </c>
      <c r="W1433" s="43">
        <f t="shared" si="438"/>
        <v>0</v>
      </c>
      <c r="X1433" s="43">
        <f t="shared" si="439"/>
        <v>0</v>
      </c>
      <c r="Y1433" s="22">
        <f>X1433+W1433+SUM($V$1398:V1433)</f>
        <v>7.4647675105981247E-4</v>
      </c>
      <c r="Z1433" s="22">
        <f t="shared" si="440"/>
        <v>0.11048881855680089</v>
      </c>
      <c r="AA1433" s="44">
        <f t="shared" si="441"/>
        <v>15.377577039827363</v>
      </c>
      <c r="AB1433" s="44">
        <f t="shared" si="442"/>
        <v>1.8974460378879436</v>
      </c>
      <c r="AC1433" s="44">
        <f t="shared" si="443"/>
        <v>9.390369129431031</v>
      </c>
      <c r="AD1433" s="44">
        <f t="shared" si="434"/>
        <v>1.8974460378879439</v>
      </c>
      <c r="AE1433" s="44">
        <f t="shared" si="435"/>
        <v>7.4902606140837698</v>
      </c>
      <c r="AF1433" s="44">
        <f t="shared" si="436"/>
        <v>2.6624774593179221E-3</v>
      </c>
      <c r="AG1433" s="45">
        <f>AC1433+AA1433+SUM($Z$1398:Z1433)</f>
        <v>37.718962937339697</v>
      </c>
      <c r="AH1433" s="45">
        <f>AC1433+AA1433+SUM($Z$1433:Z1433)+$AH$1432</f>
        <v>280.62315011648155</v>
      </c>
      <c r="DM1433"/>
      <c r="DN1433"/>
      <c r="DO1433"/>
      <c r="DP1433"/>
      <c r="DQ1433"/>
      <c r="DR1433"/>
      <c r="DS1433"/>
      <c r="DT1433"/>
      <c r="DU1433"/>
      <c r="DV1433"/>
      <c r="DW1433"/>
      <c r="DX1433"/>
      <c r="DY1433"/>
      <c r="DZ1433"/>
      <c r="EA1433"/>
      <c r="EB1433"/>
      <c r="EC1433"/>
      <c r="ED1433"/>
      <c r="EE1433"/>
      <c r="EF1433"/>
      <c r="EG1433"/>
    </row>
    <row r="1434" spans="1:137" s="1" customFormat="1" ht="14.4" x14ac:dyDescent="0.3">
      <c r="A1434"/>
      <c r="B1434"/>
      <c r="C1434"/>
      <c r="D1434" s="18"/>
      <c r="E1434" s="28">
        <v>40633.46597222222</v>
      </c>
      <c r="F1434" s="10">
        <f t="shared" si="433"/>
        <v>749.99236111110804</v>
      </c>
      <c r="G1434" s="121">
        <v>36630</v>
      </c>
      <c r="H1434" s="40">
        <v>3.26</v>
      </c>
      <c r="I1434" s="10">
        <v>35</v>
      </c>
      <c r="J1434" s="10"/>
      <c r="K1434" s="10"/>
      <c r="L1434" s="79">
        <v>1037</v>
      </c>
      <c r="M1434" s="86"/>
      <c r="N1434" s="42">
        <v>7.12</v>
      </c>
      <c r="O1434" s="90"/>
      <c r="P1434" s="90"/>
      <c r="Q1434" s="90"/>
      <c r="R1434" s="87"/>
      <c r="S1434" s="87"/>
      <c r="T1434" s="16"/>
      <c r="U1434" s="16"/>
      <c r="V1434" s="43">
        <f t="shared" si="437"/>
        <v>1.1453987613927271E-5</v>
      </c>
      <c r="W1434" s="43">
        <f t="shared" si="438"/>
        <v>1.5941393821298439E-3</v>
      </c>
      <c r="X1434" s="43">
        <f t="shared" si="439"/>
        <v>6.6319103716118809E-6</v>
      </c>
      <c r="Y1434" s="22">
        <f>X1434+W1434+SUM($V$1398:V1434)</f>
        <v>2.3587020311751955E-3</v>
      </c>
      <c r="Z1434" s="22">
        <f t="shared" si="440"/>
        <v>0.128699253465692</v>
      </c>
      <c r="AA1434" s="44">
        <f t="shared" si="441"/>
        <v>17.912063057489625</v>
      </c>
      <c r="AB1434" s="44">
        <f t="shared" si="442"/>
        <v>2.2101773895072787</v>
      </c>
      <c r="AC1434" s="44">
        <f t="shared" si="443"/>
        <v>10.938061538813196</v>
      </c>
      <c r="AD1434" s="44">
        <f t="shared" si="434"/>
        <v>2.2101773895072778</v>
      </c>
      <c r="AE1434" s="44">
        <f t="shared" si="435"/>
        <v>8.7247828503160374</v>
      </c>
      <c r="AF1434" s="44">
        <f t="shared" si="436"/>
        <v>3.1012989898818793E-3</v>
      </c>
      <c r="AG1434" s="45">
        <f>AC1434+AA1434+SUM($Z$1398:Z1434)</f>
        <v>41.929840617849813</v>
      </c>
      <c r="AH1434" s="45">
        <f>AC1434+AA1434+SUM($Z$1433:Z1434)+$AH$1432</f>
        <v>284.83402779699168</v>
      </c>
      <c r="DM1434"/>
      <c r="DN1434"/>
      <c r="DO1434"/>
      <c r="DP1434"/>
      <c r="DQ1434"/>
      <c r="DR1434"/>
      <c r="DS1434"/>
      <c r="DT1434"/>
      <c r="DU1434"/>
      <c r="DV1434"/>
      <c r="DW1434"/>
      <c r="DX1434"/>
      <c r="DY1434"/>
      <c r="DZ1434"/>
      <c r="EA1434"/>
      <c r="EB1434"/>
      <c r="EC1434"/>
      <c r="ED1434"/>
      <c r="EE1434"/>
      <c r="EF1434"/>
      <c r="EG1434"/>
    </row>
    <row r="1435" spans="1:137" s="1" customFormat="1" ht="14.4" x14ac:dyDescent="0.3">
      <c r="A1435"/>
      <c r="B1435"/>
      <c r="C1435"/>
      <c r="D1435" s="18"/>
      <c r="E1435" s="28">
        <v>40654.404861111114</v>
      </c>
      <c r="F1435" s="10">
        <f t="shared" si="433"/>
        <v>770.93125000000146</v>
      </c>
      <c r="G1435" s="10">
        <v>46716</v>
      </c>
      <c r="H1435" s="40">
        <v>0.14000000000000001</v>
      </c>
      <c r="I1435" s="10">
        <v>14</v>
      </c>
      <c r="J1435" s="10"/>
      <c r="K1435" s="10"/>
      <c r="L1435" s="79">
        <v>1037</v>
      </c>
      <c r="M1435" s="86"/>
      <c r="N1435" s="42">
        <v>7.12</v>
      </c>
      <c r="O1435" s="90"/>
      <c r="P1435" s="90"/>
      <c r="Q1435" s="90"/>
      <c r="R1435" s="87"/>
      <c r="S1435" s="87"/>
      <c r="T1435" s="16"/>
      <c r="U1435" s="16"/>
      <c r="V1435" s="43">
        <f t="shared" si="437"/>
        <v>4.918890386349135E-7</v>
      </c>
      <c r="W1435" s="43">
        <f t="shared" si="438"/>
        <v>6.8459973465698828E-5</v>
      </c>
      <c r="X1435" s="43">
        <f t="shared" si="439"/>
        <v>2.8480596687903793E-7</v>
      </c>
      <c r="Y1435" s="22">
        <f>X1435+W1435+SUM($V$1398:V1435)</f>
        <v>8.2716740714495259E-4</v>
      </c>
      <c r="Z1435" s="22">
        <f t="shared" si="440"/>
        <v>0.1641363452062044</v>
      </c>
      <c r="AA1435" s="44">
        <f t="shared" si="441"/>
        <v>22.844115145882757</v>
      </c>
      <c r="AB1435" s="44">
        <f t="shared" si="442"/>
        <v>2.818745479885941</v>
      </c>
      <c r="AC1435" s="44">
        <f t="shared" si="443"/>
        <v>13.949835731564221</v>
      </c>
      <c r="AD1435" s="44">
        <f t="shared" si="434"/>
        <v>2.818745479885941</v>
      </c>
      <c r="AE1435" s="44">
        <f t="shared" si="435"/>
        <v>11.127135015980455</v>
      </c>
      <c r="AF1435" s="44">
        <f t="shared" si="436"/>
        <v>3.9552356978247863E-3</v>
      </c>
      <c r="AG1435" s="45">
        <f>AC1435+AA1435+SUM($Z$1398:Z1435)</f>
        <v>50.03780324420017</v>
      </c>
      <c r="AH1435" s="45">
        <f>AC1435+AA1435+SUM($Z$1433:Z1435)+$AH$1432</f>
        <v>292.94199042334202</v>
      </c>
      <c r="DM1435"/>
      <c r="DN1435"/>
      <c r="DO1435"/>
      <c r="DP1435"/>
      <c r="DQ1435"/>
      <c r="DR1435"/>
      <c r="DS1435"/>
      <c r="DT1435"/>
      <c r="DU1435"/>
      <c r="DV1435"/>
      <c r="DW1435"/>
      <c r="DX1435"/>
      <c r="DY1435"/>
      <c r="DZ1435"/>
      <c r="EA1435"/>
      <c r="EB1435"/>
      <c r="EC1435"/>
      <c r="ED1435"/>
      <c r="EE1435"/>
      <c r="EF1435"/>
      <c r="EG1435"/>
    </row>
    <row r="1436" spans="1:137" s="1" customFormat="1" ht="14.4" x14ac:dyDescent="0.3">
      <c r="A1436"/>
      <c r="B1436"/>
      <c r="C1436"/>
      <c r="D1436" s="18"/>
      <c r="E1436" s="28">
        <v>40693.643750000003</v>
      </c>
      <c r="F1436" s="10">
        <f t="shared" si="433"/>
        <v>810.17013888889051</v>
      </c>
      <c r="G1436" s="10">
        <v>51738</v>
      </c>
      <c r="H1436" s="40">
        <v>0</v>
      </c>
      <c r="I1436" s="10">
        <v>66</v>
      </c>
      <c r="J1436" s="10"/>
      <c r="K1436" s="10"/>
      <c r="L1436" s="79">
        <v>1037</v>
      </c>
      <c r="M1436" s="86"/>
      <c r="N1436" s="42">
        <v>7.12</v>
      </c>
      <c r="O1436" s="90"/>
      <c r="P1436" s="90"/>
      <c r="Q1436" s="90"/>
      <c r="R1436" s="87"/>
      <c r="S1436" s="87"/>
      <c r="T1436" s="16"/>
      <c r="U1436" s="16"/>
      <c r="V1436" s="43">
        <f t="shared" si="437"/>
        <v>0</v>
      </c>
      <c r="W1436" s="43">
        <f t="shared" si="438"/>
        <v>0</v>
      </c>
      <c r="X1436" s="43">
        <f t="shared" si="439"/>
        <v>0</v>
      </c>
      <c r="Y1436" s="22">
        <f>X1436+W1436+SUM($V$1398:V1436)</f>
        <v>7.5842262771237472E-4</v>
      </c>
      <c r="Z1436" s="22">
        <f t="shared" si="440"/>
        <v>0.18178110772066539</v>
      </c>
      <c r="AA1436" s="44">
        <f t="shared" si="441"/>
        <v>25.299872194059468</v>
      </c>
      <c r="AB1436" s="44">
        <f t="shared" si="442"/>
        <v>3.1217624291107722</v>
      </c>
      <c r="AC1436" s="44">
        <f t="shared" si="443"/>
        <v>15.449452030988729</v>
      </c>
      <c r="AD1436" s="44">
        <f t="shared" si="434"/>
        <v>3.1217624291107708</v>
      </c>
      <c r="AE1436" s="44">
        <f t="shared" si="435"/>
        <v>12.323309175802651</v>
      </c>
      <c r="AF1436" s="44">
        <f t="shared" si="436"/>
        <v>4.3804260753073625E-3</v>
      </c>
      <c r="AG1436" s="45">
        <f>AC1436+AA1436+SUM($Z$1398:Z1436)</f>
        <v>54.174957699522061</v>
      </c>
      <c r="AH1436" s="45">
        <f>AC1436+AA1436+SUM($Z$1433:Z1436)+$AH$1432</f>
        <v>297.0791448786639</v>
      </c>
      <c r="DM1436"/>
      <c r="DN1436"/>
      <c r="DO1436"/>
      <c r="DP1436"/>
      <c r="DQ1436"/>
      <c r="DR1436"/>
      <c r="DS1436"/>
      <c r="DT1436"/>
      <c r="DU1436"/>
      <c r="DV1436"/>
      <c r="DW1436"/>
      <c r="DX1436"/>
      <c r="DY1436"/>
      <c r="DZ1436"/>
      <c r="EA1436"/>
      <c r="EB1436"/>
      <c r="EC1436"/>
      <c r="ED1436"/>
      <c r="EE1436"/>
      <c r="EF1436"/>
      <c r="EG1436"/>
    </row>
    <row r="1437" spans="1:137" s="1" customFormat="1" ht="14.4" x14ac:dyDescent="0.3">
      <c r="A1437"/>
      <c r="B1437"/>
      <c r="C1437"/>
      <c r="D1437" s="18"/>
      <c r="E1437" s="28">
        <v>40767.511111111111</v>
      </c>
      <c r="F1437" s="10">
        <f t="shared" si="433"/>
        <v>884.03749999999854</v>
      </c>
      <c r="G1437" s="10">
        <v>72115</v>
      </c>
      <c r="H1437" s="10">
        <v>0</v>
      </c>
      <c r="I1437" s="36" t="s">
        <v>116</v>
      </c>
      <c r="J1437" s="36"/>
      <c r="K1437" s="36"/>
      <c r="L1437" s="79">
        <v>1037</v>
      </c>
      <c r="M1437" s="86"/>
      <c r="N1437" s="42">
        <v>7.12</v>
      </c>
      <c r="O1437" s="90"/>
      <c r="P1437" s="90"/>
      <c r="Q1437" s="90"/>
      <c r="R1437" s="87"/>
      <c r="S1437" s="87"/>
      <c r="T1437" s="16"/>
      <c r="U1437" s="16"/>
      <c r="V1437" s="43">
        <f t="shared" si="437"/>
        <v>0</v>
      </c>
      <c r="W1437" s="43">
        <f t="shared" si="438"/>
        <v>0</v>
      </c>
      <c r="X1437" s="43">
        <f t="shared" si="439"/>
        <v>0</v>
      </c>
      <c r="Y1437" s="22">
        <f>X1437+W1437+SUM($V$1398:V1437)</f>
        <v>7.5842262771237472E-4</v>
      </c>
      <c r="Z1437" s="22">
        <f t="shared" si="440"/>
        <v>0.25337555729397704</v>
      </c>
      <c r="AA1437" s="44">
        <f t="shared" si="441"/>
        <v>35.264221331991934</v>
      </c>
      <c r="AB1437" s="44">
        <f t="shared" si="442"/>
        <v>4.3512678799977431</v>
      </c>
      <c r="AC1437" s="44">
        <f t="shared" si="443"/>
        <v>21.534215339107664</v>
      </c>
      <c r="AD1437" s="44">
        <f t="shared" si="434"/>
        <v>4.351267879997744</v>
      </c>
      <c r="AE1437" s="44">
        <f t="shared" si="435"/>
        <v>17.176841803181574</v>
      </c>
      <c r="AF1437" s="44">
        <f t="shared" si="436"/>
        <v>6.1056559283464854E-3</v>
      </c>
      <c r="AG1437" s="45">
        <f>AC1437+AA1437+SUM($Z$1398:Z1437)</f>
        <v>70.477445702867428</v>
      </c>
      <c r="AH1437" s="45">
        <f>AC1437+AA1437+SUM($Z$1433:Z1437)+$AH$1432</f>
        <v>313.38163288200928</v>
      </c>
      <c r="DM1437"/>
      <c r="DN1437"/>
      <c r="DO1437"/>
      <c r="DP1437"/>
      <c r="DQ1437"/>
      <c r="DR1437"/>
      <c r="DS1437"/>
      <c r="DT1437"/>
      <c r="DU1437"/>
      <c r="DV1437"/>
      <c r="DW1437"/>
      <c r="DX1437"/>
      <c r="DY1437"/>
      <c r="DZ1437"/>
      <c r="EA1437"/>
      <c r="EB1437"/>
      <c r="EC1437"/>
      <c r="ED1437"/>
      <c r="EE1437"/>
      <c r="EF1437"/>
      <c r="EG1437"/>
    </row>
    <row r="1438" spans="1:137" s="1" customFormat="1" ht="14.4" x14ac:dyDescent="0.3">
      <c r="A1438"/>
      <c r="B1438"/>
      <c r="C1438"/>
      <c r="D1438" s="18"/>
      <c r="E1438" s="28">
        <v>40849.597222222219</v>
      </c>
      <c r="F1438" s="10">
        <f t="shared" si="433"/>
        <v>966.12361111110658</v>
      </c>
      <c r="G1438" s="10">
        <v>92829</v>
      </c>
      <c r="H1438" s="10">
        <v>0</v>
      </c>
      <c r="I1438" s="10">
        <v>40</v>
      </c>
      <c r="J1438" s="10"/>
      <c r="K1438" s="10"/>
      <c r="L1438" s="79">
        <v>1037</v>
      </c>
      <c r="M1438" s="86"/>
      <c r="N1438" s="42">
        <v>7.12</v>
      </c>
      <c r="O1438" s="90"/>
      <c r="P1438" s="90"/>
      <c r="Q1438" s="90"/>
      <c r="R1438" s="87"/>
      <c r="S1438" s="87"/>
      <c r="T1438" s="16"/>
      <c r="U1438" s="16"/>
      <c r="V1438" s="43">
        <f t="shared" si="437"/>
        <v>0</v>
      </c>
      <c r="W1438" s="43">
        <f t="shared" si="438"/>
        <v>0</v>
      </c>
      <c r="X1438" s="43">
        <f t="shared" si="439"/>
        <v>0</v>
      </c>
      <c r="Y1438" s="22">
        <f>X1438+W1438+SUM($V$1398:V1438)</f>
        <v>7.5842262771237472E-4</v>
      </c>
      <c r="Z1438" s="22">
        <f t="shared" si="440"/>
        <v>0.32615405405314557</v>
      </c>
      <c r="AA1438" s="44">
        <f t="shared" si="441"/>
        <v>45.393363406052536</v>
      </c>
      <c r="AB1438" s="44">
        <f t="shared" si="442"/>
        <v>5.6011072042197965</v>
      </c>
      <c r="AC1438" s="44">
        <f t="shared" si="443"/>
        <v>27.719610007821192</v>
      </c>
      <c r="AD1438" s="44">
        <f t="shared" si="434"/>
        <v>5.6011072042197956</v>
      </c>
      <c r="AE1438" s="44">
        <f t="shared" si="435"/>
        <v>22.110643385530643</v>
      </c>
      <c r="AF1438" s="44">
        <f t="shared" si="436"/>
        <v>7.8594180707547093E-3</v>
      </c>
      <c r="AG1438" s="45">
        <f>AC1438+AA1438+SUM($Z$1398:Z1438)</f>
        <v>87.118136499694714</v>
      </c>
      <c r="AH1438" s="45">
        <f>AC1438+AA1438+SUM($Z$1433:Z1438)+$AH$1432</f>
        <v>330.02232367883653</v>
      </c>
      <c r="DM1438"/>
      <c r="DN1438"/>
      <c r="DO1438"/>
      <c r="DP1438"/>
      <c r="DQ1438"/>
      <c r="DR1438"/>
      <c r="DS1438"/>
      <c r="DT1438"/>
      <c r="DU1438"/>
      <c r="DV1438"/>
      <c r="DW1438"/>
      <c r="DX1438"/>
      <c r="DY1438"/>
      <c r="DZ1438"/>
      <c r="EA1438"/>
      <c r="EB1438"/>
      <c r="EC1438"/>
      <c r="ED1438"/>
      <c r="EE1438"/>
      <c r="EF1438"/>
      <c r="EG1438"/>
    </row>
    <row r="1439" spans="1:137" s="1" customFormat="1" ht="14.4" x14ac:dyDescent="0.3">
      <c r="A1439"/>
      <c r="B1439"/>
      <c r="C1439"/>
      <c r="D1439" s="18"/>
      <c r="E1439" s="28">
        <v>40939.619444444441</v>
      </c>
      <c r="F1439" s="10">
        <f t="shared" si="433"/>
        <v>1056.1458333333285</v>
      </c>
      <c r="G1439" s="10">
        <v>109538</v>
      </c>
      <c r="H1439" s="10">
        <v>0</v>
      </c>
      <c r="I1439" s="10">
        <v>7</v>
      </c>
      <c r="J1439" s="10"/>
      <c r="K1439" s="10"/>
      <c r="L1439" s="79">
        <v>1037</v>
      </c>
      <c r="M1439" s="86"/>
      <c r="N1439" s="42">
        <v>7.12</v>
      </c>
      <c r="O1439" s="90"/>
      <c r="P1439" s="90"/>
      <c r="Q1439" s="90"/>
      <c r="R1439" s="87"/>
      <c r="S1439" s="87"/>
      <c r="T1439" s="16"/>
      <c r="U1439" s="16"/>
      <c r="V1439" s="43">
        <f t="shared" si="437"/>
        <v>0</v>
      </c>
      <c r="W1439" s="43">
        <f t="shared" si="438"/>
        <v>0</v>
      </c>
      <c r="X1439" s="43">
        <f t="shared" si="439"/>
        <v>0</v>
      </c>
      <c r="Y1439" s="22">
        <f>X1439+W1439+SUM($V$1398:V1439)</f>
        <v>7.5842262771237472E-4</v>
      </c>
      <c r="Z1439" s="22">
        <f t="shared" si="440"/>
        <v>0.38486101081422253</v>
      </c>
      <c r="AA1439" s="44">
        <f t="shared" si="441"/>
        <v>53.564061239183694</v>
      </c>
      <c r="AB1439" s="44">
        <f t="shared" si="442"/>
        <v>6.6092932266406841</v>
      </c>
      <c r="AC1439" s="44">
        <f t="shared" si="443"/>
        <v>32.709074115165713</v>
      </c>
      <c r="AD1439" s="44">
        <f t="shared" si="434"/>
        <v>6.6092932266406832</v>
      </c>
      <c r="AE1439" s="44">
        <f t="shared" si="435"/>
        <v>26.090506793827959</v>
      </c>
      <c r="AF1439" s="44">
        <f t="shared" si="436"/>
        <v>9.2740946970701985E-3</v>
      </c>
      <c r="AG1439" s="45">
        <f>AC1439+AA1439+SUM($Z$1398:Z1439)</f>
        <v>100.66315945098461</v>
      </c>
      <c r="AH1439" s="45">
        <f>AC1439+AA1439+SUM($Z$1433:Z1439)+$AH$1432</f>
        <v>343.56734663012645</v>
      </c>
      <c r="DM1439"/>
      <c r="DN1439"/>
      <c r="DO1439"/>
      <c r="DP1439"/>
      <c r="DQ1439"/>
      <c r="DR1439"/>
      <c r="DS1439"/>
      <c r="DT1439"/>
      <c r="DU1439"/>
      <c r="DV1439"/>
      <c r="DW1439"/>
      <c r="DX1439"/>
      <c r="DY1439"/>
      <c r="DZ1439"/>
      <c r="EA1439"/>
      <c r="EB1439"/>
      <c r="EC1439"/>
      <c r="ED1439"/>
      <c r="EE1439"/>
      <c r="EF1439"/>
      <c r="EG1439"/>
    </row>
    <row r="1440" spans="1:137" s="1" customFormat="1" ht="14.4" x14ac:dyDescent="0.3">
      <c r="A1440"/>
      <c r="B1440"/>
      <c r="C1440"/>
      <c r="D1440" s="18"/>
      <c r="E1440" s="28">
        <v>41018.407638888886</v>
      </c>
      <c r="F1440" s="10">
        <f t="shared" si="433"/>
        <v>1134.9340277777737</v>
      </c>
      <c r="G1440" s="10">
        <v>118159</v>
      </c>
      <c r="H1440" s="40">
        <v>2.09</v>
      </c>
      <c r="I1440" s="10">
        <v>8</v>
      </c>
      <c r="J1440" s="10"/>
      <c r="K1440" s="10"/>
      <c r="L1440" s="79">
        <v>1037</v>
      </c>
      <c r="M1440" s="86"/>
      <c r="N1440" s="42">
        <v>7.12</v>
      </c>
      <c r="O1440" s="90"/>
      <c r="P1440" s="90"/>
      <c r="Q1440" s="90"/>
      <c r="R1440" s="87"/>
      <c r="S1440" s="87"/>
      <c r="T1440" s="16"/>
      <c r="U1440" s="16"/>
      <c r="V1440" s="43">
        <f t="shared" si="437"/>
        <v>7.3432006481926365E-6</v>
      </c>
      <c r="W1440" s="43">
        <f t="shared" si="438"/>
        <v>1.0220096038807895E-3</v>
      </c>
      <c r="X1440" s="43">
        <f t="shared" si="439"/>
        <v>4.2517462198370654E-6</v>
      </c>
      <c r="Y1440" s="22">
        <f>X1440+W1440+SUM($V$1398:V1440)</f>
        <v>1.792027178461194E-3</v>
      </c>
      <c r="Z1440" s="22">
        <f t="shared" si="440"/>
        <v>0.41515083511473388</v>
      </c>
      <c r="AA1440" s="44">
        <f t="shared" si="441"/>
        <v>57.779728605239335</v>
      </c>
      <c r="AB1440" s="44">
        <f t="shared" si="442"/>
        <v>7.1294662890196694</v>
      </c>
      <c r="AC1440" s="44">
        <f t="shared" si="443"/>
        <v>35.283385568239922</v>
      </c>
      <c r="AD1440" s="44">
        <f t="shared" si="434"/>
        <v>7.1294662890196676</v>
      </c>
      <c r="AE1440" s="44">
        <f t="shared" si="435"/>
        <v>28.143915282841728</v>
      </c>
      <c r="AF1440" s="44">
        <f t="shared" si="436"/>
        <v>1.0003996378527245E-2</v>
      </c>
      <c r="AG1440" s="45">
        <f>AC1440+AA1440+SUM($Z$1398:Z1440)</f>
        <v>107.8682891052292</v>
      </c>
      <c r="AH1440" s="45">
        <f>AC1440+AA1440+SUM($Z$1433:Z1440)+$AH$1432</f>
        <v>350.77247628437101</v>
      </c>
      <c r="DM1440"/>
      <c r="DN1440"/>
      <c r="DO1440"/>
      <c r="DP1440"/>
      <c r="DQ1440"/>
      <c r="DR1440"/>
      <c r="DS1440"/>
      <c r="DT1440"/>
      <c r="DU1440"/>
      <c r="DV1440"/>
      <c r="DW1440"/>
      <c r="DX1440"/>
      <c r="DY1440"/>
      <c r="DZ1440"/>
      <c r="EA1440"/>
      <c r="EB1440"/>
      <c r="EC1440"/>
      <c r="ED1440"/>
      <c r="EE1440"/>
      <c r="EF1440"/>
      <c r="EG1440"/>
    </row>
    <row r="1441" spans="1:137" s="1" customFormat="1" ht="14.4" x14ac:dyDescent="0.3">
      <c r="A1441"/>
      <c r="B1441"/>
      <c r="C1441"/>
      <c r="D1441" s="18"/>
      <c r="E1441" s="28">
        <v>41036.601388888892</v>
      </c>
      <c r="F1441" s="10">
        <f t="shared" si="433"/>
        <v>1153.1277777777796</v>
      </c>
      <c r="G1441" s="10">
        <v>120878</v>
      </c>
      <c r="H1441" s="10">
        <v>0</v>
      </c>
      <c r="I1441" s="10">
        <v>35</v>
      </c>
      <c r="J1441" s="10"/>
      <c r="K1441" s="10"/>
      <c r="L1441" s="79">
        <v>1037</v>
      </c>
      <c r="M1441" s="86"/>
      <c r="N1441" s="42">
        <v>7.12</v>
      </c>
      <c r="O1441" s="90"/>
      <c r="P1441" s="90"/>
      <c r="Q1441" s="90"/>
      <c r="R1441" s="87"/>
      <c r="S1441" s="87"/>
      <c r="T1441" s="16"/>
      <c r="U1441" s="16"/>
      <c r="V1441" s="43">
        <f t="shared" si="437"/>
        <v>0</v>
      </c>
      <c r="W1441" s="43">
        <f t="shared" si="438"/>
        <v>0</v>
      </c>
      <c r="X1441" s="43">
        <f t="shared" si="439"/>
        <v>0</v>
      </c>
      <c r="Y1441" s="22">
        <f>X1441+W1441+SUM($V$1398:V1441)</f>
        <v>7.6576582836056738E-4</v>
      </c>
      <c r="Z1441" s="22">
        <f t="shared" si="440"/>
        <v>0.42470402294365051</v>
      </c>
      <c r="AA1441" s="44">
        <f t="shared" si="441"/>
        <v>59.109319089905298</v>
      </c>
      <c r="AB1441" s="44">
        <f t="shared" si="442"/>
        <v>7.2935250474709488</v>
      </c>
      <c r="AC1441" s="44">
        <f t="shared" si="443"/>
        <v>36.095304468704931</v>
      </c>
      <c r="AD1441" s="44">
        <f t="shared" si="434"/>
        <v>7.2935250474709461</v>
      </c>
      <c r="AE1441" s="44">
        <f t="shared" si="435"/>
        <v>28.791545219232926</v>
      </c>
      <c r="AF1441" s="44">
        <f t="shared" si="436"/>
        <v>1.0234202001063114E-2</v>
      </c>
      <c r="AG1441" s="45">
        <f>AC1441+AA1441+SUM($Z$1398:Z1441)</f>
        <v>110.43450251330381</v>
      </c>
      <c r="AH1441" s="45">
        <f>AC1441+AA1441+SUM($Z$1433:Z1441)+$AH$1432</f>
        <v>353.33868969244566</v>
      </c>
      <c r="DM1441"/>
      <c r="DN1441"/>
      <c r="DO1441"/>
      <c r="DP1441"/>
      <c r="DQ1441"/>
      <c r="DR1441"/>
      <c r="DS1441"/>
      <c r="DT1441"/>
      <c r="DU1441"/>
      <c r="DV1441"/>
      <c r="DW1441"/>
      <c r="DX1441"/>
      <c r="DY1441"/>
      <c r="DZ1441"/>
      <c r="EA1441"/>
      <c r="EB1441"/>
      <c r="EC1441"/>
      <c r="ED1441"/>
      <c r="EE1441"/>
      <c r="EF1441"/>
      <c r="EG1441"/>
    </row>
    <row r="1442" spans="1:137" s="1" customFormat="1" ht="14.4" x14ac:dyDescent="0.3">
      <c r="A1442"/>
      <c r="B1442"/>
      <c r="C1442"/>
      <c r="D1442" s="18"/>
      <c r="E1442" s="28">
        <v>41039.543055555558</v>
      </c>
      <c r="F1442" s="10">
        <f t="shared" si="433"/>
        <v>1156.0694444444453</v>
      </c>
      <c r="G1442" s="10">
        <v>24900</v>
      </c>
      <c r="H1442" s="10">
        <v>0</v>
      </c>
      <c r="I1442" s="10">
        <v>33</v>
      </c>
      <c r="J1442" s="10"/>
      <c r="K1442" s="10"/>
      <c r="L1442" s="79">
        <v>1037</v>
      </c>
      <c r="M1442" s="86"/>
      <c r="N1442" s="42">
        <v>7.12</v>
      </c>
      <c r="O1442" s="90"/>
      <c r="P1442" s="90"/>
      <c r="Q1442" s="90"/>
      <c r="R1442" s="87"/>
      <c r="S1442" s="87"/>
      <c r="T1442" s="16"/>
      <c r="U1442" s="16"/>
      <c r="V1442" s="43">
        <f t="shared" si="437"/>
        <v>0</v>
      </c>
      <c r="W1442" s="43">
        <f t="shared" si="438"/>
        <v>0</v>
      </c>
      <c r="X1442" s="43">
        <f t="shared" si="439"/>
        <v>0</v>
      </c>
      <c r="Y1442" s="22">
        <f>X1442+W1442+SUM($V$1398:V1442)</f>
        <v>7.6576582836056738E-4</v>
      </c>
      <c r="Z1442" s="22">
        <f t="shared" si="440"/>
        <v>8.7485979014352469E-2</v>
      </c>
      <c r="AA1442" s="44">
        <f t="shared" si="441"/>
        <v>12.176095280685004</v>
      </c>
      <c r="AB1442" s="44">
        <f t="shared" si="442"/>
        <v>1.5024137864791489</v>
      </c>
      <c r="AC1442" s="44">
        <f t="shared" si="443"/>
        <v>7.4353735276125761</v>
      </c>
      <c r="AD1442" s="44">
        <f t="shared" si="434"/>
        <v>1.5024137864791491</v>
      </c>
      <c r="AE1442" s="44">
        <f t="shared" si="435"/>
        <v>5.9308515690109029</v>
      </c>
      <c r="AF1442" s="44">
        <f t="shared" si="436"/>
        <v>2.1081721225241282E-3</v>
      </c>
      <c r="AG1442" s="45">
        <f>AC1442+AA1442+SUM($Z$1398:Z1442)</f>
        <v>34.928833742005523</v>
      </c>
      <c r="AH1442" s="45">
        <f>AC1442+AA1442+SUM($Z$1442:Z1442)+$AH$1441</f>
        <v>373.0376444797576</v>
      </c>
      <c r="DM1442"/>
      <c r="DN1442"/>
      <c r="DO1442"/>
      <c r="DP1442"/>
      <c r="DQ1442"/>
      <c r="DR1442"/>
      <c r="DS1442"/>
      <c r="DT1442"/>
      <c r="DU1442"/>
      <c r="DV1442"/>
      <c r="DW1442"/>
      <c r="DX1442"/>
      <c r="DY1442"/>
      <c r="DZ1442"/>
      <c r="EA1442"/>
      <c r="EB1442"/>
      <c r="EC1442"/>
      <c r="ED1442"/>
      <c r="EE1442"/>
      <c r="EF1442"/>
      <c r="EG1442"/>
    </row>
    <row r="1443" spans="1:137" s="1" customFormat="1" ht="14.4" x14ac:dyDescent="0.3">
      <c r="A1443"/>
      <c r="B1443"/>
      <c r="C1443"/>
      <c r="D1443" s="18"/>
      <c r="E1443" s="28">
        <v>41044.541666666664</v>
      </c>
      <c r="F1443" s="10">
        <f t="shared" si="433"/>
        <v>1161.0680555555518</v>
      </c>
      <c r="G1443" s="10">
        <v>29125</v>
      </c>
      <c r="H1443" s="40">
        <v>1.7</v>
      </c>
      <c r="I1443" s="10">
        <v>36</v>
      </c>
      <c r="J1443" s="10"/>
      <c r="K1443" s="10"/>
      <c r="L1443" s="79">
        <v>1037</v>
      </c>
      <c r="M1443" s="86"/>
      <c r="N1443" s="42">
        <v>7.12</v>
      </c>
      <c r="O1443" s="90"/>
      <c r="P1443" s="90"/>
      <c r="Q1443" s="90"/>
      <c r="R1443" s="87"/>
      <c r="S1443" s="87"/>
      <c r="T1443" s="16"/>
      <c r="U1443" s="16"/>
      <c r="V1443" s="43">
        <f t="shared" si="437"/>
        <v>5.9729383262810925E-6</v>
      </c>
      <c r="W1443" s="43">
        <f t="shared" si="438"/>
        <v>8.3129967779777144E-4</v>
      </c>
      <c r="X1443" s="43">
        <f t="shared" si="439"/>
        <v>3.4583581692454591E-6</v>
      </c>
      <c r="Y1443" s="22">
        <f>X1443+W1443+SUM($V$1398:V1443)</f>
        <v>1.6064968026538655E-3</v>
      </c>
      <c r="Z1443" s="22">
        <f t="shared" si="440"/>
        <v>0.10233048750172753</v>
      </c>
      <c r="AA1443" s="44">
        <f t="shared" si="441"/>
        <v>14.242119479917703</v>
      </c>
      <c r="AB1443" s="44">
        <f t="shared" si="442"/>
        <v>1.757341426956033</v>
      </c>
      <c r="AC1443" s="44">
        <f t="shared" si="443"/>
        <v>8.6969981522777609</v>
      </c>
      <c r="AD1443" s="44">
        <f t="shared" si="434"/>
        <v>1.7573414269560326</v>
      </c>
      <c r="AE1443" s="44">
        <f t="shared" si="435"/>
        <v>6.9371908412627521</v>
      </c>
      <c r="AF1443" s="44">
        <f t="shared" si="436"/>
        <v>2.4658840589765153E-3</v>
      </c>
      <c r="AG1443" s="45">
        <f>AC1443+AA1443+SUM($Z$1398:Z1443)</f>
        <v>38.358813053405129</v>
      </c>
      <c r="AH1443" s="45">
        <f>AC1443+AA1443+SUM($Z$1442:Z1443)+$AH$1441</f>
        <v>376.46762379115722</v>
      </c>
      <c r="DM1443"/>
      <c r="DN1443"/>
      <c r="DO1443"/>
      <c r="DP1443"/>
      <c r="DQ1443"/>
      <c r="DR1443"/>
      <c r="DS1443"/>
      <c r="DT1443"/>
      <c r="DU1443"/>
      <c r="DV1443"/>
      <c r="DW1443"/>
      <c r="DX1443"/>
      <c r="DY1443"/>
      <c r="DZ1443"/>
      <c r="EA1443"/>
      <c r="EB1443"/>
      <c r="EC1443"/>
      <c r="ED1443"/>
      <c r="EE1443"/>
      <c r="EF1443"/>
      <c r="EG1443"/>
    </row>
    <row r="1444" spans="1:137" s="1" customFormat="1" ht="14.4" x14ac:dyDescent="0.3">
      <c r="A1444"/>
      <c r="B1444"/>
      <c r="C1444"/>
      <c r="D1444" s="18"/>
      <c r="E1444" s="28">
        <v>41052.536805555559</v>
      </c>
      <c r="F1444" s="10">
        <f t="shared" si="433"/>
        <v>1169.0631944444467</v>
      </c>
      <c r="G1444" s="10">
        <v>34382</v>
      </c>
      <c r="H1444" s="40">
        <v>0.84</v>
      </c>
      <c r="I1444" s="10">
        <v>34</v>
      </c>
      <c r="J1444" s="10"/>
      <c r="K1444" s="10"/>
      <c r="L1444" s="79">
        <v>1037</v>
      </c>
      <c r="M1444" s="86"/>
      <c r="N1444" s="42">
        <v>7.12</v>
      </c>
      <c r="O1444" s="90"/>
      <c r="P1444" s="90"/>
      <c r="Q1444" s="90"/>
      <c r="R1444" s="87"/>
      <c r="S1444" s="87"/>
      <c r="T1444" s="16"/>
      <c r="U1444" s="16"/>
      <c r="V1444" s="43">
        <f t="shared" si="437"/>
        <v>2.9513342318094808E-6</v>
      </c>
      <c r="W1444" s="43">
        <f t="shared" si="438"/>
        <v>4.1075984079419286E-4</v>
      </c>
      <c r="X1444" s="43">
        <f t="shared" si="439"/>
        <v>1.7088358012742271E-6</v>
      </c>
      <c r="Y1444" s="22">
        <f>X1444+W1444+SUM($V$1398:V1444)</f>
        <v>1.1871587775141249E-3</v>
      </c>
      <c r="Z1444" s="22">
        <f t="shared" si="440"/>
        <v>0.12080092090246854</v>
      </c>
      <c r="AA1444" s="44">
        <f t="shared" si="441"/>
        <v>16.812791483554694</v>
      </c>
      <c r="AB1444" s="44">
        <f t="shared" si="442"/>
        <v>2.0745377834026546</v>
      </c>
      <c r="AC1444" s="44">
        <f t="shared" si="443"/>
        <v>10.266787655677733</v>
      </c>
      <c r="AD1444" s="44">
        <f t="shared" si="434"/>
        <v>2.0745377834026546</v>
      </c>
      <c r="AE1444" s="44">
        <f t="shared" si="435"/>
        <v>8.1893389014350539</v>
      </c>
      <c r="AF1444" s="44">
        <f t="shared" si="436"/>
        <v>2.9109708400250831E-3</v>
      </c>
      <c r="AG1444" s="45">
        <f>AC1444+AA1444+SUM($Z$1398:Z1444)</f>
        <v>42.620075481344571</v>
      </c>
      <c r="AH1444" s="45">
        <f>AC1444+AA1444+SUM($Z$1442:Z1444)+$AH$1441</f>
        <v>380.72888621909664</v>
      </c>
      <c r="DM1444"/>
      <c r="DN1444"/>
      <c r="DO1444"/>
      <c r="DP1444"/>
      <c r="DQ1444"/>
      <c r="DR1444"/>
      <c r="DS1444"/>
      <c r="DT1444"/>
      <c r="DU1444"/>
      <c r="DV1444"/>
      <c r="DW1444"/>
      <c r="DX1444"/>
      <c r="DY1444"/>
      <c r="DZ1444"/>
      <c r="EA1444"/>
      <c r="EB1444"/>
      <c r="EC1444"/>
      <c r="ED1444"/>
      <c r="EE1444"/>
      <c r="EF1444"/>
      <c r="EG1444"/>
    </row>
    <row r="1445" spans="1:137" s="1" customFormat="1" ht="14.4" x14ac:dyDescent="0.3">
      <c r="A1445"/>
      <c r="B1445"/>
      <c r="C1445"/>
      <c r="D1445" s="18"/>
      <c r="E1445" s="28">
        <v>41109.597916666666</v>
      </c>
      <c r="F1445" s="10">
        <f t="shared" si="433"/>
        <v>1226.1243055555533</v>
      </c>
      <c r="G1445" s="10">
        <v>39983</v>
      </c>
      <c r="H1445" s="10">
        <v>0.45</v>
      </c>
      <c r="I1445" s="10">
        <v>33</v>
      </c>
      <c r="J1445" s="10"/>
      <c r="K1445" s="10"/>
      <c r="L1445" s="79">
        <v>1037</v>
      </c>
      <c r="M1445" s="86"/>
      <c r="N1445" s="42">
        <v>7.12</v>
      </c>
      <c r="O1445" s="90"/>
      <c r="P1445" s="90"/>
      <c r="Q1445" s="90"/>
      <c r="R1445" s="87"/>
      <c r="S1445" s="87"/>
      <c r="T1445" s="16"/>
      <c r="U1445" s="16"/>
      <c r="V1445" s="43">
        <f t="shared" si="437"/>
        <v>1.5810719098979363E-6</v>
      </c>
      <c r="W1445" s="43">
        <f t="shared" si="438"/>
        <v>2.200499147111748E-4</v>
      </c>
      <c r="X1445" s="43">
        <f t="shared" si="439"/>
        <v>9.1544775068262157E-7</v>
      </c>
      <c r="Y1445" s="22">
        <f>X1445+W1445+SUM($V$1398:V1445)</f>
        <v>9.9723653529041321E-4</v>
      </c>
      <c r="Z1445" s="22">
        <f t="shared" si="440"/>
        <v>0.14047999594099819</v>
      </c>
      <c r="AA1445" s="44">
        <f t="shared" si="441"/>
        <v>19.551679421993114</v>
      </c>
      <c r="AB1445" s="44">
        <f t="shared" si="442"/>
        <v>2.412490378505856</v>
      </c>
      <c r="AC1445" s="44">
        <f t="shared" si="443"/>
        <v>11.939298785322634</v>
      </c>
      <c r="AD1445" s="44">
        <f t="shared" si="434"/>
        <v>2.412490378505856</v>
      </c>
      <c r="AE1445" s="44">
        <f t="shared" si="435"/>
        <v>9.523423224247507</v>
      </c>
      <c r="AF1445" s="44">
        <f t="shared" si="436"/>
        <v>3.385182569272378E-3</v>
      </c>
      <c r="AG1445" s="45">
        <f>AC1445+AA1445+SUM($Z$1398:Z1445)</f>
        <v>47.171954545368884</v>
      </c>
      <c r="AH1445" s="45">
        <f>AC1445+AA1445+SUM($Z$1442:Z1445)+$AH$1441</f>
        <v>385.28076528312096</v>
      </c>
      <c r="DM1445"/>
      <c r="DN1445"/>
      <c r="DO1445"/>
      <c r="DP1445"/>
      <c r="DQ1445"/>
      <c r="DR1445"/>
      <c r="DS1445"/>
      <c r="DT1445"/>
      <c r="DU1445"/>
      <c r="DV1445"/>
      <c r="DW1445"/>
      <c r="DX1445"/>
      <c r="DY1445"/>
      <c r="DZ1445"/>
      <c r="EA1445"/>
      <c r="EB1445"/>
      <c r="EC1445"/>
      <c r="ED1445"/>
      <c r="EE1445"/>
      <c r="EF1445"/>
      <c r="EG1445"/>
    </row>
    <row r="1446" spans="1:137" s="1" customFormat="1" ht="14.4" x14ac:dyDescent="0.3">
      <c r="A1446"/>
      <c r="B1446"/>
      <c r="C1446"/>
      <c r="D1446" s="18"/>
      <c r="E1446" s="28">
        <v>41134.55972222222</v>
      </c>
      <c r="F1446" s="10">
        <f t="shared" si="433"/>
        <v>1251.086111111108</v>
      </c>
      <c r="G1446" s="10">
        <v>46066</v>
      </c>
      <c r="H1446" s="10">
        <v>1.1299999999999999</v>
      </c>
      <c r="I1446" s="10">
        <v>33</v>
      </c>
      <c r="J1446" s="10"/>
      <c r="K1446" s="10"/>
      <c r="L1446" s="79">
        <v>1037</v>
      </c>
      <c r="M1446" s="86"/>
      <c r="N1446" s="42">
        <v>7.12</v>
      </c>
      <c r="O1446" s="90"/>
      <c r="P1446" s="90"/>
      <c r="Q1446" s="90"/>
      <c r="R1446" s="87"/>
      <c r="S1446" s="87"/>
      <c r="T1446" s="16"/>
      <c r="U1446" s="16"/>
      <c r="V1446" s="43">
        <f t="shared" si="437"/>
        <v>3.970247240410373E-6</v>
      </c>
      <c r="W1446" s="43">
        <f t="shared" si="438"/>
        <v>5.5256978583028327E-4</v>
      </c>
      <c r="X1446" s="43">
        <f t="shared" si="439"/>
        <v>2.2987910183808054E-6</v>
      </c>
      <c r="Y1446" s="22">
        <f>X1446+W1446+SUM($V$1398:V1446)</f>
        <v>1.3351099969176302E-3</v>
      </c>
      <c r="Z1446" s="22">
        <f t="shared" si="440"/>
        <v>0.16185257466968517</v>
      </c>
      <c r="AA1446" s="44">
        <f t="shared" si="441"/>
        <v>22.526265269077726</v>
      </c>
      <c r="AB1446" s="44">
        <f t="shared" si="442"/>
        <v>2.7795258428894973</v>
      </c>
      <c r="AC1446" s="44">
        <f t="shared" si="443"/>
        <v>13.755739635461882</v>
      </c>
      <c r="AD1446" s="44">
        <f t="shared" si="434"/>
        <v>2.7795258428894969</v>
      </c>
      <c r="AE1446" s="44">
        <f t="shared" si="435"/>
        <v>10.972313589480169</v>
      </c>
      <c r="AF1446" s="44">
        <f t="shared" si="436"/>
        <v>3.9002030922167261E-3</v>
      </c>
      <c r="AG1446" s="45">
        <f>AC1446+AA1446+SUM($Z$1398:Z1446)</f>
        <v>52.124833817262427</v>
      </c>
      <c r="AH1446" s="45">
        <f>AC1446+AA1446+SUM($Z$1442:Z1446)+$AH$1441</f>
        <v>390.23364455501451</v>
      </c>
      <c r="DM1446"/>
      <c r="DN1446"/>
      <c r="DO1446"/>
      <c r="DP1446"/>
      <c r="DQ1446"/>
      <c r="DR1446"/>
      <c r="DS1446"/>
      <c r="DT1446"/>
      <c r="DU1446"/>
      <c r="DV1446"/>
      <c r="DW1446"/>
      <c r="DX1446"/>
      <c r="DY1446"/>
      <c r="DZ1446"/>
      <c r="EA1446"/>
      <c r="EB1446"/>
      <c r="EC1446"/>
      <c r="ED1446"/>
      <c r="EE1446"/>
      <c r="EF1446"/>
      <c r="EG1446"/>
    </row>
    <row r="1447" spans="1:137" s="1" customFormat="1" ht="14.4" x14ac:dyDescent="0.3">
      <c r="A1447"/>
      <c r="B1447"/>
      <c r="C1447"/>
      <c r="D1447" s="18"/>
      <c r="E1447" s="28">
        <v>42304.501388888886</v>
      </c>
      <c r="F1447" s="10">
        <f t="shared" si="433"/>
        <v>2421.0277777777737</v>
      </c>
      <c r="G1447" s="10">
        <v>117761</v>
      </c>
      <c r="H1447" s="10">
        <v>0.64</v>
      </c>
      <c r="I1447" s="10">
        <v>30</v>
      </c>
      <c r="J1447" s="10"/>
      <c r="K1447" s="10"/>
      <c r="L1447" s="10">
        <v>1065</v>
      </c>
      <c r="M1447" s="86"/>
      <c r="N1447" s="42">
        <v>7.12</v>
      </c>
      <c r="O1447" s="90"/>
      <c r="P1447" s="90"/>
      <c r="Q1447" s="90"/>
      <c r="R1447" s="87"/>
      <c r="S1447" s="87"/>
      <c r="T1447" s="16"/>
      <c r="U1447" s="16"/>
      <c r="V1447" s="43">
        <f t="shared" si="437"/>
        <v>2.3093509349328903E-6</v>
      </c>
      <c r="W1447" s="43">
        <f t="shared" si="438"/>
        <v>3.214100972187651E-4</v>
      </c>
      <c r="X1447" s="43">
        <f t="shared" si="439"/>
        <v>1.3371245834464266E-6</v>
      </c>
      <c r="Y1447" s="22">
        <f>X1447+W1447+SUM($V$1398:V1447)</f>
        <v>1.1052979928061106E-3</v>
      </c>
      <c r="Z1447" s="22">
        <f t="shared" si="440"/>
        <v>0.42492418038848762</v>
      </c>
      <c r="AA1447" s="44">
        <f t="shared" si="441"/>
        <v>59.139960091529673</v>
      </c>
      <c r="AB1447" s="44">
        <f t="shared" si="442"/>
        <v>7.2973058542247369</v>
      </c>
      <c r="AC1447" s="44">
        <f t="shared" si="443"/>
        <v>36.114015499383129</v>
      </c>
      <c r="AD1447" s="44">
        <f t="shared" si="434"/>
        <v>7.2973058542247369</v>
      </c>
      <c r="AE1447" s="44">
        <f t="shared" si="435"/>
        <v>28.806470137966794</v>
      </c>
      <c r="AF1447" s="44">
        <f t="shared" si="436"/>
        <v>1.0239507191597655E-2</v>
      </c>
      <c r="AG1447" s="45">
        <f>AC1447+AA1447+SUM($Z$1398:Z1447)</f>
        <v>111.52172868402411</v>
      </c>
      <c r="AH1447" s="45">
        <f>AC1447+AA1447+SUM($Z$1442:Z1447)+$AH$1441</f>
        <v>449.63053942177618</v>
      </c>
      <c r="DM1447"/>
      <c r="DN1447"/>
      <c r="DO1447"/>
      <c r="DP1447"/>
      <c r="DQ1447"/>
      <c r="DR1447"/>
      <c r="DS1447"/>
      <c r="DT1447"/>
      <c r="DU1447"/>
      <c r="DV1447"/>
      <c r="DW1447"/>
      <c r="DX1447"/>
      <c r="DY1447"/>
      <c r="DZ1447"/>
      <c r="EA1447"/>
      <c r="EB1447"/>
      <c r="EC1447"/>
      <c r="ED1447"/>
      <c r="EE1447"/>
      <c r="EF1447"/>
      <c r="EG1447"/>
    </row>
    <row r="1448" spans="1:137" s="1" customFormat="1" ht="14.4" x14ac:dyDescent="0.3">
      <c r="A1448"/>
      <c r="B1448"/>
      <c r="C1448"/>
      <c r="D1448" s="40" t="s">
        <v>164</v>
      </c>
      <c r="E1448" s="28">
        <v>42305.574999999997</v>
      </c>
      <c r="F1448" s="10">
        <f t="shared" si="433"/>
        <v>2422.1013888888847</v>
      </c>
      <c r="G1448" s="10"/>
      <c r="H1448" s="10"/>
      <c r="I1448" s="10">
        <v>29</v>
      </c>
      <c r="J1448" s="40">
        <v>0.17</v>
      </c>
      <c r="K1448" s="10"/>
      <c r="L1448" s="10">
        <v>1059</v>
      </c>
      <c r="M1448" s="86"/>
      <c r="N1448" s="42">
        <v>7.12</v>
      </c>
      <c r="O1448" s="90"/>
      <c r="P1448" s="90"/>
      <c r="Q1448" s="90"/>
      <c r="R1448" s="87"/>
      <c r="S1448" s="87"/>
      <c r="T1448" s="16"/>
      <c r="U1448" s="16"/>
      <c r="V1448" s="43">
        <f t="shared" si="437"/>
        <v>0</v>
      </c>
      <c r="W1448" s="43">
        <f t="shared" si="438"/>
        <v>0</v>
      </c>
      <c r="X1448" s="43">
        <f t="shared" si="439"/>
        <v>0</v>
      </c>
      <c r="Y1448" s="22">
        <f>X1448+W1448+SUM($V$1398:V1448)</f>
        <v>7.8255077100389909E-4</v>
      </c>
      <c r="Z1448" s="22">
        <f t="shared" si="440"/>
        <v>0</v>
      </c>
      <c r="AA1448" s="44">
        <f t="shared" si="441"/>
        <v>0</v>
      </c>
      <c r="AB1448" s="44">
        <f t="shared" si="442"/>
        <v>0</v>
      </c>
      <c r="AC1448" s="44">
        <f t="shared" si="443"/>
        <v>0</v>
      </c>
      <c r="AD1448" s="44">
        <f t="shared" si="434"/>
        <v>0</v>
      </c>
      <c r="AE1448" s="44">
        <f t="shared" si="435"/>
        <v>0</v>
      </c>
      <c r="AF1448" s="44">
        <f t="shared" si="436"/>
        <v>0</v>
      </c>
      <c r="AG1448" s="45">
        <f>AC1448+AA1448+SUM($Z$1398:Z1448)</f>
        <v>16.26775309311131</v>
      </c>
      <c r="AH1448" s="45">
        <f>AC1448+AA1448+SUM($Z$1448:Z1448)+$AH$1447</f>
        <v>449.63053942177618</v>
      </c>
      <c r="DM1448"/>
      <c r="DN1448"/>
      <c r="DO1448"/>
      <c r="DP1448"/>
      <c r="DQ1448"/>
      <c r="DR1448"/>
      <c r="DS1448"/>
      <c r="DT1448"/>
      <c r="DU1448"/>
      <c r="DV1448"/>
      <c r="DW1448"/>
      <c r="DX1448"/>
      <c r="DY1448"/>
      <c r="DZ1448"/>
      <c r="EA1448"/>
      <c r="EB1448"/>
      <c r="EC1448"/>
      <c r="ED1448"/>
      <c r="EE1448"/>
      <c r="EF1448"/>
      <c r="EG1448"/>
    </row>
    <row r="1449" spans="1:137" s="1" customFormat="1" ht="14.4" x14ac:dyDescent="0.3">
      <c r="A1449"/>
      <c r="B1449"/>
      <c r="C1449"/>
      <c r="D1449" s="18"/>
      <c r="E1449" s="28">
        <v>42311.59652777778</v>
      </c>
      <c r="F1449" s="10">
        <f t="shared" si="433"/>
        <v>2428.1229166666672</v>
      </c>
      <c r="G1449" s="10">
        <v>14107</v>
      </c>
      <c r="H1449" s="10">
        <v>0.83</v>
      </c>
      <c r="I1449" s="10">
        <v>30</v>
      </c>
      <c r="J1449" s="10"/>
      <c r="K1449" s="10">
        <v>10</v>
      </c>
      <c r="L1449" s="10">
        <v>1076</v>
      </c>
      <c r="M1449" s="86"/>
      <c r="N1449" s="42">
        <v>7.12</v>
      </c>
      <c r="O1449" s="90"/>
      <c r="P1449" s="90"/>
      <c r="Q1449" s="90"/>
      <c r="R1449" s="87"/>
      <c r="S1449" s="87"/>
      <c r="T1449" s="16"/>
      <c r="U1449" s="16"/>
      <c r="V1449" s="43">
        <f t="shared" si="437"/>
        <v>3.0258731410942862E-6</v>
      </c>
      <c r="W1449" s="43">
        <f t="shared" si="438"/>
        <v>4.2113399299315533E-4</v>
      </c>
      <c r="X1449" s="43">
        <f t="shared" si="439"/>
        <v>1.7519941651765473E-6</v>
      </c>
      <c r="Y1449" s="22">
        <f>X1449+W1449+SUM($V$1398:V1449)</f>
        <v>1.2084626313033251E-3</v>
      </c>
      <c r="Z1449" s="22">
        <f t="shared" si="440"/>
        <v>5.1428906507731451E-2</v>
      </c>
      <c r="AA1449" s="44">
        <f t="shared" si="441"/>
        <v>7.1577557098246301</v>
      </c>
      <c r="AB1449" s="44">
        <f t="shared" si="442"/>
        <v>0.88319864544336713</v>
      </c>
      <c r="AC1449" s="44">
        <f t="shared" si="443"/>
        <v>4.3709075935346773</v>
      </c>
      <c r="AD1449" s="44">
        <f t="shared" si="434"/>
        <v>0.88319864544336746</v>
      </c>
      <c r="AE1449" s="44">
        <f t="shared" si="435"/>
        <v>3.4864696525126009</v>
      </c>
      <c r="AF1449" s="44">
        <f t="shared" si="436"/>
        <v>1.2392955787088149E-3</v>
      </c>
      <c r="AG1449" s="45">
        <f>AC1449+AA1449+SUM($Z$1398:Z1449)</f>
        <v>27.847845302978349</v>
      </c>
      <c r="AH1449" s="45">
        <f>AC1449+AA1449+SUM($Z$1448:Z1449)+$AH$1447</f>
        <v>461.2106316316432</v>
      </c>
      <c r="DM1449"/>
      <c r="DN1449"/>
      <c r="DO1449"/>
      <c r="DP1449"/>
      <c r="DQ1449"/>
      <c r="DR1449"/>
      <c r="DS1449"/>
      <c r="DT1449"/>
      <c r="DU1449"/>
      <c r="DV1449"/>
      <c r="DW1449"/>
      <c r="DX1449"/>
      <c r="DY1449"/>
      <c r="DZ1449"/>
      <c r="EA1449"/>
      <c r="EB1449"/>
      <c r="EC1449"/>
      <c r="ED1449"/>
      <c r="EE1449"/>
      <c r="EF1449"/>
      <c r="EG1449"/>
    </row>
    <row r="1450" spans="1:137" s="1" customFormat="1" ht="14.4" x14ac:dyDescent="0.3">
      <c r="A1450"/>
      <c r="B1450"/>
      <c r="C1450"/>
      <c r="D1450" s="40" t="s">
        <v>164</v>
      </c>
      <c r="E1450" s="28">
        <v>42486.563194444447</v>
      </c>
      <c r="F1450" s="10">
        <f t="shared" si="433"/>
        <v>2603.0895833333343</v>
      </c>
      <c r="G1450" s="10">
        <v>54624</v>
      </c>
      <c r="H1450" s="10">
        <v>0.73</v>
      </c>
      <c r="I1450" s="10">
        <v>29</v>
      </c>
      <c r="J1450" s="10"/>
      <c r="K1450" s="10"/>
      <c r="L1450" s="10">
        <v>1061</v>
      </c>
      <c r="M1450" s="86"/>
      <c r="N1450" s="42"/>
      <c r="O1450" s="90"/>
      <c r="P1450" s="90"/>
      <c r="Q1450" s="90"/>
      <c r="R1450" s="87"/>
      <c r="S1450" s="87"/>
      <c r="T1450" s="16"/>
      <c r="U1450" s="16"/>
      <c r="V1450" s="43">
        <f t="shared" si="437"/>
        <v>2.62421006401639E-6</v>
      </c>
      <c r="W1450" s="43">
        <f t="shared" si="438"/>
        <v>3.6523145921192791E-4</v>
      </c>
      <c r="X1450" s="43">
        <f t="shared" si="439"/>
        <v>1.5194294360574539E-6</v>
      </c>
      <c r="Y1450" s="22"/>
      <c r="Z1450" s="22">
        <f t="shared" si="440"/>
        <v>0.19636280895456343</v>
      </c>
      <c r="AA1450" s="44">
        <f t="shared" si="441"/>
        <v>27.329319490400479</v>
      </c>
      <c r="AB1450" s="44">
        <f t="shared" si="442"/>
        <v>3.3721768293489451</v>
      </c>
      <c r="AC1450" s="44"/>
      <c r="AD1450" s="44"/>
      <c r="AE1450" s="44"/>
      <c r="AF1450" s="44"/>
      <c r="AG1450" s="45"/>
      <c r="AH1450" s="45"/>
      <c r="DM1450"/>
      <c r="DN1450"/>
      <c r="DO1450"/>
      <c r="DP1450"/>
      <c r="DQ1450"/>
      <c r="DR1450"/>
      <c r="DS1450"/>
      <c r="DT1450"/>
      <c r="DU1450"/>
      <c r="DV1450"/>
      <c r="DW1450"/>
      <c r="DX1450"/>
      <c r="DY1450"/>
      <c r="DZ1450"/>
      <c r="EA1450"/>
      <c r="EB1450"/>
      <c r="EC1450"/>
      <c r="ED1450"/>
      <c r="EE1450"/>
      <c r="EF1450"/>
      <c r="EG1450"/>
    </row>
    <row r="1451" spans="1:137" s="1" customFormat="1" ht="14.4" x14ac:dyDescent="0.3">
      <c r="A1451"/>
      <c r="B1451"/>
      <c r="C1451"/>
      <c r="D1451" s="18"/>
      <c r="E1451" s="28">
        <v>42487.539583333331</v>
      </c>
      <c r="F1451" s="10">
        <f t="shared" si="433"/>
        <v>2604.065972222219</v>
      </c>
      <c r="G1451" s="10">
        <v>7232</v>
      </c>
      <c r="H1451" s="10">
        <v>0.25</v>
      </c>
      <c r="I1451" s="10">
        <v>10</v>
      </c>
      <c r="J1451" s="10"/>
      <c r="K1451" s="10">
        <v>5</v>
      </c>
      <c r="L1451" s="10">
        <v>1072</v>
      </c>
      <c r="M1451" s="86"/>
      <c r="N1451" s="42"/>
      <c r="O1451" s="90"/>
      <c r="P1451" s="90"/>
      <c r="Q1451" s="90"/>
      <c r="R1451" s="87"/>
      <c r="S1451" s="87"/>
      <c r="T1451" s="16"/>
      <c r="U1451" s="16"/>
      <c r="V1451" s="43">
        <f t="shared" si="437"/>
        <v>9.0801944037854245E-7</v>
      </c>
      <c r="W1451" s="43">
        <f t="shared" si="438"/>
        <v>1.2637603587827028E-4</v>
      </c>
      <c r="X1451" s="43">
        <f t="shared" si="439"/>
        <v>5.2574734208280859E-7</v>
      </c>
      <c r="Y1451" s="22"/>
      <c r="Z1451" s="22">
        <f t="shared" si="440"/>
        <v>2.6267186371270478E-2</v>
      </c>
      <c r="AA1451" s="44">
        <f t="shared" si="441"/>
        <v>3.6558059658866027</v>
      </c>
      <c r="AB1451" s="44">
        <f t="shared" si="442"/>
        <v>0.45109151638732548</v>
      </c>
      <c r="AC1451" s="44"/>
      <c r="AD1451" s="44"/>
      <c r="AE1451" s="44"/>
      <c r="AF1451" s="44"/>
      <c r="AG1451" s="45"/>
      <c r="AH1451" s="45"/>
      <c r="DM1451"/>
      <c r="DN1451"/>
      <c r="DO1451"/>
      <c r="DP1451"/>
      <c r="DQ1451"/>
      <c r="DR1451"/>
      <c r="DS1451"/>
      <c r="DT1451"/>
      <c r="DU1451"/>
      <c r="DV1451"/>
      <c r="DW1451"/>
      <c r="DX1451"/>
      <c r="DY1451"/>
      <c r="DZ1451"/>
      <c r="EA1451"/>
      <c r="EB1451"/>
      <c r="EC1451"/>
      <c r="ED1451"/>
      <c r="EE1451"/>
      <c r="EF1451"/>
      <c r="EG1451"/>
    </row>
    <row r="1452" spans="1:137" s="1" customFormat="1" ht="14.4" x14ac:dyDescent="0.3">
      <c r="A1452"/>
      <c r="B1452"/>
      <c r="C1452"/>
      <c r="D1452" s="18"/>
      <c r="E1452" s="28">
        <v>42613.613194444442</v>
      </c>
      <c r="F1452" s="10">
        <f t="shared" si="433"/>
        <v>2730.1395833333299</v>
      </c>
      <c r="G1452" s="10">
        <v>39111</v>
      </c>
      <c r="H1452" s="10">
        <v>0.28000000000000003</v>
      </c>
      <c r="I1452" s="10">
        <v>17</v>
      </c>
      <c r="J1452" s="10"/>
      <c r="K1452" s="10"/>
      <c r="L1452" s="10">
        <v>1037</v>
      </c>
      <c r="M1452" s="86"/>
      <c r="N1452" s="42"/>
      <c r="O1452" s="90"/>
      <c r="P1452" s="90"/>
      <c r="Q1452" s="90"/>
      <c r="R1452" s="87"/>
      <c r="S1452" s="87"/>
      <c r="T1452" s="16"/>
      <c r="U1452" s="16"/>
      <c r="V1452" s="43">
        <f t="shared" si="437"/>
        <v>9.83778077269827E-7</v>
      </c>
      <c r="W1452" s="43">
        <f t="shared" si="438"/>
        <v>1.3691994693139766E-4</v>
      </c>
      <c r="X1452" s="43">
        <f t="shared" si="439"/>
        <v>5.6961193375807585E-7</v>
      </c>
      <c r="Y1452" s="22"/>
      <c r="Z1452" s="22">
        <f t="shared" si="440"/>
        <v>0.1374162299289293</v>
      </c>
      <c r="AA1452" s="44">
        <f t="shared" si="441"/>
        <v>19.125271587263903</v>
      </c>
      <c r="AB1452" s="44">
        <f t="shared" si="442"/>
        <v>2.3598757270275503</v>
      </c>
      <c r="AC1452" s="44"/>
      <c r="AD1452" s="44"/>
      <c r="AE1452" s="44"/>
      <c r="AF1452" s="44"/>
      <c r="AG1452" s="45"/>
      <c r="AH1452" s="45"/>
      <c r="DM1452"/>
      <c r="DN1452"/>
      <c r="DO1452"/>
      <c r="DP1452"/>
      <c r="DQ1452"/>
      <c r="DR1452"/>
      <c r="DS1452"/>
      <c r="DT1452"/>
      <c r="DU1452"/>
      <c r="DV1452"/>
      <c r="DW1452"/>
      <c r="DX1452"/>
      <c r="DY1452"/>
      <c r="DZ1452"/>
      <c r="EA1452"/>
      <c r="EB1452"/>
      <c r="EC1452"/>
      <c r="ED1452"/>
      <c r="EE1452"/>
      <c r="EF1452"/>
      <c r="EG1452"/>
    </row>
    <row r="1453" spans="1:137" x14ac:dyDescent="0.25">
      <c r="D1453" s="40" t="s">
        <v>164</v>
      </c>
      <c r="E1453" s="28">
        <v>42759.481944444444</v>
      </c>
      <c r="F1453" s="10">
        <f t="shared" si="433"/>
        <v>2876.0083333333314</v>
      </c>
      <c r="G1453" s="10">
        <v>55614</v>
      </c>
      <c r="H1453" s="10">
        <v>0.26</v>
      </c>
      <c r="I1453" s="10">
        <v>9</v>
      </c>
      <c r="K1453" s="17">
        <v>5</v>
      </c>
      <c r="L1453" s="17">
        <v>1087</v>
      </c>
      <c r="V1453" s="17">
        <f t="shared" si="437"/>
        <v>9.5755393373053629E-7</v>
      </c>
      <c r="W1453" s="17">
        <f t="shared" si="438"/>
        <v>1.3327013156685358E-4</v>
      </c>
      <c r="X1453" s="17">
        <f t="shared" si="439"/>
        <v>5.5442803663971411E-7</v>
      </c>
      <c r="Z1453" s="17">
        <f t="shared" si="440"/>
        <v>0.20482078642496168</v>
      </c>
      <c r="AA1453" s="17">
        <f t="shared" si="441"/>
        <v>28.50648114214998</v>
      </c>
      <c r="AB1453" s="17">
        <f t="shared" si="442"/>
        <v>3.5174273266334488</v>
      </c>
    </row>
    <row r="1454" spans="1:137" x14ac:dyDescent="0.25">
      <c r="E1454" s="28">
        <v>42761.54583333333</v>
      </c>
      <c r="F1454" s="10">
        <f t="shared" si="433"/>
        <v>2878.0722222222175</v>
      </c>
      <c r="G1454" s="10">
        <v>7833</v>
      </c>
      <c r="H1454" s="10">
        <v>0.57999999999999996</v>
      </c>
      <c r="I1454" s="10">
        <v>16</v>
      </c>
      <c r="K1454" s="17">
        <v>5</v>
      </c>
      <c r="L1454" s="17">
        <v>1100</v>
      </c>
      <c r="V1454" s="17">
        <f t="shared" si="437"/>
        <v>2.1616283692593658E-6</v>
      </c>
      <c r="W1454" s="17">
        <f t="shared" si="438"/>
        <v>3.0085041376991218E-4</v>
      </c>
      <c r="X1454" s="17">
        <f t="shared" si="439"/>
        <v>1.2515925531672831E-6</v>
      </c>
      <c r="Z1454" s="17">
        <f t="shared" si="440"/>
        <v>2.9193163821394159E-2</v>
      </c>
      <c r="AA1454" s="17">
        <f t="shared" si="441"/>
        <v>4.0630367087236587</v>
      </c>
      <c r="AB1454" s="17">
        <f t="shared" si="442"/>
        <v>0.50133989800824474</v>
      </c>
    </row>
    <row r="1455" spans="1:137" x14ac:dyDescent="0.25">
      <c r="D1455" s="40" t="s">
        <v>164</v>
      </c>
      <c r="E1455" s="28">
        <v>42821.470833333333</v>
      </c>
      <c r="F1455" s="10">
        <f t="shared" si="433"/>
        <v>2937.9972222222204</v>
      </c>
      <c r="G1455" s="10">
        <v>19510</v>
      </c>
      <c r="H1455" s="10">
        <v>0.51</v>
      </c>
      <c r="I1455" s="10">
        <v>27</v>
      </c>
      <c r="L1455" s="17">
        <v>1059</v>
      </c>
      <c r="V1455" s="17">
        <f t="shared" si="437"/>
        <v>1.8298963416195786E-6</v>
      </c>
      <c r="W1455" s="17">
        <f t="shared" si="438"/>
        <v>2.5468072096080231E-4</v>
      </c>
      <c r="X1455" s="17">
        <f t="shared" si="439"/>
        <v>1.0595182163638214E-6</v>
      </c>
      <c r="Z1455" s="17">
        <f t="shared" si="440"/>
        <v>7.0002505147054861E-2</v>
      </c>
      <c r="AA1455" s="17">
        <f t="shared" si="441"/>
        <v>9.7427860116573584</v>
      </c>
      <c r="AB1455" s="17">
        <f t="shared" si="442"/>
        <v>1.2021666786601171</v>
      </c>
    </row>
    <row r="1456" spans="1:137" x14ac:dyDescent="0.25">
      <c r="D1456" s="40"/>
      <c r="E1456" s="28">
        <v>42821.628472222219</v>
      </c>
      <c r="F1456" s="10">
        <f t="shared" si="433"/>
        <v>2938.1548611111066</v>
      </c>
      <c r="G1456" s="10">
        <v>3970</v>
      </c>
      <c r="H1456" s="10">
        <v>0.35</v>
      </c>
      <c r="I1456" s="10">
        <v>51</v>
      </c>
      <c r="K1456" s="17">
        <v>5</v>
      </c>
      <c r="L1456" s="17">
        <v>1092</v>
      </c>
      <c r="V1456" s="17">
        <f t="shared" si="437"/>
        <v>1.2949441422114886E-6</v>
      </c>
      <c r="W1456" s="17">
        <f t="shared" si="438"/>
        <v>1.8022731683833918E-4</v>
      </c>
      <c r="X1456" s="17">
        <f t="shared" si="439"/>
        <v>7.4977848561212476E-7</v>
      </c>
      <c r="Z1456" s="17">
        <f t="shared" si="440"/>
        <v>1.4688366413084601E-2</v>
      </c>
      <c r="AA1456" s="17">
        <f t="shared" si="441"/>
        <v>2.0442927081377333</v>
      </c>
      <c r="AB1456" s="17">
        <f t="shared" si="442"/>
        <v>0.25224618217114803</v>
      </c>
    </row>
    <row r="1457" spans="1:137" x14ac:dyDescent="0.25">
      <c r="D1457" s="40" t="s">
        <v>164</v>
      </c>
      <c r="E1457" s="28">
        <v>42968.57708333333</v>
      </c>
      <c r="F1457" s="10">
        <f t="shared" si="433"/>
        <v>3085.1034722222175</v>
      </c>
      <c r="G1457" s="10">
        <v>26566</v>
      </c>
      <c r="H1457" s="10">
        <v>0</v>
      </c>
      <c r="I1457" s="10">
        <v>27</v>
      </c>
      <c r="L1457" s="17">
        <v>1076</v>
      </c>
      <c r="V1457" s="17">
        <f t="shared" si="437"/>
        <v>0</v>
      </c>
      <c r="W1457" s="17">
        <f t="shared" si="438"/>
        <v>0</v>
      </c>
      <c r="X1457" s="17">
        <f t="shared" si="439"/>
        <v>0</v>
      </c>
      <c r="Z1457" s="17">
        <f t="shared" si="440"/>
        <v>9.6849814296760026E-2</v>
      </c>
      <c r="AA1457" s="17">
        <f t="shared" si="441"/>
        <v>13.479332117898997</v>
      </c>
      <c r="AB1457" s="17">
        <f t="shared" si="442"/>
        <v>1.663220756705784</v>
      </c>
    </row>
    <row r="1458" spans="1:137" x14ac:dyDescent="0.25">
      <c r="D1458" s="40"/>
      <c r="E1458" s="28">
        <v>42969.486111111109</v>
      </c>
      <c r="F1458" s="10">
        <f t="shared" si="433"/>
        <v>3086.0124999999971</v>
      </c>
      <c r="G1458" s="10">
        <v>4389</v>
      </c>
      <c r="H1458" s="10">
        <v>1.22</v>
      </c>
      <c r="I1458" s="10">
        <v>24</v>
      </c>
      <c r="K1458" s="17">
        <v>5</v>
      </c>
      <c r="L1458" s="17">
        <v>1078</v>
      </c>
      <c r="V1458" s="17">
        <f t="shared" si="437"/>
        <v>4.4559359970456856E-6</v>
      </c>
      <c r="W1458" s="17">
        <f t="shared" si="438"/>
        <v>6.2016681845397756E-4</v>
      </c>
      <c r="X1458" s="17">
        <f t="shared" si="439"/>
        <v>2.580006994080696E-6</v>
      </c>
      <c r="Z1458" s="17">
        <f t="shared" si="440"/>
        <v>1.6030412369699602E-2</v>
      </c>
      <c r="AA1458" s="17">
        <f t="shared" si="441"/>
        <v>2.2310755460610712</v>
      </c>
      <c r="AB1458" s="17">
        <f t="shared" si="442"/>
        <v>0.27529339922265073</v>
      </c>
    </row>
    <row r="1459" spans="1:137" x14ac:dyDescent="0.25">
      <c r="D1459" s="40"/>
      <c r="E1459" s="28">
        <v>43046.561805555553</v>
      </c>
      <c r="F1459" s="10">
        <f t="shared" si="433"/>
        <v>3163.0881944444409</v>
      </c>
      <c r="G1459" s="10">
        <v>18482</v>
      </c>
      <c r="H1459" s="10">
        <v>0.96</v>
      </c>
      <c r="I1459" s="10">
        <v>42</v>
      </c>
      <c r="L1459" s="17">
        <v>1050</v>
      </c>
      <c r="V1459" s="17">
        <f t="shared" si="437"/>
        <v>3.4152372981401898E-6</v>
      </c>
      <c r="W1459" s="17">
        <f t="shared" si="438"/>
        <v>4.7532479166155392E-4</v>
      </c>
      <c r="X1459" s="17">
        <f t="shared" si="439"/>
        <v>1.9774377642517573E-6</v>
      </c>
      <c r="Z1459" s="17">
        <f t="shared" si="440"/>
        <v>6.5750433066903119E-2</v>
      </c>
      <c r="AA1459" s="17">
        <f t="shared" si="441"/>
        <v>9.1509924994675416</v>
      </c>
      <c r="AB1459" s="17">
        <f t="shared" si="442"/>
        <v>1.1291450152313405</v>
      </c>
    </row>
    <row r="1460" spans="1:137" x14ac:dyDescent="0.25">
      <c r="D1460" s="40"/>
      <c r="E1460" s="28">
        <v>43123.443749999999</v>
      </c>
      <c r="G1460" s="10">
        <v>28299.8</v>
      </c>
      <c r="H1460" s="10">
        <v>0.95</v>
      </c>
      <c r="I1460" s="10">
        <v>148</v>
      </c>
      <c r="L1460" s="17">
        <v>1047</v>
      </c>
      <c r="V1460" s="17">
        <f t="shared" si="437"/>
        <v>3.370005732733273E-6</v>
      </c>
      <c r="W1460" s="17">
        <f t="shared" si="438"/>
        <v>4.6902956748627448E-4</v>
      </c>
      <c r="X1460" s="17">
        <f t="shared" si="439"/>
        <v>1.9512484843383039E-6</v>
      </c>
      <c r="Z1460" s="17">
        <f t="shared" si="440"/>
        <v>0.10038998761600534</v>
      </c>
      <c r="AA1460" s="17">
        <f t="shared" si="441"/>
        <v>13.972045214682177</v>
      </c>
      <c r="AB1460" s="17">
        <f t="shared" si="442"/>
        <v>1.7240168438192092</v>
      </c>
    </row>
    <row r="1461" spans="1:137" x14ac:dyDescent="0.25">
      <c r="E1461" s="28"/>
    </row>
    <row r="1462" spans="1:137" x14ac:dyDescent="0.25">
      <c r="E1462" s="28"/>
    </row>
    <row r="1464" spans="1:137" s="1" customFormat="1" ht="14.4" thickBot="1" x14ac:dyDescent="0.3">
      <c r="A1464"/>
      <c r="B1464"/>
      <c r="C1464"/>
      <c r="D1464" s="18" t="s">
        <v>201</v>
      </c>
      <c r="E1464" s="18" t="s">
        <v>16</v>
      </c>
      <c r="F1464" s="10" t="s">
        <v>17</v>
      </c>
      <c r="G1464" s="10" t="s">
        <v>20</v>
      </c>
      <c r="H1464" s="10" t="s">
        <v>21</v>
      </c>
      <c r="I1464" s="10" t="s">
        <v>22</v>
      </c>
      <c r="J1464" s="10"/>
      <c r="K1464" s="10"/>
      <c r="L1464" s="10"/>
      <c r="M1464" s="86"/>
      <c r="N1464" s="86"/>
      <c r="O1464" s="90"/>
      <c r="P1464" s="90"/>
      <c r="Q1464" s="90"/>
      <c r="R1464" s="87"/>
      <c r="S1464" s="87"/>
      <c r="T1464" s="16"/>
      <c r="U1464" s="16"/>
      <c r="V1464" s="17"/>
      <c r="W1464" s="17"/>
      <c r="X1464" s="17"/>
      <c r="Y1464" s="17"/>
      <c r="Z1464" s="17"/>
      <c r="AA1464" s="17"/>
      <c r="AB1464" s="17"/>
      <c r="AC1464" s="17"/>
      <c r="AD1464" s="17"/>
      <c r="AE1464" s="17"/>
      <c r="AF1464" s="17"/>
      <c r="AG1464" s="17"/>
      <c r="AH1464" s="17"/>
      <c r="DM1464"/>
      <c r="DN1464"/>
      <c r="DO1464"/>
      <c r="DP1464"/>
      <c r="DQ1464"/>
      <c r="DR1464"/>
      <c r="DS1464"/>
      <c r="DT1464"/>
      <c r="DU1464"/>
      <c r="DV1464"/>
      <c r="DW1464"/>
      <c r="DX1464"/>
      <c r="DY1464"/>
      <c r="DZ1464"/>
      <c r="EA1464"/>
      <c r="EB1464"/>
      <c r="EC1464"/>
      <c r="ED1464"/>
      <c r="EE1464"/>
      <c r="EF1464"/>
      <c r="EG1464"/>
    </row>
    <row r="1465" spans="1:137" s="1" customFormat="1" ht="15" thickBot="1" x14ac:dyDescent="0.35">
      <c r="A1465"/>
      <c r="B1465"/>
      <c r="C1465"/>
      <c r="D1465" s="18"/>
      <c r="E1465" s="28">
        <f>E1466-1</f>
        <v>39883.475694444445</v>
      </c>
      <c r="F1465" s="10"/>
      <c r="G1465" s="10"/>
      <c r="H1465" s="10"/>
      <c r="I1465" s="10"/>
      <c r="J1465" s="10"/>
      <c r="K1465" s="10"/>
      <c r="L1465" s="79">
        <v>1037</v>
      </c>
      <c r="M1465" s="86"/>
      <c r="N1465" s="42">
        <v>7.12</v>
      </c>
      <c r="O1465" s="37">
        <v>87.91</v>
      </c>
      <c r="P1465" s="38">
        <v>18.71</v>
      </c>
      <c r="Q1465" s="39">
        <f>P1465-S1465</f>
        <v>9.8639119999999991</v>
      </c>
      <c r="R1465" s="18">
        <v>47.28</v>
      </c>
      <c r="S1465" s="85">
        <f>R1465*P1465/100</f>
        <v>8.8460880000000017</v>
      </c>
      <c r="T1465" s="40">
        <f>Q1465/$A$18+S1465</f>
        <v>12.956051333333335</v>
      </c>
      <c r="U1465" s="40">
        <f>$A$16-T1465</f>
        <v>104.04394866666667</v>
      </c>
      <c r="V1465" s="43">
        <f t="shared" ref="V1465:V1496" si="444">($A$15*L1465/1000/$A$13*H1465)/$Q$1465</f>
        <v>0</v>
      </c>
      <c r="W1465" s="43">
        <f t="shared" ref="W1465:W1496" si="445">($U$1465*L1465/1000/$A$13*H1465)/$Q$1465</f>
        <v>0</v>
      </c>
      <c r="X1465" s="43">
        <f t="shared" ref="X1465:X1496" si="446">($A$46*$S$1465*H1465*L1465/1000000)/$Q$1465</f>
        <v>0</v>
      </c>
      <c r="Y1465" s="22">
        <f>X1465+W1465+SUM($V$1465:V1465)</f>
        <v>0</v>
      </c>
      <c r="Z1465" s="22">
        <f t="shared" ref="Z1465:Z1496" si="447">($A$15*L1465/1000/$A$13*G1465)/$Q$1465</f>
        <v>0</v>
      </c>
      <c r="AA1465" s="44">
        <f t="shared" ref="AA1465:AA1496" si="448">($U$1465*L1465/1000/$A$13*G1465)/$Q$1465</f>
        <v>0</v>
      </c>
      <c r="AB1465" s="44">
        <f t="shared" ref="AB1465:AB1496" si="449">($A$14*$S$1465/1000*G1465/1000000*L1465/1000*1000000)/$Q$1465</f>
        <v>0</v>
      </c>
      <c r="AC1465" s="44">
        <f t="shared" ref="AC1465:AC1496" si="450">($A$14*((L1465/1000)*G1465/10^6)*(1+($A$28/(10^-N1465))+(($A$28*$A$29)/(10^-N1465)^2))*1000000)*$S$1465/1000/$Q$1465</f>
        <v>0</v>
      </c>
      <c r="AD1465" s="44">
        <f>AC1465/(1+($A$28/(10^-N1465))+(($A$28*$A$29)/(10^-N1465)^2))*1</f>
        <v>0</v>
      </c>
      <c r="AE1465" s="44">
        <f>AC1465/(1+($A$28/(10^-N1465))+(($A$28*$A$29)/(10^-N1465)^2))*($A$28/(10^-N1465))</f>
        <v>0</v>
      </c>
      <c r="AF1465" s="44">
        <f>AC1465/(1+($A$28/(10^-N1465))+(($A$28*$A$29)/(10^-N1465)^2))*(($A$28*$A$29)/(10^-N1465)^2)</f>
        <v>0</v>
      </c>
      <c r="AG1465" s="45">
        <f>AC1465+AA1465+SUM($Z$1465:Z1465)</f>
        <v>0</v>
      </c>
      <c r="AH1465" s="45">
        <f>AC1465+AA1465+SUM($Z$1465:Z1465)</f>
        <v>0</v>
      </c>
      <c r="DM1465"/>
      <c r="DN1465"/>
      <c r="DO1465"/>
      <c r="DP1465"/>
      <c r="DQ1465"/>
      <c r="DR1465"/>
      <c r="DS1465"/>
      <c r="DT1465"/>
      <c r="DU1465"/>
      <c r="DV1465"/>
      <c r="DW1465"/>
      <c r="DX1465"/>
      <c r="DY1465"/>
      <c r="DZ1465"/>
      <c r="EA1465"/>
      <c r="EB1465"/>
      <c r="EC1465"/>
      <c r="ED1465"/>
      <c r="EE1465"/>
      <c r="EF1465"/>
      <c r="EG1465"/>
    </row>
    <row r="1466" spans="1:137" s="1" customFormat="1" ht="14.4" x14ac:dyDescent="0.3">
      <c r="A1466"/>
      <c r="B1466"/>
      <c r="C1466"/>
      <c r="D1466" s="18" t="s">
        <v>202</v>
      </c>
      <c r="E1466" s="28">
        <v>39884.475694444445</v>
      </c>
      <c r="F1466" s="10">
        <f>E1466-E$1465</f>
        <v>1</v>
      </c>
      <c r="G1466" s="10">
        <v>4624</v>
      </c>
      <c r="H1466" s="10">
        <v>3.74</v>
      </c>
      <c r="I1466" s="10">
        <v>812</v>
      </c>
      <c r="J1466" s="10"/>
      <c r="K1466" s="10"/>
      <c r="L1466" s="79">
        <v>1037</v>
      </c>
      <c r="M1466" s="86"/>
      <c r="N1466" s="42">
        <v>7.12</v>
      </c>
      <c r="O1466" s="90"/>
      <c r="P1466" s="90"/>
      <c r="Q1466" s="90"/>
      <c r="R1466" s="88"/>
      <c r="S1466" s="87"/>
      <c r="T1466" s="16"/>
      <c r="U1466" s="16"/>
      <c r="V1466" s="43">
        <f t="shared" si="444"/>
        <v>1.2796326021948224E-5</v>
      </c>
      <c r="W1466" s="43">
        <f t="shared" si="445"/>
        <v>1.7751737169993495E-3</v>
      </c>
      <c r="X1466" s="43">
        <f t="shared" si="446"/>
        <v>7.6083879723400116E-6</v>
      </c>
      <c r="Y1466" s="22">
        <f>X1466+W1466+SUM($V$1465:V1466)</f>
        <v>1.7955784309936378E-3</v>
      </c>
      <c r="Z1466" s="22">
        <f t="shared" si="447"/>
        <v>1.5820912172590532E-2</v>
      </c>
      <c r="AA1466" s="44">
        <f t="shared" si="448"/>
        <v>2.1947602319264683</v>
      </c>
      <c r="AB1466" s="44">
        <f t="shared" si="449"/>
        <v>0.27900246380239302</v>
      </c>
      <c r="AC1466" s="44">
        <f t="shared" si="450"/>
        <v>1.3807697667341587</v>
      </c>
      <c r="AD1466" s="44">
        <f t="shared" ref="AD1466" si="451">AC1466/(1+($A$28/(10^-N1466))+(($A$28*$A$29)/(10^-N1466)^2))*1</f>
        <v>0.27900246380239302</v>
      </c>
      <c r="AE1466" s="44">
        <f t="shared" ref="AE1466" si="452">AC1466/(1+($A$28/(10^-N1466))+(($A$28*$A$29)/(10^-N1466)^2))*($A$28/(10^-N1466))</f>
        <v>1.1013758094420247</v>
      </c>
      <c r="AF1466" s="44">
        <f t="shared" ref="AF1466" si="453">AC1466/(1+($A$28/(10^-N1466))+(($A$28*$A$29)/(10^-N1466)^2))*(($A$28*$A$29)/(10^-N1466)^2)</f>
        <v>3.9149348974102689E-4</v>
      </c>
      <c r="AG1466" s="45">
        <f>AC1466+AA1466+SUM($Z$1465:Z1466)</f>
        <v>3.5913509108332176</v>
      </c>
      <c r="AH1466" s="45">
        <f>AC1466+AA1466+SUM($Z$1465:Z1466)</f>
        <v>3.5913509108332176</v>
      </c>
      <c r="DM1466"/>
      <c r="DN1466"/>
      <c r="DO1466"/>
      <c r="DP1466"/>
      <c r="DQ1466"/>
      <c r="DR1466"/>
      <c r="DS1466"/>
      <c r="DT1466"/>
      <c r="DU1466"/>
      <c r="DV1466"/>
      <c r="DW1466"/>
      <c r="DX1466"/>
      <c r="DY1466"/>
      <c r="DZ1466"/>
      <c r="EA1466"/>
      <c r="EB1466"/>
      <c r="EC1466"/>
      <c r="ED1466"/>
      <c r="EE1466"/>
      <c r="EF1466"/>
      <c r="EG1466"/>
    </row>
    <row r="1467" spans="1:137" s="1" customFormat="1" ht="14.4" x14ac:dyDescent="0.3">
      <c r="A1467"/>
      <c r="B1467"/>
      <c r="C1467"/>
      <c r="D1467" s="18" t="s">
        <v>37</v>
      </c>
      <c r="E1467" s="28">
        <v>39891.463888888888</v>
      </c>
      <c r="F1467" s="10">
        <f t="shared" ref="F1467:F1527" si="454">E1467-E$1465</f>
        <v>7.9881944444423425</v>
      </c>
      <c r="G1467" s="10">
        <v>19172</v>
      </c>
      <c r="H1467" s="10">
        <v>4.1900000000000004</v>
      </c>
      <c r="I1467" s="10">
        <v>1041</v>
      </c>
      <c r="J1467" s="10"/>
      <c r="K1467" s="10"/>
      <c r="L1467" s="79">
        <v>1037</v>
      </c>
      <c r="M1467" s="86"/>
      <c r="N1467" s="42">
        <v>7.12</v>
      </c>
      <c r="O1467" s="90"/>
      <c r="P1467" s="90"/>
      <c r="Q1467" s="90"/>
      <c r="R1467" s="87"/>
      <c r="S1467" s="87"/>
      <c r="T1467" s="16"/>
      <c r="U1467" s="16"/>
      <c r="V1467" s="43">
        <f t="shared" si="444"/>
        <v>1.4335990917637184E-5</v>
      </c>
      <c r="W1467" s="43">
        <f t="shared" si="445"/>
        <v>1.9887641374939234E-3</v>
      </c>
      <c r="X1467" s="43">
        <f t="shared" si="446"/>
        <v>8.523835723022635E-6</v>
      </c>
      <c r="Y1467" s="22">
        <f>X1467+W1467+SUM($V$1465:V1467)</f>
        <v>2.0244202901565315E-3</v>
      </c>
      <c r="Z1467" s="22">
        <f t="shared" si="447"/>
        <v>6.559656751144155E-2</v>
      </c>
      <c r="AA1467" s="44">
        <f t="shared" si="448"/>
        <v>9.0999012038266098</v>
      </c>
      <c r="AB1467" s="44">
        <f t="shared" si="449"/>
        <v>1.1567982776858732</v>
      </c>
      <c r="AC1467" s="44">
        <f t="shared" si="450"/>
        <v>5.7249390068830639</v>
      </c>
      <c r="AD1467" s="44">
        <f t="shared" ref="AD1467:AD1517" si="455">AC1467/(1+($A$28/(10^-N1467))+(($A$28*$A$29)/(10^-N1467)^2))*1</f>
        <v>1.1567982776858732</v>
      </c>
      <c r="AE1467" s="44">
        <f t="shared" ref="AE1467:AE1517" si="456">AC1467/(1+($A$28/(10^-N1467))+(($A$28*$A$29)/(10^-N1467)^2))*($A$28/(10^-N1467))</f>
        <v>4.5665175213283939</v>
      </c>
      <c r="AF1467" s="44">
        <f t="shared" ref="AF1467:AF1517" si="457">AC1467/(1+($A$28/(10^-N1467))+(($A$28*$A$29)/(10^-N1467)^2))*(($A$28*$A$29)/(10^-N1467)^2)</f>
        <v>1.6232078687964892E-3</v>
      </c>
      <c r="AG1467" s="45">
        <f>AC1467+AA1467+SUM($Z$1465:Z1467)</f>
        <v>14.906257690393705</v>
      </c>
      <c r="AH1467" s="45">
        <f>AC1467+AA1467+SUM($Z$1465:Z1467)</f>
        <v>14.906257690393705</v>
      </c>
      <c r="DM1467"/>
      <c r="DN1467"/>
      <c r="DO1467"/>
      <c r="DP1467"/>
      <c r="DQ1467"/>
      <c r="DR1467"/>
      <c r="DS1467"/>
      <c r="DT1467"/>
      <c r="DU1467"/>
      <c r="DV1467"/>
      <c r="DW1467"/>
      <c r="DX1467"/>
      <c r="DY1467"/>
      <c r="DZ1467"/>
      <c r="EA1467"/>
      <c r="EB1467"/>
      <c r="EC1467"/>
      <c r="ED1467"/>
      <c r="EE1467"/>
      <c r="EF1467"/>
      <c r="EG1467"/>
    </row>
    <row r="1468" spans="1:137" s="1" customFormat="1" ht="14.4" x14ac:dyDescent="0.3">
      <c r="A1468"/>
      <c r="B1468"/>
      <c r="C1468"/>
      <c r="D1468" s="18">
        <v>4</v>
      </c>
      <c r="E1468" s="28">
        <v>39897.68472222222</v>
      </c>
      <c r="F1468" s="10">
        <f t="shared" si="454"/>
        <v>14.209027777775191</v>
      </c>
      <c r="G1468" s="10">
        <v>27549</v>
      </c>
      <c r="H1468" s="10">
        <v>3.81</v>
      </c>
      <c r="I1468" s="10">
        <v>1256</v>
      </c>
      <c r="J1468" s="10"/>
      <c r="K1468" s="10"/>
      <c r="L1468" s="79">
        <v>1037</v>
      </c>
      <c r="M1468" s="86"/>
      <c r="N1468" s="42">
        <v>7.12</v>
      </c>
      <c r="O1468" s="90"/>
      <c r="P1468" s="90"/>
      <c r="Q1468" s="90"/>
      <c r="R1468" s="87"/>
      <c r="S1468" s="87"/>
      <c r="T1468" s="16"/>
      <c r="U1468" s="16"/>
      <c r="V1468" s="43">
        <f t="shared" si="444"/>
        <v>1.3035829450166508E-5</v>
      </c>
      <c r="W1468" s="43">
        <f t="shared" si="445"/>
        <v>1.8083988935207276E-3</v>
      </c>
      <c r="X1468" s="43">
        <f t="shared" si="446"/>
        <v>7.7507909557795294E-6</v>
      </c>
      <c r="Y1468" s="22">
        <f>X1468+W1468+SUM($V$1465:V1468)</f>
        <v>1.8563178308662589E-3</v>
      </c>
      <c r="Z1468" s="22">
        <f t="shared" si="447"/>
        <v>9.4258284914077978E-2</v>
      </c>
      <c r="AA1468" s="44">
        <f t="shared" si="448"/>
        <v>13.076005542677828</v>
      </c>
      <c r="AB1468" s="44">
        <f t="shared" si="449"/>
        <v>1.6622488917154246</v>
      </c>
      <c r="AC1468" s="44">
        <f t="shared" si="450"/>
        <v>8.2263897715742509</v>
      </c>
      <c r="AD1468" s="44">
        <f t="shared" si="455"/>
        <v>1.6622488917154248</v>
      </c>
      <c r="AE1468" s="44">
        <f t="shared" si="456"/>
        <v>6.5618084287020624</v>
      </c>
      <c r="AF1468" s="44">
        <f t="shared" si="457"/>
        <v>2.3324511567637432E-3</v>
      </c>
      <c r="AG1468" s="45">
        <f>AC1468+AA1468+SUM($Z$1465:Z1468)</f>
        <v>21.478071078850192</v>
      </c>
      <c r="AH1468" s="45">
        <f>AC1468+AA1468+SUM($Z$1465:Z1468)</f>
        <v>21.478071078850192</v>
      </c>
      <c r="DM1468"/>
      <c r="DN1468"/>
      <c r="DO1468"/>
      <c r="DP1468"/>
      <c r="DQ1468"/>
      <c r="DR1468"/>
      <c r="DS1468"/>
      <c r="DT1468"/>
      <c r="DU1468"/>
      <c r="DV1468"/>
      <c r="DW1468"/>
      <c r="DX1468"/>
      <c r="DY1468"/>
      <c r="DZ1468"/>
      <c r="EA1468"/>
      <c r="EB1468"/>
      <c r="EC1468"/>
      <c r="ED1468"/>
      <c r="EE1468"/>
      <c r="EF1468"/>
      <c r="EG1468"/>
    </row>
    <row r="1469" spans="1:137" s="1" customFormat="1" ht="16.8" x14ac:dyDescent="0.3">
      <c r="A1469"/>
      <c r="B1469"/>
      <c r="C1469"/>
      <c r="D1469" s="18" t="s">
        <v>82</v>
      </c>
      <c r="E1469" s="28">
        <v>39913.647222222222</v>
      </c>
      <c r="F1469" s="10">
        <f t="shared" si="454"/>
        <v>30.171527777776646</v>
      </c>
      <c r="G1469" s="10">
        <v>56756</v>
      </c>
      <c r="H1469" s="10">
        <v>2.97</v>
      </c>
      <c r="I1469" s="10">
        <v>1613</v>
      </c>
      <c r="J1469" s="10"/>
      <c r="K1469" s="10"/>
      <c r="L1469" s="79">
        <v>1037</v>
      </c>
      <c r="M1469" s="86"/>
      <c r="N1469" s="42">
        <v>7.12</v>
      </c>
      <c r="O1469" s="90"/>
      <c r="P1469" s="90"/>
      <c r="Q1469" s="90"/>
      <c r="R1469" s="87"/>
      <c r="S1469" s="87"/>
      <c r="T1469" s="16"/>
      <c r="U1469" s="16"/>
      <c r="V1469" s="43">
        <f t="shared" si="444"/>
        <v>1.0161788311547119E-5</v>
      </c>
      <c r="W1469" s="43">
        <f t="shared" si="445"/>
        <v>1.4096967752641892E-3</v>
      </c>
      <c r="X1469" s="43">
        <f t="shared" si="446"/>
        <v>6.0419551545053039E-6</v>
      </c>
      <c r="Y1469" s="22">
        <f>X1469+W1469+SUM($V$1465:V1469)</f>
        <v>1.4660686651199934E-3</v>
      </c>
      <c r="Z1469" s="22">
        <f t="shared" si="447"/>
        <v>0.19418937959938326</v>
      </c>
      <c r="AA1469" s="44">
        <f t="shared" si="448"/>
        <v>26.93897312353344</v>
      </c>
      <c r="AB1469" s="44">
        <f t="shared" si="449"/>
        <v>3.4245380267233165</v>
      </c>
      <c r="AC1469" s="44">
        <f t="shared" si="450"/>
        <v>16.947873892898766</v>
      </c>
      <c r="AD1469" s="44">
        <f t="shared" si="455"/>
        <v>3.4245380267233161</v>
      </c>
      <c r="AE1469" s="44">
        <f t="shared" si="456"/>
        <v>13.518530588384849</v>
      </c>
      <c r="AF1469" s="44">
        <f t="shared" si="457"/>
        <v>4.8052777906015826E-3</v>
      </c>
      <c r="AG1469" s="45">
        <f>AC1469+AA1469+SUM($Z$1465:Z1469)</f>
        <v>44.256712160629696</v>
      </c>
      <c r="AH1469" s="45">
        <f>AC1469+AA1469+SUM($Z$1465:Z1469)</f>
        <v>44.256712160629696</v>
      </c>
      <c r="DM1469"/>
      <c r="DN1469"/>
      <c r="DO1469"/>
      <c r="DP1469"/>
      <c r="DQ1469"/>
      <c r="DR1469"/>
      <c r="DS1469"/>
      <c r="DT1469"/>
      <c r="DU1469"/>
      <c r="DV1469"/>
      <c r="DW1469"/>
      <c r="DX1469"/>
      <c r="DY1469"/>
      <c r="DZ1469"/>
      <c r="EA1469"/>
      <c r="EB1469"/>
      <c r="EC1469"/>
      <c r="ED1469"/>
      <c r="EE1469"/>
      <c r="EF1469"/>
      <c r="EG1469"/>
    </row>
    <row r="1470" spans="1:137" s="1" customFormat="1" ht="14.4" x14ac:dyDescent="0.3">
      <c r="A1470"/>
      <c r="B1470"/>
      <c r="C1470"/>
      <c r="D1470" s="29">
        <f>8.315*(273+D1468)/101325*1000000</f>
        <v>22731.359486799898</v>
      </c>
      <c r="E1470" s="28">
        <v>39920.769444444442</v>
      </c>
      <c r="F1470" s="10">
        <f t="shared" si="454"/>
        <v>37.29374999999709</v>
      </c>
      <c r="G1470" s="10">
        <v>60950</v>
      </c>
      <c r="H1470" s="10">
        <v>3.26</v>
      </c>
      <c r="I1470" s="10">
        <v>1813</v>
      </c>
      <c r="J1470" s="10"/>
      <c r="K1470" s="10"/>
      <c r="L1470" s="79">
        <v>1037</v>
      </c>
      <c r="M1470" s="86"/>
      <c r="N1470" s="42">
        <v>7.12</v>
      </c>
      <c r="O1470" s="90"/>
      <c r="P1470" s="90"/>
      <c r="Q1470" s="90"/>
      <c r="R1470" s="87"/>
      <c r="S1470" s="87"/>
      <c r="T1470" s="16"/>
      <c r="U1470" s="16"/>
      <c r="V1470" s="43">
        <f t="shared" si="444"/>
        <v>1.1154016799880003E-5</v>
      </c>
      <c r="W1470" s="43">
        <f t="shared" si="445"/>
        <v>1.54734393513847E-3</v>
      </c>
      <c r="X1470" s="43">
        <f t="shared" si="446"/>
        <v>6.6319103716118809E-6</v>
      </c>
      <c r="Y1470" s="22">
        <f>X1470+W1470+SUM($V$1465:V1470)</f>
        <v>1.6154597970112609E-3</v>
      </c>
      <c r="Z1470" s="22">
        <f t="shared" si="447"/>
        <v>0.20853905642720433</v>
      </c>
      <c r="AA1470" s="44">
        <f t="shared" si="448"/>
        <v>28.929635842542872</v>
      </c>
      <c r="AB1470" s="44">
        <f t="shared" si="449"/>
        <v>3.677595192204985</v>
      </c>
      <c r="AC1470" s="44">
        <f t="shared" si="450"/>
        <v>18.200241626826767</v>
      </c>
      <c r="AD1470" s="44">
        <f t="shared" si="455"/>
        <v>3.6775951922049854</v>
      </c>
      <c r="AE1470" s="44">
        <f t="shared" si="456"/>
        <v>14.517486069526688</v>
      </c>
      <c r="AF1470" s="44">
        <f t="shared" si="457"/>
        <v>5.1603650950942017E-3</v>
      </c>
      <c r="AG1470" s="45">
        <f>AC1470+AA1470+SUM($Z$1465:Z1470)</f>
        <v>47.708281669994335</v>
      </c>
      <c r="AH1470" s="45">
        <f>AC1470+AA1470+SUM($Z$1465:Z1470)</f>
        <v>47.708281669994335</v>
      </c>
      <c r="DM1470"/>
      <c r="DN1470"/>
      <c r="DO1470"/>
      <c r="DP1470"/>
      <c r="DQ1470"/>
      <c r="DR1470"/>
      <c r="DS1470"/>
      <c r="DT1470"/>
      <c r="DU1470"/>
      <c r="DV1470"/>
      <c r="DW1470"/>
      <c r="DX1470"/>
      <c r="DY1470"/>
      <c r="DZ1470"/>
      <c r="EA1470"/>
      <c r="EB1470"/>
      <c r="EC1470"/>
      <c r="ED1470"/>
      <c r="EE1470"/>
      <c r="EF1470"/>
      <c r="EG1470"/>
    </row>
    <row r="1471" spans="1:137" s="1" customFormat="1" ht="14.4" x14ac:dyDescent="0.3">
      <c r="A1471"/>
      <c r="B1471"/>
      <c r="C1471"/>
      <c r="D1471" s="18"/>
      <c r="E1471" s="28">
        <v>39939.615972222222</v>
      </c>
      <c r="F1471" s="10">
        <f t="shared" si="454"/>
        <v>56.140277777776646</v>
      </c>
      <c r="G1471" s="10">
        <v>84453.8</v>
      </c>
      <c r="H1471" s="10">
        <v>7.25</v>
      </c>
      <c r="I1471" s="10">
        <v>173</v>
      </c>
      <c r="J1471" s="10"/>
      <c r="K1471" s="10"/>
      <c r="L1471" s="79">
        <v>1037</v>
      </c>
      <c r="M1471" s="86"/>
      <c r="N1471" s="42">
        <v>7.12</v>
      </c>
      <c r="O1471" s="90"/>
      <c r="P1471" s="90"/>
      <c r="Q1471" s="90"/>
      <c r="R1471" s="87"/>
      <c r="S1471" s="87"/>
      <c r="T1471" s="16"/>
      <c r="U1471" s="16"/>
      <c r="V1471" s="43">
        <f t="shared" si="444"/>
        <v>2.480571220832209E-5</v>
      </c>
      <c r="W1471" s="43">
        <f t="shared" si="445"/>
        <v>3.4411789968570271E-3</v>
      </c>
      <c r="X1471" s="43">
        <f t="shared" si="446"/>
        <v>1.4748880427664461E-5</v>
      </c>
      <c r="Y1471" s="22">
        <f>X1471+W1471+SUM($V$1465:V1471)</f>
        <v>3.5422175409941929E-3</v>
      </c>
      <c r="Z1471" s="22">
        <f t="shared" si="447"/>
        <v>0.28895678037230238</v>
      </c>
      <c r="AA1471" s="44">
        <f t="shared" si="448"/>
        <v>40.085605898588142</v>
      </c>
      <c r="AB1471" s="44">
        <f t="shared" si="449"/>
        <v>5.0957651984157737</v>
      </c>
      <c r="AC1471" s="44">
        <f t="shared" si="450"/>
        <v>25.21869674001152</v>
      </c>
      <c r="AD1471" s="44">
        <f t="shared" si="455"/>
        <v>5.0957651984157728</v>
      </c>
      <c r="AE1471" s="44">
        <f t="shared" si="456"/>
        <v>20.115781214414977</v>
      </c>
      <c r="AF1471" s="44">
        <f t="shared" si="457"/>
        <v>7.1503271807722172E-3</v>
      </c>
      <c r="AG1471" s="45">
        <f>AC1471+AA1471+SUM($Z$1465:Z1471)</f>
        <v>66.171663619596671</v>
      </c>
      <c r="AH1471" s="45">
        <f>AC1471+AA1471+SUM($Z$1465:Z1471)</f>
        <v>66.171663619596671</v>
      </c>
      <c r="DM1471"/>
      <c r="DN1471"/>
      <c r="DO1471"/>
      <c r="DP1471"/>
      <c r="DQ1471"/>
      <c r="DR1471"/>
      <c r="DS1471"/>
      <c r="DT1471"/>
      <c r="DU1471"/>
      <c r="DV1471"/>
      <c r="DW1471"/>
      <c r="DX1471"/>
      <c r="DY1471"/>
      <c r="DZ1471"/>
      <c r="EA1471"/>
      <c r="EB1471"/>
      <c r="EC1471"/>
      <c r="ED1471"/>
      <c r="EE1471"/>
      <c r="EF1471"/>
      <c r="EG1471"/>
    </row>
    <row r="1472" spans="1:137" s="1" customFormat="1" ht="14.4" x14ac:dyDescent="0.3">
      <c r="A1472"/>
      <c r="B1472"/>
      <c r="C1472"/>
      <c r="D1472" s="18"/>
      <c r="E1472" s="28">
        <v>39952.490972222222</v>
      </c>
      <c r="F1472" s="10">
        <f t="shared" si="454"/>
        <v>69.015277777776646</v>
      </c>
      <c r="G1472" s="10">
        <v>100769</v>
      </c>
      <c r="H1472" s="10">
        <v>7.37</v>
      </c>
      <c r="I1472" s="10">
        <v>532</v>
      </c>
      <c r="J1472" s="10"/>
      <c r="K1472" s="10"/>
      <c r="L1472" s="79">
        <v>1037</v>
      </c>
      <c r="M1472" s="86"/>
      <c r="N1472" s="42">
        <v>7.12</v>
      </c>
      <c r="O1472" s="90"/>
      <c r="P1472" s="90"/>
      <c r="Q1472" s="90"/>
      <c r="R1472" s="87"/>
      <c r="S1472" s="87"/>
      <c r="T1472" s="16"/>
      <c r="U1472" s="16"/>
      <c r="V1472" s="43">
        <f t="shared" si="444"/>
        <v>2.5216289513839149E-5</v>
      </c>
      <c r="W1472" s="43">
        <f t="shared" si="445"/>
        <v>3.4981364423222468E-3</v>
      </c>
      <c r="X1472" s="43">
        <f t="shared" si="446"/>
        <v>1.4992999827846495E-5</v>
      </c>
      <c r="Y1472" s="22">
        <f>X1472+W1472+SUM($V$1465:V1472)</f>
        <v>3.6246353953734334E-3</v>
      </c>
      <c r="Z1472" s="22">
        <f t="shared" si="447"/>
        <v>0.34477887083040126</v>
      </c>
      <c r="AA1472" s="44">
        <f t="shared" si="448"/>
        <v>47.829540184039416</v>
      </c>
      <c r="AB1472" s="44">
        <f t="shared" si="449"/>
        <v>6.0801901546071226</v>
      </c>
      <c r="AC1472" s="44">
        <f t="shared" si="450"/>
        <v>30.090568474055889</v>
      </c>
      <c r="AD1472" s="44">
        <f t="shared" si="455"/>
        <v>6.0801901546071235</v>
      </c>
      <c r="AE1472" s="44">
        <f t="shared" si="456"/>
        <v>24.001846656934124</v>
      </c>
      <c r="AF1472" s="44">
        <f t="shared" si="457"/>
        <v>8.5316625146439305E-3</v>
      </c>
      <c r="AG1472" s="45">
        <f>AC1472+AA1472+SUM($Z$1465:Z1472)</f>
        <v>79.132248509922704</v>
      </c>
      <c r="AH1472" s="45">
        <f>AC1472+AA1472+SUM($Z$1465:Z1472)</f>
        <v>79.132248509922704</v>
      </c>
      <c r="DM1472"/>
      <c r="DN1472"/>
      <c r="DO1472"/>
      <c r="DP1472"/>
      <c r="DQ1472"/>
      <c r="DR1472"/>
      <c r="DS1472"/>
      <c r="DT1472"/>
      <c r="DU1472"/>
      <c r="DV1472"/>
      <c r="DW1472"/>
      <c r="DX1472"/>
      <c r="DY1472"/>
      <c r="DZ1472"/>
      <c r="EA1472"/>
      <c r="EB1472"/>
      <c r="EC1472"/>
      <c r="ED1472"/>
      <c r="EE1472"/>
      <c r="EF1472"/>
      <c r="EG1472"/>
    </row>
    <row r="1473" spans="1:137" s="1" customFormat="1" ht="14.4" x14ac:dyDescent="0.3">
      <c r="A1473"/>
      <c r="B1473"/>
      <c r="C1473"/>
      <c r="D1473" s="18"/>
      <c r="E1473" s="28">
        <v>39966.449999999997</v>
      </c>
      <c r="F1473" s="10">
        <f t="shared" si="454"/>
        <v>82.974305555551837</v>
      </c>
      <c r="G1473" s="10">
        <v>111994</v>
      </c>
      <c r="H1473" s="10">
        <v>7.04</v>
      </c>
      <c r="I1473" s="10">
        <v>768</v>
      </c>
      <c r="J1473" s="10"/>
      <c r="K1473" s="10"/>
      <c r="L1473" s="79">
        <v>1037</v>
      </c>
      <c r="M1473" s="86"/>
      <c r="N1473" s="42">
        <v>7.12</v>
      </c>
      <c r="O1473" s="90"/>
      <c r="P1473" s="90"/>
      <c r="Q1473" s="90"/>
      <c r="R1473" s="87"/>
      <c r="S1473" s="87"/>
      <c r="T1473" s="16"/>
      <c r="U1473" s="16"/>
      <c r="V1473" s="43">
        <f t="shared" si="444"/>
        <v>2.4087201923667248E-5</v>
      </c>
      <c r="W1473" s="43">
        <f t="shared" si="445"/>
        <v>3.3415034672928928E-3</v>
      </c>
      <c r="X1473" s="43">
        <f t="shared" si="446"/>
        <v>1.4321671477345905E-5</v>
      </c>
      <c r="Y1473" s="22">
        <f>X1473+W1473+SUM($V$1465:V1473)</f>
        <v>3.491418293917246E-3</v>
      </c>
      <c r="Z1473" s="22">
        <f t="shared" si="447"/>
        <v>0.38318495628397581</v>
      </c>
      <c r="AA1473" s="44">
        <f t="shared" si="448"/>
        <v>53.157434561931851</v>
      </c>
      <c r="AB1473" s="44">
        <f t="shared" si="449"/>
        <v>6.7574831165841696</v>
      </c>
      <c r="AC1473" s="44">
        <f t="shared" si="450"/>
        <v>33.442458749053934</v>
      </c>
      <c r="AD1473" s="44">
        <f t="shared" si="455"/>
        <v>6.7574831165841704</v>
      </c>
      <c r="AE1473" s="44">
        <f t="shared" si="456"/>
        <v>26.675493599189043</v>
      </c>
      <c r="AF1473" s="44">
        <f t="shared" si="457"/>
        <v>9.482033280721577E-3</v>
      </c>
      <c r="AG1473" s="45">
        <f>AC1473+AA1473+SUM($Z$1465:Z1473)</f>
        <v>88.195218119097149</v>
      </c>
      <c r="AH1473" s="45">
        <f>AC1473+AA1473+SUM($Z$1465:Z1473)</f>
        <v>88.195218119097149</v>
      </c>
      <c r="DM1473"/>
      <c r="DN1473"/>
      <c r="DO1473"/>
      <c r="DP1473"/>
      <c r="DQ1473"/>
      <c r="DR1473"/>
      <c r="DS1473"/>
      <c r="DT1473"/>
      <c r="DU1473"/>
      <c r="DV1473"/>
      <c r="DW1473"/>
      <c r="DX1473"/>
      <c r="DY1473"/>
      <c r="DZ1473"/>
      <c r="EA1473"/>
      <c r="EB1473"/>
      <c r="EC1473"/>
      <c r="ED1473"/>
      <c r="EE1473"/>
      <c r="EF1473"/>
      <c r="EG1473"/>
    </row>
    <row r="1474" spans="1:137" s="1" customFormat="1" ht="14.4" x14ac:dyDescent="0.3">
      <c r="A1474"/>
      <c r="B1474"/>
      <c r="C1474"/>
      <c r="D1474" s="18"/>
      <c r="E1474" s="28">
        <v>39975.674305555556</v>
      </c>
      <c r="F1474" s="10">
        <f t="shared" si="454"/>
        <v>92.198611111110949</v>
      </c>
      <c r="G1474" s="10">
        <v>113032</v>
      </c>
      <c r="H1474" s="10">
        <v>7.23</v>
      </c>
      <c r="I1474" s="10">
        <v>977</v>
      </c>
      <c r="J1474" s="10"/>
      <c r="K1474" s="10"/>
      <c r="L1474" s="79">
        <v>1037</v>
      </c>
      <c r="M1474" s="86"/>
      <c r="N1474" s="42">
        <v>7.12</v>
      </c>
      <c r="O1474" s="90"/>
      <c r="P1474" s="90"/>
      <c r="Q1474" s="90"/>
      <c r="R1474" s="87"/>
      <c r="S1474" s="87"/>
      <c r="T1474" s="16"/>
      <c r="U1474" s="16"/>
      <c r="V1474" s="43">
        <f t="shared" si="444"/>
        <v>2.4737282657402584E-5</v>
      </c>
      <c r="W1474" s="43">
        <f t="shared" si="445"/>
        <v>3.4316860892794907E-3</v>
      </c>
      <c r="X1474" s="43">
        <f t="shared" si="446"/>
        <v>1.4708193860967458E-5</v>
      </c>
      <c r="Y1474" s="22">
        <f>X1474+W1474+SUM($V$1465:V1474)</f>
        <v>3.6067247209448684E-3</v>
      </c>
      <c r="Z1474" s="22">
        <f t="shared" si="447"/>
        <v>0.38673644997669832</v>
      </c>
      <c r="AA1474" s="44">
        <f t="shared" si="448"/>
        <v>53.650116465206004</v>
      </c>
      <c r="AB1474" s="44">
        <f t="shared" si="449"/>
        <v>6.8201138599723352</v>
      </c>
      <c r="AC1474" s="44">
        <f t="shared" si="450"/>
        <v>33.752415284060433</v>
      </c>
      <c r="AD1474" s="44">
        <f t="shared" si="455"/>
        <v>6.8201138599723379</v>
      </c>
      <c r="AE1474" s="44">
        <f t="shared" si="456"/>
        <v>26.922731507969498</v>
      </c>
      <c r="AF1474" s="44">
        <f t="shared" si="457"/>
        <v>9.569916118600294E-3</v>
      </c>
      <c r="AG1474" s="45">
        <f>AC1474+AA1474+SUM($Z$1465:Z1474)</f>
        <v>89.384593007354525</v>
      </c>
      <c r="AH1474" s="45">
        <f>AC1474+AA1474+SUM($Z$1465:Z1474)</f>
        <v>89.384593007354525</v>
      </c>
      <c r="DM1474"/>
      <c r="DN1474"/>
      <c r="DO1474"/>
      <c r="DP1474"/>
      <c r="DQ1474"/>
      <c r="DR1474"/>
      <c r="DS1474"/>
      <c r="DT1474"/>
      <c r="DU1474"/>
      <c r="DV1474"/>
      <c r="DW1474"/>
      <c r="DX1474"/>
      <c r="DY1474"/>
      <c r="DZ1474"/>
      <c r="EA1474"/>
      <c r="EB1474"/>
      <c r="EC1474"/>
      <c r="ED1474"/>
      <c r="EE1474"/>
      <c r="EF1474"/>
      <c r="EG1474"/>
    </row>
    <row r="1475" spans="1:137" s="1" customFormat="1" ht="14.4" x14ac:dyDescent="0.3">
      <c r="A1475"/>
      <c r="B1475"/>
      <c r="C1475"/>
      <c r="D1475" s="18"/>
      <c r="E1475" s="28">
        <v>39981.449305555558</v>
      </c>
      <c r="F1475" s="10">
        <f t="shared" si="454"/>
        <v>97.973611111112405</v>
      </c>
      <c r="G1475" s="10">
        <v>117718</v>
      </c>
      <c r="H1475" s="10">
        <v>9.33</v>
      </c>
      <c r="I1475" s="10">
        <v>1087</v>
      </c>
      <c r="J1475" s="10"/>
      <c r="K1475" s="10"/>
      <c r="L1475" s="79">
        <v>1037</v>
      </c>
      <c r="M1475" s="86"/>
      <c r="N1475" s="42">
        <v>7.12</v>
      </c>
      <c r="O1475" s="90"/>
      <c r="P1475" s="90"/>
      <c r="Q1475" s="90"/>
      <c r="R1475" s="87"/>
      <c r="S1475" s="87"/>
      <c r="T1475" s="16"/>
      <c r="U1475" s="16"/>
      <c r="V1475" s="43">
        <f t="shared" si="444"/>
        <v>3.1922385503951051E-5</v>
      </c>
      <c r="W1475" s="43">
        <f t="shared" si="445"/>
        <v>4.4284413849208365E-3</v>
      </c>
      <c r="X1475" s="43">
        <f t="shared" si="446"/>
        <v>1.8980283364153022E-5</v>
      </c>
      <c r="Y1475" s="22">
        <f>X1475+W1475+SUM($V$1465:V1475)</f>
        <v>4.639674491593351E-3</v>
      </c>
      <c r="Z1475" s="22">
        <f t="shared" si="447"/>
        <v>0.40276949375713933</v>
      </c>
      <c r="AA1475" s="44">
        <f t="shared" si="448"/>
        <v>55.87430471062283</v>
      </c>
      <c r="AB1475" s="44">
        <f t="shared" si="449"/>
        <v>7.1028572737651565</v>
      </c>
      <c r="AC1475" s="44">
        <f t="shared" si="450"/>
        <v>35.151698832268963</v>
      </c>
      <c r="AD1475" s="44">
        <f t="shared" si="455"/>
        <v>7.1028572737651592</v>
      </c>
      <c r="AE1475" s="44">
        <f t="shared" si="456"/>
        <v>28.038874899631544</v>
      </c>
      <c r="AF1475" s="44">
        <f t="shared" si="457"/>
        <v>9.9666588722608571E-3</v>
      </c>
      <c r="AG1475" s="45">
        <f>AC1475+AA1475+SUM($Z$1465:Z1475)</f>
        <v>93.410834294737015</v>
      </c>
      <c r="AH1475" s="45">
        <f>AC1475+AA1475+SUM($Z$1465:Z1475)</f>
        <v>93.410834294737015</v>
      </c>
      <c r="DM1475"/>
      <c r="DN1475"/>
      <c r="DO1475"/>
      <c r="DP1475"/>
      <c r="DQ1475"/>
      <c r="DR1475"/>
      <c r="DS1475"/>
      <c r="DT1475"/>
      <c r="DU1475"/>
      <c r="DV1475"/>
      <c r="DW1475"/>
      <c r="DX1475"/>
      <c r="DY1475"/>
      <c r="DZ1475"/>
      <c r="EA1475"/>
      <c r="EB1475"/>
      <c r="EC1475"/>
      <c r="ED1475"/>
      <c r="EE1475"/>
      <c r="EF1475"/>
      <c r="EG1475"/>
    </row>
    <row r="1476" spans="1:137" s="1" customFormat="1" ht="14.4" x14ac:dyDescent="0.3">
      <c r="A1476"/>
      <c r="B1476"/>
      <c r="C1476"/>
      <c r="D1476" s="18"/>
      <c r="E1476" s="28">
        <v>39988.443055555559</v>
      </c>
      <c r="F1476" s="10">
        <f t="shared" si="454"/>
        <v>104.96736111111386</v>
      </c>
      <c r="G1476" s="10">
        <v>123515</v>
      </c>
      <c r="H1476" s="10">
        <v>7.95</v>
      </c>
      <c r="I1476" s="10">
        <v>1194</v>
      </c>
      <c r="J1476" s="10"/>
      <c r="K1476" s="10"/>
      <c r="L1476" s="79">
        <v>1037</v>
      </c>
      <c r="M1476" s="86"/>
      <c r="N1476" s="42">
        <v>7.12</v>
      </c>
      <c r="O1476" s="90"/>
      <c r="P1476" s="90"/>
      <c r="Q1476" s="90"/>
      <c r="R1476" s="87"/>
      <c r="S1476" s="87"/>
      <c r="T1476" s="16"/>
      <c r="U1476" s="16"/>
      <c r="V1476" s="43">
        <f t="shared" si="444"/>
        <v>2.7200746490504916E-5</v>
      </c>
      <c r="W1476" s="43">
        <f t="shared" si="445"/>
        <v>3.7734307620708092E-3</v>
      </c>
      <c r="X1476" s="43">
        <f t="shared" si="446"/>
        <v>1.6172910262059651E-5</v>
      </c>
      <c r="Y1476" s="22">
        <f>X1476+W1476+SUM($V$1465:V1476)</f>
        <v>4.0090572421317347E-3</v>
      </c>
      <c r="Z1476" s="22">
        <f t="shared" si="447"/>
        <v>0.42260379909115908</v>
      </c>
      <c r="AA1476" s="44">
        <f t="shared" si="448"/>
        <v>58.625823971971819</v>
      </c>
      <c r="AB1476" s="44">
        <f t="shared" si="449"/>
        <v>7.4526360978703652</v>
      </c>
      <c r="AC1476" s="44">
        <f t="shared" si="450"/>
        <v>36.88273740012319</v>
      </c>
      <c r="AD1476" s="44">
        <f t="shared" si="455"/>
        <v>7.452636097870367</v>
      </c>
      <c r="AE1476" s="44">
        <f t="shared" si="456"/>
        <v>29.419643837204088</v>
      </c>
      <c r="AF1476" s="44">
        <f t="shared" si="457"/>
        <v>1.0457465048737661E-2</v>
      </c>
      <c r="AG1476" s="45">
        <f>AC1476+AA1476+SUM($Z$1465:Z1476)</f>
        <v>98.315995923031394</v>
      </c>
      <c r="AH1476" s="45">
        <f>AC1476+AA1476+SUM($Z$1465:Z1476)</f>
        <v>98.315995923031394</v>
      </c>
      <c r="DM1476"/>
      <c r="DN1476"/>
      <c r="DO1476"/>
      <c r="DP1476"/>
      <c r="DQ1476"/>
      <c r="DR1476"/>
      <c r="DS1476"/>
      <c r="DT1476"/>
      <c r="DU1476"/>
      <c r="DV1476"/>
      <c r="DW1476"/>
      <c r="DX1476"/>
      <c r="DY1476"/>
      <c r="DZ1476"/>
      <c r="EA1476"/>
      <c r="EB1476"/>
      <c r="EC1476"/>
      <c r="ED1476"/>
      <c r="EE1476"/>
      <c r="EF1476"/>
      <c r="EG1476"/>
    </row>
    <row r="1477" spans="1:137" s="1" customFormat="1" ht="14.4" x14ac:dyDescent="0.3">
      <c r="A1477"/>
      <c r="B1477"/>
      <c r="C1477"/>
      <c r="D1477" s="18"/>
      <c r="E1477" s="28">
        <v>39995.548611111109</v>
      </c>
      <c r="F1477" s="10">
        <f t="shared" si="454"/>
        <v>112.07291666666424</v>
      </c>
      <c r="G1477" s="10">
        <v>122162</v>
      </c>
      <c r="H1477" s="10">
        <v>5.81</v>
      </c>
      <c r="I1477" s="10">
        <v>1410</v>
      </c>
      <c r="J1477" s="10"/>
      <c r="K1477" s="10"/>
      <c r="L1477" s="79">
        <v>1037</v>
      </c>
      <c r="M1477" s="86"/>
      <c r="N1477" s="42">
        <v>7.12</v>
      </c>
      <c r="O1477" s="90"/>
      <c r="P1477" s="90"/>
      <c r="Q1477" s="90"/>
      <c r="R1477" s="87"/>
      <c r="S1477" s="87"/>
      <c r="T1477" s="16"/>
      <c r="U1477" s="16"/>
      <c r="V1477" s="43">
        <f t="shared" si="444"/>
        <v>1.9878784542117427E-5</v>
      </c>
      <c r="W1477" s="43">
        <f t="shared" si="445"/>
        <v>2.7576896512743901E-3</v>
      </c>
      <c r="X1477" s="43">
        <f t="shared" si="446"/>
        <v>1.181944762548007E-5</v>
      </c>
      <c r="Y1477" s="22">
        <f>X1477+W1477+SUM($V$1465:V1477)</f>
        <v>3.0088414532408536E-3</v>
      </c>
      <c r="Z1477" s="22">
        <f t="shared" si="447"/>
        <v>0.41797453997145428</v>
      </c>
      <c r="AA1477" s="44">
        <f t="shared" si="448"/>
        <v>57.983628774351473</v>
      </c>
      <c r="AB1477" s="44">
        <f t="shared" si="449"/>
        <v>7.37099891501469</v>
      </c>
      <c r="AC1477" s="44">
        <f t="shared" si="450"/>
        <v>36.478718910851704</v>
      </c>
      <c r="AD1477" s="44">
        <f t="shared" si="455"/>
        <v>7.3709989150146908</v>
      </c>
      <c r="AE1477" s="44">
        <f t="shared" si="456"/>
        <v>29.097377083273489</v>
      </c>
      <c r="AF1477" s="44">
        <f t="shared" si="457"/>
        <v>1.0342912563525805E-2</v>
      </c>
      <c r="AG1477" s="45">
        <f>AC1477+AA1477+SUM($Z$1465:Z1477)</f>
        <v>97.687756776111016</v>
      </c>
      <c r="AH1477" s="45">
        <f>AC1477+AA1477+SUM($Z$1465:Z1477)</f>
        <v>97.687756776111016</v>
      </c>
      <c r="DM1477"/>
      <c r="DN1477"/>
      <c r="DO1477"/>
      <c r="DP1477"/>
      <c r="DQ1477"/>
      <c r="DR1477"/>
      <c r="DS1477"/>
      <c r="DT1477"/>
      <c r="DU1477"/>
      <c r="DV1477"/>
      <c r="DW1477"/>
      <c r="DX1477"/>
      <c r="DY1477"/>
      <c r="DZ1477"/>
      <c r="EA1477"/>
      <c r="EB1477"/>
      <c r="EC1477"/>
      <c r="ED1477"/>
      <c r="EE1477"/>
      <c r="EF1477"/>
      <c r="EG1477"/>
    </row>
    <row r="1478" spans="1:137" s="1" customFormat="1" ht="14.4" x14ac:dyDescent="0.3">
      <c r="A1478"/>
      <c r="B1478"/>
      <c r="C1478"/>
      <c r="D1478" s="18"/>
      <c r="E1478" s="28">
        <v>40002.49722222222</v>
      </c>
      <c r="F1478" s="10">
        <f t="shared" si="454"/>
        <v>119.02152777777519</v>
      </c>
      <c r="G1478" s="10">
        <v>127033</v>
      </c>
      <c r="H1478" s="10">
        <v>6.11</v>
      </c>
      <c r="I1478" s="10">
        <v>63</v>
      </c>
      <c r="J1478" s="10"/>
      <c r="K1478" s="10"/>
      <c r="L1478" s="79">
        <v>1037</v>
      </c>
      <c r="M1478" s="86"/>
      <c r="N1478" s="42">
        <v>7.12</v>
      </c>
      <c r="O1478" s="90"/>
      <c r="P1478" s="90"/>
      <c r="Q1478" s="90"/>
      <c r="R1478" s="87"/>
      <c r="S1478" s="87"/>
      <c r="T1478" s="16"/>
      <c r="U1478" s="16"/>
      <c r="V1478" s="43">
        <f t="shared" si="444"/>
        <v>2.0905227805910068E-5</v>
      </c>
      <c r="W1478" s="43">
        <f t="shared" si="445"/>
        <v>2.90008326493744E-3</v>
      </c>
      <c r="X1478" s="43">
        <f t="shared" si="446"/>
        <v>1.2429746125935154E-5</v>
      </c>
      <c r="Y1478" s="22">
        <f>X1478+W1478+SUM($V$1465:V1478)</f>
        <v>3.1727505932102689E-3</v>
      </c>
      <c r="Z1478" s="22">
        <f t="shared" si="447"/>
        <v>0.43464055709790073</v>
      </c>
      <c r="AA1478" s="44">
        <f t="shared" si="448"/>
        <v>60.295626414860514</v>
      </c>
      <c r="AB1478" s="44">
        <f t="shared" si="449"/>
        <v>7.6649048408757325</v>
      </c>
      <c r="AC1478" s="44">
        <f t="shared" si="450"/>
        <v>37.933245194104749</v>
      </c>
      <c r="AD1478" s="44">
        <f t="shared" si="455"/>
        <v>7.6649048408757325</v>
      </c>
      <c r="AE1478" s="44">
        <f t="shared" si="456"/>
        <v>30.257585034785624</v>
      </c>
      <c r="AF1478" s="44">
        <f t="shared" si="457"/>
        <v>1.0755318443397895E-2</v>
      </c>
      <c r="AG1478" s="45">
        <f>AC1478+AA1478+SUM($Z$1465:Z1478)</f>
        <v>101.88892125697099</v>
      </c>
      <c r="AH1478" s="45">
        <f>AC1478+AA1478+SUM($Z$1465:Z1478)</f>
        <v>101.88892125697099</v>
      </c>
      <c r="DM1478"/>
      <c r="DN1478"/>
      <c r="DO1478"/>
      <c r="DP1478"/>
      <c r="DQ1478"/>
      <c r="DR1478"/>
      <c r="DS1478"/>
      <c r="DT1478"/>
      <c r="DU1478"/>
      <c r="DV1478"/>
      <c r="DW1478"/>
      <c r="DX1478"/>
      <c r="DY1478"/>
      <c r="DZ1478"/>
      <c r="EA1478"/>
      <c r="EB1478"/>
      <c r="EC1478"/>
      <c r="ED1478"/>
      <c r="EE1478"/>
      <c r="EF1478"/>
      <c r="EG1478"/>
    </row>
    <row r="1479" spans="1:137" s="1" customFormat="1" ht="14.4" x14ac:dyDescent="0.3">
      <c r="A1479"/>
      <c r="B1479"/>
      <c r="C1479"/>
      <c r="D1479" s="18"/>
      <c r="E1479" s="28">
        <v>40011.443749999999</v>
      </c>
      <c r="F1479" s="10">
        <f t="shared" si="454"/>
        <v>127.96805555555329</v>
      </c>
      <c r="G1479" s="10">
        <v>129884</v>
      </c>
      <c r="H1479" s="10">
        <v>6.72</v>
      </c>
      <c r="I1479" s="10">
        <v>45</v>
      </c>
      <c r="J1479" s="10"/>
      <c r="K1479" s="10"/>
      <c r="L1479" s="79">
        <v>1037</v>
      </c>
      <c r="M1479" s="86"/>
      <c r="N1479" s="42">
        <v>7.12</v>
      </c>
      <c r="O1479" s="90"/>
      <c r="P1479" s="90"/>
      <c r="Q1479" s="90"/>
      <c r="R1479" s="87"/>
      <c r="S1479" s="87"/>
      <c r="T1479" s="16"/>
      <c r="U1479" s="16"/>
      <c r="V1479" s="43">
        <f t="shared" si="444"/>
        <v>2.2992329108955098E-5</v>
      </c>
      <c r="W1479" s="43">
        <f t="shared" si="445"/>
        <v>3.1896169460523065E-3</v>
      </c>
      <c r="X1479" s="43">
        <f t="shared" si="446"/>
        <v>1.3670686410193815E-5</v>
      </c>
      <c r="Y1479" s="22">
        <f>X1479+W1479+SUM($V$1465:V1479)</f>
        <v>3.4865175437183492E-3</v>
      </c>
      <c r="Z1479" s="22">
        <f t="shared" si="447"/>
        <v>0.44439518958147683</v>
      </c>
      <c r="AA1479" s="44">
        <f t="shared" si="448"/>
        <v>61.648840390038359</v>
      </c>
      <c r="AB1479" s="44">
        <f t="shared" si="449"/>
        <v>7.8369282025324418</v>
      </c>
      <c r="AC1479" s="44">
        <f t="shared" si="450"/>
        <v>38.784580532547466</v>
      </c>
      <c r="AD1479" s="44">
        <f t="shared" si="455"/>
        <v>7.8369282025324427</v>
      </c>
      <c r="AE1479" s="44">
        <f t="shared" si="456"/>
        <v>30.936655630096876</v>
      </c>
      <c r="AF1479" s="44">
        <f t="shared" si="457"/>
        <v>1.0996699918149555E-2</v>
      </c>
      <c r="AG1479" s="45">
        <f>AC1479+AA1479+SUM($Z$1465:Z1479)</f>
        <v>104.53786576017303</v>
      </c>
      <c r="AH1479" s="45">
        <f>AC1479+AA1479+SUM($Z$1465:Z1479)</f>
        <v>104.53786576017303</v>
      </c>
      <c r="DM1479"/>
      <c r="DN1479"/>
      <c r="DO1479"/>
      <c r="DP1479"/>
      <c r="DQ1479"/>
      <c r="DR1479"/>
      <c r="DS1479"/>
      <c r="DT1479"/>
      <c r="DU1479"/>
      <c r="DV1479"/>
      <c r="DW1479"/>
      <c r="DX1479"/>
      <c r="DY1479"/>
      <c r="DZ1479"/>
      <c r="EA1479"/>
      <c r="EB1479"/>
      <c r="EC1479"/>
      <c r="ED1479"/>
      <c r="EE1479"/>
      <c r="EF1479"/>
      <c r="EG1479"/>
    </row>
    <row r="1480" spans="1:137" s="1" customFormat="1" ht="14.4" x14ac:dyDescent="0.3">
      <c r="A1480"/>
      <c r="B1480"/>
      <c r="C1480"/>
      <c r="D1480" s="18"/>
      <c r="E1480" s="28">
        <v>40017.609722222223</v>
      </c>
      <c r="F1480" s="10">
        <f t="shared" si="454"/>
        <v>134.1340277777781</v>
      </c>
      <c r="G1480" s="10">
        <v>128296</v>
      </c>
      <c r="H1480" s="10">
        <v>6.87</v>
      </c>
      <c r="I1480" s="10">
        <v>209</v>
      </c>
      <c r="J1480" s="10"/>
      <c r="K1480" s="10"/>
      <c r="L1480" s="79">
        <v>1037</v>
      </c>
      <c r="M1480" s="86"/>
      <c r="N1480" s="42">
        <v>7.12</v>
      </c>
      <c r="O1480" s="90"/>
      <c r="P1480" s="90"/>
      <c r="Q1480" s="90"/>
      <c r="R1480" s="87"/>
      <c r="S1480" s="87"/>
      <c r="T1480" s="16"/>
      <c r="U1480" s="16"/>
      <c r="V1480" s="43">
        <f t="shared" si="444"/>
        <v>2.3505550740851418E-5</v>
      </c>
      <c r="W1480" s="43">
        <f t="shared" si="445"/>
        <v>3.2608137528838312E-3</v>
      </c>
      <c r="X1480" s="43">
        <f t="shared" si="446"/>
        <v>1.3975835660421359E-5</v>
      </c>
      <c r="Y1480" s="22">
        <f>X1480+W1480+SUM($V$1465:V1480)</f>
        <v>3.5815250505409528E-3</v>
      </c>
      <c r="Z1480" s="22">
        <f t="shared" si="447"/>
        <v>0.43896188323846774</v>
      </c>
      <c r="AA1480" s="44">
        <f t="shared" si="448"/>
        <v>60.895103528381952</v>
      </c>
      <c r="AB1480" s="44">
        <f t="shared" si="449"/>
        <v>7.7411116124549757</v>
      </c>
      <c r="AC1480" s="44">
        <f t="shared" si="450"/>
        <v>38.310388839300529</v>
      </c>
      <c r="AD1480" s="44">
        <f t="shared" si="455"/>
        <v>7.7411116124549775</v>
      </c>
      <c r="AE1480" s="44">
        <f t="shared" si="456"/>
        <v>30.558414975816181</v>
      </c>
      <c r="AF1480" s="44">
        <f t="shared" si="457"/>
        <v>1.0862251029371712E-2</v>
      </c>
      <c r="AG1480" s="45">
        <f>AC1480+AA1480+SUM($Z$1465:Z1480)</f>
        <v>103.74889908850815</v>
      </c>
      <c r="AH1480" s="45">
        <f>AC1480+AA1480+SUM($Z$1465:Z1480)</f>
        <v>103.74889908850815</v>
      </c>
      <c r="DM1480"/>
      <c r="DN1480"/>
      <c r="DO1480"/>
      <c r="DP1480"/>
      <c r="DQ1480"/>
      <c r="DR1480"/>
      <c r="DS1480"/>
      <c r="DT1480"/>
      <c r="DU1480"/>
      <c r="DV1480"/>
      <c r="DW1480"/>
      <c r="DX1480"/>
      <c r="DY1480"/>
      <c r="DZ1480"/>
      <c r="EA1480"/>
      <c r="EB1480"/>
      <c r="EC1480"/>
      <c r="ED1480"/>
      <c r="EE1480"/>
      <c r="EF1480"/>
      <c r="EG1480"/>
    </row>
    <row r="1481" spans="1:137" s="1" customFormat="1" ht="14.4" x14ac:dyDescent="0.3">
      <c r="A1481"/>
      <c r="B1481"/>
      <c r="C1481"/>
      <c r="D1481" s="18"/>
      <c r="E1481" s="28">
        <v>40028.461111111108</v>
      </c>
      <c r="F1481" s="10">
        <f t="shared" si="454"/>
        <v>144.98541666666279</v>
      </c>
      <c r="G1481" s="10">
        <v>131856</v>
      </c>
      <c r="H1481" s="10">
        <v>7.41</v>
      </c>
      <c r="I1481" s="10">
        <v>349</v>
      </c>
      <c r="J1481" s="10"/>
      <c r="K1481" s="10"/>
      <c r="L1481" s="79">
        <v>1037</v>
      </c>
      <c r="M1481" s="86"/>
      <c r="N1481" s="42">
        <v>7.12</v>
      </c>
      <c r="O1481" s="90"/>
      <c r="P1481" s="90"/>
      <c r="Q1481" s="90"/>
      <c r="R1481" s="87"/>
      <c r="S1481" s="87"/>
      <c r="T1481" s="16"/>
      <c r="U1481" s="16"/>
      <c r="V1481" s="43">
        <f t="shared" si="444"/>
        <v>2.5353148615678164E-5</v>
      </c>
      <c r="W1481" s="43">
        <f t="shared" si="445"/>
        <v>3.5171222574773204E-3</v>
      </c>
      <c r="X1481" s="43">
        <f t="shared" si="446"/>
        <v>1.5074372961240505E-5</v>
      </c>
      <c r="Y1481" s="22">
        <f>X1481+W1481+SUM($V$1465:V1481)</f>
        <v>3.864285241050939E-3</v>
      </c>
      <c r="Z1481" s="22">
        <f t="shared" si="447"/>
        <v>0.45114234330214043</v>
      </c>
      <c r="AA1481" s="44">
        <f t="shared" si="448"/>
        <v>62.584841077183476</v>
      </c>
      <c r="AB1481" s="44">
        <f t="shared" si="449"/>
        <v>7.9559145473893444</v>
      </c>
      <c r="AC1481" s="44">
        <f t="shared" si="450"/>
        <v>39.373438227184089</v>
      </c>
      <c r="AD1481" s="44">
        <f t="shared" si="455"/>
        <v>7.9559145473893444</v>
      </c>
      <c r="AE1481" s="44">
        <f t="shared" si="456"/>
        <v>31.406360019417736</v>
      </c>
      <c r="AF1481" s="44">
        <f t="shared" si="457"/>
        <v>1.1163660377009697E-2</v>
      </c>
      <c r="AG1481" s="45">
        <f>AC1481+AA1481+SUM($Z$1465:Z1481)</f>
        <v>106.95282836849537</v>
      </c>
      <c r="AH1481" s="45">
        <f>AC1481+AA1481+SUM($Z$1465:Z1481)</f>
        <v>106.95282836849537</v>
      </c>
      <c r="DM1481"/>
      <c r="DN1481"/>
      <c r="DO1481"/>
      <c r="DP1481"/>
      <c r="DQ1481"/>
      <c r="DR1481"/>
      <c r="DS1481"/>
      <c r="DT1481"/>
      <c r="DU1481"/>
      <c r="DV1481"/>
      <c r="DW1481"/>
      <c r="DX1481"/>
      <c r="DY1481"/>
      <c r="DZ1481"/>
      <c r="EA1481"/>
      <c r="EB1481"/>
      <c r="EC1481"/>
      <c r="ED1481"/>
      <c r="EE1481"/>
      <c r="EF1481"/>
      <c r="EG1481"/>
    </row>
    <row r="1482" spans="1:137" s="1" customFormat="1" ht="14.4" x14ac:dyDescent="0.3">
      <c r="A1482"/>
      <c r="B1482"/>
      <c r="C1482"/>
      <c r="D1482" s="18"/>
      <c r="E1482" s="28">
        <v>40038.50277777778</v>
      </c>
      <c r="F1482" s="10">
        <f t="shared" si="454"/>
        <v>155.0270833333343</v>
      </c>
      <c r="G1482" s="10">
        <v>133266</v>
      </c>
      <c r="H1482" s="10">
        <v>6.2</v>
      </c>
      <c r="I1482" s="10">
        <v>549</v>
      </c>
      <c r="J1482" s="10"/>
      <c r="K1482" s="10"/>
      <c r="L1482" s="79">
        <v>1037</v>
      </c>
      <c r="M1482" s="86"/>
      <c r="N1482" s="42">
        <v>7.12</v>
      </c>
      <c r="O1482" s="90"/>
      <c r="P1482" s="90"/>
      <c r="Q1482" s="90"/>
      <c r="R1482" s="87"/>
      <c r="S1482" s="87"/>
      <c r="T1482" s="16"/>
      <c r="U1482" s="16"/>
      <c r="V1482" s="43">
        <f t="shared" si="444"/>
        <v>2.1213160785047862E-5</v>
      </c>
      <c r="W1482" s="43">
        <f t="shared" si="445"/>
        <v>2.9428013490363542E-3</v>
      </c>
      <c r="X1482" s="43">
        <f t="shared" si="446"/>
        <v>1.2612835676071678E-5</v>
      </c>
      <c r="Y1482" s="22">
        <f>X1482+W1482+SUM($V$1465:V1482)</f>
        <v>3.3087159561098521E-3</v>
      </c>
      <c r="Z1482" s="22">
        <f t="shared" si="447"/>
        <v>0.45596662664196586</v>
      </c>
      <c r="AA1482" s="44">
        <f t="shared" si="448"/>
        <v>63.254091061399805</v>
      </c>
      <c r="AB1482" s="44">
        <f t="shared" si="449"/>
        <v>8.0409909907200916</v>
      </c>
      <c r="AC1482" s="44">
        <f t="shared" si="450"/>
        <v>39.79447745103684</v>
      </c>
      <c r="AD1482" s="44">
        <f t="shared" si="455"/>
        <v>8.0409909907200898</v>
      </c>
      <c r="AE1482" s="44">
        <f t="shared" si="456"/>
        <v>31.742203421518347</v>
      </c>
      <c r="AF1482" s="44">
        <f t="shared" si="457"/>
        <v>1.1283038798405639E-2</v>
      </c>
      <c r="AG1482" s="45">
        <f>AC1482+AA1482+SUM($Z$1465:Z1482)</f>
        <v>108.49908420320642</v>
      </c>
      <c r="AH1482" s="45">
        <f>AC1482+AA1482+SUM($Z$1465:Z1482)</f>
        <v>108.49908420320642</v>
      </c>
      <c r="DM1482"/>
      <c r="DN1482"/>
      <c r="DO1482"/>
      <c r="DP1482"/>
      <c r="DQ1482"/>
      <c r="DR1482"/>
      <c r="DS1482"/>
      <c r="DT1482"/>
      <c r="DU1482"/>
      <c r="DV1482"/>
      <c r="DW1482"/>
      <c r="DX1482"/>
      <c r="DY1482"/>
      <c r="DZ1482"/>
      <c r="EA1482"/>
      <c r="EB1482"/>
      <c r="EC1482"/>
      <c r="ED1482"/>
      <c r="EE1482"/>
      <c r="EF1482"/>
      <c r="EG1482"/>
    </row>
    <row r="1483" spans="1:137" s="1" customFormat="1" ht="14.4" x14ac:dyDescent="0.3">
      <c r="A1483"/>
      <c r="B1483"/>
      <c r="C1483"/>
      <c r="D1483" s="18"/>
      <c r="E1483" s="28">
        <v>40045.464583333334</v>
      </c>
      <c r="F1483" s="10">
        <f t="shared" si="454"/>
        <v>161.98888888888905</v>
      </c>
      <c r="G1483" s="10">
        <v>135652</v>
      </c>
      <c r="H1483" s="10">
        <v>6.42</v>
      </c>
      <c r="I1483" s="10">
        <v>641</v>
      </c>
      <c r="J1483" s="10"/>
      <c r="K1483" s="10"/>
      <c r="L1483" s="79">
        <v>1037</v>
      </c>
      <c r="M1483" s="86"/>
      <c r="N1483" s="42">
        <v>7.12</v>
      </c>
      <c r="O1483" s="90"/>
      <c r="P1483" s="90"/>
      <c r="Q1483" s="90"/>
      <c r="R1483" s="87"/>
      <c r="S1483" s="87"/>
      <c r="T1483" s="16"/>
      <c r="U1483" s="16"/>
      <c r="V1483" s="43">
        <f t="shared" si="444"/>
        <v>2.1965885845162459E-5</v>
      </c>
      <c r="W1483" s="43">
        <f t="shared" si="445"/>
        <v>3.0472233323892576E-3</v>
      </c>
      <c r="X1483" s="43">
        <f t="shared" si="446"/>
        <v>1.3060387909738736E-5</v>
      </c>
      <c r="Y1483" s="22">
        <f>X1483+W1483+SUM($V$1465:V1483)</f>
        <v>3.435551377541585E-3</v>
      </c>
      <c r="Z1483" s="22">
        <f t="shared" si="447"/>
        <v>0.46413027206666324</v>
      </c>
      <c r="AA1483" s="44">
        <f t="shared" si="448"/>
        <v>64.386594935399927</v>
      </c>
      <c r="AB1483" s="44">
        <f t="shared" si="449"/>
        <v>8.1849572274485762</v>
      </c>
      <c r="AC1483" s="44">
        <f t="shared" si="450"/>
        <v>40.50695942842173</v>
      </c>
      <c r="AD1483" s="44">
        <f t="shared" si="455"/>
        <v>8.1849572274485745</v>
      </c>
      <c r="AE1483" s="44">
        <f t="shared" si="456"/>
        <v>32.310517150179393</v>
      </c>
      <c r="AF1483" s="44">
        <f t="shared" si="457"/>
        <v>1.1485050793760764E-2</v>
      </c>
      <c r="AG1483" s="45">
        <f>AC1483+AA1483+SUM($Z$1465:Z1483)</f>
        <v>110.80820032665811</v>
      </c>
      <c r="AH1483" s="45">
        <f>AC1483+AA1483+SUM($Z$1465:Z1483)</f>
        <v>110.80820032665811</v>
      </c>
      <c r="DM1483"/>
      <c r="DN1483"/>
      <c r="DO1483"/>
      <c r="DP1483"/>
      <c r="DQ1483"/>
      <c r="DR1483"/>
      <c r="DS1483"/>
      <c r="DT1483"/>
      <c r="DU1483"/>
      <c r="DV1483"/>
      <c r="DW1483"/>
      <c r="DX1483"/>
      <c r="DY1483"/>
      <c r="DZ1483"/>
      <c r="EA1483"/>
      <c r="EB1483"/>
      <c r="EC1483"/>
      <c r="ED1483"/>
      <c r="EE1483"/>
      <c r="EF1483"/>
      <c r="EG1483"/>
    </row>
    <row r="1484" spans="1:137" s="1" customFormat="1" ht="14.4" x14ac:dyDescent="0.3">
      <c r="A1484"/>
      <c r="B1484"/>
      <c r="C1484"/>
      <c r="D1484" s="18"/>
      <c r="E1484" s="28">
        <v>40052.456944444442</v>
      </c>
      <c r="F1484" s="10">
        <f t="shared" si="454"/>
        <v>168.98124999999709</v>
      </c>
      <c r="G1484" s="10">
        <v>135290</v>
      </c>
      <c r="H1484" s="10">
        <v>7.34</v>
      </c>
      <c r="I1484" s="10">
        <v>832</v>
      </c>
      <c r="J1484" s="10"/>
      <c r="K1484" s="10"/>
      <c r="L1484" s="79">
        <v>1037</v>
      </c>
      <c r="M1484" s="86"/>
      <c r="N1484" s="42">
        <v>7.12</v>
      </c>
      <c r="O1484" s="90"/>
      <c r="P1484" s="90"/>
      <c r="Q1484" s="90"/>
      <c r="R1484" s="87"/>
      <c r="S1484" s="87"/>
      <c r="T1484" s="16"/>
      <c r="U1484" s="16"/>
      <c r="V1484" s="43">
        <f t="shared" si="444"/>
        <v>2.5113645187459883E-5</v>
      </c>
      <c r="W1484" s="43">
        <f t="shared" si="445"/>
        <v>3.4838970809559422E-3</v>
      </c>
      <c r="X1484" s="43">
        <f t="shared" si="446"/>
        <v>1.4931969977800984E-5</v>
      </c>
      <c r="Y1484" s="22">
        <f>X1484+W1484+SUM($V$1465:V1484)</f>
        <v>3.8992103533637915E-3</v>
      </c>
      <c r="Z1484" s="22">
        <f t="shared" si="447"/>
        <v>0.4628916971950201</v>
      </c>
      <c r="AA1484" s="44">
        <f t="shared" si="448"/>
        <v>64.214773308246521</v>
      </c>
      <c r="AB1484" s="44">
        <f t="shared" si="449"/>
        <v>8.1631149065367108</v>
      </c>
      <c r="AC1484" s="44">
        <f t="shared" si="450"/>
        <v>40.398862833361662</v>
      </c>
      <c r="AD1484" s="44">
        <f t="shared" si="455"/>
        <v>8.1631149065367108</v>
      </c>
      <c r="AE1484" s="44">
        <f t="shared" si="456"/>
        <v>32.224293524959243</v>
      </c>
      <c r="AF1484" s="44">
        <f t="shared" si="457"/>
        <v>1.1454401865714432E-2</v>
      </c>
      <c r="AG1484" s="45">
        <f>AC1484+AA1484+SUM($Z$1465:Z1484)</f>
        <v>110.99117380163965</v>
      </c>
      <c r="AH1484" s="45">
        <f>AC1484+AA1484+SUM($Z$1465:Z1484)</f>
        <v>110.99117380163965</v>
      </c>
      <c r="DM1484"/>
      <c r="DN1484"/>
      <c r="DO1484"/>
      <c r="DP1484"/>
      <c r="DQ1484"/>
      <c r="DR1484"/>
      <c r="DS1484"/>
      <c r="DT1484"/>
      <c r="DU1484"/>
      <c r="DV1484"/>
      <c r="DW1484"/>
      <c r="DX1484"/>
      <c r="DY1484"/>
      <c r="DZ1484"/>
      <c r="EA1484"/>
      <c r="EB1484"/>
      <c r="EC1484"/>
      <c r="ED1484"/>
      <c r="EE1484"/>
      <c r="EF1484"/>
      <c r="EG1484"/>
    </row>
    <row r="1485" spans="1:137" s="1" customFormat="1" ht="14.4" x14ac:dyDescent="0.3">
      <c r="A1485"/>
      <c r="B1485"/>
      <c r="C1485"/>
      <c r="D1485" s="18"/>
      <c r="E1485" s="28">
        <v>40059.436805555553</v>
      </c>
      <c r="F1485" s="10">
        <f t="shared" si="454"/>
        <v>175.96111111110804</v>
      </c>
      <c r="G1485" s="10">
        <v>131475</v>
      </c>
      <c r="H1485" s="10">
        <v>7.75</v>
      </c>
      <c r="I1485" s="10">
        <v>925</v>
      </c>
      <c r="J1485" s="10"/>
      <c r="K1485" s="10"/>
      <c r="L1485" s="79">
        <v>1037</v>
      </c>
      <c r="M1485" s="91"/>
      <c r="N1485" s="42">
        <v>7.12</v>
      </c>
      <c r="O1485" s="90"/>
      <c r="P1485" s="90"/>
      <c r="Q1485" s="90"/>
      <c r="R1485" s="87"/>
      <c r="S1485" s="87"/>
      <c r="T1485" s="16"/>
      <c r="U1485" s="16"/>
      <c r="V1485" s="43">
        <f t="shared" si="444"/>
        <v>2.6516450981309824E-5</v>
      </c>
      <c r="W1485" s="43">
        <f t="shared" si="445"/>
        <v>3.678501686295443E-3</v>
      </c>
      <c r="X1485" s="43">
        <f t="shared" si="446"/>
        <v>1.5766044595089592E-5</v>
      </c>
      <c r="Y1485" s="22">
        <f>X1485+W1485+SUM($V$1465:V1485)</f>
        <v>4.1211654843018915E-3</v>
      </c>
      <c r="Z1485" s="22">
        <f t="shared" si="447"/>
        <v>0.44983876035712378</v>
      </c>
      <c r="AA1485" s="44">
        <f t="shared" si="448"/>
        <v>62.404001187831405</v>
      </c>
      <c r="AB1485" s="44">
        <f t="shared" si="449"/>
        <v>7.9329258063191226</v>
      </c>
      <c r="AC1485" s="44">
        <f t="shared" si="450"/>
        <v>39.259668053930255</v>
      </c>
      <c r="AD1485" s="44">
        <f t="shared" si="455"/>
        <v>7.9329258063191208</v>
      </c>
      <c r="AE1485" s="44">
        <f t="shared" si="456"/>
        <v>31.315610844807566</v>
      </c>
      <c r="AF1485" s="44">
        <f t="shared" si="457"/>
        <v>1.1131402803568665E-2</v>
      </c>
      <c r="AG1485" s="45">
        <f>AC1485+AA1485+SUM($Z$1465:Z1485)</f>
        <v>108.49104566215024</v>
      </c>
      <c r="AH1485" s="45">
        <f>AC1485+AA1485+SUM($Z$1465:Z1485)</f>
        <v>108.49104566215024</v>
      </c>
      <c r="DM1485"/>
      <c r="DN1485"/>
      <c r="DO1485"/>
      <c r="DP1485"/>
      <c r="DQ1485"/>
      <c r="DR1485"/>
      <c r="DS1485"/>
      <c r="DT1485"/>
      <c r="DU1485"/>
      <c r="DV1485"/>
      <c r="DW1485"/>
      <c r="DX1485"/>
      <c r="DY1485"/>
      <c r="DZ1485"/>
      <c r="EA1485"/>
      <c r="EB1485"/>
      <c r="EC1485"/>
      <c r="ED1485"/>
      <c r="EE1485"/>
      <c r="EF1485"/>
      <c r="EG1485"/>
    </row>
    <row r="1486" spans="1:137" s="1" customFormat="1" ht="14.4" x14ac:dyDescent="0.3">
      <c r="A1486"/>
      <c r="B1486"/>
      <c r="C1486"/>
      <c r="D1486" s="18"/>
      <c r="E1486" s="28">
        <v>40066.425694444442</v>
      </c>
      <c r="F1486" s="10">
        <f t="shared" si="454"/>
        <v>182.94999999999709</v>
      </c>
      <c r="G1486" s="10">
        <v>131131</v>
      </c>
      <c r="H1486" s="10">
        <v>6.19</v>
      </c>
      <c r="I1486" s="10">
        <v>1129</v>
      </c>
      <c r="J1486" s="10"/>
      <c r="K1486" s="10"/>
      <c r="L1486" s="79">
        <v>1037</v>
      </c>
      <c r="M1486" s="87"/>
      <c r="N1486" s="42">
        <v>7.12</v>
      </c>
      <c r="O1486" s="90"/>
      <c r="P1486" s="90"/>
      <c r="Q1486" s="90"/>
      <c r="R1486" s="87"/>
      <c r="S1486" s="87"/>
      <c r="T1486" s="16"/>
      <c r="U1486" s="16"/>
      <c r="V1486" s="43">
        <f t="shared" si="444"/>
        <v>2.1178946009588105E-5</v>
      </c>
      <c r="W1486" s="43">
        <f t="shared" si="445"/>
        <v>2.938054895247586E-3</v>
      </c>
      <c r="X1486" s="43">
        <f t="shared" si="446"/>
        <v>1.2592492392723175E-5</v>
      </c>
      <c r="Y1486" s="22">
        <f>X1486+W1486+SUM($V$1465:V1486)</f>
        <v>3.3987240870612554E-3</v>
      </c>
      <c r="Z1486" s="22">
        <f t="shared" si="447"/>
        <v>0.4486617720813082</v>
      </c>
      <c r="AA1486" s="44">
        <f t="shared" si="448"/>
        <v>62.24072317749777</v>
      </c>
      <c r="AB1486" s="44">
        <f t="shared" si="449"/>
        <v>7.9121695676625414</v>
      </c>
      <c r="AC1486" s="44">
        <f t="shared" si="450"/>
        <v>39.156946427685327</v>
      </c>
      <c r="AD1486" s="44">
        <f t="shared" si="455"/>
        <v>7.9121695676625414</v>
      </c>
      <c r="AE1486" s="44">
        <f t="shared" si="456"/>
        <v>31.233674582167414</v>
      </c>
      <c r="AF1486" s="44">
        <f t="shared" si="457"/>
        <v>1.1102277855369937E-2</v>
      </c>
      <c r="AG1486" s="45">
        <f>AC1486+AA1486+SUM($Z$1465:Z1486)</f>
        <v>108.67370779765299</v>
      </c>
      <c r="AH1486" s="45">
        <f>AC1486+AA1486+SUM($Z$1465:Z1486)</f>
        <v>108.67370779765299</v>
      </c>
      <c r="DM1486"/>
      <c r="DN1486"/>
      <c r="DO1486"/>
      <c r="DP1486"/>
      <c r="DQ1486"/>
      <c r="DR1486"/>
      <c r="DS1486"/>
      <c r="DT1486"/>
      <c r="DU1486"/>
      <c r="DV1486"/>
      <c r="DW1486"/>
      <c r="DX1486"/>
      <c r="DY1486"/>
      <c r="DZ1486"/>
      <c r="EA1486"/>
      <c r="EB1486"/>
      <c r="EC1486"/>
      <c r="ED1486"/>
      <c r="EE1486"/>
      <c r="EF1486"/>
      <c r="EG1486"/>
    </row>
    <row r="1487" spans="1:137" s="1" customFormat="1" ht="14.4" x14ac:dyDescent="0.3">
      <c r="A1487"/>
      <c r="B1487"/>
      <c r="C1487"/>
      <c r="D1487" s="18"/>
      <c r="E1487" s="28">
        <v>40073.425694444442</v>
      </c>
      <c r="F1487" s="10">
        <f t="shared" si="454"/>
        <v>189.94999999999709</v>
      </c>
      <c r="G1487" s="10">
        <v>133635</v>
      </c>
      <c r="H1487" s="10">
        <v>10.23</v>
      </c>
      <c r="I1487" s="10">
        <v>1262</v>
      </c>
      <c r="J1487" s="10"/>
      <c r="K1487" s="10"/>
      <c r="L1487" s="79">
        <v>1037</v>
      </c>
      <c r="M1487" s="86"/>
      <c r="N1487" s="42">
        <v>7.12</v>
      </c>
      <c r="O1487" s="90"/>
      <c r="P1487" s="90"/>
      <c r="Q1487" s="90"/>
      <c r="R1487" s="87"/>
      <c r="S1487" s="87"/>
      <c r="T1487" s="16"/>
      <c r="U1487" s="16"/>
      <c r="V1487" s="43">
        <f t="shared" si="444"/>
        <v>3.5001715295328969E-5</v>
      </c>
      <c r="W1487" s="43">
        <f t="shared" si="445"/>
        <v>4.8556222259099847E-3</v>
      </c>
      <c r="X1487" s="43">
        <f t="shared" si="446"/>
        <v>2.0811178865518267E-5</v>
      </c>
      <c r="Y1487" s="22">
        <f>X1487+W1487+SUM($V$1465:V1487)</f>
        <v>5.3595118194917791E-3</v>
      </c>
      <c r="Z1487" s="22">
        <f t="shared" si="447"/>
        <v>0.45722915185643076</v>
      </c>
      <c r="AA1487" s="44">
        <f t="shared" si="448"/>
        <v>63.429235206205348</v>
      </c>
      <c r="AB1487" s="44">
        <f t="shared" si="449"/>
        <v>8.0632556769534585</v>
      </c>
      <c r="AC1487" s="44">
        <f t="shared" si="450"/>
        <v>39.904664311747261</v>
      </c>
      <c r="AD1487" s="44">
        <f t="shared" si="455"/>
        <v>8.0632556769534585</v>
      </c>
      <c r="AE1487" s="44">
        <f t="shared" si="456"/>
        <v>31.830094354408519</v>
      </c>
      <c r="AF1487" s="44">
        <f t="shared" si="457"/>
        <v>1.1314280385281603E-2</v>
      </c>
      <c r="AG1487" s="45">
        <f>AC1487+AA1487+SUM($Z$1465:Z1487)</f>
        <v>111.06716686227892</v>
      </c>
      <c r="AH1487" s="45">
        <f>AC1487+AA1487+SUM($Z$1465:Z1487)</f>
        <v>111.06716686227892</v>
      </c>
      <c r="DM1487"/>
      <c r="DN1487"/>
      <c r="DO1487"/>
      <c r="DP1487"/>
      <c r="DQ1487"/>
      <c r="DR1487"/>
      <c r="DS1487"/>
      <c r="DT1487"/>
      <c r="DU1487"/>
      <c r="DV1487"/>
      <c r="DW1487"/>
      <c r="DX1487"/>
      <c r="DY1487"/>
      <c r="DZ1487"/>
      <c r="EA1487"/>
      <c r="EB1487"/>
      <c r="EC1487"/>
      <c r="ED1487"/>
      <c r="EE1487"/>
      <c r="EF1487"/>
      <c r="EG1487"/>
    </row>
    <row r="1488" spans="1:137" s="1" customFormat="1" ht="14.4" x14ac:dyDescent="0.3">
      <c r="A1488"/>
      <c r="B1488"/>
      <c r="C1488"/>
      <c r="D1488" s="18"/>
      <c r="E1488" s="28">
        <v>40079.424305555556</v>
      </c>
      <c r="F1488" s="10">
        <f t="shared" si="454"/>
        <v>195.94861111111095</v>
      </c>
      <c r="G1488" s="10">
        <v>137658</v>
      </c>
      <c r="H1488" s="10">
        <v>7.47</v>
      </c>
      <c r="I1488" s="10">
        <v>1492</v>
      </c>
      <c r="J1488" s="10"/>
      <c r="K1488" s="10"/>
      <c r="L1488" s="79">
        <v>1037</v>
      </c>
      <c r="M1488" s="86"/>
      <c r="N1488" s="42">
        <v>7.12</v>
      </c>
      <c r="O1488" s="90"/>
      <c r="P1488" s="90"/>
      <c r="Q1488" s="90"/>
      <c r="R1488" s="87"/>
      <c r="S1488" s="87"/>
      <c r="T1488" s="16"/>
      <c r="U1488" s="16"/>
      <c r="V1488" s="43">
        <f t="shared" si="444"/>
        <v>2.5558437268436691E-5</v>
      </c>
      <c r="W1488" s="43">
        <f t="shared" si="445"/>
        <v>3.54560098020993E-3</v>
      </c>
      <c r="X1488" s="43">
        <f t="shared" si="446"/>
        <v>1.5196432661331519E-5</v>
      </c>
      <c r="Y1488" s="22">
        <f>X1488+W1488+SUM($V$1465:V1488)</f>
        <v>4.0694342648559733E-3</v>
      </c>
      <c r="Z1488" s="22">
        <f t="shared" si="447"/>
        <v>0.47099375602389004</v>
      </c>
      <c r="AA1488" s="44">
        <f t="shared" si="448"/>
        <v>65.33873356542685</v>
      </c>
      <c r="AB1488" s="44">
        <f t="shared" si="449"/>
        <v>8.3059950610099076</v>
      </c>
      <c r="AC1488" s="44">
        <f t="shared" si="450"/>
        <v>41.105969841931405</v>
      </c>
      <c r="AD1488" s="44">
        <f t="shared" si="455"/>
        <v>8.3059950610099076</v>
      </c>
      <c r="AE1488" s="44">
        <f t="shared" si="456"/>
        <v>32.788319891040274</v>
      </c>
      <c r="AF1488" s="44">
        <f t="shared" si="457"/>
        <v>1.1654889881221946E-2</v>
      </c>
      <c r="AG1488" s="45">
        <f>AC1488+AA1488+SUM($Z$1465:Z1488)</f>
        <v>114.64896450770846</v>
      </c>
      <c r="AH1488" s="45">
        <f>AC1488+AA1488+SUM($Z$1465:Z1488)</f>
        <v>114.64896450770846</v>
      </c>
      <c r="DM1488"/>
      <c r="DN1488"/>
      <c r="DO1488"/>
      <c r="DP1488"/>
      <c r="DQ1488"/>
      <c r="DR1488"/>
      <c r="DS1488"/>
      <c r="DT1488"/>
      <c r="DU1488"/>
      <c r="DV1488"/>
      <c r="DW1488"/>
      <c r="DX1488"/>
      <c r="DY1488"/>
      <c r="DZ1488"/>
      <c r="EA1488"/>
      <c r="EB1488"/>
      <c r="EC1488"/>
      <c r="ED1488"/>
      <c r="EE1488"/>
      <c r="EF1488"/>
      <c r="EG1488"/>
    </row>
    <row r="1489" spans="1:137" s="1" customFormat="1" ht="14.4" x14ac:dyDescent="0.3">
      <c r="A1489"/>
      <c r="B1489"/>
      <c r="C1489"/>
      <c r="D1489" s="18"/>
      <c r="E1489" s="28">
        <v>40086.40625</v>
      </c>
      <c r="F1489" s="10">
        <f t="shared" si="454"/>
        <v>202.93055555555475</v>
      </c>
      <c r="G1489" s="10">
        <v>133904</v>
      </c>
      <c r="H1489" s="10">
        <v>6.63</v>
      </c>
      <c r="I1489" s="10">
        <v>1592</v>
      </c>
      <c r="J1489" s="10"/>
      <c r="K1489" s="10"/>
      <c r="L1489" s="79">
        <v>1037</v>
      </c>
      <c r="M1489" s="86"/>
      <c r="N1489" s="42">
        <v>7.12</v>
      </c>
      <c r="O1489" s="90"/>
      <c r="P1489" s="90"/>
      <c r="Q1489" s="90"/>
      <c r="R1489" s="87"/>
      <c r="S1489" s="87"/>
      <c r="T1489" s="16"/>
      <c r="U1489" s="16"/>
      <c r="V1489" s="43">
        <f t="shared" si="444"/>
        <v>2.2684396129817308E-5</v>
      </c>
      <c r="W1489" s="43">
        <f t="shared" si="445"/>
        <v>3.1468988619533919E-3</v>
      </c>
      <c r="X1489" s="43">
        <f t="shared" si="446"/>
        <v>1.3487596860057294E-5</v>
      </c>
      <c r="Y1489" s="22">
        <f>X1489+W1489+SUM($V$1465:V1489)</f>
        <v>3.6917077069279786E-3</v>
      </c>
      <c r="Z1489" s="22">
        <f t="shared" si="447"/>
        <v>0.45814952931629815</v>
      </c>
      <c r="AA1489" s="44">
        <f t="shared" si="448"/>
        <v>63.556914813123228</v>
      </c>
      <c r="AB1489" s="44">
        <f t="shared" si="449"/>
        <v>8.0794865728796772</v>
      </c>
      <c r="AC1489" s="44">
        <f t="shared" si="450"/>
        <v>39.984990234595749</v>
      </c>
      <c r="AD1489" s="44">
        <f t="shared" si="455"/>
        <v>8.0794865728796754</v>
      </c>
      <c r="AE1489" s="44">
        <f t="shared" si="456"/>
        <v>31.894166606298622</v>
      </c>
      <c r="AF1489" s="44">
        <f t="shared" si="457"/>
        <v>1.1337055417448626E-2</v>
      </c>
      <c r="AG1489" s="45">
        <f>AC1489+AA1489+SUM($Z$1465:Z1489)</f>
        <v>112.20431567738549</v>
      </c>
      <c r="AH1489" s="45">
        <f>AC1489+AA1489+SUM($Z$1465:Z1489)</f>
        <v>112.20431567738549</v>
      </c>
      <c r="DM1489"/>
      <c r="DN1489"/>
      <c r="DO1489"/>
      <c r="DP1489"/>
      <c r="DQ1489"/>
      <c r="DR1489"/>
      <c r="DS1489"/>
      <c r="DT1489"/>
      <c r="DU1489"/>
      <c r="DV1489"/>
      <c r="DW1489"/>
      <c r="DX1489"/>
      <c r="DY1489"/>
      <c r="DZ1489"/>
      <c r="EA1489"/>
      <c r="EB1489"/>
      <c r="EC1489"/>
      <c r="ED1489"/>
      <c r="EE1489"/>
      <c r="EF1489"/>
      <c r="EG1489"/>
    </row>
    <row r="1490" spans="1:137" s="1" customFormat="1" ht="14.4" x14ac:dyDescent="0.3">
      <c r="A1490"/>
      <c r="B1490"/>
      <c r="C1490"/>
      <c r="D1490" s="18"/>
      <c r="E1490" s="28">
        <v>40093.401388888888</v>
      </c>
      <c r="F1490" s="10">
        <f t="shared" si="454"/>
        <v>209.92569444444234</v>
      </c>
      <c r="G1490" s="10">
        <v>137095</v>
      </c>
      <c r="H1490" s="10">
        <v>7.94</v>
      </c>
      <c r="I1490" s="10">
        <v>1786</v>
      </c>
      <c r="J1490" s="10"/>
      <c r="K1490" s="10"/>
      <c r="L1490" s="79">
        <v>1037</v>
      </c>
      <c r="M1490" s="86"/>
      <c r="N1490" s="42">
        <v>7.12</v>
      </c>
      <c r="O1490" s="90"/>
      <c r="P1490" s="90"/>
      <c r="Q1490" s="90"/>
      <c r="R1490" s="87"/>
      <c r="S1490" s="87"/>
      <c r="T1490" s="16"/>
      <c r="U1490" s="16"/>
      <c r="V1490" s="43">
        <f t="shared" si="444"/>
        <v>2.7166531715045163E-5</v>
      </c>
      <c r="W1490" s="43">
        <f t="shared" si="445"/>
        <v>3.768684308282041E-3</v>
      </c>
      <c r="X1490" s="43">
        <f t="shared" si="446"/>
        <v>1.6152566978711146E-5</v>
      </c>
      <c r="Y1490" s="22">
        <f>X1490+W1490+SUM($V$1465:V1490)</f>
        <v>4.3433246550903266E-3</v>
      </c>
      <c r="Z1490" s="22">
        <f t="shared" si="447"/>
        <v>0.46906746416550588</v>
      </c>
      <c r="AA1490" s="44">
        <f t="shared" si="448"/>
        <v>65.071508217119202</v>
      </c>
      <c r="AB1490" s="44">
        <f t="shared" si="449"/>
        <v>8.2720248215806809</v>
      </c>
      <c r="AC1490" s="44">
        <f t="shared" si="450"/>
        <v>40.937852761768916</v>
      </c>
      <c r="AD1490" s="44">
        <f t="shared" si="455"/>
        <v>8.2720248215806791</v>
      </c>
      <c r="AE1490" s="44">
        <f t="shared" si="456"/>
        <v>32.654220717010027</v>
      </c>
      <c r="AF1490" s="44">
        <f t="shared" si="457"/>
        <v>1.1607223178210656E-2</v>
      </c>
      <c r="AG1490" s="45">
        <f>AC1490+AA1490+SUM($Z$1465:Z1490)</f>
        <v>115.14083907272013</v>
      </c>
      <c r="AH1490" s="45">
        <f>AC1490+AA1490+SUM($Z$1465:Z1490)</f>
        <v>115.14083907272013</v>
      </c>
      <c r="DM1490"/>
      <c r="DN1490"/>
      <c r="DO1490"/>
      <c r="DP1490"/>
      <c r="DQ1490"/>
      <c r="DR1490"/>
      <c r="DS1490"/>
      <c r="DT1490"/>
      <c r="DU1490"/>
      <c r="DV1490"/>
      <c r="DW1490"/>
      <c r="DX1490"/>
      <c r="DY1490"/>
      <c r="DZ1490"/>
      <c r="EA1490"/>
      <c r="EB1490"/>
      <c r="EC1490"/>
      <c r="ED1490"/>
      <c r="EE1490"/>
      <c r="EF1490"/>
      <c r="EG1490"/>
    </row>
    <row r="1491" spans="1:137" s="1" customFormat="1" ht="14.4" x14ac:dyDescent="0.3">
      <c r="A1491"/>
      <c r="B1491"/>
      <c r="C1491"/>
      <c r="D1491" s="18"/>
      <c r="E1491" s="28">
        <v>40100.413888888892</v>
      </c>
      <c r="F1491" s="10">
        <f t="shared" si="454"/>
        <v>216.93819444444671</v>
      </c>
      <c r="G1491" s="10">
        <v>143327</v>
      </c>
      <c r="H1491" s="10">
        <v>7.7</v>
      </c>
      <c r="I1491" s="10">
        <v>1877</v>
      </c>
      <c r="J1491" s="10"/>
      <c r="K1491" s="10"/>
      <c r="L1491" s="79">
        <v>1037</v>
      </c>
      <c r="M1491" s="86"/>
      <c r="N1491" s="42">
        <v>7.12</v>
      </c>
      <c r="O1491" s="90"/>
      <c r="P1491" s="90"/>
      <c r="Q1491" s="90"/>
      <c r="R1491" s="87"/>
      <c r="S1491" s="87"/>
      <c r="T1491" s="16"/>
      <c r="U1491" s="16"/>
      <c r="V1491" s="43">
        <f t="shared" si="444"/>
        <v>2.6345377104011049E-5</v>
      </c>
      <c r="W1491" s="43">
        <f t="shared" si="445"/>
        <v>3.6547694173516016E-3</v>
      </c>
      <c r="X1491" s="43">
        <f t="shared" si="446"/>
        <v>1.5664328178347085E-5</v>
      </c>
      <c r="Y1491" s="22">
        <f>X1491+W1491+SUM($V$1465:V1491)</f>
        <v>4.2552669024635342E-3</v>
      </c>
      <c r="Z1491" s="22">
        <f t="shared" si="447"/>
        <v>0.49039011223202494</v>
      </c>
      <c r="AA1491" s="44">
        <f t="shared" si="448"/>
        <v>68.029498218279613</v>
      </c>
      <c r="AB1491" s="44">
        <f t="shared" si="449"/>
        <v>8.6480506335219669</v>
      </c>
      <c r="AC1491" s="44">
        <f t="shared" si="450"/>
        <v>42.798786409322396</v>
      </c>
      <c r="AD1491" s="44">
        <f t="shared" si="455"/>
        <v>8.6480506335219687</v>
      </c>
      <c r="AE1491" s="44">
        <f t="shared" si="456"/>
        <v>34.138600916932759</v>
      </c>
      <c r="AF1491" s="44">
        <f t="shared" si="457"/>
        <v>1.2134858867671315E-2</v>
      </c>
      <c r="AG1491" s="45">
        <f>AC1491+AA1491+SUM($Z$1465:Z1491)</f>
        <v>120.45015283366607</v>
      </c>
      <c r="AH1491" s="45">
        <f>AC1491+AA1491+SUM($Z$1465:Z1491)</f>
        <v>120.45015283366607</v>
      </c>
      <c r="DM1491"/>
      <c r="DN1491"/>
      <c r="DO1491"/>
      <c r="DP1491"/>
      <c r="DQ1491"/>
      <c r="DR1491"/>
      <c r="DS1491"/>
      <c r="DT1491"/>
      <c r="DU1491"/>
      <c r="DV1491"/>
      <c r="DW1491"/>
      <c r="DX1491"/>
      <c r="DY1491"/>
      <c r="DZ1491"/>
      <c r="EA1491"/>
      <c r="EB1491"/>
      <c r="EC1491"/>
      <c r="ED1491"/>
      <c r="EE1491"/>
      <c r="EF1491"/>
      <c r="EG1491"/>
    </row>
    <row r="1492" spans="1:137" s="1" customFormat="1" ht="14.4" x14ac:dyDescent="0.3">
      <c r="A1492"/>
      <c r="B1492"/>
      <c r="C1492"/>
      <c r="D1492" s="18"/>
      <c r="E1492" s="28">
        <v>40107.43472222222</v>
      </c>
      <c r="F1492" s="10">
        <f t="shared" si="454"/>
        <v>223.95902777777519</v>
      </c>
      <c r="G1492" s="10">
        <v>130237</v>
      </c>
      <c r="H1492" s="10">
        <v>9.9499999999999993</v>
      </c>
      <c r="I1492" s="10">
        <v>2114</v>
      </c>
      <c r="J1492" s="10"/>
      <c r="K1492" s="10"/>
      <c r="L1492" s="79">
        <v>1037</v>
      </c>
      <c r="M1492" s="86"/>
      <c r="N1492" s="42">
        <v>7.12</v>
      </c>
      <c r="O1492" s="90"/>
      <c r="P1492" s="90"/>
      <c r="Q1492" s="90"/>
      <c r="R1492" s="87"/>
      <c r="S1492" s="87"/>
      <c r="T1492" s="16"/>
      <c r="U1492" s="16"/>
      <c r="V1492" s="43">
        <f t="shared" si="444"/>
        <v>3.404370158245584E-5</v>
      </c>
      <c r="W1492" s="43">
        <f t="shared" si="445"/>
        <v>4.7227215198244708E-3</v>
      </c>
      <c r="X1492" s="43">
        <f t="shared" si="446"/>
        <v>2.0241566931760186E-5</v>
      </c>
      <c r="Y1492" s="22">
        <f>X1492+W1492+SUM($V$1465:V1492)</f>
        <v>5.3618399452722721E-3</v>
      </c>
      <c r="Z1492" s="22">
        <f t="shared" si="447"/>
        <v>0.44560297115520614</v>
      </c>
      <c r="AA1492" s="44">
        <f t="shared" si="448"/>
        <v>61.816390208781876</v>
      </c>
      <c r="AB1492" s="44">
        <f t="shared" si="449"/>
        <v>7.8582274823166642</v>
      </c>
      <c r="AC1492" s="44">
        <f t="shared" si="450"/>
        <v>38.889989643199975</v>
      </c>
      <c r="AD1492" s="44">
        <f t="shared" si="455"/>
        <v>7.8582274823166669</v>
      </c>
      <c r="AE1492" s="44">
        <f t="shared" si="456"/>
        <v>31.020735574027036</v>
      </c>
      <c r="AF1492" s="44">
        <f t="shared" si="457"/>
        <v>1.1026586856272088E-2</v>
      </c>
      <c r="AG1492" s="45">
        <f>AC1492+AA1492+SUM($Z$1465:Z1492)</f>
        <v>110.7738510292011</v>
      </c>
      <c r="AH1492" s="45">
        <f>AC1492+AA1492+SUM($Z$1465:Z1492)</f>
        <v>110.7738510292011</v>
      </c>
      <c r="DM1492"/>
      <c r="DN1492"/>
      <c r="DO1492"/>
      <c r="DP1492"/>
      <c r="DQ1492"/>
      <c r="DR1492"/>
      <c r="DS1492"/>
      <c r="DT1492"/>
      <c r="DU1492"/>
      <c r="DV1492"/>
      <c r="DW1492"/>
      <c r="DX1492"/>
      <c r="DY1492"/>
      <c r="DZ1492"/>
      <c r="EA1492"/>
      <c r="EB1492"/>
      <c r="EC1492"/>
      <c r="ED1492"/>
      <c r="EE1492"/>
      <c r="EF1492"/>
      <c r="EG1492"/>
    </row>
    <row r="1493" spans="1:137" s="1" customFormat="1" ht="14.4" x14ac:dyDescent="0.3">
      <c r="A1493"/>
      <c r="B1493"/>
      <c r="C1493"/>
      <c r="D1493" s="18"/>
      <c r="E1493" s="28">
        <v>40115.398611111108</v>
      </c>
      <c r="F1493" s="10">
        <f t="shared" si="454"/>
        <v>231.92291666666279</v>
      </c>
      <c r="G1493" s="10">
        <v>136995</v>
      </c>
      <c r="H1493" s="10">
        <v>7.87</v>
      </c>
      <c r="I1493" s="10">
        <v>2220</v>
      </c>
      <c r="J1493" s="10"/>
      <c r="K1493" s="10"/>
      <c r="L1493" s="79">
        <v>1037</v>
      </c>
      <c r="M1493" s="90"/>
      <c r="N1493" s="42">
        <v>7.12</v>
      </c>
      <c r="O1493" s="83"/>
      <c r="P1493" s="90"/>
      <c r="Q1493" s="90"/>
      <c r="R1493" s="87"/>
      <c r="S1493" s="87"/>
      <c r="T1493" s="16"/>
      <c r="U1493" s="16"/>
      <c r="V1493" s="43">
        <f t="shared" si="444"/>
        <v>2.6927028286826879E-5</v>
      </c>
      <c r="W1493" s="43">
        <f t="shared" si="445"/>
        <v>3.7354591317606627E-3</v>
      </c>
      <c r="X1493" s="43">
        <f t="shared" si="446"/>
        <v>1.6010163995271628E-5</v>
      </c>
      <c r="Y1493" s="22">
        <f>X1493+W1493+SUM($V$1465:V1493)</f>
        <v>4.3972731825588033E-3</v>
      </c>
      <c r="Z1493" s="22">
        <f t="shared" si="447"/>
        <v>0.46872531641090831</v>
      </c>
      <c r="AA1493" s="44">
        <f t="shared" si="448"/>
        <v>65.024043679231511</v>
      </c>
      <c r="AB1493" s="44">
        <f t="shared" si="449"/>
        <v>8.2659910312735345</v>
      </c>
      <c r="AC1493" s="44">
        <f t="shared" si="450"/>
        <v>40.907991823907025</v>
      </c>
      <c r="AD1493" s="44">
        <f t="shared" si="455"/>
        <v>8.2659910312735363</v>
      </c>
      <c r="AE1493" s="44">
        <f t="shared" si="456"/>
        <v>32.63040203600999</v>
      </c>
      <c r="AF1493" s="44">
        <f t="shared" si="457"/>
        <v>1.1598756623501726E-2</v>
      </c>
      <c r="AG1493" s="45">
        <f>AC1493+AA1493+SUM($Z$1465:Z1493)</f>
        <v>116.46823199676869</v>
      </c>
      <c r="AH1493" s="45">
        <f>AC1493+AA1493+SUM($Z$1465:Z1493)</f>
        <v>116.46823199676869</v>
      </c>
      <c r="DM1493"/>
      <c r="DN1493"/>
      <c r="DO1493"/>
      <c r="DP1493"/>
      <c r="DQ1493"/>
      <c r="DR1493"/>
      <c r="DS1493"/>
      <c r="DT1493"/>
      <c r="DU1493"/>
      <c r="DV1493"/>
      <c r="DW1493"/>
      <c r="DX1493"/>
      <c r="DY1493"/>
      <c r="DZ1493"/>
      <c r="EA1493"/>
      <c r="EB1493"/>
      <c r="EC1493"/>
      <c r="ED1493"/>
      <c r="EE1493"/>
      <c r="EF1493"/>
      <c r="EG1493"/>
    </row>
    <row r="1494" spans="1:137" s="1" customFormat="1" ht="14.4" x14ac:dyDescent="0.3">
      <c r="A1494"/>
      <c r="B1494"/>
      <c r="C1494"/>
      <c r="D1494" s="18"/>
      <c r="E1494" s="28">
        <v>40156.647916666669</v>
      </c>
      <c r="F1494" s="10">
        <f t="shared" si="454"/>
        <v>273.17222222222335</v>
      </c>
      <c r="G1494" s="10">
        <v>40546</v>
      </c>
      <c r="H1494" s="10">
        <v>6.07</v>
      </c>
      <c r="I1494" s="10">
        <v>2449</v>
      </c>
      <c r="J1494" s="10"/>
      <c r="K1494" s="10"/>
      <c r="L1494" s="79">
        <v>1037</v>
      </c>
      <c r="M1494" s="86"/>
      <c r="N1494" s="42">
        <v>7.12</v>
      </c>
      <c r="O1494" s="90"/>
      <c r="P1494" s="90"/>
      <c r="Q1494" s="90"/>
      <c r="R1494" s="87"/>
      <c r="S1494" s="87"/>
      <c r="T1494" s="16"/>
      <c r="U1494" s="16"/>
      <c r="V1494" s="43">
        <f t="shared" si="444"/>
        <v>2.076836870407105E-5</v>
      </c>
      <c r="W1494" s="43">
        <f t="shared" si="445"/>
        <v>2.8810974497823663E-3</v>
      </c>
      <c r="X1494" s="43">
        <f t="shared" si="446"/>
        <v>1.2348372992541141E-5</v>
      </c>
      <c r="Y1494" s="22">
        <f>X1494+W1494+SUM($V$1465:V1494)</f>
        <v>3.560018078281847E-3</v>
      </c>
      <c r="Z1494" s="22">
        <f t="shared" si="447"/>
        <v>0.13872722857912104</v>
      </c>
      <c r="AA1494" s="44">
        <f t="shared" si="448"/>
        <v>19.244971531940003</v>
      </c>
      <c r="AB1494" s="44">
        <f t="shared" si="449"/>
        <v>2.4464606179350836</v>
      </c>
      <c r="AC1494" s="44">
        <f t="shared" si="450"/>
        <v>12.107415865485118</v>
      </c>
      <c r="AD1494" s="44">
        <f t="shared" si="455"/>
        <v>2.4464606179350832</v>
      </c>
      <c r="AE1494" s="44">
        <f t="shared" si="456"/>
        <v>9.6575223982777523</v>
      </c>
      <c r="AF1494" s="44">
        <f t="shared" si="457"/>
        <v>3.4328492722836665E-3</v>
      </c>
      <c r="AG1494" s="45">
        <f>AC1494+AA1494+SUM($Z$1465:Z1494)</f>
        <v>42.027311119634398</v>
      </c>
      <c r="AH1494" s="45">
        <f>AC1494+AA1494+SUM($Z$1494:Z1494)+$AH$1493</f>
        <v>147.95934662277293</v>
      </c>
      <c r="DM1494"/>
      <c r="DN1494"/>
      <c r="DO1494"/>
      <c r="DP1494"/>
      <c r="DQ1494"/>
      <c r="DR1494"/>
      <c r="DS1494"/>
      <c r="DT1494"/>
      <c r="DU1494"/>
      <c r="DV1494"/>
      <c r="DW1494"/>
      <c r="DX1494"/>
      <c r="DY1494"/>
      <c r="DZ1494"/>
      <c r="EA1494"/>
      <c r="EB1494"/>
      <c r="EC1494"/>
      <c r="ED1494"/>
      <c r="EE1494"/>
      <c r="EF1494"/>
      <c r="EG1494"/>
    </row>
    <row r="1495" spans="1:137" s="1" customFormat="1" ht="14.4" x14ac:dyDescent="0.3">
      <c r="A1495"/>
      <c r="B1495"/>
      <c r="C1495"/>
      <c r="D1495" s="18"/>
      <c r="E1495" s="28">
        <v>40185.59652777778</v>
      </c>
      <c r="F1495" s="10">
        <f t="shared" si="454"/>
        <v>302.1208333333343</v>
      </c>
      <c r="G1495" s="10">
        <v>87374</v>
      </c>
      <c r="H1495" s="10">
        <v>0</v>
      </c>
      <c r="I1495" s="10">
        <v>2674</v>
      </c>
      <c r="J1495" s="10"/>
      <c r="K1495" s="10"/>
      <c r="L1495" s="79">
        <v>1037</v>
      </c>
      <c r="M1495" s="86"/>
      <c r="N1495" s="42">
        <v>7.12</v>
      </c>
      <c r="O1495" s="90"/>
      <c r="P1495" s="90"/>
      <c r="Q1495" s="90"/>
      <c r="R1495" s="87"/>
      <c r="S1495" s="87"/>
      <c r="T1495" s="16"/>
      <c r="U1495" s="16"/>
      <c r="V1495" s="43">
        <f t="shared" si="444"/>
        <v>0</v>
      </c>
      <c r="W1495" s="43">
        <f t="shared" si="445"/>
        <v>0</v>
      </c>
      <c r="X1495" s="43">
        <f t="shared" si="446"/>
        <v>0</v>
      </c>
      <c r="Y1495" s="22">
        <f>X1495+W1495+SUM($V$1465:V1495)</f>
        <v>6.6657225550693954E-4</v>
      </c>
      <c r="Z1495" s="22">
        <f t="shared" si="447"/>
        <v>0.29894817910205995</v>
      </c>
      <c r="AA1495" s="44">
        <f t="shared" si="448"/>
        <v>41.471665333984262</v>
      </c>
      <c r="AB1495" s="44">
        <f t="shared" si="449"/>
        <v>5.2719639429650265</v>
      </c>
      <c r="AC1495" s="44">
        <f t="shared" si="450"/>
        <v>26.090695847454668</v>
      </c>
      <c r="AD1495" s="44">
        <f t="shared" si="455"/>
        <v>5.2719639429650273</v>
      </c>
      <c r="AE1495" s="44">
        <f t="shared" si="456"/>
        <v>20.811334336978259</v>
      </c>
      <c r="AF1495" s="44">
        <f t="shared" si="457"/>
        <v>7.3975675113824579E-3</v>
      </c>
      <c r="AG1495" s="45">
        <f>AC1495+AA1495+SUM($Z$1465:Z1495)</f>
        <v>78.536233082750272</v>
      </c>
      <c r="AH1495" s="45">
        <f>AC1495+AA1495+SUM($Z$1494:Z1495)+$AH$1493</f>
        <v>184.46826858588881</v>
      </c>
      <c r="DM1495"/>
      <c r="DN1495"/>
      <c r="DO1495"/>
      <c r="DP1495"/>
      <c r="DQ1495"/>
      <c r="DR1495"/>
      <c r="DS1495"/>
      <c r="DT1495"/>
      <c r="DU1495"/>
      <c r="DV1495"/>
      <c r="DW1495"/>
      <c r="DX1495"/>
      <c r="DY1495"/>
      <c r="DZ1495"/>
      <c r="EA1495"/>
      <c r="EB1495"/>
      <c r="EC1495"/>
      <c r="ED1495"/>
      <c r="EE1495"/>
      <c r="EF1495"/>
      <c r="EG1495"/>
    </row>
    <row r="1496" spans="1:137" s="1" customFormat="1" ht="14.4" x14ac:dyDescent="0.3">
      <c r="A1496"/>
      <c r="B1496"/>
      <c r="C1496"/>
      <c r="D1496" s="18"/>
      <c r="E1496" s="28">
        <v>40199.46875</v>
      </c>
      <c r="F1496" s="10">
        <f t="shared" si="454"/>
        <v>315.99305555555475</v>
      </c>
      <c r="G1496" s="10">
        <v>98383</v>
      </c>
      <c r="H1496" s="10">
        <v>3.57</v>
      </c>
      <c r="I1496" s="78">
        <v>2877</v>
      </c>
      <c r="J1496" s="78"/>
      <c r="K1496" s="78"/>
      <c r="L1496" s="79">
        <v>1037</v>
      </c>
      <c r="M1496" s="86"/>
      <c r="N1496" s="42">
        <v>7.12</v>
      </c>
      <c r="O1496" s="90"/>
      <c r="P1496" s="90"/>
      <c r="Q1496" s="90"/>
      <c r="R1496" s="87"/>
      <c r="S1496" s="87"/>
      <c r="T1496" s="16"/>
      <c r="U1496" s="16"/>
      <c r="V1496" s="43">
        <f t="shared" si="444"/>
        <v>1.2214674839132396E-5</v>
      </c>
      <c r="W1496" s="43">
        <f t="shared" si="445"/>
        <v>1.6944840025902878E-3</v>
      </c>
      <c r="X1496" s="43">
        <f t="shared" si="446"/>
        <v>7.2625521554154636E-6</v>
      </c>
      <c r="Y1496" s="22">
        <f>X1496+W1496+SUM($V$1465:V1496)</f>
        <v>2.3805334850917751E-3</v>
      </c>
      <c r="Z1496" s="22">
        <f t="shared" si="447"/>
        <v>0.33661522540570377</v>
      </c>
      <c r="AA1496" s="44">
        <f t="shared" si="448"/>
        <v>46.697036310039302</v>
      </c>
      <c r="AB1496" s="44">
        <f t="shared" si="449"/>
        <v>5.9362239178786398</v>
      </c>
      <c r="AC1496" s="44">
        <f t="shared" si="450"/>
        <v>29.37808649667101</v>
      </c>
      <c r="AD1496" s="44">
        <f t="shared" si="455"/>
        <v>5.9362239178786407</v>
      </c>
      <c r="AE1496" s="44">
        <f t="shared" si="456"/>
        <v>23.433532928273085</v>
      </c>
      <c r="AF1496" s="44">
        <f t="shared" si="457"/>
        <v>8.3296505192888091E-3</v>
      </c>
      <c r="AG1496" s="45">
        <f>AC1496+AA1496+SUM($Z$1465:Z1496)</f>
        <v>87.385609933427361</v>
      </c>
      <c r="AH1496" s="45">
        <f>AC1496+AA1496+SUM($Z$1494:Z1496)+$AH$1493</f>
        <v>193.3176454365659</v>
      </c>
      <c r="DM1496"/>
      <c r="DN1496"/>
      <c r="DO1496"/>
      <c r="DP1496"/>
      <c r="DQ1496"/>
      <c r="DR1496"/>
      <c r="DS1496"/>
      <c r="DT1496"/>
      <c r="DU1496"/>
      <c r="DV1496"/>
      <c r="DW1496"/>
      <c r="DX1496"/>
      <c r="DY1496"/>
      <c r="DZ1496"/>
      <c r="EA1496"/>
      <c r="EB1496"/>
      <c r="EC1496"/>
      <c r="ED1496"/>
      <c r="EE1496"/>
      <c r="EF1496"/>
      <c r="EG1496"/>
    </row>
    <row r="1497" spans="1:137" s="1" customFormat="1" ht="14.4" x14ac:dyDescent="0.3">
      <c r="A1497"/>
      <c r="B1497"/>
      <c r="C1497"/>
      <c r="D1497" s="18"/>
      <c r="E1497" s="28">
        <v>40287.495833333334</v>
      </c>
      <c r="F1497" s="10">
        <f t="shared" si="454"/>
        <v>404.02013888888905</v>
      </c>
      <c r="G1497" s="10">
        <v>143708</v>
      </c>
      <c r="H1497" s="10">
        <v>1.55</v>
      </c>
      <c r="I1497" s="10">
        <v>114</v>
      </c>
      <c r="J1497" s="10"/>
      <c r="K1497" s="10"/>
      <c r="L1497" s="79">
        <v>1037</v>
      </c>
      <c r="M1497" s="86"/>
      <c r="N1497" s="42">
        <v>7.12</v>
      </c>
      <c r="O1497" s="90"/>
      <c r="P1497" s="90"/>
      <c r="Q1497" s="90"/>
      <c r="R1497" s="87"/>
      <c r="S1497" s="87"/>
      <c r="T1497" s="16"/>
      <c r="U1497" s="16"/>
      <c r="V1497" s="43">
        <f t="shared" ref="V1497:V1528" si="458">($A$15*L1497/1000/$A$13*H1497)/$Q$1465</f>
        <v>5.3032901962619654E-6</v>
      </c>
      <c r="W1497" s="43">
        <f t="shared" ref="W1497:W1528" si="459">($U$1465*L1497/1000/$A$13*H1497)/$Q$1465</f>
        <v>7.3570033725908854E-4</v>
      </c>
      <c r="X1497" s="43">
        <f t="shared" ref="X1497:X1528" si="460">($A$46*$S$1465*H1497*L1497/1000000)/$Q$1465</f>
        <v>3.1532089190179194E-6</v>
      </c>
      <c r="Y1497" s="22">
        <f>X1497+W1497+SUM($V$1465:V1497)</f>
        <v>1.4229437667204405E-3</v>
      </c>
      <c r="Z1497" s="22">
        <f t="shared" ref="Z1497:Z1528" si="461">($A$15*L1497/1000/$A$13*G1497)/$Q$1465</f>
        <v>0.49169369517704153</v>
      </c>
      <c r="AA1497" s="44">
        <f t="shared" ref="AA1497:AA1528" si="462">($U$1465*L1497/1000/$A$13*G1497)/$Q$1465</f>
        <v>68.210338107631671</v>
      </c>
      <c r="AB1497" s="44">
        <f t="shared" ref="AB1497:AB1528" si="463">($A$14*$S$1465/1000*G1497/1000000*L1497/1000*1000000)/$Q$1465</f>
        <v>8.6710393745921923</v>
      </c>
      <c r="AC1497" s="44">
        <f t="shared" ref="AC1497:AC1517" si="464">($A$14*((L1497/1000)*G1497/10^6)*(1+($A$28/(10^-N1497))+(($A$28*$A$29)/(10^-N1497)^2))*1000000)*$S$1465/1000/$Q$1465</f>
        <v>42.912556582576237</v>
      </c>
      <c r="AD1497" s="44">
        <f t="shared" si="455"/>
        <v>8.6710393745921923</v>
      </c>
      <c r="AE1497" s="44">
        <f t="shared" si="456"/>
        <v>34.229350091542933</v>
      </c>
      <c r="AF1497" s="44">
        <f t="shared" si="457"/>
        <v>1.2167116441112348E-2</v>
      </c>
      <c r="AG1497" s="45">
        <f>AC1497+AA1497+SUM($Z$1465:Z1497)</f>
        <v>122.925075512102</v>
      </c>
      <c r="AH1497" s="45">
        <f>AC1497+AA1497+SUM($Z$1494:Z1497)+$AH$1493</f>
        <v>228.85711101524055</v>
      </c>
      <c r="DM1497"/>
      <c r="DN1497"/>
      <c r="DO1497"/>
      <c r="DP1497"/>
      <c r="DQ1497"/>
      <c r="DR1497"/>
      <c r="DS1497"/>
      <c r="DT1497"/>
      <c r="DU1497"/>
      <c r="DV1497"/>
      <c r="DW1497"/>
      <c r="DX1497"/>
      <c r="DY1497"/>
      <c r="DZ1497"/>
      <c r="EA1497"/>
      <c r="EB1497"/>
      <c r="EC1497"/>
      <c r="ED1497"/>
      <c r="EE1497"/>
      <c r="EF1497"/>
      <c r="EG1497"/>
    </row>
    <row r="1498" spans="1:137" s="1" customFormat="1" ht="14.4" x14ac:dyDescent="0.3">
      <c r="A1498"/>
      <c r="B1498"/>
      <c r="C1498"/>
      <c r="D1498" s="18"/>
      <c r="E1498" s="28">
        <v>40360.486805555556</v>
      </c>
      <c r="F1498" s="10">
        <f t="shared" si="454"/>
        <v>477.01111111111095</v>
      </c>
      <c r="G1498" s="10">
        <v>161845</v>
      </c>
      <c r="H1498" s="10">
        <v>2.4900000000000002</v>
      </c>
      <c r="I1498" s="10">
        <v>30</v>
      </c>
      <c r="J1498" s="10"/>
      <c r="K1498" s="10"/>
      <c r="L1498" s="79">
        <v>1037</v>
      </c>
      <c r="M1498" s="86"/>
      <c r="N1498" s="42">
        <v>7.12</v>
      </c>
      <c r="O1498" s="90"/>
      <c r="P1498" s="90"/>
      <c r="Q1498" s="90"/>
      <c r="R1498" s="87"/>
      <c r="S1498" s="87"/>
      <c r="T1498" s="16"/>
      <c r="U1498" s="16"/>
      <c r="V1498" s="43">
        <f t="shared" si="458"/>
        <v>8.5194790894788982E-6</v>
      </c>
      <c r="W1498" s="43">
        <f t="shared" si="459"/>
        <v>1.1818669934033103E-3</v>
      </c>
      <c r="X1498" s="43">
        <f t="shared" si="460"/>
        <v>5.0654775537771725E-6</v>
      </c>
      <c r="Y1498" s="22">
        <f>X1498+W1498+SUM($V$1465:V1498)</f>
        <v>1.8795421705889003E-3</v>
      </c>
      <c r="Z1498" s="22">
        <f t="shared" si="461"/>
        <v>0.55374903342839854</v>
      </c>
      <c r="AA1498" s="44">
        <f t="shared" si="462"/>
        <v>76.818981344320761</v>
      </c>
      <c r="AB1498" s="44">
        <f t="shared" si="463"/>
        <v>9.7653879225991105</v>
      </c>
      <c r="AC1498" s="44">
        <f t="shared" si="464"/>
        <v>48.328434882588645</v>
      </c>
      <c r="AD1498" s="44">
        <f t="shared" si="455"/>
        <v>9.7653879225991105</v>
      </c>
      <c r="AE1498" s="44">
        <f t="shared" si="456"/>
        <v>38.549344264520862</v>
      </c>
      <c r="AF1498" s="44">
        <f t="shared" si="457"/>
        <v>1.3702695468671386E-2</v>
      </c>
      <c r="AG1498" s="45">
        <f>AC1498+AA1498+SUM($Z$1465:Z1498)</f>
        <v>137.50334608223187</v>
      </c>
      <c r="AH1498" s="45">
        <f>AC1498+AA1498+SUM($Z$1494:Z1498)+$AH$1493</f>
        <v>243.43538158537041</v>
      </c>
      <c r="DM1498"/>
      <c r="DN1498"/>
      <c r="DO1498"/>
      <c r="DP1498"/>
      <c r="DQ1498"/>
      <c r="DR1498"/>
      <c r="DS1498"/>
      <c r="DT1498"/>
      <c r="DU1498"/>
      <c r="DV1498"/>
      <c r="DW1498"/>
      <c r="DX1498"/>
      <c r="DY1498"/>
      <c r="DZ1498"/>
      <c r="EA1498"/>
      <c r="EB1498"/>
      <c r="EC1498"/>
      <c r="ED1498"/>
      <c r="EE1498"/>
      <c r="EF1498"/>
      <c r="EG1498"/>
    </row>
    <row r="1499" spans="1:137" s="1" customFormat="1" ht="14.4" x14ac:dyDescent="0.3">
      <c r="A1499"/>
      <c r="B1499"/>
      <c r="C1499"/>
      <c r="D1499" s="18"/>
      <c r="E1499" s="28">
        <v>40533.479166666664</v>
      </c>
      <c r="F1499" s="10">
        <f t="shared" si="454"/>
        <v>650.00347222221899</v>
      </c>
      <c r="G1499" s="10">
        <v>194863</v>
      </c>
      <c r="H1499" s="10">
        <v>3.14</v>
      </c>
      <c r="I1499" s="10">
        <v>10</v>
      </c>
      <c r="J1499" s="10"/>
      <c r="K1499" s="10"/>
      <c r="L1499" s="79">
        <v>1037</v>
      </c>
      <c r="M1499" s="86"/>
      <c r="N1499" s="42">
        <v>7.12</v>
      </c>
      <c r="O1499" s="90"/>
      <c r="P1499" s="90"/>
      <c r="Q1499" s="90"/>
      <c r="R1499" s="87"/>
      <c r="S1499" s="87"/>
      <c r="T1499" s="16"/>
      <c r="U1499" s="16"/>
      <c r="V1499" s="43">
        <f t="shared" si="458"/>
        <v>1.0743439494362949E-5</v>
      </c>
      <c r="W1499" s="43">
        <f t="shared" si="459"/>
        <v>1.4903864896732505E-3</v>
      </c>
      <c r="X1499" s="43">
        <f t="shared" si="460"/>
        <v>6.3877909714298485E-6</v>
      </c>
      <c r="Y1499" s="22">
        <f>X1499+W1499+SUM($V$1465:V1499)</f>
        <v>2.2001274197708562E-3</v>
      </c>
      <c r="Z1499" s="22">
        <f t="shared" si="461"/>
        <v>0.6667193790414162</v>
      </c>
      <c r="AA1499" s="44">
        <f t="shared" si="462"/>
        <v>92.49082246407599</v>
      </c>
      <c r="AB1499" s="44">
        <f t="shared" si="463"/>
        <v>11.757624806212307</v>
      </c>
      <c r="AC1499" s="44">
        <f t="shared" si="464"/>
        <v>58.187919345830103</v>
      </c>
      <c r="AD1499" s="44">
        <f t="shared" si="455"/>
        <v>11.757624806212307</v>
      </c>
      <c r="AE1499" s="44">
        <f t="shared" si="456"/>
        <v>46.413796357115331</v>
      </c>
      <c r="AF1499" s="44">
        <f t="shared" si="457"/>
        <v>1.6498182502466638E-2</v>
      </c>
      <c r="AG1499" s="45">
        <f>AC1499+AA1499+SUM($Z$1465:Z1499)</f>
        <v>163.70139104427</v>
      </c>
      <c r="AH1499" s="45">
        <f>AC1499+AA1499+SUM($Z$1494:Z1499)+$AH$1493</f>
        <v>269.63342654740853</v>
      </c>
      <c r="DM1499"/>
      <c r="DN1499"/>
      <c r="DO1499"/>
      <c r="DP1499"/>
      <c r="DQ1499"/>
      <c r="DR1499"/>
      <c r="DS1499"/>
      <c r="DT1499"/>
      <c r="DU1499"/>
      <c r="DV1499"/>
      <c r="DW1499"/>
      <c r="DX1499"/>
      <c r="DY1499"/>
      <c r="DZ1499"/>
      <c r="EA1499"/>
      <c r="EB1499"/>
      <c r="EC1499"/>
      <c r="ED1499"/>
      <c r="EE1499"/>
      <c r="EF1499"/>
      <c r="EG1499"/>
    </row>
    <row r="1500" spans="1:137" s="1" customFormat="1" ht="14.4" x14ac:dyDescent="0.3">
      <c r="A1500"/>
      <c r="B1500"/>
      <c r="C1500"/>
      <c r="D1500" s="18"/>
      <c r="E1500" s="28">
        <v>40606.558333333334</v>
      </c>
      <c r="F1500" s="10">
        <f t="shared" si="454"/>
        <v>723.08263888888905</v>
      </c>
      <c r="G1500" s="10">
        <v>185620</v>
      </c>
      <c r="H1500" s="10">
        <v>2.31</v>
      </c>
      <c r="I1500" s="10">
        <v>9</v>
      </c>
      <c r="J1500" s="10"/>
      <c r="K1500" s="10"/>
      <c r="L1500" s="79">
        <v>1037</v>
      </c>
      <c r="M1500" s="86"/>
      <c r="N1500" s="42">
        <v>7.12</v>
      </c>
      <c r="O1500" s="90"/>
      <c r="P1500" s="90"/>
      <c r="Q1500" s="90"/>
      <c r="R1500" s="87"/>
      <c r="S1500" s="87"/>
      <c r="T1500" s="16"/>
      <c r="U1500" s="16"/>
      <c r="V1500" s="43">
        <f t="shared" si="458"/>
        <v>7.9036131312033153E-6</v>
      </c>
      <c r="W1500" s="43">
        <f t="shared" si="459"/>
        <v>1.0964308252054804E-3</v>
      </c>
      <c r="X1500" s="43">
        <f t="shared" si="460"/>
        <v>4.6992984535041246E-6</v>
      </c>
      <c r="Y1500" s="22">
        <f>X1500+W1500+SUM($V$1465:V1500)</f>
        <v>1.8123868759163633E-3</v>
      </c>
      <c r="Z1500" s="22">
        <f t="shared" si="461"/>
        <v>0.63509466208396514</v>
      </c>
      <c r="AA1500" s="44">
        <f t="shared" si="462"/>
        <v>88.103675227117435</v>
      </c>
      <c r="AB1500" s="44">
        <f t="shared" si="463"/>
        <v>11.199921568122877</v>
      </c>
      <c r="AC1500" s="44">
        <f t="shared" si="464"/>
        <v>55.427872859254869</v>
      </c>
      <c r="AD1500" s="44">
        <f t="shared" si="455"/>
        <v>11.199921568122877</v>
      </c>
      <c r="AE1500" s="44">
        <f t="shared" si="456"/>
        <v>44.212235672281274</v>
      </c>
      <c r="AF1500" s="44">
        <f t="shared" si="457"/>
        <v>1.5715618850720026E-2</v>
      </c>
      <c r="AG1500" s="45">
        <f>AC1500+AA1500+SUM($Z$1465:Z1500)</f>
        <v>157.18929198282018</v>
      </c>
      <c r="AH1500" s="45">
        <f>AC1500+AA1500+SUM($Z$1494:Z1500)+$AH$1493</f>
        <v>263.12132748595872</v>
      </c>
      <c r="DM1500"/>
      <c r="DN1500"/>
      <c r="DO1500"/>
      <c r="DP1500"/>
      <c r="DQ1500"/>
      <c r="DR1500"/>
      <c r="DS1500"/>
      <c r="DT1500"/>
      <c r="DU1500"/>
      <c r="DV1500"/>
      <c r="DW1500"/>
      <c r="DX1500"/>
      <c r="DY1500"/>
      <c r="DZ1500"/>
      <c r="EA1500"/>
      <c r="EB1500"/>
      <c r="EC1500"/>
      <c r="ED1500"/>
      <c r="EE1500"/>
      <c r="EF1500"/>
      <c r="EG1500"/>
    </row>
    <row r="1501" spans="1:137" s="1" customFormat="1" ht="14.4" x14ac:dyDescent="0.3">
      <c r="A1501"/>
      <c r="B1501"/>
      <c r="C1501"/>
      <c r="D1501" s="18"/>
      <c r="E1501" s="28">
        <v>40626.671527777777</v>
      </c>
      <c r="F1501" s="10">
        <f t="shared" si="454"/>
        <v>743.19583333333139</v>
      </c>
      <c r="G1501" s="121">
        <v>32471</v>
      </c>
      <c r="H1501" s="40">
        <v>0</v>
      </c>
      <c r="I1501" s="10">
        <v>31</v>
      </c>
      <c r="J1501" s="10"/>
      <c r="K1501" s="10"/>
      <c r="L1501" s="79">
        <v>1037</v>
      </c>
      <c r="M1501" s="86"/>
      <c r="N1501" s="42">
        <v>7.12</v>
      </c>
      <c r="O1501" s="90"/>
      <c r="P1501" s="90"/>
      <c r="Q1501" s="90"/>
      <c r="R1501" s="87"/>
      <c r="S1501" s="87"/>
      <c r="T1501" s="16"/>
      <c r="U1501" s="16"/>
      <c r="V1501" s="43">
        <f t="shared" si="458"/>
        <v>0</v>
      </c>
      <c r="W1501" s="43">
        <f t="shared" si="459"/>
        <v>0</v>
      </c>
      <c r="X1501" s="43">
        <f t="shared" si="460"/>
        <v>0</v>
      </c>
      <c r="Y1501" s="22">
        <f>X1501+W1501+SUM($V$1465:V1501)</f>
        <v>7.1125675225737906E-4</v>
      </c>
      <c r="Z1501" s="22">
        <f t="shared" si="461"/>
        <v>0.11109879739536921</v>
      </c>
      <c r="AA1501" s="44">
        <f t="shared" si="462"/>
        <v>15.41221009750959</v>
      </c>
      <c r="AB1501" s="44">
        <f t="shared" si="463"/>
        <v>1.9592320506331105</v>
      </c>
      <c r="AC1501" s="44">
        <f t="shared" si="464"/>
        <v>9.6961451331368664</v>
      </c>
      <c r="AD1501" s="44">
        <f t="shared" si="455"/>
        <v>1.9592320506331107</v>
      </c>
      <c r="AE1501" s="44">
        <f t="shared" si="456"/>
        <v>7.734163907524219</v>
      </c>
      <c r="AF1501" s="44">
        <f t="shared" si="457"/>
        <v>2.7491749795373888E-3</v>
      </c>
      <c r="AG1501" s="45">
        <f>AC1501+AA1501+SUM($Z$1465:Z1501)</f>
        <v>38.877197924489693</v>
      </c>
      <c r="AH1501" s="45">
        <f>AC1501+AA1501+SUM($Z$1501:Z1501)+$AH$1500</f>
        <v>288.34078151400053</v>
      </c>
      <c r="DM1501"/>
      <c r="DN1501"/>
      <c r="DO1501"/>
      <c r="DP1501"/>
      <c r="DQ1501"/>
      <c r="DR1501"/>
      <c r="DS1501"/>
      <c r="DT1501"/>
      <c r="DU1501"/>
      <c r="DV1501"/>
      <c r="DW1501"/>
      <c r="DX1501"/>
      <c r="DY1501"/>
      <c r="DZ1501"/>
      <c r="EA1501"/>
      <c r="EB1501"/>
      <c r="EC1501"/>
      <c r="ED1501"/>
      <c r="EE1501"/>
      <c r="EF1501"/>
      <c r="EG1501"/>
    </row>
    <row r="1502" spans="1:137" s="1" customFormat="1" ht="14.4" x14ac:dyDescent="0.3">
      <c r="A1502"/>
      <c r="B1502"/>
      <c r="C1502"/>
      <c r="D1502" s="18"/>
      <c r="E1502" s="28">
        <v>40633.468055555553</v>
      </c>
      <c r="F1502" s="10">
        <f t="shared" si="454"/>
        <v>749.99236111110804</v>
      </c>
      <c r="G1502" s="121">
        <v>47139</v>
      </c>
      <c r="H1502" s="40">
        <v>0</v>
      </c>
      <c r="I1502" s="10">
        <v>36</v>
      </c>
      <c r="J1502" s="10"/>
      <c r="K1502" s="10"/>
      <c r="L1502" s="79">
        <v>1037</v>
      </c>
      <c r="M1502" s="86"/>
      <c r="N1502" s="42">
        <v>7.12</v>
      </c>
      <c r="O1502" s="90"/>
      <c r="P1502" s="90"/>
      <c r="Q1502" s="90"/>
      <c r="R1502" s="87"/>
      <c r="S1502" s="87"/>
      <c r="T1502" s="16"/>
      <c r="U1502" s="16"/>
      <c r="V1502" s="43">
        <f t="shared" si="458"/>
        <v>0</v>
      </c>
      <c r="W1502" s="43">
        <f t="shared" si="459"/>
        <v>0</v>
      </c>
      <c r="X1502" s="43">
        <f t="shared" si="460"/>
        <v>0</v>
      </c>
      <c r="Y1502" s="22">
        <f>X1502+W1502+SUM($V$1465:V1502)</f>
        <v>7.1125675225737906E-4</v>
      </c>
      <c r="Z1502" s="22">
        <f t="shared" si="461"/>
        <v>0.16128503003973726</v>
      </c>
      <c r="AA1502" s="44">
        <f t="shared" si="462"/>
        <v>22.374308514874951</v>
      </c>
      <c r="AB1502" s="44">
        <f t="shared" si="463"/>
        <v>2.8442684128851652</v>
      </c>
      <c r="AC1502" s="44">
        <f t="shared" si="464"/>
        <v>14.076147498720051</v>
      </c>
      <c r="AD1502" s="44">
        <f t="shared" si="455"/>
        <v>2.8442684128851656</v>
      </c>
      <c r="AE1502" s="44">
        <f t="shared" si="456"/>
        <v>11.227888036610643</v>
      </c>
      <c r="AF1502" s="44">
        <f t="shared" si="457"/>
        <v>3.9910492242435707E-3</v>
      </c>
      <c r="AG1502" s="45">
        <f>AC1502+AA1502+SUM($Z$1465:Z1502)</f>
        <v>50.38058373747797</v>
      </c>
      <c r="AH1502" s="45">
        <f>AC1502+AA1502+SUM($Z$1501:Z1502)+$AH$1500</f>
        <v>299.84416732698884</v>
      </c>
      <c r="DM1502"/>
      <c r="DN1502"/>
      <c r="DO1502"/>
      <c r="DP1502"/>
      <c r="DQ1502"/>
      <c r="DR1502"/>
      <c r="DS1502"/>
      <c r="DT1502"/>
      <c r="DU1502"/>
      <c r="DV1502"/>
      <c r="DW1502"/>
      <c r="DX1502"/>
      <c r="DY1502"/>
      <c r="DZ1502"/>
      <c r="EA1502"/>
      <c r="EB1502"/>
      <c r="EC1502"/>
      <c r="ED1502"/>
      <c r="EE1502"/>
      <c r="EF1502"/>
      <c r="EG1502"/>
    </row>
    <row r="1503" spans="1:137" s="1" customFormat="1" ht="14.4" x14ac:dyDescent="0.3">
      <c r="A1503"/>
      <c r="B1503"/>
      <c r="C1503"/>
      <c r="D1503" s="18"/>
      <c r="E1503" s="28">
        <v>40654.40902777778</v>
      </c>
      <c r="F1503" s="10">
        <f t="shared" si="454"/>
        <v>770.9333333333343</v>
      </c>
      <c r="G1503" s="10">
        <v>61616</v>
      </c>
      <c r="H1503" s="40">
        <v>1.81</v>
      </c>
      <c r="I1503" s="10">
        <v>15</v>
      </c>
      <c r="J1503" s="10"/>
      <c r="K1503" s="10"/>
      <c r="L1503" s="79">
        <v>1037</v>
      </c>
      <c r="M1503" s="86"/>
      <c r="N1503" s="42">
        <v>7.12</v>
      </c>
      <c r="O1503" s="90"/>
      <c r="P1503" s="90"/>
      <c r="Q1503" s="90"/>
      <c r="R1503" s="87"/>
      <c r="S1503" s="87"/>
      <c r="T1503" s="16"/>
      <c r="U1503" s="16"/>
      <c r="V1503" s="43">
        <f t="shared" si="458"/>
        <v>6.1928743582155851E-6</v>
      </c>
      <c r="W1503" s="43">
        <f t="shared" si="459"/>
        <v>8.5910813576706472E-4</v>
      </c>
      <c r="X1503" s="43">
        <f t="shared" si="460"/>
        <v>3.6821342860789896E-6</v>
      </c>
      <c r="Y1503" s="22">
        <f>X1503+W1503+SUM($V$1465:V1503)</f>
        <v>1.5802398966687384E-3</v>
      </c>
      <c r="Z1503" s="22">
        <f t="shared" si="461"/>
        <v>0.210817760472824</v>
      </c>
      <c r="AA1503" s="44">
        <f t="shared" si="462"/>
        <v>29.245749664874843</v>
      </c>
      <c r="AB1503" s="44">
        <f t="shared" si="463"/>
        <v>3.7177802356505727</v>
      </c>
      <c r="AC1503" s="44">
        <f t="shared" si="464"/>
        <v>18.399115472987003</v>
      </c>
      <c r="AD1503" s="44">
        <f t="shared" si="455"/>
        <v>3.7177802356505714</v>
      </c>
      <c r="AE1503" s="44">
        <f t="shared" si="456"/>
        <v>14.676118484986976</v>
      </c>
      <c r="AF1503" s="44">
        <f t="shared" si="457"/>
        <v>5.2167523494556891E-3</v>
      </c>
      <c r="AG1503" s="45">
        <f>AC1503+AA1503+SUM($Z$1465:Z1503)</f>
        <v>61.785810622217639</v>
      </c>
      <c r="AH1503" s="45">
        <f>AC1503+AA1503+SUM($Z$1501:Z1503)+$AH$1500</f>
        <v>311.24939421172849</v>
      </c>
      <c r="DM1503"/>
      <c r="DN1503"/>
      <c r="DO1503"/>
      <c r="DP1503"/>
      <c r="DQ1503"/>
      <c r="DR1503"/>
      <c r="DS1503"/>
      <c r="DT1503"/>
      <c r="DU1503"/>
      <c r="DV1503"/>
      <c r="DW1503"/>
      <c r="DX1503"/>
      <c r="DY1503"/>
      <c r="DZ1503"/>
      <c r="EA1503"/>
      <c r="EB1503"/>
      <c r="EC1503"/>
      <c r="ED1503"/>
      <c r="EE1503"/>
      <c r="EF1503"/>
      <c r="EG1503"/>
    </row>
    <row r="1504" spans="1:137" s="1" customFormat="1" ht="14.4" x14ac:dyDescent="0.3">
      <c r="A1504"/>
      <c r="B1504"/>
      <c r="C1504"/>
      <c r="D1504" s="18"/>
      <c r="E1504" s="28">
        <v>40693.645833333336</v>
      </c>
      <c r="F1504" s="10">
        <f t="shared" si="454"/>
        <v>810.17013888889051</v>
      </c>
      <c r="G1504" s="10">
        <v>76264</v>
      </c>
      <c r="H1504" s="40">
        <v>0</v>
      </c>
      <c r="I1504" s="10">
        <v>67</v>
      </c>
      <c r="J1504" s="10"/>
      <c r="K1504" s="10"/>
      <c r="L1504" s="79">
        <v>1037</v>
      </c>
      <c r="M1504" s="86"/>
      <c r="N1504" s="42">
        <v>7.12</v>
      </c>
      <c r="O1504" s="90"/>
      <c r="P1504" s="90"/>
      <c r="Q1504" s="90"/>
      <c r="R1504" s="87"/>
      <c r="S1504" s="87"/>
      <c r="T1504" s="16"/>
      <c r="U1504" s="16"/>
      <c r="V1504" s="43">
        <f t="shared" si="458"/>
        <v>0</v>
      </c>
      <c r="W1504" s="43">
        <f t="shared" si="459"/>
        <v>0</v>
      </c>
      <c r="X1504" s="43">
        <f t="shared" si="460"/>
        <v>0</v>
      </c>
      <c r="Y1504" s="22">
        <f>X1504+W1504+SUM($V$1465:V1504)</f>
        <v>7.1744962661559469E-4</v>
      </c>
      <c r="Z1504" s="22">
        <f t="shared" si="461"/>
        <v>0.26093556356627257</v>
      </c>
      <c r="AA1504" s="44">
        <f t="shared" si="462"/>
        <v>36.198355174662666</v>
      </c>
      <c r="AB1504" s="44">
        <f t="shared" si="463"/>
        <v>4.6016098398411982</v>
      </c>
      <c r="AC1504" s="44">
        <f t="shared" si="464"/>
        <v>22.773145650997808</v>
      </c>
      <c r="AD1504" s="44">
        <f t="shared" si="455"/>
        <v>4.6016098398411973</v>
      </c>
      <c r="AE1504" s="44">
        <f t="shared" si="456"/>
        <v>18.165078877873391</v>
      </c>
      <c r="AF1504" s="44">
        <f t="shared" si="457"/>
        <v>6.4569332832200843E-3</v>
      </c>
      <c r="AG1504" s="45">
        <f>AC1504+AA1504+SUM($Z$1465:Z1504)</f>
        <v>73.373381873582531</v>
      </c>
      <c r="AH1504" s="45">
        <f>AC1504+AA1504+SUM($Z$1501:Z1504)+$AH$1500</f>
        <v>322.83696546309341</v>
      </c>
      <c r="DM1504"/>
      <c r="DN1504"/>
      <c r="DO1504"/>
      <c r="DP1504"/>
      <c r="DQ1504"/>
      <c r="DR1504"/>
      <c r="DS1504"/>
      <c r="DT1504"/>
      <c r="DU1504"/>
      <c r="DV1504"/>
      <c r="DW1504"/>
      <c r="DX1504"/>
      <c r="DY1504"/>
      <c r="DZ1504"/>
      <c r="EA1504"/>
      <c r="EB1504"/>
      <c r="EC1504"/>
      <c r="ED1504"/>
      <c r="EE1504"/>
      <c r="EF1504"/>
      <c r="EG1504"/>
    </row>
    <row r="1505" spans="1:137" s="1" customFormat="1" ht="14.4" x14ac:dyDescent="0.3">
      <c r="A1505"/>
      <c r="B1505"/>
      <c r="C1505"/>
      <c r="D1505" s="18"/>
      <c r="E1505" s="28">
        <v>40767.522222222222</v>
      </c>
      <c r="F1505" s="10">
        <f t="shared" si="454"/>
        <v>884.04652777777665</v>
      </c>
      <c r="G1505" s="10">
        <v>104278</v>
      </c>
      <c r="H1505" s="10">
        <v>2.98</v>
      </c>
      <c r="I1505" s="36" t="s">
        <v>114</v>
      </c>
      <c r="J1505" s="36"/>
      <c r="K1505" s="36"/>
      <c r="L1505" s="79">
        <v>1037</v>
      </c>
      <c r="M1505" s="86"/>
      <c r="N1505" s="42">
        <v>7.12</v>
      </c>
      <c r="O1505" s="90"/>
      <c r="P1505" s="90"/>
      <c r="Q1505" s="90"/>
      <c r="R1505" s="87"/>
      <c r="S1505" s="87"/>
      <c r="T1505" s="16"/>
      <c r="U1505" s="16"/>
      <c r="V1505" s="43">
        <f t="shared" si="458"/>
        <v>1.0196003087006874E-5</v>
      </c>
      <c r="W1505" s="43">
        <f t="shared" si="459"/>
        <v>1.4144432290529574E-3</v>
      </c>
      <c r="X1505" s="43">
        <f t="shared" si="460"/>
        <v>6.0622984378538055E-6</v>
      </c>
      <c r="Y1505" s="22">
        <f>X1505+W1505+SUM($V$1465:V1505)</f>
        <v>2.1481511571934129E-3</v>
      </c>
      <c r="Z1505" s="22">
        <f t="shared" si="461"/>
        <v>0.35678483553922913</v>
      </c>
      <c r="AA1505" s="44">
        <f t="shared" si="462"/>
        <v>49.495070818518222</v>
      </c>
      <c r="AB1505" s="44">
        <f t="shared" si="463"/>
        <v>6.2919158564848487</v>
      </c>
      <c r="AC1505" s="44">
        <f t="shared" si="464"/>
        <v>31.138388783629892</v>
      </c>
      <c r="AD1505" s="44">
        <f t="shared" si="455"/>
        <v>6.2919158564848487</v>
      </c>
      <c r="AE1505" s="44">
        <f t="shared" si="456"/>
        <v>24.837644173225662</v>
      </c>
      <c r="AF1505" s="44">
        <f t="shared" si="457"/>
        <v>8.8287539193803652E-3</v>
      </c>
      <c r="AG1505" s="45">
        <f>AC1505+AA1505+SUM($Z$1465:Z1505)</f>
        <v>95.392125485609427</v>
      </c>
      <c r="AH1505" s="45">
        <f>AC1505+AA1505+SUM($Z$1501:Z1505)+$AH$1500</f>
        <v>344.85570907512027</v>
      </c>
      <c r="DM1505"/>
      <c r="DN1505"/>
      <c r="DO1505"/>
      <c r="DP1505"/>
      <c r="DQ1505"/>
      <c r="DR1505"/>
      <c r="DS1505"/>
      <c r="DT1505"/>
      <c r="DU1505"/>
      <c r="DV1505"/>
      <c r="DW1505"/>
      <c r="DX1505"/>
      <c r="DY1505"/>
      <c r="DZ1505"/>
      <c r="EA1505"/>
      <c r="EB1505"/>
      <c r="EC1505"/>
      <c r="ED1505"/>
      <c r="EE1505"/>
      <c r="EF1505"/>
      <c r="EG1505"/>
    </row>
    <row r="1506" spans="1:137" s="1" customFormat="1" ht="14.4" x14ac:dyDescent="0.3">
      <c r="A1506"/>
      <c r="B1506"/>
      <c r="C1506"/>
      <c r="D1506" s="18"/>
      <c r="E1506" s="28">
        <v>40849.606944444444</v>
      </c>
      <c r="F1506" s="10">
        <f t="shared" si="454"/>
        <v>966.13124999999854</v>
      </c>
      <c r="G1506" s="10">
        <v>118787</v>
      </c>
      <c r="H1506" s="10">
        <v>0</v>
      </c>
      <c r="I1506" s="10">
        <v>41</v>
      </c>
      <c r="J1506" s="10"/>
      <c r="K1506" s="10"/>
      <c r="L1506" s="79">
        <v>1037</v>
      </c>
      <c r="M1506" s="86"/>
      <c r="N1506" s="42">
        <v>7.12</v>
      </c>
      <c r="O1506" s="90"/>
      <c r="P1506" s="90"/>
      <c r="Q1506" s="90"/>
      <c r="R1506" s="87"/>
      <c r="S1506" s="87"/>
      <c r="T1506" s="16"/>
      <c r="U1506" s="16"/>
      <c r="V1506" s="43">
        <f t="shared" si="458"/>
        <v>0</v>
      </c>
      <c r="W1506" s="43">
        <f t="shared" si="459"/>
        <v>0</v>
      </c>
      <c r="X1506" s="43">
        <f t="shared" si="460"/>
        <v>0</v>
      </c>
      <c r="Y1506" s="22">
        <f>X1506+W1506+SUM($V$1465:V1506)</f>
        <v>7.2764562970260155E-4</v>
      </c>
      <c r="Z1506" s="22">
        <f t="shared" si="461"/>
        <v>0.40642705325378709</v>
      </c>
      <c r="AA1506" s="44">
        <f t="shared" si="462"/>
        <v>56.381700620642164</v>
      </c>
      <c r="AB1506" s="44">
        <f t="shared" si="463"/>
        <v>7.1673584921485425</v>
      </c>
      <c r="AC1506" s="44">
        <f t="shared" si="464"/>
        <v>35.470912258012653</v>
      </c>
      <c r="AD1506" s="44">
        <f t="shared" si="455"/>
        <v>7.1673584921485416</v>
      </c>
      <c r="AE1506" s="44">
        <f t="shared" si="456"/>
        <v>28.293496599522012</v>
      </c>
      <c r="AF1506" s="44">
        <f t="shared" si="457"/>
        <v>1.0057166342099343E-2</v>
      </c>
      <c r="AG1506" s="45">
        <f>AC1506+AA1506+SUM($Z$1465:Z1506)</f>
        <v>107.01770581536989</v>
      </c>
      <c r="AH1506" s="45">
        <f>AC1506+AA1506+SUM($Z$1501:Z1506)+$AH$1500</f>
        <v>356.48128940488073</v>
      </c>
      <c r="DM1506"/>
      <c r="DN1506"/>
      <c r="DO1506"/>
      <c r="DP1506"/>
      <c r="DQ1506"/>
      <c r="DR1506"/>
      <c r="DS1506"/>
      <c r="DT1506"/>
      <c r="DU1506"/>
      <c r="DV1506"/>
      <c r="DW1506"/>
      <c r="DX1506"/>
      <c r="DY1506"/>
      <c r="DZ1506"/>
      <c r="EA1506"/>
      <c r="EB1506"/>
      <c r="EC1506"/>
      <c r="ED1506"/>
      <c r="EE1506"/>
      <c r="EF1506"/>
      <c r="EG1506"/>
    </row>
    <row r="1507" spans="1:137" s="1" customFormat="1" ht="14.4" x14ac:dyDescent="0.3">
      <c r="A1507"/>
      <c r="B1507"/>
      <c r="C1507"/>
      <c r="D1507" s="18"/>
      <c r="E1507" s="28">
        <v>40939.62222222222</v>
      </c>
      <c r="F1507" s="10">
        <f t="shared" si="454"/>
        <v>1056.1465277777752</v>
      </c>
      <c r="G1507" s="10">
        <v>140857</v>
      </c>
      <c r="H1507" s="40">
        <v>1.96</v>
      </c>
      <c r="I1507" s="10">
        <v>8</v>
      </c>
      <c r="J1507" s="10"/>
      <c r="K1507" s="10"/>
      <c r="L1507" s="79">
        <v>1037</v>
      </c>
      <c r="M1507" s="86"/>
      <c r="N1507" s="42">
        <v>7.12</v>
      </c>
      <c r="O1507" s="90"/>
      <c r="P1507" s="90"/>
      <c r="Q1507" s="90"/>
      <c r="R1507" s="87"/>
      <c r="S1507" s="87"/>
      <c r="T1507" s="16"/>
      <c r="U1507" s="16"/>
      <c r="V1507" s="43">
        <f t="shared" si="458"/>
        <v>6.7060959901119033E-6</v>
      </c>
      <c r="W1507" s="43">
        <f t="shared" si="459"/>
        <v>9.3030494259858942E-4</v>
      </c>
      <c r="X1507" s="43">
        <f t="shared" si="460"/>
        <v>3.9872835363065306E-6</v>
      </c>
      <c r="Y1507" s="22">
        <f>X1507+W1507+SUM($V$1465:V1507)</f>
        <v>1.6686439518276094E-3</v>
      </c>
      <c r="Z1507" s="22">
        <f t="shared" si="461"/>
        <v>0.48193906269346554</v>
      </c>
      <c r="AA1507" s="44">
        <f t="shared" si="462"/>
        <v>66.857124132453833</v>
      </c>
      <c r="AB1507" s="44">
        <f t="shared" si="463"/>
        <v>8.499016012935483</v>
      </c>
      <c r="AC1507" s="44">
        <f t="shared" si="464"/>
        <v>42.061221244133513</v>
      </c>
      <c r="AD1507" s="44">
        <f t="shared" si="455"/>
        <v>8.4990160129354813</v>
      </c>
      <c r="AE1507" s="44">
        <f t="shared" si="456"/>
        <v>33.550279496231674</v>
      </c>
      <c r="AF1507" s="44">
        <f t="shared" si="457"/>
        <v>1.1925734966360686E-2</v>
      </c>
      <c r="AG1507" s="45">
        <f>AC1507+AA1507+SUM($Z$1465:Z1507)</f>
        <v>124.56537737599591</v>
      </c>
      <c r="AH1507" s="45">
        <f>AC1507+AA1507+SUM($Z$1501:Z1507)+$AH$1500</f>
        <v>374.02896096550677</v>
      </c>
      <c r="DM1507"/>
      <c r="DN1507"/>
      <c r="DO1507"/>
      <c r="DP1507"/>
      <c r="DQ1507"/>
      <c r="DR1507"/>
      <c r="DS1507"/>
      <c r="DT1507"/>
      <c r="DU1507"/>
      <c r="DV1507"/>
      <c r="DW1507"/>
      <c r="DX1507"/>
      <c r="DY1507"/>
      <c r="DZ1507"/>
      <c r="EA1507"/>
      <c r="EB1507"/>
      <c r="EC1507"/>
      <c r="ED1507"/>
      <c r="EE1507"/>
      <c r="EF1507"/>
      <c r="EG1507"/>
    </row>
    <row r="1508" spans="1:137" s="1" customFormat="1" ht="14.4" x14ac:dyDescent="0.3">
      <c r="A1508"/>
      <c r="B1508"/>
      <c r="C1508"/>
      <c r="D1508" s="18"/>
      <c r="E1508" s="28">
        <v>41018.409722222219</v>
      </c>
      <c r="F1508" s="10">
        <f t="shared" si="454"/>
        <v>1134.9340277777737</v>
      </c>
      <c r="G1508" s="10">
        <v>141087</v>
      </c>
      <c r="H1508" s="21">
        <v>0.1</v>
      </c>
      <c r="I1508" s="10">
        <v>9</v>
      </c>
      <c r="J1508" s="10"/>
      <c r="K1508" s="10"/>
      <c r="L1508" s="79">
        <v>1037</v>
      </c>
      <c r="M1508" s="86"/>
      <c r="N1508" s="42">
        <v>7.12</v>
      </c>
      <c r="O1508" s="90"/>
      <c r="P1508" s="90"/>
      <c r="Q1508" s="90"/>
      <c r="R1508" s="87"/>
      <c r="S1508" s="87"/>
      <c r="T1508" s="16"/>
      <c r="U1508" s="16"/>
      <c r="V1508" s="43">
        <f t="shared" si="458"/>
        <v>3.421477545975461E-7</v>
      </c>
      <c r="W1508" s="43">
        <f t="shared" si="459"/>
        <v>4.7464537887683136E-5</v>
      </c>
      <c r="X1508" s="43">
        <f t="shared" si="460"/>
        <v>2.0343283348502708E-7</v>
      </c>
      <c r="Y1508" s="22">
        <f>X1508+W1508+SUM($V$1465:V1508)</f>
        <v>7.8236184416847923E-4</v>
      </c>
      <c r="Z1508" s="22">
        <f t="shared" si="461"/>
        <v>0.48272600252903991</v>
      </c>
      <c r="AA1508" s="44">
        <f t="shared" si="462"/>
        <v>66.96629256959551</v>
      </c>
      <c r="AB1508" s="44">
        <f t="shared" si="463"/>
        <v>8.512893730641915</v>
      </c>
      <c r="AC1508" s="44">
        <f t="shared" si="464"/>
        <v>42.129901401215882</v>
      </c>
      <c r="AD1508" s="44">
        <f t="shared" si="455"/>
        <v>8.512893730641915</v>
      </c>
      <c r="AE1508" s="44">
        <f t="shared" si="456"/>
        <v>33.605062462531777</v>
      </c>
      <c r="AF1508" s="44">
        <f t="shared" si="457"/>
        <v>1.194520804219123E-2</v>
      </c>
      <c r="AG1508" s="45">
        <f>AC1508+AA1508+SUM($Z$1465:Z1508)</f>
        <v>125.22595197274897</v>
      </c>
      <c r="AH1508" s="45">
        <f>AC1508+AA1508+SUM($Z$1501:Z1508)+$AH$1500</f>
        <v>374.68953556225983</v>
      </c>
      <c r="DM1508"/>
      <c r="DN1508"/>
      <c r="DO1508"/>
      <c r="DP1508"/>
      <c r="DQ1508"/>
      <c r="DR1508"/>
      <c r="DS1508"/>
      <c r="DT1508"/>
      <c r="DU1508"/>
      <c r="DV1508"/>
      <c r="DW1508"/>
      <c r="DX1508"/>
      <c r="DY1508"/>
      <c r="DZ1508"/>
      <c r="EA1508"/>
      <c r="EB1508"/>
      <c r="EC1508"/>
      <c r="ED1508"/>
      <c r="EE1508"/>
      <c r="EF1508"/>
      <c r="EG1508"/>
    </row>
    <row r="1509" spans="1:137" s="1" customFormat="1" ht="14.4" x14ac:dyDescent="0.3">
      <c r="A1509"/>
      <c r="B1509"/>
      <c r="C1509"/>
      <c r="D1509" s="18"/>
      <c r="E1509" s="28">
        <v>41036.604861111111</v>
      </c>
      <c r="F1509" s="10">
        <f t="shared" si="454"/>
        <v>1153.1291666666657</v>
      </c>
      <c r="G1509" s="10">
        <v>146980</v>
      </c>
      <c r="H1509" s="10">
        <v>0</v>
      </c>
      <c r="I1509" s="10">
        <v>36</v>
      </c>
      <c r="J1509" s="10"/>
      <c r="K1509" s="10"/>
      <c r="L1509" s="79">
        <v>1037</v>
      </c>
      <c r="M1509" s="86"/>
      <c r="N1509" s="42">
        <v>7.12</v>
      </c>
      <c r="O1509" s="90"/>
      <c r="P1509" s="90"/>
      <c r="Q1509" s="90"/>
      <c r="R1509" s="87"/>
      <c r="S1509" s="87"/>
      <c r="T1509" s="16"/>
      <c r="U1509" s="16"/>
      <c r="V1509" s="43">
        <f t="shared" si="458"/>
        <v>0</v>
      </c>
      <c r="W1509" s="43">
        <f t="shared" si="459"/>
        <v>0</v>
      </c>
      <c r="X1509" s="43">
        <f t="shared" si="460"/>
        <v>0</v>
      </c>
      <c r="Y1509" s="22">
        <f>X1509+W1509+SUM($V$1465:V1509)</f>
        <v>7.3469387344731103E-4</v>
      </c>
      <c r="Z1509" s="22">
        <f t="shared" si="461"/>
        <v>0.50288876970747332</v>
      </c>
      <c r="AA1509" s="44">
        <f t="shared" si="462"/>
        <v>69.763377787316671</v>
      </c>
      <c r="AB1509" s="44">
        <f t="shared" si="463"/>
        <v>8.8684649934419806</v>
      </c>
      <c r="AC1509" s="44">
        <f t="shared" si="464"/>
        <v>43.889606469417529</v>
      </c>
      <c r="AD1509" s="44">
        <f t="shared" si="455"/>
        <v>8.8684649934419824</v>
      </c>
      <c r="AE1509" s="44">
        <f t="shared" si="456"/>
        <v>35.008697333864362</v>
      </c>
      <c r="AF1509" s="44">
        <f t="shared" si="457"/>
        <v>1.244414211118861E-2</v>
      </c>
      <c r="AG1509" s="45">
        <f>AC1509+AA1509+SUM($Z$1465:Z1509)</f>
        <v>130.28563102837927</v>
      </c>
      <c r="AH1509" s="45">
        <f>AC1509+AA1509+SUM($Z$1501:Z1509)+$AH$1500</f>
        <v>379.74921461789012</v>
      </c>
      <c r="DM1509"/>
      <c r="DN1509"/>
      <c r="DO1509"/>
      <c r="DP1509"/>
      <c r="DQ1509"/>
      <c r="DR1509"/>
      <c r="DS1509"/>
      <c r="DT1509"/>
      <c r="DU1509"/>
      <c r="DV1509"/>
      <c r="DW1509"/>
      <c r="DX1509"/>
      <c r="DY1509"/>
      <c r="DZ1509"/>
      <c r="EA1509"/>
      <c r="EB1509"/>
      <c r="EC1509"/>
      <c r="ED1509"/>
      <c r="EE1509"/>
      <c r="EF1509"/>
      <c r="EG1509"/>
    </row>
    <row r="1510" spans="1:137" s="1" customFormat="1" ht="14.4" x14ac:dyDescent="0.3">
      <c r="A1510"/>
      <c r="B1510"/>
      <c r="C1510"/>
      <c r="D1510" s="18"/>
      <c r="E1510" s="28">
        <v>41039.545138888891</v>
      </c>
      <c r="F1510" s="10">
        <f t="shared" si="454"/>
        <v>1156.0694444444453</v>
      </c>
      <c r="G1510" s="10">
        <v>26711</v>
      </c>
      <c r="H1510" s="10">
        <v>0</v>
      </c>
      <c r="I1510" s="10">
        <v>34</v>
      </c>
      <c r="J1510" s="10"/>
      <c r="K1510" s="10"/>
      <c r="L1510" s="79">
        <v>1037</v>
      </c>
      <c r="M1510" s="86"/>
      <c r="N1510" s="42">
        <v>7.12</v>
      </c>
      <c r="O1510" s="90"/>
      <c r="P1510" s="90"/>
      <c r="Q1510" s="90"/>
      <c r="R1510" s="87"/>
      <c r="S1510" s="87"/>
      <c r="T1510" s="16"/>
      <c r="U1510" s="16"/>
      <c r="V1510" s="43">
        <f t="shared" si="458"/>
        <v>0</v>
      </c>
      <c r="W1510" s="43">
        <f t="shared" si="459"/>
        <v>0</v>
      </c>
      <c r="X1510" s="43">
        <f t="shared" si="460"/>
        <v>0</v>
      </c>
      <c r="Y1510" s="22">
        <f>X1510+W1510+SUM($V$1465:V1510)</f>
        <v>7.3469387344731103E-4</v>
      </c>
      <c r="Z1510" s="22">
        <f t="shared" si="461"/>
        <v>9.1391086730550547E-2</v>
      </c>
      <c r="AA1510" s="44">
        <f t="shared" si="462"/>
        <v>12.678252715179042</v>
      </c>
      <c r="AB1510" s="44">
        <f t="shared" si="463"/>
        <v>1.6116857289415483</v>
      </c>
      <c r="AC1510" s="44">
        <f t="shared" si="464"/>
        <v>7.9761551122915453</v>
      </c>
      <c r="AD1510" s="44">
        <f t="shared" si="455"/>
        <v>1.611685728941548</v>
      </c>
      <c r="AE1510" s="44">
        <f t="shared" si="456"/>
        <v>6.3622078819216954</v>
      </c>
      <c r="AF1510" s="44">
        <f t="shared" si="457"/>
        <v>2.2615014283028909E-3</v>
      </c>
      <c r="AG1510" s="45">
        <f>AC1510+AA1510+SUM($Z$1465:Z1510)</f>
        <v>37.378445685846202</v>
      </c>
      <c r="AH1510" s="45">
        <f>AC1510+AA1510+SUM($Z$1510:Z1510)+$AH$1509</f>
        <v>400.49501353209126</v>
      </c>
      <c r="DM1510"/>
      <c r="DN1510"/>
      <c r="DO1510"/>
      <c r="DP1510"/>
      <c r="DQ1510"/>
      <c r="DR1510"/>
      <c r="DS1510"/>
      <c r="DT1510"/>
      <c r="DU1510"/>
      <c r="DV1510"/>
      <c r="DW1510"/>
      <c r="DX1510"/>
      <c r="DY1510"/>
      <c r="DZ1510"/>
      <c r="EA1510"/>
      <c r="EB1510"/>
      <c r="EC1510"/>
      <c r="ED1510"/>
      <c r="EE1510"/>
      <c r="EF1510"/>
      <c r="EG1510"/>
    </row>
    <row r="1511" spans="1:137" s="1" customFormat="1" ht="14.4" x14ac:dyDescent="0.3">
      <c r="A1511"/>
      <c r="B1511"/>
      <c r="C1511"/>
      <c r="D1511" s="18"/>
      <c r="E1511" s="28">
        <v>41044.554861111108</v>
      </c>
      <c r="F1511" s="10">
        <f t="shared" si="454"/>
        <v>1161.0791666666628</v>
      </c>
      <c r="G1511" s="10">
        <v>30652</v>
      </c>
      <c r="H1511" s="40">
        <v>1.01</v>
      </c>
      <c r="I1511" s="10">
        <v>37</v>
      </c>
      <c r="J1511" s="10"/>
      <c r="K1511" s="10"/>
      <c r="L1511" s="79">
        <v>1037</v>
      </c>
      <c r="M1511" s="86"/>
      <c r="N1511" s="42">
        <v>7.12</v>
      </c>
      <c r="O1511" s="90"/>
      <c r="P1511" s="90"/>
      <c r="Q1511" s="90"/>
      <c r="R1511" s="87"/>
      <c r="S1511" s="87"/>
      <c r="T1511" s="16"/>
      <c r="U1511" s="16"/>
      <c r="V1511" s="43">
        <f t="shared" si="458"/>
        <v>3.4556923214352155E-6</v>
      </c>
      <c r="W1511" s="43">
        <f t="shared" si="459"/>
        <v>4.7939183266559963E-4</v>
      </c>
      <c r="X1511" s="43">
        <f t="shared" si="460"/>
        <v>2.054671618198773E-6</v>
      </c>
      <c r="Y1511" s="22">
        <f>X1511+W1511+SUM($V$1465:V1511)</f>
        <v>1.2195960700525446E-3</v>
      </c>
      <c r="Z1511" s="22">
        <f t="shared" si="461"/>
        <v>0.10487512973923983</v>
      </c>
      <c r="AA1511" s="44">
        <f t="shared" si="462"/>
        <v>14.548830153332633</v>
      </c>
      <c r="AB1511" s="44">
        <f t="shared" si="463"/>
        <v>1.8494774049461395</v>
      </c>
      <c r="AC1511" s="44">
        <f t="shared" si="464"/>
        <v>9.1529746734289432</v>
      </c>
      <c r="AD1511" s="44">
        <f t="shared" si="455"/>
        <v>1.8494774049461398</v>
      </c>
      <c r="AE1511" s="44">
        <f t="shared" si="456"/>
        <v>7.3009021001334222</v>
      </c>
      <c r="AF1511" s="44">
        <f t="shared" si="457"/>
        <v>2.5951683493819111E-3</v>
      </c>
      <c r="AG1511" s="45">
        <f>AC1511+AA1511+SUM($Z$1465:Z1511)</f>
        <v>40.530717814876425</v>
      </c>
      <c r="AH1511" s="45">
        <f>AC1511+AA1511+SUM($Z$1510:Z1511)+$AH$1509</f>
        <v>403.64728566112149</v>
      </c>
      <c r="DM1511"/>
      <c r="DN1511"/>
      <c r="DO1511"/>
      <c r="DP1511"/>
      <c r="DQ1511"/>
      <c r="DR1511"/>
      <c r="DS1511"/>
      <c r="DT1511"/>
      <c r="DU1511"/>
      <c r="DV1511"/>
      <c r="DW1511"/>
      <c r="DX1511"/>
      <c r="DY1511"/>
      <c r="DZ1511"/>
      <c r="EA1511"/>
      <c r="EB1511"/>
      <c r="EC1511"/>
      <c r="ED1511"/>
      <c r="EE1511"/>
      <c r="EF1511"/>
      <c r="EG1511"/>
    </row>
    <row r="1512" spans="1:137" s="1" customFormat="1" ht="14.4" x14ac:dyDescent="0.3">
      <c r="A1512"/>
      <c r="B1512"/>
      <c r="C1512"/>
      <c r="D1512" s="18"/>
      <c r="E1512" s="28">
        <v>41052.538888888892</v>
      </c>
      <c r="F1512" s="10">
        <f t="shared" si="454"/>
        <v>1169.0631944444467</v>
      </c>
      <c r="G1512" s="10">
        <v>36540</v>
      </c>
      <c r="H1512" s="40">
        <v>0.68</v>
      </c>
      <c r="I1512" s="10">
        <v>35</v>
      </c>
      <c r="J1512" s="10"/>
      <c r="K1512" s="10"/>
      <c r="L1512" s="79">
        <v>1037</v>
      </c>
      <c r="M1512" s="86"/>
      <c r="N1512" s="42">
        <v>7.12</v>
      </c>
      <c r="O1512" s="90"/>
      <c r="P1512" s="90"/>
      <c r="Q1512" s="90"/>
      <c r="R1512" s="87"/>
      <c r="S1512" s="87"/>
      <c r="T1512" s="16"/>
      <c r="U1512" s="16"/>
      <c r="V1512" s="43">
        <f t="shared" si="458"/>
        <v>2.326604731263314E-6</v>
      </c>
      <c r="W1512" s="43">
        <f t="shared" si="459"/>
        <v>3.2275885763624531E-4</v>
      </c>
      <c r="X1512" s="43">
        <f t="shared" si="460"/>
        <v>1.3833432676981839E-6</v>
      </c>
      <c r="Y1512" s="22">
        <f>X1512+W1512+SUM($V$1465:V1512)</f>
        <v>1.064618371403953E-3</v>
      </c>
      <c r="Z1512" s="22">
        <f t="shared" si="461"/>
        <v>0.12502078952994336</v>
      </c>
      <c r="AA1512" s="44">
        <f t="shared" si="462"/>
        <v>17.343542144159418</v>
      </c>
      <c r="AB1512" s="44">
        <f t="shared" si="463"/>
        <v>2.2047469782308475</v>
      </c>
      <c r="AC1512" s="44">
        <f t="shared" si="464"/>
        <v>10.911186694737491</v>
      </c>
      <c r="AD1512" s="44">
        <f t="shared" si="455"/>
        <v>2.204746978230848</v>
      </c>
      <c r="AE1512" s="44">
        <f t="shared" si="456"/>
        <v>8.7033460374160008</v>
      </c>
      <c r="AF1512" s="44">
        <f t="shared" si="457"/>
        <v>3.0936790906438416E-3</v>
      </c>
      <c r="AG1512" s="45">
        <f>AC1512+AA1512+SUM($Z$1465:Z1512)</f>
        <v>45.208662616541709</v>
      </c>
      <c r="AH1512" s="45">
        <f>AC1512+AA1512+SUM($Z$1510:Z1512)+$AH$1509</f>
        <v>408.32523046278675</v>
      </c>
      <c r="DM1512"/>
      <c r="DN1512"/>
      <c r="DO1512"/>
      <c r="DP1512"/>
      <c r="DQ1512"/>
      <c r="DR1512"/>
      <c r="DS1512"/>
      <c r="DT1512"/>
      <c r="DU1512"/>
      <c r="DV1512"/>
      <c r="DW1512"/>
      <c r="DX1512"/>
      <c r="DY1512"/>
      <c r="DZ1512"/>
      <c r="EA1512"/>
      <c r="EB1512"/>
      <c r="EC1512"/>
      <c r="ED1512"/>
      <c r="EE1512"/>
      <c r="EF1512"/>
      <c r="EG1512"/>
    </row>
    <row r="1513" spans="1:137" s="1" customFormat="1" ht="14.4" x14ac:dyDescent="0.3">
      <c r="A1513"/>
      <c r="B1513"/>
      <c r="C1513"/>
      <c r="D1513" s="18"/>
      <c r="E1513" s="28">
        <v>41109.599999999999</v>
      </c>
      <c r="F1513" s="10">
        <f t="shared" si="454"/>
        <v>1226.1243055555533</v>
      </c>
      <c r="G1513" s="10">
        <v>44316</v>
      </c>
      <c r="H1513" s="10">
        <v>0.72</v>
      </c>
      <c r="I1513" s="10">
        <v>34</v>
      </c>
      <c r="J1513" s="10"/>
      <c r="K1513" s="10"/>
      <c r="L1513" s="79">
        <v>1037</v>
      </c>
      <c r="M1513" s="86"/>
      <c r="N1513" s="42">
        <v>7.12</v>
      </c>
      <c r="O1513" s="90"/>
      <c r="P1513" s="90"/>
      <c r="Q1513" s="90"/>
      <c r="R1513" s="87"/>
      <c r="S1513" s="87"/>
      <c r="T1513" s="16"/>
      <c r="U1513" s="16"/>
      <c r="V1513" s="43">
        <f t="shared" si="458"/>
        <v>2.4634638331023319E-6</v>
      </c>
      <c r="W1513" s="43">
        <f t="shared" si="459"/>
        <v>3.4174467279131853E-4</v>
      </c>
      <c r="X1513" s="43">
        <f t="shared" si="460"/>
        <v>1.4647164010921947E-6</v>
      </c>
      <c r="Y1513" s="22">
        <f>X1513+W1513+SUM($V$1465:V1513)</f>
        <v>1.0861490235255225E-3</v>
      </c>
      <c r="Z1513" s="22">
        <f t="shared" si="461"/>
        <v>0.15162619892744852</v>
      </c>
      <c r="AA1513" s="44">
        <f t="shared" si="462"/>
        <v>21.034384610305658</v>
      </c>
      <c r="AB1513" s="44">
        <f t="shared" si="463"/>
        <v>2.6739345125144567</v>
      </c>
      <c r="AC1513" s="44">
        <f t="shared" si="464"/>
        <v>13.233173222878673</v>
      </c>
      <c r="AD1513" s="44">
        <f t="shared" si="455"/>
        <v>2.6739345125144571</v>
      </c>
      <c r="AE1513" s="44">
        <f t="shared" si="456"/>
        <v>10.555486671979406</v>
      </c>
      <c r="AF1513" s="44">
        <f t="shared" si="457"/>
        <v>3.7520383848104132E-3</v>
      </c>
      <c r="AG1513" s="45">
        <f>AC1513+AA1513+SUM($Z$1465:Z1513)</f>
        <v>51.373117809756579</v>
      </c>
      <c r="AH1513" s="45">
        <f>AC1513+AA1513+SUM($Z$1510:Z1513)+$AH$1509</f>
        <v>414.4896856560016</v>
      </c>
      <c r="DM1513"/>
      <c r="DN1513"/>
      <c r="DO1513"/>
      <c r="DP1513"/>
      <c r="DQ1513"/>
      <c r="DR1513"/>
      <c r="DS1513"/>
      <c r="DT1513"/>
      <c r="DU1513"/>
      <c r="DV1513"/>
      <c r="DW1513"/>
      <c r="DX1513"/>
      <c r="DY1513"/>
      <c r="DZ1513"/>
      <c r="EA1513"/>
      <c r="EB1513"/>
      <c r="EC1513"/>
      <c r="ED1513"/>
      <c r="EE1513"/>
      <c r="EF1513"/>
      <c r="EG1513"/>
    </row>
    <row r="1514" spans="1:137" s="1" customFormat="1" ht="14.4" x14ac:dyDescent="0.3">
      <c r="A1514"/>
      <c r="B1514"/>
      <c r="C1514"/>
      <c r="D1514" s="18"/>
      <c r="E1514" s="28">
        <v>41134.561805555553</v>
      </c>
      <c r="F1514" s="10">
        <f t="shared" si="454"/>
        <v>1251.086111111108</v>
      </c>
      <c r="G1514" s="10">
        <v>47780</v>
      </c>
      <c r="H1514" s="10">
        <v>1.1100000000000001</v>
      </c>
      <c r="I1514" s="10">
        <v>34</v>
      </c>
      <c r="J1514" s="10"/>
      <c r="K1514" s="10"/>
      <c r="L1514" s="79">
        <v>1037</v>
      </c>
      <c r="M1514" s="86"/>
      <c r="N1514" s="42">
        <v>7.12</v>
      </c>
      <c r="O1514" s="90"/>
      <c r="P1514" s="90"/>
      <c r="Q1514" s="90"/>
      <c r="R1514" s="87"/>
      <c r="S1514" s="87"/>
      <c r="T1514" s="16"/>
      <c r="U1514" s="16"/>
      <c r="V1514" s="43">
        <f t="shared" si="458"/>
        <v>3.7978400760327619E-6</v>
      </c>
      <c r="W1514" s="43">
        <f t="shared" si="459"/>
        <v>5.2685637055328285E-4</v>
      </c>
      <c r="X1514" s="43">
        <f t="shared" si="460"/>
        <v>2.2581044516838001E-6</v>
      </c>
      <c r="Y1514" s="22">
        <f>X1514+W1514+SUM($V$1465:V1514)</f>
        <v>1.2758519494141113E-3</v>
      </c>
      <c r="Z1514" s="22">
        <f t="shared" si="461"/>
        <v>0.16347819714670753</v>
      </c>
      <c r="AA1514" s="44">
        <f t="shared" si="462"/>
        <v>22.678556202735003</v>
      </c>
      <c r="AB1514" s="44">
        <f t="shared" si="463"/>
        <v>2.882945008753965</v>
      </c>
      <c r="AC1514" s="44">
        <f t="shared" si="464"/>
        <v>14.267556110414816</v>
      </c>
      <c r="AD1514" s="44">
        <f t="shared" si="455"/>
        <v>2.8829450087539659</v>
      </c>
      <c r="AE1514" s="44">
        <f t="shared" si="456"/>
        <v>11.380565781820922</v>
      </c>
      <c r="AF1514" s="44">
        <f t="shared" si="457"/>
        <v>4.0453198399278256E-3</v>
      </c>
      <c r="AG1514" s="45">
        <f>AC1514+AA1514+SUM($Z$1465:Z1514)</f>
        <v>54.215150486868779</v>
      </c>
      <c r="AH1514" s="45">
        <f>AC1514+AA1514+SUM($Z$1510:Z1514)+$AH$1509</f>
        <v>417.33171833311383</v>
      </c>
      <c r="DM1514"/>
      <c r="DN1514"/>
      <c r="DO1514"/>
      <c r="DP1514"/>
      <c r="DQ1514"/>
      <c r="DR1514"/>
      <c r="DS1514"/>
      <c r="DT1514"/>
      <c r="DU1514"/>
      <c r="DV1514"/>
      <c r="DW1514"/>
      <c r="DX1514"/>
      <c r="DY1514"/>
      <c r="DZ1514"/>
      <c r="EA1514"/>
      <c r="EB1514"/>
      <c r="EC1514"/>
      <c r="ED1514"/>
      <c r="EE1514"/>
      <c r="EF1514"/>
      <c r="EG1514"/>
    </row>
    <row r="1515" spans="1:137" s="1" customFormat="1" ht="14.4" x14ac:dyDescent="0.3">
      <c r="A1515"/>
      <c r="B1515"/>
      <c r="C1515"/>
      <c r="D1515" s="18"/>
      <c r="E1515" s="28">
        <v>42304.503472222219</v>
      </c>
      <c r="F1515" s="10">
        <f t="shared" si="454"/>
        <v>2421.0277777777737</v>
      </c>
      <c r="G1515" s="10">
        <v>112255</v>
      </c>
      <c r="H1515" s="10">
        <v>0.46</v>
      </c>
      <c r="I1515" s="10">
        <v>31</v>
      </c>
      <c r="J1515" s="10"/>
      <c r="K1515" s="10"/>
      <c r="L1515" s="10">
        <v>1048</v>
      </c>
      <c r="M1515" s="86"/>
      <c r="N1515" s="42">
        <v>7.12</v>
      </c>
      <c r="O1515" s="90"/>
      <c r="P1515" s="90"/>
      <c r="Q1515" s="90"/>
      <c r="R1515" s="87"/>
      <c r="S1515" s="87"/>
      <c r="T1515" s="16"/>
      <c r="U1515" s="16"/>
      <c r="V1515" s="43">
        <f t="shared" si="458"/>
        <v>1.5905746339092097E-6</v>
      </c>
      <c r="W1515" s="43">
        <f t="shared" si="459"/>
        <v>2.2065288741460252E-4</v>
      </c>
      <c r="X1515" s="43">
        <f t="shared" si="460"/>
        <v>9.4571745772865799E-7</v>
      </c>
      <c r="Y1515" s="22">
        <f>X1515+W1515+SUM($V$1465:V1515)</f>
        <v>9.6992665391538503E-4</v>
      </c>
      <c r="Z1515" s="22">
        <f t="shared" si="461"/>
        <v>0.38815207723799633</v>
      </c>
      <c r="AA1515" s="44">
        <f t="shared" si="462"/>
        <v>53.846499732013491</v>
      </c>
      <c r="AB1515" s="44">
        <f t="shared" si="463"/>
        <v>6.8450785073592444</v>
      </c>
      <c r="AC1515" s="44">
        <f t="shared" si="464"/>
        <v>33.875964122587668</v>
      </c>
      <c r="AD1515" s="44">
        <f t="shared" si="455"/>
        <v>6.8450785073592462</v>
      </c>
      <c r="AE1515" s="44">
        <f t="shared" si="456"/>
        <v>27.021280668964238</v>
      </c>
      <c r="AF1515" s="44">
        <f t="shared" si="457"/>
        <v>9.6049462641855932E-3</v>
      </c>
      <c r="AG1515" s="45">
        <f>AC1515+AA1515+SUM($Z$1465:Z1515)</f>
        <v>105.37965410555812</v>
      </c>
      <c r="AH1515" s="45">
        <f>AC1515+AA1515+SUM($Z$1510:Z1515)+$AH$1509</f>
        <v>468.49622195180314</v>
      </c>
      <c r="DM1515"/>
      <c r="DN1515"/>
      <c r="DO1515"/>
      <c r="DP1515"/>
      <c r="DQ1515"/>
      <c r="DR1515"/>
      <c r="DS1515"/>
      <c r="DT1515"/>
      <c r="DU1515"/>
      <c r="DV1515"/>
      <c r="DW1515"/>
      <c r="DX1515"/>
      <c r="DY1515"/>
      <c r="DZ1515"/>
      <c r="EA1515"/>
      <c r="EB1515"/>
      <c r="EC1515"/>
      <c r="ED1515"/>
      <c r="EE1515"/>
      <c r="EF1515"/>
      <c r="EG1515"/>
    </row>
    <row r="1516" spans="1:137" s="1" customFormat="1" ht="14.4" x14ac:dyDescent="0.3">
      <c r="A1516"/>
      <c r="B1516"/>
      <c r="C1516"/>
      <c r="D1516" s="40" t="s">
        <v>164</v>
      </c>
      <c r="E1516" s="28">
        <v>42305.577777777777</v>
      </c>
      <c r="F1516" s="10">
        <f t="shared" si="454"/>
        <v>2422.1020833333314</v>
      </c>
      <c r="G1516" s="10"/>
      <c r="H1516" s="10"/>
      <c r="I1516" s="10">
        <v>30</v>
      </c>
      <c r="J1516" s="21">
        <v>5.6</v>
      </c>
      <c r="K1516" s="10"/>
      <c r="L1516" s="10">
        <v>1042</v>
      </c>
      <c r="M1516" s="86"/>
      <c r="N1516" s="42">
        <v>7.12</v>
      </c>
      <c r="O1516" s="90"/>
      <c r="P1516" s="90"/>
      <c r="Q1516" s="90"/>
      <c r="R1516" s="87"/>
      <c r="S1516" s="87"/>
      <c r="T1516" s="16"/>
      <c r="U1516" s="16"/>
      <c r="V1516" s="43">
        <f t="shared" si="458"/>
        <v>0</v>
      </c>
      <c r="W1516" s="43">
        <f t="shared" si="459"/>
        <v>0</v>
      </c>
      <c r="X1516" s="43">
        <f t="shared" si="460"/>
        <v>0</v>
      </c>
      <c r="Y1516" s="22">
        <f>X1516+W1516+SUM($V$1465:V1516)</f>
        <v>7.4832804904305383E-4</v>
      </c>
      <c r="Z1516" s="22">
        <f t="shared" si="461"/>
        <v>0</v>
      </c>
      <c r="AA1516" s="44">
        <f t="shared" si="462"/>
        <v>0</v>
      </c>
      <c r="AB1516" s="44">
        <f t="shared" si="463"/>
        <v>0</v>
      </c>
      <c r="AC1516" s="44">
        <f t="shared" si="464"/>
        <v>0</v>
      </c>
      <c r="AD1516" s="44">
        <f t="shared" si="455"/>
        <v>0</v>
      </c>
      <c r="AE1516" s="44">
        <f t="shared" si="456"/>
        <v>0</v>
      </c>
      <c r="AF1516" s="44">
        <f t="shared" si="457"/>
        <v>0</v>
      </c>
      <c r="AG1516" s="45">
        <f>AC1516+AA1516+SUM($Z$1465:Z1516)</f>
        <v>17.657190250956955</v>
      </c>
      <c r="AH1516" s="45">
        <f>AC1516+AA1516+SUM($Z$1516:Z1516)+$AH$1515</f>
        <v>468.49622195180314</v>
      </c>
      <c r="DM1516"/>
      <c r="DN1516"/>
      <c r="DO1516"/>
      <c r="DP1516"/>
      <c r="DQ1516"/>
      <c r="DR1516"/>
      <c r="DS1516"/>
      <c r="DT1516"/>
      <c r="DU1516"/>
      <c r="DV1516"/>
      <c r="DW1516"/>
      <c r="DX1516"/>
      <c r="DY1516"/>
      <c r="DZ1516"/>
      <c r="EA1516"/>
      <c r="EB1516"/>
      <c r="EC1516"/>
      <c r="ED1516"/>
      <c r="EE1516"/>
      <c r="EF1516"/>
      <c r="EG1516"/>
    </row>
    <row r="1517" spans="1:137" s="1" customFormat="1" ht="14.4" x14ac:dyDescent="0.3">
      <c r="A1517"/>
      <c r="B1517"/>
      <c r="C1517"/>
      <c r="D1517" s="18"/>
      <c r="E1517" s="28">
        <v>42311.598611111112</v>
      </c>
      <c r="F1517" s="10">
        <f t="shared" si="454"/>
        <v>2428.1229166666672</v>
      </c>
      <c r="G1517" s="10">
        <v>8855</v>
      </c>
      <c r="H1517" s="10">
        <v>0.78</v>
      </c>
      <c r="I1517" s="10">
        <v>31</v>
      </c>
      <c r="J1517" s="10"/>
      <c r="K1517" s="10">
        <v>5</v>
      </c>
      <c r="L1517" s="10">
        <v>1081</v>
      </c>
      <c r="M1517" s="86"/>
      <c r="N1517" s="42">
        <v>7.12</v>
      </c>
      <c r="O1517" s="90"/>
      <c r="P1517" s="90"/>
      <c r="Q1517" s="90"/>
      <c r="R1517" s="87"/>
      <c r="S1517" s="87"/>
      <c r="T1517" s="16"/>
      <c r="U1517" s="16"/>
      <c r="V1517" s="43">
        <f t="shared" si="458"/>
        <v>2.7819878854537985E-6</v>
      </c>
      <c r="W1517" s="43">
        <f t="shared" si="459"/>
        <v>3.8593200632725802E-4</v>
      </c>
      <c r="X1517" s="43">
        <f t="shared" si="460"/>
        <v>1.6541031488708303E-6</v>
      </c>
      <c r="Y1517" s="22">
        <f>X1517+W1517+SUM($V$1465:V1517)</f>
        <v>1.1386961464046365E-3</v>
      </c>
      <c r="Z1517" s="22">
        <f t="shared" si="461"/>
        <v>3.1582695802171004E-2</v>
      </c>
      <c r="AA1517" s="44">
        <f t="shared" si="462"/>
        <v>4.3813178410613718</v>
      </c>
      <c r="AB1517" s="44">
        <f t="shared" si="463"/>
        <v>0.55696219321621943</v>
      </c>
      <c r="AC1517" s="44">
        <f t="shared" si="464"/>
        <v>2.7563790911595123</v>
      </c>
      <c r="AD1517" s="44">
        <f t="shared" si="455"/>
        <v>0.55696219321621943</v>
      </c>
      <c r="AE1517" s="44">
        <f t="shared" si="456"/>
        <v>2.198635374118362</v>
      </c>
      <c r="AF1517" s="44">
        <f t="shared" si="457"/>
        <v>7.8152382493105294E-4</v>
      </c>
      <c r="AG1517" s="45">
        <f>AC1517+AA1517+SUM($Z$1465:Z1517)</f>
        <v>24.82646987898001</v>
      </c>
      <c r="AH1517" s="45">
        <f>AC1517+AA1517+SUM($Z$1516:Z1517)+$AH$1515</f>
        <v>475.66550157982618</v>
      </c>
      <c r="DM1517"/>
      <c r="DN1517"/>
      <c r="DO1517"/>
      <c r="DP1517"/>
      <c r="DQ1517"/>
      <c r="DR1517"/>
      <c r="DS1517"/>
      <c r="DT1517"/>
      <c r="DU1517"/>
      <c r="DV1517"/>
      <c r="DW1517"/>
      <c r="DX1517"/>
      <c r="DY1517"/>
      <c r="DZ1517"/>
      <c r="EA1517"/>
      <c r="EB1517"/>
      <c r="EC1517"/>
      <c r="ED1517"/>
      <c r="EE1517"/>
      <c r="EF1517"/>
      <c r="EG1517"/>
    </row>
    <row r="1518" spans="1:137" s="1" customFormat="1" ht="14.4" x14ac:dyDescent="0.3">
      <c r="A1518"/>
      <c r="B1518"/>
      <c r="C1518"/>
      <c r="D1518" s="40" t="s">
        <v>164</v>
      </c>
      <c r="E1518" s="28">
        <v>42486.56527777778</v>
      </c>
      <c r="F1518" s="10">
        <f t="shared" si="454"/>
        <v>2603.0895833333343</v>
      </c>
      <c r="G1518" s="10">
        <v>51100</v>
      </c>
      <c r="H1518" s="10">
        <v>0.67</v>
      </c>
      <c r="I1518" s="10">
        <v>30</v>
      </c>
      <c r="J1518" s="10"/>
      <c r="K1518" s="10"/>
      <c r="L1518" s="10">
        <v>1087</v>
      </c>
      <c r="M1518" s="86"/>
      <c r="N1518" s="42"/>
      <c r="O1518" s="90"/>
      <c r="P1518" s="90"/>
      <c r="Q1518" s="90"/>
      <c r="R1518" s="87"/>
      <c r="S1518" s="87"/>
      <c r="T1518" s="16"/>
      <c r="U1518" s="16"/>
      <c r="V1518" s="43">
        <f t="shared" si="458"/>
        <v>2.4029198475973662E-6</v>
      </c>
      <c r="W1518" s="43">
        <f t="shared" si="459"/>
        <v>3.3334569236471312E-4</v>
      </c>
      <c r="X1518" s="43">
        <f t="shared" si="460"/>
        <v>1.4287184021100321E-6</v>
      </c>
      <c r="Y1518" s="22"/>
      <c r="Z1518" s="22">
        <f t="shared" si="461"/>
        <v>0.18326746897347077</v>
      </c>
      <c r="AA1518" s="44">
        <f t="shared" si="462"/>
        <v>25.423828178860951</v>
      </c>
      <c r="AB1518" s="44">
        <f t="shared" si="463"/>
        <v>3.2319296650298344</v>
      </c>
      <c r="AC1518" s="44"/>
      <c r="AD1518" s="44"/>
      <c r="AE1518" s="44"/>
      <c r="AF1518" s="44"/>
      <c r="AG1518" s="45"/>
      <c r="AH1518" s="45"/>
      <c r="DM1518"/>
      <c r="DN1518"/>
      <c r="DO1518"/>
      <c r="DP1518"/>
      <c r="DQ1518"/>
      <c r="DR1518"/>
      <c r="DS1518"/>
      <c r="DT1518"/>
      <c r="DU1518"/>
      <c r="DV1518"/>
      <c r="DW1518"/>
      <c r="DX1518"/>
      <c r="DY1518"/>
      <c r="DZ1518"/>
      <c r="EA1518"/>
      <c r="EB1518"/>
      <c r="EC1518"/>
      <c r="ED1518"/>
      <c r="EE1518"/>
      <c r="EF1518"/>
      <c r="EG1518"/>
    </row>
    <row r="1519" spans="1:137" s="1" customFormat="1" ht="14.4" x14ac:dyDescent="0.3">
      <c r="A1519"/>
      <c r="B1519"/>
      <c r="C1519"/>
      <c r="D1519" s="18"/>
      <c r="E1519" s="28">
        <v>42487.541666666664</v>
      </c>
      <c r="F1519" s="10">
        <f t="shared" si="454"/>
        <v>2604.065972222219</v>
      </c>
      <c r="G1519" s="10">
        <v>7021</v>
      </c>
      <c r="H1519" s="10">
        <v>0.25</v>
      </c>
      <c r="I1519" s="10">
        <v>11</v>
      </c>
      <c r="J1519" s="10"/>
      <c r="K1519" s="10">
        <v>5</v>
      </c>
      <c r="L1519" s="10">
        <v>1076</v>
      </c>
      <c r="M1519" s="86"/>
      <c r="N1519" s="42"/>
      <c r="O1519" s="90"/>
      <c r="P1519" s="90"/>
      <c r="Q1519" s="90"/>
      <c r="R1519" s="87"/>
      <c r="S1519" s="87"/>
      <c r="T1519" s="16"/>
      <c r="U1519" s="16"/>
      <c r="V1519" s="43">
        <f t="shared" si="458"/>
        <v>8.8753853410549572E-7</v>
      </c>
      <c r="W1519" s="43">
        <f t="shared" si="459"/>
        <v>1.2312401824288101E-4</v>
      </c>
      <c r="X1519" s="43">
        <f t="shared" si="460"/>
        <v>5.2770908589655036E-7</v>
      </c>
      <c r="Y1519" s="22"/>
      <c r="Z1519" s="22">
        <f t="shared" si="461"/>
        <v>2.4925632191818741E-2</v>
      </c>
      <c r="AA1519" s="44">
        <f t="shared" si="462"/>
        <v>3.4578149283330704</v>
      </c>
      <c r="AB1519" s="44">
        <f t="shared" si="463"/>
        <v>0.43956459131338216</v>
      </c>
      <c r="AC1519" s="44"/>
      <c r="AD1519" s="44"/>
      <c r="AE1519" s="44"/>
      <c r="AF1519" s="44"/>
      <c r="AG1519" s="45"/>
      <c r="AH1519" s="45"/>
      <c r="DM1519"/>
      <c r="DN1519"/>
      <c r="DO1519"/>
      <c r="DP1519"/>
      <c r="DQ1519"/>
      <c r="DR1519"/>
      <c r="DS1519"/>
      <c r="DT1519"/>
      <c r="DU1519"/>
      <c r="DV1519"/>
      <c r="DW1519"/>
      <c r="DX1519"/>
      <c r="DY1519"/>
      <c r="DZ1519"/>
      <c r="EA1519"/>
      <c r="EB1519"/>
      <c r="EC1519"/>
      <c r="ED1519"/>
      <c r="EE1519"/>
      <c r="EF1519"/>
      <c r="EG1519"/>
    </row>
    <row r="1520" spans="1:137" s="1" customFormat="1" ht="14.4" x14ac:dyDescent="0.3">
      <c r="A1520"/>
      <c r="B1520"/>
      <c r="C1520"/>
      <c r="D1520" s="18"/>
      <c r="E1520" s="28">
        <v>42613.618055555555</v>
      </c>
      <c r="F1520" s="10">
        <f t="shared" si="454"/>
        <v>2730.1423611111095</v>
      </c>
      <c r="G1520" s="10">
        <v>38226</v>
      </c>
      <c r="H1520" s="10">
        <v>0.26</v>
      </c>
      <c r="I1520" s="10">
        <v>18</v>
      </c>
      <c r="J1520" s="10"/>
      <c r="K1520" s="10"/>
      <c r="L1520" s="10">
        <v>1036</v>
      </c>
      <c r="M1520" s="86"/>
      <c r="N1520" s="42"/>
      <c r="O1520" s="90"/>
      <c r="P1520" s="90"/>
      <c r="Q1520" s="90"/>
      <c r="R1520" s="87"/>
      <c r="S1520" s="87"/>
      <c r="T1520" s="16"/>
      <c r="U1520" s="16"/>
      <c r="V1520" s="43">
        <f t="shared" si="458"/>
        <v>8.8872631801730978E-7</v>
      </c>
      <c r="W1520" s="43">
        <f t="shared" si="459"/>
        <v>1.2328879388067817E-4</v>
      </c>
      <c r="X1520" s="43">
        <f t="shared" si="460"/>
        <v>5.2841531366949734E-7</v>
      </c>
      <c r="Y1520" s="22"/>
      <c r="Z1520" s="22">
        <f t="shared" si="461"/>
        <v>0.13066327781742185</v>
      </c>
      <c r="AA1520" s="44">
        <f t="shared" si="462"/>
        <v>18.126297826472324</v>
      </c>
      <c r="AB1520" s="44">
        <f t="shared" si="463"/>
        <v>2.3042525008586794</v>
      </c>
      <c r="AC1520" s="44"/>
      <c r="AD1520" s="44"/>
      <c r="AE1520" s="44"/>
      <c r="AF1520" s="44"/>
      <c r="AG1520" s="45"/>
      <c r="AH1520" s="45"/>
      <c r="DM1520"/>
      <c r="DN1520"/>
      <c r="DO1520"/>
      <c r="DP1520"/>
      <c r="DQ1520"/>
      <c r="DR1520"/>
      <c r="DS1520"/>
      <c r="DT1520"/>
      <c r="DU1520"/>
      <c r="DV1520"/>
      <c r="DW1520"/>
      <c r="DX1520"/>
      <c r="DY1520"/>
      <c r="DZ1520"/>
      <c r="EA1520"/>
      <c r="EB1520"/>
      <c r="EC1520"/>
      <c r="ED1520"/>
      <c r="EE1520"/>
      <c r="EF1520"/>
      <c r="EG1520"/>
    </row>
    <row r="1521" spans="1:137" x14ac:dyDescent="0.25">
      <c r="D1521" s="40" t="s">
        <v>164</v>
      </c>
      <c r="E1521" s="28">
        <v>42759.484722222223</v>
      </c>
      <c r="F1521" s="10">
        <f t="shared" si="454"/>
        <v>2876.0090277777781</v>
      </c>
      <c r="G1521" s="10">
        <v>55661</v>
      </c>
      <c r="H1521" s="10">
        <v>0</v>
      </c>
      <c r="I1521" s="10">
        <v>10</v>
      </c>
      <c r="K1521" s="17">
        <v>5</v>
      </c>
      <c r="L1521" s="17">
        <v>1080</v>
      </c>
      <c r="V1521" s="17">
        <f t="shared" si="458"/>
        <v>0</v>
      </c>
      <c r="W1521" s="17">
        <f t="shared" si="459"/>
        <v>0</v>
      </c>
      <c r="X1521" s="17">
        <f t="shared" si="460"/>
        <v>0</v>
      </c>
      <c r="Z1521" s="17">
        <f t="shared" si="461"/>
        <v>0.19833972094644489</v>
      </c>
      <c r="AA1521" s="17">
        <f t="shared" si="462"/>
        <v>27.514730326283868</v>
      </c>
      <c r="AB1521" s="17">
        <f t="shared" si="463"/>
        <v>3.4977294741454994</v>
      </c>
    </row>
    <row r="1522" spans="1:137" x14ac:dyDescent="0.25">
      <c r="E1522" s="28">
        <v>42761.548611111109</v>
      </c>
      <c r="F1522" s="10">
        <f t="shared" si="454"/>
        <v>2878.0729166666642</v>
      </c>
      <c r="G1522" s="10">
        <v>7710</v>
      </c>
      <c r="H1522" s="10">
        <v>0.55000000000000004</v>
      </c>
      <c r="I1522" s="10">
        <v>17</v>
      </c>
      <c r="K1522" s="17">
        <v>5</v>
      </c>
      <c r="L1522" s="17">
        <v>1098</v>
      </c>
      <c r="V1522" s="17">
        <f t="shared" si="458"/>
        <v>1.992507512068063E-6</v>
      </c>
      <c r="W1522" s="17">
        <f t="shared" si="459"/>
        <v>2.7641113240474299E-4</v>
      </c>
      <c r="X1522" s="17">
        <f t="shared" si="460"/>
        <v>1.1846970891186871E-6</v>
      </c>
      <c r="Z1522" s="17">
        <f t="shared" si="461"/>
        <v>2.7931332578263208E-2</v>
      </c>
      <c r="AA1522" s="17">
        <f t="shared" si="462"/>
        <v>3.8747815106192145</v>
      </c>
      <c r="AB1522" s="17">
        <f t="shared" si="463"/>
        <v>0.49257024636800445</v>
      </c>
    </row>
    <row r="1523" spans="1:137" x14ac:dyDescent="0.25">
      <c r="D1523" s="40" t="s">
        <v>164</v>
      </c>
      <c r="E1523" s="28">
        <v>42821.472916666666</v>
      </c>
      <c r="F1523" s="10">
        <f t="shared" si="454"/>
        <v>2937.9972222222204</v>
      </c>
      <c r="G1523" s="10">
        <v>19404</v>
      </c>
      <c r="H1523" s="10">
        <v>1.93</v>
      </c>
      <c r="I1523" s="10">
        <v>28</v>
      </c>
      <c r="L1523" s="17">
        <v>1082</v>
      </c>
      <c r="V1523" s="17">
        <f t="shared" si="458"/>
        <v>6.8900045324577773E-6</v>
      </c>
      <c r="W1523" s="17">
        <f t="shared" si="459"/>
        <v>9.5581770385085041E-4</v>
      </c>
      <c r="X1523" s="17">
        <f t="shared" si="460"/>
        <v>4.0966311364844988E-6</v>
      </c>
      <c r="Z1523" s="17">
        <f t="shared" si="461"/>
        <v>6.9271320180212814E-2</v>
      </c>
      <c r="AA1523" s="17">
        <f t="shared" si="462"/>
        <v>9.6096822412030569</v>
      </c>
      <c r="AB1523" s="17">
        <f t="shared" si="463"/>
        <v>1.2216026983960686</v>
      </c>
    </row>
    <row r="1524" spans="1:137" x14ac:dyDescent="0.25">
      <c r="D1524" s="40"/>
      <c r="E1524" s="28">
        <v>42821.629861111112</v>
      </c>
      <c r="F1524" s="10">
        <f t="shared" si="454"/>
        <v>2938.1541666666672</v>
      </c>
      <c r="G1524" s="10">
        <v>4204</v>
      </c>
      <c r="H1524" s="10">
        <v>0.44</v>
      </c>
      <c r="I1524" s="10">
        <v>52</v>
      </c>
      <c r="K1524" s="17">
        <v>5</v>
      </c>
      <c r="L1524" s="17">
        <v>1086</v>
      </c>
      <c r="V1524" s="17">
        <f t="shared" si="458"/>
        <v>1.5765851789478439E-6</v>
      </c>
      <c r="W1524" s="17">
        <f t="shared" si="459"/>
        <v>2.1871219656943597E-4</v>
      </c>
      <c r="X1524" s="17">
        <f t="shared" si="460"/>
        <v>9.3739966395839264E-7</v>
      </c>
      <c r="Z1524" s="17">
        <f t="shared" si="461"/>
        <v>1.5063554755219852E-2</v>
      </c>
      <c r="AA1524" s="17">
        <f t="shared" si="462"/>
        <v>2.0896956235861563</v>
      </c>
      <c r="AB1524" s="17">
        <f t="shared" si="463"/>
        <v>0.26564643330805032</v>
      </c>
    </row>
    <row r="1525" spans="1:137" x14ac:dyDescent="0.25">
      <c r="D1525" s="40" t="s">
        <v>164</v>
      </c>
      <c r="E1525" s="28">
        <v>42968.57916666667</v>
      </c>
      <c r="F1525" s="10">
        <f t="shared" si="454"/>
        <v>3085.1034722222248</v>
      </c>
      <c r="G1525" s="10">
        <v>27587</v>
      </c>
      <c r="H1525" s="10">
        <v>0</v>
      </c>
      <c r="I1525" s="10">
        <v>28</v>
      </c>
      <c r="L1525" s="17">
        <v>1072</v>
      </c>
      <c r="V1525" s="17">
        <f t="shared" si="458"/>
        <v>0</v>
      </c>
      <c r="W1525" s="17">
        <f t="shared" si="459"/>
        <v>0</v>
      </c>
      <c r="X1525" s="17">
        <f t="shared" si="460"/>
        <v>0</v>
      </c>
      <c r="Z1525" s="17">
        <f t="shared" si="461"/>
        <v>9.7574019997304196E-2</v>
      </c>
      <c r="AA1525" s="17">
        <f t="shared" si="462"/>
        <v>13.535981770399767</v>
      </c>
      <c r="AB1525" s="17">
        <f t="shared" si="463"/>
        <v>1.7207220219271491</v>
      </c>
    </row>
    <row r="1526" spans="1:137" x14ac:dyDescent="0.25">
      <c r="D1526" s="40"/>
      <c r="E1526" s="28">
        <v>42969.488194444442</v>
      </c>
      <c r="F1526" s="10">
        <f t="shared" si="454"/>
        <v>3086.0124999999971</v>
      </c>
      <c r="G1526" s="10">
        <v>4256</v>
      </c>
      <c r="H1526" s="10">
        <v>1.1000000000000001</v>
      </c>
      <c r="I1526" s="10">
        <v>25</v>
      </c>
      <c r="K1526" s="17">
        <v>5</v>
      </c>
      <c r="L1526" s="17">
        <v>1085</v>
      </c>
      <c r="V1526" s="17">
        <f t="shared" si="458"/>
        <v>3.9378336076390671E-6</v>
      </c>
      <c r="W1526" s="17">
        <f t="shared" si="459"/>
        <v>5.4627701030809852E-4</v>
      </c>
      <c r="X1526" s="17">
        <f t="shared" si="460"/>
        <v>2.3413412417008659E-6</v>
      </c>
      <c r="Z1526" s="17">
        <f t="shared" si="461"/>
        <v>1.5235836212828971E-2</v>
      </c>
      <c r="AA1526" s="17">
        <f t="shared" si="462"/>
        <v>2.1135954144284246</v>
      </c>
      <c r="AB1526" s="17">
        <f t="shared" si="463"/>
        <v>0.26868462419211875</v>
      </c>
    </row>
    <row r="1527" spans="1:137" x14ac:dyDescent="0.25">
      <c r="D1527" s="40"/>
      <c r="E1527" s="28">
        <v>43046.563888888886</v>
      </c>
      <c r="F1527" s="10">
        <f t="shared" si="454"/>
        <v>3163.0881944444409</v>
      </c>
      <c r="G1527" s="10">
        <v>19740</v>
      </c>
      <c r="H1527" s="10">
        <v>0.95</v>
      </c>
      <c r="I1527" s="10">
        <v>43</v>
      </c>
      <c r="L1527" s="17">
        <v>1069</v>
      </c>
      <c r="V1527" s="17">
        <f t="shared" si="458"/>
        <v>3.3507054212298733E-6</v>
      </c>
      <c r="W1527" s="17">
        <f t="shared" si="459"/>
        <v>4.6482749712475029E-4</v>
      </c>
      <c r="X1527" s="17">
        <f t="shared" si="460"/>
        <v>1.9922489300455085E-6</v>
      </c>
      <c r="Z1527" s="17">
        <f t="shared" si="461"/>
        <v>6.9624131594818631E-2</v>
      </c>
      <c r="AA1527" s="17">
        <f t="shared" si="462"/>
        <v>9.6586260981500747</v>
      </c>
      <c r="AB1527" s="17">
        <f t="shared" si="463"/>
        <v>1.2278245428042041</v>
      </c>
    </row>
    <row r="1528" spans="1:137" x14ac:dyDescent="0.25">
      <c r="D1528" s="40"/>
      <c r="E1528" s="28">
        <v>43123.449305555558</v>
      </c>
      <c r="G1528" s="10">
        <v>30038.5</v>
      </c>
      <c r="H1528" s="10">
        <v>0.86</v>
      </c>
      <c r="I1528" s="10">
        <v>149</v>
      </c>
      <c r="L1528" s="17">
        <v>1075</v>
      </c>
      <c r="V1528" s="17">
        <f t="shared" si="458"/>
        <v>3.0502950735335711E-6</v>
      </c>
      <c r="W1528" s="17">
        <f t="shared" si="459"/>
        <v>4.2315299206521745E-4</v>
      </c>
      <c r="X1528" s="17">
        <f t="shared" si="460"/>
        <v>1.8136321558043151E-6</v>
      </c>
      <c r="Z1528" s="17">
        <f t="shared" si="461"/>
        <v>0.10654219600736999</v>
      </c>
      <c r="AA1528" s="17">
        <f t="shared" si="462"/>
        <v>14.780094362966318</v>
      </c>
      <c r="AB1528" s="17">
        <f t="shared" si="463"/>
        <v>1.8788761899881283</v>
      </c>
    </row>
    <row r="1529" spans="1:137" x14ac:dyDescent="0.25">
      <c r="D1529" s="40"/>
      <c r="E1529" s="28"/>
    </row>
    <row r="1530" spans="1:137" x14ac:dyDescent="0.25">
      <c r="E1530" s="28"/>
    </row>
    <row r="1532" spans="1:137" s="1" customFormat="1" ht="14.4" thickBot="1" x14ac:dyDescent="0.3">
      <c r="A1532"/>
      <c r="B1532"/>
      <c r="C1532"/>
      <c r="D1532" s="18" t="s">
        <v>203</v>
      </c>
      <c r="E1532" s="18" t="s">
        <v>16</v>
      </c>
      <c r="F1532" s="10" t="s">
        <v>17</v>
      </c>
      <c r="G1532" s="10" t="s">
        <v>204</v>
      </c>
      <c r="H1532" s="10" t="s">
        <v>205</v>
      </c>
      <c r="I1532" s="10" t="s">
        <v>22</v>
      </c>
      <c r="J1532" s="10"/>
      <c r="K1532" s="10"/>
      <c r="L1532" s="10"/>
      <c r="M1532" s="86"/>
      <c r="N1532" s="86"/>
      <c r="O1532" s="90"/>
      <c r="P1532" s="90"/>
      <c r="Q1532" s="90"/>
      <c r="R1532" s="87"/>
      <c r="S1532" s="87"/>
      <c r="T1532" s="16"/>
      <c r="U1532" s="16"/>
      <c r="V1532" s="17"/>
      <c r="W1532" s="17"/>
      <c r="X1532" s="17"/>
      <c r="Y1532" s="17"/>
      <c r="Z1532" s="17"/>
      <c r="AA1532" s="17"/>
      <c r="AB1532" s="17"/>
      <c r="AC1532" s="17"/>
      <c r="AD1532" s="17"/>
      <c r="AE1532" s="17"/>
      <c r="AF1532" s="17"/>
      <c r="AG1532" s="17"/>
      <c r="AH1532" s="17"/>
      <c r="DM1532"/>
      <c r="DN1532"/>
      <c r="DO1532"/>
      <c r="DP1532"/>
      <c r="DQ1532"/>
      <c r="DR1532"/>
      <c r="DS1532"/>
      <c r="DT1532"/>
      <c r="DU1532"/>
      <c r="DV1532"/>
      <c r="DW1532"/>
      <c r="DX1532"/>
      <c r="DY1532"/>
      <c r="DZ1532"/>
      <c r="EA1532"/>
      <c r="EB1532"/>
      <c r="EC1532"/>
      <c r="ED1532"/>
      <c r="EE1532"/>
      <c r="EF1532"/>
      <c r="EG1532"/>
    </row>
    <row r="1533" spans="1:137" s="1" customFormat="1" ht="15" thickBot="1" x14ac:dyDescent="0.35">
      <c r="A1533"/>
      <c r="B1533"/>
      <c r="C1533"/>
      <c r="D1533" s="18"/>
      <c r="E1533" s="28">
        <f>E1534-1</f>
        <v>39883.477777777778</v>
      </c>
      <c r="F1533" s="10"/>
      <c r="G1533" s="10"/>
      <c r="H1533" s="10"/>
      <c r="I1533" s="10"/>
      <c r="J1533" s="10"/>
      <c r="K1533" s="10"/>
      <c r="L1533" s="79">
        <v>1037</v>
      </c>
      <c r="M1533" s="86"/>
      <c r="N1533" s="42">
        <v>7.05</v>
      </c>
      <c r="O1533" s="37">
        <v>91.89</v>
      </c>
      <c r="P1533" s="38">
        <v>18.84</v>
      </c>
      <c r="Q1533" s="39">
        <f>P1533-S1533</f>
        <v>9.9324479999999991</v>
      </c>
      <c r="R1533" s="18">
        <v>47.28</v>
      </c>
      <c r="S1533" s="85">
        <f>R1533*P1533/100</f>
        <v>8.9075520000000008</v>
      </c>
      <c r="T1533" s="40">
        <f>Q1533/$A$18+S1533</f>
        <v>13.046072000000001</v>
      </c>
      <c r="U1533" s="40">
        <f>$A$16-T1533</f>
        <v>103.953928</v>
      </c>
      <c r="V1533" s="43">
        <f t="shared" ref="V1533:V1564" si="465">($A$15*L1533/1000/$A$13*H1533)/$Q$1533</f>
        <v>0</v>
      </c>
      <c r="W1533" s="43">
        <f t="shared" ref="W1533:W1564" si="466">($U$1533*L1533/1000/$A$13*H1533)/$Q$1533</f>
        <v>0</v>
      </c>
      <c r="X1533" s="43">
        <f t="shared" ref="X1533:X1564" si="467">($A$46*$S$1533*H1533*L1533/1000000)/$Q$1533</f>
        <v>0</v>
      </c>
      <c r="Y1533" s="22">
        <f>X1533+W1533+SUM($V$1533:V1533)</f>
        <v>0</v>
      </c>
      <c r="Z1533" s="22">
        <f t="shared" ref="Z1533:Z1564" si="468">($A$15*L1533/1000/$A$13*G1533)/$Q$1533</f>
        <v>0</v>
      </c>
      <c r="AA1533" s="44">
        <f t="shared" ref="AA1533:AA1564" si="469">($U$1533*L1533/1000/$A$13*G1533)/$Q$1533</f>
        <v>0</v>
      </c>
      <c r="AB1533" s="44">
        <f t="shared" ref="AB1533:AB1564" si="470">($A$14*$S$1533/1000*G1533/1000000*L1533/1000*1000000)/$Q$1533</f>
        <v>0</v>
      </c>
      <c r="AC1533" s="44">
        <f t="shared" ref="AC1533:AC1564" si="471">($A$14*((L1533/1000)*G1533/10^6)*(1+($A$28/(10^-N1533))+(($A$28*$A$29)/(10^-N1533)^2))*1000000)*$S$1533/1000/$Q$1533</f>
        <v>0</v>
      </c>
      <c r="AD1533" s="44">
        <f>AC1533/(1+($A$28/(10^-N1533))+(($A$28*$A$29)/(10^-N1533)^2))*1</f>
        <v>0</v>
      </c>
      <c r="AE1533" s="44">
        <f>AC1533/(1+($A$28/(10^-N1533))+(($A$28*$A$29)/(10^-N1533)^2))*($A$28/(10^-N1533))</f>
        <v>0</v>
      </c>
      <c r="AF1533" s="44">
        <f>AC1533/(1+($A$28/(10^-N1533))+(($A$28*$A$29)/(10^-N1533)^2))*(($A$28*$A$29)/(10^-N1533)^2)</f>
        <v>0</v>
      </c>
      <c r="AG1533" s="45">
        <f>AC1533+AA1533+SUM($Z$1533:Z1533)</f>
        <v>0</v>
      </c>
      <c r="AH1533" s="45">
        <f>AC1533+AA1533+SUM($Z$1533:Z1533)</f>
        <v>0</v>
      </c>
      <c r="DM1533"/>
      <c r="DN1533"/>
      <c r="DO1533"/>
      <c r="DP1533"/>
      <c r="DQ1533"/>
      <c r="DR1533"/>
      <c r="DS1533"/>
      <c r="DT1533"/>
      <c r="DU1533"/>
      <c r="DV1533"/>
      <c r="DW1533"/>
      <c r="DX1533"/>
      <c r="DY1533"/>
      <c r="DZ1533"/>
      <c r="EA1533"/>
      <c r="EB1533"/>
      <c r="EC1533"/>
      <c r="ED1533"/>
      <c r="EE1533"/>
      <c r="EF1533"/>
      <c r="EG1533"/>
    </row>
    <row r="1534" spans="1:137" s="1" customFormat="1" ht="14.4" x14ac:dyDescent="0.3">
      <c r="A1534"/>
      <c r="B1534"/>
      <c r="C1534"/>
      <c r="D1534" s="18" t="s">
        <v>206</v>
      </c>
      <c r="E1534" s="28">
        <v>39884.477777777778</v>
      </c>
      <c r="F1534" s="10">
        <f>E1534-E$1533+F1600</f>
        <v>1</v>
      </c>
      <c r="G1534" s="10">
        <v>3162</v>
      </c>
      <c r="H1534" s="10">
        <v>3.72</v>
      </c>
      <c r="I1534" s="10">
        <v>813</v>
      </c>
      <c r="J1534" s="10"/>
      <c r="K1534" s="10"/>
      <c r="L1534" s="79">
        <v>1037</v>
      </c>
      <c r="M1534" s="86"/>
      <c r="N1534" s="42">
        <v>7.05</v>
      </c>
      <c r="O1534" s="90"/>
      <c r="P1534" s="90"/>
      <c r="Q1534" s="90"/>
      <c r="R1534" s="88"/>
      <c r="S1534" s="87"/>
      <c r="T1534" s="16"/>
      <c r="U1534" s="16"/>
      <c r="V1534" s="43">
        <f t="shared" si="465"/>
        <v>1.2640071283065142E-5</v>
      </c>
      <c r="W1534" s="43">
        <f t="shared" si="466"/>
        <v>1.7519800800994952E-3</v>
      </c>
      <c r="X1534" s="43">
        <f t="shared" si="467"/>
        <v>7.5677014056430042E-6</v>
      </c>
      <c r="Y1534" s="22">
        <f>X1534+W1534+SUM($V$1533:V1534)</f>
        <v>1.7721878527882033E-3</v>
      </c>
      <c r="Z1534" s="22">
        <f t="shared" si="468"/>
        <v>1.074406059060537E-2</v>
      </c>
      <c r="AA1534" s="44">
        <f t="shared" si="469"/>
        <v>1.489183068084571</v>
      </c>
      <c r="AB1534" s="44">
        <f t="shared" si="470"/>
        <v>0.19078844951193047</v>
      </c>
      <c r="AC1534" s="44">
        <f t="shared" si="471"/>
        <v>0.83201418899189405</v>
      </c>
      <c r="AD1534" s="44">
        <f t="shared" ref="AD1534" si="472">AC1534/(1+($A$28/(10^-N1534))+(($A$28*$A$29)/(10^-N1534)^2))*1</f>
        <v>0.1907884495119305</v>
      </c>
      <c r="AE1534" s="44">
        <f t="shared" ref="AE1534" si="473">AC1534/(1+($A$28/(10^-N1534))+(($A$28*$A$29)/(10^-N1534)^2))*($A$28/(10^-N1534))</f>
        <v>0.64103179894705442</v>
      </c>
      <c r="AF1534" s="44">
        <f t="shared" ref="AF1534" si="474">AC1534/(1+($A$28/(10^-N1534))+(($A$28*$A$29)/(10^-N1534)^2))*(($A$28*$A$29)/(10^-N1534)^2)</f>
        <v>1.9394053290911186E-4</v>
      </c>
      <c r="AG1534" s="45">
        <f>AC1534+AA1534+SUM($Z$1533:Z1534)</f>
        <v>2.3319413176670705</v>
      </c>
      <c r="AH1534" s="45">
        <f>AC1534+AA1534+SUM($Z$1533:Z1534)</f>
        <v>2.3319413176670705</v>
      </c>
      <c r="DM1534"/>
      <c r="DN1534"/>
      <c r="DO1534"/>
      <c r="DP1534"/>
      <c r="DQ1534"/>
      <c r="DR1534"/>
      <c r="DS1534"/>
      <c r="DT1534"/>
      <c r="DU1534"/>
      <c r="DV1534"/>
      <c r="DW1534"/>
      <c r="DX1534"/>
      <c r="DY1534"/>
      <c r="DZ1534"/>
      <c r="EA1534"/>
      <c r="EB1534"/>
      <c r="EC1534"/>
      <c r="ED1534"/>
      <c r="EE1534"/>
      <c r="EF1534"/>
      <c r="EG1534"/>
    </row>
    <row r="1535" spans="1:137" s="1" customFormat="1" ht="14.4" x14ac:dyDescent="0.3">
      <c r="A1535"/>
      <c r="B1535"/>
      <c r="C1535"/>
      <c r="D1535" s="18" t="s">
        <v>37</v>
      </c>
      <c r="E1535" s="28">
        <v>39891.466666666667</v>
      </c>
      <c r="F1535" s="10">
        <f t="shared" ref="F1535:F1594" si="475">E1535-E$1533</f>
        <v>7.9888888888890506</v>
      </c>
      <c r="G1535" s="10">
        <v>14541</v>
      </c>
      <c r="H1535" s="10">
        <v>3.95</v>
      </c>
      <c r="I1535" s="10">
        <v>1042</v>
      </c>
      <c r="J1535" s="10"/>
      <c r="K1535" s="10"/>
      <c r="L1535" s="79">
        <v>1037</v>
      </c>
      <c r="M1535" s="86"/>
      <c r="N1535" s="42">
        <v>7.05</v>
      </c>
      <c r="O1535" s="90"/>
      <c r="P1535" s="90"/>
      <c r="Q1535" s="90"/>
      <c r="R1535" s="87"/>
      <c r="S1535" s="87"/>
      <c r="T1535" s="16"/>
      <c r="U1535" s="16"/>
      <c r="V1535" s="43">
        <f t="shared" si="465"/>
        <v>1.3421581066695515E-5</v>
      </c>
      <c r="W1535" s="43">
        <f t="shared" si="466"/>
        <v>1.8603014291379049E-3</v>
      </c>
      <c r="X1535" s="43">
        <f t="shared" si="467"/>
        <v>8.0355969226585684E-6</v>
      </c>
      <c r="Y1535" s="22">
        <f>X1535+W1535+SUM($V$1533:V1535)</f>
        <v>1.8943986784103243E-3</v>
      </c>
      <c r="Z1535" s="22">
        <f t="shared" si="468"/>
        <v>4.9408407668561888E-2</v>
      </c>
      <c r="AA1535" s="44">
        <f t="shared" si="469"/>
        <v>6.8482640711631078</v>
      </c>
      <c r="AB1535" s="44">
        <f t="shared" si="470"/>
        <v>0.87737344856198018</v>
      </c>
      <c r="AC1535" s="44">
        <f t="shared" si="471"/>
        <v>3.826160127176196</v>
      </c>
      <c r="AD1535" s="44">
        <f t="shared" ref="AD1535:AD1585" si="476">AC1535/(1+($A$28/(10^-N1535))+(($A$28*$A$29)/(10^-N1535)^2))*1</f>
        <v>0.87737344856198018</v>
      </c>
      <c r="AE1535" s="44">
        <f t="shared" ref="AE1535:AE1585" si="477">AC1535/(1+($A$28/(10^-N1535))+(($A$28*$A$29)/(10^-N1535)^2))*($A$28/(10^-N1535))</f>
        <v>2.9478948097688549</v>
      </c>
      <c r="AF1535" s="44">
        <f t="shared" ref="AF1535:AF1585" si="478">AC1535/(1+($A$28/(10^-N1535))+(($A$28*$A$29)/(10^-N1535)^2))*(($A$28*$A$29)/(10^-N1535)^2)</f>
        <v>8.9186884536097261E-4</v>
      </c>
      <c r="AG1535" s="45">
        <f>AC1535+AA1535+SUM($Z$1533:Z1535)</f>
        <v>10.734576666598471</v>
      </c>
      <c r="AH1535" s="45">
        <f>AC1535+AA1535+SUM($Z$1533:Z1535)</f>
        <v>10.734576666598471</v>
      </c>
      <c r="DM1535"/>
      <c r="DN1535"/>
      <c r="DO1535"/>
      <c r="DP1535"/>
      <c r="DQ1535"/>
      <c r="DR1535"/>
      <c r="DS1535"/>
      <c r="DT1535"/>
      <c r="DU1535"/>
      <c r="DV1535"/>
      <c r="DW1535"/>
      <c r="DX1535"/>
      <c r="DY1535"/>
      <c r="DZ1535"/>
      <c r="EA1535"/>
      <c r="EB1535"/>
      <c r="EC1535"/>
      <c r="ED1535"/>
      <c r="EE1535"/>
      <c r="EF1535"/>
      <c r="EG1535"/>
    </row>
    <row r="1536" spans="1:137" s="1" customFormat="1" ht="14.4" x14ac:dyDescent="0.3">
      <c r="A1536"/>
      <c r="B1536"/>
      <c r="C1536"/>
      <c r="D1536" s="18">
        <v>4</v>
      </c>
      <c r="E1536" s="28">
        <v>39897.686805555553</v>
      </c>
      <c r="F1536" s="10">
        <f t="shared" si="475"/>
        <v>14.209027777775191</v>
      </c>
      <c r="G1536" s="10">
        <v>25587</v>
      </c>
      <c r="H1536" s="10">
        <v>3.09</v>
      </c>
      <c r="I1536" s="10">
        <v>1257</v>
      </c>
      <c r="J1536" s="10"/>
      <c r="K1536" s="10"/>
      <c r="L1536" s="79">
        <v>1037</v>
      </c>
      <c r="M1536" s="86"/>
      <c r="N1536" s="42">
        <v>7.05</v>
      </c>
      <c r="O1536" s="90"/>
      <c r="P1536" s="90"/>
      <c r="Q1536" s="90"/>
      <c r="R1536" s="87"/>
      <c r="S1536" s="87"/>
      <c r="T1536" s="16"/>
      <c r="U1536" s="16"/>
      <c r="V1536" s="43">
        <f t="shared" si="465"/>
        <v>1.0499414049642819E-5</v>
      </c>
      <c r="W1536" s="43">
        <f t="shared" si="466"/>
        <v>1.4552737762116774E-3</v>
      </c>
      <c r="X1536" s="43">
        <f t="shared" si="467"/>
        <v>6.2860745546873347E-6</v>
      </c>
      <c r="Y1536" s="22">
        <f>X1536+W1536+SUM($V$1533:V1536)</f>
        <v>1.4981209171657682E-3</v>
      </c>
      <c r="Z1536" s="22">
        <f t="shared" si="468"/>
        <v>8.69412644945666E-2</v>
      </c>
      <c r="AA1536" s="44">
        <f t="shared" si="469"/>
        <v>12.050514599329512</v>
      </c>
      <c r="AB1536" s="44">
        <f t="shared" si="470"/>
        <v>1.5438659258892362</v>
      </c>
      <c r="AC1536" s="44">
        <f t="shared" si="471"/>
        <v>6.7326840777152412</v>
      </c>
      <c r="AD1536" s="44">
        <f t="shared" si="476"/>
        <v>1.5438659258892362</v>
      </c>
      <c r="AE1536" s="44">
        <f t="shared" si="477"/>
        <v>5.1872487791455661</v>
      </c>
      <c r="AF1536" s="44">
        <f t="shared" si="478"/>
        <v>1.5693726804381545E-3</v>
      </c>
      <c r="AG1536" s="45">
        <f>AC1536+AA1536+SUM($Z$1533:Z1536)</f>
        <v>18.930292409798486</v>
      </c>
      <c r="AH1536" s="45">
        <f>AC1536+AA1536+SUM($Z$1533:Z1536)</f>
        <v>18.930292409798486</v>
      </c>
      <c r="DM1536"/>
      <c r="DN1536"/>
      <c r="DO1536"/>
      <c r="DP1536"/>
      <c r="DQ1536"/>
      <c r="DR1536"/>
      <c r="DS1536"/>
      <c r="DT1536"/>
      <c r="DU1536"/>
      <c r="DV1536"/>
      <c r="DW1536"/>
      <c r="DX1536"/>
      <c r="DY1536"/>
      <c r="DZ1536"/>
      <c r="EA1536"/>
      <c r="EB1536"/>
      <c r="EC1536"/>
      <c r="ED1536"/>
      <c r="EE1536"/>
      <c r="EF1536"/>
      <c r="EG1536"/>
    </row>
    <row r="1537" spans="1:137" s="1" customFormat="1" ht="16.8" x14ac:dyDescent="0.3">
      <c r="A1537"/>
      <c r="B1537"/>
      <c r="C1537"/>
      <c r="D1537" s="18" t="s">
        <v>82</v>
      </c>
      <c r="E1537" s="28">
        <v>39913.649305555555</v>
      </c>
      <c r="F1537" s="10">
        <f t="shared" si="475"/>
        <v>30.171527777776646</v>
      </c>
      <c r="G1537" s="10">
        <v>50111</v>
      </c>
      <c r="H1537" s="10">
        <v>3.06</v>
      </c>
      <c r="I1537" s="10">
        <v>1614</v>
      </c>
      <c r="J1537" s="10"/>
      <c r="K1537" s="10"/>
      <c r="L1537" s="79">
        <v>1037</v>
      </c>
      <c r="M1537" s="86"/>
      <c r="N1537" s="42">
        <v>7.05</v>
      </c>
      <c r="O1537" s="90"/>
      <c r="P1537" s="90"/>
      <c r="Q1537" s="90"/>
      <c r="R1537" s="87"/>
      <c r="S1537" s="87"/>
      <c r="T1537" s="16"/>
      <c r="U1537" s="16"/>
      <c r="V1537" s="43">
        <f t="shared" si="465"/>
        <v>1.0397477990908422E-5</v>
      </c>
      <c r="W1537" s="43">
        <f t="shared" si="466"/>
        <v>1.4411449045979719E-3</v>
      </c>
      <c r="X1537" s="43">
        <f t="shared" si="467"/>
        <v>6.2250447046418274E-6</v>
      </c>
      <c r="Y1537" s="22">
        <f>X1537+W1537+SUM($V$1533:V1537)</f>
        <v>1.4943284936929256E-3</v>
      </c>
      <c r="Z1537" s="22">
        <f t="shared" si="468"/>
        <v>0.17027059464131108</v>
      </c>
      <c r="AA1537" s="44">
        <f t="shared" si="469"/>
        <v>23.600396181146721</v>
      </c>
      <c r="AB1537" s="44">
        <f t="shared" si="470"/>
        <v>3.0235926608135193</v>
      </c>
      <c r="AC1537" s="44">
        <f t="shared" si="471"/>
        <v>13.185661930604935</v>
      </c>
      <c r="AD1537" s="44">
        <f t="shared" si="476"/>
        <v>3.0235926608135197</v>
      </c>
      <c r="AE1537" s="44">
        <f t="shared" si="477"/>
        <v>10.158995723287743</v>
      </c>
      <c r="AF1537" s="44">
        <f t="shared" si="478"/>
        <v>3.0735465036712539E-3</v>
      </c>
      <c r="AG1537" s="45">
        <f>AC1537+AA1537+SUM($Z$1533:Z1537)</f>
        <v>37.103422439146705</v>
      </c>
      <c r="AH1537" s="45">
        <f>AC1537+AA1537+SUM($Z$1533:Z1537)</f>
        <v>37.103422439146705</v>
      </c>
      <c r="DM1537"/>
      <c r="DN1537"/>
      <c r="DO1537"/>
      <c r="DP1537"/>
      <c r="DQ1537"/>
      <c r="DR1537"/>
      <c r="DS1537"/>
      <c r="DT1537"/>
      <c r="DU1537"/>
      <c r="DV1537"/>
      <c r="DW1537"/>
      <c r="DX1537"/>
      <c r="DY1537"/>
      <c r="DZ1537"/>
      <c r="EA1537"/>
      <c r="EB1537"/>
      <c r="EC1537"/>
      <c r="ED1537"/>
      <c r="EE1537"/>
      <c r="EF1537"/>
      <c r="EG1537"/>
    </row>
    <row r="1538" spans="1:137" s="1" customFormat="1" ht="14.4" x14ac:dyDescent="0.3">
      <c r="A1538"/>
      <c r="B1538"/>
      <c r="C1538"/>
      <c r="D1538" s="29">
        <f>8.315*(273+D1536)/101325*1000000</f>
        <v>22731.359486799898</v>
      </c>
      <c r="E1538" s="28">
        <v>39920.771527777775</v>
      </c>
      <c r="F1538" s="10">
        <f t="shared" si="475"/>
        <v>37.29374999999709</v>
      </c>
      <c r="G1538" s="10">
        <v>60217</v>
      </c>
      <c r="H1538" s="10">
        <v>3.02</v>
      </c>
      <c r="I1538" s="10">
        <v>1814</v>
      </c>
      <c r="J1538" s="10"/>
      <c r="K1538" s="10"/>
      <c r="L1538" s="79">
        <v>1037</v>
      </c>
      <c r="M1538" s="86"/>
      <c r="N1538" s="42">
        <v>7.05</v>
      </c>
      <c r="O1538" s="90"/>
      <c r="P1538" s="90"/>
      <c r="Q1538" s="90"/>
      <c r="R1538" s="87"/>
      <c r="S1538" s="87"/>
      <c r="T1538" s="16"/>
      <c r="U1538" s="16"/>
      <c r="V1538" s="43">
        <f t="shared" si="465"/>
        <v>1.0261563245929229E-5</v>
      </c>
      <c r="W1538" s="43">
        <f t="shared" si="466"/>
        <v>1.4223064091130311E-3</v>
      </c>
      <c r="X1538" s="43">
        <f t="shared" si="467"/>
        <v>6.143671571247816E-6</v>
      </c>
      <c r="Y1538" s="22">
        <f>X1538+W1538+SUM($V$1533:V1538)</f>
        <v>1.4856701883205199E-3</v>
      </c>
      <c r="Z1538" s="22">
        <f t="shared" si="468"/>
        <v>0.20460945496030475</v>
      </c>
      <c r="AA1538" s="44">
        <f t="shared" si="469"/>
        <v>28.359942065417016</v>
      </c>
      <c r="AB1538" s="44">
        <f t="shared" si="470"/>
        <v>3.6333675092536111</v>
      </c>
      <c r="AC1538" s="44">
        <f t="shared" si="471"/>
        <v>15.844844534637851</v>
      </c>
      <c r="AD1538" s="44">
        <f t="shared" si="476"/>
        <v>3.6333675092536111</v>
      </c>
      <c r="AE1538" s="44">
        <f t="shared" si="477"/>
        <v>12.207783629726368</v>
      </c>
      <c r="AF1538" s="44">
        <f t="shared" si="478"/>
        <v>3.6933956578709642E-3</v>
      </c>
      <c r="AG1538" s="45">
        <f>AC1538+AA1538+SUM($Z$1533:Z1538)</f>
        <v>44.72676038241022</v>
      </c>
      <c r="AH1538" s="45">
        <f>AC1538+AA1538+SUM($Z$1533:Z1538)</f>
        <v>44.72676038241022</v>
      </c>
      <c r="DM1538"/>
      <c r="DN1538"/>
      <c r="DO1538"/>
      <c r="DP1538"/>
      <c r="DQ1538"/>
      <c r="DR1538"/>
      <c r="DS1538"/>
      <c r="DT1538"/>
      <c r="DU1538"/>
      <c r="DV1538"/>
      <c r="DW1538"/>
      <c r="DX1538"/>
      <c r="DY1538"/>
      <c r="DZ1538"/>
      <c r="EA1538"/>
      <c r="EB1538"/>
      <c r="EC1538"/>
      <c r="ED1538"/>
      <c r="EE1538"/>
      <c r="EF1538"/>
      <c r="EG1538"/>
    </row>
    <row r="1539" spans="1:137" s="1" customFormat="1" ht="14.4" x14ac:dyDescent="0.3">
      <c r="A1539"/>
      <c r="B1539"/>
      <c r="C1539"/>
      <c r="D1539" s="18"/>
      <c r="E1539" s="28">
        <v>39939.618055555555</v>
      </c>
      <c r="F1539" s="10">
        <f t="shared" si="475"/>
        <v>56.140277777776646</v>
      </c>
      <c r="G1539" s="10">
        <v>84643.199999999997</v>
      </c>
      <c r="H1539" s="10">
        <v>6.99</v>
      </c>
      <c r="I1539" s="10">
        <v>174</v>
      </c>
      <c r="J1539" s="10"/>
      <c r="K1539" s="10"/>
      <c r="L1539" s="79">
        <v>1037</v>
      </c>
      <c r="M1539" s="86"/>
      <c r="N1539" s="42">
        <v>7.05</v>
      </c>
      <c r="O1539" s="90"/>
      <c r="P1539" s="90"/>
      <c r="Q1539" s="90"/>
      <c r="R1539" s="87"/>
      <c r="S1539" s="87"/>
      <c r="T1539" s="16"/>
      <c r="U1539" s="16"/>
      <c r="V1539" s="43">
        <f t="shared" si="465"/>
        <v>2.3751101685114339E-5</v>
      </c>
      <c r="W1539" s="43">
        <f t="shared" si="466"/>
        <v>3.2920270859934063E-3</v>
      </c>
      <c r="X1539" s="43">
        <f t="shared" si="467"/>
        <v>1.4219955060603388E-5</v>
      </c>
      <c r="Y1539" s="22">
        <f>X1539+W1539+SUM($V$1533:V1539)</f>
        <v>3.387218250375365E-3</v>
      </c>
      <c r="Z1539" s="22">
        <f t="shared" si="468"/>
        <v>0.28760647355557512</v>
      </c>
      <c r="AA1539" s="44">
        <f t="shared" si="469"/>
        <v>39.863763525773543</v>
      </c>
      <c r="AB1539" s="44">
        <f t="shared" si="470"/>
        <v>5.107193197257506</v>
      </c>
      <c r="AC1539" s="44">
        <f t="shared" si="471"/>
        <v>22.272088362327224</v>
      </c>
      <c r="AD1539" s="44">
        <f t="shared" si="476"/>
        <v>5.107193197257506</v>
      </c>
      <c r="AE1539" s="44">
        <f t="shared" si="477"/>
        <v>17.159703594128814</v>
      </c>
      <c r="AF1539" s="44">
        <f t="shared" si="478"/>
        <v>5.19157094090213E-3</v>
      </c>
      <c r="AG1539" s="45">
        <f>AC1539+AA1539+SUM($Z$1533:Z1539)</f>
        <v>62.94543214401169</v>
      </c>
      <c r="AH1539" s="45">
        <f>AC1539+AA1539+SUM($Z$1533:Z1539)</f>
        <v>62.94543214401169</v>
      </c>
      <c r="DM1539"/>
      <c r="DN1539"/>
      <c r="DO1539"/>
      <c r="DP1539"/>
      <c r="DQ1539"/>
      <c r="DR1539"/>
      <c r="DS1539"/>
      <c r="DT1539"/>
      <c r="DU1539"/>
      <c r="DV1539"/>
      <c r="DW1539"/>
      <c r="DX1539"/>
      <c r="DY1539"/>
      <c r="DZ1539"/>
      <c r="EA1539"/>
      <c r="EB1539"/>
      <c r="EC1539"/>
      <c r="ED1539"/>
      <c r="EE1539"/>
      <c r="EF1539"/>
      <c r="EG1539"/>
    </row>
    <row r="1540" spans="1:137" s="1" customFormat="1" ht="14.4" x14ac:dyDescent="0.3">
      <c r="A1540"/>
      <c r="B1540"/>
      <c r="C1540"/>
      <c r="D1540" s="18"/>
      <c r="E1540" s="28">
        <v>39952.493750000001</v>
      </c>
      <c r="F1540" s="10">
        <f t="shared" si="475"/>
        <v>69.015972222223354</v>
      </c>
      <c r="G1540" s="10">
        <v>95837.5</v>
      </c>
      <c r="H1540" s="10">
        <v>10.47</v>
      </c>
      <c r="I1540" s="10">
        <v>533</v>
      </c>
      <c r="J1540" s="10"/>
      <c r="K1540" s="10"/>
      <c r="L1540" s="79">
        <v>1037</v>
      </c>
      <c r="M1540" s="86"/>
      <c r="N1540" s="42">
        <v>7.05</v>
      </c>
      <c r="O1540" s="90"/>
      <c r="P1540" s="90"/>
      <c r="Q1540" s="90"/>
      <c r="R1540" s="87"/>
      <c r="S1540" s="87"/>
      <c r="T1540" s="16"/>
      <c r="U1540" s="16"/>
      <c r="V1540" s="43">
        <f t="shared" si="465"/>
        <v>3.5575684498304308E-5</v>
      </c>
      <c r="W1540" s="43">
        <f t="shared" si="466"/>
        <v>4.9309761931832568E-3</v>
      </c>
      <c r="X1540" s="43">
        <f t="shared" si="467"/>
        <v>2.1299417665882329E-5</v>
      </c>
      <c r="Y1540" s="22">
        <f>X1540+W1540+SUM($V$1533:V1540)</f>
        <v>5.0688225046687995E-3</v>
      </c>
      <c r="Z1540" s="22">
        <f t="shared" si="468"/>
        <v>0.32564323429859021</v>
      </c>
      <c r="AA1540" s="44">
        <f t="shared" si="469"/>
        <v>45.13585777595037</v>
      </c>
      <c r="AB1540" s="44">
        <f t="shared" si="470"/>
        <v>5.7826337856102592</v>
      </c>
      <c r="AC1540" s="44">
        <f t="shared" si="471"/>
        <v>25.217634357213992</v>
      </c>
      <c r="AD1540" s="44">
        <f t="shared" si="476"/>
        <v>5.7826337856102583</v>
      </c>
      <c r="AE1540" s="44">
        <f t="shared" si="477"/>
        <v>19.429122400881823</v>
      </c>
      <c r="AF1540" s="44">
        <f t="shared" si="478"/>
        <v>5.8781707219092367E-3</v>
      </c>
      <c r="AG1540" s="45">
        <f>AC1540+AA1540+SUM($Z$1533:Z1540)</f>
        <v>71.488715623373878</v>
      </c>
      <c r="AH1540" s="45">
        <f>AC1540+AA1540+SUM($Z$1533:Z1540)</f>
        <v>71.488715623373878</v>
      </c>
      <c r="DM1540"/>
      <c r="DN1540"/>
      <c r="DO1540"/>
      <c r="DP1540"/>
      <c r="DQ1540"/>
      <c r="DR1540"/>
      <c r="DS1540"/>
      <c r="DT1540"/>
      <c r="DU1540"/>
      <c r="DV1540"/>
      <c r="DW1540"/>
      <c r="DX1540"/>
      <c r="DY1540"/>
      <c r="DZ1540"/>
      <c r="EA1540"/>
      <c r="EB1540"/>
      <c r="EC1540"/>
      <c r="ED1540"/>
      <c r="EE1540"/>
      <c r="EF1540"/>
      <c r="EG1540"/>
    </row>
    <row r="1541" spans="1:137" s="1" customFormat="1" ht="14.4" x14ac:dyDescent="0.3">
      <c r="A1541"/>
      <c r="B1541"/>
      <c r="C1541"/>
      <c r="D1541" s="18"/>
      <c r="E1541" s="28">
        <v>39966.45208333333</v>
      </c>
      <c r="F1541" s="10">
        <f t="shared" si="475"/>
        <v>82.974305555551837</v>
      </c>
      <c r="G1541" s="10">
        <v>108354</v>
      </c>
      <c r="H1541" s="10">
        <v>8.5500000000000007</v>
      </c>
      <c r="I1541" s="10">
        <v>769</v>
      </c>
      <c r="J1541" s="10"/>
      <c r="K1541" s="10"/>
      <c r="L1541" s="79">
        <v>1037</v>
      </c>
      <c r="M1541" s="86"/>
      <c r="N1541" s="42">
        <v>7.05</v>
      </c>
      <c r="O1541" s="90"/>
      <c r="P1541" s="90"/>
      <c r="Q1541" s="90"/>
      <c r="R1541" s="87"/>
      <c r="S1541" s="87"/>
      <c r="T1541" s="16"/>
      <c r="U1541" s="16"/>
      <c r="V1541" s="43">
        <f t="shared" si="465"/>
        <v>2.905177673930295E-5</v>
      </c>
      <c r="W1541" s="43">
        <f t="shared" si="466"/>
        <v>4.026728409906098E-3</v>
      </c>
      <c r="X1541" s="43">
        <f t="shared" si="467"/>
        <v>1.7393507262969813E-5</v>
      </c>
      <c r="Y1541" s="22">
        <f>X1541+W1541+SUM($V$1533:V1541)</f>
        <v>4.1897205877280304E-3</v>
      </c>
      <c r="Z1541" s="22">
        <f t="shared" si="468"/>
        <v>0.36817265693689255</v>
      </c>
      <c r="AA1541" s="44">
        <f t="shared" si="469"/>
        <v>51.03065849438191</v>
      </c>
      <c r="AB1541" s="44">
        <f t="shared" si="470"/>
        <v>6.5378531494040848</v>
      </c>
      <c r="AC1541" s="44">
        <f t="shared" si="471"/>
        <v>28.511089637579911</v>
      </c>
      <c r="AD1541" s="44">
        <f t="shared" si="476"/>
        <v>6.5378531494040839</v>
      </c>
      <c r="AE1541" s="44">
        <f t="shared" si="477"/>
        <v>21.966590620844126</v>
      </c>
      <c r="AF1541" s="44">
        <f t="shared" si="478"/>
        <v>6.6458673316995261E-3</v>
      </c>
      <c r="AG1541" s="45">
        <f>AC1541+AA1541+SUM($Z$1533:Z1541)</f>
        <v>81.045144279108229</v>
      </c>
      <c r="AH1541" s="45">
        <f>AC1541+AA1541+SUM($Z$1533:Z1541)</f>
        <v>81.045144279108229</v>
      </c>
      <c r="DM1541"/>
      <c r="DN1541"/>
      <c r="DO1541"/>
      <c r="DP1541"/>
      <c r="DQ1541"/>
      <c r="DR1541"/>
      <c r="DS1541"/>
      <c r="DT1541"/>
      <c r="DU1541"/>
      <c r="DV1541"/>
      <c r="DW1541"/>
      <c r="DX1541"/>
      <c r="DY1541"/>
      <c r="DZ1541"/>
      <c r="EA1541"/>
      <c r="EB1541"/>
      <c r="EC1541"/>
      <c r="ED1541"/>
      <c r="EE1541"/>
      <c r="EF1541"/>
      <c r="EG1541"/>
    </row>
    <row r="1542" spans="1:137" s="1" customFormat="1" ht="14.4" x14ac:dyDescent="0.3">
      <c r="A1542"/>
      <c r="B1542"/>
      <c r="C1542"/>
      <c r="D1542" s="18"/>
      <c r="E1542" s="28">
        <v>39975.681250000001</v>
      </c>
      <c r="F1542" s="10">
        <f t="shared" si="475"/>
        <v>92.203472222223354</v>
      </c>
      <c r="G1542" s="10">
        <v>111292</v>
      </c>
      <c r="H1542" s="10">
        <v>6.57</v>
      </c>
      <c r="I1542" s="10">
        <v>980</v>
      </c>
      <c r="J1542" s="10"/>
      <c r="K1542" s="10"/>
      <c r="L1542" s="79">
        <v>1037</v>
      </c>
      <c r="M1542" s="86"/>
      <c r="N1542" s="42">
        <v>7.05</v>
      </c>
      <c r="O1542" s="90"/>
      <c r="P1542" s="90"/>
      <c r="Q1542" s="90"/>
      <c r="R1542" s="87"/>
      <c r="S1542" s="87"/>
      <c r="T1542" s="16"/>
      <c r="U1542" s="16"/>
      <c r="V1542" s="43">
        <f t="shared" si="465"/>
        <v>2.2323996862832793E-5</v>
      </c>
      <c r="W1542" s="43">
        <f t="shared" si="466"/>
        <v>3.0942228834015279E-3</v>
      </c>
      <c r="X1542" s="43">
        <f t="shared" si="467"/>
        <v>1.3365537159966277E-5</v>
      </c>
      <c r="Y1542" s="22">
        <f>X1542+W1542+SUM($V$1533:V1542)</f>
        <v>3.2755110879832895E-3</v>
      </c>
      <c r="Z1542" s="22">
        <f t="shared" si="468"/>
        <v>0.37815559495561446</v>
      </c>
      <c r="AA1542" s="44">
        <f t="shared" si="469"/>
        <v>52.414345987750814</v>
      </c>
      <c r="AB1542" s="44">
        <f t="shared" si="470"/>
        <v>6.7151259086280088</v>
      </c>
      <c r="AC1542" s="44">
        <f t="shared" si="471"/>
        <v>29.284162909957573</v>
      </c>
      <c r="AD1542" s="44">
        <f t="shared" si="476"/>
        <v>6.715125908628008</v>
      </c>
      <c r="AE1542" s="44">
        <f t="shared" si="477"/>
        <v>22.562210932452739</v>
      </c>
      <c r="AF1542" s="44">
        <f t="shared" si="478"/>
        <v>6.8260688768250694E-3</v>
      </c>
      <c r="AG1542" s="45">
        <f>AC1542+AA1542+SUM($Z$1533:Z1542)</f>
        <v>83.580060639810412</v>
      </c>
      <c r="AH1542" s="45">
        <f>AC1542+AA1542+SUM($Z$1533:Z1542)</f>
        <v>83.580060639810412</v>
      </c>
      <c r="DM1542"/>
      <c r="DN1542"/>
      <c r="DO1542"/>
      <c r="DP1542"/>
      <c r="DQ1542"/>
      <c r="DR1542"/>
      <c r="DS1542"/>
      <c r="DT1542"/>
      <c r="DU1542"/>
      <c r="DV1542"/>
      <c r="DW1542"/>
      <c r="DX1542"/>
      <c r="DY1542"/>
      <c r="DZ1542"/>
      <c r="EA1542"/>
      <c r="EB1542"/>
      <c r="EC1542"/>
      <c r="ED1542"/>
      <c r="EE1542"/>
      <c r="EF1542"/>
      <c r="EG1542"/>
    </row>
    <row r="1543" spans="1:137" s="1" customFormat="1" ht="14.4" x14ac:dyDescent="0.3">
      <c r="A1543"/>
      <c r="B1543"/>
      <c r="C1543"/>
      <c r="D1543" s="18"/>
      <c r="E1543" s="28">
        <v>39981.451388888891</v>
      </c>
      <c r="F1543" s="10">
        <f t="shared" si="475"/>
        <v>97.973611111112405</v>
      </c>
      <c r="G1543" s="10">
        <v>118024</v>
      </c>
      <c r="H1543" s="10">
        <v>9.2799999999999994</v>
      </c>
      <c r="I1543" s="10">
        <v>1088</v>
      </c>
      <c r="J1543" s="10"/>
      <c r="K1543" s="10"/>
      <c r="L1543" s="79">
        <v>1037</v>
      </c>
      <c r="M1543" s="86"/>
      <c r="N1543" s="42">
        <v>7.05</v>
      </c>
      <c r="O1543" s="90"/>
      <c r="P1543" s="90"/>
      <c r="Q1543" s="90"/>
      <c r="R1543" s="87"/>
      <c r="S1543" s="87"/>
      <c r="T1543" s="16"/>
      <c r="U1543" s="16"/>
      <c r="V1543" s="43">
        <f t="shared" si="465"/>
        <v>3.153222083517325E-5</v>
      </c>
      <c r="W1543" s="43">
        <f t="shared" si="466"/>
        <v>4.3705309525062675E-3</v>
      </c>
      <c r="X1543" s="43">
        <f t="shared" si="467"/>
        <v>1.8878566947410505E-5</v>
      </c>
      <c r="Y1543" s="22">
        <f>X1543+W1543+SUM($V$1533:V1543)</f>
        <v>4.5888644077106472E-3</v>
      </c>
      <c r="Z1543" s="22">
        <f t="shared" si="468"/>
        <v>0.40103004653561297</v>
      </c>
      <c r="AA1543" s="44">
        <f t="shared" si="469"/>
        <v>55.584864777866358</v>
      </c>
      <c r="AB1543" s="44">
        <f t="shared" si="470"/>
        <v>7.1213206721050248</v>
      </c>
      <c r="AC1543" s="44">
        <f t="shared" si="471"/>
        <v>31.055547957488713</v>
      </c>
      <c r="AD1543" s="44">
        <f t="shared" si="476"/>
        <v>7.121320672105024</v>
      </c>
      <c r="AE1543" s="44">
        <f t="shared" si="477"/>
        <v>23.926988310856153</v>
      </c>
      <c r="AF1543" s="44">
        <f t="shared" si="478"/>
        <v>7.2389745275347941E-3</v>
      </c>
      <c r="AG1543" s="45">
        <f>AC1543+AA1543+SUM($Z$1533:Z1543)</f>
        <v>88.922994523992699</v>
      </c>
      <c r="AH1543" s="45">
        <f>AC1543+AA1543+SUM($Z$1533:Z1543)</f>
        <v>88.922994523992699</v>
      </c>
      <c r="DM1543"/>
      <c r="DN1543"/>
      <c r="DO1543"/>
      <c r="DP1543"/>
      <c r="DQ1543"/>
      <c r="DR1543"/>
      <c r="DS1543"/>
      <c r="DT1543"/>
      <c r="DU1543"/>
      <c r="DV1543"/>
      <c r="DW1543"/>
      <c r="DX1543"/>
      <c r="DY1543"/>
      <c r="DZ1543"/>
      <c r="EA1543"/>
      <c r="EB1543"/>
      <c r="EC1543"/>
      <c r="ED1543"/>
      <c r="EE1543"/>
      <c r="EF1543"/>
      <c r="EG1543"/>
    </row>
    <row r="1544" spans="1:137" s="1" customFormat="1" ht="14.4" x14ac:dyDescent="0.3">
      <c r="A1544"/>
      <c r="B1544"/>
      <c r="C1544"/>
      <c r="D1544" s="18"/>
      <c r="E1544" s="28">
        <v>39988.456944444442</v>
      </c>
      <c r="F1544" s="10">
        <f t="shared" si="475"/>
        <v>104.97916666666424</v>
      </c>
      <c r="G1544" s="10">
        <v>120643</v>
      </c>
      <c r="H1544" s="10">
        <v>7.16</v>
      </c>
      <c r="I1544" s="10">
        <v>1195</v>
      </c>
      <c r="J1544" s="10"/>
      <c r="K1544" s="10"/>
      <c r="L1544" s="79">
        <v>1037</v>
      </c>
      <c r="M1544" s="86"/>
      <c r="N1544" s="42">
        <v>7.05</v>
      </c>
      <c r="O1544" s="90"/>
      <c r="P1544" s="90"/>
      <c r="Q1544" s="90"/>
      <c r="R1544" s="87"/>
      <c r="S1544" s="87"/>
      <c r="T1544" s="16"/>
      <c r="U1544" s="16"/>
      <c r="V1544" s="43">
        <f t="shared" si="465"/>
        <v>2.4328739351275917E-5</v>
      </c>
      <c r="W1544" s="43">
        <f t="shared" si="466"/>
        <v>3.3720906918044049E-3</v>
      </c>
      <c r="X1544" s="43">
        <f t="shared" si="467"/>
        <v>1.4565790877527937E-5</v>
      </c>
      <c r="Y1544" s="22">
        <f>X1544+W1544+SUM($V$1533:V1544)</f>
        <v>3.6104401102901775E-3</v>
      </c>
      <c r="Z1544" s="22">
        <f t="shared" si="468"/>
        <v>0.40992906446312577</v>
      </c>
      <c r="AA1544" s="44">
        <f t="shared" si="469"/>
        <v>56.818315269742854</v>
      </c>
      <c r="AB1544" s="44">
        <f t="shared" si="470"/>
        <v>7.2793456402491543</v>
      </c>
      <c r="AC1544" s="44">
        <f t="shared" si="471"/>
        <v>31.744683049509515</v>
      </c>
      <c r="AD1544" s="44">
        <f t="shared" si="476"/>
        <v>7.2793456402491561</v>
      </c>
      <c r="AE1544" s="44">
        <f t="shared" si="477"/>
        <v>24.457937798978335</v>
      </c>
      <c r="AF1544" s="44">
        <f t="shared" si="478"/>
        <v>7.3996102820221323E-3</v>
      </c>
      <c r="AG1544" s="45">
        <f>AC1544+AA1544+SUM($Z$1533:Z1544)</f>
        <v>91.255509172353129</v>
      </c>
      <c r="AH1544" s="45">
        <f>AC1544+AA1544+SUM($Z$1533:Z1544)</f>
        <v>91.255509172353129</v>
      </c>
      <c r="DM1544"/>
      <c r="DN1544"/>
      <c r="DO1544"/>
      <c r="DP1544"/>
      <c r="DQ1544"/>
      <c r="DR1544"/>
      <c r="DS1544"/>
      <c r="DT1544"/>
      <c r="DU1544"/>
      <c r="DV1544"/>
      <c r="DW1544"/>
      <c r="DX1544"/>
      <c r="DY1544"/>
      <c r="DZ1544"/>
      <c r="EA1544"/>
      <c r="EB1544"/>
      <c r="EC1544"/>
      <c r="ED1544"/>
      <c r="EE1544"/>
      <c r="EF1544"/>
      <c r="EG1544"/>
    </row>
    <row r="1545" spans="1:137" s="1" customFormat="1" ht="14.4" x14ac:dyDescent="0.3">
      <c r="A1545"/>
      <c r="B1545"/>
      <c r="C1545"/>
      <c r="D1545" s="18"/>
      <c r="E1545" s="28">
        <v>39995.553472222222</v>
      </c>
      <c r="F1545" s="10">
        <f t="shared" si="475"/>
        <v>112.0756944444438</v>
      </c>
      <c r="G1545" s="10">
        <v>123914</v>
      </c>
      <c r="H1545" s="10">
        <v>5.83</v>
      </c>
      <c r="I1545" s="10">
        <v>1412</v>
      </c>
      <c r="J1545" s="10"/>
      <c r="K1545" s="10"/>
      <c r="L1545" s="79">
        <v>1037</v>
      </c>
      <c r="M1545" s="86"/>
      <c r="N1545" s="42">
        <v>7.05</v>
      </c>
      <c r="O1545" s="90"/>
      <c r="P1545" s="90"/>
      <c r="Q1545" s="90"/>
      <c r="R1545" s="87"/>
      <c r="S1545" s="87"/>
      <c r="T1545" s="16"/>
      <c r="U1545" s="16"/>
      <c r="V1545" s="43">
        <f t="shared" si="465"/>
        <v>1.9809574080717683E-5</v>
      </c>
      <c r="W1545" s="43">
        <f t="shared" si="466"/>
        <v>2.7457107169301231E-3</v>
      </c>
      <c r="X1545" s="43">
        <f t="shared" si="467"/>
        <v>1.1860134192177076E-5</v>
      </c>
      <c r="Y1545" s="22">
        <f>X1545+W1545+SUM($V$1533:V1545)</f>
        <v>3.0011640528112625E-3</v>
      </c>
      <c r="Z1545" s="22">
        <f t="shared" si="468"/>
        <v>0.42104349273379948</v>
      </c>
      <c r="AA1545" s="44">
        <f t="shared" si="469"/>
        <v>58.358833238023891</v>
      </c>
      <c r="AB1545" s="44">
        <f t="shared" si="470"/>
        <v>7.4767109211958749</v>
      </c>
      <c r="AC1545" s="44">
        <f t="shared" si="471"/>
        <v>32.605378309532433</v>
      </c>
      <c r="AD1545" s="44">
        <f t="shared" si="476"/>
        <v>7.476710921195874</v>
      </c>
      <c r="AE1545" s="44">
        <f t="shared" si="477"/>
        <v>25.121067152032037</v>
      </c>
      <c r="AF1545" s="44">
        <f t="shared" si="478"/>
        <v>7.6002363045223542E-3</v>
      </c>
      <c r="AG1545" s="45">
        <f>AC1545+AA1545+SUM($Z$1533:Z1545)</f>
        <v>94.077765893390875</v>
      </c>
      <c r="AH1545" s="45">
        <f>AC1545+AA1545+SUM($Z$1533:Z1545)</f>
        <v>94.077765893390875</v>
      </c>
      <c r="DM1545"/>
      <c r="DN1545"/>
      <c r="DO1545"/>
      <c r="DP1545"/>
      <c r="DQ1545"/>
      <c r="DR1545"/>
      <c r="DS1545"/>
      <c r="DT1545"/>
      <c r="DU1545"/>
      <c r="DV1545"/>
      <c r="DW1545"/>
      <c r="DX1545"/>
      <c r="DY1545"/>
      <c r="DZ1545"/>
      <c r="EA1545"/>
      <c r="EB1545"/>
      <c r="EC1545"/>
      <c r="ED1545"/>
      <c r="EE1545"/>
      <c r="EF1545"/>
      <c r="EG1545"/>
    </row>
    <row r="1546" spans="1:137" s="1" customFormat="1" ht="14.4" x14ac:dyDescent="0.3">
      <c r="A1546"/>
      <c r="B1546"/>
      <c r="C1546"/>
      <c r="D1546" s="18"/>
      <c r="E1546" s="28">
        <v>40002.499305555553</v>
      </c>
      <c r="F1546" s="10">
        <f t="shared" si="475"/>
        <v>119.02152777777519</v>
      </c>
      <c r="G1546" s="10">
        <v>122800</v>
      </c>
      <c r="H1546" s="10">
        <v>7.42</v>
      </c>
      <c r="I1546" s="10">
        <v>64</v>
      </c>
      <c r="J1546" s="10"/>
      <c r="K1546" s="10"/>
      <c r="L1546" s="79">
        <v>1037</v>
      </c>
      <c r="M1546" s="86"/>
      <c r="N1546" s="42">
        <v>7.05</v>
      </c>
      <c r="O1546" s="90"/>
      <c r="P1546" s="90"/>
      <c r="Q1546" s="90"/>
      <c r="R1546" s="87"/>
      <c r="S1546" s="87"/>
      <c r="T1546" s="16"/>
      <c r="U1546" s="16"/>
      <c r="V1546" s="43">
        <f t="shared" si="465"/>
        <v>2.5212185193640688E-5</v>
      </c>
      <c r="W1546" s="43">
        <f t="shared" si="466"/>
        <v>3.49454091245652E-3</v>
      </c>
      <c r="X1546" s="43">
        <f t="shared" si="467"/>
        <v>1.5094716244589007E-5</v>
      </c>
      <c r="Y1546" s="22">
        <f>X1546+W1546+SUM($V$1533:V1546)</f>
        <v>3.7784410155837123E-3</v>
      </c>
      <c r="Z1546" s="22">
        <f t="shared" si="468"/>
        <v>0.41725826708612884</v>
      </c>
      <c r="AA1546" s="44">
        <f t="shared" si="469"/>
        <v>57.834181138768287</v>
      </c>
      <c r="AB1546" s="44">
        <f t="shared" si="470"/>
        <v>7.4094944971742773</v>
      </c>
      <c r="AC1546" s="44">
        <f t="shared" si="471"/>
        <v>32.312252501013468</v>
      </c>
      <c r="AD1546" s="44">
        <f t="shared" si="476"/>
        <v>7.4094944971742764</v>
      </c>
      <c r="AE1546" s="44">
        <f t="shared" si="477"/>
        <v>24.895226094464984</v>
      </c>
      <c r="AF1546" s="44">
        <f t="shared" si="478"/>
        <v>7.5319093742058614E-3</v>
      </c>
      <c r="AG1546" s="45">
        <f>AC1546+AA1546+SUM($Z$1533:Z1546)</f>
        <v>93.677246252702432</v>
      </c>
      <c r="AH1546" s="45">
        <f>AC1546+AA1546+SUM($Z$1533:Z1546)</f>
        <v>93.677246252702432</v>
      </c>
      <c r="DM1546"/>
      <c r="DN1546"/>
      <c r="DO1546"/>
      <c r="DP1546"/>
      <c r="DQ1546"/>
      <c r="DR1546"/>
      <c r="DS1546"/>
      <c r="DT1546"/>
      <c r="DU1546"/>
      <c r="DV1546"/>
      <c r="DW1546"/>
      <c r="DX1546"/>
      <c r="DY1546"/>
      <c r="DZ1546"/>
      <c r="EA1546"/>
      <c r="EB1546"/>
      <c r="EC1546"/>
      <c r="ED1546"/>
      <c r="EE1546"/>
      <c r="EF1546"/>
      <c r="EG1546"/>
    </row>
    <row r="1547" spans="1:137" s="1" customFormat="1" ht="14.4" x14ac:dyDescent="0.3">
      <c r="A1547"/>
      <c r="B1547"/>
      <c r="C1547"/>
      <c r="D1547" s="18"/>
      <c r="E1547" s="28">
        <v>40011.445833333331</v>
      </c>
      <c r="F1547" s="10">
        <f t="shared" si="475"/>
        <v>127.96805555555329</v>
      </c>
      <c r="G1547" s="10">
        <v>126678</v>
      </c>
      <c r="H1547" s="10">
        <v>7.89</v>
      </c>
      <c r="I1547" s="10">
        <v>46</v>
      </c>
      <c r="J1547" s="10"/>
      <c r="K1547" s="10"/>
      <c r="L1547" s="79">
        <v>1037</v>
      </c>
      <c r="M1547" s="86"/>
      <c r="N1547" s="42">
        <v>7.05</v>
      </c>
      <c r="O1547" s="90"/>
      <c r="P1547" s="90"/>
      <c r="Q1547" s="90"/>
      <c r="R1547" s="87"/>
      <c r="S1547" s="87"/>
      <c r="T1547" s="16"/>
      <c r="U1547" s="16"/>
      <c r="V1547" s="43">
        <f t="shared" si="465"/>
        <v>2.6809183447146227E-5</v>
      </c>
      <c r="W1547" s="43">
        <f t="shared" si="466"/>
        <v>3.7158932344045744E-3</v>
      </c>
      <c r="X1547" s="43">
        <f t="shared" si="467"/>
        <v>1.6050850561968629E-5</v>
      </c>
      <c r="Y1547" s="22">
        <f>X1547+W1547+SUM($V$1533:V1547)</f>
        <v>4.0275586552962926E-3</v>
      </c>
      <c r="Z1547" s="22">
        <f t="shared" si="468"/>
        <v>0.43043520161186183</v>
      </c>
      <c r="AA1547" s="44">
        <f t="shared" si="469"/>
        <v>59.660573276033297</v>
      </c>
      <c r="AB1547" s="44">
        <f t="shared" si="470"/>
        <v>7.6434848852853667</v>
      </c>
      <c r="AC1547" s="44">
        <f t="shared" si="471"/>
        <v>33.332667119897259</v>
      </c>
      <c r="AD1547" s="44">
        <f t="shared" si="476"/>
        <v>7.643484885285365</v>
      </c>
      <c r="AE1547" s="44">
        <f t="shared" si="477"/>
        <v>25.681412469011683</v>
      </c>
      <c r="AF1547" s="44">
        <f t="shared" si="478"/>
        <v>7.7697656002088753E-3</v>
      </c>
      <c r="AG1547" s="45">
        <f>AC1547+AA1547+SUM($Z$1533:Z1547)</f>
        <v>96.954488210463111</v>
      </c>
      <c r="AH1547" s="45">
        <f>AC1547+AA1547+SUM($Z$1533:Z1547)</f>
        <v>96.954488210463111</v>
      </c>
      <c r="DM1547"/>
      <c r="DN1547"/>
      <c r="DO1547"/>
      <c r="DP1547"/>
      <c r="DQ1547"/>
      <c r="DR1547"/>
      <c r="DS1547"/>
      <c r="DT1547"/>
      <c r="DU1547"/>
      <c r="DV1547"/>
      <c r="DW1547"/>
      <c r="DX1547"/>
      <c r="DY1547"/>
      <c r="DZ1547"/>
      <c r="EA1547"/>
      <c r="EB1547"/>
      <c r="EC1547"/>
      <c r="ED1547"/>
      <c r="EE1547"/>
      <c r="EF1547"/>
      <c r="EG1547"/>
    </row>
    <row r="1548" spans="1:137" s="1" customFormat="1" ht="14.4" x14ac:dyDescent="0.3">
      <c r="A1548"/>
      <c r="B1548"/>
      <c r="C1548"/>
      <c r="D1548" s="18"/>
      <c r="E1548" s="28">
        <v>40017.455555555556</v>
      </c>
      <c r="F1548" s="10">
        <f t="shared" si="475"/>
        <v>133.9777777777781</v>
      </c>
      <c r="G1548" s="10">
        <v>126805</v>
      </c>
      <c r="H1548" s="10">
        <v>7.13</v>
      </c>
      <c r="I1548" s="10">
        <v>144</v>
      </c>
      <c r="J1548" s="10"/>
      <c r="K1548" s="10"/>
      <c r="L1548" s="79">
        <v>1037</v>
      </c>
      <c r="M1548" s="86"/>
      <c r="N1548" s="42">
        <v>7.05</v>
      </c>
      <c r="O1548" s="90"/>
      <c r="P1548" s="90"/>
      <c r="Q1548" s="90"/>
      <c r="R1548" s="87"/>
      <c r="S1548" s="87"/>
      <c r="T1548" s="16"/>
      <c r="U1548" s="16"/>
      <c r="V1548" s="43">
        <f t="shared" si="465"/>
        <v>2.4226803292541522E-5</v>
      </c>
      <c r="W1548" s="43">
        <f t="shared" si="466"/>
        <v>3.3579618201906992E-3</v>
      </c>
      <c r="X1548" s="43">
        <f t="shared" si="467"/>
        <v>1.4504761027482425E-5</v>
      </c>
      <c r="Y1548" s="22">
        <f>X1548+W1548+SUM($V$1533:V1548)</f>
        <v>3.6923079548404725E-3</v>
      </c>
      <c r="Z1548" s="22">
        <f t="shared" si="468"/>
        <v>0.43086673092717082</v>
      </c>
      <c r="AA1548" s="44">
        <f t="shared" si="469"/>
        <v>59.720385499197974</v>
      </c>
      <c r="AB1548" s="44">
        <f t="shared" si="470"/>
        <v>7.6511477989754404</v>
      </c>
      <c r="AC1548" s="44">
        <f t="shared" si="471"/>
        <v>33.366084514584799</v>
      </c>
      <c r="AD1548" s="44">
        <f t="shared" si="476"/>
        <v>7.6511477989754422</v>
      </c>
      <c r="AE1548" s="44">
        <f t="shared" si="477"/>
        <v>25.707159160493752</v>
      </c>
      <c r="AF1548" s="44">
        <f t="shared" si="478"/>
        <v>7.7775551156040266E-3</v>
      </c>
      <c r="AG1548" s="45">
        <f>AC1548+AA1548+SUM($Z$1533:Z1548)</f>
        <v>97.478584559242492</v>
      </c>
      <c r="AH1548" s="45">
        <f>AC1548+AA1548+SUM($Z$1533:Z1548)</f>
        <v>97.478584559242492</v>
      </c>
      <c r="DM1548"/>
      <c r="DN1548"/>
      <c r="DO1548"/>
      <c r="DP1548"/>
      <c r="DQ1548"/>
      <c r="DR1548"/>
      <c r="DS1548"/>
      <c r="DT1548"/>
      <c r="DU1548"/>
      <c r="DV1548"/>
      <c r="DW1548"/>
      <c r="DX1548"/>
      <c r="DY1548"/>
      <c r="DZ1548"/>
      <c r="EA1548"/>
      <c r="EB1548"/>
      <c r="EC1548"/>
      <c r="ED1548"/>
      <c r="EE1548"/>
      <c r="EF1548"/>
      <c r="EG1548"/>
    </row>
    <row r="1549" spans="1:137" s="1" customFormat="1" ht="14.4" x14ac:dyDescent="0.3">
      <c r="A1549"/>
      <c r="B1549"/>
      <c r="C1549"/>
      <c r="D1549" s="18"/>
      <c r="E1549" s="28">
        <v>40028.463194444441</v>
      </c>
      <c r="F1549" s="10">
        <f t="shared" si="475"/>
        <v>144.98541666666279</v>
      </c>
      <c r="G1549" s="10">
        <v>132314</v>
      </c>
      <c r="H1549" s="10">
        <v>7.2</v>
      </c>
      <c r="I1549" s="10">
        <v>350</v>
      </c>
      <c r="J1549" s="10"/>
      <c r="K1549" s="10"/>
      <c r="L1549" s="79">
        <v>1037</v>
      </c>
      <c r="M1549" s="86"/>
      <c r="N1549" s="42">
        <v>7.05</v>
      </c>
      <c r="O1549" s="90"/>
      <c r="P1549" s="90"/>
      <c r="Q1549" s="90"/>
      <c r="R1549" s="87"/>
      <c r="S1549" s="87"/>
      <c r="T1549" s="16"/>
      <c r="U1549" s="16"/>
      <c r="V1549" s="43">
        <f t="shared" si="465"/>
        <v>2.4464654096255114E-5</v>
      </c>
      <c r="W1549" s="43">
        <f t="shared" si="466"/>
        <v>3.3909291872893455E-3</v>
      </c>
      <c r="X1549" s="43">
        <f t="shared" si="467"/>
        <v>1.4647164010921947E-5</v>
      </c>
      <c r="Y1549" s="22">
        <f>X1549+W1549+SUM($V$1533:V1549)</f>
        <v>3.7498823790188133E-3</v>
      </c>
      <c r="Z1549" s="22">
        <f t="shared" si="468"/>
        <v>0.44958558917943042</v>
      </c>
      <c r="AA1549" s="44">
        <f t="shared" si="469"/>
        <v>62.314917289861455</v>
      </c>
      <c r="AB1549" s="44">
        <f t="shared" si="470"/>
        <v>7.9835493069960695</v>
      </c>
      <c r="AC1549" s="44">
        <f t="shared" si="471"/>
        <v>34.815662682565929</v>
      </c>
      <c r="AD1549" s="44">
        <f t="shared" si="476"/>
        <v>7.9835493069960686</v>
      </c>
      <c r="AE1549" s="44">
        <f t="shared" si="477"/>
        <v>26.823997927223452</v>
      </c>
      <c r="AF1549" s="44">
        <f t="shared" si="478"/>
        <v>8.1154483464061424E-3</v>
      </c>
      <c r="AG1549" s="45">
        <f>AC1549+AA1549+SUM($Z$1533:Z1549)</f>
        <v>101.97228010706654</v>
      </c>
      <c r="AH1549" s="45">
        <f>AC1549+AA1549+SUM($Z$1533:Z1549)</f>
        <v>101.97228010706654</v>
      </c>
      <c r="DM1549"/>
      <c r="DN1549"/>
      <c r="DO1549"/>
      <c r="DP1549"/>
      <c r="DQ1549"/>
      <c r="DR1549"/>
      <c r="DS1549"/>
      <c r="DT1549"/>
      <c r="DU1549"/>
      <c r="DV1549"/>
      <c r="DW1549"/>
      <c r="DX1549"/>
      <c r="DY1549"/>
      <c r="DZ1549"/>
      <c r="EA1549"/>
      <c r="EB1549"/>
      <c r="EC1549"/>
      <c r="ED1549"/>
      <c r="EE1549"/>
      <c r="EF1549"/>
      <c r="EG1549"/>
    </row>
    <row r="1550" spans="1:137" s="1" customFormat="1" ht="14.4" x14ac:dyDescent="0.3">
      <c r="A1550"/>
      <c r="B1550"/>
      <c r="C1550"/>
      <c r="D1550" s="18"/>
      <c r="E1550" s="28">
        <v>40038.505555555559</v>
      </c>
      <c r="F1550" s="10">
        <f t="shared" si="475"/>
        <v>155.02777777778101</v>
      </c>
      <c r="G1550" s="10">
        <v>130726</v>
      </c>
      <c r="H1550" s="10">
        <v>8.56</v>
      </c>
      <c r="I1550" s="10">
        <v>550</v>
      </c>
      <c r="J1550" s="10"/>
      <c r="K1550" s="10"/>
      <c r="L1550" s="79">
        <v>1037</v>
      </c>
      <c r="M1550" s="86"/>
      <c r="N1550" s="42">
        <v>7.05</v>
      </c>
      <c r="O1550" s="90"/>
      <c r="P1550" s="90"/>
      <c r="Q1550" s="90"/>
      <c r="R1550" s="87"/>
      <c r="S1550" s="87"/>
      <c r="T1550" s="16"/>
      <c r="U1550" s="16"/>
      <c r="V1550" s="43">
        <f t="shared" si="465"/>
        <v>2.9085755425547746E-5</v>
      </c>
      <c r="W1550" s="43">
        <f t="shared" si="466"/>
        <v>4.0314380337773334E-3</v>
      </c>
      <c r="X1550" s="43">
        <f t="shared" si="467"/>
        <v>1.7413850546318317E-5</v>
      </c>
      <c r="Y1550" s="22">
        <f>X1550+W1550+SUM($V$1533:V1550)</f>
        <v>4.4222436674677453E-3</v>
      </c>
      <c r="Z1550" s="22">
        <f t="shared" si="468"/>
        <v>0.44418977380375635</v>
      </c>
      <c r="AA1550" s="44">
        <f t="shared" si="469"/>
        <v>61.567029019109299</v>
      </c>
      <c r="AB1550" s="44">
        <f t="shared" si="470"/>
        <v>7.8877327169186042</v>
      </c>
      <c r="AC1550" s="44">
        <f t="shared" si="471"/>
        <v>34.397813684425785</v>
      </c>
      <c r="AD1550" s="44">
        <f t="shared" si="476"/>
        <v>7.8877327169186024</v>
      </c>
      <c r="AE1550" s="44">
        <f t="shared" si="477"/>
        <v>26.502062918770594</v>
      </c>
      <c r="AF1550" s="44">
        <f t="shared" si="478"/>
        <v>8.0180487365833497E-3</v>
      </c>
      <c r="AG1550" s="45">
        <f>AC1550+AA1550+SUM($Z$1533:Z1550)</f>
        <v>101.25073261197799</v>
      </c>
      <c r="AH1550" s="45">
        <f>AC1550+AA1550+SUM($Z$1533:Z1550)</f>
        <v>101.25073261197799</v>
      </c>
      <c r="DM1550"/>
      <c r="DN1550"/>
      <c r="DO1550"/>
      <c r="DP1550"/>
      <c r="DQ1550"/>
      <c r="DR1550"/>
      <c r="DS1550"/>
      <c r="DT1550"/>
      <c r="DU1550"/>
      <c r="DV1550"/>
      <c r="DW1550"/>
      <c r="DX1550"/>
      <c r="DY1550"/>
      <c r="DZ1550"/>
      <c r="EA1550"/>
      <c r="EB1550"/>
      <c r="EC1550"/>
      <c r="ED1550"/>
      <c r="EE1550"/>
      <c r="EF1550"/>
      <c r="EG1550"/>
    </row>
    <row r="1551" spans="1:137" s="1" customFormat="1" ht="14.4" x14ac:dyDescent="0.3">
      <c r="A1551"/>
      <c r="B1551"/>
      <c r="C1551"/>
      <c r="D1551" s="18"/>
      <c r="E1551" s="28">
        <v>40045.466666666667</v>
      </c>
      <c r="F1551" s="10">
        <f t="shared" si="475"/>
        <v>161.98888888888905</v>
      </c>
      <c r="G1551" s="10">
        <v>131021</v>
      </c>
      <c r="H1551" s="10">
        <v>8.0500000000000007</v>
      </c>
      <c r="I1551" s="10">
        <v>642</v>
      </c>
      <c r="J1551" s="10"/>
      <c r="K1551" s="10"/>
      <c r="L1551" s="79">
        <v>1037</v>
      </c>
      <c r="M1551" s="86"/>
      <c r="N1551" s="42">
        <v>7.05</v>
      </c>
      <c r="O1551" s="90"/>
      <c r="P1551" s="90"/>
      <c r="Q1551" s="90"/>
      <c r="R1551" s="87"/>
      <c r="S1551" s="87"/>
      <c r="T1551" s="16"/>
      <c r="U1551" s="16"/>
      <c r="V1551" s="43">
        <f t="shared" si="465"/>
        <v>2.7352842427063009E-5</v>
      </c>
      <c r="W1551" s="43">
        <f t="shared" si="466"/>
        <v>3.791247216344338E-3</v>
      </c>
      <c r="X1551" s="43">
        <f t="shared" si="467"/>
        <v>1.6376343095544675E-5</v>
      </c>
      <c r="Y1551" s="22">
        <f>X1551+W1551+SUM($V$1533:V1551)</f>
        <v>4.2083681850110391E-3</v>
      </c>
      <c r="Z1551" s="22">
        <f t="shared" si="468"/>
        <v>0.44519214504797794</v>
      </c>
      <c r="AA1551" s="44">
        <f t="shared" si="469"/>
        <v>61.705962923310736</v>
      </c>
      <c r="AB1551" s="44">
        <f t="shared" si="470"/>
        <v>7.9055323983246817</v>
      </c>
      <c r="AC1551" s="44">
        <f t="shared" si="471"/>
        <v>34.475436766573985</v>
      </c>
      <c r="AD1551" s="44">
        <f t="shared" si="476"/>
        <v>7.9055323983246808</v>
      </c>
      <c r="AE1551" s="44">
        <f t="shared" si="477"/>
        <v>26.561868225756484</v>
      </c>
      <c r="AF1551" s="44">
        <f t="shared" si="478"/>
        <v>8.0361424928161729E-3</v>
      </c>
      <c r="AG1551" s="45">
        <f>AC1551+AA1551+SUM($Z$1533:Z1551)</f>
        <v>101.91248174337562</v>
      </c>
      <c r="AH1551" s="45">
        <f>AC1551+AA1551+SUM($Z$1533:Z1551)</f>
        <v>101.91248174337562</v>
      </c>
      <c r="DM1551"/>
      <c r="DN1551"/>
      <c r="DO1551"/>
      <c r="DP1551"/>
      <c r="DQ1551"/>
      <c r="DR1551"/>
      <c r="DS1551"/>
      <c r="DT1551"/>
      <c r="DU1551"/>
      <c r="DV1551"/>
      <c r="DW1551"/>
      <c r="DX1551"/>
      <c r="DY1551"/>
      <c r="DZ1551"/>
      <c r="EA1551"/>
      <c r="EB1551"/>
      <c r="EC1551"/>
      <c r="ED1551"/>
      <c r="EE1551"/>
      <c r="EF1551"/>
      <c r="EG1551"/>
    </row>
    <row r="1552" spans="1:137" s="1" customFormat="1" ht="14.4" x14ac:dyDescent="0.3">
      <c r="A1552"/>
      <c r="B1552"/>
      <c r="C1552"/>
      <c r="D1552" s="18"/>
      <c r="E1552" s="28">
        <v>40052.459027777775</v>
      </c>
      <c r="F1552" s="10">
        <f t="shared" si="475"/>
        <v>168.98124999999709</v>
      </c>
      <c r="G1552" s="10">
        <v>128335</v>
      </c>
      <c r="H1552" s="10">
        <v>7.87</v>
      </c>
      <c r="I1552" s="10">
        <v>833</v>
      </c>
      <c r="J1552" s="10"/>
      <c r="K1552" s="10"/>
      <c r="L1552" s="79">
        <v>1037</v>
      </c>
      <c r="M1552" s="86"/>
      <c r="N1552" s="42">
        <v>7.05</v>
      </c>
      <c r="O1552" s="90"/>
      <c r="P1552" s="90"/>
      <c r="Q1552" s="90"/>
      <c r="R1552" s="87"/>
      <c r="S1552" s="87"/>
      <c r="T1552" s="16"/>
      <c r="U1552" s="16"/>
      <c r="V1552" s="43">
        <f t="shared" si="465"/>
        <v>2.6741226074656632E-5</v>
      </c>
      <c r="W1552" s="43">
        <f t="shared" si="466"/>
        <v>3.7064739866621041E-3</v>
      </c>
      <c r="X1552" s="43">
        <f t="shared" si="467"/>
        <v>1.6010163995271628E-5</v>
      </c>
      <c r="Y1552" s="22">
        <f>X1552+W1552+SUM($V$1533:V1552)</f>
        <v>4.1499700023031891E-3</v>
      </c>
      <c r="Z1552" s="22">
        <f t="shared" si="468"/>
        <v>0.43606546992262502</v>
      </c>
      <c r="AA1552" s="44">
        <f t="shared" si="469"/>
        <v>60.440957951496969</v>
      </c>
      <c r="AB1552" s="44">
        <f t="shared" si="470"/>
        <v>7.7434647906747616</v>
      </c>
      <c r="AC1552" s="44">
        <f t="shared" si="471"/>
        <v>33.768672025387318</v>
      </c>
      <c r="AD1552" s="44">
        <f t="shared" si="476"/>
        <v>7.7434647906747607</v>
      </c>
      <c r="AE1552" s="44">
        <f t="shared" si="477"/>
        <v>26.017335837403607</v>
      </c>
      <c r="AF1552" s="44">
        <f t="shared" si="478"/>
        <v>7.8713973089471426E-3</v>
      </c>
      <c r="AG1552" s="45">
        <f>AC1552+AA1552+SUM($Z$1533:Z1552)</f>
        <v>100.37677750029781</v>
      </c>
      <c r="AH1552" s="45">
        <f>AC1552+AA1552+SUM($Z$1533:Z1552)</f>
        <v>100.37677750029781</v>
      </c>
      <c r="DM1552"/>
      <c r="DN1552"/>
      <c r="DO1552"/>
      <c r="DP1552"/>
      <c r="DQ1552"/>
      <c r="DR1552"/>
      <c r="DS1552"/>
      <c r="DT1552"/>
      <c r="DU1552"/>
      <c r="DV1552"/>
      <c r="DW1552"/>
      <c r="DX1552"/>
      <c r="DY1552"/>
      <c r="DZ1552"/>
      <c r="EA1552"/>
      <c r="EB1552"/>
      <c r="EC1552"/>
      <c r="ED1552"/>
      <c r="EE1552"/>
      <c r="EF1552"/>
      <c r="EG1552"/>
    </row>
    <row r="1553" spans="1:137" s="1" customFormat="1" ht="14.4" x14ac:dyDescent="0.3">
      <c r="A1553"/>
      <c r="B1553"/>
      <c r="C1553"/>
      <c r="D1553" s="18"/>
      <c r="E1553" s="28">
        <v>40059.438194444447</v>
      </c>
      <c r="F1553" s="10">
        <f t="shared" si="475"/>
        <v>175.96041666666861</v>
      </c>
      <c r="G1553" s="10">
        <v>131339</v>
      </c>
      <c r="H1553" s="17">
        <v>6.56</v>
      </c>
      <c r="I1553" s="10">
        <v>926</v>
      </c>
      <c r="J1553" s="10"/>
      <c r="K1553" s="10"/>
      <c r="L1553" s="79">
        <v>1037</v>
      </c>
      <c r="M1553" s="91"/>
      <c r="N1553" s="42">
        <v>7.05</v>
      </c>
      <c r="O1553" s="90"/>
      <c r="P1553" s="90"/>
      <c r="Q1553" s="90"/>
      <c r="R1553" s="87"/>
      <c r="S1553" s="87"/>
      <c r="T1553" s="16"/>
      <c r="U1553" s="16"/>
      <c r="V1553" s="43">
        <f t="shared" si="465"/>
        <v>2.229001817658799E-5</v>
      </c>
      <c r="W1553" s="43">
        <f t="shared" si="466"/>
        <v>3.0895132595302926E-3</v>
      </c>
      <c r="X1553" s="43">
        <f t="shared" si="467"/>
        <v>1.3345193876617775E-5</v>
      </c>
      <c r="Y1553" s="22">
        <f>X1553+W1553+SUM($V$1533:V1553)</f>
        <v>3.5526343232293112E-3</v>
      </c>
      <c r="Z1553" s="22">
        <f t="shared" si="468"/>
        <v>0.44627266727056247</v>
      </c>
      <c r="AA1553" s="44">
        <f t="shared" si="469"/>
        <v>61.855728962416023</v>
      </c>
      <c r="AB1553" s="44">
        <f t="shared" si="470"/>
        <v>7.924719851501405</v>
      </c>
      <c r="AC1553" s="44">
        <f t="shared" si="471"/>
        <v>34.559111817838826</v>
      </c>
      <c r="AD1553" s="44">
        <f t="shared" si="476"/>
        <v>7.9247198515014032</v>
      </c>
      <c r="AE1553" s="44">
        <f t="shared" si="477"/>
        <v>26.626336319388734</v>
      </c>
      <c r="AF1553" s="44">
        <f t="shared" si="478"/>
        <v>8.0556469486874893E-3</v>
      </c>
      <c r="AG1553" s="45">
        <f>AC1553+AA1553+SUM($Z$1533:Z1553)</f>
        <v>103.02826097093893</v>
      </c>
      <c r="AH1553" s="45">
        <f>AC1553+AA1553+SUM($Z$1533:Z1553)</f>
        <v>103.02826097093893</v>
      </c>
      <c r="DM1553"/>
      <c r="DN1553"/>
      <c r="DO1553"/>
      <c r="DP1553"/>
      <c r="DQ1553"/>
      <c r="DR1553"/>
      <c r="DS1553"/>
      <c r="DT1553"/>
      <c r="DU1553"/>
      <c r="DV1553"/>
      <c r="DW1553"/>
      <c r="DX1553"/>
      <c r="DY1553"/>
      <c r="DZ1553"/>
      <c r="EA1553"/>
      <c r="EB1553"/>
      <c r="EC1553"/>
      <c r="ED1553"/>
      <c r="EE1553"/>
      <c r="EF1553"/>
      <c r="EG1553"/>
    </row>
    <row r="1554" spans="1:137" s="1" customFormat="1" ht="14.4" x14ac:dyDescent="0.3">
      <c r="A1554"/>
      <c r="B1554"/>
      <c r="C1554"/>
      <c r="D1554" s="18"/>
      <c r="E1554" s="28">
        <v>40066.427777777775</v>
      </c>
      <c r="F1554" s="10">
        <f t="shared" si="475"/>
        <v>182.94999999999709</v>
      </c>
      <c r="G1554" s="10">
        <v>124741</v>
      </c>
      <c r="H1554" s="17">
        <v>7.33</v>
      </c>
      <c r="I1554" s="10">
        <v>1130</v>
      </c>
      <c r="J1554" s="10"/>
      <c r="K1554" s="10"/>
      <c r="L1554" s="79">
        <v>1037</v>
      </c>
      <c r="M1554" s="87"/>
      <c r="N1554" s="42">
        <v>7.05</v>
      </c>
      <c r="O1554" s="90"/>
      <c r="P1554" s="90"/>
      <c r="Q1554" s="90"/>
      <c r="R1554" s="87"/>
      <c r="S1554" s="87"/>
      <c r="T1554" s="16"/>
      <c r="U1554" s="16"/>
      <c r="V1554" s="43">
        <f t="shared" si="465"/>
        <v>2.4906377017437498E-5</v>
      </c>
      <c r="W1554" s="43">
        <f t="shared" si="466"/>
        <v>3.4521542976154031E-3</v>
      </c>
      <c r="X1554" s="43">
        <f t="shared" si="467"/>
        <v>1.4911626694452482E-5</v>
      </c>
      <c r="Y1554" s="22">
        <f>X1554+W1554+SUM($V$1533:V1554)</f>
        <v>3.9417481711496944E-3</v>
      </c>
      <c r="Z1554" s="22">
        <f t="shared" si="468"/>
        <v>0.42385353008624432</v>
      </c>
      <c r="AA1554" s="44">
        <f t="shared" si="469"/>
        <v>58.748319132175034</v>
      </c>
      <c r="AB1554" s="44">
        <f t="shared" si="470"/>
        <v>7.5266103670359641</v>
      </c>
      <c r="AC1554" s="44">
        <f t="shared" si="471"/>
        <v>32.822986068639423</v>
      </c>
      <c r="AD1554" s="44">
        <f t="shared" si="476"/>
        <v>7.526610367035965</v>
      </c>
      <c r="AE1554" s="44">
        <f t="shared" si="477"/>
        <v>25.288724741446718</v>
      </c>
      <c r="AF1554" s="44">
        <f t="shared" si="478"/>
        <v>7.6509601567411514E-3</v>
      </c>
      <c r="AG1554" s="45">
        <f>AC1554+AA1554+SUM($Z$1533:Z1554)</f>
        <v>98.60857892158478</v>
      </c>
      <c r="AH1554" s="45">
        <f>AC1554+AA1554+SUM($Z$1533:Z1554)</f>
        <v>98.60857892158478</v>
      </c>
      <c r="DM1554"/>
      <c r="DN1554"/>
      <c r="DO1554"/>
      <c r="DP1554"/>
      <c r="DQ1554"/>
      <c r="DR1554"/>
      <c r="DS1554"/>
      <c r="DT1554"/>
      <c r="DU1554"/>
      <c r="DV1554"/>
      <c r="DW1554"/>
      <c r="DX1554"/>
      <c r="DY1554"/>
      <c r="DZ1554"/>
      <c r="EA1554"/>
      <c r="EB1554"/>
      <c r="EC1554"/>
      <c r="ED1554"/>
      <c r="EE1554"/>
      <c r="EF1554"/>
      <c r="EG1554"/>
    </row>
    <row r="1555" spans="1:137" s="1" customFormat="1" ht="14.4" x14ac:dyDescent="0.3">
      <c r="A1555"/>
      <c r="B1555"/>
      <c r="C1555"/>
      <c r="D1555" s="18"/>
      <c r="E1555" s="28">
        <v>40073.427777777775</v>
      </c>
      <c r="F1555" s="10">
        <f t="shared" si="475"/>
        <v>189.94999999999709</v>
      </c>
      <c r="G1555" s="10">
        <v>128941</v>
      </c>
      <c r="H1555" s="10">
        <v>8.02</v>
      </c>
      <c r="I1555" s="10">
        <v>1263</v>
      </c>
      <c r="J1555" s="10"/>
      <c r="K1555" s="10"/>
      <c r="L1555" s="79">
        <v>1037</v>
      </c>
      <c r="M1555" s="86"/>
      <c r="N1555" s="42">
        <v>7.05</v>
      </c>
      <c r="O1555" s="90"/>
      <c r="P1555" s="90"/>
      <c r="Q1555" s="90"/>
      <c r="R1555" s="87"/>
      <c r="S1555" s="87"/>
      <c r="T1555" s="16"/>
      <c r="U1555" s="16"/>
      <c r="V1555" s="43">
        <f t="shared" si="465"/>
        <v>2.7250906368328611E-5</v>
      </c>
      <c r="W1555" s="43">
        <f t="shared" si="466"/>
        <v>3.7771183447306324E-3</v>
      </c>
      <c r="X1555" s="43">
        <f t="shared" si="467"/>
        <v>1.6315313245499166E-5</v>
      </c>
      <c r="Y1555" s="22">
        <f>X1555+W1555+SUM($V$1533:V1555)</f>
        <v>4.2953668111842987E-3</v>
      </c>
      <c r="Z1555" s="22">
        <f t="shared" si="468"/>
        <v>0.43812457830905982</v>
      </c>
      <c r="AA1555" s="44">
        <f t="shared" si="469"/>
        <v>60.726361158093816</v>
      </c>
      <c r="AB1555" s="44">
        <f t="shared" si="470"/>
        <v>7.7800295599360618</v>
      </c>
      <c r="AC1555" s="44">
        <f t="shared" si="471"/>
        <v>33.928128255156174</v>
      </c>
      <c r="AD1555" s="44">
        <f t="shared" si="476"/>
        <v>7.7800295599360627</v>
      </c>
      <c r="AE1555" s="44">
        <f t="shared" si="477"/>
        <v>26.140190129042423</v>
      </c>
      <c r="AF1555" s="44">
        <f t="shared" si="478"/>
        <v>7.9085661776830459E-3</v>
      </c>
      <c r="AG1555" s="45">
        <f>AC1555+AA1555+SUM($Z$1533:Z1555)</f>
        <v>102.12988771232936</v>
      </c>
      <c r="AH1555" s="45">
        <f>AC1555+AA1555+SUM($Z$1533:Z1555)</f>
        <v>102.12988771232936</v>
      </c>
      <c r="DM1555"/>
      <c r="DN1555"/>
      <c r="DO1555"/>
      <c r="DP1555"/>
      <c r="DQ1555"/>
      <c r="DR1555"/>
      <c r="DS1555"/>
      <c r="DT1555"/>
      <c r="DU1555"/>
      <c r="DV1555"/>
      <c r="DW1555"/>
      <c r="DX1555"/>
      <c r="DY1555"/>
      <c r="DZ1555"/>
      <c r="EA1555"/>
      <c r="EB1555"/>
      <c r="EC1555"/>
      <c r="ED1555"/>
      <c r="EE1555"/>
      <c r="EF1555"/>
      <c r="EG1555"/>
    </row>
    <row r="1556" spans="1:137" s="1" customFormat="1" ht="14.4" x14ac:dyDescent="0.3">
      <c r="A1556"/>
      <c r="B1556"/>
      <c r="C1556"/>
      <c r="D1556" s="18"/>
      <c r="E1556" s="28">
        <v>40079.427083333336</v>
      </c>
      <c r="F1556" s="10">
        <f t="shared" si="475"/>
        <v>195.94930555555766</v>
      </c>
      <c r="G1556" s="17">
        <v>132448</v>
      </c>
      <c r="H1556" s="17">
        <v>7.99</v>
      </c>
      <c r="I1556" s="10">
        <v>1493</v>
      </c>
      <c r="J1556" s="10"/>
      <c r="K1556" s="10"/>
      <c r="L1556" s="79">
        <v>1037</v>
      </c>
      <c r="M1556" s="86"/>
      <c r="N1556" s="42">
        <v>7.05</v>
      </c>
      <c r="O1556" s="90"/>
      <c r="P1556" s="90"/>
      <c r="Q1556" s="90"/>
      <c r="R1556" s="87"/>
      <c r="S1556" s="87"/>
      <c r="T1556" s="16"/>
      <c r="U1556" s="16"/>
      <c r="V1556" s="43">
        <f t="shared" si="465"/>
        <v>2.714897030959422E-5</v>
      </c>
      <c r="W1556" s="43">
        <f t="shared" si="466"/>
        <v>3.7629894731169267E-3</v>
      </c>
      <c r="X1556" s="43">
        <f t="shared" si="467"/>
        <v>1.625428339545366E-5</v>
      </c>
      <c r="Y1556" s="22">
        <f>X1556+W1556+SUM($V$1533:V1556)</f>
        <v>4.3083258800301416E-3</v>
      </c>
      <c r="Z1556" s="22">
        <f t="shared" si="468"/>
        <v>0.45004090357511067</v>
      </c>
      <c r="AA1556" s="44">
        <f t="shared" si="469"/>
        <v>62.37802624973601</v>
      </c>
      <c r="AB1556" s="44">
        <f t="shared" si="470"/>
        <v>7.9916345860076445</v>
      </c>
      <c r="AC1556" s="44">
        <f t="shared" si="471"/>
        <v>34.850921980897652</v>
      </c>
      <c r="AD1556" s="44">
        <f t="shared" si="476"/>
        <v>7.9916345860076428</v>
      </c>
      <c r="AE1556" s="44">
        <f t="shared" si="477"/>
        <v>26.851163727684838</v>
      </c>
      <c r="AF1556" s="44">
        <f t="shared" si="478"/>
        <v>8.1236672051695265E-3</v>
      </c>
      <c r="AG1556" s="45">
        <f>AC1556+AA1556+SUM($Z$1533:Z1556)</f>
        <v>105.15438743328815</v>
      </c>
      <c r="AH1556" s="45">
        <f>AC1556+AA1556+SUM($Z$1533:Z1556)</f>
        <v>105.15438743328815</v>
      </c>
      <c r="DM1556"/>
      <c r="DN1556"/>
      <c r="DO1556"/>
      <c r="DP1556"/>
      <c r="DQ1556"/>
      <c r="DR1556"/>
      <c r="DS1556"/>
      <c r="DT1556"/>
      <c r="DU1556"/>
      <c r="DV1556"/>
      <c r="DW1556"/>
      <c r="DX1556"/>
      <c r="DY1556"/>
      <c r="DZ1556"/>
      <c r="EA1556"/>
      <c r="EB1556"/>
      <c r="EC1556"/>
      <c r="ED1556"/>
      <c r="EE1556"/>
      <c r="EF1556"/>
      <c r="EG1556"/>
    </row>
    <row r="1557" spans="1:137" s="1" customFormat="1" ht="14.4" x14ac:dyDescent="0.3">
      <c r="A1557"/>
      <c r="B1557"/>
      <c r="C1557"/>
      <c r="D1557" s="18"/>
      <c r="E1557" s="28">
        <v>40086.408333333333</v>
      </c>
      <c r="F1557" s="10">
        <f t="shared" si="475"/>
        <v>202.93055555555475</v>
      </c>
      <c r="G1557" s="17">
        <v>137023</v>
      </c>
      <c r="H1557" s="17">
        <v>7.61</v>
      </c>
      <c r="I1557" s="10">
        <v>1593</v>
      </c>
      <c r="J1557" s="10"/>
      <c r="K1557" s="10"/>
      <c r="L1557" s="79">
        <v>1037</v>
      </c>
      <c r="M1557" s="86"/>
      <c r="N1557" s="42">
        <v>7.05</v>
      </c>
      <c r="O1557" s="90"/>
      <c r="P1557" s="90"/>
      <c r="Q1557" s="90"/>
      <c r="R1557" s="87"/>
      <c r="S1557" s="87"/>
      <c r="T1557" s="16"/>
      <c r="U1557" s="16"/>
      <c r="V1557" s="43">
        <f t="shared" si="465"/>
        <v>2.5857780232291864E-5</v>
      </c>
      <c r="W1557" s="43">
        <f t="shared" si="466"/>
        <v>3.5840237660099894E-3</v>
      </c>
      <c r="X1557" s="43">
        <f t="shared" si="467"/>
        <v>1.5481238628210558E-5</v>
      </c>
      <c r="Y1557" s="22">
        <f>X1557+W1557+SUM($V$1533:V1557)</f>
        <v>4.1544449083882537E-3</v>
      </c>
      <c r="Z1557" s="22">
        <f t="shared" si="468"/>
        <v>0.46558615253210617</v>
      </c>
      <c r="AA1557" s="44">
        <f t="shared" si="469"/>
        <v>64.532679170826114</v>
      </c>
      <c r="AB1557" s="44">
        <f t="shared" si="470"/>
        <v>8.2676804925595349</v>
      </c>
      <c r="AC1557" s="44">
        <f t="shared" si="471"/>
        <v>36.054737576924822</v>
      </c>
      <c r="AD1557" s="44">
        <f t="shared" si="476"/>
        <v>8.2676804925595349</v>
      </c>
      <c r="AE1557" s="44">
        <f t="shared" si="477"/>
        <v>27.778652810601592</v>
      </c>
      <c r="AF1557" s="44">
        <f t="shared" si="478"/>
        <v>8.4042737636955186E-3</v>
      </c>
      <c r="AG1557" s="45">
        <f>AC1557+AA1557+SUM($Z$1533:Z1557)</f>
        <v>108.97844210293754</v>
      </c>
      <c r="AH1557" s="45">
        <f>AC1557+AA1557+SUM($Z$1533:Z1557)</f>
        <v>108.97844210293754</v>
      </c>
      <c r="DM1557"/>
      <c r="DN1557"/>
      <c r="DO1557"/>
      <c r="DP1557"/>
      <c r="DQ1557"/>
      <c r="DR1557"/>
      <c r="DS1557"/>
      <c r="DT1557"/>
      <c r="DU1557"/>
      <c r="DV1557"/>
      <c r="DW1557"/>
      <c r="DX1557"/>
      <c r="DY1557"/>
      <c r="DZ1557"/>
      <c r="EA1557"/>
      <c r="EB1557"/>
      <c r="EC1557"/>
      <c r="ED1557"/>
      <c r="EE1557"/>
      <c r="EF1557"/>
      <c r="EG1557"/>
    </row>
    <row r="1558" spans="1:137" s="1" customFormat="1" ht="14.4" x14ac:dyDescent="0.3">
      <c r="A1558"/>
      <c r="B1558"/>
      <c r="C1558"/>
      <c r="D1558" s="18"/>
      <c r="E1558" s="28">
        <v>40093.404166666667</v>
      </c>
      <c r="F1558" s="10">
        <f t="shared" si="475"/>
        <v>209.92638888888905</v>
      </c>
      <c r="G1558" s="17">
        <v>126203</v>
      </c>
      <c r="H1558" s="17">
        <v>6.94</v>
      </c>
      <c r="I1558" s="10">
        <v>1787</v>
      </c>
      <c r="J1558" s="10"/>
      <c r="K1558" s="10"/>
      <c r="L1558" s="79">
        <v>1037</v>
      </c>
      <c r="M1558" s="86"/>
      <c r="N1558" s="42">
        <v>7.05</v>
      </c>
      <c r="O1558" s="90"/>
      <c r="P1558" s="90"/>
      <c r="Q1558" s="90"/>
      <c r="R1558" s="87"/>
      <c r="S1558" s="87"/>
      <c r="T1558" s="16"/>
      <c r="U1558" s="16"/>
      <c r="V1558" s="43">
        <f t="shared" si="465"/>
        <v>2.3581208253890346E-5</v>
      </c>
      <c r="W1558" s="43">
        <f t="shared" si="466"/>
        <v>3.2684789666372308E-3</v>
      </c>
      <c r="X1558" s="43">
        <f t="shared" si="467"/>
        <v>1.4118238643860875E-5</v>
      </c>
      <c r="Y1558" s="22">
        <f>X1558+W1558+SUM($V$1533:V1558)</f>
        <v>3.8611183172850352E-3</v>
      </c>
      <c r="Z1558" s="22">
        <f t="shared" si="468"/>
        <v>0.42882121401523388</v>
      </c>
      <c r="AA1558" s="44">
        <f t="shared" si="469"/>
        <v>59.436866142149626</v>
      </c>
      <c r="AB1558" s="44">
        <f t="shared" si="470"/>
        <v>7.6148243813264269</v>
      </c>
      <c r="AC1558" s="44">
        <f t="shared" si="471"/>
        <v>33.207680801184061</v>
      </c>
      <c r="AD1558" s="44">
        <f t="shared" si="476"/>
        <v>7.6148243813264269</v>
      </c>
      <c r="AE1558" s="44">
        <f t="shared" si="477"/>
        <v>25.585115788271697</v>
      </c>
      <c r="AF1558" s="44">
        <f t="shared" si="478"/>
        <v>7.7406315859356867E-3</v>
      </c>
      <c r="AG1558" s="45">
        <f>AC1558+AA1558+SUM($Z$1533:Z1558)</f>
        <v>101.46439351253552</v>
      </c>
      <c r="AH1558" s="45">
        <f>AC1558+AA1558+SUM($Z$1533:Z1558)</f>
        <v>101.46439351253552</v>
      </c>
      <c r="DM1558"/>
      <c r="DN1558"/>
      <c r="DO1558"/>
      <c r="DP1558"/>
      <c r="DQ1558"/>
      <c r="DR1558"/>
      <c r="DS1558"/>
      <c r="DT1558"/>
      <c r="DU1558"/>
      <c r="DV1558"/>
      <c r="DW1558"/>
      <c r="DX1558"/>
      <c r="DY1558"/>
      <c r="DZ1558"/>
      <c r="EA1558"/>
      <c r="EB1558"/>
      <c r="EC1558"/>
      <c r="ED1558"/>
      <c r="EE1558"/>
      <c r="EF1558"/>
      <c r="EG1558"/>
    </row>
    <row r="1559" spans="1:137" s="1" customFormat="1" ht="14.4" x14ac:dyDescent="0.3">
      <c r="A1559"/>
      <c r="B1559"/>
      <c r="C1559"/>
      <c r="D1559" s="18"/>
      <c r="E1559" s="28">
        <v>40100.415972222225</v>
      </c>
      <c r="F1559" s="10">
        <f t="shared" si="475"/>
        <v>216.93819444444671</v>
      </c>
      <c r="G1559" s="17">
        <v>138266</v>
      </c>
      <c r="H1559" s="17">
        <v>7.26</v>
      </c>
      <c r="I1559" s="10">
        <v>1878</v>
      </c>
      <c r="J1559" s="10"/>
      <c r="K1559" s="10"/>
      <c r="L1559" s="79">
        <v>1037</v>
      </c>
      <c r="M1559" s="86"/>
      <c r="N1559" s="42">
        <v>7.05</v>
      </c>
      <c r="O1559" s="90"/>
      <c r="P1559" s="90"/>
      <c r="Q1559" s="90"/>
      <c r="R1559" s="87"/>
      <c r="S1559" s="87"/>
      <c r="T1559" s="16"/>
      <c r="U1559" s="16"/>
      <c r="V1559" s="43">
        <f t="shared" si="465"/>
        <v>2.4668526213723906E-5</v>
      </c>
      <c r="W1559" s="43">
        <f t="shared" si="466"/>
        <v>3.4191869305167568E-3</v>
      </c>
      <c r="X1559" s="43">
        <f t="shared" si="467"/>
        <v>1.476922371101296E-5</v>
      </c>
      <c r="Y1559" s="22">
        <f>X1559+W1559+SUM($V$1533:V1559)</f>
        <v>4.0371457924454372E-3</v>
      </c>
      <c r="Z1559" s="22">
        <f t="shared" si="468"/>
        <v>0.46980970323233467</v>
      </c>
      <c r="AA1559" s="44">
        <f t="shared" si="469"/>
        <v>65.118085418020655</v>
      </c>
      <c r="AB1559" s="44">
        <f t="shared" si="470"/>
        <v>8.3426805060773503</v>
      </c>
      <c r="AC1559" s="44">
        <f t="shared" si="471"/>
        <v>36.381807038315365</v>
      </c>
      <c r="AD1559" s="44">
        <f t="shared" si="476"/>
        <v>8.3426805060773468</v>
      </c>
      <c r="AE1559" s="44">
        <f t="shared" si="477"/>
        <v>28.030646019359075</v>
      </c>
      <c r="AF1559" s="44">
        <f t="shared" si="478"/>
        <v>8.4805128789409382E-3</v>
      </c>
      <c r="AG1559" s="45">
        <f>AC1559+AA1559+SUM($Z$1533:Z1559)</f>
        <v>110.78954872877019</v>
      </c>
      <c r="AH1559" s="45">
        <f>AC1559+AA1559+SUM($Z$1533:Z1559)</f>
        <v>110.78954872877019</v>
      </c>
      <c r="DM1559"/>
      <c r="DN1559"/>
      <c r="DO1559"/>
      <c r="DP1559"/>
      <c r="DQ1559"/>
      <c r="DR1559"/>
      <c r="DS1559"/>
      <c r="DT1559"/>
      <c r="DU1559"/>
      <c r="DV1559"/>
      <c r="DW1559"/>
      <c r="DX1559"/>
      <c r="DY1559"/>
      <c r="DZ1559"/>
      <c r="EA1559"/>
      <c r="EB1559"/>
      <c r="EC1559"/>
      <c r="ED1559"/>
      <c r="EE1559"/>
      <c r="EF1559"/>
      <c r="EG1559"/>
    </row>
    <row r="1560" spans="1:137" s="1" customFormat="1" ht="14.4" x14ac:dyDescent="0.3">
      <c r="A1560"/>
      <c r="B1560"/>
      <c r="C1560"/>
      <c r="D1560" s="18"/>
      <c r="E1560" s="28">
        <v>40107.436805555553</v>
      </c>
      <c r="F1560" s="10">
        <f t="shared" si="475"/>
        <v>223.95902777777519</v>
      </c>
      <c r="G1560" s="10">
        <v>126456</v>
      </c>
      <c r="H1560" s="17">
        <v>8.3000000000000007</v>
      </c>
      <c r="I1560" s="10">
        <v>2115</v>
      </c>
      <c r="J1560" s="10"/>
      <c r="K1560" s="10"/>
      <c r="L1560" s="79">
        <v>1037</v>
      </c>
      <c r="M1560" s="86"/>
      <c r="N1560" s="42">
        <v>7.05</v>
      </c>
      <c r="O1560" s="90"/>
      <c r="P1560" s="90"/>
      <c r="Q1560" s="90"/>
      <c r="R1560" s="87"/>
      <c r="S1560" s="87"/>
      <c r="T1560" s="16"/>
      <c r="U1560" s="16"/>
      <c r="V1560" s="43">
        <f t="shared" si="465"/>
        <v>2.8202309583182978E-5</v>
      </c>
      <c r="W1560" s="43">
        <f t="shared" si="466"/>
        <v>3.9089878131252183E-3</v>
      </c>
      <c r="X1560" s="43">
        <f t="shared" si="467"/>
        <v>1.6884925179257244E-5</v>
      </c>
      <c r="Y1560" s="22">
        <f>X1560+W1560+SUM($V$1533:V1560)</f>
        <v>4.5572646861053254E-3</v>
      </c>
      <c r="Z1560" s="22">
        <f t="shared" si="468"/>
        <v>0.42968087477722727</v>
      </c>
      <c r="AA1560" s="44">
        <f t="shared" si="469"/>
        <v>59.556019626091874</v>
      </c>
      <c r="AB1560" s="44">
        <f t="shared" si="470"/>
        <v>7.6300898708035056</v>
      </c>
      <c r="AC1560" s="44">
        <f t="shared" si="471"/>
        <v>33.274252461467107</v>
      </c>
      <c r="AD1560" s="44">
        <f t="shared" si="476"/>
        <v>7.6300898708035074</v>
      </c>
      <c r="AE1560" s="44">
        <f t="shared" si="477"/>
        <v>25.636406441381638</v>
      </c>
      <c r="AF1560" s="44">
        <f t="shared" si="478"/>
        <v>7.7561492819590945E-3</v>
      </c>
      <c r="AG1560" s="45">
        <f>AC1560+AA1560+SUM($Z$1533:Z1560)</f>
        <v>102.54960923477037</v>
      </c>
      <c r="AH1560" s="45">
        <f>AC1560+AA1560+SUM($Z$1533:Z1560)</f>
        <v>102.54960923477037</v>
      </c>
      <c r="DM1560"/>
      <c r="DN1560"/>
      <c r="DO1560"/>
      <c r="DP1560"/>
      <c r="DQ1560"/>
      <c r="DR1560"/>
      <c r="DS1560"/>
      <c r="DT1560"/>
      <c r="DU1560"/>
      <c r="DV1560"/>
      <c r="DW1560"/>
      <c r="DX1560"/>
      <c r="DY1560"/>
      <c r="DZ1560"/>
      <c r="EA1560"/>
      <c r="EB1560"/>
      <c r="EC1560"/>
      <c r="ED1560"/>
      <c r="EE1560"/>
      <c r="EF1560"/>
      <c r="EG1560"/>
    </row>
    <row r="1561" spans="1:137" s="1" customFormat="1" ht="14.4" x14ac:dyDescent="0.3">
      <c r="A1561"/>
      <c r="B1561"/>
      <c r="C1561"/>
      <c r="D1561" s="18"/>
      <c r="E1561" s="28">
        <v>40115.400694444441</v>
      </c>
      <c r="F1561" s="10">
        <f t="shared" si="475"/>
        <v>231.92291666666279</v>
      </c>
      <c r="G1561" s="10">
        <v>137084</v>
      </c>
      <c r="H1561" s="17">
        <v>8.44</v>
      </c>
      <c r="I1561" s="10">
        <v>2221</v>
      </c>
      <c r="J1561" s="10"/>
      <c r="K1561" s="10"/>
      <c r="L1561" s="79">
        <v>1037</v>
      </c>
      <c r="M1561" s="86"/>
      <c r="N1561" s="42">
        <v>7.05</v>
      </c>
      <c r="O1561" s="90"/>
      <c r="P1561" s="90"/>
      <c r="Q1561" s="90"/>
      <c r="R1561" s="87"/>
      <c r="S1561" s="87"/>
      <c r="T1561" s="16"/>
      <c r="U1561" s="16"/>
      <c r="V1561" s="43">
        <f t="shared" si="465"/>
        <v>2.8678011190610157E-5</v>
      </c>
      <c r="W1561" s="43">
        <f t="shared" si="466"/>
        <v>3.9749225473225108E-3</v>
      </c>
      <c r="X1561" s="43">
        <f t="shared" si="467"/>
        <v>1.7169731146136278E-5</v>
      </c>
      <c r="Y1561" s="22">
        <f>X1561+W1561+SUM($V$1533:V1561)</f>
        <v>4.6521622374601076E-3</v>
      </c>
      <c r="Z1561" s="22">
        <f t="shared" si="468"/>
        <v>0.46579342251819938</v>
      </c>
      <c r="AA1561" s="44">
        <f t="shared" si="469"/>
        <v>64.56140787644064</v>
      </c>
      <c r="AB1561" s="44">
        <f t="shared" si="470"/>
        <v>8.2713611046468962</v>
      </c>
      <c r="AC1561" s="44">
        <f t="shared" si="471"/>
        <v>36.070788451538519</v>
      </c>
      <c r="AD1561" s="44">
        <f t="shared" si="476"/>
        <v>8.2713611046468927</v>
      </c>
      <c r="AE1561" s="44">
        <f t="shared" si="477"/>
        <v>27.791019331707144</v>
      </c>
      <c r="AF1561" s="44">
        <f t="shared" si="478"/>
        <v>8.4080151844758647E-3</v>
      </c>
      <c r="AG1561" s="45">
        <f>AC1561+AA1561+SUM($Z$1533:Z1561)</f>
        <v>110.81732689770875</v>
      </c>
      <c r="AH1561" s="45">
        <f>AC1561+AA1561+SUM($Z$1533:Z1561)</f>
        <v>110.81732689770875</v>
      </c>
      <c r="DM1561"/>
      <c r="DN1561"/>
      <c r="DO1561"/>
      <c r="DP1561"/>
      <c r="DQ1561"/>
      <c r="DR1561"/>
      <c r="DS1561"/>
      <c r="DT1561"/>
      <c r="DU1561"/>
      <c r="DV1561"/>
      <c r="DW1561"/>
      <c r="DX1561"/>
      <c r="DY1561"/>
      <c r="DZ1561"/>
      <c r="EA1561"/>
      <c r="EB1561"/>
      <c r="EC1561"/>
      <c r="ED1561"/>
      <c r="EE1561"/>
      <c r="EF1561"/>
      <c r="EG1561"/>
    </row>
    <row r="1562" spans="1:137" s="1" customFormat="1" ht="14.4" x14ac:dyDescent="0.3">
      <c r="A1562"/>
      <c r="B1562"/>
      <c r="C1562"/>
      <c r="D1562" s="18"/>
      <c r="E1562" s="28">
        <v>40156.650694444441</v>
      </c>
      <c r="F1562" s="10">
        <f t="shared" si="475"/>
        <v>273.17291666666279</v>
      </c>
      <c r="G1562" s="10">
        <v>40427</v>
      </c>
      <c r="H1562" s="17">
        <v>2.84</v>
      </c>
      <c r="I1562" s="10">
        <v>2450</v>
      </c>
      <c r="J1562" s="10"/>
      <c r="K1562" s="10"/>
      <c r="L1562" s="79">
        <v>1037</v>
      </c>
      <c r="M1562" s="86"/>
      <c r="N1562" s="42">
        <v>7.05</v>
      </c>
      <c r="O1562" s="90"/>
      <c r="P1562" s="90"/>
      <c r="Q1562" s="90"/>
      <c r="R1562" s="87"/>
      <c r="S1562" s="87"/>
      <c r="T1562" s="16"/>
      <c r="U1562" s="16"/>
      <c r="V1562" s="43">
        <f t="shared" si="465"/>
        <v>9.64994689352285E-6</v>
      </c>
      <c r="W1562" s="43">
        <f t="shared" si="466"/>
        <v>1.3375331794307974E-3</v>
      </c>
      <c r="X1562" s="43">
        <f t="shared" si="467"/>
        <v>5.7774924709747674E-6</v>
      </c>
      <c r="Y1562" s="22">
        <f>X1562+W1562+SUM($V$1533:V1562)</f>
        <v>2.0130305777867558E-3</v>
      </c>
      <c r="Z1562" s="22">
        <f t="shared" si="468"/>
        <v>0.13736563488184797</v>
      </c>
      <c r="AA1562" s="44">
        <f t="shared" si="469"/>
        <v>19.039596424242553</v>
      </c>
      <c r="AB1562" s="44">
        <f t="shared" si="470"/>
        <v>2.4392804074695804</v>
      </c>
      <c r="AC1562" s="44">
        <f t="shared" si="471"/>
        <v>10.637519803407748</v>
      </c>
      <c r="AD1562" s="44">
        <f t="shared" si="476"/>
        <v>2.4392804074695804</v>
      </c>
      <c r="AE1562" s="44">
        <f t="shared" si="477"/>
        <v>8.1957598153170679</v>
      </c>
      <c r="AF1562" s="44">
        <f t="shared" si="478"/>
        <v>2.4795806210995142E-3</v>
      </c>
      <c r="AG1562" s="45">
        <f>AC1562+AA1562+SUM($Z$1533:Z1562)</f>
        <v>39.999612432261742</v>
      </c>
      <c r="AH1562" s="77">
        <f>AC1562+AA1562+SUM($Z$1562:Z1562)+$AH$1561</f>
        <v>140.63180876024092</v>
      </c>
      <c r="DM1562"/>
      <c r="DN1562"/>
      <c r="DO1562"/>
      <c r="DP1562"/>
      <c r="DQ1562"/>
      <c r="DR1562"/>
      <c r="DS1562"/>
      <c r="DT1562"/>
      <c r="DU1562"/>
      <c r="DV1562"/>
      <c r="DW1562"/>
      <c r="DX1562"/>
      <c r="DY1562"/>
      <c r="DZ1562"/>
      <c r="EA1562"/>
      <c r="EB1562"/>
      <c r="EC1562"/>
      <c r="ED1562"/>
      <c r="EE1562"/>
      <c r="EF1562"/>
      <c r="EG1562"/>
    </row>
    <row r="1563" spans="1:137" s="1" customFormat="1" ht="14.4" x14ac:dyDescent="0.3">
      <c r="A1563"/>
      <c r="B1563"/>
      <c r="C1563"/>
      <c r="D1563" s="18"/>
      <c r="E1563" s="28">
        <v>40185.598611111112</v>
      </c>
      <c r="F1563" s="10">
        <f t="shared" si="475"/>
        <v>302.1208333333343</v>
      </c>
      <c r="G1563" s="10">
        <v>85182</v>
      </c>
      <c r="H1563" s="17">
        <v>6.42</v>
      </c>
      <c r="I1563" s="10">
        <v>2675</v>
      </c>
      <c r="J1563" s="10"/>
      <c r="K1563" s="10"/>
      <c r="L1563" s="79">
        <v>1037</v>
      </c>
      <c r="M1563" s="90"/>
      <c r="N1563" s="42">
        <v>7.05</v>
      </c>
      <c r="O1563" s="90"/>
      <c r="P1563" s="83"/>
      <c r="Q1563" s="90"/>
      <c r="R1563" s="87"/>
      <c r="S1563" s="87"/>
      <c r="T1563" s="16"/>
      <c r="U1563" s="16"/>
      <c r="V1563" s="43">
        <f t="shared" si="465"/>
        <v>2.181431656916081E-5</v>
      </c>
      <c r="W1563" s="43">
        <f t="shared" si="466"/>
        <v>3.023578525333E-3</v>
      </c>
      <c r="X1563" s="43">
        <f t="shared" si="467"/>
        <v>1.3060387909738734E-5</v>
      </c>
      <c r="Y1563" s="22">
        <f>X1563+W1563+SUM($V$1533:V1563)</f>
        <v>3.728173135696883E-3</v>
      </c>
      <c r="Z1563" s="22">
        <f t="shared" si="468"/>
        <v>0.28943724517044489</v>
      </c>
      <c r="AA1563" s="44">
        <f t="shared" si="469"/>
        <v>40.1175180599557</v>
      </c>
      <c r="AB1563" s="44">
        <f t="shared" si="470"/>
        <v>5.1397032594324052</v>
      </c>
      <c r="AC1563" s="44">
        <f t="shared" si="471"/>
        <v>22.413862317111803</v>
      </c>
      <c r="AD1563" s="44">
        <f t="shared" si="476"/>
        <v>5.1397032594324044</v>
      </c>
      <c r="AE1563" s="44">
        <f t="shared" si="477"/>
        <v>17.268934439566095</v>
      </c>
      <c r="AF1563" s="44">
        <f t="shared" si="478"/>
        <v>5.2246181133029619E-3</v>
      </c>
      <c r="AG1563" s="45">
        <f>AC1563+AA1563+SUM($Z$1533:Z1563)</f>
        <v>73.143313826849393</v>
      </c>
      <c r="AH1563" s="45">
        <f>AC1563+AA1563+SUM($Z$1562:Z1563)+$AH$1561</f>
        <v>173.77551015482857</v>
      </c>
      <c r="DM1563"/>
      <c r="DN1563"/>
      <c r="DO1563"/>
      <c r="DP1563"/>
      <c r="DQ1563"/>
      <c r="DR1563"/>
      <c r="DS1563"/>
      <c r="DT1563"/>
      <c r="DU1563"/>
      <c r="DV1563"/>
      <c r="DW1563"/>
      <c r="DX1563"/>
      <c r="DY1563"/>
      <c r="DZ1563"/>
      <c r="EA1563"/>
      <c r="EB1563"/>
      <c r="EC1563"/>
      <c r="ED1563"/>
      <c r="EE1563"/>
      <c r="EF1563"/>
      <c r="EG1563"/>
    </row>
    <row r="1564" spans="1:137" s="1" customFormat="1" ht="14.4" x14ac:dyDescent="0.3">
      <c r="A1564"/>
      <c r="B1564"/>
      <c r="C1564"/>
      <c r="D1564" s="18"/>
      <c r="E1564" s="28">
        <v>40199.47152777778</v>
      </c>
      <c r="F1564" s="10">
        <f t="shared" si="475"/>
        <v>315.99375000000146</v>
      </c>
      <c r="G1564" s="10">
        <v>99241</v>
      </c>
      <c r="H1564" s="17">
        <v>7.21</v>
      </c>
      <c r="I1564" s="117">
        <v>2878</v>
      </c>
      <c r="J1564" s="117"/>
      <c r="K1564" s="117"/>
      <c r="L1564" s="79">
        <v>1037</v>
      </c>
      <c r="M1564" s="86"/>
      <c r="N1564" s="42">
        <v>7.05</v>
      </c>
      <c r="O1564" s="90"/>
      <c r="P1564" s="90"/>
      <c r="Q1564" s="90"/>
      <c r="R1564" s="87"/>
      <c r="S1564" s="87"/>
      <c r="T1564" s="16"/>
      <c r="U1564" s="16"/>
      <c r="V1564" s="43">
        <f t="shared" si="465"/>
        <v>2.449863278249991E-5</v>
      </c>
      <c r="W1564" s="43">
        <f t="shared" si="466"/>
        <v>3.3956388111605808E-3</v>
      </c>
      <c r="X1564" s="43">
        <f t="shared" si="467"/>
        <v>1.4667507294270449E-5</v>
      </c>
      <c r="Y1564" s="22">
        <f>X1564+W1564+SUM($V$1533:V1564)</f>
        <v>4.1263391736914958E-3</v>
      </c>
      <c r="Z1564" s="22">
        <f t="shared" si="468"/>
        <v>0.33720788016200742</v>
      </c>
      <c r="AA1564" s="44">
        <f t="shared" si="469"/>
        <v>46.738778260525272</v>
      </c>
      <c r="AB1564" s="44">
        <f t="shared" si="470"/>
        <v>5.9879938387139449</v>
      </c>
      <c r="AC1564" s="44">
        <f t="shared" si="471"/>
        <v>26.113194221930598</v>
      </c>
      <c r="AD1564" s="44">
        <f t="shared" si="476"/>
        <v>5.987993838713944</v>
      </c>
      <c r="AE1564" s="44">
        <f t="shared" si="477"/>
        <v>20.11911345961563</v>
      </c>
      <c r="AF1564" s="44">
        <f t="shared" si="478"/>
        <v>6.0869236010225071E-3</v>
      </c>
      <c r="AG1564" s="45">
        <f>AC1564+AA1564+SUM($Z$1533:Z1564)</f>
        <v>83.801113812399748</v>
      </c>
      <c r="AH1564" s="45">
        <f>AC1564+AA1564+SUM($Z$1562:Z1564)+$AH$1561</f>
        <v>184.43331014037892</v>
      </c>
      <c r="DM1564"/>
      <c r="DN1564"/>
      <c r="DO1564"/>
      <c r="DP1564"/>
      <c r="DQ1564"/>
      <c r="DR1564"/>
      <c r="DS1564"/>
      <c r="DT1564"/>
      <c r="DU1564"/>
      <c r="DV1564"/>
      <c r="DW1564"/>
      <c r="DX1564"/>
      <c r="DY1564"/>
      <c r="DZ1564"/>
      <c r="EA1564"/>
      <c r="EB1564"/>
      <c r="EC1564"/>
      <c r="ED1564"/>
      <c r="EE1564"/>
      <c r="EF1564"/>
      <c r="EG1564"/>
    </row>
    <row r="1565" spans="1:137" s="1" customFormat="1" ht="14.4" x14ac:dyDescent="0.3">
      <c r="A1565"/>
      <c r="B1565"/>
      <c r="C1565"/>
      <c r="D1565" s="18"/>
      <c r="E1565" s="28">
        <v>40287.497916666667</v>
      </c>
      <c r="F1565" s="10">
        <f t="shared" si="475"/>
        <v>404.02013888888905</v>
      </c>
      <c r="G1565" s="10">
        <v>140566</v>
      </c>
      <c r="H1565" s="17">
        <v>1.67</v>
      </c>
      <c r="I1565" s="10">
        <v>115</v>
      </c>
      <c r="J1565" s="10"/>
      <c r="K1565" s="10"/>
      <c r="L1565" s="79">
        <v>1037</v>
      </c>
      <c r="M1565" s="86"/>
      <c r="N1565" s="42">
        <v>7.05</v>
      </c>
      <c r="O1565" s="90"/>
      <c r="P1565" s="90"/>
      <c r="Q1565" s="90"/>
      <c r="R1565" s="87"/>
      <c r="S1565" s="87"/>
      <c r="T1565" s="16"/>
      <c r="U1565" s="16"/>
      <c r="V1565" s="43">
        <f t="shared" ref="V1565:V1595" si="479">($A$15*L1565/1000/$A$13*H1565)/$Q$1533</f>
        <v>5.6744406028813936E-6</v>
      </c>
      <c r="W1565" s="43">
        <f t="shared" ref="W1565:W1595" si="480">($U$1533*L1565/1000/$A$13*H1565)/$Q$1533</f>
        <v>7.865071864962788E-4</v>
      </c>
      <c r="X1565" s="43">
        <f t="shared" ref="X1565:X1595" si="481">($A$46*$S$1533*H1565*L1565/1000000)/$Q$1533</f>
        <v>3.397328319199951E-6</v>
      </c>
      <c r="Y1565" s="22">
        <f>X1565+W1565+SUM($V$1533:V1565)</f>
        <v>1.5116118106550044E-3</v>
      </c>
      <c r="Z1565" s="22">
        <f t="shared" ref="Z1565:Z1595" si="482">($A$15*L1565/1000/$A$13*G1565)/$Q$1533</f>
        <v>0.47762480106863836</v>
      </c>
      <c r="AA1565" s="44">
        <f t="shared" ref="AA1565:AA1595" si="483">($U$1533*L1565/1000/$A$13*G1565)/$Q$1533</f>
        <v>66.201298908404738</v>
      </c>
      <c r="AB1565" s="44">
        <f t="shared" ref="AB1565:AB1595" si="484">($A$14*$S$1533/1000*G1565/1000000*L1565/1000*1000000)/$Q$1533</f>
        <v>8.4814576831416897</v>
      </c>
      <c r="AC1565" s="44">
        <f t="shared" ref="AC1565:AC1585" si="485">($A$14*((L1565/1000)*G1565/10^6)*(1+($A$28/(10^-N1565))+(($A$28*$A$29)/(10^-N1565)^2))*1000000)*$S$1533/1000/$Q$1533</f>
        <v>36.987003949979304</v>
      </c>
      <c r="AD1565" s="44">
        <f t="shared" si="476"/>
        <v>8.4814576831416879</v>
      </c>
      <c r="AE1565" s="44">
        <f t="shared" si="477"/>
        <v>28.496924683994827</v>
      </c>
      <c r="AF1565" s="44">
        <f t="shared" si="478"/>
        <v>8.621582842790073E-3</v>
      </c>
      <c r="AG1565" s="45">
        <f>AC1565+AA1565+SUM($Z$1533:Z1565)</f>
        <v>114.61506898939658</v>
      </c>
      <c r="AH1565" s="45">
        <f>AC1565+AA1565+SUM($Z$1562:Z1565)+$AH$1561</f>
        <v>215.24726531737574</v>
      </c>
      <c r="DM1565"/>
      <c r="DN1565"/>
      <c r="DO1565"/>
      <c r="DP1565"/>
      <c r="DQ1565"/>
      <c r="DR1565"/>
      <c r="DS1565"/>
      <c r="DT1565"/>
      <c r="DU1565"/>
      <c r="DV1565"/>
      <c r="DW1565"/>
      <c r="DX1565"/>
      <c r="DY1565"/>
      <c r="DZ1565"/>
      <c r="EA1565"/>
      <c r="EB1565"/>
      <c r="EC1565"/>
      <c r="ED1565"/>
      <c r="EE1565"/>
      <c r="EF1565"/>
      <c r="EG1565"/>
    </row>
    <row r="1566" spans="1:137" s="1" customFormat="1" ht="14.4" x14ac:dyDescent="0.3">
      <c r="A1566"/>
      <c r="B1566"/>
      <c r="C1566"/>
      <c r="D1566" s="18"/>
      <c r="E1566" s="28">
        <v>40360.488888888889</v>
      </c>
      <c r="F1566" s="10">
        <f t="shared" si="475"/>
        <v>477.01111111111095</v>
      </c>
      <c r="G1566" s="10">
        <v>151470</v>
      </c>
      <c r="H1566" s="17">
        <v>1.57</v>
      </c>
      <c r="I1566" s="10">
        <v>31</v>
      </c>
      <c r="J1566" s="10"/>
      <c r="K1566" s="10"/>
      <c r="L1566" s="79">
        <v>1037</v>
      </c>
      <c r="M1566" s="86"/>
      <c r="N1566" s="42">
        <v>7.05</v>
      </c>
      <c r="O1566" s="90"/>
      <c r="P1566" s="90"/>
      <c r="Q1566" s="90"/>
      <c r="R1566" s="87"/>
      <c r="S1566" s="87"/>
      <c r="T1566" s="16"/>
      <c r="U1566" s="16"/>
      <c r="V1566" s="43">
        <f t="shared" si="479"/>
        <v>5.3346537404334067E-6</v>
      </c>
      <c r="W1566" s="43">
        <f t="shared" si="480"/>
        <v>7.3941094778392678E-4</v>
      </c>
      <c r="X1566" s="43">
        <f t="shared" si="481"/>
        <v>3.1938954857149242E-6</v>
      </c>
      <c r="Y1566" s="22">
        <f>X1566+W1566+SUM($V$1533:V1566)</f>
        <v>1.4696467928496009E-3</v>
      </c>
      <c r="Z1566" s="22">
        <f t="shared" si="482"/>
        <v>0.51467516054996687</v>
      </c>
      <c r="AA1566" s="44">
        <f t="shared" si="483"/>
        <v>71.336672777599617</v>
      </c>
      <c r="AB1566" s="44">
        <f t="shared" si="484"/>
        <v>9.1393821782327986</v>
      </c>
      <c r="AC1566" s="44">
        <f t="shared" si="485"/>
        <v>39.856163569450409</v>
      </c>
      <c r="AD1566" s="44">
        <f t="shared" si="476"/>
        <v>9.1393821782327986</v>
      </c>
      <c r="AE1566" s="44">
        <f t="shared" si="477"/>
        <v>30.707491014076638</v>
      </c>
      <c r="AF1566" s="44">
        <f t="shared" si="478"/>
        <v>9.2903771409687443E-3</v>
      </c>
      <c r="AG1566" s="45">
        <f>AC1566+AA1566+SUM($Z$1533:Z1566)</f>
        <v>123.13427763861252</v>
      </c>
      <c r="AH1566" s="45">
        <f>AC1566+AA1566+SUM($Z$1562:Z1566)+$AH$1561</f>
        <v>223.76647396659166</v>
      </c>
      <c r="DM1566"/>
      <c r="DN1566"/>
      <c r="DO1566"/>
      <c r="DP1566"/>
      <c r="DQ1566"/>
      <c r="DR1566"/>
      <c r="DS1566"/>
      <c r="DT1566"/>
      <c r="DU1566"/>
      <c r="DV1566"/>
      <c r="DW1566"/>
      <c r="DX1566"/>
      <c r="DY1566"/>
      <c r="DZ1566"/>
      <c r="EA1566"/>
      <c r="EB1566"/>
      <c r="EC1566"/>
      <c r="ED1566"/>
      <c r="EE1566"/>
      <c r="EF1566"/>
      <c r="EG1566"/>
    </row>
    <row r="1567" spans="1:137" s="1" customFormat="1" ht="14.4" x14ac:dyDescent="0.3">
      <c r="A1567"/>
      <c r="B1567"/>
      <c r="C1567"/>
      <c r="D1567" s="18"/>
      <c r="E1567" s="28">
        <v>40533.481249999997</v>
      </c>
      <c r="F1567" s="10">
        <f t="shared" si="475"/>
        <v>650.00347222221899</v>
      </c>
      <c r="G1567" s="17">
        <v>186035</v>
      </c>
      <c r="H1567" s="10">
        <v>2.4500000000000002</v>
      </c>
      <c r="I1567" s="10">
        <v>11</v>
      </c>
      <c r="J1567" s="10"/>
      <c r="K1567" s="10"/>
      <c r="L1567" s="79">
        <v>1037</v>
      </c>
      <c r="M1567" s="86"/>
      <c r="N1567" s="42">
        <v>7.05</v>
      </c>
      <c r="O1567" s="90"/>
      <c r="P1567" s="90"/>
      <c r="Q1567" s="90"/>
      <c r="R1567" s="87"/>
      <c r="S1567" s="87"/>
      <c r="T1567" s="16"/>
      <c r="U1567" s="16"/>
      <c r="V1567" s="43">
        <f t="shared" si="479"/>
        <v>8.3247781299756982E-6</v>
      </c>
      <c r="W1567" s="43">
        <f t="shared" si="480"/>
        <v>1.1538578484526247E-3</v>
      </c>
      <c r="X1567" s="43">
        <f t="shared" si="481"/>
        <v>4.9841044203831619E-6</v>
      </c>
      <c r="Y1567" s="22">
        <f>X1567+W1567+SUM($V$1533:V1567)</f>
        <v>1.8942086805829425E-3</v>
      </c>
      <c r="Z1567" s="22">
        <f t="shared" si="482"/>
        <v>0.63212248955511385</v>
      </c>
      <c r="AA1567" s="44">
        <f t="shared" si="483"/>
        <v>87.615487688524084</v>
      </c>
      <c r="AB1567" s="44">
        <f t="shared" si="484"/>
        <v>11.22496179789753</v>
      </c>
      <c r="AC1567" s="44">
        <f t="shared" si="485"/>
        <v>48.951220635391216</v>
      </c>
      <c r="AD1567" s="44">
        <f t="shared" si="476"/>
        <v>11.22496179789753</v>
      </c>
      <c r="AE1567" s="44">
        <f t="shared" si="477"/>
        <v>37.714848424135127</v>
      </c>
      <c r="AF1567" s="44">
        <f t="shared" si="478"/>
        <v>1.1410413358553645E-2</v>
      </c>
      <c r="AG1567" s="45">
        <f>AC1567+AA1567+SUM($Z$1533:Z1567)</f>
        <v>149.14027210503289</v>
      </c>
      <c r="AH1567" s="45">
        <f>AC1567+AA1567+SUM($Z$1562:Z1567)+$AH$1561</f>
        <v>249.77246843301208</v>
      </c>
      <c r="DM1567"/>
      <c r="DN1567"/>
      <c r="DO1567"/>
      <c r="DP1567"/>
      <c r="DQ1567"/>
      <c r="DR1567"/>
      <c r="DS1567"/>
      <c r="DT1567"/>
      <c r="DU1567"/>
      <c r="DV1567"/>
      <c r="DW1567"/>
      <c r="DX1567"/>
      <c r="DY1567"/>
      <c r="DZ1567"/>
      <c r="EA1567"/>
      <c r="EB1567"/>
      <c r="EC1567"/>
      <c r="ED1567"/>
      <c r="EE1567"/>
      <c r="EF1567"/>
      <c r="EG1567"/>
    </row>
    <row r="1568" spans="1:137" s="1" customFormat="1" ht="14.4" x14ac:dyDescent="0.3">
      <c r="A1568"/>
      <c r="B1568"/>
      <c r="C1568"/>
      <c r="D1568" s="18"/>
      <c r="E1568" s="28">
        <v>40606.560416666667</v>
      </c>
      <c r="F1568" s="10">
        <f t="shared" si="475"/>
        <v>723.08263888888905</v>
      </c>
      <c r="G1568" s="17">
        <v>173496</v>
      </c>
      <c r="H1568" s="10">
        <v>7.66</v>
      </c>
      <c r="I1568" s="10">
        <v>10</v>
      </c>
      <c r="J1568" s="10"/>
      <c r="K1568" s="10"/>
      <c r="L1568" s="79">
        <v>1037</v>
      </c>
      <c r="M1568" s="86"/>
      <c r="N1568" s="42">
        <v>7.05</v>
      </c>
      <c r="O1568" s="90"/>
      <c r="P1568" s="90"/>
      <c r="Q1568" s="90"/>
      <c r="R1568" s="87"/>
      <c r="S1568" s="87"/>
      <c r="T1568" s="16"/>
      <c r="U1568" s="16"/>
      <c r="V1568" s="43">
        <f t="shared" si="479"/>
        <v>2.6027673663515854E-5</v>
      </c>
      <c r="W1568" s="43">
        <f t="shared" si="480"/>
        <v>3.6075718853661649E-3</v>
      </c>
      <c r="X1568" s="43">
        <f t="shared" si="481"/>
        <v>1.5582955044953068E-5</v>
      </c>
      <c r="Y1568" s="22">
        <f>X1568+W1568+SUM($V$1533:V1568)</f>
        <v>4.3845492417845687E-3</v>
      </c>
      <c r="Z1568" s="22">
        <f t="shared" si="482"/>
        <v>0.58951661487276075</v>
      </c>
      <c r="AA1568" s="44">
        <f t="shared" si="483"/>
        <v>81.710090316382264</v>
      </c>
      <c r="AB1568" s="44">
        <f t="shared" si="484"/>
        <v>10.468384831284595</v>
      </c>
      <c r="AC1568" s="44">
        <f t="shared" si="485"/>
        <v>45.651844950454667</v>
      </c>
      <c r="AD1568" s="44">
        <f t="shared" si="476"/>
        <v>10.468384831284595</v>
      </c>
      <c r="AE1568" s="44">
        <f t="shared" si="477"/>
        <v>35.172818782453554</v>
      </c>
      <c r="AF1568" s="44">
        <f t="shared" si="478"/>
        <v>1.0641336716508307E-2</v>
      </c>
      <c r="AG1568" s="45">
        <f>AC1568+AA1568+SUM($Z$1533:Z1568)</f>
        <v>140.52501566282729</v>
      </c>
      <c r="AH1568" s="45">
        <f>AC1568+AA1568+SUM($Z$1562:Z1568)+$AH$1561</f>
        <v>241.15721199080645</v>
      </c>
      <c r="DM1568"/>
      <c r="DN1568"/>
      <c r="DO1568"/>
      <c r="DP1568"/>
      <c r="DQ1568"/>
      <c r="DR1568"/>
      <c r="DS1568"/>
      <c r="DT1568"/>
      <c r="DU1568"/>
      <c r="DV1568"/>
      <c r="DW1568"/>
      <c r="DX1568"/>
      <c r="DY1568"/>
      <c r="DZ1568"/>
      <c r="EA1568"/>
      <c r="EB1568"/>
      <c r="EC1568"/>
      <c r="ED1568"/>
      <c r="EE1568"/>
      <c r="EF1568"/>
      <c r="EG1568"/>
    </row>
    <row r="1569" spans="1:137" s="1" customFormat="1" ht="14.4" x14ac:dyDescent="0.3">
      <c r="A1569"/>
      <c r="B1569"/>
      <c r="C1569"/>
      <c r="D1569" s="18"/>
      <c r="E1569" s="28">
        <v>40626.673611111109</v>
      </c>
      <c r="F1569" s="10">
        <f t="shared" si="475"/>
        <v>743.19583333333139</v>
      </c>
      <c r="G1569" s="121">
        <v>31045</v>
      </c>
      <c r="H1569" s="40">
        <v>0</v>
      </c>
      <c r="I1569" s="10">
        <v>32</v>
      </c>
      <c r="J1569" s="10"/>
      <c r="K1569" s="10"/>
      <c r="L1569" s="79">
        <v>1037</v>
      </c>
      <c r="M1569" s="86"/>
      <c r="N1569" s="42">
        <v>7.05</v>
      </c>
      <c r="O1569" s="90"/>
      <c r="P1569" s="90"/>
      <c r="Q1569" s="90"/>
      <c r="R1569" s="87"/>
      <c r="S1569" s="87"/>
      <c r="T1569" s="16"/>
      <c r="U1569" s="16"/>
      <c r="V1569" s="43">
        <f t="shared" si="479"/>
        <v>0</v>
      </c>
      <c r="W1569" s="43">
        <f t="shared" si="480"/>
        <v>0</v>
      </c>
      <c r="X1569" s="43">
        <f t="shared" si="481"/>
        <v>0</v>
      </c>
      <c r="Y1569" s="22">
        <f>X1569+W1569+SUM($V$1533:V1569)</f>
        <v>7.6139440137345073E-4</v>
      </c>
      <c r="Z1569" s="22">
        <f t="shared" si="482"/>
        <v>0.10548683144697778</v>
      </c>
      <c r="AA1569" s="44">
        <f t="shared" si="483"/>
        <v>14.621027308249683</v>
      </c>
      <c r="AB1569" s="44">
        <f t="shared" si="484"/>
        <v>1.8731902008532202</v>
      </c>
      <c r="AC1569" s="44">
        <f t="shared" si="485"/>
        <v>8.1688426620029553</v>
      </c>
      <c r="AD1569" s="44">
        <f t="shared" si="476"/>
        <v>1.8731902008532195</v>
      </c>
      <c r="AE1569" s="44">
        <f t="shared" si="477"/>
        <v>6.2937483233116058</v>
      </c>
      <c r="AF1569" s="44">
        <f t="shared" si="478"/>
        <v>1.9041378381288348E-3</v>
      </c>
      <c r="AG1569" s="45">
        <f>AC1569+AA1569+SUM($Z$1533:Z1569)</f>
        <v>36.058437197689983</v>
      </c>
      <c r="AH1569" s="45">
        <f>AC1569+AA1569+SUM($Z$1569:Z1569)+$AH$1568</f>
        <v>264.05256879250607</v>
      </c>
      <c r="DM1569"/>
      <c r="DN1569"/>
      <c r="DO1569"/>
      <c r="DP1569"/>
      <c r="DQ1569"/>
      <c r="DR1569"/>
      <c r="DS1569"/>
      <c r="DT1569"/>
      <c r="DU1569"/>
      <c r="DV1569"/>
      <c r="DW1569"/>
      <c r="DX1569"/>
      <c r="DY1569"/>
      <c r="DZ1569"/>
      <c r="EA1569"/>
      <c r="EB1569"/>
      <c r="EC1569"/>
      <c r="ED1569"/>
      <c r="EE1569"/>
      <c r="EF1569"/>
      <c r="EG1569"/>
    </row>
    <row r="1570" spans="1:137" s="1" customFormat="1" ht="14.4" x14ac:dyDescent="0.3">
      <c r="A1570"/>
      <c r="B1570"/>
      <c r="C1570"/>
      <c r="D1570" s="18"/>
      <c r="E1570" s="28">
        <v>40633.470138888886</v>
      </c>
      <c r="F1570" s="10">
        <f t="shared" si="475"/>
        <v>749.99236111110804</v>
      </c>
      <c r="G1570" s="121">
        <v>42973</v>
      </c>
      <c r="H1570" s="40">
        <v>4.08</v>
      </c>
      <c r="I1570" s="10">
        <v>37</v>
      </c>
      <c r="J1570" s="10"/>
      <c r="K1570" s="10"/>
      <c r="L1570" s="79">
        <v>1037</v>
      </c>
      <c r="M1570" s="86"/>
      <c r="N1570" s="42">
        <v>7.05</v>
      </c>
      <c r="O1570" s="90"/>
      <c r="P1570" s="90"/>
      <c r="Q1570" s="90"/>
      <c r="R1570" s="87"/>
      <c r="S1570" s="87"/>
      <c r="T1570" s="16"/>
      <c r="U1570" s="16"/>
      <c r="V1570" s="43">
        <f t="shared" si="479"/>
        <v>1.3863303987877897E-5</v>
      </c>
      <c r="W1570" s="43">
        <f t="shared" si="480"/>
        <v>1.9215265394639627E-3</v>
      </c>
      <c r="X1570" s="43">
        <f t="shared" si="481"/>
        <v>8.3000596061891032E-6</v>
      </c>
      <c r="Y1570" s="22">
        <f>X1570+W1570+SUM($V$1533:V1570)</f>
        <v>2.7050843044314804E-3</v>
      </c>
      <c r="Z1570" s="22">
        <f t="shared" si="482"/>
        <v>0.14601660839977373</v>
      </c>
      <c r="AA1570" s="44">
        <f t="shared" si="483"/>
        <v>20.238666661859035</v>
      </c>
      <c r="AB1570" s="44">
        <f t="shared" si="484"/>
        <v>2.5929007086894966</v>
      </c>
      <c r="AC1570" s="44">
        <f t="shared" si="485"/>
        <v>11.30744647171052</v>
      </c>
      <c r="AD1570" s="44">
        <f t="shared" si="476"/>
        <v>2.5929007086894971</v>
      </c>
      <c r="AE1570" s="44">
        <f t="shared" si="477"/>
        <v>8.7119100240834193</v>
      </c>
      <c r="AF1570" s="44">
        <f t="shared" si="478"/>
        <v>2.6357389376038157E-3</v>
      </c>
      <c r="AG1570" s="45">
        <f>AC1570+AA1570+SUM($Z$1533:Z1570)</f>
        <v>44.960696969406676</v>
      </c>
      <c r="AH1570" s="45">
        <f>AC1570+AA1570+SUM($Z$1569:Z1570)+$AH$1568</f>
        <v>272.95482856422274</v>
      </c>
      <c r="DM1570"/>
      <c r="DN1570"/>
      <c r="DO1570"/>
      <c r="DP1570"/>
      <c r="DQ1570"/>
      <c r="DR1570"/>
      <c r="DS1570"/>
      <c r="DT1570"/>
      <c r="DU1570"/>
      <c r="DV1570"/>
      <c r="DW1570"/>
      <c r="DX1570"/>
      <c r="DY1570"/>
      <c r="DZ1570"/>
      <c r="EA1570"/>
      <c r="EB1570"/>
      <c r="EC1570"/>
      <c r="ED1570"/>
      <c r="EE1570"/>
      <c r="EF1570"/>
      <c r="EG1570"/>
    </row>
    <row r="1571" spans="1:137" s="1" customFormat="1" ht="14.4" x14ac:dyDescent="0.3">
      <c r="A1571"/>
      <c r="B1571"/>
      <c r="C1571"/>
      <c r="D1571" s="18"/>
      <c r="E1571" s="28">
        <v>40654.411111111112</v>
      </c>
      <c r="F1571" s="10">
        <f t="shared" si="475"/>
        <v>770.9333333333343</v>
      </c>
      <c r="G1571" s="17">
        <v>55941</v>
      </c>
      <c r="H1571" s="40">
        <v>1.61</v>
      </c>
      <c r="I1571" s="10">
        <v>16</v>
      </c>
      <c r="J1571" s="10"/>
      <c r="K1571" s="10"/>
      <c r="L1571" s="79">
        <v>1037</v>
      </c>
      <c r="M1571" s="86"/>
      <c r="N1571" s="42">
        <v>7.05</v>
      </c>
      <c r="O1571" s="90"/>
      <c r="P1571" s="90"/>
      <c r="Q1571" s="90"/>
      <c r="R1571" s="87"/>
      <c r="S1571" s="87"/>
      <c r="T1571" s="16"/>
      <c r="U1571" s="16"/>
      <c r="V1571" s="43">
        <f t="shared" si="479"/>
        <v>5.4705684854126021E-6</v>
      </c>
      <c r="W1571" s="43">
        <f t="shared" si="480"/>
        <v>7.5824944326886759E-4</v>
      </c>
      <c r="X1571" s="43">
        <f t="shared" si="481"/>
        <v>3.2752686191089352E-6</v>
      </c>
      <c r="Y1571" s="22">
        <f>X1571+W1571+SUM($V$1533:V1571)</f>
        <v>1.5422529857347178E-3</v>
      </c>
      <c r="Z1571" s="22">
        <f t="shared" si="482"/>
        <v>0.19008016872202876</v>
      </c>
      <c r="AA1571" s="44">
        <f t="shared" si="483"/>
        <v>26.346106898076844</v>
      </c>
      <c r="AB1571" s="44">
        <f t="shared" si="484"/>
        <v>3.3753626357200837</v>
      </c>
      <c r="AC1571" s="44">
        <f t="shared" si="485"/>
        <v>14.719704537126994</v>
      </c>
      <c r="AD1571" s="44">
        <f t="shared" si="476"/>
        <v>3.3753626357200841</v>
      </c>
      <c r="AE1571" s="44">
        <f t="shared" si="477"/>
        <v>11.340910773212265</v>
      </c>
      <c r="AF1571" s="44">
        <f t="shared" si="478"/>
        <v>3.43112819464536E-3</v>
      </c>
      <c r="AG1571" s="45">
        <f>AC1571+AA1571+SUM($Z$1533:Z1571)</f>
        <v>54.670475439762988</v>
      </c>
      <c r="AH1571" s="45">
        <f>AC1571+AA1571+SUM($Z$1569:Z1571)+$AH$1568</f>
        <v>282.66460703457903</v>
      </c>
      <c r="DM1571"/>
      <c r="DN1571"/>
      <c r="DO1571"/>
      <c r="DP1571"/>
      <c r="DQ1571"/>
      <c r="DR1571"/>
      <c r="DS1571"/>
      <c r="DT1571"/>
      <c r="DU1571"/>
      <c r="DV1571"/>
      <c r="DW1571"/>
      <c r="DX1571"/>
      <c r="DY1571"/>
      <c r="DZ1571"/>
      <c r="EA1571"/>
      <c r="EB1571"/>
      <c r="EC1571"/>
      <c r="ED1571"/>
      <c r="EE1571"/>
      <c r="EF1571"/>
      <c r="EG1571"/>
    </row>
    <row r="1572" spans="1:137" s="1" customFormat="1" ht="14.4" x14ac:dyDescent="0.3">
      <c r="A1572"/>
      <c r="B1572"/>
      <c r="C1572"/>
      <c r="D1572" s="18"/>
      <c r="E1572" s="28">
        <v>40693.647222222222</v>
      </c>
      <c r="F1572" s="10">
        <f t="shared" si="475"/>
        <v>810.1694444444438</v>
      </c>
      <c r="G1572" s="17">
        <v>60923</v>
      </c>
      <c r="H1572" s="40">
        <v>0</v>
      </c>
      <c r="I1572" s="10">
        <v>68</v>
      </c>
      <c r="J1572" s="10"/>
      <c r="K1572" s="10"/>
      <c r="L1572" s="79">
        <v>1037</v>
      </c>
      <c r="M1572" s="86"/>
      <c r="N1572" s="42">
        <v>7.05</v>
      </c>
      <c r="O1572" s="90"/>
      <c r="P1572" s="90"/>
      <c r="Q1572" s="90"/>
      <c r="R1572" s="87"/>
      <c r="S1572" s="87"/>
      <c r="T1572" s="16"/>
      <c r="U1572" s="16"/>
      <c r="V1572" s="43">
        <f t="shared" si="479"/>
        <v>0</v>
      </c>
      <c r="W1572" s="43">
        <f t="shared" si="480"/>
        <v>0</v>
      </c>
      <c r="X1572" s="43">
        <f t="shared" si="481"/>
        <v>0</v>
      </c>
      <c r="Y1572" s="22">
        <f>X1572+W1572+SUM($V$1533:V1572)</f>
        <v>7.8072827384674125E-4</v>
      </c>
      <c r="Z1572" s="22">
        <f t="shared" si="482"/>
        <v>0.20700835020918754</v>
      </c>
      <c r="AA1572" s="44">
        <f t="shared" si="483"/>
        <v>28.692441510726226</v>
      </c>
      <c r="AB1572" s="44">
        <f t="shared" si="484"/>
        <v>3.6759660688220568</v>
      </c>
      <c r="AC1572" s="44">
        <f t="shared" si="485"/>
        <v>16.03061367360948</v>
      </c>
      <c r="AD1572" s="44">
        <f t="shared" si="476"/>
        <v>3.6759660688220568</v>
      </c>
      <c r="AE1572" s="44">
        <f t="shared" si="477"/>
        <v>12.350910906784126</v>
      </c>
      <c r="AF1572" s="44">
        <f t="shared" si="478"/>
        <v>3.7366980032959595E-3</v>
      </c>
      <c r="AG1572" s="45">
        <f>AC1572+AA1572+SUM($Z$1533:Z1572)</f>
        <v>58.53472753910404</v>
      </c>
      <c r="AH1572" s="45">
        <f>AC1572+AA1572+SUM($Z$1569:Z1572)+$AH$1568</f>
        <v>286.52885913392015</v>
      </c>
      <c r="DM1572"/>
      <c r="DN1572"/>
      <c r="DO1572"/>
      <c r="DP1572"/>
      <c r="DQ1572"/>
      <c r="DR1572"/>
      <c r="DS1572"/>
      <c r="DT1572"/>
      <c r="DU1572"/>
      <c r="DV1572"/>
      <c r="DW1572"/>
      <c r="DX1572"/>
      <c r="DY1572"/>
      <c r="DZ1572"/>
      <c r="EA1572"/>
      <c r="EB1572"/>
      <c r="EC1572"/>
      <c r="ED1572"/>
      <c r="EE1572"/>
      <c r="EF1572"/>
      <c r="EG1572"/>
    </row>
    <row r="1573" spans="1:137" s="1" customFormat="1" ht="14.4" x14ac:dyDescent="0.3">
      <c r="A1573"/>
      <c r="B1573"/>
      <c r="C1573"/>
      <c r="D1573" s="18"/>
      <c r="E1573" s="28">
        <v>40767.525694444441</v>
      </c>
      <c r="F1573" s="10">
        <f t="shared" si="475"/>
        <v>884.04791666666279</v>
      </c>
      <c r="G1573" s="10">
        <v>79247</v>
      </c>
      <c r="H1573" s="10">
        <v>0</v>
      </c>
      <c r="I1573" s="36" t="s">
        <v>207</v>
      </c>
      <c r="J1573" s="36"/>
      <c r="K1573" s="36"/>
      <c r="L1573" s="79">
        <v>1037</v>
      </c>
      <c r="M1573" s="86"/>
      <c r="N1573" s="42">
        <v>7.05</v>
      </c>
      <c r="O1573" s="90"/>
      <c r="P1573" s="90"/>
      <c r="Q1573" s="90"/>
      <c r="R1573" s="87"/>
      <c r="S1573" s="87"/>
      <c r="T1573" s="16"/>
      <c r="U1573" s="16"/>
      <c r="V1573" s="43">
        <f t="shared" si="479"/>
        <v>0</v>
      </c>
      <c r="W1573" s="43">
        <f t="shared" si="480"/>
        <v>0</v>
      </c>
      <c r="X1573" s="43">
        <f t="shared" si="481"/>
        <v>0</v>
      </c>
      <c r="Y1573" s="22">
        <f>X1573+W1573+SUM($V$1533:V1573)</f>
        <v>7.8072827384674125E-4</v>
      </c>
      <c r="Z1573" s="22">
        <f t="shared" si="482"/>
        <v>0.26927089488415679</v>
      </c>
      <c r="AA1573" s="44">
        <f t="shared" si="483"/>
        <v>37.322356292377606</v>
      </c>
      <c r="AB1573" s="44">
        <f t="shared" si="484"/>
        <v>4.7815978047033383</v>
      </c>
      <c r="AC1573" s="44">
        <f t="shared" si="485"/>
        <v>20.852191155926828</v>
      </c>
      <c r="AD1573" s="44">
        <f t="shared" si="476"/>
        <v>4.7815978047033383</v>
      </c>
      <c r="AE1573" s="44">
        <f t="shared" si="477"/>
        <v>16.065732754951682</v>
      </c>
      <c r="AF1573" s="44">
        <f t="shared" si="478"/>
        <v>4.8605962718053092E-3</v>
      </c>
      <c r="AG1573" s="45">
        <f>AC1573+AA1573+SUM($Z$1533:Z1573)</f>
        <v>72.25549069795693</v>
      </c>
      <c r="AH1573" s="45">
        <f>AC1573+AA1573+SUM($Z$1569:Z1573)+$AH$1568</f>
        <v>300.24962229277298</v>
      </c>
      <c r="DM1573"/>
      <c r="DN1573"/>
      <c r="DO1573"/>
      <c r="DP1573"/>
      <c r="DQ1573"/>
      <c r="DR1573"/>
      <c r="DS1573"/>
      <c r="DT1573"/>
      <c r="DU1573"/>
      <c r="DV1573"/>
      <c r="DW1573"/>
      <c r="DX1573"/>
      <c r="DY1573"/>
      <c r="DZ1573"/>
      <c r="EA1573"/>
      <c r="EB1573"/>
      <c r="EC1573"/>
      <c r="ED1573"/>
      <c r="EE1573"/>
      <c r="EF1573"/>
      <c r="EG1573"/>
    </row>
    <row r="1574" spans="1:137" s="1" customFormat="1" ht="14.4" x14ac:dyDescent="0.3">
      <c r="A1574"/>
      <c r="B1574"/>
      <c r="C1574"/>
      <c r="D1574" s="18"/>
      <c r="E1574" s="28">
        <v>40849.60833333333</v>
      </c>
      <c r="F1574" s="10">
        <f t="shared" si="475"/>
        <v>966.13055555555184</v>
      </c>
      <c r="G1574" s="10">
        <v>114497</v>
      </c>
      <c r="H1574" s="10">
        <v>0</v>
      </c>
      <c r="I1574" s="10">
        <v>42</v>
      </c>
      <c r="J1574" s="10"/>
      <c r="K1574" s="10"/>
      <c r="L1574" s="79">
        <v>1037</v>
      </c>
      <c r="M1574" s="86"/>
      <c r="N1574" s="42">
        <v>7.05</v>
      </c>
      <c r="O1574" s="90"/>
      <c r="P1574" s="90"/>
      <c r="Q1574" s="90"/>
      <c r="R1574" s="87"/>
      <c r="S1574" s="87"/>
      <c r="T1574" s="16"/>
      <c r="U1574" s="16"/>
      <c r="V1574" s="43">
        <f t="shared" si="479"/>
        <v>0</v>
      </c>
      <c r="W1574" s="43">
        <f t="shared" si="480"/>
        <v>0</v>
      </c>
      <c r="X1574" s="43">
        <f t="shared" si="481"/>
        <v>0</v>
      </c>
      <c r="Y1574" s="22">
        <f>X1574+W1574+SUM($V$1533:V1574)</f>
        <v>7.8072827384674125E-4</v>
      </c>
      <c r="Z1574" s="22">
        <f t="shared" si="482"/>
        <v>0.38904576389707246</v>
      </c>
      <c r="AA1574" s="44">
        <f t="shared" si="483"/>
        <v>53.923780438481693</v>
      </c>
      <c r="AB1574" s="44">
        <f t="shared" si="484"/>
        <v>6.9085088879720136</v>
      </c>
      <c r="AC1574" s="44">
        <f t="shared" si="485"/>
        <v>30.12749164990667</v>
      </c>
      <c r="AD1574" s="44">
        <f t="shared" si="476"/>
        <v>6.9085088879720127</v>
      </c>
      <c r="AE1574" s="44">
        <f t="shared" si="477"/>
        <v>23.211960115129944</v>
      </c>
      <c r="AF1574" s="44">
        <f t="shared" si="478"/>
        <v>7.0226468047104931E-3</v>
      </c>
      <c r="AG1574" s="45">
        <f>AC1574+AA1574+SUM($Z$1533:Z1574)</f>
        <v>98.521261101937924</v>
      </c>
      <c r="AH1574" s="45">
        <f>AC1574+AA1574+SUM($Z$1569:Z1574)+$AH$1568</f>
        <v>326.51539269675402</v>
      </c>
      <c r="DM1574"/>
      <c r="DN1574"/>
      <c r="DO1574"/>
      <c r="DP1574"/>
      <c r="DQ1574"/>
      <c r="DR1574"/>
      <c r="DS1574"/>
      <c r="DT1574"/>
      <c r="DU1574"/>
      <c r="DV1574"/>
      <c r="DW1574"/>
      <c r="DX1574"/>
      <c r="DY1574"/>
      <c r="DZ1574"/>
      <c r="EA1574"/>
      <c r="EB1574"/>
      <c r="EC1574"/>
      <c r="ED1574"/>
      <c r="EE1574"/>
      <c r="EF1574"/>
      <c r="EG1574"/>
    </row>
    <row r="1575" spans="1:137" s="1" customFormat="1" ht="14.4" x14ac:dyDescent="0.3">
      <c r="A1575"/>
      <c r="B1575"/>
      <c r="C1575"/>
      <c r="D1575" s="18"/>
      <c r="E1575" s="28">
        <v>40939.624305555553</v>
      </c>
      <c r="F1575" s="10">
        <f t="shared" si="475"/>
        <v>1056.1465277777752</v>
      </c>
      <c r="G1575" s="10">
        <v>140029</v>
      </c>
      <c r="H1575" s="21">
        <v>0.5</v>
      </c>
      <c r="I1575" s="10">
        <v>9</v>
      </c>
      <c r="J1575" s="10"/>
      <c r="K1575" s="10"/>
      <c r="L1575" s="79">
        <v>1037</v>
      </c>
      <c r="M1575" s="86"/>
      <c r="N1575" s="42">
        <v>7.05</v>
      </c>
      <c r="O1575" s="90"/>
      <c r="P1575" s="90"/>
      <c r="Q1575" s="90"/>
      <c r="R1575" s="87"/>
      <c r="S1575" s="87"/>
      <c r="T1575" s="16"/>
      <c r="U1575" s="16"/>
      <c r="V1575" s="43">
        <f t="shared" si="479"/>
        <v>1.6989343122399383E-6</v>
      </c>
      <c r="W1575" s="43">
        <f t="shared" si="480"/>
        <v>2.354811935617601E-4</v>
      </c>
      <c r="X1575" s="43">
        <f t="shared" si="481"/>
        <v>1.0171641674251353E-6</v>
      </c>
      <c r="Y1575" s="22">
        <f>X1575+W1575+SUM($V$1533:V1575)</f>
        <v>1.0189255658881664E-3</v>
      </c>
      <c r="Z1575" s="22">
        <f t="shared" si="482"/>
        <v>0.47580014561729267</v>
      </c>
      <c r="AA1575" s="44">
        <f t="shared" si="483"/>
        <v>65.948392106519421</v>
      </c>
      <c r="AB1575" s="44">
        <f t="shared" si="484"/>
        <v>8.4490562291923208</v>
      </c>
      <c r="AC1575" s="44">
        <f t="shared" si="485"/>
        <v>36.845703627560376</v>
      </c>
      <c r="AD1575" s="44">
        <f t="shared" si="476"/>
        <v>8.4490562291923172</v>
      </c>
      <c r="AE1575" s="44">
        <f t="shared" si="477"/>
        <v>28.388058752295084</v>
      </c>
      <c r="AF1575" s="44">
        <f t="shared" si="478"/>
        <v>8.5886460729696443E-3</v>
      </c>
      <c r="AG1575" s="45">
        <f>AC1575+AA1575+SUM($Z$1533:Z1575)</f>
        <v>117.73988489324667</v>
      </c>
      <c r="AH1575" s="45">
        <f>AC1575+AA1575+SUM($Z$1569:Z1575)+$AH$1568</f>
        <v>345.73401648806271</v>
      </c>
      <c r="DM1575"/>
      <c r="DN1575"/>
      <c r="DO1575"/>
      <c r="DP1575"/>
      <c r="DQ1575"/>
      <c r="DR1575"/>
      <c r="DS1575"/>
      <c r="DT1575"/>
      <c r="DU1575"/>
      <c r="DV1575"/>
      <c r="DW1575"/>
      <c r="DX1575"/>
      <c r="DY1575"/>
      <c r="DZ1575"/>
      <c r="EA1575"/>
      <c r="EB1575"/>
      <c r="EC1575"/>
      <c r="ED1575"/>
      <c r="EE1575"/>
      <c r="EF1575"/>
      <c r="EG1575"/>
    </row>
    <row r="1576" spans="1:137" s="1" customFormat="1" ht="14.4" x14ac:dyDescent="0.3">
      <c r="A1576"/>
      <c r="B1576"/>
      <c r="C1576"/>
      <c r="D1576" s="18"/>
      <c r="E1576" s="28">
        <v>41018.426388888889</v>
      </c>
      <c r="F1576" s="10">
        <f t="shared" si="475"/>
        <v>1134.9486111111109</v>
      </c>
      <c r="G1576" s="10">
        <v>141459</v>
      </c>
      <c r="H1576" s="10">
        <v>1.1599999999999999</v>
      </c>
      <c r="I1576" s="10">
        <v>11</v>
      </c>
      <c r="J1576" s="10"/>
      <c r="K1576" s="10"/>
      <c r="L1576" s="79">
        <v>1037</v>
      </c>
      <c r="M1576" s="86"/>
      <c r="N1576" s="42">
        <v>7.05</v>
      </c>
      <c r="O1576" s="90"/>
      <c r="P1576" s="90"/>
      <c r="Q1576" s="90"/>
      <c r="R1576" s="87"/>
      <c r="S1576" s="87"/>
      <c r="T1576" s="16"/>
      <c r="U1576" s="16"/>
      <c r="V1576" s="43">
        <f t="shared" si="479"/>
        <v>3.9415276043966563E-6</v>
      </c>
      <c r="W1576" s="43">
        <f t="shared" si="480"/>
        <v>5.4631636906328344E-4</v>
      </c>
      <c r="X1576" s="43">
        <f t="shared" si="481"/>
        <v>2.3598208684263131E-6</v>
      </c>
      <c r="Y1576" s="22">
        <f>X1576+W1576+SUM($V$1533:V1576)</f>
        <v>1.3350449256950875E-3</v>
      </c>
      <c r="Z1576" s="22">
        <f t="shared" si="482"/>
        <v>0.48065909775029891</v>
      </c>
      <c r="AA1576" s="44">
        <f t="shared" si="483"/>
        <v>66.621868320106046</v>
      </c>
      <c r="AB1576" s="44">
        <f t="shared" si="484"/>
        <v>8.5353394305844965</v>
      </c>
      <c r="AC1576" s="44">
        <f t="shared" si="485"/>
        <v>37.221978229160129</v>
      </c>
      <c r="AD1576" s="44">
        <f t="shared" si="476"/>
        <v>8.5353394305844947</v>
      </c>
      <c r="AE1576" s="44">
        <f t="shared" si="477"/>
        <v>28.677962443786008</v>
      </c>
      <c r="AF1576" s="44">
        <f t="shared" si="478"/>
        <v>8.6763547896236727E-3</v>
      </c>
      <c r="AG1576" s="45">
        <f>AC1576+AA1576+SUM($Z$1533:Z1576)</f>
        <v>119.27029480618333</v>
      </c>
      <c r="AH1576" s="45">
        <f>AC1576+AA1576+SUM($Z$1569:Z1576)+$AH$1568</f>
        <v>347.26442640099941</v>
      </c>
      <c r="DM1576"/>
      <c r="DN1576"/>
      <c r="DO1576"/>
      <c r="DP1576"/>
      <c r="DQ1576"/>
      <c r="DR1576"/>
      <c r="DS1576"/>
      <c r="DT1576"/>
      <c r="DU1576"/>
      <c r="DV1576"/>
      <c r="DW1576"/>
      <c r="DX1576"/>
      <c r="DY1576"/>
      <c r="DZ1576"/>
      <c r="EA1576"/>
      <c r="EB1576"/>
      <c r="EC1576"/>
      <c r="ED1576"/>
      <c r="EE1576"/>
      <c r="EF1576"/>
      <c r="EG1576"/>
    </row>
    <row r="1577" spans="1:137" s="1" customFormat="1" ht="14.4" x14ac:dyDescent="0.3">
      <c r="A1577"/>
      <c r="B1577"/>
      <c r="C1577"/>
      <c r="D1577" s="18"/>
      <c r="E1577" s="28">
        <v>41036.606944444444</v>
      </c>
      <c r="F1577" s="10">
        <f t="shared" si="475"/>
        <v>1153.1291666666657</v>
      </c>
      <c r="G1577" s="10">
        <v>151016</v>
      </c>
      <c r="H1577" s="10">
        <v>0</v>
      </c>
      <c r="I1577" s="10">
        <v>37</v>
      </c>
      <c r="J1577" s="10"/>
      <c r="K1577" s="10"/>
      <c r="L1577" s="79">
        <v>1037</v>
      </c>
      <c r="M1577" s="86"/>
      <c r="N1577" s="42">
        <v>7.05</v>
      </c>
      <c r="O1577" s="90"/>
      <c r="P1577" s="90"/>
      <c r="Q1577" s="90"/>
      <c r="R1577" s="87"/>
      <c r="S1577" s="87"/>
      <c r="T1577" s="16"/>
      <c r="U1577" s="16"/>
      <c r="V1577" s="43">
        <f t="shared" si="479"/>
        <v>0</v>
      </c>
      <c r="W1577" s="43">
        <f t="shared" si="480"/>
        <v>0</v>
      </c>
      <c r="X1577" s="43">
        <f t="shared" si="481"/>
        <v>0</v>
      </c>
      <c r="Y1577" s="22">
        <f>X1577+W1577+SUM($V$1533:V1577)</f>
        <v>7.8636873576337781E-4</v>
      </c>
      <c r="Z1577" s="22">
        <f t="shared" si="482"/>
        <v>0.5131325281944531</v>
      </c>
      <c r="AA1577" s="44">
        <f t="shared" si="483"/>
        <v>71.122855853845536</v>
      </c>
      <c r="AB1577" s="44">
        <f t="shared" si="484"/>
        <v>9.1119887702383604</v>
      </c>
      <c r="AC1577" s="44">
        <f t="shared" si="485"/>
        <v>39.736702961669785</v>
      </c>
      <c r="AD1577" s="44">
        <f t="shared" si="476"/>
        <v>9.1119887702383586</v>
      </c>
      <c r="AE1577" s="44">
        <f t="shared" si="477"/>
        <v>30.615451660274623</v>
      </c>
      <c r="AF1577" s="44">
        <f t="shared" si="478"/>
        <v>9.2625311568002629E-3</v>
      </c>
      <c r="AG1577" s="45">
        <f>AC1577+AA1577+SUM($Z$1533:Z1577)</f>
        <v>126.79913960062694</v>
      </c>
      <c r="AH1577" s="45">
        <f>AC1577+AA1577+SUM($Z$1569:Z1577)+$AH$1568</f>
        <v>354.79327119544303</v>
      </c>
      <c r="DM1577"/>
      <c r="DN1577"/>
      <c r="DO1577"/>
      <c r="DP1577"/>
      <c r="DQ1577"/>
      <c r="DR1577"/>
      <c r="DS1577"/>
      <c r="DT1577"/>
      <c r="DU1577"/>
      <c r="DV1577"/>
      <c r="DW1577"/>
      <c r="DX1577"/>
      <c r="DY1577"/>
      <c r="DZ1577"/>
      <c r="EA1577"/>
      <c r="EB1577"/>
      <c r="EC1577"/>
      <c r="ED1577"/>
      <c r="EE1577"/>
      <c r="EF1577"/>
      <c r="EG1577"/>
    </row>
    <row r="1578" spans="1:137" s="1" customFormat="1" ht="14.4" x14ac:dyDescent="0.3">
      <c r="A1578"/>
      <c r="B1578"/>
      <c r="C1578"/>
      <c r="D1578" s="18"/>
      <c r="E1578" s="28">
        <v>41039.54791666667</v>
      </c>
      <c r="F1578" s="10">
        <f t="shared" si="475"/>
        <v>1156.070138888892</v>
      </c>
      <c r="G1578" s="10">
        <v>26046</v>
      </c>
      <c r="H1578" s="10">
        <v>0</v>
      </c>
      <c r="I1578" s="10">
        <v>35</v>
      </c>
      <c r="J1578" s="10"/>
      <c r="K1578" s="10"/>
      <c r="L1578" s="79">
        <v>1037</v>
      </c>
      <c r="M1578" s="86"/>
      <c r="N1578" s="42">
        <v>7.05</v>
      </c>
      <c r="O1578" s="90"/>
      <c r="P1578" s="90"/>
      <c r="Q1578" s="90"/>
      <c r="R1578" s="87"/>
      <c r="S1578" s="87"/>
      <c r="T1578" s="16"/>
      <c r="U1578" s="16"/>
      <c r="V1578" s="43">
        <f t="shared" si="479"/>
        <v>0</v>
      </c>
      <c r="W1578" s="43">
        <f t="shared" si="480"/>
        <v>0</v>
      </c>
      <c r="X1578" s="43">
        <f t="shared" si="481"/>
        <v>0</v>
      </c>
      <c r="Y1578" s="22">
        <f>X1578+W1578+SUM($V$1533:V1578)</f>
        <v>7.8636873576337781E-4</v>
      </c>
      <c r="Z1578" s="22">
        <f t="shared" si="482"/>
        <v>8.8500886193202871E-2</v>
      </c>
      <c r="AA1578" s="44">
        <f t="shared" si="483"/>
        <v>12.266686335019207</v>
      </c>
      <c r="AB1578" s="44">
        <f t="shared" si="484"/>
        <v>1.5715610233990331</v>
      </c>
      <c r="AC1578" s="44">
        <f t="shared" si="485"/>
        <v>6.8534603309559996</v>
      </c>
      <c r="AD1578" s="44">
        <f t="shared" si="476"/>
        <v>1.5715610233990325</v>
      </c>
      <c r="AE1578" s="44">
        <f t="shared" si="477"/>
        <v>5.2803017822185252</v>
      </c>
      <c r="AF1578" s="44">
        <f t="shared" si="478"/>
        <v>1.5975253384410899E-3</v>
      </c>
      <c r="AG1578" s="45">
        <f>AC1578+AA1578+SUM($Z$1533:Z1578)</f>
        <v>35.148228337280017</v>
      </c>
      <c r="AH1578" s="45">
        <f>AC1578+AA1578+SUM($Z$1578:Z1578)+$AH$1577</f>
        <v>374.00191874761146</v>
      </c>
      <c r="DM1578"/>
      <c r="DN1578"/>
      <c r="DO1578"/>
      <c r="DP1578"/>
      <c r="DQ1578"/>
      <c r="DR1578"/>
      <c r="DS1578"/>
      <c r="DT1578"/>
      <c r="DU1578"/>
      <c r="DV1578"/>
      <c r="DW1578"/>
      <c r="DX1578"/>
      <c r="DY1578"/>
      <c r="DZ1578"/>
      <c r="EA1578"/>
      <c r="EB1578"/>
      <c r="EC1578"/>
      <c r="ED1578"/>
      <c r="EE1578"/>
      <c r="EF1578"/>
      <c r="EG1578"/>
    </row>
    <row r="1579" spans="1:137" s="1" customFormat="1" ht="14.4" x14ac:dyDescent="0.3">
      <c r="A1579"/>
      <c r="B1579"/>
      <c r="C1579"/>
      <c r="D1579" s="18"/>
      <c r="E1579" s="28">
        <v>41044.558333333334</v>
      </c>
      <c r="F1579" s="10">
        <f t="shared" si="475"/>
        <v>1161.0805555555562</v>
      </c>
      <c r="G1579" s="10">
        <v>30504</v>
      </c>
      <c r="H1579" s="40">
        <v>1.05</v>
      </c>
      <c r="I1579" s="10">
        <v>38</v>
      </c>
      <c r="J1579" s="10"/>
      <c r="K1579" s="10"/>
      <c r="L1579" s="79">
        <v>1037</v>
      </c>
      <c r="M1579" s="86"/>
      <c r="N1579" s="42">
        <v>7.05</v>
      </c>
      <c r="O1579" s="90"/>
      <c r="P1579" s="90"/>
      <c r="Q1579" s="90"/>
      <c r="R1579" s="87"/>
      <c r="S1579" s="87"/>
      <c r="T1579" s="16"/>
      <c r="U1579" s="16"/>
      <c r="V1579" s="43">
        <f t="shared" si="479"/>
        <v>3.5677620557038705E-6</v>
      </c>
      <c r="W1579" s="43">
        <f t="shared" si="480"/>
        <v>4.9451050647969627E-4</v>
      </c>
      <c r="X1579" s="43">
        <f t="shared" si="481"/>
        <v>2.1360447515927839E-6</v>
      </c>
      <c r="Y1579" s="22">
        <f>X1579+W1579+SUM($V$1533:V1579)</f>
        <v>1.2865830490503708E-3</v>
      </c>
      <c r="Z1579" s="22">
        <f t="shared" si="482"/>
        <v>0.10364858452113417</v>
      </c>
      <c r="AA1579" s="44">
        <f t="shared" si="483"/>
        <v>14.366236656815859</v>
      </c>
      <c r="AB1579" s="44">
        <f t="shared" si="484"/>
        <v>1.840547395291565</v>
      </c>
      <c r="AC1579" s="44">
        <f t="shared" si="485"/>
        <v>8.0264898232159201</v>
      </c>
      <c r="AD1579" s="44">
        <f t="shared" si="476"/>
        <v>1.840547395291565</v>
      </c>
      <c r="AE1579" s="44">
        <f t="shared" si="477"/>
        <v>6.1840714721951144</v>
      </c>
      <c r="AF1579" s="44">
        <f t="shared" si="478"/>
        <v>1.870955729240844E-3</v>
      </c>
      <c r="AG1579" s="45">
        <f>AC1579+AA1579+SUM($Z$1533:Z1579)</f>
        <v>38.524456735857726</v>
      </c>
      <c r="AH1579" s="45">
        <f>AC1579+AA1579+SUM($Z$1578:Z1579)+$AH$1577</f>
        <v>377.37814714618912</v>
      </c>
      <c r="DM1579"/>
      <c r="DN1579"/>
      <c r="DO1579"/>
      <c r="DP1579"/>
      <c r="DQ1579"/>
      <c r="DR1579"/>
      <c r="DS1579"/>
      <c r="DT1579"/>
      <c r="DU1579"/>
      <c r="DV1579"/>
      <c r="DW1579"/>
      <c r="DX1579"/>
      <c r="DY1579"/>
      <c r="DZ1579"/>
      <c r="EA1579"/>
      <c r="EB1579"/>
      <c r="EC1579"/>
      <c r="ED1579"/>
      <c r="EE1579"/>
      <c r="EF1579"/>
      <c r="EG1579"/>
    </row>
    <row r="1580" spans="1:137" s="1" customFormat="1" ht="14.4" x14ac:dyDescent="0.3">
      <c r="A1580"/>
      <c r="B1580"/>
      <c r="C1580"/>
      <c r="D1580" s="18"/>
      <c r="E1580" s="28">
        <v>41052.541666666664</v>
      </c>
      <c r="F1580" s="10">
        <f t="shared" si="475"/>
        <v>1169.0638888888861</v>
      </c>
      <c r="G1580" s="10">
        <v>35675</v>
      </c>
      <c r="H1580" s="40">
        <v>1.03</v>
      </c>
      <c r="I1580" s="10">
        <v>36</v>
      </c>
      <c r="J1580" s="10"/>
      <c r="K1580" s="10"/>
      <c r="L1580" s="79">
        <v>1037</v>
      </c>
      <c r="M1580" s="86"/>
      <c r="N1580" s="42">
        <v>7.05</v>
      </c>
      <c r="O1580" s="90"/>
      <c r="P1580" s="90"/>
      <c r="Q1580" s="90"/>
      <c r="R1580" s="87"/>
      <c r="S1580" s="87"/>
      <c r="T1580" s="16"/>
      <c r="U1580" s="16"/>
      <c r="V1580" s="43">
        <f t="shared" si="479"/>
        <v>3.4998046832142727E-6</v>
      </c>
      <c r="W1580" s="43">
        <f t="shared" si="480"/>
        <v>4.8509125873722587E-4</v>
      </c>
      <c r="X1580" s="43">
        <f t="shared" si="481"/>
        <v>2.0953581848957787E-6</v>
      </c>
      <c r="Y1580" s="22">
        <f>X1580+W1580+SUM($V$1533:V1580)</f>
        <v>1.2806229194244176E-3</v>
      </c>
      <c r="Z1580" s="22">
        <f t="shared" si="482"/>
        <v>0.12121896317831959</v>
      </c>
      <c r="AA1580" s="44">
        <f t="shared" si="483"/>
        <v>16.801583160631584</v>
      </c>
      <c r="AB1580" s="44">
        <f t="shared" si="484"/>
        <v>2.1525546920740419</v>
      </c>
      <c r="AC1580" s="44">
        <f t="shared" si="485"/>
        <v>9.3871303580916603</v>
      </c>
      <c r="AD1580" s="44">
        <f t="shared" si="476"/>
        <v>2.1525546920740424</v>
      </c>
      <c r="AE1580" s="44">
        <f t="shared" si="477"/>
        <v>7.2323875482087834</v>
      </c>
      <c r="AF1580" s="44">
        <f t="shared" si="478"/>
        <v>2.1881178088338287E-3</v>
      </c>
      <c r="AG1580" s="45">
        <f>AC1580+AA1580+SUM($Z$1533:Z1580)</f>
        <v>42.441662737727512</v>
      </c>
      <c r="AH1580" s="45">
        <f>AC1580+AA1580+SUM($Z$1578:Z1580)+$AH$1577</f>
        <v>381.29535314805895</v>
      </c>
      <c r="DM1580"/>
      <c r="DN1580"/>
      <c r="DO1580"/>
      <c r="DP1580"/>
      <c r="DQ1580"/>
      <c r="DR1580"/>
      <c r="DS1580"/>
      <c r="DT1580"/>
      <c r="DU1580"/>
      <c r="DV1580"/>
      <c r="DW1580"/>
      <c r="DX1580"/>
      <c r="DY1580"/>
      <c r="DZ1580"/>
      <c r="EA1580"/>
      <c r="EB1580"/>
      <c r="EC1580"/>
      <c r="ED1580"/>
      <c r="EE1580"/>
      <c r="EF1580"/>
      <c r="EG1580"/>
    </row>
    <row r="1581" spans="1:137" s="1" customFormat="1" ht="14.4" x14ac:dyDescent="0.3">
      <c r="A1581"/>
      <c r="B1581"/>
      <c r="C1581"/>
      <c r="D1581" s="18"/>
      <c r="E1581" s="28">
        <v>41109.601388888892</v>
      </c>
      <c r="F1581" s="10">
        <f t="shared" si="475"/>
        <v>1226.1236111111139</v>
      </c>
      <c r="G1581" s="10">
        <v>41307</v>
      </c>
      <c r="H1581" s="10">
        <v>0.83</v>
      </c>
      <c r="I1581" s="10">
        <v>35</v>
      </c>
      <c r="J1581" s="10"/>
      <c r="K1581" s="10"/>
      <c r="L1581" s="79">
        <v>1037</v>
      </c>
      <c r="M1581" s="86"/>
      <c r="N1581" s="42">
        <v>7.05</v>
      </c>
      <c r="O1581" s="90"/>
      <c r="P1581" s="90"/>
      <c r="Q1581" s="90"/>
      <c r="R1581" s="87"/>
      <c r="S1581" s="87"/>
      <c r="T1581" s="16"/>
      <c r="U1581" s="16"/>
      <c r="V1581" s="43">
        <f t="shared" si="479"/>
        <v>2.8202309583182976E-6</v>
      </c>
      <c r="W1581" s="43">
        <f t="shared" si="480"/>
        <v>3.9089878131252177E-4</v>
      </c>
      <c r="X1581" s="43">
        <f t="shared" si="481"/>
        <v>1.6884925179257243E-6</v>
      </c>
      <c r="Y1581" s="22">
        <f>X1581+W1581+SUM($V$1533:V1581)</f>
        <v>1.1888438072910619E-3</v>
      </c>
      <c r="Z1581" s="22">
        <f t="shared" si="482"/>
        <v>0.14035575927139027</v>
      </c>
      <c r="AA1581" s="44">
        <f t="shared" si="483"/>
        <v>19.45404332491125</v>
      </c>
      <c r="AB1581" s="44">
        <f t="shared" si="484"/>
        <v>2.4923777621724583</v>
      </c>
      <c r="AC1581" s="44">
        <f t="shared" si="485"/>
        <v>10.869073404392209</v>
      </c>
      <c r="AD1581" s="44">
        <f t="shared" si="476"/>
        <v>2.4923777621724579</v>
      </c>
      <c r="AE1581" s="44">
        <f t="shared" si="477"/>
        <v>8.3741620870037874</v>
      </c>
      <c r="AF1581" s="44">
        <f t="shared" si="478"/>
        <v>2.5335552159635303E-3</v>
      </c>
      <c r="AG1581" s="45">
        <f>AC1581+AA1581+SUM($Z$1533:Z1581)</f>
        <v>46.716421707579116</v>
      </c>
      <c r="AH1581" s="45">
        <f>AC1581+AA1581+SUM($Z$1578:Z1581)+$AH$1577</f>
        <v>385.57011211791053</v>
      </c>
      <c r="DM1581"/>
      <c r="DN1581"/>
      <c r="DO1581"/>
      <c r="DP1581"/>
      <c r="DQ1581"/>
      <c r="DR1581"/>
      <c r="DS1581"/>
      <c r="DT1581"/>
      <c r="DU1581"/>
      <c r="DV1581"/>
      <c r="DW1581"/>
      <c r="DX1581"/>
      <c r="DY1581"/>
      <c r="DZ1581"/>
      <c r="EA1581"/>
      <c r="EB1581"/>
      <c r="EC1581"/>
      <c r="ED1581"/>
      <c r="EE1581"/>
      <c r="EF1581"/>
      <c r="EG1581"/>
    </row>
    <row r="1582" spans="1:137" s="1" customFormat="1" ht="14.4" x14ac:dyDescent="0.3">
      <c r="A1582"/>
      <c r="B1582"/>
      <c r="C1582"/>
      <c r="D1582" s="18"/>
      <c r="E1582" s="28">
        <v>41134.563888888886</v>
      </c>
      <c r="F1582" s="10">
        <f t="shared" si="475"/>
        <v>1251.086111111108</v>
      </c>
      <c r="G1582" s="10">
        <v>44756</v>
      </c>
      <c r="H1582" s="10">
        <v>0.69</v>
      </c>
      <c r="I1582" s="10">
        <v>35</v>
      </c>
      <c r="J1582" s="10"/>
      <c r="K1582" s="10"/>
      <c r="L1582" s="79">
        <v>1037</v>
      </c>
      <c r="M1582" s="86"/>
      <c r="N1582" s="42">
        <v>7.05</v>
      </c>
      <c r="O1582" s="90"/>
      <c r="P1582" s="90"/>
      <c r="Q1582" s="90"/>
      <c r="R1582" s="87"/>
      <c r="S1582" s="87"/>
      <c r="T1582" s="16"/>
      <c r="U1582" s="16"/>
      <c r="V1582" s="43">
        <f t="shared" si="479"/>
        <v>2.3445293508911148E-6</v>
      </c>
      <c r="W1582" s="43">
        <f t="shared" si="480"/>
        <v>3.2496404711522894E-4</v>
      </c>
      <c r="X1582" s="43">
        <f t="shared" si="481"/>
        <v>1.4036865510466864E-6</v>
      </c>
      <c r="Y1582" s="22">
        <f>X1582+W1582+SUM($V$1533:V1582)</f>
        <v>1.1249687964777809E-3</v>
      </c>
      <c r="Z1582" s="22">
        <f t="shared" si="482"/>
        <v>0.15207500815722136</v>
      </c>
      <c r="AA1582" s="44">
        <f t="shared" si="483"/>
        <v>21.078392598100272</v>
      </c>
      <c r="AB1582" s="44">
        <f t="shared" si="484"/>
        <v>2.7004831898658952</v>
      </c>
      <c r="AC1582" s="44">
        <f t="shared" si="485"/>
        <v>11.776605642796081</v>
      </c>
      <c r="AD1582" s="44">
        <f t="shared" si="476"/>
        <v>2.7004831898658952</v>
      </c>
      <c r="AE1582" s="44">
        <f t="shared" si="477"/>
        <v>9.073377354103215</v>
      </c>
      <c r="AF1582" s="44">
        <f t="shared" si="478"/>
        <v>2.7450988269703382E-3</v>
      </c>
      <c r="AG1582" s="45">
        <f>AC1582+AA1582+SUM($Z$1533:Z1582)</f>
        <v>49.400378227329227</v>
      </c>
      <c r="AH1582" s="45">
        <f>AC1582+AA1582+SUM($Z$1578:Z1582)+$AH$1577</f>
        <v>388.25406863766062</v>
      </c>
      <c r="DM1582"/>
      <c r="DN1582"/>
      <c r="DO1582"/>
      <c r="DP1582"/>
      <c r="DQ1582"/>
      <c r="DR1582"/>
      <c r="DS1582"/>
      <c r="DT1582"/>
      <c r="DU1582"/>
      <c r="DV1582"/>
      <c r="DW1582"/>
      <c r="DX1582"/>
      <c r="DY1582"/>
      <c r="DZ1582"/>
      <c r="EA1582"/>
      <c r="EB1582"/>
      <c r="EC1582"/>
      <c r="ED1582"/>
      <c r="EE1582"/>
      <c r="EF1582"/>
      <c r="EG1582"/>
    </row>
    <row r="1583" spans="1:137" s="1" customFormat="1" ht="14.4" x14ac:dyDescent="0.3">
      <c r="A1583"/>
      <c r="B1583"/>
      <c r="C1583"/>
      <c r="D1583" s="18"/>
      <c r="E1583" s="28">
        <v>42304.505555555559</v>
      </c>
      <c r="F1583" s="10">
        <f t="shared" si="475"/>
        <v>2421.027777777781</v>
      </c>
      <c r="G1583" s="10">
        <v>76872</v>
      </c>
      <c r="H1583" s="10">
        <v>0.34</v>
      </c>
      <c r="I1583" s="10">
        <v>32</v>
      </c>
      <c r="J1583" s="10"/>
      <c r="K1583" s="10"/>
      <c r="L1583" s="10">
        <v>1088</v>
      </c>
      <c r="M1583" s="86"/>
      <c r="N1583" s="42">
        <v>7.05</v>
      </c>
      <c r="O1583" s="90"/>
      <c r="P1583" s="90"/>
      <c r="Q1583" s="90"/>
      <c r="R1583" s="87"/>
      <c r="S1583" s="87"/>
      <c r="T1583" s="16"/>
      <c r="U1583" s="16"/>
      <c r="V1583" s="43">
        <f t="shared" si="479"/>
        <v>1.2120921519456083E-6</v>
      </c>
      <c r="W1583" s="43">
        <f t="shared" si="480"/>
        <v>1.6800232039029179E-4</v>
      </c>
      <c r="X1583" s="43">
        <f t="shared" si="481"/>
        <v>7.256882715793751E-7</v>
      </c>
      <c r="Y1583" s="22">
        <f>X1583+W1583+SUM($V$1533:V1583)</f>
        <v>9.6854116362532212E-4</v>
      </c>
      <c r="Z1583" s="22">
        <f t="shared" si="482"/>
        <v>0.27404690560106704</v>
      </c>
      <c r="AA1583" s="44">
        <f t="shared" si="483"/>
        <v>37.984336391301497</v>
      </c>
      <c r="AB1583" s="44">
        <f t="shared" si="484"/>
        <v>4.8664081677729998</v>
      </c>
      <c r="AC1583" s="44">
        <f t="shared" si="485"/>
        <v>21.222042819526099</v>
      </c>
      <c r="AD1583" s="44">
        <f t="shared" si="476"/>
        <v>4.8664081677730007</v>
      </c>
      <c r="AE1583" s="44">
        <f t="shared" si="477"/>
        <v>16.350687843936242</v>
      </c>
      <c r="AF1583" s="44">
        <f t="shared" si="478"/>
        <v>4.946807816854408E-3</v>
      </c>
      <c r="AG1583" s="45">
        <f>AC1583+AA1583+SUM($Z$1533:Z1583)</f>
        <v>76.025806102861537</v>
      </c>
      <c r="AH1583" s="45">
        <f>AC1583+AA1583+SUM($Z$1578:Z1583)+$AH$1577</f>
        <v>414.87949651319298</v>
      </c>
      <c r="DM1583"/>
      <c r="DN1583"/>
      <c r="DO1583"/>
      <c r="DP1583"/>
      <c r="DQ1583"/>
      <c r="DR1583"/>
      <c r="DS1583"/>
      <c r="DT1583"/>
      <c r="DU1583"/>
      <c r="DV1583"/>
      <c r="DW1583"/>
      <c r="DX1583"/>
      <c r="DY1583"/>
      <c r="DZ1583"/>
      <c r="EA1583"/>
      <c r="EB1583"/>
      <c r="EC1583"/>
      <c r="ED1583"/>
      <c r="EE1583"/>
      <c r="EF1583"/>
      <c r="EG1583"/>
    </row>
    <row r="1584" spans="1:137" s="1" customFormat="1" ht="14.4" x14ac:dyDescent="0.3">
      <c r="A1584"/>
      <c r="B1584"/>
      <c r="C1584"/>
      <c r="D1584" s="40" t="s">
        <v>164</v>
      </c>
      <c r="E1584" s="28">
        <v>42305.580555555556</v>
      </c>
      <c r="F1584" s="10">
        <f t="shared" si="475"/>
        <v>2422.1027777777781</v>
      </c>
      <c r="G1584" s="10"/>
      <c r="H1584" s="10"/>
      <c r="I1584" s="10">
        <v>31</v>
      </c>
      <c r="J1584" s="40">
        <v>1.48</v>
      </c>
      <c r="K1584" s="10"/>
      <c r="L1584" s="10">
        <v>1086</v>
      </c>
      <c r="M1584" s="86"/>
      <c r="N1584" s="42">
        <v>7.05</v>
      </c>
      <c r="O1584" s="90"/>
      <c r="P1584" s="90"/>
      <c r="Q1584" s="90"/>
      <c r="R1584" s="87"/>
      <c r="S1584" s="87"/>
      <c r="T1584" s="16"/>
      <c r="U1584" s="16"/>
      <c r="V1584" s="43">
        <f t="shared" si="479"/>
        <v>0</v>
      </c>
      <c r="W1584" s="43">
        <f t="shared" si="480"/>
        <v>0</v>
      </c>
      <c r="X1584" s="43">
        <f t="shared" si="481"/>
        <v>0</v>
      </c>
      <c r="Y1584" s="22">
        <f>X1584+W1584+SUM($V$1533:V1584)</f>
        <v>7.9981315496345095E-4</v>
      </c>
      <c r="Z1584" s="22">
        <f t="shared" si="482"/>
        <v>0</v>
      </c>
      <c r="AA1584" s="44">
        <f t="shared" si="483"/>
        <v>0</v>
      </c>
      <c r="AB1584" s="44">
        <f t="shared" si="484"/>
        <v>0</v>
      </c>
      <c r="AC1584" s="44">
        <f t="shared" si="485"/>
        <v>0</v>
      </c>
      <c r="AD1584" s="44">
        <f t="shared" si="476"/>
        <v>0</v>
      </c>
      <c r="AE1584" s="44">
        <f t="shared" si="477"/>
        <v>0</v>
      </c>
      <c r="AF1584" s="44">
        <f t="shared" si="478"/>
        <v>0</v>
      </c>
      <c r="AG1584" s="45">
        <f>AC1584+AA1584+SUM($Z$1533:Z1584)</f>
        <v>16.819426892033949</v>
      </c>
      <c r="AH1584" s="45">
        <f>AC1584+AA1584+SUM($Z$1584:Z1584)+$AH$1583</f>
        <v>414.87949651319298</v>
      </c>
      <c r="DM1584"/>
      <c r="DN1584"/>
      <c r="DO1584"/>
      <c r="DP1584"/>
      <c r="DQ1584"/>
      <c r="DR1584"/>
      <c r="DS1584"/>
      <c r="DT1584"/>
      <c r="DU1584"/>
      <c r="DV1584"/>
      <c r="DW1584"/>
      <c r="DX1584"/>
      <c r="DY1584"/>
      <c r="DZ1584"/>
      <c r="EA1584"/>
      <c r="EB1584"/>
      <c r="EC1584"/>
      <c r="ED1584"/>
      <c r="EE1584"/>
      <c r="EF1584"/>
      <c r="EG1584"/>
    </row>
    <row r="1585" spans="1:137" s="1" customFormat="1" ht="14.4" x14ac:dyDescent="0.3">
      <c r="A1585"/>
      <c r="B1585"/>
      <c r="C1585"/>
      <c r="D1585" s="18"/>
      <c r="E1585" s="28">
        <v>42311.600694444445</v>
      </c>
      <c r="F1585" s="10">
        <f t="shared" si="475"/>
        <v>2428.1229166666672</v>
      </c>
      <c r="G1585" s="10">
        <v>5868</v>
      </c>
      <c r="H1585" s="10">
        <v>0.81</v>
      </c>
      <c r="I1585" s="10">
        <v>32</v>
      </c>
      <c r="J1585" s="10"/>
      <c r="K1585" s="10">
        <v>5</v>
      </c>
      <c r="L1585" s="10">
        <v>1079</v>
      </c>
      <c r="M1585" s="86"/>
      <c r="N1585" s="42">
        <v>7.05</v>
      </c>
      <c r="O1585" s="90"/>
      <c r="P1585" s="90"/>
      <c r="Q1585" s="90"/>
      <c r="R1585" s="87"/>
      <c r="S1585" s="87"/>
      <c r="T1585" s="16"/>
      <c r="U1585" s="16"/>
      <c r="V1585" s="43">
        <f t="shared" si="479"/>
        <v>2.8637446471640958E-6</v>
      </c>
      <c r="W1585" s="43">
        <f t="shared" si="480"/>
        <v>3.9693000648224246E-4</v>
      </c>
      <c r="X1585" s="43">
        <f t="shared" si="481"/>
        <v>1.7145444757722159E-6</v>
      </c>
      <c r="Y1585" s="22">
        <f>X1585+W1585+SUM($V$1533:V1585)</f>
        <v>1.2013214505686297E-3</v>
      </c>
      <c r="Z1585" s="22">
        <f t="shared" si="482"/>
        <v>2.0746238999455449E-2</v>
      </c>
      <c r="AA1585" s="44">
        <f t="shared" si="483"/>
        <v>2.8755373802935784</v>
      </c>
      <c r="AB1585" s="44">
        <f t="shared" si="484"/>
        <v>0.36840287138468464</v>
      </c>
      <c r="AC1585" s="44">
        <f t="shared" si="485"/>
        <v>1.6065774266814108</v>
      </c>
      <c r="AD1585" s="44">
        <f t="shared" si="476"/>
        <v>0.36840287138468475</v>
      </c>
      <c r="AE1585" s="44">
        <f t="shared" si="477"/>
        <v>1.2378000659113131</v>
      </c>
      <c r="AF1585" s="44">
        <f t="shared" si="478"/>
        <v>3.7448938541284653E-4</v>
      </c>
      <c r="AG1585" s="45">
        <f>AC1585+AA1585+SUM($Z$1533:Z1585)</f>
        <v>21.322287938008394</v>
      </c>
      <c r="AH1585" s="45">
        <f>AC1585+AA1585+SUM($Z$1584:Z1585)+$AH$1583</f>
        <v>419.38235755916742</v>
      </c>
      <c r="DM1585"/>
      <c r="DN1585"/>
      <c r="DO1585"/>
      <c r="DP1585"/>
      <c r="DQ1585"/>
      <c r="DR1585"/>
      <c r="DS1585"/>
      <c r="DT1585"/>
      <c r="DU1585"/>
      <c r="DV1585"/>
      <c r="DW1585"/>
      <c r="DX1585"/>
      <c r="DY1585"/>
      <c r="DZ1585"/>
      <c r="EA1585"/>
      <c r="EB1585"/>
      <c r="EC1585"/>
      <c r="ED1585"/>
      <c r="EE1585"/>
      <c r="EF1585"/>
      <c r="EG1585"/>
    </row>
    <row r="1586" spans="1:137" s="1" customFormat="1" ht="14.4" x14ac:dyDescent="0.3">
      <c r="A1586"/>
      <c r="B1586"/>
      <c r="C1586"/>
      <c r="D1586" s="40" t="s">
        <v>164</v>
      </c>
      <c r="E1586" s="28">
        <v>42486.567361111112</v>
      </c>
      <c r="F1586" s="10">
        <f t="shared" si="475"/>
        <v>2603.0895833333343</v>
      </c>
      <c r="G1586" s="10">
        <v>32573</v>
      </c>
      <c r="H1586" s="10">
        <v>0.67</v>
      </c>
      <c r="I1586" s="10">
        <v>31</v>
      </c>
      <c r="J1586" s="10"/>
      <c r="K1586" s="10"/>
      <c r="L1586" s="10">
        <v>1098</v>
      </c>
      <c r="M1586" s="86"/>
      <c r="N1586" s="42"/>
      <c r="O1586" s="90"/>
      <c r="P1586" s="90"/>
      <c r="Q1586" s="90"/>
      <c r="R1586" s="87"/>
      <c r="S1586" s="87"/>
      <c r="T1586" s="16"/>
      <c r="U1586" s="16"/>
      <c r="V1586" s="43">
        <f t="shared" si="479"/>
        <v>2.4104879771310186E-6</v>
      </c>
      <c r="W1586" s="43">
        <f t="shared" si="480"/>
        <v>3.3410625815939141E-4</v>
      </c>
      <c r="X1586" s="43">
        <f t="shared" si="481"/>
        <v>1.4431764540173095E-6</v>
      </c>
      <c r="Y1586" s="22"/>
      <c r="Z1586" s="22">
        <f t="shared" si="482"/>
        <v>0.11718929086431143</v>
      </c>
      <c r="AA1586" s="44">
        <f t="shared" si="483"/>
        <v>16.24304947317292</v>
      </c>
      <c r="AB1586" s="44">
        <f t="shared" si="484"/>
        <v>2.0809974883197158</v>
      </c>
      <c r="AC1586" s="44"/>
      <c r="AD1586" s="44"/>
      <c r="AE1586" s="44"/>
      <c r="AF1586" s="44"/>
      <c r="AG1586" s="45"/>
      <c r="AH1586" s="45"/>
      <c r="DM1586"/>
      <c r="DN1586"/>
      <c r="DO1586"/>
      <c r="DP1586"/>
      <c r="DQ1586"/>
      <c r="DR1586"/>
      <c r="DS1586"/>
      <c r="DT1586"/>
      <c r="DU1586"/>
      <c r="DV1586"/>
      <c r="DW1586"/>
      <c r="DX1586"/>
      <c r="DY1586"/>
      <c r="DZ1586"/>
      <c r="EA1586"/>
      <c r="EB1586"/>
      <c r="EC1586"/>
      <c r="ED1586"/>
      <c r="EE1586"/>
      <c r="EF1586"/>
      <c r="EG1586"/>
    </row>
    <row r="1587" spans="1:137" s="1" customFormat="1" ht="14.4" x14ac:dyDescent="0.3">
      <c r="A1587"/>
      <c r="B1587"/>
      <c r="C1587"/>
      <c r="D1587" s="18"/>
      <c r="E1587" s="28">
        <v>42487.55</v>
      </c>
      <c r="F1587" s="10">
        <f t="shared" si="475"/>
        <v>2604.0722222222248</v>
      </c>
      <c r="G1587" s="10">
        <v>4933</v>
      </c>
      <c r="H1587" s="10">
        <v>0.27</v>
      </c>
      <c r="I1587" s="10">
        <v>12</v>
      </c>
      <c r="J1587" s="10"/>
      <c r="K1587" s="10">
        <v>5</v>
      </c>
      <c r="L1587" s="10">
        <v>1070</v>
      </c>
      <c r="M1587" s="86"/>
      <c r="N1587" s="42"/>
      <c r="O1587" s="90"/>
      <c r="P1587" s="90"/>
      <c r="Q1587" s="90"/>
      <c r="R1587" s="87"/>
      <c r="S1587" s="87"/>
      <c r="T1587" s="16"/>
      <c r="U1587" s="16"/>
      <c r="V1587" s="43">
        <f t="shared" si="479"/>
        <v>9.4661933038788476E-7</v>
      </c>
      <c r="W1587" s="43">
        <f t="shared" si="480"/>
        <v>1.3120639695273384E-4</v>
      </c>
      <c r="X1587" s="43">
        <f t="shared" si="481"/>
        <v>5.6674778779001252E-7</v>
      </c>
      <c r="Y1587" s="22"/>
      <c r="Z1587" s="22">
        <f t="shared" si="482"/>
        <v>1.7295085765938648E-2</v>
      </c>
      <c r="AA1587" s="44">
        <f t="shared" si="483"/>
        <v>2.3971894672882814</v>
      </c>
      <c r="AB1587" s="44">
        <f t="shared" si="484"/>
        <v>0.30711876293256951</v>
      </c>
      <c r="AC1587" s="44"/>
      <c r="AD1587" s="44"/>
      <c r="AE1587" s="44"/>
      <c r="AF1587" s="44"/>
      <c r="AG1587" s="45"/>
      <c r="AH1587" s="45"/>
      <c r="DM1587"/>
      <c r="DN1587"/>
      <c r="DO1587"/>
      <c r="DP1587"/>
      <c r="DQ1587"/>
      <c r="DR1587"/>
      <c r="DS1587"/>
      <c r="DT1587"/>
      <c r="DU1587"/>
      <c r="DV1587"/>
      <c r="DW1587"/>
      <c r="DX1587"/>
      <c r="DY1587"/>
      <c r="DZ1587"/>
      <c r="EA1587"/>
      <c r="EB1587"/>
      <c r="EC1587"/>
      <c r="ED1587"/>
      <c r="EE1587"/>
      <c r="EF1587"/>
      <c r="EG1587"/>
    </row>
    <row r="1588" spans="1:137" s="1" customFormat="1" ht="14.4" x14ac:dyDescent="0.3">
      <c r="A1588"/>
      <c r="B1588"/>
      <c r="C1588"/>
      <c r="D1588" s="18"/>
      <c r="E1588" s="28">
        <v>42613.620138888888</v>
      </c>
      <c r="F1588" s="10">
        <f t="shared" si="475"/>
        <v>2730.1423611111095</v>
      </c>
      <c r="G1588" s="10">
        <v>22995</v>
      </c>
      <c r="H1588" s="10">
        <v>0.24</v>
      </c>
      <c r="I1588" s="10">
        <v>19</v>
      </c>
      <c r="J1588" s="10"/>
      <c r="K1588" s="10"/>
      <c r="L1588" s="10">
        <v>1041</v>
      </c>
      <c r="M1588" s="86"/>
      <c r="N1588" s="42"/>
      <c r="O1588" s="90"/>
      <c r="P1588" s="90"/>
      <c r="Q1588" s="90"/>
      <c r="R1588" s="87"/>
      <c r="S1588" s="87"/>
      <c r="T1588" s="16"/>
      <c r="U1588" s="16"/>
      <c r="V1588" s="43">
        <f t="shared" si="479"/>
        <v>8.186340377435413E-7</v>
      </c>
      <c r="W1588" s="43">
        <f t="shared" si="480"/>
        <v>1.134669650905885E-4</v>
      </c>
      <c r="X1588" s="43">
        <f t="shared" si="481"/>
        <v>4.9012207442525702E-7</v>
      </c>
      <c r="Y1588" s="22"/>
      <c r="Z1588" s="22">
        <f t="shared" si="482"/>
        <v>7.8435373741303049E-2</v>
      </c>
      <c r="AA1588" s="44">
        <f t="shared" si="483"/>
        <v>10.871553592742011</v>
      </c>
      <c r="AB1588" s="44">
        <f t="shared" si="484"/>
        <v>1.3928219425788646</v>
      </c>
      <c r="AC1588" s="44"/>
      <c r="AD1588" s="44"/>
      <c r="AE1588" s="44"/>
      <c r="AF1588" s="44"/>
      <c r="AG1588" s="45"/>
      <c r="AH1588" s="45"/>
      <c r="DM1588"/>
      <c r="DN1588"/>
      <c r="DO1588"/>
      <c r="DP1588"/>
      <c r="DQ1588"/>
      <c r="DR1588"/>
      <c r="DS1588"/>
      <c r="DT1588"/>
      <c r="DU1588"/>
      <c r="DV1588"/>
      <c r="DW1588"/>
      <c r="DX1588"/>
      <c r="DY1588"/>
      <c r="DZ1588"/>
      <c r="EA1588"/>
      <c r="EB1588"/>
      <c r="EC1588"/>
      <c r="ED1588"/>
      <c r="EE1588"/>
      <c r="EF1588"/>
      <c r="EG1588"/>
    </row>
    <row r="1589" spans="1:137" s="1" customFormat="1" ht="14.4" x14ac:dyDescent="0.3">
      <c r="A1589"/>
      <c r="B1589"/>
      <c r="C1589"/>
      <c r="D1589" s="40" t="s">
        <v>164</v>
      </c>
      <c r="E1589" s="28">
        <v>42759.486805555556</v>
      </c>
      <c r="F1589" s="10">
        <f t="shared" si="475"/>
        <v>2876.0090277777781</v>
      </c>
      <c r="G1589" s="86">
        <v>31158</v>
      </c>
      <c r="H1589" s="86">
        <v>0</v>
      </c>
      <c r="I1589" s="86">
        <v>11</v>
      </c>
      <c r="J1589" s="86"/>
      <c r="K1589" s="86">
        <v>5</v>
      </c>
      <c r="L1589" s="86">
        <v>1086</v>
      </c>
      <c r="M1589" s="86"/>
      <c r="N1589" s="42"/>
      <c r="O1589" s="90"/>
      <c r="P1589" s="90"/>
      <c r="Q1589" s="90"/>
      <c r="R1589" s="87"/>
      <c r="S1589" s="87"/>
      <c r="T1589" s="16"/>
      <c r="U1589" s="16"/>
      <c r="V1589" s="43">
        <f t="shared" si="479"/>
        <v>0</v>
      </c>
      <c r="W1589" s="43">
        <f t="shared" si="480"/>
        <v>0</v>
      </c>
      <c r="X1589" s="43">
        <f t="shared" si="481"/>
        <v>0</v>
      </c>
      <c r="Y1589" s="22"/>
      <c r="Z1589" s="22">
        <f t="shared" si="482"/>
        <v>0.11087336412080691</v>
      </c>
      <c r="AA1589" s="44">
        <f t="shared" si="483"/>
        <v>15.367628947909528</v>
      </c>
      <c r="AB1589" s="44">
        <f t="shared" si="484"/>
        <v>1.9688419526670387</v>
      </c>
      <c r="AC1589" s="44"/>
      <c r="AD1589" s="44"/>
      <c r="AE1589" s="44"/>
      <c r="AF1589" s="44"/>
      <c r="AG1589" s="45"/>
      <c r="AH1589" s="45"/>
      <c r="DM1589"/>
      <c r="DN1589"/>
      <c r="DO1589"/>
      <c r="DP1589"/>
      <c r="DQ1589"/>
      <c r="DR1589"/>
      <c r="DS1589"/>
      <c r="DT1589"/>
      <c r="DU1589"/>
      <c r="DV1589"/>
      <c r="DW1589"/>
      <c r="DX1589"/>
      <c r="DY1589"/>
      <c r="DZ1589"/>
      <c r="EA1589"/>
      <c r="EB1589"/>
      <c r="EC1589"/>
      <c r="ED1589"/>
      <c r="EE1589"/>
      <c r="EF1589"/>
      <c r="EG1589"/>
    </row>
    <row r="1590" spans="1:137" s="1" customFormat="1" ht="14.4" x14ac:dyDescent="0.3">
      <c r="A1590"/>
      <c r="B1590"/>
      <c r="C1590"/>
      <c r="D1590" s="83"/>
      <c r="E1590" s="28">
        <v>42761.550694444442</v>
      </c>
      <c r="F1590" s="10">
        <f t="shared" si="475"/>
        <v>2878.0729166666642</v>
      </c>
      <c r="G1590" s="86">
        <v>5598</v>
      </c>
      <c r="H1590" s="86">
        <v>0.52</v>
      </c>
      <c r="I1590" s="86">
        <v>18</v>
      </c>
      <c r="J1590" s="86"/>
      <c r="K1590" s="86">
        <v>5</v>
      </c>
      <c r="L1590" s="86">
        <v>1100</v>
      </c>
      <c r="M1590" s="86"/>
      <c r="N1590" s="42"/>
      <c r="O1590" s="90"/>
      <c r="P1590" s="90"/>
      <c r="Q1590" s="90"/>
      <c r="R1590" s="87"/>
      <c r="S1590" s="87"/>
      <c r="T1590" s="16"/>
      <c r="U1590" s="16"/>
      <c r="V1590" s="43">
        <f t="shared" si="479"/>
        <v>1.8742341882376943E-6</v>
      </c>
      <c r="W1590" s="43">
        <f t="shared" si="480"/>
        <v>2.59778674478933E-4</v>
      </c>
      <c r="X1590" s="43">
        <f t="shared" si="481"/>
        <v>1.1221174614603227E-6</v>
      </c>
      <c r="Y1590" s="22"/>
      <c r="Z1590" s="22">
        <f t="shared" si="482"/>
        <v>2.0176851895681948E-2</v>
      </c>
      <c r="AA1590" s="44">
        <f t="shared" si="483"/>
        <v>2.796617345640513</v>
      </c>
      <c r="AB1590" s="44">
        <f t="shared" si="484"/>
        <v>0.35829193783354452</v>
      </c>
      <c r="AC1590" s="44"/>
      <c r="AD1590" s="44"/>
      <c r="AE1590" s="44"/>
      <c r="AF1590" s="44"/>
      <c r="AG1590" s="45"/>
      <c r="AH1590" s="45"/>
      <c r="DM1590"/>
      <c r="DN1590"/>
      <c r="DO1590"/>
      <c r="DP1590"/>
      <c r="DQ1590"/>
      <c r="DR1590"/>
      <c r="DS1590"/>
      <c r="DT1590"/>
      <c r="DU1590"/>
      <c r="DV1590"/>
      <c r="DW1590"/>
      <c r="DX1590"/>
      <c r="DY1590"/>
      <c r="DZ1590"/>
      <c r="EA1590"/>
      <c r="EB1590"/>
      <c r="EC1590"/>
      <c r="ED1590"/>
      <c r="EE1590"/>
      <c r="EF1590"/>
      <c r="EG1590"/>
    </row>
    <row r="1591" spans="1:137" s="1" customFormat="1" ht="14.4" x14ac:dyDescent="0.3">
      <c r="A1591"/>
      <c r="B1591"/>
      <c r="C1591"/>
      <c r="D1591" s="40" t="s">
        <v>164</v>
      </c>
      <c r="E1591" s="28">
        <v>42821.474999999999</v>
      </c>
      <c r="F1591" s="10">
        <f t="shared" si="475"/>
        <v>2937.9972222222204</v>
      </c>
      <c r="G1591" s="86">
        <v>11174</v>
      </c>
      <c r="H1591" s="86">
        <v>0.52</v>
      </c>
      <c r="I1591" s="86">
        <v>29</v>
      </c>
      <c r="J1591" s="86"/>
      <c r="K1591" s="86"/>
      <c r="L1591" s="86">
        <v>1082</v>
      </c>
      <c r="M1591" s="86"/>
      <c r="N1591" s="42"/>
      <c r="O1591" s="90"/>
      <c r="P1591" s="90"/>
      <c r="Q1591" s="90"/>
      <c r="R1591" s="87"/>
      <c r="S1591" s="87"/>
      <c r="T1591" s="16"/>
      <c r="U1591" s="16"/>
      <c r="V1591" s="43">
        <f t="shared" si="479"/>
        <v>1.8435649015210778E-6</v>
      </c>
      <c r="W1591" s="43">
        <f t="shared" si="480"/>
        <v>2.5552775071473232E-4</v>
      </c>
      <c r="X1591" s="43">
        <f t="shared" si="481"/>
        <v>1.1037555393636995E-6</v>
      </c>
      <c r="Y1591" s="22"/>
      <c r="Z1591" s="22">
        <f t="shared" si="482"/>
        <v>3.9615373479993318E-2</v>
      </c>
      <c r="AA1591" s="44">
        <f t="shared" si="483"/>
        <v>5.4908982432431133</v>
      </c>
      <c r="AB1591" s="44">
        <f t="shared" si="484"/>
        <v>0.70347292062861622</v>
      </c>
      <c r="AC1591" s="44"/>
      <c r="AD1591" s="44"/>
      <c r="AE1591" s="44"/>
      <c r="AF1591" s="44"/>
      <c r="AG1591" s="45"/>
      <c r="AH1591" s="45"/>
      <c r="DM1591"/>
      <c r="DN1591"/>
      <c r="DO1591"/>
      <c r="DP1591"/>
      <c r="DQ1591"/>
      <c r="DR1591"/>
      <c r="DS1591"/>
      <c r="DT1591"/>
      <c r="DU1591"/>
      <c r="DV1591"/>
      <c r="DW1591"/>
      <c r="DX1591"/>
      <c r="DY1591"/>
      <c r="DZ1591"/>
      <c r="EA1591"/>
      <c r="EB1591"/>
      <c r="EC1591"/>
      <c r="ED1591"/>
      <c r="EE1591"/>
      <c r="EF1591"/>
      <c r="EG1591"/>
    </row>
    <row r="1592" spans="1:137" s="1" customFormat="1" ht="14.4" x14ac:dyDescent="0.3">
      <c r="A1592"/>
      <c r="B1592"/>
      <c r="C1592"/>
      <c r="D1592" s="40"/>
      <c r="E1592" s="28">
        <v>42821.631944444445</v>
      </c>
      <c r="F1592" s="10">
        <f t="shared" si="475"/>
        <v>2938.1541666666672</v>
      </c>
      <c r="G1592" s="86">
        <v>3080</v>
      </c>
      <c r="H1592" s="86">
        <v>0.36</v>
      </c>
      <c r="I1592" s="86">
        <v>53</v>
      </c>
      <c r="J1592" s="86"/>
      <c r="K1592" s="86">
        <v>5</v>
      </c>
      <c r="L1592" s="86">
        <v>1084</v>
      </c>
      <c r="M1592" s="86"/>
      <c r="N1592" s="42"/>
      <c r="O1592" s="90"/>
      <c r="P1592" s="90"/>
      <c r="Q1592" s="90"/>
      <c r="R1592" s="87"/>
      <c r="S1592" s="87"/>
      <c r="T1592" s="16"/>
      <c r="U1592" s="16"/>
      <c r="V1592" s="43">
        <f t="shared" si="479"/>
        <v>1.2786733384927936E-6</v>
      </c>
      <c r="W1592" s="43">
        <f t="shared" si="480"/>
        <v>1.7723082155359933E-4</v>
      </c>
      <c r="X1592" s="43">
        <f t="shared" si="481"/>
        <v>7.6555090587460887E-7</v>
      </c>
      <c r="Y1592" s="22"/>
      <c r="Z1592" s="22">
        <f t="shared" si="482"/>
        <v>1.0939760784882789E-2</v>
      </c>
      <c r="AA1592" s="44">
        <f t="shared" si="483"/>
        <v>1.5163081399585721</v>
      </c>
      <c r="AB1592" s="44">
        <f t="shared" si="484"/>
        <v>0.19426361016655494</v>
      </c>
      <c r="AC1592" s="44"/>
      <c r="AD1592" s="44"/>
      <c r="AE1592" s="44"/>
      <c r="AF1592" s="44"/>
      <c r="AG1592" s="45"/>
      <c r="AH1592" s="45"/>
      <c r="DM1592"/>
      <c r="DN1592"/>
      <c r="DO1592"/>
      <c r="DP1592"/>
      <c r="DQ1592"/>
      <c r="DR1592"/>
      <c r="DS1592"/>
      <c r="DT1592"/>
      <c r="DU1592"/>
      <c r="DV1592"/>
      <c r="DW1592"/>
      <c r="DX1592"/>
      <c r="DY1592"/>
      <c r="DZ1592"/>
      <c r="EA1592"/>
      <c r="EB1592"/>
      <c r="EC1592"/>
      <c r="ED1592"/>
      <c r="EE1592"/>
      <c r="EF1592"/>
      <c r="EG1592"/>
    </row>
    <row r="1593" spans="1:137" s="1" customFormat="1" ht="14.4" x14ac:dyDescent="0.3">
      <c r="A1593"/>
      <c r="B1593"/>
      <c r="C1593"/>
      <c r="D1593" s="40"/>
      <c r="E1593" s="28">
        <v>42968.581944444442</v>
      </c>
      <c r="F1593" s="10">
        <f t="shared" si="475"/>
        <v>3085.1041666666642</v>
      </c>
      <c r="G1593" s="86">
        <v>14242</v>
      </c>
      <c r="H1593" s="86">
        <v>0</v>
      </c>
      <c r="I1593" s="86">
        <v>29</v>
      </c>
      <c r="J1593" s="86"/>
      <c r="K1593" s="86"/>
      <c r="L1593" s="86">
        <v>1077</v>
      </c>
      <c r="M1593" s="86"/>
      <c r="N1593" s="42"/>
      <c r="O1593" s="90"/>
      <c r="P1593" s="90"/>
      <c r="Q1593" s="90"/>
      <c r="R1593" s="87"/>
      <c r="S1593" s="87"/>
      <c r="T1593" s="16"/>
      <c r="U1593" s="16"/>
      <c r="V1593" s="43">
        <f t="shared" si="479"/>
        <v>0</v>
      </c>
      <c r="W1593" s="43">
        <f t="shared" si="480"/>
        <v>0</v>
      </c>
      <c r="X1593" s="43">
        <f t="shared" si="481"/>
        <v>0</v>
      </c>
      <c r="Y1593" s="22"/>
      <c r="Z1593" s="22">
        <f t="shared" si="482"/>
        <v>5.025907734906486E-2</v>
      </c>
      <c r="AA1593" s="44">
        <f t="shared" si="483"/>
        <v>6.9661713441214932</v>
      </c>
      <c r="AB1593" s="44">
        <f t="shared" si="484"/>
        <v>0.89247927824539497</v>
      </c>
      <c r="AC1593" s="44"/>
      <c r="AD1593" s="44"/>
      <c r="AE1593" s="44"/>
      <c r="AF1593" s="44"/>
      <c r="AG1593" s="45"/>
      <c r="AH1593" s="45"/>
      <c r="DM1593"/>
      <c r="DN1593"/>
      <c r="DO1593"/>
      <c r="DP1593"/>
      <c r="DQ1593"/>
      <c r="DR1593"/>
      <c r="DS1593"/>
      <c r="DT1593"/>
      <c r="DU1593"/>
      <c r="DV1593"/>
      <c r="DW1593"/>
      <c r="DX1593"/>
      <c r="DY1593"/>
      <c r="DZ1593"/>
      <c r="EA1593"/>
      <c r="EB1593"/>
      <c r="EC1593"/>
      <c r="ED1593"/>
      <c r="EE1593"/>
      <c r="EF1593"/>
      <c r="EG1593"/>
    </row>
    <row r="1594" spans="1:137" s="1" customFormat="1" ht="14.4" x14ac:dyDescent="0.3">
      <c r="A1594"/>
      <c r="B1594"/>
      <c r="C1594"/>
      <c r="D1594" s="40"/>
      <c r="E1594" s="28">
        <v>43046.566666666666</v>
      </c>
      <c r="F1594" s="10">
        <f t="shared" si="475"/>
        <v>3163.0888888888876</v>
      </c>
      <c r="G1594" s="86">
        <v>18414</v>
      </c>
      <c r="H1594" s="86">
        <v>0</v>
      </c>
      <c r="I1594" s="86">
        <v>44</v>
      </c>
      <c r="J1594" s="86"/>
      <c r="K1594" s="86"/>
      <c r="L1594" s="86">
        <v>1056</v>
      </c>
      <c r="M1594" s="86"/>
      <c r="N1594" s="42"/>
      <c r="O1594" s="90"/>
      <c r="P1594" s="90"/>
      <c r="Q1594" s="90"/>
      <c r="R1594" s="87"/>
      <c r="S1594" s="87"/>
      <c r="T1594" s="16"/>
      <c r="U1594" s="16"/>
      <c r="V1594" s="43">
        <f t="shared" si="479"/>
        <v>0</v>
      </c>
      <c r="W1594" s="43">
        <f t="shared" si="480"/>
        <v>0</v>
      </c>
      <c r="X1594" s="43">
        <f t="shared" si="481"/>
        <v>0</v>
      </c>
      <c r="Y1594" s="22"/>
      <c r="Z1594" s="22">
        <f t="shared" si="482"/>
        <v>6.3714735401001074E-2</v>
      </c>
      <c r="AA1594" s="44">
        <f t="shared" si="483"/>
        <v>8.8311960218862886</v>
      </c>
      <c r="AB1594" s="44">
        <f t="shared" si="484"/>
        <v>1.1314191199600236</v>
      </c>
      <c r="AC1594" s="44"/>
      <c r="AD1594" s="44"/>
      <c r="AE1594" s="44"/>
      <c r="AF1594" s="44"/>
      <c r="AG1594" s="45"/>
      <c r="AH1594" s="45"/>
      <c r="DM1594"/>
      <c r="DN1594"/>
      <c r="DO1594"/>
      <c r="DP1594"/>
      <c r="DQ1594"/>
      <c r="DR1594"/>
      <c r="DS1594"/>
      <c r="DT1594"/>
      <c r="DU1594"/>
      <c r="DV1594"/>
      <c r="DW1594"/>
      <c r="DX1594"/>
      <c r="DY1594"/>
      <c r="DZ1594"/>
      <c r="EA1594"/>
      <c r="EB1594"/>
      <c r="EC1594"/>
      <c r="ED1594"/>
      <c r="EE1594"/>
      <c r="EF1594"/>
      <c r="EG1594"/>
    </row>
    <row r="1595" spans="1:137" s="1" customFormat="1" ht="14.4" x14ac:dyDescent="0.3">
      <c r="A1595"/>
      <c r="B1595"/>
      <c r="C1595"/>
      <c r="D1595" s="40"/>
      <c r="E1595" s="28">
        <v>43123.452777777777</v>
      </c>
      <c r="F1595" s="86"/>
      <c r="G1595" s="86">
        <v>22744.5</v>
      </c>
      <c r="H1595" s="86">
        <v>0</v>
      </c>
      <c r="I1595" s="86">
        <v>150</v>
      </c>
      <c r="J1595" s="86"/>
      <c r="K1595" s="86"/>
      <c r="L1595" s="86">
        <v>1037</v>
      </c>
      <c r="M1595" s="86"/>
      <c r="N1595" s="42"/>
      <c r="O1595" s="90"/>
      <c r="P1595" s="90"/>
      <c r="Q1595" s="90"/>
      <c r="R1595" s="87"/>
      <c r="S1595" s="87"/>
      <c r="T1595" s="16"/>
      <c r="U1595" s="16"/>
      <c r="V1595" s="43">
        <f t="shared" si="479"/>
        <v>0</v>
      </c>
      <c r="W1595" s="43">
        <f t="shared" si="480"/>
        <v>0</v>
      </c>
      <c r="X1595" s="43">
        <f t="shared" si="481"/>
        <v>0</v>
      </c>
      <c r="Y1595" s="22"/>
      <c r="Z1595" s="22">
        <f t="shared" si="482"/>
        <v>7.7282822929482561E-2</v>
      </c>
      <c r="AA1595" s="44">
        <f t="shared" si="483"/>
        <v>10.711804013930905</v>
      </c>
      <c r="AB1595" s="44">
        <f t="shared" si="484"/>
        <v>1.372355436408635</v>
      </c>
      <c r="AC1595" s="44"/>
      <c r="AD1595" s="44"/>
      <c r="AE1595" s="44"/>
      <c r="AF1595" s="44"/>
      <c r="AG1595" s="45"/>
      <c r="AH1595" s="45"/>
      <c r="DM1595"/>
      <c r="DN1595"/>
      <c r="DO1595"/>
      <c r="DP1595"/>
      <c r="DQ1595"/>
      <c r="DR1595"/>
      <c r="DS1595"/>
      <c r="DT1595"/>
      <c r="DU1595"/>
      <c r="DV1595"/>
      <c r="DW1595"/>
      <c r="DX1595"/>
      <c r="DY1595"/>
      <c r="DZ1595"/>
      <c r="EA1595"/>
      <c r="EB1595"/>
      <c r="EC1595"/>
      <c r="ED1595"/>
      <c r="EE1595"/>
      <c r="EF1595"/>
      <c r="EG1595"/>
    </row>
    <row r="1596" spans="1:137" s="1" customFormat="1" ht="14.4" x14ac:dyDescent="0.3">
      <c r="A1596"/>
      <c r="B1596"/>
      <c r="C1596"/>
      <c r="D1596" s="40"/>
      <c r="E1596" s="28"/>
      <c r="F1596" s="86"/>
      <c r="G1596" s="86"/>
      <c r="H1596" s="86"/>
      <c r="I1596" s="86"/>
      <c r="J1596" s="86"/>
      <c r="K1596" s="86"/>
      <c r="L1596" s="86"/>
      <c r="M1596" s="86"/>
      <c r="N1596" s="42"/>
      <c r="O1596" s="90"/>
      <c r="P1596" s="90"/>
      <c r="Q1596" s="90"/>
      <c r="R1596" s="87"/>
      <c r="S1596" s="87"/>
      <c r="T1596" s="16"/>
      <c r="U1596" s="16"/>
      <c r="V1596" s="43"/>
      <c r="W1596" s="43"/>
      <c r="X1596" s="43"/>
      <c r="Y1596" s="22"/>
      <c r="Z1596" s="22"/>
      <c r="AA1596" s="44"/>
      <c r="AB1596" s="44"/>
      <c r="AC1596" s="44"/>
      <c r="AD1596" s="44"/>
      <c r="AE1596" s="44"/>
      <c r="AF1596" s="44"/>
      <c r="AG1596" s="45"/>
      <c r="AH1596" s="45"/>
      <c r="AJ1596" s="1" t="s">
        <v>418</v>
      </c>
      <c r="DM1596"/>
      <c r="DN1596"/>
      <c r="DO1596"/>
      <c r="DP1596"/>
      <c r="DQ1596"/>
      <c r="DR1596"/>
      <c r="DS1596"/>
      <c r="DT1596"/>
      <c r="DU1596"/>
      <c r="DV1596"/>
      <c r="DW1596"/>
      <c r="DX1596"/>
      <c r="DY1596"/>
      <c r="DZ1596"/>
      <c r="EA1596"/>
      <c r="EB1596"/>
      <c r="EC1596"/>
      <c r="ED1596"/>
      <c r="EE1596"/>
      <c r="EF1596"/>
      <c r="EG1596"/>
    </row>
    <row r="1597" spans="1:137" s="1" customFormat="1" ht="14.4" x14ac:dyDescent="0.3">
      <c r="A1597"/>
      <c r="B1597"/>
      <c r="C1597"/>
      <c r="D1597" s="83"/>
      <c r="E1597" s="28"/>
      <c r="F1597" s="86"/>
      <c r="G1597" s="86"/>
      <c r="H1597" s="86"/>
      <c r="I1597" s="86"/>
      <c r="J1597" s="86"/>
      <c r="K1597" s="86"/>
      <c r="L1597" s="86"/>
      <c r="M1597" s="86"/>
      <c r="N1597" s="42"/>
      <c r="O1597" s="90"/>
      <c r="P1597" s="90"/>
      <c r="Q1597" s="90"/>
      <c r="R1597" s="87"/>
      <c r="S1597" s="87"/>
      <c r="T1597" s="16"/>
      <c r="U1597" s="16"/>
      <c r="V1597" s="43"/>
      <c r="W1597" s="43"/>
      <c r="X1597" s="43"/>
      <c r="Y1597" s="22"/>
      <c r="Z1597" s="22"/>
      <c r="AA1597" s="44"/>
      <c r="AB1597" s="44"/>
      <c r="AC1597" s="44"/>
      <c r="AD1597" s="44"/>
      <c r="AE1597" s="44"/>
      <c r="AF1597" s="44"/>
      <c r="AG1597" s="45"/>
      <c r="AH1597" s="45"/>
      <c r="DM1597"/>
      <c r="DN1597"/>
      <c r="DO1597"/>
      <c r="DP1597"/>
      <c r="DQ1597"/>
      <c r="DR1597"/>
      <c r="DS1597"/>
      <c r="DT1597"/>
      <c r="DU1597"/>
      <c r="DV1597"/>
      <c r="DW1597"/>
      <c r="DX1597"/>
      <c r="DY1597"/>
      <c r="DZ1597"/>
      <c r="EA1597"/>
      <c r="EB1597"/>
      <c r="EC1597"/>
      <c r="ED1597"/>
      <c r="EE1597"/>
      <c r="EF1597"/>
      <c r="EG1597"/>
    </row>
    <row r="1599" spans="1:137" x14ac:dyDescent="0.25">
      <c r="D1599" s="18" t="s">
        <v>208</v>
      </c>
      <c r="E1599" s="18" t="s">
        <v>16</v>
      </c>
      <c r="F1599" s="10" t="s">
        <v>17</v>
      </c>
      <c r="G1599" s="10" t="s">
        <v>20</v>
      </c>
      <c r="H1599" s="10" t="s">
        <v>21</v>
      </c>
      <c r="I1599" s="10" t="s">
        <v>22</v>
      </c>
      <c r="K1599" s="10"/>
      <c r="L1599" s="10"/>
    </row>
    <row r="1600" spans="1:137" s="1" customFormat="1" ht="14.4" thickBot="1" x14ac:dyDescent="0.3">
      <c r="A1600"/>
      <c r="B1600"/>
      <c r="C1600"/>
      <c r="D1600" s="18"/>
      <c r="E1600" s="28">
        <f>E1601-1</f>
        <v>39883.488888888889</v>
      </c>
      <c r="F1600" s="10"/>
      <c r="G1600" s="10"/>
      <c r="H1600" s="10"/>
      <c r="I1600" s="10"/>
      <c r="J1600" s="10"/>
      <c r="K1600" s="10"/>
      <c r="L1600" s="10"/>
      <c r="M1600" s="86"/>
      <c r="N1600" s="86"/>
      <c r="O1600" s="90"/>
      <c r="P1600" s="90"/>
      <c r="Q1600" s="90"/>
      <c r="R1600" s="87"/>
      <c r="S1600" s="87"/>
      <c r="T1600" s="16"/>
      <c r="U1600" s="16"/>
      <c r="V1600" s="17"/>
      <c r="W1600" s="17"/>
      <c r="X1600" s="17"/>
      <c r="Y1600" s="17"/>
      <c r="Z1600" s="17"/>
      <c r="AA1600" s="17"/>
      <c r="AB1600" s="17"/>
      <c r="AC1600" s="17"/>
      <c r="AD1600" s="17"/>
      <c r="AE1600" s="17"/>
      <c r="AF1600" s="17"/>
      <c r="AG1600" s="17"/>
      <c r="AH1600" s="17"/>
      <c r="DM1600"/>
      <c r="DN1600"/>
      <c r="DO1600"/>
      <c r="DP1600"/>
      <c r="DQ1600"/>
      <c r="DR1600"/>
      <c r="DS1600"/>
      <c r="DT1600"/>
      <c r="DU1600"/>
      <c r="DV1600"/>
      <c r="DW1600"/>
      <c r="DX1600"/>
      <c r="DY1600"/>
      <c r="DZ1600"/>
      <c r="EA1600"/>
      <c r="EB1600"/>
      <c r="EC1600"/>
      <c r="ED1600"/>
      <c r="EE1600"/>
      <c r="EF1600"/>
      <c r="EG1600"/>
    </row>
    <row r="1601" spans="1:137" s="1" customFormat="1" ht="15" thickBot="1" x14ac:dyDescent="0.35">
      <c r="A1601"/>
      <c r="B1601"/>
      <c r="C1601"/>
      <c r="D1601" s="18"/>
      <c r="E1601" s="28">
        <v>39884.488888888889</v>
      </c>
      <c r="F1601" s="10">
        <f>E1601-E$1600</f>
        <v>1</v>
      </c>
      <c r="G1601" s="10">
        <v>2926</v>
      </c>
      <c r="H1601" s="10">
        <v>3.18</v>
      </c>
      <c r="I1601" s="10">
        <v>817</v>
      </c>
      <c r="J1601" s="10"/>
      <c r="K1601" s="10"/>
      <c r="L1601" s="79">
        <v>1037</v>
      </c>
      <c r="M1601" s="86"/>
      <c r="N1601" s="112">
        <v>7.28</v>
      </c>
      <c r="O1601" s="37">
        <v>88.77</v>
      </c>
      <c r="P1601" s="38">
        <v>20.74</v>
      </c>
      <c r="Q1601" s="39">
        <f>P1601-S1601</f>
        <v>14.339635999999999</v>
      </c>
      <c r="R1601" s="18">
        <v>30.86</v>
      </c>
      <c r="S1601" s="85">
        <f>R1601*P1601/100</f>
        <v>6.4003639999999997</v>
      </c>
      <c r="T1601" s="40">
        <f>Q1601/$A$18+S1601</f>
        <v>12.375212333333334</v>
      </c>
      <c r="U1601" s="40">
        <f>$A$16-T1601</f>
        <v>104.62478766666666</v>
      </c>
      <c r="V1601" s="43">
        <f t="shared" ref="V1601:V1632" si="486">($A$15*L1601/1000/$A$13*H1601)/$Q$1601</f>
        <v>7.4843118672370579E-6</v>
      </c>
      <c r="W1601" s="43">
        <f t="shared" ref="W1601:W1632" si="487">($U$1601*L1601/1000/$A$13*H1601)/$Q$1601</f>
        <v>1.0440593865877208E-3</v>
      </c>
      <c r="X1601" s="43">
        <f t="shared" ref="X1601:X1632" si="488">($A$46*$S$1601*H1601*L1601/1000000)/$Q$1601</f>
        <v>3.2196795441685928E-6</v>
      </c>
      <c r="Y1601" s="22">
        <f>X1601+W1601+SUM($V$1601:V1601)</f>
        <v>1.0547633779991264E-3</v>
      </c>
      <c r="Z1601" s="22">
        <f t="shared" ref="Z1601:Z1632" si="489">($A$15*L1601/1000/$A$13*G1601)/$Q$1601</f>
        <v>6.8865083407344749E-3</v>
      </c>
      <c r="AA1601" s="44">
        <f t="shared" ref="AA1601:AA1632" si="490">($U$1601*L1601/1000/$A$13*G1601)/$Q$1601</f>
        <v>0.96066596388543102</v>
      </c>
      <c r="AB1601" s="44">
        <f t="shared" ref="AB1601:AB1632" si="491">($A$14*$S$1601/1000*G1601/1000000*L1601/1000*1000000)/$Q$1601</f>
        <v>8.7867650727958685E-2</v>
      </c>
      <c r="AC1601" s="44">
        <f t="shared" ref="AC1601:AC1632" si="492">($A$14*((L1601/1000)*G1601/10^6)*(1+($A$28/(10^-N1601))+(($A$28*$A$29)/(10^-N1601)^2))*1000000)*$S$1601/1000/$Q$1601</f>
        <v>0.58949313339912579</v>
      </c>
      <c r="AD1601" s="44">
        <f>AC1601/(1+($A$28/(10^-N1601))+(($A$28*$A$29)/(10^-N1601)^2))*1</f>
        <v>8.7867650727958657E-2</v>
      </c>
      <c r="AE1601" s="44">
        <f>AC1601/(1+($A$28/(10^-N1601))+(($A$28*$A$29)/(10^-N1601)^2))*($A$28/(10^-N1601))</f>
        <v>0.50136788287143241</v>
      </c>
      <c r="AF1601" s="44">
        <f>AC1601/(1+($A$28/(10^-N1601))+(($A$28*$A$29)/(10^-N1601)^2))*(($A$28*$A$29)/(10^-N1601)^2)</f>
        <v>2.5759979973470442E-4</v>
      </c>
      <c r="AG1601" s="45">
        <f>AC1601+AA1601+SUM($Z$1601:Z1601)</f>
        <v>1.5570456056252913</v>
      </c>
      <c r="AH1601" s="45">
        <f>AC1601+AA1601+SUM($Z$1601:Z1601)</f>
        <v>1.5570456056252913</v>
      </c>
      <c r="DM1601"/>
      <c r="DN1601"/>
      <c r="DO1601"/>
      <c r="DP1601"/>
      <c r="DQ1601"/>
      <c r="DR1601"/>
      <c r="DS1601"/>
      <c r="DT1601"/>
      <c r="DU1601"/>
      <c r="DV1601"/>
      <c r="DW1601"/>
      <c r="DX1601"/>
      <c r="DY1601"/>
      <c r="DZ1601"/>
      <c r="EA1601"/>
      <c r="EB1601"/>
      <c r="EC1601"/>
      <c r="ED1601"/>
      <c r="EE1601"/>
      <c r="EF1601"/>
      <c r="EG1601"/>
    </row>
    <row r="1602" spans="1:137" s="1" customFormat="1" ht="14.4" x14ac:dyDescent="0.3">
      <c r="A1602"/>
      <c r="B1602"/>
      <c r="C1602"/>
      <c r="D1602" s="18"/>
      <c r="E1602" s="28">
        <v>39891.474999999999</v>
      </c>
      <c r="F1602" s="10">
        <f t="shared" ref="F1602:F1660" si="493">E1602-E$1600</f>
        <v>7.9861111111094942</v>
      </c>
      <c r="G1602" s="10">
        <v>12749</v>
      </c>
      <c r="H1602" s="10">
        <v>3.2</v>
      </c>
      <c r="I1602" s="10">
        <v>1046</v>
      </c>
      <c r="J1602" s="10"/>
      <c r="K1602" s="10"/>
      <c r="L1602" s="79">
        <v>1037</v>
      </c>
      <c r="M1602" s="86"/>
      <c r="N1602" s="112">
        <v>7.28</v>
      </c>
      <c r="O1602" s="90"/>
      <c r="P1602" s="90"/>
      <c r="Q1602" s="90"/>
      <c r="R1602" s="88"/>
      <c r="S1602" s="87"/>
      <c r="T1602" s="16"/>
      <c r="U1602" s="16"/>
      <c r="V1602" s="43">
        <f t="shared" si="486"/>
        <v>7.531383011056159E-6</v>
      </c>
      <c r="W1602" s="43">
        <f t="shared" si="487"/>
        <v>1.0506257978241216E-3</v>
      </c>
      <c r="X1602" s="43">
        <f t="shared" si="488"/>
        <v>3.2399291010501563E-6</v>
      </c>
      <c r="Y1602" s="22">
        <f>X1602+W1602+SUM($V$1601:V1602)</f>
        <v>1.068881421803465E-3</v>
      </c>
      <c r="Z1602" s="22">
        <f t="shared" si="489"/>
        <v>3.0005500627485925E-2</v>
      </c>
      <c r="AA1602" s="44">
        <f t="shared" si="490"/>
        <v>4.185758842643664</v>
      </c>
      <c r="AB1602" s="44">
        <f t="shared" si="491"/>
        <v>0.38285190674324859</v>
      </c>
      <c r="AC1602" s="44">
        <f t="shared" si="492"/>
        <v>2.568505795524763</v>
      </c>
      <c r="AD1602" s="44">
        <f t="shared" ref="AD1602" si="494">AC1602/(1+($A$28/(10^-N1602))+(($A$28*$A$29)/(10^-N1602)^2))*1</f>
        <v>0.38285190674324854</v>
      </c>
      <c r="AE1602" s="44">
        <f t="shared" ref="AE1602" si="495">AC1602/(1+($A$28/(10^-N1602))+(($A$28*$A$29)/(10^-N1602)^2))*($A$28/(10^-N1602))</f>
        <v>2.1845314896540993</v>
      </c>
      <c r="AF1602" s="44">
        <f t="shared" ref="AF1602" si="496">AC1602/(1+($A$28/(10^-N1602))+(($A$28*$A$29)/(10^-N1602)^2))*(($A$28*$A$29)/(10^-N1602)^2)</f>
        <v>1.1223991274154981E-3</v>
      </c>
      <c r="AG1602" s="45">
        <f>AC1602+AA1602+SUM($Z$1601:Z1602)</f>
        <v>6.7911566471366482</v>
      </c>
      <c r="AH1602" s="45">
        <f>AC1602+AA1602+SUM($Z$1601:Z1602)</f>
        <v>6.7911566471366482</v>
      </c>
      <c r="DM1602"/>
      <c r="DN1602"/>
      <c r="DO1602"/>
      <c r="DP1602"/>
      <c r="DQ1602"/>
      <c r="DR1602"/>
      <c r="DS1602"/>
      <c r="DT1602"/>
      <c r="DU1602"/>
      <c r="DV1602"/>
      <c r="DW1602"/>
      <c r="DX1602"/>
      <c r="DY1602"/>
      <c r="DZ1602"/>
      <c r="EA1602"/>
      <c r="EB1602"/>
      <c r="EC1602"/>
      <c r="ED1602"/>
      <c r="EE1602"/>
      <c r="EF1602"/>
      <c r="EG1602"/>
    </row>
    <row r="1603" spans="1:137" s="1" customFormat="1" ht="14.4" x14ac:dyDescent="0.3">
      <c r="A1603"/>
      <c r="B1603"/>
      <c r="C1603"/>
      <c r="D1603" s="18"/>
      <c r="E1603" s="28">
        <v>39898.413194444445</v>
      </c>
      <c r="F1603" s="10">
        <f t="shared" si="493"/>
        <v>14.924305555556202</v>
      </c>
      <c r="G1603" s="10">
        <v>20102</v>
      </c>
      <c r="H1603" s="10">
        <v>17.22</v>
      </c>
      <c r="I1603" s="10">
        <v>1263</v>
      </c>
      <c r="J1603" s="10"/>
      <c r="K1603" s="10"/>
      <c r="L1603" s="79">
        <v>1037</v>
      </c>
      <c r="M1603" s="86"/>
      <c r="N1603" s="112">
        <v>7.28</v>
      </c>
      <c r="O1603" s="90"/>
      <c r="P1603" s="90"/>
      <c r="Q1603" s="90"/>
      <c r="R1603" s="87"/>
      <c r="S1603" s="87"/>
      <c r="T1603" s="16"/>
      <c r="U1603" s="16"/>
      <c r="V1603" s="43">
        <f t="shared" si="486"/>
        <v>4.052825482824595E-5</v>
      </c>
      <c r="W1603" s="43">
        <f t="shared" si="487"/>
        <v>5.6536800745410534E-3</v>
      </c>
      <c r="X1603" s="43">
        <f t="shared" si="488"/>
        <v>1.7434868475026154E-5</v>
      </c>
      <c r="Y1603" s="22">
        <f>X1603+W1603+SUM($V$1601:V1603)</f>
        <v>5.7266588927226188E-3</v>
      </c>
      <c r="Z1603" s="22">
        <f t="shared" si="489"/>
        <v>4.7311206652578409E-2</v>
      </c>
      <c r="AA1603" s="44">
        <f t="shared" si="490"/>
        <v>6.5998999337064035</v>
      </c>
      <c r="AB1603" s="44">
        <f t="shared" si="491"/>
        <v>0.6036621718842875</v>
      </c>
      <c r="AC1603" s="44">
        <f t="shared" si="492"/>
        <v>4.0498943840017878</v>
      </c>
      <c r="AD1603" s="44">
        <f t="shared" ref="AD1603:AD1653" si="497">AC1603/(1+($A$28/(10^-N1603))+(($A$28*$A$29)/(10^-N1603)^2))*1</f>
        <v>0.60366217188428761</v>
      </c>
      <c r="AE1603" s="44">
        <f t="shared" ref="AE1603:AE1653" si="498">AC1603/(1+($A$28/(10^-N1603))+(($A$28*$A$29)/(10^-N1603)^2))*($A$28/(10^-N1603))</f>
        <v>3.4444624680388034</v>
      </c>
      <c r="AF1603" s="44">
        <f t="shared" ref="AF1603:AF1653" si="499">AC1603/(1+($A$28/(10^-N1603))+(($A$28*$A$29)/(10^-N1603)^2))*(($A$28*$A$29)/(10^-N1603)^2)</f>
        <v>1.7697440786968663E-3</v>
      </c>
      <c r="AG1603" s="45">
        <f>AC1603+AA1603+SUM($Z$1601:Z1603)</f>
        <v>10.73399753332899</v>
      </c>
      <c r="AH1603" s="45">
        <f>AC1603+AA1603+SUM($Z$1601:Z1603)</f>
        <v>10.73399753332899</v>
      </c>
      <c r="DM1603"/>
      <c r="DN1603"/>
      <c r="DO1603"/>
      <c r="DP1603"/>
      <c r="DQ1603"/>
      <c r="DR1603"/>
      <c r="DS1603"/>
      <c r="DT1603"/>
      <c r="DU1603"/>
      <c r="DV1603"/>
      <c r="DW1603"/>
      <c r="DX1603"/>
      <c r="DY1603"/>
      <c r="DZ1603"/>
      <c r="EA1603"/>
      <c r="EB1603"/>
      <c r="EC1603"/>
      <c r="ED1603"/>
      <c r="EE1603"/>
      <c r="EF1603"/>
      <c r="EG1603"/>
    </row>
    <row r="1604" spans="1:137" s="1" customFormat="1" ht="14.4" x14ac:dyDescent="0.3">
      <c r="A1604"/>
      <c r="B1604"/>
      <c r="C1604"/>
      <c r="D1604" s="18"/>
      <c r="E1604" s="28">
        <v>39913.657638888886</v>
      </c>
      <c r="F1604" s="10">
        <f t="shared" si="493"/>
        <v>30.16874999999709</v>
      </c>
      <c r="G1604" s="10">
        <v>41265</v>
      </c>
      <c r="H1604" s="10">
        <v>4.96</v>
      </c>
      <c r="I1604" s="10">
        <v>1618</v>
      </c>
      <c r="J1604" s="10"/>
      <c r="K1604" s="10"/>
      <c r="L1604" s="79">
        <v>1037</v>
      </c>
      <c r="M1604" s="86"/>
      <c r="N1604" s="112">
        <v>7.28</v>
      </c>
      <c r="O1604" s="90"/>
      <c r="P1604" s="90"/>
      <c r="Q1604" s="90"/>
      <c r="R1604" s="87"/>
      <c r="S1604" s="87"/>
      <c r="T1604" s="16"/>
      <c r="U1604" s="16"/>
      <c r="V1604" s="43">
        <f t="shared" si="486"/>
        <v>1.1673643667137044E-5</v>
      </c>
      <c r="W1604" s="43">
        <f t="shared" si="487"/>
        <v>1.6284699866273883E-3</v>
      </c>
      <c r="X1604" s="43">
        <f t="shared" si="488"/>
        <v>5.0218901066277425E-6</v>
      </c>
      <c r="Y1604" s="22">
        <f>X1604+W1604+SUM($V$1601:V1604)</f>
        <v>1.7007094701076923E-3</v>
      </c>
      <c r="Z1604" s="22">
        <f t="shared" si="489"/>
        <v>9.7119537484760113E-2</v>
      </c>
      <c r="AA1604" s="44">
        <f t="shared" si="490"/>
        <v>13.548147983503865</v>
      </c>
      <c r="AB1604" s="44">
        <f t="shared" si="491"/>
        <v>1.2391861268931015</v>
      </c>
      <c r="AC1604" s="44">
        <f t="shared" si="492"/>
        <v>8.313545505712554</v>
      </c>
      <c r="AD1604" s="44">
        <f t="shared" si="497"/>
        <v>1.2391861268931015</v>
      </c>
      <c r="AE1604" s="44">
        <f t="shared" si="498"/>
        <v>7.0707264821222369</v>
      </c>
      <c r="AF1604" s="44">
        <f t="shared" si="499"/>
        <v>3.6328966972155098E-3</v>
      </c>
      <c r="AG1604" s="45">
        <f>AC1604+AA1604+SUM($Z$1601:Z1604)</f>
        <v>22.043016242321979</v>
      </c>
      <c r="AH1604" s="45">
        <f>AC1604+AA1604+SUM($Z$1601:Z1604)</f>
        <v>22.043016242321979</v>
      </c>
      <c r="DM1604"/>
      <c r="DN1604"/>
      <c r="DO1604"/>
      <c r="DP1604"/>
      <c r="DQ1604"/>
      <c r="DR1604"/>
      <c r="DS1604"/>
      <c r="DT1604"/>
      <c r="DU1604"/>
      <c r="DV1604"/>
      <c r="DW1604"/>
      <c r="DX1604"/>
      <c r="DY1604"/>
      <c r="DZ1604"/>
      <c r="EA1604"/>
      <c r="EB1604"/>
      <c r="EC1604"/>
      <c r="ED1604"/>
      <c r="EE1604"/>
      <c r="EF1604"/>
      <c r="EG1604"/>
    </row>
    <row r="1605" spans="1:137" s="1" customFormat="1" ht="14.4" x14ac:dyDescent="0.3">
      <c r="A1605"/>
      <c r="B1605"/>
      <c r="C1605"/>
      <c r="D1605" s="29"/>
      <c r="E1605" s="28">
        <v>39920.779166666667</v>
      </c>
      <c r="F1605" s="10">
        <f t="shared" si="493"/>
        <v>37.290277777778101</v>
      </c>
      <c r="G1605" s="10">
        <v>43908</v>
      </c>
      <c r="H1605" s="10">
        <v>5</v>
      </c>
      <c r="I1605" s="10">
        <v>1818</v>
      </c>
      <c r="J1605" s="10"/>
      <c r="K1605" s="10"/>
      <c r="L1605" s="79">
        <v>1037</v>
      </c>
      <c r="M1605" s="86"/>
      <c r="N1605" s="112">
        <v>7.28</v>
      </c>
      <c r="O1605" s="90"/>
      <c r="P1605" s="90"/>
      <c r="Q1605" s="90"/>
      <c r="R1605" s="87"/>
      <c r="S1605" s="87"/>
      <c r="T1605" s="16"/>
      <c r="U1605" s="16"/>
      <c r="V1605" s="43">
        <f t="shared" si="486"/>
        <v>1.1767785954775248E-5</v>
      </c>
      <c r="W1605" s="43">
        <f t="shared" si="487"/>
        <v>1.6416028091001899E-3</v>
      </c>
      <c r="X1605" s="43">
        <f t="shared" si="488"/>
        <v>5.0623892203908696E-6</v>
      </c>
      <c r="Y1605" s="22">
        <f>X1605+W1605+SUM($V$1601:V1605)</f>
        <v>1.7256505776490321E-3</v>
      </c>
      <c r="Z1605" s="22">
        <f t="shared" si="489"/>
        <v>0.10333998914045432</v>
      </c>
      <c r="AA1605" s="44">
        <f t="shared" si="490"/>
        <v>14.415899228394228</v>
      </c>
      <c r="AB1605" s="44">
        <f t="shared" si="491"/>
        <v>1.3185553001241317</v>
      </c>
      <c r="AC1605" s="44">
        <f t="shared" si="492"/>
        <v>8.8460234112401981</v>
      </c>
      <c r="AD1605" s="44">
        <f t="shared" si="497"/>
        <v>1.3185553001241317</v>
      </c>
      <c r="AE1605" s="44">
        <f t="shared" si="498"/>
        <v>7.5236025294322824</v>
      </c>
      <c r="AF1605" s="44">
        <f t="shared" si="499"/>
        <v>3.865581683783802E-3</v>
      </c>
      <c r="AG1605" s="45">
        <f>AC1605+AA1605+SUM($Z$1601:Z1605)</f>
        <v>23.54658538188044</v>
      </c>
      <c r="AH1605" s="45">
        <f>AC1605+AA1605+SUM($Z$1601:Z1605)</f>
        <v>23.54658538188044</v>
      </c>
      <c r="DM1605"/>
      <c r="DN1605"/>
      <c r="DO1605"/>
      <c r="DP1605"/>
      <c r="DQ1605"/>
      <c r="DR1605"/>
      <c r="DS1605"/>
      <c r="DT1605"/>
      <c r="DU1605"/>
      <c r="DV1605"/>
      <c r="DW1605"/>
      <c r="DX1605"/>
      <c r="DY1605"/>
      <c r="DZ1605"/>
      <c r="EA1605"/>
      <c r="EB1605"/>
      <c r="EC1605"/>
      <c r="ED1605"/>
      <c r="EE1605"/>
      <c r="EF1605"/>
      <c r="EG1605"/>
    </row>
    <row r="1606" spans="1:137" s="1" customFormat="1" ht="14.4" x14ac:dyDescent="0.3">
      <c r="A1606"/>
      <c r="B1606"/>
      <c r="C1606"/>
      <c r="D1606" s="18"/>
      <c r="E1606" s="28">
        <v>39939.620833333334</v>
      </c>
      <c r="F1606" s="10">
        <f t="shared" si="493"/>
        <v>56.131944444445253</v>
      </c>
      <c r="G1606" s="10">
        <v>56745.7</v>
      </c>
      <c r="H1606" s="10">
        <v>8.5500000000000007</v>
      </c>
      <c r="I1606" s="10">
        <v>175</v>
      </c>
      <c r="J1606" s="10"/>
      <c r="K1606" s="10"/>
      <c r="L1606" s="79">
        <v>1037</v>
      </c>
      <c r="M1606" s="86"/>
      <c r="N1606" s="112">
        <v>7.28</v>
      </c>
      <c r="O1606" s="90"/>
      <c r="P1606" s="90"/>
      <c r="Q1606" s="90"/>
      <c r="R1606" s="87"/>
      <c r="S1606" s="87"/>
      <c r="T1606" s="16"/>
      <c r="U1606" s="16"/>
      <c r="V1606" s="43">
        <f t="shared" si="486"/>
        <v>2.0122913982665676E-5</v>
      </c>
      <c r="W1606" s="43">
        <f t="shared" si="487"/>
        <v>2.8071408035613248E-3</v>
      </c>
      <c r="X1606" s="43">
        <f t="shared" si="488"/>
        <v>8.6566855668683875E-6</v>
      </c>
      <c r="Y1606" s="22">
        <f>X1606+W1606+SUM($V$1601:V1606)</f>
        <v>2.9149057824393106E-3</v>
      </c>
      <c r="Z1606" s="22">
        <f t="shared" si="489"/>
        <v>0.13355425029077794</v>
      </c>
      <c r="AA1606" s="44">
        <f t="shared" si="490"/>
        <v>18.630780104871327</v>
      </c>
      <c r="AB1606" s="44">
        <f t="shared" si="491"/>
        <v>1.7040708639485731</v>
      </c>
      <c r="AC1606" s="44">
        <f t="shared" si="492"/>
        <v>11.432399350624326</v>
      </c>
      <c r="AD1606" s="44">
        <f t="shared" si="497"/>
        <v>1.7040708639485731</v>
      </c>
      <c r="AE1606" s="44">
        <f t="shared" si="498"/>
        <v>9.7233326968754099</v>
      </c>
      <c r="AF1606" s="44">
        <f t="shared" si="499"/>
        <v>4.995789800343685E-3</v>
      </c>
      <c r="AG1606" s="45">
        <f>AC1606+AA1606+SUM($Z$1601:Z1606)</f>
        <v>30.481396448032445</v>
      </c>
      <c r="AH1606" s="45">
        <f>AC1606+AA1606+SUM($Z$1601:Z1606)</f>
        <v>30.481396448032445</v>
      </c>
      <c r="DM1606"/>
      <c r="DN1606"/>
      <c r="DO1606"/>
      <c r="DP1606"/>
      <c r="DQ1606"/>
      <c r="DR1606"/>
      <c r="DS1606"/>
      <c r="DT1606"/>
      <c r="DU1606"/>
      <c r="DV1606"/>
      <c r="DW1606"/>
      <c r="DX1606"/>
      <c r="DY1606"/>
      <c r="DZ1606"/>
      <c r="EA1606"/>
      <c r="EB1606"/>
      <c r="EC1606"/>
      <c r="ED1606"/>
      <c r="EE1606"/>
      <c r="EF1606"/>
      <c r="EG1606"/>
    </row>
    <row r="1607" spans="1:137" s="1" customFormat="1" ht="14.4" x14ac:dyDescent="0.3">
      <c r="A1607"/>
      <c r="B1607"/>
      <c r="C1607"/>
      <c r="D1607" s="18"/>
      <c r="E1607" s="28">
        <v>39952.495833333334</v>
      </c>
      <c r="F1607" s="10">
        <f t="shared" si="493"/>
        <v>69.006944444445253</v>
      </c>
      <c r="G1607" s="10">
        <v>64881.5</v>
      </c>
      <c r="H1607" s="10">
        <v>11.5</v>
      </c>
      <c r="I1607" s="10">
        <v>534</v>
      </c>
      <c r="J1607" s="10"/>
      <c r="K1607" s="10"/>
      <c r="L1607" s="79">
        <v>1037</v>
      </c>
      <c r="M1607" s="86"/>
      <c r="N1607" s="112">
        <v>7.28</v>
      </c>
      <c r="O1607" s="90"/>
      <c r="P1607" s="90"/>
      <c r="Q1607" s="90"/>
      <c r="R1607" s="87"/>
      <c r="S1607" s="87"/>
      <c r="T1607" s="16"/>
      <c r="U1607" s="16"/>
      <c r="V1607" s="43">
        <f t="shared" si="486"/>
        <v>2.706590769598307E-5</v>
      </c>
      <c r="W1607" s="43">
        <f t="shared" si="487"/>
        <v>3.7756864609304365E-3</v>
      </c>
      <c r="X1607" s="43">
        <f t="shared" si="488"/>
        <v>1.1643495206898998E-5</v>
      </c>
      <c r="Y1607" s="22">
        <f>X1607+W1607+SUM($V$1601:V1607)</f>
        <v>3.9135041571444354E-3</v>
      </c>
      <c r="Z1607" s="22">
        <f t="shared" si="489"/>
        <v>0.15270232088495006</v>
      </c>
      <c r="AA1607" s="44">
        <f t="shared" si="490"/>
        <v>21.301930531726793</v>
      </c>
      <c r="AB1607" s="44">
        <f t="shared" si="491"/>
        <v>1.948388578505144</v>
      </c>
      <c r="AC1607" s="44">
        <f t="shared" si="492"/>
        <v>13.071496491673065</v>
      </c>
      <c r="AD1607" s="44">
        <f t="shared" si="497"/>
        <v>1.9483885785051438</v>
      </c>
      <c r="AE1607" s="44">
        <f t="shared" si="498"/>
        <v>11.117395862106237</v>
      </c>
      <c r="AF1607" s="44">
        <f t="shared" si="499"/>
        <v>5.7120510616839471E-3</v>
      </c>
      <c r="AG1607" s="45">
        <f>AC1607+AA1607+SUM($Z$1601:Z1607)</f>
        <v>34.944346336821596</v>
      </c>
      <c r="AH1607" s="45">
        <f>AC1607+AA1607+SUM($Z$1601:Z1607)</f>
        <v>34.944346336821596</v>
      </c>
      <c r="DM1607"/>
      <c r="DN1607"/>
      <c r="DO1607"/>
      <c r="DP1607"/>
      <c r="DQ1607"/>
      <c r="DR1607"/>
      <c r="DS1607"/>
      <c r="DT1607"/>
      <c r="DU1607"/>
      <c r="DV1607"/>
      <c r="DW1607"/>
      <c r="DX1607"/>
      <c r="DY1607"/>
      <c r="DZ1607"/>
      <c r="EA1607"/>
      <c r="EB1607"/>
      <c r="EC1607"/>
      <c r="ED1607"/>
      <c r="EE1607"/>
      <c r="EF1607"/>
      <c r="EG1607"/>
    </row>
    <row r="1608" spans="1:137" s="1" customFormat="1" ht="14.4" x14ac:dyDescent="0.3">
      <c r="A1608"/>
      <c r="B1608"/>
      <c r="C1608"/>
      <c r="D1608" s="18"/>
      <c r="E1608" s="28">
        <v>39966.45416666667</v>
      </c>
      <c r="F1608" s="10">
        <f t="shared" si="493"/>
        <v>82.965277777781012</v>
      </c>
      <c r="G1608" s="10">
        <v>67386.3</v>
      </c>
      <c r="H1608" s="10">
        <v>6.32</v>
      </c>
      <c r="I1608" s="10">
        <v>770</v>
      </c>
      <c r="J1608" s="10"/>
      <c r="K1608" s="10"/>
      <c r="L1608" s="79">
        <v>1037</v>
      </c>
      <c r="M1608" s="86"/>
      <c r="N1608" s="112">
        <v>7.28</v>
      </c>
      <c r="O1608" s="90"/>
      <c r="P1608" s="90"/>
      <c r="Q1608" s="90"/>
      <c r="R1608" s="87"/>
      <c r="S1608" s="87"/>
      <c r="T1608" s="16"/>
      <c r="U1608" s="16"/>
      <c r="V1608" s="43">
        <f t="shared" si="486"/>
        <v>1.4874481446835913E-5</v>
      </c>
      <c r="W1608" s="43">
        <f t="shared" si="487"/>
        <v>2.07498595070264E-3</v>
      </c>
      <c r="X1608" s="43">
        <f t="shared" si="488"/>
        <v>6.3988599745740593E-6</v>
      </c>
      <c r="Y1608" s="22">
        <f>X1608+W1608+SUM($V$1601:V1608)</f>
        <v>2.2224334931311503E-3</v>
      </c>
      <c r="Z1608" s="22">
        <f t="shared" si="489"/>
        <v>0.15859751093685426</v>
      </c>
      <c r="AA1608" s="44">
        <f t="shared" si="490"/>
        <v>22.124307874973624</v>
      </c>
      <c r="AB1608" s="44">
        <f t="shared" si="491"/>
        <v>2.0236076118419146</v>
      </c>
      <c r="AC1608" s="44">
        <f t="shared" si="492"/>
        <v>13.576131625144745</v>
      </c>
      <c r="AD1608" s="44">
        <f t="shared" si="497"/>
        <v>2.0236076118419146</v>
      </c>
      <c r="AE1608" s="44">
        <f t="shared" si="498"/>
        <v>11.546591444135071</v>
      </c>
      <c r="AF1608" s="44">
        <f t="shared" si="499"/>
        <v>5.9325691677589608E-3</v>
      </c>
      <c r="AG1608" s="45">
        <f>AC1608+AA1608+SUM($Z$1601:Z1608)</f>
        <v>36.429956324476969</v>
      </c>
      <c r="AH1608" s="45">
        <f>AC1608+AA1608+SUM($Z$1601:Z1608)</f>
        <v>36.429956324476969</v>
      </c>
      <c r="DM1608"/>
      <c r="DN1608"/>
      <c r="DO1608"/>
      <c r="DP1608"/>
      <c r="DQ1608"/>
      <c r="DR1608"/>
      <c r="DS1608"/>
      <c r="DT1608"/>
      <c r="DU1608"/>
      <c r="DV1608"/>
      <c r="DW1608"/>
      <c r="DX1608"/>
      <c r="DY1608"/>
      <c r="DZ1608"/>
      <c r="EA1608"/>
      <c r="EB1608"/>
      <c r="EC1608"/>
      <c r="ED1608"/>
      <c r="EE1608"/>
      <c r="EF1608"/>
      <c r="EG1608"/>
    </row>
    <row r="1609" spans="1:137" s="1" customFormat="1" ht="14.4" x14ac:dyDescent="0.3">
      <c r="A1609"/>
      <c r="B1609"/>
      <c r="C1609"/>
      <c r="D1609" s="18"/>
      <c r="E1609" s="28">
        <v>39975.679166666669</v>
      </c>
      <c r="F1609" s="10">
        <f t="shared" si="493"/>
        <v>92.190277777779556</v>
      </c>
      <c r="G1609" s="10">
        <v>70401.8</v>
      </c>
      <c r="H1609" s="10">
        <v>6.67</v>
      </c>
      <c r="I1609" s="10">
        <v>979</v>
      </c>
      <c r="J1609" s="10"/>
      <c r="K1609" s="10"/>
      <c r="L1609" s="79">
        <v>1037</v>
      </c>
      <c r="M1609" s="86"/>
      <c r="N1609" s="112">
        <v>7.28</v>
      </c>
      <c r="O1609" s="90"/>
      <c r="P1609" s="90"/>
      <c r="Q1609" s="90"/>
      <c r="R1609" s="87"/>
      <c r="S1609" s="87"/>
      <c r="T1609" s="16"/>
      <c r="U1609" s="16"/>
      <c r="V1609" s="43">
        <f t="shared" si="486"/>
        <v>1.5698226463670182E-5</v>
      </c>
      <c r="W1609" s="43">
        <f t="shared" si="487"/>
        <v>2.1898981473396535E-3</v>
      </c>
      <c r="X1609" s="43">
        <f t="shared" si="488"/>
        <v>6.7532272200014197E-6</v>
      </c>
      <c r="Y1609" s="22">
        <f>X1609+W1609+SUM($V$1601:V1609)</f>
        <v>2.3533982834772612E-3</v>
      </c>
      <c r="Z1609" s="22">
        <f t="shared" si="489"/>
        <v>0.16569466264617921</v>
      </c>
      <c r="AA1609" s="44">
        <f t="shared" si="490"/>
        <v>23.114358529141949</v>
      </c>
      <c r="AB1609" s="44">
        <f t="shared" si="491"/>
        <v>2.1141629436157214</v>
      </c>
      <c r="AC1609" s="44">
        <f t="shared" si="492"/>
        <v>14.183656076192269</v>
      </c>
      <c r="AD1609" s="44">
        <f t="shared" si="497"/>
        <v>2.1141629436157214</v>
      </c>
      <c r="AE1609" s="44">
        <f t="shared" si="498"/>
        <v>12.063295084189344</v>
      </c>
      <c r="AF1609" s="44">
        <f t="shared" si="499"/>
        <v>6.1980483872053037E-3</v>
      </c>
      <c r="AG1609" s="45">
        <f>AC1609+AA1609+SUM($Z$1601:Z1609)</f>
        <v>38.193226092338989</v>
      </c>
      <c r="AH1609" s="45">
        <f>AC1609+AA1609+SUM($Z$1601:Z1609)</f>
        <v>38.193226092338989</v>
      </c>
      <c r="DM1609"/>
      <c r="DN1609"/>
      <c r="DO1609"/>
      <c r="DP1609"/>
      <c r="DQ1609"/>
      <c r="DR1609"/>
      <c r="DS1609"/>
      <c r="DT1609"/>
      <c r="DU1609"/>
      <c r="DV1609"/>
      <c r="DW1609"/>
      <c r="DX1609"/>
      <c r="DY1609"/>
      <c r="DZ1609"/>
      <c r="EA1609"/>
      <c r="EB1609"/>
      <c r="EC1609"/>
      <c r="ED1609"/>
      <c r="EE1609"/>
      <c r="EF1609"/>
      <c r="EG1609"/>
    </row>
    <row r="1610" spans="1:137" s="1" customFormat="1" ht="14.4" x14ac:dyDescent="0.3">
      <c r="A1610"/>
      <c r="B1610"/>
      <c r="C1610"/>
      <c r="D1610" s="16"/>
      <c r="E1610" s="28">
        <v>39981.45416666667</v>
      </c>
      <c r="F1610" s="10">
        <f t="shared" si="493"/>
        <v>97.965277777781012</v>
      </c>
      <c r="G1610" s="17">
        <v>74267.199999999997</v>
      </c>
      <c r="H1610" s="17">
        <v>9.93</v>
      </c>
      <c r="I1610" s="17">
        <v>1089</v>
      </c>
      <c r="J1610" s="17"/>
      <c r="K1610" s="17"/>
      <c r="L1610" s="79">
        <v>1037</v>
      </c>
      <c r="M1610" s="86"/>
      <c r="N1610" s="112">
        <v>7.28</v>
      </c>
      <c r="O1610" s="90"/>
      <c r="P1610" s="90"/>
      <c r="Q1610" s="90"/>
      <c r="R1610" s="87"/>
      <c r="S1610" s="87"/>
      <c r="T1610" s="16"/>
      <c r="U1610" s="16"/>
      <c r="V1610" s="43">
        <f t="shared" si="486"/>
        <v>2.3370822906183643E-5</v>
      </c>
      <c r="W1610" s="43">
        <f t="shared" si="487"/>
        <v>3.2602231788729768E-3</v>
      </c>
      <c r="X1610" s="43">
        <f t="shared" si="488"/>
        <v>1.0053904991696264E-5</v>
      </c>
      <c r="Y1610" s="22">
        <f>X1610+W1610+SUM($V$1601:V1610)</f>
        <v>3.4503948156884628E-3</v>
      </c>
      <c r="Z1610" s="22">
        <f t="shared" si="489"/>
        <v>0.17479210261209682</v>
      </c>
      <c r="AA1610" s="44">
        <f t="shared" si="490"/>
        <v>24.383448828801122</v>
      </c>
      <c r="AB1610" s="44">
        <f t="shared" si="491"/>
        <v>2.2302407348405513</v>
      </c>
      <c r="AC1610" s="44">
        <f t="shared" si="492"/>
        <v>14.962407531366901</v>
      </c>
      <c r="AD1610" s="44">
        <f t="shared" si="497"/>
        <v>2.2302407348405509</v>
      </c>
      <c r="AE1610" s="44">
        <f t="shared" si="498"/>
        <v>12.725628445245814</v>
      </c>
      <c r="AF1610" s="44">
        <f t="shared" si="499"/>
        <v>6.5383512805390447E-3</v>
      </c>
      <c r="AG1610" s="45">
        <f>AC1610+AA1610+SUM($Z$1601:Z1610)</f>
        <v>40.415859949784895</v>
      </c>
      <c r="AH1610" s="45">
        <f>AC1610+AA1610+SUM($Z$1601:Z1610)</f>
        <v>40.415859949784895</v>
      </c>
      <c r="DM1610"/>
      <c r="DN1610"/>
      <c r="DO1610"/>
      <c r="DP1610"/>
      <c r="DQ1610"/>
      <c r="DR1610"/>
      <c r="DS1610"/>
      <c r="DT1610"/>
      <c r="DU1610"/>
      <c r="DV1610"/>
      <c r="DW1610"/>
      <c r="DX1610"/>
      <c r="DY1610"/>
      <c r="DZ1610"/>
      <c r="EA1610"/>
      <c r="EB1610"/>
      <c r="EC1610"/>
      <c r="ED1610"/>
      <c r="EE1610"/>
      <c r="EF1610"/>
      <c r="EG1610"/>
    </row>
    <row r="1611" spans="1:137" s="1" customFormat="1" ht="14.4" x14ac:dyDescent="0.3">
      <c r="A1611"/>
      <c r="B1611"/>
      <c r="C1611"/>
      <c r="D1611" s="16"/>
      <c r="E1611" s="28">
        <v>39988.459722222222</v>
      </c>
      <c r="F1611" s="10">
        <f t="shared" si="493"/>
        <v>104.97083333333285</v>
      </c>
      <c r="G1611" s="17">
        <v>76298.2</v>
      </c>
      <c r="H1611" s="17">
        <v>9.27</v>
      </c>
      <c r="I1611" s="17">
        <v>1196</v>
      </c>
      <c r="J1611" s="17"/>
      <c r="K1611" s="17"/>
      <c r="L1611" s="79">
        <v>1037</v>
      </c>
      <c r="M1611" s="86"/>
      <c r="N1611" s="112">
        <v>7.28</v>
      </c>
      <c r="O1611" s="90"/>
      <c r="P1611" s="90"/>
      <c r="Q1611" s="90"/>
      <c r="R1611" s="87"/>
      <c r="S1611" s="87"/>
      <c r="T1611" s="16"/>
      <c r="U1611" s="16"/>
      <c r="V1611" s="43">
        <f t="shared" si="486"/>
        <v>2.1817475160153307E-5</v>
      </c>
      <c r="W1611" s="43">
        <f t="shared" si="487"/>
        <v>3.0435316080717517E-3</v>
      </c>
      <c r="X1611" s="43">
        <f t="shared" si="488"/>
        <v>9.3856696146046713E-6</v>
      </c>
      <c r="Y1611" s="22">
        <f>X1611+W1611+SUM($V$1601:V1611)</f>
        <v>3.2548524846702999E-3</v>
      </c>
      <c r="Z1611" s="22">
        <f t="shared" si="489"/>
        <v>0.17957217726692656</v>
      </c>
      <c r="AA1611" s="44">
        <f t="shared" si="490"/>
        <v>25.050267889857619</v>
      </c>
      <c r="AB1611" s="44">
        <f t="shared" si="491"/>
        <v>2.291231575110027</v>
      </c>
      <c r="AC1611" s="44">
        <f t="shared" si="492"/>
        <v>15.371587488282023</v>
      </c>
      <c r="AD1611" s="44">
        <f t="shared" si="497"/>
        <v>2.291231575110027</v>
      </c>
      <c r="AE1611" s="44">
        <f t="shared" si="498"/>
        <v>13.07363875628884</v>
      </c>
      <c r="AF1611" s="44">
        <f t="shared" si="499"/>
        <v>6.7171568831573608E-3</v>
      </c>
      <c r="AG1611" s="45">
        <f>AC1611+AA1611+SUM($Z$1601:Z1611)</f>
        <v>41.67143114502344</v>
      </c>
      <c r="AH1611" s="45">
        <f>AC1611+AA1611+SUM($Z$1601:Z1611)</f>
        <v>41.67143114502344</v>
      </c>
      <c r="DM1611"/>
      <c r="DN1611"/>
      <c r="DO1611"/>
      <c r="DP1611"/>
      <c r="DQ1611"/>
      <c r="DR1611"/>
      <c r="DS1611"/>
      <c r="DT1611"/>
      <c r="DU1611"/>
      <c r="DV1611"/>
      <c r="DW1611"/>
      <c r="DX1611"/>
      <c r="DY1611"/>
      <c r="DZ1611"/>
      <c r="EA1611"/>
      <c r="EB1611"/>
      <c r="EC1611"/>
      <c r="ED1611"/>
      <c r="EE1611"/>
      <c r="EF1611"/>
      <c r="EG1611"/>
    </row>
    <row r="1612" spans="1:137" s="1" customFormat="1" ht="14.4" x14ac:dyDescent="0.3">
      <c r="A1612"/>
      <c r="B1612"/>
      <c r="C1612"/>
      <c r="D1612" s="16"/>
      <c r="E1612" s="28">
        <v>39995.563888888886</v>
      </c>
      <c r="F1612" s="10">
        <f t="shared" si="493"/>
        <v>112.07499999999709</v>
      </c>
      <c r="G1612" s="17">
        <v>75744.899999999994</v>
      </c>
      <c r="H1612" s="17">
        <v>8.2799999999999994</v>
      </c>
      <c r="I1612" s="17">
        <v>1416</v>
      </c>
      <c r="J1612" s="17"/>
      <c r="K1612" s="17"/>
      <c r="L1612" s="79">
        <v>1037</v>
      </c>
      <c r="M1612" s="86"/>
      <c r="N1612" s="112">
        <v>7.28</v>
      </c>
      <c r="O1612" s="90"/>
      <c r="P1612" s="90"/>
      <c r="Q1612" s="90"/>
      <c r="R1612" s="87"/>
      <c r="S1612" s="87"/>
      <c r="T1612" s="16"/>
      <c r="U1612" s="16"/>
      <c r="V1612" s="43">
        <f t="shared" si="486"/>
        <v>1.9487453541107809E-5</v>
      </c>
      <c r="W1612" s="43">
        <f t="shared" si="487"/>
        <v>2.7184942518699139E-3</v>
      </c>
      <c r="X1612" s="43">
        <f t="shared" si="488"/>
        <v>8.3833165489672796E-6</v>
      </c>
      <c r="Y1612" s="22">
        <f>X1612+W1612+SUM($V$1601:V1612)</f>
        <v>2.9483002289439324E-3</v>
      </c>
      <c r="Z1612" s="22">
        <f t="shared" si="489"/>
        <v>0.17826995407317112</v>
      </c>
      <c r="AA1612" s="44">
        <f t="shared" si="490"/>
        <v>24.868608123002591</v>
      </c>
      <c r="AB1612" s="44">
        <f t="shared" si="491"/>
        <v>2.2746160005550773</v>
      </c>
      <c r="AC1612" s="44">
        <f t="shared" si="492"/>
        <v>15.260115666440003</v>
      </c>
      <c r="AD1612" s="44">
        <f t="shared" si="497"/>
        <v>2.2746160005550773</v>
      </c>
      <c r="AE1612" s="44">
        <f t="shared" si="498"/>
        <v>12.978831220542846</v>
      </c>
      <c r="AF1612" s="44">
        <f t="shared" si="499"/>
        <v>6.6684453420797042E-3</v>
      </c>
      <c r="AG1612" s="45">
        <f>AC1612+AA1612+SUM($Z$1601:Z1612)</f>
        <v>41.556569510399562</v>
      </c>
      <c r="AH1612" s="45">
        <f>AC1612+AA1612+SUM($Z$1601:Z1612)</f>
        <v>41.556569510399562</v>
      </c>
      <c r="DM1612"/>
      <c r="DN1612"/>
      <c r="DO1612"/>
      <c r="DP1612"/>
      <c r="DQ1612"/>
      <c r="DR1612"/>
      <c r="DS1612"/>
      <c r="DT1612"/>
      <c r="DU1612"/>
      <c r="DV1612"/>
      <c r="DW1612"/>
      <c r="DX1612"/>
      <c r="DY1612"/>
      <c r="DZ1612"/>
      <c r="EA1612"/>
      <c r="EB1612"/>
      <c r="EC1612"/>
      <c r="ED1612"/>
      <c r="EE1612"/>
      <c r="EF1612"/>
      <c r="EG1612"/>
    </row>
    <row r="1613" spans="1:137" s="1" customFormat="1" ht="14.4" x14ac:dyDescent="0.3">
      <c r="A1613"/>
      <c r="B1613"/>
      <c r="C1613"/>
      <c r="D1613" s="16"/>
      <c r="E1613" s="28">
        <v>40002.509722222225</v>
      </c>
      <c r="F1613" s="10">
        <f t="shared" si="493"/>
        <v>119.02083333333576</v>
      </c>
      <c r="G1613" s="17">
        <v>74572.7</v>
      </c>
      <c r="H1613" s="17">
        <v>6.83</v>
      </c>
      <c r="I1613" s="17">
        <v>68</v>
      </c>
      <c r="J1613" s="17"/>
      <c r="K1613" s="17"/>
      <c r="L1613" s="79">
        <v>1037</v>
      </c>
      <c r="M1613" s="86"/>
      <c r="N1613" s="112">
        <v>7.28</v>
      </c>
      <c r="O1613" s="90"/>
      <c r="P1613" s="90"/>
      <c r="Q1613" s="90"/>
      <c r="R1613" s="87"/>
      <c r="S1613" s="87"/>
      <c r="T1613" s="16"/>
      <c r="U1613" s="16"/>
      <c r="V1613" s="43">
        <f t="shared" si="486"/>
        <v>1.6074795614222991E-5</v>
      </c>
      <c r="W1613" s="43">
        <f t="shared" si="487"/>
        <v>2.2424294372308594E-3</v>
      </c>
      <c r="X1613" s="43">
        <f t="shared" si="488"/>
        <v>6.9152236750539271E-6</v>
      </c>
      <c r="Y1613" s="22">
        <f>X1613+W1613+SUM($V$1601:V1613)</f>
        <v>2.4868421170451873E-3</v>
      </c>
      <c r="Z1613" s="22">
        <f t="shared" si="489"/>
        <v>0.17551111433393363</v>
      </c>
      <c r="AA1613" s="44">
        <f t="shared" si="490"/>
        <v>24.483750760437143</v>
      </c>
      <c r="AB1613" s="44">
        <f t="shared" si="491"/>
        <v>2.2394148863434191</v>
      </c>
      <c r="AC1613" s="44">
        <f t="shared" si="492"/>
        <v>15.023955772055018</v>
      </c>
      <c r="AD1613" s="44">
        <f t="shared" si="497"/>
        <v>2.2394148863434182</v>
      </c>
      <c r="AE1613" s="44">
        <f t="shared" si="498"/>
        <v>12.777975638758191</v>
      </c>
      <c r="AF1613" s="44">
        <f t="shared" si="499"/>
        <v>6.5652469534094983E-3</v>
      </c>
      <c r="AG1613" s="45">
        <f>AC1613+AA1613+SUM($Z$1601:Z1613)</f>
        <v>41.111063367783068</v>
      </c>
      <c r="AH1613" s="45">
        <f>AC1613+AA1613+SUM($Z$1601:Z1613)</f>
        <v>41.111063367783068</v>
      </c>
      <c r="DM1613"/>
      <c r="DN1613"/>
      <c r="DO1613"/>
      <c r="DP1613"/>
      <c r="DQ1613"/>
      <c r="DR1613"/>
      <c r="DS1613"/>
      <c r="DT1613"/>
      <c r="DU1613"/>
      <c r="DV1613"/>
      <c r="DW1613"/>
      <c r="DX1613"/>
      <c r="DY1613"/>
      <c r="DZ1613"/>
      <c r="EA1613"/>
      <c r="EB1613"/>
      <c r="EC1613"/>
      <c r="ED1613"/>
      <c r="EE1613"/>
      <c r="EF1613"/>
      <c r="EG1613"/>
    </row>
    <row r="1614" spans="1:137" s="1" customFormat="1" ht="14.4" x14ac:dyDescent="0.3">
      <c r="A1614"/>
      <c r="B1614"/>
      <c r="C1614"/>
      <c r="D1614" s="16"/>
      <c r="E1614" s="28">
        <v>40011.448611111111</v>
      </c>
      <c r="F1614" s="10">
        <f t="shared" si="493"/>
        <v>127.9597222222219</v>
      </c>
      <c r="G1614" s="17">
        <v>77018.8</v>
      </c>
      <c r="H1614" s="17">
        <v>6.92</v>
      </c>
      <c r="I1614" s="17">
        <v>47</v>
      </c>
      <c r="J1614" s="17"/>
      <c r="K1614" s="17"/>
      <c r="L1614" s="79">
        <v>1037</v>
      </c>
      <c r="M1614" s="86"/>
      <c r="N1614" s="112">
        <v>7.28</v>
      </c>
      <c r="O1614" s="83"/>
      <c r="P1614" s="83"/>
      <c r="Q1614" s="83"/>
      <c r="R1614" s="83"/>
      <c r="S1614" s="83"/>
      <c r="T1614" s="16"/>
      <c r="U1614" s="16"/>
      <c r="V1614" s="43">
        <f t="shared" si="486"/>
        <v>1.6286615761408943E-5</v>
      </c>
      <c r="W1614" s="43">
        <f t="shared" si="487"/>
        <v>2.2719782877946627E-3</v>
      </c>
      <c r="X1614" s="43">
        <f t="shared" si="488"/>
        <v>7.0063466810209628E-6</v>
      </c>
      <c r="Y1614" s="22">
        <f>X1614+W1614+SUM($V$1601:V1614)</f>
        <v>2.5327687063763666E-3</v>
      </c>
      <c r="Z1614" s="22">
        <f t="shared" si="489"/>
        <v>0.18126815057872878</v>
      </c>
      <c r="AA1614" s="44">
        <f t="shared" si="490"/>
        <v>25.286855686705142</v>
      </c>
      <c r="AB1614" s="44">
        <f t="shared" si="491"/>
        <v>2.3128711612735828</v>
      </c>
      <c r="AC1614" s="44">
        <f t="shared" si="492"/>
        <v>15.516764778756185</v>
      </c>
      <c r="AD1614" s="44">
        <f t="shared" si="497"/>
        <v>2.3128711612735828</v>
      </c>
      <c r="AE1614" s="44">
        <f t="shared" si="498"/>
        <v>13.19711302026599</v>
      </c>
      <c r="AF1614" s="44">
        <f t="shared" si="499"/>
        <v>6.7805972166121867E-3</v>
      </c>
      <c r="AG1614" s="45">
        <f>AC1614+AA1614+SUM($Z$1601:Z1614)</f>
        <v>42.588245451330963</v>
      </c>
      <c r="AH1614" s="45">
        <f>AC1614+AA1614+SUM($Z$1601:Z1614)</f>
        <v>42.588245451330963</v>
      </c>
      <c r="DM1614"/>
      <c r="DN1614"/>
      <c r="DO1614"/>
      <c r="DP1614"/>
      <c r="DQ1614"/>
      <c r="DR1614"/>
      <c r="DS1614"/>
      <c r="DT1614"/>
      <c r="DU1614"/>
      <c r="DV1614"/>
      <c r="DW1614"/>
      <c r="DX1614"/>
      <c r="DY1614"/>
      <c r="DZ1614"/>
      <c r="EA1614"/>
      <c r="EB1614"/>
      <c r="EC1614"/>
      <c r="ED1614"/>
      <c r="EE1614"/>
      <c r="EF1614"/>
      <c r="EG1614"/>
    </row>
    <row r="1615" spans="1:137" s="1" customFormat="1" ht="14.4" x14ac:dyDescent="0.3">
      <c r="A1615"/>
      <c r="B1615"/>
      <c r="C1615"/>
      <c r="D1615" s="16"/>
      <c r="E1615" s="28">
        <v>40017.461111111108</v>
      </c>
      <c r="F1615" s="10">
        <f t="shared" si="493"/>
        <v>133.97222222221899</v>
      </c>
      <c r="G1615" s="17">
        <v>77238.7</v>
      </c>
      <c r="H1615" s="17">
        <v>6.71</v>
      </c>
      <c r="I1615" s="17">
        <v>146</v>
      </c>
      <c r="J1615" s="17"/>
      <c r="K1615" s="17"/>
      <c r="L1615" s="79">
        <v>1037</v>
      </c>
      <c r="M1615" s="86"/>
      <c r="N1615" s="112">
        <v>7.28</v>
      </c>
      <c r="O1615" s="83"/>
      <c r="P1615" s="83"/>
      <c r="Q1615" s="83"/>
      <c r="R1615" s="83"/>
      <c r="S1615" s="83"/>
      <c r="T1615" s="16"/>
      <c r="U1615" s="16"/>
      <c r="V1615" s="43">
        <f t="shared" si="486"/>
        <v>1.5792368751308382E-5</v>
      </c>
      <c r="W1615" s="43">
        <f t="shared" si="487"/>
        <v>2.2030309698124547E-3</v>
      </c>
      <c r="X1615" s="43">
        <f t="shared" si="488"/>
        <v>6.7937263337645467E-6</v>
      </c>
      <c r="Y1615" s="22">
        <f>X1615+W1615+SUM($V$1601:V1615)</f>
        <v>2.4794011367982108E-3</v>
      </c>
      <c r="Z1615" s="22">
        <f t="shared" si="489"/>
        <v>0.18178569780501977</v>
      </c>
      <c r="AA1615" s="44">
        <f t="shared" si="490"/>
        <v>25.359053378249364</v>
      </c>
      <c r="AB1615" s="44">
        <f t="shared" si="491"/>
        <v>2.3194747485582985</v>
      </c>
      <c r="AC1615" s="44">
        <f t="shared" si="492"/>
        <v>15.561067424017452</v>
      </c>
      <c r="AD1615" s="44">
        <f t="shared" si="497"/>
        <v>2.3194747485582985</v>
      </c>
      <c r="AE1615" s="44">
        <f t="shared" si="498"/>
        <v>13.234792718640367</v>
      </c>
      <c r="AF1615" s="44">
        <f t="shared" si="499"/>
        <v>6.7999568187863705E-3</v>
      </c>
      <c r="AG1615" s="45">
        <f>AC1615+AA1615+SUM($Z$1601:Z1615)</f>
        <v>42.886531485941468</v>
      </c>
      <c r="AH1615" s="45">
        <f>AC1615+AA1615+SUM($Z$1601:Z1615)</f>
        <v>42.886531485941468</v>
      </c>
      <c r="DM1615"/>
      <c r="DN1615"/>
      <c r="DO1615"/>
      <c r="DP1615"/>
      <c r="DQ1615"/>
      <c r="DR1615"/>
      <c r="DS1615"/>
      <c r="DT1615"/>
      <c r="DU1615"/>
      <c r="DV1615"/>
      <c r="DW1615"/>
      <c r="DX1615"/>
      <c r="DY1615"/>
      <c r="DZ1615"/>
      <c r="EA1615"/>
      <c r="EB1615"/>
      <c r="EC1615"/>
      <c r="ED1615"/>
      <c r="EE1615"/>
      <c r="EF1615"/>
      <c r="EG1615"/>
    </row>
    <row r="1616" spans="1:137" s="1" customFormat="1" ht="14.4" x14ac:dyDescent="0.3">
      <c r="A1616"/>
      <c r="B1616"/>
      <c r="C1616"/>
      <c r="D1616" s="16"/>
      <c r="E1616" s="28">
        <v>40028.472222222219</v>
      </c>
      <c r="F1616" s="10">
        <f t="shared" si="493"/>
        <v>144.98333333332994</v>
      </c>
      <c r="G1616" s="17">
        <v>81051.3</v>
      </c>
      <c r="H1616" s="17">
        <v>7.13</v>
      </c>
      <c r="I1616" s="17">
        <v>354</v>
      </c>
      <c r="J1616" s="17"/>
      <c r="K1616" s="17"/>
      <c r="L1616" s="79">
        <v>1037</v>
      </c>
      <c r="M1616" s="86"/>
      <c r="N1616" s="112">
        <v>7.28</v>
      </c>
      <c r="O1616" s="83"/>
      <c r="P1616" s="83"/>
      <c r="Q1616" s="83"/>
      <c r="R1616" s="83"/>
      <c r="S1616" s="83"/>
      <c r="T1616" s="16"/>
      <c r="U1616" s="16"/>
      <c r="V1616" s="43">
        <f t="shared" si="486"/>
        <v>1.6780862771509504E-5</v>
      </c>
      <c r="W1616" s="43">
        <f t="shared" si="487"/>
        <v>2.3409256057768707E-3</v>
      </c>
      <c r="X1616" s="43">
        <f t="shared" si="488"/>
        <v>7.2189670282773788E-6</v>
      </c>
      <c r="Y1616" s="22">
        <f>X1616+W1616+SUM($V$1601:V1616)</f>
        <v>2.6345018762286491E-3</v>
      </c>
      <c r="Z1616" s="22">
        <f t="shared" si="489"/>
        <v>0.19075886995125502</v>
      </c>
      <c r="AA1616" s="44">
        <f t="shared" si="490"/>
        <v>26.61080835224444</v>
      </c>
      <c r="AB1616" s="44">
        <f t="shared" si="491"/>
        <v>2.4339669581158572</v>
      </c>
      <c r="AC1616" s="44">
        <f t="shared" si="492"/>
        <v>16.329181409115709</v>
      </c>
      <c r="AD1616" s="44">
        <f t="shared" si="497"/>
        <v>2.4339669581158563</v>
      </c>
      <c r="AE1616" s="44">
        <f t="shared" si="498"/>
        <v>13.888078839705171</v>
      </c>
      <c r="AF1616" s="44">
        <f t="shared" si="499"/>
        <v>7.1356112946812881E-3</v>
      </c>
      <c r="AG1616" s="45">
        <f>AC1616+AA1616+SUM($Z$1601:Z1616)</f>
        <v>45.097159314986058</v>
      </c>
      <c r="AH1616" s="45">
        <f>AC1616+AA1616+SUM($Z$1601:Z1616)</f>
        <v>45.097159314986058</v>
      </c>
      <c r="DM1616"/>
      <c r="DN1616"/>
      <c r="DO1616"/>
      <c r="DP1616"/>
      <c r="DQ1616"/>
      <c r="DR1616"/>
      <c r="DS1616"/>
      <c r="DT1616"/>
      <c r="DU1616"/>
      <c r="DV1616"/>
      <c r="DW1616"/>
      <c r="DX1616"/>
      <c r="DY1616"/>
      <c r="DZ1616"/>
      <c r="EA1616"/>
      <c r="EB1616"/>
      <c r="EC1616"/>
      <c r="ED1616"/>
      <c r="EE1616"/>
      <c r="EF1616"/>
      <c r="EG1616"/>
    </row>
    <row r="1617" spans="1:137" s="1" customFormat="1" ht="14.4" x14ac:dyDescent="0.3">
      <c r="A1617"/>
      <c r="B1617"/>
      <c r="C1617"/>
      <c r="D1617" s="16"/>
      <c r="E1617" s="28">
        <v>40038.507638888892</v>
      </c>
      <c r="F1617" s="10">
        <f t="shared" si="493"/>
        <v>155.01875000000291</v>
      </c>
      <c r="G1617" s="17">
        <v>82363</v>
      </c>
      <c r="H1617" s="17">
        <v>9.4</v>
      </c>
      <c r="I1617" s="17">
        <v>551</v>
      </c>
      <c r="J1617" s="17"/>
      <c r="K1617" s="17"/>
      <c r="L1617" s="79">
        <v>1037</v>
      </c>
      <c r="M1617" s="86"/>
      <c r="N1617" s="112">
        <v>7.28</v>
      </c>
      <c r="O1617" s="83"/>
      <c r="P1617" s="83"/>
      <c r="Q1617" s="83"/>
      <c r="R1617" s="83"/>
      <c r="S1617" s="83"/>
      <c r="T1617" s="16"/>
      <c r="U1617" s="16"/>
      <c r="V1617" s="43">
        <f t="shared" si="486"/>
        <v>2.2123437594977467E-5</v>
      </c>
      <c r="W1617" s="43">
        <f t="shared" si="487"/>
        <v>3.0862132811083566E-3</v>
      </c>
      <c r="X1617" s="43">
        <f t="shared" si="488"/>
        <v>9.517291734334834E-6</v>
      </c>
      <c r="Y1617" s="22">
        <f>X1617+W1617+SUM($V$1601:V1617)</f>
        <v>3.4042113138611696E-3</v>
      </c>
      <c r="Z1617" s="22">
        <f t="shared" si="489"/>
        <v>0.19384603091863076</v>
      </c>
      <c r="AA1617" s="44">
        <f t="shared" si="490"/>
        <v>27.041466433183786</v>
      </c>
      <c r="AB1617" s="44">
        <f t="shared" si="491"/>
        <v>2.4733572511643409</v>
      </c>
      <c r="AC1617" s="44">
        <f t="shared" si="492"/>
        <v>16.593445982963839</v>
      </c>
      <c r="AD1617" s="44">
        <f t="shared" si="497"/>
        <v>2.47335725116434</v>
      </c>
      <c r="AE1617" s="44">
        <f t="shared" si="498"/>
        <v>14.112837640785985</v>
      </c>
      <c r="AF1617" s="44">
        <f t="shared" si="499"/>
        <v>7.2510910135165623E-3</v>
      </c>
      <c r="AG1617" s="45">
        <f>AC1617+AA1617+SUM($Z$1601:Z1617)</f>
        <v>45.985928000692169</v>
      </c>
      <c r="AH1617" s="45">
        <f>AC1617+AA1617+SUM($Z$1601:Z1617)</f>
        <v>45.985928000692169</v>
      </c>
      <c r="DM1617"/>
      <c r="DN1617"/>
      <c r="DO1617"/>
      <c r="DP1617"/>
      <c r="DQ1617"/>
      <c r="DR1617"/>
      <c r="DS1617"/>
      <c r="DT1617"/>
      <c r="DU1617"/>
      <c r="DV1617"/>
      <c r="DW1617"/>
      <c r="DX1617"/>
      <c r="DY1617"/>
      <c r="DZ1617"/>
      <c r="EA1617"/>
      <c r="EB1617"/>
      <c r="EC1617"/>
      <c r="ED1617"/>
      <c r="EE1617"/>
      <c r="EF1617"/>
      <c r="EG1617"/>
    </row>
    <row r="1618" spans="1:137" s="1" customFormat="1" ht="14.4" x14ac:dyDescent="0.3">
      <c r="A1618"/>
      <c r="B1618"/>
      <c r="C1618"/>
      <c r="D1618" s="16"/>
      <c r="E1618" s="28">
        <v>40045.470138888886</v>
      </c>
      <c r="F1618" s="10">
        <f t="shared" si="493"/>
        <v>161.98124999999709</v>
      </c>
      <c r="G1618" s="17">
        <v>81171</v>
      </c>
      <c r="H1618" s="17">
        <v>6.43</v>
      </c>
      <c r="I1618" s="17">
        <v>643</v>
      </c>
      <c r="J1618" s="17"/>
      <c r="K1618" s="17"/>
      <c r="L1618" s="79">
        <v>1037</v>
      </c>
      <c r="M1618" s="86"/>
      <c r="N1618" s="112">
        <v>7.28</v>
      </c>
      <c r="O1618" s="83"/>
      <c r="P1618" s="83"/>
      <c r="Q1618" s="83"/>
      <c r="R1618" s="83"/>
      <c r="S1618" s="83"/>
      <c r="T1618" s="16"/>
      <c r="U1618" s="16"/>
      <c r="V1618" s="43">
        <f t="shared" si="486"/>
        <v>1.5133372737840968E-5</v>
      </c>
      <c r="W1618" s="43">
        <f t="shared" si="487"/>
        <v>2.1111012125028441E-3</v>
      </c>
      <c r="X1618" s="43">
        <f t="shared" si="488"/>
        <v>6.5102325374226573E-6</v>
      </c>
      <c r="Y1618" s="22">
        <f>X1618+W1618+SUM($V$1601:V1618)</f>
        <v>2.4412255587965863E-3</v>
      </c>
      <c r="Z1618" s="22">
        <f t="shared" si="489"/>
        <v>0.19104059074701232</v>
      </c>
      <c r="AA1618" s="44">
        <f t="shared" si="490"/>
        <v>26.650108323494305</v>
      </c>
      <c r="AB1618" s="44">
        <f t="shared" si="491"/>
        <v>2.4375615438274552</v>
      </c>
      <c r="AC1618" s="44">
        <f t="shared" si="492"/>
        <v>16.353297037300223</v>
      </c>
      <c r="AD1618" s="44">
        <f t="shared" si="497"/>
        <v>2.4375615438274552</v>
      </c>
      <c r="AE1618" s="44">
        <f t="shared" si="498"/>
        <v>13.908589344004461</v>
      </c>
      <c r="AF1618" s="44">
        <f t="shared" si="499"/>
        <v>7.1461494683068005E-3</v>
      </c>
      <c r="AG1618" s="45">
        <f>AC1618+AA1618+SUM($Z$1601:Z1618)</f>
        <v>45.54546153608608</v>
      </c>
      <c r="AH1618" s="45">
        <f>AC1618+AA1618+SUM($Z$1601:Z1618)</f>
        <v>45.54546153608608</v>
      </c>
      <c r="DM1618"/>
      <c r="DN1618"/>
      <c r="DO1618"/>
      <c r="DP1618"/>
      <c r="DQ1618"/>
      <c r="DR1618"/>
      <c r="DS1618"/>
      <c r="DT1618"/>
      <c r="DU1618"/>
      <c r="DV1618"/>
      <c r="DW1618"/>
      <c r="DX1618"/>
      <c r="DY1618"/>
      <c r="DZ1618"/>
      <c r="EA1618"/>
      <c r="EB1618"/>
      <c r="EC1618"/>
      <c r="ED1618"/>
      <c r="EE1618"/>
      <c r="EF1618"/>
      <c r="EG1618"/>
    </row>
    <row r="1619" spans="1:137" s="1" customFormat="1" ht="14.4" x14ac:dyDescent="0.3">
      <c r="A1619"/>
      <c r="B1619"/>
      <c r="C1619"/>
      <c r="D1619" s="16"/>
      <c r="E1619" s="28">
        <v>40052.461805555555</v>
      </c>
      <c r="F1619" s="10">
        <f t="shared" si="493"/>
        <v>168.9729166666657</v>
      </c>
      <c r="G1619" s="17">
        <v>84453</v>
      </c>
      <c r="H1619" s="17">
        <v>8.1999999999999993</v>
      </c>
      <c r="I1619" s="17">
        <v>834</v>
      </c>
      <c r="J1619" s="17"/>
      <c r="K1619" s="17"/>
      <c r="L1619" s="79">
        <v>1037</v>
      </c>
      <c r="M1619" s="86"/>
      <c r="N1619" s="112">
        <v>7.28</v>
      </c>
      <c r="O1619" s="83"/>
      <c r="P1619" s="83"/>
      <c r="Q1619" s="83"/>
      <c r="R1619" s="83"/>
      <c r="S1619" s="83"/>
      <c r="T1619" s="16"/>
      <c r="U1619" s="16"/>
      <c r="V1619" s="43">
        <f t="shared" si="486"/>
        <v>1.9299168965831408E-5</v>
      </c>
      <c r="W1619" s="43">
        <f t="shared" si="487"/>
        <v>2.6922286069243112E-3</v>
      </c>
      <c r="X1619" s="43">
        <f t="shared" si="488"/>
        <v>8.3023183214410238E-6</v>
      </c>
      <c r="Y1619" s="22">
        <f>X1619+W1619+SUM($V$1601:V1619)</f>
        <v>3.0434442079679031E-3</v>
      </c>
      <c r="Z1619" s="22">
        <f t="shared" si="489"/>
        <v>0.19876496544772679</v>
      </c>
      <c r="AA1619" s="44">
        <f t="shared" si="490"/>
        <v>27.727656407387666</v>
      </c>
      <c r="AB1619" s="44">
        <f t="shared" si="491"/>
        <v>2.5361198588271683</v>
      </c>
      <c r="AC1619" s="44">
        <f t="shared" si="492"/>
        <v>17.014512506820363</v>
      </c>
      <c r="AD1619" s="44">
        <f t="shared" si="497"/>
        <v>2.5361198588271683</v>
      </c>
      <c r="AE1619" s="44">
        <f t="shared" si="498"/>
        <v>14.470957557122725</v>
      </c>
      <c r="AF1619" s="44">
        <f t="shared" si="499"/>
        <v>7.4350908704699245E-3</v>
      </c>
      <c r="AG1619" s="45">
        <f>AC1619+AA1619+SUM($Z$1601:Z1619)</f>
        <v>47.482990054947308</v>
      </c>
      <c r="AH1619" s="45">
        <f>AC1619+AA1619+SUM($Z$1601:Z1619)</f>
        <v>47.482990054947308</v>
      </c>
      <c r="DM1619"/>
      <c r="DN1619"/>
      <c r="DO1619"/>
      <c r="DP1619"/>
      <c r="DQ1619"/>
      <c r="DR1619"/>
      <c r="DS1619"/>
      <c r="DT1619"/>
      <c r="DU1619"/>
      <c r="DV1619"/>
      <c r="DW1619"/>
      <c r="DX1619"/>
      <c r="DY1619"/>
      <c r="DZ1619"/>
      <c r="EA1619"/>
      <c r="EB1619"/>
      <c r="EC1619"/>
      <c r="ED1619"/>
      <c r="EE1619"/>
      <c r="EF1619"/>
      <c r="EG1619"/>
    </row>
    <row r="1620" spans="1:137" s="1" customFormat="1" ht="14.4" x14ac:dyDescent="0.3">
      <c r="A1620"/>
      <c r="B1620"/>
      <c r="C1620"/>
      <c r="D1620" s="16"/>
      <c r="E1620" s="28">
        <v>40059.441666666666</v>
      </c>
      <c r="F1620" s="10">
        <f t="shared" si="493"/>
        <v>175.95277777777665</v>
      </c>
      <c r="G1620" s="10">
        <v>85013.4</v>
      </c>
      <c r="H1620" s="10">
        <v>6.16</v>
      </c>
      <c r="I1620" s="17">
        <v>927</v>
      </c>
      <c r="J1620" s="17"/>
      <c r="K1620" s="17"/>
      <c r="L1620" s="79">
        <v>1037</v>
      </c>
      <c r="M1620" s="86"/>
      <c r="N1620" s="112">
        <v>7.28</v>
      </c>
      <c r="O1620" s="83"/>
      <c r="P1620" s="83"/>
      <c r="Q1620" s="83"/>
      <c r="R1620" s="83"/>
      <c r="S1620" s="83"/>
      <c r="T1620" s="16"/>
      <c r="U1620" s="16"/>
      <c r="V1620" s="43">
        <f t="shared" si="486"/>
        <v>1.4497912296283104E-5</v>
      </c>
      <c r="W1620" s="43">
        <f t="shared" si="487"/>
        <v>2.0224546608114337E-3</v>
      </c>
      <c r="X1620" s="43">
        <f t="shared" si="488"/>
        <v>6.2368635195215511E-6</v>
      </c>
      <c r="Y1620" s="22">
        <f>X1620+W1620+SUM($V$1601:V1620)</f>
        <v>2.3861027193493893E-3</v>
      </c>
      <c r="Z1620" s="22">
        <f t="shared" si="489"/>
        <v>0.200083898897538</v>
      </c>
      <c r="AA1620" s="44">
        <f t="shared" si="490"/>
        <v>27.911647250231614</v>
      </c>
      <c r="AB1620" s="44">
        <f t="shared" si="491"/>
        <v>2.5529486460684354</v>
      </c>
      <c r="AC1620" s="44">
        <f t="shared" si="492"/>
        <v>17.127414746040071</v>
      </c>
      <c r="AD1620" s="44">
        <f t="shared" si="497"/>
        <v>2.5529486460684354</v>
      </c>
      <c r="AE1620" s="44">
        <f t="shared" si="498"/>
        <v>14.566981672488804</v>
      </c>
      <c r="AF1620" s="44">
        <f t="shared" si="499"/>
        <v>7.4844274828319637E-3</v>
      </c>
      <c r="AG1620" s="45">
        <f>AC1620+AA1620+SUM($Z$1601:Z1620)</f>
        <v>47.979967035908501</v>
      </c>
      <c r="AH1620" s="45">
        <f>AC1620+AA1620+SUM($Z$1601:Z1620)</f>
        <v>47.979967035908501</v>
      </c>
      <c r="DM1620"/>
      <c r="DN1620"/>
      <c r="DO1620"/>
      <c r="DP1620"/>
      <c r="DQ1620"/>
      <c r="DR1620"/>
      <c r="DS1620"/>
      <c r="DT1620"/>
      <c r="DU1620"/>
      <c r="DV1620"/>
      <c r="DW1620"/>
      <c r="DX1620"/>
      <c r="DY1620"/>
      <c r="DZ1620"/>
      <c r="EA1620"/>
      <c r="EB1620"/>
      <c r="EC1620"/>
      <c r="ED1620"/>
      <c r="EE1620"/>
      <c r="EF1620"/>
      <c r="EG1620"/>
    </row>
    <row r="1621" spans="1:137" s="1" customFormat="1" ht="14.4" x14ac:dyDescent="0.3">
      <c r="A1621"/>
      <c r="B1621"/>
      <c r="C1621"/>
      <c r="D1621" s="16"/>
      <c r="E1621" s="28">
        <v>40066.570138888892</v>
      </c>
      <c r="F1621" s="10">
        <f t="shared" si="493"/>
        <v>183.08125000000291</v>
      </c>
      <c r="G1621" s="17">
        <v>88113.1</v>
      </c>
      <c r="H1621" s="17">
        <v>10.53</v>
      </c>
      <c r="I1621" s="17">
        <v>1186</v>
      </c>
      <c r="J1621" s="17"/>
      <c r="K1621" s="17"/>
      <c r="L1621" s="79">
        <v>1037</v>
      </c>
      <c r="M1621" s="91"/>
      <c r="N1621" s="112">
        <v>7.28</v>
      </c>
      <c r="O1621" s="83"/>
      <c r="P1621" s="83"/>
      <c r="Q1621" s="83"/>
      <c r="R1621" s="83"/>
      <c r="S1621" s="83"/>
      <c r="T1621" s="16"/>
      <c r="U1621" s="16"/>
      <c r="V1621" s="43">
        <f t="shared" si="486"/>
        <v>2.478295722075667E-5</v>
      </c>
      <c r="W1621" s="43">
        <f t="shared" si="487"/>
        <v>3.4572155159649995E-3</v>
      </c>
      <c r="X1621" s="43">
        <f t="shared" si="488"/>
        <v>1.0661391698143167E-5</v>
      </c>
      <c r="Y1621" s="22">
        <f>X1621+W1621+SUM($V$1601:V1621)</f>
        <v>3.8500710599023331E-3</v>
      </c>
      <c r="Z1621" s="22">
        <f t="shared" si="489"/>
        <v>0.20737922012234139</v>
      </c>
      <c r="AA1621" s="44">
        <f t="shared" si="490"/>
        <v>28.929342495705189</v>
      </c>
      <c r="AB1621" s="44">
        <f t="shared" si="491"/>
        <v>2.6460325001222471</v>
      </c>
      <c r="AC1621" s="44">
        <f t="shared" si="492"/>
        <v>17.751902738383638</v>
      </c>
      <c r="AD1621" s="44">
        <f t="shared" si="497"/>
        <v>2.6460325001222476</v>
      </c>
      <c r="AE1621" s="44">
        <f t="shared" si="498"/>
        <v>15.09811291874191</v>
      </c>
      <c r="AF1621" s="44">
        <f t="shared" si="499"/>
        <v>7.7573195194818841E-3</v>
      </c>
      <c r="AG1621" s="45">
        <f>AC1621+AA1621+SUM($Z$1601:Z1621)</f>
        <v>49.829529493847986</v>
      </c>
      <c r="AH1621" s="45">
        <f>AC1621+AA1621+SUM($Z$1601:Z1621)</f>
        <v>49.829529493847986</v>
      </c>
      <c r="DM1621"/>
      <c r="DN1621"/>
      <c r="DO1621"/>
      <c r="DP1621"/>
      <c r="DQ1621"/>
      <c r="DR1621"/>
      <c r="DS1621"/>
      <c r="DT1621"/>
      <c r="DU1621"/>
      <c r="DV1621"/>
      <c r="DW1621"/>
      <c r="DX1621"/>
      <c r="DY1621"/>
      <c r="DZ1621"/>
      <c r="EA1621"/>
      <c r="EB1621"/>
      <c r="EC1621"/>
      <c r="ED1621"/>
      <c r="EE1621"/>
      <c r="EF1621"/>
      <c r="EG1621"/>
    </row>
    <row r="1622" spans="1:137" s="1" customFormat="1" ht="14.4" x14ac:dyDescent="0.3">
      <c r="A1622"/>
      <c r="B1622"/>
      <c r="C1622"/>
      <c r="D1622" s="16"/>
      <c r="E1622" s="28">
        <v>40073.484027777777</v>
      </c>
      <c r="F1622" s="10">
        <f t="shared" si="493"/>
        <v>189.9951388888876</v>
      </c>
      <c r="G1622" s="17">
        <v>83066.2</v>
      </c>
      <c r="H1622" s="17">
        <v>7.25</v>
      </c>
      <c r="I1622" s="17">
        <v>1287</v>
      </c>
      <c r="J1622" s="17"/>
      <c r="K1622" s="17"/>
      <c r="L1622" s="79">
        <v>1037</v>
      </c>
      <c r="M1622" s="87"/>
      <c r="N1622" s="112">
        <v>7.28</v>
      </c>
      <c r="O1622" s="83"/>
      <c r="P1622" s="83"/>
      <c r="Q1622" s="83"/>
      <c r="R1622" s="83"/>
      <c r="S1622" s="83"/>
      <c r="T1622" s="16"/>
      <c r="U1622" s="16"/>
      <c r="V1622" s="43">
        <f t="shared" si="486"/>
        <v>1.7063289634424106E-5</v>
      </c>
      <c r="W1622" s="43">
        <f t="shared" si="487"/>
        <v>2.380324073195275E-3</v>
      </c>
      <c r="X1622" s="43">
        <f t="shared" si="488"/>
        <v>7.3404643695667592E-6</v>
      </c>
      <c r="Y1622" s="22">
        <f>X1622+W1622+SUM($V$1601:V1622)</f>
        <v>2.7869219794384565E-3</v>
      </c>
      <c r="Z1622" s="22">
        <f t="shared" si="489"/>
        <v>0.19550105233531032</v>
      </c>
      <c r="AA1622" s="44">
        <f t="shared" si="490"/>
        <v>27.272341452255635</v>
      </c>
      <c r="AB1622" s="44">
        <f t="shared" si="491"/>
        <v>2.4944743160966376</v>
      </c>
      <c r="AC1622" s="44">
        <f t="shared" si="492"/>
        <v>16.735117743526477</v>
      </c>
      <c r="AD1622" s="44">
        <f t="shared" si="497"/>
        <v>2.4944743160966372</v>
      </c>
      <c r="AE1622" s="44">
        <f t="shared" si="498"/>
        <v>14.233330427947706</v>
      </c>
      <c r="AF1622" s="44">
        <f t="shared" si="499"/>
        <v>7.3129994821335984E-3</v>
      </c>
      <c r="AG1622" s="45">
        <f>AC1622+AA1622+SUM($Z$1601:Z1622)</f>
        <v>47.351244507876579</v>
      </c>
      <c r="AH1622" s="45">
        <f>AC1622+AA1622+SUM($Z$1601:Z1622)</f>
        <v>47.351244507876579</v>
      </c>
      <c r="DM1622"/>
      <c r="DN1622"/>
      <c r="DO1622"/>
      <c r="DP1622"/>
      <c r="DQ1622"/>
      <c r="DR1622"/>
      <c r="DS1622"/>
      <c r="DT1622"/>
      <c r="DU1622"/>
      <c r="DV1622"/>
      <c r="DW1622"/>
      <c r="DX1622"/>
      <c r="DY1622"/>
      <c r="DZ1622"/>
      <c r="EA1622"/>
      <c r="EB1622"/>
      <c r="EC1622"/>
      <c r="ED1622"/>
      <c r="EE1622"/>
      <c r="EF1622"/>
      <c r="EG1622"/>
    </row>
    <row r="1623" spans="1:137" s="1" customFormat="1" ht="14.4" x14ac:dyDescent="0.3">
      <c r="A1623"/>
      <c r="B1623"/>
      <c r="C1623"/>
      <c r="D1623" s="16"/>
      <c r="E1623" s="28">
        <v>40079.436111111114</v>
      </c>
      <c r="F1623" s="10">
        <f t="shared" si="493"/>
        <v>195.94722222222481</v>
      </c>
      <c r="G1623" s="17">
        <v>85181.4</v>
      </c>
      <c r="H1623" s="17">
        <v>6.72</v>
      </c>
      <c r="I1623" s="17">
        <v>1497</v>
      </c>
      <c r="J1623" s="17"/>
      <c r="K1623" s="17"/>
      <c r="L1623" s="79">
        <v>1037</v>
      </c>
      <c r="M1623" s="86"/>
      <c r="N1623" s="112">
        <v>7.28</v>
      </c>
      <c r="O1623" s="83"/>
      <c r="P1623" s="83"/>
      <c r="Q1623" s="83"/>
      <c r="R1623" s="83"/>
      <c r="S1623" s="83"/>
      <c r="T1623" s="16"/>
      <c r="U1623" s="16"/>
      <c r="V1623" s="43">
        <f t="shared" si="486"/>
        <v>1.5815904323217933E-5</v>
      </c>
      <c r="W1623" s="43">
        <f t="shared" si="487"/>
        <v>2.2063141754306553E-3</v>
      </c>
      <c r="X1623" s="43">
        <f t="shared" si="488"/>
        <v>6.8038511122053274E-6</v>
      </c>
      <c r="Y1623" s="22">
        <f>X1623+W1623+SUM($V$1601:V1623)</f>
        <v>2.6281913727396931E-3</v>
      </c>
      <c r="Z1623" s="22">
        <f t="shared" si="489"/>
        <v>0.20047929650561847</v>
      </c>
      <c r="AA1623" s="44">
        <f t="shared" si="490"/>
        <v>27.966805104617379</v>
      </c>
      <c r="AB1623" s="44">
        <f t="shared" si="491"/>
        <v>2.5579936786461168</v>
      </c>
      <c r="AC1623" s="44">
        <f t="shared" si="492"/>
        <v>17.161261241737627</v>
      </c>
      <c r="AD1623" s="44">
        <f t="shared" si="497"/>
        <v>2.5579936786461168</v>
      </c>
      <c r="AE1623" s="44">
        <f t="shared" si="498"/>
        <v>14.595768345189555</v>
      </c>
      <c r="AF1623" s="44">
        <f t="shared" si="499"/>
        <v>7.4992179019554867E-3</v>
      </c>
      <c r="AG1623" s="45">
        <f>AC1623+AA1623+SUM($Z$1601:Z1623)</f>
        <v>48.672330954955093</v>
      </c>
      <c r="AH1623" s="45">
        <f>AC1623+AA1623+SUM($Z$1601:Z1623)</f>
        <v>48.672330954955093</v>
      </c>
      <c r="DM1623"/>
      <c r="DN1623"/>
      <c r="DO1623"/>
      <c r="DP1623"/>
      <c r="DQ1623"/>
      <c r="DR1623"/>
      <c r="DS1623"/>
      <c r="DT1623"/>
      <c r="DU1623"/>
      <c r="DV1623"/>
      <c r="DW1623"/>
      <c r="DX1623"/>
      <c r="DY1623"/>
      <c r="DZ1623"/>
      <c r="EA1623"/>
      <c r="EB1623"/>
      <c r="EC1623"/>
      <c r="ED1623"/>
      <c r="EE1623"/>
      <c r="EF1623"/>
      <c r="EG1623"/>
    </row>
    <row r="1624" spans="1:137" s="1" customFormat="1" ht="14.4" x14ac:dyDescent="0.3">
      <c r="A1624"/>
      <c r="B1624"/>
      <c r="C1624"/>
      <c r="D1624" s="16"/>
      <c r="E1624" s="28">
        <v>40086.411111111112</v>
      </c>
      <c r="F1624" s="10">
        <f t="shared" si="493"/>
        <v>202.92222222222335</v>
      </c>
      <c r="G1624" s="17">
        <v>87340.1</v>
      </c>
      <c r="H1624" s="17">
        <v>6.57</v>
      </c>
      <c r="I1624" s="17">
        <v>1594</v>
      </c>
      <c r="J1624" s="17"/>
      <c r="K1624" s="17"/>
      <c r="L1624" s="79">
        <v>1037</v>
      </c>
      <c r="M1624" s="86"/>
      <c r="N1624" s="112">
        <v>7.28</v>
      </c>
      <c r="O1624" s="83"/>
      <c r="P1624" s="83"/>
      <c r="Q1624" s="83"/>
      <c r="R1624" s="83"/>
      <c r="S1624" s="83"/>
      <c r="T1624" s="16"/>
      <c r="U1624" s="16"/>
      <c r="V1624" s="43">
        <f t="shared" si="486"/>
        <v>1.5462870744574675E-5</v>
      </c>
      <c r="W1624" s="43">
        <f t="shared" si="487"/>
        <v>2.1570660911576496E-3</v>
      </c>
      <c r="X1624" s="43">
        <f t="shared" si="488"/>
        <v>6.6519794355936016E-6</v>
      </c>
      <c r="Y1624" s="22">
        <f>X1624+W1624+SUM($V$1601:V1624)</f>
        <v>2.5942542875346504E-3</v>
      </c>
      <c r="Z1624" s="22">
        <f t="shared" si="489"/>
        <v>0.20555992041373314</v>
      </c>
      <c r="AA1624" s="44">
        <f t="shared" si="490"/>
        <v>28.675550701418299</v>
      </c>
      <c r="AB1624" s="44">
        <f t="shared" si="491"/>
        <v>2.6228193442737475</v>
      </c>
      <c r="AC1624" s="44">
        <f t="shared" si="492"/>
        <v>17.596168564727613</v>
      </c>
      <c r="AD1624" s="44">
        <f t="shared" si="497"/>
        <v>2.6228193442737471</v>
      </c>
      <c r="AE1624" s="44">
        <f t="shared" si="498"/>
        <v>14.965659954469997</v>
      </c>
      <c r="AF1624" s="44">
        <f t="shared" si="499"/>
        <v>7.6892659838718614E-3</v>
      </c>
      <c r="AG1624" s="45">
        <f>AC1624+AA1624+SUM($Z$1601:Z1624)</f>
        <v>50.021543795159729</v>
      </c>
      <c r="AH1624" s="45">
        <f>AC1624+AA1624+SUM($Z$1601:Z1624)</f>
        <v>50.021543795159729</v>
      </c>
      <c r="DM1624"/>
      <c r="DN1624"/>
      <c r="DO1624"/>
      <c r="DP1624"/>
      <c r="DQ1624"/>
      <c r="DR1624"/>
      <c r="DS1624"/>
      <c r="DT1624"/>
      <c r="DU1624"/>
      <c r="DV1624"/>
      <c r="DW1624"/>
      <c r="DX1624"/>
      <c r="DY1624"/>
      <c r="DZ1624"/>
      <c r="EA1624"/>
      <c r="EB1624"/>
      <c r="EC1624"/>
      <c r="ED1624"/>
      <c r="EE1624"/>
      <c r="EF1624"/>
      <c r="EG1624"/>
    </row>
    <row r="1625" spans="1:137" s="1" customFormat="1" ht="14.4" x14ac:dyDescent="0.3">
      <c r="A1625"/>
      <c r="B1625"/>
      <c r="C1625"/>
      <c r="D1625" s="16"/>
      <c r="E1625" s="28">
        <v>40093.40625</v>
      </c>
      <c r="F1625" s="10">
        <f t="shared" si="493"/>
        <v>209.91736111111095</v>
      </c>
      <c r="G1625" s="17">
        <v>84966.2</v>
      </c>
      <c r="H1625" s="17">
        <v>7.84</v>
      </c>
      <c r="I1625" s="17">
        <v>1788</v>
      </c>
      <c r="J1625" s="17"/>
      <c r="K1625" s="17"/>
      <c r="L1625" s="79">
        <v>1037</v>
      </c>
      <c r="M1625" s="86"/>
      <c r="N1625" s="112">
        <v>7.28</v>
      </c>
      <c r="O1625" s="83"/>
      <c r="P1625" s="83"/>
      <c r="Q1625" s="83"/>
      <c r="R1625" s="83"/>
      <c r="S1625" s="83"/>
      <c r="T1625" s="16"/>
      <c r="U1625" s="16"/>
      <c r="V1625" s="43">
        <f t="shared" si="486"/>
        <v>1.8451888377087588E-5</v>
      </c>
      <c r="W1625" s="43">
        <f t="shared" si="487"/>
        <v>2.5740332046690975E-3</v>
      </c>
      <c r="X1625" s="43">
        <f t="shared" si="488"/>
        <v>7.9378262975728827E-6</v>
      </c>
      <c r="Y1625" s="22">
        <f>X1625+W1625+SUM($V$1601:V1625)</f>
        <v>3.0309591362851652E-3</v>
      </c>
      <c r="Z1625" s="22">
        <f t="shared" si="489"/>
        <v>0.19997281099812492</v>
      </c>
      <c r="AA1625" s="44">
        <f t="shared" si="490"/>
        <v>27.896150519713707</v>
      </c>
      <c r="AB1625" s="44">
        <f t="shared" si="491"/>
        <v>2.5515312321537533</v>
      </c>
      <c r="AC1625" s="44">
        <f t="shared" si="492"/>
        <v>17.117905492486948</v>
      </c>
      <c r="AD1625" s="44">
        <f t="shared" si="497"/>
        <v>2.5515312321537533</v>
      </c>
      <c r="AE1625" s="44">
        <f t="shared" si="498"/>
        <v>14.558893988253832</v>
      </c>
      <c r="AF1625" s="44">
        <f t="shared" si="499"/>
        <v>7.4802720793639265E-3</v>
      </c>
      <c r="AG1625" s="45">
        <f>AC1625+AA1625+SUM($Z$1601:Z1625)</f>
        <v>48.963853352212595</v>
      </c>
      <c r="AH1625" s="45">
        <f>AC1625+AA1625+SUM($Z$1601:Z1625)</f>
        <v>48.963853352212595</v>
      </c>
      <c r="DM1625"/>
      <c r="DN1625"/>
      <c r="DO1625"/>
      <c r="DP1625"/>
      <c r="DQ1625"/>
      <c r="DR1625"/>
      <c r="DS1625"/>
      <c r="DT1625"/>
      <c r="DU1625"/>
      <c r="DV1625"/>
      <c r="DW1625"/>
      <c r="DX1625"/>
      <c r="DY1625"/>
      <c r="DZ1625"/>
      <c r="EA1625"/>
      <c r="EB1625"/>
      <c r="EC1625"/>
      <c r="ED1625"/>
      <c r="EE1625"/>
      <c r="EF1625"/>
      <c r="EG1625"/>
    </row>
    <row r="1626" spans="1:137" s="1" customFormat="1" ht="14.4" x14ac:dyDescent="0.3">
      <c r="A1626"/>
      <c r="B1626"/>
      <c r="C1626"/>
      <c r="D1626" s="16"/>
      <c r="E1626" s="28">
        <v>40100.418749999997</v>
      </c>
      <c r="F1626" s="10">
        <f t="shared" si="493"/>
        <v>216.92986111110804</v>
      </c>
      <c r="G1626" s="17">
        <v>89197.2</v>
      </c>
      <c r="H1626" s="17">
        <v>6.85</v>
      </c>
      <c r="I1626" s="17">
        <v>1879</v>
      </c>
      <c r="J1626" s="17"/>
      <c r="K1626" s="17"/>
      <c r="L1626" s="79">
        <v>1037</v>
      </c>
      <c r="M1626" s="86"/>
      <c r="N1626" s="112">
        <v>7.28</v>
      </c>
      <c r="O1626" s="83"/>
      <c r="P1626" s="83"/>
      <c r="Q1626" s="83"/>
      <c r="R1626" s="83"/>
      <c r="S1626" s="83"/>
      <c r="T1626" s="16"/>
      <c r="U1626" s="16"/>
      <c r="V1626" s="43">
        <f t="shared" si="486"/>
        <v>1.612186675804209E-5</v>
      </c>
      <c r="W1626" s="43">
        <f t="shared" si="487"/>
        <v>2.2489958484672597E-3</v>
      </c>
      <c r="X1626" s="43">
        <f t="shared" si="488"/>
        <v>6.9354732319354902E-6</v>
      </c>
      <c r="Y1626" s="22">
        <f>X1626+W1626+SUM($V$1601:V1626)</f>
        <v>2.721041293775732E-3</v>
      </c>
      <c r="Z1626" s="22">
        <f t="shared" si="489"/>
        <v>0.20993071147305575</v>
      </c>
      <c r="AA1626" s="44">
        <f t="shared" si="490"/>
        <v>29.285274816774287</v>
      </c>
      <c r="AB1626" s="44">
        <f t="shared" si="491"/>
        <v>2.678587975226205</v>
      </c>
      <c r="AC1626" s="44">
        <f t="shared" si="492"/>
        <v>17.970313369251027</v>
      </c>
      <c r="AD1626" s="44">
        <f t="shared" si="497"/>
        <v>2.6785879752262045</v>
      </c>
      <c r="AE1626" s="44">
        <f t="shared" si="498"/>
        <v>15.28387263228289</v>
      </c>
      <c r="AF1626" s="44">
        <f t="shared" si="499"/>
        <v>7.8527617419331449E-3</v>
      </c>
      <c r="AG1626" s="45">
        <f>AC1626+AA1626+SUM($Z$1601:Z1626)</f>
        <v>51.415316237510311</v>
      </c>
      <c r="AH1626" s="45">
        <f>AC1626+AA1626+SUM($Z$1601:Z1626)</f>
        <v>51.415316237510311</v>
      </c>
      <c r="DM1626"/>
      <c r="DN1626"/>
      <c r="DO1626"/>
      <c r="DP1626"/>
      <c r="DQ1626"/>
      <c r="DR1626"/>
      <c r="DS1626"/>
      <c r="DT1626"/>
      <c r="DU1626"/>
      <c r="DV1626"/>
      <c r="DW1626"/>
      <c r="DX1626"/>
      <c r="DY1626"/>
      <c r="DZ1626"/>
      <c r="EA1626"/>
      <c r="EB1626"/>
      <c r="EC1626"/>
      <c r="ED1626"/>
      <c r="EE1626"/>
      <c r="EF1626"/>
      <c r="EG1626"/>
    </row>
    <row r="1627" spans="1:137" s="1" customFormat="1" ht="14.4" x14ac:dyDescent="0.3">
      <c r="A1627"/>
      <c r="B1627"/>
      <c r="C1627"/>
      <c r="D1627" s="16"/>
      <c r="E1627" s="28">
        <v>40107.439583333333</v>
      </c>
      <c r="F1627" s="10">
        <f t="shared" si="493"/>
        <v>223.9506944444438</v>
      </c>
      <c r="G1627" s="17">
        <v>84316.2</v>
      </c>
      <c r="H1627" s="17">
        <v>6.55</v>
      </c>
      <c r="I1627" s="17">
        <v>2116</v>
      </c>
      <c r="J1627" s="17"/>
      <c r="K1627" s="17"/>
      <c r="L1627" s="79">
        <v>1037</v>
      </c>
      <c r="M1627" s="86"/>
      <c r="N1627" s="112">
        <v>7.28</v>
      </c>
      <c r="O1627" s="83"/>
      <c r="P1627" s="83"/>
      <c r="Q1627" s="83"/>
      <c r="R1627" s="83"/>
      <c r="S1627" s="83"/>
      <c r="T1627" s="16"/>
      <c r="U1627" s="16"/>
      <c r="V1627" s="43">
        <f t="shared" si="486"/>
        <v>1.5415799600755573E-5</v>
      </c>
      <c r="W1627" s="43">
        <f t="shared" si="487"/>
        <v>2.1504996799212484E-3</v>
      </c>
      <c r="X1627" s="43">
        <f t="shared" si="488"/>
        <v>6.6317298787120385E-6</v>
      </c>
      <c r="Y1627" s="22">
        <f>X1627+W1627+SUM($V$1601:V1627)</f>
        <v>2.6376571814772532E-3</v>
      </c>
      <c r="Z1627" s="22">
        <f t="shared" si="489"/>
        <v>0.19844299882400412</v>
      </c>
      <c r="AA1627" s="44">
        <f t="shared" si="490"/>
        <v>27.682742154530683</v>
      </c>
      <c r="AB1627" s="44">
        <f t="shared" si="491"/>
        <v>2.5320117608710562</v>
      </c>
      <c r="AC1627" s="44">
        <f t="shared" si="492"/>
        <v>16.986951788895208</v>
      </c>
      <c r="AD1627" s="44">
        <f t="shared" si="497"/>
        <v>2.5320117608710557</v>
      </c>
      <c r="AE1627" s="44">
        <f t="shared" si="498"/>
        <v>14.447516980780684</v>
      </c>
      <c r="AF1627" s="44">
        <f t="shared" si="499"/>
        <v>7.4230472434693405E-3</v>
      </c>
      <c r="AG1627" s="45">
        <f>AC1627+AA1627+SUM($Z$1601:Z1627)</f>
        <v>49.027864993734894</v>
      </c>
      <c r="AH1627" s="45">
        <f>AC1627+AA1627+SUM($Z$1601:Z1627)</f>
        <v>49.027864993734894</v>
      </c>
      <c r="DM1627"/>
      <c r="DN1627"/>
      <c r="DO1627"/>
      <c r="DP1627"/>
      <c r="DQ1627"/>
      <c r="DR1627"/>
      <c r="DS1627"/>
      <c r="DT1627"/>
      <c r="DU1627"/>
      <c r="DV1627"/>
      <c r="DW1627"/>
      <c r="DX1627"/>
      <c r="DY1627"/>
      <c r="DZ1627"/>
      <c r="EA1627"/>
      <c r="EB1627"/>
      <c r="EC1627"/>
      <c r="ED1627"/>
      <c r="EE1627"/>
      <c r="EF1627"/>
      <c r="EG1627"/>
    </row>
    <row r="1628" spans="1:137" s="1" customFormat="1" ht="14.4" x14ac:dyDescent="0.3">
      <c r="A1628"/>
      <c r="B1628"/>
      <c r="C1628"/>
      <c r="D1628" s="16"/>
      <c r="E1628" s="28">
        <v>40115.402777777781</v>
      </c>
      <c r="F1628" s="10">
        <f t="shared" si="493"/>
        <v>231.91388888889196</v>
      </c>
      <c r="G1628" s="17">
        <v>88376.8</v>
      </c>
      <c r="H1628" s="17">
        <v>8.51</v>
      </c>
      <c r="I1628" s="17">
        <v>2222</v>
      </c>
      <c r="J1628" s="17"/>
      <c r="K1628" s="17"/>
      <c r="L1628" s="79">
        <v>1037</v>
      </c>
      <c r="M1628" s="86"/>
      <c r="N1628" s="112">
        <v>7.28</v>
      </c>
      <c r="O1628" s="83"/>
      <c r="P1628" s="83"/>
      <c r="Q1628" s="83"/>
      <c r="R1628" s="83"/>
      <c r="S1628" s="83"/>
      <c r="T1628" s="16"/>
      <c r="U1628" s="16"/>
      <c r="V1628" s="43">
        <f t="shared" si="486"/>
        <v>2.0028771695027472E-5</v>
      </c>
      <c r="W1628" s="43">
        <f t="shared" si="487"/>
        <v>2.7940079810885232E-3</v>
      </c>
      <c r="X1628" s="43">
        <f t="shared" si="488"/>
        <v>8.6161864531052579E-6</v>
      </c>
      <c r="Y1628" s="22">
        <f>X1628+W1628+SUM($V$1601:V1628)</f>
        <v>3.3031787109139483E-3</v>
      </c>
      <c r="Z1628" s="22">
        <f t="shared" si="489"/>
        <v>0.20799985315359623</v>
      </c>
      <c r="AA1628" s="44">
        <f t="shared" si="490"/>
        <v>29.015920627857131</v>
      </c>
      <c r="AB1628" s="44">
        <f t="shared" si="491"/>
        <v>2.6539513994718593</v>
      </c>
      <c r="AC1628" s="44">
        <f t="shared" si="492"/>
        <v>17.805029648594626</v>
      </c>
      <c r="AD1628" s="44">
        <f t="shared" si="497"/>
        <v>2.6539513994718589</v>
      </c>
      <c r="AE1628" s="44">
        <f t="shared" si="498"/>
        <v>15.143297713927554</v>
      </c>
      <c r="AF1628" s="44">
        <f t="shared" si="499"/>
        <v>7.7805351952132725E-3</v>
      </c>
      <c r="AG1628" s="45">
        <f>AC1628+AA1628+SUM($Z$1601:Z1628)</f>
        <v>51.387121179914352</v>
      </c>
      <c r="AH1628" s="45">
        <f>AC1628+AA1628+SUM($Z$1601:Z1628)</f>
        <v>51.387121179914352</v>
      </c>
      <c r="DM1628"/>
      <c r="DN1628"/>
      <c r="DO1628"/>
      <c r="DP1628"/>
      <c r="DQ1628"/>
      <c r="DR1628"/>
      <c r="DS1628"/>
      <c r="DT1628"/>
      <c r="DU1628"/>
      <c r="DV1628"/>
      <c r="DW1628"/>
      <c r="DX1628"/>
      <c r="DY1628"/>
      <c r="DZ1628"/>
      <c r="EA1628"/>
      <c r="EB1628"/>
      <c r="EC1628"/>
      <c r="ED1628"/>
      <c r="EE1628"/>
      <c r="EF1628"/>
      <c r="EG1628"/>
    </row>
    <row r="1629" spans="1:137" s="1" customFormat="1" ht="14.4" x14ac:dyDescent="0.3">
      <c r="A1629"/>
      <c r="B1629"/>
      <c r="C1629"/>
      <c r="D1629" s="16"/>
      <c r="E1629" s="28">
        <v>40156.652777777781</v>
      </c>
      <c r="F1629" s="10">
        <f t="shared" si="493"/>
        <v>273.16388888889196</v>
      </c>
      <c r="G1629" s="17">
        <v>19049</v>
      </c>
      <c r="H1629" s="17">
        <v>0</v>
      </c>
      <c r="I1629" s="17">
        <v>2451</v>
      </c>
      <c r="J1629" s="17"/>
      <c r="K1629" s="17"/>
      <c r="L1629" s="79">
        <v>1037</v>
      </c>
      <c r="M1629" s="86"/>
      <c r="N1629" s="112">
        <v>7.28</v>
      </c>
      <c r="O1629" s="83"/>
      <c r="P1629" s="83"/>
      <c r="Q1629" s="83"/>
      <c r="R1629" s="83"/>
      <c r="S1629" s="83"/>
      <c r="T1629" s="16"/>
      <c r="U1629" s="16"/>
      <c r="V1629" s="43">
        <f t="shared" si="486"/>
        <v>0</v>
      </c>
      <c r="W1629" s="43">
        <f t="shared" si="487"/>
        <v>0</v>
      </c>
      <c r="X1629" s="43">
        <f t="shared" si="488"/>
        <v>0</v>
      </c>
      <c r="Y1629" s="22">
        <f>X1629+W1629+SUM($V$1601:V1629)</f>
        <v>5.0055454337231996E-4</v>
      </c>
      <c r="Z1629" s="22">
        <f t="shared" si="489"/>
        <v>4.4832910930502741E-2</v>
      </c>
      <c r="AA1629" s="44">
        <f t="shared" si="490"/>
        <v>6.2541783821099033</v>
      </c>
      <c r="AB1629" s="44">
        <f t="shared" si="491"/>
        <v>0.57204062840631742</v>
      </c>
      <c r="AC1629" s="44">
        <f t="shared" si="492"/>
        <v>3.8377493841831685</v>
      </c>
      <c r="AD1629" s="44">
        <f t="shared" si="497"/>
        <v>0.57204062840631753</v>
      </c>
      <c r="AE1629" s="44">
        <f t="shared" si="498"/>
        <v>3.2640317159323033</v>
      </c>
      <c r="AF1629" s="44">
        <f t="shared" si="499"/>
        <v>1.6770398445476373E-3</v>
      </c>
      <c r="AG1629" s="45">
        <f>AC1629+AA1629+SUM($Z$1601:Z1629)</f>
        <v>14.702931580686172</v>
      </c>
      <c r="AH1629" s="77">
        <f>AC1629+AA1629+SUM($Z$1629:Z1629)+$AH$1628</f>
        <v>61.523881857137923</v>
      </c>
      <c r="DM1629"/>
      <c r="DN1629"/>
      <c r="DO1629"/>
      <c r="DP1629"/>
      <c r="DQ1629"/>
      <c r="DR1629"/>
      <c r="DS1629"/>
      <c r="DT1629"/>
      <c r="DU1629"/>
      <c r="DV1629"/>
      <c r="DW1629"/>
      <c r="DX1629"/>
      <c r="DY1629"/>
      <c r="DZ1629"/>
      <c r="EA1629"/>
      <c r="EB1629"/>
      <c r="EC1629"/>
      <c r="ED1629"/>
      <c r="EE1629"/>
      <c r="EF1629"/>
      <c r="EG1629"/>
    </row>
    <row r="1630" spans="1:137" s="1" customFormat="1" ht="14.4" x14ac:dyDescent="0.3">
      <c r="A1630"/>
      <c r="B1630"/>
      <c r="C1630"/>
      <c r="D1630" s="16"/>
      <c r="E1630" s="28">
        <v>40185.601388888892</v>
      </c>
      <c r="F1630" s="10">
        <f t="shared" si="493"/>
        <v>302.11250000000291</v>
      </c>
      <c r="G1630" s="17">
        <v>28514</v>
      </c>
      <c r="H1630" s="17">
        <v>7.27</v>
      </c>
      <c r="I1630" s="17">
        <v>2676</v>
      </c>
      <c r="J1630" s="17"/>
      <c r="K1630" s="17"/>
      <c r="L1630" s="79">
        <v>1037</v>
      </c>
      <c r="M1630" s="86"/>
      <c r="N1630" s="112">
        <v>7.28</v>
      </c>
      <c r="O1630" s="83"/>
      <c r="P1630" s="83"/>
      <c r="Q1630" s="83"/>
      <c r="R1630" s="83"/>
      <c r="S1630" s="83"/>
      <c r="T1630" s="16"/>
      <c r="U1630" s="16"/>
      <c r="V1630" s="43">
        <f t="shared" si="486"/>
        <v>1.7110360778243208E-5</v>
      </c>
      <c r="W1630" s="43">
        <f t="shared" si="487"/>
        <v>2.3868904844316758E-3</v>
      </c>
      <c r="X1630" s="43">
        <f t="shared" si="488"/>
        <v>7.3607139264483231E-6</v>
      </c>
      <c r="Y1630" s="22">
        <f>X1630+W1630+SUM($V$1601:V1630)</f>
        <v>2.9119161025086874E-3</v>
      </c>
      <c r="Z1630" s="22">
        <f t="shared" si="489"/>
        <v>6.7109329742892285E-2</v>
      </c>
      <c r="AA1630" s="44">
        <f t="shared" si="490"/>
        <v>9.3617324997365632</v>
      </c>
      <c r="AB1630" s="44">
        <f t="shared" si="491"/>
        <v>0.85627416023821401</v>
      </c>
      <c r="AC1630" s="44">
        <f t="shared" si="492"/>
        <v>5.7446367757151995</v>
      </c>
      <c r="AD1630" s="44">
        <f t="shared" si="497"/>
        <v>0.85627416023821379</v>
      </c>
      <c r="AE1630" s="44">
        <f t="shared" si="498"/>
        <v>4.8858522939836044</v>
      </c>
      <c r="AF1630" s="44">
        <f t="shared" si="499"/>
        <v>2.5103214933818742E-3</v>
      </c>
      <c r="AG1630" s="45">
        <f>AC1630+AA1630+SUM($Z$1601:Z1630)</f>
        <v>19.784482419587754</v>
      </c>
      <c r="AH1630" s="45">
        <f>AC1630+AA1630+SUM($Z$1629:Z1630)+$AH$1628</f>
        <v>66.605432696039514</v>
      </c>
      <c r="DM1630"/>
      <c r="DN1630"/>
      <c r="DO1630"/>
      <c r="DP1630"/>
      <c r="DQ1630"/>
      <c r="DR1630"/>
      <c r="DS1630"/>
      <c r="DT1630"/>
      <c r="DU1630"/>
      <c r="DV1630"/>
      <c r="DW1630"/>
      <c r="DX1630"/>
      <c r="DY1630"/>
      <c r="DZ1630"/>
      <c r="EA1630"/>
      <c r="EB1630"/>
      <c r="EC1630"/>
      <c r="ED1630"/>
      <c r="EE1630"/>
      <c r="EF1630"/>
      <c r="EG1630"/>
    </row>
    <row r="1631" spans="1:137" s="1" customFormat="1" ht="14.4" x14ac:dyDescent="0.3">
      <c r="A1631"/>
      <c r="B1631"/>
      <c r="C1631"/>
      <c r="D1631" s="16"/>
      <c r="E1631" s="28">
        <v>40199.474999999999</v>
      </c>
      <c r="F1631" s="10">
        <f t="shared" si="493"/>
        <v>315.98611111110949</v>
      </c>
      <c r="G1631" s="17">
        <v>32309</v>
      </c>
      <c r="H1631" s="17">
        <v>2.76</v>
      </c>
      <c r="I1631" s="78">
        <v>2879</v>
      </c>
      <c r="J1631" s="78"/>
      <c r="K1631" s="78"/>
      <c r="L1631" s="79">
        <v>1037</v>
      </c>
      <c r="M1631" s="90"/>
      <c r="N1631" s="112">
        <v>7.28</v>
      </c>
      <c r="O1631" s="83"/>
      <c r="P1631" s="83"/>
      <c r="Q1631" s="83"/>
      <c r="R1631" s="83"/>
      <c r="S1631" s="83"/>
      <c r="T1631" s="16"/>
      <c r="U1631" s="16"/>
      <c r="V1631" s="43">
        <f t="shared" si="486"/>
        <v>6.4958178470359368E-6</v>
      </c>
      <c r="W1631" s="43">
        <f t="shared" si="487"/>
        <v>9.0616475062330472E-4</v>
      </c>
      <c r="X1631" s="43">
        <f t="shared" si="488"/>
        <v>2.7944388496557599E-6</v>
      </c>
      <c r="Y1631" s="22">
        <f>X1631+W1631+SUM($V$1601:V1631)</f>
        <v>1.4331199114705597E-3</v>
      </c>
      <c r="Z1631" s="22">
        <f t="shared" si="489"/>
        <v>7.604107928256669E-2</v>
      </c>
      <c r="AA1631" s="44">
        <f t="shared" si="490"/>
        <v>10.607709031843607</v>
      </c>
      <c r="AB1631" s="44">
        <f t="shared" si="491"/>
        <v>0.97023784257334822</v>
      </c>
      <c r="AC1631" s="44">
        <f t="shared" si="492"/>
        <v>6.509204937454669</v>
      </c>
      <c r="AD1631" s="44">
        <f t="shared" si="497"/>
        <v>0.97023784257334833</v>
      </c>
      <c r="AE1631" s="44">
        <f t="shared" si="498"/>
        <v>5.5361226683845235</v>
      </c>
      <c r="AF1631" s="44">
        <f t="shared" si="499"/>
        <v>2.8444264967971869E-3</v>
      </c>
      <c r="AG1631" s="45">
        <f>AC1631+AA1631+SUM($Z$1601:Z1631)</f>
        <v>21.871068192716834</v>
      </c>
      <c r="AH1631" s="45">
        <f>AC1631+AA1631+SUM($Z$1629:Z1631)+$AH$1628</f>
        <v>68.692018469168588</v>
      </c>
      <c r="DM1631"/>
      <c r="DN1631"/>
      <c r="DO1631"/>
      <c r="DP1631"/>
      <c r="DQ1631"/>
      <c r="DR1631"/>
      <c r="DS1631"/>
      <c r="DT1631"/>
      <c r="DU1631"/>
      <c r="DV1631"/>
      <c r="DW1631"/>
      <c r="DX1631"/>
      <c r="DY1631"/>
      <c r="DZ1631"/>
      <c r="EA1631"/>
      <c r="EB1631"/>
      <c r="EC1631"/>
      <c r="ED1631"/>
      <c r="EE1631"/>
      <c r="EF1631"/>
      <c r="EG1631"/>
    </row>
    <row r="1632" spans="1:137" s="1" customFormat="1" ht="14.4" x14ac:dyDescent="0.3">
      <c r="A1632"/>
      <c r="B1632"/>
      <c r="C1632"/>
      <c r="D1632" s="16"/>
      <c r="E1632" s="28">
        <v>40287.531944444447</v>
      </c>
      <c r="F1632" s="10">
        <f t="shared" si="493"/>
        <v>404.04305555555766</v>
      </c>
      <c r="G1632" s="17">
        <v>42079</v>
      </c>
      <c r="H1632" s="17">
        <v>0</v>
      </c>
      <c r="I1632" s="17">
        <v>116</v>
      </c>
      <c r="J1632" s="17"/>
      <c r="K1632" s="17"/>
      <c r="L1632" s="79">
        <v>1037</v>
      </c>
      <c r="M1632" s="86"/>
      <c r="N1632" s="112">
        <v>7.28</v>
      </c>
      <c r="O1632" s="83"/>
      <c r="P1632" s="83"/>
      <c r="Q1632" s="83"/>
      <c r="R1632" s="83"/>
      <c r="S1632" s="83"/>
      <c r="T1632" s="16"/>
      <c r="U1632" s="16"/>
      <c r="V1632" s="43">
        <f t="shared" si="486"/>
        <v>0</v>
      </c>
      <c r="W1632" s="43">
        <f t="shared" si="487"/>
        <v>0</v>
      </c>
      <c r="X1632" s="43">
        <f t="shared" si="488"/>
        <v>0</v>
      </c>
      <c r="Y1632" s="22">
        <f>X1632+W1632+SUM($V$1601:V1632)</f>
        <v>5.2416072199759905E-4</v>
      </c>
      <c r="Z1632" s="22">
        <f t="shared" si="489"/>
        <v>9.9035333038197532E-2</v>
      </c>
      <c r="AA1632" s="44">
        <f t="shared" si="490"/>
        <v>13.815400920825377</v>
      </c>
      <c r="AB1632" s="44">
        <f t="shared" si="491"/>
        <v>1.2636305109302028</v>
      </c>
      <c r="AC1632" s="44">
        <f t="shared" si="492"/>
        <v>8.4775398360566712</v>
      </c>
      <c r="AD1632" s="44">
        <f t="shared" si="497"/>
        <v>1.2636305109302028</v>
      </c>
      <c r="AE1632" s="44">
        <f t="shared" si="498"/>
        <v>7.210204765327072</v>
      </c>
      <c r="AF1632" s="44">
        <f t="shared" si="499"/>
        <v>3.7045597993973453E-3</v>
      </c>
      <c r="AG1632" s="45">
        <f>AC1632+AA1632+SUM($Z$1601:Z1632)</f>
        <v>27.146130313338805</v>
      </c>
      <c r="AH1632" s="45">
        <f>AC1632+AA1632+SUM($Z$1629:Z1632)+$AH$1628</f>
        <v>73.967080589790555</v>
      </c>
      <c r="DM1632"/>
      <c r="DN1632"/>
      <c r="DO1632"/>
      <c r="DP1632"/>
      <c r="DQ1632"/>
      <c r="DR1632"/>
      <c r="DS1632"/>
      <c r="DT1632"/>
      <c r="DU1632"/>
      <c r="DV1632"/>
      <c r="DW1632"/>
      <c r="DX1632"/>
      <c r="DY1632"/>
      <c r="DZ1632"/>
      <c r="EA1632"/>
      <c r="EB1632"/>
      <c r="EC1632"/>
      <c r="ED1632"/>
      <c r="EE1632"/>
      <c r="EF1632"/>
      <c r="EG1632"/>
    </row>
    <row r="1633" spans="1:137" s="1" customFormat="1" ht="14.4" x14ac:dyDescent="0.3">
      <c r="A1633"/>
      <c r="B1633"/>
      <c r="C1633"/>
      <c r="D1633" s="16"/>
      <c r="E1633" s="28">
        <v>40360.492361111108</v>
      </c>
      <c r="F1633" s="10">
        <f t="shared" si="493"/>
        <v>477.00347222221899</v>
      </c>
      <c r="G1633" s="17">
        <v>52826</v>
      </c>
      <c r="H1633" s="17">
        <v>0.68</v>
      </c>
      <c r="I1633" s="17">
        <v>32</v>
      </c>
      <c r="J1633" s="17"/>
      <c r="K1633" s="17"/>
      <c r="L1633" s="79">
        <v>1037</v>
      </c>
      <c r="M1633" s="86"/>
      <c r="N1633" s="112">
        <v>7.28</v>
      </c>
      <c r="O1633" s="83"/>
      <c r="P1633" s="83"/>
      <c r="Q1633" s="83"/>
      <c r="R1633" s="83"/>
      <c r="S1633" s="83"/>
      <c r="T1633" s="16"/>
      <c r="U1633" s="16"/>
      <c r="V1633" s="43">
        <f t="shared" ref="V1633:V1661" si="500">($A$15*L1633/1000/$A$13*H1633)/$Q$1601</f>
        <v>1.6004188898494338E-6</v>
      </c>
      <c r="W1633" s="43">
        <f t="shared" ref="W1633:W1661" si="501">($U$1601*L1633/1000/$A$13*H1633)/$Q$1601</f>
        <v>2.2325798203762581E-4</v>
      </c>
      <c r="X1633" s="43">
        <f t="shared" ref="X1633:X1661" si="502">($A$46*$S$1601*H1633*L1633/1000000)/$Q$1601</f>
        <v>6.884849339731582E-7</v>
      </c>
      <c r="Y1633" s="22">
        <f>X1633+W1633+SUM($V$1601:V1633)</f>
        <v>7.4970760785904745E-4</v>
      </c>
      <c r="Z1633" s="22">
        <f t="shared" ref="Z1633:Z1661" si="503">($A$15*L1633/1000/$A$13*G1633)/$Q$1601</f>
        <v>0.12432901216939145</v>
      </c>
      <c r="AA1633" s="44">
        <f t="shared" ref="AA1633:AA1661" si="504">($U$1601*L1633/1000/$A$13*G1633)/$Q$1601</f>
        <v>17.343861998705325</v>
      </c>
      <c r="AB1633" s="44">
        <f t="shared" ref="AB1633:AB1661" si="505">($A$14*$S$1601/1000*G1633/1000000*L1633/1000*1000000)/$Q$1601</f>
        <v>1.5863624461227426</v>
      </c>
      <c r="AC1633" s="44">
        <f t="shared" ref="AC1633:AC1653" si="506">($A$14*((L1633/1000)*G1633/10^6)*(1+($A$28/(10^-N1633))+(($A$28*$A$29)/(10^-N1633)^2))*1000000)*$S$1601/1000/$Q$1601</f>
        <v>10.642708224518875</v>
      </c>
      <c r="AD1633" s="44">
        <f t="shared" si="497"/>
        <v>1.5863624461227428</v>
      </c>
      <c r="AE1633" s="44">
        <f t="shared" si="498"/>
        <v>9.0516950719638753</v>
      </c>
      <c r="AF1633" s="44">
        <f t="shared" si="499"/>
        <v>4.650706432257519E-3</v>
      </c>
      <c r="AG1633" s="45">
        <f>AC1633+AA1633+SUM($Z$1601:Z1633)</f>
        <v>32.964088791850344</v>
      </c>
      <c r="AH1633" s="45">
        <f>AC1633+AA1633+SUM($Z$1629:Z1633)+$AH$1628</f>
        <v>79.785039068302098</v>
      </c>
      <c r="DM1633"/>
      <c r="DN1633"/>
      <c r="DO1633"/>
      <c r="DP1633"/>
      <c r="DQ1633"/>
      <c r="DR1633"/>
      <c r="DS1633"/>
      <c r="DT1633"/>
      <c r="DU1633"/>
      <c r="DV1633"/>
      <c r="DW1633"/>
      <c r="DX1633"/>
      <c r="DY1633"/>
      <c r="DZ1633"/>
      <c r="EA1633"/>
      <c r="EB1633"/>
      <c r="EC1633"/>
      <c r="ED1633"/>
      <c r="EE1633"/>
      <c r="EF1633"/>
      <c r="EG1633"/>
    </row>
    <row r="1634" spans="1:137" s="1" customFormat="1" ht="14.4" x14ac:dyDescent="0.3">
      <c r="A1634"/>
      <c r="B1634"/>
      <c r="C1634"/>
      <c r="D1634" s="16"/>
      <c r="E1634" s="28">
        <v>40533.484027777777</v>
      </c>
      <c r="F1634" s="10">
        <f t="shared" si="493"/>
        <v>649.9951388888876</v>
      </c>
      <c r="G1634" s="17">
        <v>66534</v>
      </c>
      <c r="H1634" s="17">
        <v>1.56</v>
      </c>
      <c r="I1634" s="17">
        <v>12</v>
      </c>
      <c r="J1634" s="17"/>
      <c r="K1634" s="17"/>
      <c r="L1634" s="79">
        <v>1037</v>
      </c>
      <c r="M1634" s="86"/>
      <c r="N1634" s="112">
        <v>7.28</v>
      </c>
      <c r="O1634" s="83"/>
      <c r="P1634" s="83"/>
      <c r="Q1634" s="83"/>
      <c r="R1634" s="83"/>
      <c r="S1634" s="83"/>
      <c r="T1634" s="16"/>
      <c r="U1634" s="16"/>
      <c r="V1634" s="43">
        <f t="shared" si="500"/>
        <v>3.6715492178898772E-6</v>
      </c>
      <c r="W1634" s="43">
        <f t="shared" si="501"/>
        <v>5.1218007643925921E-4</v>
      </c>
      <c r="X1634" s="43">
        <f t="shared" si="502"/>
        <v>1.5794654367619513E-6</v>
      </c>
      <c r="Y1634" s="22">
        <f>X1634+W1634+SUM($V$1601:V1634)</f>
        <v>1.0431922319813595E-3</v>
      </c>
      <c r="Z1634" s="22">
        <f t="shared" si="503"/>
        <v>0.15659157414300326</v>
      </c>
      <c r="AA1634" s="44">
        <f t="shared" si="504"/>
        <v>21.844480260134404</v>
      </c>
      <c r="AB1634" s="44">
        <f t="shared" si="505"/>
        <v>1.9980130804969249</v>
      </c>
      <c r="AC1634" s="44">
        <f t="shared" si="506"/>
        <v>13.404421099650527</v>
      </c>
      <c r="AD1634" s="44">
        <f t="shared" si="497"/>
        <v>1.9980130804969249</v>
      </c>
      <c r="AE1634" s="44">
        <f t="shared" si="498"/>
        <v>11.400550484951433</v>
      </c>
      <c r="AF1634" s="44">
        <f t="shared" si="499"/>
        <v>5.8575342021697976E-3</v>
      </c>
      <c r="AG1634" s="45">
        <f>AC1634+AA1634+SUM($Z$1601:Z1634)</f>
        <v>40.383011502554083</v>
      </c>
      <c r="AH1634" s="45">
        <f>AC1634+AA1634+SUM($Z$1629:Z1634)+$AH$1628</f>
        <v>87.203961779005837</v>
      </c>
      <c r="DM1634"/>
      <c r="DN1634"/>
      <c r="DO1634"/>
      <c r="DP1634"/>
      <c r="DQ1634"/>
      <c r="DR1634"/>
      <c r="DS1634"/>
      <c r="DT1634"/>
      <c r="DU1634"/>
      <c r="DV1634"/>
      <c r="DW1634"/>
      <c r="DX1634"/>
      <c r="DY1634"/>
      <c r="DZ1634"/>
      <c r="EA1634"/>
      <c r="EB1634"/>
      <c r="EC1634"/>
      <c r="ED1634"/>
      <c r="EE1634"/>
      <c r="EF1634"/>
      <c r="EG1634"/>
    </row>
    <row r="1635" spans="1:137" s="1" customFormat="1" ht="14.4" x14ac:dyDescent="0.3">
      <c r="A1635"/>
      <c r="B1635"/>
      <c r="C1635"/>
      <c r="D1635" s="16"/>
      <c r="E1635" s="28">
        <v>40606.567361111112</v>
      </c>
      <c r="F1635" s="10">
        <f t="shared" si="493"/>
        <v>723.07847222222335</v>
      </c>
      <c r="G1635" s="17">
        <v>71372</v>
      </c>
      <c r="H1635" s="17">
        <v>5.21</v>
      </c>
      <c r="I1635" s="17">
        <v>11</v>
      </c>
      <c r="J1635" s="17"/>
      <c r="K1635" s="17"/>
      <c r="L1635" s="79">
        <v>1037</v>
      </c>
      <c r="M1635" s="86"/>
      <c r="N1635" s="112">
        <v>7.28</v>
      </c>
      <c r="O1635" s="83"/>
      <c r="P1635" s="83"/>
      <c r="Q1635" s="83"/>
      <c r="R1635" s="83"/>
      <c r="S1635" s="83"/>
      <c r="T1635" s="16"/>
      <c r="U1635" s="16"/>
      <c r="V1635" s="43">
        <f t="shared" si="500"/>
        <v>1.2262032964875808E-5</v>
      </c>
      <c r="W1635" s="43">
        <f t="shared" si="501"/>
        <v>1.7105501270823977E-3</v>
      </c>
      <c r="X1635" s="43">
        <f t="shared" si="502"/>
        <v>5.2750095676472856E-6</v>
      </c>
      <c r="Y1635" s="22">
        <f>X1635+W1635+SUM($V$1601:V1635)</f>
        <v>2.2575198597202593E-3</v>
      </c>
      <c r="Z1635" s="22">
        <f t="shared" si="503"/>
        <v>0.16797808383284379</v>
      </c>
      <c r="AA1635" s="44">
        <f t="shared" si="504"/>
        <v>23.432895138219749</v>
      </c>
      <c r="AB1635" s="44">
        <f t="shared" si="505"/>
        <v>2.1432980067518344</v>
      </c>
      <c r="AC1635" s="44">
        <f t="shared" si="506"/>
        <v>14.379119588845665</v>
      </c>
      <c r="AD1635" s="44">
        <f t="shared" si="497"/>
        <v>2.1432980067518344</v>
      </c>
      <c r="AE1635" s="44">
        <f t="shared" si="498"/>
        <v>12.229538119036189</v>
      </c>
      <c r="AF1635" s="44">
        <f t="shared" si="499"/>
        <v>6.2834630576436542E-3</v>
      </c>
      <c r="AG1635" s="45">
        <f>AC1635+AA1635+SUM($Z$1601:Z1635)</f>
        <v>43.114102953667413</v>
      </c>
      <c r="AH1635" s="45">
        <f>AC1635+AA1635+SUM($Z$1629:Z1635)+$AH$1628</f>
        <v>89.935053230119166</v>
      </c>
      <c r="DM1635"/>
      <c r="DN1635"/>
      <c r="DO1635"/>
      <c r="DP1635"/>
      <c r="DQ1635"/>
      <c r="DR1635"/>
      <c r="DS1635"/>
      <c r="DT1635"/>
      <c r="DU1635"/>
      <c r="DV1635"/>
      <c r="DW1635"/>
      <c r="DX1635"/>
      <c r="DY1635"/>
      <c r="DZ1635"/>
      <c r="EA1635"/>
      <c r="EB1635"/>
      <c r="EC1635"/>
      <c r="ED1635"/>
      <c r="EE1635"/>
      <c r="EF1635"/>
      <c r="EG1635"/>
    </row>
    <row r="1636" spans="1:137" s="1" customFormat="1" ht="14.4" x14ac:dyDescent="0.3">
      <c r="A1636"/>
      <c r="B1636"/>
      <c r="C1636"/>
      <c r="D1636" s="16"/>
      <c r="E1636" s="28">
        <v>40627.431250000001</v>
      </c>
      <c r="F1636" s="10">
        <f t="shared" si="493"/>
        <v>743.9423611111124</v>
      </c>
      <c r="G1636" s="52">
        <v>14602</v>
      </c>
      <c r="H1636" s="123">
        <v>3.8</v>
      </c>
      <c r="I1636" s="17">
        <v>5</v>
      </c>
      <c r="J1636" s="17"/>
      <c r="K1636" s="17"/>
      <c r="L1636" s="79">
        <v>1037</v>
      </c>
      <c r="M1636" s="86"/>
      <c r="N1636" s="112">
        <v>7.28</v>
      </c>
      <c r="O1636" s="83"/>
      <c r="P1636" s="83"/>
      <c r="Q1636" s="83"/>
      <c r="R1636" s="83"/>
      <c r="S1636" s="83"/>
      <c r="T1636" s="16"/>
      <c r="U1636" s="16"/>
      <c r="V1636" s="43">
        <f t="shared" si="500"/>
        <v>8.9435173256291888E-6</v>
      </c>
      <c r="W1636" s="43">
        <f t="shared" si="501"/>
        <v>1.247618134916144E-3</v>
      </c>
      <c r="X1636" s="43">
        <f t="shared" si="502"/>
        <v>3.8474158074970602E-6</v>
      </c>
      <c r="Y1636" s="22">
        <f>X1636+W1636+SUM($V$1601:V1636)</f>
        <v>1.8021037911194844E-3</v>
      </c>
      <c r="Z1636" s="22">
        <f t="shared" si="503"/>
        <v>3.4366642102325637E-2</v>
      </c>
      <c r="AA1636" s="44">
        <f t="shared" si="504"/>
        <v>4.7941368436961938</v>
      </c>
      <c r="AB1636" s="44">
        <f t="shared" si="505"/>
        <v>0.43849741487684651</v>
      </c>
      <c r="AC1636" s="44">
        <f t="shared" si="506"/>
        <v>2.9418245843793698</v>
      </c>
      <c r="AD1636" s="44">
        <f t="shared" si="497"/>
        <v>0.4384974148768464</v>
      </c>
      <c r="AE1636" s="44">
        <f t="shared" si="498"/>
        <v>2.5020416355737041</v>
      </c>
      <c r="AF1636" s="44">
        <f t="shared" si="499"/>
        <v>1.2855339288196019E-3</v>
      </c>
      <c r="AG1636" s="45">
        <f>AC1636+AA1636+SUM($Z$1601:Z1636)</f>
        <v>13.072416296779885</v>
      </c>
      <c r="AH1636" s="45">
        <f>AC1636+AA1636+SUM($Z$1636:Z1636)+$AH$1635</f>
        <v>97.705381300297063</v>
      </c>
      <c r="DM1636"/>
      <c r="DN1636"/>
      <c r="DO1636"/>
      <c r="DP1636"/>
      <c r="DQ1636"/>
      <c r="DR1636"/>
      <c r="DS1636"/>
      <c r="DT1636"/>
      <c r="DU1636"/>
      <c r="DV1636"/>
      <c r="DW1636"/>
      <c r="DX1636"/>
      <c r="DY1636"/>
      <c r="DZ1636"/>
      <c r="EA1636"/>
      <c r="EB1636"/>
      <c r="EC1636"/>
      <c r="ED1636"/>
      <c r="EE1636"/>
      <c r="EF1636"/>
      <c r="EG1636"/>
    </row>
    <row r="1637" spans="1:137" s="1" customFormat="1" ht="14.4" x14ac:dyDescent="0.3">
      <c r="A1637"/>
      <c r="B1637"/>
      <c r="C1637"/>
      <c r="D1637" s="16"/>
      <c r="E1637" s="28">
        <v>40633.472222222219</v>
      </c>
      <c r="F1637" s="10">
        <f t="shared" si="493"/>
        <v>749.98333333332994</v>
      </c>
      <c r="G1637" s="52">
        <v>17198</v>
      </c>
      <c r="H1637" s="123">
        <v>0.79</v>
      </c>
      <c r="I1637" s="17">
        <v>38</v>
      </c>
      <c r="J1637" s="17"/>
      <c r="K1637" s="17"/>
      <c r="L1637" s="79">
        <v>1037</v>
      </c>
      <c r="M1637" s="86"/>
      <c r="N1637" s="112">
        <v>7.28</v>
      </c>
      <c r="O1637" s="83"/>
      <c r="P1637" s="83"/>
      <c r="Q1637" s="83"/>
      <c r="R1637" s="83"/>
      <c r="S1637" s="83"/>
      <c r="T1637" s="16"/>
      <c r="U1637" s="16"/>
      <c r="V1637" s="43">
        <f t="shared" si="500"/>
        <v>1.8593101808544892E-6</v>
      </c>
      <c r="W1637" s="43">
        <f t="shared" si="501"/>
        <v>2.5937324383783E-4</v>
      </c>
      <c r="X1637" s="43">
        <f t="shared" si="502"/>
        <v>7.9985749682175742E-7</v>
      </c>
      <c r="Y1637" s="22">
        <f>X1637+W1637+SUM($V$1601:V1637)</f>
        <v>8.1267065191134959E-4</v>
      </c>
      <c r="Z1637" s="22">
        <f t="shared" si="503"/>
        <v>4.0476476570044946E-2</v>
      </c>
      <c r="AA1637" s="44">
        <f t="shared" si="504"/>
        <v>5.6464570221810133</v>
      </c>
      <c r="AB1637" s="44">
        <f t="shared" si="505"/>
        <v>0.51645518018435865</v>
      </c>
      <c r="AC1637" s="44">
        <f t="shared" si="506"/>
        <v>3.4648335298011506</v>
      </c>
      <c r="AD1637" s="44">
        <f t="shared" si="497"/>
        <v>0.51645518018435854</v>
      </c>
      <c r="AE1637" s="44">
        <f t="shared" si="498"/>
        <v>2.9468642684972304</v>
      </c>
      <c r="AF1637" s="44">
        <f t="shared" si="499"/>
        <v>1.5140811195616703E-3</v>
      </c>
      <c r="AG1637" s="45">
        <f>AC1637+AA1637+SUM($Z$1601:Z1637)</f>
        <v>14.48822189725653</v>
      </c>
      <c r="AH1637" s="45">
        <f>AC1637+AA1637+SUM($Z$1637:Z1637)+$AH$1636</f>
        <v>106.85714832884928</v>
      </c>
      <c r="DM1637"/>
      <c r="DN1637"/>
      <c r="DO1637"/>
      <c r="DP1637"/>
      <c r="DQ1637"/>
      <c r="DR1637"/>
      <c r="DS1637"/>
      <c r="DT1637"/>
      <c r="DU1637"/>
      <c r="DV1637"/>
      <c r="DW1637"/>
      <c r="DX1637"/>
      <c r="DY1637"/>
      <c r="DZ1637"/>
      <c r="EA1637"/>
      <c r="EB1637"/>
      <c r="EC1637"/>
      <c r="ED1637"/>
      <c r="EE1637"/>
      <c r="EF1637"/>
      <c r="EG1637"/>
    </row>
    <row r="1638" spans="1:137" s="1" customFormat="1" ht="14.4" x14ac:dyDescent="0.3">
      <c r="A1638"/>
      <c r="B1638"/>
      <c r="C1638"/>
      <c r="D1638" s="16"/>
      <c r="E1638" s="28">
        <v>40654.413194444445</v>
      </c>
      <c r="F1638" s="10">
        <f t="shared" si="493"/>
        <v>770.9243055555562</v>
      </c>
      <c r="G1638" s="17">
        <v>19363</v>
      </c>
      <c r="H1638" s="17">
        <v>0</v>
      </c>
      <c r="I1638" s="17">
        <v>17</v>
      </c>
      <c r="J1638" s="17"/>
      <c r="K1638" s="17"/>
      <c r="L1638" s="79">
        <v>1037</v>
      </c>
      <c r="M1638" s="86"/>
      <c r="N1638" s="112">
        <v>7.28</v>
      </c>
      <c r="O1638" s="83"/>
      <c r="P1638" s="83"/>
      <c r="Q1638" s="83"/>
      <c r="R1638" s="83"/>
      <c r="S1638" s="83"/>
      <c r="T1638" s="16"/>
      <c r="U1638" s="16"/>
      <c r="V1638" s="43">
        <f t="shared" si="500"/>
        <v>0</v>
      </c>
      <c r="W1638" s="43">
        <f t="shared" si="501"/>
        <v>0</v>
      </c>
      <c r="X1638" s="43">
        <f t="shared" si="502"/>
        <v>0</v>
      </c>
      <c r="Y1638" s="22">
        <f>X1638+W1638+SUM($V$1601:V1638)</f>
        <v>5.5249755057669783E-4</v>
      </c>
      <c r="Z1638" s="22">
        <f t="shared" si="503"/>
        <v>4.5571927888462628E-2</v>
      </c>
      <c r="AA1638" s="44">
        <f t="shared" si="504"/>
        <v>6.3572710385213949</v>
      </c>
      <c r="AB1638" s="44">
        <f t="shared" si="505"/>
        <v>0.58147003453365131</v>
      </c>
      <c r="AC1638" s="44">
        <f t="shared" si="506"/>
        <v>3.9010100963797933</v>
      </c>
      <c r="AD1638" s="44">
        <f t="shared" si="497"/>
        <v>0.58147003453365143</v>
      </c>
      <c r="AE1638" s="44">
        <f t="shared" si="498"/>
        <v>3.3178353780039473</v>
      </c>
      <c r="AF1638" s="44">
        <f t="shared" si="499"/>
        <v>1.7046838421951756E-3</v>
      </c>
      <c r="AG1638" s="45">
        <f>AC1638+AA1638+SUM($Z$1601:Z1638)</f>
        <v>15.680784408064017</v>
      </c>
      <c r="AH1638" s="45">
        <f>AC1638+AA1638+SUM($Z$1637:Z1638)+$AH$1636</f>
        <v>108.04971083965675</v>
      </c>
      <c r="DM1638"/>
      <c r="DN1638"/>
      <c r="DO1638"/>
      <c r="DP1638"/>
      <c r="DQ1638"/>
      <c r="DR1638"/>
      <c r="DS1638"/>
      <c r="DT1638"/>
      <c r="DU1638"/>
      <c r="DV1638"/>
      <c r="DW1638"/>
      <c r="DX1638"/>
      <c r="DY1638"/>
      <c r="DZ1638"/>
      <c r="EA1638"/>
      <c r="EB1638"/>
      <c r="EC1638"/>
      <c r="ED1638"/>
      <c r="EE1638"/>
      <c r="EF1638"/>
      <c r="EG1638"/>
    </row>
    <row r="1639" spans="1:137" s="1" customFormat="1" ht="14.4" x14ac:dyDescent="0.3">
      <c r="A1639"/>
      <c r="B1639"/>
      <c r="C1639"/>
      <c r="D1639" s="16"/>
      <c r="E1639" s="28">
        <v>40693.649305555555</v>
      </c>
      <c r="F1639" s="10">
        <f t="shared" si="493"/>
        <v>810.1604166666657</v>
      </c>
      <c r="G1639" s="17">
        <v>20734</v>
      </c>
      <c r="H1639" s="17">
        <v>0</v>
      </c>
      <c r="I1639" s="17">
        <v>69</v>
      </c>
      <c r="J1639" s="17"/>
      <c r="K1639" s="17"/>
      <c r="L1639" s="79">
        <v>1037</v>
      </c>
      <c r="M1639" s="86"/>
      <c r="N1639" s="112">
        <v>7.28</v>
      </c>
      <c r="O1639" s="83"/>
      <c r="P1639" s="83"/>
      <c r="Q1639" s="83"/>
      <c r="R1639" s="83"/>
      <c r="S1639" s="83"/>
      <c r="T1639" s="16"/>
      <c r="U1639" s="16"/>
      <c r="V1639" s="43">
        <f t="shared" si="500"/>
        <v>0</v>
      </c>
      <c r="W1639" s="43">
        <f t="shared" si="501"/>
        <v>0</v>
      </c>
      <c r="X1639" s="43">
        <f t="shared" si="502"/>
        <v>0</v>
      </c>
      <c r="Y1639" s="22">
        <f>X1639+W1639+SUM($V$1601:V1639)</f>
        <v>5.5249755057669783E-4</v>
      </c>
      <c r="Z1639" s="22">
        <f t="shared" si="503"/>
        <v>4.8798654797261996E-2</v>
      </c>
      <c r="AA1639" s="44">
        <f t="shared" si="504"/>
        <v>6.807398528776667</v>
      </c>
      <c r="AB1639" s="44">
        <f t="shared" si="505"/>
        <v>0.62264110396223371</v>
      </c>
      <c r="AC1639" s="44">
        <f t="shared" si="506"/>
        <v>4.177221677340218</v>
      </c>
      <c r="AD1639" s="44">
        <f t="shared" si="497"/>
        <v>0.6226411039622336</v>
      </c>
      <c r="AE1639" s="44">
        <f t="shared" si="498"/>
        <v>3.5527551891511568</v>
      </c>
      <c r="AF1639" s="44">
        <f t="shared" si="499"/>
        <v>1.8253842268282174E-3</v>
      </c>
      <c r="AG1639" s="45">
        <f>AC1639+AA1639+SUM($Z$1601:Z1639)</f>
        <v>16.455922134076975</v>
      </c>
      <c r="AH1639" s="45">
        <f>AC1639+AA1639+SUM($Z$1637:Z1639)+$AH$1636</f>
        <v>108.82484856566971</v>
      </c>
      <c r="DM1639"/>
      <c r="DN1639"/>
      <c r="DO1639"/>
      <c r="DP1639"/>
      <c r="DQ1639"/>
      <c r="DR1639"/>
      <c r="DS1639"/>
      <c r="DT1639"/>
      <c r="DU1639"/>
      <c r="DV1639"/>
      <c r="DW1639"/>
      <c r="DX1639"/>
      <c r="DY1639"/>
      <c r="DZ1639"/>
      <c r="EA1639"/>
      <c r="EB1639"/>
      <c r="EC1639"/>
      <c r="ED1639"/>
      <c r="EE1639"/>
      <c r="EF1639"/>
      <c r="EG1639"/>
    </row>
    <row r="1640" spans="1:137" s="1" customFormat="1" ht="14.4" x14ac:dyDescent="0.3">
      <c r="A1640"/>
      <c r="B1640"/>
      <c r="C1640"/>
      <c r="D1640" s="16"/>
      <c r="E1640" s="28">
        <v>40750.466666666667</v>
      </c>
      <c r="F1640" s="10">
        <f t="shared" si="493"/>
        <v>866.9777777777781</v>
      </c>
      <c r="G1640" s="17">
        <v>21571</v>
      </c>
      <c r="H1640" s="17">
        <v>0</v>
      </c>
      <c r="I1640" s="36" t="s">
        <v>209</v>
      </c>
      <c r="J1640" s="36"/>
      <c r="K1640" s="36"/>
      <c r="L1640" s="79">
        <v>1037</v>
      </c>
      <c r="M1640" s="86"/>
      <c r="N1640" s="112">
        <v>7.28</v>
      </c>
      <c r="O1640" s="83"/>
      <c r="P1640" s="83"/>
      <c r="Q1640" s="83"/>
      <c r="R1640" s="83"/>
      <c r="S1640" s="83"/>
      <c r="T1640" s="16"/>
      <c r="U1640" s="16"/>
      <c r="V1640" s="43">
        <f t="shared" si="500"/>
        <v>0</v>
      </c>
      <c r="W1640" s="43">
        <f t="shared" si="501"/>
        <v>0</v>
      </c>
      <c r="X1640" s="43">
        <f t="shared" si="502"/>
        <v>0</v>
      </c>
      <c r="Y1640" s="22">
        <f>X1640+W1640+SUM($V$1601:V1640)</f>
        <v>5.5249755057669783E-4</v>
      </c>
      <c r="Z1640" s="22">
        <f t="shared" si="503"/>
        <v>5.0768582166091369E-2</v>
      </c>
      <c r="AA1640" s="44">
        <f t="shared" si="504"/>
        <v>7.0822028390200389</v>
      </c>
      <c r="AB1640" s="44">
        <f t="shared" si="505"/>
        <v>0.64777617698318413</v>
      </c>
      <c r="AC1640" s="44">
        <f t="shared" si="506"/>
        <v>4.3458497541191194</v>
      </c>
      <c r="AD1640" s="44">
        <f t="shared" si="497"/>
        <v>0.64777617698318402</v>
      </c>
      <c r="AE1640" s="44">
        <f t="shared" si="498"/>
        <v>3.6961745049281172</v>
      </c>
      <c r="AF1640" s="44">
        <f t="shared" si="499"/>
        <v>1.8990722078186296E-3</v>
      </c>
      <c r="AG1640" s="45">
        <f>AC1640+AA1640+SUM($Z$1601:Z1640)</f>
        <v>16.950123103265341</v>
      </c>
      <c r="AH1640" s="45">
        <f>AC1640+AA1640+SUM($Z$1637:Z1640)+$AH$1636</f>
        <v>109.31904953485808</v>
      </c>
      <c r="DM1640"/>
      <c r="DN1640"/>
      <c r="DO1640"/>
      <c r="DP1640"/>
      <c r="DQ1640"/>
      <c r="DR1640"/>
      <c r="DS1640"/>
      <c r="DT1640"/>
      <c r="DU1640"/>
      <c r="DV1640"/>
      <c r="DW1640"/>
      <c r="DX1640"/>
      <c r="DY1640"/>
      <c r="DZ1640"/>
      <c r="EA1640"/>
      <c r="EB1640"/>
      <c r="EC1640"/>
      <c r="ED1640"/>
      <c r="EE1640"/>
      <c r="EF1640"/>
      <c r="EG1640"/>
    </row>
    <row r="1641" spans="1:137" s="1" customFormat="1" ht="14.4" x14ac:dyDescent="0.3">
      <c r="A1641"/>
      <c r="B1641"/>
      <c r="C1641"/>
      <c r="D1641" s="16"/>
      <c r="E1641" s="28">
        <v>40849.61041666667</v>
      </c>
      <c r="F1641" s="10">
        <f t="shared" si="493"/>
        <v>966.12152777778101</v>
      </c>
      <c r="G1641" s="17">
        <v>33639</v>
      </c>
      <c r="H1641" s="17">
        <v>0</v>
      </c>
      <c r="I1641" s="17">
        <v>43</v>
      </c>
      <c r="J1641" s="17"/>
      <c r="K1641" s="17"/>
      <c r="L1641" s="79">
        <v>1037</v>
      </c>
      <c r="M1641" s="86"/>
      <c r="N1641" s="112">
        <v>7.28</v>
      </c>
      <c r="O1641" s="83"/>
      <c r="P1641" s="83"/>
      <c r="Q1641" s="83"/>
      <c r="R1641" s="83"/>
      <c r="S1641" s="83"/>
      <c r="T1641" s="16"/>
      <c r="U1641" s="16"/>
      <c r="V1641" s="43">
        <f t="shared" si="500"/>
        <v>0</v>
      </c>
      <c r="W1641" s="43">
        <f t="shared" si="501"/>
        <v>0</v>
      </c>
      <c r="X1641" s="43">
        <f t="shared" si="502"/>
        <v>0</v>
      </c>
      <c r="Y1641" s="22">
        <f>X1641+W1641+SUM($V$1601:V1641)</f>
        <v>5.5249755057669783E-4</v>
      </c>
      <c r="Z1641" s="22">
        <f t="shared" si="503"/>
        <v>7.9171310346536905E-2</v>
      </c>
      <c r="AA1641" s="44">
        <f t="shared" si="504"/>
        <v>11.044375379064258</v>
      </c>
      <c r="AB1641" s="44">
        <f t="shared" si="505"/>
        <v>1.0101776838133294</v>
      </c>
      <c r="AC1641" s="44">
        <f t="shared" si="506"/>
        <v>6.7771563617269983</v>
      </c>
      <c r="AD1641" s="44">
        <f t="shared" si="497"/>
        <v>1.0101776838133294</v>
      </c>
      <c r="AE1641" s="44">
        <f t="shared" si="498"/>
        <v>5.7640171605988106</v>
      </c>
      <c r="AF1641" s="44">
        <f t="shared" si="499"/>
        <v>2.9615173148584157E-3</v>
      </c>
      <c r="AG1641" s="45">
        <f>AC1641+AA1641+SUM($Z$1601:Z1641)</f>
        <v>23.422773561263977</v>
      </c>
      <c r="AH1641" s="45">
        <f>AC1641+AA1641+SUM($Z$1637:Z1641)+$AH$1636</f>
        <v>115.79169999285672</v>
      </c>
      <c r="DM1641"/>
      <c r="DN1641"/>
      <c r="DO1641"/>
      <c r="DP1641"/>
      <c r="DQ1641"/>
      <c r="DR1641"/>
      <c r="DS1641"/>
      <c r="DT1641"/>
      <c r="DU1641"/>
      <c r="DV1641"/>
      <c r="DW1641"/>
      <c r="DX1641"/>
      <c r="DY1641"/>
      <c r="DZ1641"/>
      <c r="EA1641"/>
      <c r="EB1641"/>
      <c r="EC1641"/>
      <c r="ED1641"/>
      <c r="EE1641"/>
      <c r="EF1641"/>
      <c r="EG1641"/>
    </row>
    <row r="1642" spans="1:137" s="1" customFormat="1" ht="14.4" x14ac:dyDescent="0.3">
      <c r="A1642"/>
      <c r="B1642"/>
      <c r="C1642"/>
      <c r="D1642" s="16"/>
      <c r="E1642" s="28">
        <v>40863.601388888892</v>
      </c>
      <c r="F1642" s="10">
        <f t="shared" si="493"/>
        <v>980.11250000000291</v>
      </c>
      <c r="G1642" s="10">
        <v>35752</v>
      </c>
      <c r="H1642" s="10">
        <v>0</v>
      </c>
      <c r="I1642" s="17">
        <v>5</v>
      </c>
      <c r="J1642" s="17"/>
      <c r="K1642" s="17"/>
      <c r="L1642" s="79">
        <v>1037</v>
      </c>
      <c r="M1642" s="86"/>
      <c r="N1642" s="112">
        <v>7.28</v>
      </c>
      <c r="O1642" s="83"/>
      <c r="P1642" s="83"/>
      <c r="Q1642" s="83"/>
      <c r="R1642" s="83"/>
      <c r="S1642" s="83"/>
      <c r="T1642" s="16"/>
      <c r="U1642" s="16"/>
      <c r="V1642" s="43">
        <f t="shared" si="500"/>
        <v>0</v>
      </c>
      <c r="W1642" s="43">
        <f t="shared" si="501"/>
        <v>0</v>
      </c>
      <c r="X1642" s="43">
        <f t="shared" si="502"/>
        <v>0</v>
      </c>
      <c r="Y1642" s="22">
        <f>X1642+W1642+SUM($V$1601:V1642)</f>
        <v>5.5249755057669783E-4</v>
      </c>
      <c r="Z1642" s="22">
        <f t="shared" si="503"/>
        <v>8.4144376691024939E-2</v>
      </c>
      <c r="AA1642" s="44">
        <f t="shared" si="504"/>
        <v>11.738116726189997</v>
      </c>
      <c r="AB1642" s="44">
        <f t="shared" si="505"/>
        <v>1.0736309804600064</v>
      </c>
      <c r="AC1642" s="44">
        <f t="shared" si="506"/>
        <v>7.2028566320183023</v>
      </c>
      <c r="AD1642" s="44">
        <f t="shared" si="497"/>
        <v>1.0736309804600066</v>
      </c>
      <c r="AE1642" s="44">
        <f t="shared" si="498"/>
        <v>6.1260781095076764</v>
      </c>
      <c r="AF1642" s="44">
        <f t="shared" si="499"/>
        <v>3.1475420506203544E-3</v>
      </c>
      <c r="AG1642" s="45">
        <f>AC1642+AA1642+SUM($Z$1601:Z1642)</f>
        <v>24.626359555372044</v>
      </c>
      <c r="AH1642" s="45">
        <f>AC1642+AA1642+SUM($Z$1637:Z1642)+$AH$1636</f>
        <v>116.99528598696479</v>
      </c>
      <c r="DM1642"/>
      <c r="DN1642"/>
      <c r="DO1642"/>
      <c r="DP1642"/>
      <c r="DQ1642"/>
      <c r="DR1642"/>
      <c r="DS1642"/>
      <c r="DT1642"/>
      <c r="DU1642"/>
      <c r="DV1642"/>
      <c r="DW1642"/>
      <c r="DX1642"/>
      <c r="DY1642"/>
      <c r="DZ1642"/>
      <c r="EA1642"/>
      <c r="EB1642"/>
      <c r="EC1642"/>
      <c r="ED1642"/>
      <c r="EE1642"/>
      <c r="EF1642"/>
      <c r="EG1642"/>
    </row>
    <row r="1643" spans="1:137" s="1" customFormat="1" ht="14.4" x14ac:dyDescent="0.3">
      <c r="A1643"/>
      <c r="B1643"/>
      <c r="C1643"/>
      <c r="D1643" s="16"/>
      <c r="E1643" s="28">
        <v>40939.62777777778</v>
      </c>
      <c r="F1643" s="10">
        <f t="shared" si="493"/>
        <v>1056.1388888888905</v>
      </c>
      <c r="G1643" s="17">
        <v>39726</v>
      </c>
      <c r="H1643" s="123">
        <v>1.45</v>
      </c>
      <c r="I1643" s="17">
        <v>10</v>
      </c>
      <c r="J1643" s="17"/>
      <c r="K1643" s="17"/>
      <c r="L1643" s="79">
        <v>1037</v>
      </c>
      <c r="M1643" s="86"/>
      <c r="N1643" s="112">
        <v>7.28</v>
      </c>
      <c r="O1643" s="83"/>
      <c r="P1643" s="83"/>
      <c r="Q1643" s="83"/>
      <c r="R1643" s="83"/>
      <c r="S1643" s="83"/>
      <c r="T1643" s="16"/>
      <c r="U1643" s="16"/>
      <c r="V1643" s="43">
        <f t="shared" si="500"/>
        <v>3.4126579268848216E-6</v>
      </c>
      <c r="W1643" s="43">
        <f t="shared" si="501"/>
        <v>4.76064814639055E-4</v>
      </c>
      <c r="X1643" s="43">
        <f t="shared" si="502"/>
        <v>1.4680928739133521E-6</v>
      </c>
      <c r="Y1643" s="22">
        <f>X1643+W1643+SUM($V$1601:V1643)</f>
        <v>1.033443116016551E-3</v>
      </c>
      <c r="Z1643" s="22">
        <f t="shared" si="503"/>
        <v>9.3497412967880306E-2</v>
      </c>
      <c r="AA1643" s="44">
        <f t="shared" si="504"/>
        <v>13.042862638862829</v>
      </c>
      <c r="AB1643" s="44">
        <f t="shared" si="505"/>
        <v>1.1929700248868376</v>
      </c>
      <c r="AC1643" s="44">
        <f t="shared" si="506"/>
        <v>8.0034874290545694</v>
      </c>
      <c r="AD1643" s="44">
        <f t="shared" si="497"/>
        <v>1.1929700248868371</v>
      </c>
      <c r="AE1643" s="44">
        <f t="shared" si="498"/>
        <v>6.8070199982742734</v>
      </c>
      <c r="AF1643" s="44">
        <f t="shared" si="499"/>
        <v>3.4974058934589434E-3</v>
      </c>
      <c r="AG1643" s="45">
        <f>AC1643+AA1643+SUM($Z$1601:Z1643)</f>
        <v>26.825233678049024</v>
      </c>
      <c r="AH1643" s="45">
        <f>AC1643+AA1643+SUM($Z$1637:Z1643)+$AH$1636</f>
        <v>119.19416010964176</v>
      </c>
      <c r="DM1643"/>
      <c r="DN1643"/>
      <c r="DO1643"/>
      <c r="DP1643"/>
      <c r="DQ1643"/>
      <c r="DR1643"/>
      <c r="DS1643"/>
      <c r="DT1643"/>
      <c r="DU1643"/>
      <c r="DV1643"/>
      <c r="DW1643"/>
      <c r="DX1643"/>
      <c r="DY1643"/>
      <c r="DZ1643"/>
      <c r="EA1643"/>
      <c r="EB1643"/>
      <c r="EC1643"/>
      <c r="ED1643"/>
      <c r="EE1643"/>
      <c r="EF1643"/>
      <c r="EG1643"/>
    </row>
    <row r="1644" spans="1:137" s="1" customFormat="1" ht="14.4" x14ac:dyDescent="0.3">
      <c r="A1644"/>
      <c r="B1644"/>
      <c r="C1644"/>
      <c r="D1644" s="16"/>
      <c r="E1644" s="28">
        <v>41018.428472222222</v>
      </c>
      <c r="F1644" s="10">
        <f t="shared" si="493"/>
        <v>1134.9395833333328</v>
      </c>
      <c r="G1644" s="17">
        <v>42600</v>
      </c>
      <c r="H1644" s="123">
        <v>0.15</v>
      </c>
      <c r="I1644" s="17">
        <v>12</v>
      </c>
      <c r="J1644" s="17"/>
      <c r="K1644" s="17"/>
      <c r="L1644" s="79">
        <v>1037</v>
      </c>
      <c r="M1644" s="86"/>
      <c r="N1644" s="112">
        <v>7.28</v>
      </c>
      <c r="O1644" s="83"/>
      <c r="P1644" s="83"/>
      <c r="Q1644" s="83"/>
      <c r="R1644" s="83"/>
      <c r="S1644" s="83"/>
      <c r="T1644" s="16"/>
      <c r="U1644" s="16"/>
      <c r="V1644" s="43">
        <f t="shared" si="500"/>
        <v>3.530335786432574E-7</v>
      </c>
      <c r="W1644" s="43">
        <f t="shared" si="501"/>
        <v>4.9248084273005688E-5</v>
      </c>
      <c r="X1644" s="43">
        <f t="shared" si="502"/>
        <v>1.5187167661172607E-7</v>
      </c>
      <c r="Y1644" s="22">
        <f>X1644+W1644+SUM($V$1601:V1644)</f>
        <v>6.056631980318433E-4</v>
      </c>
      <c r="Z1644" s="22">
        <f t="shared" si="503"/>
        <v>0.10026153633468511</v>
      </c>
      <c r="AA1644" s="44">
        <f t="shared" si="504"/>
        <v>13.986455933533618</v>
      </c>
      <c r="AB1644" s="44">
        <f t="shared" si="505"/>
        <v>1.2792761179121808</v>
      </c>
      <c r="AC1644" s="44">
        <f t="shared" si="506"/>
        <v>8.5825042661663584</v>
      </c>
      <c r="AD1644" s="44">
        <f t="shared" si="497"/>
        <v>1.2792761179121803</v>
      </c>
      <c r="AE1644" s="44">
        <f t="shared" si="498"/>
        <v>7.2994777205478556</v>
      </c>
      <c r="AF1644" s="44">
        <f t="shared" si="499"/>
        <v>3.7504277063220817E-3</v>
      </c>
      <c r="AG1644" s="45">
        <f>AC1644+AA1644+SUM($Z$1601:Z1644)</f>
        <v>28.448105346166287</v>
      </c>
      <c r="AH1644" s="45">
        <f>AC1644+AA1644+SUM($Z$1637:Z1644)+$AH$1636</f>
        <v>120.81703177775903</v>
      </c>
      <c r="DM1644"/>
      <c r="DN1644"/>
      <c r="DO1644"/>
      <c r="DP1644"/>
      <c r="DQ1644"/>
      <c r="DR1644"/>
      <c r="DS1644"/>
      <c r="DT1644"/>
      <c r="DU1644"/>
      <c r="DV1644"/>
      <c r="DW1644"/>
      <c r="DX1644"/>
      <c r="DY1644"/>
      <c r="DZ1644"/>
      <c r="EA1644"/>
      <c r="EB1644"/>
      <c r="EC1644"/>
      <c r="ED1644"/>
      <c r="EE1644"/>
      <c r="EF1644"/>
      <c r="EG1644"/>
    </row>
    <row r="1645" spans="1:137" s="1" customFormat="1" ht="14.4" x14ac:dyDescent="0.3">
      <c r="A1645"/>
      <c r="B1645"/>
      <c r="C1645"/>
      <c r="D1645" s="16"/>
      <c r="E1645" s="28">
        <v>41036.609722222223</v>
      </c>
      <c r="F1645" s="10">
        <f t="shared" si="493"/>
        <v>1153.1208333333343</v>
      </c>
      <c r="G1645" s="17">
        <v>46137</v>
      </c>
      <c r="H1645" s="17">
        <v>0</v>
      </c>
      <c r="I1645" s="17">
        <v>38</v>
      </c>
      <c r="J1645" s="17"/>
      <c r="K1645" s="17"/>
      <c r="L1645" s="79">
        <v>1037</v>
      </c>
      <c r="M1645" s="86"/>
      <c r="N1645" s="112">
        <v>7.28</v>
      </c>
      <c r="O1645" s="83"/>
      <c r="P1645" s="83"/>
      <c r="Q1645" s="83"/>
      <c r="R1645" s="83"/>
      <c r="S1645" s="83"/>
      <c r="T1645" s="16"/>
      <c r="U1645" s="16"/>
      <c r="V1645" s="43">
        <f t="shared" si="500"/>
        <v>0</v>
      </c>
      <c r="W1645" s="43">
        <f t="shared" si="501"/>
        <v>0</v>
      </c>
      <c r="X1645" s="43">
        <f t="shared" si="502"/>
        <v>0</v>
      </c>
      <c r="Y1645" s="22">
        <f>X1645+W1645+SUM($V$1601:V1645)</f>
        <v>5.5626324208222588E-4</v>
      </c>
      <c r="Z1645" s="22">
        <f t="shared" si="503"/>
        <v>0.10858606811909313</v>
      </c>
      <c r="AA1645" s="44">
        <f t="shared" si="504"/>
        <v>15.147725760691092</v>
      </c>
      <c r="AB1645" s="44">
        <f t="shared" si="505"/>
        <v>1.3854920716458747</v>
      </c>
      <c r="AC1645" s="44">
        <f t="shared" si="506"/>
        <v>9.2950938809417192</v>
      </c>
      <c r="AD1645" s="44">
        <f t="shared" si="497"/>
        <v>1.3854920716458747</v>
      </c>
      <c r="AE1645" s="44">
        <f t="shared" si="498"/>
        <v>7.9055399904440478</v>
      </c>
      <c r="AF1645" s="44">
        <f t="shared" si="499"/>
        <v>4.0618188517976966E-3</v>
      </c>
      <c r="AG1645" s="45">
        <f>AC1645+AA1645+SUM($Z$1601:Z1645)</f>
        <v>30.430550856218211</v>
      </c>
      <c r="AH1645" s="45">
        <f>AC1645+AA1645+SUM($Z$1637:Z1645)+$AH$1636</f>
        <v>122.79947728781096</v>
      </c>
      <c r="DM1645"/>
      <c r="DN1645"/>
      <c r="DO1645"/>
      <c r="DP1645"/>
      <c r="DQ1645"/>
      <c r="DR1645"/>
      <c r="DS1645"/>
      <c r="DT1645"/>
      <c r="DU1645"/>
      <c r="DV1645"/>
      <c r="DW1645"/>
      <c r="DX1645"/>
      <c r="DY1645"/>
      <c r="DZ1645"/>
      <c r="EA1645"/>
      <c r="EB1645"/>
      <c r="EC1645"/>
      <c r="ED1645"/>
      <c r="EE1645"/>
      <c r="EF1645"/>
      <c r="EG1645"/>
    </row>
    <row r="1646" spans="1:137" s="1" customFormat="1" ht="14.4" x14ac:dyDescent="0.3">
      <c r="A1646"/>
      <c r="B1646"/>
      <c r="C1646"/>
      <c r="D1646" s="16"/>
      <c r="E1646" s="28">
        <v>41039.550000000003</v>
      </c>
      <c r="F1646" s="10">
        <f t="shared" si="493"/>
        <v>1156.0611111111139</v>
      </c>
      <c r="G1646" s="17">
        <v>9745</v>
      </c>
      <c r="H1646" s="17">
        <v>0</v>
      </c>
      <c r="I1646" s="17">
        <v>36</v>
      </c>
      <c r="J1646" s="17"/>
      <c r="K1646" s="17"/>
      <c r="L1646" s="79">
        <v>1037</v>
      </c>
      <c r="M1646" s="86"/>
      <c r="N1646" s="112">
        <v>7.28</v>
      </c>
      <c r="O1646" s="83"/>
      <c r="P1646" s="83"/>
      <c r="Q1646" s="83"/>
      <c r="R1646" s="83"/>
      <c r="S1646" s="83"/>
      <c r="T1646" s="16"/>
      <c r="U1646" s="16"/>
      <c r="V1646" s="43">
        <f t="shared" si="500"/>
        <v>0</v>
      </c>
      <c r="W1646" s="43">
        <f t="shared" si="501"/>
        <v>0</v>
      </c>
      <c r="X1646" s="43">
        <f t="shared" si="502"/>
        <v>0</v>
      </c>
      <c r="Y1646" s="22">
        <f>X1646+W1646+SUM($V$1601:V1646)</f>
        <v>5.5626324208222588E-4</v>
      </c>
      <c r="Z1646" s="22">
        <f t="shared" si="503"/>
        <v>2.2935414825856957E-2</v>
      </c>
      <c r="AA1646" s="44">
        <f t="shared" si="504"/>
        <v>3.19948387493627</v>
      </c>
      <c r="AB1646" s="44">
        <f t="shared" si="505"/>
        <v>0.29264191946136614</v>
      </c>
      <c r="AC1646" s="44">
        <f t="shared" si="506"/>
        <v>1.9632982176946276</v>
      </c>
      <c r="AD1646" s="44">
        <f t="shared" si="497"/>
        <v>0.29264191946136608</v>
      </c>
      <c r="AE1646" s="44">
        <f t="shared" si="498"/>
        <v>1.6697983658858884</v>
      </c>
      <c r="AF1646" s="44">
        <f t="shared" si="499"/>
        <v>8.5793234737344321E-4</v>
      </c>
      <c r="AG1646" s="45">
        <f>AC1646+AA1646+SUM($Z$1601:Z1646)</f>
        <v>11.173448722042156</v>
      </c>
      <c r="AH1646" s="45">
        <f>AC1646+AA1646+SUM($Z$1646:Z1646)+$AH$1645</f>
        <v>127.98519479526772</v>
      </c>
      <c r="DM1646"/>
      <c r="DN1646"/>
      <c r="DO1646"/>
      <c r="DP1646"/>
      <c r="DQ1646"/>
      <c r="DR1646"/>
      <c r="DS1646"/>
      <c r="DT1646"/>
      <c r="DU1646"/>
      <c r="DV1646"/>
      <c r="DW1646"/>
      <c r="DX1646"/>
      <c r="DY1646"/>
      <c r="DZ1646"/>
      <c r="EA1646"/>
      <c r="EB1646"/>
      <c r="EC1646"/>
      <c r="ED1646"/>
      <c r="EE1646"/>
      <c r="EF1646"/>
      <c r="EG1646"/>
    </row>
    <row r="1647" spans="1:137" s="1" customFormat="1" ht="14.4" x14ac:dyDescent="0.3">
      <c r="A1647"/>
      <c r="B1647"/>
      <c r="C1647"/>
      <c r="D1647" s="16"/>
      <c r="E1647" s="28">
        <v>41044.560416666667</v>
      </c>
      <c r="F1647" s="10">
        <f t="shared" si="493"/>
        <v>1161.0715277777781</v>
      </c>
      <c r="G1647" s="17">
        <v>13189</v>
      </c>
      <c r="H1647" s="123">
        <v>1.59</v>
      </c>
      <c r="I1647" s="17">
        <v>39</v>
      </c>
      <c r="J1647" s="17"/>
      <c r="K1647" s="17"/>
      <c r="L1647" s="79">
        <v>1037</v>
      </c>
      <c r="M1647" s="86"/>
      <c r="N1647" s="112">
        <v>7.28</v>
      </c>
      <c r="O1647" s="83"/>
      <c r="P1647" s="83"/>
      <c r="Q1647" s="83"/>
      <c r="R1647" s="83"/>
      <c r="S1647" s="83"/>
      <c r="T1647" s="16"/>
      <c r="U1647" s="16"/>
      <c r="V1647" s="43">
        <f t="shared" si="500"/>
        <v>3.7421559336185289E-6</v>
      </c>
      <c r="W1647" s="43">
        <f t="shared" si="501"/>
        <v>5.2202969329386039E-4</v>
      </c>
      <c r="X1647" s="43">
        <f t="shared" si="502"/>
        <v>1.6098397720842964E-6</v>
      </c>
      <c r="Y1647" s="22">
        <f>X1647+W1647+SUM($V$1601:V1647)</f>
        <v>1.0836449310817891E-3</v>
      </c>
      <c r="Z1647" s="22">
        <f t="shared" si="503"/>
        <v>3.1041065791506148E-2</v>
      </c>
      <c r="AA1647" s="44">
        <f t="shared" si="504"/>
        <v>4.3302198898444804</v>
      </c>
      <c r="AB1647" s="44">
        <f t="shared" si="505"/>
        <v>0.39606508730384377</v>
      </c>
      <c r="AC1647" s="44">
        <f t="shared" si="506"/>
        <v>2.6571513794945565</v>
      </c>
      <c r="AD1647" s="44">
        <f t="shared" si="497"/>
        <v>0.39606508730384388</v>
      </c>
      <c r="AE1647" s="44">
        <f t="shared" si="498"/>
        <v>2.2599251562513074</v>
      </c>
      <c r="AF1647" s="44">
        <f t="shared" si="499"/>
        <v>1.1611359394056795E-3</v>
      </c>
      <c r="AG1647" s="45">
        <f>AC1647+AA1647+SUM($Z$1601:Z1647)</f>
        <v>13.029078964541803</v>
      </c>
      <c r="AH1647" s="45">
        <f>AC1647+AA1647+SUM($Z$1646:Z1647)+$AH$1645</f>
        <v>129.84082503776736</v>
      </c>
      <c r="DM1647"/>
      <c r="DN1647"/>
      <c r="DO1647"/>
      <c r="DP1647"/>
      <c r="DQ1647"/>
      <c r="DR1647"/>
      <c r="DS1647"/>
      <c r="DT1647"/>
      <c r="DU1647"/>
      <c r="DV1647"/>
      <c r="DW1647"/>
      <c r="DX1647"/>
      <c r="DY1647"/>
      <c r="DZ1647"/>
      <c r="EA1647"/>
      <c r="EB1647"/>
      <c r="EC1647"/>
      <c r="ED1647"/>
      <c r="EE1647"/>
      <c r="EF1647"/>
      <c r="EG1647"/>
    </row>
    <row r="1648" spans="1:137" s="1" customFormat="1" ht="14.4" x14ac:dyDescent="0.3">
      <c r="A1648"/>
      <c r="B1648"/>
      <c r="C1648"/>
      <c r="D1648" s="16"/>
      <c r="E1648" s="28">
        <v>41052.543749999997</v>
      </c>
      <c r="F1648" s="10">
        <f t="shared" si="493"/>
        <v>1169.054861111108</v>
      </c>
      <c r="G1648" s="17">
        <v>15330</v>
      </c>
      <c r="H1648" s="123">
        <v>0.82</v>
      </c>
      <c r="I1648" s="17">
        <v>37</v>
      </c>
      <c r="J1648" s="17"/>
      <c r="K1648" s="17"/>
      <c r="L1648" s="79">
        <v>1037</v>
      </c>
      <c r="M1648" s="86"/>
      <c r="N1648" s="112">
        <v>7.28</v>
      </c>
      <c r="O1648" s="83"/>
      <c r="P1648" s="83"/>
      <c r="Q1648" s="83"/>
      <c r="R1648" s="83"/>
      <c r="S1648" s="83"/>
      <c r="T1648" s="16"/>
      <c r="U1648" s="16"/>
      <c r="V1648" s="43">
        <f t="shared" si="500"/>
        <v>1.9299168965831405E-6</v>
      </c>
      <c r="W1648" s="43">
        <f t="shared" si="501"/>
        <v>2.6922286069243112E-4</v>
      </c>
      <c r="X1648" s="43">
        <f t="shared" si="502"/>
        <v>8.302318321441025E-7</v>
      </c>
      <c r="Y1648" s="22">
        <f>X1648+W1648+SUM($V$1601:V1648)</f>
        <v>8.3198840743700262E-4</v>
      </c>
      <c r="Z1648" s="22">
        <f t="shared" si="503"/>
        <v>3.6080031737340909E-2</v>
      </c>
      <c r="AA1648" s="44">
        <f t="shared" si="504"/>
        <v>5.0331542127011826</v>
      </c>
      <c r="AB1648" s="44">
        <f t="shared" si="505"/>
        <v>0.4603592227134678</v>
      </c>
      <c r="AC1648" s="44">
        <f t="shared" si="506"/>
        <v>3.088492732402119</v>
      </c>
      <c r="AD1648" s="44">
        <f t="shared" si="497"/>
        <v>0.46035922271346769</v>
      </c>
      <c r="AE1648" s="44">
        <f t="shared" si="498"/>
        <v>2.6267838839436299</v>
      </c>
      <c r="AF1648" s="44">
        <f t="shared" si="499"/>
        <v>1.3496257450215379E-3</v>
      </c>
      <c r="AG1648" s="45">
        <f>AC1648+AA1648+SUM($Z$1601:Z1648)</f>
        <v>14.199434672043406</v>
      </c>
      <c r="AH1648" s="45">
        <f>AC1648+AA1648+SUM($Z$1646:Z1648)+$AH$1645</f>
        <v>131.01118074526897</v>
      </c>
      <c r="DM1648"/>
      <c r="DN1648"/>
      <c r="DO1648"/>
      <c r="DP1648"/>
      <c r="DQ1648"/>
      <c r="DR1648"/>
      <c r="DS1648"/>
      <c r="DT1648"/>
      <c r="DU1648"/>
      <c r="DV1648"/>
      <c r="DW1648"/>
      <c r="DX1648"/>
      <c r="DY1648"/>
      <c r="DZ1648"/>
      <c r="EA1648"/>
      <c r="EB1648"/>
      <c r="EC1648"/>
      <c r="ED1648"/>
      <c r="EE1648"/>
      <c r="EF1648"/>
      <c r="EG1648"/>
    </row>
    <row r="1649" spans="1:137" s="1" customFormat="1" ht="14.4" x14ac:dyDescent="0.3">
      <c r="A1649"/>
      <c r="B1649"/>
      <c r="C1649"/>
      <c r="D1649" s="16"/>
      <c r="E1649" s="28">
        <v>41109.603472222225</v>
      </c>
      <c r="F1649" s="10">
        <f t="shared" si="493"/>
        <v>1226.1145833333358</v>
      </c>
      <c r="G1649" s="17">
        <v>21250</v>
      </c>
      <c r="H1649" s="17">
        <v>0.89</v>
      </c>
      <c r="I1649" s="17">
        <v>36</v>
      </c>
      <c r="J1649" s="17"/>
      <c r="K1649" s="17"/>
      <c r="L1649" s="79">
        <v>1037</v>
      </c>
      <c r="M1649" s="86"/>
      <c r="N1649" s="112">
        <v>7.28</v>
      </c>
      <c r="O1649" s="83"/>
      <c r="P1649" s="83"/>
      <c r="Q1649" s="83"/>
      <c r="R1649" s="83"/>
      <c r="S1649" s="83"/>
      <c r="T1649" s="16"/>
      <c r="U1649" s="16"/>
      <c r="V1649" s="43">
        <f t="shared" si="500"/>
        <v>2.0946658999499941E-6</v>
      </c>
      <c r="W1649" s="43">
        <f t="shared" si="501"/>
        <v>2.9220530001983382E-4</v>
      </c>
      <c r="X1649" s="43">
        <f t="shared" si="502"/>
        <v>9.0110528122957466E-7</v>
      </c>
      <c r="Y1649" s="22">
        <f>X1649+W1649+SUM($V$1601:V1649)</f>
        <v>8.571363861134408E-4</v>
      </c>
      <c r="Z1649" s="22">
        <f t="shared" si="503"/>
        <v>5.0013090307794807E-2</v>
      </c>
      <c r="AA1649" s="44">
        <f t="shared" si="504"/>
        <v>6.9768119386758061</v>
      </c>
      <c r="AB1649" s="44">
        <f t="shared" si="505"/>
        <v>0.6381365611651133</v>
      </c>
      <c r="AC1649" s="44">
        <f t="shared" si="506"/>
        <v>4.2811787712684302</v>
      </c>
      <c r="AD1649" s="44">
        <f t="shared" si="497"/>
        <v>0.63813656116511353</v>
      </c>
      <c r="AE1649" s="44">
        <f t="shared" si="498"/>
        <v>3.6411713981606093</v>
      </c>
      <c r="AF1649" s="44">
        <f t="shared" si="499"/>
        <v>1.8708119427076116E-3</v>
      </c>
      <c r="AG1649" s="45">
        <f>AC1649+AA1649+SUM($Z$1601:Z1649)</f>
        <v>17.385791527192136</v>
      </c>
      <c r="AH1649" s="45">
        <f>AC1649+AA1649+SUM($Z$1646:Z1649)+$AH$1645</f>
        <v>134.19753760041769</v>
      </c>
      <c r="DM1649"/>
      <c r="DN1649"/>
      <c r="DO1649"/>
      <c r="DP1649"/>
      <c r="DQ1649"/>
      <c r="DR1649"/>
      <c r="DS1649"/>
      <c r="DT1649"/>
      <c r="DU1649"/>
      <c r="DV1649"/>
      <c r="DW1649"/>
      <c r="DX1649"/>
      <c r="DY1649"/>
      <c r="DZ1649"/>
      <c r="EA1649"/>
      <c r="EB1649"/>
      <c r="EC1649"/>
      <c r="ED1649"/>
      <c r="EE1649"/>
      <c r="EF1649"/>
      <c r="EG1649"/>
    </row>
    <row r="1650" spans="1:137" s="1" customFormat="1" ht="14.4" x14ac:dyDescent="0.3">
      <c r="A1650"/>
      <c r="B1650"/>
      <c r="C1650"/>
      <c r="D1650" s="16"/>
      <c r="E1650" s="28">
        <v>41134.565972222219</v>
      </c>
      <c r="F1650" s="10">
        <f t="shared" si="493"/>
        <v>1251.0770833333299</v>
      </c>
      <c r="G1650" s="17">
        <v>26144</v>
      </c>
      <c r="H1650" s="17">
        <v>0.83</v>
      </c>
      <c r="I1650" s="17">
        <v>36</v>
      </c>
      <c r="J1650" s="17"/>
      <c r="K1650" s="17"/>
      <c r="L1650" s="79">
        <v>1037</v>
      </c>
      <c r="M1650" s="86"/>
      <c r="N1650" s="112">
        <v>7.28</v>
      </c>
      <c r="O1650" s="83"/>
      <c r="P1650" s="83"/>
      <c r="Q1650" s="83"/>
      <c r="R1650" s="83"/>
      <c r="S1650" s="83"/>
      <c r="T1650" s="16"/>
      <c r="U1650" s="16"/>
      <c r="V1650" s="43">
        <f t="shared" si="500"/>
        <v>1.9534524684926911E-6</v>
      </c>
      <c r="W1650" s="43">
        <f t="shared" si="501"/>
        <v>2.7250606631063146E-4</v>
      </c>
      <c r="X1650" s="43">
        <f t="shared" si="502"/>
        <v>8.4035661058488416E-7</v>
      </c>
      <c r="Y1650" s="22">
        <f>X1650+W1650+SUM($V$1601:V1650)</f>
        <v>8.3932985620208643E-4</v>
      </c>
      <c r="Z1650" s="22">
        <f t="shared" si="503"/>
        <v>6.1531399200328817E-2</v>
      </c>
      <c r="AA1650" s="44">
        <f t="shared" si="504"/>
        <v>8.5836127682230732</v>
      </c>
      <c r="AB1650" s="44">
        <f t="shared" si="505"/>
        <v>0.78510316494591659</v>
      </c>
      <c r="AC1650" s="44">
        <f t="shared" si="506"/>
        <v>5.2671594256960859</v>
      </c>
      <c r="AD1650" s="44">
        <f t="shared" si="497"/>
        <v>0.78510316494591648</v>
      </c>
      <c r="AE1650" s="44">
        <f t="shared" si="498"/>
        <v>4.4797545898122806</v>
      </c>
      <c r="AF1650" s="44">
        <f t="shared" si="499"/>
        <v>2.3016709378893075E-3</v>
      </c>
      <c r="AG1650" s="45">
        <f>AC1650+AA1650+SUM($Z$1601:Z1650)</f>
        <v>20.040104410367391</v>
      </c>
      <c r="AH1650" s="45">
        <f>AC1650+AA1650+SUM($Z$1646:Z1650)+$AH$1645</f>
        <v>136.85185048359295</v>
      </c>
      <c r="DM1650"/>
      <c r="DN1650"/>
      <c r="DO1650"/>
      <c r="DP1650"/>
      <c r="DQ1650"/>
      <c r="DR1650"/>
      <c r="DS1650"/>
      <c r="DT1650"/>
      <c r="DU1650"/>
      <c r="DV1650"/>
      <c r="DW1650"/>
      <c r="DX1650"/>
      <c r="DY1650"/>
      <c r="DZ1650"/>
      <c r="EA1650"/>
      <c r="EB1650"/>
      <c r="EC1650"/>
      <c r="ED1650"/>
      <c r="EE1650"/>
      <c r="EF1650"/>
      <c r="EG1650"/>
    </row>
    <row r="1651" spans="1:137" s="1" customFormat="1" ht="14.4" x14ac:dyDescent="0.3">
      <c r="A1651"/>
      <c r="B1651"/>
      <c r="C1651"/>
      <c r="D1651" s="16"/>
      <c r="E1651" s="28">
        <v>42304.574999999997</v>
      </c>
      <c r="F1651" s="10">
        <f t="shared" si="493"/>
        <v>2421.086111111108</v>
      </c>
      <c r="G1651" s="17">
        <v>30745</v>
      </c>
      <c r="H1651" s="17">
        <v>0.95</v>
      </c>
      <c r="I1651" s="17">
        <v>33</v>
      </c>
      <c r="J1651" s="17"/>
      <c r="K1651" s="17"/>
      <c r="L1651" s="17">
        <v>1091</v>
      </c>
      <c r="M1651" s="86"/>
      <c r="N1651" s="112">
        <v>7.28</v>
      </c>
      <c r="O1651" s="83"/>
      <c r="P1651" s="83"/>
      <c r="Q1651" s="83"/>
      <c r="R1651" s="83"/>
      <c r="S1651" s="83"/>
      <c r="T1651" s="16"/>
      <c r="U1651" s="16"/>
      <c r="V1651" s="43">
        <f t="shared" si="500"/>
        <v>2.352308920506616E-6</v>
      </c>
      <c r="W1651" s="43">
        <f t="shared" si="501"/>
        <v>3.2814642844588074E-4</v>
      </c>
      <c r="X1651" s="43">
        <f t="shared" si="502"/>
        <v>1.011940850043224E-6</v>
      </c>
      <c r="Y1651" s="22">
        <f>X1651+W1651+SUM($V$1601:V1651)</f>
        <v>8.9749411149730074E-4</v>
      </c>
      <c r="Z1651" s="22">
        <f t="shared" si="503"/>
        <v>7.61281450115536E-2</v>
      </c>
      <c r="AA1651" s="44">
        <f t="shared" si="504"/>
        <v>10.619854676388002</v>
      </c>
      <c r="AB1651" s="44">
        <f t="shared" si="505"/>
        <v>0.97134874822922967</v>
      </c>
      <c r="AC1651" s="44">
        <f t="shared" si="506"/>
        <v>6.5166578652451683</v>
      </c>
      <c r="AD1651" s="44">
        <f t="shared" si="497"/>
        <v>0.97134874822922967</v>
      </c>
      <c r="AE1651" s="44">
        <f t="shared" si="498"/>
        <v>5.5424614336996854</v>
      </c>
      <c r="AF1651" s="44">
        <f t="shared" si="499"/>
        <v>2.847683316253589E-3</v>
      </c>
      <c r="AG1651" s="45">
        <f>AC1651+AA1651+SUM($Z$1601:Z1651)</f>
        <v>23.401972903092954</v>
      </c>
      <c r="AH1651" s="45">
        <f>AC1651+AA1651+SUM($Z$1646:Z1651)+$AH$1645</f>
        <v>140.21371897631852</v>
      </c>
      <c r="DM1651"/>
      <c r="DN1651"/>
      <c r="DO1651"/>
      <c r="DP1651"/>
      <c r="DQ1651"/>
      <c r="DR1651"/>
      <c r="DS1651"/>
      <c r="DT1651"/>
      <c r="DU1651"/>
      <c r="DV1651"/>
      <c r="DW1651"/>
      <c r="DX1651"/>
      <c r="DY1651"/>
      <c r="DZ1651"/>
      <c r="EA1651"/>
      <c r="EB1651"/>
      <c r="EC1651"/>
      <c r="ED1651"/>
      <c r="EE1651"/>
      <c r="EF1651"/>
      <c r="EG1651"/>
    </row>
    <row r="1652" spans="1:137" s="1" customFormat="1" ht="14.4" x14ac:dyDescent="0.3">
      <c r="A1652"/>
      <c r="B1652"/>
      <c r="C1652"/>
      <c r="D1652" s="40" t="s">
        <v>164</v>
      </c>
      <c r="E1652" s="28">
        <v>42305.584027777775</v>
      </c>
      <c r="F1652" s="10">
        <f t="shared" si="493"/>
        <v>2422.0951388888861</v>
      </c>
      <c r="G1652" s="17"/>
      <c r="H1652" s="17"/>
      <c r="I1652" s="17">
        <v>32</v>
      </c>
      <c r="J1652" s="124">
        <v>120.1</v>
      </c>
      <c r="K1652" s="17"/>
      <c r="L1652" s="17">
        <v>1078</v>
      </c>
      <c r="M1652" s="86"/>
      <c r="N1652" s="112">
        <v>7.28</v>
      </c>
      <c r="O1652" s="83"/>
      <c r="P1652" s="83"/>
      <c r="Q1652" s="83"/>
      <c r="R1652" s="83"/>
      <c r="S1652" s="83"/>
      <c r="T1652" s="16"/>
      <c r="U1652" s="16"/>
      <c r="V1652" s="43">
        <f t="shared" si="500"/>
        <v>0</v>
      </c>
      <c r="W1652" s="43">
        <f t="shared" si="501"/>
        <v>0</v>
      </c>
      <c r="X1652" s="43">
        <f t="shared" si="502"/>
        <v>0</v>
      </c>
      <c r="Y1652" s="22">
        <f>X1652+W1652+SUM($V$1601:V1652)</f>
        <v>5.6833574220137675E-4</v>
      </c>
      <c r="Z1652" s="22">
        <f t="shared" si="503"/>
        <v>0</v>
      </c>
      <c r="AA1652" s="44">
        <f t="shared" si="504"/>
        <v>0</v>
      </c>
      <c r="AB1652" s="44">
        <f t="shared" si="505"/>
        <v>0</v>
      </c>
      <c r="AC1652" s="44">
        <f t="shared" si="506"/>
        <v>0</v>
      </c>
      <c r="AD1652" s="44">
        <f t="shared" si="497"/>
        <v>0</v>
      </c>
      <c r="AE1652" s="44">
        <f t="shared" si="498"/>
        <v>0</v>
      </c>
      <c r="AF1652" s="44">
        <f t="shared" si="499"/>
        <v>0</v>
      </c>
      <c r="AG1652" s="45">
        <f>AC1652+AA1652+SUM($Z$1601:Z1652)</f>
        <v>6.2654603614597839</v>
      </c>
      <c r="AH1652" s="45">
        <f>AC1652+AA1652+SUM($Z$1652:Z1652)+$AH$1651</f>
        <v>140.21371897631852</v>
      </c>
      <c r="DM1652"/>
      <c r="DN1652"/>
      <c r="DO1652"/>
      <c r="DP1652"/>
      <c r="DQ1652"/>
      <c r="DR1652"/>
      <c r="DS1652"/>
      <c r="DT1652"/>
      <c r="DU1652"/>
      <c r="DV1652"/>
      <c r="DW1652"/>
      <c r="DX1652"/>
      <c r="DY1652"/>
      <c r="DZ1652"/>
      <c r="EA1652"/>
      <c r="EB1652"/>
      <c r="EC1652"/>
      <c r="ED1652"/>
      <c r="EE1652"/>
      <c r="EF1652"/>
      <c r="EG1652"/>
    </row>
    <row r="1653" spans="1:137" s="1" customFormat="1" ht="14.4" x14ac:dyDescent="0.3">
      <c r="A1653"/>
      <c r="B1653"/>
      <c r="C1653"/>
      <c r="D1653" s="18"/>
      <c r="E1653" s="28">
        <v>42311.607638888891</v>
      </c>
      <c r="F1653" s="10">
        <f t="shared" si="493"/>
        <v>2428.1187500000015</v>
      </c>
      <c r="G1653" s="17">
        <v>3224</v>
      </c>
      <c r="H1653" s="17">
        <v>0.82</v>
      </c>
      <c r="I1653" s="17">
        <v>33</v>
      </c>
      <c r="J1653" s="17"/>
      <c r="K1653" s="17">
        <v>5</v>
      </c>
      <c r="L1653" s="17">
        <v>1077</v>
      </c>
      <c r="M1653" s="86"/>
      <c r="N1653" s="112">
        <v>7.28</v>
      </c>
      <c r="O1653" s="83"/>
      <c r="P1653" s="83"/>
      <c r="Q1653" s="83"/>
      <c r="R1653" s="83"/>
      <c r="S1653" s="83"/>
      <c r="T1653" s="16"/>
      <c r="U1653" s="16"/>
      <c r="V1653" s="43">
        <f t="shared" si="500"/>
        <v>2.0043592069624321E-6</v>
      </c>
      <c r="W1653" s="43">
        <f t="shared" si="501"/>
        <v>2.7960754191489715E-4</v>
      </c>
      <c r="X1653" s="43">
        <f t="shared" si="502"/>
        <v>8.6225620368292999E-7</v>
      </c>
      <c r="Y1653" s="22">
        <f>X1653+W1653+SUM($V$1601:V1653)</f>
        <v>8.5080989952691921E-4</v>
      </c>
      <c r="Z1653" s="22">
        <f t="shared" si="503"/>
        <v>7.8805537600571719E-3</v>
      </c>
      <c r="AA1653" s="44">
        <f t="shared" si="504"/>
        <v>1.0993350184556443</v>
      </c>
      <c r="AB1653" s="44">
        <f t="shared" si="505"/>
        <v>0.10055106464268844</v>
      </c>
      <c r="AC1653" s="44">
        <f t="shared" si="506"/>
        <v>0.67458457887250634</v>
      </c>
      <c r="AD1653" s="44">
        <f t="shared" si="497"/>
        <v>0.10055106464268845</v>
      </c>
      <c r="AE1653" s="44">
        <f t="shared" si="498"/>
        <v>0.57373873072416504</v>
      </c>
      <c r="AF1653" s="44">
        <f t="shared" si="499"/>
        <v>2.9478350565285017E-4</v>
      </c>
      <c r="AG1653" s="45">
        <f>AC1653+AA1653+SUM($Z$1601:Z1653)</f>
        <v>8.047260512547993</v>
      </c>
      <c r="AH1653" s="45">
        <f>AC1653+AA1653+SUM($Z$1652:Z1653)+$AH$1651</f>
        <v>141.99551912740674</v>
      </c>
      <c r="DM1653"/>
      <c r="DN1653"/>
      <c r="DO1653"/>
      <c r="DP1653"/>
      <c r="DQ1653"/>
      <c r="DR1653"/>
      <c r="DS1653"/>
      <c r="DT1653"/>
      <c r="DU1653"/>
      <c r="DV1653"/>
      <c r="DW1653"/>
      <c r="DX1653"/>
      <c r="DY1653"/>
      <c r="DZ1653"/>
      <c r="EA1653"/>
      <c r="EB1653"/>
      <c r="EC1653"/>
      <c r="ED1653"/>
      <c r="EE1653"/>
      <c r="EF1653"/>
      <c r="EG1653"/>
    </row>
    <row r="1654" spans="1:137" s="1" customFormat="1" ht="14.4" x14ac:dyDescent="0.3">
      <c r="A1654"/>
      <c r="B1654"/>
      <c r="C1654"/>
      <c r="D1654" s="18"/>
      <c r="E1654" s="28">
        <v>42486.573611111111</v>
      </c>
      <c r="F1654" s="10">
        <f t="shared" si="493"/>
        <v>2603.0847222222219</v>
      </c>
      <c r="G1654" s="17">
        <v>13728</v>
      </c>
      <c r="H1654" s="17">
        <v>0.86</v>
      </c>
      <c r="I1654" s="17">
        <v>32</v>
      </c>
      <c r="J1654" s="17"/>
      <c r="K1654" s="17"/>
      <c r="L1654" s="17">
        <v>1082</v>
      </c>
      <c r="M1654" s="86"/>
      <c r="N1654" s="112"/>
      <c r="O1654" s="83"/>
      <c r="P1654" s="83"/>
      <c r="Q1654" s="83"/>
      <c r="R1654" s="83"/>
      <c r="S1654" s="83"/>
      <c r="T1654" s="16"/>
      <c r="U1654" s="16"/>
      <c r="V1654" s="43">
        <f t="shared" si="500"/>
        <v>2.1118920321383725E-6</v>
      </c>
      <c r="W1654" s="43">
        <f t="shared" si="501"/>
        <v>2.9460834058320316E-4</v>
      </c>
      <c r="X1654" s="43">
        <f t="shared" si="502"/>
        <v>9.0851579891188263E-7</v>
      </c>
      <c r="Y1654" s="22"/>
      <c r="Z1654" s="22">
        <f t="shared" si="503"/>
        <v>3.3711690485111141E-2</v>
      </c>
      <c r="AA1654" s="44">
        <f t="shared" si="504"/>
        <v>4.7027712785188527</v>
      </c>
      <c r="AB1654" s="44">
        <f t="shared" si="505"/>
        <v>0.43014063127946001</v>
      </c>
      <c r="AC1654" s="44"/>
      <c r="AD1654" s="44"/>
      <c r="AE1654" s="44"/>
      <c r="AF1654" s="44"/>
      <c r="AG1654" s="45"/>
      <c r="AH1654" s="45"/>
      <c r="DM1654"/>
      <c r="DN1654"/>
      <c r="DO1654"/>
      <c r="DP1654"/>
      <c r="DQ1654"/>
      <c r="DR1654"/>
      <c r="DS1654"/>
      <c r="DT1654"/>
      <c r="DU1654"/>
      <c r="DV1654"/>
      <c r="DW1654"/>
      <c r="DX1654"/>
      <c r="DY1654"/>
      <c r="DZ1654"/>
      <c r="EA1654"/>
      <c r="EB1654"/>
      <c r="EC1654"/>
      <c r="ED1654"/>
      <c r="EE1654"/>
      <c r="EF1654"/>
      <c r="EG1654"/>
    </row>
    <row r="1655" spans="1:137" s="1" customFormat="1" ht="14.4" x14ac:dyDescent="0.3">
      <c r="A1655"/>
      <c r="B1655"/>
      <c r="C1655"/>
      <c r="D1655" s="18"/>
      <c r="E1655" s="28">
        <v>42613.62222222222</v>
      </c>
      <c r="F1655" s="10">
        <f t="shared" si="493"/>
        <v>2730.1333333333314</v>
      </c>
      <c r="G1655" s="17">
        <v>18286</v>
      </c>
      <c r="H1655" s="17">
        <v>0.94</v>
      </c>
      <c r="I1655" s="17">
        <v>20</v>
      </c>
      <c r="J1655" s="17"/>
      <c r="K1655" s="17"/>
      <c r="L1655" s="17">
        <v>1065</v>
      </c>
      <c r="M1655" s="86"/>
      <c r="N1655" s="112"/>
      <c r="O1655" s="83"/>
      <c r="P1655" s="83"/>
      <c r="Q1655" s="83"/>
      <c r="R1655" s="83"/>
      <c r="S1655" s="83"/>
      <c r="T1655" s="16"/>
      <c r="U1655" s="16"/>
      <c r="V1655" s="43">
        <f t="shared" si="500"/>
        <v>2.2720791744118607E-6</v>
      </c>
      <c r="W1655" s="43">
        <f t="shared" si="501"/>
        <v>3.1695440157959498E-4</v>
      </c>
      <c r="X1655" s="43">
        <f t="shared" si="502"/>
        <v>9.774267788878107E-7</v>
      </c>
      <c r="Y1655" s="22"/>
      <c r="Z1655" s="22">
        <f t="shared" si="503"/>
        <v>4.4199191258824773E-2</v>
      </c>
      <c r="AA1655" s="44">
        <f t="shared" si="504"/>
        <v>6.1657746673239089</v>
      </c>
      <c r="AB1655" s="44">
        <f t="shared" si="505"/>
        <v>0.5639547514981228</v>
      </c>
      <c r="AC1655" s="44"/>
      <c r="AD1655" s="44"/>
      <c r="AE1655" s="44"/>
      <c r="AF1655" s="44"/>
      <c r="AG1655" s="45"/>
      <c r="AH1655" s="45"/>
      <c r="DM1655"/>
      <c r="DN1655"/>
      <c r="DO1655"/>
      <c r="DP1655"/>
      <c r="DQ1655"/>
      <c r="DR1655"/>
      <c r="DS1655"/>
      <c r="DT1655"/>
      <c r="DU1655"/>
      <c r="DV1655"/>
      <c r="DW1655"/>
      <c r="DX1655"/>
      <c r="DY1655"/>
      <c r="DZ1655"/>
      <c r="EA1655"/>
      <c r="EB1655"/>
      <c r="EC1655"/>
      <c r="ED1655"/>
      <c r="EE1655"/>
      <c r="EF1655"/>
      <c r="EG1655"/>
    </row>
    <row r="1656" spans="1:137" s="1" customFormat="1" ht="14.4" x14ac:dyDescent="0.3">
      <c r="A1656"/>
      <c r="B1656"/>
      <c r="C1656"/>
      <c r="D1656" s="18"/>
      <c r="E1656" s="28">
        <v>42759.490972222222</v>
      </c>
      <c r="F1656" s="10">
        <f t="shared" si="493"/>
        <v>2876.0020833333328</v>
      </c>
      <c r="G1656" s="17">
        <v>24898</v>
      </c>
      <c r="H1656" s="17">
        <v>1.05</v>
      </c>
      <c r="I1656" s="17">
        <v>12</v>
      </c>
      <c r="J1656" s="17"/>
      <c r="K1656" s="17"/>
      <c r="L1656" s="17">
        <v>1052</v>
      </c>
      <c r="M1656" s="86"/>
      <c r="N1656" s="112"/>
      <c r="O1656" s="83"/>
      <c r="P1656" s="83"/>
      <c r="Q1656" s="83"/>
      <c r="R1656" s="83"/>
      <c r="S1656" s="83"/>
      <c r="T1656" s="16"/>
      <c r="U1656" s="16"/>
      <c r="V1656" s="43">
        <f t="shared" si="500"/>
        <v>2.5069809769806629E-6</v>
      </c>
      <c r="W1656" s="43">
        <f t="shared" si="501"/>
        <v>3.4972313653463258E-4</v>
      </c>
      <c r="X1656" s="43">
        <f t="shared" si="502"/>
        <v>1.0784792927374646E-6</v>
      </c>
      <c r="Y1656" s="22"/>
      <c r="Z1656" s="22">
        <f t="shared" si="503"/>
        <v>5.9446487966537662E-2</v>
      </c>
      <c r="AA1656" s="44">
        <f t="shared" si="504"/>
        <v>8.2927682413707444</v>
      </c>
      <c r="AB1656" s="44">
        <f t="shared" si="505"/>
        <v>0.75850096786355314</v>
      </c>
      <c r="AC1656" s="44"/>
      <c r="AD1656" s="44"/>
      <c r="AE1656" s="44"/>
      <c r="AF1656" s="44"/>
      <c r="AG1656" s="45"/>
      <c r="AH1656" s="45"/>
      <c r="DM1656"/>
      <c r="DN1656"/>
      <c r="DO1656"/>
      <c r="DP1656"/>
      <c r="DQ1656"/>
      <c r="DR1656"/>
      <c r="DS1656"/>
      <c r="DT1656"/>
      <c r="DU1656"/>
      <c r="DV1656"/>
      <c r="DW1656"/>
      <c r="DX1656"/>
      <c r="DY1656"/>
      <c r="DZ1656"/>
      <c r="EA1656"/>
      <c r="EB1656"/>
      <c r="EC1656"/>
      <c r="ED1656"/>
      <c r="EE1656"/>
      <c r="EF1656"/>
      <c r="EG1656"/>
    </row>
    <row r="1657" spans="1:137" s="1" customFormat="1" ht="14.4" x14ac:dyDescent="0.3">
      <c r="A1657"/>
      <c r="B1657"/>
      <c r="C1657"/>
      <c r="D1657" s="40" t="s">
        <v>164</v>
      </c>
      <c r="E1657" s="28">
        <v>42822.384027777778</v>
      </c>
      <c r="F1657" s="10">
        <f t="shared" si="493"/>
        <v>2938.8951388888891</v>
      </c>
      <c r="G1657" s="17">
        <v>19691</v>
      </c>
      <c r="H1657" s="17">
        <v>20.29</v>
      </c>
      <c r="I1657" s="17">
        <v>7</v>
      </c>
      <c r="J1657" s="17"/>
      <c r="K1657" s="17"/>
      <c r="L1657" s="17">
        <v>1034</v>
      </c>
      <c r="M1657" s="86"/>
      <c r="N1657" s="112"/>
      <c r="O1657" s="83"/>
      <c r="P1657" s="83"/>
      <c r="Q1657" s="83"/>
      <c r="R1657" s="83"/>
      <c r="S1657" s="83"/>
      <c r="T1657" s="16"/>
      <c r="U1657" s="16"/>
      <c r="V1657" s="43">
        <f t="shared" si="500"/>
        <v>4.7615525909575888E-5</v>
      </c>
      <c r="W1657" s="43">
        <f t="shared" si="501"/>
        <v>6.6423523839013888E-3</v>
      </c>
      <c r="X1657" s="43">
        <f t="shared" si="502"/>
        <v>2.0483744861969061E-5</v>
      </c>
      <c r="Y1657" s="22"/>
      <c r="Z1657" s="22">
        <f t="shared" si="503"/>
        <v>4.6209823592186242E-2</v>
      </c>
      <c r="AA1657" s="44">
        <f t="shared" si="504"/>
        <v>6.4462573085954791</v>
      </c>
      <c r="AB1657" s="44">
        <f t="shared" si="505"/>
        <v>0.58960919506644405</v>
      </c>
      <c r="AC1657" s="44"/>
      <c r="AD1657" s="44"/>
      <c r="AE1657" s="44"/>
      <c r="AF1657" s="44"/>
      <c r="AG1657" s="45"/>
      <c r="AH1657" s="45"/>
      <c r="DM1657"/>
      <c r="DN1657"/>
      <c r="DO1657"/>
      <c r="DP1657"/>
      <c r="DQ1657"/>
      <c r="DR1657"/>
      <c r="DS1657"/>
      <c r="DT1657"/>
      <c r="DU1657"/>
      <c r="DV1657"/>
      <c r="DW1657"/>
      <c r="DX1657"/>
      <c r="DY1657"/>
      <c r="DZ1657"/>
      <c r="EA1657"/>
      <c r="EB1657"/>
      <c r="EC1657"/>
      <c r="ED1657"/>
      <c r="EE1657"/>
      <c r="EF1657"/>
      <c r="EG1657"/>
    </row>
    <row r="1658" spans="1:137" s="1" customFormat="1" ht="14.4" x14ac:dyDescent="0.3">
      <c r="A1658"/>
      <c r="B1658"/>
      <c r="C1658"/>
      <c r="D1658" s="18"/>
      <c r="E1658" s="28">
        <v>42822.550694444442</v>
      </c>
      <c r="F1658" s="10">
        <f t="shared" si="493"/>
        <v>2939.0618055555533</v>
      </c>
      <c r="G1658" s="17">
        <v>3211</v>
      </c>
      <c r="H1658" s="17">
        <v>0.54</v>
      </c>
      <c r="I1658" s="17">
        <v>32</v>
      </c>
      <c r="J1658" s="17"/>
      <c r="K1658" s="17">
        <v>5</v>
      </c>
      <c r="L1658" s="17">
        <v>1077</v>
      </c>
      <c r="M1658" s="86"/>
      <c r="N1658" s="112"/>
      <c r="O1658" s="83"/>
      <c r="P1658" s="83"/>
      <c r="Q1658" s="83"/>
      <c r="R1658" s="83"/>
      <c r="S1658" s="83"/>
      <c r="T1658" s="16"/>
      <c r="U1658" s="16"/>
      <c r="V1658" s="43">
        <f t="shared" si="500"/>
        <v>1.3199438679996505E-6</v>
      </c>
      <c r="W1658" s="43">
        <f t="shared" si="501"/>
        <v>1.8413179589517618E-4</v>
      </c>
      <c r="X1658" s="43">
        <f t="shared" si="502"/>
        <v>5.6782725608388079E-7</v>
      </c>
      <c r="Y1658" s="22"/>
      <c r="Z1658" s="22">
        <f t="shared" si="503"/>
        <v>7.8487773336053286E-3</v>
      </c>
      <c r="AA1658" s="44">
        <f t="shared" si="504"/>
        <v>1.0949022159618715</v>
      </c>
      <c r="AB1658" s="44">
        <f t="shared" si="505"/>
        <v>0.10014561680138728</v>
      </c>
      <c r="AC1658" s="44"/>
      <c r="AD1658" s="44"/>
      <c r="AE1658" s="44"/>
      <c r="AF1658" s="44"/>
      <c r="AG1658" s="45"/>
      <c r="AH1658" s="45"/>
      <c r="DM1658"/>
      <c r="DN1658"/>
      <c r="DO1658"/>
      <c r="DP1658"/>
      <c r="DQ1658"/>
      <c r="DR1658"/>
      <c r="DS1658"/>
      <c r="DT1658"/>
      <c r="DU1658"/>
      <c r="DV1658"/>
      <c r="DW1658"/>
      <c r="DX1658"/>
      <c r="DY1658"/>
      <c r="DZ1658"/>
      <c r="EA1658"/>
      <c r="EB1658"/>
      <c r="EC1658"/>
      <c r="ED1658"/>
      <c r="EE1658"/>
      <c r="EF1658"/>
      <c r="EG1658"/>
    </row>
    <row r="1659" spans="1:137" s="1" customFormat="1" ht="14.4" x14ac:dyDescent="0.3">
      <c r="A1659"/>
      <c r="B1659"/>
      <c r="C1659"/>
      <c r="D1659" s="18"/>
      <c r="E1659" s="28">
        <v>42968.585416666669</v>
      </c>
      <c r="F1659" s="10">
        <f t="shared" si="493"/>
        <v>3085.0965277777796</v>
      </c>
      <c r="G1659" s="17">
        <v>12863</v>
      </c>
      <c r="H1659" s="17">
        <v>0</v>
      </c>
      <c r="I1659" s="17">
        <v>30</v>
      </c>
      <c r="J1659" s="17"/>
      <c r="K1659" s="17"/>
      <c r="L1659" s="17">
        <v>1073</v>
      </c>
      <c r="M1659" s="86"/>
      <c r="N1659" s="112"/>
      <c r="O1659" s="83"/>
      <c r="P1659" s="83"/>
      <c r="Q1659" s="83"/>
      <c r="R1659" s="83"/>
      <c r="S1659" s="83"/>
      <c r="T1659" s="16"/>
      <c r="U1659" s="16"/>
      <c r="V1659" s="43">
        <f t="shared" si="500"/>
        <v>0</v>
      </c>
      <c r="W1659" s="43">
        <f t="shared" si="501"/>
        <v>0</v>
      </c>
      <c r="X1659" s="43">
        <f t="shared" si="502"/>
        <v>0</v>
      </c>
      <c r="Y1659" s="22"/>
      <c r="Z1659" s="22">
        <f t="shared" si="503"/>
        <v>3.1324777238191319E-2</v>
      </c>
      <c r="AA1659" s="44">
        <f t="shared" si="504"/>
        <v>4.3697975563351994</v>
      </c>
      <c r="AB1659" s="44">
        <f t="shared" si="505"/>
        <v>0.3996850725084502</v>
      </c>
      <c r="AC1659" s="44"/>
      <c r="AD1659" s="44"/>
      <c r="AE1659" s="44"/>
      <c r="AF1659" s="44"/>
      <c r="AG1659" s="45"/>
      <c r="AH1659" s="45"/>
      <c r="DM1659"/>
      <c r="DN1659"/>
      <c r="DO1659"/>
      <c r="DP1659"/>
      <c r="DQ1659"/>
      <c r="DR1659"/>
      <c r="DS1659"/>
      <c r="DT1659"/>
      <c r="DU1659"/>
      <c r="DV1659"/>
      <c r="DW1659"/>
      <c r="DX1659"/>
      <c r="DY1659"/>
      <c r="DZ1659"/>
      <c r="EA1659"/>
      <c r="EB1659"/>
      <c r="EC1659"/>
      <c r="ED1659"/>
      <c r="EE1659"/>
      <c r="EF1659"/>
      <c r="EG1659"/>
    </row>
    <row r="1660" spans="1:137" s="1" customFormat="1" ht="14.4" x14ac:dyDescent="0.3">
      <c r="A1660"/>
      <c r="B1660"/>
      <c r="C1660"/>
      <c r="D1660" s="18"/>
      <c r="E1660" s="28">
        <v>43046.569444444445</v>
      </c>
      <c r="F1660" s="10">
        <f t="shared" si="493"/>
        <v>3163.0805555555562</v>
      </c>
      <c r="G1660" s="17">
        <v>15231</v>
      </c>
      <c r="H1660" s="17">
        <v>0</v>
      </c>
      <c r="I1660" s="17">
        <v>45</v>
      </c>
      <c r="J1660" s="17"/>
      <c r="K1660" s="17"/>
      <c r="L1660" s="17">
        <v>1055</v>
      </c>
      <c r="M1660" s="86"/>
      <c r="N1660" s="112"/>
      <c r="O1660" s="83"/>
      <c r="P1660" s="83"/>
      <c r="Q1660" s="83"/>
      <c r="R1660" s="83"/>
      <c r="S1660" s="83"/>
      <c r="T1660" s="16"/>
      <c r="U1660" s="16"/>
      <c r="V1660" s="43">
        <f t="shared" si="500"/>
        <v>0</v>
      </c>
      <c r="W1660" s="43">
        <f t="shared" si="501"/>
        <v>0</v>
      </c>
      <c r="X1660" s="43">
        <f t="shared" si="502"/>
        <v>0</v>
      </c>
      <c r="Y1660" s="22"/>
      <c r="Z1660" s="22">
        <f t="shared" si="503"/>
        <v>3.6469253811075554E-2</v>
      </c>
      <c r="AA1660" s="44">
        <f t="shared" si="504"/>
        <v>5.0874505817940721</v>
      </c>
      <c r="AB1660" s="44">
        <f t="shared" si="505"/>
        <v>0.4653254592354264</v>
      </c>
      <c r="AC1660" s="44"/>
      <c r="AD1660" s="44"/>
      <c r="AE1660" s="44"/>
      <c r="AF1660" s="44"/>
      <c r="AG1660" s="45"/>
      <c r="AH1660" s="45"/>
      <c r="DM1660"/>
      <c r="DN1660"/>
      <c r="DO1660"/>
      <c r="DP1660"/>
      <c r="DQ1660"/>
      <c r="DR1660"/>
      <c r="DS1660"/>
      <c r="DT1660"/>
      <c r="DU1660"/>
      <c r="DV1660"/>
      <c r="DW1660"/>
      <c r="DX1660"/>
      <c r="DY1660"/>
      <c r="DZ1660"/>
      <c r="EA1660"/>
      <c r="EB1660"/>
      <c r="EC1660"/>
      <c r="ED1660"/>
      <c r="EE1660"/>
      <c r="EF1660"/>
      <c r="EG1660"/>
    </row>
    <row r="1661" spans="1:137" s="1" customFormat="1" ht="14.4" x14ac:dyDescent="0.3">
      <c r="A1661"/>
      <c r="B1661"/>
      <c r="C1661"/>
      <c r="D1661" s="18"/>
      <c r="E1661" s="28">
        <v>43123.461805555555</v>
      </c>
      <c r="F1661" s="10"/>
      <c r="G1661" s="17">
        <v>17408.099999999999</v>
      </c>
      <c r="H1661" s="17">
        <v>0.63</v>
      </c>
      <c r="I1661" s="17">
        <v>151</v>
      </c>
      <c r="J1661" s="17"/>
      <c r="K1661" s="17"/>
      <c r="L1661" s="17">
        <v>1042</v>
      </c>
      <c r="M1661" s="86"/>
      <c r="N1661" s="112"/>
      <c r="O1661" s="83"/>
      <c r="P1661" s="83"/>
      <c r="Q1661" s="83"/>
      <c r="R1661" s="83"/>
      <c r="S1661" s="83"/>
      <c r="T1661" s="16"/>
      <c r="U1661" s="16"/>
      <c r="V1661" s="43">
        <f t="shared" si="500"/>
        <v>1.4898902155972532E-6</v>
      </c>
      <c r="W1661" s="43">
        <f t="shared" si="501"/>
        <v>2.0783926327134247E-4</v>
      </c>
      <c r="X1661" s="43">
        <f t="shared" si="502"/>
        <v>6.4093655306032601E-7</v>
      </c>
      <c r="Y1661" s="22"/>
      <c r="Z1661" s="22">
        <f t="shared" si="503"/>
        <v>4.116850454307705E-2</v>
      </c>
      <c r="AA1661" s="44">
        <f t="shared" si="504"/>
        <v>5.7429947284981848</v>
      </c>
      <c r="AB1661" s="44">
        <f t="shared" si="505"/>
        <v>0.52528503549269889</v>
      </c>
      <c r="AC1661" s="44"/>
      <c r="AD1661" s="44"/>
      <c r="AE1661" s="44"/>
      <c r="AF1661" s="44"/>
      <c r="AG1661" s="45"/>
      <c r="AH1661" s="45"/>
      <c r="DM1661"/>
      <c r="DN1661"/>
      <c r="DO1661"/>
      <c r="DP1661"/>
      <c r="DQ1661"/>
      <c r="DR1661"/>
      <c r="DS1661"/>
      <c r="DT1661"/>
      <c r="DU1661"/>
      <c r="DV1661"/>
      <c r="DW1661"/>
      <c r="DX1661"/>
      <c r="DY1661"/>
      <c r="DZ1661"/>
      <c r="EA1661"/>
      <c r="EB1661"/>
      <c r="EC1661"/>
      <c r="ED1661"/>
      <c r="EE1661"/>
      <c r="EF1661"/>
      <c r="EG1661"/>
    </row>
    <row r="1662" spans="1:137" s="1" customFormat="1" ht="14.4" x14ac:dyDescent="0.3">
      <c r="A1662"/>
      <c r="B1662"/>
      <c r="C1662"/>
      <c r="D1662" s="18"/>
      <c r="E1662" s="28"/>
      <c r="F1662" s="10"/>
      <c r="G1662" s="17"/>
      <c r="H1662" s="17"/>
      <c r="I1662" s="17"/>
      <c r="J1662" s="17"/>
      <c r="K1662" s="17"/>
      <c r="L1662" s="17"/>
      <c r="M1662" s="86"/>
      <c r="N1662" s="112"/>
      <c r="O1662" s="83"/>
      <c r="P1662" s="83"/>
      <c r="Q1662" s="83"/>
      <c r="R1662" s="83"/>
      <c r="S1662" s="83"/>
      <c r="T1662" s="16"/>
      <c r="U1662" s="16"/>
      <c r="V1662" s="43"/>
      <c r="W1662" s="43"/>
      <c r="X1662" s="43"/>
      <c r="Y1662" s="22"/>
      <c r="Z1662" s="22"/>
      <c r="AA1662" s="44"/>
      <c r="AB1662" s="44"/>
      <c r="AC1662" s="44"/>
      <c r="AD1662" s="44"/>
      <c r="AE1662" s="44"/>
      <c r="AF1662" s="44"/>
      <c r="AG1662" s="45"/>
      <c r="AH1662" s="45"/>
      <c r="DM1662"/>
      <c r="DN1662"/>
      <c r="DO1662"/>
      <c r="DP1662"/>
      <c r="DQ1662"/>
      <c r="DR1662"/>
      <c r="DS1662"/>
      <c r="DT1662"/>
      <c r="DU1662"/>
      <c r="DV1662"/>
      <c r="DW1662"/>
      <c r="DX1662"/>
      <c r="DY1662"/>
      <c r="DZ1662"/>
      <c r="EA1662"/>
      <c r="EB1662"/>
      <c r="EC1662"/>
      <c r="ED1662"/>
      <c r="EE1662"/>
      <c r="EF1662"/>
      <c r="EG1662"/>
    </row>
    <row r="1663" spans="1:137" s="1" customFormat="1" x14ac:dyDescent="0.25">
      <c r="A1663"/>
      <c r="B1663"/>
      <c r="C1663"/>
      <c r="D1663" s="16"/>
      <c r="E1663" s="16"/>
      <c r="F1663" s="17"/>
      <c r="G1663" s="10"/>
      <c r="H1663" s="10"/>
      <c r="I1663" s="10"/>
      <c r="J1663" s="10"/>
      <c r="K1663" s="17"/>
      <c r="L1663" s="17"/>
      <c r="M1663" s="17"/>
      <c r="N1663" s="42"/>
      <c r="O1663" s="18"/>
      <c r="P1663" s="18"/>
      <c r="Q1663" s="18"/>
      <c r="R1663" s="18"/>
      <c r="S1663" s="16"/>
      <c r="T1663" s="16"/>
      <c r="U1663" s="16"/>
      <c r="V1663" s="17"/>
      <c r="W1663" s="17"/>
      <c r="X1663" s="17"/>
      <c r="Y1663" s="17"/>
      <c r="Z1663" s="17"/>
      <c r="AA1663" s="17"/>
      <c r="AB1663" s="17"/>
      <c r="AC1663" s="17"/>
      <c r="AD1663" s="17"/>
      <c r="AE1663" s="17"/>
      <c r="AF1663" s="17"/>
      <c r="AG1663" s="17"/>
      <c r="AH1663" s="17"/>
      <c r="DM1663"/>
      <c r="DN1663"/>
      <c r="DO1663"/>
      <c r="DP1663"/>
      <c r="DQ1663"/>
      <c r="DR1663"/>
      <c r="DS1663"/>
      <c r="DT1663"/>
      <c r="DU1663"/>
      <c r="DV1663"/>
      <c r="DW1663"/>
      <c r="DX1663"/>
      <c r="DY1663"/>
      <c r="DZ1663"/>
      <c r="EA1663"/>
      <c r="EB1663"/>
      <c r="EC1663"/>
      <c r="ED1663"/>
      <c r="EE1663"/>
      <c r="EF1663"/>
      <c r="EG1663"/>
    </row>
    <row r="1665" spans="1:137" x14ac:dyDescent="0.25">
      <c r="D1665" s="18" t="s">
        <v>210</v>
      </c>
      <c r="E1665" s="18" t="s">
        <v>16</v>
      </c>
      <c r="F1665" s="10" t="s">
        <v>17</v>
      </c>
      <c r="G1665" s="10" t="s">
        <v>204</v>
      </c>
      <c r="H1665" s="10" t="s">
        <v>205</v>
      </c>
      <c r="I1665" s="10" t="s">
        <v>22</v>
      </c>
      <c r="K1665" s="10"/>
      <c r="L1665" s="10"/>
    </row>
    <row r="1666" spans="1:137" s="1" customFormat="1" ht="14.4" thickBot="1" x14ac:dyDescent="0.3">
      <c r="A1666"/>
      <c r="B1666"/>
      <c r="C1666"/>
      <c r="D1666" s="18"/>
      <c r="E1666" s="28">
        <f>E1667-1</f>
        <v>39883.490972222222</v>
      </c>
      <c r="F1666" s="10"/>
      <c r="G1666" s="10"/>
      <c r="H1666" s="10"/>
      <c r="I1666" s="10"/>
      <c r="J1666" s="10"/>
      <c r="K1666" s="10"/>
      <c r="L1666" s="10"/>
      <c r="M1666" s="86"/>
      <c r="N1666" s="112">
        <v>7.28</v>
      </c>
      <c r="O1666" s="90"/>
      <c r="P1666" s="90"/>
      <c r="Q1666" s="90"/>
      <c r="R1666" s="87"/>
      <c r="S1666" s="87"/>
      <c r="T1666" s="16"/>
      <c r="U1666" s="16"/>
      <c r="V1666" s="17"/>
      <c r="W1666" s="17"/>
      <c r="X1666" s="17"/>
      <c r="Y1666" s="17"/>
      <c r="Z1666" s="17"/>
      <c r="AA1666" s="17"/>
      <c r="AB1666" s="17"/>
      <c r="AC1666" s="17"/>
      <c r="AD1666" s="17"/>
      <c r="AE1666" s="17"/>
      <c r="AF1666" s="17"/>
      <c r="AG1666" s="17"/>
      <c r="AH1666" s="17"/>
      <c r="DM1666"/>
      <c r="DN1666"/>
      <c r="DO1666"/>
      <c r="DP1666"/>
      <c r="DQ1666"/>
      <c r="DR1666"/>
      <c r="DS1666"/>
      <c r="DT1666"/>
      <c r="DU1666"/>
      <c r="DV1666"/>
      <c r="DW1666"/>
      <c r="DX1666"/>
      <c r="DY1666"/>
      <c r="DZ1666"/>
      <c r="EA1666"/>
      <c r="EB1666"/>
      <c r="EC1666"/>
      <c r="ED1666"/>
      <c r="EE1666"/>
      <c r="EF1666"/>
      <c r="EG1666"/>
    </row>
    <row r="1667" spans="1:137" s="1" customFormat="1" ht="15" thickBot="1" x14ac:dyDescent="0.35">
      <c r="A1667"/>
      <c r="B1667"/>
      <c r="C1667"/>
      <c r="D1667" s="18" t="s">
        <v>211</v>
      </c>
      <c r="E1667" s="28">
        <v>39884.490972222222</v>
      </c>
      <c r="F1667" s="10">
        <f>E1667-E$1666</f>
        <v>1</v>
      </c>
      <c r="G1667" s="10">
        <v>2919</v>
      </c>
      <c r="H1667" s="10">
        <v>3.59</v>
      </c>
      <c r="I1667" s="10">
        <v>818</v>
      </c>
      <c r="J1667" s="10"/>
      <c r="K1667" s="10"/>
      <c r="L1667" s="79">
        <v>1037</v>
      </c>
      <c r="M1667" s="100"/>
      <c r="N1667" s="112">
        <v>7.28</v>
      </c>
      <c r="O1667" s="37">
        <v>96.46</v>
      </c>
      <c r="P1667" s="38">
        <v>19.940000000000001</v>
      </c>
      <c r="Q1667" s="39">
        <f>P1667-S1667</f>
        <v>13.786516000000001</v>
      </c>
      <c r="R1667" s="18">
        <v>30.86</v>
      </c>
      <c r="S1667" s="85">
        <f>R1667*P1667/100</f>
        <v>6.1534840000000006</v>
      </c>
      <c r="T1667" s="40">
        <f>Q1667/$A$18+S1667</f>
        <v>11.897865666666668</v>
      </c>
      <c r="U1667" s="40">
        <f>$A$16-T1667</f>
        <v>105.10213433333334</v>
      </c>
      <c r="V1667" s="43">
        <f t="shared" ref="V1667:V1698" si="507">($A$15*L1667/1000/$A$13*H1667)/$Q$1667</f>
        <v>8.7882580914776189E-6</v>
      </c>
      <c r="W1667" s="43">
        <f t="shared" ref="W1667:W1698" si="508">($U$1667*L1667/1000/$A$13*H1667)/$Q$1667</f>
        <v>1.2315529099819788E-3</v>
      </c>
      <c r="X1667" s="43">
        <f t="shared" ref="X1667:X1698" si="509">($A$46*$S$1667*H1667*L1667/1000000)/$Q$1667</f>
        <v>3.6347954602406437E-6</v>
      </c>
      <c r="Y1667" s="22">
        <f>X1667+W1667+SUM($V$1667:V1667)</f>
        <v>1.2439759635336971E-3</v>
      </c>
      <c r="Z1667" s="22">
        <f t="shared" ref="Z1667:Z1698" si="510">($A$15*L1667/1000/$A$13*G1667)/$Q$1667</f>
        <v>7.1456616626805487E-3</v>
      </c>
      <c r="AA1667" s="44">
        <f t="shared" ref="AA1667:AA1698" si="511">($U$1667*L1667/1000/$A$13*G1667)/$Q$1667</f>
        <v>1.0013657226288013</v>
      </c>
      <c r="AB1667" s="44">
        <f t="shared" ref="AB1667:AB1698" si="512">($A$14*$S$1667/1000*G1667/1000000*L1667/1000*1000000)/$Q$1667</f>
        <v>8.7657441037221936E-2</v>
      </c>
      <c r="AC1667" s="44">
        <f t="shared" ref="AC1667:AC1698" si="513">($A$14*((L1667/1000)*G1667/10^6)*(1+($A$28/(10^-N1667))+(($A$28*$A$29)/(10^-N1667)^2))*1000000)*$S$1667/1000/$Q$1667</f>
        <v>0.58808286274506094</v>
      </c>
      <c r="AD1667" s="44">
        <f t="shared" ref="AD1667:AD1668" si="514">AC1667/(1+($A$28/(10^-N1667))+(($A$28*$A$29)/(10^-N1667)^2))*1</f>
        <v>8.7657441037221923E-2</v>
      </c>
      <c r="AE1667" s="44">
        <f t="shared" ref="AE1667:AE1668" si="515">AC1667/(1+($A$28/(10^-N1667))+(($A$28*$A$29)/(10^-N1667)^2))*($A$28/(10^-N1667))</f>
        <v>0.50016843817556778</v>
      </c>
      <c r="AF1667" s="44">
        <f t="shared" ref="AF1667:AF1668" si="516">AC1667/(1+($A$28/(10^-N1667))+(($A$28*$A$29)/(10^-N1667)^2))*(($A$28*$A$29)/(10^-N1667)^2)</f>
        <v>2.5698353227122429E-4</v>
      </c>
      <c r="AG1667" s="45">
        <f>AC1667+AA1667+SUM($Z$1667:Z1667)</f>
        <v>1.5965942470365428</v>
      </c>
      <c r="AH1667" s="45">
        <f>AC1667+AA1667+SUM($Z$1667:Z1667)</f>
        <v>1.5965942470365428</v>
      </c>
      <c r="DM1667"/>
      <c r="DN1667"/>
      <c r="DO1667"/>
      <c r="DP1667"/>
      <c r="DQ1667"/>
      <c r="DR1667"/>
      <c r="DS1667"/>
      <c r="DT1667"/>
      <c r="DU1667"/>
      <c r="DV1667"/>
      <c r="DW1667"/>
      <c r="DX1667"/>
      <c r="DY1667"/>
      <c r="DZ1667"/>
      <c r="EA1667"/>
      <c r="EB1667"/>
      <c r="EC1667"/>
      <c r="ED1667"/>
      <c r="EE1667"/>
      <c r="EF1667"/>
      <c r="EG1667"/>
    </row>
    <row r="1668" spans="1:137" s="1" customFormat="1" ht="14.4" x14ac:dyDescent="0.3">
      <c r="A1668"/>
      <c r="B1668"/>
      <c r="C1668"/>
      <c r="D1668" s="18" t="s">
        <v>37</v>
      </c>
      <c r="E1668" s="28">
        <v>39891.477083333331</v>
      </c>
      <c r="F1668" s="10">
        <f t="shared" ref="F1668:F1727" si="517">E1668-E$1666</f>
        <v>7.9861111111094942</v>
      </c>
      <c r="G1668" s="10">
        <v>12200</v>
      </c>
      <c r="H1668" s="10">
        <v>3.82</v>
      </c>
      <c r="I1668" s="10">
        <v>1047</v>
      </c>
      <c r="J1668" s="10"/>
      <c r="K1668" s="10"/>
      <c r="L1668" s="79">
        <v>1037</v>
      </c>
      <c r="M1668" s="100"/>
      <c r="N1668" s="112">
        <v>7.28</v>
      </c>
      <c r="O1668" s="90"/>
      <c r="P1668" s="90"/>
      <c r="Q1668" s="90"/>
      <c r="R1668" s="87"/>
      <c r="S1668" s="87"/>
      <c r="T1668" s="16"/>
      <c r="U1668" s="16"/>
      <c r="V1668" s="43">
        <f t="shared" si="507"/>
        <v>9.351294125193455E-6</v>
      </c>
      <c r="W1668" s="43">
        <f t="shared" si="508"/>
        <v>1.3104546284487908E-3</v>
      </c>
      <c r="X1668" s="43">
        <f t="shared" si="509"/>
        <v>3.8676653643786241E-6</v>
      </c>
      <c r="Y1668" s="22">
        <f>X1668+W1668+SUM($V$1667:V1668)</f>
        <v>1.3324618460298406E-3</v>
      </c>
      <c r="Z1668" s="22">
        <f t="shared" si="510"/>
        <v>2.9865389614492189E-2</v>
      </c>
      <c r="AA1668" s="44">
        <f t="shared" si="511"/>
        <v>4.1852215882395942</v>
      </c>
      <c r="AB1668" s="44">
        <f t="shared" si="512"/>
        <v>0.36636546099832396</v>
      </c>
      <c r="AC1668" s="44">
        <f t="shared" si="513"/>
        <v>2.4579002827988163</v>
      </c>
      <c r="AD1668" s="44">
        <f t="shared" si="514"/>
        <v>0.36636546099832396</v>
      </c>
      <c r="AE1668" s="44">
        <f t="shared" si="515"/>
        <v>2.0904607556498553</v>
      </c>
      <c r="AF1668" s="44">
        <f t="shared" si="516"/>
        <v>1.0740661506368405E-3</v>
      </c>
      <c r="AG1668" s="45">
        <f>AC1668+AA1668+SUM($Z$1667:Z1668)</f>
        <v>6.6801329223155825</v>
      </c>
      <c r="AH1668" s="45">
        <f>AC1668+AA1668+SUM($Z$1667:Z1668)</f>
        <v>6.6801329223155825</v>
      </c>
      <c r="DM1668"/>
      <c r="DN1668"/>
      <c r="DO1668"/>
      <c r="DP1668"/>
      <c r="DQ1668"/>
      <c r="DR1668"/>
      <c r="DS1668"/>
      <c r="DT1668"/>
      <c r="DU1668"/>
      <c r="DV1668"/>
      <c r="DW1668"/>
      <c r="DX1668"/>
      <c r="DY1668"/>
      <c r="DZ1668"/>
      <c r="EA1668"/>
      <c r="EB1668"/>
      <c r="EC1668"/>
      <c r="ED1668"/>
      <c r="EE1668"/>
      <c r="EF1668"/>
      <c r="EG1668"/>
    </row>
    <row r="1669" spans="1:137" s="1" customFormat="1" ht="14.4" x14ac:dyDescent="0.3">
      <c r="A1669"/>
      <c r="B1669"/>
      <c r="C1669"/>
      <c r="D1669" s="18">
        <v>4</v>
      </c>
      <c r="E1669" s="28">
        <v>39898.415277777778</v>
      </c>
      <c r="F1669" s="10">
        <f t="shared" si="517"/>
        <v>14.924305555556202</v>
      </c>
      <c r="G1669" s="10">
        <v>21865</v>
      </c>
      <c r="H1669" s="10">
        <v>5.45</v>
      </c>
      <c r="I1669" s="10">
        <v>1264</v>
      </c>
      <c r="J1669" s="10"/>
      <c r="K1669" s="10"/>
      <c r="L1669" s="79">
        <v>1037</v>
      </c>
      <c r="M1669" s="100"/>
      <c r="N1669" s="112">
        <v>7.28</v>
      </c>
      <c r="O1669" s="90"/>
      <c r="P1669" s="90"/>
      <c r="Q1669" s="90"/>
      <c r="R1669" s="87"/>
      <c r="S1669" s="87"/>
      <c r="T1669" s="16"/>
      <c r="U1669" s="16"/>
      <c r="V1669" s="43">
        <f t="shared" si="507"/>
        <v>1.3341506016310035E-5</v>
      </c>
      <c r="W1669" s="43">
        <f t="shared" si="508"/>
        <v>1.8696276767135895E-3</v>
      </c>
      <c r="X1669" s="43">
        <f t="shared" si="509"/>
        <v>5.518004250226048E-6</v>
      </c>
      <c r="Y1669" s="22">
        <f>X1669+W1669+SUM($V$1667:V1669)</f>
        <v>1.9066267391967965E-3</v>
      </c>
      <c r="Z1669" s="22">
        <f t="shared" si="510"/>
        <v>5.3525142944333741E-2</v>
      </c>
      <c r="AA1669" s="44">
        <f t="shared" si="511"/>
        <v>7.5008090185949774</v>
      </c>
      <c r="AB1669" s="44">
        <f t="shared" si="512"/>
        <v>0.65660498399412737</v>
      </c>
      <c r="AC1669" s="44">
        <f t="shared" si="513"/>
        <v>4.4050811215898449</v>
      </c>
      <c r="AD1669" s="44">
        <f t="shared" ref="AD1669:AD1719" si="518">AC1669/(1+($A$28/(10^-N1669))+(($A$28*$A$29)/(10^-N1669)^2))*1</f>
        <v>0.65660498399412726</v>
      </c>
      <c r="AE1669" s="44">
        <f t="shared" ref="AE1669:AE1719" si="519">AC1669/(1+($A$28/(10^-N1669))+(($A$28*$A$29)/(10^-N1669)^2))*($A$28/(10^-N1669))</f>
        <v>3.7465511821544335</v>
      </c>
      <c r="AF1669" s="44">
        <f t="shared" ref="AF1669:AF1719" si="520">AC1669/(1+($A$28/(10^-N1669))+(($A$28*$A$29)/(10^-N1669)^2))*(($A$28*$A$29)/(10^-N1669)^2)</f>
        <v>1.9249554412847961E-3</v>
      </c>
      <c r="AG1669" s="45">
        <f>AC1669+AA1669+SUM($Z$1667:Z1669)</f>
        <v>11.99642633440633</v>
      </c>
      <c r="AH1669" s="45">
        <f>AC1669+AA1669+SUM($Z$1667:Z1669)</f>
        <v>11.99642633440633</v>
      </c>
      <c r="DM1669"/>
      <c r="DN1669"/>
      <c r="DO1669"/>
      <c r="DP1669"/>
      <c r="DQ1669"/>
      <c r="DR1669"/>
      <c r="DS1669"/>
      <c r="DT1669"/>
      <c r="DU1669"/>
      <c r="DV1669"/>
      <c r="DW1669"/>
      <c r="DX1669"/>
      <c r="DY1669"/>
      <c r="DZ1669"/>
      <c r="EA1669"/>
      <c r="EB1669"/>
      <c r="EC1669"/>
      <c r="ED1669"/>
      <c r="EE1669"/>
      <c r="EF1669"/>
      <c r="EG1669"/>
    </row>
    <row r="1670" spans="1:137" s="1" customFormat="1" ht="16.8" x14ac:dyDescent="0.3">
      <c r="A1670"/>
      <c r="B1670"/>
      <c r="C1670"/>
      <c r="D1670" s="18" t="s">
        <v>82</v>
      </c>
      <c r="E1670" s="28">
        <v>39913.660416666666</v>
      </c>
      <c r="F1670" s="10">
        <f t="shared" si="517"/>
        <v>30.169444444443798</v>
      </c>
      <c r="G1670" s="10">
        <v>37439</v>
      </c>
      <c r="H1670" s="10">
        <v>2.9</v>
      </c>
      <c r="I1670" s="10">
        <v>1619</v>
      </c>
      <c r="J1670" s="10"/>
      <c r="K1670" s="10"/>
      <c r="L1670" s="79">
        <v>1037</v>
      </c>
      <c r="M1670" s="100"/>
      <c r="N1670" s="112">
        <v>7.28</v>
      </c>
      <c r="O1670" s="90"/>
      <c r="P1670" s="90"/>
      <c r="Q1670" s="90"/>
      <c r="R1670" s="87"/>
      <c r="S1670" s="87"/>
      <c r="T1670" s="16"/>
      <c r="U1670" s="16"/>
      <c r="V1670" s="43">
        <f t="shared" si="507"/>
        <v>7.0991499903301097E-6</v>
      </c>
      <c r="W1670" s="43">
        <f t="shared" si="508"/>
        <v>9.9484775458154274E-4</v>
      </c>
      <c r="X1670" s="43">
        <f t="shared" si="509"/>
        <v>2.9361857478267042E-6</v>
      </c>
      <c r="Y1670" s="22">
        <f>X1670+W1670+SUM($V$1667:V1670)</f>
        <v>1.0363641485526807E-3</v>
      </c>
      <c r="Z1670" s="22">
        <f t="shared" si="510"/>
        <v>9.1650026375161717E-2</v>
      </c>
      <c r="AA1670" s="44">
        <f t="shared" si="511"/>
        <v>12.843484511647718</v>
      </c>
      <c r="AB1670" s="44">
        <f t="shared" si="512"/>
        <v>1.1242915159275615</v>
      </c>
      <c r="AC1670" s="44">
        <f t="shared" si="513"/>
        <v>7.5427318596479402</v>
      </c>
      <c r="AD1670" s="44">
        <f t="shared" si="518"/>
        <v>1.1242915159275615</v>
      </c>
      <c r="AE1670" s="44">
        <f t="shared" si="519"/>
        <v>6.4151442812110604</v>
      </c>
      <c r="AF1670" s="44">
        <f t="shared" si="520"/>
        <v>3.2960625093190711E-3</v>
      </c>
      <c r="AG1670" s="45">
        <f>AC1670+AA1670+SUM($Z$1667:Z1670)</f>
        <v>20.56840259189233</v>
      </c>
      <c r="AH1670" s="45">
        <f>AC1670+AA1670+SUM($Z$1667:Z1670)</f>
        <v>20.56840259189233</v>
      </c>
      <c r="DM1670"/>
      <c r="DN1670"/>
      <c r="DO1670"/>
      <c r="DP1670"/>
      <c r="DQ1670"/>
      <c r="DR1670"/>
      <c r="DS1670"/>
      <c r="DT1670"/>
      <c r="DU1670"/>
      <c r="DV1670"/>
      <c r="DW1670"/>
      <c r="DX1670"/>
      <c r="DY1670"/>
      <c r="DZ1670"/>
      <c r="EA1670"/>
      <c r="EB1670"/>
      <c r="EC1670"/>
      <c r="ED1670"/>
      <c r="EE1670"/>
      <c r="EF1670"/>
      <c r="EG1670"/>
    </row>
    <row r="1671" spans="1:137" s="1" customFormat="1" ht="14.4" x14ac:dyDescent="0.3">
      <c r="A1671"/>
      <c r="B1671"/>
      <c r="C1671"/>
      <c r="D1671" s="29">
        <f>8.315*(273+D1669)/101325*1000000</f>
        <v>22731.359486799898</v>
      </c>
      <c r="E1671" s="28">
        <v>39920.78125</v>
      </c>
      <c r="F1671" s="10">
        <f t="shared" si="517"/>
        <v>37.290277777778101</v>
      </c>
      <c r="G1671" s="10">
        <v>44717</v>
      </c>
      <c r="H1671" s="10">
        <v>2.78</v>
      </c>
      <c r="I1671" s="125">
        <v>1819</v>
      </c>
      <c r="J1671" s="125"/>
      <c r="K1671" s="125"/>
      <c r="L1671" s="79">
        <v>1037</v>
      </c>
      <c r="M1671" s="100"/>
      <c r="N1671" s="112">
        <v>7.28</v>
      </c>
      <c r="O1671" s="90"/>
      <c r="P1671" s="90"/>
      <c r="Q1671" s="90"/>
      <c r="R1671" s="87"/>
      <c r="S1671" s="87"/>
      <c r="T1671" s="16"/>
      <c r="U1671" s="16"/>
      <c r="V1671" s="43">
        <f t="shared" si="507"/>
        <v>6.8053920596957598E-6</v>
      </c>
      <c r="W1671" s="43">
        <f t="shared" si="508"/>
        <v>9.5368164059885831E-4</v>
      </c>
      <c r="X1671" s="43">
        <f t="shared" si="509"/>
        <v>2.814688406537323E-6</v>
      </c>
      <c r="Y1671" s="22">
        <f>X1671+W1671+SUM($V$1667:V1671)</f>
        <v>1.0018819292884026E-3</v>
      </c>
      <c r="Z1671" s="22">
        <f t="shared" si="510"/>
        <v>0.109466444868135</v>
      </c>
      <c r="AA1671" s="44">
        <f t="shared" si="511"/>
        <v>15.340209324697536</v>
      </c>
      <c r="AB1671" s="44">
        <f t="shared" si="512"/>
        <v>1.3428495343821356</v>
      </c>
      <c r="AC1671" s="44">
        <f t="shared" si="513"/>
        <v>9.0090104054028401</v>
      </c>
      <c r="AD1671" s="44">
        <f t="shared" si="518"/>
        <v>1.3428495343821352</v>
      </c>
      <c r="AE1671" s="44">
        <f t="shared" si="519"/>
        <v>7.662224066425785</v>
      </c>
      <c r="AF1671" s="44">
        <f t="shared" si="520"/>
        <v>3.9368045949202939E-3</v>
      </c>
      <c r="AG1671" s="45">
        <f>AC1671+AA1671+SUM($Z$1667:Z1671)</f>
        <v>24.640872395565179</v>
      </c>
      <c r="AH1671" s="45">
        <f>AC1671+AA1671+SUM($Z$1667:Z1671)</f>
        <v>24.640872395565179</v>
      </c>
      <c r="DM1671"/>
      <c r="DN1671"/>
      <c r="DO1671"/>
      <c r="DP1671"/>
      <c r="DQ1671"/>
      <c r="DR1671"/>
      <c r="DS1671"/>
      <c r="DT1671"/>
      <c r="DU1671"/>
      <c r="DV1671"/>
      <c r="DW1671"/>
      <c r="DX1671"/>
      <c r="DY1671"/>
      <c r="DZ1671"/>
      <c r="EA1671"/>
      <c r="EB1671"/>
      <c r="EC1671"/>
      <c r="ED1671"/>
      <c r="EE1671"/>
      <c r="EF1671"/>
      <c r="EG1671"/>
    </row>
    <row r="1672" spans="1:137" s="1" customFormat="1" ht="14.4" x14ac:dyDescent="0.3">
      <c r="A1672"/>
      <c r="B1672"/>
      <c r="C1672"/>
      <c r="D1672" s="18"/>
      <c r="E1672" s="28">
        <v>39939.623611111114</v>
      </c>
      <c r="F1672" s="10">
        <f t="shared" si="517"/>
        <v>56.132638888891961</v>
      </c>
      <c r="G1672" s="10">
        <v>55247.7</v>
      </c>
      <c r="H1672" s="10">
        <v>5.43</v>
      </c>
      <c r="I1672" s="10">
        <v>176</v>
      </c>
      <c r="J1672" s="10"/>
      <c r="K1672" s="10"/>
      <c r="L1672" s="79">
        <v>1037</v>
      </c>
      <c r="M1672" s="100"/>
      <c r="N1672" s="112">
        <v>7.28</v>
      </c>
      <c r="O1672" s="90"/>
      <c r="P1672" s="90"/>
      <c r="Q1672" s="90"/>
      <c r="R1672" s="87"/>
      <c r="S1672" s="87"/>
      <c r="T1672" s="16"/>
      <c r="U1672" s="16"/>
      <c r="V1672" s="43">
        <f t="shared" si="507"/>
        <v>1.3292546361204308E-5</v>
      </c>
      <c r="W1672" s="43">
        <f t="shared" si="508"/>
        <v>1.8627666577164749E-3</v>
      </c>
      <c r="X1672" s="43">
        <f t="shared" si="509"/>
        <v>5.497754693344484E-6</v>
      </c>
      <c r="Y1672" s="22">
        <f>X1672+W1672+SUM($V$1667:V1672)</f>
        <v>1.9269425590540306E-3</v>
      </c>
      <c r="Z1672" s="22">
        <f t="shared" si="510"/>
        <v>0.13524541686922786</v>
      </c>
      <c r="AA1672" s="44">
        <f t="shared" si="511"/>
        <v>18.952775962343004</v>
      </c>
      <c r="AB1672" s="44">
        <f t="shared" si="512"/>
        <v>1.6590859901309098</v>
      </c>
      <c r="AC1672" s="44">
        <f t="shared" si="513"/>
        <v>11.130601430654439</v>
      </c>
      <c r="AD1672" s="44">
        <f t="shared" si="518"/>
        <v>1.6590859901309101</v>
      </c>
      <c r="AE1672" s="44">
        <f t="shared" si="519"/>
        <v>9.4666515319603715</v>
      </c>
      <c r="AF1672" s="44">
        <f t="shared" si="520"/>
        <v>4.8639085631589319E-3</v>
      </c>
      <c r="AG1672" s="45">
        <f>AC1672+AA1672+SUM($Z$1667:Z1672)</f>
        <v>30.510275475331472</v>
      </c>
      <c r="AH1672" s="45">
        <f>AC1672+AA1672+SUM($Z$1667:Z1672)</f>
        <v>30.510275475331472</v>
      </c>
      <c r="DM1672"/>
      <c r="DN1672"/>
      <c r="DO1672"/>
      <c r="DP1672"/>
      <c r="DQ1672"/>
      <c r="DR1672"/>
      <c r="DS1672"/>
      <c r="DT1672"/>
      <c r="DU1672"/>
      <c r="DV1672"/>
      <c r="DW1672"/>
      <c r="DX1672"/>
      <c r="DY1672"/>
      <c r="DZ1672"/>
      <c r="EA1672"/>
      <c r="EB1672"/>
      <c r="EC1672"/>
      <c r="ED1672"/>
      <c r="EE1672"/>
      <c r="EF1672"/>
      <c r="EG1672"/>
    </row>
    <row r="1673" spans="1:137" s="1" customFormat="1" ht="14.4" x14ac:dyDescent="0.3">
      <c r="A1673"/>
      <c r="B1673"/>
      <c r="C1673"/>
      <c r="D1673" s="18"/>
      <c r="E1673" s="28">
        <v>39952.498611111114</v>
      </c>
      <c r="F1673" s="10">
        <f t="shared" si="517"/>
        <v>69.007638888891961</v>
      </c>
      <c r="G1673" s="10">
        <v>61708.800000000003</v>
      </c>
      <c r="H1673" s="10">
        <v>7.81</v>
      </c>
      <c r="I1673" s="10">
        <v>535</v>
      </c>
      <c r="J1673" s="10"/>
      <c r="K1673" s="10"/>
      <c r="L1673" s="79">
        <v>1037</v>
      </c>
      <c r="M1673" s="100"/>
      <c r="N1673" s="112">
        <v>7.28</v>
      </c>
      <c r="O1673" s="90"/>
      <c r="P1673" s="90"/>
      <c r="Q1673" s="90"/>
      <c r="R1673" s="87"/>
      <c r="S1673" s="87"/>
      <c r="T1673" s="16"/>
      <c r="U1673" s="16"/>
      <c r="V1673" s="43">
        <f t="shared" si="507"/>
        <v>1.911874531878557E-5</v>
      </c>
      <c r="W1673" s="43">
        <f t="shared" si="508"/>
        <v>2.6792279183730514E-3</v>
      </c>
      <c r="X1673" s="43">
        <f t="shared" si="509"/>
        <v>7.9074519622505389E-6</v>
      </c>
      <c r="Y1673" s="22">
        <f>X1673+W1673+SUM($V$1667:V1673)</f>
        <v>2.7649322622982989E-3</v>
      </c>
      <c r="Z1673" s="22">
        <f t="shared" si="510"/>
        <v>0.15106207824940782</v>
      </c>
      <c r="AA1673" s="44">
        <f t="shared" si="511"/>
        <v>21.169262454455698</v>
      </c>
      <c r="AB1673" s="44">
        <f t="shared" si="512"/>
        <v>1.8531125376765059</v>
      </c>
      <c r="AC1673" s="44">
        <f t="shared" si="513"/>
        <v>12.432301391079966</v>
      </c>
      <c r="AD1673" s="44">
        <f t="shared" si="518"/>
        <v>1.8531125376765059</v>
      </c>
      <c r="AE1673" s="44">
        <f t="shared" si="519"/>
        <v>10.573756121167689</v>
      </c>
      <c r="AF1673" s="44">
        <f t="shared" si="520"/>
        <v>5.4327322357720208E-3</v>
      </c>
      <c r="AG1673" s="45">
        <f>AC1673+AA1673+SUM($Z$1667:Z1673)</f>
        <v>34.179524006119102</v>
      </c>
      <c r="AH1673" s="45">
        <f>AC1673+AA1673+SUM($Z$1667:Z1673)</f>
        <v>34.179524006119102</v>
      </c>
      <c r="DM1673"/>
      <c r="DN1673"/>
      <c r="DO1673"/>
      <c r="DP1673"/>
      <c r="DQ1673"/>
      <c r="DR1673"/>
      <c r="DS1673"/>
      <c r="DT1673"/>
      <c r="DU1673"/>
      <c r="DV1673"/>
      <c r="DW1673"/>
      <c r="DX1673"/>
      <c r="DY1673"/>
      <c r="DZ1673"/>
      <c r="EA1673"/>
      <c r="EB1673"/>
      <c r="EC1673"/>
      <c r="ED1673"/>
      <c r="EE1673"/>
      <c r="EF1673"/>
      <c r="EG1673"/>
    </row>
    <row r="1674" spans="1:137" s="1" customFormat="1" ht="14.4" x14ac:dyDescent="0.3">
      <c r="A1674"/>
      <c r="B1674"/>
      <c r="C1674"/>
      <c r="D1674" s="18"/>
      <c r="E1674" s="28">
        <v>39966.456944444442</v>
      </c>
      <c r="F1674" s="10">
        <f t="shared" si="517"/>
        <v>82.965972222220444</v>
      </c>
      <c r="G1674" s="10">
        <v>67382.3</v>
      </c>
      <c r="H1674" s="10">
        <v>6.29</v>
      </c>
      <c r="I1674" s="10">
        <v>771</v>
      </c>
      <c r="J1674" s="10"/>
      <c r="K1674" s="10"/>
      <c r="L1674" s="79">
        <v>1037</v>
      </c>
      <c r="M1674" s="100"/>
      <c r="N1674" s="112">
        <v>7.28</v>
      </c>
      <c r="O1674" s="90"/>
      <c r="P1674" s="90"/>
      <c r="Q1674" s="90"/>
      <c r="R1674" s="87"/>
      <c r="S1674" s="87"/>
      <c r="T1674" s="16"/>
      <c r="U1674" s="16"/>
      <c r="V1674" s="43">
        <f t="shared" si="507"/>
        <v>1.5397811530750479E-5</v>
      </c>
      <c r="W1674" s="43">
        <f t="shared" si="508"/>
        <v>2.1577904745923812E-3</v>
      </c>
      <c r="X1674" s="43">
        <f t="shared" si="509"/>
        <v>6.3684856392517147E-6</v>
      </c>
      <c r="Y1674" s="22">
        <f>X1674+W1674+SUM($V$1667:V1674)</f>
        <v>2.2573536637253799E-3</v>
      </c>
      <c r="Z1674" s="22">
        <f t="shared" si="510"/>
        <v>0.16495070841152434</v>
      </c>
      <c r="AA1674" s="44">
        <f t="shared" si="511"/>
        <v>23.115562018462036</v>
      </c>
      <c r="AB1674" s="44">
        <f t="shared" si="512"/>
        <v>2.0234874920186363</v>
      </c>
      <c r="AC1674" s="44">
        <f t="shared" si="513"/>
        <v>13.575325756199563</v>
      </c>
      <c r="AD1674" s="44">
        <f t="shared" si="518"/>
        <v>2.0234874920186363</v>
      </c>
      <c r="AE1674" s="44">
        <f t="shared" si="519"/>
        <v>11.545906047166005</v>
      </c>
      <c r="AF1674" s="44">
        <f t="shared" si="520"/>
        <v>5.9322170149226855E-3</v>
      </c>
      <c r="AG1674" s="45">
        <f>AC1674+AA1674+SUM($Z$1667:Z1674)</f>
        <v>37.433798643656559</v>
      </c>
      <c r="AH1674" s="45">
        <f>AC1674+AA1674+SUM($Z$1667:Z1674)</f>
        <v>37.433798643656559</v>
      </c>
      <c r="DM1674"/>
      <c r="DN1674"/>
      <c r="DO1674"/>
      <c r="DP1674"/>
      <c r="DQ1674"/>
      <c r="DR1674"/>
      <c r="DS1674"/>
      <c r="DT1674"/>
      <c r="DU1674"/>
      <c r="DV1674"/>
      <c r="DW1674"/>
      <c r="DX1674"/>
      <c r="DY1674"/>
      <c r="DZ1674"/>
      <c r="EA1674"/>
      <c r="EB1674"/>
      <c r="EC1674"/>
      <c r="ED1674"/>
      <c r="EE1674"/>
      <c r="EF1674"/>
      <c r="EG1674"/>
    </row>
    <row r="1675" spans="1:137" s="1" customFormat="1" ht="14.4" x14ac:dyDescent="0.3">
      <c r="A1675"/>
      <c r="B1675"/>
      <c r="C1675"/>
      <c r="D1675" s="18"/>
      <c r="E1675" s="28">
        <v>39975.684027777781</v>
      </c>
      <c r="F1675" s="10">
        <f t="shared" si="517"/>
        <v>92.193055555559113</v>
      </c>
      <c r="G1675" s="10">
        <v>65666.100000000006</v>
      </c>
      <c r="H1675" s="10">
        <v>4</v>
      </c>
      <c r="I1675" s="10">
        <v>981</v>
      </c>
      <c r="J1675" s="10"/>
      <c r="K1675" s="10"/>
      <c r="L1675" s="79">
        <v>1037</v>
      </c>
      <c r="M1675" s="100"/>
      <c r="N1675" s="112">
        <v>7.28</v>
      </c>
      <c r="O1675" s="90"/>
      <c r="P1675" s="90"/>
      <c r="Q1675" s="90"/>
      <c r="R1675" s="87"/>
      <c r="S1675" s="87"/>
      <c r="T1675" s="16"/>
      <c r="U1675" s="16"/>
      <c r="V1675" s="43">
        <f t="shared" si="507"/>
        <v>9.7919310211449798E-6</v>
      </c>
      <c r="W1675" s="43">
        <f t="shared" si="508"/>
        <v>1.3722037994228177E-3</v>
      </c>
      <c r="X1675" s="43">
        <f t="shared" si="509"/>
        <v>4.0499113763126955E-6</v>
      </c>
      <c r="Y1675" s="22">
        <f>X1675+W1675+SUM($V$1667:V1675)</f>
        <v>1.4792403453140225E-3</v>
      </c>
      <c r="Z1675" s="22">
        <f t="shared" si="510"/>
        <v>0.16074948040690207</v>
      </c>
      <c r="AA1675" s="44">
        <f t="shared" si="511"/>
        <v>22.526817978319674</v>
      </c>
      <c r="AB1675" s="44">
        <f t="shared" si="512"/>
        <v>1.9719500818411508</v>
      </c>
      <c r="AC1675" s="44">
        <f t="shared" si="513"/>
        <v>13.22956768527011</v>
      </c>
      <c r="AD1675" s="44">
        <f t="shared" si="518"/>
        <v>1.9719500818411508</v>
      </c>
      <c r="AE1675" s="44">
        <f t="shared" si="519"/>
        <v>11.251836477588441</v>
      </c>
      <c r="AF1675" s="44">
        <f t="shared" si="520"/>
        <v>5.7811258405191662E-3</v>
      </c>
      <c r="AG1675" s="45">
        <f>AC1675+AA1675+SUM($Z$1667:Z1675)</f>
        <v>36.66004601299165</v>
      </c>
      <c r="AH1675" s="45">
        <f>AC1675+AA1675+SUM($Z$1667:Z1675)</f>
        <v>36.66004601299165</v>
      </c>
      <c r="DM1675"/>
      <c r="DN1675"/>
      <c r="DO1675"/>
      <c r="DP1675"/>
      <c r="DQ1675"/>
      <c r="DR1675"/>
      <c r="DS1675"/>
      <c r="DT1675"/>
      <c r="DU1675"/>
      <c r="DV1675"/>
      <c r="DW1675"/>
      <c r="DX1675"/>
      <c r="DY1675"/>
      <c r="DZ1675"/>
      <c r="EA1675"/>
      <c r="EB1675"/>
      <c r="EC1675"/>
      <c r="ED1675"/>
      <c r="EE1675"/>
      <c r="EF1675"/>
      <c r="EG1675"/>
    </row>
    <row r="1676" spans="1:137" s="1" customFormat="1" ht="14.4" x14ac:dyDescent="0.3">
      <c r="A1676"/>
      <c r="B1676"/>
      <c r="C1676"/>
      <c r="D1676" s="18"/>
      <c r="E1676" s="28">
        <v>39981.456944444442</v>
      </c>
      <c r="F1676" s="10">
        <f t="shared" si="517"/>
        <v>97.965972222220444</v>
      </c>
      <c r="G1676" s="10">
        <v>68801.600000000006</v>
      </c>
      <c r="H1676" s="10">
        <v>6.68</v>
      </c>
      <c r="I1676" s="10">
        <v>1190</v>
      </c>
      <c r="J1676" s="10"/>
      <c r="K1676" s="10"/>
      <c r="L1676" s="79">
        <v>1037</v>
      </c>
      <c r="M1676" s="100"/>
      <c r="N1676" s="112">
        <v>7.28</v>
      </c>
      <c r="O1676" s="90"/>
      <c r="P1676" s="90"/>
      <c r="Q1676" s="90"/>
      <c r="R1676" s="87"/>
      <c r="S1676" s="87"/>
      <c r="T1676" s="16"/>
      <c r="U1676" s="16"/>
      <c r="V1676" s="43">
        <f t="shared" si="507"/>
        <v>1.6352524805312115E-5</v>
      </c>
      <c r="W1676" s="43">
        <f t="shared" si="508"/>
        <v>2.2915803450361052E-3</v>
      </c>
      <c r="X1676" s="43">
        <f t="shared" si="509"/>
        <v>6.7633519984422012E-6</v>
      </c>
      <c r="Y1676" s="22">
        <f>X1676+W1676+SUM($V$1667:V1676)</f>
        <v>2.4176828563547519E-3</v>
      </c>
      <c r="Z1676" s="22">
        <f t="shared" si="510"/>
        <v>0.1684251303361021</v>
      </c>
      <c r="AA1676" s="44">
        <f t="shared" si="511"/>
        <v>23.602454231592237</v>
      </c>
      <c r="AB1676" s="44">
        <f t="shared" si="512"/>
        <v>2.066109008313302</v>
      </c>
      <c r="AC1676" s="44">
        <f t="shared" si="513"/>
        <v>13.861268204673037</v>
      </c>
      <c r="AD1676" s="44">
        <f t="shared" si="518"/>
        <v>2.0661090083133025</v>
      </c>
      <c r="AE1676" s="44">
        <f t="shared" si="519"/>
        <v>11.789102026714684</v>
      </c>
      <c r="AF1676" s="44">
        <f t="shared" si="520"/>
        <v>6.0571696450537416E-3</v>
      </c>
      <c r="AG1676" s="45">
        <f>AC1676+AA1676+SUM($Z$1667:Z1676)</f>
        <v>38.535807916003236</v>
      </c>
      <c r="AH1676" s="45">
        <f>AC1676+AA1676+SUM($Z$1667:Z1676)</f>
        <v>38.535807916003236</v>
      </c>
      <c r="DM1676"/>
      <c r="DN1676"/>
      <c r="DO1676"/>
      <c r="DP1676"/>
      <c r="DQ1676"/>
      <c r="DR1676"/>
      <c r="DS1676"/>
      <c r="DT1676"/>
      <c r="DU1676"/>
      <c r="DV1676"/>
      <c r="DW1676"/>
      <c r="DX1676"/>
      <c r="DY1676"/>
      <c r="DZ1676"/>
      <c r="EA1676"/>
      <c r="EB1676"/>
      <c r="EC1676"/>
      <c r="ED1676"/>
      <c r="EE1676"/>
      <c r="EF1676"/>
      <c r="EG1676"/>
    </row>
    <row r="1677" spans="1:137" s="1" customFormat="1" ht="14.4" x14ac:dyDescent="0.3">
      <c r="A1677"/>
      <c r="B1677"/>
      <c r="C1677"/>
      <c r="D1677" s="18"/>
      <c r="E1677" s="28">
        <v>39988.462500000001</v>
      </c>
      <c r="F1677" s="10">
        <f t="shared" si="517"/>
        <v>104.97152777777956</v>
      </c>
      <c r="G1677" s="10">
        <v>70450.5</v>
      </c>
      <c r="H1677" s="10">
        <v>4.42</v>
      </c>
      <c r="I1677" s="10">
        <v>1197</v>
      </c>
      <c r="J1677" s="10"/>
      <c r="K1677" s="10"/>
      <c r="L1677" s="79">
        <v>1037</v>
      </c>
      <c r="M1677" s="100"/>
      <c r="N1677" s="112">
        <v>7.28</v>
      </c>
      <c r="O1677" s="90"/>
      <c r="P1677" s="90"/>
      <c r="Q1677" s="90"/>
      <c r="R1677" s="87"/>
      <c r="S1677" s="87"/>
      <c r="T1677" s="16"/>
      <c r="U1677" s="16"/>
      <c r="V1677" s="43">
        <f t="shared" si="507"/>
        <v>1.0820083778365201E-5</v>
      </c>
      <c r="W1677" s="43">
        <f t="shared" si="508"/>
        <v>1.5162851983622136E-3</v>
      </c>
      <c r="X1677" s="43">
        <f t="shared" si="509"/>
        <v>4.4751520708255276E-6</v>
      </c>
      <c r="Y1677" s="22">
        <f>X1677+W1677+SUM($V$1667:V1677)</f>
        <v>1.6509195935316087E-3</v>
      </c>
      <c r="Z1677" s="22">
        <f t="shared" si="510"/>
        <v>0.1724616091012936</v>
      </c>
      <c r="AA1677" s="44">
        <f t="shared" si="511"/>
        <v>24.168110942809303</v>
      </c>
      <c r="AB1677" s="44">
        <f t="shared" si="512"/>
        <v>2.1156254024641328</v>
      </c>
      <c r="AC1677" s="44">
        <f t="shared" si="513"/>
        <v>14.19346753059984</v>
      </c>
      <c r="AD1677" s="44">
        <f t="shared" si="518"/>
        <v>2.1156254024641337</v>
      </c>
      <c r="AE1677" s="44">
        <f t="shared" si="519"/>
        <v>12.071639792287721</v>
      </c>
      <c r="AF1677" s="44">
        <f t="shared" si="520"/>
        <v>6.2023358479869469E-3</v>
      </c>
      <c r="AG1677" s="45">
        <f>AC1677+AA1677+SUM($Z$1667:Z1677)</f>
        <v>39.606125562248401</v>
      </c>
      <c r="AH1677" s="45">
        <f>AC1677+AA1677+SUM($Z$1667:Z1677)</f>
        <v>39.606125562248401</v>
      </c>
      <c r="DM1677"/>
      <c r="DN1677"/>
      <c r="DO1677"/>
      <c r="DP1677"/>
      <c r="DQ1677"/>
      <c r="DR1677"/>
      <c r="DS1677"/>
      <c r="DT1677"/>
      <c r="DU1677"/>
      <c r="DV1677"/>
      <c r="DW1677"/>
      <c r="DX1677"/>
      <c r="DY1677"/>
      <c r="DZ1677"/>
      <c r="EA1677"/>
      <c r="EB1677"/>
      <c r="EC1677"/>
      <c r="ED1677"/>
      <c r="EE1677"/>
      <c r="EF1677"/>
      <c r="EG1677"/>
    </row>
    <row r="1678" spans="1:137" s="1" customFormat="1" ht="14.4" x14ac:dyDescent="0.3">
      <c r="A1678"/>
      <c r="B1678"/>
      <c r="C1678"/>
      <c r="D1678" s="18"/>
      <c r="E1678" s="28">
        <v>39995.568749999999</v>
      </c>
      <c r="F1678" s="10">
        <f t="shared" si="517"/>
        <v>112.07777777777665</v>
      </c>
      <c r="G1678" s="10">
        <v>70517.8</v>
      </c>
      <c r="H1678" s="10">
        <v>5.13</v>
      </c>
      <c r="I1678" s="10">
        <v>1418</v>
      </c>
      <c r="J1678" s="10"/>
      <c r="K1678" s="10"/>
      <c r="L1678" s="79">
        <v>1037</v>
      </c>
      <c r="M1678" s="100"/>
      <c r="N1678" s="112">
        <v>7.28</v>
      </c>
      <c r="O1678" s="90"/>
      <c r="P1678" s="90"/>
      <c r="Q1678" s="90"/>
      <c r="R1678" s="87"/>
      <c r="S1678" s="87"/>
      <c r="T1678" s="16"/>
      <c r="U1678" s="16"/>
      <c r="V1678" s="43">
        <f t="shared" si="507"/>
        <v>1.2558151534618435E-5</v>
      </c>
      <c r="W1678" s="43">
        <f t="shared" si="508"/>
        <v>1.7598513727597636E-3</v>
      </c>
      <c r="X1678" s="43">
        <f t="shared" si="509"/>
        <v>5.1940113401210323E-6</v>
      </c>
      <c r="Y1678" s="22">
        <f>X1678+W1678+SUM($V$1667:V1678)</f>
        <v>1.9077627787330725E-3</v>
      </c>
      <c r="Z1678" s="22">
        <f t="shared" si="510"/>
        <v>0.17262635834072437</v>
      </c>
      <c r="AA1678" s="44">
        <f t="shared" si="511"/>
        <v>24.191198271734596</v>
      </c>
      <c r="AB1678" s="44">
        <f t="shared" si="512"/>
        <v>2.1176464184907875</v>
      </c>
      <c r="AC1678" s="44">
        <f t="shared" si="513"/>
        <v>14.207026275602487</v>
      </c>
      <c r="AD1678" s="44">
        <f t="shared" si="518"/>
        <v>2.1176464184907875</v>
      </c>
      <c r="AE1678" s="44">
        <f t="shared" si="519"/>
        <v>12.083171596292244</v>
      </c>
      <c r="AF1678" s="44">
        <f t="shared" si="520"/>
        <v>6.2082608194572609E-3</v>
      </c>
      <c r="AG1678" s="45">
        <f>AC1678+AA1678+SUM($Z$1667:Z1678)</f>
        <v>39.815397994517063</v>
      </c>
      <c r="AH1678" s="45">
        <f>AC1678+AA1678+SUM($Z$1667:Z1678)</f>
        <v>39.815397994517063</v>
      </c>
      <c r="DM1678"/>
      <c r="DN1678"/>
      <c r="DO1678"/>
      <c r="DP1678"/>
      <c r="DQ1678"/>
      <c r="DR1678"/>
      <c r="DS1678"/>
      <c r="DT1678"/>
      <c r="DU1678"/>
      <c r="DV1678"/>
      <c r="DW1678"/>
      <c r="DX1678"/>
      <c r="DY1678"/>
      <c r="DZ1678"/>
      <c r="EA1678"/>
      <c r="EB1678"/>
      <c r="EC1678"/>
      <c r="ED1678"/>
      <c r="EE1678"/>
      <c r="EF1678"/>
      <c r="EG1678"/>
    </row>
    <row r="1679" spans="1:137" s="1" customFormat="1" ht="14.4" x14ac:dyDescent="0.3">
      <c r="A1679"/>
      <c r="B1679"/>
      <c r="C1679"/>
      <c r="D1679" s="18"/>
      <c r="E1679" s="28">
        <v>40002.504861111112</v>
      </c>
      <c r="F1679" s="10">
        <f t="shared" si="517"/>
        <v>119.01388888889051</v>
      </c>
      <c r="G1679" s="10">
        <v>71674.399999999994</v>
      </c>
      <c r="H1679" s="10">
        <v>4.72</v>
      </c>
      <c r="I1679" s="10">
        <v>66</v>
      </c>
      <c r="J1679" s="10"/>
      <c r="K1679" s="10"/>
      <c r="L1679" s="79">
        <v>1037</v>
      </c>
      <c r="M1679" s="100"/>
      <c r="N1679" s="112">
        <v>7.28</v>
      </c>
      <c r="O1679" s="90"/>
      <c r="P1679" s="90"/>
      <c r="Q1679" s="90"/>
      <c r="R1679" s="87"/>
      <c r="S1679" s="87"/>
      <c r="T1679" s="16"/>
      <c r="U1679" s="16"/>
      <c r="V1679" s="43">
        <f t="shared" si="507"/>
        <v>1.1554478604951074E-5</v>
      </c>
      <c r="W1679" s="43">
        <f t="shared" si="508"/>
        <v>1.6192004833189249E-3</v>
      </c>
      <c r="X1679" s="43">
        <f t="shared" si="509"/>
        <v>4.778895424048981E-6</v>
      </c>
      <c r="Y1679" s="22">
        <f>X1679+W1679+SUM($V$1667:V1679)</f>
        <v>1.7782512519811131E-3</v>
      </c>
      <c r="Z1679" s="22">
        <f t="shared" si="510"/>
        <v>0.1754576951954884</v>
      </c>
      <c r="AA1679" s="44">
        <f t="shared" si="511"/>
        <v>24.587971000337699</v>
      </c>
      <c r="AB1679" s="44">
        <f t="shared" si="512"/>
        <v>2.1523790653916612</v>
      </c>
      <c r="AC1679" s="44">
        <f t="shared" si="513"/>
        <v>14.440043281101268</v>
      </c>
      <c r="AD1679" s="44">
        <f t="shared" si="518"/>
        <v>2.1523790653916612</v>
      </c>
      <c r="AE1679" s="44">
        <f t="shared" si="519"/>
        <v>12.28135412989754</v>
      </c>
      <c r="AF1679" s="44">
        <f t="shared" si="520"/>
        <v>6.3100858120659952E-3</v>
      </c>
      <c r="AG1679" s="45">
        <f>AC1679+AA1679+SUM($Z$1667:Z1679)</f>
        <v>40.620645423814445</v>
      </c>
      <c r="AH1679" s="45">
        <f>AC1679+AA1679+SUM($Z$1667:Z1679)</f>
        <v>40.620645423814445</v>
      </c>
      <c r="DM1679"/>
      <c r="DN1679"/>
      <c r="DO1679"/>
      <c r="DP1679"/>
      <c r="DQ1679"/>
      <c r="DR1679"/>
      <c r="DS1679"/>
      <c r="DT1679"/>
      <c r="DU1679"/>
      <c r="DV1679"/>
      <c r="DW1679"/>
      <c r="DX1679"/>
      <c r="DY1679"/>
      <c r="DZ1679"/>
      <c r="EA1679"/>
      <c r="EB1679"/>
      <c r="EC1679"/>
      <c r="ED1679"/>
      <c r="EE1679"/>
      <c r="EF1679"/>
      <c r="EG1679"/>
    </row>
    <row r="1680" spans="1:137" s="1" customFormat="1" ht="14.4" x14ac:dyDescent="0.3">
      <c r="A1680"/>
      <c r="B1680"/>
      <c r="C1680"/>
      <c r="D1680" s="18"/>
      <c r="E1680" s="28">
        <v>40011.450694444444</v>
      </c>
      <c r="F1680" s="10">
        <f t="shared" si="517"/>
        <v>127.9597222222219</v>
      </c>
      <c r="G1680" s="10">
        <v>75074.2</v>
      </c>
      <c r="H1680" s="10">
        <v>4.38</v>
      </c>
      <c r="I1680" s="10">
        <v>48</v>
      </c>
      <c r="J1680" s="10"/>
      <c r="K1680" s="10"/>
      <c r="L1680" s="79">
        <v>1037</v>
      </c>
      <c r="M1680" s="100"/>
      <c r="N1680" s="112">
        <v>7.28</v>
      </c>
      <c r="O1680" s="90"/>
      <c r="P1680" s="90"/>
      <c r="Q1680" s="90"/>
      <c r="R1680" s="87"/>
      <c r="S1680" s="87"/>
      <c r="T1680" s="16"/>
      <c r="U1680" s="16"/>
      <c r="V1680" s="43">
        <f t="shared" si="507"/>
        <v>1.0722164468153752E-5</v>
      </c>
      <c r="W1680" s="43">
        <f t="shared" si="508"/>
        <v>1.5025631603679853E-3</v>
      </c>
      <c r="X1680" s="43">
        <f t="shared" si="509"/>
        <v>4.4346529570624013E-6</v>
      </c>
      <c r="Y1680" s="22">
        <f>X1680+W1680+SUM($V$1667:V1680)</f>
        <v>1.6719918510313405E-3</v>
      </c>
      <c r="Z1680" s="22">
        <f t="shared" si="510"/>
        <v>0.18378034696691056</v>
      </c>
      <c r="AA1680" s="44">
        <f t="shared" si="511"/>
        <v>25.754275619657122</v>
      </c>
      <c r="AB1680" s="44">
        <f t="shared" si="512"/>
        <v>2.2544749091869156</v>
      </c>
      <c r="AC1680" s="44">
        <f t="shared" si="513"/>
        <v>15.124991591056954</v>
      </c>
      <c r="AD1680" s="44">
        <f t="shared" si="518"/>
        <v>2.2544749091869152</v>
      </c>
      <c r="AE1680" s="44">
        <f t="shared" si="519"/>
        <v>12.863907283754783</v>
      </c>
      <c r="AF1680" s="44">
        <f t="shared" si="520"/>
        <v>6.6093981152573989E-3</v>
      </c>
      <c r="AG1680" s="45">
        <f>AC1680+AA1680+SUM($Z$1667:Z1680)</f>
        <v>42.655678700056463</v>
      </c>
      <c r="AH1680" s="45">
        <f>AC1680+AA1680+SUM($Z$1667:Z1680)</f>
        <v>42.655678700056463</v>
      </c>
      <c r="DM1680"/>
      <c r="DN1680"/>
      <c r="DO1680"/>
      <c r="DP1680"/>
      <c r="DQ1680"/>
      <c r="DR1680"/>
      <c r="DS1680"/>
      <c r="DT1680"/>
      <c r="DU1680"/>
      <c r="DV1680"/>
      <c r="DW1680"/>
      <c r="DX1680"/>
      <c r="DY1680"/>
      <c r="DZ1680"/>
      <c r="EA1680"/>
      <c r="EB1680"/>
      <c r="EC1680"/>
      <c r="ED1680"/>
      <c r="EE1680"/>
      <c r="EF1680"/>
      <c r="EG1680"/>
    </row>
    <row r="1681" spans="1:137" s="1" customFormat="1" ht="14.4" x14ac:dyDescent="0.3">
      <c r="A1681"/>
      <c r="B1681"/>
      <c r="C1681"/>
      <c r="D1681" s="18"/>
      <c r="E1681" s="28">
        <v>40017.465277777781</v>
      </c>
      <c r="F1681" s="10">
        <f t="shared" si="517"/>
        <v>133.97430555555911</v>
      </c>
      <c r="G1681" s="10">
        <v>75692.600000000006</v>
      </c>
      <c r="H1681" s="10">
        <v>4.95</v>
      </c>
      <c r="I1681" s="10">
        <v>148</v>
      </c>
      <c r="J1681" s="10"/>
      <c r="K1681" s="10"/>
      <c r="L1681" s="79">
        <v>1037</v>
      </c>
      <c r="M1681" s="100"/>
      <c r="N1681" s="112">
        <v>7.28</v>
      </c>
      <c r="O1681" s="90"/>
      <c r="P1681" s="90"/>
      <c r="Q1681" s="90"/>
      <c r="R1681" s="87"/>
      <c r="S1681" s="87"/>
      <c r="T1681" s="16"/>
      <c r="U1681" s="16"/>
      <c r="V1681" s="43">
        <f t="shared" si="507"/>
        <v>1.2117514638666912E-5</v>
      </c>
      <c r="W1681" s="43">
        <f t="shared" si="508"/>
        <v>1.6981022017857369E-3</v>
      </c>
      <c r="X1681" s="43">
        <f t="shared" si="509"/>
        <v>5.011765328186961E-6</v>
      </c>
      <c r="Y1681" s="22">
        <f>X1681+W1681+SUM($V$1667:V1681)</f>
        <v>1.8802255194588838E-3</v>
      </c>
      <c r="Z1681" s="22">
        <f t="shared" si="510"/>
        <v>0.18529417950277963</v>
      </c>
      <c r="AA1681" s="44">
        <f t="shared" si="511"/>
        <v>25.966418327047897</v>
      </c>
      <c r="AB1681" s="44">
        <f t="shared" si="512"/>
        <v>2.2730454338657164</v>
      </c>
      <c r="AC1681" s="44">
        <f t="shared" si="513"/>
        <v>15.249578929981778</v>
      </c>
      <c r="AD1681" s="44">
        <f t="shared" si="518"/>
        <v>2.2730454338657164</v>
      </c>
      <c r="AE1681" s="44">
        <f t="shared" si="519"/>
        <v>12.969869655172319</v>
      </c>
      <c r="AF1681" s="44">
        <f t="shared" si="520"/>
        <v>6.6638409437454194E-3</v>
      </c>
      <c r="AG1681" s="45">
        <f>AC1681+AA1681+SUM($Z$1667:Z1681)</f>
        <v>43.17770292587484</v>
      </c>
      <c r="AH1681" s="45">
        <f>AC1681+AA1681+SUM($Z$1667:Z1681)</f>
        <v>43.17770292587484</v>
      </c>
      <c r="DM1681"/>
      <c r="DN1681"/>
      <c r="DO1681"/>
      <c r="DP1681"/>
      <c r="DQ1681"/>
      <c r="DR1681"/>
      <c r="DS1681"/>
      <c r="DT1681"/>
      <c r="DU1681"/>
      <c r="DV1681"/>
      <c r="DW1681"/>
      <c r="DX1681"/>
      <c r="DY1681"/>
      <c r="DZ1681"/>
      <c r="EA1681"/>
      <c r="EB1681"/>
      <c r="EC1681"/>
      <c r="ED1681"/>
      <c r="EE1681"/>
      <c r="EF1681"/>
      <c r="EG1681"/>
    </row>
    <row r="1682" spans="1:137" s="1" customFormat="1" ht="14.4" x14ac:dyDescent="0.3">
      <c r="A1682"/>
      <c r="B1682"/>
      <c r="C1682"/>
      <c r="D1682" s="18"/>
      <c r="E1682" s="28">
        <v>40028.468055555553</v>
      </c>
      <c r="F1682" s="10">
        <f t="shared" si="517"/>
        <v>144.97708333333139</v>
      </c>
      <c r="G1682" s="10">
        <v>82722.899999999994</v>
      </c>
      <c r="H1682" s="10">
        <v>4.8600000000000003</v>
      </c>
      <c r="I1682" s="10">
        <v>352</v>
      </c>
      <c r="J1682" s="10"/>
      <c r="K1682" s="10"/>
      <c r="L1682" s="79">
        <v>1037</v>
      </c>
      <c r="M1682" s="100"/>
      <c r="N1682" s="112">
        <v>7.28</v>
      </c>
      <c r="O1682" s="90"/>
      <c r="P1682" s="90"/>
      <c r="Q1682" s="90"/>
      <c r="R1682" s="87"/>
      <c r="S1682" s="87"/>
      <c r="T1682" s="16"/>
      <c r="U1682" s="16"/>
      <c r="V1682" s="43">
        <f t="shared" si="507"/>
        <v>1.1897196190691151E-5</v>
      </c>
      <c r="W1682" s="43">
        <f t="shared" si="508"/>
        <v>1.6672276162987235E-3</v>
      </c>
      <c r="X1682" s="43">
        <f t="shared" si="509"/>
        <v>4.9206423222199253E-6</v>
      </c>
      <c r="Y1682" s="22">
        <f>X1682+W1682+SUM($V$1667:V1682)</f>
        <v>1.8611570071565945E-3</v>
      </c>
      <c r="Z1682" s="22">
        <f t="shared" si="510"/>
        <v>0.20250423266726847</v>
      </c>
      <c r="AA1682" s="44">
        <f t="shared" si="511"/>
        <v>28.378169419818452</v>
      </c>
      <c r="AB1682" s="44">
        <f t="shared" si="512"/>
        <v>2.4841650322637912</v>
      </c>
      <c r="AC1682" s="44">
        <f t="shared" si="513"/>
        <v>16.665954041306406</v>
      </c>
      <c r="AD1682" s="44">
        <f t="shared" si="518"/>
        <v>2.4841650322637907</v>
      </c>
      <c r="AE1682" s="44">
        <f t="shared" si="519"/>
        <v>14.174506233077656</v>
      </c>
      <c r="AF1682" s="44">
        <f t="shared" si="520"/>
        <v>7.2827759649603495E-3</v>
      </c>
      <c r="AG1682" s="45">
        <f>AC1682+AA1682+SUM($Z$1667:Z1682)</f>
        <v>47.208333362637291</v>
      </c>
      <c r="AH1682" s="45">
        <f>AC1682+AA1682+SUM($Z$1667:Z1682)</f>
        <v>47.208333362637291</v>
      </c>
      <c r="DM1682"/>
      <c r="DN1682"/>
      <c r="DO1682"/>
      <c r="DP1682"/>
      <c r="DQ1682"/>
      <c r="DR1682"/>
      <c r="DS1682"/>
      <c r="DT1682"/>
      <c r="DU1682"/>
      <c r="DV1682"/>
      <c r="DW1682"/>
      <c r="DX1682"/>
      <c r="DY1682"/>
      <c r="DZ1682"/>
      <c r="EA1682"/>
      <c r="EB1682"/>
      <c r="EC1682"/>
      <c r="ED1682"/>
      <c r="EE1682"/>
      <c r="EF1682"/>
      <c r="EG1682"/>
    </row>
    <row r="1683" spans="1:137" s="1" customFormat="1" ht="14.4" x14ac:dyDescent="0.3">
      <c r="A1683"/>
      <c r="B1683"/>
      <c r="C1683"/>
      <c r="D1683" s="18"/>
      <c r="E1683" s="28">
        <v>40038.510416666664</v>
      </c>
      <c r="F1683" s="10">
        <f t="shared" si="517"/>
        <v>155.01944444444234</v>
      </c>
      <c r="G1683" s="10">
        <v>83715</v>
      </c>
      <c r="H1683" s="10">
        <v>4.96</v>
      </c>
      <c r="I1683" s="10">
        <v>552</v>
      </c>
      <c r="J1683" s="10"/>
      <c r="K1683" s="10"/>
      <c r="L1683" s="79">
        <v>1037</v>
      </c>
      <c r="M1683" s="100"/>
      <c r="N1683" s="112">
        <v>7.28</v>
      </c>
      <c r="O1683" s="90"/>
      <c r="P1683" s="90"/>
      <c r="Q1683" s="90"/>
      <c r="R1683" s="87"/>
      <c r="S1683" s="87"/>
      <c r="T1683" s="16"/>
      <c r="U1683" s="16"/>
      <c r="V1683" s="43">
        <f t="shared" si="507"/>
        <v>1.2141994466219774E-5</v>
      </c>
      <c r="W1683" s="43">
        <f t="shared" si="508"/>
        <v>1.701532711284294E-3</v>
      </c>
      <c r="X1683" s="43">
        <f t="shared" si="509"/>
        <v>5.0218901066277425E-6</v>
      </c>
      <c r="Y1683" s="22">
        <f>X1683+W1683+SUM($V$1667:V1683)</f>
        <v>1.9077053443927925E-3</v>
      </c>
      <c r="Z1683" s="22">
        <f t="shared" si="510"/>
        <v>0.20493287635878799</v>
      </c>
      <c r="AA1683" s="44">
        <f t="shared" si="511"/>
        <v>28.718510267170295</v>
      </c>
      <c r="AB1683" s="44">
        <f t="shared" si="512"/>
        <v>2.5139577514323519</v>
      </c>
      <c r="AC1683" s="44">
        <f t="shared" si="513"/>
        <v>16.865829686434662</v>
      </c>
      <c r="AD1683" s="44">
        <f t="shared" si="518"/>
        <v>2.5139577514323515</v>
      </c>
      <c r="AE1683" s="44">
        <f t="shared" si="519"/>
        <v>14.344501816330135</v>
      </c>
      <c r="AF1683" s="44">
        <f t="shared" si="520"/>
        <v>7.3701186721773018E-3</v>
      </c>
      <c r="AG1683" s="45">
        <f>AC1683+AA1683+SUM($Z$1667:Z1683)</f>
        <v>47.953482731476171</v>
      </c>
      <c r="AH1683" s="45">
        <f>AC1683+AA1683+SUM($Z$1667:Z1683)</f>
        <v>47.953482731476171</v>
      </c>
      <c r="DM1683"/>
      <c r="DN1683"/>
      <c r="DO1683"/>
      <c r="DP1683"/>
      <c r="DQ1683"/>
      <c r="DR1683"/>
      <c r="DS1683"/>
      <c r="DT1683"/>
      <c r="DU1683"/>
      <c r="DV1683"/>
      <c r="DW1683"/>
      <c r="DX1683"/>
      <c r="DY1683"/>
      <c r="DZ1683"/>
      <c r="EA1683"/>
      <c r="EB1683"/>
      <c r="EC1683"/>
      <c r="ED1683"/>
      <c r="EE1683"/>
      <c r="EF1683"/>
      <c r="EG1683"/>
    </row>
    <row r="1684" spans="1:137" s="1" customFormat="1" ht="14.4" x14ac:dyDescent="0.3">
      <c r="A1684"/>
      <c r="B1684"/>
      <c r="C1684"/>
      <c r="D1684" s="18"/>
      <c r="E1684" s="28">
        <v>40045.472222222219</v>
      </c>
      <c r="F1684" s="10">
        <f t="shared" si="517"/>
        <v>161.98124999999709</v>
      </c>
      <c r="G1684" s="10">
        <v>86118</v>
      </c>
      <c r="H1684" s="10">
        <v>5.34</v>
      </c>
      <c r="I1684" s="10">
        <v>644</v>
      </c>
      <c r="J1684" s="10"/>
      <c r="K1684" s="10"/>
      <c r="L1684" s="79">
        <v>1037</v>
      </c>
      <c r="M1684" s="100"/>
      <c r="N1684" s="112">
        <v>7.28</v>
      </c>
      <c r="O1684" s="90"/>
      <c r="P1684" s="90"/>
      <c r="Q1684" s="90"/>
      <c r="R1684" s="87"/>
      <c r="S1684" s="87"/>
      <c r="T1684" s="16"/>
      <c r="U1684" s="16"/>
      <c r="V1684" s="43">
        <f t="shared" si="507"/>
        <v>1.3072227913228547E-5</v>
      </c>
      <c r="W1684" s="43">
        <f t="shared" si="508"/>
        <v>1.8318920722294615E-3</v>
      </c>
      <c r="X1684" s="43">
        <f t="shared" si="509"/>
        <v>5.4066316873774492E-6</v>
      </c>
      <c r="Y1684" s="22">
        <f>X1684+W1684+SUM($V$1667:V1684)</f>
        <v>2.0515216748319383E-3</v>
      </c>
      <c r="Z1684" s="22">
        <f t="shared" si="510"/>
        <v>0.21081537891974084</v>
      </c>
      <c r="AA1684" s="44">
        <f t="shared" si="511"/>
        <v>29.542861699673555</v>
      </c>
      <c r="AB1684" s="44">
        <f t="shared" si="512"/>
        <v>2.5861197352666938</v>
      </c>
      <c r="AC1684" s="44">
        <f t="shared" si="513"/>
        <v>17.349955455251514</v>
      </c>
      <c r="AD1684" s="44">
        <f t="shared" si="518"/>
        <v>2.5861197352666938</v>
      </c>
      <c r="AE1684" s="44">
        <f t="shared" si="519"/>
        <v>14.756254045496252</v>
      </c>
      <c r="AF1684" s="44">
        <f t="shared" si="520"/>
        <v>7.5816744885691331E-3</v>
      </c>
      <c r="AG1684" s="45">
        <f>AC1684+AA1684+SUM($Z$1667:Z1684)</f>
        <v>49.472775311716028</v>
      </c>
      <c r="AH1684" s="45">
        <f>AC1684+AA1684+SUM($Z$1667:Z1684)</f>
        <v>49.472775311716028</v>
      </c>
      <c r="DM1684"/>
      <c r="DN1684"/>
      <c r="DO1684"/>
      <c r="DP1684"/>
      <c r="DQ1684"/>
      <c r="DR1684"/>
      <c r="DS1684"/>
      <c r="DT1684"/>
      <c r="DU1684"/>
      <c r="DV1684"/>
      <c r="DW1684"/>
      <c r="DX1684"/>
      <c r="DY1684"/>
      <c r="DZ1684"/>
      <c r="EA1684"/>
      <c r="EB1684"/>
      <c r="EC1684"/>
      <c r="ED1684"/>
      <c r="EE1684"/>
      <c r="EF1684"/>
      <c r="EG1684"/>
    </row>
    <row r="1685" spans="1:137" s="1" customFormat="1" ht="14.4" x14ac:dyDescent="0.3">
      <c r="A1685"/>
      <c r="B1685"/>
      <c r="C1685"/>
      <c r="D1685" s="18"/>
      <c r="E1685" s="28">
        <v>40052.463888888888</v>
      </c>
      <c r="F1685" s="10">
        <f t="shared" si="517"/>
        <v>168.9729166666657</v>
      </c>
      <c r="G1685" s="10">
        <v>86501</v>
      </c>
      <c r="H1685" s="10">
        <v>5</v>
      </c>
      <c r="I1685" s="10">
        <v>835</v>
      </c>
      <c r="J1685" s="10"/>
      <c r="K1685" s="10"/>
      <c r="L1685" s="79">
        <v>1037</v>
      </c>
      <c r="M1685" s="100"/>
      <c r="N1685" s="112">
        <v>7.28</v>
      </c>
      <c r="O1685" s="90"/>
      <c r="P1685" s="90"/>
      <c r="Q1685" s="90"/>
      <c r="R1685" s="87"/>
      <c r="S1685" s="87"/>
      <c r="T1685" s="16"/>
      <c r="U1685" s="16"/>
      <c r="V1685" s="43">
        <f t="shared" si="507"/>
        <v>1.2239913776431225E-5</v>
      </c>
      <c r="W1685" s="43">
        <f t="shared" si="508"/>
        <v>1.7152547492785223E-3</v>
      </c>
      <c r="X1685" s="43">
        <f t="shared" si="509"/>
        <v>5.0623892203908696E-6</v>
      </c>
      <c r="Y1685" s="22">
        <f>X1685+W1685+SUM($V$1667:V1685)</f>
        <v>1.9467800231904437E-3</v>
      </c>
      <c r="Z1685" s="22">
        <f t="shared" si="510"/>
        <v>0.21175295631501545</v>
      </c>
      <c r="AA1685" s="44">
        <f t="shared" si="511"/>
        <v>29.674250213468291</v>
      </c>
      <c r="AB1685" s="44">
        <f t="shared" si="512"/>
        <v>2.5976212083455752</v>
      </c>
      <c r="AC1685" s="44">
        <f t="shared" si="513"/>
        <v>17.42711740675249</v>
      </c>
      <c r="AD1685" s="44">
        <f t="shared" si="518"/>
        <v>2.5976212083455752</v>
      </c>
      <c r="AE1685" s="44">
        <f t="shared" si="519"/>
        <v>14.821880805284273</v>
      </c>
      <c r="AF1685" s="44">
        <f t="shared" si="520"/>
        <v>7.615393122642403E-3</v>
      </c>
      <c r="AG1685" s="45">
        <f>AC1685+AA1685+SUM($Z$1667:Z1685)</f>
        <v>49.89307873332676</v>
      </c>
      <c r="AH1685" s="45">
        <f>AC1685+AA1685+SUM($Z$1667:Z1685)</f>
        <v>49.89307873332676</v>
      </c>
      <c r="DM1685"/>
      <c r="DN1685"/>
      <c r="DO1685"/>
      <c r="DP1685"/>
      <c r="DQ1685"/>
      <c r="DR1685"/>
      <c r="DS1685"/>
      <c r="DT1685"/>
      <c r="DU1685"/>
      <c r="DV1685"/>
      <c r="DW1685"/>
      <c r="DX1685"/>
      <c r="DY1685"/>
      <c r="DZ1685"/>
      <c r="EA1685"/>
      <c r="EB1685"/>
      <c r="EC1685"/>
      <c r="ED1685"/>
      <c r="EE1685"/>
      <c r="EF1685"/>
      <c r="EG1685"/>
    </row>
    <row r="1686" spans="1:137" s="1" customFormat="1" ht="14.4" x14ac:dyDescent="0.3">
      <c r="A1686"/>
      <c r="B1686"/>
      <c r="C1686"/>
      <c r="D1686" s="18"/>
      <c r="E1686" s="28">
        <v>40059.445833333331</v>
      </c>
      <c r="F1686" s="10">
        <f t="shared" si="517"/>
        <v>175.95486111110949</v>
      </c>
      <c r="G1686" s="17">
        <v>87193.9</v>
      </c>
      <c r="H1686" s="17">
        <v>6.33</v>
      </c>
      <c r="I1686" s="10">
        <v>928</v>
      </c>
      <c r="J1686" s="10"/>
      <c r="K1686" s="10"/>
      <c r="L1686" s="79">
        <v>1037</v>
      </c>
      <c r="M1686" s="100"/>
      <c r="N1686" s="112">
        <v>7.28</v>
      </c>
      <c r="O1686" s="90"/>
      <c r="P1686" s="90"/>
      <c r="Q1686" s="90"/>
      <c r="R1686" s="87"/>
      <c r="S1686" s="87"/>
      <c r="T1686" s="16"/>
      <c r="U1686" s="16"/>
      <c r="V1686" s="43">
        <f t="shared" si="507"/>
        <v>1.549573084096193E-5</v>
      </c>
      <c r="W1686" s="43">
        <f t="shared" si="508"/>
        <v>2.171512512586609E-3</v>
      </c>
      <c r="X1686" s="43">
        <f t="shared" si="509"/>
        <v>6.40898475301484E-6</v>
      </c>
      <c r="Y1686" s="22">
        <f>X1686+W1686+SUM($V$1667:V1686)</f>
        <v>2.4198801128721163E-3</v>
      </c>
      <c r="Z1686" s="22">
        <f t="shared" si="510"/>
        <v>0.21344916356615329</v>
      </c>
      <c r="AA1686" s="44">
        <f t="shared" si="511"/>
        <v>29.911950216623307</v>
      </c>
      <c r="AB1686" s="44">
        <f t="shared" si="512"/>
        <v>2.6184289647329306</v>
      </c>
      <c r="AC1686" s="44">
        <f t="shared" si="513"/>
        <v>17.566714054781283</v>
      </c>
      <c r="AD1686" s="44">
        <f t="shared" si="518"/>
        <v>2.6184289647329306</v>
      </c>
      <c r="AE1686" s="44">
        <f t="shared" si="519"/>
        <v>14.940608695250649</v>
      </c>
      <c r="AF1686" s="44">
        <f t="shared" si="520"/>
        <v>7.676394797706031E-3</v>
      </c>
      <c r="AG1686" s="45">
        <f>AC1686+AA1686+SUM($Z$1667:Z1686)</f>
        <v>50.483824548076718</v>
      </c>
      <c r="AH1686" s="45">
        <f>AC1686+AA1686+SUM($Z$1667:Z1686)</f>
        <v>50.483824548076718</v>
      </c>
      <c r="DM1686"/>
      <c r="DN1686"/>
      <c r="DO1686"/>
      <c r="DP1686"/>
      <c r="DQ1686"/>
      <c r="DR1686"/>
      <c r="DS1686"/>
      <c r="DT1686"/>
      <c r="DU1686"/>
      <c r="DV1686"/>
      <c r="DW1686"/>
      <c r="DX1686"/>
      <c r="DY1686"/>
      <c r="DZ1686"/>
      <c r="EA1686"/>
      <c r="EB1686"/>
      <c r="EC1686"/>
      <c r="ED1686"/>
      <c r="EE1686"/>
      <c r="EF1686"/>
      <c r="EG1686"/>
    </row>
    <row r="1687" spans="1:137" s="1" customFormat="1" ht="14.4" x14ac:dyDescent="0.3">
      <c r="A1687"/>
      <c r="B1687"/>
      <c r="C1687"/>
      <c r="D1687" s="18"/>
      <c r="E1687" s="28">
        <v>40066.59097222222</v>
      </c>
      <c r="F1687" s="10">
        <f t="shared" si="517"/>
        <v>183.09999999999854</v>
      </c>
      <c r="G1687" s="17">
        <v>90176.4</v>
      </c>
      <c r="H1687" s="10">
        <v>6.47</v>
      </c>
      <c r="I1687" s="10">
        <v>1195</v>
      </c>
      <c r="J1687" s="10"/>
      <c r="K1687" s="10"/>
      <c r="L1687" s="79">
        <v>1037</v>
      </c>
      <c r="M1687" s="99"/>
      <c r="N1687" s="112">
        <v>7.28</v>
      </c>
      <c r="O1687" s="90"/>
      <c r="P1687" s="90"/>
      <c r="Q1687" s="90"/>
      <c r="R1687" s="87"/>
      <c r="S1687" s="87"/>
      <c r="T1687" s="16"/>
      <c r="U1687" s="16"/>
      <c r="V1687" s="43">
        <f t="shared" si="507"/>
        <v>1.5838448426702004E-5</v>
      </c>
      <c r="W1687" s="43">
        <f t="shared" si="508"/>
        <v>2.2195396455664076E-3</v>
      </c>
      <c r="X1687" s="43">
        <f t="shared" si="509"/>
        <v>6.5507316511857844E-6</v>
      </c>
      <c r="Y1687" s="22">
        <f>X1687+W1687+SUM($V$1667:V1687)</f>
        <v>2.483887441176788E-3</v>
      </c>
      <c r="Z1687" s="22">
        <f t="shared" si="510"/>
        <v>0.22075027213379453</v>
      </c>
      <c r="AA1687" s="44">
        <f t="shared" si="511"/>
        <v>30.935099674567944</v>
      </c>
      <c r="AB1687" s="44">
        <f t="shared" si="512"/>
        <v>2.7079933079646925</v>
      </c>
      <c r="AC1687" s="44">
        <f t="shared" si="513"/>
        <v>18.167590087031076</v>
      </c>
      <c r="AD1687" s="44">
        <f t="shared" si="518"/>
        <v>2.707993307964693</v>
      </c>
      <c r="AE1687" s="44">
        <f t="shared" si="519"/>
        <v>15.451657810310131</v>
      </c>
      <c r="AF1687" s="44">
        <f t="shared" si="520"/>
        <v>7.9389687562531116E-3</v>
      </c>
      <c r="AG1687" s="45">
        <f>AC1687+AA1687+SUM($Z$1667:Z1687)</f>
        <v>52.328600310404951</v>
      </c>
      <c r="AH1687" s="45">
        <f>AC1687+AA1687+SUM($Z$1667:Z1687)</f>
        <v>52.328600310404951</v>
      </c>
      <c r="DM1687"/>
      <c r="DN1687"/>
      <c r="DO1687"/>
      <c r="DP1687"/>
      <c r="DQ1687"/>
      <c r="DR1687"/>
      <c r="DS1687"/>
      <c r="DT1687"/>
      <c r="DU1687"/>
      <c r="DV1687"/>
      <c r="DW1687"/>
      <c r="DX1687"/>
      <c r="DY1687"/>
      <c r="DZ1687"/>
      <c r="EA1687"/>
      <c r="EB1687"/>
      <c r="EC1687"/>
      <c r="ED1687"/>
      <c r="EE1687"/>
      <c r="EF1687"/>
      <c r="EG1687"/>
    </row>
    <row r="1688" spans="1:137" s="1" customFormat="1" ht="14.4" x14ac:dyDescent="0.3">
      <c r="A1688"/>
      <c r="B1688"/>
      <c r="C1688"/>
      <c r="D1688" s="18"/>
      <c r="E1688" s="28">
        <v>40073.432638888888</v>
      </c>
      <c r="F1688" s="10">
        <f t="shared" si="517"/>
        <v>189.9416666666657</v>
      </c>
      <c r="G1688" s="10">
        <v>89792.7</v>
      </c>
      <c r="H1688" s="10">
        <v>7.39</v>
      </c>
      <c r="I1688" s="10">
        <v>1265</v>
      </c>
      <c r="J1688" s="10"/>
      <c r="K1688" s="10"/>
      <c r="L1688" s="79">
        <v>1037</v>
      </c>
      <c r="M1688" s="99"/>
      <c r="N1688" s="112">
        <v>7.28</v>
      </c>
      <c r="O1688" s="90"/>
      <c r="P1688" s="90"/>
      <c r="Q1688" s="90"/>
      <c r="R1688" s="87"/>
      <c r="S1688" s="87"/>
      <c r="T1688" s="16"/>
      <c r="U1688" s="16"/>
      <c r="V1688" s="43">
        <f t="shared" si="507"/>
        <v>1.8090592561565348E-5</v>
      </c>
      <c r="W1688" s="43">
        <f t="shared" si="508"/>
        <v>2.5351465194336557E-3</v>
      </c>
      <c r="X1688" s="43">
        <f t="shared" si="509"/>
        <v>7.4822112677377052E-6</v>
      </c>
      <c r="Y1688" s="22">
        <f>X1688+W1688+SUM($V$1667:V1688)</f>
        <v>2.8185163872221533E-3</v>
      </c>
      <c r="Z1688" s="22">
        <f t="shared" si="510"/>
        <v>0.21981098115059117</v>
      </c>
      <c r="AA1688" s="44">
        <f t="shared" si="511"/>
        <v>30.803471025108312</v>
      </c>
      <c r="AB1688" s="44">
        <f t="shared" si="512"/>
        <v>2.6964708139167377</v>
      </c>
      <c r="AC1688" s="44">
        <f t="shared" si="513"/>
        <v>18.090287108464693</v>
      </c>
      <c r="AD1688" s="44">
        <f t="shared" si="518"/>
        <v>2.6964708139167377</v>
      </c>
      <c r="AE1688" s="44">
        <f t="shared" si="519"/>
        <v>15.385911106052522</v>
      </c>
      <c r="AF1688" s="44">
        <f t="shared" si="520"/>
        <v>7.9051884954334933E-3</v>
      </c>
      <c r="AG1688" s="45">
        <f>AC1688+AA1688+SUM($Z$1667:Z1688)</f>
        <v>52.339479663529517</v>
      </c>
      <c r="AH1688" s="45">
        <f>AC1688+AA1688+SUM($Z$1667:Z1688)</f>
        <v>52.339479663529517</v>
      </c>
      <c r="DM1688"/>
      <c r="DN1688"/>
      <c r="DO1688"/>
      <c r="DP1688"/>
      <c r="DQ1688"/>
      <c r="DR1688"/>
      <c r="DS1688"/>
      <c r="DT1688"/>
      <c r="DU1688"/>
      <c r="DV1688"/>
      <c r="DW1688"/>
      <c r="DX1688"/>
      <c r="DY1688"/>
      <c r="DZ1688"/>
      <c r="EA1688"/>
      <c r="EB1688"/>
      <c r="EC1688"/>
      <c r="ED1688"/>
      <c r="EE1688"/>
      <c r="EF1688"/>
      <c r="EG1688"/>
    </row>
    <row r="1689" spans="1:137" s="1" customFormat="1" ht="14.4" x14ac:dyDescent="0.3">
      <c r="A1689"/>
      <c r="B1689"/>
      <c r="C1689"/>
      <c r="D1689" s="18"/>
      <c r="E1689" s="28">
        <v>40079.561805555553</v>
      </c>
      <c r="F1689" s="10">
        <f t="shared" si="517"/>
        <v>196.07083333333139</v>
      </c>
      <c r="G1689" s="10">
        <v>83907.8</v>
      </c>
      <c r="H1689" s="10">
        <v>4.5599999999999996</v>
      </c>
      <c r="I1689" s="10">
        <v>1551</v>
      </c>
      <c r="J1689" s="10"/>
      <c r="K1689" s="10"/>
      <c r="L1689" s="79">
        <v>1037</v>
      </c>
      <c r="M1689" s="100"/>
      <c r="N1689" s="112">
        <v>7.28</v>
      </c>
      <c r="O1689" s="90"/>
      <c r="P1689" s="90"/>
      <c r="Q1689" s="90"/>
      <c r="R1689" s="87"/>
      <c r="S1689" s="87"/>
      <c r="T1689" s="16"/>
      <c r="U1689" s="16"/>
      <c r="V1689" s="43">
        <f t="shared" si="507"/>
        <v>1.1162801364105276E-5</v>
      </c>
      <c r="W1689" s="43">
        <f t="shared" si="508"/>
        <v>1.5643123313420122E-3</v>
      </c>
      <c r="X1689" s="43">
        <f t="shared" si="509"/>
        <v>4.6168989689964719E-6</v>
      </c>
      <c r="Y1689" s="22">
        <f>X1689+W1689+SUM($V$1667:V1689)</f>
        <v>1.8559796881958738E-3</v>
      </c>
      <c r="Z1689" s="22">
        <f t="shared" si="510"/>
        <v>0.20540484743400717</v>
      </c>
      <c r="AA1689" s="44">
        <f t="shared" si="511"/>
        <v>28.784650490302475</v>
      </c>
      <c r="AB1689" s="44">
        <f t="shared" si="512"/>
        <v>2.5197475269143581</v>
      </c>
      <c r="AC1689" s="44">
        <f t="shared" si="513"/>
        <v>16.904672569592336</v>
      </c>
      <c r="AD1689" s="44">
        <f t="shared" si="518"/>
        <v>2.5197475269143577</v>
      </c>
      <c r="AE1689" s="44">
        <f t="shared" si="519"/>
        <v>14.377537950239093</v>
      </c>
      <c r="AF1689" s="44">
        <f t="shared" si="520"/>
        <v>7.3870924388857269E-3</v>
      </c>
      <c r="AG1689" s="45">
        <f>AC1689+AA1689+SUM($Z$1667:Z1689)</f>
        <v>49.340449437285336</v>
      </c>
      <c r="AH1689" s="45">
        <f>AC1689+AA1689+SUM($Z$1667:Z1689)</f>
        <v>49.340449437285336</v>
      </c>
      <c r="DM1689"/>
      <c r="DN1689"/>
      <c r="DO1689"/>
      <c r="DP1689"/>
      <c r="DQ1689"/>
      <c r="DR1689"/>
      <c r="DS1689"/>
      <c r="DT1689"/>
      <c r="DU1689"/>
      <c r="DV1689"/>
      <c r="DW1689"/>
      <c r="DX1689"/>
      <c r="DY1689"/>
      <c r="DZ1689"/>
      <c r="EA1689"/>
      <c r="EB1689"/>
      <c r="EC1689"/>
      <c r="ED1689"/>
      <c r="EE1689"/>
      <c r="EF1689"/>
      <c r="EG1689"/>
    </row>
    <row r="1690" spans="1:137" s="1" customFormat="1" ht="14.4" x14ac:dyDescent="0.3">
      <c r="A1690"/>
      <c r="B1690"/>
      <c r="C1690"/>
      <c r="D1690" s="18"/>
      <c r="E1690" s="28">
        <v>40086.413194444445</v>
      </c>
      <c r="F1690" s="10">
        <f t="shared" si="517"/>
        <v>202.92222222222335</v>
      </c>
      <c r="G1690" s="10">
        <v>84635.3</v>
      </c>
      <c r="H1690" s="10">
        <v>4.63</v>
      </c>
      <c r="I1690" s="10">
        <v>1595</v>
      </c>
      <c r="J1690" s="10"/>
      <c r="K1690" s="10"/>
      <c r="L1690" s="79">
        <v>1037</v>
      </c>
      <c r="M1690" s="100"/>
      <c r="N1690" s="112">
        <v>7.28</v>
      </c>
      <c r="O1690" s="90"/>
      <c r="P1690" s="90"/>
      <c r="Q1690" s="90"/>
      <c r="R1690" s="87"/>
      <c r="S1690" s="87"/>
      <c r="T1690" s="16"/>
      <c r="U1690" s="16"/>
      <c r="V1690" s="43">
        <f t="shared" si="507"/>
        <v>1.1334160156975313E-5</v>
      </c>
      <c r="W1690" s="43">
        <f t="shared" si="508"/>
        <v>1.5883258978319115E-3</v>
      </c>
      <c r="X1690" s="43">
        <f t="shared" si="509"/>
        <v>4.6877724180819453E-6</v>
      </c>
      <c r="Y1690" s="22">
        <f>X1690+W1690+SUM($V$1667:V1690)</f>
        <v>1.8913982882918338E-3</v>
      </c>
      <c r="Z1690" s="22">
        <f t="shared" si="510"/>
        <v>0.20718575488847793</v>
      </c>
      <c r="AA1690" s="44">
        <f t="shared" si="511"/>
        <v>29.034220056322503</v>
      </c>
      <c r="AB1690" s="44">
        <f t="shared" si="512"/>
        <v>2.5415943197730693</v>
      </c>
      <c r="AC1690" s="44">
        <f t="shared" si="513"/>
        <v>17.051239983996936</v>
      </c>
      <c r="AD1690" s="44">
        <f t="shared" si="518"/>
        <v>2.5415943197730693</v>
      </c>
      <c r="AE1690" s="44">
        <f t="shared" si="519"/>
        <v>14.502194523987885</v>
      </c>
      <c r="AF1690" s="44">
        <f t="shared" si="520"/>
        <v>7.4511402359831291E-3</v>
      </c>
      <c r="AG1690" s="45">
        <f>AC1690+AA1690+SUM($Z$1667:Z1690)</f>
        <v>49.943772172598443</v>
      </c>
      <c r="AH1690" s="45">
        <f>AC1690+AA1690+SUM($Z$1667:Z1690)</f>
        <v>49.943772172598443</v>
      </c>
      <c r="DM1690"/>
      <c r="DN1690"/>
      <c r="DO1690"/>
      <c r="DP1690"/>
      <c r="DQ1690"/>
      <c r="DR1690"/>
      <c r="DS1690"/>
      <c r="DT1690"/>
      <c r="DU1690"/>
      <c r="DV1690"/>
      <c r="DW1690"/>
      <c r="DX1690"/>
      <c r="DY1690"/>
      <c r="DZ1690"/>
      <c r="EA1690"/>
      <c r="EB1690"/>
      <c r="EC1690"/>
      <c r="ED1690"/>
      <c r="EE1690"/>
      <c r="EF1690"/>
      <c r="EG1690"/>
    </row>
    <row r="1691" spans="1:137" s="1" customFormat="1" ht="14.4" x14ac:dyDescent="0.3">
      <c r="A1691"/>
      <c r="B1691"/>
      <c r="C1691"/>
      <c r="D1691" s="18"/>
      <c r="E1691" s="28">
        <v>40093.408333333333</v>
      </c>
      <c r="F1691" s="10">
        <f t="shared" si="517"/>
        <v>209.91736111111095</v>
      </c>
      <c r="G1691" s="10">
        <v>87302.1</v>
      </c>
      <c r="H1691" s="10">
        <v>4.18</v>
      </c>
      <c r="I1691" s="10">
        <v>1789</v>
      </c>
      <c r="J1691" s="10"/>
      <c r="K1691" s="10"/>
      <c r="L1691" s="79">
        <v>1037</v>
      </c>
      <c r="M1691" s="100"/>
      <c r="N1691" s="112">
        <v>7.28</v>
      </c>
      <c r="O1691" s="90"/>
      <c r="P1691" s="90"/>
      <c r="Q1691" s="90"/>
      <c r="R1691" s="87"/>
      <c r="S1691" s="87"/>
      <c r="T1691" s="16"/>
      <c r="U1691" s="16"/>
      <c r="V1691" s="43">
        <f t="shared" si="507"/>
        <v>1.0232567917096503E-5</v>
      </c>
      <c r="W1691" s="43">
        <f t="shared" si="508"/>
        <v>1.4339529703968443E-3</v>
      </c>
      <c r="X1691" s="43">
        <f t="shared" si="509"/>
        <v>4.232157388246766E-6</v>
      </c>
      <c r="Y1691" s="22">
        <f>X1691+W1691+SUM($V$1667:V1691)</f>
        <v>1.7468023137440281E-3</v>
      </c>
      <c r="Z1691" s="22">
        <f t="shared" si="510"/>
        <v>0.2137140353002753</v>
      </c>
      <c r="AA1691" s="44">
        <f t="shared" si="511"/>
        <v>29.949068329397697</v>
      </c>
      <c r="AB1691" s="44">
        <f t="shared" si="512"/>
        <v>2.6216782059526054</v>
      </c>
      <c r="AC1691" s="44">
        <f t="shared" si="513"/>
        <v>17.588512809748401</v>
      </c>
      <c r="AD1691" s="44">
        <f t="shared" si="518"/>
        <v>2.6216782059526045</v>
      </c>
      <c r="AE1691" s="44">
        <f t="shared" si="519"/>
        <v>14.959148683263871</v>
      </c>
      <c r="AF1691" s="44">
        <f t="shared" si="520"/>
        <v>7.6859205319272537E-3</v>
      </c>
      <c r="AG1691" s="45">
        <f>AC1691+AA1691+SUM($Z$1667:Z1691)</f>
        <v>51.609607306725373</v>
      </c>
      <c r="AH1691" s="45">
        <f>AC1691+AA1691+SUM($Z$1667:Z1691)</f>
        <v>51.609607306725373</v>
      </c>
      <c r="DM1691"/>
      <c r="DN1691"/>
      <c r="DO1691"/>
      <c r="DP1691"/>
      <c r="DQ1691"/>
      <c r="DR1691"/>
      <c r="DS1691"/>
      <c r="DT1691"/>
      <c r="DU1691"/>
      <c r="DV1691"/>
      <c r="DW1691"/>
      <c r="DX1691"/>
      <c r="DY1691"/>
      <c r="DZ1691"/>
      <c r="EA1691"/>
      <c r="EB1691"/>
      <c r="EC1691"/>
      <c r="ED1691"/>
      <c r="EE1691"/>
      <c r="EF1691"/>
      <c r="EG1691"/>
    </row>
    <row r="1692" spans="1:137" s="1" customFormat="1" ht="14.4" x14ac:dyDescent="0.3">
      <c r="A1692"/>
      <c r="B1692"/>
      <c r="C1692"/>
      <c r="D1692" s="18"/>
      <c r="E1692" s="28">
        <v>40100.42083333333</v>
      </c>
      <c r="F1692" s="10">
        <f t="shared" si="517"/>
        <v>216.92986111110804</v>
      </c>
      <c r="G1692" s="10">
        <v>90873.600000000006</v>
      </c>
      <c r="H1692" s="10">
        <v>5.08</v>
      </c>
      <c r="I1692" s="10">
        <v>1880</v>
      </c>
      <c r="J1692" s="10"/>
      <c r="K1692" s="10"/>
      <c r="L1692" s="79">
        <v>1037</v>
      </c>
      <c r="M1692" s="100"/>
      <c r="N1692" s="112">
        <v>7.28</v>
      </c>
      <c r="O1692" s="90"/>
      <c r="P1692" s="90"/>
      <c r="Q1692" s="90"/>
      <c r="R1692" s="87"/>
      <c r="S1692" s="87"/>
      <c r="T1692" s="16"/>
      <c r="U1692" s="16"/>
      <c r="V1692" s="43">
        <f t="shared" si="507"/>
        <v>1.2435752396854124E-5</v>
      </c>
      <c r="W1692" s="43">
        <f t="shared" si="508"/>
        <v>1.7426988252669787E-3</v>
      </c>
      <c r="X1692" s="43">
        <f t="shared" si="509"/>
        <v>5.143387447917122E-6</v>
      </c>
      <c r="Y1692" s="22">
        <f>X1692+W1692+SUM($V$1667:V1692)</f>
        <v>2.0688951510706866E-3</v>
      </c>
      <c r="Z1692" s="22">
        <f t="shared" si="510"/>
        <v>0.22245700571078011</v>
      </c>
      <c r="AA1692" s="44">
        <f t="shared" si="511"/>
        <v>31.174274796807346</v>
      </c>
      <c r="AB1692" s="44">
        <f t="shared" si="512"/>
        <v>2.7289301931620735</v>
      </c>
      <c r="AC1692" s="44">
        <f t="shared" si="513"/>
        <v>18.308053044175946</v>
      </c>
      <c r="AD1692" s="44">
        <f t="shared" si="518"/>
        <v>2.7289301931620735</v>
      </c>
      <c r="AE1692" s="44">
        <f t="shared" si="519"/>
        <v>15.571122502018257</v>
      </c>
      <c r="AF1692" s="44">
        <f t="shared" si="520"/>
        <v>8.0003489956157366E-3</v>
      </c>
      <c r="AG1692" s="45">
        <f>AC1692+AA1692+SUM($Z$1667:Z1692)</f>
        <v>53.776811014273342</v>
      </c>
      <c r="AH1692" s="45">
        <f>AC1692+AA1692+SUM($Z$1667:Z1692)</f>
        <v>53.776811014273342</v>
      </c>
      <c r="DM1692"/>
      <c r="DN1692"/>
      <c r="DO1692"/>
      <c r="DP1692"/>
      <c r="DQ1692"/>
      <c r="DR1692"/>
      <c r="DS1692"/>
      <c r="DT1692"/>
      <c r="DU1692"/>
      <c r="DV1692"/>
      <c r="DW1692"/>
      <c r="DX1692"/>
      <c r="DY1692"/>
      <c r="DZ1692"/>
      <c r="EA1692"/>
      <c r="EB1692"/>
      <c r="EC1692"/>
      <c r="ED1692"/>
      <c r="EE1692"/>
      <c r="EF1692"/>
      <c r="EG1692"/>
    </row>
    <row r="1693" spans="1:137" s="1" customFormat="1" ht="14.4" x14ac:dyDescent="0.3">
      <c r="A1693"/>
      <c r="B1693"/>
      <c r="C1693"/>
      <c r="D1693" s="18"/>
      <c r="E1693" s="28">
        <v>40107.441666666666</v>
      </c>
      <c r="F1693" s="10">
        <f t="shared" si="517"/>
        <v>223.9506944444438</v>
      </c>
      <c r="G1693" s="10">
        <v>85121</v>
      </c>
      <c r="H1693" s="10">
        <v>4.3</v>
      </c>
      <c r="I1693" s="10">
        <v>2117</v>
      </c>
      <c r="J1693" s="10"/>
      <c r="K1693" s="10"/>
      <c r="L1693" s="79">
        <v>1037</v>
      </c>
      <c r="M1693" s="86"/>
      <c r="N1693" s="112">
        <v>7.28</v>
      </c>
      <c r="O1693" s="90"/>
      <c r="P1693" s="90"/>
      <c r="Q1693" s="90"/>
      <c r="R1693" s="87"/>
      <c r="S1693" s="87"/>
      <c r="T1693" s="16"/>
      <c r="U1693" s="16"/>
      <c r="V1693" s="43">
        <f t="shared" si="507"/>
        <v>1.0526325847730853E-5</v>
      </c>
      <c r="W1693" s="43">
        <f t="shared" si="508"/>
        <v>1.4751190843795292E-3</v>
      </c>
      <c r="X1693" s="43">
        <f t="shared" si="509"/>
        <v>4.3536547295361472E-6</v>
      </c>
      <c r="Y1693" s="22">
        <f>X1693+W1693+SUM($V$1667:V1693)</f>
        <v>1.8110520033125872E-3</v>
      </c>
      <c r="Z1693" s="22">
        <f t="shared" si="510"/>
        <v>0.20837474011272042</v>
      </c>
      <c r="AA1693" s="44">
        <f t="shared" si="511"/>
        <v>29.200839902667418</v>
      </c>
      <c r="AB1693" s="44">
        <f t="shared" si="512"/>
        <v>2.5561798693146169</v>
      </c>
      <c r="AC1693" s="44">
        <f t="shared" si="513"/>
        <v>17.149092620665414</v>
      </c>
      <c r="AD1693" s="44">
        <f t="shared" si="518"/>
        <v>2.5561798693146178</v>
      </c>
      <c r="AE1693" s="44">
        <f t="shared" si="519"/>
        <v>14.585418850956671</v>
      </c>
      <c r="AF1693" s="44">
        <f t="shared" si="520"/>
        <v>7.4939003941277465E-3</v>
      </c>
      <c r="AG1693" s="45">
        <f>AC1693+AA1693+SUM($Z$1667:Z1693)</f>
        <v>50.85279043673561</v>
      </c>
      <c r="AH1693" s="45">
        <f>AC1693+AA1693+SUM($Z$1667:Z1693)</f>
        <v>50.85279043673561</v>
      </c>
      <c r="DM1693"/>
      <c r="DN1693"/>
      <c r="DO1693"/>
      <c r="DP1693"/>
      <c r="DQ1693"/>
      <c r="DR1693"/>
      <c r="DS1693"/>
      <c r="DT1693"/>
      <c r="DU1693"/>
      <c r="DV1693"/>
      <c r="DW1693"/>
      <c r="DX1693"/>
      <c r="DY1693"/>
      <c r="DZ1693"/>
      <c r="EA1693"/>
      <c r="EB1693"/>
      <c r="EC1693"/>
      <c r="ED1693"/>
      <c r="EE1693"/>
      <c r="EF1693"/>
      <c r="EG1693"/>
    </row>
    <row r="1694" spans="1:137" s="1" customFormat="1" ht="14.4" x14ac:dyDescent="0.3">
      <c r="A1694"/>
      <c r="B1694"/>
      <c r="C1694"/>
      <c r="D1694" s="18"/>
      <c r="E1694" s="28">
        <v>40115.405555555553</v>
      </c>
      <c r="F1694" s="10">
        <f t="shared" si="517"/>
        <v>231.91458333333139</v>
      </c>
      <c r="G1694" s="10">
        <v>88497.1</v>
      </c>
      <c r="H1694" s="10">
        <v>5.63</v>
      </c>
      <c r="I1694" s="10">
        <v>2223</v>
      </c>
      <c r="J1694" s="10"/>
      <c r="K1694" s="10"/>
      <c r="L1694" s="79">
        <v>1037</v>
      </c>
      <c r="M1694" s="86"/>
      <c r="N1694" s="112">
        <v>7.28</v>
      </c>
      <c r="O1694" s="90"/>
      <c r="P1694" s="90"/>
      <c r="Q1694" s="90"/>
      <c r="R1694" s="87"/>
      <c r="S1694" s="87"/>
      <c r="T1694" s="16"/>
      <c r="U1694" s="16"/>
      <c r="V1694" s="43">
        <f t="shared" si="507"/>
        <v>1.3782142912261557E-5</v>
      </c>
      <c r="W1694" s="43">
        <f t="shared" si="508"/>
        <v>1.9313768476876159E-3</v>
      </c>
      <c r="X1694" s="43">
        <f t="shared" si="509"/>
        <v>5.7002502621601185E-6</v>
      </c>
      <c r="Y1694" s="22">
        <f>X1694+W1694+SUM($V$1667:V1694)</f>
        <v>2.2824385050655596E-3</v>
      </c>
      <c r="Z1694" s="22">
        <f t="shared" si="510"/>
        <v>0.21663937469284236</v>
      </c>
      <c r="AA1694" s="44">
        <f t="shared" si="511"/>
        <v>30.359014214475263</v>
      </c>
      <c r="AB1694" s="44">
        <f t="shared" si="512"/>
        <v>2.6575640031569492</v>
      </c>
      <c r="AC1694" s="44">
        <f t="shared" si="513"/>
        <v>17.829266157120912</v>
      </c>
      <c r="AD1694" s="44">
        <f t="shared" si="518"/>
        <v>2.6575640031569487</v>
      </c>
      <c r="AE1694" s="44">
        <f t="shared" si="519"/>
        <v>15.163911027772199</v>
      </c>
      <c r="AF1694" s="44">
        <f t="shared" si="520"/>
        <v>7.7911261917642232E-3</v>
      </c>
      <c r="AG1694" s="45">
        <f>AC1694+AA1694+SUM($Z$1667:Z1694)</f>
        <v>52.907777659691796</v>
      </c>
      <c r="AH1694" s="45">
        <f>AC1694+AA1694+SUM($Z$1667:Z1694)</f>
        <v>52.907777659691796</v>
      </c>
      <c r="DM1694"/>
      <c r="DN1694"/>
      <c r="DO1694"/>
      <c r="DP1694"/>
      <c r="DQ1694"/>
      <c r="DR1694"/>
      <c r="DS1694"/>
      <c r="DT1694"/>
      <c r="DU1694"/>
      <c r="DV1694"/>
      <c r="DW1694"/>
      <c r="DX1694"/>
      <c r="DY1694"/>
      <c r="DZ1694"/>
      <c r="EA1694"/>
      <c r="EB1694"/>
      <c r="EC1694"/>
      <c r="ED1694"/>
      <c r="EE1694"/>
      <c r="EF1694"/>
      <c r="EG1694"/>
    </row>
    <row r="1695" spans="1:137" s="1" customFormat="1" ht="14.4" x14ac:dyDescent="0.3">
      <c r="A1695"/>
      <c r="B1695"/>
      <c r="C1695"/>
      <c r="D1695" s="18"/>
      <c r="E1695" s="28">
        <v>40156.655555555553</v>
      </c>
      <c r="F1695" s="10">
        <f t="shared" si="517"/>
        <v>273.16458333333139</v>
      </c>
      <c r="G1695" s="10">
        <v>18054</v>
      </c>
      <c r="H1695" s="10">
        <v>6.19</v>
      </c>
      <c r="I1695" s="10">
        <v>2452</v>
      </c>
      <c r="J1695" s="10"/>
      <c r="K1695" s="10"/>
      <c r="L1695" s="79">
        <v>1037</v>
      </c>
      <c r="M1695" s="86"/>
      <c r="N1695" s="112">
        <v>7.28</v>
      </c>
      <c r="O1695" s="90"/>
      <c r="P1695" s="90"/>
      <c r="Q1695" s="90"/>
      <c r="R1695" s="87"/>
      <c r="S1695" s="87"/>
      <c r="T1695" s="16"/>
      <c r="U1695" s="16"/>
      <c r="V1695" s="43">
        <f t="shared" si="507"/>
        <v>1.5153013255221856E-5</v>
      </c>
      <c r="W1695" s="43">
        <f t="shared" si="508"/>
        <v>2.1234853796068109E-3</v>
      </c>
      <c r="X1695" s="43">
        <f t="shared" si="509"/>
        <v>6.2672378548438957E-6</v>
      </c>
      <c r="Y1695" s="22">
        <f>X1695+W1695+SUM($V$1667:V1695)</f>
        <v>2.4902670378326597E-3</v>
      </c>
      <c r="Z1695" s="22">
        <f t="shared" si="510"/>
        <v>4.419588066393787E-2</v>
      </c>
      <c r="AA1695" s="44">
        <f t="shared" si="511"/>
        <v>6.1934418486948886</v>
      </c>
      <c r="AB1695" s="44">
        <f t="shared" si="512"/>
        <v>0.54216082236588037</v>
      </c>
      <c r="AC1695" s="44">
        <f t="shared" si="513"/>
        <v>3.6372894840696577</v>
      </c>
      <c r="AD1695" s="44">
        <f t="shared" si="518"/>
        <v>0.54216082236588037</v>
      </c>
      <c r="AE1695" s="44">
        <f t="shared" si="519"/>
        <v>3.0935392198772536</v>
      </c>
      <c r="AF1695" s="44">
        <f t="shared" si="520"/>
        <v>1.5894418265243865E-3</v>
      </c>
      <c r="AG1695" s="45">
        <f>AC1695+AA1695+SUM($Z$1667:Z1695)</f>
        <v>14.594424501524102</v>
      </c>
      <c r="AH1695" s="77">
        <f>AC1695+AA1695+SUM($Z$1695:Z1695)+$AH$1694</f>
        <v>62.782704873120281</v>
      </c>
      <c r="DM1695"/>
      <c r="DN1695"/>
      <c r="DO1695"/>
      <c r="DP1695"/>
      <c r="DQ1695"/>
      <c r="DR1695"/>
      <c r="DS1695"/>
      <c r="DT1695"/>
      <c r="DU1695"/>
      <c r="DV1695"/>
      <c r="DW1695"/>
      <c r="DX1695"/>
      <c r="DY1695"/>
      <c r="DZ1695"/>
      <c r="EA1695"/>
      <c r="EB1695"/>
      <c r="EC1695"/>
      <c r="ED1695"/>
      <c r="EE1695"/>
      <c r="EF1695"/>
      <c r="EG1695"/>
    </row>
    <row r="1696" spans="1:137" s="1" customFormat="1" ht="14.4" x14ac:dyDescent="0.3">
      <c r="A1696"/>
      <c r="B1696"/>
      <c r="C1696"/>
      <c r="D1696" s="18"/>
      <c r="E1696" s="28">
        <v>40185.603472222225</v>
      </c>
      <c r="F1696" s="10">
        <f t="shared" si="517"/>
        <v>302.11250000000291</v>
      </c>
      <c r="G1696" s="10">
        <v>28542</v>
      </c>
      <c r="H1696" s="10">
        <v>0</v>
      </c>
      <c r="I1696" s="10">
        <v>2677</v>
      </c>
      <c r="J1696" s="10"/>
      <c r="K1696" s="10"/>
      <c r="L1696" s="79">
        <v>1037</v>
      </c>
      <c r="M1696" s="86"/>
      <c r="N1696" s="112">
        <v>7.28</v>
      </c>
      <c r="O1696" s="90"/>
      <c r="P1696" s="90"/>
      <c r="Q1696" s="90"/>
      <c r="R1696" s="87"/>
      <c r="S1696" s="87"/>
      <c r="T1696" s="16"/>
      <c r="U1696" s="16"/>
      <c r="V1696" s="43">
        <f t="shared" si="507"/>
        <v>0</v>
      </c>
      <c r="W1696" s="43">
        <f t="shared" si="508"/>
        <v>0</v>
      </c>
      <c r="X1696" s="43">
        <f t="shared" si="509"/>
        <v>0</v>
      </c>
      <c r="Y1696" s="22">
        <f>X1696+W1696+SUM($V$1667:V1696)</f>
        <v>3.605144203710053E-4</v>
      </c>
      <c r="Z1696" s="22">
        <f t="shared" si="510"/>
        <v>6.9870323801380002E-2</v>
      </c>
      <c r="AA1696" s="44">
        <f t="shared" si="511"/>
        <v>9.7913602107815159</v>
      </c>
      <c r="AB1696" s="44">
        <f t="shared" si="512"/>
        <v>0.85711499900116073</v>
      </c>
      <c r="AC1696" s="44">
        <f t="shared" si="513"/>
        <v>5.750277858331458</v>
      </c>
      <c r="AD1696" s="44">
        <f t="shared" si="518"/>
        <v>0.8571149990011605</v>
      </c>
      <c r="AE1696" s="44">
        <f t="shared" si="519"/>
        <v>4.8906500727670617</v>
      </c>
      <c r="AF1696" s="44">
        <f t="shared" si="520"/>
        <v>2.5127865632357939E-3</v>
      </c>
      <c r="AG1696" s="45">
        <f>AC1696+AA1696+SUM($Z$1667:Z1696)</f>
        <v>20.375201561673911</v>
      </c>
      <c r="AH1696" s="45">
        <f>AC1696+AA1696+SUM($Z$1695:Z1696)+$AH$1694</f>
        <v>68.563481933270083</v>
      </c>
      <c r="DM1696"/>
      <c r="DN1696"/>
      <c r="DO1696"/>
      <c r="DP1696"/>
      <c r="DQ1696"/>
      <c r="DR1696"/>
      <c r="DS1696"/>
      <c r="DT1696"/>
      <c r="DU1696"/>
      <c r="DV1696"/>
      <c r="DW1696"/>
      <c r="DX1696"/>
      <c r="DY1696"/>
      <c r="DZ1696"/>
      <c r="EA1696"/>
      <c r="EB1696"/>
      <c r="EC1696"/>
      <c r="ED1696"/>
      <c r="EE1696"/>
      <c r="EF1696"/>
      <c r="EG1696"/>
    </row>
    <row r="1697" spans="1:137" s="1" customFormat="1" ht="14.4" x14ac:dyDescent="0.3">
      <c r="A1697"/>
      <c r="B1697"/>
      <c r="C1697"/>
      <c r="D1697" s="18"/>
      <c r="E1697" s="28">
        <v>40199.478472222225</v>
      </c>
      <c r="F1697" s="10">
        <f t="shared" si="517"/>
        <v>315.98750000000291</v>
      </c>
      <c r="G1697" s="10">
        <v>31969</v>
      </c>
      <c r="H1697" s="10">
        <v>0</v>
      </c>
      <c r="I1697" s="78">
        <v>2880</v>
      </c>
      <c r="J1697" s="78"/>
      <c r="K1697" s="78"/>
      <c r="L1697" s="79">
        <v>1037</v>
      </c>
      <c r="M1697" s="90"/>
      <c r="N1697" s="112">
        <v>7.28</v>
      </c>
      <c r="O1697" s="90"/>
      <c r="P1697" s="83"/>
      <c r="Q1697" s="90"/>
      <c r="R1697" s="87"/>
      <c r="S1697" s="87"/>
      <c r="T1697" s="16"/>
      <c r="U1697" s="16"/>
      <c r="V1697" s="43">
        <f t="shared" si="507"/>
        <v>0</v>
      </c>
      <c r="W1697" s="43">
        <f t="shared" si="508"/>
        <v>0</v>
      </c>
      <c r="X1697" s="43">
        <f t="shared" si="509"/>
        <v>0</v>
      </c>
      <c r="Y1697" s="22">
        <f>X1697+W1697+SUM($V$1667:V1697)</f>
        <v>3.605144203710053E-4</v>
      </c>
      <c r="Z1697" s="22">
        <f t="shared" si="510"/>
        <v>7.8259560703745956E-2</v>
      </c>
      <c r="AA1697" s="44">
        <f t="shared" si="511"/>
        <v>10.966995815937016</v>
      </c>
      <c r="AB1697" s="44">
        <f t="shared" si="512"/>
        <v>0.96002765759470643</v>
      </c>
      <c r="AC1697" s="44">
        <f t="shared" si="513"/>
        <v>6.4407060771143723</v>
      </c>
      <c r="AD1697" s="44">
        <f t="shared" si="518"/>
        <v>0.96002765759470632</v>
      </c>
      <c r="AE1697" s="44">
        <f t="shared" si="519"/>
        <v>5.4778639260139528</v>
      </c>
      <c r="AF1697" s="44">
        <f t="shared" si="520"/>
        <v>2.8144935057138644E-3</v>
      </c>
      <c r="AG1697" s="45">
        <f>AC1697+AA1697+SUM($Z$1667:Z1697)</f>
        <v>22.319524946316072</v>
      </c>
      <c r="AH1697" s="45">
        <f>AC1697+AA1697+SUM($Z$1695:Z1697)+$AH$1694</f>
        <v>70.507805317912243</v>
      </c>
      <c r="DM1697"/>
      <c r="DN1697"/>
      <c r="DO1697"/>
      <c r="DP1697"/>
      <c r="DQ1697"/>
      <c r="DR1697"/>
      <c r="DS1697"/>
      <c r="DT1697"/>
      <c r="DU1697"/>
      <c r="DV1697"/>
      <c r="DW1697"/>
      <c r="DX1697"/>
      <c r="DY1697"/>
      <c r="DZ1697"/>
      <c r="EA1697"/>
      <c r="EB1697"/>
      <c r="EC1697"/>
      <c r="ED1697"/>
      <c r="EE1697"/>
      <c r="EF1697"/>
      <c r="EG1697"/>
    </row>
    <row r="1698" spans="1:137" s="1" customFormat="1" ht="14.4" x14ac:dyDescent="0.3">
      <c r="A1698"/>
      <c r="B1698"/>
      <c r="C1698"/>
      <c r="D1698" s="18"/>
      <c r="E1698" s="28">
        <v>40287.53402777778</v>
      </c>
      <c r="F1698" s="10">
        <f t="shared" si="517"/>
        <v>404.04305555555766</v>
      </c>
      <c r="G1698" s="10">
        <v>43885</v>
      </c>
      <c r="H1698" s="10">
        <v>2.4</v>
      </c>
      <c r="I1698" s="10">
        <v>117</v>
      </c>
      <c r="J1698" s="10"/>
      <c r="K1698" s="10"/>
      <c r="L1698" s="79">
        <v>1037</v>
      </c>
      <c r="M1698" s="86"/>
      <c r="N1698" s="112">
        <v>7.28</v>
      </c>
      <c r="O1698" s="90"/>
      <c r="P1698" s="90"/>
      <c r="Q1698" s="90"/>
      <c r="R1698" s="87"/>
      <c r="S1698" s="87"/>
      <c r="T1698" s="16"/>
      <c r="U1698" s="16"/>
      <c r="V1698" s="43">
        <f t="shared" si="507"/>
        <v>5.8751586126869872E-6</v>
      </c>
      <c r="W1698" s="43">
        <f t="shared" si="508"/>
        <v>8.2332227965369064E-4</v>
      </c>
      <c r="X1698" s="43">
        <f t="shared" si="509"/>
        <v>2.4299468257876171E-6</v>
      </c>
      <c r="Y1698" s="22">
        <f>X1698+W1698+SUM($V$1667:V1698)</f>
        <v>1.1921418054631706E-3</v>
      </c>
      <c r="Z1698" s="22">
        <f t="shared" si="510"/>
        <v>0.10742972321573686</v>
      </c>
      <c r="AA1698" s="44">
        <f t="shared" si="511"/>
        <v>15.054790934417589</v>
      </c>
      <c r="AB1698" s="44">
        <f t="shared" si="512"/>
        <v>1.3178646111402825</v>
      </c>
      <c r="AC1698" s="44">
        <f t="shared" si="513"/>
        <v>8.8413896648054138</v>
      </c>
      <c r="AD1698" s="44">
        <f t="shared" si="518"/>
        <v>1.3178646111402825</v>
      </c>
      <c r="AE1698" s="44">
        <f t="shared" si="519"/>
        <v>7.5196614968601567</v>
      </c>
      <c r="AF1698" s="44">
        <f t="shared" si="520"/>
        <v>3.8635568049752247E-3</v>
      </c>
      <c r="AG1698" s="45">
        <f>AC1698+AA1698+SUM($Z$1667:Z1698)</f>
        <v>28.915433375703422</v>
      </c>
      <c r="AH1698" s="45">
        <f>AC1698+AA1698+SUM($Z$1695:Z1698)+$AH$1694</f>
        <v>77.103713747299594</v>
      </c>
      <c r="DM1698"/>
      <c r="DN1698"/>
      <c r="DO1698"/>
      <c r="DP1698"/>
      <c r="DQ1698"/>
      <c r="DR1698"/>
      <c r="DS1698"/>
      <c r="DT1698"/>
      <c r="DU1698"/>
      <c r="DV1698"/>
      <c r="DW1698"/>
      <c r="DX1698"/>
      <c r="DY1698"/>
      <c r="DZ1698"/>
      <c r="EA1698"/>
      <c r="EB1698"/>
      <c r="EC1698"/>
      <c r="ED1698"/>
      <c r="EE1698"/>
      <c r="EF1698"/>
      <c r="EG1698"/>
    </row>
    <row r="1699" spans="1:137" s="1" customFormat="1" ht="14.4" x14ac:dyDescent="0.3">
      <c r="A1699"/>
      <c r="B1699"/>
      <c r="C1699"/>
      <c r="D1699" s="18"/>
      <c r="E1699" s="28">
        <v>40360.494444444441</v>
      </c>
      <c r="F1699" s="10">
        <f t="shared" si="517"/>
        <v>477.00347222221899</v>
      </c>
      <c r="G1699" s="10">
        <v>55746</v>
      </c>
      <c r="H1699" s="10">
        <v>0.84</v>
      </c>
      <c r="I1699" s="10">
        <v>33</v>
      </c>
      <c r="J1699" s="10"/>
      <c r="K1699" s="10"/>
      <c r="L1699" s="79">
        <v>1037</v>
      </c>
      <c r="M1699" s="86"/>
      <c r="N1699" s="112">
        <v>7.28</v>
      </c>
      <c r="O1699" s="90"/>
      <c r="P1699" s="90"/>
      <c r="Q1699" s="90"/>
      <c r="R1699" s="87"/>
      <c r="S1699" s="87"/>
      <c r="T1699" s="16"/>
      <c r="U1699" s="16"/>
      <c r="V1699" s="43">
        <f t="shared" ref="V1699:V1728" si="521">($A$15*L1699/1000/$A$13*H1699)/$Q$1667</f>
        <v>2.0563055144404457E-6</v>
      </c>
      <c r="W1699" s="43">
        <f t="shared" ref="W1699:W1728" si="522">($U$1667*L1699/1000/$A$13*H1699)/$Q$1667</f>
        <v>2.8816279787879169E-4</v>
      </c>
      <c r="X1699" s="43">
        <f t="shared" ref="X1699:X1728" si="523">($A$46*$S$1667*H1699*L1699/1000000)/$Q$1667</f>
        <v>8.5048138902566614E-7</v>
      </c>
      <c r="Y1699" s="22">
        <f>X1699+W1699+SUM($V$1667:V1699)</f>
        <v>6.5745916376595001E-4</v>
      </c>
      <c r="Z1699" s="22">
        <f t="shared" ref="Z1699:Z1728" si="524">($A$15*L1699/1000/$A$13*G1699)/$Q$1667</f>
        <v>0.13646524667618701</v>
      </c>
      <c r="AA1699" s="44">
        <f t="shared" ref="AA1699:AA1728" si="525">($U$1667*L1699/1000/$A$13*G1699)/$Q$1667</f>
        <v>19.123718250656101</v>
      </c>
      <c r="AB1699" s="44">
        <f t="shared" ref="AB1699:AB1728" si="526">($A$14*$S$1667/1000*G1699/1000000*L1699/1000*1000000)/$Q$1667</f>
        <v>1.6740499171157839</v>
      </c>
      <c r="AC1699" s="44">
        <f t="shared" ref="AC1699:AC1719" si="527">($A$14*((L1699/1000)*G1699/10^6)*(1+($A$28/(10^-N1699))+(($A$28*$A$29)/(10^-N1699)^2))*1000000)*$S$1667/1000/$Q$1667</f>
        <v>11.230992554500231</v>
      </c>
      <c r="AD1699" s="44">
        <f t="shared" si="518"/>
        <v>1.6740499171157843</v>
      </c>
      <c r="AE1699" s="44">
        <f t="shared" si="519"/>
        <v>9.5520348593817097</v>
      </c>
      <c r="AF1699" s="44">
        <f t="shared" si="520"/>
        <v>4.9077780027378124E-3</v>
      </c>
      <c r="AG1699" s="45">
        <f>AC1699+AA1699+SUM($Z$1667:Z1699)</f>
        <v>35.510428828312939</v>
      </c>
      <c r="AH1699" s="45">
        <f>AC1699+AA1699+SUM($Z$1695:Z1699)+$AH$1694</f>
        <v>83.698709199909118</v>
      </c>
      <c r="DM1699"/>
      <c r="DN1699"/>
      <c r="DO1699"/>
      <c r="DP1699"/>
      <c r="DQ1699"/>
      <c r="DR1699"/>
      <c r="DS1699"/>
      <c r="DT1699"/>
      <c r="DU1699"/>
      <c r="DV1699"/>
      <c r="DW1699"/>
      <c r="DX1699"/>
      <c r="DY1699"/>
      <c r="DZ1699"/>
      <c r="EA1699"/>
      <c r="EB1699"/>
      <c r="EC1699"/>
      <c r="ED1699"/>
      <c r="EE1699"/>
      <c r="EF1699"/>
      <c r="EG1699"/>
    </row>
    <row r="1700" spans="1:137" s="1" customFormat="1" ht="14.4" x14ac:dyDescent="0.3">
      <c r="A1700"/>
      <c r="B1700"/>
      <c r="C1700"/>
      <c r="D1700" s="18"/>
      <c r="E1700" s="28">
        <v>40533.486111111109</v>
      </c>
      <c r="F1700" s="10">
        <f t="shared" si="517"/>
        <v>649.9951388888876</v>
      </c>
      <c r="G1700" s="10">
        <v>72622</v>
      </c>
      <c r="H1700" s="10">
        <v>1.39</v>
      </c>
      <c r="I1700" s="10">
        <v>13</v>
      </c>
      <c r="J1700" s="10"/>
      <c r="K1700" s="10"/>
      <c r="L1700" s="79">
        <v>1037</v>
      </c>
      <c r="M1700" s="86"/>
      <c r="N1700" s="112">
        <v>7.28</v>
      </c>
      <c r="O1700" s="90"/>
      <c r="P1700" s="90"/>
      <c r="Q1700" s="90"/>
      <c r="R1700" s="87"/>
      <c r="S1700" s="87"/>
      <c r="T1700" s="16"/>
      <c r="U1700" s="16"/>
      <c r="V1700" s="43">
        <f t="shared" si="521"/>
        <v>3.4026960298478799E-6</v>
      </c>
      <c r="W1700" s="43">
        <f t="shared" si="522"/>
        <v>4.7684082029942915E-4</v>
      </c>
      <c r="X1700" s="43">
        <f t="shared" si="523"/>
        <v>1.4073442032686615E-6</v>
      </c>
      <c r="Y1700" s="22">
        <f>X1700+W1700+SUM($V$1667:V1700)</f>
        <v>8.5009674503067848E-4</v>
      </c>
      <c r="Z1700" s="22">
        <f t="shared" si="524"/>
        <v>0.17777740365439768</v>
      </c>
      <c r="AA1700" s="44">
        <f t="shared" si="525"/>
        <v>24.913046080420969</v>
      </c>
      <c r="AB1700" s="44">
        <f t="shared" si="526"/>
        <v>2.1808354515262529</v>
      </c>
      <c r="AC1700" s="44">
        <f t="shared" si="527"/>
        <v>14.630953634214395</v>
      </c>
      <c r="AD1700" s="44">
        <f t="shared" si="518"/>
        <v>2.1808354515262525</v>
      </c>
      <c r="AE1700" s="44">
        <f t="shared" si="519"/>
        <v>12.443724671869164</v>
      </c>
      <c r="AF1700" s="44">
        <f t="shared" si="520"/>
        <v>6.3935108189793945E-3</v>
      </c>
      <c r="AG1700" s="45">
        <f>AC1700+AA1700+SUM($Z$1667:Z1700)</f>
        <v>44.877495141446367</v>
      </c>
      <c r="AH1700" s="45">
        <f>AC1700+AA1700+SUM($Z$1695:Z1700)+$AH$1694</f>
        <v>93.065775513042553</v>
      </c>
      <c r="DM1700"/>
      <c r="DN1700"/>
      <c r="DO1700"/>
      <c r="DP1700"/>
      <c r="DQ1700"/>
      <c r="DR1700"/>
      <c r="DS1700"/>
      <c r="DT1700"/>
      <c r="DU1700"/>
      <c r="DV1700"/>
      <c r="DW1700"/>
      <c r="DX1700"/>
      <c r="DY1700"/>
      <c r="DZ1700"/>
      <c r="EA1700"/>
      <c r="EB1700"/>
      <c r="EC1700"/>
      <c r="ED1700"/>
      <c r="EE1700"/>
      <c r="EF1700"/>
      <c r="EG1700"/>
    </row>
    <row r="1701" spans="1:137" s="1" customFormat="1" ht="14.4" x14ac:dyDescent="0.3">
      <c r="A1701"/>
      <c r="B1701"/>
      <c r="C1701"/>
      <c r="D1701" s="18"/>
      <c r="E1701" s="28">
        <v>40606.569444444445</v>
      </c>
      <c r="F1701" s="10">
        <f t="shared" si="517"/>
        <v>723.07847222222335</v>
      </c>
      <c r="G1701" s="10">
        <v>75676</v>
      </c>
      <c r="H1701" s="10">
        <v>5.0199999999999996</v>
      </c>
      <c r="I1701" s="10">
        <v>12</v>
      </c>
      <c r="J1701" s="10"/>
      <c r="K1701" s="10"/>
      <c r="L1701" s="79">
        <v>1037</v>
      </c>
      <c r="M1701" s="86"/>
      <c r="N1701" s="112">
        <v>7.28</v>
      </c>
      <c r="O1701" s="90"/>
      <c r="P1701" s="90"/>
      <c r="Q1701" s="90"/>
      <c r="R1701" s="87"/>
      <c r="S1701" s="87"/>
      <c r="T1701" s="16"/>
      <c r="U1701" s="16"/>
      <c r="V1701" s="43">
        <f t="shared" si="521"/>
        <v>1.2288873431536947E-5</v>
      </c>
      <c r="W1701" s="43">
        <f t="shared" si="522"/>
        <v>1.722115768275636E-3</v>
      </c>
      <c r="X1701" s="43">
        <f t="shared" si="523"/>
        <v>5.0826387772724327E-6</v>
      </c>
      <c r="Y1701" s="22">
        <f>X1701+W1701+SUM($V$1667:V1701)</f>
        <v>2.1113358610124261E-3</v>
      </c>
      <c r="Z1701" s="22">
        <f t="shared" si="524"/>
        <v>0.18525354298904187</v>
      </c>
      <c r="AA1701" s="44">
        <f t="shared" si="525"/>
        <v>25.960723681280289</v>
      </c>
      <c r="AB1701" s="44">
        <f t="shared" si="526"/>
        <v>2.2725469365991118</v>
      </c>
      <c r="AC1701" s="44">
        <f t="shared" si="527"/>
        <v>15.246234573859279</v>
      </c>
      <c r="AD1701" s="44">
        <f t="shared" si="518"/>
        <v>2.2725469365991118</v>
      </c>
      <c r="AE1701" s="44">
        <f t="shared" si="519"/>
        <v>12.967025257750695</v>
      </c>
      <c r="AF1701" s="44">
        <f t="shared" si="520"/>
        <v>6.6623795094748802E-3</v>
      </c>
      <c r="AG1701" s="45">
        <f>AC1701+AA1701+SUM($Z$1667:Z1701)</f>
        <v>46.725707224939612</v>
      </c>
      <c r="AH1701" s="45">
        <f>AC1701+AA1701+SUM($Z$1695:Z1701)+$AH$1694</f>
        <v>94.91398759653579</v>
      </c>
      <c r="DM1701"/>
      <c r="DN1701"/>
      <c r="DO1701"/>
      <c r="DP1701"/>
      <c r="DQ1701"/>
      <c r="DR1701"/>
      <c r="DS1701"/>
      <c r="DT1701"/>
      <c r="DU1701"/>
      <c r="DV1701"/>
      <c r="DW1701"/>
      <c r="DX1701"/>
      <c r="DY1701"/>
      <c r="DZ1701"/>
      <c r="EA1701"/>
      <c r="EB1701"/>
      <c r="EC1701"/>
      <c r="ED1701"/>
      <c r="EE1701"/>
      <c r="EF1701"/>
      <c r="EG1701"/>
    </row>
    <row r="1702" spans="1:137" s="1" customFormat="1" ht="14.4" x14ac:dyDescent="0.3">
      <c r="A1702"/>
      <c r="B1702"/>
      <c r="C1702"/>
      <c r="D1702" s="18"/>
      <c r="E1702" s="28">
        <v>40627.588888888888</v>
      </c>
      <c r="F1702" s="10">
        <f t="shared" si="517"/>
        <v>744.0979166666657</v>
      </c>
      <c r="G1702" s="121">
        <v>10456</v>
      </c>
      <c r="H1702" s="40">
        <v>0</v>
      </c>
      <c r="I1702" s="10">
        <v>54</v>
      </c>
      <c r="J1702" s="10"/>
      <c r="K1702" s="10"/>
      <c r="L1702" s="79">
        <v>1037</v>
      </c>
      <c r="M1702" s="86"/>
      <c r="N1702" s="112">
        <v>7.28</v>
      </c>
      <c r="O1702" s="90"/>
      <c r="P1702" s="90"/>
      <c r="Q1702" s="90"/>
      <c r="R1702" s="87"/>
      <c r="S1702" s="87"/>
      <c r="T1702" s="16"/>
      <c r="U1702" s="16"/>
      <c r="V1702" s="43">
        <f t="shared" si="521"/>
        <v>0</v>
      </c>
      <c r="W1702" s="43">
        <f t="shared" si="522"/>
        <v>0</v>
      </c>
      <c r="X1702" s="43">
        <f t="shared" si="523"/>
        <v>0</v>
      </c>
      <c r="Y1702" s="22">
        <f>X1702+W1702+SUM($V$1667:V1702)</f>
        <v>3.8413745395951754E-4</v>
      </c>
      <c r="Z1702" s="22">
        <f t="shared" si="524"/>
        <v>2.5596107689272975E-2</v>
      </c>
      <c r="AA1702" s="44">
        <f t="shared" si="525"/>
        <v>3.5869407316912456</v>
      </c>
      <c r="AB1702" s="44">
        <f t="shared" si="526"/>
        <v>0.31399321804905539</v>
      </c>
      <c r="AC1702" s="44">
        <f t="shared" si="527"/>
        <v>2.1065414227003627</v>
      </c>
      <c r="AD1702" s="44">
        <f t="shared" si="518"/>
        <v>0.31399321804905539</v>
      </c>
      <c r="AE1702" s="44">
        <f t="shared" si="519"/>
        <v>1.7916276771372863</v>
      </c>
      <c r="AF1702" s="44">
        <f t="shared" si="520"/>
        <v>9.2052751402121348E-4</v>
      </c>
      <c r="AG1702" s="45">
        <f>AC1702+AA1702+SUM($Z$1667:Z1702)</f>
        <v>11.237827231880928</v>
      </c>
      <c r="AH1702" s="45">
        <f>AC1702+AA1702+SUM($Z$1702:Z1702)+$AH$1701</f>
        <v>100.63306585861667</v>
      </c>
      <c r="DM1702"/>
      <c r="DN1702"/>
      <c r="DO1702"/>
      <c r="DP1702"/>
      <c r="DQ1702"/>
      <c r="DR1702"/>
      <c r="DS1702"/>
      <c r="DT1702"/>
      <c r="DU1702"/>
      <c r="DV1702"/>
      <c r="DW1702"/>
      <c r="DX1702"/>
      <c r="DY1702"/>
      <c r="DZ1702"/>
      <c r="EA1702"/>
      <c r="EB1702"/>
      <c r="EC1702"/>
      <c r="ED1702"/>
      <c r="EE1702"/>
      <c r="EF1702"/>
      <c r="EG1702"/>
    </row>
    <row r="1703" spans="1:137" s="1" customFormat="1" ht="14.4" x14ac:dyDescent="0.3">
      <c r="A1703"/>
      <c r="B1703"/>
      <c r="C1703"/>
      <c r="D1703" s="18"/>
      <c r="E1703" s="28">
        <v>40633.473611111112</v>
      </c>
      <c r="F1703" s="10">
        <f t="shared" si="517"/>
        <v>749.98263888889051</v>
      </c>
      <c r="G1703" s="121">
        <v>15551</v>
      </c>
      <c r="H1703" s="40">
        <v>3.5</v>
      </c>
      <c r="I1703" s="10">
        <v>39</v>
      </c>
      <c r="J1703" s="10"/>
      <c r="K1703" s="10"/>
      <c r="L1703" s="79">
        <v>1037</v>
      </c>
      <c r="M1703" s="86"/>
      <c r="N1703" s="112">
        <v>7.28</v>
      </c>
      <c r="O1703" s="90"/>
      <c r="P1703" s="90"/>
      <c r="Q1703" s="90"/>
      <c r="R1703" s="87"/>
      <c r="S1703" s="87"/>
      <c r="T1703" s="16"/>
      <c r="U1703" s="16"/>
      <c r="V1703" s="43">
        <f t="shared" si="521"/>
        <v>8.5679396435018565E-6</v>
      </c>
      <c r="W1703" s="43">
        <f t="shared" si="522"/>
        <v>1.2006783244949653E-3</v>
      </c>
      <c r="X1703" s="43">
        <f t="shared" si="523"/>
        <v>3.5436724542736085E-6</v>
      </c>
      <c r="Y1703" s="22">
        <f>X1703+W1703+SUM($V$1667:V1703)</f>
        <v>1.5969273905522584E-3</v>
      </c>
      <c r="Z1703" s="22">
        <f t="shared" si="524"/>
        <v>3.8068579827456386E-2</v>
      </c>
      <c r="AA1703" s="44">
        <f t="shared" si="525"/>
        <v>5.3347853212060601</v>
      </c>
      <c r="AB1703" s="44">
        <f t="shared" si="526"/>
        <v>0.46699584294958485</v>
      </c>
      <c r="AC1703" s="44">
        <f t="shared" si="527"/>
        <v>3.133016991623311</v>
      </c>
      <c r="AD1703" s="44">
        <f t="shared" si="518"/>
        <v>0.46699584294958496</v>
      </c>
      <c r="AE1703" s="44">
        <f t="shared" si="519"/>
        <v>2.6646520664845008</v>
      </c>
      <c r="AF1703" s="44">
        <f t="shared" si="520"/>
        <v>1.3690821892256974E-3</v>
      </c>
      <c r="AG1703" s="45">
        <f>AC1703+AA1703+SUM($Z$1667:Z1703)</f>
        <v>14.050215970146144</v>
      </c>
      <c r="AH1703" s="45">
        <f>AC1703+AA1703+SUM($Z$1702:Z1703)+$AH$1701</f>
        <v>103.44545459688189</v>
      </c>
      <c r="DM1703"/>
      <c r="DN1703"/>
      <c r="DO1703"/>
      <c r="DP1703"/>
      <c r="DQ1703"/>
      <c r="DR1703"/>
      <c r="DS1703"/>
      <c r="DT1703"/>
      <c r="DU1703"/>
      <c r="DV1703"/>
      <c r="DW1703"/>
      <c r="DX1703"/>
      <c r="DY1703"/>
      <c r="DZ1703"/>
      <c r="EA1703"/>
      <c r="EB1703"/>
      <c r="EC1703"/>
      <c r="ED1703"/>
      <c r="EE1703"/>
      <c r="EF1703"/>
      <c r="EG1703"/>
    </row>
    <row r="1704" spans="1:137" s="1" customFormat="1" ht="14.4" x14ac:dyDescent="0.3">
      <c r="A1704"/>
      <c r="B1704"/>
      <c r="C1704"/>
      <c r="D1704" s="18"/>
      <c r="E1704" s="28">
        <v>40654.415277777778</v>
      </c>
      <c r="F1704" s="10">
        <f t="shared" si="517"/>
        <v>770.9243055555562</v>
      </c>
      <c r="G1704" s="10">
        <v>19461</v>
      </c>
      <c r="H1704" s="40">
        <v>0.78</v>
      </c>
      <c r="I1704" s="10">
        <v>18</v>
      </c>
      <c r="J1704" s="10"/>
      <c r="K1704" s="10"/>
      <c r="L1704" s="79">
        <v>1037</v>
      </c>
      <c r="M1704" s="86"/>
      <c r="N1704" s="112">
        <v>7.28</v>
      </c>
      <c r="O1704" s="90"/>
      <c r="P1704" s="90"/>
      <c r="Q1704" s="90"/>
      <c r="R1704" s="87"/>
      <c r="S1704" s="87"/>
      <c r="T1704" s="16"/>
      <c r="U1704" s="16"/>
      <c r="V1704" s="43">
        <f t="shared" si="521"/>
        <v>1.9094265491232708E-6</v>
      </c>
      <c r="W1704" s="43">
        <f t="shared" si="522"/>
        <v>2.6757974088744947E-4</v>
      </c>
      <c r="X1704" s="43">
        <f t="shared" si="523"/>
        <v>7.8973271838097576E-7</v>
      </c>
      <c r="Y1704" s="22">
        <f>X1704+W1704+SUM($V$1667:V1704)</f>
        <v>6.6298429375797317E-4</v>
      </c>
      <c r="Z1704" s="22">
        <f t="shared" si="524"/>
        <v>4.7640192400625614E-2</v>
      </c>
      <c r="AA1704" s="44">
        <f t="shared" si="525"/>
        <v>6.6761145351418634</v>
      </c>
      <c r="AB1704" s="44">
        <f t="shared" si="526"/>
        <v>0.58441297020396576</v>
      </c>
      <c r="AC1704" s="44">
        <f t="shared" si="527"/>
        <v>3.9207538855367012</v>
      </c>
      <c r="AD1704" s="44">
        <f t="shared" si="518"/>
        <v>0.58441297020396565</v>
      </c>
      <c r="AE1704" s="44">
        <f t="shared" si="519"/>
        <v>3.3346276037460516</v>
      </c>
      <c r="AF1704" s="44">
        <f t="shared" si="520"/>
        <v>1.7133115866838973E-3</v>
      </c>
      <c r="AG1704" s="45">
        <f>AC1704+AA1704+SUM($Z$1667:Z1704)</f>
        <v>16.226922270395967</v>
      </c>
      <c r="AH1704" s="45">
        <f>AC1704+AA1704+SUM($Z$1702:Z1704)+$AH$1701</f>
        <v>105.62216089713171</v>
      </c>
      <c r="DM1704"/>
      <c r="DN1704"/>
      <c r="DO1704"/>
      <c r="DP1704"/>
      <c r="DQ1704"/>
      <c r="DR1704"/>
      <c r="DS1704"/>
      <c r="DT1704"/>
      <c r="DU1704"/>
      <c r="DV1704"/>
      <c r="DW1704"/>
      <c r="DX1704"/>
      <c r="DY1704"/>
      <c r="DZ1704"/>
      <c r="EA1704"/>
      <c r="EB1704"/>
      <c r="EC1704"/>
      <c r="ED1704"/>
      <c r="EE1704"/>
      <c r="EF1704"/>
      <c r="EG1704"/>
    </row>
    <row r="1705" spans="1:137" s="1" customFormat="1" ht="14.4" x14ac:dyDescent="0.3">
      <c r="A1705"/>
      <c r="B1705"/>
      <c r="C1705"/>
      <c r="D1705" s="18"/>
      <c r="E1705" s="28">
        <v>40693.651388888888</v>
      </c>
      <c r="F1705" s="10">
        <f t="shared" si="517"/>
        <v>810.1604166666657</v>
      </c>
      <c r="G1705" s="10">
        <v>20192</v>
      </c>
      <c r="H1705" s="10">
        <v>0</v>
      </c>
      <c r="I1705" s="10">
        <v>70</v>
      </c>
      <c r="J1705" s="10"/>
      <c r="K1705" s="10"/>
      <c r="L1705" s="79">
        <v>1037</v>
      </c>
      <c r="M1705" s="86"/>
      <c r="N1705" s="112">
        <v>7.28</v>
      </c>
      <c r="O1705" s="90"/>
      <c r="P1705" s="90"/>
      <c r="Q1705" s="90"/>
      <c r="R1705" s="87"/>
      <c r="S1705" s="87"/>
      <c r="T1705" s="16"/>
      <c r="U1705" s="16"/>
      <c r="V1705" s="43">
        <f t="shared" si="521"/>
        <v>0</v>
      </c>
      <c r="W1705" s="43">
        <f t="shared" si="522"/>
        <v>0</v>
      </c>
      <c r="X1705" s="43">
        <f t="shared" si="523"/>
        <v>0</v>
      </c>
      <c r="Y1705" s="22">
        <f>X1705+W1705+SUM($V$1667:V1705)</f>
        <v>3.9461482015214265E-4</v>
      </c>
      <c r="Z1705" s="22">
        <f t="shared" si="524"/>
        <v>4.9429667794739854E-2</v>
      </c>
      <c r="AA1705" s="44">
        <f t="shared" si="525"/>
        <v>6.9268847794863841</v>
      </c>
      <c r="AB1705" s="44">
        <f t="shared" si="526"/>
        <v>0.60636486790804578</v>
      </c>
      <c r="AC1705" s="44">
        <f t="shared" si="527"/>
        <v>4.0680264352683357</v>
      </c>
      <c r="AD1705" s="44">
        <f t="shared" si="518"/>
        <v>0.60636486790804567</v>
      </c>
      <c r="AE1705" s="44">
        <f t="shared" si="519"/>
        <v>3.4598838998427772</v>
      </c>
      <c r="AF1705" s="44">
        <f t="shared" si="520"/>
        <v>1.7776675175130395E-3</v>
      </c>
      <c r="AG1705" s="45">
        <f>AC1705+AA1705+SUM($Z$1667:Z1705)</f>
        <v>16.674394732266858</v>
      </c>
      <c r="AH1705" s="45">
        <f>AC1705+AA1705+SUM($Z$1702:Z1705)+$AH$1701</f>
        <v>106.06963335900261</v>
      </c>
      <c r="DM1705"/>
      <c r="DN1705"/>
      <c r="DO1705"/>
      <c r="DP1705"/>
      <c r="DQ1705"/>
      <c r="DR1705"/>
      <c r="DS1705"/>
      <c r="DT1705"/>
      <c r="DU1705"/>
      <c r="DV1705"/>
      <c r="DW1705"/>
      <c r="DX1705"/>
      <c r="DY1705"/>
      <c r="DZ1705"/>
      <c r="EA1705"/>
      <c r="EB1705"/>
      <c r="EC1705"/>
      <c r="ED1705"/>
      <c r="EE1705"/>
      <c r="EF1705"/>
      <c r="EG1705"/>
    </row>
    <row r="1706" spans="1:137" s="1" customFormat="1" ht="14.4" x14ac:dyDescent="0.3">
      <c r="A1706"/>
      <c r="B1706"/>
      <c r="C1706"/>
      <c r="D1706" s="18"/>
      <c r="E1706" s="28">
        <v>40750.46875</v>
      </c>
      <c r="F1706" s="10">
        <f t="shared" si="517"/>
        <v>866.9777777777781</v>
      </c>
      <c r="G1706" s="10">
        <v>22681</v>
      </c>
      <c r="H1706" s="10">
        <v>0</v>
      </c>
      <c r="I1706" s="36" t="s">
        <v>212</v>
      </c>
      <c r="J1706" s="36"/>
      <c r="K1706" s="36"/>
      <c r="L1706" s="79">
        <v>1037</v>
      </c>
      <c r="M1706" s="86"/>
      <c r="N1706" s="112">
        <v>7.28</v>
      </c>
      <c r="O1706" s="90"/>
      <c r="P1706" s="90"/>
      <c r="Q1706" s="90"/>
      <c r="R1706" s="87"/>
      <c r="S1706" s="87"/>
      <c r="T1706" s="16"/>
      <c r="U1706" s="16"/>
      <c r="V1706" s="43">
        <f t="shared" si="521"/>
        <v>0</v>
      </c>
      <c r="W1706" s="43">
        <f t="shared" si="522"/>
        <v>0</v>
      </c>
      <c r="X1706" s="43">
        <f t="shared" si="523"/>
        <v>0</v>
      </c>
      <c r="Y1706" s="22">
        <f>X1706+W1706+SUM($V$1667:V1706)</f>
        <v>3.9461482015214265E-4</v>
      </c>
      <c r="Z1706" s="22">
        <f t="shared" si="524"/>
        <v>5.5522696872647319E-2</v>
      </c>
      <c r="AA1706" s="44">
        <f t="shared" si="525"/>
        <v>7.7807385936772322</v>
      </c>
      <c r="AB1706" s="44">
        <f t="shared" si="526"/>
        <v>0.68110942794286788</v>
      </c>
      <c r="AC1706" s="44">
        <f t="shared" si="527"/>
        <v>4.5694783864065522</v>
      </c>
      <c r="AD1706" s="44">
        <f t="shared" si="518"/>
        <v>0.68110942794286755</v>
      </c>
      <c r="AE1706" s="44">
        <f t="shared" si="519"/>
        <v>3.8863721638438005</v>
      </c>
      <c r="AF1706" s="44">
        <f t="shared" si="520"/>
        <v>1.9967946198847682E-3</v>
      </c>
      <c r="AG1706" s="45">
        <f>AC1706+AA1706+SUM($Z$1667:Z1706)</f>
        <v>18.085223194468572</v>
      </c>
      <c r="AH1706" s="45">
        <f>AC1706+AA1706+SUM($Z$1702:Z1706)+$AH$1701</f>
        <v>107.48046182120432</v>
      </c>
      <c r="DM1706"/>
      <c r="DN1706"/>
      <c r="DO1706"/>
      <c r="DP1706"/>
      <c r="DQ1706"/>
      <c r="DR1706"/>
      <c r="DS1706"/>
      <c r="DT1706"/>
      <c r="DU1706"/>
      <c r="DV1706"/>
      <c r="DW1706"/>
      <c r="DX1706"/>
      <c r="DY1706"/>
      <c r="DZ1706"/>
      <c r="EA1706"/>
      <c r="EB1706"/>
      <c r="EC1706"/>
      <c r="ED1706"/>
      <c r="EE1706"/>
      <c r="EF1706"/>
      <c r="EG1706"/>
    </row>
    <row r="1707" spans="1:137" s="1" customFormat="1" ht="14.4" x14ac:dyDescent="0.3">
      <c r="A1707"/>
      <c r="B1707"/>
      <c r="C1707"/>
      <c r="D1707" s="18"/>
      <c r="E1707" s="28">
        <v>40849.612500000003</v>
      </c>
      <c r="F1707" s="10">
        <f t="shared" si="517"/>
        <v>966.12152777778101</v>
      </c>
      <c r="G1707" s="10">
        <v>42413</v>
      </c>
      <c r="H1707" s="10">
        <v>0</v>
      </c>
      <c r="I1707" s="10">
        <v>44</v>
      </c>
      <c r="J1707" s="10"/>
      <c r="K1707" s="10"/>
      <c r="L1707" s="79">
        <v>1037</v>
      </c>
      <c r="M1707" s="86"/>
      <c r="N1707" s="112">
        <v>7.28</v>
      </c>
      <c r="O1707" s="90"/>
      <c r="P1707" s="90"/>
      <c r="Q1707" s="90"/>
      <c r="R1707" s="87"/>
      <c r="S1707" s="87"/>
      <c r="T1707" s="16"/>
      <c r="U1707" s="16"/>
      <c r="V1707" s="43">
        <f t="shared" si="521"/>
        <v>0</v>
      </c>
      <c r="W1707" s="43">
        <f t="shared" si="522"/>
        <v>0</v>
      </c>
      <c r="X1707" s="43">
        <f t="shared" si="523"/>
        <v>0</v>
      </c>
      <c r="Y1707" s="22">
        <f>X1707+W1707+SUM($V$1667:V1707)</f>
        <v>3.9461482015214265E-4</v>
      </c>
      <c r="Z1707" s="22">
        <f t="shared" si="524"/>
        <v>0.1038262925999555</v>
      </c>
      <c r="AA1707" s="44">
        <f t="shared" si="525"/>
        <v>14.549819936229992</v>
      </c>
      <c r="AB1707" s="44">
        <f t="shared" si="526"/>
        <v>1.2736605161739272</v>
      </c>
      <c r="AC1707" s="44">
        <f t="shared" si="527"/>
        <v>8.5448298929791946</v>
      </c>
      <c r="AD1707" s="44">
        <f t="shared" si="518"/>
        <v>1.2736605161739272</v>
      </c>
      <c r="AE1707" s="44">
        <f t="shared" si="519"/>
        <v>7.2674354122440414</v>
      </c>
      <c r="AF1707" s="44">
        <f t="shared" si="520"/>
        <v>3.7339645612262545E-3</v>
      </c>
      <c r="AG1707" s="45">
        <f>AC1707+AA1707+SUM($Z$1667:Z1707)</f>
        <v>28.933482336193933</v>
      </c>
      <c r="AH1707" s="45">
        <f>AC1707+AA1707+SUM($Z$1702:Z1707)+$AH$1701</f>
        <v>118.32872096292968</v>
      </c>
      <c r="DM1707"/>
      <c r="DN1707"/>
      <c r="DO1707"/>
      <c r="DP1707"/>
      <c r="DQ1707"/>
      <c r="DR1707"/>
      <c r="DS1707"/>
      <c r="DT1707"/>
      <c r="DU1707"/>
      <c r="DV1707"/>
      <c r="DW1707"/>
      <c r="DX1707"/>
      <c r="DY1707"/>
      <c r="DZ1707"/>
      <c r="EA1707"/>
      <c r="EB1707"/>
      <c r="EC1707"/>
      <c r="ED1707"/>
      <c r="EE1707"/>
      <c r="EF1707"/>
      <c r="EG1707"/>
    </row>
    <row r="1708" spans="1:137" s="1" customFormat="1" ht="14.4" x14ac:dyDescent="0.3">
      <c r="A1708"/>
      <c r="B1708"/>
      <c r="C1708"/>
      <c r="D1708" s="18"/>
      <c r="E1708" s="28">
        <v>40863.602777777778</v>
      </c>
      <c r="F1708" s="10">
        <f t="shared" si="517"/>
        <v>980.1118055555562</v>
      </c>
      <c r="G1708" s="10">
        <v>52106</v>
      </c>
      <c r="H1708" s="10">
        <v>0</v>
      </c>
      <c r="I1708" s="10">
        <v>6</v>
      </c>
      <c r="J1708" s="10"/>
      <c r="K1708" s="10"/>
      <c r="L1708" s="79">
        <v>1037</v>
      </c>
      <c r="M1708" s="86"/>
      <c r="N1708" s="112">
        <v>7.28</v>
      </c>
      <c r="O1708" s="90"/>
      <c r="P1708" s="90"/>
      <c r="Q1708" s="90"/>
      <c r="R1708" s="87"/>
      <c r="S1708" s="87"/>
      <c r="T1708" s="16"/>
      <c r="U1708" s="16"/>
      <c r="V1708" s="43">
        <f t="shared" si="521"/>
        <v>0</v>
      </c>
      <c r="W1708" s="43">
        <f t="shared" si="522"/>
        <v>0</v>
      </c>
      <c r="X1708" s="43">
        <f t="shared" si="523"/>
        <v>0</v>
      </c>
      <c r="Y1708" s="22">
        <f>X1708+W1708+SUM($V$1667:V1708)</f>
        <v>3.9461482015214265E-4</v>
      </c>
      <c r="Z1708" s="22">
        <f t="shared" si="524"/>
        <v>0.12755458944694509</v>
      </c>
      <c r="AA1708" s="44">
        <f t="shared" si="525"/>
        <v>17.875012793181334</v>
      </c>
      <c r="AB1708" s="44">
        <f t="shared" si="526"/>
        <v>1.5647408779326777</v>
      </c>
      <c r="AC1708" s="44">
        <f t="shared" si="527"/>
        <v>10.497651814386485</v>
      </c>
      <c r="AD1708" s="44">
        <f t="shared" si="518"/>
        <v>1.5647408779326777</v>
      </c>
      <c r="AE1708" s="44">
        <f t="shared" si="519"/>
        <v>8.9283236175320795</v>
      </c>
      <c r="AF1708" s="44">
        <f t="shared" si="520"/>
        <v>4.5873189217281313E-3</v>
      </c>
      <c r="AG1708" s="45">
        <f>AC1708+AA1708+SUM($Z$1667:Z1708)</f>
        <v>34.339051703999509</v>
      </c>
      <c r="AH1708" s="45">
        <f>AC1708+AA1708+SUM($Z$1702:Z1708)+$AH$1701</f>
        <v>123.73429033073525</v>
      </c>
      <c r="DM1708"/>
      <c r="DN1708"/>
      <c r="DO1708"/>
      <c r="DP1708"/>
      <c r="DQ1708"/>
      <c r="DR1708"/>
      <c r="DS1708"/>
      <c r="DT1708"/>
      <c r="DU1708"/>
      <c r="DV1708"/>
      <c r="DW1708"/>
      <c r="DX1708"/>
      <c r="DY1708"/>
      <c r="DZ1708"/>
      <c r="EA1708"/>
      <c r="EB1708"/>
      <c r="EC1708"/>
      <c r="ED1708"/>
      <c r="EE1708"/>
      <c r="EF1708"/>
      <c r="EG1708"/>
    </row>
    <row r="1709" spans="1:137" s="1" customFormat="1" ht="14.4" x14ac:dyDescent="0.3">
      <c r="A1709"/>
      <c r="B1709"/>
      <c r="C1709"/>
      <c r="D1709" s="18"/>
      <c r="E1709" s="28">
        <v>40939.629861111112</v>
      </c>
      <c r="F1709" s="10">
        <f t="shared" si="517"/>
        <v>1056.1388888888905</v>
      </c>
      <c r="G1709" s="10">
        <v>72468</v>
      </c>
      <c r="H1709" s="10">
        <v>0</v>
      </c>
      <c r="I1709" s="10">
        <v>11</v>
      </c>
      <c r="J1709" s="10"/>
      <c r="K1709" s="10"/>
      <c r="L1709" s="79">
        <v>1037</v>
      </c>
      <c r="M1709" s="86"/>
      <c r="N1709" s="112">
        <v>7.28</v>
      </c>
      <c r="O1709" s="90"/>
      <c r="P1709" s="90"/>
      <c r="Q1709" s="90"/>
      <c r="R1709" s="87"/>
      <c r="S1709" s="87"/>
      <c r="T1709" s="16"/>
      <c r="U1709" s="16"/>
      <c r="V1709" s="43">
        <f t="shared" si="521"/>
        <v>0</v>
      </c>
      <c r="W1709" s="43">
        <f t="shared" si="522"/>
        <v>0</v>
      </c>
      <c r="X1709" s="43">
        <f t="shared" si="523"/>
        <v>0</v>
      </c>
      <c r="Y1709" s="22">
        <f>X1709+W1709+SUM($V$1667:V1709)</f>
        <v>3.9461482015214265E-4</v>
      </c>
      <c r="Z1709" s="22">
        <f t="shared" si="524"/>
        <v>0.17740041431008358</v>
      </c>
      <c r="AA1709" s="44">
        <f t="shared" si="525"/>
        <v>24.860216234143188</v>
      </c>
      <c r="AB1709" s="44">
        <f t="shared" si="526"/>
        <v>2.1762108383300443</v>
      </c>
      <c r="AC1709" s="44">
        <f t="shared" si="527"/>
        <v>14.599927679824967</v>
      </c>
      <c r="AD1709" s="44">
        <f t="shared" si="518"/>
        <v>2.1762108383300443</v>
      </c>
      <c r="AE1709" s="44">
        <f t="shared" si="519"/>
        <v>12.417336888560142</v>
      </c>
      <c r="AF1709" s="44">
        <f t="shared" si="520"/>
        <v>6.3799529347828314E-3</v>
      </c>
      <c r="AG1709" s="45">
        <f>AC1709+AA1709+SUM($Z$1667:Z1709)</f>
        <v>45.603931424709927</v>
      </c>
      <c r="AH1709" s="45">
        <f>AC1709+AA1709+SUM($Z$1702:Z1709)+$AH$1701</f>
        <v>134.99917005144567</v>
      </c>
      <c r="DM1709"/>
      <c r="DN1709"/>
      <c r="DO1709"/>
      <c r="DP1709"/>
      <c r="DQ1709"/>
      <c r="DR1709"/>
      <c r="DS1709"/>
      <c r="DT1709"/>
      <c r="DU1709"/>
      <c r="DV1709"/>
      <c r="DW1709"/>
      <c r="DX1709"/>
      <c r="DY1709"/>
      <c r="DZ1709"/>
      <c r="EA1709"/>
      <c r="EB1709"/>
      <c r="EC1709"/>
      <c r="ED1709"/>
      <c r="EE1709"/>
      <c r="EF1709"/>
      <c r="EG1709"/>
    </row>
    <row r="1710" spans="1:137" s="1" customFormat="1" ht="14.4" x14ac:dyDescent="0.3">
      <c r="A1710"/>
      <c r="B1710"/>
      <c r="C1710"/>
      <c r="D1710" s="18"/>
      <c r="E1710" s="28">
        <v>41018.430555555555</v>
      </c>
      <c r="F1710" s="10">
        <f t="shared" si="517"/>
        <v>1134.9395833333328</v>
      </c>
      <c r="G1710" s="10">
        <v>73269</v>
      </c>
      <c r="H1710" s="10">
        <v>0</v>
      </c>
      <c r="I1710" s="10">
        <v>13</v>
      </c>
      <c r="J1710" s="10"/>
      <c r="K1710" s="10"/>
      <c r="L1710" s="79">
        <v>1037</v>
      </c>
      <c r="M1710" s="86"/>
      <c r="N1710" s="112">
        <v>7.28</v>
      </c>
      <c r="O1710" s="90"/>
      <c r="P1710" s="90"/>
      <c r="Q1710" s="90"/>
      <c r="R1710" s="87"/>
      <c r="S1710" s="87"/>
      <c r="T1710" s="16"/>
      <c r="U1710" s="16"/>
      <c r="V1710" s="43">
        <f t="shared" si="521"/>
        <v>0</v>
      </c>
      <c r="W1710" s="43">
        <f t="shared" si="522"/>
        <v>0</v>
      </c>
      <c r="X1710" s="43">
        <f t="shared" si="523"/>
        <v>0</v>
      </c>
      <c r="Y1710" s="22">
        <f>X1710+W1710+SUM($V$1667:V1710)</f>
        <v>3.9461482015214265E-4</v>
      </c>
      <c r="Z1710" s="22">
        <f t="shared" si="524"/>
        <v>0.17936124849706786</v>
      </c>
      <c r="AA1710" s="44">
        <f t="shared" si="525"/>
        <v>25.135000044977609</v>
      </c>
      <c r="AB1710" s="44">
        <f t="shared" si="526"/>
        <v>2.2002648329414916</v>
      </c>
      <c r="AC1710" s="44">
        <f t="shared" si="527"/>
        <v>14.76130293609725</v>
      </c>
      <c r="AD1710" s="44">
        <f t="shared" si="518"/>
        <v>2.2002648329414916</v>
      </c>
      <c r="AE1710" s="44">
        <f t="shared" si="519"/>
        <v>12.554587631615513</v>
      </c>
      <c r="AF1710" s="44">
        <f t="shared" si="520"/>
        <v>6.4504715402467754E-3</v>
      </c>
      <c r="AG1710" s="45">
        <f>AC1710+AA1710+SUM($Z$1667:Z1710)</f>
        <v>46.219451740313701</v>
      </c>
      <c r="AH1710" s="45">
        <f>AC1710+AA1710+SUM($Z$1702:Z1710)+$AH$1701</f>
        <v>135.61469036704943</v>
      </c>
      <c r="DM1710"/>
      <c r="DN1710"/>
      <c r="DO1710"/>
      <c r="DP1710"/>
      <c r="DQ1710"/>
      <c r="DR1710"/>
      <c r="DS1710"/>
      <c r="DT1710"/>
      <c r="DU1710"/>
      <c r="DV1710"/>
      <c r="DW1710"/>
      <c r="DX1710"/>
      <c r="DY1710"/>
      <c r="DZ1710"/>
      <c r="EA1710"/>
      <c r="EB1710"/>
      <c r="EC1710"/>
      <c r="ED1710"/>
      <c r="EE1710"/>
      <c r="EF1710"/>
      <c r="EG1710"/>
    </row>
    <row r="1711" spans="1:137" s="1" customFormat="1" ht="14.4" x14ac:dyDescent="0.3">
      <c r="A1711"/>
      <c r="B1711"/>
      <c r="C1711"/>
      <c r="D1711" s="18"/>
      <c r="E1711" s="28">
        <v>41036.611805555556</v>
      </c>
      <c r="F1711" s="10">
        <f t="shared" si="517"/>
        <v>1153.1208333333343</v>
      </c>
      <c r="G1711" s="10">
        <v>79855</v>
      </c>
      <c r="H1711" s="10">
        <v>0</v>
      </c>
      <c r="I1711" s="10">
        <v>39</v>
      </c>
      <c r="J1711" s="10"/>
      <c r="K1711" s="10"/>
      <c r="L1711" s="79">
        <v>1037</v>
      </c>
      <c r="M1711" s="86"/>
      <c r="N1711" s="112">
        <v>7.28</v>
      </c>
      <c r="O1711" s="90"/>
      <c r="P1711" s="90"/>
      <c r="Q1711" s="90"/>
      <c r="R1711" s="87"/>
      <c r="S1711" s="87"/>
      <c r="T1711" s="16"/>
      <c r="U1711" s="16"/>
      <c r="V1711" s="43">
        <f t="shared" si="521"/>
        <v>0</v>
      </c>
      <c r="W1711" s="43">
        <f t="shared" si="522"/>
        <v>0</v>
      </c>
      <c r="X1711" s="43">
        <f t="shared" si="523"/>
        <v>0</v>
      </c>
      <c r="Y1711" s="22">
        <f>X1711+W1711+SUM($V$1667:V1711)</f>
        <v>3.9461482015214265E-4</v>
      </c>
      <c r="Z1711" s="22">
        <f t="shared" si="524"/>
        <v>0.19548366292338309</v>
      </c>
      <c r="AA1711" s="44">
        <f t="shared" si="525"/>
        <v>27.394333600727279</v>
      </c>
      <c r="AB1711" s="44">
        <f t="shared" si="526"/>
        <v>2.3980421219689476</v>
      </c>
      <c r="AC1711" s="44">
        <f t="shared" si="527"/>
        <v>16.088166154336019</v>
      </c>
      <c r="AD1711" s="44">
        <f t="shared" si="518"/>
        <v>2.3980421219689472</v>
      </c>
      <c r="AE1711" s="44">
        <f t="shared" si="519"/>
        <v>13.683093741181901</v>
      </c>
      <c r="AF1711" s="44">
        <f t="shared" si="520"/>
        <v>7.0302911851725311E-3</v>
      </c>
      <c r="AG1711" s="45">
        <f>AC1711+AA1711+SUM($Z$1667:Z1711)</f>
        <v>50.001132177225522</v>
      </c>
      <c r="AH1711" s="45">
        <f>AC1711+AA1711+SUM($Z$1702:Z1711)+$AH$1701</f>
        <v>139.39637080396128</v>
      </c>
      <c r="DM1711"/>
      <c r="DN1711"/>
      <c r="DO1711"/>
      <c r="DP1711"/>
      <c r="DQ1711"/>
      <c r="DR1711"/>
      <c r="DS1711"/>
      <c r="DT1711"/>
      <c r="DU1711"/>
      <c r="DV1711"/>
      <c r="DW1711"/>
      <c r="DX1711"/>
      <c r="DY1711"/>
      <c r="DZ1711"/>
      <c r="EA1711"/>
      <c r="EB1711"/>
      <c r="EC1711"/>
      <c r="ED1711"/>
      <c r="EE1711"/>
      <c r="EF1711"/>
      <c r="EG1711"/>
    </row>
    <row r="1712" spans="1:137" s="1" customFormat="1" ht="14.4" x14ac:dyDescent="0.3">
      <c r="A1712"/>
      <c r="B1712"/>
      <c r="C1712"/>
      <c r="D1712" s="18"/>
      <c r="E1712" s="28">
        <v>41039.552083333336</v>
      </c>
      <c r="F1712" s="10">
        <f t="shared" si="517"/>
        <v>1156.0611111111139</v>
      </c>
      <c r="G1712" s="10">
        <v>12966</v>
      </c>
      <c r="H1712" s="10">
        <v>0</v>
      </c>
      <c r="I1712" s="10">
        <v>37</v>
      </c>
      <c r="J1712" s="10"/>
      <c r="K1712" s="10"/>
      <c r="L1712" s="79">
        <v>1037</v>
      </c>
      <c r="M1712" s="86"/>
      <c r="N1712" s="112">
        <v>7.28</v>
      </c>
      <c r="O1712" s="90"/>
      <c r="P1712" s="90"/>
      <c r="Q1712" s="90"/>
      <c r="R1712" s="87"/>
      <c r="S1712" s="87"/>
      <c r="T1712" s="16"/>
      <c r="U1712" s="16"/>
      <c r="V1712" s="43">
        <f t="shared" si="521"/>
        <v>0</v>
      </c>
      <c r="W1712" s="43">
        <f t="shared" si="522"/>
        <v>0</v>
      </c>
      <c r="X1712" s="43">
        <f t="shared" si="523"/>
        <v>0</v>
      </c>
      <c r="Y1712" s="22">
        <f>X1712+W1712+SUM($V$1667:V1712)</f>
        <v>3.9461482015214265E-4</v>
      </c>
      <c r="Z1712" s="22">
        <f t="shared" si="524"/>
        <v>3.1740544405041447E-2</v>
      </c>
      <c r="AA1712" s="44">
        <f t="shared" si="525"/>
        <v>4.4479986158290634</v>
      </c>
      <c r="AB1712" s="44">
        <f t="shared" si="526"/>
        <v>0.38936840715608756</v>
      </c>
      <c r="AC1712" s="44">
        <f t="shared" si="527"/>
        <v>2.6122241858007742</v>
      </c>
      <c r="AD1712" s="44">
        <f t="shared" si="518"/>
        <v>0.3893684071560875</v>
      </c>
      <c r="AE1712" s="44">
        <f t="shared" si="519"/>
        <v>2.2217142752259034</v>
      </c>
      <c r="AF1712" s="44">
        <f t="shared" si="520"/>
        <v>1.1415034187833828E-3</v>
      </c>
      <c r="AG1712" s="45">
        <f>AC1712+AA1712+SUM($Z$1667:Z1712)</f>
        <v>13.610595768197101</v>
      </c>
      <c r="AH1712" s="45">
        <f>AC1712+AA1712+SUM($Z$1712:Z1712)+$AH$1711</f>
        <v>146.48833414999615</v>
      </c>
      <c r="DM1712"/>
      <c r="DN1712"/>
      <c r="DO1712"/>
      <c r="DP1712"/>
      <c r="DQ1712"/>
      <c r="DR1712"/>
      <c r="DS1712"/>
      <c r="DT1712"/>
      <c r="DU1712"/>
      <c r="DV1712"/>
      <c r="DW1712"/>
      <c r="DX1712"/>
      <c r="DY1712"/>
      <c r="DZ1712"/>
      <c r="EA1712"/>
      <c r="EB1712"/>
      <c r="EC1712"/>
      <c r="ED1712"/>
      <c r="EE1712"/>
      <c r="EF1712"/>
      <c r="EG1712"/>
    </row>
    <row r="1713" spans="1:137" s="1" customFormat="1" ht="14.4" x14ac:dyDescent="0.3">
      <c r="A1713"/>
      <c r="B1713"/>
      <c r="C1713"/>
      <c r="D1713" s="18"/>
      <c r="E1713" s="28">
        <v>41044.5625</v>
      </c>
      <c r="F1713" s="10">
        <f t="shared" si="517"/>
        <v>1161.0715277777781</v>
      </c>
      <c r="G1713" s="10">
        <v>15883</v>
      </c>
      <c r="H1713" s="40">
        <v>1.18</v>
      </c>
      <c r="I1713" s="10">
        <v>40</v>
      </c>
      <c r="J1713" s="10"/>
      <c r="K1713" s="10"/>
      <c r="L1713" s="79">
        <v>1037</v>
      </c>
      <c r="M1713" s="86"/>
      <c r="N1713" s="112">
        <v>7.28</v>
      </c>
      <c r="O1713" s="90"/>
      <c r="P1713" s="90"/>
      <c r="Q1713" s="90"/>
      <c r="R1713" s="87"/>
      <c r="S1713" s="87"/>
      <c r="T1713" s="16"/>
      <c r="U1713" s="16"/>
      <c r="V1713" s="43">
        <f t="shared" si="521"/>
        <v>2.8886196512377685E-6</v>
      </c>
      <c r="W1713" s="43">
        <f t="shared" si="522"/>
        <v>4.0480012082973123E-4</v>
      </c>
      <c r="X1713" s="43">
        <f t="shared" si="523"/>
        <v>1.1947238560122452E-6</v>
      </c>
      <c r="Y1713" s="22">
        <f>X1713+W1713+SUM($V$1667:V1713)</f>
        <v>8.0349828448912381E-4</v>
      </c>
      <c r="Z1713" s="22">
        <f t="shared" si="524"/>
        <v>3.8881310102211422E-2</v>
      </c>
      <c r="AA1713" s="44">
        <f t="shared" si="525"/>
        <v>5.4486782365581536</v>
      </c>
      <c r="AB1713" s="44">
        <f t="shared" si="526"/>
        <v>0.47696578828167041</v>
      </c>
      <c r="AC1713" s="44">
        <f t="shared" si="527"/>
        <v>3.1999041140732452</v>
      </c>
      <c r="AD1713" s="44">
        <f t="shared" si="518"/>
        <v>0.47696578828167036</v>
      </c>
      <c r="AE1713" s="44">
        <f t="shared" si="519"/>
        <v>2.7215400149169384</v>
      </c>
      <c r="AF1713" s="44">
        <f t="shared" si="520"/>
        <v>1.3983108746364699E-3</v>
      </c>
      <c r="AG1713" s="45">
        <f>AC1713+AA1713+SUM($Z$1667:Z1713)</f>
        <v>15.237836627300874</v>
      </c>
      <c r="AH1713" s="45">
        <f>AC1713+AA1713+SUM($Z$1712:Z1713)+$AH$1711</f>
        <v>148.11557500909993</v>
      </c>
      <c r="DM1713"/>
      <c r="DN1713"/>
      <c r="DO1713"/>
      <c r="DP1713"/>
      <c r="DQ1713"/>
      <c r="DR1713"/>
      <c r="DS1713"/>
      <c r="DT1713"/>
      <c r="DU1713"/>
      <c r="DV1713"/>
      <c r="DW1713"/>
      <c r="DX1713"/>
      <c r="DY1713"/>
      <c r="DZ1713"/>
      <c r="EA1713"/>
      <c r="EB1713"/>
      <c r="EC1713"/>
      <c r="ED1713"/>
      <c r="EE1713"/>
      <c r="EF1713"/>
      <c r="EG1713"/>
    </row>
    <row r="1714" spans="1:137" s="1" customFormat="1" ht="14.4" x14ac:dyDescent="0.3">
      <c r="A1714"/>
      <c r="B1714"/>
      <c r="C1714"/>
      <c r="D1714" s="18"/>
      <c r="E1714" s="28">
        <v>41052.54583333333</v>
      </c>
      <c r="F1714" s="10">
        <f t="shared" si="517"/>
        <v>1169.054861111108</v>
      </c>
      <c r="G1714" s="10">
        <v>18652</v>
      </c>
      <c r="H1714" s="40">
        <v>0.54</v>
      </c>
      <c r="I1714" s="10">
        <v>38</v>
      </c>
      <c r="J1714" s="10"/>
      <c r="K1714" s="10"/>
      <c r="L1714" s="79">
        <v>1037</v>
      </c>
      <c r="M1714" s="86"/>
      <c r="N1714" s="112">
        <v>7.28</v>
      </c>
      <c r="O1714" s="90"/>
      <c r="P1714" s="90"/>
      <c r="Q1714" s="90"/>
      <c r="R1714" s="87"/>
      <c r="S1714" s="87"/>
      <c r="T1714" s="16"/>
      <c r="U1714" s="16"/>
      <c r="V1714" s="43">
        <f t="shared" si="521"/>
        <v>1.3219106878545723E-6</v>
      </c>
      <c r="W1714" s="43">
        <f t="shared" si="522"/>
        <v>1.8524751292208042E-4</v>
      </c>
      <c r="X1714" s="43">
        <f t="shared" si="523"/>
        <v>5.467380358022139E-7</v>
      </c>
      <c r="Y1714" s="22">
        <f>X1714+W1714+SUM($V$1667:V1714)</f>
        <v>5.846196014491176E-4</v>
      </c>
      <c r="Z1714" s="22">
        <f t="shared" si="524"/>
        <v>4.5659774351599035E-2</v>
      </c>
      <c r="AA1714" s="44">
        <f t="shared" si="525"/>
        <v>6.3985863167085997</v>
      </c>
      <c r="AB1714" s="44">
        <f t="shared" si="526"/>
        <v>0.56011873594596218</v>
      </c>
      <c r="AC1714" s="44">
        <f t="shared" si="527"/>
        <v>3.7577668913740587</v>
      </c>
      <c r="AD1714" s="44">
        <f t="shared" si="518"/>
        <v>0.56011873594596218</v>
      </c>
      <c r="AE1714" s="44">
        <f t="shared" si="519"/>
        <v>3.1960060667525498</v>
      </c>
      <c r="AF1714" s="44">
        <f t="shared" si="520"/>
        <v>1.6420886755474054E-3</v>
      </c>
      <c r="AG1714" s="45">
        <f>AC1714+AA1714+SUM($Z$1667:Z1714)</f>
        <v>16.791267259103734</v>
      </c>
      <c r="AH1714" s="45">
        <f>AC1714+AA1714+SUM($Z$1712:Z1714)+$AH$1711</f>
        <v>149.66900564090278</v>
      </c>
      <c r="DM1714"/>
      <c r="DN1714"/>
      <c r="DO1714"/>
      <c r="DP1714"/>
      <c r="DQ1714"/>
      <c r="DR1714"/>
      <c r="DS1714"/>
      <c r="DT1714"/>
      <c r="DU1714"/>
      <c r="DV1714"/>
      <c r="DW1714"/>
      <c r="DX1714"/>
      <c r="DY1714"/>
      <c r="DZ1714"/>
      <c r="EA1714"/>
      <c r="EB1714"/>
      <c r="EC1714"/>
      <c r="ED1714"/>
      <c r="EE1714"/>
      <c r="EF1714"/>
      <c r="EG1714"/>
    </row>
    <row r="1715" spans="1:137" s="1" customFormat="1" ht="14.4" x14ac:dyDescent="0.3">
      <c r="A1715"/>
      <c r="B1715"/>
      <c r="C1715"/>
      <c r="D1715" s="18"/>
      <c r="E1715" s="28">
        <v>41109.605555555558</v>
      </c>
      <c r="F1715" s="10">
        <f t="shared" si="517"/>
        <v>1226.1145833333358</v>
      </c>
      <c r="G1715" s="10">
        <v>21183</v>
      </c>
      <c r="H1715" s="10">
        <v>0.57999999999999996</v>
      </c>
      <c r="I1715" s="10">
        <v>37</v>
      </c>
      <c r="J1715" s="10"/>
      <c r="K1715" s="10"/>
      <c r="L1715" s="79">
        <v>1037</v>
      </c>
      <c r="M1715" s="86"/>
      <c r="N1715" s="112">
        <v>7.28</v>
      </c>
      <c r="O1715" s="90"/>
      <c r="P1715" s="90"/>
      <c r="Q1715" s="90"/>
      <c r="R1715" s="87"/>
      <c r="S1715" s="87"/>
      <c r="T1715" s="16"/>
      <c r="U1715" s="16"/>
      <c r="V1715" s="43">
        <f t="shared" si="521"/>
        <v>1.4198299980660217E-6</v>
      </c>
      <c r="W1715" s="43">
        <f t="shared" si="522"/>
        <v>1.9896955091630857E-4</v>
      </c>
      <c r="X1715" s="43">
        <f t="shared" si="523"/>
        <v>5.8723714956534075E-7</v>
      </c>
      <c r="Y1715" s="22">
        <f>X1715+W1715+SUM($V$1667:V1715)</f>
        <v>5.9980196855517493E-4</v>
      </c>
      <c r="Z1715" s="22">
        <f t="shared" si="524"/>
        <v>5.1855618705228528E-2</v>
      </c>
      <c r="AA1715" s="44">
        <f t="shared" si="525"/>
        <v>7.2668482707933872</v>
      </c>
      <c r="AB1715" s="44">
        <f t="shared" si="526"/>
        <v>0.63612455412520474</v>
      </c>
      <c r="AC1715" s="44">
        <f t="shared" si="527"/>
        <v>4.2676804664366657</v>
      </c>
      <c r="AD1715" s="44">
        <f t="shared" si="518"/>
        <v>0.63612455412520463</v>
      </c>
      <c r="AE1715" s="44">
        <f t="shared" si="519"/>
        <v>3.6296909989287616</v>
      </c>
      <c r="AF1715" s="44">
        <f t="shared" si="520"/>
        <v>1.8649133827000157E-3</v>
      </c>
      <c r="AG1715" s="45">
        <f>AC1715+AA1715+SUM($Z$1667:Z1715)</f>
        <v>18.221298406956357</v>
      </c>
      <c r="AH1715" s="45">
        <f>AC1715+AA1715+SUM($Z$1712:Z1715)+$AH$1711</f>
        <v>151.0990367887554</v>
      </c>
      <c r="DM1715"/>
      <c r="DN1715"/>
      <c r="DO1715"/>
      <c r="DP1715"/>
      <c r="DQ1715"/>
      <c r="DR1715"/>
      <c r="DS1715"/>
      <c r="DT1715"/>
      <c r="DU1715"/>
      <c r="DV1715"/>
      <c r="DW1715"/>
      <c r="DX1715"/>
      <c r="DY1715"/>
      <c r="DZ1715"/>
      <c r="EA1715"/>
      <c r="EB1715"/>
      <c r="EC1715"/>
      <c r="ED1715"/>
      <c r="EE1715"/>
      <c r="EF1715"/>
      <c r="EG1715"/>
    </row>
    <row r="1716" spans="1:137" s="1" customFormat="1" ht="14.4" x14ac:dyDescent="0.3">
      <c r="A1716"/>
      <c r="B1716"/>
      <c r="C1716"/>
      <c r="D1716" s="18"/>
      <c r="E1716" s="28">
        <v>41134.568055555559</v>
      </c>
      <c r="F1716" s="10">
        <f t="shared" si="517"/>
        <v>1251.0770833333372</v>
      </c>
      <c r="G1716" s="10">
        <v>22862</v>
      </c>
      <c r="H1716" s="10">
        <v>1.51</v>
      </c>
      <c r="I1716" s="10">
        <v>37</v>
      </c>
      <c r="J1716" s="10"/>
      <c r="K1716" s="10"/>
      <c r="L1716" s="79">
        <v>1037</v>
      </c>
      <c r="M1716" s="86"/>
      <c r="N1716" s="112">
        <v>7.28</v>
      </c>
      <c r="O1716" s="90"/>
      <c r="P1716" s="90"/>
      <c r="Q1716" s="90"/>
      <c r="R1716" s="87"/>
      <c r="S1716" s="87"/>
      <c r="T1716" s="16"/>
      <c r="U1716" s="16"/>
      <c r="V1716" s="43">
        <f t="shared" si="521"/>
        <v>3.6964539604822298E-6</v>
      </c>
      <c r="W1716" s="43">
        <f t="shared" si="522"/>
        <v>5.180069342821137E-4</v>
      </c>
      <c r="X1716" s="43">
        <f t="shared" si="523"/>
        <v>1.5288415445580425E-6</v>
      </c>
      <c r="Y1716" s="22">
        <f>X1716+W1716+SUM($V$1667:V1716)</f>
        <v>9.2347741027645498E-4</v>
      </c>
      <c r="Z1716" s="22">
        <f t="shared" si="524"/>
        <v>5.5965781751354131E-2</v>
      </c>
      <c r="AA1716" s="44">
        <f t="shared" si="525"/>
        <v>7.8428308156011148</v>
      </c>
      <c r="AB1716" s="44">
        <f t="shared" si="526"/>
        <v>0.68654484994620346</v>
      </c>
      <c r="AC1716" s="44">
        <f t="shared" si="527"/>
        <v>4.6059439561759445</v>
      </c>
      <c r="AD1716" s="44">
        <f t="shared" si="518"/>
        <v>0.68654484994620335</v>
      </c>
      <c r="AE1716" s="44">
        <f t="shared" si="519"/>
        <v>3.9173863766940156</v>
      </c>
      <c r="AF1716" s="44">
        <f t="shared" si="520"/>
        <v>2.0127295357261839E-3</v>
      </c>
      <c r="AG1716" s="45">
        <f>AC1716+AA1716+SUM($Z$1667:Z1716)</f>
        <v>19.191510223254717</v>
      </c>
      <c r="AH1716" s="45">
        <f>AC1716+AA1716+SUM($Z$1712:Z1716)+$AH$1711</f>
        <v>152.06924860505376</v>
      </c>
      <c r="DM1716"/>
      <c r="DN1716"/>
      <c r="DO1716"/>
      <c r="DP1716"/>
      <c r="DQ1716"/>
      <c r="DR1716"/>
      <c r="DS1716"/>
      <c r="DT1716"/>
      <c r="DU1716"/>
      <c r="DV1716"/>
      <c r="DW1716"/>
      <c r="DX1716"/>
      <c r="DY1716"/>
      <c r="DZ1716"/>
      <c r="EA1716"/>
      <c r="EB1716"/>
      <c r="EC1716"/>
      <c r="ED1716"/>
      <c r="EE1716"/>
      <c r="EF1716"/>
      <c r="EG1716"/>
    </row>
    <row r="1717" spans="1:137" s="1" customFormat="1" ht="14.4" x14ac:dyDescent="0.3">
      <c r="A1717"/>
      <c r="B1717"/>
      <c r="C1717"/>
      <c r="D1717" s="18"/>
      <c r="E1717" s="28">
        <v>42304.57708333333</v>
      </c>
      <c r="F1717" s="10">
        <f t="shared" si="517"/>
        <v>2421.086111111108</v>
      </c>
      <c r="G1717" s="10">
        <v>43406</v>
      </c>
      <c r="H1717" s="10">
        <v>0.53</v>
      </c>
      <c r="I1717" s="10">
        <v>34</v>
      </c>
      <c r="J1717" s="10"/>
      <c r="K1717" s="10"/>
      <c r="L1717" s="10">
        <v>1096</v>
      </c>
      <c r="M1717" s="86"/>
      <c r="N1717" s="112">
        <v>7.28</v>
      </c>
      <c r="O1717" s="90"/>
      <c r="P1717" s="90"/>
      <c r="Q1717" s="90"/>
      <c r="R1717" s="87"/>
      <c r="S1717" s="87"/>
      <c r="T1717" s="16"/>
      <c r="U1717" s="16"/>
      <c r="V1717" s="43">
        <f t="shared" si="521"/>
        <v>1.3712480452176216E-6</v>
      </c>
      <c r="W1717" s="43">
        <f t="shared" si="522"/>
        <v>1.9216146167037765E-4</v>
      </c>
      <c r="X1717" s="43">
        <f t="shared" si="523"/>
        <v>5.6714380913030832E-7</v>
      </c>
      <c r="Y1717" s="22">
        <f>X1717+W1717+SUM($V$1667:V1717)</f>
        <v>5.9804148797450878E-4</v>
      </c>
      <c r="Z1717" s="22">
        <f t="shared" si="524"/>
        <v>0.11230262764286053</v>
      </c>
      <c r="AA1717" s="44">
        <f t="shared" si="525"/>
        <v>15.737661142008324</v>
      </c>
      <c r="AB1717" s="44">
        <f t="shared" si="526"/>
        <v>1.3776416272746257</v>
      </c>
      <c r="AC1717" s="44">
        <f t="shared" si="527"/>
        <v>9.2424262266611841</v>
      </c>
      <c r="AD1717" s="44">
        <f t="shared" si="518"/>
        <v>1.3776416272746259</v>
      </c>
      <c r="AE1717" s="44">
        <f t="shared" si="519"/>
        <v>7.860745795522428</v>
      </c>
      <c r="AF1717" s="44">
        <f t="shared" si="520"/>
        <v>4.0388038641303563E-3</v>
      </c>
      <c r="AG1717" s="45">
        <f>AC1717+AA1717+SUM($Z$1667:Z1717)</f>
        <v>31.835125447790027</v>
      </c>
      <c r="AH1717" s="45">
        <f>AC1717+AA1717+SUM($Z$1712:Z1717)+$AH$1711</f>
        <v>164.71286382958908</v>
      </c>
      <c r="DM1717"/>
      <c r="DN1717"/>
      <c r="DO1717"/>
      <c r="DP1717"/>
      <c r="DQ1717"/>
      <c r="DR1717"/>
      <c r="DS1717"/>
      <c r="DT1717"/>
      <c r="DU1717"/>
      <c r="DV1717"/>
      <c r="DW1717"/>
      <c r="DX1717"/>
      <c r="DY1717"/>
      <c r="DZ1717"/>
      <c r="EA1717"/>
      <c r="EB1717"/>
      <c r="EC1717"/>
      <c r="ED1717"/>
      <c r="EE1717"/>
      <c r="EF1717"/>
      <c r="EG1717"/>
    </row>
    <row r="1718" spans="1:137" s="1" customFormat="1" ht="14.4" x14ac:dyDescent="0.3">
      <c r="A1718"/>
      <c r="B1718"/>
      <c r="C1718"/>
      <c r="D1718" s="40" t="s">
        <v>164</v>
      </c>
      <c r="E1718" s="28">
        <v>42305.586805555555</v>
      </c>
      <c r="F1718" s="10">
        <f t="shared" si="517"/>
        <v>2422.0958333333328</v>
      </c>
      <c r="G1718" s="10"/>
      <c r="H1718" s="10"/>
      <c r="I1718" s="10">
        <v>33</v>
      </c>
      <c r="J1718" s="40">
        <v>5.99</v>
      </c>
      <c r="K1718" s="10"/>
      <c r="L1718" s="10">
        <v>1088</v>
      </c>
      <c r="M1718" s="86"/>
      <c r="N1718" s="112">
        <v>7.28</v>
      </c>
      <c r="O1718" s="90"/>
      <c r="P1718" s="90"/>
      <c r="Q1718" s="90"/>
      <c r="R1718" s="87"/>
      <c r="S1718" s="87"/>
      <c r="T1718" s="16"/>
      <c r="U1718" s="16"/>
      <c r="V1718" s="43">
        <f t="shared" si="521"/>
        <v>0</v>
      </c>
      <c r="W1718" s="43">
        <f t="shared" si="522"/>
        <v>0</v>
      </c>
      <c r="X1718" s="43">
        <f t="shared" si="523"/>
        <v>0</v>
      </c>
      <c r="Y1718" s="22">
        <f>X1718+W1718+SUM($V$1667:V1718)</f>
        <v>4.0531288249500086E-4</v>
      </c>
      <c r="Z1718" s="22">
        <f t="shared" si="524"/>
        <v>0</v>
      </c>
      <c r="AA1718" s="44">
        <f t="shared" si="525"/>
        <v>0</v>
      </c>
      <c r="AB1718" s="44">
        <f t="shared" si="526"/>
        <v>0</v>
      </c>
      <c r="AC1718" s="44">
        <f t="shared" si="527"/>
        <v>0</v>
      </c>
      <c r="AD1718" s="44">
        <f t="shared" si="518"/>
        <v>0</v>
      </c>
      <c r="AE1718" s="44">
        <f t="shared" si="519"/>
        <v>0</v>
      </c>
      <c r="AF1718" s="44">
        <f t="shared" si="520"/>
        <v>0</v>
      </c>
      <c r="AG1718" s="45">
        <f>AC1718+AA1718+SUM($Z$1667:Z1718)</f>
        <v>6.8550380791205177</v>
      </c>
      <c r="AH1718" s="45">
        <f>AC1718+AA1718+SUM($Z$1718:Z1718)+$AH$1717</f>
        <v>164.71286382958908</v>
      </c>
      <c r="DM1718"/>
      <c r="DN1718"/>
      <c r="DO1718"/>
      <c r="DP1718"/>
      <c r="DQ1718"/>
      <c r="DR1718"/>
      <c r="DS1718"/>
      <c r="DT1718"/>
      <c r="DU1718"/>
      <c r="DV1718"/>
      <c r="DW1718"/>
      <c r="DX1718"/>
      <c r="DY1718"/>
      <c r="DZ1718"/>
      <c r="EA1718"/>
      <c r="EB1718"/>
      <c r="EC1718"/>
      <c r="ED1718"/>
      <c r="EE1718"/>
      <c r="EF1718"/>
      <c r="EG1718"/>
    </row>
    <row r="1719" spans="1:137" s="1" customFormat="1" ht="14.4" x14ac:dyDescent="0.3">
      <c r="A1719"/>
      <c r="B1719"/>
      <c r="C1719"/>
      <c r="D1719" s="18"/>
      <c r="E1719" s="28">
        <v>42311.609027777777</v>
      </c>
      <c r="F1719" s="10">
        <f t="shared" si="517"/>
        <v>2428.1180555555547</v>
      </c>
      <c r="G1719" s="10">
        <v>6484</v>
      </c>
      <c r="H1719" s="10">
        <v>0.81</v>
      </c>
      <c r="I1719" s="10">
        <v>34</v>
      </c>
      <c r="J1719" s="10"/>
      <c r="K1719" s="10">
        <v>5</v>
      </c>
      <c r="L1719" s="10">
        <v>1064</v>
      </c>
      <c r="M1719" s="86"/>
      <c r="N1719" s="112">
        <v>7.28</v>
      </c>
      <c r="O1719" s="90"/>
      <c r="P1719" s="90"/>
      <c r="Q1719" s="90"/>
      <c r="R1719" s="87"/>
      <c r="S1719" s="87"/>
      <c r="T1719" s="16"/>
      <c r="U1719" s="16"/>
      <c r="V1719" s="43">
        <f t="shared" si="521"/>
        <v>2.0344932090799392E-6</v>
      </c>
      <c r="W1719" s="43">
        <f t="shared" si="522"/>
        <v>2.8510610474796565E-4</v>
      </c>
      <c r="X1719" s="43">
        <f t="shared" si="523"/>
        <v>8.4145988923850848E-7</v>
      </c>
      <c r="Y1719" s="22">
        <f>X1719+W1719+SUM($V$1667:V1719)</f>
        <v>6.9329494034128499E-4</v>
      </c>
      <c r="Z1719" s="22">
        <f t="shared" si="524"/>
        <v>1.6285992552684352E-2</v>
      </c>
      <c r="AA1719" s="44">
        <f t="shared" si="525"/>
        <v>2.2822567693651963</v>
      </c>
      <c r="AB1719" s="44">
        <f t="shared" si="526"/>
        <v>0.19978393874641326</v>
      </c>
      <c r="AC1719" s="44">
        <f t="shared" si="527"/>
        <v>1.3403255814710029</v>
      </c>
      <c r="AD1719" s="44">
        <f t="shared" si="518"/>
        <v>0.19978393874641329</v>
      </c>
      <c r="AE1719" s="44">
        <f t="shared" si="519"/>
        <v>1.139955940225605</v>
      </c>
      <c r="AF1719" s="44">
        <f t="shared" si="520"/>
        <v>5.8570249898477213E-4</v>
      </c>
      <c r="AG1719" s="45">
        <f>AC1719+AA1719+SUM($Z$1667:Z1719)</f>
        <v>10.493906422509401</v>
      </c>
      <c r="AH1719" s="45">
        <f>AC1719+AA1719+SUM($Z$1718:Z1719)+$AH$1717</f>
        <v>168.35173217297796</v>
      </c>
      <c r="DM1719"/>
      <c r="DN1719"/>
      <c r="DO1719"/>
      <c r="DP1719"/>
      <c r="DQ1719"/>
      <c r="DR1719"/>
      <c r="DS1719"/>
      <c r="DT1719"/>
      <c r="DU1719"/>
      <c r="DV1719"/>
      <c r="DW1719"/>
      <c r="DX1719"/>
      <c r="DY1719"/>
      <c r="DZ1719"/>
      <c r="EA1719"/>
      <c r="EB1719"/>
      <c r="EC1719"/>
      <c r="ED1719"/>
      <c r="EE1719"/>
      <c r="EF1719"/>
      <c r="EG1719"/>
    </row>
    <row r="1720" spans="1:137" s="1" customFormat="1" ht="14.4" x14ac:dyDescent="0.3">
      <c r="A1720"/>
      <c r="B1720"/>
      <c r="C1720"/>
      <c r="D1720" s="18"/>
      <c r="E1720" s="28">
        <v>42486.576388888891</v>
      </c>
      <c r="F1720" s="10">
        <f t="shared" si="517"/>
        <v>2603.0854166666686</v>
      </c>
      <c r="G1720" s="10">
        <v>22179</v>
      </c>
      <c r="H1720" s="10">
        <v>0.74</v>
      </c>
      <c r="I1720" s="10">
        <v>33</v>
      </c>
      <c r="J1720" s="10"/>
      <c r="K1720" s="10"/>
      <c r="L1720" s="10">
        <v>1075</v>
      </c>
      <c r="M1720" s="86"/>
      <c r="N1720" s="112"/>
      <c r="O1720" s="90"/>
      <c r="P1720" s="90"/>
      <c r="Q1720" s="90"/>
      <c r="R1720" s="87"/>
      <c r="S1720" s="87"/>
      <c r="T1720" s="16"/>
      <c r="U1720" s="16"/>
      <c r="V1720" s="43">
        <f t="shared" si="521"/>
        <v>1.8778884106366513E-6</v>
      </c>
      <c r="W1720" s="43">
        <f t="shared" si="522"/>
        <v>2.6316010666365758E-4</v>
      </c>
      <c r="X1720" s="43">
        <f t="shared" si="523"/>
        <v>7.7668864509564845E-7</v>
      </c>
      <c r="Y1720" s="22"/>
      <c r="Z1720" s="22">
        <f t="shared" si="524"/>
        <v>5.6283360891230122E-2</v>
      </c>
      <c r="AA1720" s="44">
        <f t="shared" si="525"/>
        <v>7.8873351428287313</v>
      </c>
      <c r="AB1720" s="44">
        <f t="shared" si="526"/>
        <v>0.69044066478357835</v>
      </c>
      <c r="AC1720" s="44"/>
      <c r="AD1720" s="44"/>
      <c r="AE1720" s="44"/>
      <c r="AF1720" s="44"/>
      <c r="AG1720" s="45"/>
      <c r="AH1720" s="45"/>
      <c r="DM1720"/>
      <c r="DN1720"/>
      <c r="DO1720"/>
      <c r="DP1720"/>
      <c r="DQ1720"/>
      <c r="DR1720"/>
      <c r="DS1720"/>
      <c r="DT1720"/>
      <c r="DU1720"/>
      <c r="DV1720"/>
      <c r="DW1720"/>
      <c r="DX1720"/>
      <c r="DY1720"/>
      <c r="DZ1720"/>
      <c r="EA1720"/>
      <c r="EB1720"/>
      <c r="EC1720"/>
      <c r="ED1720"/>
      <c r="EE1720"/>
      <c r="EF1720"/>
      <c r="EG1720"/>
    </row>
    <row r="1721" spans="1:137" s="1" customFormat="1" ht="14.4" x14ac:dyDescent="0.3">
      <c r="A1721"/>
      <c r="B1721"/>
      <c r="C1721"/>
      <c r="D1721" s="18"/>
      <c r="E1721" s="28">
        <v>42613.624305555553</v>
      </c>
      <c r="F1721" s="10">
        <f t="shared" si="517"/>
        <v>2730.1333333333314</v>
      </c>
      <c r="G1721" s="10">
        <v>29219</v>
      </c>
      <c r="H1721" s="10">
        <v>0.71</v>
      </c>
      <c r="I1721" s="10">
        <v>21</v>
      </c>
      <c r="J1721" s="10"/>
      <c r="K1721" s="10"/>
      <c r="L1721" s="10">
        <v>1058</v>
      </c>
      <c r="M1721" s="86"/>
      <c r="N1721" s="112"/>
      <c r="O1721" s="90"/>
      <c r="P1721" s="90"/>
      <c r="Q1721" s="90"/>
      <c r="R1721" s="87"/>
      <c r="S1721" s="87"/>
      <c r="T1721" s="16"/>
      <c r="U1721" s="16"/>
      <c r="V1721" s="43">
        <f t="shared" si="521"/>
        <v>1.7732648853576864E-6</v>
      </c>
      <c r="W1721" s="43">
        <f t="shared" si="522"/>
        <v>2.4849856558592872E-4</v>
      </c>
      <c r="X1721" s="43">
        <f t="shared" si="523"/>
        <v>7.3341668940659849E-7</v>
      </c>
      <c r="Y1721" s="22"/>
      <c r="Z1721" s="22">
        <f t="shared" si="524"/>
        <v>7.2976093922910212E-2</v>
      </c>
      <c r="AA1721" s="44">
        <f t="shared" si="525"/>
        <v>10.226590968810212</v>
      </c>
      <c r="AB1721" s="44">
        <f t="shared" si="526"/>
        <v>0.89521418059620361</v>
      </c>
      <c r="AC1721" s="44"/>
      <c r="AD1721" s="44"/>
      <c r="AE1721" s="44"/>
      <c r="AF1721" s="44"/>
      <c r="AG1721" s="45"/>
      <c r="AH1721" s="45"/>
      <c r="DM1721"/>
      <c r="DN1721"/>
      <c r="DO1721"/>
      <c r="DP1721"/>
      <c r="DQ1721"/>
      <c r="DR1721"/>
      <c r="DS1721"/>
      <c r="DT1721"/>
      <c r="DU1721"/>
      <c r="DV1721"/>
      <c r="DW1721"/>
      <c r="DX1721"/>
      <c r="DY1721"/>
      <c r="DZ1721"/>
      <c r="EA1721"/>
      <c r="EB1721"/>
      <c r="EC1721"/>
      <c r="ED1721"/>
      <c r="EE1721"/>
      <c r="EF1721"/>
      <c r="EG1721"/>
    </row>
    <row r="1722" spans="1:137" s="1" customFormat="1" ht="14.4" x14ac:dyDescent="0.3">
      <c r="A1722"/>
      <c r="B1722"/>
      <c r="C1722"/>
      <c r="D1722" s="40" t="s">
        <v>164</v>
      </c>
      <c r="E1722" s="28">
        <v>42759.493055555555</v>
      </c>
      <c r="F1722" s="10">
        <f t="shared" si="517"/>
        <v>2876.0020833333328</v>
      </c>
      <c r="G1722" s="10">
        <v>32705</v>
      </c>
      <c r="H1722" s="10">
        <v>0.67</v>
      </c>
      <c r="I1722" s="10">
        <v>13</v>
      </c>
      <c r="J1722" s="10"/>
      <c r="K1722" s="10">
        <v>5</v>
      </c>
      <c r="L1722" s="10">
        <v>1096</v>
      </c>
      <c r="M1722" s="86"/>
      <c r="N1722" s="112"/>
      <c r="O1722" s="90"/>
      <c r="P1722" s="90"/>
      <c r="Q1722" s="90"/>
      <c r="R1722" s="87"/>
      <c r="S1722" s="87"/>
      <c r="T1722" s="16"/>
      <c r="U1722" s="16"/>
      <c r="V1722" s="43">
        <f t="shared" si="521"/>
        <v>1.7334645099920877E-6</v>
      </c>
      <c r="W1722" s="43">
        <f t="shared" si="522"/>
        <v>2.429210930550057E-4</v>
      </c>
      <c r="X1722" s="43">
        <f t="shared" si="523"/>
        <v>7.1695538135340852E-7</v>
      </c>
      <c r="Y1722" s="22"/>
      <c r="Z1722" s="22">
        <f t="shared" si="524"/>
        <v>8.4616353431777952E-2</v>
      </c>
      <c r="AA1722" s="44">
        <f t="shared" si="525"/>
        <v>11.857812460244718</v>
      </c>
      <c r="AB1722" s="44">
        <f t="shared" si="526"/>
        <v>1.0380078657332312</v>
      </c>
      <c r="AC1722" s="44"/>
      <c r="AD1722" s="44"/>
      <c r="AE1722" s="44"/>
      <c r="AF1722" s="44"/>
      <c r="AG1722" s="45"/>
      <c r="AH1722" s="45"/>
      <c r="DM1722"/>
      <c r="DN1722"/>
      <c r="DO1722"/>
      <c r="DP1722"/>
      <c r="DQ1722"/>
      <c r="DR1722"/>
      <c r="DS1722"/>
      <c r="DT1722"/>
      <c r="DU1722"/>
      <c r="DV1722"/>
      <c r="DW1722"/>
      <c r="DX1722"/>
      <c r="DY1722"/>
      <c r="DZ1722"/>
      <c r="EA1722"/>
      <c r="EB1722"/>
      <c r="EC1722"/>
      <c r="ED1722"/>
      <c r="EE1722"/>
      <c r="EF1722"/>
      <c r="EG1722"/>
    </row>
    <row r="1723" spans="1:137" s="1" customFormat="1" ht="14.4" x14ac:dyDescent="0.3">
      <c r="A1723"/>
      <c r="B1723"/>
      <c r="C1723"/>
      <c r="D1723" s="18"/>
      <c r="E1723" s="28">
        <v>42761.554861111108</v>
      </c>
      <c r="F1723" s="10">
        <f t="shared" si="517"/>
        <v>2878.0638888888861</v>
      </c>
      <c r="G1723" s="10">
        <v>4122</v>
      </c>
      <c r="H1723" s="10">
        <v>0.49</v>
      </c>
      <c r="I1723" s="10">
        <v>19</v>
      </c>
      <c r="J1723" s="10"/>
      <c r="K1723" s="10">
        <v>5</v>
      </c>
      <c r="L1723" s="10">
        <v>1094</v>
      </c>
      <c r="M1723" s="86"/>
      <c r="N1723" s="112"/>
      <c r="O1723" s="90"/>
      <c r="P1723" s="90"/>
      <c r="Q1723" s="90"/>
      <c r="R1723" s="87"/>
      <c r="S1723" s="87"/>
      <c r="T1723" s="16"/>
      <c r="U1723" s="16"/>
      <c r="V1723" s="43">
        <f t="shared" si="521"/>
        <v>1.2654442003845172E-6</v>
      </c>
      <c r="W1723" s="43">
        <f t="shared" si="522"/>
        <v>1.7733451512020148E-4</v>
      </c>
      <c r="X1723" s="43">
        <f t="shared" si="523"/>
        <v>5.2338367704584938E-7</v>
      </c>
      <c r="Y1723" s="22"/>
      <c r="Z1723" s="22">
        <f t="shared" si="524"/>
        <v>1.0645226518336694E-2</v>
      </c>
      <c r="AA1723" s="44">
        <f t="shared" si="525"/>
        <v>1.4917813700519806</v>
      </c>
      <c r="AB1723" s="44">
        <f t="shared" si="526"/>
        <v>0.13058739133038161</v>
      </c>
      <c r="AC1723" s="44"/>
      <c r="AD1723" s="44"/>
      <c r="AE1723" s="44"/>
      <c r="AF1723" s="44"/>
      <c r="AG1723" s="45"/>
      <c r="AH1723" s="45"/>
      <c r="DM1723"/>
      <c r="DN1723"/>
      <c r="DO1723"/>
      <c r="DP1723"/>
      <c r="DQ1723"/>
      <c r="DR1723"/>
      <c r="DS1723"/>
      <c r="DT1723"/>
      <c r="DU1723"/>
      <c r="DV1723"/>
      <c r="DW1723"/>
      <c r="DX1723"/>
      <c r="DY1723"/>
      <c r="DZ1723"/>
      <c r="EA1723"/>
      <c r="EB1723"/>
      <c r="EC1723"/>
      <c r="ED1723"/>
      <c r="EE1723"/>
      <c r="EF1723"/>
      <c r="EG1723"/>
    </row>
    <row r="1724" spans="1:137" s="1" customFormat="1" ht="14.4" x14ac:dyDescent="0.3">
      <c r="A1724"/>
      <c r="B1724"/>
      <c r="C1724"/>
      <c r="D1724" s="40" t="s">
        <v>164</v>
      </c>
      <c r="E1724" s="28">
        <v>42822.386805555558</v>
      </c>
      <c r="F1724" s="10">
        <f t="shared" si="517"/>
        <v>2938.8958333333358</v>
      </c>
      <c r="G1724" s="10">
        <v>8954</v>
      </c>
      <c r="H1724" s="10">
        <v>0.51</v>
      </c>
      <c r="I1724" s="10">
        <v>8</v>
      </c>
      <c r="J1724" s="10"/>
      <c r="K1724" s="10"/>
      <c r="L1724" s="10">
        <v>1073</v>
      </c>
      <c r="M1724" s="86"/>
      <c r="N1724" s="112"/>
      <c r="O1724" s="90"/>
      <c r="P1724" s="90"/>
      <c r="Q1724" s="90"/>
      <c r="R1724" s="87"/>
      <c r="S1724" s="87"/>
      <c r="T1724" s="16"/>
      <c r="U1724" s="16"/>
      <c r="V1724" s="43">
        <f t="shared" si="521"/>
        <v>1.2918125392240035E-6</v>
      </c>
      <c r="W1724" s="43">
        <f t="shared" si="522"/>
        <v>1.8102967337467419E-4</v>
      </c>
      <c r="X1724" s="43">
        <f t="shared" si="523"/>
        <v>5.3428953771928552E-7</v>
      </c>
      <c r="Y1724" s="22"/>
      <c r="Z1724" s="22">
        <f t="shared" si="524"/>
        <v>2.2680175443552403E-2</v>
      </c>
      <c r="AA1724" s="44">
        <f t="shared" si="525"/>
        <v>3.178313128229084</v>
      </c>
      <c r="AB1724" s="44">
        <f t="shared" si="526"/>
        <v>0.27822282043385388</v>
      </c>
      <c r="AC1724" s="44"/>
      <c r="AD1724" s="44"/>
      <c r="AE1724" s="44"/>
      <c r="AF1724" s="44"/>
      <c r="AG1724" s="45"/>
      <c r="AH1724" s="45"/>
      <c r="DM1724"/>
      <c r="DN1724"/>
      <c r="DO1724"/>
      <c r="DP1724"/>
      <c r="DQ1724"/>
      <c r="DR1724"/>
      <c r="DS1724"/>
      <c r="DT1724"/>
      <c r="DU1724"/>
      <c r="DV1724"/>
      <c r="DW1724"/>
      <c r="DX1724"/>
      <c r="DY1724"/>
      <c r="DZ1724"/>
      <c r="EA1724"/>
      <c r="EB1724"/>
      <c r="EC1724"/>
      <c r="ED1724"/>
      <c r="EE1724"/>
      <c r="EF1724"/>
      <c r="EG1724"/>
    </row>
    <row r="1725" spans="1:137" s="1" customFormat="1" ht="14.4" x14ac:dyDescent="0.3">
      <c r="A1725"/>
      <c r="B1725"/>
      <c r="C1725"/>
      <c r="D1725" s="40"/>
      <c r="E1725" s="28">
        <v>42822.552777777775</v>
      </c>
      <c r="F1725" s="10">
        <f t="shared" si="517"/>
        <v>2939.0618055555533</v>
      </c>
      <c r="G1725" s="10">
        <v>2060</v>
      </c>
      <c r="H1725" s="10">
        <v>0.43</v>
      </c>
      <c r="I1725" s="10">
        <v>33</v>
      </c>
      <c r="J1725" s="10"/>
      <c r="K1725" s="10">
        <v>5</v>
      </c>
      <c r="L1725" s="10">
        <v>1077</v>
      </c>
      <c r="M1725" s="86"/>
      <c r="N1725" s="112"/>
      <c r="O1725" s="90"/>
      <c r="P1725" s="90"/>
      <c r="Q1725" s="90"/>
      <c r="R1725" s="87"/>
      <c r="S1725" s="87"/>
      <c r="T1725" s="16"/>
      <c r="U1725" s="16"/>
      <c r="V1725" s="43">
        <f t="shared" si="521"/>
        <v>1.093235577435499E-6</v>
      </c>
      <c r="W1725" s="43">
        <f t="shared" si="522"/>
        <v>1.532018566901401E-4</v>
      </c>
      <c r="X1725" s="43">
        <f t="shared" si="523"/>
        <v>4.5215874095568285E-7</v>
      </c>
      <c r="Y1725" s="22"/>
      <c r="Z1725" s="22">
        <f t="shared" si="524"/>
        <v>5.2373611384119263E-3</v>
      </c>
      <c r="AA1725" s="44">
        <f t="shared" si="525"/>
        <v>0.73394377856206661</v>
      </c>
      <c r="AB1725" s="44">
        <f t="shared" si="526"/>
        <v>6.4247888698491989E-2</v>
      </c>
      <c r="AC1725" s="44"/>
      <c r="AD1725" s="44"/>
      <c r="AE1725" s="44"/>
      <c r="AF1725" s="44"/>
      <c r="AG1725" s="45"/>
      <c r="AH1725" s="45"/>
      <c r="DM1725"/>
      <c r="DN1725"/>
      <c r="DO1725"/>
      <c r="DP1725"/>
      <c r="DQ1725"/>
      <c r="DR1725"/>
      <c r="DS1725"/>
      <c r="DT1725"/>
      <c r="DU1725"/>
      <c r="DV1725"/>
      <c r="DW1725"/>
      <c r="DX1725"/>
      <c r="DY1725"/>
      <c r="DZ1725"/>
      <c r="EA1725"/>
      <c r="EB1725"/>
      <c r="EC1725"/>
      <c r="ED1725"/>
      <c r="EE1725"/>
      <c r="EF1725"/>
      <c r="EG1725"/>
    </row>
    <row r="1726" spans="1:137" s="1" customFormat="1" ht="14.4" x14ac:dyDescent="0.3">
      <c r="A1726"/>
      <c r="B1726"/>
      <c r="C1726"/>
      <c r="D1726" s="40"/>
      <c r="E1726" s="28">
        <v>42968.587500000001</v>
      </c>
      <c r="F1726" s="10">
        <f t="shared" si="517"/>
        <v>3085.0965277777796</v>
      </c>
      <c r="G1726" s="10">
        <v>9719</v>
      </c>
      <c r="H1726" s="10">
        <v>0</v>
      </c>
      <c r="I1726" s="10">
        <v>31</v>
      </c>
      <c r="J1726" s="10"/>
      <c r="K1726" s="10"/>
      <c r="L1726" s="10">
        <v>1078</v>
      </c>
      <c r="M1726" s="86"/>
      <c r="N1726" s="112"/>
      <c r="O1726" s="90"/>
      <c r="P1726" s="90"/>
      <c r="Q1726" s="90"/>
      <c r="R1726" s="87"/>
      <c r="S1726" s="87"/>
      <c r="T1726" s="16"/>
      <c r="U1726" s="16"/>
      <c r="V1726" s="43">
        <f t="shared" si="521"/>
        <v>0</v>
      </c>
      <c r="W1726" s="43">
        <f t="shared" si="522"/>
        <v>0</v>
      </c>
      <c r="X1726" s="43">
        <f t="shared" si="523"/>
        <v>0</v>
      </c>
      <c r="Y1726" s="22"/>
      <c r="Z1726" s="22">
        <f t="shared" si="524"/>
        <v>2.4732609509855268E-2</v>
      </c>
      <c r="AA1726" s="44">
        <f t="shared" si="525"/>
        <v>3.4659333961582486</v>
      </c>
      <c r="AB1726" s="44">
        <f t="shared" si="526"/>
        <v>0.30340049139599112</v>
      </c>
      <c r="AC1726" s="44"/>
      <c r="AD1726" s="44"/>
      <c r="AE1726" s="44"/>
      <c r="AF1726" s="44"/>
      <c r="AG1726" s="45"/>
      <c r="AH1726" s="45"/>
      <c r="DM1726"/>
      <c r="DN1726"/>
      <c r="DO1726"/>
      <c r="DP1726"/>
      <c r="DQ1726"/>
      <c r="DR1726"/>
      <c r="DS1726"/>
      <c r="DT1726"/>
      <c r="DU1726"/>
      <c r="DV1726"/>
      <c r="DW1726"/>
      <c r="DX1726"/>
      <c r="DY1726"/>
      <c r="DZ1726"/>
      <c r="EA1726"/>
      <c r="EB1726"/>
      <c r="EC1726"/>
      <c r="ED1726"/>
      <c r="EE1726"/>
      <c r="EF1726"/>
      <c r="EG1726"/>
    </row>
    <row r="1727" spans="1:137" s="1" customFormat="1" ht="14.4" x14ac:dyDescent="0.3">
      <c r="A1727"/>
      <c r="B1727"/>
      <c r="C1727"/>
      <c r="D1727" s="40"/>
      <c r="E1727" s="28">
        <v>43046.572222222225</v>
      </c>
      <c r="F1727" s="10">
        <f t="shared" si="517"/>
        <v>3163.0812500000029</v>
      </c>
      <c r="G1727" s="10">
        <v>12256</v>
      </c>
      <c r="H1727" s="10">
        <v>0</v>
      </c>
      <c r="I1727" s="10">
        <v>46</v>
      </c>
      <c r="J1727" s="10"/>
      <c r="K1727" s="10"/>
      <c r="L1727" s="10">
        <v>1056</v>
      </c>
      <c r="M1727" s="86"/>
      <c r="N1727" s="112"/>
      <c r="O1727" s="90"/>
      <c r="P1727" s="90"/>
      <c r="Q1727" s="90"/>
      <c r="R1727" s="87"/>
      <c r="S1727" s="87"/>
      <c r="T1727" s="16"/>
      <c r="U1727" s="16"/>
      <c r="V1727" s="43">
        <f t="shared" si="521"/>
        <v>0</v>
      </c>
      <c r="W1727" s="43">
        <f t="shared" si="522"/>
        <v>0</v>
      </c>
      <c r="X1727" s="43">
        <f t="shared" si="523"/>
        <v>0</v>
      </c>
      <c r="Y1727" s="22"/>
      <c r="Z1727" s="22">
        <f t="shared" si="524"/>
        <v>3.0552184514098704E-2</v>
      </c>
      <c r="AA1727" s="44">
        <f t="shared" si="525"/>
        <v>4.2814664013034509</v>
      </c>
      <c r="AB1727" s="44">
        <f t="shared" si="526"/>
        <v>0.37479052871897212</v>
      </c>
      <c r="AC1727" s="44"/>
      <c r="AD1727" s="44"/>
      <c r="AE1727" s="44"/>
      <c r="AF1727" s="44"/>
      <c r="AG1727" s="45"/>
      <c r="AH1727" s="45"/>
      <c r="DM1727"/>
      <c r="DN1727"/>
      <c r="DO1727"/>
      <c r="DP1727"/>
      <c r="DQ1727"/>
      <c r="DR1727"/>
      <c r="DS1727"/>
      <c r="DT1727"/>
      <c r="DU1727"/>
      <c r="DV1727"/>
      <c r="DW1727"/>
      <c r="DX1727"/>
      <c r="DY1727"/>
      <c r="DZ1727"/>
      <c r="EA1727"/>
      <c r="EB1727"/>
      <c r="EC1727"/>
      <c r="ED1727"/>
      <c r="EE1727"/>
      <c r="EF1727"/>
      <c r="EG1727"/>
    </row>
    <row r="1728" spans="1:137" s="1" customFormat="1" ht="14.4" x14ac:dyDescent="0.3">
      <c r="A1728"/>
      <c r="B1728"/>
      <c r="C1728"/>
      <c r="D1728" s="40"/>
      <c r="E1728" s="28">
        <v>43123.461805555555</v>
      </c>
      <c r="F1728" s="10"/>
      <c r="G1728" s="10">
        <v>14933.8</v>
      </c>
      <c r="H1728" s="10">
        <v>0</v>
      </c>
      <c r="I1728" s="10">
        <v>152</v>
      </c>
      <c r="J1728" s="10"/>
      <c r="K1728" s="10"/>
      <c r="L1728" s="10">
        <v>1062</v>
      </c>
      <c r="M1728" s="86"/>
      <c r="N1728" s="112"/>
      <c r="O1728" s="90"/>
      <c r="P1728" s="90"/>
      <c r="Q1728" s="90"/>
      <c r="R1728" s="87"/>
      <c r="S1728" s="87"/>
      <c r="T1728" s="16"/>
      <c r="U1728" s="16"/>
      <c r="V1728" s="43">
        <f t="shared" si="521"/>
        <v>0</v>
      </c>
      <c r="W1728" s="43">
        <f t="shared" si="522"/>
        <v>0</v>
      </c>
      <c r="X1728" s="43">
        <f t="shared" si="523"/>
        <v>0</v>
      </c>
      <c r="Y1728" s="22"/>
      <c r="Z1728" s="22">
        <f t="shared" si="524"/>
        <v>3.7439017678774472E-2</v>
      </c>
      <c r="AA1728" s="44">
        <f t="shared" si="525"/>
        <v>5.2465608871767948</v>
      </c>
      <c r="AB1728" s="44">
        <f t="shared" si="526"/>
        <v>0.45927286227509129</v>
      </c>
      <c r="AC1728" s="44"/>
      <c r="AD1728" s="44"/>
      <c r="AE1728" s="44"/>
      <c r="AF1728" s="44"/>
      <c r="AG1728" s="45"/>
      <c r="AH1728" s="45"/>
      <c r="DM1728"/>
      <c r="DN1728"/>
      <c r="DO1728"/>
      <c r="DP1728"/>
      <c r="DQ1728"/>
      <c r="DR1728"/>
      <c r="DS1728"/>
      <c r="DT1728"/>
      <c r="DU1728"/>
      <c r="DV1728"/>
      <c r="DW1728"/>
      <c r="DX1728"/>
      <c r="DY1728"/>
      <c r="DZ1728"/>
      <c r="EA1728"/>
      <c r="EB1728"/>
      <c r="EC1728"/>
      <c r="ED1728"/>
      <c r="EE1728"/>
      <c r="EF1728"/>
      <c r="EG1728"/>
    </row>
    <row r="1729" spans="1:137" s="1" customFormat="1" ht="14.4" x14ac:dyDescent="0.3">
      <c r="A1729"/>
      <c r="B1729"/>
      <c r="C1729"/>
      <c r="D1729" s="40"/>
      <c r="E1729" s="28"/>
      <c r="F1729" s="10"/>
      <c r="G1729" s="10"/>
      <c r="H1729" s="10"/>
      <c r="I1729" s="10"/>
      <c r="J1729" s="10"/>
      <c r="K1729" s="10"/>
      <c r="L1729" s="10"/>
      <c r="M1729" s="86"/>
      <c r="N1729" s="112"/>
      <c r="O1729" s="90"/>
      <c r="P1729" s="90"/>
      <c r="Q1729" s="90"/>
      <c r="R1729" s="87"/>
      <c r="S1729" s="87"/>
      <c r="T1729" s="16"/>
      <c r="U1729" s="16"/>
      <c r="V1729" s="43"/>
      <c r="W1729" s="43"/>
      <c r="X1729" s="43"/>
      <c r="Y1729" s="22"/>
      <c r="Z1729" s="22"/>
      <c r="AA1729" s="44"/>
      <c r="AB1729" s="44"/>
      <c r="AC1729" s="44"/>
      <c r="AD1729" s="44"/>
      <c r="AE1729" s="44"/>
      <c r="AF1729" s="44"/>
      <c r="AG1729" s="45"/>
      <c r="AH1729" s="45"/>
      <c r="DM1729"/>
      <c r="DN1729"/>
      <c r="DO1729"/>
      <c r="DP1729"/>
      <c r="DQ1729"/>
      <c r="DR1729"/>
      <c r="DS1729"/>
      <c r="DT1729"/>
      <c r="DU1729"/>
      <c r="DV1729"/>
      <c r="DW1729"/>
      <c r="DX1729"/>
      <c r="DY1729"/>
      <c r="DZ1729"/>
      <c r="EA1729"/>
      <c r="EB1729"/>
      <c r="EC1729"/>
      <c r="ED1729"/>
      <c r="EE1729"/>
      <c r="EF1729"/>
      <c r="EG1729"/>
    </row>
    <row r="1730" spans="1:137" s="1" customFormat="1" ht="14.4" x14ac:dyDescent="0.3">
      <c r="A1730"/>
      <c r="B1730"/>
      <c r="C1730"/>
      <c r="D1730" s="83"/>
      <c r="E1730" s="89"/>
      <c r="F1730" s="86"/>
      <c r="G1730" s="86"/>
      <c r="H1730" s="86"/>
      <c r="I1730" s="86"/>
      <c r="J1730" s="86"/>
      <c r="K1730" s="86"/>
      <c r="L1730" s="86"/>
      <c r="M1730" s="86"/>
      <c r="N1730" s="42"/>
      <c r="O1730" s="90"/>
      <c r="P1730" s="90"/>
      <c r="Q1730" s="90"/>
      <c r="R1730" s="87"/>
      <c r="S1730" s="87"/>
      <c r="T1730" s="16"/>
      <c r="U1730" s="16"/>
      <c r="V1730" s="43"/>
      <c r="W1730" s="43"/>
      <c r="X1730" s="43"/>
      <c r="Y1730" s="22"/>
      <c r="Z1730" s="22"/>
      <c r="AA1730" s="44"/>
      <c r="AB1730" s="44"/>
      <c r="AC1730" s="44"/>
      <c r="AD1730" s="44"/>
      <c r="AE1730" s="44"/>
      <c r="AF1730" s="44"/>
      <c r="AG1730" s="45"/>
      <c r="AH1730" s="45"/>
      <c r="DM1730"/>
      <c r="DN1730"/>
      <c r="DO1730"/>
      <c r="DP1730"/>
      <c r="DQ1730"/>
      <c r="DR1730"/>
      <c r="DS1730"/>
      <c r="DT1730"/>
      <c r="DU1730"/>
      <c r="DV1730"/>
      <c r="DW1730"/>
      <c r="DX1730"/>
      <c r="DY1730"/>
      <c r="DZ1730"/>
      <c r="EA1730"/>
      <c r="EB1730"/>
      <c r="EC1730"/>
      <c r="ED1730"/>
      <c r="EE1730"/>
      <c r="EF1730"/>
      <c r="EG1730"/>
    </row>
    <row r="1732" spans="1:137" x14ac:dyDescent="0.25">
      <c r="D1732" s="18" t="s">
        <v>213</v>
      </c>
      <c r="E1732" s="18" t="s">
        <v>16</v>
      </c>
      <c r="F1732" s="10" t="s">
        <v>17</v>
      </c>
      <c r="G1732" s="10" t="s">
        <v>20</v>
      </c>
      <c r="H1732" s="10" t="s">
        <v>21</v>
      </c>
      <c r="I1732" s="10" t="s">
        <v>22</v>
      </c>
      <c r="K1732" s="10"/>
      <c r="L1732" s="10"/>
    </row>
    <row r="1733" spans="1:137" s="1" customFormat="1" ht="14.4" thickBot="1" x14ac:dyDescent="0.3">
      <c r="A1733"/>
      <c r="B1733"/>
      <c r="C1733"/>
      <c r="D1733" s="18"/>
      <c r="E1733" s="28">
        <f>E1734-1</f>
        <v>39883.493055555555</v>
      </c>
      <c r="F1733" s="10"/>
      <c r="G1733" s="10"/>
      <c r="H1733" s="10"/>
      <c r="I1733" s="10"/>
      <c r="J1733" s="10"/>
      <c r="K1733" s="10"/>
      <c r="L1733" s="10"/>
      <c r="M1733" s="86"/>
      <c r="N1733" s="86"/>
      <c r="O1733" s="90"/>
      <c r="P1733" s="90"/>
      <c r="Q1733" s="90"/>
      <c r="R1733" s="87"/>
      <c r="S1733" s="87"/>
      <c r="T1733" s="16"/>
      <c r="U1733" s="16"/>
      <c r="V1733" s="17"/>
      <c r="W1733" s="17"/>
      <c r="X1733" s="17"/>
      <c r="Y1733" s="17"/>
      <c r="Z1733" s="17"/>
      <c r="AA1733" s="17"/>
      <c r="AB1733" s="17"/>
      <c r="AC1733" s="17"/>
      <c r="AD1733" s="17"/>
      <c r="AE1733" s="17"/>
      <c r="AF1733" s="17"/>
      <c r="AG1733" s="17"/>
      <c r="AH1733" s="17"/>
      <c r="DM1733"/>
      <c r="DN1733"/>
      <c r="DO1733"/>
      <c r="DP1733"/>
      <c r="DQ1733"/>
      <c r="DR1733"/>
      <c r="DS1733"/>
      <c r="DT1733"/>
      <c r="DU1733"/>
      <c r="DV1733"/>
      <c r="DW1733"/>
      <c r="DX1733"/>
      <c r="DY1733"/>
      <c r="DZ1733"/>
      <c r="EA1733"/>
      <c r="EB1733"/>
      <c r="EC1733"/>
      <c r="ED1733"/>
      <c r="EE1733"/>
      <c r="EF1733"/>
      <c r="EG1733"/>
    </row>
    <row r="1734" spans="1:137" s="1" customFormat="1" ht="15" thickBot="1" x14ac:dyDescent="0.35">
      <c r="A1734"/>
      <c r="B1734"/>
      <c r="C1734"/>
      <c r="D1734" s="18"/>
      <c r="E1734" s="28">
        <v>39884.493055555555</v>
      </c>
      <c r="F1734" s="10">
        <f>E1734-E$1733</f>
        <v>1</v>
      </c>
      <c r="G1734" s="10">
        <v>2699</v>
      </c>
      <c r="H1734" s="10">
        <v>3.38</v>
      </c>
      <c r="I1734" s="10">
        <v>819</v>
      </c>
      <c r="J1734" s="10"/>
      <c r="K1734" s="10"/>
      <c r="L1734" s="79">
        <v>1037</v>
      </c>
      <c r="M1734" s="86"/>
      <c r="N1734" s="112">
        <v>7.28</v>
      </c>
      <c r="O1734" s="37">
        <v>91.4</v>
      </c>
      <c r="P1734" s="38">
        <v>20.82</v>
      </c>
      <c r="Q1734" s="39">
        <f>P1734-S1734</f>
        <v>14.394948000000001</v>
      </c>
      <c r="R1734" s="18">
        <v>30.86</v>
      </c>
      <c r="S1734" s="85">
        <f>R1734*P1734/100</f>
        <v>6.4250519999999991</v>
      </c>
      <c r="T1734" s="40">
        <f>Q1734/$A$18+S1734</f>
        <v>12.422947000000001</v>
      </c>
      <c r="U1734" s="40">
        <f>$A$16-T1734</f>
        <v>104.57705300000001</v>
      </c>
      <c r="V1734" s="43">
        <f t="shared" ref="V1734:V1765" si="528">($A$15*L1734/1000/$A$13*H1734)/$Q$1734</f>
        <v>7.9244564531497635E-6</v>
      </c>
      <c r="W1734" s="43">
        <f t="shared" ref="W1734:W1765" si="529">($U$1734*L1734/1000/$A$13*H1734)/$Q$1734</f>
        <v>1.1049550699963133E-3</v>
      </c>
      <c r="X1734" s="43">
        <f t="shared" ref="X1734:X1765" si="530">($A$46*$S$1734*H1734*L1734/1000000)/$Q$1734</f>
        <v>3.4221751129842268E-6</v>
      </c>
      <c r="Y1734" s="22">
        <f>X1734+W1734+SUM($V$1734:V1734)</f>
        <v>1.1163017015624473E-3</v>
      </c>
      <c r="Z1734" s="22">
        <f t="shared" ref="Z1734:Z1765" si="531">($A$15*L1734/1000/$A$13*G1734)/$Q$1734</f>
        <v>6.3278425938021335E-3</v>
      </c>
      <c r="AA1734" s="44">
        <f t="shared" ref="AA1734:AA1765" si="532">($U$1734*L1734/1000/$A$13*G1734)/$Q$1734</f>
        <v>0.88232950707693769</v>
      </c>
      <c r="AB1734" s="44">
        <f t="shared" ref="AB1734:AB1765" si="533">($A$14*$S$1734/1000*G1734/1000000*L1734/1000*1000000)/$Q$1734</f>
        <v>8.1050850756924281E-2</v>
      </c>
      <c r="AC1734" s="44">
        <f t="shared" ref="AC1734:AC1765" si="534">($A$14*((L1734/1000)*G1734/10^6)*(1+($A$28/(10^-N1734))+(($A$28*$A$29)/(10^-N1734)^2))*1000000)*$S$1734/1000/$Q$1734</f>
        <v>0.5437600707601643</v>
      </c>
      <c r="AD1734" s="44">
        <f>AC1734/(1+($A$28/(10^-N1734))+(($A$28*$A$29)/(10^-N1734)^2))*1</f>
        <v>8.1050850756924281E-2</v>
      </c>
      <c r="AE1734" s="44">
        <f>AC1734/(1+($A$28/(10^-N1734))+(($A$28*$A$29)/(10^-N1734)^2))*($A$28/(10^-N1734))</f>
        <v>0.46247160487696387</v>
      </c>
      <c r="AF1734" s="44">
        <f>AC1734/(1+($A$28/(10^-N1734))+(($A$28*$A$29)/(10^-N1734)^2))*(($A$28*$A$29)/(10^-N1734)^2)</f>
        <v>2.3761512627613375E-4</v>
      </c>
      <c r="AG1734" s="45">
        <f>AC1734+AA1734+SUM($Z$1734:Z1734)</f>
        <v>1.4324174204309039</v>
      </c>
      <c r="AH1734" s="45">
        <f>AC1734+AA1734+SUM($Z$1734:Z1734)</f>
        <v>1.4324174204309039</v>
      </c>
      <c r="DM1734"/>
      <c r="DN1734"/>
      <c r="DO1734"/>
      <c r="DP1734"/>
      <c r="DQ1734"/>
      <c r="DR1734"/>
      <c r="DS1734"/>
      <c r="DT1734"/>
      <c r="DU1734"/>
      <c r="DV1734"/>
      <c r="DW1734"/>
      <c r="DX1734"/>
      <c r="DY1734"/>
      <c r="DZ1734"/>
      <c r="EA1734"/>
      <c r="EB1734"/>
      <c r="EC1734"/>
      <c r="ED1734"/>
      <c r="EE1734"/>
      <c r="EF1734"/>
      <c r="EG1734"/>
    </row>
    <row r="1735" spans="1:137" s="1" customFormat="1" ht="14.4" x14ac:dyDescent="0.3">
      <c r="A1735"/>
      <c r="B1735"/>
      <c r="C1735"/>
      <c r="D1735" s="18"/>
      <c r="E1735" s="28">
        <v>39891.481944444444</v>
      </c>
      <c r="F1735" s="10">
        <f t="shared" ref="F1735:F1793" si="535">E1735-E$1733</f>
        <v>7.9888888888890506</v>
      </c>
      <c r="G1735" s="10">
        <v>10818</v>
      </c>
      <c r="H1735" s="10">
        <v>3.36</v>
      </c>
      <c r="I1735" s="10">
        <v>1048</v>
      </c>
      <c r="J1735" s="10"/>
      <c r="K1735" s="10"/>
      <c r="L1735" s="79">
        <v>1037</v>
      </c>
      <c r="M1735" s="86"/>
      <c r="N1735" s="112">
        <v>7.28</v>
      </c>
      <c r="O1735" s="90"/>
      <c r="P1735" s="90"/>
      <c r="Q1735" s="90"/>
      <c r="R1735" s="88"/>
      <c r="S1735" s="87"/>
      <c r="T1735" s="16"/>
      <c r="U1735" s="16"/>
      <c r="V1735" s="43">
        <f t="shared" si="528"/>
        <v>7.8775661782790555E-6</v>
      </c>
      <c r="W1735" s="43">
        <f t="shared" si="529"/>
        <v>1.0984168743158617E-3</v>
      </c>
      <c r="X1735" s="43">
        <f t="shared" si="530"/>
        <v>3.4019255561026633E-6</v>
      </c>
      <c r="Y1735" s="22">
        <f>X1735+W1735+SUM($V$1734:V1735)</f>
        <v>1.117620822503393E-3</v>
      </c>
      <c r="Z1735" s="22">
        <f t="shared" si="531"/>
        <v>2.5362949677566315E-2</v>
      </c>
      <c r="AA1735" s="44">
        <f t="shared" si="532"/>
        <v>3.5365100435562473</v>
      </c>
      <c r="AB1735" s="44">
        <f t="shared" si="533"/>
        <v>0.32486406205572677</v>
      </c>
      <c r="AC1735" s="44">
        <f t="shared" si="534"/>
        <v>2.1794725622391464</v>
      </c>
      <c r="AD1735" s="44">
        <f t="shared" ref="AD1735" si="536">AC1735/(1+($A$28/(10^-N1735))+(($A$28*$A$29)/(10^-N1735)^2))*1</f>
        <v>0.32486406205572682</v>
      </c>
      <c r="AE1735" s="44">
        <f t="shared" ref="AE1735" si="537">AC1735/(1+($A$28/(10^-N1735))+(($A$28*$A$29)/(10^-N1735)^2))*($A$28/(10^-N1735))</f>
        <v>1.8536561028377156</v>
      </c>
      <c r="AF1735" s="44">
        <f t="shared" ref="AF1735" si="538">AC1735/(1+($A$28/(10^-N1735))+(($A$28*$A$29)/(10^-N1735)^2))*(($A$28*$A$29)/(10^-N1735)^2)</f>
        <v>9.5239734570404385E-4</v>
      </c>
      <c r="AG1735" s="45">
        <f>AC1735+AA1735+SUM($Z$1734:Z1735)</f>
        <v>5.7476733980667625</v>
      </c>
      <c r="AH1735" s="45">
        <f>AC1735+AA1735+SUM($Z$1734:Z1735)</f>
        <v>5.7476733980667625</v>
      </c>
      <c r="DM1735"/>
      <c r="DN1735"/>
      <c r="DO1735"/>
      <c r="DP1735"/>
      <c r="DQ1735"/>
      <c r="DR1735"/>
      <c r="DS1735"/>
      <c r="DT1735"/>
      <c r="DU1735"/>
      <c r="DV1735"/>
      <c r="DW1735"/>
      <c r="DX1735"/>
      <c r="DY1735"/>
      <c r="DZ1735"/>
      <c r="EA1735"/>
      <c r="EB1735"/>
      <c r="EC1735"/>
      <c r="ED1735"/>
      <c r="EE1735"/>
      <c r="EF1735"/>
      <c r="EG1735"/>
    </row>
    <row r="1736" spans="1:137" s="1" customFormat="1" ht="14.4" x14ac:dyDescent="0.3">
      <c r="A1736"/>
      <c r="B1736"/>
      <c r="C1736"/>
      <c r="D1736" s="18"/>
      <c r="E1736" s="28">
        <v>39898.417361111111</v>
      </c>
      <c r="F1736" s="10">
        <f t="shared" si="535"/>
        <v>14.924305555556202</v>
      </c>
      <c r="G1736" s="10">
        <v>20435</v>
      </c>
      <c r="H1736" s="10">
        <v>4.63</v>
      </c>
      <c r="I1736" s="10">
        <v>1265</v>
      </c>
      <c r="J1736" s="10"/>
      <c r="K1736" s="10"/>
      <c r="L1736" s="79">
        <v>1037</v>
      </c>
      <c r="M1736" s="87"/>
      <c r="N1736" s="112">
        <v>7.28</v>
      </c>
      <c r="O1736" s="90"/>
      <c r="P1736" s="90"/>
      <c r="Q1736" s="90"/>
      <c r="R1736" s="87"/>
      <c r="S1736" s="87"/>
      <c r="T1736" s="16"/>
      <c r="U1736" s="16"/>
      <c r="V1736" s="43">
        <f t="shared" si="528"/>
        <v>1.0855098632569057E-5</v>
      </c>
      <c r="W1736" s="43">
        <f t="shared" si="529"/>
        <v>1.5135923000245356E-3</v>
      </c>
      <c r="X1736" s="43">
        <f t="shared" si="530"/>
        <v>4.6877724180819436E-6</v>
      </c>
      <c r="Y1736" s="22">
        <f>X1736+W1736+SUM($V$1734:V1736)</f>
        <v>1.5449371937066153E-3</v>
      </c>
      <c r="Z1736" s="22">
        <f t="shared" si="531"/>
        <v>4.7910138349146578E-2</v>
      </c>
      <c r="AA1736" s="44">
        <f t="shared" si="532"/>
        <v>6.6804014365013789</v>
      </c>
      <c r="AB1736" s="44">
        <f t="shared" si="533"/>
        <v>0.61366214717219247</v>
      </c>
      <c r="AC1736" s="44">
        <f t="shared" si="534"/>
        <v>4.1169829736880148</v>
      </c>
      <c r="AD1736" s="44">
        <f t="shared" ref="AD1736:AD1786" si="539">AC1736/(1+($A$28/(10^-N1736))+(($A$28*$A$29)/(10^-N1736)^2))*1</f>
        <v>0.61366214717219225</v>
      </c>
      <c r="AE1736" s="44">
        <f t="shared" ref="AE1736:AE1786" si="540">AC1736/(1+($A$28/(10^-N1736))+(($A$28*$A$29)/(10^-N1736)^2))*($A$28/(10^-N1736))</f>
        <v>3.5015217657135058</v>
      </c>
      <c r="AF1736" s="44">
        <f t="shared" ref="AF1736:AF1786" si="541">AC1736/(1+($A$28/(10^-N1736))+(($A$28*$A$29)/(10^-N1736)^2))*(($A$28*$A$29)/(10^-N1736)^2)</f>
        <v>1.7990608023167065E-3</v>
      </c>
      <c r="AG1736" s="45">
        <f>AC1736+AA1736+SUM($Z$1734:Z1736)</f>
        <v>10.87698534080991</v>
      </c>
      <c r="AH1736" s="45">
        <f>AC1736+AA1736+SUM($Z$1734:Z1736)</f>
        <v>10.87698534080991</v>
      </c>
      <c r="DM1736"/>
      <c r="DN1736"/>
      <c r="DO1736"/>
      <c r="DP1736"/>
      <c r="DQ1736"/>
      <c r="DR1736"/>
      <c r="DS1736"/>
      <c r="DT1736"/>
      <c r="DU1736"/>
      <c r="DV1736"/>
      <c r="DW1736"/>
      <c r="DX1736"/>
      <c r="DY1736"/>
      <c r="DZ1736"/>
      <c r="EA1736"/>
      <c r="EB1736"/>
      <c r="EC1736"/>
      <c r="ED1736"/>
      <c r="EE1736"/>
      <c r="EF1736"/>
      <c r="EG1736"/>
    </row>
    <row r="1737" spans="1:137" s="1" customFormat="1" ht="14.4" x14ac:dyDescent="0.3">
      <c r="A1737"/>
      <c r="B1737"/>
      <c r="C1737"/>
      <c r="D1737" s="18"/>
      <c r="E1737" s="28">
        <v>39913.662499999999</v>
      </c>
      <c r="F1737" s="10">
        <f t="shared" si="535"/>
        <v>30.169444444443798</v>
      </c>
      <c r="G1737" s="10">
        <v>35731</v>
      </c>
      <c r="H1737" s="10">
        <v>2.89</v>
      </c>
      <c r="I1737" s="10">
        <v>1620</v>
      </c>
      <c r="J1737" s="10"/>
      <c r="K1737" s="10"/>
      <c r="L1737" s="79">
        <v>1037</v>
      </c>
      <c r="M1737" s="86"/>
      <c r="N1737" s="112">
        <v>7.28</v>
      </c>
      <c r="O1737" s="90"/>
      <c r="P1737" s="90"/>
      <c r="Q1737" s="90"/>
      <c r="R1737" s="87"/>
      <c r="S1737" s="87"/>
      <c r="T1737" s="16"/>
      <c r="U1737" s="16"/>
      <c r="V1737" s="43">
        <f t="shared" si="528"/>
        <v>6.7756447188174018E-6</v>
      </c>
      <c r="W1737" s="43">
        <f t="shared" si="529"/>
        <v>9.4476927582525015E-4</v>
      </c>
      <c r="X1737" s="43">
        <f t="shared" si="530"/>
        <v>2.9260609693859222E-6</v>
      </c>
      <c r="Y1737" s="22">
        <f>X1737+W1737+SUM($V$1734:V1737)</f>
        <v>9.8112810277745143E-4</v>
      </c>
      <c r="Z1737" s="22">
        <f t="shared" si="531"/>
        <v>8.3771820570264569E-2</v>
      </c>
      <c r="AA1737" s="44">
        <f t="shared" si="532"/>
        <v>11.680813492910731</v>
      </c>
      <c r="AB1737" s="44">
        <f t="shared" si="533"/>
        <v>1.0730003513877959</v>
      </c>
      <c r="AC1737" s="44">
        <f t="shared" si="534"/>
        <v>7.1986258200561055</v>
      </c>
      <c r="AD1737" s="44">
        <f t="shared" si="539"/>
        <v>1.0730003513877959</v>
      </c>
      <c r="AE1737" s="44">
        <f t="shared" si="540"/>
        <v>6.1224797754200795</v>
      </c>
      <c r="AF1737" s="44">
        <f t="shared" si="541"/>
        <v>3.1456932482299129E-3</v>
      </c>
      <c r="AG1737" s="45">
        <f>AC1737+AA1737+SUM($Z$1734:Z1737)</f>
        <v>19.042812064157616</v>
      </c>
      <c r="AH1737" s="45">
        <f>AC1737+AA1737+SUM($Z$1734:Z1737)</f>
        <v>19.042812064157616</v>
      </c>
      <c r="DM1737"/>
      <c r="DN1737"/>
      <c r="DO1737"/>
      <c r="DP1737"/>
      <c r="DQ1737"/>
      <c r="DR1737"/>
      <c r="DS1737"/>
      <c r="DT1737"/>
      <c r="DU1737"/>
      <c r="DV1737"/>
      <c r="DW1737"/>
      <c r="DX1737"/>
      <c r="DY1737"/>
      <c r="DZ1737"/>
      <c r="EA1737"/>
      <c r="EB1737"/>
      <c r="EC1737"/>
      <c r="ED1737"/>
      <c r="EE1737"/>
      <c r="EF1737"/>
      <c r="EG1737"/>
    </row>
    <row r="1738" spans="1:137" s="1" customFormat="1" ht="14.4" x14ac:dyDescent="0.3">
      <c r="A1738"/>
      <c r="B1738"/>
      <c r="C1738"/>
      <c r="D1738" s="29"/>
      <c r="E1738" s="28">
        <v>39920.783333333333</v>
      </c>
      <c r="F1738" s="10">
        <f t="shared" si="535"/>
        <v>37.290277777778101</v>
      </c>
      <c r="G1738" s="10">
        <v>43730</v>
      </c>
      <c r="H1738" s="10">
        <v>2.95</v>
      </c>
      <c r="I1738" s="10">
        <v>1820</v>
      </c>
      <c r="J1738" s="10"/>
      <c r="K1738" s="10"/>
      <c r="L1738" s="79">
        <v>1037</v>
      </c>
      <c r="M1738" s="86"/>
      <c r="N1738" s="112">
        <v>7.28</v>
      </c>
      <c r="O1738" s="90"/>
      <c r="P1738" s="90"/>
      <c r="Q1738" s="90"/>
      <c r="R1738" s="87"/>
      <c r="S1738" s="87"/>
      <c r="T1738" s="16"/>
      <c r="U1738" s="16"/>
      <c r="V1738" s="43">
        <f t="shared" si="528"/>
        <v>6.9163155434295282E-6</v>
      </c>
      <c r="W1738" s="43">
        <f t="shared" si="529"/>
        <v>9.6438386286660485E-4</v>
      </c>
      <c r="X1738" s="43">
        <f t="shared" si="530"/>
        <v>2.9868096400306119E-6</v>
      </c>
      <c r="Y1738" s="22">
        <f>X1738+W1738+SUM($V$1734:V1738)</f>
        <v>1.0077197540328802E-3</v>
      </c>
      <c r="Z1738" s="22">
        <f t="shared" si="531"/>
        <v>0.10252558600480449</v>
      </c>
      <c r="AA1738" s="44">
        <f t="shared" si="532"/>
        <v>14.295764855307329</v>
      </c>
      <c r="AB1738" s="44">
        <f t="shared" si="533"/>
        <v>1.3132099679882541</v>
      </c>
      <c r="AC1738" s="44">
        <f t="shared" si="534"/>
        <v>8.810162243179688</v>
      </c>
      <c r="AD1738" s="44">
        <f t="shared" si="539"/>
        <v>1.3132099679882541</v>
      </c>
      <c r="AE1738" s="44">
        <f t="shared" si="540"/>
        <v>7.4931023643088643</v>
      </c>
      <c r="AF1738" s="44">
        <f t="shared" si="541"/>
        <v>3.849910882569591E-3</v>
      </c>
      <c r="AG1738" s="45">
        <f>AC1738+AA1738+SUM($Z$1734:Z1738)</f>
        <v>23.371825435682599</v>
      </c>
      <c r="AH1738" s="45">
        <f>AC1738+AA1738+SUM($Z$1734:Z1738)</f>
        <v>23.371825435682599</v>
      </c>
      <c r="DM1738"/>
      <c r="DN1738"/>
      <c r="DO1738"/>
      <c r="DP1738"/>
      <c r="DQ1738"/>
      <c r="DR1738"/>
      <c r="DS1738"/>
      <c r="DT1738"/>
      <c r="DU1738"/>
      <c r="DV1738"/>
      <c r="DW1738"/>
      <c r="DX1738"/>
      <c r="DY1738"/>
      <c r="DZ1738"/>
      <c r="EA1738"/>
      <c r="EB1738"/>
      <c r="EC1738"/>
      <c r="ED1738"/>
      <c r="EE1738"/>
      <c r="EF1738"/>
      <c r="EG1738"/>
    </row>
    <row r="1739" spans="1:137" s="1" customFormat="1" ht="14.4" x14ac:dyDescent="0.3">
      <c r="A1739"/>
      <c r="B1739"/>
      <c r="C1739"/>
      <c r="D1739" s="18"/>
      <c r="E1739" s="28">
        <v>39939.625694444447</v>
      </c>
      <c r="F1739" s="10">
        <f t="shared" si="535"/>
        <v>56.132638888891961</v>
      </c>
      <c r="G1739" s="10">
        <v>55600.4</v>
      </c>
      <c r="H1739" s="10">
        <v>5.3</v>
      </c>
      <c r="I1739" s="10">
        <v>177</v>
      </c>
      <c r="J1739" s="10"/>
      <c r="K1739" s="10"/>
      <c r="L1739" s="79">
        <v>1037</v>
      </c>
      <c r="M1739" s="86"/>
      <c r="N1739" s="112">
        <v>7.28</v>
      </c>
      <c r="O1739" s="90"/>
      <c r="P1739" s="90"/>
      <c r="Q1739" s="90"/>
      <c r="R1739" s="87"/>
      <c r="S1739" s="87"/>
      <c r="T1739" s="16"/>
      <c r="U1739" s="16"/>
      <c r="V1739" s="43">
        <f t="shared" si="528"/>
        <v>1.2425922840737796E-5</v>
      </c>
      <c r="W1739" s="43">
        <f t="shared" si="529"/>
        <v>1.7326218553196627E-3</v>
      </c>
      <c r="X1739" s="43">
        <f t="shared" si="530"/>
        <v>5.3661325736143196E-6</v>
      </c>
      <c r="Y1739" s="22">
        <f>X1739+W1739+SUM($V$1734:V1739)</f>
        <v>1.7907629922602596E-3</v>
      </c>
      <c r="Z1739" s="22">
        <f t="shared" si="531"/>
        <v>0.1303559019460675</v>
      </c>
      <c r="AA1739" s="44">
        <f t="shared" si="532"/>
        <v>18.176314755568939</v>
      </c>
      <c r="AB1739" s="44">
        <f t="shared" si="533"/>
        <v>1.6696775555484591</v>
      </c>
      <c r="AC1739" s="44">
        <f t="shared" si="534"/>
        <v>11.201658924895675</v>
      </c>
      <c r="AD1739" s="44">
        <f t="shared" si="539"/>
        <v>1.6696775555484591</v>
      </c>
      <c r="AE1739" s="44">
        <f t="shared" si="540"/>
        <v>9.527086409707719</v>
      </c>
      <c r="AF1739" s="44">
        <f t="shared" si="541"/>
        <v>4.894959639497422E-3</v>
      </c>
      <c r="AG1739" s="45">
        <f>AC1739+AA1739+SUM($Z$1734:Z1739)</f>
        <v>29.774227919606265</v>
      </c>
      <c r="AH1739" s="45">
        <f>AC1739+AA1739+SUM($Z$1734:Z1739)</f>
        <v>29.774227919606265</v>
      </c>
      <c r="DM1739"/>
      <c r="DN1739"/>
      <c r="DO1739"/>
      <c r="DP1739"/>
      <c r="DQ1739"/>
      <c r="DR1739"/>
      <c r="DS1739"/>
      <c r="DT1739"/>
      <c r="DU1739"/>
      <c r="DV1739"/>
      <c r="DW1739"/>
      <c r="DX1739"/>
      <c r="DY1739"/>
      <c r="DZ1739"/>
      <c r="EA1739"/>
      <c r="EB1739"/>
      <c r="EC1739"/>
      <c r="ED1739"/>
      <c r="EE1739"/>
      <c r="EF1739"/>
      <c r="EG1739"/>
    </row>
    <row r="1740" spans="1:137" s="1" customFormat="1" ht="14.4" x14ac:dyDescent="0.3">
      <c r="A1740"/>
      <c r="B1740"/>
      <c r="C1740"/>
      <c r="D1740" s="18"/>
      <c r="E1740" s="28">
        <v>39952.506249999999</v>
      </c>
      <c r="F1740" s="10">
        <f t="shared" si="535"/>
        <v>69.013194444443798</v>
      </c>
      <c r="G1740" s="10">
        <v>60802.5</v>
      </c>
      <c r="H1740" s="10">
        <v>8.14</v>
      </c>
      <c r="I1740" s="10">
        <v>538</v>
      </c>
      <c r="J1740" s="10"/>
      <c r="K1740" s="10"/>
      <c r="L1740" s="79">
        <v>1037</v>
      </c>
      <c r="M1740" s="86"/>
      <c r="N1740" s="112">
        <v>7.28</v>
      </c>
      <c r="O1740" s="90"/>
      <c r="P1740" s="90"/>
      <c r="Q1740" s="90"/>
      <c r="R1740" s="87"/>
      <c r="S1740" s="87"/>
      <c r="T1740" s="16"/>
      <c r="U1740" s="16"/>
      <c r="V1740" s="43">
        <f t="shared" si="528"/>
        <v>1.9084341872378428E-5</v>
      </c>
      <c r="W1740" s="43">
        <f t="shared" si="529"/>
        <v>2.6610456419437841E-3</v>
      </c>
      <c r="X1740" s="43">
        <f t="shared" si="530"/>
        <v>8.2415696507963344E-6</v>
      </c>
      <c r="Y1740" s="22">
        <f>X1740+W1740+SUM($V$1734:V1740)</f>
        <v>2.7411465578339412E-3</v>
      </c>
      <c r="Z1740" s="22">
        <f t="shared" si="531"/>
        <v>0.14255229689131318</v>
      </c>
      <c r="AA1740" s="44">
        <f t="shared" si="532"/>
        <v>19.876932143032789</v>
      </c>
      <c r="AB1740" s="44">
        <f t="shared" si="533"/>
        <v>1.825896388717261</v>
      </c>
      <c r="AC1740" s="44">
        <f t="shared" si="534"/>
        <v>12.249711634825818</v>
      </c>
      <c r="AD1740" s="44">
        <f t="shared" si="539"/>
        <v>1.8258963887172612</v>
      </c>
      <c r="AE1740" s="44">
        <f t="shared" si="540"/>
        <v>10.418462302901665</v>
      </c>
      <c r="AF1740" s="44">
        <f t="shared" si="541"/>
        <v>5.3529432068931534E-3</v>
      </c>
      <c r="AG1740" s="45">
        <f>AC1740+AA1740+SUM($Z$1734:Z1740)</f>
        <v>32.665450313891569</v>
      </c>
      <c r="AH1740" s="45">
        <f>AC1740+AA1740+SUM($Z$1734:Z1740)</f>
        <v>32.665450313891569</v>
      </c>
      <c r="DM1740"/>
      <c r="DN1740"/>
      <c r="DO1740"/>
      <c r="DP1740"/>
      <c r="DQ1740"/>
      <c r="DR1740"/>
      <c r="DS1740"/>
      <c r="DT1740"/>
      <c r="DU1740"/>
      <c r="DV1740"/>
      <c r="DW1740"/>
      <c r="DX1740"/>
      <c r="DY1740"/>
      <c r="DZ1740"/>
      <c r="EA1740"/>
      <c r="EB1740"/>
      <c r="EC1740"/>
      <c r="ED1740"/>
      <c r="EE1740"/>
      <c r="EF1740"/>
      <c r="EG1740"/>
    </row>
    <row r="1741" spans="1:137" s="1" customFormat="1" ht="14.4" x14ac:dyDescent="0.3">
      <c r="A1741"/>
      <c r="B1741"/>
      <c r="C1741"/>
      <c r="D1741" s="18"/>
      <c r="E1741" s="28">
        <v>39966.459027777775</v>
      </c>
      <c r="F1741" s="10">
        <f t="shared" si="535"/>
        <v>82.965972222220444</v>
      </c>
      <c r="G1741" s="10">
        <v>67146.399999999994</v>
      </c>
      <c r="H1741" s="10">
        <v>8.3800000000000008</v>
      </c>
      <c r="I1741" s="10">
        <v>772</v>
      </c>
      <c r="J1741" s="10"/>
      <c r="K1741" s="10"/>
      <c r="L1741" s="79">
        <v>1037</v>
      </c>
      <c r="M1741" s="86"/>
      <c r="N1741" s="112">
        <v>7.28</v>
      </c>
      <c r="O1741" s="90"/>
      <c r="P1741" s="90"/>
      <c r="Q1741" s="90"/>
      <c r="R1741" s="87"/>
      <c r="S1741" s="87"/>
      <c r="T1741" s="16"/>
      <c r="U1741" s="16"/>
      <c r="V1741" s="43">
        <f t="shared" si="528"/>
        <v>1.9647025170826933E-5</v>
      </c>
      <c r="W1741" s="43">
        <f t="shared" si="529"/>
        <v>2.7395039901092029E-3</v>
      </c>
      <c r="X1741" s="43">
        <f t="shared" si="530"/>
        <v>8.4845643333750951E-6</v>
      </c>
      <c r="Y1741" s="22">
        <f>X1741+W1741+SUM($V$1734:V1741)</f>
        <v>2.8394949258527661E-3</v>
      </c>
      <c r="Z1741" s="22">
        <f t="shared" si="531"/>
        <v>0.1574256576289276</v>
      </c>
      <c r="AA1741" s="44">
        <f t="shared" si="532"/>
        <v>21.950815121893623</v>
      </c>
      <c r="AB1741" s="44">
        <f t="shared" si="533"/>
        <v>2.0164034254408074</v>
      </c>
      <c r="AC1741" s="44">
        <f t="shared" si="534"/>
        <v>13.527799635157571</v>
      </c>
      <c r="AD1741" s="44">
        <f t="shared" si="539"/>
        <v>2.0164034254408074</v>
      </c>
      <c r="AE1741" s="44">
        <f t="shared" si="540"/>
        <v>11.505484760915362</v>
      </c>
      <c r="AF1741" s="44">
        <f t="shared" si="541"/>
        <v>5.9114488014034025E-3</v>
      </c>
      <c r="AG1741" s="45">
        <f>AC1741+AA1741+SUM($Z$1734:Z1741)</f>
        <v>36.174846950713082</v>
      </c>
      <c r="AH1741" s="45">
        <f>AC1741+AA1741+SUM($Z$1734:Z1741)</f>
        <v>36.174846950713082</v>
      </c>
      <c r="DM1741"/>
      <c r="DN1741"/>
      <c r="DO1741"/>
      <c r="DP1741"/>
      <c r="DQ1741"/>
      <c r="DR1741"/>
      <c r="DS1741"/>
      <c r="DT1741"/>
      <c r="DU1741"/>
      <c r="DV1741"/>
      <c r="DW1741"/>
      <c r="DX1741"/>
      <c r="DY1741"/>
      <c r="DZ1741"/>
      <c r="EA1741"/>
      <c r="EB1741"/>
      <c r="EC1741"/>
      <c r="ED1741"/>
      <c r="EE1741"/>
      <c r="EF1741"/>
      <c r="EG1741"/>
    </row>
    <row r="1742" spans="1:137" s="1" customFormat="1" ht="14.4" x14ac:dyDescent="0.3">
      <c r="A1742"/>
      <c r="B1742"/>
      <c r="C1742"/>
      <c r="D1742" s="18"/>
      <c r="E1742" s="28">
        <v>39975.686805555553</v>
      </c>
      <c r="F1742" s="10">
        <f t="shared" si="535"/>
        <v>92.193749999998545</v>
      </c>
      <c r="G1742" s="10">
        <v>69230.8</v>
      </c>
      <c r="H1742" s="10">
        <v>7.19</v>
      </c>
      <c r="I1742" s="10">
        <v>982</v>
      </c>
      <c r="J1742" s="10"/>
      <c r="K1742" s="10"/>
      <c r="L1742" s="79">
        <v>1037</v>
      </c>
      <c r="M1742" s="86"/>
      <c r="N1742" s="112">
        <v>7.28</v>
      </c>
      <c r="O1742" s="90"/>
      <c r="P1742" s="90"/>
      <c r="Q1742" s="90"/>
      <c r="R1742" s="87"/>
      <c r="S1742" s="87"/>
      <c r="T1742" s="16"/>
      <c r="U1742" s="16"/>
      <c r="V1742" s="43">
        <f t="shared" si="528"/>
        <v>1.6857053816019767E-5</v>
      </c>
      <c r="W1742" s="43">
        <f t="shared" si="529"/>
        <v>2.350481347122335E-3</v>
      </c>
      <c r="X1742" s="43">
        <f t="shared" si="530"/>
        <v>7.279715698922069E-6</v>
      </c>
      <c r="Y1742" s="22">
        <f>X1742+W1742+SUM($V$1734:V1742)</f>
        <v>2.4661244880474649E-3</v>
      </c>
      <c r="Z1742" s="22">
        <f t="shared" si="531"/>
        <v>0.16231256207595288</v>
      </c>
      <c r="AA1742" s="44">
        <f t="shared" si="532"/>
        <v>22.632225875710287</v>
      </c>
      <c r="AB1742" s="44">
        <f t="shared" si="533"/>
        <v>2.0789978653510461</v>
      </c>
      <c r="AC1742" s="44">
        <f t="shared" si="534"/>
        <v>13.947737942490839</v>
      </c>
      <c r="AD1742" s="44">
        <f t="shared" si="539"/>
        <v>2.0789978653510457</v>
      </c>
      <c r="AE1742" s="44">
        <f t="shared" si="540"/>
        <v>11.862645121495408</v>
      </c>
      <c r="AF1742" s="44">
        <f t="shared" si="541"/>
        <v>6.0949556443859795E-3</v>
      </c>
      <c r="AG1742" s="45">
        <f>AC1742+AA1742+SUM($Z$1734:Z1742)</f>
        <v>37.438508573938968</v>
      </c>
      <c r="AH1742" s="45">
        <f>AC1742+AA1742+SUM($Z$1734:Z1742)</f>
        <v>37.438508573938968</v>
      </c>
      <c r="DM1742"/>
      <c r="DN1742"/>
      <c r="DO1742"/>
      <c r="DP1742"/>
      <c r="DQ1742"/>
      <c r="DR1742"/>
      <c r="DS1742"/>
      <c r="DT1742"/>
      <c r="DU1742"/>
      <c r="DV1742"/>
      <c r="DW1742"/>
      <c r="DX1742"/>
      <c r="DY1742"/>
      <c r="DZ1742"/>
      <c r="EA1742"/>
      <c r="EB1742"/>
      <c r="EC1742"/>
      <c r="ED1742"/>
      <c r="EE1742"/>
      <c r="EF1742"/>
      <c r="EG1742"/>
    </row>
    <row r="1743" spans="1:137" s="1" customFormat="1" ht="14.4" x14ac:dyDescent="0.3">
      <c r="A1743"/>
      <c r="B1743"/>
      <c r="C1743"/>
      <c r="D1743" s="18"/>
      <c r="E1743" s="28">
        <v>39981.464583333334</v>
      </c>
      <c r="F1743" s="10">
        <f t="shared" si="535"/>
        <v>97.971527777779556</v>
      </c>
      <c r="G1743" s="10">
        <v>67784.899999999994</v>
      </c>
      <c r="H1743" s="10">
        <v>7.12</v>
      </c>
      <c r="I1743" s="10">
        <v>1093</v>
      </c>
      <c r="J1743" s="10"/>
      <c r="K1743" s="10"/>
      <c r="L1743" s="79">
        <v>1037</v>
      </c>
      <c r="M1743" s="86"/>
      <c r="N1743" s="112">
        <v>7.28</v>
      </c>
      <c r="O1743" s="90"/>
      <c r="P1743" s="90"/>
      <c r="Q1743" s="90"/>
      <c r="R1743" s="87"/>
      <c r="S1743" s="87"/>
      <c r="T1743" s="16"/>
      <c r="U1743" s="16"/>
      <c r="V1743" s="43">
        <f t="shared" si="528"/>
        <v>1.6692937853972284E-5</v>
      </c>
      <c r="W1743" s="43">
        <f t="shared" si="529"/>
        <v>2.3275976622407542E-3</v>
      </c>
      <c r="X1743" s="43">
        <f t="shared" si="530"/>
        <v>7.2088422498365956E-6</v>
      </c>
      <c r="Y1743" s="22">
        <f>X1743+W1743+SUM($V$1734:V1743)</f>
        <v>2.459862867570771E-3</v>
      </c>
      <c r="Z1743" s="22">
        <f t="shared" si="531"/>
        <v>0.15892262965417497</v>
      </c>
      <c r="AA1743" s="44">
        <f t="shared" si="532"/>
        <v>22.15954701899204</v>
      </c>
      <c r="AB1743" s="44">
        <f t="shared" si="533"/>
        <v>2.03557755223158</v>
      </c>
      <c r="AC1743" s="44">
        <f t="shared" si="534"/>
        <v>13.65643646553192</v>
      </c>
      <c r="AD1743" s="44">
        <f t="shared" si="539"/>
        <v>2.0355775522315804</v>
      </c>
      <c r="AE1743" s="44">
        <f t="shared" si="540"/>
        <v>11.614891252102446</v>
      </c>
      <c r="AF1743" s="44">
        <f t="shared" si="541"/>
        <v>5.9676611978936997E-3</v>
      </c>
      <c r="AG1743" s="45">
        <f>AC1743+AA1743+SUM($Z$1734:Z1743)</f>
        <v>36.833450869915978</v>
      </c>
      <c r="AH1743" s="45">
        <f>AC1743+AA1743+SUM($Z$1734:Z1743)</f>
        <v>36.833450869915978</v>
      </c>
      <c r="DM1743"/>
      <c r="DN1743"/>
      <c r="DO1743"/>
      <c r="DP1743"/>
      <c r="DQ1743"/>
      <c r="DR1743"/>
      <c r="DS1743"/>
      <c r="DT1743"/>
      <c r="DU1743"/>
      <c r="DV1743"/>
      <c r="DW1743"/>
      <c r="DX1743"/>
      <c r="DY1743"/>
      <c r="DZ1743"/>
      <c r="EA1743"/>
      <c r="EB1743"/>
      <c r="EC1743"/>
      <c r="ED1743"/>
      <c r="EE1743"/>
      <c r="EF1743"/>
      <c r="EG1743"/>
    </row>
    <row r="1744" spans="1:137" s="1" customFormat="1" ht="14.4" x14ac:dyDescent="0.3">
      <c r="A1744"/>
      <c r="B1744"/>
      <c r="C1744"/>
      <c r="D1744" s="18"/>
      <c r="E1744" s="28">
        <v>39988.473611111112</v>
      </c>
      <c r="F1744" s="10">
        <f t="shared" si="535"/>
        <v>104.98055555555766</v>
      </c>
      <c r="G1744" s="10">
        <v>73177.8</v>
      </c>
      <c r="H1744" s="10">
        <v>6.91</v>
      </c>
      <c r="I1744" s="10">
        <v>1200</v>
      </c>
      <c r="J1744" s="10"/>
      <c r="K1744" s="10"/>
      <c r="L1744" s="79">
        <v>1037</v>
      </c>
      <c r="M1744" s="86"/>
      <c r="N1744" s="112">
        <v>7.28</v>
      </c>
      <c r="O1744" s="90"/>
      <c r="P1744" s="90"/>
      <c r="Q1744" s="90"/>
      <c r="R1744" s="87"/>
      <c r="S1744" s="87"/>
      <c r="T1744" s="16"/>
      <c r="U1744" s="16"/>
      <c r="V1744" s="43">
        <f t="shared" si="528"/>
        <v>1.6200589967829842E-5</v>
      </c>
      <c r="W1744" s="43">
        <f t="shared" si="529"/>
        <v>2.258946607596013E-3</v>
      </c>
      <c r="X1744" s="43">
        <f t="shared" si="530"/>
        <v>6.9962219025801804E-6</v>
      </c>
      <c r="Y1744" s="22">
        <f>X1744+W1744+SUM($V$1734:V1744)</f>
        <v>2.4071997825466027E-3</v>
      </c>
      <c r="Z1744" s="22">
        <f t="shared" si="531"/>
        <v>0.17156635782168722</v>
      </c>
      <c r="AA1744" s="44">
        <f t="shared" si="532"/>
        <v>23.922538793247398</v>
      </c>
      <c r="AB1744" s="44">
        <f t="shared" si="533"/>
        <v>2.1975261009707494</v>
      </c>
      <c r="AC1744" s="44">
        <f t="shared" si="534"/>
        <v>14.742929124147144</v>
      </c>
      <c r="AD1744" s="44">
        <f t="shared" si="539"/>
        <v>2.1975261009707494</v>
      </c>
      <c r="AE1744" s="44">
        <f t="shared" si="540"/>
        <v>12.538960580720817</v>
      </c>
      <c r="AF1744" s="44">
        <f t="shared" si="541"/>
        <v>6.4424424555797177E-3</v>
      </c>
      <c r="AG1744" s="45">
        <f>AC1744+AA1744+SUM($Z$1734:Z1744)</f>
        <v>39.85450166060825</v>
      </c>
      <c r="AH1744" s="45">
        <f>AC1744+AA1744+SUM($Z$1734:Z1744)</f>
        <v>39.85450166060825</v>
      </c>
      <c r="DM1744"/>
      <c r="DN1744"/>
      <c r="DO1744"/>
      <c r="DP1744"/>
      <c r="DQ1744"/>
      <c r="DR1744"/>
      <c r="DS1744"/>
      <c r="DT1744"/>
      <c r="DU1744"/>
      <c r="DV1744"/>
      <c r="DW1744"/>
      <c r="DX1744"/>
      <c r="DY1744"/>
      <c r="DZ1744"/>
      <c r="EA1744"/>
      <c r="EB1744"/>
      <c r="EC1744"/>
      <c r="ED1744"/>
      <c r="EE1744"/>
      <c r="EF1744"/>
      <c r="EG1744"/>
    </row>
    <row r="1745" spans="1:137" s="1" customFormat="1" ht="14.4" x14ac:dyDescent="0.3">
      <c r="A1745"/>
      <c r="B1745"/>
      <c r="C1745"/>
      <c r="D1745" s="18"/>
      <c r="E1745" s="28">
        <v>39995.566666666666</v>
      </c>
      <c r="F1745" s="10">
        <f t="shared" si="535"/>
        <v>112.07361111111095</v>
      </c>
      <c r="G1745" s="10">
        <v>73096.600000000006</v>
      </c>
      <c r="H1745" s="10">
        <v>7.11</v>
      </c>
      <c r="I1745" s="10">
        <v>1417</v>
      </c>
      <c r="J1745" s="10"/>
      <c r="K1745" s="10"/>
      <c r="L1745" s="79">
        <v>1037</v>
      </c>
      <c r="M1745" s="86"/>
      <c r="N1745" s="112">
        <v>7.28</v>
      </c>
      <c r="O1745" s="90"/>
      <c r="P1745" s="90"/>
      <c r="Q1745" s="90"/>
      <c r="R1745" s="87"/>
      <c r="S1745" s="87"/>
      <c r="T1745" s="16"/>
      <c r="U1745" s="16"/>
      <c r="V1745" s="43">
        <f t="shared" si="528"/>
        <v>1.6669492716536932E-5</v>
      </c>
      <c r="W1745" s="43">
        <f t="shared" si="529"/>
        <v>2.324328564400529E-3</v>
      </c>
      <c r="X1745" s="43">
        <f t="shared" si="530"/>
        <v>7.1987174713958149E-6</v>
      </c>
      <c r="Y1745" s="22">
        <f>X1745+W1745+SUM($V$1734:V1745)</f>
        <v>2.4894537276364719E-3</v>
      </c>
      <c r="Z1745" s="22">
        <f t="shared" si="531"/>
        <v>0.17137598330571216</v>
      </c>
      <c r="AA1745" s="44">
        <f t="shared" si="532"/>
        <v>23.895993718784769</v>
      </c>
      <c r="AB1745" s="44">
        <f t="shared" si="533"/>
        <v>2.1950876685582035</v>
      </c>
      <c r="AC1745" s="44">
        <f t="shared" si="534"/>
        <v>14.726569984559987</v>
      </c>
      <c r="AD1745" s="44">
        <f t="shared" si="539"/>
        <v>2.1950876685582026</v>
      </c>
      <c r="AE1745" s="44">
        <f t="shared" si="540"/>
        <v>12.525047022248783</v>
      </c>
      <c r="AF1745" s="44">
        <f t="shared" si="541"/>
        <v>6.4352937530033462E-3</v>
      </c>
      <c r="AG1745" s="45">
        <f>AC1745+AA1745+SUM($Z$1734:Z1745)</f>
        <v>39.982973429864174</v>
      </c>
      <c r="AH1745" s="45">
        <f>AC1745+AA1745+SUM($Z$1734:Z1745)</f>
        <v>39.982973429864174</v>
      </c>
      <c r="DM1745"/>
      <c r="DN1745"/>
      <c r="DO1745"/>
      <c r="DP1745"/>
      <c r="DQ1745"/>
      <c r="DR1745"/>
      <c r="DS1745"/>
      <c r="DT1745"/>
      <c r="DU1745"/>
      <c r="DV1745"/>
      <c r="DW1745"/>
      <c r="DX1745"/>
      <c r="DY1745"/>
      <c r="DZ1745"/>
      <c r="EA1745"/>
      <c r="EB1745"/>
      <c r="EC1745"/>
      <c r="ED1745"/>
      <c r="EE1745"/>
      <c r="EF1745"/>
      <c r="EG1745"/>
    </row>
    <row r="1746" spans="1:137" s="1" customFormat="1" ht="14.4" x14ac:dyDescent="0.3">
      <c r="A1746"/>
      <c r="B1746"/>
      <c r="C1746"/>
      <c r="D1746" s="18"/>
      <c r="E1746" s="28">
        <v>40002.507638888892</v>
      </c>
      <c r="F1746" s="10">
        <f t="shared" si="535"/>
        <v>119.01458333333721</v>
      </c>
      <c r="G1746" s="10">
        <v>75206.100000000006</v>
      </c>
      <c r="H1746" s="10">
        <v>4.72</v>
      </c>
      <c r="I1746" s="10">
        <v>67</v>
      </c>
      <c r="J1746" s="10"/>
      <c r="K1746" s="10"/>
      <c r="L1746" s="79">
        <v>1037</v>
      </c>
      <c r="M1746" s="86"/>
      <c r="N1746" s="112">
        <v>7.28</v>
      </c>
      <c r="O1746" s="90"/>
      <c r="P1746" s="90"/>
      <c r="Q1746" s="90"/>
      <c r="R1746" s="87"/>
      <c r="S1746" s="87"/>
      <c r="T1746" s="16"/>
      <c r="U1746" s="16"/>
      <c r="V1746" s="43">
        <f t="shared" si="528"/>
        <v>1.1066104869487243E-5</v>
      </c>
      <c r="W1746" s="43">
        <f t="shared" si="529"/>
        <v>1.5430141805865675E-3</v>
      </c>
      <c r="X1746" s="43">
        <f t="shared" si="530"/>
        <v>4.7788954240489784E-6</v>
      </c>
      <c r="Y1746" s="22">
        <f>X1746+W1746+SUM($V$1734:V1746)</f>
        <v>1.7167856266446504E-3</v>
      </c>
      <c r="Z1746" s="22">
        <f t="shared" si="531"/>
        <v>0.17632173504770016</v>
      </c>
      <c r="AA1746" s="44">
        <f t="shared" si="532"/>
        <v>24.585609908180395</v>
      </c>
      <c r="AB1746" s="44">
        <f t="shared" si="533"/>
        <v>2.2584358603595116</v>
      </c>
      <c r="AC1746" s="44">
        <f t="shared" si="534"/>
        <v>15.15156511952426</v>
      </c>
      <c r="AD1746" s="44">
        <f t="shared" si="539"/>
        <v>2.2584358603595116</v>
      </c>
      <c r="AE1746" s="44">
        <f t="shared" si="540"/>
        <v>12.886508248809717</v>
      </c>
      <c r="AF1746" s="44">
        <f t="shared" si="541"/>
        <v>6.6210103550335452E-3</v>
      </c>
      <c r="AG1746" s="45">
        <f>AC1746+AA1746+SUM($Z$1734:Z1746)</f>
        <v>41.273906489271774</v>
      </c>
      <c r="AH1746" s="45">
        <f>AC1746+AA1746+SUM($Z$1734:Z1746)</f>
        <v>41.273906489271774</v>
      </c>
      <c r="DM1746"/>
      <c r="DN1746"/>
      <c r="DO1746"/>
      <c r="DP1746"/>
      <c r="DQ1746"/>
      <c r="DR1746"/>
      <c r="DS1746"/>
      <c r="DT1746"/>
      <c r="DU1746"/>
      <c r="DV1746"/>
      <c r="DW1746"/>
      <c r="DX1746"/>
      <c r="DY1746"/>
      <c r="DZ1746"/>
      <c r="EA1746"/>
      <c r="EB1746"/>
      <c r="EC1746"/>
      <c r="ED1746"/>
      <c r="EE1746"/>
      <c r="EF1746"/>
      <c r="EG1746"/>
    </row>
    <row r="1747" spans="1:137" s="1" customFormat="1" ht="14.4" x14ac:dyDescent="0.3">
      <c r="A1747"/>
      <c r="B1747"/>
      <c r="C1747"/>
      <c r="D1747" s="18"/>
      <c r="E1747" s="28">
        <v>40011.472916666666</v>
      </c>
      <c r="F1747" s="10">
        <f t="shared" si="535"/>
        <v>127.97986111111095</v>
      </c>
      <c r="G1747" s="10">
        <v>79575.3</v>
      </c>
      <c r="H1747" s="10">
        <v>5.56</v>
      </c>
      <c r="I1747" s="10">
        <v>57</v>
      </c>
      <c r="J1747" s="10"/>
      <c r="K1747" s="10"/>
      <c r="L1747" s="79">
        <v>1037</v>
      </c>
      <c r="M1747" s="86"/>
      <c r="N1747" s="112">
        <v>7.28</v>
      </c>
      <c r="O1747" s="90"/>
      <c r="P1747" s="90"/>
      <c r="Q1747" s="90"/>
      <c r="R1747" s="87"/>
      <c r="S1747" s="87"/>
      <c r="T1747" s="16"/>
      <c r="U1747" s="16"/>
      <c r="V1747" s="43">
        <f t="shared" si="528"/>
        <v>1.3035496414057008E-5</v>
      </c>
      <c r="W1747" s="43">
        <f t="shared" si="529"/>
        <v>1.8176183991655327E-3</v>
      </c>
      <c r="X1747" s="43">
        <f t="shared" si="530"/>
        <v>5.6293768130746443E-6</v>
      </c>
      <c r="Y1747" s="22">
        <f>X1747+W1747+SUM($V$1734:V1747)</f>
        <v>2.0052758230266984E-3</v>
      </c>
      <c r="Z1747" s="22">
        <f t="shared" si="531"/>
        <v>0.18656538449595517</v>
      </c>
      <c r="AA1747" s="44">
        <f t="shared" si="532"/>
        <v>26.013944136531844</v>
      </c>
      <c r="AB1747" s="44">
        <f t="shared" si="533"/>
        <v>2.3896427433262231</v>
      </c>
      <c r="AC1747" s="44">
        <f t="shared" si="534"/>
        <v>16.031815768344313</v>
      </c>
      <c r="AD1747" s="44">
        <f t="shared" si="539"/>
        <v>2.3896427433262235</v>
      </c>
      <c r="AE1747" s="44">
        <f t="shared" si="540"/>
        <v>13.635167358119995</v>
      </c>
      <c r="AF1747" s="44">
        <f t="shared" si="541"/>
        <v>7.0056668980960461E-3</v>
      </c>
      <c r="AG1747" s="45">
        <f>AC1747+AA1747+SUM($Z$1734:Z1747)</f>
        <v>43.769056750939228</v>
      </c>
      <c r="AH1747" s="45">
        <f>AC1747+AA1747+SUM($Z$1734:Z1747)</f>
        <v>43.769056750939228</v>
      </c>
      <c r="DM1747"/>
      <c r="DN1747"/>
      <c r="DO1747"/>
      <c r="DP1747"/>
      <c r="DQ1747"/>
      <c r="DR1747"/>
      <c r="DS1747"/>
      <c r="DT1747"/>
      <c r="DU1747"/>
      <c r="DV1747"/>
      <c r="DW1747"/>
      <c r="DX1747"/>
      <c r="DY1747"/>
      <c r="DZ1747"/>
      <c r="EA1747"/>
      <c r="EB1747"/>
      <c r="EC1747"/>
      <c r="ED1747"/>
      <c r="EE1747"/>
      <c r="EF1747"/>
      <c r="EG1747"/>
    </row>
    <row r="1748" spans="1:137" s="1" customFormat="1" ht="14.4" x14ac:dyDescent="0.3">
      <c r="A1748"/>
      <c r="B1748"/>
      <c r="C1748"/>
      <c r="D1748" s="18"/>
      <c r="E1748" s="28">
        <v>40017.467361111114</v>
      </c>
      <c r="F1748" s="10">
        <f t="shared" si="535"/>
        <v>133.97430555555911</v>
      </c>
      <c r="G1748" s="10">
        <v>80073</v>
      </c>
      <c r="H1748" s="10">
        <v>5.19</v>
      </c>
      <c r="I1748" s="10">
        <v>149</v>
      </c>
      <c r="J1748" s="10"/>
      <c r="K1748" s="10"/>
      <c r="L1748" s="79">
        <v>1037</v>
      </c>
      <c r="M1748" s="86"/>
      <c r="N1748" s="112">
        <v>7.28</v>
      </c>
      <c r="O1748" s="90"/>
      <c r="P1748" s="90"/>
      <c r="Q1748" s="90"/>
      <c r="R1748" s="87"/>
      <c r="S1748" s="87"/>
      <c r="T1748" s="16"/>
      <c r="U1748" s="16"/>
      <c r="V1748" s="43">
        <f t="shared" si="528"/>
        <v>1.2168026328948898E-5</v>
      </c>
      <c r="W1748" s="43">
        <f t="shared" si="529"/>
        <v>1.6966617790771792E-3</v>
      </c>
      <c r="X1748" s="43">
        <f t="shared" si="530"/>
        <v>5.2547600107657208E-6</v>
      </c>
      <c r="Y1748" s="22">
        <f>X1748+W1748+SUM($V$1734:V1748)</f>
        <v>1.8961126124649849E-3</v>
      </c>
      <c r="Z1748" s="22">
        <f t="shared" si="531"/>
        <v>0.18773224898611274</v>
      </c>
      <c r="AA1748" s="44">
        <f t="shared" si="532"/>
        <v>26.176647136039879</v>
      </c>
      <c r="AB1748" s="44">
        <f t="shared" si="533"/>
        <v>2.4045886523376052</v>
      </c>
      <c r="AC1748" s="44">
        <f t="shared" si="534"/>
        <v>16.132086011848322</v>
      </c>
      <c r="AD1748" s="44">
        <f t="shared" si="539"/>
        <v>2.4045886523376052</v>
      </c>
      <c r="AE1748" s="44">
        <f t="shared" si="540"/>
        <v>13.720447875995969</v>
      </c>
      <c r="AF1748" s="44">
        <f t="shared" si="541"/>
        <v>7.0494835147494831E-3</v>
      </c>
      <c r="AG1748" s="45">
        <f>AC1748+AA1748+SUM($Z$1734:Z1748)</f>
        <v>44.219762242937392</v>
      </c>
      <c r="AH1748" s="45">
        <f>AC1748+AA1748+SUM($Z$1734:Z1748)</f>
        <v>44.219762242937392</v>
      </c>
      <c r="DM1748"/>
      <c r="DN1748"/>
      <c r="DO1748"/>
      <c r="DP1748"/>
      <c r="DQ1748"/>
      <c r="DR1748"/>
      <c r="DS1748"/>
      <c r="DT1748"/>
      <c r="DU1748"/>
      <c r="DV1748"/>
      <c r="DW1748"/>
      <c r="DX1748"/>
      <c r="DY1748"/>
      <c r="DZ1748"/>
      <c r="EA1748"/>
      <c r="EB1748"/>
      <c r="EC1748"/>
      <c r="ED1748"/>
      <c r="EE1748"/>
      <c r="EF1748"/>
      <c r="EG1748"/>
    </row>
    <row r="1749" spans="1:137" s="1" customFormat="1" ht="14.4" x14ac:dyDescent="0.3">
      <c r="A1749"/>
      <c r="B1749"/>
      <c r="C1749"/>
      <c r="D1749" s="18"/>
      <c r="E1749" s="28">
        <v>40028.470138888886</v>
      </c>
      <c r="F1749" s="10">
        <f t="shared" si="535"/>
        <v>144.97708333333139</v>
      </c>
      <c r="G1749" s="10">
        <v>84828.6</v>
      </c>
      <c r="H1749" s="10">
        <v>5.31</v>
      </c>
      <c r="I1749" s="10">
        <v>353</v>
      </c>
      <c r="J1749" s="10"/>
      <c r="K1749" s="10"/>
      <c r="L1749" s="79">
        <v>1037</v>
      </c>
      <c r="M1749" s="86"/>
      <c r="N1749" s="112">
        <v>7.28</v>
      </c>
      <c r="O1749" s="90"/>
      <c r="P1749" s="90"/>
      <c r="Q1749" s="90"/>
      <c r="R1749" s="87"/>
      <c r="S1749" s="87"/>
      <c r="T1749" s="16"/>
      <c r="U1749" s="16"/>
      <c r="V1749" s="43">
        <f t="shared" si="528"/>
        <v>1.2449367978173151E-5</v>
      </c>
      <c r="W1749" s="43">
        <f t="shared" si="529"/>
        <v>1.7358909531598884E-3</v>
      </c>
      <c r="X1749" s="43">
        <f t="shared" si="530"/>
        <v>5.376257352055102E-6</v>
      </c>
      <c r="Y1749" s="22">
        <f>X1749+W1749+SUM($V$1734:V1749)</f>
        <v>1.9479126518671566E-3</v>
      </c>
      <c r="Z1749" s="22">
        <f t="shared" si="531"/>
        <v>0.19888181854486986</v>
      </c>
      <c r="AA1749" s="44">
        <f t="shared" si="532"/>
        <v>27.73129930493765</v>
      </c>
      <c r="AB1749" s="44">
        <f t="shared" si="533"/>
        <v>2.5473991102329849</v>
      </c>
      <c r="AC1749" s="44">
        <f t="shared" si="534"/>
        <v>17.090183600772754</v>
      </c>
      <c r="AD1749" s="44">
        <f t="shared" si="539"/>
        <v>2.5473991102329849</v>
      </c>
      <c r="AE1749" s="44">
        <f t="shared" si="540"/>
        <v>14.535316332517976</v>
      </c>
      <c r="AF1749" s="44">
        <f t="shared" si="541"/>
        <v>7.4681580217960866E-3</v>
      </c>
      <c r="AG1749" s="45">
        <f>AC1749+AA1749+SUM($Z$1734:Z1749)</f>
        <v>46.931393819304461</v>
      </c>
      <c r="AH1749" s="45">
        <f>AC1749+AA1749+SUM($Z$1734:Z1749)</f>
        <v>46.931393819304461</v>
      </c>
      <c r="DM1749"/>
      <c r="DN1749"/>
      <c r="DO1749"/>
      <c r="DP1749"/>
      <c r="DQ1749"/>
      <c r="DR1749"/>
      <c r="DS1749"/>
      <c r="DT1749"/>
      <c r="DU1749"/>
      <c r="DV1749"/>
      <c r="DW1749"/>
      <c r="DX1749"/>
      <c r="DY1749"/>
      <c r="DZ1749"/>
      <c r="EA1749"/>
      <c r="EB1749"/>
      <c r="EC1749"/>
      <c r="ED1749"/>
      <c r="EE1749"/>
      <c r="EF1749"/>
      <c r="EG1749"/>
    </row>
    <row r="1750" spans="1:137" s="1" customFormat="1" ht="14.4" x14ac:dyDescent="0.3">
      <c r="A1750"/>
      <c r="B1750"/>
      <c r="C1750"/>
      <c r="D1750" s="18"/>
      <c r="E1750" s="28">
        <v>40038.512499999997</v>
      </c>
      <c r="F1750" s="10">
        <f t="shared" si="535"/>
        <v>155.01944444444234</v>
      </c>
      <c r="G1750" s="10">
        <v>84135</v>
      </c>
      <c r="H1750" s="10">
        <v>5.89</v>
      </c>
      <c r="I1750" s="10">
        <v>553</v>
      </c>
      <c r="J1750" s="10"/>
      <c r="K1750" s="10"/>
      <c r="L1750" s="79">
        <v>1037</v>
      </c>
      <c r="M1750" s="86"/>
      <c r="N1750" s="112">
        <v>7.28</v>
      </c>
      <c r="O1750" s="90"/>
      <c r="P1750" s="90"/>
      <c r="Q1750" s="90"/>
      <c r="R1750" s="87"/>
      <c r="S1750" s="87"/>
      <c r="T1750" s="16"/>
      <c r="U1750" s="16"/>
      <c r="V1750" s="43">
        <f t="shared" si="528"/>
        <v>1.3809185949423702E-5</v>
      </c>
      <c r="W1750" s="43">
        <f t="shared" si="529"/>
        <v>1.9254986278929836E-3</v>
      </c>
      <c r="X1750" s="43">
        <f t="shared" si="530"/>
        <v>5.9634945016204415E-6</v>
      </c>
      <c r="Y1750" s="22">
        <f>X1750+W1750+SUM($V$1734:V1750)</f>
        <v>2.1519167496992409E-3</v>
      </c>
      <c r="Z1750" s="22">
        <f t="shared" si="531"/>
        <v>0.19725566381235365</v>
      </c>
      <c r="AA1750" s="44">
        <f t="shared" si="532"/>
        <v>27.504554678739588</v>
      </c>
      <c r="AB1750" s="44">
        <f t="shared" si="533"/>
        <v>2.5265703328765552</v>
      </c>
      <c r="AC1750" s="44">
        <f t="shared" si="534"/>
        <v>16.950445925678551</v>
      </c>
      <c r="AD1750" s="44">
        <f t="shared" si="539"/>
        <v>2.5265703328765552</v>
      </c>
      <c r="AE1750" s="44">
        <f t="shared" si="540"/>
        <v>14.416468498082009</v>
      </c>
      <c r="AF1750" s="44">
        <f t="shared" si="541"/>
        <v>7.4070947199861093E-3</v>
      </c>
      <c r="AG1750" s="45">
        <f>AC1750+AA1750+SUM($Z$1734:Z1750)</f>
        <v>46.762167181824552</v>
      </c>
      <c r="AH1750" s="45">
        <f>AC1750+AA1750+SUM($Z$1734:Z1750)</f>
        <v>46.762167181824552</v>
      </c>
      <c r="DM1750"/>
      <c r="DN1750"/>
      <c r="DO1750"/>
      <c r="DP1750"/>
      <c r="DQ1750"/>
      <c r="DR1750"/>
      <c r="DS1750"/>
      <c r="DT1750"/>
      <c r="DU1750"/>
      <c r="DV1750"/>
      <c r="DW1750"/>
      <c r="DX1750"/>
      <c r="DY1750"/>
      <c r="DZ1750"/>
      <c r="EA1750"/>
      <c r="EB1750"/>
      <c r="EC1750"/>
      <c r="ED1750"/>
      <c r="EE1750"/>
      <c r="EF1750"/>
      <c r="EG1750"/>
    </row>
    <row r="1751" spans="1:137" s="1" customFormat="1" ht="14.4" x14ac:dyDescent="0.3">
      <c r="A1751"/>
      <c r="B1751"/>
      <c r="C1751"/>
      <c r="D1751" s="18"/>
      <c r="E1751" s="28">
        <v>40045.474999999999</v>
      </c>
      <c r="F1751" s="10">
        <f t="shared" si="535"/>
        <v>161.9819444444438</v>
      </c>
      <c r="G1751" s="10">
        <v>85800</v>
      </c>
      <c r="H1751" s="10">
        <v>6.7</v>
      </c>
      <c r="I1751" s="10">
        <v>645</v>
      </c>
      <c r="J1751" s="10"/>
      <c r="K1751" s="10"/>
      <c r="L1751" s="79">
        <v>1037</v>
      </c>
      <c r="M1751" s="86"/>
      <c r="N1751" s="112">
        <v>7.28</v>
      </c>
      <c r="O1751" s="90"/>
      <c r="P1751" s="90"/>
      <c r="Q1751" s="90"/>
      <c r="R1751" s="87"/>
      <c r="S1751" s="87"/>
      <c r="T1751" s="16"/>
      <c r="U1751" s="16"/>
      <c r="V1751" s="43">
        <f t="shared" si="528"/>
        <v>1.5708242081687401E-5</v>
      </c>
      <c r="W1751" s="43">
        <f t="shared" si="529"/>
        <v>2.1902955529512717E-3</v>
      </c>
      <c r="X1751" s="43">
        <f t="shared" si="530"/>
        <v>6.7836015553237635E-6</v>
      </c>
      <c r="Y1751" s="22">
        <f>X1751+W1751+SUM($V$1734:V1751)</f>
        <v>2.4332420238929193E-3</v>
      </c>
      <c r="Z1751" s="22">
        <f t="shared" si="531"/>
        <v>0.20115927919534018</v>
      </c>
      <c r="AA1751" s="44">
        <f t="shared" si="532"/>
        <v>28.048859469137181</v>
      </c>
      <c r="AB1751" s="44">
        <f t="shared" si="533"/>
        <v>2.5765702093160807</v>
      </c>
      <c r="AC1751" s="44">
        <f t="shared" si="534"/>
        <v>17.285888874109702</v>
      </c>
      <c r="AD1751" s="44">
        <f t="shared" si="539"/>
        <v>2.5765702093160807</v>
      </c>
      <c r="AE1751" s="44">
        <f t="shared" si="540"/>
        <v>14.701764986455537</v>
      </c>
      <c r="AF1751" s="44">
        <f t="shared" si="541"/>
        <v>7.5536783380853179E-3</v>
      </c>
      <c r="AG1751" s="45">
        <f>AC1751+AA1751+SUM($Z$1734:Z1751)</f>
        <v>47.843074199848637</v>
      </c>
      <c r="AH1751" s="45">
        <f>AC1751+AA1751+SUM($Z$1734:Z1751)</f>
        <v>47.843074199848637</v>
      </c>
      <c r="DM1751"/>
      <c r="DN1751"/>
      <c r="DO1751"/>
      <c r="DP1751"/>
      <c r="DQ1751"/>
      <c r="DR1751"/>
      <c r="DS1751"/>
      <c r="DT1751"/>
      <c r="DU1751"/>
      <c r="DV1751"/>
      <c r="DW1751"/>
      <c r="DX1751"/>
      <c r="DY1751"/>
      <c r="DZ1751"/>
      <c r="EA1751"/>
      <c r="EB1751"/>
      <c r="EC1751"/>
      <c r="ED1751"/>
      <c r="EE1751"/>
      <c r="EF1751"/>
      <c r="EG1751"/>
    </row>
    <row r="1752" spans="1:137" s="1" customFormat="1" ht="14.4" x14ac:dyDescent="0.3">
      <c r="A1752"/>
      <c r="B1752"/>
      <c r="C1752"/>
      <c r="D1752" s="18"/>
      <c r="E1752" s="28">
        <v>40052.466666666667</v>
      </c>
      <c r="F1752" s="10">
        <f t="shared" si="535"/>
        <v>168.9736111111124</v>
      </c>
      <c r="G1752" s="10">
        <v>85337</v>
      </c>
      <c r="H1752" s="10">
        <v>8.4700000000000006</v>
      </c>
      <c r="I1752" s="10">
        <v>836</v>
      </c>
      <c r="J1752" s="10"/>
      <c r="K1752" s="10"/>
      <c r="L1752" s="79">
        <v>1037</v>
      </c>
      <c r="M1752" s="86"/>
      <c r="N1752" s="112">
        <v>7.28</v>
      </c>
      <c r="O1752" s="90"/>
      <c r="P1752" s="90"/>
      <c r="Q1752" s="90"/>
      <c r="R1752" s="87"/>
      <c r="S1752" s="87"/>
      <c r="T1752" s="16"/>
      <c r="U1752" s="16"/>
      <c r="V1752" s="43">
        <f t="shared" si="528"/>
        <v>1.985803140774512E-5</v>
      </c>
      <c r="W1752" s="43">
        <f t="shared" si="529"/>
        <v>2.768925870671235E-3</v>
      </c>
      <c r="X1752" s="43">
        <f t="shared" si="530"/>
        <v>8.5756873393421317E-6</v>
      </c>
      <c r="Y1752" s="22">
        <f>X1752+W1752+SUM($V$1734:V1752)</f>
        <v>3.0335224588046461E-3</v>
      </c>
      <c r="Z1752" s="22">
        <f t="shared" si="531"/>
        <v>0.20007376933208326</v>
      </c>
      <c r="AA1752" s="44">
        <f t="shared" si="532"/>
        <v>27.897500239134729</v>
      </c>
      <c r="AB1752" s="44">
        <f t="shared" si="533"/>
        <v>2.5626663397716363</v>
      </c>
      <c r="AC1752" s="44">
        <f t="shared" si="534"/>
        <v>17.192609543705125</v>
      </c>
      <c r="AD1752" s="44">
        <f t="shared" si="539"/>
        <v>2.5626663397716363</v>
      </c>
      <c r="AE1752" s="44">
        <f t="shared" si="540"/>
        <v>14.622430287286203</v>
      </c>
      <c r="AF1752" s="44">
        <f t="shared" si="541"/>
        <v>7.5129166472865591E-3</v>
      </c>
      <c r="AG1752" s="45">
        <f>AC1752+AA1752+SUM($Z$1734:Z1752)</f>
        <v>47.79850940877369</v>
      </c>
      <c r="AH1752" s="45">
        <f>AC1752+AA1752+SUM($Z$1734:Z1752)</f>
        <v>47.79850940877369</v>
      </c>
      <c r="DM1752"/>
      <c r="DN1752"/>
      <c r="DO1752"/>
      <c r="DP1752"/>
      <c r="DQ1752"/>
      <c r="DR1752"/>
      <c r="DS1752"/>
      <c r="DT1752"/>
      <c r="DU1752"/>
      <c r="DV1752"/>
      <c r="DW1752"/>
      <c r="DX1752"/>
      <c r="DY1752"/>
      <c r="DZ1752"/>
      <c r="EA1752"/>
      <c r="EB1752"/>
      <c r="EC1752"/>
      <c r="ED1752"/>
      <c r="EE1752"/>
      <c r="EF1752"/>
      <c r="EG1752"/>
    </row>
    <row r="1753" spans="1:137" s="1" customFormat="1" ht="14.4" x14ac:dyDescent="0.3">
      <c r="A1753"/>
      <c r="B1753"/>
      <c r="C1753"/>
      <c r="D1753" s="18"/>
      <c r="E1753" s="28">
        <v>40059.447916666664</v>
      </c>
      <c r="F1753" s="10">
        <f t="shared" si="535"/>
        <v>175.95486111110949</v>
      </c>
      <c r="G1753" s="10">
        <v>86551.3</v>
      </c>
      <c r="H1753" s="10">
        <v>5.84</v>
      </c>
      <c r="I1753" s="10">
        <v>929</v>
      </c>
      <c r="J1753" s="10"/>
      <c r="K1753" s="10"/>
      <c r="L1753" s="79">
        <v>1037</v>
      </c>
      <c r="M1753" s="86"/>
      <c r="N1753" s="112">
        <v>7.28</v>
      </c>
      <c r="O1753" s="90"/>
      <c r="P1753" s="90"/>
      <c r="Q1753" s="90"/>
      <c r="R1753" s="87"/>
      <c r="S1753" s="87"/>
      <c r="T1753" s="16"/>
      <c r="U1753" s="16"/>
      <c r="V1753" s="43">
        <f t="shared" si="528"/>
        <v>1.3691960262246931E-5</v>
      </c>
      <c r="W1753" s="43">
        <f t="shared" si="529"/>
        <v>1.9091531386918549E-3</v>
      </c>
      <c r="X1753" s="43">
        <f t="shared" si="530"/>
        <v>5.9128706094165337E-6</v>
      </c>
      <c r="Y1753" s="22">
        <f>X1753+W1753+SUM($V$1734:V1753)</f>
        <v>2.1847788703575873E-3</v>
      </c>
      <c r="Z1753" s="22">
        <f t="shared" si="531"/>
        <v>0.20292071237085835</v>
      </c>
      <c r="AA1753" s="44">
        <f t="shared" si="532"/>
        <v>28.294466789873347</v>
      </c>
      <c r="AB1753" s="44">
        <f t="shared" si="533"/>
        <v>2.5991317151232973</v>
      </c>
      <c r="AC1753" s="44">
        <f t="shared" si="534"/>
        <v>17.437251208738122</v>
      </c>
      <c r="AD1753" s="44">
        <f t="shared" si="539"/>
        <v>2.5991317151232969</v>
      </c>
      <c r="AE1753" s="44">
        <f t="shared" si="540"/>
        <v>14.830499672170268</v>
      </c>
      <c r="AF1753" s="44">
        <f t="shared" si="541"/>
        <v>7.6198214445585511E-3</v>
      </c>
      <c r="AG1753" s="45">
        <f>AC1753+AA1753+SUM($Z$1734:Z1753)</f>
        <v>48.643038336916163</v>
      </c>
      <c r="AH1753" s="45">
        <f>AC1753+AA1753+SUM($Z$1734:Z1753)</f>
        <v>48.643038336916163</v>
      </c>
      <c r="DM1753"/>
      <c r="DN1753"/>
      <c r="DO1753"/>
      <c r="DP1753"/>
      <c r="DQ1753"/>
      <c r="DR1753"/>
      <c r="DS1753"/>
      <c r="DT1753"/>
      <c r="DU1753"/>
      <c r="DV1753"/>
      <c r="DW1753"/>
      <c r="DX1753"/>
      <c r="DY1753"/>
      <c r="DZ1753"/>
      <c r="EA1753"/>
      <c r="EB1753"/>
      <c r="EC1753"/>
      <c r="ED1753"/>
      <c r="EE1753"/>
      <c r="EF1753"/>
      <c r="EG1753"/>
    </row>
    <row r="1754" spans="1:137" s="1" customFormat="1" ht="14.4" x14ac:dyDescent="0.3">
      <c r="A1754"/>
      <c r="B1754"/>
      <c r="C1754"/>
      <c r="D1754" s="18"/>
      <c r="E1754" s="28">
        <v>40066.568055555559</v>
      </c>
      <c r="F1754" s="10">
        <f t="shared" si="535"/>
        <v>183.07500000000437</v>
      </c>
      <c r="G1754" s="10">
        <v>93389.8</v>
      </c>
      <c r="H1754" s="17">
        <v>7.91</v>
      </c>
      <c r="I1754" s="10">
        <v>1185</v>
      </c>
      <c r="J1754" s="10"/>
      <c r="K1754" s="10"/>
      <c r="L1754" s="79">
        <v>1037</v>
      </c>
      <c r="M1754" s="91"/>
      <c r="N1754" s="112">
        <v>7.28</v>
      </c>
      <c r="O1754" s="90"/>
      <c r="P1754" s="90"/>
      <c r="Q1754" s="90"/>
      <c r="R1754" s="87"/>
      <c r="S1754" s="87"/>
      <c r="T1754" s="16"/>
      <c r="U1754" s="16"/>
      <c r="V1754" s="43">
        <f t="shared" si="528"/>
        <v>1.8545103711365277E-5</v>
      </c>
      <c r="W1754" s="43">
        <f t="shared" si="529"/>
        <v>2.5858563916185909E-3</v>
      </c>
      <c r="X1754" s="43">
        <f t="shared" si="530"/>
        <v>8.0086997466583528E-6</v>
      </c>
      <c r="Y1754" s="22">
        <f>X1754+W1754+SUM($V$1734:V1754)</f>
        <v>2.8821230561329311E-3</v>
      </c>
      <c r="Z1754" s="22">
        <f t="shared" si="531"/>
        <v>0.21895366960602541</v>
      </c>
      <c r="AA1754" s="44">
        <f t="shared" si="532"/>
        <v>30.530039347911742</v>
      </c>
      <c r="AB1754" s="44">
        <f t="shared" si="533"/>
        <v>2.8044915679951861</v>
      </c>
      <c r="AC1754" s="44">
        <f t="shared" si="534"/>
        <v>18.814984904141383</v>
      </c>
      <c r="AD1754" s="44">
        <f t="shared" si="539"/>
        <v>2.8044915679951865</v>
      </c>
      <c r="AE1754" s="44">
        <f t="shared" si="540"/>
        <v>16.002271465408924</v>
      </c>
      <c r="AF1754" s="44">
        <f t="shared" si="541"/>
        <v>8.2218707372741315E-3</v>
      </c>
      <c r="AG1754" s="45">
        <f>AC1754+AA1754+SUM($Z$1734:Z1754)</f>
        <v>52.475298259963843</v>
      </c>
      <c r="AH1754" s="45">
        <f>AC1754+AA1754+SUM($Z$1734:Z1754)</f>
        <v>52.475298259963843</v>
      </c>
      <c r="DM1754"/>
      <c r="DN1754"/>
      <c r="DO1754"/>
      <c r="DP1754"/>
      <c r="DQ1754"/>
      <c r="DR1754"/>
      <c r="DS1754"/>
      <c r="DT1754"/>
      <c r="DU1754"/>
      <c r="DV1754"/>
      <c r="DW1754"/>
      <c r="DX1754"/>
      <c r="DY1754"/>
      <c r="DZ1754"/>
      <c r="EA1754"/>
      <c r="EB1754"/>
      <c r="EC1754"/>
      <c r="ED1754"/>
      <c r="EE1754"/>
      <c r="EF1754"/>
      <c r="EG1754"/>
    </row>
    <row r="1755" spans="1:137" s="1" customFormat="1" ht="14.4" x14ac:dyDescent="0.3">
      <c r="A1755"/>
      <c r="B1755"/>
      <c r="C1755"/>
      <c r="D1755" s="18"/>
      <c r="E1755" s="28">
        <v>40073.435416666667</v>
      </c>
      <c r="F1755" s="10">
        <f t="shared" si="535"/>
        <v>189.9423611111124</v>
      </c>
      <c r="G1755" s="10">
        <v>92165.7</v>
      </c>
      <c r="H1755" s="10">
        <v>5.79</v>
      </c>
      <c r="I1755" s="10">
        <v>1266</v>
      </c>
      <c r="J1755" s="10"/>
      <c r="K1755" s="10"/>
      <c r="L1755" s="79">
        <v>1037</v>
      </c>
      <c r="M1755" s="87"/>
      <c r="N1755" s="112">
        <v>7.28</v>
      </c>
      <c r="O1755" s="90"/>
      <c r="P1755" s="90"/>
      <c r="Q1755" s="90"/>
      <c r="R1755" s="87"/>
      <c r="S1755" s="87"/>
      <c r="T1755" s="16"/>
      <c r="U1755" s="16"/>
      <c r="V1755" s="43">
        <f t="shared" si="528"/>
        <v>1.3574734575070158E-5</v>
      </c>
      <c r="W1755" s="43">
        <f t="shared" si="529"/>
        <v>1.8928076494907258E-3</v>
      </c>
      <c r="X1755" s="43">
        <f t="shared" si="530"/>
        <v>5.8622467172126242E-6</v>
      </c>
      <c r="Y1755" s="22">
        <f>X1755+W1755+SUM($V$1734:V1755)</f>
        <v>2.2005025955506899E-3</v>
      </c>
      <c r="Z1755" s="22">
        <f t="shared" si="531"/>
        <v>0.21608375033256369</v>
      </c>
      <c r="AA1755" s="44">
        <f t="shared" si="532"/>
        <v>30.129869081289705</v>
      </c>
      <c r="AB1755" s="44">
        <f t="shared" si="533"/>
        <v>2.7677318990764936</v>
      </c>
      <c r="AC1755" s="44">
        <f t="shared" si="534"/>
        <v>18.568368860192685</v>
      </c>
      <c r="AD1755" s="44">
        <f t="shared" si="539"/>
        <v>2.7677318990764928</v>
      </c>
      <c r="AE1755" s="44">
        <f t="shared" si="540"/>
        <v>15.79252285795064</v>
      </c>
      <c r="AF1755" s="44">
        <f t="shared" si="541"/>
        <v>8.1141031655532613E-3</v>
      </c>
      <c r="AG1755" s="45">
        <f>AC1755+AA1755+SUM($Z$1734:Z1755)</f>
        <v>52.044595699725669</v>
      </c>
      <c r="AH1755" s="45">
        <f>AC1755+AA1755+SUM($Z$1734:Z1755)</f>
        <v>52.044595699725669</v>
      </c>
      <c r="DM1755"/>
      <c r="DN1755"/>
      <c r="DO1755"/>
      <c r="DP1755"/>
      <c r="DQ1755"/>
      <c r="DR1755"/>
      <c r="DS1755"/>
      <c r="DT1755"/>
      <c r="DU1755"/>
      <c r="DV1755"/>
      <c r="DW1755"/>
      <c r="DX1755"/>
      <c r="DY1755"/>
      <c r="DZ1755"/>
      <c r="EA1755"/>
      <c r="EB1755"/>
      <c r="EC1755"/>
      <c r="ED1755"/>
      <c r="EE1755"/>
      <c r="EF1755"/>
      <c r="EG1755"/>
    </row>
    <row r="1756" spans="1:137" s="1" customFormat="1" ht="14.4" x14ac:dyDescent="0.3">
      <c r="A1756"/>
      <c r="B1756"/>
      <c r="C1756"/>
      <c r="D1756" s="18"/>
      <c r="E1756" s="28">
        <v>40079.434027777781</v>
      </c>
      <c r="F1756" s="10">
        <f t="shared" si="535"/>
        <v>195.94097222222626</v>
      </c>
      <c r="G1756" s="10">
        <v>90470</v>
      </c>
      <c r="H1756" s="10">
        <v>5.04</v>
      </c>
      <c r="I1756" s="10">
        <v>1496</v>
      </c>
      <c r="J1756" s="10"/>
      <c r="K1756" s="10"/>
      <c r="L1756" s="79">
        <v>1037</v>
      </c>
      <c r="M1756" s="86"/>
      <c r="N1756" s="112">
        <v>7.28</v>
      </c>
      <c r="O1756" s="90"/>
      <c r="P1756" s="90"/>
      <c r="Q1756" s="90"/>
      <c r="R1756" s="87"/>
      <c r="S1756" s="87"/>
      <c r="T1756" s="16"/>
      <c r="U1756" s="16"/>
      <c r="V1756" s="43">
        <f t="shared" si="528"/>
        <v>1.1816349267418582E-5</v>
      </c>
      <c r="W1756" s="43">
        <f t="shared" si="529"/>
        <v>1.6476253114737925E-3</v>
      </c>
      <c r="X1756" s="43">
        <f t="shared" si="530"/>
        <v>5.102888334153995E-6</v>
      </c>
      <c r="Y1756" s="22">
        <f>X1756+W1756+SUM($V$1734:V1756)</f>
        <v>1.9663772484181169E-3</v>
      </c>
      <c r="Z1756" s="22">
        <f t="shared" si="531"/>
        <v>0.21210815837765062</v>
      </c>
      <c r="AA1756" s="44">
        <f t="shared" si="532"/>
        <v>29.575528160522619</v>
      </c>
      <c r="AB1756" s="44">
        <f t="shared" si="533"/>
        <v>2.7168101029933083</v>
      </c>
      <c r="AC1756" s="44">
        <f t="shared" si="534"/>
        <v>18.22674086760728</v>
      </c>
      <c r="AD1756" s="44">
        <f t="shared" si="539"/>
        <v>2.7168101029933078</v>
      </c>
      <c r="AE1756" s="44">
        <f t="shared" si="540"/>
        <v>15.501965947839537</v>
      </c>
      <c r="AF1756" s="44">
        <f t="shared" si="541"/>
        <v>7.9648167744356489E-3</v>
      </c>
      <c r="AG1756" s="45">
        <f>AC1756+AA1756+SUM($Z$1734:Z1756)</f>
        <v>51.360734944750831</v>
      </c>
      <c r="AH1756" s="45">
        <f>AC1756+AA1756+SUM($Z$1734:Z1756)</f>
        <v>51.360734944750831</v>
      </c>
      <c r="DM1756"/>
      <c r="DN1756"/>
      <c r="DO1756"/>
      <c r="DP1756"/>
      <c r="DQ1756"/>
      <c r="DR1756"/>
      <c r="DS1756"/>
      <c r="DT1756"/>
      <c r="DU1756"/>
      <c r="DV1756"/>
      <c r="DW1756"/>
      <c r="DX1756"/>
      <c r="DY1756"/>
      <c r="DZ1756"/>
      <c r="EA1756"/>
      <c r="EB1756"/>
      <c r="EC1756"/>
      <c r="ED1756"/>
      <c r="EE1756"/>
      <c r="EF1756"/>
      <c r="EG1756"/>
    </row>
    <row r="1757" spans="1:137" s="1" customFormat="1" ht="14.4" x14ac:dyDescent="0.3">
      <c r="A1757"/>
      <c r="B1757"/>
      <c r="C1757"/>
      <c r="D1757" s="18"/>
      <c r="E1757" s="28">
        <v>40086.415972222225</v>
      </c>
      <c r="F1757" s="10">
        <f t="shared" si="535"/>
        <v>202.92291666667006</v>
      </c>
      <c r="G1757" s="10">
        <v>94769.7</v>
      </c>
      <c r="H1757" s="10">
        <v>4.32</v>
      </c>
      <c r="I1757" s="10">
        <v>1596</v>
      </c>
      <c r="J1757" s="10"/>
      <c r="K1757" s="10"/>
      <c r="L1757" s="79">
        <v>1037</v>
      </c>
      <c r="M1757" s="86"/>
      <c r="N1757" s="112">
        <v>7.28</v>
      </c>
      <c r="O1757" s="90"/>
      <c r="P1757" s="90"/>
      <c r="Q1757" s="90"/>
      <c r="R1757" s="87"/>
      <c r="S1757" s="87"/>
      <c r="T1757" s="16"/>
      <c r="U1757" s="16"/>
      <c r="V1757" s="43">
        <f t="shared" si="528"/>
        <v>1.0128299372073073E-5</v>
      </c>
      <c r="W1757" s="43">
        <f t="shared" si="529"/>
        <v>1.4122502669775365E-3</v>
      </c>
      <c r="X1757" s="43">
        <f t="shared" si="530"/>
        <v>4.3739042864177103E-6</v>
      </c>
      <c r="Y1757" s="22">
        <f>X1757+W1757+SUM($V$1734:V1757)</f>
        <v>1.7404015192461974E-3</v>
      </c>
      <c r="Z1757" s="22">
        <f t="shared" si="531"/>
        <v>0.22218886412072994</v>
      </c>
      <c r="AA1757" s="44">
        <f t="shared" si="532"/>
        <v>30.981142158884499</v>
      </c>
      <c r="AB1757" s="44">
        <f t="shared" si="533"/>
        <v>2.8459299040305615</v>
      </c>
      <c r="AC1757" s="44">
        <f t="shared" si="534"/>
        <v>19.092989543504824</v>
      </c>
      <c r="AD1757" s="44">
        <f t="shared" si="539"/>
        <v>2.845929904030561</v>
      </c>
      <c r="AE1757" s="44">
        <f t="shared" si="540"/>
        <v>16.238716284812295</v>
      </c>
      <c r="AF1757" s="44">
        <f t="shared" si="541"/>
        <v>8.3433546619678788E-3</v>
      </c>
      <c r="AG1757" s="45">
        <f>AC1757+AA1757+SUM($Z$1734:Z1757)</f>
        <v>53.854786483130987</v>
      </c>
      <c r="AH1757" s="45">
        <f>AC1757+AA1757+SUM($Z$1734:Z1757)</f>
        <v>53.854786483130987</v>
      </c>
      <c r="DM1757"/>
      <c r="DN1757"/>
      <c r="DO1757"/>
      <c r="DP1757"/>
      <c r="DQ1757"/>
      <c r="DR1757"/>
      <c r="DS1757"/>
      <c r="DT1757"/>
      <c r="DU1757"/>
      <c r="DV1757"/>
      <c r="DW1757"/>
      <c r="DX1757"/>
      <c r="DY1757"/>
      <c r="DZ1757"/>
      <c r="EA1757"/>
      <c r="EB1757"/>
      <c r="EC1757"/>
      <c r="ED1757"/>
      <c r="EE1757"/>
      <c r="EF1757"/>
      <c r="EG1757"/>
    </row>
    <row r="1758" spans="1:137" s="1" customFormat="1" ht="14.4" x14ac:dyDescent="0.3">
      <c r="A1758"/>
      <c r="B1758"/>
      <c r="C1758"/>
      <c r="D1758" s="18"/>
      <c r="E1758" s="28">
        <v>40093.411111111112</v>
      </c>
      <c r="F1758" s="10">
        <f t="shared" si="535"/>
        <v>209.91805555555766</v>
      </c>
      <c r="G1758" s="10">
        <v>95906.4</v>
      </c>
      <c r="H1758" s="10">
        <v>6.94</v>
      </c>
      <c r="I1758" s="10">
        <v>1790</v>
      </c>
      <c r="J1758" s="10"/>
      <c r="K1758" s="10"/>
      <c r="L1758" s="79">
        <v>1037</v>
      </c>
      <c r="M1758" s="86"/>
      <c r="N1758" s="112">
        <v>7.28</v>
      </c>
      <c r="O1758" s="90"/>
      <c r="P1758" s="90"/>
      <c r="Q1758" s="90"/>
      <c r="R1758" s="87"/>
      <c r="S1758" s="87"/>
      <c r="T1758" s="16"/>
      <c r="U1758" s="16"/>
      <c r="V1758" s="43">
        <f t="shared" si="528"/>
        <v>1.6270925380135907E-5</v>
      </c>
      <c r="W1758" s="43">
        <f t="shared" si="529"/>
        <v>2.2687539011166905E-3</v>
      </c>
      <c r="X1758" s="43">
        <f t="shared" si="530"/>
        <v>7.026596237902525E-6</v>
      </c>
      <c r="Y1758" s="22">
        <f>X1758+W1758+SUM($V$1734:V1758)</f>
        <v>2.6158287707169722E-3</v>
      </c>
      <c r="Z1758" s="22">
        <f t="shared" si="531"/>
        <v>0.22485387289300665</v>
      </c>
      <c r="AA1758" s="44">
        <f t="shared" si="532"/>
        <v>31.352740510382962</v>
      </c>
      <c r="AB1758" s="44">
        <f t="shared" si="533"/>
        <v>2.8800649548106265</v>
      </c>
      <c r="AC1758" s="44">
        <f t="shared" si="534"/>
        <v>19.321997351001333</v>
      </c>
      <c r="AD1758" s="44">
        <f t="shared" si="539"/>
        <v>2.8800649548106261</v>
      </c>
      <c r="AE1758" s="44">
        <f t="shared" si="540"/>
        <v>16.433488968496491</v>
      </c>
      <c r="AF1758" s="44">
        <f t="shared" si="541"/>
        <v>8.443427694216148E-3</v>
      </c>
      <c r="AG1758" s="45">
        <f>AC1758+AA1758+SUM($Z$1734:Z1758)</f>
        <v>54.680246515018965</v>
      </c>
      <c r="AH1758" s="45">
        <f>AC1758+AA1758+SUM($Z$1734:Z1758)</f>
        <v>54.680246515018965</v>
      </c>
      <c r="DM1758"/>
      <c r="DN1758"/>
      <c r="DO1758"/>
      <c r="DP1758"/>
      <c r="DQ1758"/>
      <c r="DR1758"/>
      <c r="DS1758"/>
      <c r="DT1758"/>
      <c r="DU1758"/>
      <c r="DV1758"/>
      <c r="DW1758"/>
      <c r="DX1758"/>
      <c r="DY1758"/>
      <c r="DZ1758"/>
      <c r="EA1758"/>
      <c r="EB1758"/>
      <c r="EC1758"/>
      <c r="ED1758"/>
      <c r="EE1758"/>
      <c r="EF1758"/>
      <c r="EG1758"/>
    </row>
    <row r="1759" spans="1:137" s="1" customFormat="1" ht="14.4" x14ac:dyDescent="0.3">
      <c r="A1759"/>
      <c r="B1759"/>
      <c r="C1759"/>
      <c r="D1759" s="18"/>
      <c r="E1759" s="28">
        <v>40100.423611111109</v>
      </c>
      <c r="F1759" s="10">
        <f t="shared" si="535"/>
        <v>216.93055555555475</v>
      </c>
      <c r="G1759" s="10">
        <v>100278</v>
      </c>
      <c r="H1759" s="10">
        <v>5.85</v>
      </c>
      <c r="I1759" s="10">
        <v>1881</v>
      </c>
      <c r="J1759" s="10"/>
      <c r="K1759" s="10"/>
      <c r="L1759" s="79">
        <v>1037</v>
      </c>
      <c r="M1759" s="86"/>
      <c r="N1759" s="112">
        <v>7.28</v>
      </c>
      <c r="O1759" s="90"/>
      <c r="P1759" s="90"/>
      <c r="Q1759" s="90"/>
      <c r="R1759" s="87"/>
      <c r="S1759" s="87"/>
      <c r="T1759" s="16"/>
      <c r="U1759" s="16"/>
      <c r="V1759" s="43">
        <f t="shared" si="528"/>
        <v>1.3715405399682282E-5</v>
      </c>
      <c r="W1759" s="43">
        <f t="shared" si="529"/>
        <v>1.9124222365320804E-3</v>
      </c>
      <c r="X1759" s="43">
        <f t="shared" si="530"/>
        <v>5.9229953878573153E-6</v>
      </c>
      <c r="Y1759" s="22">
        <f>X1759+W1759+SUM($V$1734:V1759)</f>
        <v>2.2721089106819991E-3</v>
      </c>
      <c r="Z1759" s="22">
        <f t="shared" si="531"/>
        <v>0.23510314917424618</v>
      </c>
      <c r="AA1759" s="44">
        <f t="shared" si="532"/>
        <v>32.781859322216064</v>
      </c>
      <c r="AB1759" s="44">
        <f t="shared" si="533"/>
        <v>3.0113439096713046</v>
      </c>
      <c r="AC1759" s="44">
        <f t="shared" si="534"/>
        <v>20.202731521188493</v>
      </c>
      <c r="AD1759" s="44">
        <f t="shared" si="539"/>
        <v>3.0113439096713046</v>
      </c>
      <c r="AE1759" s="44">
        <f t="shared" si="540"/>
        <v>17.182559315988208</v>
      </c>
      <c r="AF1759" s="44">
        <f t="shared" si="541"/>
        <v>8.8282955289804132E-3</v>
      </c>
      <c r="AG1759" s="45">
        <f>AC1759+AA1759+SUM($Z$1734:Z1759)</f>
        <v>57.225202646213475</v>
      </c>
      <c r="AH1759" s="45">
        <f>AC1759+AA1759+SUM($Z$1734:Z1759)</f>
        <v>57.225202646213475</v>
      </c>
      <c r="DM1759"/>
      <c r="DN1759"/>
      <c r="DO1759"/>
      <c r="DP1759"/>
      <c r="DQ1759"/>
      <c r="DR1759"/>
      <c r="DS1759"/>
      <c r="DT1759"/>
      <c r="DU1759"/>
      <c r="DV1759"/>
      <c r="DW1759"/>
      <c r="DX1759"/>
      <c r="DY1759"/>
      <c r="DZ1759"/>
      <c r="EA1759"/>
      <c r="EB1759"/>
      <c r="EC1759"/>
      <c r="ED1759"/>
      <c r="EE1759"/>
      <c r="EF1759"/>
      <c r="EG1759"/>
    </row>
    <row r="1760" spans="1:137" s="1" customFormat="1" ht="14.4" x14ac:dyDescent="0.3">
      <c r="A1760"/>
      <c r="B1760"/>
      <c r="C1760"/>
      <c r="D1760" s="18"/>
      <c r="E1760" s="28">
        <v>40107.444444444445</v>
      </c>
      <c r="F1760" s="10">
        <f t="shared" si="535"/>
        <v>223.95138888889051</v>
      </c>
      <c r="G1760" s="10">
        <v>94122.8</v>
      </c>
      <c r="H1760" s="10">
        <v>6.08</v>
      </c>
      <c r="I1760" s="10">
        <v>2118</v>
      </c>
      <c r="J1760" s="10"/>
      <c r="K1760" s="10"/>
      <c r="L1760" s="79">
        <v>1037</v>
      </c>
      <c r="M1760" s="86"/>
      <c r="N1760" s="112">
        <v>7.28</v>
      </c>
      <c r="O1760" s="90"/>
      <c r="P1760" s="90"/>
      <c r="Q1760" s="90"/>
      <c r="R1760" s="87"/>
      <c r="S1760" s="87"/>
      <c r="T1760" s="16"/>
      <c r="U1760" s="16"/>
      <c r="V1760" s="43">
        <f t="shared" si="528"/>
        <v>1.4254643560695433E-5</v>
      </c>
      <c r="W1760" s="43">
        <f t="shared" si="529"/>
        <v>1.9876114868572735E-3</v>
      </c>
      <c r="X1760" s="43">
        <f t="shared" si="530"/>
        <v>6.1558652919952953E-6</v>
      </c>
      <c r="Y1760" s="22">
        <f>X1760+W1760+SUM($V$1734:V1760)</f>
        <v>2.3617856744720259E-3</v>
      </c>
      <c r="Z1760" s="22">
        <f t="shared" si="531"/>
        <v>0.22067219818003689</v>
      </c>
      <c r="AA1760" s="44">
        <f t="shared" si="532"/>
        <v>30.769664219600294</v>
      </c>
      <c r="AB1760" s="44">
        <f t="shared" si="533"/>
        <v>2.8265035256109052</v>
      </c>
      <c r="AC1760" s="44">
        <f t="shared" si="534"/>
        <v>18.962660388345601</v>
      </c>
      <c r="AD1760" s="44">
        <f t="shared" si="539"/>
        <v>2.8265035256109043</v>
      </c>
      <c r="AE1760" s="44">
        <f t="shared" si="540"/>
        <v>16.127870459990177</v>
      </c>
      <c r="AF1760" s="44">
        <f t="shared" si="541"/>
        <v>8.2864027445214063E-3</v>
      </c>
      <c r="AG1760" s="45">
        <f>AC1760+AA1760+SUM($Z$1734:Z1760)</f>
        <v>54.193608608934852</v>
      </c>
      <c r="AH1760" s="45">
        <f>AC1760+AA1760+SUM($Z$1734:Z1760)</f>
        <v>54.193608608934852</v>
      </c>
      <c r="DM1760"/>
      <c r="DN1760"/>
      <c r="DO1760"/>
      <c r="DP1760"/>
      <c r="DQ1760"/>
      <c r="DR1760"/>
      <c r="DS1760"/>
      <c r="DT1760"/>
      <c r="DU1760"/>
      <c r="DV1760"/>
      <c r="DW1760"/>
      <c r="DX1760"/>
      <c r="DY1760"/>
      <c r="DZ1760"/>
      <c r="EA1760"/>
      <c r="EB1760"/>
      <c r="EC1760"/>
      <c r="ED1760"/>
      <c r="EE1760"/>
      <c r="EF1760"/>
      <c r="EG1760"/>
    </row>
    <row r="1761" spans="1:137" s="1" customFormat="1" ht="14.4" x14ac:dyDescent="0.3">
      <c r="A1761"/>
      <c r="B1761"/>
      <c r="C1761"/>
      <c r="D1761" s="18"/>
      <c r="E1761" s="28">
        <v>40115.407638888886</v>
      </c>
      <c r="F1761" s="10">
        <f t="shared" si="535"/>
        <v>231.91458333333139</v>
      </c>
      <c r="G1761" s="10">
        <v>99206.2</v>
      </c>
      <c r="H1761" s="10">
        <v>6.47</v>
      </c>
      <c r="I1761" s="10">
        <v>2224</v>
      </c>
      <c r="J1761" s="10"/>
      <c r="K1761" s="10"/>
      <c r="L1761" s="79">
        <v>1037</v>
      </c>
      <c r="M1761" s="86"/>
      <c r="N1761" s="112">
        <v>7.28</v>
      </c>
      <c r="O1761" s="90"/>
      <c r="P1761" s="90"/>
      <c r="Q1761" s="90"/>
      <c r="R1761" s="87"/>
      <c r="S1761" s="87"/>
      <c r="T1761" s="16"/>
      <c r="U1761" s="16"/>
      <c r="V1761" s="43">
        <f t="shared" si="528"/>
        <v>1.5169003920674252E-5</v>
      </c>
      <c r="W1761" s="43">
        <f t="shared" si="529"/>
        <v>2.115106302626079E-3</v>
      </c>
      <c r="X1761" s="43">
        <f t="shared" si="530"/>
        <v>6.5507316511857827E-6</v>
      </c>
      <c r="Y1761" s="22">
        <f>X1761+W1761+SUM($V$1734:V1761)</f>
        <v>2.5048443605206962E-3</v>
      </c>
      <c r="Z1761" s="22">
        <f t="shared" si="531"/>
        <v>0.23259029934392489</v>
      </c>
      <c r="AA1761" s="44">
        <f t="shared" si="532"/>
        <v>32.431477415700662</v>
      </c>
      <c r="AB1761" s="44">
        <f t="shared" si="533"/>
        <v>2.9791578030239276</v>
      </c>
      <c r="AC1761" s="44">
        <f t="shared" si="534"/>
        <v>19.986798937327528</v>
      </c>
      <c r="AD1761" s="44">
        <f t="shared" si="539"/>
        <v>2.9791578030239272</v>
      </c>
      <c r="AE1761" s="44">
        <f t="shared" si="540"/>
        <v>16.9989071981271</v>
      </c>
      <c r="AF1761" s="44">
        <f t="shared" si="541"/>
        <v>8.7339361765006937E-3</v>
      </c>
      <c r="AG1761" s="45">
        <f>AC1761+AA1761+SUM($Z$1734:Z1761)</f>
        <v>57.11215065336107</v>
      </c>
      <c r="AH1761" s="45">
        <f>AC1761+AA1761+SUM($Z$1734:Z1761)</f>
        <v>57.11215065336107</v>
      </c>
      <c r="DM1761"/>
      <c r="DN1761"/>
      <c r="DO1761"/>
      <c r="DP1761"/>
      <c r="DQ1761"/>
      <c r="DR1761"/>
      <c r="DS1761"/>
      <c r="DT1761"/>
      <c r="DU1761"/>
      <c r="DV1761"/>
      <c r="DW1761"/>
      <c r="DX1761"/>
      <c r="DY1761"/>
      <c r="DZ1761"/>
      <c r="EA1761"/>
      <c r="EB1761"/>
      <c r="EC1761"/>
      <c r="ED1761"/>
      <c r="EE1761"/>
      <c r="EF1761"/>
      <c r="EG1761"/>
    </row>
    <row r="1762" spans="1:137" s="1" customFormat="1" ht="14.4" x14ac:dyDescent="0.3">
      <c r="A1762"/>
      <c r="B1762"/>
      <c r="C1762"/>
      <c r="D1762" s="18"/>
      <c r="E1762" s="28">
        <v>40156.657638888886</v>
      </c>
      <c r="F1762" s="10">
        <f t="shared" si="535"/>
        <v>273.16458333333139</v>
      </c>
      <c r="G1762" s="10">
        <v>18709</v>
      </c>
      <c r="H1762" s="10">
        <v>0</v>
      </c>
      <c r="I1762" s="10">
        <v>2453</v>
      </c>
      <c r="J1762" s="10"/>
      <c r="K1762" s="10"/>
      <c r="L1762" s="79">
        <v>1037</v>
      </c>
      <c r="M1762" s="86"/>
      <c r="N1762" s="112">
        <v>7.28</v>
      </c>
      <c r="O1762" s="90"/>
      <c r="P1762" s="90"/>
      <c r="Q1762" s="90"/>
      <c r="R1762" s="87"/>
      <c r="S1762" s="87"/>
      <c r="T1762" s="16"/>
      <c r="U1762" s="16"/>
      <c r="V1762" s="43">
        <f t="shared" si="528"/>
        <v>0</v>
      </c>
      <c r="W1762" s="43">
        <f t="shared" si="529"/>
        <v>0</v>
      </c>
      <c r="X1762" s="43">
        <f t="shared" si="530"/>
        <v>0</v>
      </c>
      <c r="Y1762" s="22">
        <f>X1762+W1762+SUM($V$1734:V1762)</f>
        <v>3.8318732624343109E-4</v>
      </c>
      <c r="Z1762" s="22">
        <f t="shared" si="531"/>
        <v>4.3863507627804416E-2</v>
      </c>
      <c r="AA1762" s="44">
        <f t="shared" si="532"/>
        <v>6.1161551492784092</v>
      </c>
      <c r="AB1762" s="44">
        <f t="shared" si="533"/>
        <v>0.56183044342767552</v>
      </c>
      <c r="AC1762" s="44">
        <f t="shared" si="534"/>
        <v>3.7692505238428726</v>
      </c>
      <c r="AD1762" s="44">
        <f t="shared" si="539"/>
        <v>0.56183044342767552</v>
      </c>
      <c r="AE1762" s="44">
        <f t="shared" si="540"/>
        <v>3.2057729735617326</v>
      </c>
      <c r="AF1762" s="44">
        <f t="shared" si="541"/>
        <v>1.647106853464315E-3</v>
      </c>
      <c r="AG1762" s="45">
        <f>AC1762+AA1762+SUM($Z$1734:Z1762)</f>
        <v>14.623143481081964</v>
      </c>
      <c r="AH1762" s="77">
        <f>AC1762+AA1762+SUM($Z$1762:Z1762)+$AH$1761</f>
        <v>67.041419834110158</v>
      </c>
      <c r="DM1762"/>
      <c r="DN1762"/>
      <c r="DO1762"/>
      <c r="DP1762"/>
      <c r="DQ1762"/>
      <c r="DR1762"/>
      <c r="DS1762"/>
      <c r="DT1762"/>
      <c r="DU1762"/>
      <c r="DV1762"/>
      <c r="DW1762"/>
      <c r="DX1762"/>
      <c r="DY1762"/>
      <c r="DZ1762"/>
      <c r="EA1762"/>
      <c r="EB1762"/>
      <c r="EC1762"/>
      <c r="ED1762"/>
      <c r="EE1762"/>
      <c r="EF1762"/>
      <c r="EG1762"/>
    </row>
    <row r="1763" spans="1:137" s="1" customFormat="1" ht="14.4" x14ac:dyDescent="0.3">
      <c r="A1763"/>
      <c r="B1763"/>
      <c r="C1763"/>
      <c r="D1763" s="18"/>
      <c r="E1763" s="28">
        <v>40185.606249999997</v>
      </c>
      <c r="F1763" s="10">
        <f t="shared" si="535"/>
        <v>302.11319444444234</v>
      </c>
      <c r="G1763" s="10">
        <v>32585</v>
      </c>
      <c r="H1763" s="10">
        <v>3.97</v>
      </c>
      <c r="I1763" s="10">
        <v>2678</v>
      </c>
      <c r="J1763" s="10"/>
      <c r="K1763" s="10"/>
      <c r="L1763" s="79">
        <v>1037</v>
      </c>
      <c r="M1763" s="86"/>
      <c r="N1763" s="112">
        <v>7.28</v>
      </c>
      <c r="O1763" s="90"/>
      <c r="P1763" s="90"/>
      <c r="Q1763" s="90"/>
      <c r="R1763" s="87"/>
      <c r="S1763" s="87"/>
      <c r="T1763" s="16"/>
      <c r="U1763" s="16"/>
      <c r="V1763" s="43">
        <f t="shared" si="528"/>
        <v>9.3077195618356708E-6</v>
      </c>
      <c r="W1763" s="43">
        <f t="shared" si="529"/>
        <v>1.297831842569634E-3</v>
      </c>
      <c r="X1763" s="43">
        <f t="shared" si="530"/>
        <v>4.01953704099035E-6</v>
      </c>
      <c r="Y1763" s="22">
        <f>X1763+W1763+SUM($V$1734:V1763)</f>
        <v>1.6943464254158911E-3</v>
      </c>
      <c r="Z1763" s="22">
        <f t="shared" si="531"/>
        <v>7.639598033310209E-2</v>
      </c>
      <c r="AA1763" s="44">
        <f t="shared" si="532"/>
        <v>10.6523553123757</v>
      </c>
      <c r="AB1763" s="44">
        <f t="shared" si="533"/>
        <v>0.9785261103795394</v>
      </c>
      <c r="AC1763" s="44">
        <f t="shared" si="534"/>
        <v>6.5648098946720808</v>
      </c>
      <c r="AD1763" s="44">
        <f t="shared" si="539"/>
        <v>0.97852611037953929</v>
      </c>
      <c r="AE1763" s="44">
        <f t="shared" si="540"/>
        <v>5.5834150592500418</v>
      </c>
      <c r="AF1763" s="44">
        <f t="shared" si="541"/>
        <v>2.8687250425001166E-3</v>
      </c>
      <c r="AG1763" s="45">
        <f>AC1763+AA1763+SUM($Z$1734:Z1763)</f>
        <v>22.031298995341565</v>
      </c>
      <c r="AH1763" s="45">
        <f>AC1763+AA1763+SUM($Z$1762:Z1763)+$AH$1761</f>
        <v>74.449575348369763</v>
      </c>
      <c r="DM1763"/>
      <c r="DN1763"/>
      <c r="DO1763"/>
      <c r="DP1763"/>
      <c r="DQ1763"/>
      <c r="DR1763"/>
      <c r="DS1763"/>
      <c r="DT1763"/>
      <c r="DU1763"/>
      <c r="DV1763"/>
      <c r="DW1763"/>
      <c r="DX1763"/>
      <c r="DY1763"/>
      <c r="DZ1763"/>
      <c r="EA1763"/>
      <c r="EB1763"/>
      <c r="EC1763"/>
      <c r="ED1763"/>
      <c r="EE1763"/>
      <c r="EF1763"/>
      <c r="EG1763"/>
    </row>
    <row r="1764" spans="1:137" s="1" customFormat="1" ht="14.4" x14ac:dyDescent="0.3">
      <c r="A1764"/>
      <c r="B1764"/>
      <c r="C1764"/>
      <c r="D1764" s="18"/>
      <c r="E1764" s="28">
        <v>40199.480555555558</v>
      </c>
      <c r="F1764" s="10">
        <f t="shared" si="535"/>
        <v>315.98750000000291</v>
      </c>
      <c r="G1764" s="10">
        <v>37386</v>
      </c>
      <c r="H1764" s="10">
        <v>2.33</v>
      </c>
      <c r="I1764" s="78">
        <v>2881</v>
      </c>
      <c r="J1764" s="78"/>
      <c r="K1764" s="78"/>
      <c r="L1764" s="79">
        <v>1037</v>
      </c>
      <c r="M1764" s="90"/>
      <c r="N1764" s="112">
        <v>7.28</v>
      </c>
      <c r="O1764" s="90"/>
      <c r="P1764" s="83"/>
      <c r="Q1764" s="90"/>
      <c r="R1764" s="87"/>
      <c r="S1764" s="87"/>
      <c r="T1764" s="16"/>
      <c r="U1764" s="16"/>
      <c r="V1764" s="43">
        <f t="shared" si="528"/>
        <v>5.4627170224375589E-6</v>
      </c>
      <c r="W1764" s="43">
        <f t="shared" si="529"/>
        <v>7.6169979677260646E-4</v>
      </c>
      <c r="X1764" s="43">
        <f t="shared" si="530"/>
        <v>2.359073376702145E-6</v>
      </c>
      <c r="Y1764" s="22">
        <f>X1764+W1764+SUM($V$1734:V1764)</f>
        <v>1.1620166329770129E-3</v>
      </c>
      <c r="Z1764" s="22">
        <f t="shared" si="531"/>
        <v>8.7651990815815706E-2</v>
      </c>
      <c r="AA1764" s="44">
        <f t="shared" si="532"/>
        <v>12.221849185468097</v>
      </c>
      <c r="AB1764" s="44">
        <f t="shared" si="533"/>
        <v>1.1226999282691259</v>
      </c>
      <c r="AC1764" s="44">
        <f t="shared" si="534"/>
        <v>7.5320540961243063</v>
      </c>
      <c r="AD1764" s="44">
        <f t="shared" si="539"/>
        <v>1.1226999282691261</v>
      </c>
      <c r="AE1764" s="44">
        <f t="shared" si="540"/>
        <v>6.4060627713709426</v>
      </c>
      <c r="AF1764" s="44">
        <f t="shared" si="541"/>
        <v>3.2913964842384356E-3</v>
      </c>
      <c r="AG1764" s="45">
        <f>AC1764+AA1764+SUM($Z$1734:Z1764)</f>
        <v>24.655689060702002</v>
      </c>
      <c r="AH1764" s="45">
        <f>AC1764+AA1764+SUM($Z$1762:Z1764)+$AH$1761</f>
        <v>77.073965413730193</v>
      </c>
      <c r="DM1764"/>
      <c r="DN1764"/>
      <c r="DO1764"/>
      <c r="DP1764"/>
      <c r="DQ1764"/>
      <c r="DR1764"/>
      <c r="DS1764"/>
      <c r="DT1764"/>
      <c r="DU1764"/>
      <c r="DV1764"/>
      <c r="DW1764"/>
      <c r="DX1764"/>
      <c r="DY1764"/>
      <c r="DZ1764"/>
      <c r="EA1764"/>
      <c r="EB1764"/>
      <c r="EC1764"/>
      <c r="ED1764"/>
      <c r="EE1764"/>
      <c r="EF1764"/>
      <c r="EG1764"/>
    </row>
    <row r="1765" spans="1:137" s="1" customFormat="1" ht="14.4" x14ac:dyDescent="0.3">
      <c r="A1765"/>
      <c r="B1765"/>
      <c r="C1765"/>
      <c r="D1765" s="18"/>
      <c r="E1765" s="28">
        <v>40287.536111111112</v>
      </c>
      <c r="F1765" s="10">
        <f t="shared" si="535"/>
        <v>404.04305555555766</v>
      </c>
      <c r="G1765" s="10">
        <v>56446</v>
      </c>
      <c r="H1765" s="10">
        <v>1.17</v>
      </c>
      <c r="I1765" s="10">
        <v>118</v>
      </c>
      <c r="J1765" s="10"/>
      <c r="K1765" s="10"/>
      <c r="L1765" s="79">
        <v>1037</v>
      </c>
      <c r="M1765" s="86"/>
      <c r="N1765" s="112">
        <v>7.28</v>
      </c>
      <c r="O1765" s="90"/>
      <c r="P1765" s="90"/>
      <c r="Q1765" s="90"/>
      <c r="R1765" s="87"/>
      <c r="S1765" s="87"/>
      <c r="T1765" s="16"/>
      <c r="U1765" s="16"/>
      <c r="V1765" s="43">
        <f t="shared" si="528"/>
        <v>2.7430810799364569E-6</v>
      </c>
      <c r="W1765" s="43">
        <f t="shared" si="529"/>
        <v>3.8248444730641607E-4</v>
      </c>
      <c r="X1765" s="43">
        <f t="shared" si="530"/>
        <v>1.1845990775714631E-6</v>
      </c>
      <c r="Y1765" s="22">
        <f>X1765+W1765+SUM($V$1734:V1765)</f>
        <v>7.8436989029162833E-4</v>
      </c>
      <c r="Z1765" s="22">
        <f t="shared" si="531"/>
        <v>0.13233842276760105</v>
      </c>
      <c r="AA1765" s="44">
        <f t="shared" si="532"/>
        <v>18.452749668938431</v>
      </c>
      <c r="AB1765" s="44">
        <f t="shared" si="533"/>
        <v>1.6950708861894579</v>
      </c>
      <c r="AC1765" s="44">
        <f t="shared" si="534"/>
        <v>11.372019619906718</v>
      </c>
      <c r="AD1765" s="44">
        <f t="shared" si="539"/>
        <v>1.6950708861894583</v>
      </c>
      <c r="AE1765" s="44">
        <f t="shared" si="540"/>
        <v>9.6719793289681757</v>
      </c>
      <c r="AF1765" s="44">
        <f t="shared" si="541"/>
        <v>4.9694047490858265E-3</v>
      </c>
      <c r="AG1765" s="45">
        <f>AC1765+AA1765+SUM($Z$1734:Z1765)</f>
        <v>34.858893490722352</v>
      </c>
      <c r="AH1765" s="45">
        <f>AC1765+AA1765+SUM($Z$1762:Z1765)+$AH$1761</f>
        <v>87.277169843750542</v>
      </c>
      <c r="DM1765"/>
      <c r="DN1765"/>
      <c r="DO1765"/>
      <c r="DP1765"/>
      <c r="DQ1765"/>
      <c r="DR1765"/>
      <c r="DS1765"/>
      <c r="DT1765"/>
      <c r="DU1765"/>
      <c r="DV1765"/>
      <c r="DW1765"/>
      <c r="DX1765"/>
      <c r="DY1765"/>
      <c r="DZ1765"/>
      <c r="EA1765"/>
      <c r="EB1765"/>
      <c r="EC1765"/>
      <c r="ED1765"/>
      <c r="EE1765"/>
      <c r="EF1765"/>
      <c r="EG1765"/>
    </row>
    <row r="1766" spans="1:137" s="1" customFormat="1" ht="14.4" x14ac:dyDescent="0.3">
      <c r="A1766"/>
      <c r="B1766"/>
      <c r="C1766"/>
      <c r="D1766" s="18"/>
      <c r="E1766" s="28">
        <v>40360.496527777781</v>
      </c>
      <c r="F1766" s="10">
        <f t="shared" si="535"/>
        <v>477.00347222222626</v>
      </c>
      <c r="G1766" s="10">
        <v>70245</v>
      </c>
      <c r="H1766" s="10">
        <v>0.84</v>
      </c>
      <c r="I1766" s="10">
        <v>34</v>
      </c>
      <c r="J1766" s="10"/>
      <c r="K1766" s="10"/>
      <c r="L1766" s="79">
        <v>1037</v>
      </c>
      <c r="M1766" s="86"/>
      <c r="N1766" s="112">
        <v>7.28</v>
      </c>
      <c r="O1766" s="90"/>
      <c r="P1766" s="90"/>
      <c r="Q1766" s="90"/>
      <c r="R1766" s="87"/>
      <c r="S1766" s="87"/>
      <c r="T1766" s="16"/>
      <c r="U1766" s="16"/>
      <c r="V1766" s="43">
        <f t="shared" ref="V1766:V1794" si="542">($A$15*L1766/1000/$A$13*H1766)/$Q$1734</f>
        <v>1.9693915445697639E-6</v>
      </c>
      <c r="W1766" s="43">
        <f t="shared" ref="W1766:W1794" si="543">($U$1734*L1766/1000/$A$13*H1766)/$Q$1734</f>
        <v>2.7460421857896544E-4</v>
      </c>
      <c r="X1766" s="43">
        <f t="shared" ref="X1766:X1794" si="544">($A$46*$S$1734*H1766*L1766/1000000)/$Q$1734</f>
        <v>8.5048138902566583E-7</v>
      </c>
      <c r="Y1766" s="22">
        <f>X1766+W1766+SUM($V$1734:V1766)</f>
        <v>6.7812493542020159E-4</v>
      </c>
      <c r="Z1766" s="22">
        <f t="shared" ref="Z1766:Z1794" si="545">($A$15*L1766/1000/$A$13*G1766)/$Q$1734</f>
        <v>0.1646903679146465</v>
      </c>
      <c r="AA1766" s="44">
        <f t="shared" ref="AA1766:AA1794" si="546">($U$1734*L1766/1000/$A$13*G1766)/$Q$1734</f>
        <v>22.963777778665982</v>
      </c>
      <c r="AB1766" s="44">
        <f t="shared" ref="AB1766:AB1794" si="547">($A$14*$S$1734/1000*G1766/1000000*L1766/1000*1000000)/$Q$1734</f>
        <v>2.1094542465432182</v>
      </c>
      <c r="AC1766" s="44">
        <f t="shared" ref="AC1766:AC1786" si="548">($A$14*((L1766/1000)*G1766/10^6)*(1+($A$28/(10^-N1766))+(($A$28*$A$29)/(10^-N1766)^2))*1000000)*$S$1734/1000/$Q$1734</f>
        <v>14.152066013541212</v>
      </c>
      <c r="AD1766" s="44">
        <f t="shared" si="539"/>
        <v>2.1094542465432178</v>
      </c>
      <c r="AE1766" s="44">
        <f t="shared" si="540"/>
        <v>12.036427523001972</v>
      </c>
      <c r="AF1766" s="44">
        <f t="shared" si="541"/>
        <v>6.1842439960233461E-3</v>
      </c>
      <c r="AG1766" s="45">
        <f>AC1766+AA1766+SUM($Z$1734:Z1766)</f>
        <v>42.314658361999044</v>
      </c>
      <c r="AH1766" s="45">
        <f>AC1766+AA1766+SUM($Z$1762:Z1766)+$AH$1761</f>
        <v>94.732934715027227</v>
      </c>
      <c r="DM1766"/>
      <c r="DN1766"/>
      <c r="DO1766"/>
      <c r="DP1766"/>
      <c r="DQ1766"/>
      <c r="DR1766"/>
      <c r="DS1766"/>
      <c r="DT1766"/>
      <c r="DU1766"/>
      <c r="DV1766"/>
      <c r="DW1766"/>
      <c r="DX1766"/>
      <c r="DY1766"/>
      <c r="DZ1766"/>
      <c r="EA1766"/>
      <c r="EB1766"/>
      <c r="EC1766"/>
      <c r="ED1766"/>
      <c r="EE1766"/>
      <c r="EF1766"/>
      <c r="EG1766"/>
    </row>
    <row r="1767" spans="1:137" s="1" customFormat="1" ht="14.4" x14ac:dyDescent="0.3">
      <c r="A1767"/>
      <c r="B1767"/>
      <c r="C1767"/>
      <c r="D1767" s="18"/>
      <c r="E1767" s="28">
        <v>40533.488194444442</v>
      </c>
      <c r="F1767" s="10">
        <f t="shared" si="535"/>
        <v>649.9951388888876</v>
      </c>
      <c r="G1767" s="10">
        <v>88007</v>
      </c>
      <c r="H1767" s="10">
        <v>0.36</v>
      </c>
      <c r="I1767" s="10">
        <v>14</v>
      </c>
      <c r="J1767" s="10"/>
      <c r="K1767" s="10"/>
      <c r="L1767" s="79">
        <v>1037</v>
      </c>
      <c r="M1767" s="86"/>
      <c r="N1767" s="112">
        <v>7.28</v>
      </c>
      <c r="O1767" s="90"/>
      <c r="P1767" s="90"/>
      <c r="Q1767" s="90"/>
      <c r="R1767" s="87"/>
      <c r="S1767" s="87"/>
      <c r="T1767" s="16"/>
      <c r="U1767" s="16"/>
      <c r="V1767" s="43">
        <f t="shared" si="542"/>
        <v>8.4402494767275598E-7</v>
      </c>
      <c r="W1767" s="43">
        <f t="shared" si="543"/>
        <v>1.1768752224812803E-4</v>
      </c>
      <c r="X1767" s="43">
        <f t="shared" si="544"/>
        <v>3.6449202386814253E-7</v>
      </c>
      <c r="Y1767" s="22">
        <f>X1767+W1767+SUM($V$1734:V1767)</f>
        <v>5.2156627467187943E-4</v>
      </c>
      <c r="Z1767" s="22">
        <f t="shared" si="545"/>
        <v>0.20633362102732286</v>
      </c>
      <c r="AA1767" s="44">
        <f t="shared" si="546"/>
        <v>28.77034936247501</v>
      </c>
      <c r="AB1767" s="44">
        <f t="shared" si="547"/>
        <v>2.642846321809794</v>
      </c>
      <c r="AC1767" s="44">
        <f t="shared" si="548"/>
        <v>17.73052706461273</v>
      </c>
      <c r="AD1767" s="44">
        <f t="shared" si="539"/>
        <v>2.6428463218097935</v>
      </c>
      <c r="AE1767" s="44">
        <f t="shared" si="540"/>
        <v>15.079932764137439</v>
      </c>
      <c r="AF1767" s="44">
        <f t="shared" si="541"/>
        <v>7.7479786654997022E-3</v>
      </c>
      <c r="AG1767" s="45">
        <f>AC1767+AA1767+SUM($Z$1734:Z1767)</f>
        <v>51.906024617906908</v>
      </c>
      <c r="AH1767" s="45">
        <f>AC1767+AA1767+SUM($Z$1762:Z1767)+$AH$1761</f>
        <v>104.3243009709351</v>
      </c>
      <c r="DM1767"/>
      <c r="DN1767"/>
      <c r="DO1767"/>
      <c r="DP1767"/>
      <c r="DQ1767"/>
      <c r="DR1767"/>
      <c r="DS1767"/>
      <c r="DT1767"/>
      <c r="DU1767"/>
      <c r="DV1767"/>
      <c r="DW1767"/>
      <c r="DX1767"/>
      <c r="DY1767"/>
      <c r="DZ1767"/>
      <c r="EA1767"/>
      <c r="EB1767"/>
      <c r="EC1767"/>
      <c r="ED1767"/>
      <c r="EE1767"/>
      <c r="EF1767"/>
      <c r="EG1767"/>
    </row>
    <row r="1768" spans="1:137" s="1" customFormat="1" ht="14.4" x14ac:dyDescent="0.3">
      <c r="A1768"/>
      <c r="B1768"/>
      <c r="C1768"/>
      <c r="D1768" s="18"/>
      <c r="E1768" s="28">
        <v>40606.571527777778</v>
      </c>
      <c r="F1768" s="10">
        <f t="shared" si="535"/>
        <v>723.07847222222335</v>
      </c>
      <c r="G1768" s="10">
        <v>84688</v>
      </c>
      <c r="H1768" s="10">
        <v>3.23</v>
      </c>
      <c r="I1768" s="10">
        <v>13</v>
      </c>
      <c r="J1768" s="10"/>
      <c r="K1768" s="10"/>
      <c r="L1768" s="79">
        <v>1037</v>
      </c>
      <c r="M1768" s="86"/>
      <c r="N1768" s="112">
        <v>7.28</v>
      </c>
      <c r="O1768" s="90"/>
      <c r="P1768" s="90"/>
      <c r="Q1768" s="90"/>
      <c r="R1768" s="87"/>
      <c r="S1768" s="87"/>
      <c r="T1768" s="16"/>
      <c r="U1768" s="16"/>
      <c r="V1768" s="43">
        <f t="shared" si="542"/>
        <v>7.5727793916194488E-6</v>
      </c>
      <c r="W1768" s="43">
        <f t="shared" si="543"/>
        <v>1.0559186023929264E-3</v>
      </c>
      <c r="X1768" s="43">
        <f t="shared" si="544"/>
        <v>3.2703034363725006E-6</v>
      </c>
      <c r="Y1768" s="22">
        <f>X1768+W1768+SUM($V$1734:V1768)</f>
        <v>1.4702759456208018E-3</v>
      </c>
      <c r="Z1768" s="22">
        <f t="shared" si="545"/>
        <v>0.19855217991252877</v>
      </c>
      <c r="AA1768" s="44">
        <f t="shared" si="546"/>
        <v>27.685335789304077</v>
      </c>
      <c r="AB1768" s="44">
        <f t="shared" si="547"/>
        <v>2.543176898444758</v>
      </c>
      <c r="AC1768" s="44">
        <f t="shared" si="548"/>
        <v>17.061857307349683</v>
      </c>
      <c r="AD1768" s="44">
        <f t="shared" si="539"/>
        <v>2.5431768984447589</v>
      </c>
      <c r="AE1768" s="44">
        <f t="shared" si="540"/>
        <v>14.511224629055326</v>
      </c>
      <c r="AF1768" s="44">
        <f t="shared" si="541"/>
        <v>7.4557798496010441E-3</v>
      </c>
      <c r="AG1768" s="45">
        <f>AC1768+AA1768+SUM($Z$1734:Z1768)</f>
        <v>50.350893467385461</v>
      </c>
      <c r="AH1768" s="45">
        <f>AC1768+AA1768+SUM($Z$1762:Z1768)+$AH$1761</f>
        <v>102.76916982041365</v>
      </c>
      <c r="DM1768"/>
      <c r="DN1768"/>
      <c r="DO1768"/>
      <c r="DP1768"/>
      <c r="DQ1768"/>
      <c r="DR1768"/>
      <c r="DS1768"/>
      <c r="DT1768"/>
      <c r="DU1768"/>
      <c r="DV1768"/>
      <c r="DW1768"/>
      <c r="DX1768"/>
      <c r="DY1768"/>
      <c r="DZ1768"/>
      <c r="EA1768"/>
      <c r="EB1768"/>
      <c r="EC1768"/>
      <c r="ED1768"/>
      <c r="EE1768"/>
      <c r="EF1768"/>
      <c r="EG1768"/>
    </row>
    <row r="1769" spans="1:137" s="1" customFormat="1" ht="14.4" x14ac:dyDescent="0.3">
      <c r="A1769"/>
      <c r="B1769"/>
      <c r="C1769"/>
      <c r="D1769" s="18"/>
      <c r="E1769" s="28">
        <v>40627.433333333334</v>
      </c>
      <c r="F1769" s="10">
        <f t="shared" si="535"/>
        <v>743.94027777777956</v>
      </c>
      <c r="G1769" s="10">
        <v>17616</v>
      </c>
      <c r="H1769" s="40">
        <v>3.86</v>
      </c>
      <c r="I1769" s="10">
        <v>6</v>
      </c>
      <c r="J1769" s="10"/>
      <c r="K1769" s="10"/>
      <c r="L1769" s="79">
        <v>1037</v>
      </c>
      <c r="M1769" s="86"/>
      <c r="N1769" s="112">
        <v>7.28</v>
      </c>
      <c r="O1769" s="90"/>
      <c r="P1769" s="90"/>
      <c r="Q1769" s="90"/>
      <c r="R1769" s="87"/>
      <c r="S1769" s="87"/>
      <c r="T1769" s="16"/>
      <c r="U1769" s="16"/>
      <c r="V1769" s="43">
        <f t="shared" si="542"/>
        <v>9.0498230500467712E-6</v>
      </c>
      <c r="W1769" s="43">
        <f t="shared" si="543"/>
        <v>1.2618717663271505E-3</v>
      </c>
      <c r="X1769" s="43">
        <f t="shared" si="544"/>
        <v>3.9081644781417503E-6</v>
      </c>
      <c r="Y1769" s="22">
        <f>X1769+W1769+SUM($V$1734:V1769)</f>
        <v>1.6859167936468418E-3</v>
      </c>
      <c r="Z1769" s="22">
        <f t="shared" si="545"/>
        <v>4.130095410612019E-2</v>
      </c>
      <c r="AA1769" s="44">
        <f t="shared" si="546"/>
        <v>5.7588427553417318</v>
      </c>
      <c r="AB1769" s="44">
        <f t="shared" si="547"/>
        <v>0.52900770171692402</v>
      </c>
      <c r="AC1769" s="44">
        <f t="shared" si="548"/>
        <v>3.5490468345724535</v>
      </c>
      <c r="AD1769" s="44">
        <f t="shared" si="539"/>
        <v>0.52900770171692402</v>
      </c>
      <c r="AE1769" s="44">
        <f t="shared" si="540"/>
        <v>3.0184882517645777</v>
      </c>
      <c r="AF1769" s="44">
        <f t="shared" si="541"/>
        <v>1.5508810909523423E-3</v>
      </c>
      <c r="AG1769" s="45">
        <f>AC1769+AA1769+SUM($Z$1734:Z1769)</f>
        <v>14.952890914752006</v>
      </c>
      <c r="AH1769" s="45">
        <f>AC1769+AA1769+SUM($Z$1769:Z1769)+$AH$1768</f>
        <v>112.11836036443395</v>
      </c>
      <c r="DM1769"/>
      <c r="DN1769"/>
      <c r="DO1769"/>
      <c r="DP1769"/>
      <c r="DQ1769"/>
      <c r="DR1769"/>
      <c r="DS1769"/>
      <c r="DT1769"/>
      <c r="DU1769"/>
      <c r="DV1769"/>
      <c r="DW1769"/>
      <c r="DX1769"/>
      <c r="DY1769"/>
      <c r="DZ1769"/>
      <c r="EA1769"/>
      <c r="EB1769"/>
      <c r="EC1769"/>
      <c r="ED1769"/>
      <c r="EE1769"/>
      <c r="EF1769"/>
      <c r="EG1769"/>
    </row>
    <row r="1770" spans="1:137" s="1" customFormat="1" ht="14.4" x14ac:dyDescent="0.3">
      <c r="A1770"/>
      <c r="B1770"/>
      <c r="C1770"/>
      <c r="D1770" s="18"/>
      <c r="E1770" s="28">
        <v>40633.475694444445</v>
      </c>
      <c r="F1770" s="10">
        <f t="shared" si="535"/>
        <v>749.98263888889051</v>
      </c>
      <c r="G1770" s="10">
        <v>19836</v>
      </c>
      <c r="H1770" s="40">
        <v>2.61</v>
      </c>
      <c r="I1770" s="10">
        <v>40</v>
      </c>
      <c r="J1770" s="10"/>
      <c r="K1770" s="10"/>
      <c r="L1770" s="79">
        <v>1037</v>
      </c>
      <c r="M1770" s="86"/>
      <c r="N1770" s="112">
        <v>7.28</v>
      </c>
      <c r="O1770" s="90"/>
      <c r="P1770" s="90"/>
      <c r="Q1770" s="90"/>
      <c r="R1770" s="87"/>
      <c r="S1770" s="87"/>
      <c r="T1770" s="16"/>
      <c r="U1770" s="16"/>
      <c r="V1770" s="43">
        <f t="shared" si="542"/>
        <v>6.1191808706274804E-6</v>
      </c>
      <c r="W1770" s="43">
        <f t="shared" si="543"/>
        <v>8.5323453629892814E-4</v>
      </c>
      <c r="X1770" s="43">
        <f t="shared" si="544"/>
        <v>2.6425671730440332E-6</v>
      </c>
      <c r="Y1770" s="22">
        <f>X1770+W1770+SUM($V$1734:V1770)</f>
        <v>1.2821331471841492E-3</v>
      </c>
      <c r="Z1770" s="22">
        <f t="shared" si="545"/>
        <v>4.6505774616768851E-2</v>
      </c>
      <c r="AA1770" s="44">
        <f t="shared" si="546"/>
        <v>6.4845824758718553</v>
      </c>
      <c r="AB1770" s="44">
        <f t="shared" si="547"/>
        <v>0.5956742036362912</v>
      </c>
      <c r="AC1770" s="44">
        <f t="shared" si="548"/>
        <v>3.9963040991473191</v>
      </c>
      <c r="AD1770" s="44">
        <f t="shared" si="539"/>
        <v>0.59567420363629098</v>
      </c>
      <c r="AE1770" s="44">
        <f t="shared" si="540"/>
        <v>3.3988835695959434</v>
      </c>
      <c r="AF1770" s="44">
        <f t="shared" si="541"/>
        <v>1.7463259150846192E-3</v>
      </c>
      <c r="AG1770" s="45">
        <f>AC1770+AA1770+SUM($Z$1734:Z1770)</f>
        <v>16.17239367447376</v>
      </c>
      <c r="AH1770" s="45">
        <f>AC1770+AA1770+SUM($Z$1769:Z1770)+$AH$1768</f>
        <v>113.33786312415572</v>
      </c>
      <c r="DM1770"/>
      <c r="DN1770"/>
      <c r="DO1770"/>
      <c r="DP1770"/>
      <c r="DQ1770"/>
      <c r="DR1770"/>
      <c r="DS1770"/>
      <c r="DT1770"/>
      <c r="DU1770"/>
      <c r="DV1770"/>
      <c r="DW1770"/>
      <c r="DX1770"/>
      <c r="DY1770"/>
      <c r="DZ1770"/>
      <c r="EA1770"/>
      <c r="EB1770"/>
      <c r="EC1770"/>
      <c r="ED1770"/>
      <c r="EE1770"/>
      <c r="EF1770"/>
      <c r="EG1770"/>
    </row>
    <row r="1771" spans="1:137" s="1" customFormat="1" ht="14.4" x14ac:dyDescent="0.3">
      <c r="A1771"/>
      <c r="B1771"/>
      <c r="C1771"/>
      <c r="D1771" s="18"/>
      <c r="E1771" s="28">
        <v>40654.419444444444</v>
      </c>
      <c r="F1771" s="10">
        <f t="shared" si="535"/>
        <v>770.92638888888905</v>
      </c>
      <c r="G1771" s="17">
        <v>23881</v>
      </c>
      <c r="H1771" s="17">
        <v>0</v>
      </c>
      <c r="I1771" s="10">
        <v>19</v>
      </c>
      <c r="J1771" s="10"/>
      <c r="K1771" s="10"/>
      <c r="L1771" s="79">
        <v>1037</v>
      </c>
      <c r="M1771" s="86"/>
      <c r="N1771" s="112">
        <v>7.28</v>
      </c>
      <c r="O1771" s="90"/>
      <c r="P1771" s="90"/>
      <c r="Q1771" s="90"/>
      <c r="R1771" s="87"/>
      <c r="S1771" s="87"/>
      <c r="T1771" s="16"/>
      <c r="U1771" s="16"/>
      <c r="V1771" s="43">
        <f t="shared" si="542"/>
        <v>0</v>
      </c>
      <c r="W1771" s="43">
        <f t="shared" si="543"/>
        <v>0</v>
      </c>
      <c r="X1771" s="43">
        <f t="shared" si="544"/>
        <v>0</v>
      </c>
      <c r="Y1771" s="22">
        <f>X1771+W1771+SUM($V$1734:V1771)</f>
        <v>4.2625604371217696E-4</v>
      </c>
      <c r="Z1771" s="22">
        <f t="shared" si="545"/>
        <v>5.5989332709369677E-2</v>
      </c>
      <c r="AA1771" s="44">
        <f t="shared" si="546"/>
        <v>7.8069325522431825</v>
      </c>
      <c r="AB1771" s="44">
        <f t="shared" si="547"/>
        <v>0.71714537492630914</v>
      </c>
      <c r="AC1771" s="44">
        <f t="shared" si="548"/>
        <v>4.8112390699605347</v>
      </c>
      <c r="AD1771" s="44">
        <f t="shared" si="539"/>
        <v>0.71714537492630925</v>
      </c>
      <c r="AE1771" s="44">
        <f t="shared" si="540"/>
        <v>4.0919912545634585</v>
      </c>
      <c r="AF1771" s="44">
        <f t="shared" si="541"/>
        <v>2.1024404707670804E-3</v>
      </c>
      <c r="AG1771" s="45">
        <f>AC1771+AA1771+SUM($Z$1734:Z1771)</f>
        <v>18.365668054367674</v>
      </c>
      <c r="AH1771" s="45">
        <f>AC1771+AA1771+SUM($Z$1769:Z1771)+$AH$1768</f>
        <v>115.53113750404962</v>
      </c>
      <c r="DM1771"/>
      <c r="DN1771"/>
      <c r="DO1771"/>
      <c r="DP1771"/>
      <c r="DQ1771"/>
      <c r="DR1771"/>
      <c r="DS1771"/>
      <c r="DT1771"/>
      <c r="DU1771"/>
      <c r="DV1771"/>
      <c r="DW1771"/>
      <c r="DX1771"/>
      <c r="DY1771"/>
      <c r="DZ1771"/>
      <c r="EA1771"/>
      <c r="EB1771"/>
      <c r="EC1771"/>
      <c r="ED1771"/>
      <c r="EE1771"/>
      <c r="EF1771"/>
      <c r="EG1771"/>
    </row>
    <row r="1772" spans="1:137" s="1" customFormat="1" ht="14.4" x14ac:dyDescent="0.3">
      <c r="A1772"/>
      <c r="B1772"/>
      <c r="C1772"/>
      <c r="D1772" s="18"/>
      <c r="E1772" s="28">
        <v>40693.65347222222</v>
      </c>
      <c r="F1772" s="10">
        <f t="shared" si="535"/>
        <v>810.1604166666657</v>
      </c>
      <c r="G1772" s="10">
        <v>26165</v>
      </c>
      <c r="H1772" s="10">
        <v>0</v>
      </c>
      <c r="I1772" s="10">
        <v>71</v>
      </c>
      <c r="J1772" s="10"/>
      <c r="K1772" s="10"/>
      <c r="L1772" s="79">
        <v>1037</v>
      </c>
      <c r="M1772" s="86"/>
      <c r="N1772" s="112">
        <v>7.28</v>
      </c>
      <c r="O1772" s="90"/>
      <c r="P1772" s="90"/>
      <c r="Q1772" s="90"/>
      <c r="R1772" s="87"/>
      <c r="S1772" s="87"/>
      <c r="T1772" s="16"/>
      <c r="U1772" s="16"/>
      <c r="V1772" s="43">
        <f t="shared" si="542"/>
        <v>0</v>
      </c>
      <c r="W1772" s="43">
        <f t="shared" si="543"/>
        <v>0</v>
      </c>
      <c r="X1772" s="43">
        <f t="shared" si="544"/>
        <v>0</v>
      </c>
      <c r="Y1772" s="22">
        <f>X1772+W1772+SUM($V$1734:V1772)</f>
        <v>4.2625604371217696E-4</v>
      </c>
      <c r="Z1772" s="22">
        <f t="shared" si="545"/>
        <v>6.134420209960461E-2</v>
      </c>
      <c r="AA1772" s="44">
        <f t="shared" si="546"/>
        <v>8.5535944989507513</v>
      </c>
      <c r="AB1772" s="44">
        <f t="shared" si="547"/>
        <v>0.78573379401812637</v>
      </c>
      <c r="AC1772" s="44">
        <f t="shared" si="548"/>
        <v>5.27139023765828</v>
      </c>
      <c r="AD1772" s="44">
        <f t="shared" si="539"/>
        <v>0.7857337940181266</v>
      </c>
      <c r="AE1772" s="44">
        <f t="shared" si="540"/>
        <v>4.4833529238998739</v>
      </c>
      <c r="AF1772" s="44">
        <f t="shared" si="541"/>
        <v>2.3035197402797476E-3</v>
      </c>
      <c r="AG1772" s="45">
        <f>AC1772+AA1772+SUM($Z$1734:Z1772)</f>
        <v>19.633825370872593</v>
      </c>
      <c r="AH1772" s="45">
        <f>AC1772+AA1772+SUM($Z$1769:Z1772)+$AH$1768</f>
        <v>116.79929482055455</v>
      </c>
      <c r="DM1772"/>
      <c r="DN1772"/>
      <c r="DO1772"/>
      <c r="DP1772"/>
      <c r="DQ1772"/>
      <c r="DR1772"/>
      <c r="DS1772"/>
      <c r="DT1772"/>
      <c r="DU1772"/>
      <c r="DV1772"/>
      <c r="DW1772"/>
      <c r="DX1772"/>
      <c r="DY1772"/>
      <c r="DZ1772"/>
      <c r="EA1772"/>
      <c r="EB1772"/>
      <c r="EC1772"/>
      <c r="ED1772"/>
      <c r="EE1772"/>
      <c r="EF1772"/>
      <c r="EG1772"/>
    </row>
    <row r="1773" spans="1:137" s="1" customFormat="1" ht="14.4" x14ac:dyDescent="0.3">
      <c r="A1773"/>
      <c r="B1773"/>
      <c r="C1773"/>
      <c r="D1773" s="18"/>
      <c r="E1773" s="28">
        <v>40750.470833333333</v>
      </c>
      <c r="F1773" s="10">
        <f t="shared" si="535"/>
        <v>866.9777777777781</v>
      </c>
      <c r="G1773" s="10">
        <v>30663</v>
      </c>
      <c r="H1773" s="10">
        <v>0</v>
      </c>
      <c r="I1773" s="36" t="s">
        <v>214</v>
      </c>
      <c r="J1773" s="36"/>
      <c r="K1773" s="36"/>
      <c r="L1773" s="79">
        <v>1037</v>
      </c>
      <c r="M1773" s="86"/>
      <c r="N1773" s="112">
        <v>7.28</v>
      </c>
      <c r="O1773" s="90"/>
      <c r="P1773" s="90"/>
      <c r="Q1773" s="90"/>
      <c r="R1773" s="87"/>
      <c r="S1773" s="87"/>
      <c r="T1773" s="16"/>
      <c r="U1773" s="16"/>
      <c r="V1773" s="43">
        <f t="shared" si="542"/>
        <v>0</v>
      </c>
      <c r="W1773" s="43">
        <f t="shared" si="543"/>
        <v>0</v>
      </c>
      <c r="X1773" s="43">
        <f t="shared" si="544"/>
        <v>0</v>
      </c>
      <c r="Y1773" s="22">
        <f>X1773+W1773+SUM($V$1734:V1773)</f>
        <v>4.2625604371217696E-4</v>
      </c>
      <c r="Z1773" s="22">
        <f t="shared" si="545"/>
        <v>7.1889824918026993E-2</v>
      </c>
      <c r="AA1773" s="44">
        <f t="shared" si="546"/>
        <v>10.024034707484304</v>
      </c>
      <c r="AB1773" s="44">
        <f t="shared" si="547"/>
        <v>0.92080853529439377</v>
      </c>
      <c r="AC1773" s="44">
        <f t="shared" si="548"/>
        <v>6.177589866513121</v>
      </c>
      <c r="AD1773" s="44">
        <f t="shared" si="539"/>
        <v>0.92080853529439377</v>
      </c>
      <c r="AE1773" s="44">
        <f t="shared" si="540"/>
        <v>5.2540818156140574</v>
      </c>
      <c r="AF1773" s="44">
        <f t="shared" si="541"/>
        <v>2.6995156046702808E-3</v>
      </c>
      <c r="AG1773" s="45">
        <f>AC1773+AA1773+SUM($Z$1734:Z1773)</f>
        <v>22.082355033179013</v>
      </c>
      <c r="AH1773" s="45">
        <f>AC1773+AA1773+SUM($Z$1769:Z1773)+$AH$1768</f>
        <v>119.24782448286096</v>
      </c>
      <c r="DM1773"/>
      <c r="DN1773"/>
      <c r="DO1773"/>
      <c r="DP1773"/>
      <c r="DQ1773"/>
      <c r="DR1773"/>
      <c r="DS1773"/>
      <c r="DT1773"/>
      <c r="DU1773"/>
      <c r="DV1773"/>
      <c r="DW1773"/>
      <c r="DX1773"/>
      <c r="DY1773"/>
      <c r="DZ1773"/>
      <c r="EA1773"/>
      <c r="EB1773"/>
      <c r="EC1773"/>
      <c r="ED1773"/>
      <c r="EE1773"/>
      <c r="EF1773"/>
      <c r="EG1773"/>
    </row>
    <row r="1774" spans="1:137" s="1" customFormat="1" ht="14.4" x14ac:dyDescent="0.3">
      <c r="A1774"/>
      <c r="B1774"/>
      <c r="C1774"/>
      <c r="D1774" s="18"/>
      <c r="E1774" s="28">
        <v>40849.614583333336</v>
      </c>
      <c r="F1774" s="10">
        <f t="shared" si="535"/>
        <v>966.12152777778101</v>
      </c>
      <c r="G1774" s="10">
        <v>70235</v>
      </c>
      <c r="H1774" s="40">
        <v>0.18</v>
      </c>
      <c r="I1774" s="10">
        <v>45</v>
      </c>
      <c r="J1774" s="10"/>
      <c r="K1774" s="10"/>
      <c r="L1774" s="79">
        <v>1037</v>
      </c>
      <c r="M1774" s="86"/>
      <c r="N1774" s="112">
        <v>7.28</v>
      </c>
      <c r="O1774" s="90"/>
      <c r="P1774" s="90"/>
      <c r="Q1774" s="90"/>
      <c r="R1774" s="87"/>
      <c r="S1774" s="87"/>
      <c r="T1774" s="16"/>
      <c r="U1774" s="16"/>
      <c r="V1774" s="43">
        <f t="shared" si="542"/>
        <v>4.2201247383637799E-7</v>
      </c>
      <c r="W1774" s="43">
        <f t="shared" si="543"/>
        <v>5.8843761124064015E-5</v>
      </c>
      <c r="X1774" s="43">
        <f t="shared" si="544"/>
        <v>1.8224601193407126E-7</v>
      </c>
      <c r="Y1774" s="22">
        <f>X1774+W1774+SUM($V$1734:V1774)</f>
        <v>4.8570406332201142E-4</v>
      </c>
      <c r="Z1774" s="22">
        <f t="shared" si="545"/>
        <v>0.16466692277721115</v>
      </c>
      <c r="AA1774" s="44">
        <f t="shared" si="546"/>
        <v>22.960508680825757</v>
      </c>
      <c r="AB1774" s="44">
        <f t="shared" si="547"/>
        <v>2.1091539469850225</v>
      </c>
      <c r="AC1774" s="44">
        <f t="shared" si="548"/>
        <v>14.150051341178264</v>
      </c>
      <c r="AD1774" s="44">
        <f t="shared" si="539"/>
        <v>2.1091539469850229</v>
      </c>
      <c r="AE1774" s="44">
        <f t="shared" si="540"/>
        <v>12.034714030579311</v>
      </c>
      <c r="AF1774" s="44">
        <f t="shared" si="541"/>
        <v>6.1833636139326615E-3</v>
      </c>
      <c r="AG1774" s="45">
        <f>AC1774+AA1774+SUM($Z$1734:Z1774)</f>
        <v>43.155957403962823</v>
      </c>
      <c r="AH1774" s="45">
        <f>AC1774+AA1774+SUM($Z$1769:Z1774)+$AH$1768</f>
        <v>140.32142685364477</v>
      </c>
      <c r="DM1774"/>
      <c r="DN1774"/>
      <c r="DO1774"/>
      <c r="DP1774"/>
      <c r="DQ1774"/>
      <c r="DR1774"/>
      <c r="DS1774"/>
      <c r="DT1774"/>
      <c r="DU1774"/>
      <c r="DV1774"/>
      <c r="DW1774"/>
      <c r="DX1774"/>
      <c r="DY1774"/>
      <c r="DZ1774"/>
      <c r="EA1774"/>
      <c r="EB1774"/>
      <c r="EC1774"/>
      <c r="ED1774"/>
      <c r="EE1774"/>
      <c r="EF1774"/>
      <c r="EG1774"/>
    </row>
    <row r="1775" spans="1:137" s="1" customFormat="1" ht="14.4" x14ac:dyDescent="0.3">
      <c r="A1775"/>
      <c r="B1775"/>
      <c r="C1775"/>
      <c r="D1775" s="18"/>
      <c r="E1775" s="28">
        <v>40863.60833333333</v>
      </c>
      <c r="F1775" s="10">
        <f t="shared" si="535"/>
        <v>980.11527777777519</v>
      </c>
      <c r="G1775" s="10">
        <v>70979</v>
      </c>
      <c r="H1775" s="40">
        <v>1.07</v>
      </c>
      <c r="I1775" s="10">
        <v>7</v>
      </c>
      <c r="J1775" s="10"/>
      <c r="K1775" s="10"/>
      <c r="L1775" s="79">
        <v>1037</v>
      </c>
      <c r="M1775" s="86"/>
      <c r="N1775" s="112">
        <v>7.28</v>
      </c>
      <c r="O1775" s="90"/>
      <c r="P1775" s="90"/>
      <c r="Q1775" s="90"/>
      <c r="R1775" s="87"/>
      <c r="S1775" s="87"/>
      <c r="T1775" s="16"/>
      <c r="U1775" s="16"/>
      <c r="V1775" s="43">
        <f t="shared" si="542"/>
        <v>2.5086297055829133E-6</v>
      </c>
      <c r="W1775" s="43">
        <f t="shared" si="543"/>
        <v>3.4979346890415833E-4</v>
      </c>
      <c r="X1775" s="43">
        <f t="shared" si="544"/>
        <v>1.0833512931636458E-6</v>
      </c>
      <c r="Y1775" s="22">
        <f>X1775+W1775+SUM($V$1734:V1775)</f>
        <v>7.8006350608891828E-4</v>
      </c>
      <c r="Z1775" s="22">
        <f t="shared" si="545"/>
        <v>0.16641124100240151</v>
      </c>
      <c r="AA1775" s="44">
        <f t="shared" si="546"/>
        <v>23.203729560138555</v>
      </c>
      <c r="AB1775" s="44">
        <f t="shared" si="547"/>
        <v>2.1314962341147563</v>
      </c>
      <c r="AC1775" s="44">
        <f t="shared" si="548"/>
        <v>14.29994296498173</v>
      </c>
      <c r="AD1775" s="44">
        <f t="shared" si="539"/>
        <v>2.1314962341147563</v>
      </c>
      <c r="AE1775" s="44">
        <f t="shared" si="540"/>
        <v>12.162197866825496</v>
      </c>
      <c r="AF1775" s="44">
        <f t="shared" si="541"/>
        <v>6.2488640414796936E-3</v>
      </c>
      <c r="AG1775" s="45">
        <f>AC1775+AA1775+SUM($Z$1734:Z1775)</f>
        <v>43.715481148081487</v>
      </c>
      <c r="AH1775" s="45">
        <f>AC1775+AA1775+SUM($Z$1769:Z1775)+$AH$1768</f>
        <v>140.88095059776344</v>
      </c>
      <c r="DM1775"/>
      <c r="DN1775"/>
      <c r="DO1775"/>
      <c r="DP1775"/>
      <c r="DQ1775"/>
      <c r="DR1775"/>
      <c r="DS1775"/>
      <c r="DT1775"/>
      <c r="DU1775"/>
      <c r="DV1775"/>
      <c r="DW1775"/>
      <c r="DX1775"/>
      <c r="DY1775"/>
      <c r="DZ1775"/>
      <c r="EA1775"/>
      <c r="EB1775"/>
      <c r="EC1775"/>
      <c r="ED1775"/>
      <c r="EE1775"/>
      <c r="EF1775"/>
      <c r="EG1775"/>
    </row>
    <row r="1776" spans="1:137" s="1" customFormat="1" ht="14.4" x14ac:dyDescent="0.3">
      <c r="A1776"/>
      <c r="B1776"/>
      <c r="C1776"/>
      <c r="D1776" s="18"/>
      <c r="E1776" s="28">
        <v>40939.631944444445</v>
      </c>
      <c r="F1776" s="10">
        <f t="shared" si="535"/>
        <v>1056.1388888888905</v>
      </c>
      <c r="G1776" s="10">
        <v>79642</v>
      </c>
      <c r="H1776" s="40">
        <v>0.23</v>
      </c>
      <c r="I1776" s="10">
        <v>12</v>
      </c>
      <c r="J1776" s="10"/>
      <c r="K1776" s="10"/>
      <c r="L1776" s="79">
        <v>1037</v>
      </c>
      <c r="M1776" s="86"/>
      <c r="N1776" s="112">
        <v>7.28</v>
      </c>
      <c r="O1776" s="90"/>
      <c r="P1776" s="90"/>
      <c r="Q1776" s="90"/>
      <c r="R1776" s="87"/>
      <c r="S1776" s="87"/>
      <c r="T1776" s="16"/>
      <c r="U1776" s="16"/>
      <c r="V1776" s="43">
        <f t="shared" si="542"/>
        <v>5.3923816101314966E-7</v>
      </c>
      <c r="W1776" s="43">
        <f t="shared" si="543"/>
        <v>7.5189250325192921E-5</v>
      </c>
      <c r="X1776" s="43">
        <f t="shared" si="544"/>
        <v>2.3286990413797991E-7</v>
      </c>
      <c r="Y1776" s="22">
        <f>X1776+W1776+SUM($V$1734:V1776)</f>
        <v>5.0514804428194028E-4</v>
      </c>
      <c r="Z1776" s="22">
        <f t="shared" si="545"/>
        <v>0.18672176356264897</v>
      </c>
      <c r="AA1776" s="44">
        <f t="shared" si="546"/>
        <v>26.035749019126147</v>
      </c>
      <c r="AB1776" s="44">
        <f t="shared" si="547"/>
        <v>2.3916457413793855</v>
      </c>
      <c r="AC1776" s="44">
        <f t="shared" si="548"/>
        <v>16.045253633005188</v>
      </c>
      <c r="AD1776" s="44">
        <f t="shared" si="539"/>
        <v>2.3916457413793863</v>
      </c>
      <c r="AE1776" s="44">
        <f t="shared" si="540"/>
        <v>13.646596352579163</v>
      </c>
      <c r="AF1776" s="44">
        <f t="shared" si="541"/>
        <v>7.011539046640921E-3</v>
      </c>
      <c r="AG1776" s="45">
        <f>AC1776+AA1776+SUM($Z$1734:Z1776)</f>
        <v>48.479533038655184</v>
      </c>
      <c r="AH1776" s="45">
        <f>AC1776+AA1776+SUM($Z$1769:Z1776)+$AH$1768</f>
        <v>145.64500248833713</v>
      </c>
      <c r="DM1776"/>
      <c r="DN1776"/>
      <c r="DO1776"/>
      <c r="DP1776"/>
      <c r="DQ1776"/>
      <c r="DR1776"/>
      <c r="DS1776"/>
      <c r="DT1776"/>
      <c r="DU1776"/>
      <c r="DV1776"/>
      <c r="DW1776"/>
      <c r="DX1776"/>
      <c r="DY1776"/>
      <c r="DZ1776"/>
      <c r="EA1776"/>
      <c r="EB1776"/>
      <c r="EC1776"/>
      <c r="ED1776"/>
      <c r="EE1776"/>
      <c r="EF1776"/>
      <c r="EG1776"/>
    </row>
    <row r="1777" spans="1:137" s="1" customFormat="1" ht="14.4" x14ac:dyDescent="0.3">
      <c r="A1777"/>
      <c r="B1777"/>
      <c r="C1777"/>
      <c r="D1777" s="18"/>
      <c r="E1777" s="28">
        <v>41018.433333333334</v>
      </c>
      <c r="F1777" s="10">
        <f t="shared" si="535"/>
        <v>1134.9402777777796</v>
      </c>
      <c r="G1777" s="10">
        <v>82090</v>
      </c>
      <c r="H1777" s="10">
        <v>0</v>
      </c>
      <c r="I1777" s="10">
        <v>14</v>
      </c>
      <c r="J1777" s="10"/>
      <c r="K1777" s="10"/>
      <c r="L1777" s="79">
        <v>1037</v>
      </c>
      <c r="M1777" s="86"/>
      <c r="N1777" s="112">
        <v>7.28</v>
      </c>
      <c r="O1777" s="90"/>
      <c r="P1777" s="90"/>
      <c r="Q1777" s="90"/>
      <c r="R1777" s="87"/>
      <c r="S1777" s="87"/>
      <c r="T1777" s="16"/>
      <c r="U1777" s="16"/>
      <c r="V1777" s="43">
        <f t="shared" si="542"/>
        <v>0</v>
      </c>
      <c r="W1777" s="43">
        <f t="shared" si="543"/>
        <v>0</v>
      </c>
      <c r="X1777" s="43">
        <f t="shared" si="544"/>
        <v>0</v>
      </c>
      <c r="Y1777" s="22">
        <f>X1777+W1777+SUM($V$1734:V1777)</f>
        <v>4.2972592405260938E-4</v>
      </c>
      <c r="Z1777" s="22">
        <f t="shared" si="545"/>
        <v>0.19246113320682373</v>
      </c>
      <c r="AA1777" s="44">
        <f t="shared" si="546"/>
        <v>26.836024170413417</v>
      </c>
      <c r="AB1777" s="44">
        <f t="shared" si="547"/>
        <v>2.4651590732256072</v>
      </c>
      <c r="AC1777" s="44">
        <f t="shared" si="548"/>
        <v>16.538445427455304</v>
      </c>
      <c r="AD1777" s="44">
        <f t="shared" si="539"/>
        <v>2.4651590732256063</v>
      </c>
      <c r="AE1777" s="44">
        <f t="shared" si="540"/>
        <v>14.066059297647259</v>
      </c>
      <c r="AF1777" s="44">
        <f t="shared" si="541"/>
        <v>7.2270565824408342E-3</v>
      </c>
      <c r="AG1777" s="45">
        <f>AC1777+AA1777+SUM($Z$1734:Z1777)</f>
        <v>49.965461117599403</v>
      </c>
      <c r="AH1777" s="45">
        <f>AC1777+AA1777+SUM($Z$1769:Z1777)+$AH$1768</f>
        <v>147.13093056728135</v>
      </c>
      <c r="DM1777"/>
      <c r="DN1777"/>
      <c r="DO1777"/>
      <c r="DP1777"/>
      <c r="DQ1777"/>
      <c r="DR1777"/>
      <c r="DS1777"/>
      <c r="DT1777"/>
      <c r="DU1777"/>
      <c r="DV1777"/>
      <c r="DW1777"/>
      <c r="DX1777"/>
      <c r="DY1777"/>
      <c r="DZ1777"/>
      <c r="EA1777"/>
      <c r="EB1777"/>
      <c r="EC1777"/>
      <c r="ED1777"/>
      <c r="EE1777"/>
      <c r="EF1777"/>
      <c r="EG1777"/>
    </row>
    <row r="1778" spans="1:137" s="1" customFormat="1" ht="14.4" x14ac:dyDescent="0.3">
      <c r="A1778"/>
      <c r="B1778"/>
      <c r="C1778"/>
      <c r="D1778" s="18"/>
      <c r="E1778" s="28">
        <v>41036.613888888889</v>
      </c>
      <c r="F1778" s="10">
        <f t="shared" si="535"/>
        <v>1153.1208333333343</v>
      </c>
      <c r="G1778" s="10">
        <v>85081</v>
      </c>
      <c r="H1778" s="10">
        <v>0</v>
      </c>
      <c r="I1778" s="10">
        <v>40</v>
      </c>
      <c r="J1778" s="10"/>
      <c r="K1778" s="10"/>
      <c r="L1778" s="79">
        <v>1037</v>
      </c>
      <c r="M1778" s="86"/>
      <c r="N1778" s="112">
        <v>7.28</v>
      </c>
      <c r="O1778" s="90"/>
      <c r="P1778" s="90"/>
      <c r="Q1778" s="90"/>
      <c r="R1778" s="87"/>
      <c r="S1778" s="87"/>
      <c r="T1778" s="16"/>
      <c r="U1778" s="16"/>
      <c r="V1778" s="43">
        <f t="shared" si="542"/>
        <v>0</v>
      </c>
      <c r="W1778" s="43">
        <f t="shared" si="543"/>
        <v>0</v>
      </c>
      <c r="X1778" s="43">
        <f t="shared" si="544"/>
        <v>0</v>
      </c>
      <c r="Y1778" s="22">
        <f>X1778+W1778+SUM($V$1734:V1778)</f>
        <v>4.2972592405260938E-4</v>
      </c>
      <c r="Z1778" s="22">
        <f t="shared" si="545"/>
        <v>0.1994735738137382</v>
      </c>
      <c r="AA1778" s="44">
        <f t="shared" si="546"/>
        <v>27.813811334424948</v>
      </c>
      <c r="AB1778" s="44">
        <f t="shared" si="547"/>
        <v>2.5549786710818356</v>
      </c>
      <c r="AC1778" s="44">
        <f t="shared" si="548"/>
        <v>17.141033931213606</v>
      </c>
      <c r="AD1778" s="44">
        <f t="shared" si="539"/>
        <v>2.5549786710818352</v>
      </c>
      <c r="AE1778" s="44">
        <f t="shared" si="540"/>
        <v>14.578564881266008</v>
      </c>
      <c r="AF1778" s="44">
        <f t="shared" si="541"/>
        <v>7.4903788657649985E-3</v>
      </c>
      <c r="AG1778" s="45">
        <f>AC1778+AA1778+SUM($Z$1734:Z1778)</f>
        <v>51.745310359182966</v>
      </c>
      <c r="AH1778" s="45">
        <f>AC1778+AA1778+SUM($Z$1769:Z1778)+$AH$1768</f>
        <v>148.9107798088649</v>
      </c>
      <c r="DM1778"/>
      <c r="DN1778"/>
      <c r="DO1778"/>
      <c r="DP1778"/>
      <c r="DQ1778"/>
      <c r="DR1778"/>
      <c r="DS1778"/>
      <c r="DT1778"/>
      <c r="DU1778"/>
      <c r="DV1778"/>
      <c r="DW1778"/>
      <c r="DX1778"/>
      <c r="DY1778"/>
      <c r="DZ1778"/>
      <c r="EA1778"/>
      <c r="EB1778"/>
      <c r="EC1778"/>
      <c r="ED1778"/>
      <c r="EE1778"/>
      <c r="EF1778"/>
      <c r="EG1778"/>
    </row>
    <row r="1779" spans="1:137" s="1" customFormat="1" ht="14.4" x14ac:dyDescent="0.3">
      <c r="A1779"/>
      <c r="B1779"/>
      <c r="C1779"/>
      <c r="D1779" s="18"/>
      <c r="E1779" s="28">
        <v>41039.554166666669</v>
      </c>
      <c r="F1779" s="10">
        <f t="shared" si="535"/>
        <v>1156.0611111111139</v>
      </c>
      <c r="G1779" s="10">
        <v>14009</v>
      </c>
      <c r="H1779" s="10">
        <v>0</v>
      </c>
      <c r="I1779" s="10">
        <v>38</v>
      </c>
      <c r="J1779" s="10"/>
      <c r="K1779" s="10"/>
      <c r="L1779" s="79">
        <v>1037</v>
      </c>
      <c r="M1779" s="86"/>
      <c r="N1779" s="112">
        <v>7.28</v>
      </c>
      <c r="O1779" s="90"/>
      <c r="P1779" s="90"/>
      <c r="Q1779" s="90"/>
      <c r="R1779" s="87"/>
      <c r="S1779" s="87"/>
      <c r="T1779" s="16"/>
      <c r="U1779" s="16"/>
      <c r="V1779" s="43">
        <f t="shared" si="542"/>
        <v>0</v>
      </c>
      <c r="W1779" s="43">
        <f t="shared" si="543"/>
        <v>0</v>
      </c>
      <c r="X1779" s="43">
        <f t="shared" si="544"/>
        <v>0</v>
      </c>
      <c r="Y1779" s="22">
        <f>X1779+W1779+SUM($V$1734:V1779)</f>
        <v>4.2972592405260938E-4</v>
      </c>
      <c r="Z1779" s="22">
        <f t="shared" si="545"/>
        <v>3.2844293033187887E-2</v>
      </c>
      <c r="AA1779" s="44">
        <f t="shared" si="546"/>
        <v>4.5796791643722932</v>
      </c>
      <c r="AB1779" s="44">
        <f t="shared" si="547"/>
        <v>0.4206896510758622</v>
      </c>
      <c r="AC1779" s="44">
        <f t="shared" si="548"/>
        <v>2.8223545132564425</v>
      </c>
      <c r="AD1779" s="44">
        <f t="shared" si="539"/>
        <v>0.42068965107586209</v>
      </c>
      <c r="AE1779" s="44">
        <f t="shared" si="540"/>
        <v>2.4004315349097385</v>
      </c>
      <c r="AF1779" s="44">
        <f t="shared" si="541"/>
        <v>1.2333272708419253E-3</v>
      </c>
      <c r="AG1779" s="45">
        <f>AC1779+AA1779+SUM($Z$1734:Z1779)</f>
        <v>14.225343064206337</v>
      </c>
      <c r="AH1779" s="45">
        <f>AC1779+AA1779+SUM($Z$1779:Z1779)+$AH$1778</f>
        <v>156.34565777952682</v>
      </c>
      <c r="DM1779"/>
      <c r="DN1779"/>
      <c r="DO1779"/>
      <c r="DP1779"/>
      <c r="DQ1779"/>
      <c r="DR1779"/>
      <c r="DS1779"/>
      <c r="DT1779"/>
      <c r="DU1779"/>
      <c r="DV1779"/>
      <c r="DW1779"/>
      <c r="DX1779"/>
      <c r="DY1779"/>
      <c r="DZ1779"/>
      <c r="EA1779"/>
      <c r="EB1779"/>
      <c r="EC1779"/>
      <c r="ED1779"/>
      <c r="EE1779"/>
      <c r="EF1779"/>
      <c r="EG1779"/>
    </row>
    <row r="1780" spans="1:137" s="1" customFormat="1" ht="14.4" x14ac:dyDescent="0.3">
      <c r="A1780"/>
      <c r="B1780"/>
      <c r="C1780"/>
      <c r="D1780" s="18"/>
      <c r="E1780" s="28">
        <v>41044.563888888886</v>
      </c>
      <c r="F1780" s="10">
        <f t="shared" si="535"/>
        <v>1161.0708333333314</v>
      </c>
      <c r="G1780" s="10">
        <v>17080</v>
      </c>
      <c r="H1780" s="40">
        <v>0.87</v>
      </c>
      <c r="I1780" s="10">
        <v>41</v>
      </c>
      <c r="J1780" s="10"/>
      <c r="K1780" s="10"/>
      <c r="L1780" s="79">
        <v>1037</v>
      </c>
      <c r="M1780" s="86"/>
      <c r="N1780" s="112">
        <v>7.28</v>
      </c>
      <c r="O1780" s="90"/>
      <c r="P1780" s="90"/>
      <c r="Q1780" s="90"/>
      <c r="R1780" s="87"/>
      <c r="S1780" s="87"/>
      <c r="T1780" s="16"/>
      <c r="U1780" s="16"/>
      <c r="V1780" s="43">
        <f t="shared" si="542"/>
        <v>2.0397269568758271E-6</v>
      </c>
      <c r="W1780" s="43">
        <f t="shared" si="543"/>
        <v>2.8441151209964273E-4</v>
      </c>
      <c r="X1780" s="43">
        <f t="shared" si="544"/>
        <v>8.8085572434801102E-7</v>
      </c>
      <c r="Y1780" s="22">
        <f>X1780+W1780+SUM($V$1734:V1780)</f>
        <v>7.1705801883347603E-4</v>
      </c>
      <c r="Z1780" s="22">
        <f t="shared" si="545"/>
        <v>4.00442947395852E-2</v>
      </c>
      <c r="AA1780" s="44">
        <f t="shared" si="546"/>
        <v>5.5836191111056301</v>
      </c>
      <c r="AB1780" s="44">
        <f t="shared" si="547"/>
        <v>0.51291164539765344</v>
      </c>
      <c r="AC1780" s="44">
        <f t="shared" si="548"/>
        <v>3.4410603959183423</v>
      </c>
      <c r="AD1780" s="44">
        <f t="shared" si="539"/>
        <v>0.51291164539765344</v>
      </c>
      <c r="AE1780" s="44">
        <f t="shared" si="540"/>
        <v>2.9266450579097971</v>
      </c>
      <c r="AF1780" s="44">
        <f t="shared" si="541"/>
        <v>1.5036926108915763E-3</v>
      </c>
      <c r="AG1780" s="45">
        <f>AC1780+AA1780+SUM($Z$1734:Z1780)</f>
        <v>15.888033188341158</v>
      </c>
      <c r="AH1780" s="45">
        <f>AC1780+AA1780+SUM($Z$1779:Z1780)+$AH$1778</f>
        <v>158.00834790366164</v>
      </c>
      <c r="DM1780"/>
      <c r="DN1780"/>
      <c r="DO1780"/>
      <c r="DP1780"/>
      <c r="DQ1780"/>
      <c r="DR1780"/>
      <c r="DS1780"/>
      <c r="DT1780"/>
      <c r="DU1780"/>
      <c r="DV1780"/>
      <c r="DW1780"/>
      <c r="DX1780"/>
      <c r="DY1780"/>
      <c r="DZ1780"/>
      <c r="EA1780"/>
      <c r="EB1780"/>
      <c r="EC1780"/>
      <c r="ED1780"/>
      <c r="EE1780"/>
      <c r="EF1780"/>
      <c r="EG1780"/>
    </row>
    <row r="1781" spans="1:137" s="1" customFormat="1" ht="14.4" x14ac:dyDescent="0.3">
      <c r="A1781"/>
      <c r="B1781"/>
      <c r="C1781"/>
      <c r="D1781" s="18"/>
      <c r="E1781" s="28">
        <v>41052.54791666667</v>
      </c>
      <c r="F1781" s="10">
        <f t="shared" si="535"/>
        <v>1169.0548611111153</v>
      </c>
      <c r="G1781" s="10">
        <v>20449</v>
      </c>
      <c r="H1781" s="40">
        <v>1.33</v>
      </c>
      <c r="I1781" s="10">
        <v>39</v>
      </c>
      <c r="J1781" s="10"/>
      <c r="K1781" s="10"/>
      <c r="L1781" s="79">
        <v>1037</v>
      </c>
      <c r="M1781" s="86"/>
      <c r="N1781" s="112">
        <v>7.28</v>
      </c>
      <c r="O1781" s="90"/>
      <c r="P1781" s="90"/>
      <c r="Q1781" s="90"/>
      <c r="R1781" s="87"/>
      <c r="S1781" s="87"/>
      <c r="T1781" s="16"/>
      <c r="U1781" s="16"/>
      <c r="V1781" s="43">
        <f t="shared" si="542"/>
        <v>3.1182032789021264E-6</v>
      </c>
      <c r="W1781" s="43">
        <f t="shared" si="543"/>
        <v>4.3479001275002857E-4</v>
      </c>
      <c r="X1781" s="43">
        <f t="shared" si="544"/>
        <v>1.3465955326239711E-6</v>
      </c>
      <c r="Y1781" s="22">
        <f>X1781+W1781+SUM($V$1734:V1781)</f>
        <v>8.7102046257103987E-4</v>
      </c>
      <c r="Z1781" s="22">
        <f t="shared" si="545"/>
        <v>4.7942961541556077E-2</v>
      </c>
      <c r="AA1781" s="44">
        <f t="shared" si="546"/>
        <v>6.6849781734776945</v>
      </c>
      <c r="AB1781" s="44">
        <f t="shared" si="547"/>
        <v>0.614082566553666</v>
      </c>
      <c r="AC1781" s="44">
        <f t="shared" si="548"/>
        <v>4.1198035149961454</v>
      </c>
      <c r="AD1781" s="44">
        <f t="shared" si="539"/>
        <v>0.61408256655366589</v>
      </c>
      <c r="AE1781" s="44">
        <f t="shared" si="540"/>
        <v>3.5039206551052362</v>
      </c>
      <c r="AF1781" s="44">
        <f t="shared" si="541"/>
        <v>1.8002933372436674E-3</v>
      </c>
      <c r="AG1781" s="45">
        <f>AC1781+AA1781+SUM($Z$1734:Z1781)</f>
        <v>17.716078331332582</v>
      </c>
      <c r="AH1781" s="45">
        <f>AC1781+AA1781+SUM($Z$1779:Z1781)+$AH$1778</f>
        <v>159.83639304665309</v>
      </c>
      <c r="DM1781"/>
      <c r="DN1781"/>
      <c r="DO1781"/>
      <c r="DP1781"/>
      <c r="DQ1781"/>
      <c r="DR1781"/>
      <c r="DS1781"/>
      <c r="DT1781"/>
      <c r="DU1781"/>
      <c r="DV1781"/>
      <c r="DW1781"/>
      <c r="DX1781"/>
      <c r="DY1781"/>
      <c r="DZ1781"/>
      <c r="EA1781"/>
      <c r="EB1781"/>
      <c r="EC1781"/>
      <c r="ED1781"/>
      <c r="EE1781"/>
      <c r="EF1781"/>
      <c r="EG1781"/>
    </row>
    <row r="1782" spans="1:137" s="1" customFormat="1" ht="14.4" x14ac:dyDescent="0.3">
      <c r="A1782"/>
      <c r="B1782"/>
      <c r="C1782"/>
      <c r="D1782" s="18"/>
      <c r="E1782" s="28">
        <v>41109.606944444444</v>
      </c>
      <c r="F1782" s="10">
        <f t="shared" si="535"/>
        <v>1226.1138888888891</v>
      </c>
      <c r="G1782" s="10">
        <v>22478</v>
      </c>
      <c r="H1782" s="10">
        <v>0.51</v>
      </c>
      <c r="I1782" s="10">
        <v>38</v>
      </c>
      <c r="J1782" s="10"/>
      <c r="K1782" s="10"/>
      <c r="L1782" s="79">
        <v>1037</v>
      </c>
      <c r="M1782" s="86"/>
      <c r="N1782" s="112">
        <v>7.28</v>
      </c>
      <c r="O1782" s="90"/>
      <c r="P1782" s="90"/>
      <c r="Q1782" s="90"/>
      <c r="R1782" s="87"/>
      <c r="S1782" s="87"/>
      <c r="T1782" s="16"/>
      <c r="U1782" s="16"/>
      <c r="V1782" s="43">
        <f t="shared" si="542"/>
        <v>1.1957020092030709E-6</v>
      </c>
      <c r="W1782" s="43">
        <f t="shared" si="543"/>
        <v>1.6672398985151472E-4</v>
      </c>
      <c r="X1782" s="43">
        <f t="shared" si="544"/>
        <v>5.163637004798686E-7</v>
      </c>
      <c r="Y1782" s="22">
        <f>X1782+W1782+SUM($V$1734:V1782)</f>
        <v>6.0331990984958494E-4</v>
      </c>
      <c r="Z1782" s="22">
        <f t="shared" si="545"/>
        <v>5.2699979927189472E-2</v>
      </c>
      <c r="AA1782" s="44">
        <f t="shared" si="546"/>
        <v>7.3482781252595055</v>
      </c>
      <c r="AB1782" s="44">
        <f t="shared" si="547"/>
        <v>0.67501334691150194</v>
      </c>
      <c r="AC1782" s="44">
        <f t="shared" si="548"/>
        <v>4.5285805374386694</v>
      </c>
      <c r="AD1782" s="44">
        <f t="shared" si="539"/>
        <v>0.67501334691150183</v>
      </c>
      <c r="AE1782" s="44">
        <f t="shared" si="540"/>
        <v>3.8515882676637241</v>
      </c>
      <c r="AF1782" s="44">
        <f t="shared" si="541"/>
        <v>1.9789228634438435E-3</v>
      </c>
      <c r="AG1782" s="45">
        <f>AC1782+AA1782+SUM($Z$1734:Z1782)</f>
        <v>18.840855285484107</v>
      </c>
      <c r="AH1782" s="45">
        <f>AC1782+AA1782+SUM($Z$1779:Z1782)+$AH$1778</f>
        <v>160.9611700008046</v>
      </c>
      <c r="DM1782"/>
      <c r="DN1782"/>
      <c r="DO1782"/>
      <c r="DP1782"/>
      <c r="DQ1782"/>
      <c r="DR1782"/>
      <c r="DS1782"/>
      <c r="DT1782"/>
      <c r="DU1782"/>
      <c r="DV1782"/>
      <c r="DW1782"/>
      <c r="DX1782"/>
      <c r="DY1782"/>
      <c r="DZ1782"/>
      <c r="EA1782"/>
      <c r="EB1782"/>
      <c r="EC1782"/>
      <c r="ED1782"/>
      <c r="EE1782"/>
      <c r="EF1782"/>
      <c r="EG1782"/>
    </row>
    <row r="1783" spans="1:137" s="1" customFormat="1" ht="14.4" x14ac:dyDescent="0.3">
      <c r="A1783"/>
      <c r="B1783"/>
      <c r="C1783"/>
      <c r="D1783" s="18"/>
      <c r="E1783" s="28">
        <v>41134.570138888892</v>
      </c>
      <c r="F1783" s="10">
        <f t="shared" si="535"/>
        <v>1251.0770833333372</v>
      </c>
      <c r="G1783" s="10">
        <v>24510</v>
      </c>
      <c r="H1783" s="10">
        <v>1.0900000000000001</v>
      </c>
      <c r="I1783" s="10">
        <v>38</v>
      </c>
      <c r="J1783" s="10"/>
      <c r="K1783" s="10"/>
      <c r="L1783" s="79">
        <v>1037</v>
      </c>
      <c r="M1783" s="86"/>
      <c r="N1783" s="112">
        <v>7.28</v>
      </c>
      <c r="O1783" s="90"/>
      <c r="P1783" s="90"/>
      <c r="Q1783" s="90"/>
      <c r="R1783" s="87"/>
      <c r="S1783" s="87"/>
      <c r="T1783" s="16"/>
      <c r="U1783" s="16"/>
      <c r="V1783" s="43">
        <f t="shared" si="542"/>
        <v>2.5555199804536221E-6</v>
      </c>
      <c r="W1783" s="43">
        <f t="shared" si="543"/>
        <v>3.5633166458460993E-4</v>
      </c>
      <c r="X1783" s="43">
        <f t="shared" si="544"/>
        <v>1.1036008500452091E-6</v>
      </c>
      <c r="Y1783" s="22">
        <f>X1783+W1783+SUM($V$1734:V1783)</f>
        <v>7.9607034171269911E-4</v>
      </c>
      <c r="Z1783" s="22">
        <f t="shared" si="545"/>
        <v>5.7464031854053473E-2</v>
      </c>
      <c r="AA1783" s="44">
        <f t="shared" si="546"/>
        <v>8.0125588063933844</v>
      </c>
      <c r="AB1783" s="44">
        <f t="shared" si="547"/>
        <v>0.73603421713679662</v>
      </c>
      <c r="AC1783" s="44">
        <f t="shared" si="548"/>
        <v>4.9379619615900783</v>
      </c>
      <c r="AD1783" s="44">
        <f t="shared" si="539"/>
        <v>0.7360342171367964</v>
      </c>
      <c r="AE1783" s="44">
        <f t="shared" si="540"/>
        <v>4.1997699279490108</v>
      </c>
      <c r="AF1783" s="44">
        <f t="shared" si="541"/>
        <v>2.1578165042712249E-3</v>
      </c>
      <c r="AG1783" s="45">
        <f>AC1783+AA1783+SUM($Z$1734:Z1783)</f>
        <v>19.971981422623447</v>
      </c>
      <c r="AH1783" s="45">
        <f>AC1783+AA1783+SUM($Z$1779:Z1783)+$AH$1778</f>
        <v>162.09229613794395</v>
      </c>
      <c r="DM1783"/>
      <c r="DN1783"/>
      <c r="DO1783"/>
      <c r="DP1783"/>
      <c r="DQ1783"/>
      <c r="DR1783"/>
      <c r="DS1783"/>
      <c r="DT1783"/>
      <c r="DU1783"/>
      <c r="DV1783"/>
      <c r="DW1783"/>
      <c r="DX1783"/>
      <c r="DY1783"/>
      <c r="DZ1783"/>
      <c r="EA1783"/>
      <c r="EB1783"/>
      <c r="EC1783"/>
      <c r="ED1783"/>
      <c r="EE1783"/>
      <c r="EF1783"/>
      <c r="EG1783"/>
    </row>
    <row r="1784" spans="1:137" s="1" customFormat="1" ht="14.4" x14ac:dyDescent="0.3">
      <c r="A1784"/>
      <c r="B1784"/>
      <c r="C1784"/>
      <c r="D1784" s="18"/>
      <c r="E1784" s="28">
        <v>42304.57916666667</v>
      </c>
      <c r="F1784" s="10">
        <f t="shared" si="535"/>
        <v>2421.0861111111153</v>
      </c>
      <c r="G1784" s="10">
        <v>38621</v>
      </c>
      <c r="H1784" s="10">
        <v>0.36</v>
      </c>
      <c r="I1784" s="10">
        <v>35</v>
      </c>
      <c r="J1784" s="10"/>
      <c r="K1784" s="10"/>
      <c r="L1784" s="10">
        <v>1107</v>
      </c>
      <c r="M1784" s="86"/>
      <c r="N1784" s="112">
        <v>7.28</v>
      </c>
      <c r="O1784" s="90"/>
      <c r="P1784" s="90"/>
      <c r="Q1784" s="90"/>
      <c r="R1784" s="87"/>
      <c r="S1784" s="87"/>
      <c r="T1784" s="16"/>
      <c r="U1784" s="16"/>
      <c r="V1784" s="43">
        <f t="shared" si="542"/>
        <v>9.0099866641633635E-7</v>
      </c>
      <c r="W1784" s="43">
        <f t="shared" si="543"/>
        <v>1.2563171372100069E-4</v>
      </c>
      <c r="X1784" s="43">
        <f t="shared" si="544"/>
        <v>3.8909611419675384E-7</v>
      </c>
      <c r="Y1784" s="22">
        <f>X1784+W1784+SUM($V$1734:V1784)</f>
        <v>5.6555688477965779E-4</v>
      </c>
      <c r="Z1784" s="22">
        <f t="shared" si="545"/>
        <v>9.6659637487959235E-2</v>
      </c>
      <c r="AA1784" s="44">
        <f t="shared" si="546"/>
        <v>13.477840043385468</v>
      </c>
      <c r="AB1784" s="44">
        <f t="shared" si="547"/>
        <v>1.2380753370711863</v>
      </c>
      <c r="AC1784" s="44">
        <f t="shared" si="548"/>
        <v>8.3060933550377154</v>
      </c>
      <c r="AD1784" s="44">
        <f t="shared" si="539"/>
        <v>1.2380753370711861</v>
      </c>
      <c r="AE1784" s="44">
        <f t="shared" si="540"/>
        <v>7.0643883777491832</v>
      </c>
      <c r="AF1784" s="44">
        <f t="shared" si="541"/>
        <v>3.6296402173471832E-3</v>
      </c>
      <c r="AG1784" s="45">
        <f>AC1784+AA1784+SUM($Z$1734:Z1784)</f>
        <v>28.902053690551128</v>
      </c>
      <c r="AH1784" s="45">
        <f>AC1784+AA1784+SUM($Z$1779:Z1784)+$AH$1778</f>
        <v>171.02236840587162</v>
      </c>
      <c r="DM1784"/>
      <c r="DN1784"/>
      <c r="DO1784"/>
      <c r="DP1784"/>
      <c r="DQ1784"/>
      <c r="DR1784"/>
      <c r="DS1784"/>
      <c r="DT1784"/>
      <c r="DU1784"/>
      <c r="DV1784"/>
      <c r="DW1784"/>
      <c r="DX1784"/>
      <c r="DY1784"/>
      <c r="DZ1784"/>
      <c r="EA1784"/>
      <c r="EB1784"/>
      <c r="EC1784"/>
      <c r="ED1784"/>
      <c r="EE1784"/>
      <c r="EF1784"/>
      <c r="EG1784"/>
    </row>
    <row r="1785" spans="1:137" s="1" customFormat="1" ht="14.4" x14ac:dyDescent="0.3">
      <c r="A1785"/>
      <c r="B1785"/>
      <c r="C1785"/>
      <c r="D1785" s="40" t="s">
        <v>164</v>
      </c>
      <c r="E1785" s="28">
        <v>42305.589583333334</v>
      </c>
      <c r="F1785" s="10">
        <f t="shared" si="535"/>
        <v>2422.0965277777796</v>
      </c>
      <c r="G1785" s="10"/>
      <c r="H1785" s="10"/>
      <c r="I1785" s="10">
        <v>34</v>
      </c>
      <c r="J1785" s="40">
        <v>0.96</v>
      </c>
      <c r="K1785" s="10"/>
      <c r="L1785" s="10">
        <v>1095</v>
      </c>
      <c r="M1785" s="86"/>
      <c r="N1785" s="112">
        <v>7.28</v>
      </c>
      <c r="O1785" s="90"/>
      <c r="P1785" s="90"/>
      <c r="Q1785" s="90"/>
      <c r="R1785" s="87"/>
      <c r="S1785" s="87"/>
      <c r="T1785" s="16"/>
      <c r="U1785" s="16"/>
      <c r="V1785" s="43">
        <f t="shared" si="542"/>
        <v>0</v>
      </c>
      <c r="W1785" s="43">
        <f t="shared" si="543"/>
        <v>0</v>
      </c>
      <c r="X1785" s="43">
        <f t="shared" si="544"/>
        <v>0</v>
      </c>
      <c r="Y1785" s="22">
        <f>X1785+W1785+SUM($V$1734:V1785)</f>
        <v>4.3953607494446033E-4</v>
      </c>
      <c r="Z1785" s="22">
        <f t="shared" si="545"/>
        <v>0</v>
      </c>
      <c r="AA1785" s="44">
        <f t="shared" si="546"/>
        <v>0</v>
      </c>
      <c r="AB1785" s="44">
        <f t="shared" si="547"/>
        <v>0</v>
      </c>
      <c r="AC1785" s="44">
        <f t="shared" si="548"/>
        <v>0</v>
      </c>
      <c r="AD1785" s="44">
        <f t="shared" si="539"/>
        <v>0</v>
      </c>
      <c r="AE1785" s="44">
        <f t="shared" si="540"/>
        <v>0</v>
      </c>
      <c r="AF1785" s="44">
        <f t="shared" si="541"/>
        <v>0</v>
      </c>
      <c r="AG1785" s="45">
        <f>AC1785+AA1785+SUM($Z$1734:Z1785)</f>
        <v>7.1181202921279443</v>
      </c>
      <c r="AH1785" s="45">
        <f>AC1785+AA1785+SUM($Z$1785:Z1785)+$AH$1784</f>
        <v>171.02236840587162</v>
      </c>
      <c r="DM1785"/>
      <c r="DN1785"/>
      <c r="DO1785"/>
      <c r="DP1785"/>
      <c r="DQ1785"/>
      <c r="DR1785"/>
      <c r="DS1785"/>
      <c r="DT1785"/>
      <c r="DU1785"/>
      <c r="DV1785"/>
      <c r="DW1785"/>
      <c r="DX1785"/>
      <c r="DY1785"/>
      <c r="DZ1785"/>
      <c r="EA1785"/>
      <c r="EB1785"/>
      <c r="EC1785"/>
      <c r="ED1785"/>
      <c r="EE1785"/>
      <c r="EF1785"/>
      <c r="EG1785"/>
    </row>
    <row r="1786" spans="1:137" s="1" customFormat="1" ht="14.4" x14ac:dyDescent="0.3">
      <c r="A1786"/>
      <c r="B1786"/>
      <c r="C1786"/>
      <c r="D1786" s="18"/>
      <c r="E1786" s="28">
        <v>42311.611111111109</v>
      </c>
      <c r="F1786" s="10">
        <f t="shared" si="535"/>
        <v>2428.1180555555547</v>
      </c>
      <c r="G1786" s="10">
        <v>2789</v>
      </c>
      <c r="H1786" s="10">
        <v>0.8</v>
      </c>
      <c r="I1786" s="10">
        <v>35</v>
      </c>
      <c r="J1786" s="10"/>
      <c r="K1786" s="10">
        <v>5</v>
      </c>
      <c r="L1786" s="10">
        <v>1076</v>
      </c>
      <c r="M1786" s="86"/>
      <c r="N1786" s="112">
        <v>7.28</v>
      </c>
      <c r="O1786" s="90"/>
      <c r="P1786" s="90"/>
      <c r="Q1786" s="90"/>
      <c r="R1786" s="87"/>
      <c r="S1786" s="87"/>
      <c r="T1786" s="16"/>
      <c r="U1786" s="16"/>
      <c r="V1786" s="43">
        <f t="shared" si="542"/>
        <v>1.9461498847013513E-6</v>
      </c>
      <c r="W1786" s="43">
        <f t="shared" si="543"/>
        <v>2.7136349285114276E-4</v>
      </c>
      <c r="X1786" s="43">
        <f t="shared" si="544"/>
        <v>8.404444823360576E-7</v>
      </c>
      <c r="Y1786" s="22">
        <f>X1786+W1786+SUM($V$1734:V1786)</f>
        <v>7.1368616216264057E-4</v>
      </c>
      <c r="Z1786" s="22">
        <f t="shared" si="545"/>
        <v>6.7847650355400847E-3</v>
      </c>
      <c r="AA1786" s="44">
        <f t="shared" si="546"/>
        <v>0.94604097695229639</v>
      </c>
      <c r="AB1786" s="44">
        <f t="shared" si="547"/>
        <v>8.6903390873687827E-2</v>
      </c>
      <c r="AC1786" s="44">
        <f t="shared" si="548"/>
        <v>0.58302403404121805</v>
      </c>
      <c r="AD1786" s="44">
        <f t="shared" si="539"/>
        <v>8.6903390873687827E-2</v>
      </c>
      <c r="AE1786" s="44">
        <f t="shared" si="540"/>
        <v>0.49586587026874596</v>
      </c>
      <c r="AF1786" s="44">
        <f t="shared" si="541"/>
        <v>2.5477289878430328E-4</v>
      </c>
      <c r="AG1786" s="45">
        <f>AC1786+AA1786+SUM($Z$1734:Z1786)</f>
        <v>8.6539700681569993</v>
      </c>
      <c r="AH1786" s="45">
        <f>AC1786+AA1786+SUM($Z$1785:Z1786)+$AH$1784</f>
        <v>172.55821818190068</v>
      </c>
      <c r="DM1786"/>
      <c r="DN1786"/>
      <c r="DO1786"/>
      <c r="DP1786"/>
      <c r="DQ1786"/>
      <c r="DR1786"/>
      <c r="DS1786"/>
      <c r="DT1786"/>
      <c r="DU1786"/>
      <c r="DV1786"/>
      <c r="DW1786"/>
      <c r="DX1786"/>
      <c r="DY1786"/>
      <c r="DZ1786"/>
      <c r="EA1786"/>
      <c r="EB1786"/>
      <c r="EC1786"/>
      <c r="ED1786"/>
      <c r="EE1786"/>
      <c r="EF1786"/>
      <c r="EG1786"/>
    </row>
    <row r="1787" spans="1:137" s="1" customFormat="1" ht="14.4" x14ac:dyDescent="0.3">
      <c r="A1787"/>
      <c r="B1787"/>
      <c r="C1787"/>
      <c r="D1787" s="18"/>
      <c r="E1787" s="28">
        <v>42486.578472222223</v>
      </c>
      <c r="F1787" s="10">
        <f t="shared" si="535"/>
        <v>2603.0854166666686</v>
      </c>
      <c r="G1787" s="10">
        <v>16847</v>
      </c>
      <c r="H1787" s="10">
        <v>0.71</v>
      </c>
      <c r="I1787" s="10">
        <v>34</v>
      </c>
      <c r="J1787" s="10"/>
      <c r="K1787" s="10"/>
      <c r="L1787" s="10">
        <v>1084</v>
      </c>
      <c r="M1787" s="86"/>
      <c r="N1787" s="112"/>
      <c r="O1787" s="90"/>
      <c r="P1787" s="90"/>
      <c r="Q1787" s="90"/>
      <c r="R1787" s="87"/>
      <c r="S1787" s="87"/>
      <c r="T1787" s="16"/>
      <c r="U1787" s="16"/>
      <c r="V1787" s="43">
        <f t="shared" si="542"/>
        <v>1.7400497180083033E-6</v>
      </c>
      <c r="W1787" s="43">
        <f t="shared" si="543"/>
        <v>2.4262569544371916E-4</v>
      </c>
      <c r="X1787" s="43">
        <f t="shared" si="544"/>
        <v>7.5144016192509689E-7</v>
      </c>
      <c r="Y1787" s="22"/>
      <c r="Z1787" s="22">
        <f t="shared" si="545"/>
        <v>4.1288193801811104E-2</v>
      </c>
      <c r="AA1787" s="44">
        <f t="shared" si="546"/>
        <v>5.7570635086483621</v>
      </c>
      <c r="AB1787" s="44">
        <f t="shared" si="547"/>
        <v>0.5288442599901686</v>
      </c>
      <c r="AC1787" s="44"/>
      <c r="AD1787" s="44"/>
      <c r="AE1787" s="44"/>
      <c r="AF1787" s="44"/>
      <c r="AG1787" s="45"/>
      <c r="AH1787" s="45"/>
      <c r="DM1787"/>
      <c r="DN1787"/>
      <c r="DO1787"/>
      <c r="DP1787"/>
      <c r="DQ1787"/>
      <c r="DR1787"/>
      <c r="DS1787"/>
      <c r="DT1787"/>
      <c r="DU1787"/>
      <c r="DV1787"/>
      <c r="DW1787"/>
      <c r="DX1787"/>
      <c r="DY1787"/>
      <c r="DZ1787"/>
      <c r="EA1787"/>
      <c r="EB1787"/>
      <c r="EC1787"/>
      <c r="ED1787"/>
      <c r="EE1787"/>
      <c r="EF1787"/>
      <c r="EG1787"/>
    </row>
    <row r="1788" spans="1:137" s="1" customFormat="1" ht="14.4" x14ac:dyDescent="0.3">
      <c r="A1788"/>
      <c r="B1788"/>
      <c r="C1788"/>
      <c r="D1788" s="18"/>
      <c r="E1788" s="28">
        <v>42613.627083333333</v>
      </c>
      <c r="F1788" s="10">
        <f t="shared" si="535"/>
        <v>2730.1340277777781</v>
      </c>
      <c r="G1788" s="10">
        <v>22439</v>
      </c>
      <c r="H1788" s="10">
        <v>0.69</v>
      </c>
      <c r="I1788" s="10">
        <v>22</v>
      </c>
      <c r="J1788" s="10"/>
      <c r="K1788" s="10"/>
      <c r="L1788" s="10">
        <v>1055</v>
      </c>
      <c r="M1788" s="86"/>
      <c r="N1788" s="112"/>
      <c r="O1788" s="90"/>
      <c r="P1788" s="90"/>
      <c r="Q1788" s="90"/>
      <c r="R1788" s="87"/>
      <c r="S1788" s="87"/>
      <c r="T1788" s="16"/>
      <c r="U1788" s="16"/>
      <c r="V1788" s="43">
        <f t="shared" si="542"/>
        <v>1.6457943872773559E-6</v>
      </c>
      <c r="W1788" s="43">
        <f t="shared" si="543"/>
        <v>2.2948310248720882E-4</v>
      </c>
      <c r="X1788" s="43">
        <f t="shared" si="544"/>
        <v>7.1073601407589809E-7</v>
      </c>
      <c r="Y1788" s="22"/>
      <c r="Z1788" s="22">
        <f t="shared" si="545"/>
        <v>5.3521710516111008E-2</v>
      </c>
      <c r="AA1788" s="44">
        <f t="shared" si="546"/>
        <v>7.4628570097253313</v>
      </c>
      <c r="AB1788" s="44">
        <f t="shared" si="547"/>
        <v>0.68553857132057838</v>
      </c>
      <c r="AC1788" s="44"/>
      <c r="AD1788" s="44"/>
      <c r="AE1788" s="44"/>
      <c r="AF1788" s="44"/>
      <c r="AG1788" s="45"/>
      <c r="AH1788" s="45"/>
      <c r="DM1788"/>
      <c r="DN1788"/>
      <c r="DO1788"/>
      <c r="DP1788"/>
      <c r="DQ1788"/>
      <c r="DR1788"/>
      <c r="DS1788"/>
      <c r="DT1788"/>
      <c r="DU1788"/>
      <c r="DV1788"/>
      <c r="DW1788"/>
      <c r="DX1788"/>
      <c r="DY1788"/>
      <c r="DZ1788"/>
      <c r="EA1788"/>
      <c r="EB1788"/>
      <c r="EC1788"/>
      <c r="ED1788"/>
      <c r="EE1788"/>
      <c r="EF1788"/>
      <c r="EG1788"/>
    </row>
    <row r="1789" spans="1:137" s="1" customFormat="1" ht="14.4" x14ac:dyDescent="0.3">
      <c r="A1789"/>
      <c r="B1789"/>
      <c r="C1789"/>
      <c r="D1789" s="18"/>
      <c r="E1789" s="28">
        <v>42759.495833333334</v>
      </c>
      <c r="F1789" s="10">
        <f t="shared" si="535"/>
        <v>2876.0027777777796</v>
      </c>
      <c r="G1789" s="10">
        <v>26887</v>
      </c>
      <c r="H1789" s="10">
        <v>0.67</v>
      </c>
      <c r="I1789" s="10">
        <v>14</v>
      </c>
      <c r="J1789" s="10"/>
      <c r="K1789" s="10"/>
      <c r="L1789" s="10">
        <v>1051</v>
      </c>
      <c r="M1789" s="86"/>
      <c r="N1789" s="112"/>
      <c r="O1789" s="90"/>
      <c r="P1789" s="90"/>
      <c r="Q1789" s="90"/>
      <c r="R1789" s="87"/>
      <c r="S1789" s="87"/>
      <c r="T1789" s="16"/>
      <c r="U1789" s="16"/>
      <c r="V1789" s="43">
        <f t="shared" si="542"/>
        <v>1.5920310923677397E-6</v>
      </c>
      <c r="W1789" s="43">
        <f t="shared" si="543"/>
        <v>2.2198655989891868E-4</v>
      </c>
      <c r="X1789" s="43">
        <f t="shared" si="544"/>
        <v>6.8751834471024838E-7</v>
      </c>
      <c r="Y1789" s="22"/>
      <c r="Z1789" s="22">
        <f t="shared" si="545"/>
        <v>6.3887970120136445E-2</v>
      </c>
      <c r="AA1789" s="44">
        <f t="shared" si="546"/>
        <v>8.9082875164212343</v>
      </c>
      <c r="AB1789" s="44">
        <f t="shared" si="547"/>
        <v>0.81831591962193062</v>
      </c>
      <c r="AC1789" s="44"/>
      <c r="AD1789" s="44"/>
      <c r="AE1789" s="44"/>
      <c r="AF1789" s="44"/>
      <c r="AG1789" s="45"/>
      <c r="AH1789" s="45"/>
      <c r="DM1789"/>
      <c r="DN1789"/>
      <c r="DO1789"/>
      <c r="DP1789"/>
      <c r="DQ1789"/>
      <c r="DR1789"/>
      <c r="DS1789"/>
      <c r="DT1789"/>
      <c r="DU1789"/>
      <c r="DV1789"/>
      <c r="DW1789"/>
      <c r="DX1789"/>
      <c r="DY1789"/>
      <c r="DZ1789"/>
      <c r="EA1789"/>
      <c r="EB1789"/>
      <c r="EC1789"/>
      <c r="ED1789"/>
      <c r="EE1789"/>
      <c r="EF1789"/>
      <c r="EG1789"/>
    </row>
    <row r="1790" spans="1:137" s="1" customFormat="1" ht="14.4" x14ac:dyDescent="0.3">
      <c r="A1790"/>
      <c r="B1790"/>
      <c r="C1790"/>
      <c r="D1790" s="40" t="s">
        <v>164</v>
      </c>
      <c r="E1790" s="28">
        <v>42822.388888888891</v>
      </c>
      <c r="F1790" s="10">
        <f t="shared" si="535"/>
        <v>2938.8958333333358</v>
      </c>
      <c r="G1790" s="10">
        <v>21188</v>
      </c>
      <c r="H1790" s="10">
        <v>0.7</v>
      </c>
      <c r="I1790" s="10">
        <v>9</v>
      </c>
      <c r="J1790" s="10"/>
      <c r="K1790" s="10"/>
      <c r="L1790" s="10">
        <v>1039</v>
      </c>
      <c r="M1790" s="86"/>
      <c r="N1790" s="112"/>
      <c r="O1790" s="90"/>
      <c r="P1790" s="90"/>
      <c r="Q1790" s="90"/>
      <c r="R1790" s="87"/>
      <c r="S1790" s="87"/>
      <c r="T1790" s="16"/>
      <c r="U1790" s="16"/>
      <c r="V1790" s="43">
        <f t="shared" si="542"/>
        <v>1.6443248270716686E-6</v>
      </c>
      <c r="W1790" s="43">
        <f t="shared" si="543"/>
        <v>2.2927819278651965E-4</v>
      </c>
      <c r="X1790" s="43">
        <f t="shared" si="544"/>
        <v>7.1010138476186657E-7</v>
      </c>
      <c r="Y1790" s="22"/>
      <c r="Z1790" s="22">
        <f t="shared" si="545"/>
        <v>4.9771363479992163E-2</v>
      </c>
      <c r="AA1790" s="44">
        <f t="shared" si="546"/>
        <v>6.9399233553725415</v>
      </c>
      <c r="AB1790" s="44">
        <f t="shared" si="547"/>
        <v>0.63750184894558348</v>
      </c>
      <c r="AC1790" s="44"/>
      <c r="AD1790" s="44"/>
      <c r="AE1790" s="44"/>
      <c r="AF1790" s="44"/>
      <c r="AG1790" s="45"/>
      <c r="AH1790" s="45"/>
      <c r="DM1790"/>
      <c r="DN1790"/>
      <c r="DO1790"/>
      <c r="DP1790"/>
      <c r="DQ1790"/>
      <c r="DR1790"/>
      <c r="DS1790"/>
      <c r="DT1790"/>
      <c r="DU1790"/>
      <c r="DV1790"/>
      <c r="DW1790"/>
      <c r="DX1790"/>
      <c r="DY1790"/>
      <c r="DZ1790"/>
      <c r="EA1790"/>
      <c r="EB1790"/>
      <c r="EC1790"/>
      <c r="ED1790"/>
      <c r="EE1790"/>
      <c r="EF1790"/>
      <c r="EG1790"/>
    </row>
    <row r="1791" spans="1:137" s="1" customFormat="1" ht="14.4" x14ac:dyDescent="0.3">
      <c r="A1791"/>
      <c r="B1791"/>
      <c r="C1791"/>
      <c r="D1791" s="18"/>
      <c r="E1791" s="28">
        <v>42822.554861111108</v>
      </c>
      <c r="F1791" s="10">
        <f t="shared" si="535"/>
        <v>2939.0618055555533</v>
      </c>
      <c r="G1791" s="10">
        <v>3407</v>
      </c>
      <c r="H1791" s="10">
        <v>0.48</v>
      </c>
      <c r="I1791" s="10">
        <v>34</v>
      </c>
      <c r="J1791" s="10"/>
      <c r="K1791" s="10">
        <v>5</v>
      </c>
      <c r="L1791" s="10">
        <v>1084</v>
      </c>
      <c r="M1791" s="86"/>
      <c r="N1791" s="112"/>
      <c r="O1791" s="90"/>
      <c r="P1791" s="90"/>
      <c r="Q1791" s="90"/>
      <c r="R1791" s="87"/>
      <c r="S1791" s="87"/>
      <c r="T1791" s="16"/>
      <c r="U1791" s="16"/>
      <c r="V1791" s="43">
        <f t="shared" si="542"/>
        <v>1.1763716403436416E-6</v>
      </c>
      <c r="W1791" s="43">
        <f t="shared" si="543"/>
        <v>1.6402863917321857E-4</v>
      </c>
      <c r="X1791" s="43">
        <f t="shared" si="544"/>
        <v>5.0801588411837547E-7</v>
      </c>
      <c r="Y1791" s="22"/>
      <c r="Z1791" s="22">
        <f t="shared" si="545"/>
        <v>8.3497878721891395E-3</v>
      </c>
      <c r="AA1791" s="44">
        <f t="shared" si="546"/>
        <v>1.1642616117982412</v>
      </c>
      <c r="AB1791" s="44">
        <f t="shared" si="547"/>
        <v>0.10694915378325544</v>
      </c>
      <c r="AC1791" s="44"/>
      <c r="AD1791" s="44"/>
      <c r="AE1791" s="44"/>
      <c r="AF1791" s="44"/>
      <c r="AG1791" s="45"/>
      <c r="AH1791" s="45"/>
      <c r="DM1791"/>
      <c r="DN1791"/>
      <c r="DO1791"/>
      <c r="DP1791"/>
      <c r="DQ1791"/>
      <c r="DR1791"/>
      <c r="DS1791"/>
      <c r="DT1791"/>
      <c r="DU1791"/>
      <c r="DV1791"/>
      <c r="DW1791"/>
      <c r="DX1791"/>
      <c r="DY1791"/>
      <c r="DZ1791"/>
      <c r="EA1791"/>
      <c r="EB1791"/>
      <c r="EC1791"/>
      <c r="ED1791"/>
      <c r="EE1791"/>
      <c r="EF1791"/>
      <c r="EG1791"/>
    </row>
    <row r="1792" spans="1:137" s="1" customFormat="1" ht="14.4" x14ac:dyDescent="0.3">
      <c r="A1792"/>
      <c r="B1792"/>
      <c r="C1792"/>
      <c r="D1792" s="18"/>
      <c r="E1792" s="28">
        <v>42968.589583333334</v>
      </c>
      <c r="F1792" s="10">
        <f t="shared" si="535"/>
        <v>3085.0965277777796</v>
      </c>
      <c r="G1792" s="10">
        <v>12677</v>
      </c>
      <c r="H1792" s="10">
        <v>0</v>
      </c>
      <c r="I1792" s="10">
        <v>32</v>
      </c>
      <c r="J1792" s="10"/>
      <c r="K1792" s="10"/>
      <c r="L1792" s="10">
        <v>1093</v>
      </c>
      <c r="M1792" s="86"/>
      <c r="N1792" s="112"/>
      <c r="O1792" s="90"/>
      <c r="P1792" s="90"/>
      <c r="Q1792" s="90"/>
      <c r="R1792" s="87"/>
      <c r="S1792" s="87"/>
      <c r="T1792" s="16"/>
      <c r="U1792" s="16"/>
      <c r="V1792" s="43">
        <f t="shared" si="542"/>
        <v>0</v>
      </c>
      <c r="W1792" s="43">
        <f t="shared" si="543"/>
        <v>0</v>
      </c>
      <c r="X1792" s="43">
        <f t="shared" si="544"/>
        <v>0</v>
      </c>
      <c r="Y1792" s="22"/>
      <c r="Z1792" s="22">
        <f t="shared" si="545"/>
        <v>3.1326413687937281E-2</v>
      </c>
      <c r="AA1792" s="44">
        <f t="shared" si="546"/>
        <v>4.3680320327244573</v>
      </c>
      <c r="AB1792" s="44">
        <f t="shared" si="547"/>
        <v>0.4012477306337478</v>
      </c>
      <c r="AC1792" s="44"/>
      <c r="AD1792" s="44"/>
      <c r="AE1792" s="44"/>
      <c r="AF1792" s="44"/>
      <c r="AG1792" s="45"/>
      <c r="AH1792" s="45"/>
      <c r="DM1792"/>
      <c r="DN1792"/>
      <c r="DO1792"/>
      <c r="DP1792"/>
      <c r="DQ1792"/>
      <c r="DR1792"/>
      <c r="DS1792"/>
      <c r="DT1792"/>
      <c r="DU1792"/>
      <c r="DV1792"/>
      <c r="DW1792"/>
      <c r="DX1792"/>
      <c r="DY1792"/>
      <c r="DZ1792"/>
      <c r="EA1792"/>
      <c r="EB1792"/>
      <c r="EC1792"/>
      <c r="ED1792"/>
      <c r="EE1792"/>
      <c r="EF1792"/>
      <c r="EG1792"/>
    </row>
    <row r="1793" spans="1:137" s="1" customFormat="1" ht="14.4" x14ac:dyDescent="0.3">
      <c r="A1793"/>
      <c r="B1793"/>
      <c r="C1793"/>
      <c r="D1793" s="18"/>
      <c r="E1793" s="28">
        <v>43046.57916666667</v>
      </c>
      <c r="F1793" s="10">
        <f t="shared" si="535"/>
        <v>3163.0861111111153</v>
      </c>
      <c r="G1793" s="10">
        <v>14889</v>
      </c>
      <c r="H1793" s="10">
        <v>0</v>
      </c>
      <c r="I1793" s="10">
        <v>47</v>
      </c>
      <c r="J1793" s="10"/>
      <c r="K1793" s="10"/>
      <c r="L1793" s="10">
        <v>1066</v>
      </c>
      <c r="M1793" s="86"/>
      <c r="N1793" s="112"/>
      <c r="O1793" s="90"/>
      <c r="P1793" s="90"/>
      <c r="Q1793" s="90"/>
      <c r="R1793" s="87"/>
      <c r="S1793" s="87"/>
      <c r="T1793" s="16"/>
      <c r="U1793" s="16"/>
      <c r="V1793" s="43">
        <f t="shared" si="542"/>
        <v>0</v>
      </c>
      <c r="W1793" s="43">
        <f t="shared" si="543"/>
        <v>0</v>
      </c>
      <c r="X1793" s="43">
        <f t="shared" si="544"/>
        <v>0</v>
      </c>
      <c r="Y1793" s="22"/>
      <c r="Z1793" s="22">
        <f t="shared" si="545"/>
        <v>3.5883662320071355E-2</v>
      </c>
      <c r="AA1793" s="44">
        <f t="shared" si="546"/>
        <v>5.0034768750402741</v>
      </c>
      <c r="AB1793" s="44">
        <f t="shared" si="547"/>
        <v>0.45961973867122302</v>
      </c>
      <c r="AC1793" s="44"/>
      <c r="AD1793" s="44"/>
      <c r="AE1793" s="44"/>
      <c r="AF1793" s="44"/>
      <c r="AG1793" s="45"/>
      <c r="AH1793" s="45"/>
      <c r="DM1793"/>
      <c r="DN1793"/>
      <c r="DO1793"/>
      <c r="DP1793"/>
      <c r="DQ1793"/>
      <c r="DR1793"/>
      <c r="DS1793"/>
      <c r="DT1793"/>
      <c r="DU1793"/>
      <c r="DV1793"/>
      <c r="DW1793"/>
      <c r="DX1793"/>
      <c r="DY1793"/>
      <c r="DZ1793"/>
      <c r="EA1793"/>
      <c r="EB1793"/>
      <c r="EC1793"/>
      <c r="ED1793"/>
      <c r="EE1793"/>
      <c r="EF1793"/>
      <c r="EG1793"/>
    </row>
    <row r="1794" spans="1:137" s="1" customFormat="1" ht="14.4" x14ac:dyDescent="0.3">
      <c r="A1794"/>
      <c r="B1794"/>
      <c r="C1794"/>
      <c r="D1794" s="18"/>
      <c r="E1794" s="28">
        <v>43123.467361111114</v>
      </c>
      <c r="F1794" s="10"/>
      <c r="G1794" s="10">
        <v>17146</v>
      </c>
      <c r="H1794" s="10">
        <v>0.67</v>
      </c>
      <c r="I1794" s="10">
        <v>153</v>
      </c>
      <c r="J1794" s="10"/>
      <c r="K1794" s="10"/>
      <c r="L1794" s="10">
        <v>1054</v>
      </c>
      <c r="M1794" s="86"/>
      <c r="N1794" s="112"/>
      <c r="O1794" s="90"/>
      <c r="P1794" s="90"/>
      <c r="Q1794" s="90"/>
      <c r="R1794" s="87"/>
      <c r="S1794" s="87"/>
      <c r="T1794" s="16"/>
      <c r="U1794" s="16"/>
      <c r="V1794" s="43">
        <f t="shared" si="542"/>
        <v>1.5965754246960966E-6</v>
      </c>
      <c r="W1794" s="43">
        <f t="shared" si="543"/>
        <v>2.2262020374258824E-4</v>
      </c>
      <c r="X1794" s="43">
        <f t="shared" si="544"/>
        <v>6.8948081381979225E-7</v>
      </c>
      <c r="Y1794" s="22"/>
      <c r="Z1794" s="22">
        <f t="shared" si="545"/>
        <v>4.0858033181849655E-2</v>
      </c>
      <c r="AA1794" s="44">
        <f t="shared" si="546"/>
        <v>5.6970836020453994</v>
      </c>
      <c r="AB1794" s="44">
        <f t="shared" si="547"/>
        <v>0.52333450153882044</v>
      </c>
      <c r="AC1794" s="44"/>
      <c r="AD1794" s="44"/>
      <c r="AE1794" s="44"/>
      <c r="AF1794" s="44"/>
      <c r="AG1794" s="45"/>
      <c r="AH1794" s="45"/>
      <c r="DM1794"/>
      <c r="DN1794"/>
      <c r="DO1794"/>
      <c r="DP1794"/>
      <c r="DQ1794"/>
      <c r="DR1794"/>
      <c r="DS1794"/>
      <c r="DT1794"/>
      <c r="DU1794"/>
      <c r="DV1794"/>
      <c r="DW1794"/>
      <c r="DX1794"/>
      <c r="DY1794"/>
      <c r="DZ1794"/>
      <c r="EA1794"/>
      <c r="EB1794"/>
      <c r="EC1794"/>
      <c r="ED1794"/>
      <c r="EE1794"/>
      <c r="EF1794"/>
      <c r="EG1794"/>
    </row>
    <row r="1795" spans="1:137" s="1" customFormat="1" ht="14.4" x14ac:dyDescent="0.3">
      <c r="A1795"/>
      <c r="B1795"/>
      <c r="C1795"/>
      <c r="D1795" s="18"/>
      <c r="E1795" s="28"/>
      <c r="F1795" s="10"/>
      <c r="G1795" s="10"/>
      <c r="H1795" s="10"/>
      <c r="I1795" s="10"/>
      <c r="J1795" s="10"/>
      <c r="K1795" s="10"/>
      <c r="L1795" s="10"/>
      <c r="M1795" s="86"/>
      <c r="N1795" s="112"/>
      <c r="O1795" s="90"/>
      <c r="P1795" s="90"/>
      <c r="Q1795" s="90"/>
      <c r="R1795" s="87"/>
      <c r="S1795" s="87"/>
      <c r="T1795" s="16"/>
      <c r="U1795" s="16"/>
      <c r="V1795" s="43"/>
      <c r="W1795" s="43"/>
      <c r="X1795" s="43"/>
      <c r="Y1795" s="22"/>
      <c r="Z1795" s="22"/>
      <c r="AA1795" s="44"/>
      <c r="AB1795" s="44"/>
      <c r="AC1795" s="44"/>
      <c r="AD1795" s="44"/>
      <c r="AE1795" s="44"/>
      <c r="AF1795" s="44"/>
      <c r="AG1795" s="45"/>
      <c r="AH1795" s="45"/>
      <c r="DM1795"/>
      <c r="DN1795"/>
      <c r="DO1795"/>
      <c r="DP1795"/>
      <c r="DQ1795"/>
      <c r="DR1795"/>
      <c r="DS1795"/>
      <c r="DT1795"/>
      <c r="DU1795"/>
      <c r="DV1795"/>
      <c r="DW1795"/>
      <c r="DX1795"/>
      <c r="DY1795"/>
      <c r="DZ1795"/>
      <c r="EA1795"/>
      <c r="EB1795"/>
      <c r="EC1795"/>
      <c r="ED1795"/>
      <c r="EE1795"/>
      <c r="EF1795"/>
      <c r="EG1795"/>
    </row>
    <row r="1798" spans="1:137" x14ac:dyDescent="0.25">
      <c r="D1798" s="18" t="s">
        <v>215</v>
      </c>
      <c r="E1798" s="18" t="s">
        <v>16</v>
      </c>
      <c r="F1798" s="10" t="s">
        <v>17</v>
      </c>
      <c r="G1798" s="10" t="s">
        <v>20</v>
      </c>
      <c r="H1798" s="10" t="s">
        <v>21</v>
      </c>
      <c r="I1798" s="10" t="s">
        <v>22</v>
      </c>
      <c r="K1798" s="10"/>
      <c r="L1798" s="10"/>
    </row>
    <row r="1799" spans="1:137" s="1" customFormat="1" ht="14.4" thickBot="1" x14ac:dyDescent="0.3">
      <c r="A1799"/>
      <c r="B1799"/>
      <c r="C1799"/>
      <c r="D1799" s="18"/>
      <c r="E1799" s="28">
        <f>E1800-1</f>
        <v>39883.503472222219</v>
      </c>
      <c r="F1799" s="10"/>
      <c r="G1799" s="10"/>
      <c r="H1799" s="10"/>
      <c r="I1799" s="10"/>
      <c r="J1799" s="10"/>
      <c r="K1799" s="10"/>
      <c r="L1799" s="10"/>
      <c r="M1799" s="86"/>
      <c r="N1799" s="86"/>
      <c r="O1799" s="90"/>
      <c r="P1799" s="90"/>
      <c r="Q1799" s="90"/>
      <c r="R1799" s="87"/>
      <c r="S1799" s="87"/>
      <c r="T1799" s="16"/>
      <c r="U1799" s="16"/>
      <c r="V1799" s="17"/>
      <c r="W1799" s="17"/>
      <c r="X1799" s="17"/>
      <c r="Y1799" s="17"/>
      <c r="Z1799" s="17"/>
      <c r="AA1799" s="17"/>
      <c r="AB1799" s="17"/>
      <c r="AC1799" s="17"/>
      <c r="AD1799" s="17"/>
      <c r="AE1799" s="17"/>
      <c r="AF1799" s="17"/>
      <c r="AG1799" s="17"/>
      <c r="AH1799" s="17"/>
      <c r="DM1799"/>
      <c r="DN1799"/>
      <c r="DO1799"/>
      <c r="DP1799"/>
      <c r="DQ1799"/>
      <c r="DR1799"/>
      <c r="DS1799"/>
      <c r="DT1799"/>
      <c r="DU1799"/>
      <c r="DV1799"/>
      <c r="DW1799"/>
      <c r="DX1799"/>
      <c r="DY1799"/>
      <c r="DZ1799"/>
      <c r="EA1799"/>
      <c r="EB1799"/>
      <c r="EC1799"/>
      <c r="ED1799"/>
      <c r="EE1799"/>
      <c r="EF1799"/>
      <c r="EG1799"/>
    </row>
    <row r="1800" spans="1:137" s="1" customFormat="1" ht="15" thickBot="1" x14ac:dyDescent="0.35">
      <c r="A1800"/>
      <c r="B1800"/>
      <c r="C1800"/>
      <c r="D1800" s="18" t="s">
        <v>216</v>
      </c>
      <c r="E1800" s="28">
        <v>39884.503472222219</v>
      </c>
      <c r="F1800" s="10">
        <f>E1800-E$1799</f>
        <v>1</v>
      </c>
      <c r="G1800" s="10">
        <v>10538</v>
      </c>
      <c r="H1800" s="10">
        <v>10.1</v>
      </c>
      <c r="I1800" s="10">
        <v>823</v>
      </c>
      <c r="J1800" s="10"/>
      <c r="K1800" s="10"/>
      <c r="L1800" s="79">
        <v>1037</v>
      </c>
      <c r="M1800" s="86"/>
      <c r="N1800" s="112">
        <v>7.28</v>
      </c>
      <c r="O1800" s="37">
        <v>88.04</v>
      </c>
      <c r="P1800" s="38">
        <v>20.46</v>
      </c>
      <c r="Q1800" s="39">
        <f>P1800-S1800</f>
        <v>11.616</v>
      </c>
      <c r="R1800" s="21">
        <v>43.225806451612904</v>
      </c>
      <c r="S1800" s="85">
        <f>R1800*P1800/100</f>
        <v>8.8440000000000012</v>
      </c>
      <c r="T1800" s="40">
        <f>Q1800/$A$18+S1800</f>
        <v>13.684000000000001</v>
      </c>
      <c r="U1800" s="40">
        <f>$A$16-T1800</f>
        <v>103.316</v>
      </c>
      <c r="V1800" s="43">
        <f t="shared" ref="V1800:V1831" si="549">($A$15*L1800/1000/$A$13*H1800)/$Q$1800</f>
        <v>2.9344563496653475E-5</v>
      </c>
      <c r="W1800" s="43">
        <f t="shared" ref="W1800:W1831" si="550">($U$1800*L1800/1000/$A$13*H1800)/$Q$1800</f>
        <v>4.042350562960333E-3</v>
      </c>
      <c r="X1800" s="43">
        <f t="shared" ref="X1800:X1831" si="551">($A$46*$S$1800*H1800*L1800/1000000)/$Q$1800</f>
        <v>1.7443454075974926E-5</v>
      </c>
      <c r="Y1800" s="22">
        <f>X1800+W1800+SUM($V$1800:V1800)</f>
        <v>4.0891385805329611E-3</v>
      </c>
      <c r="Z1800" s="22">
        <f t="shared" ref="Z1800:Z1831" si="552">($A$15*L1800/1000/$A$13*G1800)/$Q$1800</f>
        <v>3.0617129715617263E-2</v>
      </c>
      <c r="AA1800" s="44">
        <f t="shared" ref="AA1800:AA1831" si="553">($U$1800*L1800/1000/$A$13*G1800)/$Q$1800</f>
        <v>4.2176524982649495</v>
      </c>
      <c r="AB1800" s="44">
        <f t="shared" ref="AB1800:AB1831" si="554">($A$14*$S$1800/1000*G1800/1000000*L1800/1000*1000000)/$Q$1800</f>
        <v>0.5398069496769522</v>
      </c>
      <c r="AC1800" s="44">
        <f t="shared" ref="AC1800:AC1831" si="555">($A$14*((L1800/1000)*G1800/10^6)*(1+($A$28/(10^-N1800))+(($A$28*$A$29)/(10^-N1800)^2))*1000000)*$S$1800/1000/$Q$1800</f>
        <v>3.6214976451446033</v>
      </c>
      <c r="AD1800" s="44">
        <f t="shared" ref="AD1800:AD1802" si="556">AC1800/(1+($A$28/(10^-N1800))+(($A$28*$A$29)/(10^-N1800)^2))*1</f>
        <v>0.5398069496769522</v>
      </c>
      <c r="AE1800" s="44">
        <f t="shared" ref="AE1800:AE1802" si="557">AC1800/(1+($A$28/(10^-N1800))+(($A$28*$A$29)/(10^-N1800)^2))*($A$28/(10^-N1800))</f>
        <v>3.0801081544416857</v>
      </c>
      <c r="AF1800" s="44">
        <f t="shared" ref="AF1800:AF1802" si="558">AC1800/(1+($A$28/(10^-N1800))+(($A$28*$A$29)/(10^-N1800)^2))*(($A$28*$A$29)/(10^-N1800)^2)</f>
        <v>1.5825410259653026E-3</v>
      </c>
      <c r="AG1800" s="45">
        <f>AC1800+AA1800+SUM($Z$1800:Z1800)</f>
        <v>7.86976727312517</v>
      </c>
      <c r="AH1800" s="45">
        <f>AC1800+AA1800+SUM($Z$1800:Z1800)</f>
        <v>7.86976727312517</v>
      </c>
      <c r="DM1800"/>
      <c r="DN1800"/>
      <c r="DO1800"/>
      <c r="DP1800"/>
      <c r="DQ1800"/>
      <c r="DR1800"/>
      <c r="DS1800"/>
      <c r="DT1800"/>
      <c r="DU1800"/>
      <c r="DV1800"/>
      <c r="DW1800"/>
      <c r="DX1800"/>
      <c r="DY1800"/>
      <c r="DZ1800"/>
      <c r="EA1800"/>
      <c r="EB1800"/>
      <c r="EC1800"/>
      <c r="ED1800"/>
      <c r="EE1800"/>
      <c r="EF1800"/>
      <c r="EG1800"/>
    </row>
    <row r="1801" spans="1:137" s="1" customFormat="1" ht="14.4" x14ac:dyDescent="0.3">
      <c r="A1801"/>
      <c r="B1801"/>
      <c r="C1801"/>
      <c r="D1801" s="18" t="s">
        <v>37</v>
      </c>
      <c r="E1801" s="28">
        <v>39891.491666666669</v>
      </c>
      <c r="F1801" s="10">
        <f t="shared" ref="F1801:F1860" si="559">E1801-E$1799</f>
        <v>7.9881944444496185</v>
      </c>
      <c r="G1801" s="10">
        <v>12708</v>
      </c>
      <c r="H1801" s="10">
        <v>9.24</v>
      </c>
      <c r="I1801" s="10">
        <v>1052</v>
      </c>
      <c r="J1801" s="10"/>
      <c r="K1801" s="10"/>
      <c r="L1801" s="79">
        <v>1037</v>
      </c>
      <c r="M1801" s="86"/>
      <c r="N1801" s="112">
        <v>7.28</v>
      </c>
      <c r="O1801" s="90"/>
      <c r="P1801" s="90"/>
      <c r="Q1801" s="90"/>
      <c r="R1801" s="88"/>
      <c r="S1801" s="87"/>
      <c r="T1801" s="16"/>
      <c r="U1801" s="16"/>
      <c r="V1801" s="43">
        <f t="shared" si="549"/>
        <v>2.6845917495948331E-5</v>
      </c>
      <c r="W1801" s="43">
        <f t="shared" si="550"/>
        <v>3.6981504160151961E-3</v>
      </c>
      <c r="X1801" s="43">
        <f t="shared" si="551"/>
        <v>1.5958169867525579E-5</v>
      </c>
      <c r="Y1801" s="22">
        <f>X1801+W1801+SUM($V$1800:V1801)</f>
        <v>3.7702990668753234E-3</v>
      </c>
      <c r="Z1801" s="22">
        <f t="shared" si="552"/>
        <v>3.6921852763908157E-2</v>
      </c>
      <c r="AA1801" s="44">
        <f t="shared" si="553"/>
        <v>5.0861575202079123</v>
      </c>
      <c r="AB1801" s="44">
        <f t="shared" si="554"/>
        <v>0.6509647671754325</v>
      </c>
      <c r="AC1801" s="44">
        <f t="shared" si="555"/>
        <v>4.3672416088914039</v>
      </c>
      <c r="AD1801" s="44">
        <f t="shared" si="556"/>
        <v>0.6509647671754325</v>
      </c>
      <c r="AE1801" s="44">
        <f t="shared" si="557"/>
        <v>3.7143684215833117</v>
      </c>
      <c r="AF1801" s="44">
        <f t="shared" si="558"/>
        <v>1.9084201326596188E-3</v>
      </c>
      <c r="AG1801" s="45">
        <f>AC1801+AA1801+SUM($Z$1800:Z1801)</f>
        <v>9.5209381115788432</v>
      </c>
      <c r="AH1801" s="45">
        <f>AC1801+AA1801+SUM($Z$1800:Z1801)</f>
        <v>9.5209381115788432</v>
      </c>
      <c r="DM1801"/>
      <c r="DN1801"/>
      <c r="DO1801"/>
      <c r="DP1801"/>
      <c r="DQ1801"/>
      <c r="DR1801"/>
      <c r="DS1801"/>
      <c r="DT1801"/>
      <c r="DU1801"/>
      <c r="DV1801"/>
      <c r="DW1801"/>
      <c r="DX1801"/>
      <c r="DY1801"/>
      <c r="DZ1801"/>
      <c r="EA1801"/>
      <c r="EB1801"/>
      <c r="EC1801"/>
      <c r="ED1801"/>
      <c r="EE1801"/>
      <c r="EF1801"/>
      <c r="EG1801"/>
    </row>
    <row r="1802" spans="1:137" s="1" customFormat="1" ht="14.4" x14ac:dyDescent="0.3">
      <c r="A1802"/>
      <c r="B1802"/>
      <c r="C1802"/>
      <c r="D1802" s="18">
        <v>4</v>
      </c>
      <c r="E1802" s="28">
        <v>39898.425694444442</v>
      </c>
      <c r="F1802" s="10">
        <f t="shared" si="559"/>
        <v>14.922222222223354</v>
      </c>
      <c r="G1802" s="10">
        <v>21901</v>
      </c>
      <c r="H1802" s="10">
        <v>10.71</v>
      </c>
      <c r="I1802" s="10">
        <v>1269</v>
      </c>
      <c r="J1802" s="10"/>
      <c r="K1802" s="10"/>
      <c r="L1802" s="79">
        <v>1037</v>
      </c>
      <c r="M1802" s="87"/>
      <c r="N1802" s="112">
        <v>7.28</v>
      </c>
      <c r="O1802" s="90"/>
      <c r="P1802" s="90"/>
      <c r="Q1802" s="90"/>
      <c r="R1802" s="87"/>
      <c r="S1802" s="87"/>
      <c r="T1802" s="16"/>
      <c r="U1802" s="16"/>
      <c r="V1802" s="43">
        <f t="shared" si="549"/>
        <v>3.1116858915758299E-5</v>
      </c>
      <c r="W1802" s="43">
        <f t="shared" si="550"/>
        <v>4.2864925276539772E-3</v>
      </c>
      <c r="X1802" s="43">
        <f t="shared" si="551"/>
        <v>1.8496969619177379E-5</v>
      </c>
      <c r="Y1802" s="22">
        <f>X1802+W1802+SUM($V$1800:V1802)</f>
        <v>4.3922968371815146E-3</v>
      </c>
      <c r="Z1802" s="22">
        <f t="shared" si="552"/>
        <v>6.3631216350515621E-2</v>
      </c>
      <c r="AA1802" s="44">
        <f t="shared" si="553"/>
        <v>8.7654969979598274</v>
      </c>
      <c r="AB1802" s="44">
        <f t="shared" si="554"/>
        <v>1.1218743599236032</v>
      </c>
      <c r="AC1802" s="44">
        <f t="shared" si="555"/>
        <v>7.5265154608381035</v>
      </c>
      <c r="AD1802" s="44">
        <f t="shared" si="556"/>
        <v>1.121874359923603</v>
      </c>
      <c r="AE1802" s="44">
        <f t="shared" si="557"/>
        <v>6.4013521247321457</v>
      </c>
      <c r="AF1802" s="44">
        <f t="shared" si="558"/>
        <v>3.2889761823558634E-3</v>
      </c>
      <c r="AG1802" s="45">
        <f>AC1802+AA1802+SUM($Z$1800:Z1802)</f>
        <v>16.423182657627972</v>
      </c>
      <c r="AH1802" s="45">
        <f>AC1802+AA1802+SUM($Z$1800:Z1802)</f>
        <v>16.423182657627972</v>
      </c>
      <c r="DM1802"/>
      <c r="DN1802"/>
      <c r="DO1802"/>
      <c r="DP1802"/>
      <c r="DQ1802"/>
      <c r="DR1802"/>
      <c r="DS1802"/>
      <c r="DT1802"/>
      <c r="DU1802"/>
      <c r="DV1802"/>
      <c r="DW1802"/>
      <c r="DX1802"/>
      <c r="DY1802"/>
      <c r="DZ1802"/>
      <c r="EA1802"/>
      <c r="EB1802"/>
      <c r="EC1802"/>
      <c r="ED1802"/>
      <c r="EE1802"/>
      <c r="EF1802"/>
      <c r="EG1802"/>
    </row>
    <row r="1803" spans="1:137" s="1" customFormat="1" ht="16.8" x14ac:dyDescent="0.3">
      <c r="A1803"/>
      <c r="B1803"/>
      <c r="C1803"/>
      <c r="D1803" s="18" t="s">
        <v>82</v>
      </c>
      <c r="E1803" s="28">
        <v>39913.706250000003</v>
      </c>
      <c r="F1803" s="10">
        <f t="shared" si="559"/>
        <v>30.202777777783922</v>
      </c>
      <c r="G1803" s="10">
        <v>48968</v>
      </c>
      <c r="H1803" s="10">
        <v>9.2100000000000009</v>
      </c>
      <c r="I1803" s="10">
        <v>1624</v>
      </c>
      <c r="J1803" s="10"/>
      <c r="K1803" s="10"/>
      <c r="L1803" s="79">
        <v>1037</v>
      </c>
      <c r="M1803" s="86"/>
      <c r="N1803" s="112">
        <v>7.28</v>
      </c>
      <c r="O1803" s="90"/>
      <c r="P1803" s="90"/>
      <c r="Q1803" s="90"/>
      <c r="R1803" s="87"/>
      <c r="S1803" s="87"/>
      <c r="T1803" s="16"/>
      <c r="U1803" s="16"/>
      <c r="V1803" s="43">
        <f t="shared" si="549"/>
        <v>2.6758755426156295E-5</v>
      </c>
      <c r="W1803" s="43">
        <f t="shared" si="550"/>
        <v>3.6861434341450175E-3</v>
      </c>
      <c r="X1803" s="43">
        <f t="shared" si="551"/>
        <v>1.5906357627695954E-5</v>
      </c>
      <c r="Y1803" s="22">
        <f>X1803+W1803+SUM($V$1800:V1803)</f>
        <v>3.8161158871072298E-3</v>
      </c>
      <c r="Z1803" s="22">
        <f t="shared" si="552"/>
        <v>0.14227174111922053</v>
      </c>
      <c r="AA1803" s="44">
        <f t="shared" si="553"/>
        <v>19.598596273964517</v>
      </c>
      <c r="AB1803" s="44">
        <f t="shared" si="554"/>
        <v>2.5083760402145563</v>
      </c>
      <c r="AC1803" s="44">
        <f t="shared" si="555"/>
        <v>16.828382680531497</v>
      </c>
      <c r="AD1803" s="44">
        <f t="shared" ref="AD1803:AD1851" si="560">AC1803/(1+($A$28/(10^-N1803))+(($A$28*$A$29)/(10^-N1803)^2))*1</f>
        <v>2.5083760402145563</v>
      </c>
      <c r="AE1803" s="44">
        <f t="shared" ref="AE1803:AE1851" si="561">AC1803/(1+($A$28/(10^-N1803))+(($A$28*$A$29)/(10^-N1803)^2))*($A$28/(10^-N1803))</f>
        <v>14.312652885433714</v>
      </c>
      <c r="AF1803" s="44">
        <f t="shared" ref="AF1803:AF1851" si="562">AC1803/(1+($A$28/(10^-N1803))+(($A$28*$A$29)/(10^-N1803)^2))*(($A$28*$A$29)/(10^-N1803)^2)</f>
        <v>7.3537548832291648E-3</v>
      </c>
      <c r="AG1803" s="45">
        <f>AC1803+AA1803+SUM($Z$1800:Z1803)</f>
        <v>36.700420894445273</v>
      </c>
      <c r="AH1803" s="45">
        <f>AC1803+AA1803+SUM($Z$1800:Z1803)</f>
        <v>36.700420894445273</v>
      </c>
      <c r="DM1803"/>
      <c r="DN1803"/>
      <c r="DO1803"/>
      <c r="DP1803"/>
      <c r="DQ1803"/>
      <c r="DR1803"/>
      <c r="DS1803"/>
      <c r="DT1803"/>
      <c r="DU1803"/>
      <c r="DV1803"/>
      <c r="DW1803"/>
      <c r="DX1803"/>
      <c r="DY1803"/>
      <c r="DZ1803"/>
      <c r="EA1803"/>
      <c r="EB1803"/>
      <c r="EC1803"/>
      <c r="ED1803"/>
      <c r="EE1803"/>
      <c r="EF1803"/>
      <c r="EG1803"/>
    </row>
    <row r="1804" spans="1:137" s="1" customFormat="1" ht="14.4" x14ac:dyDescent="0.3">
      <c r="A1804"/>
      <c r="B1804"/>
      <c r="C1804"/>
      <c r="D1804" s="29">
        <f>8.315*(273+D1802)/101325*1000000</f>
        <v>22731.359486799898</v>
      </c>
      <c r="E1804" s="28">
        <v>39921.538888888892</v>
      </c>
      <c r="F1804" s="10">
        <f t="shared" si="559"/>
        <v>38.035416666672972</v>
      </c>
      <c r="G1804" s="10">
        <v>57914</v>
      </c>
      <c r="H1804" s="10">
        <v>21.85</v>
      </c>
      <c r="I1804" s="10">
        <v>1826</v>
      </c>
      <c r="J1804" s="10"/>
      <c r="K1804" s="10"/>
      <c r="L1804" s="79">
        <v>1037</v>
      </c>
      <c r="M1804" s="86"/>
      <c r="N1804" s="112">
        <v>7.28</v>
      </c>
      <c r="O1804" s="90"/>
      <c r="P1804" s="90"/>
      <c r="Q1804" s="90"/>
      <c r="R1804" s="87"/>
      <c r="S1804" s="87"/>
      <c r="T1804" s="16"/>
      <c r="U1804" s="16"/>
      <c r="V1804" s="43">
        <f t="shared" si="549"/>
        <v>6.3483040831869151E-5</v>
      </c>
      <c r="W1804" s="43">
        <f t="shared" si="550"/>
        <v>8.7450851287805241E-3</v>
      </c>
      <c r="X1804" s="43">
        <f t="shared" si="551"/>
        <v>3.7736581342579428E-5</v>
      </c>
      <c r="Y1804" s="22">
        <f>X1804+W1804+SUM($V$1800:V1804)</f>
        <v>8.9603708462894904E-3</v>
      </c>
      <c r="Z1804" s="22">
        <f t="shared" si="552"/>
        <v>0.16826347033120689</v>
      </c>
      <c r="AA1804" s="44">
        <f t="shared" si="553"/>
        <v>23.179078267651953</v>
      </c>
      <c r="AB1804" s="44">
        <f t="shared" si="554"/>
        <v>2.9666331071921626</v>
      </c>
      <c r="AC1804" s="44">
        <f t="shared" si="555"/>
        <v>19.902772311719918</v>
      </c>
      <c r="AD1804" s="44">
        <f t="shared" si="560"/>
        <v>2.9666331071921621</v>
      </c>
      <c r="AE1804" s="44">
        <f t="shared" si="561"/>
        <v>16.927441986746608</v>
      </c>
      <c r="AF1804" s="44">
        <f t="shared" si="562"/>
        <v>8.6972177811496035E-3</v>
      </c>
      <c r="AG1804" s="45">
        <f>AC1804+AA1804+SUM($Z$1800:Z1804)</f>
        <v>43.523555989652344</v>
      </c>
      <c r="AH1804" s="45">
        <f>AC1804+AA1804+SUM($Z$1800:Z1804)</f>
        <v>43.523555989652344</v>
      </c>
      <c r="DM1804"/>
      <c r="DN1804"/>
      <c r="DO1804"/>
      <c r="DP1804"/>
      <c r="DQ1804"/>
      <c r="DR1804"/>
      <c r="DS1804"/>
      <c r="DT1804"/>
      <c r="DU1804"/>
      <c r="DV1804"/>
      <c r="DW1804"/>
      <c r="DX1804"/>
      <c r="DY1804"/>
      <c r="DZ1804"/>
      <c r="EA1804"/>
      <c r="EB1804"/>
      <c r="EC1804"/>
      <c r="ED1804"/>
      <c r="EE1804"/>
      <c r="EF1804"/>
      <c r="EG1804"/>
    </row>
    <row r="1805" spans="1:137" s="1" customFormat="1" ht="14.4" x14ac:dyDescent="0.3">
      <c r="A1805"/>
      <c r="B1805"/>
      <c r="C1805"/>
      <c r="D1805" s="18"/>
      <c r="E1805" s="28">
        <v>39939.62777777778</v>
      </c>
      <c r="F1805" s="10">
        <f t="shared" si="559"/>
        <v>56.124305555560568</v>
      </c>
      <c r="G1805" s="10">
        <v>70896.399999999994</v>
      </c>
      <c r="H1805" s="10">
        <v>12.73</v>
      </c>
      <c r="I1805" s="10">
        <v>178</v>
      </c>
      <c r="J1805" s="10"/>
      <c r="K1805" s="10"/>
      <c r="L1805" s="79">
        <v>1037</v>
      </c>
      <c r="M1805" s="86"/>
      <c r="N1805" s="112">
        <v>7.28</v>
      </c>
      <c r="O1805" s="90"/>
      <c r="P1805" s="90"/>
      <c r="Q1805" s="90"/>
      <c r="R1805" s="87"/>
      <c r="S1805" s="87"/>
      <c r="T1805" s="16"/>
      <c r="U1805" s="16"/>
      <c r="V1805" s="43">
        <f t="shared" si="549"/>
        <v>3.6985771615088989E-5</v>
      </c>
      <c r="W1805" s="43">
        <f t="shared" si="550"/>
        <v>5.0949626402460443E-3</v>
      </c>
      <c r="X1805" s="43">
        <f t="shared" si="551"/>
        <v>2.1985660434372362E-5</v>
      </c>
      <c r="Y1805" s="22">
        <f>X1805+W1805+SUM($V$1800:V1805)</f>
        <v>5.3314832084618916E-3</v>
      </c>
      <c r="Z1805" s="22">
        <f t="shared" si="552"/>
        <v>0.20598256549347954</v>
      </c>
      <c r="AA1805" s="44">
        <f t="shared" si="553"/>
        <v>28.375059648699104</v>
      </c>
      <c r="AB1805" s="44">
        <f t="shared" si="554"/>
        <v>3.6316539596770805</v>
      </c>
      <c r="AC1805" s="44">
        <f t="shared" si="555"/>
        <v>24.364314447639952</v>
      </c>
      <c r="AD1805" s="44">
        <f t="shared" si="560"/>
        <v>3.63165395967708</v>
      </c>
      <c r="AE1805" s="44">
        <f t="shared" si="561"/>
        <v>20.722013642110412</v>
      </c>
      <c r="AF1805" s="44">
        <f t="shared" si="562"/>
        <v>1.0646845852462181E-2</v>
      </c>
      <c r="AG1805" s="45">
        <f>AC1805+AA1805+SUM($Z$1800:Z1805)</f>
        <v>53.387062072113004</v>
      </c>
      <c r="AH1805" s="45">
        <f>AC1805+AA1805+SUM($Z$1800:Z1805)</f>
        <v>53.387062072113004</v>
      </c>
      <c r="DM1805"/>
      <c r="DN1805"/>
      <c r="DO1805"/>
      <c r="DP1805"/>
      <c r="DQ1805"/>
      <c r="DR1805"/>
      <c r="DS1805"/>
      <c r="DT1805"/>
      <c r="DU1805"/>
      <c r="DV1805"/>
      <c r="DW1805"/>
      <c r="DX1805"/>
      <c r="DY1805"/>
      <c r="DZ1805"/>
      <c r="EA1805"/>
      <c r="EB1805"/>
      <c r="EC1805"/>
      <c r="ED1805"/>
      <c r="EE1805"/>
      <c r="EF1805"/>
      <c r="EG1805"/>
    </row>
    <row r="1806" spans="1:137" s="1" customFormat="1" ht="14.4" x14ac:dyDescent="0.3">
      <c r="A1806"/>
      <c r="B1806"/>
      <c r="C1806"/>
      <c r="D1806" s="18"/>
      <c r="E1806" s="28">
        <v>39952.511111111111</v>
      </c>
      <c r="F1806" s="10">
        <f t="shared" si="559"/>
        <v>69.007638888891961</v>
      </c>
      <c r="G1806" s="10">
        <v>84139</v>
      </c>
      <c r="H1806" s="10">
        <v>15.91</v>
      </c>
      <c r="I1806" s="10">
        <v>539</v>
      </c>
      <c r="J1806" s="10"/>
      <c r="K1806" s="10"/>
      <c r="L1806" s="79">
        <v>1037</v>
      </c>
      <c r="M1806" s="86"/>
      <c r="N1806" s="112">
        <v>7.28</v>
      </c>
      <c r="O1806" s="90"/>
      <c r="P1806" s="90"/>
      <c r="Q1806" s="90"/>
      <c r="R1806" s="87"/>
      <c r="S1806" s="87"/>
      <c r="T1806" s="16"/>
      <c r="U1806" s="16"/>
      <c r="V1806" s="43">
        <f t="shared" si="549"/>
        <v>4.6224951013045234E-5</v>
      </c>
      <c r="W1806" s="43">
        <f t="shared" si="550"/>
        <v>6.36770271848504E-3</v>
      </c>
      <c r="X1806" s="43">
        <f t="shared" si="551"/>
        <v>2.7477757856312988E-5</v>
      </c>
      <c r="Y1806" s="22">
        <f>X1806+W1806+SUM($V$1800:V1806)</f>
        <v>6.655940335135873E-3</v>
      </c>
      <c r="Z1806" s="22">
        <f t="shared" si="552"/>
        <v>0.24445764634108186</v>
      </c>
      <c r="AA1806" s="44">
        <f t="shared" si="553"/>
        <v>33.675181585833613</v>
      </c>
      <c r="AB1806" s="44">
        <f t="shared" si="554"/>
        <v>4.310003505301677</v>
      </c>
      <c r="AC1806" s="44">
        <f t="shared" si="555"/>
        <v>28.915277127047041</v>
      </c>
      <c r="AD1806" s="44">
        <f t="shared" si="560"/>
        <v>4.310003505301677</v>
      </c>
      <c r="AE1806" s="44">
        <f t="shared" si="561"/>
        <v>24.592638072363727</v>
      </c>
      <c r="AF1806" s="44">
        <f t="shared" si="562"/>
        <v>1.2635549381637367E-2</v>
      </c>
      <c r="AG1806" s="45">
        <f>AC1806+AA1806+SUM($Z$1800:Z1806)</f>
        <v>63.482604334995685</v>
      </c>
      <c r="AH1806" s="45">
        <f>AC1806+AA1806+SUM($Z$1800:Z1806)</f>
        <v>63.482604334995685</v>
      </c>
      <c r="DM1806"/>
      <c r="DN1806"/>
      <c r="DO1806"/>
      <c r="DP1806"/>
      <c r="DQ1806"/>
      <c r="DR1806"/>
      <c r="DS1806"/>
      <c r="DT1806"/>
      <c r="DU1806"/>
      <c r="DV1806"/>
      <c r="DW1806"/>
      <c r="DX1806"/>
      <c r="DY1806"/>
      <c r="DZ1806"/>
      <c r="EA1806"/>
      <c r="EB1806"/>
      <c r="EC1806"/>
      <c r="ED1806"/>
      <c r="EE1806"/>
      <c r="EF1806"/>
      <c r="EG1806"/>
    </row>
    <row r="1807" spans="1:137" s="1" customFormat="1" ht="14.4" x14ac:dyDescent="0.3">
      <c r="A1807"/>
      <c r="B1807"/>
      <c r="C1807"/>
      <c r="D1807" s="18"/>
      <c r="E1807" s="28">
        <v>39966.461805555555</v>
      </c>
      <c r="F1807" s="10">
        <f t="shared" si="559"/>
        <v>82.958333333335759</v>
      </c>
      <c r="G1807" s="10">
        <v>100016</v>
      </c>
      <c r="H1807" s="10">
        <v>16.68</v>
      </c>
      <c r="I1807" s="10">
        <v>773</v>
      </c>
      <c r="J1807" s="10"/>
      <c r="K1807" s="10"/>
      <c r="L1807" s="79">
        <v>1037</v>
      </c>
      <c r="M1807" s="86"/>
      <c r="N1807" s="112">
        <v>7.28</v>
      </c>
      <c r="O1807" s="90"/>
      <c r="P1807" s="90"/>
      <c r="Q1807" s="90"/>
      <c r="R1807" s="87"/>
      <c r="S1807" s="87"/>
      <c r="T1807" s="16"/>
      <c r="U1807" s="16"/>
      <c r="V1807" s="43">
        <f t="shared" si="549"/>
        <v>4.8462110804374259E-5</v>
      </c>
      <c r="W1807" s="43">
        <f t="shared" si="550"/>
        <v>6.6758819198196396E-3</v>
      </c>
      <c r="X1807" s="43">
        <f t="shared" si="551"/>
        <v>2.8807605345273447E-5</v>
      </c>
      <c r="Y1807" s="22">
        <f>X1807+W1807+SUM($V$1800:V1807)</f>
        <v>7.0139114947638075E-3</v>
      </c>
      <c r="Z1807" s="22">
        <f t="shared" si="552"/>
        <v>0.29058671907735589</v>
      </c>
      <c r="AA1807" s="44">
        <f t="shared" si="553"/>
        <v>40.029676624261455</v>
      </c>
      <c r="AB1807" s="44">
        <f t="shared" si="554"/>
        <v>5.1232996658654439</v>
      </c>
      <c r="AC1807" s="44">
        <f t="shared" si="555"/>
        <v>34.371579851659007</v>
      </c>
      <c r="AD1807" s="44">
        <f t="shared" si="560"/>
        <v>5.1232996658654439</v>
      </c>
      <c r="AE1807" s="44">
        <f t="shared" si="561"/>
        <v>29.233260312643733</v>
      </c>
      <c r="AF1807" s="44">
        <f t="shared" si="562"/>
        <v>1.5019873149833527E-2</v>
      </c>
      <c r="AG1807" s="45">
        <f>AC1807+AA1807+SUM($Z$1800:Z1807)</f>
        <v>75.583988817112854</v>
      </c>
      <c r="AH1807" s="45">
        <f>AC1807+AA1807+SUM($Z$1800:Z1807)</f>
        <v>75.583988817112854</v>
      </c>
      <c r="DM1807"/>
      <c r="DN1807"/>
      <c r="DO1807"/>
      <c r="DP1807"/>
      <c r="DQ1807"/>
      <c r="DR1807"/>
      <c r="DS1807"/>
      <c r="DT1807"/>
      <c r="DU1807"/>
      <c r="DV1807"/>
      <c r="DW1807"/>
      <c r="DX1807"/>
      <c r="DY1807"/>
      <c r="DZ1807"/>
      <c r="EA1807"/>
      <c r="EB1807"/>
      <c r="EC1807"/>
      <c r="ED1807"/>
      <c r="EE1807"/>
      <c r="EF1807"/>
      <c r="EG1807"/>
    </row>
    <row r="1808" spans="1:137" s="1" customFormat="1" ht="14.4" x14ac:dyDescent="0.3">
      <c r="A1808"/>
      <c r="B1808"/>
      <c r="C1808"/>
      <c r="D1808" s="18"/>
      <c r="E1808" s="28">
        <v>39975.690972222219</v>
      </c>
      <c r="F1808" s="10">
        <f t="shared" si="559"/>
        <v>92.1875</v>
      </c>
      <c r="G1808" s="10">
        <v>107837</v>
      </c>
      <c r="H1808" s="10">
        <v>14.31</v>
      </c>
      <c r="I1808" s="10">
        <v>984</v>
      </c>
      <c r="J1808" s="10"/>
      <c r="K1808" s="10"/>
      <c r="L1808" s="79">
        <v>1037</v>
      </c>
      <c r="M1808" s="86"/>
      <c r="N1808" s="112">
        <v>7.28</v>
      </c>
      <c r="O1808" s="90"/>
      <c r="P1808" s="90"/>
      <c r="Q1808" s="90"/>
      <c r="R1808" s="87"/>
      <c r="S1808" s="87"/>
      <c r="T1808" s="16"/>
      <c r="U1808" s="16"/>
      <c r="V1808" s="43">
        <f t="shared" si="549"/>
        <v>4.1576307290803097E-5</v>
      </c>
      <c r="W1808" s="43">
        <f t="shared" si="550"/>
        <v>5.7273303520754826E-3</v>
      </c>
      <c r="X1808" s="43">
        <f t="shared" si="551"/>
        <v>2.4714438398732793E-5</v>
      </c>
      <c r="Y1808" s="22">
        <f>X1808+W1808+SUM($V$1800:V1808)</f>
        <v>6.1028430673639123E-3</v>
      </c>
      <c r="Z1808" s="22">
        <f t="shared" si="552"/>
        <v>0.31330987067214072</v>
      </c>
      <c r="AA1808" s="44">
        <f t="shared" si="553"/>
        <v>43.159896797817176</v>
      </c>
      <c r="AB1808" s="44">
        <f t="shared" si="554"/>
        <v>5.5239288320661881</v>
      </c>
      <c r="AC1808" s="44">
        <f t="shared" si="555"/>
        <v>37.059351068462568</v>
      </c>
      <c r="AD1808" s="44">
        <f t="shared" si="560"/>
        <v>5.5239288320661881</v>
      </c>
      <c r="AE1808" s="44">
        <f t="shared" si="561"/>
        <v>31.519227846890118</v>
      </c>
      <c r="AF1808" s="44">
        <f t="shared" si="562"/>
        <v>1.6194389506264978E-2</v>
      </c>
      <c r="AG1808" s="45">
        <f>AC1808+AA1808+SUM($Z$1800:Z1808)</f>
        <v>81.715290078144264</v>
      </c>
      <c r="AH1808" s="45">
        <f>AC1808+AA1808+SUM($Z$1800:Z1808)</f>
        <v>81.715290078144264</v>
      </c>
      <c r="DM1808"/>
      <c r="DN1808"/>
      <c r="DO1808"/>
      <c r="DP1808"/>
      <c r="DQ1808"/>
      <c r="DR1808"/>
      <c r="DS1808"/>
      <c r="DT1808"/>
      <c r="DU1808"/>
      <c r="DV1808"/>
      <c r="DW1808"/>
      <c r="DX1808"/>
      <c r="DY1808"/>
      <c r="DZ1808"/>
      <c r="EA1808"/>
      <c r="EB1808"/>
      <c r="EC1808"/>
      <c r="ED1808"/>
      <c r="EE1808"/>
      <c r="EF1808"/>
      <c r="EG1808"/>
    </row>
    <row r="1809" spans="1:137" s="1" customFormat="1" ht="14.4" x14ac:dyDescent="0.3">
      <c r="A1809"/>
      <c r="B1809"/>
      <c r="C1809"/>
      <c r="D1809" s="18"/>
      <c r="E1809" s="28">
        <v>39981.462500000001</v>
      </c>
      <c r="F1809" s="10">
        <f t="shared" si="559"/>
        <v>97.959027777782467</v>
      </c>
      <c r="G1809" s="10">
        <v>112124</v>
      </c>
      <c r="H1809" s="10">
        <v>17.600000000000001</v>
      </c>
      <c r="I1809" s="10">
        <v>1092</v>
      </c>
      <c r="J1809" s="10"/>
      <c r="K1809" s="10"/>
      <c r="L1809" s="79">
        <v>1037</v>
      </c>
      <c r="M1809" s="86"/>
      <c r="N1809" s="112">
        <v>7.28</v>
      </c>
      <c r="O1809" s="90"/>
      <c r="P1809" s="90"/>
      <c r="Q1809" s="90"/>
      <c r="R1809" s="87"/>
      <c r="S1809" s="87"/>
      <c r="T1809" s="16"/>
      <c r="U1809" s="16"/>
      <c r="V1809" s="43">
        <f t="shared" si="549"/>
        <v>5.1135080944663492E-5</v>
      </c>
      <c r="W1809" s="43">
        <f t="shared" si="550"/>
        <v>7.0440960305051354E-3</v>
      </c>
      <c r="X1809" s="43">
        <f t="shared" si="551"/>
        <v>3.0396514033382057E-5</v>
      </c>
      <c r="Y1809" s="22">
        <f>X1809+W1809+SUM($V$1800:V1809)</f>
        <v>7.4764259023728779E-3</v>
      </c>
      <c r="Z1809" s="22">
        <f t="shared" si="552"/>
        <v>0.32576533044542322</v>
      </c>
      <c r="AA1809" s="44">
        <f t="shared" si="553"/>
        <v>44.875694507065781</v>
      </c>
      <c r="AB1809" s="44">
        <f t="shared" si="554"/>
        <v>5.7435295526265504</v>
      </c>
      <c r="AC1809" s="44">
        <f t="shared" si="555"/>
        <v>38.532624972878487</v>
      </c>
      <c r="AD1809" s="44">
        <f t="shared" si="560"/>
        <v>5.7435295526265504</v>
      </c>
      <c r="AE1809" s="44">
        <f t="shared" si="561"/>
        <v>32.772257231791571</v>
      </c>
      <c r="AF1809" s="44">
        <f t="shared" si="562"/>
        <v>1.6838188460365687E-2</v>
      </c>
      <c r="AG1809" s="45">
        <f>AC1809+AA1809+SUM($Z$1800:Z1809)</f>
        <v>85.230127022254223</v>
      </c>
      <c r="AH1809" s="45">
        <f>AC1809+AA1809+SUM($Z$1800:Z1809)</f>
        <v>85.230127022254223</v>
      </c>
      <c r="DM1809"/>
      <c r="DN1809"/>
      <c r="DO1809"/>
      <c r="DP1809"/>
      <c r="DQ1809"/>
      <c r="DR1809"/>
      <c r="DS1809"/>
      <c r="DT1809"/>
      <c r="DU1809"/>
      <c r="DV1809"/>
      <c r="DW1809"/>
      <c r="DX1809"/>
      <c r="DY1809"/>
      <c r="DZ1809"/>
      <c r="EA1809"/>
      <c r="EB1809"/>
      <c r="EC1809"/>
      <c r="ED1809"/>
      <c r="EE1809"/>
      <c r="EF1809"/>
      <c r="EG1809"/>
    </row>
    <row r="1810" spans="1:137" s="1" customFormat="1" ht="14.4" x14ac:dyDescent="0.3">
      <c r="A1810"/>
      <c r="B1810"/>
      <c r="C1810"/>
      <c r="D1810" s="18"/>
      <c r="E1810" s="28">
        <v>39988.476388888892</v>
      </c>
      <c r="F1810" s="10">
        <f t="shared" si="559"/>
        <v>104.97291666667297</v>
      </c>
      <c r="G1810" s="10">
        <v>112734</v>
      </c>
      <c r="H1810" s="10">
        <v>13.15</v>
      </c>
      <c r="I1810" s="10">
        <v>1201</v>
      </c>
      <c r="J1810" s="10"/>
      <c r="K1810" s="10"/>
      <c r="L1810" s="79">
        <v>1037</v>
      </c>
      <c r="M1810" s="86"/>
      <c r="N1810" s="112">
        <v>7.28</v>
      </c>
      <c r="O1810" s="90"/>
      <c r="P1810" s="90"/>
      <c r="Q1810" s="90"/>
      <c r="R1810" s="87"/>
      <c r="S1810" s="87"/>
      <c r="T1810" s="16"/>
      <c r="U1810" s="16"/>
      <c r="V1810" s="43">
        <f t="shared" si="549"/>
        <v>3.8206040592177548E-5</v>
      </c>
      <c r="W1810" s="43">
        <f t="shared" si="550"/>
        <v>5.2630603864285523E-3</v>
      </c>
      <c r="X1810" s="43">
        <f t="shared" si="551"/>
        <v>2.2711031791987167E-5</v>
      </c>
      <c r="Y1810" s="22">
        <f>X1810+W1810+SUM($V$1800:V1810)</f>
        <v>5.7259108166470779E-3</v>
      </c>
      <c r="Z1810" s="22">
        <f t="shared" si="552"/>
        <v>0.32753762586452806</v>
      </c>
      <c r="AA1810" s="44">
        <f t="shared" si="553"/>
        <v>45.119836471759427</v>
      </c>
      <c r="AB1810" s="44">
        <f t="shared" si="554"/>
        <v>5.774776681047781</v>
      </c>
      <c r="AC1810" s="44">
        <f t="shared" si="555"/>
        <v>38.742258068678275</v>
      </c>
      <c r="AD1810" s="44">
        <f t="shared" si="560"/>
        <v>5.7747766810477819</v>
      </c>
      <c r="AE1810" s="44">
        <f t="shared" si="561"/>
        <v>32.950551592600966</v>
      </c>
      <c r="AF1810" s="44">
        <f t="shared" si="562"/>
        <v>1.6929795029528603E-2</v>
      </c>
      <c r="AG1810" s="45">
        <f>AC1810+AA1810+SUM($Z$1800:Z1810)</f>
        <v>86.011439708612187</v>
      </c>
      <c r="AH1810" s="45">
        <f>AC1810+AA1810+SUM($Z$1800:Z1810)</f>
        <v>86.011439708612187</v>
      </c>
      <c r="DM1810"/>
      <c r="DN1810"/>
      <c r="DO1810"/>
      <c r="DP1810"/>
      <c r="DQ1810"/>
      <c r="DR1810"/>
      <c r="DS1810"/>
      <c r="DT1810"/>
      <c r="DU1810"/>
      <c r="DV1810"/>
      <c r="DW1810"/>
      <c r="DX1810"/>
      <c r="DY1810"/>
      <c r="DZ1810"/>
      <c r="EA1810"/>
      <c r="EB1810"/>
      <c r="EC1810"/>
      <c r="ED1810"/>
      <c r="EE1810"/>
      <c r="EF1810"/>
      <c r="EG1810"/>
    </row>
    <row r="1811" spans="1:137" s="1" customFormat="1" ht="14.4" x14ac:dyDescent="0.3">
      <c r="A1811"/>
      <c r="B1811"/>
      <c r="C1811"/>
      <c r="D1811" s="18"/>
      <c r="E1811" s="28">
        <v>39995.571527777778</v>
      </c>
      <c r="F1811" s="10">
        <f t="shared" si="559"/>
        <v>112.06805555555911</v>
      </c>
      <c r="G1811" s="10">
        <v>117304</v>
      </c>
      <c r="H1811" s="10">
        <v>14.07</v>
      </c>
      <c r="I1811" s="10">
        <v>1419</v>
      </c>
      <c r="J1811" s="10"/>
      <c r="K1811" s="10"/>
      <c r="L1811" s="79">
        <v>1037</v>
      </c>
      <c r="M1811" s="86"/>
      <c r="N1811" s="112">
        <v>7.28</v>
      </c>
      <c r="O1811" s="90"/>
      <c r="P1811" s="90"/>
      <c r="Q1811" s="90"/>
      <c r="R1811" s="87"/>
      <c r="S1811" s="87"/>
      <c r="T1811" s="16"/>
      <c r="U1811" s="16"/>
      <c r="V1811" s="43">
        <f t="shared" si="549"/>
        <v>4.0879010732466774E-5</v>
      </c>
      <c r="W1811" s="43">
        <f t="shared" si="550"/>
        <v>5.6312744971140482E-3</v>
      </c>
      <c r="X1811" s="43">
        <f t="shared" si="551"/>
        <v>2.4299940480095768E-5</v>
      </c>
      <c r="Y1811" s="22">
        <f>X1811+W1811+SUM($V$1800:V1811)</f>
        <v>6.1365928467531491E-3</v>
      </c>
      <c r="Z1811" s="22">
        <f t="shared" si="552"/>
        <v>0.34081531449618213</v>
      </c>
      <c r="AA1811" s="44">
        <f t="shared" si="553"/>
        <v>46.948900043316719</v>
      </c>
      <c r="AB1811" s="44">
        <f t="shared" si="554"/>
        <v>6.0088740202035682</v>
      </c>
      <c r="AC1811" s="44">
        <f t="shared" si="555"/>
        <v>40.312787983112784</v>
      </c>
      <c r="AD1811" s="44">
        <f t="shared" si="560"/>
        <v>6.0088740202035682</v>
      </c>
      <c r="AE1811" s="44">
        <f t="shared" si="561"/>
        <v>34.286297869484486</v>
      </c>
      <c r="AF1811" s="44">
        <f t="shared" si="562"/>
        <v>1.7616093424732762E-2</v>
      </c>
      <c r="AG1811" s="45">
        <f>AC1811+AA1811+SUM($Z$1800:Z1811)</f>
        <v>89.751848509100171</v>
      </c>
      <c r="AH1811" s="45">
        <f>AC1811+AA1811+SUM($Z$1800:Z1811)</f>
        <v>89.751848509100171</v>
      </c>
      <c r="DM1811"/>
      <c r="DN1811"/>
      <c r="DO1811"/>
      <c r="DP1811"/>
      <c r="DQ1811"/>
      <c r="DR1811"/>
      <c r="DS1811"/>
      <c r="DT1811"/>
      <c r="DU1811"/>
      <c r="DV1811"/>
      <c r="DW1811"/>
      <c r="DX1811"/>
      <c r="DY1811"/>
      <c r="DZ1811"/>
      <c r="EA1811"/>
      <c r="EB1811"/>
      <c r="EC1811"/>
      <c r="ED1811"/>
      <c r="EE1811"/>
      <c r="EF1811"/>
      <c r="EG1811"/>
    </row>
    <row r="1812" spans="1:137" s="1" customFormat="1" ht="14.4" x14ac:dyDescent="0.3">
      <c r="A1812"/>
      <c r="B1812"/>
      <c r="C1812"/>
      <c r="D1812" s="18"/>
      <c r="E1812" s="28">
        <v>40002.513194444444</v>
      </c>
      <c r="F1812" s="10">
        <f t="shared" si="559"/>
        <v>119.00972222222481</v>
      </c>
      <c r="G1812" s="10">
        <v>114996</v>
      </c>
      <c r="H1812" s="10">
        <v>13.59</v>
      </c>
      <c r="I1812" s="10">
        <v>69</v>
      </c>
      <c r="J1812" s="10"/>
      <c r="K1812" s="10"/>
      <c r="L1812" s="79">
        <v>1037</v>
      </c>
      <c r="M1812" s="86"/>
      <c r="N1812" s="112">
        <v>7.28</v>
      </c>
      <c r="O1812" s="90"/>
      <c r="P1812" s="90"/>
      <c r="Q1812" s="90"/>
      <c r="R1812" s="87"/>
      <c r="S1812" s="87"/>
      <c r="T1812" s="16"/>
      <c r="U1812" s="16"/>
      <c r="V1812" s="43">
        <f t="shared" si="549"/>
        <v>3.9484417615794129E-5</v>
      </c>
      <c r="W1812" s="43">
        <f t="shared" si="550"/>
        <v>5.4391627871911812E-3</v>
      </c>
      <c r="X1812" s="43">
        <f t="shared" si="551"/>
        <v>2.3470944642821713E-5</v>
      </c>
      <c r="Y1812" s="22">
        <f>X1812+W1812+SUM($V$1800:V1812)</f>
        <v>5.9831365586088016E-3</v>
      </c>
      <c r="Z1812" s="22">
        <f t="shared" si="552"/>
        <v>0.33410964592684783</v>
      </c>
      <c r="AA1812" s="44">
        <f t="shared" si="553"/>
        <v>46.025162904770937</v>
      </c>
      <c r="AB1812" s="44">
        <f t="shared" si="554"/>
        <v>5.8906471802097924</v>
      </c>
      <c r="AC1812" s="44">
        <f t="shared" si="555"/>
        <v>39.519618827201434</v>
      </c>
      <c r="AD1812" s="44">
        <f t="shared" si="560"/>
        <v>5.8906471802097915</v>
      </c>
      <c r="AE1812" s="44">
        <f t="shared" si="561"/>
        <v>33.611702156782698</v>
      </c>
      <c r="AF1812" s="44">
        <f t="shared" si="562"/>
        <v>1.7269490208949127E-2</v>
      </c>
      <c r="AG1812" s="45">
        <f>AC1812+AA1812+SUM($Z$1800:Z1812)</f>
        <v>88.369051860569868</v>
      </c>
      <c r="AH1812" s="45">
        <f>AC1812+AA1812+SUM($Z$1800:Z1812)</f>
        <v>88.369051860569868</v>
      </c>
      <c r="DM1812"/>
      <c r="DN1812"/>
      <c r="DO1812"/>
      <c r="DP1812"/>
      <c r="DQ1812"/>
      <c r="DR1812"/>
      <c r="DS1812"/>
      <c r="DT1812"/>
      <c r="DU1812"/>
      <c r="DV1812"/>
      <c r="DW1812"/>
      <c r="DX1812"/>
      <c r="DY1812"/>
      <c r="DZ1812"/>
      <c r="EA1812"/>
      <c r="EB1812"/>
      <c r="EC1812"/>
      <c r="ED1812"/>
      <c r="EE1812"/>
      <c r="EF1812"/>
      <c r="EG1812"/>
    </row>
    <row r="1813" spans="1:137" s="1" customFormat="1" ht="14.4" x14ac:dyDescent="0.3">
      <c r="A1813"/>
      <c r="B1813"/>
      <c r="C1813"/>
      <c r="D1813" s="18"/>
      <c r="E1813" s="28">
        <v>40011.455555555556</v>
      </c>
      <c r="F1813" s="10">
        <f t="shared" si="559"/>
        <v>127.95208333333721</v>
      </c>
      <c r="G1813" s="10">
        <v>128587</v>
      </c>
      <c r="H1813" s="10">
        <v>14.29</v>
      </c>
      <c r="I1813" s="10">
        <v>50</v>
      </c>
      <c r="J1813" s="10"/>
      <c r="K1813" s="10"/>
      <c r="L1813" s="79">
        <v>1037</v>
      </c>
      <c r="M1813" s="86"/>
      <c r="N1813" s="112">
        <v>7.28</v>
      </c>
      <c r="O1813" s="90"/>
      <c r="P1813" s="90"/>
      <c r="Q1813" s="90"/>
      <c r="R1813" s="87"/>
      <c r="S1813" s="87"/>
      <c r="T1813" s="16"/>
      <c r="U1813" s="16"/>
      <c r="V1813" s="43">
        <f t="shared" si="549"/>
        <v>4.1518199244275068E-5</v>
      </c>
      <c r="W1813" s="43">
        <f t="shared" si="550"/>
        <v>5.7193256974953617E-3</v>
      </c>
      <c r="X1813" s="43">
        <f t="shared" si="551"/>
        <v>2.4679896905513047E-5</v>
      </c>
      <c r="Y1813" s="22">
        <f>X1813+W1813+SUM($V$1800:V1813)</f>
        <v>6.3060266204199491E-3</v>
      </c>
      <c r="Z1813" s="22">
        <f t="shared" si="552"/>
        <v>0.37359696894496841</v>
      </c>
      <c r="AA1813" s="44">
        <f t="shared" si="553"/>
        <v>51.464725924691123</v>
      </c>
      <c r="AB1813" s="44">
        <f t="shared" si="554"/>
        <v>6.5868434463949743</v>
      </c>
      <c r="AC1813" s="44">
        <f t="shared" si="555"/>
        <v>44.190312933783353</v>
      </c>
      <c r="AD1813" s="44">
        <f t="shared" si="560"/>
        <v>6.5868434463949743</v>
      </c>
      <c r="AE1813" s="44">
        <f t="shared" si="561"/>
        <v>37.584158972783541</v>
      </c>
      <c r="AF1813" s="44">
        <f t="shared" si="562"/>
        <v>1.9310514604839658E-2</v>
      </c>
      <c r="AG1813" s="45">
        <f>AC1813+AA1813+SUM($Z$1800:Z1813)</f>
        <v>98.852905956016954</v>
      </c>
      <c r="AH1813" s="45">
        <f>AC1813+AA1813+SUM($Z$1800:Z1813)</f>
        <v>98.852905956016954</v>
      </c>
      <c r="DM1813"/>
      <c r="DN1813"/>
      <c r="DO1813"/>
      <c r="DP1813"/>
      <c r="DQ1813"/>
      <c r="DR1813"/>
      <c r="DS1813"/>
      <c r="DT1813"/>
      <c r="DU1813"/>
      <c r="DV1813"/>
      <c r="DW1813"/>
      <c r="DX1813"/>
      <c r="DY1813"/>
      <c r="DZ1813"/>
      <c r="EA1813"/>
      <c r="EB1813"/>
      <c r="EC1813"/>
      <c r="ED1813"/>
      <c r="EE1813"/>
      <c r="EF1813"/>
      <c r="EG1813"/>
    </row>
    <row r="1814" spans="1:137" s="1" customFormat="1" ht="14.4" x14ac:dyDescent="0.3">
      <c r="A1814"/>
      <c r="B1814"/>
      <c r="C1814"/>
      <c r="D1814" s="18"/>
      <c r="E1814" s="28">
        <v>40017.477083333331</v>
      </c>
      <c r="F1814" s="10">
        <f t="shared" si="559"/>
        <v>133.9736111111124</v>
      </c>
      <c r="G1814" s="10">
        <v>125422</v>
      </c>
      <c r="H1814" s="10">
        <v>14.47</v>
      </c>
      <c r="I1814" s="10">
        <v>153</v>
      </c>
      <c r="J1814" s="10"/>
      <c r="K1814" s="10"/>
      <c r="L1814" s="79">
        <v>1037</v>
      </c>
      <c r="M1814" s="86"/>
      <c r="N1814" s="112">
        <v>7.28</v>
      </c>
      <c r="O1814" s="90"/>
      <c r="P1814" s="90"/>
      <c r="Q1814" s="90"/>
      <c r="R1814" s="87"/>
      <c r="S1814" s="87"/>
      <c r="T1814" s="16"/>
      <c r="U1814" s="16"/>
      <c r="V1814" s="43">
        <f t="shared" si="549"/>
        <v>4.2041171663027312E-5</v>
      </c>
      <c r="W1814" s="43">
        <f t="shared" si="550"/>
        <v>5.791367588716438E-3</v>
      </c>
      <c r="X1814" s="43">
        <f t="shared" si="551"/>
        <v>2.499077034449081E-5</v>
      </c>
      <c r="Y1814" s="22">
        <f>X1814+W1814+SUM($V$1800:V1814)</f>
        <v>6.4204205567430306E-3</v>
      </c>
      <c r="Z1814" s="22">
        <f t="shared" si="552"/>
        <v>0.36440137058190819</v>
      </c>
      <c r="AA1814" s="44">
        <f t="shared" si="553"/>
        <v>50.19798933738722</v>
      </c>
      <c r="AB1814" s="44">
        <f t="shared" si="554"/>
        <v>6.424716952209403</v>
      </c>
      <c r="AC1814" s="44">
        <f t="shared" si="555"/>
        <v>43.102626461313939</v>
      </c>
      <c r="AD1814" s="44">
        <f t="shared" si="560"/>
        <v>6.4247169522094021</v>
      </c>
      <c r="AE1814" s="44">
        <f t="shared" si="561"/>
        <v>36.659074297436419</v>
      </c>
      <c r="AF1814" s="44">
        <f t="shared" si="562"/>
        <v>1.8835211668117302E-2</v>
      </c>
      <c r="AG1814" s="45">
        <f>AC1814+AA1814+SUM($Z$1800:Z1814)</f>
        <v>96.862884266825546</v>
      </c>
      <c r="AH1814" s="45">
        <f>AC1814+AA1814+SUM($Z$1800:Z1814)</f>
        <v>96.862884266825546</v>
      </c>
      <c r="DM1814"/>
      <c r="DN1814"/>
      <c r="DO1814"/>
      <c r="DP1814"/>
      <c r="DQ1814"/>
      <c r="DR1814"/>
      <c r="DS1814"/>
      <c r="DT1814"/>
      <c r="DU1814"/>
      <c r="DV1814"/>
      <c r="DW1814"/>
      <c r="DX1814"/>
      <c r="DY1814"/>
      <c r="DZ1814"/>
      <c r="EA1814"/>
      <c r="EB1814"/>
      <c r="EC1814"/>
      <c r="ED1814"/>
      <c r="EE1814"/>
      <c r="EF1814"/>
      <c r="EG1814"/>
    </row>
    <row r="1815" spans="1:137" s="1" customFormat="1" ht="14.4" x14ac:dyDescent="0.3">
      <c r="A1815"/>
      <c r="B1815"/>
      <c r="C1815"/>
      <c r="D1815" s="18"/>
      <c r="E1815" s="28">
        <v>40028.474999999999</v>
      </c>
      <c r="F1815" s="10">
        <f t="shared" si="559"/>
        <v>144.97152777777956</v>
      </c>
      <c r="G1815" s="10">
        <v>133930</v>
      </c>
      <c r="H1815" s="10">
        <v>15.32</v>
      </c>
      <c r="I1815" s="10">
        <v>355</v>
      </c>
      <c r="J1815" s="10"/>
      <c r="K1815" s="10"/>
      <c r="L1815" s="79">
        <v>1037</v>
      </c>
      <c r="M1815" s="86"/>
      <c r="N1815" s="112">
        <v>7.28</v>
      </c>
      <c r="O1815" s="90"/>
      <c r="P1815" s="90"/>
      <c r="Q1815" s="90"/>
      <c r="R1815" s="87"/>
      <c r="S1815" s="87"/>
      <c r="T1815" s="16"/>
      <c r="U1815" s="16"/>
      <c r="V1815" s="43">
        <f t="shared" si="549"/>
        <v>4.4510763640468445E-5</v>
      </c>
      <c r="W1815" s="43">
        <f t="shared" si="550"/>
        <v>6.1315654083715157E-3</v>
      </c>
      <c r="X1815" s="43">
        <f t="shared" si="551"/>
        <v>2.6458783806330292E-5</v>
      </c>
      <c r="Y1815" s="22">
        <f>X1815+W1815+SUM($V$1800:V1815)</f>
        <v>6.8065971535004165E-3</v>
      </c>
      <c r="Z1815" s="22">
        <f t="shared" si="552"/>
        <v>0.3891205335749307</v>
      </c>
      <c r="AA1815" s="44">
        <f t="shared" si="553"/>
        <v>53.603169395770045</v>
      </c>
      <c r="AB1815" s="44">
        <f t="shared" si="554"/>
        <v>6.8605375564845517</v>
      </c>
      <c r="AC1815" s="44">
        <f t="shared" si="555"/>
        <v>46.026492656501873</v>
      </c>
      <c r="AD1815" s="44">
        <f t="shared" si="560"/>
        <v>6.8605375564845525</v>
      </c>
      <c r="AE1815" s="44">
        <f t="shared" si="561"/>
        <v>39.14584220197144</v>
      </c>
      <c r="AF1815" s="44">
        <f t="shared" si="562"/>
        <v>2.0112898045884703E-2</v>
      </c>
      <c r="AG1815" s="45">
        <f>AC1815+AA1815+SUM($Z$1800:Z1815)</f>
        <v>103.58105105397124</v>
      </c>
      <c r="AH1815" s="45">
        <f>AC1815+AA1815+SUM($Z$1800:Z1815)</f>
        <v>103.58105105397124</v>
      </c>
      <c r="DM1815"/>
      <c r="DN1815"/>
      <c r="DO1815"/>
      <c r="DP1815"/>
      <c r="DQ1815"/>
      <c r="DR1815"/>
      <c r="DS1815"/>
      <c r="DT1815"/>
      <c r="DU1815"/>
      <c r="DV1815"/>
      <c r="DW1815"/>
      <c r="DX1815"/>
      <c r="DY1815"/>
      <c r="DZ1815"/>
      <c r="EA1815"/>
      <c r="EB1815"/>
      <c r="EC1815"/>
      <c r="ED1815"/>
      <c r="EE1815"/>
      <c r="EF1815"/>
      <c r="EG1815"/>
    </row>
    <row r="1816" spans="1:137" s="1" customFormat="1" ht="14.4" x14ac:dyDescent="0.3">
      <c r="A1816"/>
      <c r="B1816"/>
      <c r="C1816"/>
      <c r="D1816" s="18"/>
      <c r="E1816" s="28">
        <v>40038.538888888892</v>
      </c>
      <c r="F1816" s="10">
        <f t="shared" si="559"/>
        <v>155.03541666667297</v>
      </c>
      <c r="G1816" s="10">
        <v>138985</v>
      </c>
      <c r="H1816" s="10">
        <v>15.13</v>
      </c>
      <c r="I1816" s="10">
        <v>554</v>
      </c>
      <c r="J1816" s="10"/>
      <c r="K1816" s="10"/>
      <c r="L1816" s="79">
        <v>1037</v>
      </c>
      <c r="M1816" s="86"/>
      <c r="N1816" s="112">
        <v>7.28</v>
      </c>
      <c r="O1816" s="90"/>
      <c r="P1816" s="90"/>
      <c r="Q1816" s="90"/>
      <c r="R1816" s="87"/>
      <c r="S1816" s="87"/>
      <c r="T1816" s="16"/>
      <c r="U1816" s="16"/>
      <c r="V1816" s="43">
        <f t="shared" si="549"/>
        <v>4.3958737198452194E-5</v>
      </c>
      <c r="W1816" s="43">
        <f t="shared" si="550"/>
        <v>6.0555211898603804E-3</v>
      </c>
      <c r="X1816" s="43">
        <f t="shared" si="551"/>
        <v>2.6130639620742641E-5</v>
      </c>
      <c r="Y1816" s="22">
        <f>X1816+W1816+SUM($V$1800:V1816)</f>
        <v>6.7741835280021451E-3</v>
      </c>
      <c r="Z1816" s="22">
        <f t="shared" si="552"/>
        <v>0.40380734233488946</v>
      </c>
      <c r="AA1816" s="44">
        <f t="shared" si="553"/>
        <v>55.62634584089524</v>
      </c>
      <c r="AB1816" s="44">
        <f t="shared" si="554"/>
        <v>7.1194789239752501</v>
      </c>
      <c r="AC1816" s="44">
        <f t="shared" si="555"/>
        <v>47.763698065137831</v>
      </c>
      <c r="AD1816" s="44">
        <f t="shared" si="560"/>
        <v>7.1194789239752483</v>
      </c>
      <c r="AE1816" s="44">
        <f t="shared" si="561"/>
        <v>40.623347109990277</v>
      </c>
      <c r="AF1816" s="44">
        <f t="shared" si="562"/>
        <v>2.0872031172308549E-2</v>
      </c>
      <c r="AG1816" s="45">
        <f>AC1816+AA1816+SUM($Z$1800:Z1816)</f>
        <v>107.74524025006727</v>
      </c>
      <c r="AH1816" s="45">
        <f>AC1816+AA1816+SUM($Z$1800:Z1816)</f>
        <v>107.74524025006727</v>
      </c>
      <c r="DM1816"/>
      <c r="DN1816"/>
      <c r="DO1816"/>
      <c r="DP1816"/>
      <c r="DQ1816"/>
      <c r="DR1816"/>
      <c r="DS1816"/>
      <c r="DT1816"/>
      <c r="DU1816"/>
      <c r="DV1816"/>
      <c r="DW1816"/>
      <c r="DX1816"/>
      <c r="DY1816"/>
      <c r="DZ1816"/>
      <c r="EA1816"/>
      <c r="EB1816"/>
      <c r="EC1816"/>
      <c r="ED1816"/>
      <c r="EE1816"/>
      <c r="EF1816"/>
      <c r="EG1816"/>
    </row>
    <row r="1817" spans="1:137" s="1" customFormat="1" ht="14.4" x14ac:dyDescent="0.3">
      <c r="A1817"/>
      <c r="B1817"/>
      <c r="C1817"/>
      <c r="D1817" s="18"/>
      <c r="E1817" s="28">
        <v>40045.484027777777</v>
      </c>
      <c r="F1817" s="10">
        <f t="shared" si="559"/>
        <v>161.98055555555766</v>
      </c>
      <c r="G1817" s="10">
        <v>141431</v>
      </c>
      <c r="H1817" s="10">
        <v>14.95</v>
      </c>
      <c r="I1817" s="10">
        <v>646</v>
      </c>
      <c r="J1817" s="10"/>
      <c r="K1817" s="10"/>
      <c r="L1817" s="79">
        <v>1037</v>
      </c>
      <c r="M1817" s="86"/>
      <c r="N1817" s="112">
        <v>7.28</v>
      </c>
      <c r="O1817" s="90"/>
      <c r="P1817" s="90"/>
      <c r="Q1817" s="90"/>
      <c r="R1817" s="87"/>
      <c r="S1817" s="87"/>
      <c r="T1817" s="16"/>
      <c r="U1817" s="16"/>
      <c r="V1817" s="43">
        <f t="shared" si="549"/>
        <v>4.343576477969995E-5</v>
      </c>
      <c r="W1817" s="43">
        <f t="shared" si="550"/>
        <v>5.983479298639305E-3</v>
      </c>
      <c r="X1817" s="43">
        <f t="shared" si="551"/>
        <v>2.5819766181764868E-5</v>
      </c>
      <c r="Y1817" s="22">
        <f>X1817+W1817+SUM($V$1800:V1817)</f>
        <v>6.7452665281217917E-3</v>
      </c>
      <c r="Z1817" s="22">
        <f t="shared" si="552"/>
        <v>0.41091395642526712</v>
      </c>
      <c r="AA1817" s="44">
        <f t="shared" si="553"/>
        <v>56.605315096043846</v>
      </c>
      <c r="AB1817" s="44">
        <f t="shared" si="554"/>
        <v>7.2447747864643235</v>
      </c>
      <c r="AC1817" s="44">
        <f t="shared" si="555"/>
        <v>48.604292413213727</v>
      </c>
      <c r="AD1817" s="44">
        <f t="shared" si="560"/>
        <v>7.2447747864643208</v>
      </c>
      <c r="AE1817" s="44">
        <f t="shared" si="561"/>
        <v>41.338278268252232</v>
      </c>
      <c r="AF1817" s="44">
        <f t="shared" si="562"/>
        <v>2.1239358497181504E-2</v>
      </c>
      <c r="AG1817" s="45">
        <f>AC1817+AA1817+SUM($Z$1800:Z1817)</f>
        <v>109.97571780971705</v>
      </c>
      <c r="AH1817" s="45">
        <f>AC1817+AA1817+SUM($Z$1800:Z1817)</f>
        <v>109.97571780971705</v>
      </c>
      <c r="DM1817"/>
      <c r="DN1817"/>
      <c r="DO1817"/>
      <c r="DP1817"/>
      <c r="DQ1817"/>
      <c r="DR1817"/>
      <c r="DS1817"/>
      <c r="DT1817"/>
      <c r="DU1817"/>
      <c r="DV1817"/>
      <c r="DW1817"/>
      <c r="DX1817"/>
      <c r="DY1817"/>
      <c r="DZ1817"/>
      <c r="EA1817"/>
      <c r="EB1817"/>
      <c r="EC1817"/>
      <c r="ED1817"/>
      <c r="EE1817"/>
      <c r="EF1817"/>
      <c r="EG1817"/>
    </row>
    <row r="1818" spans="1:137" s="1" customFormat="1" ht="14.4" x14ac:dyDescent="0.3">
      <c r="A1818"/>
      <c r="B1818"/>
      <c r="C1818"/>
      <c r="D1818" s="18"/>
      <c r="E1818" s="28">
        <v>40052.481249999997</v>
      </c>
      <c r="F1818" s="10">
        <f t="shared" si="559"/>
        <v>168.9777777777781</v>
      </c>
      <c r="G1818" s="10">
        <v>141556</v>
      </c>
      <c r="H1818" s="10">
        <v>15.83</v>
      </c>
      <c r="I1818" s="10">
        <v>837</v>
      </c>
      <c r="J1818" s="10"/>
      <c r="K1818" s="10"/>
      <c r="L1818" s="79">
        <v>1037</v>
      </c>
      <c r="M1818" s="86"/>
      <c r="N1818" s="112">
        <v>7.28</v>
      </c>
      <c r="O1818" s="90"/>
      <c r="P1818" s="90"/>
      <c r="Q1818" s="90"/>
      <c r="R1818" s="87"/>
      <c r="S1818" s="87"/>
      <c r="T1818" s="16"/>
      <c r="U1818" s="16"/>
      <c r="V1818" s="43">
        <f t="shared" si="549"/>
        <v>4.5992518826933119E-5</v>
      </c>
      <c r="W1818" s="43">
        <f t="shared" si="550"/>
        <v>6.3356841001645618E-3</v>
      </c>
      <c r="X1818" s="43">
        <f t="shared" si="551"/>
        <v>2.7339591883433972E-5</v>
      </c>
      <c r="Y1818" s="22">
        <f>X1818+W1818+SUM($V$1800:V1818)</f>
        <v>7.1449836741756508E-3</v>
      </c>
      <c r="Z1818" s="22">
        <f t="shared" si="552"/>
        <v>0.41127713171606728</v>
      </c>
      <c r="AA1818" s="44">
        <f t="shared" si="553"/>
        <v>56.655344187169604</v>
      </c>
      <c r="AB1818" s="44">
        <f t="shared" si="554"/>
        <v>7.2511778865506402</v>
      </c>
      <c r="AC1818" s="44">
        <f t="shared" si="555"/>
        <v>48.647250014812059</v>
      </c>
      <c r="AD1818" s="44">
        <f t="shared" si="560"/>
        <v>7.2511778865506402</v>
      </c>
      <c r="AE1818" s="44">
        <f t="shared" si="561"/>
        <v>41.374813997926296</v>
      </c>
      <c r="AF1818" s="44">
        <f t="shared" si="562"/>
        <v>2.1258130335124727E-2</v>
      </c>
      <c r="AG1818" s="45">
        <f>AC1818+AA1818+SUM($Z$1800:Z1818)</f>
        <v>110.4799816341572</v>
      </c>
      <c r="AH1818" s="45">
        <f>AC1818+AA1818+SUM($Z$1800:Z1818)</f>
        <v>110.4799816341572</v>
      </c>
      <c r="DM1818"/>
      <c r="DN1818"/>
      <c r="DO1818"/>
      <c r="DP1818"/>
      <c r="DQ1818"/>
      <c r="DR1818"/>
      <c r="DS1818"/>
      <c r="DT1818"/>
      <c r="DU1818"/>
      <c r="DV1818"/>
      <c r="DW1818"/>
      <c r="DX1818"/>
      <c r="DY1818"/>
      <c r="DZ1818"/>
      <c r="EA1818"/>
      <c r="EB1818"/>
      <c r="EC1818"/>
      <c r="ED1818"/>
      <c r="EE1818"/>
      <c r="EF1818"/>
      <c r="EG1818"/>
    </row>
    <row r="1819" spans="1:137" s="1" customFormat="1" ht="14.4" x14ac:dyDescent="0.3">
      <c r="A1819"/>
      <c r="B1819"/>
      <c r="C1819"/>
      <c r="D1819" s="18"/>
      <c r="E1819" s="28">
        <v>40059.584722222222</v>
      </c>
      <c r="F1819" s="10">
        <f t="shared" si="559"/>
        <v>176.08125000000291</v>
      </c>
      <c r="G1819" s="10">
        <v>143970</v>
      </c>
      <c r="H1819" s="10">
        <v>15.1</v>
      </c>
      <c r="I1819" s="10">
        <v>986</v>
      </c>
      <c r="J1819" s="10"/>
      <c r="K1819" s="10"/>
      <c r="L1819" s="79">
        <v>1037</v>
      </c>
      <c r="M1819" s="86"/>
      <c r="N1819" s="112">
        <v>7.28</v>
      </c>
      <c r="O1819" s="90"/>
      <c r="P1819" s="90"/>
      <c r="Q1819" s="90"/>
      <c r="R1819" s="87"/>
      <c r="S1819" s="87"/>
      <c r="T1819" s="16"/>
      <c r="U1819" s="16"/>
      <c r="V1819" s="43">
        <f t="shared" si="549"/>
        <v>4.3871575128660151E-5</v>
      </c>
      <c r="W1819" s="43">
        <f t="shared" si="550"/>
        <v>6.0435142079902013E-3</v>
      </c>
      <c r="X1819" s="43">
        <f t="shared" si="551"/>
        <v>2.6078827380913012E-5</v>
      </c>
      <c r="Y1819" s="22">
        <f>X1819+W1819+SUM($V$1800:V1819)</f>
        <v>6.8954245926274287E-3</v>
      </c>
      <c r="Z1819" s="22">
        <f t="shared" si="552"/>
        <v>0.41829077293200007</v>
      </c>
      <c r="AA1819" s="44">
        <f t="shared" si="553"/>
        <v>57.621505994990024</v>
      </c>
      <c r="AB1819" s="44">
        <f t="shared" si="554"/>
        <v>7.3748345554176131</v>
      </c>
      <c r="AC1819" s="44">
        <f t="shared" si="555"/>
        <v>49.476847216878767</v>
      </c>
      <c r="AD1819" s="44">
        <f t="shared" si="560"/>
        <v>7.3748345554176122</v>
      </c>
      <c r="AE1819" s="44">
        <f t="shared" si="561"/>
        <v>42.080392009391673</v>
      </c>
      <c r="AF1819" s="44">
        <f t="shared" si="562"/>
        <v>2.1620652069484207E-2</v>
      </c>
      <c r="AG1819" s="45">
        <f>AC1819+AA1819+SUM($Z$1800:Z1819)</f>
        <v>112.69403141697632</v>
      </c>
      <c r="AH1819" s="45">
        <f>AC1819+AA1819+SUM($Z$1800:Z1819)</f>
        <v>112.69403141697632</v>
      </c>
      <c r="DM1819"/>
      <c r="DN1819"/>
      <c r="DO1819"/>
      <c r="DP1819"/>
      <c r="DQ1819"/>
      <c r="DR1819"/>
      <c r="DS1819"/>
      <c r="DT1819"/>
      <c r="DU1819"/>
      <c r="DV1819"/>
      <c r="DW1819"/>
      <c r="DX1819"/>
      <c r="DY1819"/>
      <c r="DZ1819"/>
      <c r="EA1819"/>
      <c r="EB1819"/>
      <c r="EC1819"/>
      <c r="ED1819"/>
      <c r="EE1819"/>
      <c r="EF1819"/>
      <c r="EG1819"/>
    </row>
    <row r="1820" spans="1:137" s="1" customFormat="1" ht="14.4" x14ac:dyDescent="0.3">
      <c r="A1820"/>
      <c r="B1820"/>
      <c r="C1820"/>
      <c r="D1820" s="18"/>
      <c r="E1820" s="28">
        <v>40066.572222222225</v>
      </c>
      <c r="F1820" s="10">
        <f t="shared" si="559"/>
        <v>183.06875000000582</v>
      </c>
      <c r="G1820" s="10">
        <v>142770</v>
      </c>
      <c r="H1820" s="10">
        <v>16.47</v>
      </c>
      <c r="I1820" s="10">
        <v>1187</v>
      </c>
      <c r="J1820" s="10"/>
      <c r="K1820" s="10"/>
      <c r="L1820" s="79">
        <v>1037</v>
      </c>
      <c r="M1820" s="91"/>
      <c r="N1820" s="112">
        <v>7.28</v>
      </c>
      <c r="O1820" s="90"/>
      <c r="P1820" s="90"/>
      <c r="Q1820" s="90"/>
      <c r="R1820" s="87"/>
      <c r="S1820" s="87"/>
      <c r="T1820" s="16"/>
      <c r="U1820" s="16"/>
      <c r="V1820" s="43">
        <f t="shared" si="549"/>
        <v>4.785197631582998E-5</v>
      </c>
      <c r="W1820" s="43">
        <f t="shared" si="550"/>
        <v>6.5918330467283843E-3</v>
      </c>
      <c r="X1820" s="43">
        <f t="shared" si="551"/>
        <v>2.8444919666466046E-5</v>
      </c>
      <c r="Y1820" s="22">
        <f>X1820+W1820+SUM($V$1800:V1820)</f>
        <v>7.4939614999669953E-3</v>
      </c>
      <c r="Z1820" s="22">
        <f t="shared" si="552"/>
        <v>0.4148042901403185</v>
      </c>
      <c r="AA1820" s="44">
        <f t="shared" si="553"/>
        <v>57.14122672018285</v>
      </c>
      <c r="AB1820" s="44">
        <f t="shared" si="554"/>
        <v>7.3133647945889599</v>
      </c>
      <c r="AC1820" s="44">
        <f t="shared" si="555"/>
        <v>49.064454241534911</v>
      </c>
      <c r="AD1820" s="44">
        <f t="shared" si="560"/>
        <v>7.3133647945889591</v>
      </c>
      <c r="AE1820" s="44">
        <f t="shared" si="561"/>
        <v>41.729649004520724</v>
      </c>
      <c r="AF1820" s="44">
        <f t="shared" si="562"/>
        <v>2.1440442425229286E-2</v>
      </c>
      <c r="AG1820" s="45">
        <f>AC1820+AA1820+SUM($Z$1800:Z1820)</f>
        <v>112.21616345696562</v>
      </c>
      <c r="AH1820" s="45">
        <f>AC1820+AA1820+SUM($Z$1800:Z1820)</f>
        <v>112.21616345696562</v>
      </c>
      <c r="DM1820"/>
      <c r="DN1820"/>
      <c r="DO1820"/>
      <c r="DP1820"/>
      <c r="DQ1820"/>
      <c r="DR1820"/>
      <c r="DS1820"/>
      <c r="DT1820"/>
      <c r="DU1820"/>
      <c r="DV1820"/>
      <c r="DW1820"/>
      <c r="DX1820"/>
      <c r="DY1820"/>
      <c r="DZ1820"/>
      <c r="EA1820"/>
      <c r="EB1820"/>
      <c r="EC1820"/>
      <c r="ED1820"/>
      <c r="EE1820"/>
      <c r="EF1820"/>
      <c r="EG1820"/>
    </row>
    <row r="1821" spans="1:137" s="1" customFormat="1" ht="14.4" x14ac:dyDescent="0.3">
      <c r="A1821"/>
      <c r="B1821"/>
      <c r="C1821"/>
      <c r="D1821" s="18"/>
      <c r="E1821" s="28">
        <v>40073.4375</v>
      </c>
      <c r="F1821" s="10">
        <f t="shared" si="559"/>
        <v>189.93402777778101</v>
      </c>
      <c r="G1821" s="10">
        <v>144138</v>
      </c>
      <c r="H1821" s="10">
        <v>16.11</v>
      </c>
      <c r="I1821" s="10">
        <v>1267</v>
      </c>
      <c r="J1821" s="10"/>
      <c r="K1821" s="10"/>
      <c r="L1821" s="79">
        <v>1037</v>
      </c>
      <c r="M1821" s="86"/>
      <c r="N1821" s="112">
        <v>7.28</v>
      </c>
      <c r="O1821" s="90"/>
      <c r="P1821" s="90"/>
      <c r="Q1821" s="90"/>
      <c r="R1821" s="87"/>
      <c r="S1821" s="87"/>
      <c r="T1821" s="16"/>
      <c r="U1821" s="16"/>
      <c r="V1821" s="43">
        <f t="shared" si="549"/>
        <v>4.6806031478325499E-5</v>
      </c>
      <c r="W1821" s="43">
        <f t="shared" si="550"/>
        <v>6.4477492642862344E-3</v>
      </c>
      <c r="X1821" s="43">
        <f t="shared" si="551"/>
        <v>2.7823172788510504E-5</v>
      </c>
      <c r="Y1821" s="22">
        <f>X1821+W1821+SUM($V$1800:V1821)</f>
        <v>7.3960620021252159E-3</v>
      </c>
      <c r="Z1821" s="22">
        <f t="shared" si="552"/>
        <v>0.41877888052283552</v>
      </c>
      <c r="AA1821" s="44">
        <f t="shared" si="553"/>
        <v>57.688745093463019</v>
      </c>
      <c r="AB1821" s="44">
        <f t="shared" si="554"/>
        <v>7.3834403219336249</v>
      </c>
      <c r="AC1821" s="44">
        <f t="shared" si="555"/>
        <v>49.534582233426917</v>
      </c>
      <c r="AD1821" s="44">
        <f t="shared" si="560"/>
        <v>7.3834403219336249</v>
      </c>
      <c r="AE1821" s="44">
        <f t="shared" si="561"/>
        <v>42.129496030073611</v>
      </c>
      <c r="AF1821" s="44">
        <f t="shared" si="562"/>
        <v>2.1645881419679901E-2</v>
      </c>
      <c r="AG1821" s="45">
        <f>AC1821+AA1821+SUM($Z$1800:Z1821)</f>
        <v>113.65258870266064</v>
      </c>
      <c r="AH1821" s="45">
        <f>AC1821+AA1821+SUM($Z$1800:Z1821)</f>
        <v>113.65258870266064</v>
      </c>
      <c r="DM1821"/>
      <c r="DN1821"/>
      <c r="DO1821"/>
      <c r="DP1821"/>
      <c r="DQ1821"/>
      <c r="DR1821"/>
      <c r="DS1821"/>
      <c r="DT1821"/>
      <c r="DU1821"/>
      <c r="DV1821"/>
      <c r="DW1821"/>
      <c r="DX1821"/>
      <c r="DY1821"/>
      <c r="DZ1821"/>
      <c r="EA1821"/>
      <c r="EB1821"/>
      <c r="EC1821"/>
      <c r="ED1821"/>
      <c r="EE1821"/>
      <c r="EF1821"/>
      <c r="EG1821"/>
    </row>
    <row r="1822" spans="1:137" s="1" customFormat="1" ht="14.4" x14ac:dyDescent="0.3">
      <c r="A1822"/>
      <c r="B1822"/>
      <c r="C1822"/>
      <c r="D1822" s="18"/>
      <c r="E1822" s="28">
        <v>40079.440972222219</v>
      </c>
      <c r="F1822" s="10">
        <f t="shared" si="559"/>
        <v>195.9375</v>
      </c>
      <c r="G1822" s="10">
        <v>139057</v>
      </c>
      <c r="H1822" s="10">
        <v>12.58</v>
      </c>
      <c r="I1822" s="10">
        <v>1499</v>
      </c>
      <c r="J1822" s="10"/>
      <c r="K1822" s="10"/>
      <c r="L1822" s="79">
        <v>1037</v>
      </c>
      <c r="M1822" s="86"/>
      <c r="N1822" s="112">
        <v>7.28</v>
      </c>
      <c r="O1822" s="90"/>
      <c r="P1822" s="90"/>
      <c r="Q1822" s="90"/>
      <c r="R1822" s="87"/>
      <c r="S1822" s="87"/>
      <c r="T1822" s="16"/>
      <c r="U1822" s="16"/>
      <c r="V1822" s="43">
        <f t="shared" si="549"/>
        <v>3.6549961266128788E-5</v>
      </c>
      <c r="W1822" s="43">
        <f t="shared" si="550"/>
        <v>5.034927730895148E-3</v>
      </c>
      <c r="X1822" s="43">
        <f t="shared" si="551"/>
        <v>2.1726599235224221E-5</v>
      </c>
      <c r="Y1822" s="22">
        <f>X1822+W1822+SUM($V$1800:V1822)</f>
        <v>6.013693856446972E-3</v>
      </c>
      <c r="Z1822" s="22">
        <f t="shared" si="552"/>
        <v>0.40401653130239035</v>
      </c>
      <c r="AA1822" s="44">
        <f t="shared" si="553"/>
        <v>55.655162597383672</v>
      </c>
      <c r="AB1822" s="44">
        <f t="shared" si="554"/>
        <v>7.12316710962497</v>
      </c>
      <c r="AC1822" s="44">
        <f t="shared" si="555"/>
        <v>47.788441643658473</v>
      </c>
      <c r="AD1822" s="44">
        <f t="shared" si="560"/>
        <v>7.1231671096249691</v>
      </c>
      <c r="AE1822" s="44">
        <f t="shared" si="561"/>
        <v>40.644391690282539</v>
      </c>
      <c r="AF1822" s="44">
        <f t="shared" si="562"/>
        <v>2.0882843750963848E-2</v>
      </c>
      <c r="AG1822" s="45">
        <f>AC1822+AA1822+SUM($Z$1800:Z1822)</f>
        <v>110.27688214811523</v>
      </c>
      <c r="AH1822" s="45">
        <f>AC1822+AA1822+SUM($Z$1800:Z1822)</f>
        <v>110.27688214811523</v>
      </c>
      <c r="DM1822"/>
      <c r="DN1822"/>
      <c r="DO1822"/>
      <c r="DP1822"/>
      <c r="DQ1822"/>
      <c r="DR1822"/>
      <c r="DS1822"/>
      <c r="DT1822"/>
      <c r="DU1822"/>
      <c r="DV1822"/>
      <c r="DW1822"/>
      <c r="DX1822"/>
      <c r="DY1822"/>
      <c r="DZ1822"/>
      <c r="EA1822"/>
      <c r="EB1822"/>
      <c r="EC1822"/>
      <c r="ED1822"/>
      <c r="EE1822"/>
      <c r="EF1822"/>
      <c r="EG1822"/>
    </row>
    <row r="1823" spans="1:137" s="1" customFormat="1" ht="14.4" x14ac:dyDescent="0.3">
      <c r="A1823"/>
      <c r="B1823"/>
      <c r="C1823"/>
      <c r="D1823" s="18"/>
      <c r="E1823" s="28">
        <v>40086.418055555558</v>
      </c>
      <c r="F1823" s="10">
        <f t="shared" si="559"/>
        <v>202.91458333333867</v>
      </c>
      <c r="G1823" s="10">
        <v>149992</v>
      </c>
      <c r="H1823" s="10">
        <v>13.86</v>
      </c>
      <c r="I1823" s="10">
        <v>1597</v>
      </c>
      <c r="J1823" s="10"/>
      <c r="K1823" s="10"/>
      <c r="L1823" s="79">
        <v>1037</v>
      </c>
      <c r="M1823" s="86"/>
      <c r="N1823" s="112">
        <v>7.28</v>
      </c>
      <c r="O1823" s="90"/>
      <c r="P1823" s="90"/>
      <c r="Q1823" s="90"/>
      <c r="R1823" s="87"/>
      <c r="S1823" s="87"/>
      <c r="T1823" s="16"/>
      <c r="U1823" s="16"/>
      <c r="V1823" s="43">
        <f t="shared" si="549"/>
        <v>4.0268876243922495E-5</v>
      </c>
      <c r="W1823" s="43">
        <f t="shared" si="550"/>
        <v>5.5472256240227938E-3</v>
      </c>
      <c r="X1823" s="43">
        <f t="shared" si="551"/>
        <v>2.3937254801288367E-5</v>
      </c>
      <c r="Y1823" s="22">
        <f>X1823+W1823+SUM($V$1800:V1823)</f>
        <v>6.5684712813846042E-3</v>
      </c>
      <c r="Z1823" s="22">
        <f t="shared" si="552"/>
        <v>0.43578710574158896</v>
      </c>
      <c r="AA1823" s="44">
        <f t="shared" si="553"/>
        <v>60.031707489063983</v>
      </c>
      <c r="AB1823" s="44">
        <f t="shared" si="554"/>
        <v>7.6833103051760698</v>
      </c>
      <c r="AC1823" s="44">
        <f t="shared" si="555"/>
        <v>51.546372631479343</v>
      </c>
      <c r="AD1823" s="44">
        <f t="shared" si="560"/>
        <v>7.6833103051760689</v>
      </c>
      <c r="AE1823" s="44">
        <f t="shared" si="561"/>
        <v>43.840537322169041</v>
      </c>
      <c r="AF1823" s="44">
        <f t="shared" si="562"/>
        <v>2.2525004134236828E-2</v>
      </c>
      <c r="AG1823" s="45">
        <f>AC1823+AA1823+SUM($Z$1800:Z1823)</f>
        <v>118.847145133358</v>
      </c>
      <c r="AH1823" s="45">
        <f>AC1823+AA1823+SUM($Z$1800:Z1823)</f>
        <v>118.847145133358</v>
      </c>
      <c r="DM1823"/>
      <c r="DN1823"/>
      <c r="DO1823"/>
      <c r="DP1823"/>
      <c r="DQ1823"/>
      <c r="DR1823"/>
      <c r="DS1823"/>
      <c r="DT1823"/>
      <c r="DU1823"/>
      <c r="DV1823"/>
      <c r="DW1823"/>
      <c r="DX1823"/>
      <c r="DY1823"/>
      <c r="DZ1823"/>
      <c r="EA1823"/>
      <c r="EB1823"/>
      <c r="EC1823"/>
      <c r="ED1823"/>
      <c r="EE1823"/>
      <c r="EF1823"/>
      <c r="EG1823"/>
    </row>
    <row r="1824" spans="1:137" s="1" customFormat="1" ht="14.4" x14ac:dyDescent="0.3">
      <c r="A1824"/>
      <c r="B1824"/>
      <c r="C1824"/>
      <c r="D1824" s="18"/>
      <c r="E1824" s="28">
        <v>40093.413194444445</v>
      </c>
      <c r="F1824" s="10">
        <f t="shared" si="559"/>
        <v>209.90972222222626</v>
      </c>
      <c r="G1824" s="10">
        <v>147209</v>
      </c>
      <c r="H1824" s="10">
        <v>14.75</v>
      </c>
      <c r="I1824" s="10">
        <v>1791</v>
      </c>
      <c r="J1824" s="10"/>
      <c r="K1824" s="10"/>
      <c r="L1824" s="79">
        <v>1037</v>
      </c>
      <c r="M1824" s="86"/>
      <c r="N1824" s="112">
        <v>7.28</v>
      </c>
      <c r="O1824" s="90"/>
      <c r="P1824" s="90"/>
      <c r="Q1824" s="90"/>
      <c r="R1824" s="87"/>
      <c r="S1824" s="87"/>
      <c r="T1824" s="16"/>
      <c r="U1824" s="16"/>
      <c r="V1824" s="43">
        <f t="shared" si="549"/>
        <v>4.2854684314419678E-5</v>
      </c>
      <c r="W1824" s="43">
        <f t="shared" si="550"/>
        <v>5.9034327528381106E-3</v>
      </c>
      <c r="X1824" s="43">
        <f t="shared" si="551"/>
        <v>2.5474351249567349E-5</v>
      </c>
      <c r="Y1824" s="22">
        <f>X1824+W1824+SUM($V$1800:V1824)</f>
        <v>6.9690701909626198E-3</v>
      </c>
      <c r="Z1824" s="22">
        <f t="shared" si="552"/>
        <v>0.42770137106721401</v>
      </c>
      <c r="AA1824" s="44">
        <f t="shared" si="553"/>
        <v>58.917859804240365</v>
      </c>
      <c r="AB1824" s="44">
        <f t="shared" si="554"/>
        <v>7.5407516848542864</v>
      </c>
      <c r="AC1824" s="44">
        <f t="shared" si="555"/>
        <v>50.589964589494393</v>
      </c>
      <c r="AD1824" s="44">
        <f t="shared" si="560"/>
        <v>7.5407516848542855</v>
      </c>
      <c r="AE1824" s="44">
        <f t="shared" si="561"/>
        <v>43.027105836705843</v>
      </c>
      <c r="AF1824" s="44">
        <f t="shared" si="562"/>
        <v>2.2107067934268955E-2</v>
      </c>
      <c r="AG1824" s="45">
        <f>AC1824+AA1824+SUM($Z$1800:Z1824)</f>
        <v>117.20459077761663</v>
      </c>
      <c r="AH1824" s="45">
        <f>AC1824+AA1824+SUM($Z$1800:Z1824)</f>
        <v>117.20459077761663</v>
      </c>
      <c r="DM1824"/>
      <c r="DN1824"/>
      <c r="DO1824"/>
      <c r="DP1824"/>
      <c r="DQ1824"/>
      <c r="DR1824"/>
      <c r="DS1824"/>
      <c r="DT1824"/>
      <c r="DU1824"/>
      <c r="DV1824"/>
      <c r="DW1824"/>
      <c r="DX1824"/>
      <c r="DY1824"/>
      <c r="DZ1824"/>
      <c r="EA1824"/>
      <c r="EB1824"/>
      <c r="EC1824"/>
      <c r="ED1824"/>
      <c r="EE1824"/>
      <c r="EF1824"/>
      <c r="EG1824"/>
    </row>
    <row r="1825" spans="1:137" s="1" customFormat="1" ht="14.4" x14ac:dyDescent="0.3">
      <c r="A1825"/>
      <c r="B1825"/>
      <c r="C1825"/>
      <c r="D1825" s="18"/>
      <c r="E1825" s="28">
        <v>40100.425694444442</v>
      </c>
      <c r="F1825" s="10">
        <f t="shared" si="559"/>
        <v>216.92222222222335</v>
      </c>
      <c r="G1825" s="10">
        <v>154048</v>
      </c>
      <c r="H1825" s="10">
        <v>13.82</v>
      </c>
      <c r="I1825" s="10">
        <v>1882</v>
      </c>
      <c r="J1825" s="10"/>
      <c r="K1825" s="10"/>
      <c r="L1825" s="79">
        <v>1037</v>
      </c>
      <c r="M1825" s="86"/>
      <c r="N1825" s="112">
        <v>7.28</v>
      </c>
      <c r="O1825" s="90"/>
      <c r="P1825" s="90"/>
      <c r="Q1825" s="90"/>
      <c r="R1825" s="87"/>
      <c r="S1825" s="87"/>
      <c r="T1825" s="16"/>
      <c r="U1825" s="16"/>
      <c r="V1825" s="43">
        <f t="shared" si="549"/>
        <v>4.0152660150866437E-5</v>
      </c>
      <c r="W1825" s="43">
        <f t="shared" si="550"/>
        <v>5.5312163148625556E-3</v>
      </c>
      <c r="X1825" s="43">
        <f t="shared" si="551"/>
        <v>2.3868171814848863E-5</v>
      </c>
      <c r="Y1825" s="22">
        <f>X1825+W1825+SUM($V$1800:V1825)</f>
        <v>6.6354002337032127E-3</v>
      </c>
      <c r="Z1825" s="22">
        <f t="shared" si="552"/>
        <v>0.44757141757747276</v>
      </c>
      <c r="AA1825" s="44">
        <f t="shared" si="553"/>
        <v>61.655051437912221</v>
      </c>
      <c r="AB1825" s="44">
        <f t="shared" si="554"/>
        <v>7.8910780967769147</v>
      </c>
      <c r="AC1825" s="44">
        <f t="shared" si="555"/>
        <v>52.940260888141559</v>
      </c>
      <c r="AD1825" s="44">
        <f t="shared" si="560"/>
        <v>7.8910780967769139</v>
      </c>
      <c r="AE1825" s="44">
        <f t="shared" si="561"/>
        <v>45.026048678632826</v>
      </c>
      <c r="AF1825" s="44">
        <f t="shared" si="562"/>
        <v>2.3134112731818458E-2</v>
      </c>
      <c r="AG1825" s="45">
        <f>AC1825+AA1825+SUM($Z$1800:Z1825)</f>
        <v>122.73965012751313</v>
      </c>
      <c r="AH1825" s="45">
        <f>AC1825+AA1825+SUM($Z$1800:Z1825)</f>
        <v>122.73965012751313</v>
      </c>
      <c r="DM1825"/>
      <c r="DN1825"/>
      <c r="DO1825"/>
      <c r="DP1825"/>
      <c r="DQ1825"/>
      <c r="DR1825"/>
      <c r="DS1825"/>
      <c r="DT1825"/>
      <c r="DU1825"/>
      <c r="DV1825"/>
      <c r="DW1825"/>
      <c r="DX1825"/>
      <c r="DY1825"/>
      <c r="DZ1825"/>
      <c r="EA1825"/>
      <c r="EB1825"/>
      <c r="EC1825"/>
      <c r="ED1825"/>
      <c r="EE1825"/>
      <c r="EF1825"/>
      <c r="EG1825"/>
    </row>
    <row r="1826" spans="1:137" s="1" customFormat="1" ht="14.4" x14ac:dyDescent="0.3">
      <c r="A1826"/>
      <c r="B1826"/>
      <c r="C1826"/>
      <c r="D1826" s="18"/>
      <c r="E1826" s="28">
        <v>40107.446527777778</v>
      </c>
      <c r="F1826" s="10">
        <f t="shared" si="559"/>
        <v>223.94305555555911</v>
      </c>
      <c r="G1826" s="10">
        <v>146036</v>
      </c>
      <c r="H1826" s="10">
        <v>14.82</v>
      </c>
      <c r="I1826" s="10">
        <v>2119</v>
      </c>
      <c r="J1826" s="10"/>
      <c r="K1826" s="10"/>
      <c r="L1826" s="79">
        <v>1037</v>
      </c>
      <c r="M1826" s="86"/>
      <c r="N1826" s="112">
        <v>7.28</v>
      </c>
      <c r="O1826" s="90"/>
      <c r="P1826" s="90"/>
      <c r="Q1826" s="90"/>
      <c r="R1826" s="87"/>
      <c r="S1826" s="87"/>
      <c r="T1826" s="16"/>
      <c r="U1826" s="16"/>
      <c r="V1826" s="43">
        <f t="shared" si="549"/>
        <v>4.3058062477267771E-5</v>
      </c>
      <c r="W1826" s="43">
        <f t="shared" si="550"/>
        <v>5.9314490438685287E-3</v>
      </c>
      <c r="X1826" s="43">
        <f t="shared" si="551"/>
        <v>2.559524647583648E-5</v>
      </c>
      <c r="Y1826" s="22">
        <f>X1826+W1826+SUM($V$1800:V1826)</f>
        <v>7.0804180998474409E-3</v>
      </c>
      <c r="Z1826" s="22">
        <f t="shared" si="552"/>
        <v>0.42429333413834525</v>
      </c>
      <c r="AA1826" s="44">
        <f t="shared" si="553"/>
        <v>58.448386813116358</v>
      </c>
      <c r="AB1826" s="44">
        <f t="shared" si="554"/>
        <v>7.4806649936442762</v>
      </c>
      <c r="AC1826" s="44">
        <f t="shared" si="555"/>
        <v>50.186850456095762</v>
      </c>
      <c r="AD1826" s="44">
        <f t="shared" si="560"/>
        <v>7.4806649936442753</v>
      </c>
      <c r="AE1826" s="44">
        <f t="shared" si="561"/>
        <v>42.684254549444482</v>
      </c>
      <c r="AF1826" s="44">
        <f t="shared" si="562"/>
        <v>2.1930913007009764E-2</v>
      </c>
      <c r="AG1826" s="45">
        <f>AC1826+AA1826+SUM($Z$1800:Z1826)</f>
        <v>117.20386840480982</v>
      </c>
      <c r="AH1826" s="45">
        <f>AC1826+AA1826+SUM($Z$1800:Z1826)</f>
        <v>117.20386840480982</v>
      </c>
      <c r="DM1826"/>
      <c r="DN1826"/>
      <c r="DO1826"/>
      <c r="DP1826"/>
      <c r="DQ1826"/>
      <c r="DR1826"/>
      <c r="DS1826"/>
      <c r="DT1826"/>
      <c r="DU1826"/>
      <c r="DV1826"/>
      <c r="DW1826"/>
      <c r="DX1826"/>
      <c r="DY1826"/>
      <c r="DZ1826"/>
      <c r="EA1826"/>
      <c r="EB1826"/>
      <c r="EC1826"/>
      <c r="ED1826"/>
      <c r="EE1826"/>
      <c r="EF1826"/>
      <c r="EG1826"/>
    </row>
    <row r="1827" spans="1:137" s="1" customFormat="1" ht="14.4" x14ac:dyDescent="0.3">
      <c r="A1827"/>
      <c r="B1827"/>
      <c r="C1827"/>
      <c r="D1827" s="18"/>
      <c r="E1827" s="28">
        <v>40115.522222222222</v>
      </c>
      <c r="F1827" s="10">
        <f t="shared" si="559"/>
        <v>232.01875000000291</v>
      </c>
      <c r="G1827" s="10">
        <v>143966</v>
      </c>
      <c r="H1827" s="10">
        <v>14.41</v>
      </c>
      <c r="I1827" s="10">
        <v>2273</v>
      </c>
      <c r="J1827" s="10"/>
      <c r="K1827" s="10"/>
      <c r="L1827" s="79">
        <v>1037</v>
      </c>
      <c r="M1827" s="86"/>
      <c r="N1827" s="112">
        <v>7.28</v>
      </c>
      <c r="O1827" s="90"/>
      <c r="P1827" s="90"/>
      <c r="Q1827" s="90"/>
      <c r="R1827" s="87"/>
      <c r="S1827" s="87"/>
      <c r="T1827" s="16"/>
      <c r="U1827" s="16"/>
      <c r="V1827" s="43">
        <f t="shared" si="549"/>
        <v>4.1866847523443226E-5</v>
      </c>
      <c r="W1827" s="43">
        <f t="shared" si="550"/>
        <v>5.7673536249760798E-3</v>
      </c>
      <c r="X1827" s="43">
        <f t="shared" si="551"/>
        <v>2.488714586483156E-5</v>
      </c>
      <c r="Y1827" s="22">
        <f>X1827+W1827+SUM($V$1800:V1827)</f>
        <v>6.9574814278674305E-3</v>
      </c>
      <c r="Z1827" s="22">
        <f t="shared" si="552"/>
        <v>0.4182791513226945</v>
      </c>
      <c r="AA1827" s="44">
        <f t="shared" si="553"/>
        <v>57.619905064073997</v>
      </c>
      <c r="AB1827" s="44">
        <f t="shared" si="554"/>
        <v>7.3746296562148528</v>
      </c>
      <c r="AC1827" s="44">
        <f t="shared" si="555"/>
        <v>49.47547257362762</v>
      </c>
      <c r="AD1827" s="44">
        <f t="shared" si="560"/>
        <v>7.3746296562148501</v>
      </c>
      <c r="AE1827" s="44">
        <f t="shared" si="561"/>
        <v>42.079222866042102</v>
      </c>
      <c r="AF1827" s="44">
        <f t="shared" si="562"/>
        <v>2.1620051370670027E-2</v>
      </c>
      <c r="AG1827" s="45">
        <f>AC1827+AA1827+SUM($Z$1800:Z1827)</f>
        <v>116.08228792462202</v>
      </c>
      <c r="AH1827" s="45">
        <f>AC1827+AA1827+SUM($Z$1800:Z1827)</f>
        <v>116.08228792462202</v>
      </c>
      <c r="DM1827"/>
      <c r="DN1827"/>
      <c r="DO1827"/>
      <c r="DP1827"/>
      <c r="DQ1827"/>
      <c r="DR1827"/>
      <c r="DS1827"/>
      <c r="DT1827"/>
      <c r="DU1827"/>
      <c r="DV1827"/>
      <c r="DW1827"/>
      <c r="DX1827"/>
      <c r="DY1827"/>
      <c r="DZ1827"/>
      <c r="EA1827"/>
      <c r="EB1827"/>
      <c r="EC1827"/>
      <c r="ED1827"/>
      <c r="EE1827"/>
      <c r="EF1827"/>
      <c r="EG1827"/>
    </row>
    <row r="1828" spans="1:137" s="1" customFormat="1" ht="14.4" x14ac:dyDescent="0.3">
      <c r="A1828"/>
      <c r="B1828"/>
      <c r="C1828"/>
      <c r="D1828" s="18"/>
      <c r="E1828" s="28">
        <v>40156.660416666666</v>
      </c>
      <c r="F1828" s="10">
        <f t="shared" si="559"/>
        <v>273.15694444444671</v>
      </c>
      <c r="G1828" s="10">
        <v>29298</v>
      </c>
      <c r="H1828" s="10">
        <v>0</v>
      </c>
      <c r="I1828" s="10">
        <v>2454</v>
      </c>
      <c r="J1828" s="10"/>
      <c r="K1828" s="10"/>
      <c r="L1828" s="79">
        <v>1037</v>
      </c>
      <c r="M1828" s="86"/>
      <c r="N1828" s="112">
        <v>7.28</v>
      </c>
      <c r="O1828" s="90"/>
      <c r="P1828" s="90"/>
      <c r="Q1828" s="90"/>
      <c r="R1828" s="87"/>
      <c r="S1828" s="87"/>
      <c r="T1828" s="16"/>
      <c r="U1828" s="16"/>
      <c r="V1828" s="43">
        <f t="shared" si="549"/>
        <v>0</v>
      </c>
      <c r="W1828" s="43">
        <f t="shared" si="550"/>
        <v>0</v>
      </c>
      <c r="X1828" s="43">
        <f t="shared" si="551"/>
        <v>0</v>
      </c>
      <c r="Y1828" s="22">
        <f>X1828+W1828+SUM($V$1800:V1828)</f>
        <v>1.165240657026519E-3</v>
      </c>
      <c r="Z1828" s="22">
        <f t="shared" si="552"/>
        <v>8.5122477358906296E-2</v>
      </c>
      <c r="AA1828" s="44">
        <f t="shared" si="553"/>
        <v>11.726018494417016</v>
      </c>
      <c r="AB1828" s="44">
        <f t="shared" si="554"/>
        <v>1.5007842106315565</v>
      </c>
      <c r="AC1828" s="44">
        <f t="shared" si="555"/>
        <v>10.068574493020174</v>
      </c>
      <c r="AD1828" s="44">
        <f t="shared" si="560"/>
        <v>1.500784210631557</v>
      </c>
      <c r="AE1828" s="44">
        <f t="shared" si="561"/>
        <v>8.5633904639241347</v>
      </c>
      <c r="AF1828" s="44">
        <f t="shared" si="562"/>
        <v>4.3998184644839095E-3</v>
      </c>
      <c r="AG1828" s="45">
        <f>AC1828+AA1828+SUM($Z$1800:Z1828)</f>
        <v>30.866625751716498</v>
      </c>
      <c r="AH1828" s="77">
        <f>AC1828+AA1828+SUM($Z$1828:Z1828)+$AH$1827</f>
        <v>137.96200338941813</v>
      </c>
      <c r="DM1828"/>
      <c r="DN1828"/>
      <c r="DO1828"/>
      <c r="DP1828"/>
      <c r="DQ1828"/>
      <c r="DR1828"/>
      <c r="DS1828"/>
      <c r="DT1828"/>
      <c r="DU1828"/>
      <c r="DV1828"/>
      <c r="DW1828"/>
      <c r="DX1828"/>
      <c r="DY1828"/>
      <c r="DZ1828"/>
      <c r="EA1828"/>
      <c r="EB1828"/>
      <c r="EC1828"/>
      <c r="ED1828"/>
      <c r="EE1828"/>
      <c r="EF1828"/>
      <c r="EG1828"/>
    </row>
    <row r="1829" spans="1:137" s="1" customFormat="1" ht="14.4" x14ac:dyDescent="0.3">
      <c r="A1829"/>
      <c r="B1829"/>
      <c r="C1829"/>
      <c r="D1829" s="18"/>
      <c r="E1829" s="28">
        <v>40185.60833333333</v>
      </c>
      <c r="F1829" s="10">
        <f t="shared" si="559"/>
        <v>302.10486111111095</v>
      </c>
      <c r="G1829" s="10">
        <v>50023</v>
      </c>
      <c r="H1829" s="10">
        <v>3.55</v>
      </c>
      <c r="I1829" s="10">
        <v>2679</v>
      </c>
      <c r="J1829" s="10"/>
      <c r="K1829" s="10"/>
      <c r="L1829" s="79">
        <v>1037</v>
      </c>
      <c r="M1829" s="86"/>
      <c r="N1829" s="112">
        <v>7.28</v>
      </c>
      <c r="O1829" s="90"/>
      <c r="P1829" s="90"/>
      <c r="Q1829" s="90"/>
      <c r="R1829" s="87"/>
      <c r="S1829" s="87"/>
      <c r="T1829" s="16"/>
      <c r="U1829" s="16"/>
      <c r="V1829" s="43">
        <f t="shared" si="549"/>
        <v>1.0314178258724737E-5</v>
      </c>
      <c r="W1829" s="43">
        <f t="shared" si="550"/>
        <v>1.4208261879712061E-3</v>
      </c>
      <c r="X1829" s="43">
        <f t="shared" si="551"/>
        <v>6.1311150465060406E-6</v>
      </c>
      <c r="Y1829" s="22">
        <f>X1829+W1829+SUM($V$1800:V1829)</f>
        <v>2.6025121383029563E-3</v>
      </c>
      <c r="Z1829" s="22">
        <f t="shared" si="552"/>
        <v>0.14533694057357394</v>
      </c>
      <c r="AA1829" s="44">
        <f t="shared" si="553"/>
        <v>20.020841803065817</v>
      </c>
      <c r="AB1829" s="44">
        <f t="shared" si="554"/>
        <v>2.5624182049430808</v>
      </c>
      <c r="AC1829" s="44">
        <f t="shared" si="555"/>
        <v>17.190944838021299</v>
      </c>
      <c r="AD1829" s="44">
        <f t="shared" si="560"/>
        <v>2.5624182049430799</v>
      </c>
      <c r="AE1829" s="44">
        <f t="shared" si="561"/>
        <v>14.621014443882752</v>
      </c>
      <c r="AF1829" s="44">
        <f t="shared" si="562"/>
        <v>7.5121891954699491E-3</v>
      </c>
      <c r="AG1829" s="45">
        <f>AC1829+AA1829+SUM($Z$1800:Z1829)</f>
        <v>46.429156345939994</v>
      </c>
      <c r="AH1829" s="45">
        <f>AC1829+AA1829+SUM($Z$1828:Z1829)+$AH$1827</f>
        <v>153.52453398364162</v>
      </c>
      <c r="DM1829"/>
      <c r="DN1829"/>
      <c r="DO1829"/>
      <c r="DP1829"/>
      <c r="DQ1829"/>
      <c r="DR1829"/>
      <c r="DS1829"/>
      <c r="DT1829"/>
      <c r="DU1829"/>
      <c r="DV1829"/>
      <c r="DW1829"/>
      <c r="DX1829"/>
      <c r="DY1829"/>
      <c r="DZ1829"/>
      <c r="EA1829"/>
      <c r="EB1829"/>
      <c r="EC1829"/>
      <c r="ED1829"/>
      <c r="EE1829"/>
      <c r="EF1829"/>
      <c r="EG1829"/>
    </row>
    <row r="1830" spans="1:137" s="1" customFormat="1" ht="14.4" x14ac:dyDescent="0.3">
      <c r="A1830"/>
      <c r="B1830"/>
      <c r="C1830"/>
      <c r="D1830" s="18"/>
      <c r="E1830" s="28">
        <v>40199.48541666667</v>
      </c>
      <c r="F1830" s="10">
        <f t="shared" si="559"/>
        <v>315.98194444445107</v>
      </c>
      <c r="G1830" s="10">
        <v>59027</v>
      </c>
      <c r="H1830" s="10">
        <v>8.1300000000000008</v>
      </c>
      <c r="I1830" s="78">
        <v>2883</v>
      </c>
      <c r="J1830" s="78"/>
      <c r="K1830" s="78"/>
      <c r="L1830" s="79">
        <v>1037</v>
      </c>
      <c r="M1830" s="90"/>
      <c r="N1830" s="112">
        <v>7.28</v>
      </c>
      <c r="O1830" s="90"/>
      <c r="P1830" s="83"/>
      <c r="Q1830" s="90"/>
      <c r="R1830" s="87"/>
      <c r="S1830" s="87"/>
      <c r="T1830" s="16"/>
      <c r="U1830" s="16"/>
      <c r="V1830" s="43">
        <f t="shared" si="549"/>
        <v>2.3620920913642853E-5</v>
      </c>
      <c r="W1830" s="43">
        <f t="shared" si="550"/>
        <v>3.2538920868185653E-3</v>
      </c>
      <c r="X1830" s="43">
        <f t="shared" si="551"/>
        <v>1.4041116993829326E-5</v>
      </c>
      <c r="Y1830" s="22">
        <f>X1830+W1830+SUM($V$1800:V1830)</f>
        <v>4.4671089600112814E-3</v>
      </c>
      <c r="Z1830" s="22">
        <f t="shared" si="552"/>
        <v>0.17149718312049159</v>
      </c>
      <c r="AA1830" s="44">
        <f t="shared" si="553"/>
        <v>23.624537295035605</v>
      </c>
      <c r="AB1830" s="44">
        <f t="shared" si="554"/>
        <v>3.0236463103607378</v>
      </c>
      <c r="AC1830" s="44">
        <f t="shared" si="555"/>
        <v>20.28526679635134</v>
      </c>
      <c r="AD1830" s="44">
        <f t="shared" si="560"/>
        <v>3.0236463103607369</v>
      </c>
      <c r="AE1830" s="44">
        <f t="shared" si="561"/>
        <v>17.252756123764406</v>
      </c>
      <c r="AF1830" s="44">
        <f t="shared" si="562"/>
        <v>8.8643622261960417E-3</v>
      </c>
      <c r="AG1830" s="45">
        <f>AC1830+AA1830+SUM($Z$1800:Z1830)</f>
        <v>53.298670979360317</v>
      </c>
      <c r="AH1830" s="45">
        <f>AC1830+AA1830+SUM($Z$1828:Z1830)+$AH$1827</f>
        <v>160.39404861706194</v>
      </c>
      <c r="DM1830"/>
      <c r="DN1830"/>
      <c r="DO1830"/>
      <c r="DP1830"/>
      <c r="DQ1830"/>
      <c r="DR1830"/>
      <c r="DS1830"/>
      <c r="DT1830"/>
      <c r="DU1830"/>
      <c r="DV1830"/>
      <c r="DW1830"/>
      <c r="DX1830"/>
      <c r="DY1830"/>
      <c r="DZ1830"/>
      <c r="EA1830"/>
      <c r="EB1830"/>
      <c r="EC1830"/>
      <c r="ED1830"/>
      <c r="EE1830"/>
      <c r="EF1830"/>
      <c r="EG1830"/>
    </row>
    <row r="1831" spans="1:137" s="1" customFormat="1" ht="14.4" x14ac:dyDescent="0.3">
      <c r="A1831"/>
      <c r="B1831"/>
      <c r="C1831"/>
      <c r="D1831" s="18"/>
      <c r="E1831" s="28">
        <v>40287.538194444445</v>
      </c>
      <c r="F1831" s="10">
        <f t="shared" si="559"/>
        <v>404.03472222222626</v>
      </c>
      <c r="G1831" s="10">
        <v>94561</v>
      </c>
      <c r="H1831" s="10">
        <v>1.37</v>
      </c>
      <c r="I1831" s="10">
        <v>119</v>
      </c>
      <c r="J1831" s="10"/>
      <c r="K1831" s="10"/>
      <c r="L1831" s="79">
        <v>1037</v>
      </c>
      <c r="M1831" s="86"/>
      <c r="N1831" s="112">
        <v>7.28</v>
      </c>
      <c r="O1831" s="90"/>
      <c r="P1831" s="90"/>
      <c r="Q1831" s="90"/>
      <c r="R1831" s="87"/>
      <c r="S1831" s="87"/>
      <c r="T1831" s="16"/>
      <c r="U1831" s="16"/>
      <c r="V1831" s="43">
        <f t="shared" si="549"/>
        <v>3.9804011871698286E-6</v>
      </c>
      <c r="W1831" s="43">
        <f t="shared" si="550"/>
        <v>5.4831883873818384E-4</v>
      </c>
      <c r="X1831" s="43">
        <f t="shared" si="551"/>
        <v>2.3660922855530354E-6</v>
      </c>
      <c r="Y1831" s="22">
        <f>X1831+W1831+SUM($V$1800:V1831)</f>
        <v>1.7538410884097935E-3</v>
      </c>
      <c r="Z1831" s="22">
        <f t="shared" si="552"/>
        <v>0.27473774938683659</v>
      </c>
      <c r="AA1831" s="44">
        <f t="shared" si="553"/>
        <v>37.846407087533869</v>
      </c>
      <c r="AB1831" s="44">
        <f t="shared" si="554"/>
        <v>4.8438683780985272</v>
      </c>
      <c r="AC1831" s="44">
        <f t="shared" si="555"/>
        <v>32.496910117908413</v>
      </c>
      <c r="AD1831" s="44">
        <f t="shared" si="560"/>
        <v>4.8438683780985272</v>
      </c>
      <c r="AE1831" s="44">
        <f t="shared" si="561"/>
        <v>27.638841069667894</v>
      </c>
      <c r="AF1831" s="44">
        <f t="shared" si="562"/>
        <v>1.4200670141991363E-2</v>
      </c>
      <c r="AG1831" s="45">
        <f>AC1831+AA1831+SUM($Z$1800:Z1831)</f>
        <v>80.006921842802484</v>
      </c>
      <c r="AH1831" s="45">
        <f>AC1831+AA1831+SUM($Z$1828:Z1831)+$AH$1827</f>
        <v>187.10229948050409</v>
      </c>
      <c r="DM1831"/>
      <c r="DN1831"/>
      <c r="DO1831"/>
      <c r="DP1831"/>
      <c r="DQ1831"/>
      <c r="DR1831"/>
      <c r="DS1831"/>
      <c r="DT1831"/>
      <c r="DU1831"/>
      <c r="DV1831"/>
      <c r="DW1831"/>
      <c r="DX1831"/>
      <c r="DY1831"/>
      <c r="DZ1831"/>
      <c r="EA1831"/>
      <c r="EB1831"/>
      <c r="EC1831"/>
      <c r="ED1831"/>
      <c r="EE1831"/>
      <c r="EF1831"/>
      <c r="EG1831"/>
    </row>
    <row r="1832" spans="1:137" s="1" customFormat="1" ht="14.4" x14ac:dyDescent="0.3">
      <c r="A1832"/>
      <c r="B1832"/>
      <c r="C1832"/>
      <c r="D1832" s="18"/>
      <c r="E1832" s="28">
        <v>40360.498611111114</v>
      </c>
      <c r="F1832" s="10">
        <f t="shared" si="559"/>
        <v>476.99513888889487</v>
      </c>
      <c r="G1832" s="10">
        <v>128643</v>
      </c>
      <c r="H1832" s="10">
        <v>1.7</v>
      </c>
      <c r="I1832" s="10">
        <v>35</v>
      </c>
      <c r="J1832" s="10"/>
      <c r="K1832" s="10"/>
      <c r="L1832" s="79">
        <v>1037</v>
      </c>
      <c r="M1832" s="86"/>
      <c r="N1832" s="112">
        <v>7.28</v>
      </c>
      <c r="O1832" s="90"/>
      <c r="P1832" s="90"/>
      <c r="Q1832" s="90"/>
      <c r="R1832" s="87"/>
      <c r="S1832" s="87"/>
      <c r="T1832" s="16"/>
      <c r="U1832" s="16"/>
      <c r="V1832" s="43">
        <f t="shared" ref="V1832:V1861" si="563">($A$15*L1832/1000/$A$13*H1832)/$Q$1800</f>
        <v>4.9391839548822688E-6</v>
      </c>
      <c r="W1832" s="43">
        <f t="shared" ref="W1832:W1861" si="564">($U$1800*L1832/1000/$A$13*H1832)/$Q$1800</f>
        <v>6.8039563931015503E-4</v>
      </c>
      <c r="X1832" s="43">
        <f t="shared" ref="X1832:X1861" si="565">($A$46*$S$1800*H1832*L1832/1000000)/$Q$1800</f>
        <v>2.9360269236789476E-6</v>
      </c>
      <c r="Y1832" s="22">
        <f>X1832+W1832+SUM($V$1800:V1832)</f>
        <v>1.8914270075747726E-3</v>
      </c>
      <c r="Z1832" s="22">
        <f t="shared" ref="Z1832:Z1861" si="566">($A$15*L1832/1000/$A$13*G1832)/$Q$1800</f>
        <v>0.37375967147524686</v>
      </c>
      <c r="AA1832" s="44">
        <f t="shared" ref="AA1832:AA1861" si="567">($U$1800*L1832/1000/$A$13*G1832)/$Q$1800</f>
        <v>51.487138957515455</v>
      </c>
      <c r="AB1832" s="44">
        <f t="shared" ref="AB1832:AB1861" si="568">($A$14*$S$1800/1000*G1832/1000000*L1832/1000*1000000)/$Q$1800</f>
        <v>6.5897120352336458</v>
      </c>
      <c r="AC1832" s="44">
        <f t="shared" ref="AC1832:AC1851" si="569">($A$14*((L1832/1000)*G1832/10^6)*(1+($A$28/(10^-N1832))+(($A$28*$A$29)/(10^-N1832)^2))*1000000)*$S$1800/1000/$Q$1800</f>
        <v>44.209557939299415</v>
      </c>
      <c r="AD1832" s="44">
        <f t="shared" si="560"/>
        <v>6.5897120352336467</v>
      </c>
      <c r="AE1832" s="44">
        <f t="shared" si="561"/>
        <v>37.600526979677532</v>
      </c>
      <c r="AF1832" s="44">
        <f t="shared" si="562"/>
        <v>1.9318924388238227E-2</v>
      </c>
      <c r="AG1832" s="45">
        <f>AC1832+AA1832+SUM($Z$1800:Z1832)</f>
        <v>105.73406120565032</v>
      </c>
      <c r="AH1832" s="45">
        <f>AC1832+AA1832+SUM($Z$1828:Z1832)+$AH$1827</f>
        <v>212.82943884335197</v>
      </c>
      <c r="DM1832"/>
      <c r="DN1832"/>
      <c r="DO1832"/>
      <c r="DP1832"/>
      <c r="DQ1832"/>
      <c r="DR1832"/>
      <c r="DS1832"/>
      <c r="DT1832"/>
      <c r="DU1832"/>
      <c r="DV1832"/>
      <c r="DW1832"/>
      <c r="DX1832"/>
      <c r="DY1832"/>
      <c r="DZ1832"/>
      <c r="EA1832"/>
      <c r="EB1832"/>
      <c r="EC1832"/>
      <c r="ED1832"/>
      <c r="EE1832"/>
      <c r="EF1832"/>
      <c r="EG1832"/>
    </row>
    <row r="1833" spans="1:137" s="1" customFormat="1" ht="14.4" x14ac:dyDescent="0.3">
      <c r="A1833"/>
      <c r="B1833"/>
      <c r="C1833"/>
      <c r="D1833" s="18"/>
      <c r="E1833" s="28">
        <v>40533.491666666669</v>
      </c>
      <c r="F1833" s="10">
        <f t="shared" si="559"/>
        <v>649.98819444444962</v>
      </c>
      <c r="G1833" s="10">
        <v>159703</v>
      </c>
      <c r="H1833" s="10">
        <v>2.97</v>
      </c>
      <c r="I1833" s="10">
        <v>15</v>
      </c>
      <c r="J1833" s="10"/>
      <c r="K1833" s="10"/>
      <c r="L1833" s="79">
        <v>1037</v>
      </c>
      <c r="M1833" s="86"/>
      <c r="N1833" s="112">
        <v>7.28</v>
      </c>
      <c r="O1833" s="90"/>
      <c r="P1833" s="90"/>
      <c r="Q1833" s="90"/>
      <c r="R1833" s="87"/>
      <c r="S1833" s="87"/>
      <c r="T1833" s="16"/>
      <c r="U1833" s="16"/>
      <c r="V1833" s="43">
        <f t="shared" si="563"/>
        <v>8.6290449094119638E-6</v>
      </c>
      <c r="W1833" s="43">
        <f t="shared" si="564"/>
        <v>1.1886912051477416E-3</v>
      </c>
      <c r="X1833" s="43">
        <f t="shared" si="565"/>
        <v>5.1294117431332217E-6</v>
      </c>
      <c r="Y1833" s="22">
        <f>X1833+W1833+SUM($V$1800:V1833)</f>
        <v>2.4105450031412256E-3</v>
      </c>
      <c r="Z1833" s="22">
        <f t="shared" si="566"/>
        <v>0.46400146773327233</v>
      </c>
      <c r="AA1833" s="44">
        <f t="shared" si="567"/>
        <v>63.918367520441002</v>
      </c>
      <c r="AB1833" s="44">
        <f t="shared" si="568"/>
        <v>8.180754344681942</v>
      </c>
      <c r="AC1833" s="44">
        <f t="shared" si="569"/>
        <v>54.883662784449463</v>
      </c>
      <c r="AD1833" s="44">
        <f t="shared" si="560"/>
        <v>8.1807543446819402</v>
      </c>
      <c r="AE1833" s="44">
        <f t="shared" si="561"/>
        <v>46.678925089087159</v>
      </c>
      <c r="AF1833" s="44">
        <f t="shared" si="562"/>
        <v>2.3983350680369775E-2</v>
      </c>
      <c r="AG1833" s="45">
        <f>AC1833+AA1833+SUM($Z$1800:Z1833)</f>
        <v>129.3033960814592</v>
      </c>
      <c r="AH1833" s="45">
        <f>AC1833+AA1833+SUM($Z$1828:Z1833)+$AH$1827</f>
        <v>236.39877371916083</v>
      </c>
      <c r="DM1833"/>
      <c r="DN1833"/>
      <c r="DO1833"/>
      <c r="DP1833"/>
      <c r="DQ1833"/>
      <c r="DR1833"/>
      <c r="DS1833"/>
      <c r="DT1833"/>
      <c r="DU1833"/>
      <c r="DV1833"/>
      <c r="DW1833"/>
      <c r="DX1833"/>
      <c r="DY1833"/>
      <c r="DZ1833"/>
      <c r="EA1833"/>
      <c r="EB1833"/>
      <c r="EC1833"/>
      <c r="ED1833"/>
      <c r="EE1833"/>
      <c r="EF1833"/>
      <c r="EG1833"/>
    </row>
    <row r="1834" spans="1:137" s="1" customFormat="1" ht="14.4" x14ac:dyDescent="0.3">
      <c r="A1834"/>
      <c r="B1834"/>
      <c r="C1834"/>
      <c r="D1834" s="18"/>
      <c r="E1834" s="28">
        <v>40606.573611111111</v>
      </c>
      <c r="F1834" s="10">
        <f t="shared" si="559"/>
        <v>723.07013888889196</v>
      </c>
      <c r="G1834" s="10">
        <v>157640</v>
      </c>
      <c r="H1834" s="10">
        <v>5.69</v>
      </c>
      <c r="I1834" s="10">
        <v>14</v>
      </c>
      <c r="J1834" s="10"/>
      <c r="K1834" s="10"/>
      <c r="L1834" s="79">
        <v>1037</v>
      </c>
      <c r="M1834" s="86"/>
      <c r="N1834" s="112">
        <v>7.28</v>
      </c>
      <c r="O1834" s="90"/>
      <c r="P1834" s="90"/>
      <c r="Q1834" s="90"/>
      <c r="R1834" s="87"/>
      <c r="S1834" s="87"/>
      <c r="T1834" s="16"/>
      <c r="U1834" s="16"/>
      <c r="V1834" s="43">
        <f t="shared" si="563"/>
        <v>1.6531739237223594E-5</v>
      </c>
      <c r="W1834" s="43">
        <f t="shared" si="564"/>
        <v>2.2773242280439898E-3</v>
      </c>
      <c r="X1834" s="43">
        <f t="shared" si="565"/>
        <v>9.8270548210195392E-6</v>
      </c>
      <c r="Y1834" s="22">
        <f>X1834+W1834+SUM($V$1800:V1834)</f>
        <v>3.5204074083525837E-3</v>
      </c>
      <c r="Z1834" s="22">
        <f t="shared" si="566"/>
        <v>0.45800762273390633</v>
      </c>
      <c r="AA1834" s="44">
        <f t="shared" si="567"/>
        <v>63.092687400501681</v>
      </c>
      <c r="AB1834" s="44">
        <f t="shared" si="568"/>
        <v>8.0750775808573483</v>
      </c>
      <c r="AC1834" s="44">
        <f t="shared" si="569"/>
        <v>54.174690527670819</v>
      </c>
      <c r="AD1834" s="44">
        <f t="shared" si="560"/>
        <v>8.0750775808573465</v>
      </c>
      <c r="AE1834" s="44">
        <f t="shared" si="561"/>
        <v>46.075939406546517</v>
      </c>
      <c r="AF1834" s="44">
        <f t="shared" si="562"/>
        <v>2.367354026695485E-2</v>
      </c>
      <c r="AG1834" s="45">
        <f>AC1834+AA1834+SUM($Z$1800:Z1834)</f>
        <v>128.22675132747511</v>
      </c>
      <c r="AH1834" s="45">
        <f>AC1834+AA1834+SUM($Z$1828:Z1834)+$AH$1827</f>
        <v>235.32212896517674</v>
      </c>
      <c r="DM1834"/>
      <c r="DN1834"/>
      <c r="DO1834"/>
      <c r="DP1834"/>
      <c r="DQ1834"/>
      <c r="DR1834"/>
      <c r="DS1834"/>
      <c r="DT1834"/>
      <c r="DU1834"/>
      <c r="DV1834"/>
      <c r="DW1834"/>
      <c r="DX1834"/>
      <c r="DY1834"/>
      <c r="DZ1834"/>
      <c r="EA1834"/>
      <c r="EB1834"/>
      <c r="EC1834"/>
      <c r="ED1834"/>
      <c r="EE1834"/>
      <c r="EF1834"/>
      <c r="EG1834"/>
    </row>
    <row r="1835" spans="1:137" s="1" customFormat="1" ht="14.4" x14ac:dyDescent="0.3">
      <c r="A1835"/>
      <c r="B1835"/>
      <c r="C1835"/>
      <c r="D1835" s="18"/>
      <c r="E1835" s="28">
        <v>40627.590277777781</v>
      </c>
      <c r="F1835" s="10">
        <f t="shared" si="559"/>
        <v>744.08680555556202</v>
      </c>
      <c r="G1835" s="121">
        <v>18850</v>
      </c>
      <c r="H1835" s="40">
        <v>0</v>
      </c>
      <c r="I1835" s="10">
        <v>55</v>
      </c>
      <c r="J1835" s="10"/>
      <c r="K1835" s="10"/>
      <c r="L1835" s="79">
        <v>1037</v>
      </c>
      <c r="M1835" s="86"/>
      <c r="N1835" s="112">
        <v>7.28</v>
      </c>
      <c r="O1835" s="90"/>
      <c r="P1835" s="90"/>
      <c r="Q1835" s="90"/>
      <c r="R1835" s="87"/>
      <c r="S1835" s="87"/>
      <c r="T1835" s="16"/>
      <c r="U1835" s="16"/>
      <c r="V1835" s="43">
        <f t="shared" si="563"/>
        <v>0</v>
      </c>
      <c r="W1835" s="43">
        <f t="shared" si="564"/>
        <v>0</v>
      </c>
      <c r="X1835" s="43">
        <f t="shared" si="565"/>
        <v>0</v>
      </c>
      <c r="Y1835" s="22">
        <f>X1835+W1835+SUM($V$1800:V1835)</f>
        <v>1.2332561254875742E-3</v>
      </c>
      <c r="Z1835" s="22">
        <f t="shared" si="566"/>
        <v>5.4766833852665155E-2</v>
      </c>
      <c r="AA1835" s="44">
        <f t="shared" si="567"/>
        <v>7.5443869417626024</v>
      </c>
      <c r="AB1835" s="44">
        <f t="shared" si="568"/>
        <v>0.96558749301675362</v>
      </c>
      <c r="AC1835" s="44">
        <f t="shared" si="569"/>
        <v>6.4780063210263581</v>
      </c>
      <c r="AD1835" s="44">
        <f t="shared" si="560"/>
        <v>0.9655874930167534</v>
      </c>
      <c r="AE1835" s="44">
        <f t="shared" si="561"/>
        <v>5.5095880348477673</v>
      </c>
      <c r="AF1835" s="44">
        <f t="shared" si="562"/>
        <v>2.8307931618377254E-3</v>
      </c>
      <c r="AG1835" s="45">
        <f>AC1835+AA1835+SUM($Z$1800:Z1835)</f>
        <v>25.036533495944255</v>
      </c>
      <c r="AH1835" s="45">
        <f>AC1835+AA1835+SUM($Z$1835:Z1835)+$AH$1834</f>
        <v>249.39928906181837</v>
      </c>
      <c r="DM1835"/>
      <c r="DN1835"/>
      <c r="DO1835"/>
      <c r="DP1835"/>
      <c r="DQ1835"/>
      <c r="DR1835"/>
      <c r="DS1835"/>
      <c r="DT1835"/>
      <c r="DU1835"/>
      <c r="DV1835"/>
      <c r="DW1835"/>
      <c r="DX1835"/>
      <c r="DY1835"/>
      <c r="DZ1835"/>
      <c r="EA1835"/>
      <c r="EB1835"/>
      <c r="EC1835"/>
      <c r="ED1835"/>
      <c r="EE1835"/>
      <c r="EF1835"/>
      <c r="EG1835"/>
    </row>
    <row r="1836" spans="1:137" s="1" customFormat="1" ht="14.4" x14ac:dyDescent="0.3">
      <c r="A1836"/>
      <c r="B1836"/>
      <c r="C1836"/>
      <c r="D1836" s="18"/>
      <c r="E1836" s="28">
        <v>40633.484722222223</v>
      </c>
      <c r="F1836" s="10">
        <f t="shared" si="559"/>
        <v>749.98125000000437</v>
      </c>
      <c r="G1836" s="121">
        <v>30316</v>
      </c>
      <c r="H1836" s="40">
        <v>2.94</v>
      </c>
      <c r="I1836" s="10">
        <v>41</v>
      </c>
      <c r="J1836" s="10"/>
      <c r="K1836" s="10"/>
      <c r="L1836" s="79">
        <v>1037</v>
      </c>
      <c r="M1836" s="86"/>
      <c r="N1836" s="112">
        <v>7.28</v>
      </c>
      <c r="O1836" s="90"/>
      <c r="P1836" s="90"/>
      <c r="Q1836" s="90"/>
      <c r="R1836" s="87"/>
      <c r="S1836" s="87"/>
      <c r="T1836" s="16"/>
      <c r="U1836" s="16"/>
      <c r="V1836" s="43">
        <f t="shared" si="563"/>
        <v>8.5418828396199227E-6</v>
      </c>
      <c r="W1836" s="43">
        <f t="shared" si="564"/>
        <v>1.1766842232775623E-3</v>
      </c>
      <c r="X1836" s="43">
        <f t="shared" si="565"/>
        <v>5.0775995033035934E-6</v>
      </c>
      <c r="Y1836" s="22">
        <f>X1836+W1836+SUM($V$1800:V1836)</f>
        <v>2.42355983110806E-3</v>
      </c>
      <c r="Z1836" s="22">
        <f t="shared" si="566"/>
        <v>8.8080176927182854E-2</v>
      </c>
      <c r="AA1836" s="44">
        <f t="shared" si="567"/>
        <v>12.133455412545096</v>
      </c>
      <c r="AB1836" s="44">
        <f t="shared" si="568"/>
        <v>1.5529310577345308</v>
      </c>
      <c r="AC1836" s="44">
        <f t="shared" si="569"/>
        <v>10.418421200436875</v>
      </c>
      <c r="AD1836" s="44">
        <f t="shared" si="560"/>
        <v>1.5529310577345306</v>
      </c>
      <c r="AE1836" s="44">
        <f t="shared" si="561"/>
        <v>8.8609374463896522</v>
      </c>
      <c r="AF1836" s="44">
        <f t="shared" si="562"/>
        <v>4.5526963126935015E-3</v>
      </c>
      <c r="AG1836" s="45">
        <f>AC1836+AA1836+SUM($Z$1800:Z1836)</f>
        <v>33.654097023064452</v>
      </c>
      <c r="AH1836" s="45">
        <f>AC1836+AA1836+SUM($Z$1835:Z1836)+$AH$1834</f>
        <v>258.01685258893855</v>
      </c>
      <c r="DM1836"/>
      <c r="DN1836"/>
      <c r="DO1836"/>
      <c r="DP1836"/>
      <c r="DQ1836"/>
      <c r="DR1836"/>
      <c r="DS1836"/>
      <c r="DT1836"/>
      <c r="DU1836"/>
      <c r="DV1836"/>
      <c r="DW1836"/>
      <c r="DX1836"/>
      <c r="DY1836"/>
      <c r="DZ1836"/>
      <c r="EA1836"/>
      <c r="EB1836"/>
      <c r="EC1836"/>
      <c r="ED1836"/>
      <c r="EE1836"/>
      <c r="EF1836"/>
      <c r="EG1836"/>
    </row>
    <row r="1837" spans="1:137" s="1" customFormat="1" ht="14.4" x14ac:dyDescent="0.3">
      <c r="A1837"/>
      <c r="B1837"/>
      <c r="C1837"/>
      <c r="D1837" s="18"/>
      <c r="E1837" s="28">
        <v>40654.421527777777</v>
      </c>
      <c r="F1837" s="10">
        <f t="shared" si="559"/>
        <v>770.91805555555766</v>
      </c>
      <c r="G1837" s="10">
        <v>34782</v>
      </c>
      <c r="H1837" s="40">
        <v>0.95</v>
      </c>
      <c r="I1837" s="10">
        <v>20</v>
      </c>
      <c r="J1837" s="10"/>
      <c r="K1837" s="10"/>
      <c r="L1837" s="79">
        <v>1037</v>
      </c>
      <c r="M1837" s="86"/>
      <c r="N1837" s="112">
        <v>7.28</v>
      </c>
      <c r="O1837" s="90"/>
      <c r="P1837" s="90"/>
      <c r="Q1837" s="90"/>
      <c r="R1837" s="87"/>
      <c r="S1837" s="87"/>
      <c r="T1837" s="16"/>
      <c r="U1837" s="16"/>
      <c r="V1837" s="43">
        <f t="shared" si="563"/>
        <v>2.7601322100812679E-6</v>
      </c>
      <c r="W1837" s="43">
        <f t="shared" si="564"/>
        <v>3.8022109255567491E-4</v>
      </c>
      <c r="X1837" s="43">
        <f t="shared" si="565"/>
        <v>1.6407209279382358E-6</v>
      </c>
      <c r="Y1837" s="22">
        <f>X1837+W1837+SUM($V$1800:V1837)</f>
        <v>1.6264199540208886E-3</v>
      </c>
      <c r="Z1837" s="22">
        <f t="shared" si="566"/>
        <v>0.10105570371689121</v>
      </c>
      <c r="AA1837" s="44">
        <f t="shared" si="567"/>
        <v>13.920894780285773</v>
      </c>
      <c r="AB1837" s="44">
        <f t="shared" si="568"/>
        <v>1.7817010176184997</v>
      </c>
      <c r="AC1837" s="44">
        <f t="shared" si="569"/>
        <v>11.95321039034158</v>
      </c>
      <c r="AD1837" s="44">
        <f t="shared" si="560"/>
        <v>1.7817010176184995</v>
      </c>
      <c r="AE1837" s="44">
        <f t="shared" si="561"/>
        <v>10.166285996184351</v>
      </c>
      <c r="AF1837" s="44">
        <f t="shared" si="562"/>
        <v>5.2233765387289001E-3</v>
      </c>
      <c r="AG1837" s="45">
        <f>AC1837+AA1837+SUM($Z$1800:Z1837)</f>
        <v>37.077381284426721</v>
      </c>
      <c r="AH1837" s="45">
        <f>AC1837+AA1837+SUM($Z$1835:Z1837)+$AH$1834</f>
        <v>261.44013685030086</v>
      </c>
      <c r="DM1837"/>
      <c r="DN1837"/>
      <c r="DO1837"/>
      <c r="DP1837"/>
      <c r="DQ1837"/>
      <c r="DR1837"/>
      <c r="DS1837"/>
      <c r="DT1837"/>
      <c r="DU1837"/>
      <c r="DV1837"/>
      <c r="DW1837"/>
      <c r="DX1837"/>
      <c r="DY1837"/>
      <c r="DZ1837"/>
      <c r="EA1837"/>
      <c r="EB1837"/>
      <c r="EC1837"/>
      <c r="ED1837"/>
      <c r="EE1837"/>
      <c r="EF1837"/>
      <c r="EG1837"/>
    </row>
    <row r="1838" spans="1:137" s="1" customFormat="1" ht="14.4" x14ac:dyDescent="0.3">
      <c r="A1838"/>
      <c r="B1838"/>
      <c r="C1838"/>
      <c r="D1838" s="18"/>
      <c r="E1838" s="28">
        <v>40693.660416666666</v>
      </c>
      <c r="F1838" s="10">
        <f t="shared" si="559"/>
        <v>810.15694444444671</v>
      </c>
      <c r="G1838" s="10">
        <v>45271</v>
      </c>
      <c r="H1838" s="40">
        <v>0</v>
      </c>
      <c r="I1838" s="10">
        <v>72</v>
      </c>
      <c r="J1838" s="10"/>
      <c r="K1838" s="10"/>
      <c r="L1838" s="79">
        <v>1037</v>
      </c>
      <c r="M1838" s="86"/>
      <c r="N1838" s="112">
        <v>7.28</v>
      </c>
      <c r="O1838" s="90"/>
      <c r="P1838" s="90"/>
      <c r="Q1838" s="90"/>
      <c r="R1838" s="87"/>
      <c r="S1838" s="87"/>
      <c r="T1838" s="16"/>
      <c r="U1838" s="16"/>
      <c r="V1838" s="43">
        <f t="shared" si="563"/>
        <v>0</v>
      </c>
      <c r="W1838" s="43">
        <f t="shared" si="564"/>
        <v>0</v>
      </c>
      <c r="X1838" s="43">
        <f t="shared" si="565"/>
        <v>0</v>
      </c>
      <c r="Y1838" s="22">
        <f>X1838+W1838+SUM($V$1800:V1838)</f>
        <v>1.2445581405372754E-3</v>
      </c>
      <c r="Z1838" s="22">
        <f t="shared" si="566"/>
        <v>0.13153046871851481</v>
      </c>
      <c r="AA1838" s="44">
        <f t="shared" si="567"/>
        <v>18.118935874829432</v>
      </c>
      <c r="AB1838" s="44">
        <f t="shared" si="568"/>
        <v>2.3189979520616157</v>
      </c>
      <c r="AC1838" s="44">
        <f t="shared" si="569"/>
        <v>15.557868655659641</v>
      </c>
      <c r="AD1838" s="44">
        <f t="shared" si="560"/>
        <v>2.3189979520616149</v>
      </c>
      <c r="AE1838" s="44">
        <f t="shared" si="561"/>
        <v>13.232072144593806</v>
      </c>
      <c r="AF1838" s="44">
        <f t="shared" si="562"/>
        <v>6.7985590042204591E-3</v>
      </c>
      <c r="AG1838" s="45">
        <f>AC1838+AA1838+SUM($Z$1800:Z1838)</f>
        <v>45.011611113006957</v>
      </c>
      <c r="AH1838" s="45">
        <f>AC1838+AA1838+SUM($Z$1835:Z1838)+$AH$1834</f>
        <v>269.37436667888107</v>
      </c>
      <c r="DM1838"/>
      <c r="DN1838"/>
      <c r="DO1838"/>
      <c r="DP1838"/>
      <c r="DQ1838"/>
      <c r="DR1838"/>
      <c r="DS1838"/>
      <c r="DT1838"/>
      <c r="DU1838"/>
      <c r="DV1838"/>
      <c r="DW1838"/>
      <c r="DX1838"/>
      <c r="DY1838"/>
      <c r="DZ1838"/>
      <c r="EA1838"/>
      <c r="EB1838"/>
      <c r="EC1838"/>
      <c r="ED1838"/>
      <c r="EE1838"/>
      <c r="EF1838"/>
      <c r="EG1838"/>
    </row>
    <row r="1839" spans="1:137" s="1" customFormat="1" ht="14.4" x14ac:dyDescent="0.3">
      <c r="A1839"/>
      <c r="B1839"/>
      <c r="C1839"/>
      <c r="D1839" s="18"/>
      <c r="E1839" s="28">
        <v>40750.474305555559</v>
      </c>
      <c r="F1839" s="10">
        <f t="shared" si="559"/>
        <v>866.97083333334012</v>
      </c>
      <c r="G1839" s="10">
        <v>55881</v>
      </c>
      <c r="H1839" s="10">
        <v>0</v>
      </c>
      <c r="I1839" s="36" t="s">
        <v>217</v>
      </c>
      <c r="J1839" s="36"/>
      <c r="K1839" s="36"/>
      <c r="L1839" s="79">
        <v>1037</v>
      </c>
      <c r="M1839" s="86"/>
      <c r="N1839" s="112">
        <v>7.28</v>
      </c>
      <c r="O1839" s="90"/>
      <c r="P1839" s="90"/>
      <c r="Q1839" s="90"/>
      <c r="R1839" s="87"/>
      <c r="S1839" s="87"/>
      <c r="T1839" s="16"/>
      <c r="U1839" s="16"/>
      <c r="V1839" s="43">
        <f t="shared" si="563"/>
        <v>0</v>
      </c>
      <c r="W1839" s="43">
        <f t="shared" si="564"/>
        <v>0</v>
      </c>
      <c r="X1839" s="43">
        <f t="shared" si="565"/>
        <v>0</v>
      </c>
      <c r="Y1839" s="22">
        <f>X1839+W1839+SUM($V$1800:V1839)</f>
        <v>1.2445581405372754E-3</v>
      </c>
      <c r="Z1839" s="22">
        <f t="shared" si="566"/>
        <v>0.16235678740163298</v>
      </c>
      <c r="AA1839" s="44">
        <f t="shared" si="567"/>
        <v>22.365405129582811</v>
      </c>
      <c r="AB1839" s="44">
        <f t="shared" si="568"/>
        <v>2.862493087388287</v>
      </c>
      <c r="AC1839" s="44">
        <f t="shared" si="569"/>
        <v>19.204109879324879</v>
      </c>
      <c r="AD1839" s="44">
        <f t="shared" si="560"/>
        <v>2.8624930873882866</v>
      </c>
      <c r="AE1839" s="44">
        <f t="shared" si="561"/>
        <v>16.333224879327751</v>
      </c>
      <c r="AF1839" s="44">
        <f t="shared" si="562"/>
        <v>8.3919126088410588E-3</v>
      </c>
      <c r="AG1839" s="45">
        <f>AC1839+AA1839+SUM($Z$1800:Z1839)</f>
        <v>53.066678378827206</v>
      </c>
      <c r="AH1839" s="45">
        <f>AC1839+AA1839+SUM($Z$1835:Z1839)+$AH$1834</f>
        <v>277.42943394470132</v>
      </c>
      <c r="DM1839"/>
      <c r="DN1839"/>
      <c r="DO1839"/>
      <c r="DP1839"/>
      <c r="DQ1839"/>
      <c r="DR1839"/>
      <c r="DS1839"/>
      <c r="DT1839"/>
      <c r="DU1839"/>
      <c r="DV1839"/>
      <c r="DW1839"/>
      <c r="DX1839"/>
      <c r="DY1839"/>
      <c r="DZ1839"/>
      <c r="EA1839"/>
      <c r="EB1839"/>
      <c r="EC1839"/>
      <c r="ED1839"/>
      <c r="EE1839"/>
      <c r="EF1839"/>
      <c r="EG1839"/>
    </row>
    <row r="1840" spans="1:137" s="1" customFormat="1" ht="14.4" x14ac:dyDescent="0.3">
      <c r="A1840"/>
      <c r="B1840"/>
      <c r="C1840"/>
      <c r="D1840" s="18"/>
      <c r="E1840" s="28">
        <v>40849.617361111108</v>
      </c>
      <c r="F1840" s="10">
        <f t="shared" si="559"/>
        <v>966.11388888888905</v>
      </c>
      <c r="G1840" s="10">
        <v>91557</v>
      </c>
      <c r="H1840" s="10">
        <v>9</v>
      </c>
      <c r="I1840" s="10">
        <v>46</v>
      </c>
      <c r="J1840" s="10"/>
      <c r="K1840" s="10"/>
      <c r="L1840" s="79">
        <v>1037</v>
      </c>
      <c r="M1840" s="86"/>
      <c r="N1840" s="112">
        <v>7.28</v>
      </c>
      <c r="O1840" s="90"/>
      <c r="P1840" s="90"/>
      <c r="Q1840" s="90"/>
      <c r="R1840" s="87"/>
      <c r="S1840" s="87"/>
      <c r="T1840" s="16"/>
      <c r="U1840" s="16"/>
      <c r="V1840" s="43">
        <f t="shared" si="563"/>
        <v>2.6148620937612008E-5</v>
      </c>
      <c r="W1840" s="43">
        <f t="shared" si="564"/>
        <v>3.6020945610537626E-3</v>
      </c>
      <c r="X1840" s="43">
        <f t="shared" si="565"/>
        <v>1.554367194888855E-5</v>
      </c>
      <c r="Y1840" s="22">
        <f>X1840+W1840+SUM($V$1800:V1840)</f>
        <v>4.8883449944775387E-3</v>
      </c>
      <c r="Z1840" s="22">
        <f t="shared" si="566"/>
        <v>0.26600992079832697</v>
      </c>
      <c r="AA1840" s="44">
        <f t="shared" si="567"/>
        <v>36.644107969599922</v>
      </c>
      <c r="AB1840" s="44">
        <f t="shared" si="568"/>
        <v>4.6899890768241326</v>
      </c>
      <c r="AC1840" s="44">
        <f t="shared" si="569"/>
        <v>31.46455303629763</v>
      </c>
      <c r="AD1840" s="44">
        <f t="shared" si="560"/>
        <v>4.6899890768241326</v>
      </c>
      <c r="AE1840" s="44">
        <f t="shared" si="561"/>
        <v>26.76081441414096</v>
      </c>
      <c r="AF1840" s="44">
        <f t="shared" si="562"/>
        <v>1.3749545332539874E-2</v>
      </c>
      <c r="AG1840" s="45">
        <f>AC1840+AA1840+SUM($Z$1800:Z1840)</f>
        <v>79.87183429661539</v>
      </c>
      <c r="AH1840" s="45">
        <f>AC1840+AA1840+SUM($Z$1835:Z1840)+$AH$1834</f>
        <v>304.23458986248949</v>
      </c>
      <c r="DM1840"/>
      <c r="DN1840"/>
      <c r="DO1840"/>
      <c r="DP1840"/>
      <c r="DQ1840"/>
      <c r="DR1840"/>
      <c r="DS1840"/>
      <c r="DT1840"/>
      <c r="DU1840"/>
      <c r="DV1840"/>
      <c r="DW1840"/>
      <c r="DX1840"/>
      <c r="DY1840"/>
      <c r="DZ1840"/>
      <c r="EA1840"/>
      <c r="EB1840"/>
      <c r="EC1840"/>
      <c r="ED1840"/>
      <c r="EE1840"/>
      <c r="EF1840"/>
      <c r="EG1840"/>
    </row>
    <row r="1841" spans="1:137" s="1" customFormat="1" ht="14.4" x14ac:dyDescent="0.3">
      <c r="A1841"/>
      <c r="B1841"/>
      <c r="C1841"/>
      <c r="D1841" s="18"/>
      <c r="E1841" s="28">
        <v>40939.634722222225</v>
      </c>
      <c r="F1841" s="10">
        <f t="shared" si="559"/>
        <v>1056.1312500000058</v>
      </c>
      <c r="G1841" s="10">
        <v>109690</v>
      </c>
      <c r="H1841" s="40">
        <v>1.41</v>
      </c>
      <c r="I1841" s="10">
        <v>13</v>
      </c>
      <c r="J1841" s="10"/>
      <c r="K1841" s="10"/>
      <c r="L1841" s="79">
        <v>1037</v>
      </c>
      <c r="M1841" s="86"/>
      <c r="N1841" s="112">
        <v>7.28</v>
      </c>
      <c r="O1841" s="90"/>
      <c r="P1841" s="90"/>
      <c r="Q1841" s="90"/>
      <c r="R1841" s="87"/>
      <c r="S1841" s="87"/>
      <c r="T1841" s="16"/>
      <c r="U1841" s="16"/>
      <c r="V1841" s="43">
        <f t="shared" si="563"/>
        <v>4.0966172802258815E-6</v>
      </c>
      <c r="W1841" s="43">
        <f t="shared" si="564"/>
        <v>5.6432814789842268E-4</v>
      </c>
      <c r="X1841" s="43">
        <f t="shared" si="565"/>
        <v>2.4351752719925398E-6</v>
      </c>
      <c r="Y1841" s="22">
        <f>X1841+W1841+SUM($V$1800:V1841)</f>
        <v>1.8415667019255285E-3</v>
      </c>
      <c r="Z1841" s="22">
        <f t="shared" si="566"/>
        <v>0.31869358118296237</v>
      </c>
      <c r="AA1841" s="44">
        <f t="shared" si="567"/>
        <v>43.901528044665248</v>
      </c>
      <c r="AB1841" s="44">
        <f t="shared" si="568"/>
        <v>5.6188483877457678</v>
      </c>
      <c r="AC1841" s="44">
        <f t="shared" si="569"/>
        <v>37.696154554556031</v>
      </c>
      <c r="AD1841" s="44">
        <f t="shared" si="560"/>
        <v>5.6188483877457651</v>
      </c>
      <c r="AE1841" s="44">
        <f t="shared" si="561"/>
        <v>32.06083350357833</v>
      </c>
      <c r="AF1841" s="44">
        <f t="shared" si="562"/>
        <v>1.6472663231935282E-2</v>
      </c>
      <c r="AG1841" s="45">
        <f>AC1841+AA1841+SUM($Z$1800:Z1841)</f>
        <v>93.679549471122101</v>
      </c>
      <c r="AH1841" s="45">
        <f>AC1841+AA1841+SUM($Z$1835:Z1841)+$AH$1834</f>
        <v>318.0423050369962</v>
      </c>
      <c r="DM1841"/>
      <c r="DN1841"/>
      <c r="DO1841"/>
      <c r="DP1841"/>
      <c r="DQ1841"/>
      <c r="DR1841"/>
      <c r="DS1841"/>
      <c r="DT1841"/>
      <c r="DU1841"/>
      <c r="DV1841"/>
      <c r="DW1841"/>
      <c r="DX1841"/>
      <c r="DY1841"/>
      <c r="DZ1841"/>
      <c r="EA1841"/>
      <c r="EB1841"/>
      <c r="EC1841"/>
      <c r="ED1841"/>
      <c r="EE1841"/>
      <c r="EF1841"/>
      <c r="EG1841"/>
    </row>
    <row r="1842" spans="1:137" s="1" customFormat="1" ht="14.4" x14ac:dyDescent="0.3">
      <c r="A1842"/>
      <c r="B1842"/>
      <c r="C1842"/>
      <c r="D1842" s="18"/>
      <c r="E1842" s="28">
        <v>41018.436805555553</v>
      </c>
      <c r="F1842" s="10">
        <f t="shared" si="559"/>
        <v>1134.9333333333343</v>
      </c>
      <c r="G1842" s="10">
        <v>124544</v>
      </c>
      <c r="H1842" s="40">
        <v>1.95</v>
      </c>
      <c r="I1842" s="10">
        <v>15</v>
      </c>
      <c r="J1842" s="10"/>
      <c r="K1842" s="10"/>
      <c r="L1842" s="79">
        <v>1037</v>
      </c>
      <c r="M1842" s="86"/>
      <c r="N1842" s="112">
        <v>7.28</v>
      </c>
      <c r="O1842" s="90"/>
      <c r="P1842" s="90"/>
      <c r="Q1842" s="90"/>
      <c r="R1842" s="87"/>
      <c r="S1842" s="87"/>
      <c r="T1842" s="16"/>
      <c r="U1842" s="16"/>
      <c r="V1842" s="43">
        <f t="shared" si="563"/>
        <v>5.6655345364826022E-6</v>
      </c>
      <c r="W1842" s="43">
        <f t="shared" si="564"/>
        <v>7.8045382156164854E-4</v>
      </c>
      <c r="X1842" s="43">
        <f t="shared" si="565"/>
        <v>3.3677955889258526E-6</v>
      </c>
      <c r="Y1842" s="22">
        <f>X1842+W1842+SUM($V$1800:V1842)</f>
        <v>2.0642905304421701E-3</v>
      </c>
      <c r="Z1842" s="22">
        <f t="shared" si="566"/>
        <v>0.36185042733932782</v>
      </c>
      <c r="AA1842" s="44">
        <f t="shared" si="567"/>
        <v>49.84658500131998</v>
      </c>
      <c r="AB1842" s="44">
        <f t="shared" si="568"/>
        <v>6.3797415772031059</v>
      </c>
      <c r="AC1842" s="44">
        <f t="shared" si="569"/>
        <v>42.80089226768736</v>
      </c>
      <c r="AD1842" s="44">
        <f t="shared" si="560"/>
        <v>6.3797415772031059</v>
      </c>
      <c r="AE1842" s="44">
        <f t="shared" si="561"/>
        <v>36.402447332205853</v>
      </c>
      <c r="AF1842" s="44">
        <f t="shared" si="562"/>
        <v>1.8703358278404122E-2</v>
      </c>
      <c r="AG1842" s="45">
        <f>AC1842+AA1842+SUM($Z$1800:Z1842)</f>
        <v>105.09119456824747</v>
      </c>
      <c r="AH1842" s="45">
        <f>AC1842+AA1842+SUM($Z$1835:Z1842)+$AH$1834</f>
        <v>329.45395013412156</v>
      </c>
      <c r="DM1842"/>
      <c r="DN1842"/>
      <c r="DO1842"/>
      <c r="DP1842"/>
      <c r="DQ1842"/>
      <c r="DR1842"/>
      <c r="DS1842"/>
      <c r="DT1842"/>
      <c r="DU1842"/>
      <c r="DV1842"/>
      <c r="DW1842"/>
      <c r="DX1842"/>
      <c r="DY1842"/>
      <c r="DZ1842"/>
      <c r="EA1842"/>
      <c r="EB1842"/>
      <c r="EC1842"/>
      <c r="ED1842"/>
      <c r="EE1842"/>
      <c r="EF1842"/>
      <c r="EG1842"/>
    </row>
    <row r="1843" spans="1:137" s="1" customFormat="1" ht="14.4" x14ac:dyDescent="0.3">
      <c r="A1843"/>
      <c r="B1843"/>
      <c r="C1843"/>
      <c r="D1843" s="18"/>
      <c r="E1843" s="28">
        <v>41036.616666666669</v>
      </c>
      <c r="F1843" s="10">
        <f t="shared" si="559"/>
        <v>1153.1131944444496</v>
      </c>
      <c r="G1843" s="10">
        <v>125557</v>
      </c>
      <c r="H1843" s="10">
        <v>0</v>
      </c>
      <c r="I1843" s="10">
        <v>41</v>
      </c>
      <c r="J1843" s="10"/>
      <c r="K1843" s="10"/>
      <c r="L1843" s="79">
        <v>1037</v>
      </c>
      <c r="M1843" s="86"/>
      <c r="N1843" s="112">
        <v>7.28</v>
      </c>
      <c r="O1843" s="90"/>
      <c r="P1843" s="90"/>
      <c r="Q1843" s="90"/>
      <c r="R1843" s="87"/>
      <c r="S1843" s="87"/>
      <c r="T1843" s="16"/>
      <c r="U1843" s="16"/>
      <c r="V1843" s="43">
        <f t="shared" si="563"/>
        <v>0</v>
      </c>
      <c r="W1843" s="43">
        <f t="shared" si="564"/>
        <v>0</v>
      </c>
      <c r="X1843" s="43">
        <f t="shared" si="565"/>
        <v>0</v>
      </c>
      <c r="Y1843" s="22">
        <f>X1843+W1843+SUM($V$1800:V1843)</f>
        <v>1.2804689132915959E-3</v>
      </c>
      <c r="Z1843" s="22">
        <f t="shared" si="566"/>
        <v>0.36479359989597238</v>
      </c>
      <c r="AA1843" s="44">
        <f t="shared" si="567"/>
        <v>50.252020755803024</v>
      </c>
      <c r="AB1843" s="44">
        <f t="shared" si="568"/>
        <v>6.4316323003026268</v>
      </c>
      <c r="AC1843" s="44">
        <f t="shared" si="569"/>
        <v>43.149020671040134</v>
      </c>
      <c r="AD1843" s="44">
        <f t="shared" si="560"/>
        <v>6.4316323003026277</v>
      </c>
      <c r="AE1843" s="44">
        <f t="shared" si="561"/>
        <v>36.698532885484418</v>
      </c>
      <c r="AF1843" s="44">
        <f t="shared" si="562"/>
        <v>1.8855485253095987E-2</v>
      </c>
      <c r="AG1843" s="45">
        <f>AC1843+AA1843+SUM($Z$1800:Z1843)</f>
        <v>106.20955232597927</v>
      </c>
      <c r="AH1843" s="45">
        <f>AC1843+AA1843+SUM($Z$1835:Z1843)+$AH$1834</f>
        <v>330.57230789185337</v>
      </c>
      <c r="DM1843"/>
      <c r="DN1843"/>
      <c r="DO1843"/>
      <c r="DP1843"/>
      <c r="DQ1843"/>
      <c r="DR1843"/>
      <c r="DS1843"/>
      <c r="DT1843"/>
      <c r="DU1843"/>
      <c r="DV1843"/>
      <c r="DW1843"/>
      <c r="DX1843"/>
      <c r="DY1843"/>
      <c r="DZ1843"/>
      <c r="EA1843"/>
      <c r="EB1843"/>
      <c r="EC1843"/>
      <c r="ED1843"/>
      <c r="EE1843"/>
      <c r="EF1843"/>
      <c r="EG1843"/>
    </row>
    <row r="1844" spans="1:137" s="1" customFormat="1" ht="14.4" x14ac:dyDescent="0.3">
      <c r="A1844"/>
      <c r="B1844"/>
      <c r="C1844"/>
      <c r="D1844" s="18"/>
      <c r="E1844" s="28">
        <v>41039.556250000001</v>
      </c>
      <c r="F1844" s="10">
        <f t="shared" si="559"/>
        <v>1156.0527777777825</v>
      </c>
      <c r="G1844" s="10">
        <v>18352</v>
      </c>
      <c r="H1844" s="10">
        <v>0</v>
      </c>
      <c r="I1844" s="10">
        <v>39</v>
      </c>
      <c r="J1844" s="10"/>
      <c r="K1844" s="10"/>
      <c r="L1844" s="79">
        <v>1037</v>
      </c>
      <c r="M1844" s="86"/>
      <c r="N1844" s="112">
        <v>7.28</v>
      </c>
      <c r="O1844" s="90"/>
      <c r="P1844" s="90"/>
      <c r="Q1844" s="90"/>
      <c r="R1844" s="87"/>
      <c r="S1844" s="87"/>
      <c r="T1844" s="16"/>
      <c r="U1844" s="16"/>
      <c r="V1844" s="43">
        <f t="shared" si="563"/>
        <v>0</v>
      </c>
      <c r="W1844" s="43">
        <f t="shared" si="564"/>
        <v>0</v>
      </c>
      <c r="X1844" s="43">
        <f t="shared" si="565"/>
        <v>0</v>
      </c>
      <c r="Y1844" s="22">
        <f>X1844+W1844+SUM($V$1800:V1844)</f>
        <v>1.2804689132915959E-3</v>
      </c>
      <c r="Z1844" s="22">
        <f t="shared" si="566"/>
        <v>5.331994349411729E-2</v>
      </c>
      <c r="AA1844" s="44">
        <f t="shared" si="567"/>
        <v>7.3450710427176276</v>
      </c>
      <c r="AB1844" s="44">
        <f t="shared" si="568"/>
        <v>0.94007754227286267</v>
      </c>
      <c r="AC1844" s="44">
        <f t="shared" si="569"/>
        <v>6.3068632362586587</v>
      </c>
      <c r="AD1844" s="44">
        <f t="shared" si="560"/>
        <v>0.94007754227286255</v>
      </c>
      <c r="AE1844" s="44">
        <f t="shared" si="561"/>
        <v>5.3640296878263252</v>
      </c>
      <c r="AF1844" s="44">
        <f t="shared" si="562"/>
        <v>2.7560061594719331E-3</v>
      </c>
      <c r="AG1844" s="45">
        <f>AC1844+AA1844+SUM($Z$1800:Z1844)</f>
        <v>26.513765121606511</v>
      </c>
      <c r="AH1844" s="45">
        <f>AC1844+AA1844+SUM($Z$1844:Z1844)+$AH$1843</f>
        <v>344.27756211432376</v>
      </c>
      <c r="DM1844"/>
      <c r="DN1844"/>
      <c r="DO1844"/>
      <c r="DP1844"/>
      <c r="DQ1844"/>
      <c r="DR1844"/>
      <c r="DS1844"/>
      <c r="DT1844"/>
      <c r="DU1844"/>
      <c r="DV1844"/>
      <c r="DW1844"/>
      <c r="DX1844"/>
      <c r="DY1844"/>
      <c r="DZ1844"/>
      <c r="EA1844"/>
      <c r="EB1844"/>
      <c r="EC1844"/>
      <c r="ED1844"/>
      <c r="EE1844"/>
      <c r="EF1844"/>
      <c r="EG1844"/>
    </row>
    <row r="1845" spans="1:137" s="1" customFormat="1" ht="14.4" x14ac:dyDescent="0.3">
      <c r="A1845"/>
      <c r="B1845"/>
      <c r="C1845"/>
      <c r="D1845" s="18"/>
      <c r="E1845" s="28">
        <v>41044.570138888892</v>
      </c>
      <c r="F1845" s="10">
        <f t="shared" si="559"/>
        <v>1161.066666666673</v>
      </c>
      <c r="G1845" s="10">
        <v>21499</v>
      </c>
      <c r="H1845" s="40">
        <v>0.78</v>
      </c>
      <c r="I1845" s="10">
        <v>42</v>
      </c>
      <c r="J1845" s="10"/>
      <c r="K1845" s="10"/>
      <c r="L1845" s="79">
        <v>1037</v>
      </c>
      <c r="M1845" s="86"/>
      <c r="N1845" s="112">
        <v>7.28</v>
      </c>
      <c r="O1845" s="90"/>
      <c r="P1845" s="90"/>
      <c r="Q1845" s="90"/>
      <c r="R1845" s="87"/>
      <c r="S1845" s="87"/>
      <c r="T1845" s="16"/>
      <c r="U1845" s="16"/>
      <c r="V1845" s="43">
        <f t="shared" si="563"/>
        <v>2.2662138145930407E-6</v>
      </c>
      <c r="W1845" s="43">
        <f t="shared" si="564"/>
        <v>3.1218152862465943E-4</v>
      </c>
      <c r="X1845" s="43">
        <f t="shared" si="565"/>
        <v>1.3471182355703409E-6</v>
      </c>
      <c r="Y1845" s="22">
        <f>X1845+W1845+SUM($V$1800:V1845)</f>
        <v>1.5962637739664188E-3</v>
      </c>
      <c r="Z1845" s="22">
        <f t="shared" si="566"/>
        <v>6.2463244615302289E-2</v>
      </c>
      <c r="AA1845" s="44">
        <f t="shared" si="567"/>
        <v>8.6046034408994263</v>
      </c>
      <c r="AB1845" s="44">
        <f t="shared" si="568"/>
        <v>1.1012819900460045</v>
      </c>
      <c r="AC1845" s="44">
        <f t="shared" si="569"/>
        <v>7.3883638140979135</v>
      </c>
      <c r="AD1845" s="44">
        <f t="shared" si="560"/>
        <v>1.1012819900460042</v>
      </c>
      <c r="AE1845" s="44">
        <f t="shared" si="561"/>
        <v>6.2838532181003783</v>
      </c>
      <c r="AF1845" s="44">
        <f t="shared" si="562"/>
        <v>3.2286059515304645E-3</v>
      </c>
      <c r="AG1845" s="45">
        <f>AC1845+AA1845+SUM($Z$1800:Z1845)</f>
        <v>28.917261342242867</v>
      </c>
      <c r="AH1845" s="45">
        <f>AC1845+AA1845+SUM($Z$1844:Z1845)+$AH$1843</f>
        <v>346.68105833496014</v>
      </c>
      <c r="DM1845"/>
      <c r="DN1845"/>
      <c r="DO1845"/>
      <c r="DP1845"/>
      <c r="DQ1845"/>
      <c r="DR1845"/>
      <c r="DS1845"/>
      <c r="DT1845"/>
      <c r="DU1845"/>
      <c r="DV1845"/>
      <c r="DW1845"/>
      <c r="DX1845"/>
      <c r="DY1845"/>
      <c r="DZ1845"/>
      <c r="EA1845"/>
      <c r="EB1845"/>
      <c r="EC1845"/>
      <c r="ED1845"/>
      <c r="EE1845"/>
      <c r="EF1845"/>
      <c r="EG1845"/>
    </row>
    <row r="1846" spans="1:137" s="1" customFormat="1" ht="14.4" x14ac:dyDescent="0.3">
      <c r="A1846"/>
      <c r="B1846"/>
      <c r="C1846"/>
      <c r="D1846" s="18"/>
      <c r="E1846" s="28">
        <v>41052.550694444442</v>
      </c>
      <c r="F1846" s="10">
        <f t="shared" si="559"/>
        <v>1169.0472222222234</v>
      </c>
      <c r="G1846" s="10">
        <v>24612</v>
      </c>
      <c r="H1846" s="10">
        <v>1</v>
      </c>
      <c r="I1846" s="10">
        <v>40</v>
      </c>
      <c r="J1846" s="10"/>
      <c r="K1846" s="10"/>
      <c r="L1846" s="79">
        <v>1037</v>
      </c>
      <c r="M1846" s="86"/>
      <c r="N1846" s="112">
        <v>7.28</v>
      </c>
      <c r="O1846" s="90"/>
      <c r="P1846" s="90"/>
      <c r="Q1846" s="90"/>
      <c r="R1846" s="87"/>
      <c r="S1846" s="87"/>
      <c r="T1846" s="16"/>
      <c r="U1846" s="16"/>
      <c r="V1846" s="43">
        <f t="shared" si="563"/>
        <v>2.9054023264013343E-6</v>
      </c>
      <c r="W1846" s="43">
        <f t="shared" si="564"/>
        <v>4.0023272900597357E-4</v>
      </c>
      <c r="X1846" s="43">
        <f t="shared" si="565"/>
        <v>1.7270746609876171E-6</v>
      </c>
      <c r="Y1846" s="22">
        <f>X1846+W1846+SUM($V$1800:V1846)</f>
        <v>1.6876003330995515E-3</v>
      </c>
      <c r="Z1846" s="22">
        <f t="shared" si="566"/>
        <v>7.1507762057389651E-2</v>
      </c>
      <c r="AA1846" s="44">
        <f t="shared" si="567"/>
        <v>9.8505279262950225</v>
      </c>
      <c r="AB1846" s="44">
        <f t="shared" si="568"/>
        <v>1.2607447945956678</v>
      </c>
      <c r="AC1846" s="44">
        <f t="shared" si="569"/>
        <v>8.4581799243024278</v>
      </c>
      <c r="AD1846" s="44">
        <f t="shared" si="560"/>
        <v>1.260744794595668</v>
      </c>
      <c r="AE1846" s="44">
        <f t="shared" si="561"/>
        <v>7.1937390299030923</v>
      </c>
      <c r="AF1846" s="44">
        <f t="shared" si="562"/>
        <v>3.6960998036684413E-3</v>
      </c>
      <c r="AG1846" s="45">
        <f>AC1846+AA1846+SUM($Z$1800:Z1846)</f>
        <v>31.304509699900365</v>
      </c>
      <c r="AH1846" s="45">
        <f>AC1846+AA1846+SUM($Z$1844:Z1846)+$AH$1843</f>
        <v>349.06830669261763</v>
      </c>
      <c r="DM1846"/>
      <c r="DN1846"/>
      <c r="DO1846"/>
      <c r="DP1846"/>
      <c r="DQ1846"/>
      <c r="DR1846"/>
      <c r="DS1846"/>
      <c r="DT1846"/>
      <c r="DU1846"/>
      <c r="DV1846"/>
      <c r="DW1846"/>
      <c r="DX1846"/>
      <c r="DY1846"/>
      <c r="DZ1846"/>
      <c r="EA1846"/>
      <c r="EB1846"/>
      <c r="EC1846"/>
      <c r="ED1846"/>
      <c r="EE1846"/>
      <c r="EF1846"/>
      <c r="EG1846"/>
    </row>
    <row r="1847" spans="1:137" s="1" customFormat="1" ht="14.4" x14ac:dyDescent="0.3">
      <c r="A1847"/>
      <c r="B1847"/>
      <c r="C1847"/>
      <c r="D1847" s="18"/>
      <c r="E1847" s="28">
        <v>41109.609722222223</v>
      </c>
      <c r="F1847" s="10">
        <f t="shared" si="559"/>
        <v>1226.1062500000044</v>
      </c>
      <c r="G1847" s="10">
        <v>36809</v>
      </c>
      <c r="H1847" s="10">
        <v>0.69</v>
      </c>
      <c r="I1847" s="10">
        <v>39</v>
      </c>
      <c r="J1847" s="10"/>
      <c r="K1847" s="10"/>
      <c r="L1847" s="79">
        <v>1037</v>
      </c>
      <c r="M1847" s="86"/>
      <c r="N1847" s="112">
        <v>7.28</v>
      </c>
      <c r="O1847" s="90"/>
      <c r="P1847" s="90"/>
      <c r="Q1847" s="90"/>
      <c r="R1847" s="87"/>
      <c r="S1847" s="87"/>
      <c r="T1847" s="16"/>
      <c r="U1847" s="16"/>
      <c r="V1847" s="43">
        <f t="shared" si="563"/>
        <v>2.0047276052169206E-6</v>
      </c>
      <c r="W1847" s="43">
        <f t="shared" si="564"/>
        <v>2.7616058301412175E-4</v>
      </c>
      <c r="X1847" s="43">
        <f t="shared" si="565"/>
        <v>1.1916815160814554E-6</v>
      </c>
      <c r="Y1847" s="22">
        <f>X1847+W1847+SUM($V$1800:V1847)</f>
        <v>1.5649975215680104E-3</v>
      </c>
      <c r="Z1847" s="22">
        <f t="shared" si="566"/>
        <v>0.10694495423250672</v>
      </c>
      <c r="AA1847" s="44">
        <f t="shared" si="567"/>
        <v>14.732166521980881</v>
      </c>
      <c r="AB1847" s="44">
        <f t="shared" si="568"/>
        <v>1.8855336886182321</v>
      </c>
      <c r="AC1847" s="44">
        <f t="shared" si="569"/>
        <v>12.649810857859903</v>
      </c>
      <c r="AD1847" s="44">
        <f t="shared" si="560"/>
        <v>1.8855336886182319</v>
      </c>
      <c r="AE1847" s="44">
        <f t="shared" si="561"/>
        <v>10.758749388578856</v>
      </c>
      <c r="AF1847" s="44">
        <f t="shared" si="562"/>
        <v>5.5277806628161704E-3</v>
      </c>
      <c r="AG1847" s="45">
        <f>AC1847+AA1847+SUM($Z$1800:Z1847)</f>
        <v>40.484724183376208</v>
      </c>
      <c r="AH1847" s="45">
        <f>AC1847+AA1847+SUM($Z$1844:Z1847)+$AH$1843</f>
        <v>358.24852117609345</v>
      </c>
      <c r="DM1847"/>
      <c r="DN1847"/>
      <c r="DO1847"/>
      <c r="DP1847"/>
      <c r="DQ1847"/>
      <c r="DR1847"/>
      <c r="DS1847"/>
      <c r="DT1847"/>
      <c r="DU1847"/>
      <c r="DV1847"/>
      <c r="DW1847"/>
      <c r="DX1847"/>
      <c r="DY1847"/>
      <c r="DZ1847"/>
      <c r="EA1847"/>
      <c r="EB1847"/>
      <c r="EC1847"/>
      <c r="ED1847"/>
      <c r="EE1847"/>
      <c r="EF1847"/>
      <c r="EG1847"/>
    </row>
    <row r="1848" spans="1:137" s="1" customFormat="1" ht="14.4" x14ac:dyDescent="0.3">
      <c r="A1848"/>
      <c r="B1848"/>
      <c r="C1848"/>
      <c r="D1848" s="18"/>
      <c r="E1848" s="28">
        <v>41134.57708333333</v>
      </c>
      <c r="F1848" s="10">
        <f t="shared" si="559"/>
        <v>1251.0736111111109</v>
      </c>
      <c r="G1848" s="10">
        <v>42869</v>
      </c>
      <c r="H1848" s="10">
        <v>1.72</v>
      </c>
      <c r="I1848" s="10">
        <v>39</v>
      </c>
      <c r="J1848" s="10"/>
      <c r="K1848" s="10"/>
      <c r="L1848" s="79">
        <v>1037</v>
      </c>
      <c r="M1848" s="86"/>
      <c r="N1848" s="112">
        <v>7.28</v>
      </c>
      <c r="O1848" s="90"/>
      <c r="P1848" s="90"/>
      <c r="Q1848" s="90"/>
      <c r="R1848" s="87"/>
      <c r="S1848" s="87"/>
      <c r="T1848" s="16"/>
      <c r="U1848" s="16"/>
      <c r="V1848" s="43">
        <f t="shared" si="563"/>
        <v>4.9972920014102957E-6</v>
      </c>
      <c r="W1848" s="43">
        <f t="shared" si="564"/>
        <v>6.8840029389027457E-4</v>
      </c>
      <c r="X1848" s="43">
        <f t="shared" si="565"/>
        <v>2.9705684168987009E-6</v>
      </c>
      <c r="Y1848" s="22">
        <f>X1848+W1848+SUM($V$1800:V1848)</f>
        <v>1.9840134113463907E-3</v>
      </c>
      <c r="Z1848" s="22">
        <f t="shared" si="566"/>
        <v>0.1245516923304988</v>
      </c>
      <c r="AA1848" s="44">
        <f t="shared" si="567"/>
        <v>17.157576859757082</v>
      </c>
      <c r="AB1848" s="44">
        <f t="shared" si="568"/>
        <v>2.1959559808029288</v>
      </c>
      <c r="AC1848" s="44">
        <f t="shared" si="569"/>
        <v>14.732395383346365</v>
      </c>
      <c r="AD1848" s="44">
        <f t="shared" si="560"/>
        <v>2.1959559808029288</v>
      </c>
      <c r="AE1848" s="44">
        <f t="shared" si="561"/>
        <v>12.530001563177134</v>
      </c>
      <c r="AF1848" s="44">
        <f t="shared" si="562"/>
        <v>6.4378393663035256E-3</v>
      </c>
      <c r="AG1848" s="45">
        <f>AC1848+AA1848+SUM($Z$1800:Z1848)</f>
        <v>45.117270738969367</v>
      </c>
      <c r="AH1848" s="45">
        <f>AC1848+AA1848+SUM($Z$1844:Z1848)+$AH$1843</f>
        <v>362.88106773168664</v>
      </c>
      <c r="DM1848"/>
      <c r="DN1848"/>
      <c r="DO1848"/>
      <c r="DP1848"/>
      <c r="DQ1848"/>
      <c r="DR1848"/>
      <c r="DS1848"/>
      <c r="DT1848"/>
      <c r="DU1848"/>
      <c r="DV1848"/>
      <c r="DW1848"/>
      <c r="DX1848"/>
      <c r="DY1848"/>
      <c r="DZ1848"/>
      <c r="EA1848"/>
      <c r="EB1848"/>
      <c r="EC1848"/>
      <c r="ED1848"/>
      <c r="EE1848"/>
      <c r="EF1848"/>
      <c r="EG1848"/>
    </row>
    <row r="1849" spans="1:137" s="1" customFormat="1" ht="14.4" x14ac:dyDescent="0.3">
      <c r="A1849"/>
      <c r="B1849"/>
      <c r="C1849"/>
      <c r="D1849" s="18"/>
      <c r="E1849" s="28">
        <v>42304.580555555556</v>
      </c>
      <c r="F1849" s="10">
        <f t="shared" si="559"/>
        <v>2421.0770833333372</v>
      </c>
      <c r="G1849" s="10">
        <v>111318</v>
      </c>
      <c r="H1849" s="10">
        <v>1.03</v>
      </c>
      <c r="I1849" s="10">
        <v>36</v>
      </c>
      <c r="J1849" s="10"/>
      <c r="K1849" s="10"/>
      <c r="L1849" s="10">
        <v>1067</v>
      </c>
      <c r="M1849" s="86"/>
      <c r="N1849" s="112">
        <v>7.28</v>
      </c>
      <c r="O1849" s="90"/>
      <c r="P1849" s="90"/>
      <c r="Q1849" s="90"/>
      <c r="R1849" s="87"/>
      <c r="S1849" s="87"/>
      <c r="T1849" s="16"/>
      <c r="U1849" s="16"/>
      <c r="V1849" s="43">
        <f t="shared" si="563"/>
        <v>3.0791381010012832E-6</v>
      </c>
      <c r="W1849" s="43">
        <f t="shared" si="564"/>
        <v>4.2416564272406478E-4</v>
      </c>
      <c r="X1849" s="43">
        <f t="shared" si="565"/>
        <v>1.8303493955371271E-6</v>
      </c>
      <c r="Y1849" s="22">
        <f>X1849+W1849+SUM($V$1800:V1849)</f>
        <v>1.7217176792598207E-3</v>
      </c>
      <c r="Z1849" s="22">
        <f t="shared" si="566"/>
        <v>0.33278009235656392</v>
      </c>
      <c r="AA1849" s="44">
        <f t="shared" si="567"/>
        <v>45.842010695881008</v>
      </c>
      <c r="AB1849" s="44">
        <f t="shared" si="568"/>
        <v>5.867205980336605</v>
      </c>
      <c r="AC1849" s="44">
        <f t="shared" si="569"/>
        <v>39.362354734564406</v>
      </c>
      <c r="AD1849" s="44">
        <f t="shared" si="560"/>
        <v>5.867205980336605</v>
      </c>
      <c r="AE1849" s="44">
        <f t="shared" si="561"/>
        <v>33.477947986106479</v>
      </c>
      <c r="AF1849" s="44">
        <f t="shared" si="562"/>
        <v>1.7200768121322485E-2</v>
      </c>
      <c r="AG1849" s="45">
        <f>AC1849+AA1849+SUM($Z$1800:Z1849)</f>
        <v>98.764444018667902</v>
      </c>
      <c r="AH1849" s="45">
        <f>AC1849+AA1849+SUM($Z$1844:Z1849)+$AH$1843</f>
        <v>416.52824101138515</v>
      </c>
      <c r="DM1849"/>
      <c r="DN1849"/>
      <c r="DO1849"/>
      <c r="DP1849"/>
      <c r="DQ1849"/>
      <c r="DR1849"/>
      <c r="DS1849"/>
      <c r="DT1849"/>
      <c r="DU1849"/>
      <c r="DV1849"/>
      <c r="DW1849"/>
      <c r="DX1849"/>
      <c r="DY1849"/>
      <c r="DZ1849"/>
      <c r="EA1849"/>
      <c r="EB1849"/>
      <c r="EC1849"/>
      <c r="ED1849"/>
      <c r="EE1849"/>
      <c r="EF1849"/>
      <c r="EG1849"/>
    </row>
    <row r="1850" spans="1:137" s="1" customFormat="1" ht="14.4" x14ac:dyDescent="0.3">
      <c r="A1850"/>
      <c r="B1850"/>
      <c r="C1850"/>
      <c r="D1850" s="40" t="s">
        <v>164</v>
      </c>
      <c r="E1850" s="28">
        <v>42305.593055555553</v>
      </c>
      <c r="F1850" s="10">
        <f t="shared" si="559"/>
        <v>2422.0895833333343</v>
      </c>
      <c r="G1850" s="10"/>
      <c r="H1850" s="10"/>
      <c r="I1850" s="10">
        <v>35</v>
      </c>
      <c r="J1850" s="40">
        <v>1.28</v>
      </c>
      <c r="K1850" s="10"/>
      <c r="L1850" s="10">
        <v>1054</v>
      </c>
      <c r="M1850" s="86"/>
      <c r="N1850" s="112">
        <v>7.28</v>
      </c>
      <c r="O1850" s="90"/>
      <c r="P1850" s="90"/>
      <c r="Q1850" s="90"/>
      <c r="R1850" s="87"/>
      <c r="S1850" s="87"/>
      <c r="T1850" s="16"/>
      <c r="U1850" s="16"/>
      <c r="V1850" s="43">
        <f t="shared" si="563"/>
        <v>0</v>
      </c>
      <c r="W1850" s="43">
        <f t="shared" si="564"/>
        <v>0</v>
      </c>
      <c r="X1850" s="43">
        <f t="shared" si="565"/>
        <v>0</v>
      </c>
      <c r="Y1850" s="22">
        <f>X1850+W1850+SUM($V$1800:V1850)</f>
        <v>1.2957216871402188E-3</v>
      </c>
      <c r="Z1850" s="22">
        <f t="shared" si="566"/>
        <v>0</v>
      </c>
      <c r="AA1850" s="44">
        <f t="shared" si="567"/>
        <v>0</v>
      </c>
      <c r="AB1850" s="44">
        <f t="shared" si="568"/>
        <v>0</v>
      </c>
      <c r="AC1850" s="44">
        <f t="shared" si="569"/>
        <v>0</v>
      </c>
      <c r="AD1850" s="44">
        <f t="shared" si="560"/>
        <v>0</v>
      </c>
      <c r="AE1850" s="44">
        <f t="shared" si="561"/>
        <v>0</v>
      </c>
      <c r="AF1850" s="44">
        <f t="shared" si="562"/>
        <v>0</v>
      </c>
      <c r="AG1850" s="45">
        <f>AC1850+AA1850+SUM($Z$1800:Z1850)</f>
        <v>13.560078588222487</v>
      </c>
      <c r="AH1850" s="45">
        <f>AC1850+AA1850+SUM($Z$1850:Z1850)+$AH$1849</f>
        <v>416.52824101138515</v>
      </c>
      <c r="DM1850"/>
      <c r="DN1850"/>
      <c r="DO1850"/>
      <c r="DP1850"/>
      <c r="DQ1850"/>
      <c r="DR1850"/>
      <c r="DS1850"/>
      <c r="DT1850"/>
      <c r="DU1850"/>
      <c r="DV1850"/>
      <c r="DW1850"/>
      <c r="DX1850"/>
      <c r="DY1850"/>
      <c r="DZ1850"/>
      <c r="EA1850"/>
      <c r="EB1850"/>
      <c r="EC1850"/>
      <c r="ED1850"/>
      <c r="EE1850"/>
      <c r="EF1850"/>
      <c r="EG1850"/>
    </row>
    <row r="1851" spans="1:137" s="1" customFormat="1" ht="14.4" x14ac:dyDescent="0.3">
      <c r="A1851"/>
      <c r="B1851"/>
      <c r="C1851"/>
      <c r="D1851" s="18"/>
      <c r="E1851" s="28">
        <v>42311.612500000003</v>
      </c>
      <c r="F1851" s="10">
        <f t="shared" si="559"/>
        <v>2428.1090277777839</v>
      </c>
      <c r="G1851" s="10">
        <v>3913</v>
      </c>
      <c r="H1851" s="10">
        <v>0.76</v>
      </c>
      <c r="I1851" s="10">
        <v>36</v>
      </c>
      <c r="J1851" s="10"/>
      <c r="K1851" s="10">
        <v>5</v>
      </c>
      <c r="L1851" s="10">
        <v>1081</v>
      </c>
      <c r="M1851" s="86"/>
      <c r="N1851" s="112">
        <v>7.28</v>
      </c>
      <c r="O1851" s="90"/>
      <c r="P1851" s="90"/>
      <c r="Q1851" s="90"/>
      <c r="R1851" s="87"/>
      <c r="S1851" s="87"/>
      <c r="T1851" s="16"/>
      <c r="U1851" s="16"/>
      <c r="V1851" s="43">
        <f t="shared" si="563"/>
        <v>2.3017958874428929E-6</v>
      </c>
      <c r="W1851" s="43">
        <f t="shared" si="564"/>
        <v>3.1708312520939994E-4</v>
      </c>
      <c r="X1851" s="43">
        <f t="shared" si="565"/>
        <v>1.3682694874455028E-6</v>
      </c>
      <c r="Y1851" s="22">
        <f>X1851+W1851+SUM($V$1800:V1851)</f>
        <v>1.6164748777245071E-3</v>
      </c>
      <c r="Z1851" s="22">
        <f t="shared" si="566"/>
        <v>1.1851220141531633E-2</v>
      </c>
      <c r="AA1851" s="44">
        <f t="shared" si="567"/>
        <v>1.6325608801899762</v>
      </c>
      <c r="AB1851" s="44">
        <f t="shared" si="568"/>
        <v>0.20894744392995995</v>
      </c>
      <c r="AC1851" s="44">
        <f t="shared" si="569"/>
        <v>1.4018023973277542</v>
      </c>
      <c r="AD1851" s="44">
        <f t="shared" si="560"/>
        <v>0.20894744392995995</v>
      </c>
      <c r="AE1851" s="44">
        <f t="shared" si="561"/>
        <v>1.1922423864375364</v>
      </c>
      <c r="AF1851" s="44">
        <f t="shared" si="562"/>
        <v>6.1256696025798623E-4</v>
      </c>
      <c r="AG1851" s="45">
        <f>AC1851+AA1851+SUM($Z$1800:Z1851)</f>
        <v>16.606293085881749</v>
      </c>
      <c r="AH1851" s="45">
        <f>AC1851+AA1851+SUM($Z$1850:Z1851)+$AH$1849</f>
        <v>419.57445550904441</v>
      </c>
      <c r="DM1851"/>
      <c r="DN1851"/>
      <c r="DO1851"/>
      <c r="DP1851"/>
      <c r="DQ1851"/>
      <c r="DR1851"/>
      <c r="DS1851"/>
      <c r="DT1851"/>
      <c r="DU1851"/>
      <c r="DV1851"/>
      <c r="DW1851"/>
      <c r="DX1851"/>
      <c r="DY1851"/>
      <c r="DZ1851"/>
      <c r="EA1851"/>
      <c r="EB1851"/>
      <c r="EC1851"/>
      <c r="ED1851"/>
      <c r="EE1851"/>
      <c r="EF1851"/>
      <c r="EG1851"/>
    </row>
    <row r="1852" spans="1:137" s="1" customFormat="1" ht="14.4" x14ac:dyDescent="0.3">
      <c r="A1852"/>
      <c r="B1852"/>
      <c r="C1852"/>
      <c r="D1852" s="40" t="s">
        <v>164</v>
      </c>
      <c r="E1852" s="28">
        <v>42486.580555555556</v>
      </c>
      <c r="F1852" s="10">
        <f t="shared" si="559"/>
        <v>2603.0770833333372</v>
      </c>
      <c r="G1852" s="86">
        <v>33974</v>
      </c>
      <c r="H1852" s="86">
        <v>0.82</v>
      </c>
      <c r="I1852" s="86">
        <v>35</v>
      </c>
      <c r="J1852" s="86"/>
      <c r="K1852" s="86"/>
      <c r="L1852" s="86">
        <v>1073</v>
      </c>
      <c r="M1852" s="86"/>
      <c r="N1852" s="114"/>
      <c r="O1852" s="90"/>
      <c r="P1852" s="90"/>
      <c r="Q1852" s="90"/>
      <c r="R1852" s="87"/>
      <c r="S1852" s="87"/>
      <c r="T1852" s="16"/>
      <c r="U1852" s="16"/>
      <c r="V1852" s="43">
        <f t="shared" si="563"/>
        <v>2.4651372139898534E-6</v>
      </c>
      <c r="W1852" s="43">
        <f t="shared" si="564"/>
        <v>3.3958415520076753E-4</v>
      </c>
      <c r="X1852" s="43">
        <f t="shared" si="565"/>
        <v>1.4653653917228203E-6</v>
      </c>
      <c r="Y1852" s="22"/>
      <c r="Z1852" s="22">
        <f t="shared" si="566"/>
        <v>0.10213484354645276</v>
      </c>
      <c r="AA1852" s="44">
        <f t="shared" si="567"/>
        <v>14.069551327793754</v>
      </c>
      <c r="AB1852" s="44">
        <f t="shared" si="568"/>
        <v>1.8007272027991899</v>
      </c>
      <c r="AC1852" s="44"/>
      <c r="AD1852" s="44"/>
      <c r="AE1852" s="44"/>
      <c r="AF1852" s="44"/>
      <c r="AG1852" s="45"/>
      <c r="AH1852" s="45"/>
      <c r="DM1852"/>
      <c r="DN1852"/>
      <c r="DO1852"/>
      <c r="DP1852"/>
      <c r="DQ1852"/>
      <c r="DR1852"/>
      <c r="DS1852"/>
      <c r="DT1852"/>
      <c r="DU1852"/>
      <c r="DV1852"/>
      <c r="DW1852"/>
      <c r="DX1852"/>
      <c r="DY1852"/>
      <c r="DZ1852"/>
      <c r="EA1852"/>
      <c r="EB1852"/>
      <c r="EC1852"/>
      <c r="ED1852"/>
      <c r="EE1852"/>
      <c r="EF1852"/>
      <c r="EG1852"/>
    </row>
    <row r="1853" spans="1:137" s="1" customFormat="1" ht="14.4" x14ac:dyDescent="0.3">
      <c r="A1853"/>
      <c r="B1853"/>
      <c r="C1853"/>
      <c r="D1853" s="83"/>
      <c r="E1853" s="28">
        <v>42487.552777777775</v>
      </c>
      <c r="F1853" s="10">
        <f t="shared" si="559"/>
        <v>2604.0493055555562</v>
      </c>
      <c r="G1853" s="86">
        <v>2393</v>
      </c>
      <c r="H1853" s="86">
        <v>0.26</v>
      </c>
      <c r="I1853" s="86">
        <v>13</v>
      </c>
      <c r="J1853" s="86"/>
      <c r="K1853" s="86">
        <v>5</v>
      </c>
      <c r="L1853" s="86">
        <v>1069</v>
      </c>
      <c r="M1853" s="86"/>
      <c r="N1853" s="114"/>
      <c r="O1853" s="90"/>
      <c r="P1853" s="90"/>
      <c r="Q1853" s="90"/>
      <c r="R1853" s="87"/>
      <c r="S1853" s="87"/>
      <c r="T1853" s="16"/>
      <c r="U1853" s="16"/>
      <c r="V1853" s="43">
        <f t="shared" si="563"/>
        <v>7.7871506518802963E-7</v>
      </c>
      <c r="W1853" s="43">
        <f t="shared" si="564"/>
        <v>1.0727163423328866E-4</v>
      </c>
      <c r="X1853" s="43">
        <f t="shared" si="565"/>
        <v>4.6289598001436671E-7</v>
      </c>
      <c r="Y1853" s="22"/>
      <c r="Z1853" s="22">
        <f t="shared" si="566"/>
        <v>7.1671736576729029E-3</v>
      </c>
      <c r="AA1853" s="44">
        <f t="shared" si="567"/>
        <v>0.98731161815484514</v>
      </c>
      <c r="AB1853" s="44">
        <f t="shared" si="568"/>
        <v>0.12636358097212366</v>
      </c>
      <c r="AC1853" s="44"/>
      <c r="AD1853" s="44"/>
      <c r="AE1853" s="44"/>
      <c r="AF1853" s="44"/>
      <c r="AG1853" s="45"/>
      <c r="AH1853" s="45"/>
      <c r="DM1853"/>
      <c r="DN1853"/>
      <c r="DO1853"/>
      <c r="DP1853"/>
      <c r="DQ1853"/>
      <c r="DR1853"/>
      <c r="DS1853"/>
      <c r="DT1853"/>
      <c r="DU1853"/>
      <c r="DV1853"/>
      <c r="DW1853"/>
      <c r="DX1853"/>
      <c r="DY1853"/>
      <c r="DZ1853"/>
      <c r="EA1853"/>
      <c r="EB1853"/>
      <c r="EC1853"/>
      <c r="ED1853"/>
      <c r="EE1853"/>
      <c r="EF1853"/>
      <c r="EG1853"/>
    </row>
    <row r="1854" spans="1:137" s="1" customFormat="1" ht="14.4" x14ac:dyDescent="0.3">
      <c r="A1854"/>
      <c r="B1854"/>
      <c r="C1854"/>
      <c r="D1854" s="83"/>
      <c r="E1854" s="28">
        <v>42613.629166666666</v>
      </c>
      <c r="F1854" s="10">
        <f t="shared" si="559"/>
        <v>2730.1256944444467</v>
      </c>
      <c r="G1854" s="86">
        <v>22896</v>
      </c>
      <c r="H1854" s="86">
        <v>0.34</v>
      </c>
      <c r="I1854" s="86">
        <v>23</v>
      </c>
      <c r="J1854" s="86"/>
      <c r="K1854" s="86"/>
      <c r="L1854" s="86">
        <v>1049</v>
      </c>
      <c r="M1854" s="86"/>
      <c r="N1854" s="114"/>
      <c r="O1854" s="90"/>
      <c r="P1854" s="90"/>
      <c r="Q1854" s="90"/>
      <c r="R1854" s="87"/>
      <c r="S1854" s="87"/>
      <c r="T1854" s="16"/>
      <c r="U1854" s="16"/>
      <c r="V1854" s="43">
        <f t="shared" si="563"/>
        <v>9.9926788209672107E-7</v>
      </c>
      <c r="W1854" s="43">
        <f t="shared" si="564"/>
        <v>1.3765381400893979E-4</v>
      </c>
      <c r="X1854" s="43">
        <f t="shared" si="565"/>
        <v>5.9400043258229844E-7</v>
      </c>
      <c r="Y1854" s="22"/>
      <c r="Z1854" s="22">
        <f t="shared" si="566"/>
        <v>6.7291874789666251E-2</v>
      </c>
      <c r="AA1854" s="44">
        <f t="shared" si="567"/>
        <v>9.2697697810255466</v>
      </c>
      <c r="AB1854" s="44">
        <f t="shared" si="568"/>
        <v>1.1864149907469803</v>
      </c>
      <c r="AC1854" s="44"/>
      <c r="AD1854" s="44"/>
      <c r="AE1854" s="44"/>
      <c r="AF1854" s="44"/>
      <c r="AG1854" s="45"/>
      <c r="AH1854" s="45"/>
      <c r="DM1854"/>
      <c r="DN1854"/>
      <c r="DO1854"/>
      <c r="DP1854"/>
      <c r="DQ1854"/>
      <c r="DR1854"/>
      <c r="DS1854"/>
      <c r="DT1854"/>
      <c r="DU1854"/>
      <c r="DV1854"/>
      <c r="DW1854"/>
      <c r="DX1854"/>
      <c r="DY1854"/>
      <c r="DZ1854"/>
      <c r="EA1854"/>
      <c r="EB1854"/>
      <c r="EC1854"/>
      <c r="ED1854"/>
      <c r="EE1854"/>
      <c r="EF1854"/>
      <c r="EG1854"/>
    </row>
    <row r="1855" spans="1:137" s="1" customFormat="1" ht="14.4" x14ac:dyDescent="0.3">
      <c r="A1855"/>
      <c r="B1855"/>
      <c r="C1855"/>
      <c r="D1855" s="40" t="s">
        <v>164</v>
      </c>
      <c r="E1855" s="28">
        <v>42759.497916666667</v>
      </c>
      <c r="F1855" s="10">
        <f t="shared" si="559"/>
        <v>2875.9944444444482</v>
      </c>
      <c r="G1855" s="86">
        <v>38070</v>
      </c>
      <c r="H1855" s="86">
        <v>0.41</v>
      </c>
      <c r="I1855" s="86">
        <v>15</v>
      </c>
      <c r="J1855" s="86"/>
      <c r="K1855" s="86">
        <v>5</v>
      </c>
      <c r="L1855" s="86">
        <v>1079</v>
      </c>
      <c r="M1855" s="86"/>
      <c r="N1855" s="114"/>
      <c r="O1855" s="90"/>
      <c r="P1855" s="90"/>
      <c r="Q1855" s="90"/>
      <c r="R1855" s="87"/>
      <c r="S1855" s="87"/>
      <c r="T1855" s="16"/>
      <c r="U1855" s="16"/>
      <c r="V1855" s="43">
        <f t="shared" si="563"/>
        <v>1.2394608825233231E-6</v>
      </c>
      <c r="W1855" s="43">
        <f t="shared" si="564"/>
        <v>1.7074152071837288E-4</v>
      </c>
      <c r="X1855" s="43">
        <f t="shared" si="565"/>
        <v>7.3677971000415794E-7</v>
      </c>
      <c r="Y1855" s="22"/>
      <c r="Z1855" s="22">
        <f t="shared" si="566"/>
        <v>0.1150884775552754</v>
      </c>
      <c r="AA1855" s="44">
        <f t="shared" si="567"/>
        <v>15.853974862801111</v>
      </c>
      <c r="AB1855" s="44">
        <f t="shared" si="568"/>
        <v>2.0291111736835483</v>
      </c>
      <c r="AC1855" s="44"/>
      <c r="AD1855" s="44"/>
      <c r="AE1855" s="44"/>
      <c r="AF1855" s="44"/>
      <c r="AG1855" s="45"/>
      <c r="AH1855" s="45"/>
      <c r="DM1855"/>
      <c r="DN1855"/>
      <c r="DO1855"/>
      <c r="DP1855"/>
      <c r="DQ1855"/>
      <c r="DR1855"/>
      <c r="DS1855"/>
      <c r="DT1855"/>
      <c r="DU1855"/>
      <c r="DV1855"/>
      <c r="DW1855"/>
      <c r="DX1855"/>
      <c r="DY1855"/>
      <c r="DZ1855"/>
      <c r="EA1855"/>
      <c r="EB1855"/>
      <c r="EC1855"/>
      <c r="ED1855"/>
      <c r="EE1855"/>
      <c r="EF1855"/>
      <c r="EG1855"/>
    </row>
    <row r="1856" spans="1:137" s="1" customFormat="1" ht="14.4" x14ac:dyDescent="0.3">
      <c r="A1856"/>
      <c r="B1856"/>
      <c r="C1856"/>
      <c r="D1856" s="83"/>
      <c r="E1856" s="28">
        <v>42761.559027777781</v>
      </c>
      <c r="F1856" s="10">
        <f t="shared" si="559"/>
        <v>2878.055555555562</v>
      </c>
      <c r="G1856" s="86">
        <v>3114</v>
      </c>
      <c r="H1856" s="86">
        <v>0.49</v>
      </c>
      <c r="I1856" s="86">
        <v>20</v>
      </c>
      <c r="J1856" s="86"/>
      <c r="K1856" s="86">
        <v>5</v>
      </c>
      <c r="L1856" s="86">
        <v>1097</v>
      </c>
      <c r="M1856" s="86"/>
      <c r="N1856" s="114"/>
      <c r="O1856" s="90"/>
      <c r="P1856" s="90"/>
      <c r="Q1856" s="90"/>
      <c r="R1856" s="87"/>
      <c r="S1856" s="87"/>
      <c r="T1856" s="16"/>
      <c r="U1856" s="16"/>
      <c r="V1856" s="43">
        <f t="shared" si="563"/>
        <v>1.5060182377150519E-6</v>
      </c>
      <c r="W1856" s="43">
        <f t="shared" si="564"/>
        <v>2.0746104033035777E-4</v>
      </c>
      <c r="X1856" s="43">
        <f t="shared" si="565"/>
        <v>8.9523089924847985E-7</v>
      </c>
      <c r="Y1856" s="22"/>
      <c r="Z1856" s="22">
        <f t="shared" si="566"/>
        <v>9.5708995760095342E-3</v>
      </c>
      <c r="AA1856" s="44">
        <f t="shared" si="567"/>
        <v>1.3184360807933351</v>
      </c>
      <c r="AB1856" s="44">
        <f t="shared" si="568"/>
        <v>0.16874338495403879</v>
      </c>
      <c r="AC1856" s="44"/>
      <c r="AD1856" s="44"/>
      <c r="AE1856" s="44"/>
      <c r="AF1856" s="44"/>
      <c r="AG1856" s="45"/>
      <c r="AH1856" s="45"/>
      <c r="DM1856"/>
      <c r="DN1856"/>
      <c r="DO1856"/>
      <c r="DP1856"/>
      <c r="DQ1856"/>
      <c r="DR1856"/>
      <c r="DS1856"/>
      <c r="DT1856"/>
      <c r="DU1856"/>
      <c r="DV1856"/>
      <c r="DW1856"/>
      <c r="DX1856"/>
      <c r="DY1856"/>
      <c r="DZ1856"/>
      <c r="EA1856"/>
      <c r="EB1856"/>
      <c r="EC1856"/>
      <c r="ED1856"/>
      <c r="EE1856"/>
      <c r="EF1856"/>
      <c r="EG1856"/>
    </row>
    <row r="1857" spans="1:137" s="1" customFormat="1" ht="14.4" x14ac:dyDescent="0.3">
      <c r="A1857"/>
      <c r="B1857"/>
      <c r="C1857"/>
      <c r="D1857" s="40" t="s">
        <v>164</v>
      </c>
      <c r="E1857" s="28">
        <v>42822.390972222223</v>
      </c>
      <c r="F1857" s="10">
        <f t="shared" si="559"/>
        <v>2938.8875000000044</v>
      </c>
      <c r="G1857" s="86">
        <v>9586</v>
      </c>
      <c r="H1857" s="86">
        <v>0.59</v>
      </c>
      <c r="I1857" s="86">
        <v>10</v>
      </c>
      <c r="J1857" s="86"/>
      <c r="K1857" s="86"/>
      <c r="L1857" s="86">
        <v>1074</v>
      </c>
      <c r="M1857" s="86"/>
      <c r="N1857" s="114"/>
      <c r="O1857" s="90"/>
      <c r="P1857" s="90"/>
      <c r="Q1857" s="90"/>
      <c r="R1857" s="87"/>
      <c r="S1857" s="87"/>
      <c r="T1857" s="16"/>
      <c r="U1857" s="16"/>
      <c r="V1857" s="43">
        <f t="shared" si="563"/>
        <v>1.7753493135462577E-6</v>
      </c>
      <c r="W1857" s="43">
        <f t="shared" si="564"/>
        <v>2.4456265290446029E-4</v>
      </c>
      <c r="X1857" s="43">
        <f t="shared" si="565"/>
        <v>1.0553308868673222E-6</v>
      </c>
      <c r="Y1857" s="22"/>
      <c r="Z1857" s="22">
        <f t="shared" si="566"/>
        <v>2.8844912745176997E-2</v>
      </c>
      <c r="AA1857" s="44">
        <f t="shared" si="567"/>
        <v>3.9735213402409428</v>
      </c>
      <c r="AB1857" s="44">
        <f t="shared" si="568"/>
        <v>0.50856120437473618</v>
      </c>
      <c r="AC1857" s="44"/>
      <c r="AD1857" s="44"/>
      <c r="AE1857" s="44"/>
      <c r="AF1857" s="44"/>
      <c r="AG1857" s="45"/>
      <c r="AH1857" s="45"/>
      <c r="DM1857"/>
      <c r="DN1857"/>
      <c r="DO1857"/>
      <c r="DP1857"/>
      <c r="DQ1857"/>
      <c r="DR1857"/>
      <c r="DS1857"/>
      <c r="DT1857"/>
      <c r="DU1857"/>
      <c r="DV1857"/>
      <c r="DW1857"/>
      <c r="DX1857"/>
      <c r="DY1857"/>
      <c r="DZ1857"/>
      <c r="EA1857"/>
      <c r="EB1857"/>
      <c r="EC1857"/>
      <c r="ED1857"/>
      <c r="EE1857"/>
      <c r="EF1857"/>
      <c r="EG1857"/>
    </row>
    <row r="1858" spans="1:137" s="1" customFormat="1" ht="14.4" x14ac:dyDescent="0.3">
      <c r="A1858"/>
      <c r="B1858"/>
      <c r="C1858"/>
      <c r="D1858" s="40"/>
      <c r="E1858" s="28">
        <v>42822.556250000001</v>
      </c>
      <c r="F1858" s="10">
        <f t="shared" si="559"/>
        <v>2939.0527777777825</v>
      </c>
      <c r="G1858" s="86">
        <v>1196</v>
      </c>
      <c r="H1858" s="86">
        <v>0.45</v>
      </c>
      <c r="I1858" s="86">
        <v>35</v>
      </c>
      <c r="J1858" s="86"/>
      <c r="K1858" s="86">
        <v>5</v>
      </c>
      <c r="L1858" s="86">
        <v>1089</v>
      </c>
      <c r="M1858" s="86"/>
      <c r="N1858" s="114"/>
      <c r="O1858" s="90"/>
      <c r="P1858" s="90"/>
      <c r="Q1858" s="90"/>
      <c r="R1858" s="87"/>
      <c r="S1858" s="87"/>
      <c r="T1858" s="16"/>
      <c r="U1858" s="16"/>
      <c r="V1858" s="43">
        <f t="shared" si="563"/>
        <v>1.3729917165409583E-6</v>
      </c>
      <c r="W1858" s="43">
        <f t="shared" si="564"/>
        <v>1.8913601624819421E-4</v>
      </c>
      <c r="X1858" s="43">
        <f t="shared" si="565"/>
        <v>8.1615519538763892E-7</v>
      </c>
      <c r="Y1858" s="22"/>
      <c r="Z1858" s="22">
        <f t="shared" si="566"/>
        <v>3.6491068732955245E-3</v>
      </c>
      <c r="AA1858" s="44">
        <f t="shared" si="567"/>
        <v>0.50268150096186714</v>
      </c>
      <c r="AB1858" s="44">
        <f t="shared" si="568"/>
        <v>6.433696654830745E-2</v>
      </c>
      <c r="AC1858" s="44"/>
      <c r="AD1858" s="44"/>
      <c r="AE1858" s="44"/>
      <c r="AF1858" s="44"/>
      <c r="AG1858" s="45"/>
      <c r="AH1858" s="45"/>
      <c r="DM1858"/>
      <c r="DN1858"/>
      <c r="DO1858"/>
      <c r="DP1858"/>
      <c r="DQ1858"/>
      <c r="DR1858"/>
      <c r="DS1858"/>
      <c r="DT1858"/>
      <c r="DU1858"/>
      <c r="DV1858"/>
      <c r="DW1858"/>
      <c r="DX1858"/>
      <c r="DY1858"/>
      <c r="DZ1858"/>
      <c r="EA1858"/>
      <c r="EB1858"/>
      <c r="EC1858"/>
      <c r="ED1858"/>
      <c r="EE1858"/>
      <c r="EF1858"/>
      <c r="EG1858"/>
    </row>
    <row r="1859" spans="1:137" s="1" customFormat="1" ht="14.4" x14ac:dyDescent="0.3">
      <c r="A1859"/>
      <c r="B1859"/>
      <c r="C1859"/>
      <c r="D1859" s="40"/>
      <c r="E1859" s="28">
        <v>42968.592361111114</v>
      </c>
      <c r="F1859" s="10">
        <f t="shared" si="559"/>
        <v>3085.0888888888949</v>
      </c>
      <c r="G1859" s="86">
        <v>17905</v>
      </c>
      <c r="H1859" s="86">
        <v>0</v>
      </c>
      <c r="I1859" s="86">
        <v>33</v>
      </c>
      <c r="J1859" s="86"/>
      <c r="K1859" s="86"/>
      <c r="L1859" s="86">
        <v>1079</v>
      </c>
      <c r="M1859" s="86"/>
      <c r="N1859" s="114"/>
      <c r="O1859" s="90"/>
      <c r="P1859" s="90"/>
      <c r="Q1859" s="90"/>
      <c r="R1859" s="87"/>
      <c r="S1859" s="87"/>
      <c r="T1859" s="16"/>
      <c r="U1859" s="16"/>
      <c r="V1859" s="43">
        <f t="shared" si="563"/>
        <v>0</v>
      </c>
      <c r="W1859" s="43">
        <f t="shared" si="564"/>
        <v>0</v>
      </c>
      <c r="X1859" s="43">
        <f t="shared" si="565"/>
        <v>0</v>
      </c>
      <c r="Y1859" s="22"/>
      <c r="Z1859" s="22">
        <f t="shared" si="566"/>
        <v>5.4128163662390504E-2</v>
      </c>
      <c r="AA1859" s="44">
        <f t="shared" si="567"/>
        <v>7.4564071425913827</v>
      </c>
      <c r="AB1859" s="44">
        <f t="shared" si="568"/>
        <v>0.9543271753297593</v>
      </c>
      <c r="AC1859" s="44"/>
      <c r="AD1859" s="44"/>
      <c r="AE1859" s="44"/>
      <c r="AF1859" s="44"/>
      <c r="AG1859" s="45"/>
      <c r="AH1859" s="45"/>
      <c r="DM1859"/>
      <c r="DN1859"/>
      <c r="DO1859"/>
      <c r="DP1859"/>
      <c r="DQ1859"/>
      <c r="DR1859"/>
      <c r="DS1859"/>
      <c r="DT1859"/>
      <c r="DU1859"/>
      <c r="DV1859"/>
      <c r="DW1859"/>
      <c r="DX1859"/>
      <c r="DY1859"/>
      <c r="DZ1859"/>
      <c r="EA1859"/>
      <c r="EB1859"/>
      <c r="EC1859"/>
      <c r="ED1859"/>
      <c r="EE1859"/>
      <c r="EF1859"/>
      <c r="EG1859"/>
    </row>
    <row r="1860" spans="1:137" s="1" customFormat="1" ht="14.4" x14ac:dyDescent="0.3">
      <c r="A1860"/>
      <c r="B1860"/>
      <c r="C1860"/>
      <c r="D1860" s="40"/>
      <c r="E1860" s="28">
        <v>43046.581250000003</v>
      </c>
      <c r="F1860" s="10">
        <f t="shared" si="559"/>
        <v>3163.0777777777839</v>
      </c>
      <c r="G1860" s="86">
        <v>26646</v>
      </c>
      <c r="H1860" s="86">
        <v>0</v>
      </c>
      <c r="I1860" s="86">
        <v>48</v>
      </c>
      <c r="J1860" s="86"/>
      <c r="K1860" s="86"/>
      <c r="L1860" s="86">
        <v>1056</v>
      </c>
      <c r="M1860" s="86"/>
      <c r="N1860" s="114"/>
      <c r="O1860" s="90"/>
      <c r="P1860" s="90"/>
      <c r="Q1860" s="90"/>
      <c r="R1860" s="87"/>
      <c r="S1860" s="87"/>
      <c r="T1860" s="16"/>
      <c r="U1860" s="16"/>
      <c r="V1860" s="43">
        <f t="shared" si="563"/>
        <v>0</v>
      </c>
      <c r="W1860" s="43">
        <f t="shared" si="564"/>
        <v>0</v>
      </c>
      <c r="X1860" s="43">
        <f t="shared" si="565"/>
        <v>0</v>
      </c>
      <c r="Y1860" s="22"/>
      <c r="Z1860" s="22">
        <f t="shared" si="566"/>
        <v>7.8835797503462104E-2</v>
      </c>
      <c r="AA1860" s="44">
        <f t="shared" si="567"/>
        <v>10.85999900649025</v>
      </c>
      <c r="AB1860" s="44">
        <f t="shared" si="568"/>
        <v>1.3899445105066992</v>
      </c>
      <c r="AC1860" s="44"/>
      <c r="AD1860" s="44"/>
      <c r="AE1860" s="44"/>
      <c r="AF1860" s="44"/>
      <c r="AG1860" s="45"/>
      <c r="AH1860" s="45"/>
      <c r="DM1860"/>
      <c r="DN1860"/>
      <c r="DO1860"/>
      <c r="DP1860"/>
      <c r="DQ1860"/>
      <c r="DR1860"/>
      <c r="DS1860"/>
      <c r="DT1860"/>
      <c r="DU1860"/>
      <c r="DV1860"/>
      <c r="DW1860"/>
      <c r="DX1860"/>
      <c r="DY1860"/>
      <c r="DZ1860"/>
      <c r="EA1860"/>
      <c r="EB1860"/>
      <c r="EC1860"/>
      <c r="ED1860"/>
      <c r="EE1860"/>
      <c r="EF1860"/>
      <c r="EG1860"/>
    </row>
    <row r="1861" spans="1:137" s="1" customFormat="1" ht="14.4" x14ac:dyDescent="0.3">
      <c r="A1861"/>
      <c r="B1861"/>
      <c r="C1861"/>
      <c r="D1861" s="40"/>
      <c r="E1861" s="28">
        <v>43123.470138888886</v>
      </c>
      <c r="F1861" s="86"/>
      <c r="G1861" s="86">
        <v>34784.1</v>
      </c>
      <c r="H1861" s="86">
        <v>0</v>
      </c>
      <c r="I1861" s="86">
        <v>154</v>
      </c>
      <c r="J1861" s="86"/>
      <c r="K1861" s="86"/>
      <c r="L1861" s="86">
        <v>1036</v>
      </c>
      <c r="M1861" s="86"/>
      <c r="N1861" s="114"/>
      <c r="O1861" s="90"/>
      <c r="P1861" s="90"/>
      <c r="Q1861" s="90"/>
      <c r="R1861" s="87"/>
      <c r="S1861" s="87"/>
      <c r="T1861" s="16"/>
      <c r="U1861" s="16"/>
      <c r="V1861" s="43">
        <f t="shared" si="563"/>
        <v>0</v>
      </c>
      <c r="W1861" s="43">
        <f t="shared" si="564"/>
        <v>0</v>
      </c>
      <c r="X1861" s="43">
        <f t="shared" si="565"/>
        <v>0</v>
      </c>
      <c r="Y1861" s="22"/>
      <c r="Z1861" s="22">
        <f t="shared" si="566"/>
        <v>0.10096434912632654</v>
      </c>
      <c r="AA1861" s="44">
        <f t="shared" si="567"/>
        <v>13.908310259114067</v>
      </c>
      <c r="AB1861" s="44">
        <f t="shared" si="568"/>
        <v>1.780090355765813</v>
      </c>
      <c r="AC1861" s="44"/>
      <c r="AD1861" s="44"/>
      <c r="AE1861" s="44"/>
      <c r="AF1861" s="44"/>
      <c r="AG1861" s="45"/>
      <c r="AH1861" s="45"/>
      <c r="DM1861"/>
      <c r="DN1861"/>
      <c r="DO1861"/>
      <c r="DP1861"/>
      <c r="DQ1861"/>
      <c r="DR1861"/>
      <c r="DS1861"/>
      <c r="DT1861"/>
      <c r="DU1861"/>
      <c r="DV1861"/>
      <c r="DW1861"/>
      <c r="DX1861"/>
      <c r="DY1861"/>
      <c r="DZ1861"/>
      <c r="EA1861"/>
      <c r="EB1861"/>
      <c r="EC1861"/>
      <c r="ED1861"/>
      <c r="EE1861"/>
      <c r="EF1861"/>
      <c r="EG1861"/>
    </row>
    <row r="1862" spans="1:137" s="1" customFormat="1" ht="14.4" x14ac:dyDescent="0.3">
      <c r="A1862"/>
      <c r="B1862"/>
      <c r="C1862"/>
      <c r="D1862" s="83"/>
      <c r="E1862" s="28"/>
      <c r="F1862" s="86"/>
      <c r="G1862" s="86"/>
      <c r="H1862" s="86"/>
      <c r="I1862" s="86"/>
      <c r="J1862" s="86"/>
      <c r="K1862" s="86"/>
      <c r="L1862" s="86"/>
      <c r="M1862" s="86"/>
      <c r="N1862" s="114"/>
      <c r="O1862" s="90"/>
      <c r="P1862" s="90"/>
      <c r="Q1862" s="90"/>
      <c r="R1862" s="87"/>
      <c r="S1862" s="87"/>
      <c r="T1862" s="16"/>
      <c r="U1862" s="16"/>
      <c r="V1862" s="43"/>
      <c r="W1862" s="43"/>
      <c r="X1862" s="43"/>
      <c r="Y1862" s="22"/>
      <c r="Z1862" s="22"/>
      <c r="AA1862" s="44"/>
      <c r="AB1862" s="44"/>
      <c r="AC1862" s="44"/>
      <c r="AD1862" s="44"/>
      <c r="AE1862" s="44"/>
      <c r="AF1862" s="44"/>
      <c r="AG1862" s="45"/>
      <c r="AH1862" s="45"/>
      <c r="DM1862"/>
      <c r="DN1862"/>
      <c r="DO1862"/>
      <c r="DP1862"/>
      <c r="DQ1862"/>
      <c r="DR1862"/>
      <c r="DS1862"/>
      <c r="DT1862"/>
      <c r="DU1862"/>
      <c r="DV1862"/>
      <c r="DW1862"/>
      <c r="DX1862"/>
      <c r="DY1862"/>
      <c r="DZ1862"/>
      <c r="EA1862"/>
      <c r="EB1862"/>
      <c r="EC1862"/>
      <c r="ED1862"/>
      <c r="EE1862"/>
      <c r="EF1862"/>
      <c r="EG1862"/>
    </row>
    <row r="1863" spans="1:137" s="1" customFormat="1" ht="14.4" x14ac:dyDescent="0.3">
      <c r="A1863"/>
      <c r="B1863"/>
      <c r="C1863"/>
      <c r="D1863" s="83"/>
      <c r="E1863" s="28"/>
      <c r="F1863" s="86"/>
      <c r="G1863" s="86"/>
      <c r="H1863" s="86"/>
      <c r="I1863" s="86"/>
      <c r="J1863" s="86"/>
      <c r="K1863" s="86"/>
      <c r="L1863" s="86"/>
      <c r="M1863" s="86"/>
      <c r="N1863" s="114"/>
      <c r="O1863" s="90"/>
      <c r="P1863" s="90"/>
      <c r="Q1863" s="90"/>
      <c r="R1863" s="87"/>
      <c r="S1863" s="87"/>
      <c r="T1863" s="16"/>
      <c r="U1863" s="16"/>
      <c r="V1863" s="43"/>
      <c r="W1863" s="43"/>
      <c r="X1863" s="43"/>
      <c r="Y1863" s="22"/>
      <c r="Z1863" s="22"/>
      <c r="AA1863" s="44"/>
      <c r="AB1863" s="44"/>
      <c r="AC1863" s="44"/>
      <c r="AD1863" s="44"/>
      <c r="AE1863" s="44"/>
      <c r="AF1863" s="44"/>
      <c r="AG1863" s="45"/>
      <c r="AH1863" s="45"/>
      <c r="DM1863"/>
      <c r="DN1863"/>
      <c r="DO1863"/>
      <c r="DP1863"/>
      <c r="DQ1863"/>
      <c r="DR1863"/>
      <c r="DS1863"/>
      <c r="DT1863"/>
      <c r="DU1863"/>
      <c r="DV1863"/>
      <c r="DW1863"/>
      <c r="DX1863"/>
      <c r="DY1863"/>
      <c r="DZ1863"/>
      <c r="EA1863"/>
      <c r="EB1863"/>
      <c r="EC1863"/>
      <c r="ED1863"/>
      <c r="EE1863"/>
      <c r="EF1863"/>
      <c r="EG1863"/>
    </row>
    <row r="1865" spans="1:137" x14ac:dyDescent="0.25">
      <c r="D1865" s="18" t="s">
        <v>219</v>
      </c>
      <c r="E1865" s="18" t="s">
        <v>16</v>
      </c>
      <c r="F1865" s="10" t="s">
        <v>17</v>
      </c>
      <c r="G1865" s="10" t="s">
        <v>20</v>
      </c>
      <c r="H1865" s="10" t="s">
        <v>21</v>
      </c>
      <c r="I1865" s="10" t="s">
        <v>22</v>
      </c>
      <c r="K1865" s="10"/>
      <c r="L1865" s="10"/>
    </row>
    <row r="1866" spans="1:137" s="1" customFormat="1" ht="14.4" thickBot="1" x14ac:dyDescent="0.3">
      <c r="A1866"/>
      <c r="B1866"/>
      <c r="C1866"/>
      <c r="D1866" s="18"/>
      <c r="E1866" s="28">
        <f>E1867-1</f>
        <v>39883.507638888892</v>
      </c>
      <c r="F1866" s="10">
        <f>E1866-E$1866</f>
        <v>0</v>
      </c>
      <c r="G1866" s="10"/>
      <c r="H1866" s="10"/>
      <c r="I1866" s="10"/>
      <c r="J1866" s="10"/>
      <c r="K1866" s="10"/>
      <c r="L1866" s="79">
        <v>1037</v>
      </c>
      <c r="M1866" s="86"/>
      <c r="N1866" s="86"/>
      <c r="O1866" s="90"/>
      <c r="P1866" s="90"/>
      <c r="Q1866" s="90"/>
      <c r="R1866" s="87"/>
      <c r="S1866" s="87"/>
      <c r="T1866" s="82"/>
      <c r="U1866" s="16"/>
      <c r="V1866" s="17"/>
      <c r="W1866" s="17"/>
      <c r="X1866" s="17"/>
      <c r="Y1866" s="17"/>
      <c r="Z1866" s="17"/>
      <c r="AA1866" s="17"/>
      <c r="AB1866" s="17"/>
      <c r="AC1866" s="17"/>
      <c r="AD1866" s="17"/>
      <c r="AE1866" s="17"/>
      <c r="AF1866" s="17"/>
      <c r="AG1866" s="17"/>
      <c r="AH1866" s="17"/>
      <c r="DM1866"/>
      <c r="DN1866"/>
      <c r="DO1866"/>
      <c r="DP1866"/>
      <c r="DQ1866"/>
      <c r="DR1866"/>
      <c r="DS1866"/>
      <c r="DT1866"/>
      <c r="DU1866"/>
      <c r="DV1866"/>
      <c r="DW1866"/>
      <c r="DX1866"/>
      <c r="DY1866"/>
      <c r="DZ1866"/>
      <c r="EA1866"/>
      <c r="EB1866"/>
      <c r="EC1866"/>
      <c r="ED1866"/>
      <c r="EE1866"/>
      <c r="EF1866"/>
      <c r="EG1866"/>
    </row>
    <row r="1867" spans="1:137" s="1" customFormat="1" ht="15" thickBot="1" x14ac:dyDescent="0.35">
      <c r="A1867"/>
      <c r="B1867"/>
      <c r="C1867"/>
      <c r="D1867" s="18"/>
      <c r="E1867" s="28">
        <v>39884.507638888892</v>
      </c>
      <c r="F1867" s="10">
        <f t="shared" ref="F1867:F1927" si="570">E1867-E$1866</f>
        <v>1</v>
      </c>
      <c r="G1867" s="10">
        <v>9688</v>
      </c>
      <c r="H1867" s="10">
        <v>7.92</v>
      </c>
      <c r="I1867" s="10">
        <v>825</v>
      </c>
      <c r="J1867" s="10"/>
      <c r="K1867" s="10"/>
      <c r="L1867" s="79">
        <v>1037</v>
      </c>
      <c r="M1867" s="86"/>
      <c r="N1867" s="112">
        <v>7.28</v>
      </c>
      <c r="O1867" s="37">
        <v>87.86</v>
      </c>
      <c r="P1867" s="38">
        <v>19.329999999999998</v>
      </c>
      <c r="Q1867" s="39">
        <f>P1867-S1867</f>
        <v>10.974451612903225</v>
      </c>
      <c r="R1867" s="21">
        <v>43.225806451612904</v>
      </c>
      <c r="S1867" s="85">
        <f>R1867*P1867/100</f>
        <v>8.3555483870967731</v>
      </c>
      <c r="T1867" s="40">
        <f>Q1867/$A$18+S1867</f>
        <v>12.928236559139783</v>
      </c>
      <c r="U1867" s="40">
        <f>$A$16-T1867</f>
        <v>104.07176344086022</v>
      </c>
      <c r="V1867" s="43">
        <f t="shared" ref="V1867:V1898" si="571">($A$15*L1867/1000/$A$13*H1867)/$Q$1867</f>
        <v>2.4355959144206766E-5</v>
      </c>
      <c r="W1867" s="43">
        <f t="shared" ref="W1867:W1898" si="572">($U$1867*L1867/1000/$A$13*H1867)/$Q$1867</f>
        <v>3.3796901579081903E-3</v>
      </c>
      <c r="X1867" s="43">
        <f t="shared" ref="X1867:X1898" si="573">($A$46*$S$1867*H1867*L1867/1000000)/$Q$1867</f>
        <v>1.3678431315021923E-5</v>
      </c>
      <c r="Y1867" s="22">
        <f>X1867+W1867+SUM($V$1867:V1867)</f>
        <v>3.4177245483674192E-3</v>
      </c>
      <c r="Z1867" s="22">
        <f t="shared" ref="Z1867:Z1898" si="574">($A$15*L1867/1000/$A$13*G1867)/$Q$1867</f>
        <v>2.9792996488519585E-2</v>
      </c>
      <c r="AA1867" s="44">
        <f t="shared" ref="AA1867:AA1898" si="575">($U$1867*L1867/1000/$A$13*G1867)/$Q$1867</f>
        <v>4.1341462436634533</v>
      </c>
      <c r="AB1867" s="44">
        <f t="shared" ref="AB1867:AB1898" si="576">($A$14*$S$1867/1000*G1867/1000000*L1867/1000*1000000)/$Q$1867</f>
        <v>0.49626586908998971</v>
      </c>
      <c r="AC1867" s="44">
        <f t="shared" ref="AC1867:AC1898" si="577">($A$14*((L1867/1000)*G1867/10^6)*(1+($A$28/(10^-N1867))+(($A$28*$A$29)/(10^-N1867)^2))*1000000)*$S$1867/1000/$Q$1867</f>
        <v>3.3293859542760402</v>
      </c>
      <c r="AD1867" s="44">
        <f t="shared" ref="AD1867" si="578">AC1867/(1+($A$28/(10^-N1867))+(($A$28*$A$29)/(10^-N1867)^2))*1</f>
        <v>0.49626586908998976</v>
      </c>
      <c r="AE1867" s="44">
        <f t="shared" ref="AE1867" si="579">AC1867/(1+($A$28/(10^-N1867))+(($A$28*$A$29)/(10^-N1867)^2))*($A$28/(10^-N1867))</f>
        <v>2.8316651926580989</v>
      </c>
      <c r="AF1867" s="44">
        <f t="shared" ref="AF1867" si="580">AC1867/(1+($A$28/(10^-N1867))+(($A$28*$A$29)/(10^-N1867)^2))*(($A$28*$A$29)/(10^-N1867)^2)</f>
        <v>1.4548925279513996E-3</v>
      </c>
      <c r="AG1867" s="45">
        <f>AC1867+AA1867+SUM($Z$1867:Z1867)</f>
        <v>7.4933251944280128</v>
      </c>
      <c r="AH1867" s="45">
        <f>AC1867+AA1867+SUM($Z$1867:Z1867)</f>
        <v>7.4933251944280128</v>
      </c>
      <c r="DM1867"/>
      <c r="DN1867"/>
      <c r="DO1867"/>
      <c r="DP1867"/>
      <c r="DQ1867"/>
      <c r="DR1867"/>
      <c r="DS1867"/>
      <c r="DT1867"/>
      <c r="DU1867"/>
      <c r="DV1867"/>
      <c r="DW1867"/>
      <c r="DX1867"/>
      <c r="DY1867"/>
      <c r="DZ1867"/>
      <c r="EA1867"/>
      <c r="EB1867"/>
      <c r="EC1867"/>
      <c r="ED1867"/>
      <c r="EE1867"/>
      <c r="EF1867"/>
      <c r="EG1867"/>
    </row>
    <row r="1868" spans="1:137" s="1" customFormat="1" ht="14.4" x14ac:dyDescent="0.3">
      <c r="A1868"/>
      <c r="B1868"/>
      <c r="C1868"/>
      <c r="D1868" s="18"/>
      <c r="E1868" s="28">
        <v>39891.495833333334</v>
      </c>
      <c r="F1868" s="10">
        <f t="shared" si="570"/>
        <v>7.9881944444423425</v>
      </c>
      <c r="G1868" s="10">
        <v>11328</v>
      </c>
      <c r="H1868" s="10">
        <v>7.9</v>
      </c>
      <c r="I1868" s="10">
        <v>1054</v>
      </c>
      <c r="J1868" s="10"/>
      <c r="K1868" s="10"/>
      <c r="L1868" s="79">
        <v>1037</v>
      </c>
      <c r="M1868" s="86"/>
      <c r="N1868" s="112">
        <v>7.28</v>
      </c>
      <c r="O1868" s="90"/>
      <c r="P1868" s="90"/>
      <c r="Q1868" s="90"/>
      <c r="R1868" s="88"/>
      <c r="S1868" s="87"/>
      <c r="T1868" s="82"/>
      <c r="U1868" s="16"/>
      <c r="V1868" s="43">
        <f t="shared" si="571"/>
        <v>2.429445419687291E-5</v>
      </c>
      <c r="W1868" s="43">
        <f t="shared" si="572"/>
        <v>3.3711555868023613E-3</v>
      </c>
      <c r="X1868" s="43">
        <f t="shared" si="573"/>
        <v>1.364388982180217E-5</v>
      </c>
      <c r="Y1868" s="22">
        <f>X1868+W1868+SUM($V$1867:V1868)</f>
        <v>3.4334498899652429E-3</v>
      </c>
      <c r="Z1868" s="22">
        <f t="shared" si="574"/>
        <v>3.4836402169895739E-2</v>
      </c>
      <c r="AA1868" s="44">
        <f t="shared" si="575"/>
        <v>4.8339810743414109</v>
      </c>
      <c r="AB1868" s="44">
        <f t="shared" si="576"/>
        <v>0.58027454222248176</v>
      </c>
      <c r="AC1868" s="44">
        <f t="shared" si="577"/>
        <v>3.8929896872459708</v>
      </c>
      <c r="AD1868" s="44">
        <f t="shared" ref="AD1868" si="581">AC1868/(1+($A$28/(10^-N1868))+(($A$28*$A$29)/(10^-N1868)^2))*1</f>
        <v>0.58027454222248154</v>
      </c>
      <c r="AE1868" s="44">
        <f t="shared" ref="AE1868" si="582">AC1868/(1+($A$28/(10^-N1868))+(($A$28*$A$29)/(10^-N1868)^2))*($A$28/(10^-N1868))</f>
        <v>3.3110139659817226</v>
      </c>
      <c r="AF1868" s="44">
        <f t="shared" ref="AF1868" si="583">AC1868/(1+($A$28/(10^-N1868))+(($A$28*$A$29)/(10^-N1868)^2))*(($A$28*$A$29)/(10^-N1868)^2)</f>
        <v>1.7011790417664583E-3</v>
      </c>
      <c r="AG1868" s="45">
        <f>AC1868+AA1868+SUM($Z$1867:Z1868)</f>
        <v>8.791600160245796</v>
      </c>
      <c r="AH1868" s="45">
        <f>AC1868+AA1868+SUM($Z$1867:Z1868)</f>
        <v>8.791600160245796</v>
      </c>
      <c r="DM1868"/>
      <c r="DN1868"/>
      <c r="DO1868"/>
      <c r="DP1868"/>
      <c r="DQ1868"/>
      <c r="DR1868"/>
      <c r="DS1868"/>
      <c r="DT1868"/>
      <c r="DU1868"/>
      <c r="DV1868"/>
      <c r="DW1868"/>
      <c r="DX1868"/>
      <c r="DY1868"/>
      <c r="DZ1868"/>
      <c r="EA1868"/>
      <c r="EB1868"/>
      <c r="EC1868"/>
      <c r="ED1868"/>
      <c r="EE1868"/>
      <c r="EF1868"/>
      <c r="EG1868"/>
    </row>
    <row r="1869" spans="1:137" s="1" customFormat="1" ht="14.4" x14ac:dyDescent="0.3">
      <c r="A1869"/>
      <c r="B1869"/>
      <c r="C1869"/>
      <c r="D1869" s="18"/>
      <c r="E1869" s="28">
        <v>39898.429861111108</v>
      </c>
      <c r="F1869" s="10">
        <f t="shared" si="570"/>
        <v>14.922222222216078</v>
      </c>
      <c r="G1869" s="10">
        <v>21360</v>
      </c>
      <c r="H1869" s="10">
        <v>8.7899999999999991</v>
      </c>
      <c r="I1869" s="10">
        <v>1271</v>
      </c>
      <c r="J1869" s="10"/>
      <c r="K1869" s="10"/>
      <c r="L1869" s="79">
        <v>1037</v>
      </c>
      <c r="M1869" s="87"/>
      <c r="N1869" s="112">
        <v>7.28</v>
      </c>
      <c r="O1869" s="90"/>
      <c r="P1869" s="90"/>
      <c r="Q1869" s="90"/>
      <c r="R1869" s="87"/>
      <c r="S1869" s="87"/>
      <c r="T1869" s="82"/>
      <c r="U1869" s="16"/>
      <c r="V1869" s="43">
        <f t="shared" si="571"/>
        <v>2.7031424353229472E-5</v>
      </c>
      <c r="W1869" s="43">
        <f t="shared" si="572"/>
        <v>3.7509440010117415E-3</v>
      </c>
      <c r="X1869" s="43">
        <f t="shared" si="573"/>
        <v>1.5180986270081147E-5</v>
      </c>
      <c r="Y1869" s="22">
        <f>X1869+W1869+SUM($V$1867:V1869)</f>
        <v>3.8418068249761318E-3</v>
      </c>
      <c r="Z1869" s="22">
        <f t="shared" si="574"/>
        <v>6.568728375255764E-2</v>
      </c>
      <c r="AA1869" s="44">
        <f t="shared" si="575"/>
        <v>9.1149219410251181</v>
      </c>
      <c r="AB1869" s="44">
        <f t="shared" si="576"/>
        <v>1.0941617427500185</v>
      </c>
      <c r="AC1869" s="44">
        <f t="shared" si="577"/>
        <v>7.3405949611205825</v>
      </c>
      <c r="AD1869" s="44">
        <f t="shared" ref="AD1869:AD1918" si="584">AC1869/(1+($A$28/(10^-N1869))+(($A$28*$A$29)/(10^-N1869)^2))*1</f>
        <v>1.0941617427500185</v>
      </c>
      <c r="AE1869" s="44">
        <f t="shared" ref="AE1869:AE1918" si="585">AC1869/(1+($A$28/(10^-N1869))+(($A$28*$A$29)/(10^-N1869)^2))*($A$28/(10^-N1869))</f>
        <v>6.2432254867028272</v>
      </c>
      <c r="AF1869" s="44">
        <f t="shared" ref="AF1869:AF1918" si="586">AC1869/(1+($A$28/(10^-N1869))+(($A$28*$A$29)/(10^-N1869)^2))*(($A$28*$A$29)/(10^-N1869)^2)</f>
        <v>3.2077316677376023E-3</v>
      </c>
      <c r="AG1869" s="45">
        <f>AC1869+AA1869+SUM($Z$1867:Z1869)</f>
        <v>16.585833584556674</v>
      </c>
      <c r="AH1869" s="45">
        <f>AC1869+AA1869+SUM($Z$1867:Z1869)</f>
        <v>16.585833584556674</v>
      </c>
      <c r="DM1869"/>
      <c r="DN1869"/>
      <c r="DO1869"/>
      <c r="DP1869"/>
      <c r="DQ1869"/>
      <c r="DR1869"/>
      <c r="DS1869"/>
      <c r="DT1869"/>
      <c r="DU1869"/>
      <c r="DV1869"/>
      <c r="DW1869"/>
      <c r="DX1869"/>
      <c r="DY1869"/>
      <c r="DZ1869"/>
      <c r="EA1869"/>
      <c r="EB1869"/>
      <c r="EC1869"/>
      <c r="ED1869"/>
      <c r="EE1869"/>
      <c r="EF1869"/>
      <c r="EG1869"/>
    </row>
    <row r="1870" spans="1:137" s="1" customFormat="1" ht="14.4" x14ac:dyDescent="0.3">
      <c r="A1870"/>
      <c r="B1870"/>
      <c r="C1870"/>
      <c r="D1870" s="18"/>
      <c r="E1870" s="28">
        <v>39913.709722222222</v>
      </c>
      <c r="F1870" s="10">
        <f t="shared" si="570"/>
        <v>30.202083333329938</v>
      </c>
      <c r="G1870" s="10">
        <v>48672</v>
      </c>
      <c r="H1870" s="10">
        <v>7.61</v>
      </c>
      <c r="I1870" s="10">
        <v>1626</v>
      </c>
      <c r="J1870" s="10"/>
      <c r="K1870" s="10"/>
      <c r="L1870" s="79">
        <v>1037</v>
      </c>
      <c r="M1870" s="86"/>
      <c r="N1870" s="112">
        <v>7.28</v>
      </c>
      <c r="O1870" s="90"/>
      <c r="P1870" s="90"/>
      <c r="Q1870" s="90"/>
      <c r="R1870" s="87"/>
      <c r="S1870" s="87"/>
      <c r="T1870" s="82"/>
      <c r="U1870" s="16"/>
      <c r="V1870" s="43">
        <f t="shared" si="571"/>
        <v>2.3402632460532006E-5</v>
      </c>
      <c r="W1870" s="43">
        <f t="shared" si="572"/>
        <v>3.2474043057678444E-3</v>
      </c>
      <c r="X1870" s="43">
        <f t="shared" si="573"/>
        <v>1.3143038170115761E-5</v>
      </c>
      <c r="Y1870" s="22">
        <f>X1870+W1870+SUM($V$1867:V1870)</f>
        <v>3.3596318140928011E-3</v>
      </c>
      <c r="Z1870" s="22">
        <f t="shared" si="574"/>
        <v>0.14967843983167065</v>
      </c>
      <c r="AA1870" s="44">
        <f t="shared" si="575"/>
        <v>20.769732243144876</v>
      </c>
      <c r="AB1870" s="44">
        <f t="shared" si="576"/>
        <v>2.4932134992101549</v>
      </c>
      <c r="AC1870" s="44">
        <f t="shared" si="577"/>
        <v>16.726659079946668</v>
      </c>
      <c r="AD1870" s="44">
        <f t="shared" si="584"/>
        <v>2.4932134992101536</v>
      </c>
      <c r="AE1870" s="44">
        <f t="shared" si="585"/>
        <v>14.226136277565537</v>
      </c>
      <c r="AF1870" s="44">
        <f t="shared" si="586"/>
        <v>7.309303170979612E-3</v>
      </c>
      <c r="AG1870" s="45">
        <f>AC1870+AA1870+SUM($Z$1867:Z1870)</f>
        <v>37.77638644533419</v>
      </c>
      <c r="AH1870" s="45">
        <f>AC1870+AA1870+SUM($Z$1867:Z1870)</f>
        <v>37.77638644533419</v>
      </c>
      <c r="DM1870"/>
      <c r="DN1870"/>
      <c r="DO1870"/>
      <c r="DP1870"/>
      <c r="DQ1870"/>
      <c r="DR1870"/>
      <c r="DS1870"/>
      <c r="DT1870"/>
      <c r="DU1870"/>
      <c r="DV1870"/>
      <c r="DW1870"/>
      <c r="DX1870"/>
      <c r="DY1870"/>
      <c r="DZ1870"/>
      <c r="EA1870"/>
      <c r="EB1870"/>
      <c r="EC1870"/>
      <c r="ED1870"/>
      <c r="EE1870"/>
      <c r="EF1870"/>
      <c r="EG1870"/>
    </row>
    <row r="1871" spans="1:137" s="1" customFormat="1" ht="14.4" x14ac:dyDescent="0.3">
      <c r="A1871"/>
      <c r="B1871"/>
      <c r="C1871"/>
      <c r="D1871" s="29"/>
      <c r="E1871" s="28">
        <v>39921.543055555558</v>
      </c>
      <c r="F1871" s="10">
        <f t="shared" si="570"/>
        <v>38.035416666665697</v>
      </c>
      <c r="G1871" s="10">
        <v>58948</v>
      </c>
      <c r="H1871" s="10">
        <v>9.6999999999999993</v>
      </c>
      <c r="I1871" s="10">
        <v>1828</v>
      </c>
      <c r="J1871" s="10"/>
      <c r="K1871" s="10"/>
      <c r="L1871" s="79">
        <v>1037</v>
      </c>
      <c r="M1871" s="86"/>
      <c r="N1871" s="112">
        <v>7.28</v>
      </c>
      <c r="O1871" s="90"/>
      <c r="P1871" s="90"/>
      <c r="Q1871" s="90"/>
      <c r="R1871" s="87"/>
      <c r="S1871" s="87"/>
      <c r="T1871" s="82"/>
      <c r="U1871" s="16"/>
      <c r="V1871" s="43">
        <f t="shared" si="571"/>
        <v>2.98298994569199E-5</v>
      </c>
      <c r="W1871" s="43">
        <f t="shared" si="572"/>
        <v>4.1392669863269498E-3</v>
      </c>
      <c r="X1871" s="43">
        <f t="shared" si="573"/>
        <v>1.6752624211579877E-5</v>
      </c>
      <c r="Y1871" s="22">
        <f>X1871+W1871+SUM($V$1867:V1871)</f>
        <v>4.2849339801502911E-3</v>
      </c>
      <c r="Z1871" s="22">
        <f t="shared" si="574"/>
        <v>0.18127968177180559</v>
      </c>
      <c r="AA1871" s="44">
        <f t="shared" si="575"/>
        <v>25.154794877319695</v>
      </c>
      <c r="AB1871" s="44">
        <f t="shared" si="576"/>
        <v>3.0195995511061842</v>
      </c>
      <c r="AC1871" s="44">
        <f t="shared" si="577"/>
        <v>20.2581175921412</v>
      </c>
      <c r="AD1871" s="44">
        <f t="shared" si="584"/>
        <v>3.0195995511061837</v>
      </c>
      <c r="AE1871" s="44">
        <f t="shared" si="585"/>
        <v>17.229665542610402</v>
      </c>
      <c r="AF1871" s="44">
        <f t="shared" si="586"/>
        <v>8.8524984246159243E-3</v>
      </c>
      <c r="AG1871" s="45">
        <f>AC1871+AA1871+SUM($Z$1867:Z1871)</f>
        <v>45.874187273475343</v>
      </c>
      <c r="AH1871" s="45">
        <f>AC1871+AA1871+SUM($Z$1867:Z1871)</f>
        <v>45.874187273475343</v>
      </c>
      <c r="DM1871"/>
      <c r="DN1871"/>
      <c r="DO1871"/>
      <c r="DP1871"/>
      <c r="DQ1871"/>
      <c r="DR1871"/>
      <c r="DS1871"/>
      <c r="DT1871"/>
      <c r="DU1871"/>
      <c r="DV1871"/>
      <c r="DW1871"/>
      <c r="DX1871"/>
      <c r="DY1871"/>
      <c r="DZ1871"/>
      <c r="EA1871"/>
      <c r="EB1871"/>
      <c r="EC1871"/>
      <c r="ED1871"/>
      <c r="EE1871"/>
      <c r="EF1871"/>
      <c r="EG1871"/>
    </row>
    <row r="1872" spans="1:137" s="1" customFormat="1" ht="14.4" x14ac:dyDescent="0.3">
      <c r="A1872"/>
      <c r="B1872"/>
      <c r="C1872"/>
      <c r="D1872" s="18"/>
      <c r="E1872" s="28">
        <v>39939.633333333331</v>
      </c>
      <c r="F1872" s="10">
        <f t="shared" si="570"/>
        <v>56.125694444439432</v>
      </c>
      <c r="G1872" s="10">
        <v>74038.899999999994</v>
      </c>
      <c r="H1872" s="10">
        <v>9.86</v>
      </c>
      <c r="I1872" s="10">
        <v>180</v>
      </c>
      <c r="J1872" s="10"/>
      <c r="K1872" s="10"/>
      <c r="L1872" s="79">
        <v>1037</v>
      </c>
      <c r="M1872" s="86"/>
      <c r="N1872" s="112">
        <v>7.28</v>
      </c>
      <c r="O1872" s="90"/>
      <c r="P1872" s="90"/>
      <c r="Q1872" s="90"/>
      <c r="R1872" s="87"/>
      <c r="S1872" s="87"/>
      <c r="T1872" s="82"/>
      <c r="U1872" s="16"/>
      <c r="V1872" s="43">
        <f t="shared" si="571"/>
        <v>3.0321939035590744E-5</v>
      </c>
      <c r="W1872" s="43">
        <f t="shared" si="572"/>
        <v>4.2075435551735801E-3</v>
      </c>
      <c r="X1872" s="43">
        <f t="shared" si="573"/>
        <v>1.7028956157337897E-5</v>
      </c>
      <c r="Y1872" s="22">
        <f>X1872+W1872+SUM($V$1867:V1872)</f>
        <v>4.3838088199782696E-3</v>
      </c>
      <c r="Z1872" s="22">
        <f t="shared" si="574"/>
        <v>0.22768793225782955</v>
      </c>
      <c r="AA1872" s="44">
        <f t="shared" si="575"/>
        <v>31.594512832367258</v>
      </c>
      <c r="AB1872" s="44">
        <f t="shared" si="576"/>
        <v>3.7926278958471138</v>
      </c>
      <c r="AC1872" s="44">
        <f t="shared" si="577"/>
        <v>25.444268551821672</v>
      </c>
      <c r="AD1872" s="44">
        <f t="shared" si="584"/>
        <v>3.7926278958471151</v>
      </c>
      <c r="AE1872" s="44">
        <f t="shared" si="585"/>
        <v>21.640521886116204</v>
      </c>
      <c r="AF1872" s="44">
        <f t="shared" si="586"/>
        <v>1.1118769858354759E-2</v>
      </c>
      <c r="AG1872" s="45">
        <f>AC1872+AA1872+SUM($Z$1867:Z1872)</f>
        <v>57.72774412046121</v>
      </c>
      <c r="AH1872" s="45">
        <f>AC1872+AA1872+SUM($Z$1867:Z1872)</f>
        <v>57.72774412046121</v>
      </c>
      <c r="DM1872"/>
      <c r="DN1872"/>
      <c r="DO1872"/>
      <c r="DP1872"/>
      <c r="DQ1872"/>
      <c r="DR1872"/>
      <c r="DS1872"/>
      <c r="DT1872"/>
      <c r="DU1872"/>
      <c r="DV1872"/>
      <c r="DW1872"/>
      <c r="DX1872"/>
      <c r="DY1872"/>
      <c r="DZ1872"/>
      <c r="EA1872"/>
      <c r="EB1872"/>
      <c r="EC1872"/>
      <c r="ED1872"/>
      <c r="EE1872"/>
      <c r="EF1872"/>
      <c r="EG1872"/>
    </row>
    <row r="1873" spans="1:137" s="1" customFormat="1" ht="14.4" x14ac:dyDescent="0.3">
      <c r="A1873"/>
      <c r="B1873"/>
      <c r="C1873"/>
      <c r="D1873" s="18"/>
      <c r="E1873" s="28">
        <v>39952.51666666667</v>
      </c>
      <c r="F1873" s="10">
        <f t="shared" si="570"/>
        <v>69.009027777778101</v>
      </c>
      <c r="G1873" s="10">
        <v>76622.3</v>
      </c>
      <c r="H1873" s="10">
        <v>11.54</v>
      </c>
      <c r="I1873" s="10">
        <v>541</v>
      </c>
      <c r="J1873" s="10"/>
      <c r="K1873" s="10"/>
      <c r="L1873" s="79">
        <v>1037</v>
      </c>
      <c r="M1873" s="86"/>
      <c r="N1873" s="112">
        <v>7.28</v>
      </c>
      <c r="O1873" s="90"/>
      <c r="P1873" s="90"/>
      <c r="Q1873" s="90"/>
      <c r="R1873" s="87"/>
      <c r="S1873" s="87"/>
      <c r="T1873" s="82"/>
      <c r="U1873" s="16"/>
      <c r="V1873" s="43">
        <f t="shared" si="571"/>
        <v>3.5488354611634595E-5</v>
      </c>
      <c r="W1873" s="43">
        <f t="shared" si="572"/>
        <v>4.9244475280631958E-3</v>
      </c>
      <c r="X1873" s="43">
        <f t="shared" si="573"/>
        <v>1.9930441587797091E-5</v>
      </c>
      <c r="Y1873" s="22">
        <f>X1873+W1873+SUM($V$1867:V1873)</f>
        <v>5.1391026329099792E-3</v>
      </c>
      <c r="Z1873" s="22">
        <f t="shared" si="574"/>
        <v>0.23563252630494369</v>
      </c>
      <c r="AA1873" s="44">
        <f t="shared" si="575"/>
        <v>32.696923382107165</v>
      </c>
      <c r="AB1873" s="44">
        <f t="shared" si="576"/>
        <v>3.924962045951065</v>
      </c>
      <c r="AC1873" s="44">
        <f t="shared" si="577"/>
        <v>26.332081895574422</v>
      </c>
      <c r="AD1873" s="44">
        <f t="shared" si="584"/>
        <v>3.924962045951065</v>
      </c>
      <c r="AE1873" s="44">
        <f t="shared" si="585"/>
        <v>22.395613118435865</v>
      </c>
      <c r="AF1873" s="44">
        <f t="shared" si="586"/>
        <v>1.1506731187494892E-2</v>
      </c>
      <c r="AG1873" s="45">
        <f>AC1873+AA1873+SUM($Z$1867:Z1873)</f>
        <v>59.953600540258812</v>
      </c>
      <c r="AH1873" s="45">
        <f>AC1873+AA1873+SUM($Z$1867:Z1873)</f>
        <v>59.953600540258812</v>
      </c>
      <c r="DM1873"/>
      <c r="DN1873"/>
      <c r="DO1873"/>
      <c r="DP1873"/>
      <c r="DQ1873"/>
      <c r="DR1873"/>
      <c r="DS1873"/>
      <c r="DT1873"/>
      <c r="DU1873"/>
      <c r="DV1873"/>
      <c r="DW1873"/>
      <c r="DX1873"/>
      <c r="DY1873"/>
      <c r="DZ1873"/>
      <c r="EA1873"/>
      <c r="EB1873"/>
      <c r="EC1873"/>
      <c r="ED1873"/>
      <c r="EE1873"/>
      <c r="EF1873"/>
      <c r="EG1873"/>
    </row>
    <row r="1874" spans="1:137" s="1" customFormat="1" ht="14.4" x14ac:dyDescent="0.3">
      <c r="A1874"/>
      <c r="B1874"/>
      <c r="C1874"/>
      <c r="D1874" s="18"/>
      <c r="E1874" s="28">
        <v>39966.463888888888</v>
      </c>
      <c r="F1874" s="10">
        <f t="shared" si="570"/>
        <v>82.956249999995634</v>
      </c>
      <c r="G1874" s="10">
        <v>90340.4</v>
      </c>
      <c r="H1874" s="10">
        <v>11.09</v>
      </c>
      <c r="I1874" s="10">
        <v>774</v>
      </c>
      <c r="J1874" s="10"/>
      <c r="K1874" s="10"/>
      <c r="L1874" s="79">
        <v>1037</v>
      </c>
      <c r="M1874" s="86"/>
      <c r="N1874" s="112">
        <v>7.28</v>
      </c>
      <c r="O1874" s="90"/>
      <c r="P1874" s="90"/>
      <c r="Q1874" s="90"/>
      <c r="R1874" s="87"/>
      <c r="S1874" s="87"/>
      <c r="T1874" s="82"/>
      <c r="U1874" s="16"/>
      <c r="V1874" s="43">
        <f t="shared" si="571"/>
        <v>3.4104493296622853E-5</v>
      </c>
      <c r="W1874" s="43">
        <f t="shared" si="572"/>
        <v>4.7324196781820494E-3</v>
      </c>
      <c r="X1874" s="43">
        <f t="shared" si="573"/>
        <v>1.9153257990352664E-5</v>
      </c>
      <c r="Y1874" s="22">
        <f>X1874+W1874+SUM($V$1867:V1874)</f>
        <v>4.980402092728012E-3</v>
      </c>
      <c r="Z1874" s="22">
        <f t="shared" si="574"/>
        <v>0.27781907720597177</v>
      </c>
      <c r="AA1874" s="44">
        <f t="shared" si="575"/>
        <v>38.550828376450632</v>
      </c>
      <c r="AB1874" s="44">
        <f t="shared" si="576"/>
        <v>4.627668984304016</v>
      </c>
      <c r="AC1874" s="44">
        <f t="shared" si="577"/>
        <v>31.046455291461513</v>
      </c>
      <c r="AD1874" s="44">
        <f t="shared" si="584"/>
        <v>4.627668984304016</v>
      </c>
      <c r="AE1874" s="44">
        <f t="shared" si="585"/>
        <v>26.405219464369292</v>
      </c>
      <c r="AF1874" s="44">
        <f t="shared" si="586"/>
        <v>1.3566842788206092E-2</v>
      </c>
      <c r="AG1874" s="45">
        <f>AC1874+AA1874+SUM($Z$1867:Z1874)</f>
        <v>70.799698007695326</v>
      </c>
      <c r="AH1874" s="45">
        <f>AC1874+AA1874+SUM($Z$1867:Z1874)</f>
        <v>70.799698007695326</v>
      </c>
      <c r="DM1874"/>
      <c r="DN1874"/>
      <c r="DO1874"/>
      <c r="DP1874"/>
      <c r="DQ1874"/>
      <c r="DR1874"/>
      <c r="DS1874"/>
      <c r="DT1874"/>
      <c r="DU1874"/>
      <c r="DV1874"/>
      <c r="DW1874"/>
      <c r="DX1874"/>
      <c r="DY1874"/>
      <c r="DZ1874"/>
      <c r="EA1874"/>
      <c r="EB1874"/>
      <c r="EC1874"/>
      <c r="ED1874"/>
      <c r="EE1874"/>
      <c r="EF1874"/>
      <c r="EG1874"/>
    </row>
    <row r="1875" spans="1:137" s="1" customFormat="1" ht="14.4" x14ac:dyDescent="0.3">
      <c r="A1875"/>
      <c r="B1875"/>
      <c r="C1875"/>
      <c r="D1875" s="18"/>
      <c r="E1875" s="28">
        <v>39975.693749999999</v>
      </c>
      <c r="F1875" s="10">
        <f t="shared" si="570"/>
        <v>92.186111111106584</v>
      </c>
      <c r="G1875" s="10">
        <v>102297</v>
      </c>
      <c r="H1875" s="10">
        <v>10.01</v>
      </c>
      <c r="I1875" s="10">
        <v>985</v>
      </c>
      <c r="J1875" s="10"/>
      <c r="K1875" s="10"/>
      <c r="L1875" s="79">
        <v>1037</v>
      </c>
      <c r="M1875" s="86"/>
      <c r="N1875" s="112">
        <v>7.28</v>
      </c>
      <c r="O1875" s="90"/>
      <c r="P1875" s="90"/>
      <c r="Q1875" s="90"/>
      <c r="R1875" s="87"/>
      <c r="S1875" s="87"/>
      <c r="T1875" s="82"/>
      <c r="U1875" s="16"/>
      <c r="V1875" s="43">
        <f t="shared" si="571"/>
        <v>3.078322614059466E-5</v>
      </c>
      <c r="W1875" s="43">
        <f t="shared" si="572"/>
        <v>4.2715528384672961E-3</v>
      </c>
      <c r="X1875" s="43">
        <f t="shared" si="573"/>
        <v>1.7288017356486038E-5</v>
      </c>
      <c r="Y1875" s="22">
        <f>X1875+W1875+SUM($V$1867:V1875)</f>
        <v>4.5484532385199859E-3</v>
      </c>
      <c r="Z1875" s="22">
        <f t="shared" si="574"/>
        <v>0.31458857987057059</v>
      </c>
      <c r="AA1875" s="44">
        <f t="shared" si="575"/>
        <v>43.653051020648249</v>
      </c>
      <c r="AB1875" s="44">
        <f t="shared" si="576"/>
        <v>5.2401434362405741</v>
      </c>
      <c r="AC1875" s="44">
        <f t="shared" si="577"/>
        <v>35.155470165625097</v>
      </c>
      <c r="AD1875" s="44">
        <f t="shared" si="584"/>
        <v>5.2401434362405723</v>
      </c>
      <c r="AE1875" s="44">
        <f t="shared" si="585"/>
        <v>29.899964307735907</v>
      </c>
      <c r="AF1875" s="44">
        <f t="shared" si="586"/>
        <v>1.5362421648621416E-2</v>
      </c>
      <c r="AG1875" s="45">
        <f>AC1875+AA1875+SUM($Z$1867:Z1875)</f>
        <v>80.325524105927101</v>
      </c>
      <c r="AH1875" s="45">
        <f>AC1875+AA1875+SUM($Z$1867:Z1875)</f>
        <v>80.325524105927101</v>
      </c>
      <c r="DM1875"/>
      <c r="DN1875"/>
      <c r="DO1875"/>
      <c r="DP1875"/>
      <c r="DQ1875"/>
      <c r="DR1875"/>
      <c r="DS1875"/>
      <c r="DT1875"/>
      <c r="DU1875"/>
      <c r="DV1875"/>
      <c r="DW1875"/>
      <c r="DX1875"/>
      <c r="DY1875"/>
      <c r="DZ1875"/>
      <c r="EA1875"/>
      <c r="EB1875"/>
      <c r="EC1875"/>
      <c r="ED1875"/>
      <c r="EE1875"/>
      <c r="EF1875"/>
      <c r="EG1875"/>
    </row>
    <row r="1876" spans="1:137" s="1" customFormat="1" ht="14.4" x14ac:dyDescent="0.3">
      <c r="A1876"/>
      <c r="B1876"/>
      <c r="C1876"/>
      <c r="D1876" s="18"/>
      <c r="E1876" s="28">
        <v>39981.467361111114</v>
      </c>
      <c r="F1876" s="10">
        <f t="shared" si="570"/>
        <v>97.959722222221899</v>
      </c>
      <c r="G1876" s="10">
        <v>107204</v>
      </c>
      <c r="H1876" s="10">
        <v>11.29</v>
      </c>
      <c r="I1876" s="10">
        <v>1094</v>
      </c>
      <c r="J1876" s="10"/>
      <c r="K1876" s="10"/>
      <c r="L1876" s="79">
        <v>1037</v>
      </c>
      <c r="M1876" s="86"/>
      <c r="N1876" s="112">
        <v>7.28</v>
      </c>
      <c r="O1876" s="90"/>
      <c r="P1876" s="90"/>
      <c r="Q1876" s="90"/>
      <c r="R1876" s="87"/>
      <c r="S1876" s="87"/>
      <c r="T1876" s="82"/>
      <c r="U1876" s="16"/>
      <c r="V1876" s="43">
        <f t="shared" si="571"/>
        <v>3.4719542769961406E-5</v>
      </c>
      <c r="W1876" s="43">
        <f t="shared" si="572"/>
        <v>4.817765389240336E-3</v>
      </c>
      <c r="X1876" s="43">
        <f t="shared" si="573"/>
        <v>1.9498672922550187E-5</v>
      </c>
      <c r="Y1876" s="22">
        <f>X1876+W1876+SUM($V$1867:V1876)</f>
        <v>5.1315959876290515E-3</v>
      </c>
      <c r="Z1876" s="22">
        <f t="shared" si="574"/>
        <v>0.32967881869893206</v>
      </c>
      <c r="AA1876" s="44">
        <f t="shared" si="575"/>
        <v>45.747008041463339</v>
      </c>
      <c r="AB1876" s="44">
        <f t="shared" si="576"/>
        <v>5.4915035332290731</v>
      </c>
      <c r="AC1876" s="44">
        <f t="shared" si="577"/>
        <v>36.841813773968674</v>
      </c>
      <c r="AD1876" s="44">
        <f t="shared" si="584"/>
        <v>5.4915035332290723</v>
      </c>
      <c r="AE1876" s="44">
        <f t="shared" si="585"/>
        <v>31.334210911820684</v>
      </c>
      <c r="AF1876" s="44">
        <f t="shared" si="586"/>
        <v>1.6099328918920502E-2</v>
      </c>
      <c r="AG1876" s="45">
        <f>AC1876+AA1876+SUM($Z$1867:Z1876)</f>
        <v>84.435503553784713</v>
      </c>
      <c r="AH1876" s="45">
        <f>AC1876+AA1876+SUM($Z$1867:Z1876)</f>
        <v>84.435503553784713</v>
      </c>
      <c r="DM1876"/>
      <c r="DN1876"/>
      <c r="DO1876"/>
      <c r="DP1876"/>
      <c r="DQ1876"/>
      <c r="DR1876"/>
      <c r="DS1876"/>
      <c r="DT1876"/>
      <c r="DU1876"/>
      <c r="DV1876"/>
      <c r="DW1876"/>
      <c r="DX1876"/>
      <c r="DY1876"/>
      <c r="DZ1876"/>
      <c r="EA1876"/>
      <c r="EB1876"/>
      <c r="EC1876"/>
      <c r="ED1876"/>
      <c r="EE1876"/>
      <c r="EF1876"/>
      <c r="EG1876"/>
    </row>
    <row r="1877" spans="1:137" s="1" customFormat="1" ht="14.4" x14ac:dyDescent="0.3">
      <c r="A1877"/>
      <c r="B1877"/>
      <c r="C1877"/>
      <c r="D1877" s="18"/>
      <c r="E1877" s="28">
        <v>39988.478472222225</v>
      </c>
      <c r="F1877" s="10">
        <f t="shared" si="570"/>
        <v>104.97083333333285</v>
      </c>
      <c r="G1877" s="10">
        <v>107608</v>
      </c>
      <c r="H1877" s="10">
        <v>11.12</v>
      </c>
      <c r="I1877" s="10">
        <v>1202</v>
      </c>
      <c r="J1877" s="10"/>
      <c r="K1877" s="10"/>
      <c r="L1877" s="79">
        <v>1037</v>
      </c>
      <c r="M1877" s="86"/>
      <c r="N1877" s="112">
        <v>7.28</v>
      </c>
      <c r="O1877" s="90"/>
      <c r="P1877" s="90"/>
      <c r="Q1877" s="90"/>
      <c r="R1877" s="87"/>
      <c r="S1877" s="87"/>
      <c r="T1877" s="82"/>
      <c r="U1877" s="16"/>
      <c r="V1877" s="43">
        <f t="shared" si="571"/>
        <v>3.4196750717623634E-5</v>
      </c>
      <c r="W1877" s="43">
        <f t="shared" si="572"/>
        <v>4.7452215348407923E-3</v>
      </c>
      <c r="X1877" s="43">
        <f t="shared" si="573"/>
        <v>1.9205070230182292E-5</v>
      </c>
      <c r="Y1877" s="22">
        <f>X1877+W1877+SUM($V$1867:V1877)</f>
        <v>5.092955281254764E-3</v>
      </c>
      <c r="Z1877" s="22">
        <f t="shared" si="574"/>
        <v>0.33092121863507595</v>
      </c>
      <c r="AA1877" s="44">
        <f t="shared" si="575"/>
        <v>45.919406377801074</v>
      </c>
      <c r="AB1877" s="44">
        <f t="shared" si="576"/>
        <v>5.5121983527080518</v>
      </c>
      <c r="AC1877" s="44">
        <f t="shared" si="577"/>
        <v>36.980652742334442</v>
      </c>
      <c r="AD1877" s="44">
        <f t="shared" si="584"/>
        <v>5.5121983527080527</v>
      </c>
      <c r="AE1877" s="44">
        <f t="shared" si="585"/>
        <v>31.452294390127239</v>
      </c>
      <c r="AF1877" s="44">
        <f t="shared" si="586"/>
        <v>1.6159999499152995E-2</v>
      </c>
      <c r="AG1877" s="45">
        <f>AC1877+AA1877+SUM($Z$1867:Z1877)</f>
        <v>85.077662077123293</v>
      </c>
      <c r="AH1877" s="45">
        <f>AC1877+AA1877+SUM($Z$1867:Z1877)</f>
        <v>85.077662077123293</v>
      </c>
      <c r="DM1877"/>
      <c r="DN1877"/>
      <c r="DO1877"/>
      <c r="DP1877"/>
      <c r="DQ1877"/>
      <c r="DR1877"/>
      <c r="DS1877"/>
      <c r="DT1877"/>
      <c r="DU1877"/>
      <c r="DV1877"/>
      <c r="DW1877"/>
      <c r="DX1877"/>
      <c r="DY1877"/>
      <c r="DZ1877"/>
      <c r="EA1877"/>
      <c r="EB1877"/>
      <c r="EC1877"/>
      <c r="ED1877"/>
      <c r="EE1877"/>
      <c r="EF1877"/>
      <c r="EG1877"/>
    </row>
    <row r="1878" spans="1:137" s="1" customFormat="1" ht="14.4" x14ac:dyDescent="0.3">
      <c r="A1878"/>
      <c r="B1878"/>
      <c r="C1878"/>
      <c r="D1878" s="18"/>
      <c r="E1878" s="28">
        <v>39995.574305555558</v>
      </c>
      <c r="F1878" s="10">
        <f t="shared" si="570"/>
        <v>112.0666666666657</v>
      </c>
      <c r="G1878" s="10">
        <v>110614</v>
      </c>
      <c r="H1878" s="10">
        <v>12.22</v>
      </c>
      <c r="I1878" s="10">
        <v>1420</v>
      </c>
      <c r="J1878" s="10"/>
      <c r="K1878" s="10"/>
      <c r="L1878" s="79">
        <v>1037</v>
      </c>
      <c r="M1878" s="86"/>
      <c r="N1878" s="112">
        <v>7.28</v>
      </c>
      <c r="O1878" s="90"/>
      <c r="P1878" s="90"/>
      <c r="Q1878" s="90"/>
      <c r="R1878" s="87"/>
      <c r="S1878" s="87"/>
      <c r="T1878" s="82"/>
      <c r="U1878" s="16"/>
      <c r="V1878" s="43">
        <f t="shared" si="571"/>
        <v>3.757952282098569E-5</v>
      </c>
      <c r="W1878" s="43">
        <f t="shared" si="572"/>
        <v>5.2146229456613751E-3</v>
      </c>
      <c r="X1878" s="43">
        <f t="shared" si="573"/>
        <v>2.1104852357268672E-5</v>
      </c>
      <c r="Y1878" s="22">
        <f>X1878+W1878+SUM($V$1867:V1878)</f>
        <v>5.601835997023419E-3</v>
      </c>
      <c r="Z1878" s="22">
        <f t="shared" si="574"/>
        <v>0.34016541221935442</v>
      </c>
      <c r="AA1878" s="44">
        <f t="shared" si="575"/>
        <v>47.202152415007141</v>
      </c>
      <c r="AB1878" s="44">
        <f t="shared" si="576"/>
        <v>5.6661801035838275</v>
      </c>
      <c r="AC1878" s="44">
        <f t="shared" si="577"/>
        <v>38.013697145570795</v>
      </c>
      <c r="AD1878" s="44">
        <f t="shared" si="584"/>
        <v>5.6661801035838275</v>
      </c>
      <c r="AE1878" s="44">
        <f t="shared" si="585"/>
        <v>32.330905617328959</v>
      </c>
      <c r="AF1878" s="44">
        <f t="shared" si="586"/>
        <v>1.6611424658011572E-2</v>
      </c>
      <c r="AG1878" s="45">
        <f>AC1878+AA1878+SUM($Z$1867:Z1878)</f>
        <v>87.733617929785069</v>
      </c>
      <c r="AH1878" s="45">
        <f>AC1878+AA1878+SUM($Z$1867:Z1878)</f>
        <v>87.733617929785069</v>
      </c>
      <c r="DM1878"/>
      <c r="DN1878"/>
      <c r="DO1878"/>
      <c r="DP1878"/>
      <c r="DQ1878"/>
      <c r="DR1878"/>
      <c r="DS1878"/>
      <c r="DT1878"/>
      <c r="DU1878"/>
      <c r="DV1878"/>
      <c r="DW1878"/>
      <c r="DX1878"/>
      <c r="DY1878"/>
      <c r="DZ1878"/>
      <c r="EA1878"/>
      <c r="EB1878"/>
      <c r="EC1878"/>
      <c r="ED1878"/>
      <c r="EE1878"/>
      <c r="EF1878"/>
      <c r="EG1878"/>
    </row>
    <row r="1879" spans="1:137" s="1" customFormat="1" ht="14.4" x14ac:dyDescent="0.3">
      <c r="A1879"/>
      <c r="B1879"/>
      <c r="C1879"/>
      <c r="D1879" s="18"/>
      <c r="E1879" s="28">
        <v>40002.515277777777</v>
      </c>
      <c r="F1879" s="10">
        <f t="shared" si="570"/>
        <v>119.00763888888469</v>
      </c>
      <c r="G1879" s="10">
        <v>118139</v>
      </c>
      <c r="H1879" s="10">
        <v>10.119999999999999</v>
      </c>
      <c r="I1879" s="10">
        <v>70</v>
      </c>
      <c r="J1879" s="10"/>
      <c r="K1879" s="10"/>
      <c r="L1879" s="79">
        <v>1037</v>
      </c>
      <c r="M1879" s="86"/>
      <c r="N1879" s="112">
        <v>7.28</v>
      </c>
      <c r="O1879" s="90"/>
      <c r="P1879" s="90"/>
      <c r="Q1879" s="90"/>
      <c r="R1879" s="87"/>
      <c r="S1879" s="87"/>
      <c r="T1879" s="82"/>
      <c r="U1879" s="16"/>
      <c r="V1879" s="43">
        <f t="shared" si="571"/>
        <v>3.1121503350930864E-5</v>
      </c>
      <c r="W1879" s="43">
        <f t="shared" si="572"/>
        <v>4.3184929795493541E-3</v>
      </c>
      <c r="X1879" s="43">
        <f t="shared" si="573"/>
        <v>1.7477995569194679E-5</v>
      </c>
      <c r="Y1879" s="22">
        <f>X1879+W1879+SUM($V$1867:V1879)</f>
        <v>4.7332006774742546E-3</v>
      </c>
      <c r="Z1879" s="22">
        <f t="shared" si="574"/>
        <v>0.36330664865371748</v>
      </c>
      <c r="AA1879" s="44">
        <f t="shared" si="575"/>
        <v>50.413284793575215</v>
      </c>
      <c r="AB1879" s="44">
        <f t="shared" si="576"/>
        <v>6.0516467287801712</v>
      </c>
      <c r="AC1879" s="44">
        <f t="shared" si="577"/>
        <v>40.599744761789538</v>
      </c>
      <c r="AD1879" s="44">
        <f t="shared" si="584"/>
        <v>6.0516467287801703</v>
      </c>
      <c r="AE1879" s="44">
        <f t="shared" si="585"/>
        <v>34.530356543707178</v>
      </c>
      <c r="AF1879" s="44">
        <f t="shared" si="586"/>
        <v>1.7741489302193474E-2</v>
      </c>
      <c r="AG1879" s="45">
        <f>AC1879+AA1879+SUM($Z$1867:Z1879)</f>
        <v>93.894104573225604</v>
      </c>
      <c r="AH1879" s="45">
        <f>AC1879+AA1879+SUM($Z$1867:Z1879)</f>
        <v>93.894104573225604</v>
      </c>
      <c r="DM1879"/>
      <c r="DN1879"/>
      <c r="DO1879"/>
      <c r="DP1879"/>
      <c r="DQ1879"/>
      <c r="DR1879"/>
      <c r="DS1879"/>
      <c r="DT1879"/>
      <c r="DU1879"/>
      <c r="DV1879"/>
      <c r="DW1879"/>
      <c r="DX1879"/>
      <c r="DY1879"/>
      <c r="DZ1879"/>
      <c r="EA1879"/>
      <c r="EB1879"/>
      <c r="EC1879"/>
      <c r="ED1879"/>
      <c r="EE1879"/>
      <c r="EF1879"/>
      <c r="EG1879"/>
    </row>
    <row r="1880" spans="1:137" s="1" customFormat="1" ht="14.4" x14ac:dyDescent="0.3">
      <c r="A1880"/>
      <c r="B1880"/>
      <c r="C1880"/>
      <c r="D1880" s="18"/>
      <c r="E1880" s="28">
        <v>40011.458333333336</v>
      </c>
      <c r="F1880" s="10">
        <f t="shared" si="570"/>
        <v>127.9506944444438</v>
      </c>
      <c r="G1880" s="10">
        <v>119615</v>
      </c>
      <c r="H1880" s="10">
        <v>10.58</v>
      </c>
      <c r="I1880" s="10">
        <v>51</v>
      </c>
      <c r="J1880" s="10"/>
      <c r="K1880" s="10"/>
      <c r="L1880" s="79">
        <v>1037</v>
      </c>
      <c r="M1880" s="86"/>
      <c r="N1880" s="112">
        <v>7.28</v>
      </c>
      <c r="O1880" s="90"/>
      <c r="P1880" s="90"/>
      <c r="Q1880" s="90"/>
      <c r="R1880" s="87"/>
      <c r="S1880" s="87"/>
      <c r="T1880" s="82"/>
      <c r="U1880" s="16"/>
      <c r="V1880" s="43">
        <f t="shared" si="571"/>
        <v>3.2536117139609537E-5</v>
      </c>
      <c r="W1880" s="43">
        <f t="shared" si="572"/>
        <v>4.5147881149834156E-3</v>
      </c>
      <c r="X1880" s="43">
        <f t="shared" si="573"/>
        <v>1.8272449913248984E-5</v>
      </c>
      <c r="Y1880" s="22">
        <f>X1880+W1880+SUM($V$1867:V1880)</f>
        <v>4.9628263843919792E-3</v>
      </c>
      <c r="Z1880" s="22">
        <f t="shared" si="574"/>
        <v>0.36784571376695602</v>
      </c>
      <c r="AA1880" s="44">
        <f t="shared" si="575"/>
        <v>51.043136141185371</v>
      </c>
      <c r="AB1880" s="44">
        <f t="shared" si="576"/>
        <v>6.1272545345994134</v>
      </c>
      <c r="AC1880" s="44">
        <f t="shared" si="577"/>
        <v>41.106988121462471</v>
      </c>
      <c r="AD1880" s="44">
        <f t="shared" si="584"/>
        <v>6.1272545345994125</v>
      </c>
      <c r="AE1880" s="44">
        <f t="shared" si="585"/>
        <v>34.961770439698434</v>
      </c>
      <c r="AF1880" s="44">
        <f t="shared" si="586"/>
        <v>1.7963147164627026E-2</v>
      </c>
      <c r="AG1880" s="45">
        <f>AC1880+AA1880+SUM($Z$1867:Z1880)</f>
        <v>95.399044994275641</v>
      </c>
      <c r="AH1880" s="45">
        <f>AC1880+AA1880+SUM($Z$1867:Z1880)</f>
        <v>95.399044994275641</v>
      </c>
      <c r="DM1880"/>
      <c r="DN1880"/>
      <c r="DO1880"/>
      <c r="DP1880"/>
      <c r="DQ1880"/>
      <c r="DR1880"/>
      <c r="DS1880"/>
      <c r="DT1880"/>
      <c r="DU1880"/>
      <c r="DV1880"/>
      <c r="DW1880"/>
      <c r="DX1880"/>
      <c r="DY1880"/>
      <c r="DZ1880"/>
      <c r="EA1880"/>
      <c r="EB1880"/>
      <c r="EC1880"/>
      <c r="ED1880"/>
      <c r="EE1880"/>
      <c r="EF1880"/>
      <c r="EG1880"/>
    </row>
    <row r="1881" spans="1:137" s="1" customFormat="1" ht="14.4" x14ac:dyDescent="0.3">
      <c r="A1881"/>
      <c r="B1881"/>
      <c r="C1881"/>
      <c r="D1881" s="18"/>
      <c r="E1881" s="28">
        <v>40017.474999999999</v>
      </c>
      <c r="F1881" s="10">
        <f t="shared" si="570"/>
        <v>133.96736111110658</v>
      </c>
      <c r="G1881" s="10">
        <v>124070</v>
      </c>
      <c r="H1881" s="10">
        <v>14.06</v>
      </c>
      <c r="I1881" s="10">
        <v>152</v>
      </c>
      <c r="J1881" s="10"/>
      <c r="K1881" s="10"/>
      <c r="L1881" s="79">
        <v>1037</v>
      </c>
      <c r="M1881" s="86"/>
      <c r="N1881" s="112">
        <v>7.28</v>
      </c>
      <c r="O1881" s="90"/>
      <c r="P1881" s="90"/>
      <c r="Q1881" s="90"/>
      <c r="R1881" s="87"/>
      <c r="S1881" s="87"/>
      <c r="T1881" s="82"/>
      <c r="U1881" s="16"/>
      <c r="V1881" s="43">
        <f t="shared" si="571"/>
        <v>4.3237977975700395E-5</v>
      </c>
      <c r="W1881" s="43">
        <f t="shared" si="572"/>
        <v>5.9998034873976211E-3</v>
      </c>
      <c r="X1881" s="43">
        <f t="shared" si="573"/>
        <v>2.4282669733485886E-5</v>
      </c>
      <c r="Y1881" s="22">
        <f>X1881+W1881+SUM($V$1867:V1881)</f>
        <v>6.4970899546021223E-3</v>
      </c>
      <c r="Z1881" s="22">
        <f t="shared" si="574"/>
        <v>0.38154594078557241</v>
      </c>
      <c r="AA1881" s="44">
        <f t="shared" si="575"/>
        <v>52.944211855008732</v>
      </c>
      <c r="AB1881" s="44">
        <f t="shared" si="576"/>
        <v>6.3554610216757856</v>
      </c>
      <c r="AC1881" s="44">
        <f t="shared" si="577"/>
        <v>42.637997042426527</v>
      </c>
      <c r="AD1881" s="44">
        <f t="shared" si="584"/>
        <v>6.3554610216757856</v>
      </c>
      <c r="AE1881" s="44">
        <f t="shared" si="585"/>
        <v>36.263903845281817</v>
      </c>
      <c r="AF1881" s="44">
        <f t="shared" si="586"/>
        <v>1.8632175468923422E-2</v>
      </c>
      <c r="AG1881" s="45">
        <f>AC1881+AA1881+SUM($Z$1867:Z1881)</f>
        <v>99.212675569848642</v>
      </c>
      <c r="AH1881" s="45">
        <f>AC1881+AA1881+SUM($Z$1867:Z1881)</f>
        <v>99.212675569848642</v>
      </c>
      <c r="DM1881"/>
      <c r="DN1881"/>
      <c r="DO1881"/>
      <c r="DP1881"/>
      <c r="DQ1881"/>
      <c r="DR1881"/>
      <c r="DS1881"/>
      <c r="DT1881"/>
      <c r="DU1881"/>
      <c r="DV1881"/>
      <c r="DW1881"/>
      <c r="DX1881"/>
      <c r="DY1881"/>
      <c r="DZ1881"/>
      <c r="EA1881"/>
      <c r="EB1881"/>
      <c r="EC1881"/>
      <c r="ED1881"/>
      <c r="EE1881"/>
      <c r="EF1881"/>
      <c r="EG1881"/>
    </row>
    <row r="1882" spans="1:137" s="1" customFormat="1" ht="14.4" x14ac:dyDescent="0.3">
      <c r="A1882"/>
      <c r="B1882"/>
      <c r="C1882"/>
      <c r="D1882" s="18"/>
      <c r="E1882" s="28">
        <v>40028.477083333331</v>
      </c>
      <c r="F1882" s="10">
        <f t="shared" si="570"/>
        <v>144.96944444443943</v>
      </c>
      <c r="G1882" s="10">
        <v>126913</v>
      </c>
      <c r="H1882" s="10">
        <v>10.06</v>
      </c>
      <c r="I1882" s="10">
        <v>356</v>
      </c>
      <c r="J1882" s="10"/>
      <c r="K1882" s="10"/>
      <c r="L1882" s="79">
        <v>1037</v>
      </c>
      <c r="M1882" s="86"/>
      <c r="N1882" s="112">
        <v>7.28</v>
      </c>
      <c r="O1882" s="90"/>
      <c r="P1882" s="90"/>
      <c r="Q1882" s="90"/>
      <c r="R1882" s="87"/>
      <c r="S1882" s="87"/>
      <c r="T1882" s="82"/>
      <c r="U1882" s="16"/>
      <c r="V1882" s="43">
        <f t="shared" si="571"/>
        <v>3.0936988508929297E-5</v>
      </c>
      <c r="W1882" s="43">
        <f t="shared" si="572"/>
        <v>4.2928892662318684E-3</v>
      </c>
      <c r="X1882" s="43">
        <f t="shared" si="573"/>
        <v>1.7374371089535423E-5</v>
      </c>
      <c r="Y1882" s="22">
        <f>X1882+W1882+SUM($V$1867:V1882)</f>
        <v>4.8142044233013487E-3</v>
      </c>
      <c r="Z1882" s="22">
        <f t="shared" si="574"/>
        <v>0.39028886904907989</v>
      </c>
      <c r="AA1882" s="44">
        <f t="shared" si="575"/>
        <v>54.157401137702287</v>
      </c>
      <c r="AB1882" s="44">
        <f t="shared" si="576"/>
        <v>6.5010931300390027</v>
      </c>
      <c r="AC1882" s="44">
        <f t="shared" si="577"/>
        <v>43.615024733178672</v>
      </c>
      <c r="AD1882" s="44">
        <f t="shared" si="584"/>
        <v>6.5010931300390027</v>
      </c>
      <c r="AE1882" s="44">
        <f t="shared" si="585"/>
        <v>37.09487248098857</v>
      </c>
      <c r="AF1882" s="44">
        <f t="shared" si="586"/>
        <v>1.905912215110404E-2</v>
      </c>
      <c r="AG1882" s="45">
        <f>AC1882+AA1882+SUM($Z$1867:Z1882)</f>
        <v>101.79318141234342</v>
      </c>
      <c r="AH1882" s="45">
        <f>AC1882+AA1882+SUM($Z$1867:Z1882)</f>
        <v>101.79318141234342</v>
      </c>
      <c r="DM1882"/>
      <c r="DN1882"/>
      <c r="DO1882"/>
      <c r="DP1882"/>
      <c r="DQ1882"/>
      <c r="DR1882"/>
      <c r="DS1882"/>
      <c r="DT1882"/>
      <c r="DU1882"/>
      <c r="DV1882"/>
      <c r="DW1882"/>
      <c r="DX1882"/>
      <c r="DY1882"/>
      <c r="DZ1882"/>
      <c r="EA1882"/>
      <c r="EB1882"/>
      <c r="EC1882"/>
      <c r="ED1882"/>
      <c r="EE1882"/>
      <c r="EF1882"/>
      <c r="EG1882"/>
    </row>
    <row r="1883" spans="1:137" s="1" customFormat="1" ht="14.4" x14ac:dyDescent="0.3">
      <c r="A1883"/>
      <c r="B1883"/>
      <c r="C1883"/>
      <c r="D1883" s="18"/>
      <c r="E1883" s="28">
        <v>40038.541666666664</v>
      </c>
      <c r="F1883" s="10">
        <f t="shared" si="570"/>
        <v>155.03402777777228</v>
      </c>
      <c r="G1883" s="10">
        <v>135792</v>
      </c>
      <c r="H1883" s="10">
        <v>11.39</v>
      </c>
      <c r="I1883" s="10">
        <v>555</v>
      </c>
      <c r="J1883" s="10"/>
      <c r="K1883" s="10"/>
      <c r="L1883" s="79">
        <v>1037</v>
      </c>
      <c r="M1883" s="86"/>
      <c r="N1883" s="112">
        <v>7.28</v>
      </c>
      <c r="O1883" s="90"/>
      <c r="P1883" s="90"/>
      <c r="Q1883" s="90"/>
      <c r="R1883" s="87"/>
      <c r="S1883" s="87"/>
      <c r="T1883" s="82"/>
      <c r="U1883" s="16"/>
      <c r="V1883" s="43">
        <f t="shared" si="571"/>
        <v>3.5027067506630686E-5</v>
      </c>
      <c r="W1883" s="43">
        <f t="shared" si="572"/>
        <v>4.8604382447694806E-3</v>
      </c>
      <c r="X1883" s="43">
        <f t="shared" si="573"/>
        <v>1.9671380388648953E-5</v>
      </c>
      <c r="Y1883" s="22">
        <f>X1883+W1883+SUM($V$1867:V1883)</f>
        <v>5.419077478644705E-3</v>
      </c>
      <c r="Z1883" s="22">
        <f t="shared" si="574"/>
        <v>0.41759399041794504</v>
      </c>
      <c r="AA1883" s="44">
        <f t="shared" si="575"/>
        <v>57.94632398013497</v>
      </c>
      <c r="AB1883" s="44">
        <f t="shared" si="576"/>
        <v>6.9559181353703439</v>
      </c>
      <c r="AC1883" s="44">
        <f t="shared" si="577"/>
        <v>46.666389089910403</v>
      </c>
      <c r="AD1883" s="44">
        <f t="shared" si="584"/>
        <v>6.955918135370343</v>
      </c>
      <c r="AE1883" s="44">
        <f t="shared" si="585"/>
        <v>39.690078431196177</v>
      </c>
      <c r="AF1883" s="44">
        <f t="shared" si="586"/>
        <v>2.0392523343886915E-2</v>
      </c>
      <c r="AG1883" s="45">
        <f>AC1883+AA1883+SUM($Z$1867:Z1883)</f>
        <v>109.05106260192578</v>
      </c>
      <c r="AH1883" s="45">
        <f>AC1883+AA1883+SUM($Z$1867:Z1883)</f>
        <v>109.05106260192578</v>
      </c>
      <c r="DM1883"/>
      <c r="DN1883"/>
      <c r="DO1883"/>
      <c r="DP1883"/>
      <c r="DQ1883"/>
      <c r="DR1883"/>
      <c r="DS1883"/>
      <c r="DT1883"/>
      <c r="DU1883"/>
      <c r="DV1883"/>
      <c r="DW1883"/>
      <c r="DX1883"/>
      <c r="DY1883"/>
      <c r="DZ1883"/>
      <c r="EA1883"/>
      <c r="EB1883"/>
      <c r="EC1883"/>
      <c r="ED1883"/>
      <c r="EE1883"/>
      <c r="EF1883"/>
      <c r="EG1883"/>
    </row>
    <row r="1884" spans="1:137" s="1" customFormat="1" ht="14.4" x14ac:dyDescent="0.3">
      <c r="A1884"/>
      <c r="B1884"/>
      <c r="C1884"/>
      <c r="D1884" s="18"/>
      <c r="E1884" s="28">
        <v>40045.486805555556</v>
      </c>
      <c r="F1884" s="10">
        <f t="shared" si="570"/>
        <v>161.97916666666424</v>
      </c>
      <c r="G1884" s="10">
        <v>135197</v>
      </c>
      <c r="H1884" s="10">
        <v>11.69</v>
      </c>
      <c r="I1884" s="10">
        <v>647</v>
      </c>
      <c r="J1884" s="10"/>
      <c r="K1884" s="10"/>
      <c r="L1884" s="79">
        <v>1037</v>
      </c>
      <c r="M1884" s="86"/>
      <c r="N1884" s="112">
        <v>7.28</v>
      </c>
      <c r="O1884" s="90"/>
      <c r="P1884" s="90"/>
      <c r="Q1884" s="90"/>
      <c r="R1884" s="87"/>
      <c r="S1884" s="87"/>
      <c r="T1884" s="82"/>
      <c r="U1884" s="16"/>
      <c r="V1884" s="43">
        <f t="shared" si="571"/>
        <v>3.5949641716638518E-5</v>
      </c>
      <c r="W1884" s="43">
        <f t="shared" si="572"/>
        <v>4.9884568113569118E-3</v>
      </c>
      <c r="X1884" s="43">
        <f t="shared" si="573"/>
        <v>2.0189502786945236E-5</v>
      </c>
      <c r="Y1884" s="22">
        <f>X1884+W1884+SUM($V$1867:V1884)</f>
        <v>5.5835638093470709E-3</v>
      </c>
      <c r="Z1884" s="22">
        <f t="shared" si="574"/>
        <v>0.41576421823476289</v>
      </c>
      <c r="AA1884" s="44">
        <f t="shared" si="575"/>
        <v>57.69242048973657</v>
      </c>
      <c r="AB1884" s="44">
        <f t="shared" si="576"/>
        <v>6.925439378959469</v>
      </c>
      <c r="AC1884" s="44">
        <f t="shared" si="577"/>
        <v>46.4619109063024</v>
      </c>
      <c r="AD1884" s="44">
        <f t="shared" si="584"/>
        <v>6.9254393789594682</v>
      </c>
      <c r="AE1884" s="44">
        <f t="shared" si="585"/>
        <v>39.516168357947656</v>
      </c>
      <c r="AF1884" s="44">
        <f t="shared" si="586"/>
        <v>2.0303169395277182E-2</v>
      </c>
      <c r="AG1884" s="45">
        <f>AC1884+AA1884+SUM($Z$1867:Z1884)</f>
        <v>109.00844514615413</v>
      </c>
      <c r="AH1884" s="45">
        <f>AC1884+AA1884+SUM($Z$1867:Z1884)</f>
        <v>109.00844514615413</v>
      </c>
      <c r="DM1884"/>
      <c r="DN1884"/>
      <c r="DO1884"/>
      <c r="DP1884"/>
      <c r="DQ1884"/>
      <c r="DR1884"/>
      <c r="DS1884"/>
      <c r="DT1884"/>
      <c r="DU1884"/>
      <c r="DV1884"/>
      <c r="DW1884"/>
      <c r="DX1884"/>
      <c r="DY1884"/>
      <c r="DZ1884"/>
      <c r="EA1884"/>
      <c r="EB1884"/>
      <c r="EC1884"/>
      <c r="ED1884"/>
      <c r="EE1884"/>
      <c r="EF1884"/>
      <c r="EG1884"/>
    </row>
    <row r="1885" spans="1:137" s="1" customFormat="1" ht="14.4" x14ac:dyDescent="0.3">
      <c r="A1885"/>
      <c r="B1885"/>
      <c r="C1885"/>
      <c r="D1885" s="18"/>
      <c r="E1885" s="28">
        <v>40052.484027777777</v>
      </c>
      <c r="F1885" s="10">
        <f t="shared" si="570"/>
        <v>168.97638888888469</v>
      </c>
      <c r="G1885" s="10">
        <v>142079</v>
      </c>
      <c r="H1885" s="10">
        <v>14.8</v>
      </c>
      <c r="I1885" s="10">
        <v>838</v>
      </c>
      <c r="J1885" s="10"/>
      <c r="K1885" s="10"/>
      <c r="L1885" s="79">
        <v>1037</v>
      </c>
      <c r="M1885" s="86"/>
      <c r="N1885" s="112">
        <v>7.28</v>
      </c>
      <c r="O1885" s="90"/>
      <c r="P1885" s="90"/>
      <c r="Q1885" s="90"/>
      <c r="R1885" s="87"/>
      <c r="S1885" s="87"/>
      <c r="T1885" s="82"/>
      <c r="U1885" s="16"/>
      <c r="V1885" s="43">
        <f t="shared" si="571"/>
        <v>4.5513661027053044E-5</v>
      </c>
      <c r="W1885" s="43">
        <f t="shared" si="572"/>
        <v>6.3155826183132853E-3</v>
      </c>
      <c r="X1885" s="43">
        <f t="shared" si="573"/>
        <v>2.5560704982616727E-5</v>
      </c>
      <c r="Y1885" s="22">
        <f>X1885+W1885+SUM($V$1867:V1885)</f>
        <v>6.9615744795261687E-3</v>
      </c>
      <c r="Z1885" s="22">
        <f t="shared" si="574"/>
        <v>0.43692807061234251</v>
      </c>
      <c r="AA1885" s="44">
        <f t="shared" si="575"/>
        <v>60.629166407252235</v>
      </c>
      <c r="AB1885" s="44">
        <f t="shared" si="576"/>
        <v>7.2779684573117933</v>
      </c>
      <c r="AC1885" s="44">
        <f t="shared" si="577"/>
        <v>48.826984619899399</v>
      </c>
      <c r="AD1885" s="44">
        <f t="shared" si="584"/>
        <v>7.2779684573117915</v>
      </c>
      <c r="AE1885" s="44">
        <f t="shared" si="585"/>
        <v>41.527679490882534</v>
      </c>
      <c r="AF1885" s="44">
        <f t="shared" si="586"/>
        <v>2.1336671705079156E-2</v>
      </c>
      <c r="AG1885" s="45">
        <f>AC1885+AA1885+SUM($Z$1867:Z1885)</f>
        <v>114.74719284787913</v>
      </c>
      <c r="AH1885" s="45">
        <f>AC1885+AA1885+SUM($Z$1867:Z1885)</f>
        <v>114.74719284787913</v>
      </c>
      <c r="DM1885"/>
      <c r="DN1885"/>
      <c r="DO1885"/>
      <c r="DP1885"/>
      <c r="DQ1885"/>
      <c r="DR1885"/>
      <c r="DS1885"/>
      <c r="DT1885"/>
      <c r="DU1885"/>
      <c r="DV1885"/>
      <c r="DW1885"/>
      <c r="DX1885"/>
      <c r="DY1885"/>
      <c r="DZ1885"/>
      <c r="EA1885"/>
      <c r="EB1885"/>
      <c r="EC1885"/>
      <c r="ED1885"/>
      <c r="EE1885"/>
      <c r="EF1885"/>
      <c r="EG1885"/>
    </row>
    <row r="1886" spans="1:137" s="1" customFormat="1" ht="14.4" x14ac:dyDescent="0.3">
      <c r="A1886"/>
      <c r="B1886"/>
      <c r="C1886"/>
      <c r="D1886" s="18"/>
      <c r="E1886" s="28">
        <v>40059.45208333333</v>
      </c>
      <c r="F1886" s="10">
        <f t="shared" si="570"/>
        <v>175.94444444443798</v>
      </c>
      <c r="G1886" s="10">
        <v>134028</v>
      </c>
      <c r="H1886" s="10">
        <v>10.73</v>
      </c>
      <c r="I1886" s="10">
        <v>931</v>
      </c>
      <c r="J1886" s="10"/>
      <c r="K1886" s="10"/>
      <c r="L1886" s="79">
        <v>1037</v>
      </c>
      <c r="M1886" s="86"/>
      <c r="N1886" s="112">
        <v>7.28</v>
      </c>
      <c r="O1886" s="90"/>
      <c r="P1886" s="90"/>
      <c r="Q1886" s="90"/>
      <c r="R1886" s="87"/>
      <c r="S1886" s="87"/>
      <c r="T1886" s="82"/>
      <c r="U1886" s="16"/>
      <c r="V1886" s="43">
        <f t="shared" si="571"/>
        <v>3.2997404244613453E-5</v>
      </c>
      <c r="W1886" s="43">
        <f t="shared" si="572"/>
        <v>4.5787973982771317E-3</v>
      </c>
      <c r="X1886" s="43">
        <f t="shared" si="573"/>
        <v>1.8531511112397125E-5</v>
      </c>
      <c r="Y1886" s="22">
        <f>X1886+W1886+SUM($V$1867:V1886)</f>
        <v>5.2507574698644087E-3</v>
      </c>
      <c r="Z1886" s="22">
        <f t="shared" si="574"/>
        <v>0.41216925406309901</v>
      </c>
      <c r="AA1886" s="44">
        <f t="shared" si="575"/>
        <v>57.193574808600872</v>
      </c>
      <c r="AB1886" s="44">
        <f t="shared" si="576"/>
        <v>6.8655575869522236</v>
      </c>
      <c r="AC1886" s="44">
        <f t="shared" si="577"/>
        <v>46.060171416154937</v>
      </c>
      <c r="AD1886" s="44">
        <f t="shared" si="584"/>
        <v>6.8655575869522227</v>
      </c>
      <c r="AE1886" s="44">
        <f t="shared" si="585"/>
        <v>39.17448621403588</v>
      </c>
      <c r="AF1886" s="44">
        <f t="shared" si="586"/>
        <v>2.0127615166832178E-2</v>
      </c>
      <c r="AG1886" s="45">
        <f>AC1886+AA1886+SUM($Z$1867:Z1886)</f>
        <v>108.95695729954642</v>
      </c>
      <c r="AH1886" s="45">
        <f>AC1886+AA1886+SUM($Z$1867:Z1886)</f>
        <v>108.95695729954642</v>
      </c>
      <c r="DM1886"/>
      <c r="DN1886"/>
      <c r="DO1886"/>
      <c r="DP1886"/>
      <c r="DQ1886"/>
      <c r="DR1886"/>
      <c r="DS1886"/>
      <c r="DT1886"/>
      <c r="DU1886"/>
      <c r="DV1886"/>
      <c r="DW1886"/>
      <c r="DX1886"/>
      <c r="DY1886"/>
      <c r="DZ1886"/>
      <c r="EA1886"/>
      <c r="EB1886"/>
      <c r="EC1886"/>
      <c r="ED1886"/>
      <c r="EE1886"/>
      <c r="EF1886"/>
      <c r="EG1886"/>
    </row>
    <row r="1887" spans="1:137" s="1" customFormat="1" ht="14.4" x14ac:dyDescent="0.3">
      <c r="A1887"/>
      <c r="B1887"/>
      <c r="C1887"/>
      <c r="D1887" s="18"/>
      <c r="E1887" s="28">
        <v>40066.444444444445</v>
      </c>
      <c r="F1887" s="10">
        <f t="shared" si="570"/>
        <v>182.93680555555329</v>
      </c>
      <c r="G1887" s="10">
        <v>137962</v>
      </c>
      <c r="H1887" s="10">
        <v>10.43</v>
      </c>
      <c r="I1887" s="10">
        <v>1137</v>
      </c>
      <c r="J1887" s="10"/>
      <c r="K1887" s="10"/>
      <c r="L1887" s="79">
        <v>1037</v>
      </c>
      <c r="M1887" s="91"/>
      <c r="N1887" s="112">
        <v>7.28</v>
      </c>
      <c r="O1887" s="90"/>
      <c r="P1887" s="90"/>
      <c r="Q1887" s="90"/>
      <c r="R1887" s="87"/>
      <c r="S1887" s="87"/>
      <c r="T1887" s="82"/>
      <c r="U1887" s="16"/>
      <c r="V1887" s="43">
        <f t="shared" si="571"/>
        <v>3.2074830034605621E-5</v>
      </c>
      <c r="W1887" s="43">
        <f t="shared" si="572"/>
        <v>4.4507788316896996E-3</v>
      </c>
      <c r="X1887" s="43">
        <f t="shared" si="573"/>
        <v>1.801338871410084E-5</v>
      </c>
      <c r="Y1887" s="22">
        <f>X1887+W1887+SUM($V$1867:V1887)</f>
        <v>5.1542956109132867E-3</v>
      </c>
      <c r="Z1887" s="22">
        <f t="shared" si="574"/>
        <v>0.42426727720366836</v>
      </c>
      <c r="AA1887" s="44">
        <f t="shared" si="575"/>
        <v>58.872324945117391</v>
      </c>
      <c r="AB1887" s="44">
        <f t="shared" si="576"/>
        <v>7.0670759528688247</v>
      </c>
      <c r="AC1887" s="44">
        <f t="shared" si="577"/>
        <v>47.4121330536572</v>
      </c>
      <c r="AD1887" s="44">
        <f t="shared" si="584"/>
        <v>7.067075952868823</v>
      </c>
      <c r="AE1887" s="44">
        <f t="shared" si="585"/>
        <v>40.324338698337797</v>
      </c>
      <c r="AF1887" s="44">
        <f t="shared" si="586"/>
        <v>2.0718402450581232E-2</v>
      </c>
      <c r="AG1887" s="45">
        <f>AC1887+AA1887+SUM($Z$1867:Z1887)</f>
        <v>112.41193635076887</v>
      </c>
      <c r="AH1887" s="45">
        <f>AC1887+AA1887+SUM($Z$1867:Z1887)</f>
        <v>112.41193635076887</v>
      </c>
      <c r="DM1887"/>
      <c r="DN1887"/>
      <c r="DO1887"/>
      <c r="DP1887"/>
      <c r="DQ1887"/>
      <c r="DR1887"/>
      <c r="DS1887"/>
      <c r="DT1887"/>
      <c r="DU1887"/>
      <c r="DV1887"/>
      <c r="DW1887"/>
      <c r="DX1887"/>
      <c r="DY1887"/>
      <c r="DZ1887"/>
      <c r="EA1887"/>
      <c r="EB1887"/>
      <c r="EC1887"/>
      <c r="ED1887"/>
      <c r="EE1887"/>
      <c r="EF1887"/>
      <c r="EG1887"/>
    </row>
    <row r="1888" spans="1:137" s="1" customFormat="1" ht="14.4" x14ac:dyDescent="0.3">
      <c r="A1888"/>
      <c r="B1888"/>
      <c r="C1888"/>
      <c r="D1888" s="18"/>
      <c r="E1888" s="28">
        <v>40073.449305555558</v>
      </c>
      <c r="F1888" s="10">
        <f t="shared" si="570"/>
        <v>189.9416666666657</v>
      </c>
      <c r="G1888" s="10">
        <v>137388</v>
      </c>
      <c r="H1888" s="10">
        <v>11.6</v>
      </c>
      <c r="I1888" s="10">
        <v>1272</v>
      </c>
      <c r="J1888" s="10"/>
      <c r="K1888" s="10"/>
      <c r="L1888" s="79">
        <v>1037</v>
      </c>
      <c r="M1888" s="87"/>
      <c r="N1888" s="112">
        <v>7.28</v>
      </c>
      <c r="O1888" s="90"/>
      <c r="P1888" s="90"/>
      <c r="Q1888" s="90"/>
      <c r="R1888" s="87"/>
      <c r="S1888" s="87"/>
      <c r="T1888" s="82"/>
      <c r="U1888" s="16"/>
      <c r="V1888" s="43">
        <f t="shared" si="571"/>
        <v>3.5672869453636169E-5</v>
      </c>
      <c r="W1888" s="43">
        <f t="shared" si="572"/>
        <v>4.9500512413806824E-3</v>
      </c>
      <c r="X1888" s="43">
        <f t="shared" si="573"/>
        <v>2.0034066067456351E-5</v>
      </c>
      <c r="Y1888" s="22">
        <f>X1888+W1888+SUM($V$1867:V1888)</f>
        <v>5.6912615674112616E-3</v>
      </c>
      <c r="Z1888" s="22">
        <f t="shared" si="574"/>
        <v>0.42250208521518673</v>
      </c>
      <c r="AA1888" s="44">
        <f t="shared" si="575"/>
        <v>58.627382754380108</v>
      </c>
      <c r="AB1888" s="44">
        <f t="shared" si="576"/>
        <v>7.0376729172724515</v>
      </c>
      <c r="AC1888" s="44">
        <f t="shared" si="577"/>
        <v>47.214871747117719</v>
      </c>
      <c r="AD1888" s="44">
        <f t="shared" si="584"/>
        <v>7.0376729172724497</v>
      </c>
      <c r="AE1888" s="44">
        <f t="shared" si="585"/>
        <v>40.156566627674522</v>
      </c>
      <c r="AF1888" s="44">
        <f t="shared" si="586"/>
        <v>2.0632202170745958E-2</v>
      </c>
      <c r="AG1888" s="45">
        <f>AC1888+AA1888+SUM($Z$1867:Z1888)</f>
        <v>112.39223493870728</v>
      </c>
      <c r="AH1888" s="45">
        <f>AC1888+AA1888+SUM($Z$1867:Z1888)</f>
        <v>112.39223493870728</v>
      </c>
      <c r="DM1888"/>
      <c r="DN1888"/>
      <c r="DO1888"/>
      <c r="DP1888"/>
      <c r="DQ1888"/>
      <c r="DR1888"/>
      <c r="DS1888"/>
      <c r="DT1888"/>
      <c r="DU1888"/>
      <c r="DV1888"/>
      <c r="DW1888"/>
      <c r="DX1888"/>
      <c r="DY1888"/>
      <c r="DZ1888"/>
      <c r="EA1888"/>
      <c r="EB1888"/>
      <c r="EC1888"/>
      <c r="ED1888"/>
      <c r="EE1888"/>
      <c r="EF1888"/>
      <c r="EG1888"/>
    </row>
    <row r="1889" spans="1:137" s="1" customFormat="1" ht="14.4" x14ac:dyDescent="0.3">
      <c r="A1889"/>
      <c r="B1889"/>
      <c r="C1889"/>
      <c r="D1889" s="18"/>
      <c r="E1889" s="28">
        <v>40079.443055555559</v>
      </c>
      <c r="F1889" s="10">
        <f t="shared" si="570"/>
        <v>195.93541666666715</v>
      </c>
      <c r="G1889" s="10">
        <v>141871</v>
      </c>
      <c r="H1889" s="10">
        <v>9.92</v>
      </c>
      <c r="I1889" s="10">
        <v>1500</v>
      </c>
      <c r="J1889" s="10"/>
      <c r="K1889" s="10"/>
      <c r="L1889" s="79">
        <v>1037</v>
      </c>
      <c r="M1889" s="86"/>
      <c r="N1889" s="112">
        <v>7.28</v>
      </c>
      <c r="O1889" s="90"/>
      <c r="P1889" s="90"/>
      <c r="Q1889" s="90"/>
      <c r="R1889" s="87"/>
      <c r="S1889" s="87"/>
      <c r="T1889" s="82"/>
      <c r="U1889" s="16"/>
      <c r="V1889" s="43">
        <f t="shared" si="571"/>
        <v>3.0506453877592308E-5</v>
      </c>
      <c r="W1889" s="43">
        <f t="shared" si="572"/>
        <v>4.2331472684910667E-3</v>
      </c>
      <c r="X1889" s="43">
        <f t="shared" si="573"/>
        <v>1.7132580636997153E-5</v>
      </c>
      <c r="Y1889" s="22">
        <f>X1889+W1889+SUM($V$1867:V1889)</f>
        <v>5.0019625629687788E-3</v>
      </c>
      <c r="Z1889" s="22">
        <f t="shared" si="574"/>
        <v>0.43628841916007038</v>
      </c>
      <c r="AA1889" s="44">
        <f t="shared" si="575"/>
        <v>60.540406867751621</v>
      </c>
      <c r="AB1889" s="44">
        <f t="shared" si="576"/>
        <v>7.2673136987681604</v>
      </c>
      <c r="AC1889" s="44">
        <f t="shared" si="577"/>
        <v>48.755503170839809</v>
      </c>
      <c r="AD1889" s="44">
        <f t="shared" si="584"/>
        <v>7.2673136987681604</v>
      </c>
      <c r="AE1889" s="44">
        <f t="shared" si="585"/>
        <v>41.466884036704911</v>
      </c>
      <c r="AF1889" s="44">
        <f t="shared" si="586"/>
        <v>2.1305435366741642E-2</v>
      </c>
      <c r="AG1889" s="45">
        <f>AC1889+AA1889+SUM($Z$1867:Z1889)</f>
        <v>116.28217889496096</v>
      </c>
      <c r="AH1889" s="45">
        <f>AC1889+AA1889+SUM($Z$1867:Z1889)</f>
        <v>116.28217889496096</v>
      </c>
      <c r="DM1889"/>
      <c r="DN1889"/>
      <c r="DO1889"/>
      <c r="DP1889"/>
      <c r="DQ1889"/>
      <c r="DR1889"/>
      <c r="DS1889"/>
      <c r="DT1889"/>
      <c r="DU1889"/>
      <c r="DV1889"/>
      <c r="DW1889"/>
      <c r="DX1889"/>
      <c r="DY1889"/>
      <c r="DZ1889"/>
      <c r="EA1889"/>
      <c r="EB1889"/>
      <c r="EC1889"/>
      <c r="ED1889"/>
      <c r="EE1889"/>
      <c r="EF1889"/>
      <c r="EG1889"/>
    </row>
    <row r="1890" spans="1:137" s="1" customFormat="1" ht="14.4" x14ac:dyDescent="0.3">
      <c r="A1890"/>
      <c r="B1890"/>
      <c r="C1890"/>
      <c r="D1890" s="18"/>
      <c r="E1890" s="28">
        <v>40086.420138888891</v>
      </c>
      <c r="F1890" s="10">
        <f t="shared" si="570"/>
        <v>202.91249999999854</v>
      </c>
      <c r="G1890" s="10">
        <v>143378</v>
      </c>
      <c r="H1890" s="10">
        <v>9.98</v>
      </c>
      <c r="I1890" s="10">
        <v>1598</v>
      </c>
      <c r="J1890" s="10"/>
      <c r="K1890" s="10"/>
      <c r="L1890" s="79">
        <v>1037</v>
      </c>
      <c r="M1890" s="86"/>
      <c r="N1890" s="112">
        <v>7.28</v>
      </c>
      <c r="O1890" s="90"/>
      <c r="P1890" s="90"/>
      <c r="Q1890" s="90"/>
      <c r="R1890" s="87"/>
      <c r="S1890" s="87"/>
      <c r="T1890" s="82"/>
      <c r="U1890" s="16"/>
      <c r="V1890" s="43">
        <f t="shared" si="571"/>
        <v>3.069096871959388E-5</v>
      </c>
      <c r="W1890" s="43">
        <f t="shared" si="572"/>
        <v>4.2587509818085532E-3</v>
      </c>
      <c r="X1890" s="43">
        <f t="shared" si="573"/>
        <v>1.7236205116656413E-5</v>
      </c>
      <c r="Y1890" s="22">
        <f>X1890+W1890+SUM($V$1867:V1890)</f>
        <v>5.0583608694855188E-3</v>
      </c>
      <c r="Z1890" s="22">
        <f t="shared" si="574"/>
        <v>0.44092281694167645</v>
      </c>
      <c r="AA1890" s="44">
        <f t="shared" si="575"/>
        <v>61.183486800575814</v>
      </c>
      <c r="AB1890" s="44">
        <f t="shared" si="576"/>
        <v>7.3445094734088094</v>
      </c>
      <c r="AC1890" s="44">
        <f t="shared" si="577"/>
        <v>49.2734000157091</v>
      </c>
      <c r="AD1890" s="44">
        <f t="shared" si="584"/>
        <v>7.344509473408805</v>
      </c>
      <c r="AE1890" s="44">
        <f t="shared" si="585"/>
        <v>41.907358793655312</v>
      </c>
      <c r="AF1890" s="44">
        <f t="shared" si="586"/>
        <v>2.15317486449851E-2</v>
      </c>
      <c r="AG1890" s="45">
        <f>AC1890+AA1890+SUM($Z$1867:Z1890)</f>
        <v>117.88407848959611</v>
      </c>
      <c r="AH1890" s="45">
        <f>AC1890+AA1890+SUM($Z$1867:Z1890)</f>
        <v>117.88407848959611</v>
      </c>
      <c r="DM1890"/>
      <c r="DN1890"/>
      <c r="DO1890"/>
      <c r="DP1890"/>
      <c r="DQ1890"/>
      <c r="DR1890"/>
      <c r="DS1890"/>
      <c r="DT1890"/>
      <c r="DU1890"/>
      <c r="DV1890"/>
      <c r="DW1890"/>
      <c r="DX1890"/>
      <c r="DY1890"/>
      <c r="DZ1890"/>
      <c r="EA1890"/>
      <c r="EB1890"/>
      <c r="EC1890"/>
      <c r="ED1890"/>
      <c r="EE1890"/>
      <c r="EF1890"/>
      <c r="EG1890"/>
    </row>
    <row r="1891" spans="1:137" s="1" customFormat="1" ht="14.4" x14ac:dyDescent="0.3">
      <c r="A1891"/>
      <c r="B1891"/>
      <c r="C1891"/>
      <c r="D1891" s="18"/>
      <c r="E1891" s="28">
        <v>40093.415277777778</v>
      </c>
      <c r="F1891" s="10">
        <f t="shared" si="570"/>
        <v>209.90763888888614</v>
      </c>
      <c r="G1891" s="10">
        <v>141984</v>
      </c>
      <c r="H1891" s="10">
        <v>10.16</v>
      </c>
      <c r="I1891" s="10">
        <v>1792</v>
      </c>
      <c r="J1891" s="10"/>
      <c r="K1891" s="10"/>
      <c r="L1891" s="79">
        <v>1037</v>
      </c>
      <c r="M1891" s="86"/>
      <c r="N1891" s="112">
        <v>7.28</v>
      </c>
      <c r="O1891" s="90"/>
      <c r="P1891" s="90"/>
      <c r="Q1891" s="90"/>
      <c r="R1891" s="87"/>
      <c r="S1891" s="87"/>
      <c r="T1891" s="82"/>
      <c r="U1891" s="16"/>
      <c r="V1891" s="43">
        <f t="shared" si="571"/>
        <v>3.1244513245598576E-5</v>
      </c>
      <c r="W1891" s="43">
        <f t="shared" si="572"/>
        <v>4.3355621217610121E-3</v>
      </c>
      <c r="X1891" s="43">
        <f t="shared" si="573"/>
        <v>1.7547078555634182E-5</v>
      </c>
      <c r="Y1891" s="22">
        <f>X1891+W1891+SUM($V$1867:V1891)</f>
        <v>5.1667273961225535E-3</v>
      </c>
      <c r="Z1891" s="22">
        <f t="shared" si="574"/>
        <v>0.43663592211250668</v>
      </c>
      <c r="AA1891" s="44">
        <f t="shared" si="575"/>
        <v>60.588627194499558</v>
      </c>
      <c r="AB1891" s="44">
        <f t="shared" si="576"/>
        <v>7.2731021012461916</v>
      </c>
      <c r="AC1891" s="44">
        <f t="shared" si="577"/>
        <v>48.794336842684665</v>
      </c>
      <c r="AD1891" s="44">
        <f t="shared" si="584"/>
        <v>7.2731021012461881</v>
      </c>
      <c r="AE1891" s="44">
        <f t="shared" si="585"/>
        <v>41.49991233633024</v>
      </c>
      <c r="AF1891" s="44">
        <f t="shared" si="586"/>
        <v>2.1322405108242303E-2</v>
      </c>
      <c r="AG1891" s="45">
        <f>AC1891+AA1891+SUM($Z$1867:Z1891)</f>
        <v>117.24679163260794</v>
      </c>
      <c r="AH1891" s="45">
        <f>AC1891+AA1891+SUM($Z$1867:Z1891)</f>
        <v>117.24679163260794</v>
      </c>
      <c r="DM1891"/>
      <c r="DN1891"/>
      <c r="DO1891"/>
      <c r="DP1891"/>
      <c r="DQ1891"/>
      <c r="DR1891"/>
      <c r="DS1891"/>
      <c r="DT1891"/>
      <c r="DU1891"/>
      <c r="DV1891"/>
      <c r="DW1891"/>
      <c r="DX1891"/>
      <c r="DY1891"/>
      <c r="DZ1891"/>
      <c r="EA1891"/>
      <c r="EB1891"/>
      <c r="EC1891"/>
      <c r="ED1891"/>
      <c r="EE1891"/>
      <c r="EF1891"/>
      <c r="EG1891"/>
    </row>
    <row r="1892" spans="1:137" s="1" customFormat="1" ht="14.4" x14ac:dyDescent="0.3">
      <c r="A1892"/>
      <c r="B1892"/>
      <c r="C1892"/>
      <c r="D1892" s="18"/>
      <c r="E1892" s="28">
        <v>40100.427777777775</v>
      </c>
      <c r="F1892" s="10">
        <f t="shared" si="570"/>
        <v>216.92013888888323</v>
      </c>
      <c r="G1892" s="10">
        <v>149873</v>
      </c>
      <c r="H1892" s="10">
        <v>10.68</v>
      </c>
      <c r="I1892" s="10">
        <v>1883</v>
      </c>
      <c r="J1892" s="10"/>
      <c r="K1892" s="10"/>
      <c r="L1892" s="79">
        <v>1037</v>
      </c>
      <c r="M1892" s="86"/>
      <c r="N1892" s="112">
        <v>7.28</v>
      </c>
      <c r="O1892" s="90"/>
      <c r="P1892" s="90"/>
      <c r="Q1892" s="90"/>
      <c r="R1892" s="87"/>
      <c r="S1892" s="87"/>
      <c r="T1892" s="82"/>
      <c r="U1892" s="16"/>
      <c r="V1892" s="43">
        <f t="shared" si="571"/>
        <v>3.2843641876278817E-5</v>
      </c>
      <c r="W1892" s="43">
        <f t="shared" si="572"/>
        <v>4.5574609705125594E-3</v>
      </c>
      <c r="X1892" s="43">
        <f t="shared" si="573"/>
        <v>1.8445157379347744E-5</v>
      </c>
      <c r="Y1892" s="22">
        <f>X1892+W1892+SUM($V$1867:V1892)</f>
        <v>5.4223679655740938E-3</v>
      </c>
      <c r="Z1892" s="22">
        <f t="shared" si="574"/>
        <v>0.460896548588346</v>
      </c>
      <c r="AA1892" s="44">
        <f t="shared" si="575"/>
        <v>63.955088767193708</v>
      </c>
      <c r="AB1892" s="44">
        <f t="shared" si="576"/>
        <v>7.6772145538938927</v>
      </c>
      <c r="AC1892" s="44">
        <f t="shared" si="577"/>
        <v>51.505476994757721</v>
      </c>
      <c r="AD1892" s="44">
        <f t="shared" si="584"/>
        <v>7.677214553893891</v>
      </c>
      <c r="AE1892" s="44">
        <f t="shared" si="585"/>
        <v>43.80575530751932</v>
      </c>
      <c r="AF1892" s="44">
        <f t="shared" si="586"/>
        <v>2.250713334451487E-2</v>
      </c>
      <c r="AG1892" s="45">
        <f>AC1892+AA1892+SUM($Z$1867:Z1892)</f>
        <v>123.78528990596348</v>
      </c>
      <c r="AH1892" s="45">
        <f>AC1892+AA1892+SUM($Z$1867:Z1892)</f>
        <v>123.78528990596348</v>
      </c>
      <c r="DM1892"/>
      <c r="DN1892"/>
      <c r="DO1892"/>
      <c r="DP1892"/>
      <c r="DQ1892"/>
      <c r="DR1892"/>
      <c r="DS1892"/>
      <c r="DT1892"/>
      <c r="DU1892"/>
      <c r="DV1892"/>
      <c r="DW1892"/>
      <c r="DX1892"/>
      <c r="DY1892"/>
      <c r="DZ1892"/>
      <c r="EA1892"/>
      <c r="EB1892"/>
      <c r="EC1892"/>
      <c r="ED1892"/>
      <c r="EE1892"/>
      <c r="EF1892"/>
      <c r="EG1892"/>
    </row>
    <row r="1893" spans="1:137" s="1" customFormat="1" ht="14.4" x14ac:dyDescent="0.3">
      <c r="A1893"/>
      <c r="B1893"/>
      <c r="C1893"/>
      <c r="D1893" s="18"/>
      <c r="E1893" s="28">
        <v>40107.449305555558</v>
      </c>
      <c r="F1893" s="10">
        <f t="shared" si="570"/>
        <v>223.9416666666657</v>
      </c>
      <c r="G1893" s="10">
        <v>135302</v>
      </c>
      <c r="H1893" s="10">
        <v>11.44</v>
      </c>
      <c r="I1893" s="10">
        <v>2120</v>
      </c>
      <c r="J1893" s="10"/>
      <c r="K1893" s="10"/>
      <c r="L1893" s="79">
        <v>1037</v>
      </c>
      <c r="M1893" s="86"/>
      <c r="N1893" s="112">
        <v>7.28</v>
      </c>
      <c r="O1893" s="90"/>
      <c r="P1893" s="90"/>
      <c r="Q1893" s="90"/>
      <c r="R1893" s="87"/>
      <c r="S1893" s="87"/>
      <c r="T1893" s="82"/>
      <c r="U1893" s="16"/>
      <c r="V1893" s="43">
        <f t="shared" si="571"/>
        <v>3.5180829874965322E-5</v>
      </c>
      <c r="W1893" s="43">
        <f t="shared" si="572"/>
        <v>4.8817746725340521E-3</v>
      </c>
      <c r="X1893" s="43">
        <f t="shared" si="573"/>
        <v>1.9757734121698331E-5</v>
      </c>
      <c r="Y1893" s="22">
        <f>X1893+W1893+SUM($V$1867:V1893)</f>
        <v>5.7831750742129012E-3</v>
      </c>
      <c r="Z1893" s="22">
        <f t="shared" si="574"/>
        <v>0.41608711920826558</v>
      </c>
      <c r="AA1893" s="44">
        <f t="shared" si="575"/>
        <v>57.73722698804216</v>
      </c>
      <c r="AB1893" s="44">
        <f t="shared" si="576"/>
        <v>6.9308179830319752</v>
      </c>
      <c r="AC1893" s="44">
        <f t="shared" si="577"/>
        <v>46.497995291644997</v>
      </c>
      <c r="AD1893" s="44">
        <f t="shared" si="584"/>
        <v>6.9308179830319769</v>
      </c>
      <c r="AE1893" s="44">
        <f t="shared" si="585"/>
        <v>39.546858370873878</v>
      </c>
      <c r="AF1893" s="44">
        <f t="shared" si="586"/>
        <v>2.031893773914949E-2</v>
      </c>
      <c r="AG1893" s="45">
        <f>AC1893+AA1893+SUM($Z$1867:Z1893)</f>
        <v>112.97603354290747</v>
      </c>
      <c r="AH1893" s="45">
        <f>AC1893+AA1893+SUM($Z$1867:Z1893)</f>
        <v>112.97603354290747</v>
      </c>
      <c r="DM1893"/>
      <c r="DN1893"/>
      <c r="DO1893"/>
      <c r="DP1893"/>
      <c r="DQ1893"/>
      <c r="DR1893"/>
      <c r="DS1893"/>
      <c r="DT1893"/>
      <c r="DU1893"/>
      <c r="DV1893"/>
      <c r="DW1893"/>
      <c r="DX1893"/>
      <c r="DY1893"/>
      <c r="DZ1893"/>
      <c r="EA1893"/>
      <c r="EB1893"/>
      <c r="EC1893"/>
      <c r="ED1893"/>
      <c r="EE1893"/>
      <c r="EF1893"/>
      <c r="EG1893"/>
    </row>
    <row r="1894" spans="1:137" s="1" customFormat="1" ht="14.4" x14ac:dyDescent="0.3">
      <c r="A1894"/>
      <c r="B1894"/>
      <c r="C1894"/>
      <c r="D1894" s="18"/>
      <c r="E1894" s="28">
        <v>40115.411805555559</v>
      </c>
      <c r="F1894" s="10">
        <f t="shared" si="570"/>
        <v>231.90416666666715</v>
      </c>
      <c r="G1894" s="10">
        <v>144116</v>
      </c>
      <c r="H1894" s="10">
        <v>9.9700000000000006</v>
      </c>
      <c r="I1894" s="10">
        <v>2226</v>
      </c>
      <c r="J1894" s="10"/>
      <c r="K1894" s="10"/>
      <c r="L1894" s="79">
        <v>1037</v>
      </c>
      <c r="M1894" s="86"/>
      <c r="N1894" s="112">
        <v>7.28</v>
      </c>
      <c r="O1894" s="90"/>
      <c r="P1894" s="90"/>
      <c r="Q1894" s="90"/>
      <c r="R1894" s="87"/>
      <c r="S1894" s="87"/>
      <c r="T1894" s="82"/>
      <c r="U1894" s="16"/>
      <c r="V1894" s="43">
        <f t="shared" si="571"/>
        <v>3.0660216245926948E-5</v>
      </c>
      <c r="W1894" s="43">
        <f t="shared" si="572"/>
        <v>4.2544836962556381E-3</v>
      </c>
      <c r="X1894" s="43">
        <f t="shared" si="573"/>
        <v>1.7218934370046538E-5</v>
      </c>
      <c r="Y1894" s="22">
        <f>X1894+W1894+SUM($V$1867:V1894)</f>
        <v>5.1840055144287637E-3</v>
      </c>
      <c r="Z1894" s="22">
        <f t="shared" si="574"/>
        <v>0.44319234949829567</v>
      </c>
      <c r="AA1894" s="44">
        <f t="shared" si="575"/>
        <v>61.498412474380899</v>
      </c>
      <c r="AB1894" s="44">
        <f t="shared" si="576"/>
        <v>7.3823133763184305</v>
      </c>
      <c r="AC1894" s="44">
        <f t="shared" si="577"/>
        <v>49.527021695545592</v>
      </c>
      <c r="AD1894" s="44">
        <f t="shared" si="584"/>
        <v>7.3823133763184305</v>
      </c>
      <c r="AE1894" s="44">
        <f t="shared" si="585"/>
        <v>42.123065741650969</v>
      </c>
      <c r="AF1894" s="44">
        <f t="shared" si="586"/>
        <v>2.1642577576201888E-2</v>
      </c>
      <c r="AG1894" s="45">
        <f>AC1894+AA1894+SUM($Z$1867:Z1894)</f>
        <v>120.2094377826451</v>
      </c>
      <c r="AH1894" s="45">
        <f>AC1894+AA1894+SUM($Z$1867:Z1894)</f>
        <v>120.2094377826451</v>
      </c>
      <c r="DM1894"/>
      <c r="DN1894"/>
      <c r="DO1894"/>
      <c r="DP1894"/>
      <c r="DQ1894"/>
      <c r="DR1894"/>
      <c r="DS1894"/>
      <c r="DT1894"/>
      <c r="DU1894"/>
      <c r="DV1894"/>
      <c r="DW1894"/>
      <c r="DX1894"/>
      <c r="DY1894"/>
      <c r="DZ1894"/>
      <c r="EA1894"/>
      <c r="EB1894"/>
      <c r="EC1894"/>
      <c r="ED1894"/>
      <c r="EE1894"/>
      <c r="EF1894"/>
      <c r="EG1894"/>
    </row>
    <row r="1895" spans="1:137" s="1" customFormat="1" ht="14.4" x14ac:dyDescent="0.3">
      <c r="A1895"/>
      <c r="B1895"/>
      <c r="C1895"/>
      <c r="D1895" s="18"/>
      <c r="E1895" s="28">
        <v>40156.662499999999</v>
      </c>
      <c r="F1895" s="10">
        <f t="shared" si="570"/>
        <v>273.15486111110658</v>
      </c>
      <c r="G1895" s="10">
        <v>28638</v>
      </c>
      <c r="H1895" s="10">
        <v>6.95</v>
      </c>
      <c r="I1895" s="10">
        <v>2455</v>
      </c>
      <c r="J1895" s="10"/>
      <c r="K1895" s="10"/>
      <c r="L1895" s="79">
        <v>1037</v>
      </c>
      <c r="M1895" s="86"/>
      <c r="N1895" s="112">
        <v>7.28</v>
      </c>
      <c r="O1895" s="90"/>
      <c r="P1895" s="90"/>
      <c r="Q1895" s="90"/>
      <c r="R1895" s="87"/>
      <c r="S1895" s="87"/>
      <c r="T1895" s="82"/>
      <c r="U1895" s="16"/>
      <c r="V1895" s="43">
        <f t="shared" si="571"/>
        <v>2.1372969198514774E-5</v>
      </c>
      <c r="W1895" s="43">
        <f t="shared" si="572"/>
        <v>2.9657634592754954E-3</v>
      </c>
      <c r="X1895" s="43">
        <f t="shared" si="573"/>
        <v>1.2003168893863932E-5</v>
      </c>
      <c r="Y1895" s="22">
        <f>X1895+W1895+SUM($V$1867:V1895)</f>
        <v>3.9114424811709523E-3</v>
      </c>
      <c r="Z1895" s="22">
        <f t="shared" si="574"/>
        <v>8.8068934087347631E-2</v>
      </c>
      <c r="AA1895" s="44">
        <f t="shared" si="575"/>
        <v>12.220652366436207</v>
      </c>
      <c r="AB1895" s="44">
        <f t="shared" si="576"/>
        <v>1.4669758421757975</v>
      </c>
      <c r="AC1895" s="44">
        <f t="shared" si="577"/>
        <v>9.8417583565810496</v>
      </c>
      <c r="AD1895" s="44">
        <f t="shared" si="584"/>
        <v>1.4669758421757972</v>
      </c>
      <c r="AE1895" s="44">
        <f t="shared" si="585"/>
        <v>8.37048181124511</v>
      </c>
      <c r="AF1895" s="44">
        <f t="shared" si="586"/>
        <v>4.3007031601437007E-3</v>
      </c>
      <c r="AG1895" s="45">
        <f>AC1895+AA1895+SUM($Z$1867:Z1895)</f>
        <v>31.334483269823224</v>
      </c>
      <c r="AH1895" s="77">
        <f>AC1895+AA1895+SUM($Z$1895:Z1895)+$AH$1894</f>
        <v>142.35991743974969</v>
      </c>
      <c r="DM1895"/>
      <c r="DN1895"/>
      <c r="DO1895"/>
      <c r="DP1895"/>
      <c r="DQ1895"/>
      <c r="DR1895"/>
      <c r="DS1895"/>
      <c r="DT1895"/>
      <c r="DU1895"/>
      <c r="DV1895"/>
      <c r="DW1895"/>
      <c r="DX1895"/>
      <c r="DY1895"/>
      <c r="DZ1895"/>
      <c r="EA1895"/>
      <c r="EB1895"/>
      <c r="EC1895"/>
      <c r="ED1895"/>
      <c r="EE1895"/>
      <c r="EF1895"/>
      <c r="EG1895"/>
    </row>
    <row r="1896" spans="1:137" s="1" customFormat="1" ht="14.4" x14ac:dyDescent="0.3">
      <c r="A1896"/>
      <c r="B1896"/>
      <c r="C1896"/>
      <c r="D1896" s="18"/>
      <c r="E1896" s="28">
        <v>40185.611111111109</v>
      </c>
      <c r="F1896" s="10">
        <f t="shared" si="570"/>
        <v>302.10347222221753</v>
      </c>
      <c r="G1896" s="10">
        <v>48218</v>
      </c>
      <c r="H1896" s="10">
        <v>6.19</v>
      </c>
      <c r="I1896" s="10">
        <v>2680</v>
      </c>
      <c r="J1896" s="10"/>
      <c r="K1896" s="10"/>
      <c r="L1896" s="79">
        <v>1037</v>
      </c>
      <c r="M1896" s="86"/>
      <c r="N1896" s="112">
        <v>7.28</v>
      </c>
      <c r="O1896" s="90"/>
      <c r="P1896" s="90"/>
      <c r="Q1896" s="90"/>
      <c r="R1896" s="87"/>
      <c r="S1896" s="87"/>
      <c r="T1896" s="82"/>
      <c r="U1896" s="16"/>
      <c r="V1896" s="43">
        <f t="shared" si="571"/>
        <v>1.9035781199828265E-5</v>
      </c>
      <c r="W1896" s="43">
        <f t="shared" si="572"/>
        <v>2.6414497572540023E-3</v>
      </c>
      <c r="X1896" s="43">
        <f t="shared" si="573"/>
        <v>1.0690592151513346E-5</v>
      </c>
      <c r="Y1896" s="22">
        <f>X1896+W1896+SUM($V$1867:V1896)</f>
        <v>3.6048519836069373E-3</v>
      </c>
      <c r="Z1896" s="22">
        <f t="shared" si="574"/>
        <v>0.14828227752719214</v>
      </c>
      <c r="AA1896" s="44">
        <f t="shared" si="575"/>
        <v>20.575997479042567</v>
      </c>
      <c r="AB1896" s="44">
        <f t="shared" si="576"/>
        <v>2.4699574396966479</v>
      </c>
      <c r="AC1896" s="44">
        <f t="shared" si="577"/>
        <v>16.570637070941586</v>
      </c>
      <c r="AD1896" s="44">
        <f t="shared" si="584"/>
        <v>2.4699574396966479</v>
      </c>
      <c r="AE1896" s="44">
        <f t="shared" si="585"/>
        <v>14.09343850738937</v>
      </c>
      <c r="AF1896" s="44">
        <f t="shared" si="586"/>
        <v>7.2411238555698376E-3</v>
      </c>
      <c r="AG1896" s="45">
        <f>AC1896+AA1896+SUM($Z$1867:Z1896)</f>
        <v>46.566989374317316</v>
      </c>
      <c r="AH1896" s="45">
        <f>AC1896+AA1896+SUM($Z$1895:Z1896)+$AH$1894</f>
        <v>157.59242354424379</v>
      </c>
      <c r="DM1896"/>
      <c r="DN1896"/>
      <c r="DO1896"/>
      <c r="DP1896"/>
      <c r="DQ1896"/>
      <c r="DR1896"/>
      <c r="DS1896"/>
      <c r="DT1896"/>
      <c r="DU1896"/>
      <c r="DV1896"/>
      <c r="DW1896"/>
      <c r="DX1896"/>
      <c r="DY1896"/>
      <c r="DZ1896"/>
      <c r="EA1896"/>
      <c r="EB1896"/>
      <c r="EC1896"/>
      <c r="ED1896"/>
      <c r="EE1896"/>
      <c r="EF1896"/>
      <c r="EG1896"/>
    </row>
    <row r="1897" spans="1:137" s="1" customFormat="1" ht="14.4" x14ac:dyDescent="0.3">
      <c r="A1897"/>
      <c r="B1897"/>
      <c r="C1897"/>
      <c r="D1897" s="18"/>
      <c r="E1897" s="28">
        <v>40199.482638888891</v>
      </c>
      <c r="F1897" s="10">
        <f t="shared" si="570"/>
        <v>315.97499999999854</v>
      </c>
      <c r="G1897" s="10">
        <v>59609</v>
      </c>
      <c r="H1897" s="10">
        <v>7.38</v>
      </c>
      <c r="I1897" s="78">
        <v>2882</v>
      </c>
      <c r="J1897" s="78"/>
      <c r="K1897" s="78"/>
      <c r="L1897" s="79">
        <v>1037</v>
      </c>
      <c r="M1897" s="90"/>
      <c r="N1897" s="112">
        <v>7.28</v>
      </c>
      <c r="O1897" s="90"/>
      <c r="P1897" s="83"/>
      <c r="Q1897" s="90"/>
      <c r="R1897" s="87"/>
      <c r="S1897" s="87"/>
      <c r="T1897" s="82"/>
      <c r="U1897" s="16"/>
      <c r="V1897" s="43">
        <f t="shared" si="571"/>
        <v>2.2695325566192666E-5</v>
      </c>
      <c r="W1897" s="43">
        <f t="shared" si="572"/>
        <v>3.1492567380508132E-3</v>
      </c>
      <c r="X1897" s="43">
        <f t="shared" si="573"/>
        <v>1.2745810998088607E-5</v>
      </c>
      <c r="Y1897" s="22">
        <f>X1897+W1897+SUM($V$1867:V1897)</f>
        <v>4.1374095088165157E-3</v>
      </c>
      <c r="Z1897" s="22">
        <f t="shared" si="574"/>
        <v>0.18331242028118949</v>
      </c>
      <c r="AA1897" s="44">
        <f t="shared" si="575"/>
        <v>25.436862452367336</v>
      </c>
      <c r="AB1897" s="44">
        <f t="shared" si="576"/>
        <v>3.0534591443626344</v>
      </c>
      <c r="AC1897" s="44">
        <f t="shared" si="577"/>
        <v>20.485277389393111</v>
      </c>
      <c r="AD1897" s="44">
        <f t="shared" si="584"/>
        <v>3.053459144362634</v>
      </c>
      <c r="AE1897" s="44">
        <f t="shared" si="585"/>
        <v>17.422866481126817</v>
      </c>
      <c r="AF1897" s="44">
        <f t="shared" si="586"/>
        <v>8.9517639036596798E-3</v>
      </c>
      <c r="AG1897" s="45">
        <f>AC1897+AA1897+SUM($Z$1867:Z1897)</f>
        <v>55.525807086374797</v>
      </c>
      <c r="AH1897" s="45">
        <f>AC1897+AA1897+SUM($Z$1895:Z1897)+$AH$1894</f>
        <v>166.55124125630127</v>
      </c>
      <c r="DM1897"/>
      <c r="DN1897"/>
      <c r="DO1897"/>
      <c r="DP1897"/>
      <c r="DQ1897"/>
      <c r="DR1897"/>
      <c r="DS1897"/>
      <c r="DT1897"/>
      <c r="DU1897"/>
      <c r="DV1897"/>
      <c r="DW1897"/>
      <c r="DX1897"/>
      <c r="DY1897"/>
      <c r="DZ1897"/>
      <c r="EA1897"/>
      <c r="EB1897"/>
      <c r="EC1897"/>
      <c r="ED1897"/>
      <c r="EE1897"/>
      <c r="EF1897"/>
      <c r="EG1897"/>
    </row>
    <row r="1898" spans="1:137" s="1" customFormat="1" ht="14.4" x14ac:dyDescent="0.3">
      <c r="A1898"/>
      <c r="B1898"/>
      <c r="C1898"/>
      <c r="D1898" s="18"/>
      <c r="E1898" s="28">
        <v>40287.539583333331</v>
      </c>
      <c r="F1898" s="10">
        <f t="shared" si="570"/>
        <v>404.03194444443943</v>
      </c>
      <c r="G1898" s="10">
        <v>103556</v>
      </c>
      <c r="H1898" s="10">
        <v>1.53</v>
      </c>
      <c r="I1898" s="10">
        <v>120</v>
      </c>
      <c r="J1898" s="10"/>
      <c r="K1898" s="10"/>
      <c r="L1898" s="79">
        <v>1037</v>
      </c>
      <c r="M1898" s="86"/>
      <c r="N1898" s="112">
        <v>7.28</v>
      </c>
      <c r="O1898" s="90"/>
      <c r="P1898" s="90"/>
      <c r="Q1898" s="90"/>
      <c r="R1898" s="87"/>
      <c r="S1898" s="87"/>
      <c r="T1898" s="82"/>
      <c r="U1898" s="16"/>
      <c r="V1898" s="43">
        <f t="shared" si="571"/>
        <v>4.7051284710399432E-6</v>
      </c>
      <c r="W1898" s="43">
        <f t="shared" si="572"/>
        <v>6.5289468959590035E-4</v>
      </c>
      <c r="X1898" s="43">
        <f t="shared" si="573"/>
        <v>2.6424242313110527E-6</v>
      </c>
      <c r="Y1898" s="22">
        <f>X1898+W1898+SUM($V$1867:V1898)</f>
        <v>1.6356492020658654E-3</v>
      </c>
      <c r="Z1898" s="22">
        <f t="shared" si="574"/>
        <v>0.3184603163052368</v>
      </c>
      <c r="AA1898" s="44">
        <f t="shared" si="575"/>
        <v>44.190302271760167</v>
      </c>
      <c r="AB1898" s="44">
        <f t="shared" si="576"/>
        <v>5.3046354603099681</v>
      </c>
      <c r="AC1898" s="44">
        <f t="shared" si="577"/>
        <v>35.588139128923359</v>
      </c>
      <c r="AD1898" s="44">
        <f t="shared" si="584"/>
        <v>5.3046354603099672</v>
      </c>
      <c r="AE1898" s="44">
        <f t="shared" si="585"/>
        <v>30.267952177013008</v>
      </c>
      <c r="AF1898" s="44">
        <f t="shared" si="586"/>
        <v>1.5551491600385539E-2</v>
      </c>
      <c r="AG1898" s="45">
        <f>AC1898+AA1898+SUM($Z$1867:Z1898)</f>
        <v>89.700568961603125</v>
      </c>
      <c r="AH1898" s="45">
        <f>AC1898+AA1898+SUM($Z$1895:Z1898)+$AH$1894</f>
        <v>200.72600313152958</v>
      </c>
      <c r="DM1898"/>
      <c r="DN1898"/>
      <c r="DO1898"/>
      <c r="DP1898"/>
      <c r="DQ1898"/>
      <c r="DR1898"/>
      <c r="DS1898"/>
      <c r="DT1898"/>
      <c r="DU1898"/>
      <c r="DV1898"/>
      <c r="DW1898"/>
      <c r="DX1898"/>
      <c r="DY1898"/>
      <c r="DZ1898"/>
      <c r="EA1898"/>
      <c r="EB1898"/>
      <c r="EC1898"/>
      <c r="ED1898"/>
      <c r="EE1898"/>
      <c r="EF1898"/>
      <c r="EG1898"/>
    </row>
    <row r="1899" spans="1:137" s="1" customFormat="1" ht="14.4" x14ac:dyDescent="0.3">
      <c r="A1899"/>
      <c r="B1899"/>
      <c r="C1899"/>
      <c r="D1899" s="18"/>
      <c r="E1899" s="28">
        <v>40360</v>
      </c>
      <c r="F1899" s="10">
        <f t="shared" si="570"/>
        <v>476.49236111110804</v>
      </c>
      <c r="G1899" s="10">
        <v>135581</v>
      </c>
      <c r="H1899" s="10">
        <v>1.5</v>
      </c>
      <c r="I1899" s="10">
        <v>36</v>
      </c>
      <c r="J1899" s="10"/>
      <c r="K1899" s="10"/>
      <c r="L1899" s="79">
        <v>1037</v>
      </c>
      <c r="M1899" s="86"/>
      <c r="N1899" s="112">
        <v>7.28</v>
      </c>
      <c r="O1899" s="90"/>
      <c r="P1899" s="90"/>
      <c r="Q1899" s="90"/>
      <c r="R1899" s="87"/>
      <c r="S1899" s="87"/>
      <c r="T1899" s="82"/>
      <c r="U1899" s="16"/>
      <c r="V1899" s="43">
        <f t="shared" ref="V1899:V1928" si="587">($A$15*L1899/1000/$A$13*H1899)/$Q$1867</f>
        <v>4.6128710500391593E-6</v>
      </c>
      <c r="W1899" s="43">
        <f t="shared" ref="W1899:W1928" si="588">($U$1867*L1899/1000/$A$13*H1899)/$Q$1867</f>
        <v>6.4009283293715727E-4</v>
      </c>
      <c r="X1899" s="43">
        <f t="shared" ref="X1899:X1928" si="589">($A$46*$S$1867*H1899*L1899/1000000)/$Q$1867</f>
        <v>2.5906119914814245E-6</v>
      </c>
      <c r="Y1899" s="22">
        <f>X1899+W1899+SUM($V$1867:V1899)</f>
        <v>1.6274084042173318E-3</v>
      </c>
      <c r="Z1899" s="22">
        <f t="shared" ref="Z1899:Z1928" si="590">($A$15*L1899/1000/$A$13*G1899)/$Q$1867</f>
        <v>0.41694511322357286</v>
      </c>
      <c r="AA1899" s="44">
        <f t="shared" ref="AA1899:AA1928" si="591">($U$1867*L1899/1000/$A$13*G1899)/$Q$1867</f>
        <v>57.856284254968479</v>
      </c>
      <c r="AB1899" s="44">
        <f t="shared" ref="AB1899:AB1928" si="592">($A$14*$S$1867/1000*G1899/1000000*L1899/1000*1000000)/$Q$1867</f>
        <v>6.945109702424638</v>
      </c>
      <c r="AC1899" s="44">
        <f t="shared" ref="AC1899:AC1918" si="593">($A$14*((L1899/1000)*G1899/10^6)*(1+($A$28/(10^-N1899))+(($A$28*$A$29)/(10^-N1899)^2))*1000000)*$S$1867/1000/$Q$1867</f>
        <v>46.593876658412455</v>
      </c>
      <c r="AD1899" s="44">
        <f t="shared" si="584"/>
        <v>6.9451097024246398</v>
      </c>
      <c r="AE1899" s="44">
        <f t="shared" si="585"/>
        <v>39.62840611950638</v>
      </c>
      <c r="AF1899" s="44">
        <f t="shared" si="586"/>
        <v>2.0360836481438764E-2</v>
      </c>
      <c r="AG1899" s="45">
        <f>AC1899+AA1899+SUM($Z$1867:Z1899)</f>
        <v>114.78923358752408</v>
      </c>
      <c r="AH1899" s="45">
        <f>AC1899+AA1899+SUM($Z$1895:Z1899)+$AH$1894</f>
        <v>225.81466775745056</v>
      </c>
      <c r="DM1899"/>
      <c r="DN1899"/>
      <c r="DO1899"/>
      <c r="DP1899"/>
      <c r="DQ1899"/>
      <c r="DR1899"/>
      <c r="DS1899"/>
      <c r="DT1899"/>
      <c r="DU1899"/>
      <c r="DV1899"/>
      <c r="DW1899"/>
      <c r="DX1899"/>
      <c r="DY1899"/>
      <c r="DZ1899"/>
      <c r="EA1899"/>
      <c r="EB1899"/>
      <c r="EC1899"/>
      <c r="ED1899"/>
      <c r="EE1899"/>
      <c r="EF1899"/>
      <c r="EG1899"/>
    </row>
    <row r="1900" spans="1:137" s="1" customFormat="1" ht="14.4" x14ac:dyDescent="0.3">
      <c r="A1900"/>
      <c r="B1900"/>
      <c r="C1900"/>
      <c r="D1900" s="18"/>
      <c r="E1900" s="28">
        <v>40533.493055555555</v>
      </c>
      <c r="F1900" s="10">
        <f t="shared" si="570"/>
        <v>649.98541666666279</v>
      </c>
      <c r="G1900" s="10">
        <v>164761</v>
      </c>
      <c r="H1900" s="10">
        <v>3.44</v>
      </c>
      <c r="I1900" s="10">
        <v>16</v>
      </c>
      <c r="J1900" s="10"/>
      <c r="K1900" s="10"/>
      <c r="L1900" s="79">
        <v>1037</v>
      </c>
      <c r="M1900" s="86"/>
      <c r="N1900" s="112">
        <v>7.28</v>
      </c>
      <c r="O1900" s="90"/>
      <c r="P1900" s="90"/>
      <c r="Q1900" s="90"/>
      <c r="R1900" s="87"/>
      <c r="S1900" s="87"/>
      <c r="T1900" s="82"/>
      <c r="U1900" s="16"/>
      <c r="V1900" s="43">
        <f t="shared" si="587"/>
        <v>1.0578850941423139E-5</v>
      </c>
      <c r="W1900" s="43">
        <f t="shared" si="588"/>
        <v>1.4679462302025473E-3</v>
      </c>
      <c r="X1900" s="43">
        <f t="shared" si="589"/>
        <v>5.9411368337974017E-6</v>
      </c>
      <c r="Y1900" s="22">
        <f>X1900+W1900+SUM($V$1867:V1900)</f>
        <v>2.469191177266461E-3</v>
      </c>
      <c r="Z1900" s="22">
        <f t="shared" si="590"/>
        <v>0.50668083138366804</v>
      </c>
      <c r="AA1900" s="44">
        <f t="shared" si="591"/>
        <v>70.308223498372641</v>
      </c>
      <c r="AB1900" s="44">
        <f t="shared" si="592"/>
        <v>8.4398493865747106</v>
      </c>
      <c r="AC1900" s="44">
        <f t="shared" si="593"/>
        <v>56.621899175523801</v>
      </c>
      <c r="AD1900" s="44">
        <f t="shared" si="584"/>
        <v>8.4398493865747106</v>
      </c>
      <c r="AE1900" s="44">
        <f t="shared" si="585"/>
        <v>48.157306854618191</v>
      </c>
      <c r="AF1900" s="44">
        <f t="shared" si="586"/>
        <v>2.4742934330904267E-2</v>
      </c>
      <c r="AG1900" s="45">
        <f>AC1900+AA1900+SUM($Z$1867:Z1900)</f>
        <v>137.77587617942328</v>
      </c>
      <c r="AH1900" s="45">
        <f>AC1900+AA1900+SUM($Z$1895:Z1900)+$AH$1894</f>
        <v>248.80131034934976</v>
      </c>
      <c r="DM1900"/>
      <c r="DN1900"/>
      <c r="DO1900"/>
      <c r="DP1900"/>
      <c r="DQ1900"/>
      <c r="DR1900"/>
      <c r="DS1900"/>
      <c r="DT1900"/>
      <c r="DU1900"/>
      <c r="DV1900"/>
      <c r="DW1900"/>
      <c r="DX1900"/>
      <c r="DY1900"/>
      <c r="DZ1900"/>
      <c r="EA1900"/>
      <c r="EB1900"/>
      <c r="EC1900"/>
      <c r="ED1900"/>
      <c r="EE1900"/>
      <c r="EF1900"/>
      <c r="EG1900"/>
    </row>
    <row r="1901" spans="1:137" s="1" customFormat="1" ht="14.4" x14ac:dyDescent="0.3">
      <c r="A1901"/>
      <c r="B1901"/>
      <c r="C1901"/>
      <c r="D1901" s="18"/>
      <c r="E1901" s="28">
        <v>40606.575694444444</v>
      </c>
      <c r="F1901" s="10">
        <f t="shared" si="570"/>
        <v>723.06805555555184</v>
      </c>
      <c r="G1901" s="10">
        <v>156759</v>
      </c>
      <c r="H1901" s="10">
        <v>7.36</v>
      </c>
      <c r="I1901" s="10">
        <v>15</v>
      </c>
      <c r="J1901" s="10"/>
      <c r="K1901" s="10"/>
      <c r="L1901" s="79">
        <v>1037</v>
      </c>
      <c r="M1901" s="86"/>
      <c r="N1901" s="112">
        <v>7.28</v>
      </c>
      <c r="O1901" s="90"/>
      <c r="P1901" s="90"/>
      <c r="Q1901" s="90"/>
      <c r="R1901" s="87"/>
      <c r="S1901" s="87"/>
      <c r="T1901" s="82"/>
      <c r="U1901" s="16"/>
      <c r="V1901" s="43">
        <f t="shared" si="587"/>
        <v>2.2633820618858814E-5</v>
      </c>
      <c r="W1901" s="43">
        <f t="shared" si="588"/>
        <v>3.1407221669449851E-3</v>
      </c>
      <c r="X1901" s="43">
        <f t="shared" si="589"/>
        <v>1.2711269504868857E-5</v>
      </c>
      <c r="Y1901" s="22">
        <f>X1901+W1901+SUM($V$1867:V1901)</f>
        <v>4.1713710672988289E-3</v>
      </c>
      <c r="Z1901" s="22">
        <f t="shared" si="590"/>
        <v>0.48207270195539242</v>
      </c>
      <c r="AA1901" s="44">
        <f t="shared" si="591"/>
        <v>66.893541598930554</v>
      </c>
      <c r="AB1901" s="44">
        <f t="shared" si="592"/>
        <v>8.0299485314489782</v>
      </c>
      <c r="AC1901" s="44">
        <f t="shared" si="593"/>
        <v>53.871925351605874</v>
      </c>
      <c r="AD1901" s="44">
        <f t="shared" si="584"/>
        <v>8.0299485314489782</v>
      </c>
      <c r="AE1901" s="44">
        <f t="shared" si="585"/>
        <v>45.818435583803769</v>
      </c>
      <c r="AF1901" s="44">
        <f t="shared" si="586"/>
        <v>2.3541236353131031E-2</v>
      </c>
      <c r="AG1901" s="45">
        <f>AC1901+AA1901+SUM($Z$1867:Z1901)</f>
        <v>132.09329315801864</v>
      </c>
      <c r="AH1901" s="45">
        <f>AC1901+AA1901+SUM($Z$1895:Z1901)+$AH$1894</f>
        <v>243.11872732794512</v>
      </c>
      <c r="DM1901"/>
      <c r="DN1901"/>
      <c r="DO1901"/>
      <c r="DP1901"/>
      <c r="DQ1901"/>
      <c r="DR1901"/>
      <c r="DS1901"/>
      <c r="DT1901"/>
      <c r="DU1901"/>
      <c r="DV1901"/>
      <c r="DW1901"/>
      <c r="DX1901"/>
      <c r="DY1901"/>
      <c r="DZ1901"/>
      <c r="EA1901"/>
      <c r="EB1901"/>
      <c r="EC1901"/>
      <c r="ED1901"/>
      <c r="EE1901"/>
      <c r="EF1901"/>
      <c r="EG1901"/>
    </row>
    <row r="1902" spans="1:137" s="1" customFormat="1" ht="14.4" x14ac:dyDescent="0.3">
      <c r="A1902"/>
      <c r="B1902"/>
      <c r="C1902"/>
      <c r="D1902" s="18"/>
      <c r="E1902" s="28">
        <v>40627.435416666667</v>
      </c>
      <c r="F1902" s="10">
        <f t="shared" si="570"/>
        <v>743.92777777777519</v>
      </c>
      <c r="G1902" s="121">
        <v>26142</v>
      </c>
      <c r="H1902" s="40">
        <v>2.2799999999999998</v>
      </c>
      <c r="I1902" s="10">
        <v>7</v>
      </c>
      <c r="J1902" s="10"/>
      <c r="K1902" s="10"/>
      <c r="L1902" s="79">
        <v>1037</v>
      </c>
      <c r="M1902" s="86"/>
      <c r="N1902" s="112">
        <v>7.28</v>
      </c>
      <c r="O1902" s="90"/>
      <c r="P1902" s="90"/>
      <c r="Q1902" s="90"/>
      <c r="R1902" s="87"/>
      <c r="S1902" s="87"/>
      <c r="T1902" s="82"/>
      <c r="U1902" s="16"/>
      <c r="V1902" s="43">
        <f t="shared" si="587"/>
        <v>7.0115639960595229E-6</v>
      </c>
      <c r="W1902" s="43">
        <f t="shared" si="588"/>
        <v>9.7294110606447888E-4</v>
      </c>
      <c r="X1902" s="43">
        <f t="shared" si="589"/>
        <v>3.9377302270517656E-6</v>
      </c>
      <c r="Y1902" s="22">
        <f>X1902+W1902+SUM($V$1867:V1902)</f>
        <v>2.0018280311365653E-3</v>
      </c>
      <c r="Z1902" s="22">
        <f t="shared" si="590"/>
        <v>8.0393116660082475E-2</v>
      </c>
      <c r="AA1902" s="44">
        <f t="shared" si="591"/>
        <v>11.155537892428777</v>
      </c>
      <c r="AB1902" s="44">
        <f t="shared" si="592"/>
        <v>1.3391187396522</v>
      </c>
      <c r="AC1902" s="44">
        <f t="shared" si="593"/>
        <v>8.9839809678658362</v>
      </c>
      <c r="AD1902" s="44">
        <f t="shared" si="584"/>
        <v>1.3391187396521995</v>
      </c>
      <c r="AE1902" s="44">
        <f t="shared" si="585"/>
        <v>7.6409363611135435</v>
      </c>
      <c r="AF1902" s="44">
        <f t="shared" si="586"/>
        <v>3.9258671000934643E-3</v>
      </c>
      <c r="AG1902" s="45">
        <f>AC1902+AA1902+SUM($Z$1867:Z1902)</f>
        <v>31.547738184436916</v>
      </c>
      <c r="AH1902" s="45">
        <f>AC1902+AA1902+SUM($Z$1902:Z1902)+$AH$1901</f>
        <v>263.3386393048998</v>
      </c>
      <c r="DM1902"/>
      <c r="DN1902"/>
      <c r="DO1902"/>
      <c r="DP1902"/>
      <c r="DQ1902"/>
      <c r="DR1902"/>
      <c r="DS1902"/>
      <c r="DT1902"/>
      <c r="DU1902"/>
      <c r="DV1902"/>
      <c r="DW1902"/>
      <c r="DX1902"/>
      <c r="DY1902"/>
      <c r="DZ1902"/>
      <c r="EA1902"/>
      <c r="EB1902"/>
      <c r="EC1902"/>
      <c r="ED1902"/>
      <c r="EE1902"/>
      <c r="EF1902"/>
      <c r="EG1902"/>
    </row>
    <row r="1903" spans="1:137" s="1" customFormat="1" ht="14.4" x14ac:dyDescent="0.3">
      <c r="A1903"/>
      <c r="B1903"/>
      <c r="C1903"/>
      <c r="D1903" s="18"/>
      <c r="E1903" s="28">
        <v>40633.486805555556</v>
      </c>
      <c r="F1903" s="10">
        <f t="shared" si="570"/>
        <v>749.97916666666424</v>
      </c>
      <c r="G1903" s="121">
        <v>31261</v>
      </c>
      <c r="H1903" s="40">
        <v>0.39</v>
      </c>
      <c r="I1903" s="10">
        <v>42</v>
      </c>
      <c r="J1903" s="10"/>
      <c r="K1903" s="10"/>
      <c r="L1903" s="79">
        <v>1037</v>
      </c>
      <c r="M1903" s="86"/>
      <c r="N1903" s="112">
        <v>7.28</v>
      </c>
      <c r="O1903" s="90"/>
      <c r="P1903" s="90"/>
      <c r="Q1903" s="90"/>
      <c r="R1903" s="87"/>
      <c r="S1903" s="87"/>
      <c r="T1903" s="82"/>
      <c r="U1903" s="16"/>
      <c r="V1903" s="43">
        <f t="shared" si="587"/>
        <v>1.1993464730101816E-6</v>
      </c>
      <c r="W1903" s="43">
        <f t="shared" si="588"/>
        <v>1.6642413656366088E-4</v>
      </c>
      <c r="X1903" s="43">
        <f t="shared" si="589"/>
        <v>6.7355911778517046E-7</v>
      </c>
      <c r="Y1903" s="22">
        <f>X1903+W1903+SUM($V$1867:V1903)</f>
        <v>1.193246236999491E-3</v>
      </c>
      <c r="Z1903" s="22">
        <f t="shared" si="590"/>
        <v>9.6135307930182795E-2</v>
      </c>
      <c r="AA1903" s="44">
        <f t="shared" si="591"/>
        <v>13.339961366965648</v>
      </c>
      <c r="AB1903" s="44">
        <f t="shared" si="592"/>
        <v>1.6013384943870943</v>
      </c>
      <c r="AC1903" s="44">
        <f t="shared" si="593"/>
        <v>10.743180668520157</v>
      </c>
      <c r="AD1903" s="44">
        <f t="shared" si="584"/>
        <v>1.6013384943870943</v>
      </c>
      <c r="AE1903" s="44">
        <f t="shared" si="585"/>
        <v>9.1371475627255201</v>
      </c>
      <c r="AF1903" s="44">
        <f t="shared" si="586"/>
        <v>4.6946114075442514E-3</v>
      </c>
      <c r="AG1903" s="45">
        <f>AC1903+AA1903+SUM($Z$1867:Z1903)</f>
        <v>35.587496667558291</v>
      </c>
      <c r="AH1903" s="45">
        <f>AC1903+AA1903+SUM($Z$1902:Z1903)+$AH$1901</f>
        <v>267.37839778802118</v>
      </c>
      <c r="DM1903"/>
      <c r="DN1903"/>
      <c r="DO1903"/>
      <c r="DP1903"/>
      <c r="DQ1903"/>
      <c r="DR1903"/>
      <c r="DS1903"/>
      <c r="DT1903"/>
      <c r="DU1903"/>
      <c r="DV1903"/>
      <c r="DW1903"/>
      <c r="DX1903"/>
      <c r="DY1903"/>
      <c r="DZ1903"/>
      <c r="EA1903"/>
      <c r="EB1903"/>
      <c r="EC1903"/>
      <c r="ED1903"/>
      <c r="EE1903"/>
      <c r="EF1903"/>
      <c r="EG1903"/>
    </row>
    <row r="1904" spans="1:137" s="1" customFormat="1" ht="14.4" x14ac:dyDescent="0.3">
      <c r="A1904"/>
      <c r="B1904"/>
      <c r="C1904"/>
      <c r="D1904" s="18"/>
      <c r="E1904" s="28">
        <v>40654.423611111109</v>
      </c>
      <c r="F1904" s="10">
        <f t="shared" si="570"/>
        <v>770.91597222221753</v>
      </c>
      <c r="G1904" s="10">
        <v>38516</v>
      </c>
      <c r="H1904" s="40">
        <v>1.23</v>
      </c>
      <c r="I1904" s="10">
        <v>21</v>
      </c>
      <c r="J1904" s="10"/>
      <c r="K1904" s="10"/>
      <c r="L1904" s="79">
        <v>1037</v>
      </c>
      <c r="M1904" s="86"/>
      <c r="N1904" s="112">
        <v>7.28</v>
      </c>
      <c r="O1904" s="90"/>
      <c r="P1904" s="90"/>
      <c r="Q1904" s="90"/>
      <c r="R1904" s="87"/>
      <c r="S1904" s="87"/>
      <c r="T1904" s="82"/>
      <c r="U1904" s="16"/>
      <c r="V1904" s="43">
        <f t="shared" si="587"/>
        <v>3.782554261032111E-6</v>
      </c>
      <c r="W1904" s="43">
        <f t="shared" si="588"/>
        <v>5.2487612300846894E-4</v>
      </c>
      <c r="X1904" s="43">
        <f t="shared" si="589"/>
        <v>2.1243018330147684E-6</v>
      </c>
      <c r="Y1904" s="22">
        <f>X1904+W1904+SUM($V$1867:V1904)</f>
        <v>1.5569315204205609E-3</v>
      </c>
      <c r="Z1904" s="22">
        <f t="shared" si="590"/>
        <v>0.11844622757553884</v>
      </c>
      <c r="AA1904" s="44">
        <f t="shared" si="591"/>
        <v>16.435877035605031</v>
      </c>
      <c r="AB1904" s="44">
        <f t="shared" si="592"/>
        <v>1.9729744233969904</v>
      </c>
      <c r="AC1904" s="44">
        <f t="shared" si="593"/>
        <v>13.236439865286531</v>
      </c>
      <c r="AD1904" s="44">
        <f t="shared" si="584"/>
        <v>1.9729744233969899</v>
      </c>
      <c r="AE1904" s="44">
        <f t="shared" si="585"/>
        <v>11.257681313007772</v>
      </c>
      <c r="AF1904" s="44">
        <f t="shared" si="586"/>
        <v>5.7841288817687955E-3</v>
      </c>
      <c r="AG1904" s="45">
        <f>AC1904+AA1904+SUM($Z$1867:Z1904)</f>
        <v>41.29511776053959</v>
      </c>
      <c r="AH1904" s="45">
        <f>AC1904+AA1904+SUM($Z$1902:Z1904)+$AH$1901</f>
        <v>273.08601888100247</v>
      </c>
      <c r="DM1904"/>
      <c r="DN1904"/>
      <c r="DO1904"/>
      <c r="DP1904"/>
      <c r="DQ1904"/>
      <c r="DR1904"/>
      <c r="DS1904"/>
      <c r="DT1904"/>
      <c r="DU1904"/>
      <c r="DV1904"/>
      <c r="DW1904"/>
      <c r="DX1904"/>
      <c r="DY1904"/>
      <c r="DZ1904"/>
      <c r="EA1904"/>
      <c r="EB1904"/>
      <c r="EC1904"/>
      <c r="ED1904"/>
      <c r="EE1904"/>
      <c r="EF1904"/>
      <c r="EG1904"/>
    </row>
    <row r="1905" spans="1:137" s="1" customFormat="1" ht="14.4" x14ac:dyDescent="0.3">
      <c r="A1905"/>
      <c r="B1905"/>
      <c r="C1905"/>
      <c r="D1905" s="18"/>
      <c r="E1905" s="28">
        <v>40693.67083333333</v>
      </c>
      <c r="F1905" s="10">
        <f t="shared" si="570"/>
        <v>810.16319444443798</v>
      </c>
      <c r="G1905" s="10">
        <v>45788</v>
      </c>
      <c r="H1905" s="10">
        <v>0</v>
      </c>
      <c r="I1905" s="10">
        <v>73</v>
      </c>
      <c r="J1905" s="10"/>
      <c r="K1905" s="10"/>
      <c r="L1905" s="79">
        <v>1037</v>
      </c>
      <c r="M1905" s="86"/>
      <c r="N1905" s="112">
        <v>7.28</v>
      </c>
      <c r="O1905" s="90"/>
      <c r="P1905" s="90"/>
      <c r="Q1905" s="90"/>
      <c r="R1905" s="87"/>
      <c r="S1905" s="87"/>
      <c r="T1905" s="82"/>
      <c r="U1905" s="16"/>
      <c r="V1905" s="43">
        <f t="shared" si="587"/>
        <v>0</v>
      </c>
      <c r="W1905" s="43">
        <f t="shared" si="588"/>
        <v>0</v>
      </c>
      <c r="X1905" s="43">
        <f t="shared" si="589"/>
        <v>0</v>
      </c>
      <c r="Y1905" s="22">
        <f>X1905+W1905+SUM($V$1867:V1905)</f>
        <v>1.0299310955790772E-3</v>
      </c>
      <c r="Z1905" s="22">
        <f t="shared" si="590"/>
        <v>0.1408094264261287</v>
      </c>
      <c r="AA1905" s="44">
        <f t="shared" si="591"/>
        <v>19.53904708968437</v>
      </c>
      <c r="AB1905" s="44">
        <f t="shared" si="592"/>
        <v>2.3454811740186257</v>
      </c>
      <c r="AC1905" s="44">
        <f t="shared" si="593"/>
        <v>15.735541295870282</v>
      </c>
      <c r="AD1905" s="44">
        <f t="shared" si="584"/>
        <v>2.3454811740186257</v>
      </c>
      <c r="AE1905" s="44">
        <f t="shared" si="585"/>
        <v>13.383183922525703</v>
      </c>
      <c r="AF1905" s="44">
        <f t="shared" si="586"/>
        <v>6.8761993259536204E-3</v>
      </c>
      <c r="AG1905" s="45">
        <f>AC1905+AA1905+SUM($Z$1867:Z1905)</f>
        <v>47.038198671628805</v>
      </c>
      <c r="AH1905" s="45">
        <f>AC1905+AA1905+SUM($Z$1902:Z1905)+$AH$1901</f>
        <v>278.82909979209171</v>
      </c>
      <c r="DM1905"/>
      <c r="DN1905"/>
      <c r="DO1905"/>
      <c r="DP1905"/>
      <c r="DQ1905"/>
      <c r="DR1905"/>
      <c r="DS1905"/>
      <c r="DT1905"/>
      <c r="DU1905"/>
      <c r="DV1905"/>
      <c r="DW1905"/>
      <c r="DX1905"/>
      <c r="DY1905"/>
      <c r="DZ1905"/>
      <c r="EA1905"/>
      <c r="EB1905"/>
      <c r="EC1905"/>
      <c r="ED1905"/>
      <c r="EE1905"/>
      <c r="EF1905"/>
      <c r="EG1905"/>
    </row>
    <row r="1906" spans="1:137" s="1" customFormat="1" ht="14.4" x14ac:dyDescent="0.3">
      <c r="A1906"/>
      <c r="B1906"/>
      <c r="C1906"/>
      <c r="D1906" s="18"/>
      <c r="E1906" s="28">
        <v>40750.476388888892</v>
      </c>
      <c r="F1906" s="10">
        <f t="shared" si="570"/>
        <v>866.96875</v>
      </c>
      <c r="G1906" s="10">
        <v>60063</v>
      </c>
      <c r="H1906" s="40">
        <v>0.05</v>
      </c>
      <c r="I1906" s="36" t="s">
        <v>112</v>
      </c>
      <c r="J1906" s="36"/>
      <c r="K1906" s="36"/>
      <c r="L1906" s="79">
        <v>1037</v>
      </c>
      <c r="M1906" s="86"/>
      <c r="N1906" s="112">
        <v>7.28</v>
      </c>
      <c r="O1906" s="90"/>
      <c r="P1906" s="90"/>
      <c r="Q1906" s="90"/>
      <c r="R1906" s="87"/>
      <c r="S1906" s="87"/>
      <c r="T1906" s="82"/>
      <c r="U1906" s="16"/>
      <c r="V1906" s="43">
        <f t="shared" si="587"/>
        <v>1.5376236833463867E-7</v>
      </c>
      <c r="W1906" s="43">
        <f t="shared" si="588"/>
        <v>2.133642776457191E-5</v>
      </c>
      <c r="X1906" s="43">
        <f t="shared" si="589"/>
        <v>8.6353733049380821E-8</v>
      </c>
      <c r="Y1906" s="22">
        <f>X1906+W1906+SUM($V$1867:V1906)</f>
        <v>1.0515076394450331E-3</v>
      </c>
      <c r="Z1906" s="22">
        <f t="shared" si="590"/>
        <v>0.18470858258566802</v>
      </c>
      <c r="AA1906" s="44">
        <f t="shared" si="591"/>
        <v>25.630597216469649</v>
      </c>
      <c r="AB1906" s="44">
        <f t="shared" si="592"/>
        <v>3.0767152038761405</v>
      </c>
      <c r="AC1906" s="44">
        <f t="shared" si="593"/>
        <v>20.6412993983982</v>
      </c>
      <c r="AD1906" s="44">
        <f t="shared" si="584"/>
        <v>3.0767152038761405</v>
      </c>
      <c r="AE1906" s="44">
        <f t="shared" si="585"/>
        <v>17.555564251302989</v>
      </c>
      <c r="AF1906" s="44">
        <f t="shared" si="586"/>
        <v>9.0199432190694578E-3</v>
      </c>
      <c r="AG1906" s="45">
        <f>AC1906+AA1906+SUM($Z$1867:Z1906)</f>
        <v>58.220215483527667</v>
      </c>
      <c r="AH1906" s="45">
        <f>AC1906+AA1906+SUM($Z$1902:Z1906)+$AH$1901</f>
        <v>290.01111660399056</v>
      </c>
      <c r="DM1906"/>
      <c r="DN1906"/>
      <c r="DO1906"/>
      <c r="DP1906"/>
      <c r="DQ1906"/>
      <c r="DR1906"/>
      <c r="DS1906"/>
      <c r="DT1906"/>
      <c r="DU1906"/>
      <c r="DV1906"/>
      <c r="DW1906"/>
      <c r="DX1906"/>
      <c r="DY1906"/>
      <c r="DZ1906"/>
      <c r="EA1906"/>
      <c r="EB1906"/>
      <c r="EC1906"/>
      <c r="ED1906"/>
      <c r="EE1906"/>
      <c r="EF1906"/>
      <c r="EG1906"/>
    </row>
    <row r="1907" spans="1:137" s="1" customFormat="1" ht="14.4" x14ac:dyDescent="0.3">
      <c r="A1907"/>
      <c r="B1907"/>
      <c r="C1907"/>
      <c r="D1907" s="18"/>
      <c r="E1907" s="28">
        <v>40849.619444444441</v>
      </c>
      <c r="F1907" s="10">
        <f t="shared" si="570"/>
        <v>966.11180555554893</v>
      </c>
      <c r="G1907" s="10">
        <v>89590</v>
      </c>
      <c r="H1907" s="10">
        <v>0</v>
      </c>
      <c r="I1907" s="10">
        <v>47</v>
      </c>
      <c r="J1907" s="10"/>
      <c r="K1907" s="10"/>
      <c r="L1907" s="79">
        <v>1037</v>
      </c>
      <c r="M1907" s="86"/>
      <c r="N1907" s="112">
        <v>7.28</v>
      </c>
      <c r="O1907" s="90"/>
      <c r="P1907" s="90"/>
      <c r="Q1907" s="90"/>
      <c r="R1907" s="87"/>
      <c r="S1907" s="87"/>
      <c r="T1907" s="82"/>
      <c r="U1907" s="16"/>
      <c r="V1907" s="43">
        <f t="shared" si="587"/>
        <v>0</v>
      </c>
      <c r="W1907" s="43">
        <f t="shared" si="588"/>
        <v>0</v>
      </c>
      <c r="X1907" s="43">
        <f t="shared" si="589"/>
        <v>0</v>
      </c>
      <c r="Y1907" s="22">
        <f>X1907+W1907+SUM($V$1867:V1907)</f>
        <v>1.0300848579474118E-3</v>
      </c>
      <c r="Z1907" s="22">
        <f t="shared" si="590"/>
        <v>0.27551141158200554</v>
      </c>
      <c r="AA1907" s="44">
        <f t="shared" si="591"/>
        <v>38.230611268559947</v>
      </c>
      <c r="AB1907" s="44">
        <f t="shared" si="592"/>
        <v>4.5892298938658325</v>
      </c>
      <c r="AC1907" s="44">
        <f t="shared" si="593"/>
        <v>30.788572217546491</v>
      </c>
      <c r="AD1907" s="44">
        <f t="shared" si="584"/>
        <v>4.5892298938658316</v>
      </c>
      <c r="AE1907" s="44">
        <f t="shared" si="585"/>
        <v>26.185888171989994</v>
      </c>
      <c r="AF1907" s="44">
        <f t="shared" si="586"/>
        <v>1.3454151690665347E-2</v>
      </c>
      <c r="AG1907" s="45">
        <f>AC1907+AA1907+SUM($Z$1867:Z1907)</f>
        <v>81.24301376634827</v>
      </c>
      <c r="AH1907" s="45">
        <f>AC1907+AA1907+SUM($Z$1902:Z1907)+$AH$1901</f>
        <v>313.0339148868112</v>
      </c>
      <c r="DM1907"/>
      <c r="DN1907"/>
      <c r="DO1907"/>
      <c r="DP1907"/>
      <c r="DQ1907"/>
      <c r="DR1907"/>
      <c r="DS1907"/>
      <c r="DT1907"/>
      <c r="DU1907"/>
      <c r="DV1907"/>
      <c r="DW1907"/>
      <c r="DX1907"/>
      <c r="DY1907"/>
      <c r="DZ1907"/>
      <c r="EA1907"/>
      <c r="EB1907"/>
      <c r="EC1907"/>
      <c r="ED1907"/>
      <c r="EE1907"/>
      <c r="EF1907"/>
      <c r="EG1907"/>
    </row>
    <row r="1908" spans="1:137" s="1" customFormat="1" ht="14.4" x14ac:dyDescent="0.3">
      <c r="A1908"/>
      <c r="B1908"/>
      <c r="C1908"/>
      <c r="D1908" s="18"/>
      <c r="E1908" s="28">
        <v>40939.636805555558</v>
      </c>
      <c r="F1908" s="10">
        <f t="shared" si="570"/>
        <v>1056.1291666666657</v>
      </c>
      <c r="G1908" s="10">
        <v>102511</v>
      </c>
      <c r="H1908" s="40">
        <v>1.81</v>
      </c>
      <c r="I1908" s="10">
        <v>14</v>
      </c>
      <c r="J1908" s="10"/>
      <c r="K1908" s="10"/>
      <c r="L1908" s="79">
        <v>1037</v>
      </c>
      <c r="M1908" s="86"/>
      <c r="N1908" s="112">
        <v>7.28</v>
      </c>
      <c r="O1908" s="90"/>
      <c r="P1908" s="90"/>
      <c r="Q1908" s="90"/>
      <c r="R1908" s="87"/>
      <c r="S1908" s="87"/>
      <c r="T1908" s="82"/>
      <c r="U1908" s="16"/>
      <c r="V1908" s="43">
        <f t="shared" si="587"/>
        <v>5.5661977337139195E-6</v>
      </c>
      <c r="W1908" s="43">
        <f t="shared" si="588"/>
        <v>7.7237868507750319E-4</v>
      </c>
      <c r="X1908" s="43">
        <f t="shared" si="589"/>
        <v>3.126005136387586E-6</v>
      </c>
      <c r="Y1908" s="22">
        <f>X1908+W1908+SUM($V$1867:V1908)</f>
        <v>1.8111557458950166E-3</v>
      </c>
      <c r="Z1908" s="22">
        <f t="shared" si="590"/>
        <v>0.31524668280704288</v>
      </c>
      <c r="AA1908" s="44">
        <f t="shared" si="591"/>
        <v>43.744370931480617</v>
      </c>
      <c r="AB1908" s="44">
        <f t="shared" si="592"/>
        <v>5.2511055435883494</v>
      </c>
      <c r="AC1908" s="44">
        <f t="shared" si="593"/>
        <v>35.229013579561425</v>
      </c>
      <c r="AD1908" s="44">
        <f t="shared" si="584"/>
        <v>5.2511055435883494</v>
      </c>
      <c r="AE1908" s="44">
        <f t="shared" si="585"/>
        <v>29.962513476937897</v>
      </c>
      <c r="AF1908" s="44">
        <f t="shared" si="586"/>
        <v>1.5394559035180212E-2</v>
      </c>
      <c r="AG1908" s="45">
        <f>AC1908+AA1908+SUM($Z$1867:Z1908)</f>
        <v>91.512461474090912</v>
      </c>
      <c r="AH1908" s="45">
        <f>AC1908+AA1908+SUM($Z$1902:Z1908)+$AH$1901</f>
        <v>323.30336259455385</v>
      </c>
      <c r="DM1908"/>
      <c r="DN1908"/>
      <c r="DO1908"/>
      <c r="DP1908"/>
      <c r="DQ1908"/>
      <c r="DR1908"/>
      <c r="DS1908"/>
      <c r="DT1908"/>
      <c r="DU1908"/>
      <c r="DV1908"/>
      <c r="DW1908"/>
      <c r="DX1908"/>
      <c r="DY1908"/>
      <c r="DZ1908"/>
      <c r="EA1908"/>
      <c r="EB1908"/>
      <c r="EC1908"/>
      <c r="ED1908"/>
      <c r="EE1908"/>
      <c r="EF1908"/>
      <c r="EG1908"/>
    </row>
    <row r="1909" spans="1:137" s="1" customFormat="1" ht="14.4" x14ac:dyDescent="0.3">
      <c r="A1909"/>
      <c r="B1909"/>
      <c r="C1909"/>
      <c r="D1909" s="18"/>
      <c r="E1909" s="28">
        <v>41018.438888888886</v>
      </c>
      <c r="F1909" s="10">
        <f t="shared" si="570"/>
        <v>1134.9312499999942</v>
      </c>
      <c r="G1909" s="10">
        <v>116415</v>
      </c>
      <c r="H1909" s="40">
        <v>3.76</v>
      </c>
      <c r="I1909" s="10">
        <v>16</v>
      </c>
      <c r="J1909" s="10"/>
      <c r="K1909" s="10"/>
      <c r="L1909" s="79">
        <v>1037</v>
      </c>
      <c r="M1909" s="86"/>
      <c r="N1909" s="112">
        <v>7.28</v>
      </c>
      <c r="O1909" s="90"/>
      <c r="P1909" s="90"/>
      <c r="Q1909" s="90"/>
      <c r="R1909" s="87"/>
      <c r="S1909" s="87"/>
      <c r="T1909" s="82"/>
      <c r="U1909" s="16"/>
      <c r="V1909" s="43">
        <f t="shared" si="587"/>
        <v>1.1562930098764825E-5</v>
      </c>
      <c r="W1909" s="43">
        <f t="shared" si="588"/>
        <v>1.6044993678958073E-3</v>
      </c>
      <c r="X1909" s="43">
        <f t="shared" si="589"/>
        <v>6.4938007253134373E-6</v>
      </c>
      <c r="Y1909" s="22">
        <f>X1909+W1909+SUM($V$1867:V1909)</f>
        <v>2.6582071544010112E-3</v>
      </c>
      <c r="Z1909" s="22">
        <f t="shared" si="590"/>
        <v>0.35800492219353919</v>
      </c>
      <c r="AA1909" s="44">
        <f t="shared" si="591"/>
        <v>49.67760476425277</v>
      </c>
      <c r="AB1909" s="44">
        <f t="shared" si="592"/>
        <v>5.9633351723896721</v>
      </c>
      <c r="AC1909" s="44">
        <f t="shared" si="593"/>
        <v>40.007273520545539</v>
      </c>
      <c r="AD1909" s="44">
        <f t="shared" si="584"/>
        <v>5.963335172389673</v>
      </c>
      <c r="AE1909" s="44">
        <f t="shared" si="585"/>
        <v>34.026455760042587</v>
      </c>
      <c r="AF1909" s="44">
        <f t="shared" si="586"/>
        <v>1.7482588113280573E-2</v>
      </c>
      <c r="AG1909" s="45">
        <f>AC1909+AA1909+SUM($Z$1867:Z1909)</f>
        <v>102.58196017004073</v>
      </c>
      <c r="AH1909" s="45">
        <f>AC1909+AA1909+SUM($Z$1902:Z1909)+$AH$1901</f>
        <v>334.37286129050364</v>
      </c>
      <c r="DM1909"/>
      <c r="DN1909"/>
      <c r="DO1909"/>
      <c r="DP1909"/>
      <c r="DQ1909"/>
      <c r="DR1909"/>
      <c r="DS1909"/>
      <c r="DT1909"/>
      <c r="DU1909"/>
      <c r="DV1909"/>
      <c r="DW1909"/>
      <c r="DX1909"/>
      <c r="DY1909"/>
      <c r="DZ1909"/>
      <c r="EA1909"/>
      <c r="EB1909"/>
      <c r="EC1909"/>
      <c r="ED1909"/>
      <c r="EE1909"/>
      <c r="EF1909"/>
      <c r="EG1909"/>
    </row>
    <row r="1910" spans="1:137" s="1" customFormat="1" ht="14.4" x14ac:dyDescent="0.3">
      <c r="A1910"/>
      <c r="B1910"/>
      <c r="C1910"/>
      <c r="D1910" s="18"/>
      <c r="E1910" s="28">
        <v>41036.618750000001</v>
      </c>
      <c r="F1910" s="10">
        <f t="shared" si="570"/>
        <v>1153.1111111111095</v>
      </c>
      <c r="G1910" s="10">
        <v>115396</v>
      </c>
      <c r="H1910" s="10">
        <v>0</v>
      </c>
      <c r="I1910" s="10">
        <v>42</v>
      </c>
      <c r="J1910" s="10"/>
      <c r="K1910" s="10"/>
      <c r="L1910" s="79">
        <v>1037</v>
      </c>
      <c r="M1910" s="86"/>
      <c r="N1910" s="112">
        <v>7.28</v>
      </c>
      <c r="O1910" s="90"/>
      <c r="P1910" s="90"/>
      <c r="Q1910" s="90"/>
      <c r="R1910" s="87"/>
      <c r="S1910" s="87"/>
      <c r="T1910" s="82"/>
      <c r="U1910" s="16"/>
      <c r="V1910" s="43">
        <f t="shared" si="587"/>
        <v>0</v>
      </c>
      <c r="W1910" s="43">
        <f t="shared" si="588"/>
        <v>0</v>
      </c>
      <c r="X1910" s="43">
        <f t="shared" si="589"/>
        <v>0</v>
      </c>
      <c r="Y1910" s="22">
        <f>X1910+W1910+SUM($V$1867:V1910)</f>
        <v>1.0472139857798906E-3</v>
      </c>
      <c r="Z1910" s="22">
        <f t="shared" si="590"/>
        <v>0.35487124512687923</v>
      </c>
      <c r="AA1910" s="44">
        <f t="shared" si="591"/>
        <v>49.2427683664108</v>
      </c>
      <c r="AB1910" s="44">
        <f t="shared" si="592"/>
        <v>5.9111371004860098</v>
      </c>
      <c r="AC1910" s="44">
        <f t="shared" si="593"/>
        <v>39.657083152316041</v>
      </c>
      <c r="AD1910" s="44">
        <f t="shared" si="584"/>
        <v>5.9111371004860072</v>
      </c>
      <c r="AE1910" s="44">
        <f t="shared" si="585"/>
        <v>33.728616491739665</v>
      </c>
      <c r="AF1910" s="44">
        <f t="shared" si="586"/>
        <v>1.732956009036743E-2</v>
      </c>
      <c r="AG1910" s="45">
        <f>AC1910+AA1910+SUM($Z$1867:Z1910)</f>
        <v>102.15180464909614</v>
      </c>
      <c r="AH1910" s="45">
        <f>AC1910+AA1910+SUM($Z$1902:Z1910)+$AH$1901</f>
        <v>333.94270576955904</v>
      </c>
      <c r="DM1910"/>
      <c r="DN1910"/>
      <c r="DO1910"/>
      <c r="DP1910"/>
      <c r="DQ1910"/>
      <c r="DR1910"/>
      <c r="DS1910"/>
      <c r="DT1910"/>
      <c r="DU1910"/>
      <c r="DV1910"/>
      <c r="DW1910"/>
      <c r="DX1910"/>
      <c r="DY1910"/>
      <c r="DZ1910"/>
      <c r="EA1910"/>
      <c r="EB1910"/>
      <c r="EC1910"/>
      <c r="ED1910"/>
      <c r="EE1910"/>
      <c r="EF1910"/>
      <c r="EG1910"/>
    </row>
    <row r="1911" spans="1:137" s="1" customFormat="1" ht="14.4" x14ac:dyDescent="0.3">
      <c r="A1911"/>
      <c r="B1911"/>
      <c r="C1911"/>
      <c r="D1911" s="18"/>
      <c r="E1911" s="28">
        <v>41039.559027777781</v>
      </c>
      <c r="F1911" s="10">
        <f t="shared" si="570"/>
        <v>1156.0513888888891</v>
      </c>
      <c r="G1911" s="10">
        <v>17196</v>
      </c>
      <c r="H1911" s="10">
        <v>0</v>
      </c>
      <c r="I1911" s="10">
        <v>40</v>
      </c>
      <c r="J1911" s="10"/>
      <c r="K1911" s="10"/>
      <c r="L1911" s="79">
        <v>1037</v>
      </c>
      <c r="M1911" s="86"/>
      <c r="N1911" s="112">
        <v>7.28</v>
      </c>
      <c r="O1911" s="90"/>
      <c r="P1911" s="90"/>
      <c r="Q1911" s="90"/>
      <c r="R1911" s="87"/>
      <c r="S1911" s="87"/>
      <c r="T1911" s="82"/>
      <c r="U1911" s="16"/>
      <c r="V1911" s="43">
        <f t="shared" si="587"/>
        <v>0</v>
      </c>
      <c r="W1911" s="43">
        <f t="shared" si="588"/>
        <v>0</v>
      </c>
      <c r="X1911" s="43">
        <f t="shared" si="589"/>
        <v>0</v>
      </c>
      <c r="Y1911" s="22">
        <f>X1911+W1911+SUM($V$1867:V1911)</f>
        <v>1.0472139857798906E-3</v>
      </c>
      <c r="Z1911" s="22">
        <f t="shared" si="590"/>
        <v>5.2881953717648929E-2</v>
      </c>
      <c r="AA1911" s="44">
        <f t="shared" si="591"/>
        <v>7.3380242367915702</v>
      </c>
      <c r="AB1911" s="44">
        <f t="shared" si="592"/>
        <v>0.8808616726745937</v>
      </c>
      <c r="AC1911" s="44">
        <f t="shared" si="593"/>
        <v>5.9095913366774138</v>
      </c>
      <c r="AD1911" s="44">
        <f t="shared" si="584"/>
        <v>0.8808616726745937</v>
      </c>
      <c r="AE1911" s="44">
        <f t="shared" si="585"/>
        <v>5.0261472598006476</v>
      </c>
      <c r="AF1911" s="44">
        <f t="shared" si="586"/>
        <v>2.5824042021730252E-3</v>
      </c>
      <c r="AG1911" s="45">
        <f>AC1911+AA1911+SUM($Z$1867:Z1911)</f>
        <v>26.552450657555923</v>
      </c>
      <c r="AH1911" s="45">
        <f>AC1911+AA1911+SUM($Z$1911:Z1911)+$AH$1910</f>
        <v>347.24320329674566</v>
      </c>
      <c r="DM1911"/>
      <c r="DN1911"/>
      <c r="DO1911"/>
      <c r="DP1911"/>
      <c r="DQ1911"/>
      <c r="DR1911"/>
      <c r="DS1911"/>
      <c r="DT1911"/>
      <c r="DU1911"/>
      <c r="DV1911"/>
      <c r="DW1911"/>
      <c r="DX1911"/>
      <c r="DY1911"/>
      <c r="DZ1911"/>
      <c r="EA1911"/>
      <c r="EB1911"/>
      <c r="EC1911"/>
      <c r="ED1911"/>
      <c r="EE1911"/>
      <c r="EF1911"/>
      <c r="EG1911"/>
    </row>
    <row r="1912" spans="1:137" s="1" customFormat="1" ht="14.4" x14ac:dyDescent="0.3">
      <c r="A1912"/>
      <c r="B1912"/>
      <c r="C1912"/>
      <c r="D1912" s="18"/>
      <c r="E1912" s="28">
        <v>41044.571527777778</v>
      </c>
      <c r="F1912" s="10">
        <f t="shared" si="570"/>
        <v>1161.0638888888861</v>
      </c>
      <c r="G1912" s="10">
        <v>21287</v>
      </c>
      <c r="H1912" s="40">
        <v>0.95</v>
      </c>
      <c r="I1912" s="10">
        <v>43</v>
      </c>
      <c r="J1912" s="10"/>
      <c r="K1912" s="10"/>
      <c r="L1912" s="79">
        <v>1037</v>
      </c>
      <c r="M1912" s="86"/>
      <c r="N1912" s="112">
        <v>7.28</v>
      </c>
      <c r="O1912" s="90"/>
      <c r="P1912" s="90"/>
      <c r="Q1912" s="90"/>
      <c r="R1912" s="87"/>
      <c r="S1912" s="87"/>
      <c r="T1912" s="82"/>
      <c r="U1912" s="16"/>
      <c r="V1912" s="43">
        <f t="shared" si="587"/>
        <v>2.9214849983581347E-6</v>
      </c>
      <c r="W1912" s="43">
        <f t="shared" si="588"/>
        <v>4.0539212752686621E-4</v>
      </c>
      <c r="X1912" s="43">
        <f t="shared" si="589"/>
        <v>1.6407209279382353E-6</v>
      </c>
      <c r="Y1912" s="22">
        <f>X1912+W1912+SUM($V$1867:V1912)</f>
        <v>1.4571683192330532E-3</v>
      </c>
      <c r="Z1912" s="22">
        <f t="shared" si="590"/>
        <v>6.5462790694789066E-2</v>
      </c>
      <c r="AA1912" s="44">
        <f t="shared" si="591"/>
        <v>9.0837707564888444</v>
      </c>
      <c r="AB1912" s="44">
        <f t="shared" si="592"/>
        <v>1.0904223322996092</v>
      </c>
      <c r="AC1912" s="44">
        <f t="shared" si="593"/>
        <v>7.3155077217871654</v>
      </c>
      <c r="AD1912" s="44">
        <f t="shared" si="584"/>
        <v>1.0904223322996089</v>
      </c>
      <c r="AE1912" s="44">
        <f t="shared" si="585"/>
        <v>6.2218886205731785</v>
      </c>
      <c r="AF1912" s="44">
        <f t="shared" si="586"/>
        <v>3.1967689143787615E-3</v>
      </c>
      <c r="AG1912" s="45">
        <f>AC1912+AA1912+SUM($Z$1867:Z1912)</f>
        <v>29.769576353057737</v>
      </c>
      <c r="AH1912" s="45">
        <f>AC1912+AA1912+SUM($Z$1911:Z1912)+$AH$1910</f>
        <v>350.46032899224747</v>
      </c>
      <c r="DM1912"/>
      <c r="DN1912"/>
      <c r="DO1912"/>
      <c r="DP1912"/>
      <c r="DQ1912"/>
      <c r="DR1912"/>
      <c r="DS1912"/>
      <c r="DT1912"/>
      <c r="DU1912"/>
      <c r="DV1912"/>
      <c r="DW1912"/>
      <c r="DX1912"/>
      <c r="DY1912"/>
      <c r="DZ1912"/>
      <c r="EA1912"/>
      <c r="EB1912"/>
      <c r="EC1912"/>
      <c r="ED1912"/>
      <c r="EE1912"/>
      <c r="EF1912"/>
      <c r="EG1912"/>
    </row>
    <row r="1913" spans="1:137" s="1" customFormat="1" ht="14.4" x14ac:dyDescent="0.3">
      <c r="A1913"/>
      <c r="B1913"/>
      <c r="C1913"/>
      <c r="D1913" s="18"/>
      <c r="E1913" s="28">
        <v>41052.552777777775</v>
      </c>
      <c r="F1913" s="10">
        <f t="shared" si="570"/>
        <v>1169.0451388888832</v>
      </c>
      <c r="G1913" s="10">
        <v>25109</v>
      </c>
      <c r="H1913" s="40">
        <v>0.83</v>
      </c>
      <c r="I1913" s="10">
        <v>41</v>
      </c>
      <c r="J1913" s="10"/>
      <c r="K1913" s="10"/>
      <c r="L1913" s="79">
        <v>1037</v>
      </c>
      <c r="M1913" s="86"/>
      <c r="N1913" s="112">
        <v>7.28</v>
      </c>
      <c r="O1913" s="90"/>
      <c r="P1913" s="90"/>
      <c r="Q1913" s="90"/>
      <c r="R1913" s="87"/>
      <c r="S1913" s="87"/>
      <c r="T1913" s="82"/>
      <c r="U1913" s="16"/>
      <c r="V1913" s="43">
        <f t="shared" si="587"/>
        <v>2.5524553143550017E-6</v>
      </c>
      <c r="W1913" s="43">
        <f t="shared" si="588"/>
        <v>3.5418470089189369E-4</v>
      </c>
      <c r="X1913" s="43">
        <f t="shared" si="589"/>
        <v>1.4334719686197216E-6</v>
      </c>
      <c r="Y1913" s="22">
        <f>X1913+W1913+SUM($V$1867:V1913)</f>
        <v>1.4083060989531174E-3</v>
      </c>
      <c r="Z1913" s="22">
        <f t="shared" si="590"/>
        <v>7.7216386130288833E-2</v>
      </c>
      <c r="AA1913" s="44">
        <f t="shared" si="591"/>
        <v>10.714727294812722</v>
      </c>
      <c r="AB1913" s="44">
        <f t="shared" si="592"/>
        <v>1.286203520538868</v>
      </c>
      <c r="AC1913" s="44">
        <f t="shared" si="593"/>
        <v>8.6289793482573369</v>
      </c>
      <c r="AD1913" s="44">
        <f t="shared" si="584"/>
        <v>1.2862035205388678</v>
      </c>
      <c r="AE1913" s="44">
        <f t="shared" si="585"/>
        <v>7.3390050910871389</v>
      </c>
      <c r="AF1913" s="44">
        <f t="shared" si="586"/>
        <v>3.7707366313306863E-3</v>
      </c>
      <c r="AG1913" s="45">
        <f>AC1913+AA1913+SUM($Z$1867:Z1913)</f>
        <v>32.791220903982072</v>
      </c>
      <c r="AH1913" s="45">
        <f>AC1913+AA1913+SUM($Z$1911:Z1913)+$AH$1910</f>
        <v>353.48197354317182</v>
      </c>
      <c r="DM1913"/>
      <c r="DN1913"/>
      <c r="DO1913"/>
      <c r="DP1913"/>
      <c r="DQ1913"/>
      <c r="DR1913"/>
      <c r="DS1913"/>
      <c r="DT1913"/>
      <c r="DU1913"/>
      <c r="DV1913"/>
      <c r="DW1913"/>
      <c r="DX1913"/>
      <c r="DY1913"/>
      <c r="DZ1913"/>
      <c r="EA1913"/>
      <c r="EB1913"/>
      <c r="EC1913"/>
      <c r="ED1913"/>
      <c r="EE1913"/>
      <c r="EF1913"/>
      <c r="EG1913"/>
    </row>
    <row r="1914" spans="1:137" s="1" customFormat="1" ht="14.4" x14ac:dyDescent="0.3">
      <c r="A1914"/>
      <c r="B1914"/>
      <c r="C1914"/>
      <c r="D1914" s="18"/>
      <c r="E1914" s="28">
        <v>41109.611805555556</v>
      </c>
      <c r="F1914" s="10">
        <f t="shared" si="570"/>
        <v>1226.1041666666642</v>
      </c>
      <c r="G1914" s="10">
        <v>37174</v>
      </c>
      <c r="H1914" s="10">
        <v>0.69</v>
      </c>
      <c r="I1914" s="10">
        <v>40</v>
      </c>
      <c r="J1914" s="10"/>
      <c r="K1914" s="10"/>
      <c r="L1914" s="79">
        <v>1037</v>
      </c>
      <c r="M1914" s="86"/>
      <c r="N1914" s="112">
        <v>7.28</v>
      </c>
      <c r="O1914" s="90"/>
      <c r="P1914" s="90"/>
      <c r="Q1914" s="90"/>
      <c r="R1914" s="87"/>
      <c r="S1914" s="87"/>
      <c r="T1914" s="82"/>
      <c r="U1914" s="16"/>
      <c r="V1914" s="43">
        <f t="shared" si="587"/>
        <v>2.1219206830180131E-6</v>
      </c>
      <c r="W1914" s="43">
        <f t="shared" si="588"/>
        <v>2.9444270315109232E-4</v>
      </c>
      <c r="X1914" s="43">
        <f t="shared" si="589"/>
        <v>1.1916815160814552E-6</v>
      </c>
      <c r="Y1914" s="22">
        <f>X1914+W1914+SUM($V$1867:V1914)</f>
        <v>1.3504442314427956E-3</v>
      </c>
      <c r="Z1914" s="22">
        <f t="shared" si="590"/>
        <v>0.11431924560943714</v>
      </c>
      <c r="AA1914" s="44">
        <f t="shared" si="591"/>
        <v>15.863207314403921</v>
      </c>
      <c r="AB1914" s="44">
        <f t="shared" si="592"/>
        <v>1.9042307408702805</v>
      </c>
      <c r="AC1914" s="44">
        <f t="shared" si="593"/>
        <v>12.775247054526991</v>
      </c>
      <c r="AD1914" s="44">
        <f t="shared" si="584"/>
        <v>1.9042307408702803</v>
      </c>
      <c r="AE1914" s="44">
        <f t="shared" si="585"/>
        <v>10.8654337192271</v>
      </c>
      <c r="AF1914" s="44">
        <f t="shared" si="586"/>
        <v>5.5825944296103757E-3</v>
      </c>
      <c r="AG1914" s="45">
        <f>AC1914+AA1914+SUM($Z$1867:Z1914)</f>
        <v>42.200287875452361</v>
      </c>
      <c r="AH1914" s="45">
        <f>AC1914+AA1914+SUM($Z$1911:Z1914)+$AH$1910</f>
        <v>362.8910405146421</v>
      </c>
      <c r="DM1914"/>
      <c r="DN1914"/>
      <c r="DO1914"/>
      <c r="DP1914"/>
      <c r="DQ1914"/>
      <c r="DR1914"/>
      <c r="DS1914"/>
      <c r="DT1914"/>
      <c r="DU1914"/>
      <c r="DV1914"/>
      <c r="DW1914"/>
      <c r="DX1914"/>
      <c r="DY1914"/>
      <c r="DZ1914"/>
      <c r="EA1914"/>
      <c r="EB1914"/>
      <c r="EC1914"/>
      <c r="ED1914"/>
      <c r="EE1914"/>
      <c r="EF1914"/>
      <c r="EG1914"/>
    </row>
    <row r="1915" spans="1:137" s="1" customFormat="1" ht="14.4" x14ac:dyDescent="0.3">
      <c r="A1915"/>
      <c r="B1915"/>
      <c r="C1915"/>
      <c r="D1915" s="18"/>
      <c r="E1915" s="28">
        <v>41134.57916666667</v>
      </c>
      <c r="F1915" s="10">
        <f t="shared" si="570"/>
        <v>1251.0715277777781</v>
      </c>
      <c r="G1915" s="10">
        <v>42063</v>
      </c>
      <c r="H1915" s="10">
        <v>1.5</v>
      </c>
      <c r="I1915" s="10">
        <v>40</v>
      </c>
      <c r="J1915" s="10"/>
      <c r="K1915" s="10"/>
      <c r="L1915" s="79">
        <v>1037</v>
      </c>
      <c r="M1915" s="86"/>
      <c r="N1915" s="112">
        <v>7.28</v>
      </c>
      <c r="O1915" s="90"/>
      <c r="P1915" s="90"/>
      <c r="Q1915" s="90"/>
      <c r="R1915" s="87"/>
      <c r="S1915" s="87"/>
      <c r="T1915" s="82"/>
      <c r="U1915" s="16"/>
      <c r="V1915" s="43">
        <f t="shared" si="587"/>
        <v>4.6128710500391593E-6</v>
      </c>
      <c r="W1915" s="43">
        <f t="shared" si="588"/>
        <v>6.4009283293715727E-4</v>
      </c>
      <c r="X1915" s="43">
        <f t="shared" si="589"/>
        <v>2.5906119914814245E-6</v>
      </c>
      <c r="Y1915" s="22">
        <f>X1915+W1915+SUM($V$1867:V1915)</f>
        <v>1.7021061627542997E-3</v>
      </c>
      <c r="Z1915" s="22">
        <f t="shared" si="590"/>
        <v>0.1293541299851981</v>
      </c>
      <c r="AA1915" s="44">
        <f t="shared" si="591"/>
        <v>17.949483221223762</v>
      </c>
      <c r="AB1915" s="44">
        <f t="shared" si="592"/>
        <v>2.1546687914463503</v>
      </c>
      <c r="AC1915" s="44">
        <f t="shared" si="593"/>
        <v>14.455404768240406</v>
      </c>
      <c r="AD1915" s="44">
        <f t="shared" si="584"/>
        <v>2.1546687914463498</v>
      </c>
      <c r="AE1915" s="44">
        <f t="shared" si="585"/>
        <v>12.294419178238812</v>
      </c>
      <c r="AF1915" s="44">
        <f t="shared" si="586"/>
        <v>6.3167985552456353E-3</v>
      </c>
      <c r="AG1915" s="45">
        <f>AC1915+AA1915+SUM($Z$1867:Z1915)</f>
        <v>46.096075625970826</v>
      </c>
      <c r="AH1915" s="45">
        <f>AC1915+AA1915+SUM($Z$1911:Z1915)+$AH$1910</f>
        <v>366.78682826516058</v>
      </c>
      <c r="DM1915"/>
      <c r="DN1915"/>
      <c r="DO1915"/>
      <c r="DP1915"/>
      <c r="DQ1915"/>
      <c r="DR1915"/>
      <c r="DS1915"/>
      <c r="DT1915"/>
      <c r="DU1915"/>
      <c r="DV1915"/>
      <c r="DW1915"/>
      <c r="DX1915"/>
      <c r="DY1915"/>
      <c r="DZ1915"/>
      <c r="EA1915"/>
      <c r="EB1915"/>
      <c r="EC1915"/>
      <c r="ED1915"/>
      <c r="EE1915"/>
      <c r="EF1915"/>
      <c r="EG1915"/>
    </row>
    <row r="1916" spans="1:137" s="1" customFormat="1" ht="14.4" x14ac:dyDescent="0.3">
      <c r="A1916"/>
      <c r="B1916"/>
      <c r="C1916"/>
      <c r="D1916" s="18"/>
      <c r="E1916" s="28">
        <v>42304.582638888889</v>
      </c>
      <c r="F1916" s="10">
        <f t="shared" si="570"/>
        <v>2421.0749999999971</v>
      </c>
      <c r="G1916" s="10">
        <v>106788</v>
      </c>
      <c r="H1916" s="10">
        <v>172</v>
      </c>
      <c r="I1916" s="10">
        <v>37</v>
      </c>
      <c r="J1916" s="10"/>
      <c r="K1916" s="10"/>
      <c r="L1916" s="10">
        <v>1062</v>
      </c>
      <c r="M1916" s="86"/>
      <c r="N1916" s="112">
        <v>7.28</v>
      </c>
      <c r="O1916" s="90"/>
      <c r="P1916" s="90"/>
      <c r="Q1916" s="90"/>
      <c r="R1916" s="87"/>
      <c r="S1916" s="87"/>
      <c r="T1916" s="82"/>
      <c r="U1916" s="16"/>
      <c r="V1916" s="43">
        <f t="shared" si="587"/>
        <v>5.416942960362282E-4</v>
      </c>
      <c r="W1916" s="43">
        <f t="shared" si="588"/>
        <v>7.5166774179127538E-2</v>
      </c>
      <c r="X1916" s="43">
        <f t="shared" si="589"/>
        <v>3.0421828917516101E-4</v>
      </c>
      <c r="Y1916" s="22">
        <f>X1916+W1916+SUM($V$1867:V1916)</f>
        <v>7.7072109482164586E-2</v>
      </c>
      <c r="Z1916" s="22">
        <f t="shared" si="590"/>
        <v>0.336316572587888</v>
      </c>
      <c r="AA1916" s="44">
        <f t="shared" si="591"/>
        <v>46.668078378143434</v>
      </c>
      <c r="AB1916" s="44">
        <f t="shared" si="592"/>
        <v>5.6020694745830273</v>
      </c>
      <c r="AC1916" s="44">
        <f t="shared" si="593"/>
        <v>37.583586914322218</v>
      </c>
      <c r="AD1916" s="44">
        <f t="shared" si="584"/>
        <v>5.6020694745830264</v>
      </c>
      <c r="AE1916" s="44">
        <f t="shared" si="585"/>
        <v>31.965093966904806</v>
      </c>
      <c r="AF1916" s="44">
        <f t="shared" si="586"/>
        <v>1.6423472834392171E-2</v>
      </c>
      <c r="AG1916" s="45">
        <f>AC1916+AA1916+SUM($Z$1867:Z1916)</f>
        <v>98.27916950156019</v>
      </c>
      <c r="AH1916" s="45">
        <f>AC1916+AA1916+SUM($Z$1911:Z1916)+$AH$1910</f>
        <v>418.96992214074993</v>
      </c>
      <c r="DM1916"/>
      <c r="DN1916"/>
      <c r="DO1916"/>
      <c r="DP1916"/>
      <c r="DQ1916"/>
      <c r="DR1916"/>
      <c r="DS1916"/>
      <c r="DT1916"/>
      <c r="DU1916"/>
      <c r="DV1916"/>
      <c r="DW1916"/>
      <c r="DX1916"/>
      <c r="DY1916"/>
      <c r="DZ1916"/>
      <c r="EA1916"/>
      <c r="EB1916"/>
      <c r="EC1916"/>
      <c r="ED1916"/>
      <c r="EE1916"/>
      <c r="EF1916"/>
      <c r="EG1916"/>
    </row>
    <row r="1917" spans="1:137" s="1" customFormat="1" ht="14.4" x14ac:dyDescent="0.3">
      <c r="A1917"/>
      <c r="B1917"/>
      <c r="C1917"/>
      <c r="D1917" s="40" t="s">
        <v>164</v>
      </c>
      <c r="E1917" s="28">
        <v>42305.595833333333</v>
      </c>
      <c r="F1917" s="10">
        <f t="shared" si="570"/>
        <v>2422.0881944444409</v>
      </c>
      <c r="G1917" s="10"/>
      <c r="H1917" s="10"/>
      <c r="I1917" s="10">
        <v>36</v>
      </c>
      <c r="J1917" s="40">
        <v>13.67</v>
      </c>
      <c r="K1917" s="10"/>
      <c r="L1917" s="10">
        <v>1045</v>
      </c>
      <c r="M1917" s="86"/>
      <c r="N1917" s="112">
        <v>7.28</v>
      </c>
      <c r="O1917" s="90"/>
      <c r="P1917" s="90"/>
      <c r="Q1917" s="90"/>
      <c r="R1917" s="87"/>
      <c r="S1917" s="87"/>
      <c r="T1917" s="82"/>
      <c r="U1917" s="16"/>
      <c r="V1917" s="43">
        <f t="shared" si="587"/>
        <v>0</v>
      </c>
      <c r="W1917" s="43">
        <f t="shared" si="588"/>
        <v>0</v>
      </c>
      <c r="X1917" s="43">
        <f t="shared" si="589"/>
        <v>0</v>
      </c>
      <c r="Y1917" s="22">
        <f>X1917+W1917+SUM($V$1867:V1917)</f>
        <v>1.6011170138618893E-3</v>
      </c>
      <c r="Z1917" s="22">
        <f t="shared" si="590"/>
        <v>0</v>
      </c>
      <c r="AA1917" s="44">
        <f t="shared" si="591"/>
        <v>0</v>
      </c>
      <c r="AB1917" s="44">
        <f t="shared" si="592"/>
        <v>0</v>
      </c>
      <c r="AC1917" s="44">
        <f t="shared" si="593"/>
        <v>0</v>
      </c>
      <c r="AD1917" s="44">
        <f t="shared" si="584"/>
        <v>0</v>
      </c>
      <c r="AE1917" s="44">
        <f t="shared" si="585"/>
        <v>0</v>
      </c>
      <c r="AF1917" s="44">
        <f t="shared" si="586"/>
        <v>0</v>
      </c>
      <c r="AG1917" s="45">
        <f>AC1917+AA1917+SUM($Z$1867:Z1917)</f>
        <v>14.027504209094539</v>
      </c>
      <c r="AH1917" s="45">
        <f>AC1917+AA1917+SUM($Z$1917:Z1917)+$AH$1916</f>
        <v>418.96992214074993</v>
      </c>
      <c r="DM1917"/>
      <c r="DN1917"/>
      <c r="DO1917"/>
      <c r="DP1917"/>
      <c r="DQ1917"/>
      <c r="DR1917"/>
      <c r="DS1917"/>
      <c r="DT1917"/>
      <c r="DU1917"/>
      <c r="DV1917"/>
      <c r="DW1917"/>
      <c r="DX1917"/>
      <c r="DY1917"/>
      <c r="DZ1917"/>
      <c r="EA1917"/>
      <c r="EB1917"/>
      <c r="EC1917"/>
      <c r="ED1917"/>
      <c r="EE1917"/>
      <c r="EF1917"/>
      <c r="EG1917"/>
    </row>
    <row r="1918" spans="1:137" s="1" customFormat="1" ht="14.4" x14ac:dyDescent="0.3">
      <c r="A1918"/>
      <c r="B1918"/>
      <c r="C1918"/>
      <c r="D1918" s="18"/>
      <c r="E1918" s="28">
        <v>42311.614583333336</v>
      </c>
      <c r="F1918" s="10">
        <f t="shared" si="570"/>
        <v>2428.1069444444438</v>
      </c>
      <c r="G1918" s="10">
        <v>3736</v>
      </c>
      <c r="H1918" s="10">
        <v>0.76</v>
      </c>
      <c r="I1918" s="10">
        <v>37</v>
      </c>
      <c r="J1918" s="10"/>
      <c r="K1918" s="10">
        <v>5</v>
      </c>
      <c r="L1918" s="10">
        <v>1085</v>
      </c>
      <c r="M1918" s="86"/>
      <c r="N1918" s="112">
        <v>7.28</v>
      </c>
      <c r="O1918" s="90"/>
      <c r="P1918" s="90"/>
      <c r="Q1918" s="90"/>
      <c r="R1918" s="87"/>
      <c r="S1918" s="87"/>
      <c r="T1918" s="82"/>
      <c r="U1918" s="16"/>
      <c r="V1918" s="43">
        <f t="shared" si="587"/>
        <v>2.4453702782785539E-6</v>
      </c>
      <c r="W1918" s="43">
        <f t="shared" si="588"/>
        <v>3.3932532950175495E-4</v>
      </c>
      <c r="X1918" s="43">
        <f t="shared" si="589"/>
        <v>1.3733324642723129E-6</v>
      </c>
      <c r="Y1918" s="22">
        <f>X1918+W1918+SUM($V$1867:V1918)</f>
        <v>1.9442610461061951E-3</v>
      </c>
      <c r="Z1918" s="22">
        <f t="shared" si="590"/>
        <v>1.2020925473221944E-2</v>
      </c>
      <c r="AA1918" s="44">
        <f t="shared" si="591"/>
        <v>1.6680518829191531</v>
      </c>
      <c r="AB1918" s="44">
        <f t="shared" si="592"/>
        <v>0.20023413991047376</v>
      </c>
      <c r="AC1918" s="44">
        <f t="shared" si="593"/>
        <v>1.3433459250520965</v>
      </c>
      <c r="AD1918" s="44">
        <f t="shared" si="584"/>
        <v>0.20023413991047379</v>
      </c>
      <c r="AE1918" s="44">
        <f t="shared" si="585"/>
        <v>1.1425247627970663</v>
      </c>
      <c r="AF1918" s="44">
        <f t="shared" si="586"/>
        <v>5.870223445563963E-4</v>
      </c>
      <c r="AG1918" s="45">
        <f>AC1918+AA1918+SUM($Z$1867:Z1918)</f>
        <v>17.05092294253901</v>
      </c>
      <c r="AH1918" s="45">
        <f>AC1918+AA1918+SUM($Z$1917:Z1918)+$AH$1916</f>
        <v>421.99334087419442</v>
      </c>
      <c r="DM1918"/>
      <c r="DN1918"/>
      <c r="DO1918"/>
      <c r="DP1918"/>
      <c r="DQ1918"/>
      <c r="DR1918"/>
      <c r="DS1918"/>
      <c r="DT1918"/>
      <c r="DU1918"/>
      <c r="DV1918"/>
      <c r="DW1918"/>
      <c r="DX1918"/>
      <c r="DY1918"/>
      <c r="DZ1918"/>
      <c r="EA1918"/>
      <c r="EB1918"/>
      <c r="EC1918"/>
      <c r="ED1918"/>
      <c r="EE1918"/>
      <c r="EF1918"/>
      <c r="EG1918"/>
    </row>
    <row r="1919" spans="1:137" s="1" customFormat="1" ht="14.4" x14ac:dyDescent="0.3">
      <c r="A1919"/>
      <c r="B1919"/>
      <c r="C1919"/>
      <c r="D1919" s="40" t="s">
        <v>164</v>
      </c>
      <c r="E1919" s="28">
        <v>42486.582638888889</v>
      </c>
      <c r="F1919" s="10">
        <f t="shared" si="570"/>
        <v>2603.0749999999971</v>
      </c>
      <c r="G1919" s="10">
        <v>33258</v>
      </c>
      <c r="H1919" s="10">
        <v>0.94</v>
      </c>
      <c r="I1919" s="10">
        <v>36</v>
      </c>
      <c r="J1919" s="10"/>
      <c r="K1919" s="10"/>
      <c r="L1919" s="10">
        <v>1077</v>
      </c>
      <c r="M1919" s="86"/>
      <c r="N1919" s="112"/>
      <c r="O1919" s="90"/>
      <c r="P1919" s="90"/>
      <c r="Q1919" s="90"/>
      <c r="R1919" s="87"/>
      <c r="S1919" s="87"/>
      <c r="T1919" s="82"/>
      <c r="U1919" s="16"/>
      <c r="V1919" s="43">
        <f t="shared" si="587"/>
        <v>3.0022361900602016E-6</v>
      </c>
      <c r="W1919" s="43">
        <f t="shared" si="588"/>
        <v>4.1659735275404635E-4</v>
      </c>
      <c r="X1919" s="43">
        <f t="shared" si="589"/>
        <v>1.6860712105020665E-6</v>
      </c>
      <c r="Y1919" s="22"/>
      <c r="Z1919" s="22">
        <f t="shared" si="590"/>
        <v>0.10622167149895977</v>
      </c>
      <c r="AA1919" s="44">
        <f t="shared" si="591"/>
        <v>14.739568891376676</v>
      </c>
      <c r="AB1919" s="44">
        <f t="shared" si="592"/>
        <v>1.7693483816888149</v>
      </c>
      <c r="AC1919" s="44"/>
      <c r="AD1919" s="44"/>
      <c r="AE1919" s="44"/>
      <c r="AF1919" s="44"/>
      <c r="AG1919" s="45"/>
      <c r="AH1919" s="45"/>
      <c r="DM1919"/>
      <c r="DN1919"/>
      <c r="DO1919"/>
      <c r="DP1919"/>
      <c r="DQ1919"/>
      <c r="DR1919"/>
      <c r="DS1919"/>
      <c r="DT1919"/>
      <c r="DU1919"/>
      <c r="DV1919"/>
      <c r="DW1919"/>
      <c r="DX1919"/>
      <c r="DY1919"/>
      <c r="DZ1919"/>
      <c r="EA1919"/>
      <c r="EB1919"/>
      <c r="EC1919"/>
      <c r="ED1919"/>
      <c r="EE1919"/>
      <c r="EF1919"/>
      <c r="EG1919"/>
    </row>
    <row r="1920" spans="1:137" s="1" customFormat="1" ht="14.4" x14ac:dyDescent="0.3">
      <c r="A1920"/>
      <c r="B1920"/>
      <c r="C1920"/>
      <c r="D1920" s="18"/>
      <c r="E1920" s="28">
        <v>42487.554861111108</v>
      </c>
      <c r="F1920" s="10">
        <f t="shared" si="570"/>
        <v>2604.0472222222161</v>
      </c>
      <c r="G1920" s="10">
        <v>2793</v>
      </c>
      <c r="H1920" s="10">
        <v>0.26</v>
      </c>
      <c r="I1920" s="10">
        <v>14</v>
      </c>
      <c r="J1920" s="10"/>
      <c r="K1920" s="10">
        <v>5</v>
      </c>
      <c r="L1920" s="10">
        <v>1065</v>
      </c>
      <c r="M1920" s="86"/>
      <c r="N1920" s="112"/>
      <c r="O1920" s="90"/>
      <c r="P1920" s="90"/>
      <c r="Q1920" s="90"/>
      <c r="R1920" s="87"/>
      <c r="S1920" s="87"/>
      <c r="T1920" s="82"/>
      <c r="U1920" s="16"/>
      <c r="V1920" s="43">
        <f t="shared" si="587"/>
        <v>8.2115332289028811E-7</v>
      </c>
      <c r="W1920" s="43">
        <f t="shared" si="588"/>
        <v>1.1394516582468583E-4</v>
      </c>
      <c r="X1920" s="43">
        <f t="shared" si="589"/>
        <v>4.6116390899466832E-7</v>
      </c>
      <c r="Y1920" s="22"/>
      <c r="Z1920" s="22">
        <f t="shared" si="590"/>
        <v>8.8210816570483633E-3</v>
      </c>
      <c r="AA1920" s="44">
        <f t="shared" si="591"/>
        <v>1.2240340313397982</v>
      </c>
      <c r="AB1920" s="44">
        <f t="shared" si="592"/>
        <v>0.14693391973968567</v>
      </c>
      <c r="AC1920" s="44"/>
      <c r="AD1920" s="44"/>
      <c r="AE1920" s="44"/>
      <c r="AF1920" s="44"/>
      <c r="AG1920" s="45"/>
      <c r="AH1920" s="45"/>
      <c r="DM1920"/>
      <c r="DN1920"/>
      <c r="DO1920"/>
      <c r="DP1920"/>
      <c r="DQ1920"/>
      <c r="DR1920"/>
      <c r="DS1920"/>
      <c r="DT1920"/>
      <c r="DU1920"/>
      <c r="DV1920"/>
      <c r="DW1920"/>
      <c r="DX1920"/>
      <c r="DY1920"/>
      <c r="DZ1920"/>
      <c r="EA1920"/>
      <c r="EB1920"/>
      <c r="EC1920"/>
      <c r="ED1920"/>
      <c r="EE1920"/>
      <c r="EF1920"/>
      <c r="EG1920"/>
    </row>
    <row r="1921" spans="1:137" s="1" customFormat="1" ht="14.4" x14ac:dyDescent="0.3">
      <c r="A1921"/>
      <c r="B1921"/>
      <c r="C1921"/>
      <c r="D1921" s="18"/>
      <c r="E1921" s="28">
        <v>42613.631249999999</v>
      </c>
      <c r="F1921" s="10">
        <f t="shared" si="570"/>
        <v>2730.1236111111066</v>
      </c>
      <c r="G1921" s="10">
        <v>21148</v>
      </c>
      <c r="H1921" s="10">
        <v>0.44</v>
      </c>
      <c r="I1921" s="10">
        <v>24</v>
      </c>
      <c r="J1921" s="10"/>
      <c r="K1921" s="10"/>
      <c r="L1921" s="10">
        <v>1027</v>
      </c>
      <c r="M1921" s="86"/>
      <c r="N1921" s="112"/>
      <c r="O1921" s="90"/>
      <c r="P1921" s="90"/>
      <c r="Q1921" s="90"/>
      <c r="R1921" s="87"/>
      <c r="S1921" s="87"/>
      <c r="T1921" s="82"/>
      <c r="U1921" s="16"/>
      <c r="V1921" s="43">
        <f t="shared" si="587"/>
        <v>1.3400605400782352E-6</v>
      </c>
      <c r="W1921" s="43">
        <f t="shared" si="588"/>
        <v>1.8594995136460469E-4</v>
      </c>
      <c r="X1921" s="43">
        <f t="shared" si="589"/>
        <v>7.525848580589046E-7</v>
      </c>
      <c r="Y1921" s="22"/>
      <c r="Z1921" s="22">
        <f t="shared" si="590"/>
        <v>6.4408182503578451E-2</v>
      </c>
      <c r="AA1921" s="44">
        <f t="shared" si="591"/>
        <v>8.9374308442242274</v>
      </c>
      <c r="AB1921" s="44">
        <f t="shared" si="592"/>
        <v>1.0728555846660763</v>
      </c>
      <c r="AC1921" s="44"/>
      <c r="AD1921" s="44"/>
      <c r="AE1921" s="44"/>
      <c r="AF1921" s="44"/>
      <c r="AG1921" s="45"/>
      <c r="AH1921" s="45"/>
      <c r="DM1921"/>
      <c r="DN1921"/>
      <c r="DO1921"/>
      <c r="DP1921"/>
      <c r="DQ1921"/>
      <c r="DR1921"/>
      <c r="DS1921"/>
      <c r="DT1921"/>
      <c r="DU1921"/>
      <c r="DV1921"/>
      <c r="DW1921"/>
      <c r="DX1921"/>
      <c r="DY1921"/>
      <c r="DZ1921"/>
      <c r="EA1921"/>
      <c r="EB1921"/>
      <c r="EC1921"/>
      <c r="ED1921"/>
      <c r="EE1921"/>
      <c r="EF1921"/>
      <c r="EG1921"/>
    </row>
    <row r="1922" spans="1:137" s="1" customFormat="1" ht="14.4" x14ac:dyDescent="0.3">
      <c r="A1922"/>
      <c r="B1922"/>
      <c r="C1922"/>
      <c r="D1922" s="40" t="s">
        <v>164</v>
      </c>
      <c r="E1922" s="28">
        <v>42759.5</v>
      </c>
      <c r="F1922" s="10">
        <f t="shared" si="570"/>
        <v>2875.992361111108</v>
      </c>
      <c r="G1922" s="86">
        <v>35441</v>
      </c>
      <c r="H1922" s="86">
        <v>0.62</v>
      </c>
      <c r="I1922" s="86">
        <v>16</v>
      </c>
      <c r="J1922" s="86"/>
      <c r="K1922" s="86">
        <v>5</v>
      </c>
      <c r="L1922" s="86">
        <v>1063</v>
      </c>
      <c r="M1922" s="86"/>
      <c r="N1922" s="114"/>
      <c r="O1922" s="90"/>
      <c r="P1922" s="90"/>
      <c r="Q1922" s="90"/>
      <c r="R1922" s="87"/>
      <c r="S1922" s="87"/>
      <c r="T1922" s="82"/>
      <c r="U1922" s="16"/>
      <c r="V1922" s="43">
        <f t="shared" si="587"/>
        <v>1.9544575983534607E-6</v>
      </c>
      <c r="W1922" s="43">
        <f t="shared" si="588"/>
        <v>2.7120513177471088E-4</v>
      </c>
      <c r="X1922" s="43">
        <f t="shared" si="589"/>
        <v>1.0976333906176455E-6</v>
      </c>
      <c r="Y1922" s="22"/>
      <c r="Z1922" s="22">
        <f t="shared" si="590"/>
        <v>0.11172247055362097</v>
      </c>
      <c r="AA1922" s="44">
        <f t="shared" si="591"/>
        <v>15.502872701979884</v>
      </c>
      <c r="AB1922" s="44">
        <f t="shared" si="592"/>
        <v>1.8609759165224713</v>
      </c>
      <c r="AC1922" s="44"/>
      <c r="AD1922" s="44"/>
      <c r="AE1922" s="44"/>
      <c r="AF1922" s="44"/>
      <c r="AG1922" s="45"/>
      <c r="AH1922" s="45"/>
      <c r="DM1922"/>
      <c r="DN1922"/>
      <c r="DO1922"/>
      <c r="DP1922"/>
      <c r="DQ1922"/>
      <c r="DR1922"/>
      <c r="DS1922"/>
      <c r="DT1922"/>
      <c r="DU1922"/>
      <c r="DV1922"/>
      <c r="DW1922"/>
      <c r="DX1922"/>
      <c r="DY1922"/>
      <c r="DZ1922"/>
      <c r="EA1922"/>
      <c r="EB1922"/>
      <c r="EC1922"/>
      <c r="ED1922"/>
      <c r="EE1922"/>
      <c r="EF1922"/>
      <c r="EG1922"/>
    </row>
    <row r="1923" spans="1:137" s="1" customFormat="1" ht="14.4" x14ac:dyDescent="0.3">
      <c r="A1923"/>
      <c r="B1923"/>
      <c r="C1923"/>
      <c r="D1923" s="83"/>
      <c r="E1923" s="28">
        <v>42761.564583333333</v>
      </c>
      <c r="F1923" s="10">
        <f t="shared" si="570"/>
        <v>2878.0569444444409</v>
      </c>
      <c r="G1923" s="86">
        <v>3301</v>
      </c>
      <c r="H1923" s="86">
        <v>0.47</v>
      </c>
      <c r="I1923" s="86">
        <v>21</v>
      </c>
      <c r="J1923" s="86"/>
      <c r="K1923" s="86">
        <v>5</v>
      </c>
      <c r="L1923" s="86">
        <v>1090</v>
      </c>
      <c r="M1923" s="86"/>
      <c r="N1923" s="114"/>
      <c r="O1923" s="90"/>
      <c r="P1923" s="90"/>
      <c r="Q1923" s="90"/>
      <c r="R1923" s="87"/>
      <c r="S1923" s="87"/>
      <c r="T1923" s="82"/>
      <c r="U1923" s="16"/>
      <c r="V1923" s="43">
        <f t="shared" si="587"/>
        <v>1.5192374406525627E-6</v>
      </c>
      <c r="W1923" s="43">
        <f t="shared" si="588"/>
        <v>2.1081295937878857E-4</v>
      </c>
      <c r="X1923" s="43">
        <f t="shared" si="589"/>
        <v>8.5321152249176056E-7</v>
      </c>
      <c r="Y1923" s="22"/>
      <c r="Z1923" s="22">
        <f t="shared" si="590"/>
        <v>1.0670218705519383E-2</v>
      </c>
      <c r="AA1923" s="44">
        <f t="shared" si="591"/>
        <v>1.4806246359774067</v>
      </c>
      <c r="AB1923" s="44">
        <f t="shared" si="592"/>
        <v>0.17773523926387585</v>
      </c>
      <c r="AC1923" s="44"/>
      <c r="AD1923" s="44"/>
      <c r="AE1923" s="44"/>
      <c r="AF1923" s="44"/>
      <c r="AG1923" s="45"/>
      <c r="AH1923" s="45"/>
      <c r="DM1923"/>
      <c r="DN1923"/>
      <c r="DO1923"/>
      <c r="DP1923"/>
      <c r="DQ1923"/>
      <c r="DR1923"/>
      <c r="DS1923"/>
      <c r="DT1923"/>
      <c r="DU1923"/>
      <c r="DV1923"/>
      <c r="DW1923"/>
      <c r="DX1923"/>
      <c r="DY1923"/>
      <c r="DZ1923"/>
      <c r="EA1923"/>
      <c r="EB1923"/>
      <c r="EC1923"/>
      <c r="ED1923"/>
      <c r="EE1923"/>
      <c r="EF1923"/>
      <c r="EG1923"/>
    </row>
    <row r="1924" spans="1:137" s="1" customFormat="1" ht="14.4" x14ac:dyDescent="0.3">
      <c r="A1924"/>
      <c r="B1924"/>
      <c r="C1924"/>
      <c r="D1924" s="40" t="s">
        <v>164</v>
      </c>
      <c r="E1924" s="28">
        <v>42822.395138888889</v>
      </c>
      <c r="F1924" s="10">
        <f t="shared" si="570"/>
        <v>2938.8874999999971</v>
      </c>
      <c r="G1924" s="86">
        <v>8634</v>
      </c>
      <c r="H1924" s="86">
        <v>0.55000000000000004</v>
      </c>
      <c r="I1924" s="86">
        <v>11</v>
      </c>
      <c r="J1924" s="86"/>
      <c r="K1924" s="86"/>
      <c r="L1924" s="86">
        <v>1078</v>
      </c>
      <c r="M1924" s="86"/>
      <c r="N1924" s="114"/>
      <c r="O1924" s="90"/>
      <c r="P1924" s="90"/>
      <c r="Q1924" s="90"/>
      <c r="R1924" s="87"/>
      <c r="S1924" s="87"/>
      <c r="T1924" s="82"/>
      <c r="U1924" s="16"/>
      <c r="V1924" s="43">
        <f t="shared" si="587"/>
        <v>1.7582585956722708E-6</v>
      </c>
      <c r="W1924" s="43">
        <f t="shared" si="588"/>
        <v>2.4398009684888493E-4</v>
      </c>
      <c r="X1924" s="43">
        <f t="shared" si="589"/>
        <v>9.8744702651837779E-7</v>
      </c>
      <c r="Y1924" s="22"/>
      <c r="Z1924" s="22">
        <f t="shared" si="590"/>
        <v>2.7601463118244338E-2</v>
      </c>
      <c r="AA1924" s="44">
        <f t="shared" si="591"/>
        <v>3.8300439203514038</v>
      </c>
      <c r="AB1924" s="44">
        <f t="shared" si="592"/>
        <v>0.45976120890723693</v>
      </c>
      <c r="AC1924" s="44"/>
      <c r="AD1924" s="44"/>
      <c r="AE1924" s="44"/>
      <c r="AF1924" s="44"/>
      <c r="AG1924" s="45"/>
      <c r="AH1924" s="45"/>
      <c r="DM1924"/>
      <c r="DN1924"/>
      <c r="DO1924"/>
      <c r="DP1924"/>
      <c r="DQ1924"/>
      <c r="DR1924"/>
      <c r="DS1924"/>
      <c r="DT1924"/>
      <c r="DU1924"/>
      <c r="DV1924"/>
      <c r="DW1924"/>
      <c r="DX1924"/>
      <c r="DY1924"/>
      <c r="DZ1924"/>
      <c r="EA1924"/>
      <c r="EB1924"/>
      <c r="EC1924"/>
      <c r="ED1924"/>
      <c r="EE1924"/>
      <c r="EF1924"/>
      <c r="EG1924"/>
    </row>
    <row r="1925" spans="1:137" s="1" customFormat="1" ht="14.4" x14ac:dyDescent="0.3">
      <c r="A1925"/>
      <c r="B1925"/>
      <c r="C1925"/>
      <c r="D1925" s="40"/>
      <c r="E1925" s="28">
        <v>42822.558333333334</v>
      </c>
      <c r="F1925" s="10">
        <f t="shared" si="570"/>
        <v>2939.0506944444423</v>
      </c>
      <c r="G1925" s="86">
        <v>1200</v>
      </c>
      <c r="H1925" s="86">
        <v>0.47</v>
      </c>
      <c r="I1925" s="86">
        <v>36</v>
      </c>
      <c r="J1925" s="86"/>
      <c r="K1925" s="86">
        <v>5</v>
      </c>
      <c r="L1925" s="86">
        <v>1085</v>
      </c>
      <c r="M1925" s="86"/>
      <c r="N1925" s="114"/>
      <c r="O1925" s="90"/>
      <c r="P1925" s="90"/>
      <c r="Q1925" s="90"/>
      <c r="R1925" s="87"/>
      <c r="S1925" s="87"/>
      <c r="T1925" s="82"/>
      <c r="U1925" s="16"/>
      <c r="V1925" s="43">
        <f t="shared" si="587"/>
        <v>1.5122684615670002E-6</v>
      </c>
      <c r="W1925" s="43">
        <f t="shared" si="588"/>
        <v>2.0984592745503262E-4</v>
      </c>
      <c r="X1925" s="43">
        <f t="shared" si="589"/>
        <v>8.4929770816840382E-7</v>
      </c>
      <c r="Y1925" s="22"/>
      <c r="Z1925" s="22">
        <f t="shared" si="590"/>
        <v>3.8611109657029799E-3</v>
      </c>
      <c r="AA1925" s="44">
        <f t="shared" si="591"/>
        <v>0.53577683605540249</v>
      </c>
      <c r="AB1925" s="44">
        <f t="shared" si="592"/>
        <v>6.4315034232486232E-2</v>
      </c>
      <c r="AC1925" s="44"/>
      <c r="AD1925" s="44"/>
      <c r="AE1925" s="44"/>
      <c r="AF1925" s="44"/>
      <c r="AG1925" s="45"/>
      <c r="AH1925" s="45"/>
      <c r="DM1925"/>
      <c r="DN1925"/>
      <c r="DO1925"/>
      <c r="DP1925"/>
      <c r="DQ1925"/>
      <c r="DR1925"/>
      <c r="DS1925"/>
      <c r="DT1925"/>
      <c r="DU1925"/>
      <c r="DV1925"/>
      <c r="DW1925"/>
      <c r="DX1925"/>
      <c r="DY1925"/>
      <c r="DZ1925"/>
      <c r="EA1925"/>
      <c r="EB1925"/>
      <c r="EC1925"/>
      <c r="ED1925"/>
      <c r="EE1925"/>
      <c r="EF1925"/>
      <c r="EG1925"/>
    </row>
    <row r="1926" spans="1:137" s="1" customFormat="1" ht="14.4" x14ac:dyDescent="0.3">
      <c r="A1926"/>
      <c r="B1926"/>
      <c r="C1926"/>
      <c r="D1926" s="40"/>
      <c r="E1926" s="28">
        <v>42968.594444444447</v>
      </c>
      <c r="F1926" s="10">
        <f t="shared" si="570"/>
        <v>3085.0868055555547</v>
      </c>
      <c r="G1926" s="86">
        <v>15227</v>
      </c>
      <c r="H1926" s="86">
        <v>0.75</v>
      </c>
      <c r="I1926" s="86">
        <v>34</v>
      </c>
      <c r="J1926" s="86"/>
      <c r="K1926" s="86"/>
      <c r="L1926" s="86">
        <v>1083</v>
      </c>
      <c r="M1926" s="86"/>
      <c r="N1926" s="114"/>
      <c r="O1926" s="90"/>
      <c r="P1926" s="90"/>
      <c r="Q1926" s="90"/>
      <c r="R1926" s="87"/>
      <c r="S1926" s="87"/>
      <c r="T1926" s="82"/>
      <c r="U1926" s="16"/>
      <c r="V1926" s="43">
        <f t="shared" si="587"/>
        <v>2.4087460690416635E-6</v>
      </c>
      <c r="W1926" s="43">
        <f t="shared" si="588"/>
        <v>3.3424326811520795E-4</v>
      </c>
      <c r="X1926" s="43">
        <f t="shared" si="589"/>
        <v>1.3527641209133957E-6</v>
      </c>
      <c r="Y1926" s="22"/>
      <c r="Z1926" s="22">
        <f t="shared" si="590"/>
        <v>4.8903968524396539E-2</v>
      </c>
      <c r="AA1926" s="44">
        <f t="shared" si="591"/>
        <v>6.7860296581203619</v>
      </c>
      <c r="AB1926" s="44">
        <f t="shared" si="592"/>
        <v>0.81459984903032812</v>
      </c>
      <c r="AC1926" s="44"/>
      <c r="AD1926" s="44"/>
      <c r="AE1926" s="44"/>
      <c r="AF1926" s="44"/>
      <c r="AG1926" s="45"/>
      <c r="AH1926" s="45"/>
      <c r="DM1926"/>
      <c r="DN1926"/>
      <c r="DO1926"/>
      <c r="DP1926"/>
      <c r="DQ1926"/>
      <c r="DR1926"/>
      <c r="DS1926"/>
      <c r="DT1926"/>
      <c r="DU1926"/>
      <c r="DV1926"/>
      <c r="DW1926"/>
      <c r="DX1926"/>
      <c r="DY1926"/>
      <c r="DZ1926"/>
      <c r="EA1926"/>
      <c r="EB1926"/>
      <c r="EC1926"/>
      <c r="ED1926"/>
      <c r="EE1926"/>
      <c r="EF1926"/>
      <c r="EG1926"/>
    </row>
    <row r="1927" spans="1:137" s="1" customFormat="1" ht="14.4" x14ac:dyDescent="0.3">
      <c r="A1927"/>
      <c r="B1927"/>
      <c r="C1927"/>
      <c r="D1927" s="40"/>
      <c r="E1927" s="28">
        <v>43046.584027777775</v>
      </c>
      <c r="F1927" s="10">
        <f t="shared" si="570"/>
        <v>3163.0763888888832</v>
      </c>
      <c r="G1927" s="86">
        <v>22418</v>
      </c>
      <c r="H1927" s="86">
        <v>0.66</v>
      </c>
      <c r="I1927" s="86">
        <v>49</v>
      </c>
      <c r="J1927" s="86"/>
      <c r="K1927" s="86"/>
      <c r="L1927" s="86">
        <v>1060</v>
      </c>
      <c r="M1927" s="86"/>
      <c r="N1927" s="114"/>
      <c r="O1927" s="90"/>
      <c r="P1927" s="90"/>
      <c r="Q1927" s="90"/>
      <c r="R1927" s="87"/>
      <c r="S1927" s="87"/>
      <c r="T1927" s="82"/>
      <c r="U1927" s="16"/>
      <c r="V1927" s="43">
        <f t="shared" si="587"/>
        <v>2.0746799013869472E-6</v>
      </c>
      <c r="W1927" s="43">
        <f t="shared" si="588"/>
        <v>2.8788746121686609E-4</v>
      </c>
      <c r="X1927" s="43">
        <f t="shared" si="589"/>
        <v>1.1651508513278075E-6</v>
      </c>
      <c r="Y1927" s="22"/>
      <c r="Z1927" s="22">
        <f t="shared" si="590"/>
        <v>7.0469960650443295E-2</v>
      </c>
      <c r="AA1927" s="44">
        <f t="shared" si="591"/>
        <v>9.7785774326662178</v>
      </c>
      <c r="AB1927" s="44">
        <f t="shared" si="592"/>
        <v>1.1738274221730483</v>
      </c>
      <c r="AC1927" s="44"/>
      <c r="AD1927" s="44"/>
      <c r="AE1927" s="44"/>
      <c r="AF1927" s="44"/>
      <c r="AG1927" s="45"/>
      <c r="AH1927" s="45"/>
      <c r="DM1927"/>
      <c r="DN1927"/>
      <c r="DO1927"/>
      <c r="DP1927"/>
      <c r="DQ1927"/>
      <c r="DR1927"/>
      <c r="DS1927"/>
      <c r="DT1927"/>
      <c r="DU1927"/>
      <c r="DV1927"/>
      <c r="DW1927"/>
      <c r="DX1927"/>
      <c r="DY1927"/>
      <c r="DZ1927"/>
      <c r="EA1927"/>
      <c r="EB1927"/>
      <c r="EC1927"/>
      <c r="ED1927"/>
      <c r="EE1927"/>
      <c r="EF1927"/>
      <c r="EG1927"/>
    </row>
    <row r="1928" spans="1:137" s="1" customFormat="1" ht="14.4" x14ac:dyDescent="0.3">
      <c r="A1928"/>
      <c r="B1928"/>
      <c r="C1928"/>
      <c r="D1928" s="40"/>
      <c r="E1928" s="28">
        <v>43123.472222222219</v>
      </c>
      <c r="F1928" s="86"/>
      <c r="G1928" s="86">
        <v>29997.7</v>
      </c>
      <c r="H1928" s="86">
        <v>0.77</v>
      </c>
      <c r="I1928" s="86">
        <v>155</v>
      </c>
      <c r="J1928" s="86"/>
      <c r="K1928" s="86"/>
      <c r="L1928" s="86">
        <v>1035</v>
      </c>
      <c r="M1928" s="86"/>
      <c r="N1928" s="114"/>
      <c r="O1928" s="90"/>
      <c r="P1928" s="90"/>
      <c r="Q1928" s="90"/>
      <c r="R1928" s="87"/>
      <c r="S1928" s="87"/>
      <c r="T1928" s="82"/>
      <c r="U1928" s="16"/>
      <c r="V1928" s="43">
        <f t="shared" si="587"/>
        <v>2.3633735669101303E-6</v>
      </c>
      <c r="W1928" s="43">
        <f t="shared" si="588"/>
        <v>3.2794727303713753E-4</v>
      </c>
      <c r="X1928" s="43">
        <f t="shared" si="589"/>
        <v>1.3272826914889883E-6</v>
      </c>
      <c r="Y1928" s="22"/>
      <c r="Z1928" s="22">
        <f t="shared" si="590"/>
        <v>9.207243019233767E-2</v>
      </c>
      <c r="AA1928" s="44">
        <f t="shared" si="591"/>
        <v>12.776186899202781</v>
      </c>
      <c r="AB1928" s="44">
        <f t="shared" si="592"/>
        <v>1.5336626044390991</v>
      </c>
      <c r="AC1928" s="44"/>
      <c r="AD1928" s="44"/>
      <c r="AE1928" s="44"/>
      <c r="AF1928" s="44"/>
      <c r="AG1928" s="45"/>
      <c r="AH1928" s="45"/>
      <c r="DM1928"/>
      <c r="DN1928"/>
      <c r="DO1928"/>
      <c r="DP1928"/>
      <c r="DQ1928"/>
      <c r="DR1928"/>
      <c r="DS1928"/>
      <c r="DT1928"/>
      <c r="DU1928"/>
      <c r="DV1928"/>
      <c r="DW1928"/>
      <c r="DX1928"/>
      <c r="DY1928"/>
      <c r="DZ1928"/>
      <c r="EA1928"/>
      <c r="EB1928"/>
      <c r="EC1928"/>
      <c r="ED1928"/>
      <c r="EE1928"/>
      <c r="EF1928"/>
      <c r="EG1928"/>
    </row>
    <row r="1929" spans="1:137" s="1" customFormat="1" ht="14.4" x14ac:dyDescent="0.3">
      <c r="A1929"/>
      <c r="B1929"/>
      <c r="C1929"/>
      <c r="D1929" s="83"/>
      <c r="E1929" s="28"/>
      <c r="F1929" s="86"/>
      <c r="G1929" s="86"/>
      <c r="H1929" s="86"/>
      <c r="I1929" s="86"/>
      <c r="J1929" s="86"/>
      <c r="K1929" s="86"/>
      <c r="L1929" s="86"/>
      <c r="M1929" s="86"/>
      <c r="N1929" s="114"/>
      <c r="O1929" s="90"/>
      <c r="P1929" s="90"/>
      <c r="Q1929" s="90"/>
      <c r="R1929" s="87"/>
      <c r="S1929" s="87"/>
      <c r="T1929" s="82"/>
      <c r="U1929" s="16"/>
      <c r="V1929" s="43"/>
      <c r="W1929" s="43"/>
      <c r="X1929" s="43"/>
      <c r="Y1929" s="22"/>
      <c r="Z1929" s="22"/>
      <c r="AA1929" s="44"/>
      <c r="AB1929" s="44"/>
      <c r="AC1929" s="44"/>
      <c r="AD1929" s="44"/>
      <c r="AE1929" s="44"/>
      <c r="AF1929" s="44"/>
      <c r="AG1929" s="45"/>
      <c r="AH1929" s="45"/>
      <c r="DM1929"/>
      <c r="DN1929"/>
      <c r="DO1929"/>
      <c r="DP1929"/>
      <c r="DQ1929"/>
      <c r="DR1929"/>
      <c r="DS1929"/>
      <c r="DT1929"/>
      <c r="DU1929"/>
      <c r="DV1929"/>
      <c r="DW1929"/>
      <c r="DX1929"/>
      <c r="DY1929"/>
      <c r="DZ1929"/>
      <c r="EA1929"/>
      <c r="EB1929"/>
      <c r="EC1929"/>
      <c r="ED1929"/>
      <c r="EE1929"/>
      <c r="EF1929"/>
      <c r="EG1929"/>
    </row>
    <row r="1930" spans="1:137" s="1" customFormat="1" ht="14.4" x14ac:dyDescent="0.3">
      <c r="A1930"/>
      <c r="B1930"/>
      <c r="C1930"/>
      <c r="D1930" s="83"/>
      <c r="E1930" s="28"/>
      <c r="F1930" s="86"/>
      <c r="G1930" s="86"/>
      <c r="H1930" s="86"/>
      <c r="I1930" s="86"/>
      <c r="J1930" s="86"/>
      <c r="K1930" s="86"/>
      <c r="L1930" s="86"/>
      <c r="M1930" s="86"/>
      <c r="N1930" s="114"/>
      <c r="O1930" s="90"/>
      <c r="P1930" s="90"/>
      <c r="Q1930" s="90"/>
      <c r="R1930" s="87"/>
      <c r="S1930" s="87"/>
      <c r="T1930" s="82"/>
      <c r="U1930" s="16"/>
      <c r="V1930" s="43"/>
      <c r="W1930" s="43"/>
      <c r="X1930" s="43"/>
      <c r="Y1930" s="22"/>
      <c r="Z1930" s="22"/>
      <c r="AA1930" s="44"/>
      <c r="AB1930" s="44"/>
      <c r="AC1930" s="44"/>
      <c r="AD1930" s="44"/>
      <c r="AE1930" s="44"/>
      <c r="AF1930" s="44"/>
      <c r="AG1930" s="45"/>
      <c r="AH1930" s="45"/>
      <c r="DM1930"/>
      <c r="DN1930"/>
      <c r="DO1930"/>
      <c r="DP1930"/>
      <c r="DQ1930"/>
      <c r="DR1930"/>
      <c r="DS1930"/>
      <c r="DT1930"/>
      <c r="DU1930"/>
      <c r="DV1930"/>
      <c r="DW1930"/>
      <c r="DX1930"/>
      <c r="DY1930"/>
      <c r="DZ1930"/>
      <c r="EA1930"/>
      <c r="EB1930"/>
      <c r="EC1930"/>
      <c r="ED1930"/>
      <c r="EE1930"/>
      <c r="EF1930"/>
      <c r="EG1930"/>
    </row>
    <row r="1932" spans="1:137" x14ac:dyDescent="0.25">
      <c r="D1932" s="18" t="s">
        <v>218</v>
      </c>
      <c r="E1932" s="18" t="s">
        <v>16</v>
      </c>
      <c r="F1932" s="10" t="s">
        <v>17</v>
      </c>
      <c r="G1932" s="10" t="s">
        <v>20</v>
      </c>
      <c r="H1932" s="10" t="s">
        <v>21</v>
      </c>
      <c r="I1932" s="10" t="s">
        <v>22</v>
      </c>
      <c r="K1932" s="10"/>
      <c r="L1932" s="10"/>
    </row>
    <row r="1933" spans="1:137" s="1" customFormat="1" ht="14.4" thickBot="1" x14ac:dyDescent="0.3">
      <c r="A1933"/>
      <c r="B1933"/>
      <c r="C1933"/>
      <c r="D1933" s="18"/>
      <c r="E1933" s="28">
        <f>E1934-1</f>
        <v>39883.520138888889</v>
      </c>
      <c r="F1933" s="10"/>
      <c r="G1933" s="10"/>
      <c r="H1933" s="10"/>
      <c r="I1933" s="10"/>
      <c r="J1933" s="10"/>
      <c r="K1933" s="10"/>
      <c r="L1933" s="10"/>
      <c r="M1933" s="86"/>
      <c r="N1933" s="86"/>
      <c r="O1933" s="90"/>
      <c r="P1933" s="90"/>
      <c r="Q1933" s="90"/>
      <c r="R1933" s="87"/>
      <c r="S1933" s="87"/>
      <c r="T1933" s="16"/>
      <c r="U1933" s="16"/>
      <c r="V1933" s="17"/>
      <c r="W1933" s="17"/>
      <c r="X1933" s="17"/>
      <c r="Y1933" s="17"/>
      <c r="Z1933" s="17"/>
      <c r="AA1933" s="17"/>
      <c r="AB1933" s="17"/>
      <c r="AC1933" s="17"/>
      <c r="AD1933" s="17"/>
      <c r="AE1933" s="17"/>
      <c r="AF1933" s="17"/>
      <c r="AG1933" s="17"/>
      <c r="AH1933" s="17"/>
      <c r="DM1933"/>
      <c r="DN1933"/>
      <c r="DO1933"/>
      <c r="DP1933"/>
      <c r="DQ1933"/>
      <c r="DR1933"/>
      <c r="DS1933"/>
      <c r="DT1933"/>
      <c r="DU1933"/>
      <c r="DV1933"/>
      <c r="DW1933"/>
      <c r="DX1933"/>
      <c r="DY1933"/>
      <c r="DZ1933"/>
      <c r="EA1933"/>
      <c r="EB1933"/>
      <c r="EC1933"/>
      <c r="ED1933"/>
      <c r="EE1933"/>
      <c r="EF1933"/>
      <c r="EG1933"/>
    </row>
    <row r="1934" spans="1:137" s="1" customFormat="1" ht="15" thickBot="1" x14ac:dyDescent="0.35">
      <c r="A1934"/>
      <c r="B1934"/>
      <c r="C1934"/>
      <c r="D1934" s="18"/>
      <c r="E1934" s="28">
        <v>39884.520138888889</v>
      </c>
      <c r="F1934" s="10">
        <f>E1934-E$1933</f>
        <v>1</v>
      </c>
      <c r="G1934" s="10">
        <v>1431</v>
      </c>
      <c r="H1934" s="10">
        <v>3.71</v>
      </c>
      <c r="I1934" s="10">
        <v>829</v>
      </c>
      <c r="J1934" s="10"/>
      <c r="K1934" s="10"/>
      <c r="L1934" s="79">
        <v>1037</v>
      </c>
      <c r="M1934" s="86"/>
      <c r="N1934" s="114">
        <v>6.8</v>
      </c>
      <c r="O1934" s="37">
        <v>88.88</v>
      </c>
      <c r="P1934" s="38">
        <v>20.2</v>
      </c>
      <c r="Q1934" s="39">
        <f>P1934-S1934</f>
        <v>16.41452</v>
      </c>
      <c r="R1934" s="18">
        <v>18.739999999999998</v>
      </c>
      <c r="S1934" s="85">
        <f>R1934*P1934/100</f>
        <v>3.7854799999999993</v>
      </c>
      <c r="T1934" s="40">
        <f>Q1934/$A$18+S1934</f>
        <v>10.624863333333332</v>
      </c>
      <c r="U1934" s="40">
        <f>$A$16-T1934</f>
        <v>106.37513666666666</v>
      </c>
      <c r="V1934" s="43">
        <f t="shared" ref="V1934:V1965" si="594">($A$15*L1934/1000/$A$13*H1934)/$Q$1934</f>
        <v>7.6279634860539945E-6</v>
      </c>
      <c r="W1934" s="43">
        <f t="shared" ref="W1934:W1965" si="595">($U$1934*L1934/1000/$A$13*H1934)/$Q$1934</f>
        <v>1.0819008777564489E-3</v>
      </c>
      <c r="X1934" s="43">
        <f t="shared" ref="X1934:X1965" si="596">($A$46*$S$1934*H1934*L1934/1000000)/$Q$1934</f>
        <v>1.940821792566059E-6</v>
      </c>
      <c r="Y1934" s="22">
        <f>X1934+W1934+SUM($V$1934:V1934)</f>
        <v>1.091469663035069E-3</v>
      </c>
      <c r="Z1934" s="22">
        <f t="shared" ref="Z1934:Z1965" si="597">($A$15*L1934/1000/$A$13*G1934)/$Q$1934</f>
        <v>2.9422144874779693E-3</v>
      </c>
      <c r="AA1934" s="44">
        <f t="shared" ref="AA1934:AA1965" si="598">($U$1934*L1934/1000/$A$13*G1934)/$Q$1934</f>
        <v>0.41730462427748743</v>
      </c>
      <c r="AB1934" s="44">
        <f t="shared" ref="AB1934:AB1965" si="599">($A$14*$S$1934/1000*G1934/1000000*L1934/1000*1000000)/$Q$1934</f>
        <v>2.2203454506350393E-2</v>
      </c>
      <c r="AC1934" s="44">
        <f t="shared" ref="AC1934:AC1965" si="600">($A$14*((L1934/1000)*G1934/10^6)*(1+($A$28/(10^-N1934))+(($A$28*$A$29)/(10^-N1934)^2))*1000000)*$S$1934/1000/$Q$1934</f>
        <v>6.4162145001135915E-2</v>
      </c>
      <c r="AD1934" s="44">
        <f t="shared" ref="AD1934:AD1935" si="601">AC1934/(1+($A$28/(10^-N1934))+(($A$28*$A$29)/(10^-N1934)^2))*1</f>
        <v>2.220345450635039E-2</v>
      </c>
      <c r="AE1934" s="44">
        <f t="shared" ref="AE1934:AE1935" si="602">AC1934/(1+($A$28/(10^-N1934))+(($A$28*$A$29)/(10^-N1934)^2))*($A$28/(10^-N1934))</f>
        <v>4.1951553143784043E-2</v>
      </c>
      <c r="AF1934" s="44">
        <f t="shared" ref="AF1934:AF1935" si="603">AC1934/(1+($A$28/(10^-N1934))+(($A$28*$A$29)/(10^-N1934)^2))*(($A$28*$A$29)/(10^-N1934)^2)</f>
        <v>7.1373510014722591E-6</v>
      </c>
      <c r="AG1934" s="45">
        <f>AC1934+AA1934+SUM($Z$1934:Z1934)</f>
        <v>0.48440898376610131</v>
      </c>
      <c r="AH1934" s="45">
        <f>AC1934+AA1934+SUM($Z$1934:Z1934)</f>
        <v>0.48440898376610131</v>
      </c>
      <c r="DM1934"/>
      <c r="DN1934"/>
      <c r="DO1934"/>
      <c r="DP1934"/>
      <c r="DQ1934"/>
      <c r="DR1934"/>
      <c r="DS1934"/>
      <c r="DT1934"/>
      <c r="DU1934"/>
      <c r="DV1934"/>
      <c r="DW1934"/>
      <c r="DX1934"/>
      <c r="DY1934"/>
      <c r="DZ1934"/>
      <c r="EA1934"/>
      <c r="EB1934"/>
      <c r="EC1934"/>
      <c r="ED1934"/>
      <c r="EE1934"/>
      <c r="EF1934"/>
      <c r="EG1934"/>
    </row>
    <row r="1935" spans="1:137" s="1" customFormat="1" ht="14.4" x14ac:dyDescent="0.3">
      <c r="A1935"/>
      <c r="B1935"/>
      <c r="C1935"/>
      <c r="D1935" s="18"/>
      <c r="E1935" s="28">
        <v>39891.575694444444</v>
      </c>
      <c r="F1935" s="10">
        <f t="shared" ref="F1935:F1992" si="604">E1935-E$1933</f>
        <v>8.0555555555547471</v>
      </c>
      <c r="G1935" s="10">
        <v>1691</v>
      </c>
      <c r="H1935" s="10">
        <v>4.6100000000000003</v>
      </c>
      <c r="I1935" s="10">
        <v>1058</v>
      </c>
      <c r="J1935" s="10"/>
      <c r="K1935" s="10"/>
      <c r="L1935" s="79">
        <v>1037</v>
      </c>
      <c r="M1935" s="86"/>
      <c r="N1935" s="114">
        <v>6.8</v>
      </c>
      <c r="O1935" s="90"/>
      <c r="P1935" s="90"/>
      <c r="Q1935" s="90"/>
      <c r="R1935" s="88"/>
      <c r="S1935" s="87"/>
      <c r="T1935" s="16"/>
      <c r="U1935" s="16"/>
      <c r="V1935" s="43">
        <f t="shared" si="594"/>
        <v>9.4784128492476861E-6</v>
      </c>
      <c r="W1935" s="43">
        <f t="shared" si="595"/>
        <v>1.3443566162957494E-3</v>
      </c>
      <c r="X1935" s="43">
        <f t="shared" si="596"/>
        <v>2.4116410953448873E-6</v>
      </c>
      <c r="Y1935" s="22">
        <f>X1935+W1935+SUM($V$1934:V1935)</f>
        <v>1.363874633726396E-3</v>
      </c>
      <c r="Z1935" s="22">
        <f t="shared" si="597"/>
        <v>3.4767887479561469E-3</v>
      </c>
      <c r="AA1935" s="44">
        <f t="shared" si="598"/>
        <v>0.49312517096661856</v>
      </c>
      <c r="AB1935" s="44">
        <f t="shared" si="599"/>
        <v>2.6237625136435024E-2</v>
      </c>
      <c r="AC1935" s="44">
        <f t="shared" si="600"/>
        <v>7.5819837314410082E-2</v>
      </c>
      <c r="AD1935" s="44">
        <f t="shared" si="601"/>
        <v>2.6237625136435017E-2</v>
      </c>
      <c r="AE1935" s="44">
        <f t="shared" si="602"/>
        <v>4.9573778033639979E-2</v>
      </c>
      <c r="AF1935" s="44">
        <f t="shared" si="603"/>
        <v>8.4341443350730895E-6</v>
      </c>
      <c r="AG1935" s="45">
        <f>AC1935+AA1935+SUM($Z$1934:Z1935)</f>
        <v>0.57536401151646277</v>
      </c>
      <c r="AH1935" s="45">
        <f>AC1935+AA1935+SUM($Z$1934:Z1935)</f>
        <v>0.57536401151646277</v>
      </c>
      <c r="DM1935"/>
      <c r="DN1935"/>
      <c r="DO1935"/>
      <c r="DP1935"/>
      <c r="DQ1935"/>
      <c r="DR1935"/>
      <c r="DS1935"/>
      <c r="DT1935"/>
      <c r="DU1935"/>
      <c r="DV1935"/>
      <c r="DW1935"/>
      <c r="DX1935"/>
      <c r="DY1935"/>
      <c r="DZ1935"/>
      <c r="EA1935"/>
      <c r="EB1935"/>
      <c r="EC1935"/>
      <c r="ED1935"/>
      <c r="EE1935"/>
      <c r="EF1935"/>
      <c r="EG1935"/>
    </row>
    <row r="1936" spans="1:137" s="1" customFormat="1" ht="14.4" x14ac:dyDescent="0.3">
      <c r="A1936"/>
      <c r="B1936"/>
      <c r="C1936"/>
      <c r="D1936" s="18"/>
      <c r="E1936" s="28">
        <v>39898.4375</v>
      </c>
      <c r="F1936" s="10">
        <f t="shared" si="604"/>
        <v>14.917361111110949</v>
      </c>
      <c r="G1936" s="10">
        <v>6985</v>
      </c>
      <c r="H1936" s="10">
        <v>5.05</v>
      </c>
      <c r="I1936" s="10">
        <v>1275</v>
      </c>
      <c r="J1936" s="10"/>
      <c r="K1936" s="10"/>
      <c r="L1936" s="79">
        <v>1037</v>
      </c>
      <c r="M1936" s="87"/>
      <c r="N1936" s="114">
        <v>6.8</v>
      </c>
      <c r="O1936" s="90"/>
      <c r="P1936" s="90"/>
      <c r="Q1936" s="90"/>
      <c r="R1936" s="87"/>
      <c r="S1936" s="87"/>
      <c r="T1936" s="16"/>
      <c r="U1936" s="16"/>
      <c r="V1936" s="43">
        <f t="shared" si="594"/>
        <v>1.0383076982364601E-5</v>
      </c>
      <c r="W1936" s="43">
        <f t="shared" si="595"/>
        <v>1.4726683106927403E-3</v>
      </c>
      <c r="X1936" s="43">
        <f t="shared" si="596"/>
        <v>2.6418194211478694E-6</v>
      </c>
      <c r="Y1936" s="22">
        <f>X1936+W1936+SUM($V$1934:V1936)</f>
        <v>1.5027995834315546E-3</v>
      </c>
      <c r="Z1936" s="22">
        <f t="shared" si="597"/>
        <v>1.4361543113231038E-2</v>
      </c>
      <c r="AA1936" s="44">
        <f t="shared" si="598"/>
        <v>2.036948148552236</v>
      </c>
      <c r="AB1936" s="44">
        <f t="shared" si="599"/>
        <v>0.10837954558131203</v>
      </c>
      <c r="AC1936" s="44">
        <f t="shared" si="600"/>
        <v>0.31318838772392349</v>
      </c>
      <c r="AD1936" s="44">
        <f t="shared" ref="AD1936:AD1985" si="605">AC1936/(1+($A$28/(10^-N1936))+(($A$28*$A$29)/(10^-N1936)^2))*1</f>
        <v>0.10837954558131203</v>
      </c>
      <c r="AE1936" s="44">
        <f t="shared" ref="AE1936:AE1985" si="606">AC1936/(1+($A$28/(10^-N1936))+(($A$28*$A$29)/(10^-N1936)^2))*($A$28/(10^-N1936))</f>
        <v>0.20477400329093753</v>
      </c>
      <c r="AF1936" s="44">
        <f t="shared" ref="AF1936:AF1985" si="607">AC1936/(1+($A$28/(10^-N1936))+(($A$28*$A$29)/(10^-N1936)^2))*(($A$28*$A$29)/(10^-N1936)^2)</f>
        <v>3.4838851673853072E-5</v>
      </c>
      <c r="AG1936" s="45">
        <f>AC1936+AA1936+SUM($Z$1934:Z1936)</f>
        <v>2.3709170826248247</v>
      </c>
      <c r="AH1936" s="45">
        <f>AC1936+AA1936+SUM($Z$1934:Z1936)</f>
        <v>2.3709170826248247</v>
      </c>
      <c r="DM1936"/>
      <c r="DN1936"/>
      <c r="DO1936"/>
      <c r="DP1936"/>
      <c r="DQ1936"/>
      <c r="DR1936"/>
      <c r="DS1936"/>
      <c r="DT1936"/>
      <c r="DU1936"/>
      <c r="DV1936"/>
      <c r="DW1936"/>
      <c r="DX1936"/>
      <c r="DY1936"/>
      <c r="DZ1936"/>
      <c r="EA1936"/>
      <c r="EB1936"/>
      <c r="EC1936"/>
      <c r="ED1936"/>
      <c r="EE1936"/>
      <c r="EF1936"/>
      <c r="EG1936"/>
    </row>
    <row r="1937" spans="1:137" s="1" customFormat="1" ht="14.4" x14ac:dyDescent="0.3">
      <c r="A1937"/>
      <c r="B1937"/>
      <c r="C1937"/>
      <c r="D1937" s="18"/>
      <c r="E1937" s="28">
        <v>39913.71875</v>
      </c>
      <c r="F1937" s="10">
        <f t="shared" si="604"/>
        <v>30.198611111110949</v>
      </c>
      <c r="G1937" s="10">
        <v>15078</v>
      </c>
      <c r="H1937" s="10">
        <v>2.8</v>
      </c>
      <c r="I1937" s="10">
        <v>1630</v>
      </c>
      <c r="J1937" s="10"/>
      <c r="K1937" s="10"/>
      <c r="L1937" s="79">
        <v>1037</v>
      </c>
      <c r="M1937" s="86"/>
      <c r="N1937" s="114">
        <v>6.8</v>
      </c>
      <c r="O1937" s="90"/>
      <c r="P1937" s="90"/>
      <c r="Q1937" s="90"/>
      <c r="R1937" s="87"/>
      <c r="S1937" s="87"/>
      <c r="T1937" s="16"/>
      <c r="U1937" s="16"/>
      <c r="V1937" s="43">
        <f t="shared" si="594"/>
        <v>5.7569535743803733E-6</v>
      </c>
      <c r="W1937" s="43">
        <f t="shared" si="595"/>
        <v>8.1652896434448964E-4</v>
      </c>
      <c r="X1937" s="43">
        <f t="shared" si="596"/>
        <v>1.4647711642007988E-6</v>
      </c>
      <c r="Y1937" s="22">
        <f>X1937+W1937+SUM($V$1934:V1937)</f>
        <v>8.512401424007371E-4</v>
      </c>
      <c r="Z1937" s="22">
        <f t="shared" si="597"/>
        <v>3.1001194998038308E-2</v>
      </c>
      <c r="AA1937" s="44">
        <f t="shared" si="598"/>
        <v>4.3970084729950765</v>
      </c>
      <c r="AB1937" s="44">
        <f t="shared" si="599"/>
        <v>0.23395086446313856</v>
      </c>
      <c r="AC1937" s="44">
        <f t="shared" si="600"/>
        <v>0.67605647961364612</v>
      </c>
      <c r="AD1937" s="44">
        <f t="shared" si="605"/>
        <v>0.23395086446313856</v>
      </c>
      <c r="AE1937" s="44">
        <f t="shared" si="606"/>
        <v>0.44203041111249197</v>
      </c>
      <c r="AF1937" s="44">
        <f t="shared" si="607"/>
        <v>7.5204038015512755E-5</v>
      </c>
      <c r="AG1937" s="45">
        <f>AC1937+AA1937+SUM($Z$1934:Z1937)</f>
        <v>5.1248466939554262</v>
      </c>
      <c r="AH1937" s="45">
        <f>AC1937+AA1937+SUM($Z$1934:Z1937)</f>
        <v>5.1248466939554262</v>
      </c>
      <c r="DM1937"/>
      <c r="DN1937"/>
      <c r="DO1937"/>
      <c r="DP1937"/>
      <c r="DQ1937"/>
      <c r="DR1937"/>
      <c r="DS1937"/>
      <c r="DT1937"/>
      <c r="DU1937"/>
      <c r="DV1937"/>
      <c r="DW1937"/>
      <c r="DX1937"/>
      <c r="DY1937"/>
      <c r="DZ1937"/>
      <c r="EA1937"/>
      <c r="EB1937"/>
      <c r="EC1937"/>
      <c r="ED1937"/>
      <c r="EE1937"/>
      <c r="EF1937"/>
      <c r="EG1937"/>
    </row>
    <row r="1938" spans="1:137" s="1" customFormat="1" ht="14.4" x14ac:dyDescent="0.3">
      <c r="A1938"/>
      <c r="B1938"/>
      <c r="C1938"/>
      <c r="D1938" s="29"/>
      <c r="E1938" s="28">
        <v>39921.552083333336</v>
      </c>
      <c r="F1938" s="10">
        <f t="shared" si="604"/>
        <v>38.031944444446708</v>
      </c>
      <c r="G1938" s="10">
        <v>15898</v>
      </c>
      <c r="H1938" s="10">
        <v>2.95</v>
      </c>
      <c r="I1938" s="10">
        <v>1832</v>
      </c>
      <c r="J1938" s="10"/>
      <c r="K1938" s="10"/>
      <c r="L1938" s="79">
        <v>1037</v>
      </c>
      <c r="M1938" s="86"/>
      <c r="N1938" s="114">
        <v>6.8</v>
      </c>
      <c r="O1938" s="90"/>
      <c r="P1938" s="90"/>
      <c r="Q1938" s="90"/>
      <c r="R1938" s="87"/>
      <c r="S1938" s="87"/>
      <c r="T1938" s="16"/>
      <c r="U1938" s="16"/>
      <c r="V1938" s="43">
        <f t="shared" si="594"/>
        <v>6.0653618015793225E-6</v>
      </c>
      <c r="W1938" s="43">
        <f t="shared" si="595"/>
        <v>8.6027158743437319E-4</v>
      </c>
      <c r="X1938" s="43">
        <f t="shared" si="596"/>
        <v>1.5432410479972706E-6</v>
      </c>
      <c r="Y1938" s="22">
        <f>X1938+W1938+SUM($V$1934:V1938)</f>
        <v>9.011265971759964E-4</v>
      </c>
      <c r="Z1938" s="22">
        <f t="shared" si="597"/>
        <v>3.2687159973392561E-2</v>
      </c>
      <c r="AA1938" s="44">
        <f t="shared" si="598"/>
        <v>4.6361348125531068</v>
      </c>
      <c r="AB1938" s="44">
        <f t="shared" si="599"/>
        <v>0.2466740179887901</v>
      </c>
      <c r="AC1938" s="44">
        <f t="shared" si="600"/>
        <v>0.71282304767858784</v>
      </c>
      <c r="AD1938" s="44">
        <f t="shared" si="605"/>
        <v>0.24667401798879013</v>
      </c>
      <c r="AE1938" s="44">
        <f t="shared" si="606"/>
        <v>0.46606973576511462</v>
      </c>
      <c r="AF1938" s="44">
        <f t="shared" si="607"/>
        <v>7.9293924683023092E-5</v>
      </c>
      <c r="AG1938" s="45">
        <f>AC1938+AA1938+SUM($Z$1934:Z1938)</f>
        <v>5.4334267615517904</v>
      </c>
      <c r="AH1938" s="45">
        <f>AC1938+AA1938+SUM($Z$1934:Z1938)</f>
        <v>5.4334267615517904</v>
      </c>
      <c r="DM1938"/>
      <c r="DN1938"/>
      <c r="DO1938"/>
      <c r="DP1938"/>
      <c r="DQ1938"/>
      <c r="DR1938"/>
      <c r="DS1938"/>
      <c r="DT1938"/>
      <c r="DU1938"/>
      <c r="DV1938"/>
      <c r="DW1938"/>
      <c r="DX1938"/>
      <c r="DY1938"/>
      <c r="DZ1938"/>
      <c r="EA1938"/>
      <c r="EB1938"/>
      <c r="EC1938"/>
      <c r="ED1938"/>
      <c r="EE1938"/>
      <c r="EF1938"/>
      <c r="EG1938"/>
    </row>
    <row r="1939" spans="1:137" s="1" customFormat="1" ht="14.4" x14ac:dyDescent="0.3">
      <c r="A1939"/>
      <c r="B1939"/>
      <c r="C1939"/>
      <c r="D1939" s="18"/>
      <c r="E1939" s="28">
        <v>39939.635416666664</v>
      </c>
      <c r="F1939" s="10">
        <f t="shared" si="604"/>
        <v>56.115277777775191</v>
      </c>
      <c r="G1939" s="10">
        <v>20306.3</v>
      </c>
      <c r="H1939" s="10">
        <v>3.78</v>
      </c>
      <c r="I1939" s="10">
        <v>181</v>
      </c>
      <c r="J1939" s="10"/>
      <c r="K1939" s="10"/>
      <c r="L1939" s="79">
        <v>1037</v>
      </c>
      <c r="M1939" s="86"/>
      <c r="N1939" s="114">
        <v>6.8</v>
      </c>
      <c r="O1939" s="90"/>
      <c r="P1939" s="90"/>
      <c r="Q1939" s="90"/>
      <c r="R1939" s="87"/>
      <c r="S1939" s="87"/>
      <c r="T1939" s="16"/>
      <c r="U1939" s="16"/>
      <c r="V1939" s="43">
        <f t="shared" si="594"/>
        <v>7.7718873254135026E-6</v>
      </c>
      <c r="W1939" s="43">
        <f t="shared" si="595"/>
        <v>1.1023141018650609E-3</v>
      </c>
      <c r="X1939" s="43">
        <f t="shared" si="596"/>
        <v>1.9774410716710787E-6</v>
      </c>
      <c r="Y1939" s="22">
        <f>X1939+W1939+SUM($V$1934:V1939)</f>
        <v>1.1513751989557716E-3</v>
      </c>
      <c r="Z1939" s="22">
        <f t="shared" si="597"/>
        <v>4.1750866559800058E-2</v>
      </c>
      <c r="AA1939" s="44">
        <f t="shared" si="598"/>
        <v>5.9216721816673257</v>
      </c>
      <c r="AB1939" s="44">
        <f t="shared" si="599"/>
        <v>0.31507338102187488</v>
      </c>
      <c r="AC1939" s="44">
        <f t="shared" si="600"/>
        <v>0.91047922085015143</v>
      </c>
      <c r="AD1939" s="44">
        <f t="shared" si="605"/>
        <v>0.31507338102187499</v>
      </c>
      <c r="AE1939" s="44">
        <f t="shared" si="606"/>
        <v>0.59530455877262212</v>
      </c>
      <c r="AF1939" s="44">
        <f t="shared" si="607"/>
        <v>1.0128105565422516E-4</v>
      </c>
      <c r="AG1939" s="45">
        <f>AC1939+AA1939+SUM($Z$1934:Z1939)</f>
        <v>6.9583711703973732</v>
      </c>
      <c r="AH1939" s="45">
        <f>AC1939+AA1939+SUM($Z$1934:Z1939)</f>
        <v>6.9583711703973732</v>
      </c>
      <c r="DM1939"/>
      <c r="DN1939"/>
      <c r="DO1939"/>
      <c r="DP1939"/>
      <c r="DQ1939"/>
      <c r="DR1939"/>
      <c r="DS1939"/>
      <c r="DT1939"/>
      <c r="DU1939"/>
      <c r="DV1939"/>
      <c r="DW1939"/>
      <c r="DX1939"/>
      <c r="DY1939"/>
      <c r="DZ1939"/>
      <c r="EA1939"/>
      <c r="EB1939"/>
      <c r="EC1939"/>
      <c r="ED1939"/>
      <c r="EE1939"/>
      <c r="EF1939"/>
      <c r="EG1939"/>
    </row>
    <row r="1940" spans="1:137" s="1" customFormat="1" ht="14.4" x14ac:dyDescent="0.3">
      <c r="A1940"/>
      <c r="B1940"/>
      <c r="C1940"/>
      <c r="D1940" s="18"/>
      <c r="E1940" s="28">
        <v>39952.518750000003</v>
      </c>
      <c r="F1940" s="10">
        <f t="shared" si="604"/>
        <v>68.99861111111386</v>
      </c>
      <c r="G1940" s="10">
        <v>21376.400000000001</v>
      </c>
      <c r="H1940" s="10">
        <v>6.45</v>
      </c>
      <c r="I1940" s="10">
        <v>542</v>
      </c>
      <c r="J1940" s="10"/>
      <c r="K1940" s="10"/>
      <c r="L1940" s="79">
        <v>1037</v>
      </c>
      <c r="M1940" s="86"/>
      <c r="N1940" s="114">
        <v>6.8</v>
      </c>
      <c r="O1940" s="90"/>
      <c r="P1940" s="90"/>
      <c r="Q1940" s="90"/>
      <c r="R1940" s="87"/>
      <c r="S1940" s="87"/>
      <c r="T1940" s="16"/>
      <c r="U1940" s="16"/>
      <c r="V1940" s="43">
        <f t="shared" si="594"/>
        <v>1.3261553769554789E-5</v>
      </c>
      <c r="W1940" s="43">
        <f t="shared" si="595"/>
        <v>1.8809327928649853E-3</v>
      </c>
      <c r="X1940" s="43">
        <f t="shared" si="596"/>
        <v>3.3742050032482694E-6</v>
      </c>
      <c r="Y1940" s="22">
        <f>X1940+W1940+SUM($V$1934:V1940)</f>
        <v>1.944652207656828E-3</v>
      </c>
      <c r="Z1940" s="22">
        <f t="shared" si="597"/>
        <v>4.3951050852637362E-2</v>
      </c>
      <c r="AA1940" s="44">
        <f t="shared" si="598"/>
        <v>6.2337320547905533</v>
      </c>
      <c r="AB1940" s="44">
        <f t="shared" si="599"/>
        <v>0.3316770963728502</v>
      </c>
      <c r="AC1940" s="44">
        <f t="shared" si="600"/>
        <v>0.95845959217490007</v>
      </c>
      <c r="AD1940" s="44">
        <f t="shared" si="605"/>
        <v>0.33167709637285014</v>
      </c>
      <c r="AE1940" s="44">
        <f t="shared" si="606"/>
        <v>0.62667587744429443</v>
      </c>
      <c r="AF1940" s="44">
        <f t="shared" si="607"/>
        <v>1.0661835775532608E-4</v>
      </c>
      <c r="AG1940" s="45">
        <f>AC1940+AA1940+SUM($Z$1934:Z1940)</f>
        <v>7.362362465697986</v>
      </c>
      <c r="AH1940" s="45">
        <f>AC1940+AA1940+SUM($Z$1934:Z1940)</f>
        <v>7.362362465697986</v>
      </c>
      <c r="DM1940"/>
      <c r="DN1940"/>
      <c r="DO1940"/>
      <c r="DP1940"/>
      <c r="DQ1940"/>
      <c r="DR1940"/>
      <c r="DS1940"/>
      <c r="DT1940"/>
      <c r="DU1940"/>
      <c r="DV1940"/>
      <c r="DW1940"/>
      <c r="DX1940"/>
      <c r="DY1940"/>
      <c r="DZ1940"/>
      <c r="EA1940"/>
      <c r="EB1940"/>
      <c r="EC1940"/>
      <c r="ED1940"/>
      <c r="EE1940"/>
      <c r="EF1940"/>
      <c r="EG1940"/>
    </row>
    <row r="1941" spans="1:137" s="1" customFormat="1" ht="14.4" x14ac:dyDescent="0.3">
      <c r="A1941"/>
      <c r="B1941"/>
      <c r="C1941"/>
      <c r="D1941" s="18"/>
      <c r="E1941" s="28">
        <v>39966.47152777778</v>
      </c>
      <c r="F1941" s="10">
        <f t="shared" si="604"/>
        <v>82.951388888890506</v>
      </c>
      <c r="G1941" s="10">
        <v>24513.1</v>
      </c>
      <c r="H1941" s="10">
        <v>7.8</v>
      </c>
      <c r="I1941" s="10">
        <v>777</v>
      </c>
      <c r="J1941" s="10"/>
      <c r="K1941" s="10"/>
      <c r="L1941" s="79">
        <v>1037</v>
      </c>
      <c r="M1941" s="86"/>
      <c r="N1941" s="114">
        <v>6.8</v>
      </c>
      <c r="O1941" s="83"/>
      <c r="P1941" s="83"/>
      <c r="Q1941" s="83"/>
      <c r="R1941" s="83"/>
      <c r="S1941" s="83"/>
      <c r="T1941" s="16"/>
      <c r="U1941" s="16"/>
      <c r="V1941" s="43">
        <f t="shared" si="594"/>
        <v>1.6037227814345326E-5</v>
      </c>
      <c r="W1941" s="43">
        <f t="shared" si="595"/>
        <v>2.2746164006739356E-3</v>
      </c>
      <c r="X1941" s="43">
        <f t="shared" si="596"/>
        <v>4.0804339574165108E-6</v>
      </c>
      <c r="Y1941" s="22">
        <f>X1941+W1941+SUM($V$1934:V1941)</f>
        <v>2.3550792722342915E-3</v>
      </c>
      <c r="Z1941" s="22">
        <f t="shared" si="597"/>
        <v>5.0400278094336969E-2</v>
      </c>
      <c r="AA1941" s="44">
        <f t="shared" si="598"/>
        <v>7.1484486270974674</v>
      </c>
      <c r="AB1941" s="44">
        <f t="shared" si="599"/>
        <v>0.38034626181664422</v>
      </c>
      <c r="AC1941" s="44">
        <f t="shared" si="600"/>
        <v>1.0991006824789276</v>
      </c>
      <c r="AD1941" s="44">
        <f t="shared" si="605"/>
        <v>0.38034626181664427</v>
      </c>
      <c r="AE1941" s="44">
        <f t="shared" si="606"/>
        <v>0.71863215749049125</v>
      </c>
      <c r="AF1941" s="44">
        <f t="shared" si="607"/>
        <v>1.222631717918866E-4</v>
      </c>
      <c r="AG1941" s="45">
        <f>AC1941+AA1941+SUM($Z$1934:Z1941)</f>
        <v>8.4681204064032656</v>
      </c>
      <c r="AH1941" s="45">
        <f>AC1941+AA1941+SUM($Z$1934:Z1941)</f>
        <v>8.4681204064032656</v>
      </c>
      <c r="DM1941"/>
      <c r="DN1941"/>
      <c r="DO1941"/>
      <c r="DP1941"/>
      <c r="DQ1941"/>
      <c r="DR1941"/>
      <c r="DS1941"/>
      <c r="DT1941"/>
      <c r="DU1941"/>
      <c r="DV1941"/>
      <c r="DW1941"/>
      <c r="DX1941"/>
      <c r="DY1941"/>
      <c r="DZ1941"/>
      <c r="EA1941"/>
      <c r="EB1941"/>
      <c r="EC1941"/>
      <c r="ED1941"/>
      <c r="EE1941"/>
      <c r="EF1941"/>
      <c r="EG1941"/>
    </row>
    <row r="1942" spans="1:137" s="1" customFormat="1" ht="14.4" x14ac:dyDescent="0.3">
      <c r="A1942"/>
      <c r="B1942"/>
      <c r="C1942"/>
      <c r="D1942" s="18"/>
      <c r="E1942" s="28">
        <v>39976.361805555556</v>
      </c>
      <c r="F1942" s="10">
        <f t="shared" si="604"/>
        <v>92.841666666667152</v>
      </c>
      <c r="G1942" s="10">
        <v>24551.5</v>
      </c>
      <c r="H1942" s="10">
        <v>9.3800000000000008</v>
      </c>
      <c r="I1942" s="10">
        <v>998</v>
      </c>
      <c r="J1942" s="10"/>
      <c r="K1942" s="10"/>
      <c r="L1942" s="79">
        <v>1037</v>
      </c>
      <c r="M1942" s="86"/>
      <c r="N1942" s="114">
        <v>6.8</v>
      </c>
      <c r="O1942" s="83"/>
      <c r="P1942" s="83"/>
      <c r="Q1942" s="83"/>
      <c r="R1942" s="83"/>
      <c r="S1942" s="83"/>
      <c r="T1942" s="16"/>
      <c r="U1942" s="16"/>
      <c r="V1942" s="43">
        <f t="shared" si="594"/>
        <v>1.9285794474174253E-5</v>
      </c>
      <c r="W1942" s="43">
        <f t="shared" si="595"/>
        <v>2.7353720305540404E-3</v>
      </c>
      <c r="X1942" s="43">
        <f t="shared" si="596"/>
        <v>4.9069834000726768E-6</v>
      </c>
      <c r="Y1942" s="22">
        <f>X1942+W1942+SUM($V$1934:V1942)</f>
        <v>2.8359472460312268E-3</v>
      </c>
      <c r="Z1942" s="22">
        <f t="shared" si="597"/>
        <v>5.04792306004999E-2</v>
      </c>
      <c r="AA1942" s="44">
        <f t="shared" si="598"/>
        <v>7.1596467386084788</v>
      </c>
      <c r="AB1942" s="44">
        <f t="shared" si="599"/>
        <v>0.38094207778662592</v>
      </c>
      <c r="AC1942" s="44">
        <f t="shared" si="600"/>
        <v>1.1008224339590418</v>
      </c>
      <c r="AD1942" s="44">
        <f t="shared" si="605"/>
        <v>0.38094207778662598</v>
      </c>
      <c r="AE1942" s="44">
        <f t="shared" si="606"/>
        <v>0.7197579014742238</v>
      </c>
      <c r="AF1942" s="44">
        <f t="shared" si="607"/>
        <v>1.224546981919261E-4</v>
      </c>
      <c r="AG1942" s="45">
        <f>AC1942+AA1942+SUM($Z$1934:Z1942)</f>
        <v>8.5315194999948893</v>
      </c>
      <c r="AH1942" s="45">
        <f>AC1942+AA1942+SUM($Z$1934:Z1942)</f>
        <v>8.5315194999948893</v>
      </c>
      <c r="DM1942"/>
      <c r="DN1942"/>
      <c r="DO1942"/>
      <c r="DP1942"/>
      <c r="DQ1942"/>
      <c r="DR1942"/>
      <c r="DS1942"/>
      <c r="DT1942"/>
      <c r="DU1942"/>
      <c r="DV1942"/>
      <c r="DW1942"/>
      <c r="DX1942"/>
      <c r="DY1942"/>
      <c r="DZ1942"/>
      <c r="EA1942"/>
      <c r="EB1942"/>
      <c r="EC1942"/>
      <c r="ED1942"/>
      <c r="EE1942"/>
      <c r="EF1942"/>
      <c r="EG1942"/>
    </row>
    <row r="1943" spans="1:137" s="1" customFormat="1" ht="14.4" x14ac:dyDescent="0.3">
      <c r="A1943"/>
      <c r="B1943"/>
      <c r="C1943"/>
      <c r="D1943" s="18"/>
      <c r="E1943" s="28">
        <v>39981.470138888886</v>
      </c>
      <c r="F1943" s="10">
        <f t="shared" si="604"/>
        <v>97.94999999999709</v>
      </c>
      <c r="G1943" s="10">
        <v>25384</v>
      </c>
      <c r="H1943" s="10">
        <v>6.57</v>
      </c>
      <c r="I1943" s="10">
        <v>1095</v>
      </c>
      <c r="J1943" s="10"/>
      <c r="K1943" s="10"/>
      <c r="L1943" s="79">
        <v>1037</v>
      </c>
      <c r="M1943" s="86"/>
      <c r="N1943" s="114">
        <v>6.8</v>
      </c>
      <c r="O1943" s="83"/>
      <c r="P1943" s="83"/>
      <c r="Q1943" s="83"/>
      <c r="R1943" s="83"/>
      <c r="S1943" s="83"/>
      <c r="T1943" s="16"/>
      <c r="U1943" s="16"/>
      <c r="V1943" s="43">
        <f t="shared" si="594"/>
        <v>1.3508280351313948E-5</v>
      </c>
      <c r="W1943" s="43">
        <f t="shared" si="595"/>
        <v>1.915926891336892E-3</v>
      </c>
      <c r="X1943" s="43">
        <f t="shared" si="596"/>
        <v>3.4369809102854462E-6</v>
      </c>
      <c r="Y1943" s="22">
        <f>X1943+W1943+SUM($V$1934:V1943)</f>
        <v>2.0285403846756053E-3</v>
      </c>
      <c r="Z1943" s="22">
        <f t="shared" si="597"/>
        <v>5.2190896261454067E-2</v>
      </c>
      <c r="AA1943" s="44">
        <f t="shared" si="598"/>
        <v>7.4024182967573307</v>
      </c>
      <c r="AB1943" s="44">
        <f t="shared" si="599"/>
        <v>0.39385918182333929</v>
      </c>
      <c r="AC1943" s="44">
        <f t="shared" si="600"/>
        <v>1.1381494680005828</v>
      </c>
      <c r="AD1943" s="44">
        <f t="shared" si="605"/>
        <v>0.39385918182333912</v>
      </c>
      <c r="AE1943" s="44">
        <f t="shared" si="606"/>
        <v>0.74416367924655069</v>
      </c>
      <c r="AF1943" s="44">
        <f t="shared" si="607"/>
        <v>1.2660693069278255E-4</v>
      </c>
      <c r="AG1943" s="45">
        <f>AC1943+AA1943+SUM($Z$1934:Z1943)</f>
        <v>8.8638089884467384</v>
      </c>
      <c r="AH1943" s="45">
        <f>AC1943+AA1943+SUM($Z$1934:Z1943)</f>
        <v>8.8638089884467384</v>
      </c>
      <c r="DM1943"/>
      <c r="DN1943"/>
      <c r="DO1943"/>
      <c r="DP1943"/>
      <c r="DQ1943"/>
      <c r="DR1943"/>
      <c r="DS1943"/>
      <c r="DT1943"/>
      <c r="DU1943"/>
      <c r="DV1943"/>
      <c r="DW1943"/>
      <c r="DX1943"/>
      <c r="DY1943"/>
      <c r="DZ1943"/>
      <c r="EA1943"/>
      <c r="EB1943"/>
      <c r="EC1943"/>
      <c r="ED1943"/>
      <c r="EE1943"/>
      <c r="EF1943"/>
      <c r="EG1943"/>
    </row>
    <row r="1944" spans="1:137" s="1" customFormat="1" ht="14.4" x14ac:dyDescent="0.3">
      <c r="A1944"/>
      <c r="B1944"/>
      <c r="C1944"/>
      <c r="D1944" s="18"/>
      <c r="E1944" s="28">
        <v>39988.481249999997</v>
      </c>
      <c r="F1944" s="10">
        <f t="shared" si="604"/>
        <v>104.96111111110804</v>
      </c>
      <c r="G1944" s="10">
        <v>25674.3</v>
      </c>
      <c r="H1944" s="10">
        <v>6.31</v>
      </c>
      <c r="I1944" s="10">
        <v>1203</v>
      </c>
      <c r="J1944" s="10"/>
      <c r="K1944" s="10"/>
      <c r="L1944" s="79">
        <v>1037</v>
      </c>
      <c r="M1944" s="86"/>
      <c r="N1944" s="114">
        <v>6.8</v>
      </c>
      <c r="O1944" s="83"/>
      <c r="P1944" s="83"/>
      <c r="Q1944" s="83"/>
      <c r="R1944" s="83"/>
      <c r="S1944" s="83"/>
      <c r="T1944" s="16"/>
      <c r="U1944" s="16"/>
      <c r="V1944" s="43">
        <f t="shared" si="594"/>
        <v>1.2973706090835768E-5</v>
      </c>
      <c r="W1944" s="43">
        <f t="shared" si="595"/>
        <v>1.8401063446477606E-3</v>
      </c>
      <c r="X1944" s="43">
        <f t="shared" si="596"/>
        <v>3.3009664450382291E-6</v>
      </c>
      <c r="Y1944" s="22">
        <f>X1944+W1944+SUM($V$1934:V1944)</f>
        <v>1.9655575296120623E-3</v>
      </c>
      <c r="Z1944" s="22">
        <f t="shared" si="597"/>
        <v>5.2787768983826436E-2</v>
      </c>
      <c r="AA1944" s="44">
        <f t="shared" si="598"/>
        <v>7.4870748533106184</v>
      </c>
      <c r="AB1944" s="44">
        <f t="shared" si="599"/>
        <v>0.39836348849223757</v>
      </c>
      <c r="AC1944" s="44">
        <f t="shared" si="600"/>
        <v>1.1511657298411351</v>
      </c>
      <c r="AD1944" s="44">
        <f t="shared" si="605"/>
        <v>0.39836348849223757</v>
      </c>
      <c r="AE1944" s="44">
        <f t="shared" si="606"/>
        <v>0.75267418649857087</v>
      </c>
      <c r="AF1944" s="44">
        <f t="shared" si="607"/>
        <v>1.2805485032641459E-4</v>
      </c>
      <c r="AG1944" s="45">
        <f>AC1944+AA1944+SUM($Z$1934:Z1944)</f>
        <v>9.0142695758244056</v>
      </c>
      <c r="AH1944" s="45">
        <f>AC1944+AA1944+SUM($Z$1934:Z1944)</f>
        <v>9.0142695758244056</v>
      </c>
      <c r="DM1944"/>
      <c r="DN1944"/>
      <c r="DO1944"/>
      <c r="DP1944"/>
      <c r="DQ1944"/>
      <c r="DR1944"/>
      <c r="DS1944"/>
      <c r="DT1944"/>
      <c r="DU1944"/>
      <c r="DV1944"/>
      <c r="DW1944"/>
      <c r="DX1944"/>
      <c r="DY1944"/>
      <c r="DZ1944"/>
      <c r="EA1944"/>
      <c r="EB1944"/>
      <c r="EC1944"/>
      <c r="ED1944"/>
      <c r="EE1944"/>
      <c r="EF1944"/>
      <c r="EG1944"/>
    </row>
    <row r="1945" spans="1:137" s="1" customFormat="1" ht="14.4" x14ac:dyDescent="0.3">
      <c r="A1945"/>
      <c r="B1945"/>
      <c r="C1945"/>
      <c r="D1945" s="18"/>
      <c r="E1945" s="28">
        <v>39995.57916666667</v>
      </c>
      <c r="F1945" s="10">
        <f t="shared" si="604"/>
        <v>112.05902777778101</v>
      </c>
      <c r="G1945" s="10">
        <v>25282.1</v>
      </c>
      <c r="H1945" s="10">
        <v>5.7</v>
      </c>
      <c r="I1945" s="10">
        <v>1422</v>
      </c>
      <c r="J1945" s="10"/>
      <c r="K1945" s="10"/>
      <c r="L1945" s="79">
        <v>1037</v>
      </c>
      <c r="M1945" s="86"/>
      <c r="N1945" s="114">
        <v>6.8</v>
      </c>
      <c r="O1945" s="83"/>
      <c r="P1945" s="83"/>
      <c r="Q1945" s="83"/>
      <c r="R1945" s="83"/>
      <c r="S1945" s="83"/>
      <c r="T1945" s="16"/>
      <c r="U1945" s="16"/>
      <c r="V1945" s="43">
        <f t="shared" si="594"/>
        <v>1.1719512633560044E-5</v>
      </c>
      <c r="W1945" s="43">
        <f t="shared" si="595"/>
        <v>1.6622196774155682E-3</v>
      </c>
      <c r="X1945" s="43">
        <f t="shared" si="596"/>
        <v>2.9818555842659125E-6</v>
      </c>
      <c r="Y1945" s="22">
        <f>X1945+W1945+SUM($V$1934:V1945)</f>
        <v>1.7990712641526578E-3</v>
      </c>
      <c r="Z1945" s="22">
        <f t="shared" si="597"/>
        <v>5.198138427244358E-2</v>
      </c>
      <c r="AA1945" s="44">
        <f t="shared" si="598"/>
        <v>7.3727024748049361</v>
      </c>
      <c r="AB1945" s="44">
        <f t="shared" si="599"/>
        <v>0.39227809725716373</v>
      </c>
      <c r="AC1945" s="44">
        <f t="shared" si="600"/>
        <v>1.133580549359342</v>
      </c>
      <c r="AD1945" s="44">
        <f t="shared" si="605"/>
        <v>0.39227809725716373</v>
      </c>
      <c r="AE1945" s="44">
        <f t="shared" si="606"/>
        <v>0.74117635341471888</v>
      </c>
      <c r="AF1945" s="44">
        <f t="shared" si="607"/>
        <v>1.2609868745934441E-4</v>
      </c>
      <c r="AG1945" s="45">
        <f>AC1945+AA1945+SUM($Z$1934:Z1945)</f>
        <v>8.9342934011093718</v>
      </c>
      <c r="AH1945" s="45">
        <f>AC1945+AA1945+SUM($Z$1934:Z1945)</f>
        <v>8.9342934011093718</v>
      </c>
      <c r="DM1945"/>
      <c r="DN1945"/>
      <c r="DO1945"/>
      <c r="DP1945"/>
      <c r="DQ1945"/>
      <c r="DR1945"/>
      <c r="DS1945"/>
      <c r="DT1945"/>
      <c r="DU1945"/>
      <c r="DV1945"/>
      <c r="DW1945"/>
      <c r="DX1945"/>
      <c r="DY1945"/>
      <c r="DZ1945"/>
      <c r="EA1945"/>
      <c r="EB1945"/>
      <c r="EC1945"/>
      <c r="ED1945"/>
      <c r="EE1945"/>
      <c r="EF1945"/>
      <c r="EG1945"/>
    </row>
    <row r="1946" spans="1:137" s="1" customFormat="1" ht="14.4" x14ac:dyDescent="0.3">
      <c r="A1946"/>
      <c r="B1946"/>
      <c r="C1946"/>
      <c r="D1946" s="18"/>
      <c r="E1946" s="28">
        <v>40002.517361111109</v>
      </c>
      <c r="F1946" s="10">
        <f t="shared" si="604"/>
        <v>118.99722222222044</v>
      </c>
      <c r="G1946" s="10">
        <v>25766.1</v>
      </c>
      <c r="H1946" s="10">
        <v>4.55</v>
      </c>
      <c r="I1946" s="10">
        <v>71</v>
      </c>
      <c r="J1946" s="10"/>
      <c r="K1946" s="10"/>
      <c r="L1946" s="79">
        <v>1037</v>
      </c>
      <c r="M1946" s="86"/>
      <c r="N1946" s="114">
        <v>6.8</v>
      </c>
      <c r="O1946" s="83"/>
      <c r="P1946" s="83"/>
      <c r="Q1946" s="83"/>
      <c r="R1946" s="83"/>
      <c r="S1946" s="83"/>
      <c r="T1946" s="16"/>
      <c r="U1946" s="16"/>
      <c r="V1946" s="43">
        <f t="shared" si="594"/>
        <v>9.3550495583681067E-6</v>
      </c>
      <c r="W1946" s="43">
        <f t="shared" si="595"/>
        <v>1.3268595670597957E-3</v>
      </c>
      <c r="X1946" s="43">
        <f t="shared" si="596"/>
        <v>2.3802531418262981E-6</v>
      </c>
      <c r="Y1946" s="22">
        <f>X1946+W1946+SUM($V$1934:V1946)</f>
        <v>1.4724646009128136E-3</v>
      </c>
      <c r="Z1946" s="22">
        <f t="shared" si="597"/>
        <v>5.2976514818872188E-2</v>
      </c>
      <c r="AA1946" s="44">
        <f t="shared" si="598"/>
        <v>7.5138453386416266</v>
      </c>
      <c r="AB1946" s="44">
        <f t="shared" si="599"/>
        <v>0.39978786104547509</v>
      </c>
      <c r="AC1946" s="44">
        <f t="shared" si="600"/>
        <v>1.1552817919732834</v>
      </c>
      <c r="AD1946" s="44">
        <f t="shared" si="605"/>
        <v>0.39978786104547515</v>
      </c>
      <c r="AE1946" s="44">
        <f t="shared" si="606"/>
        <v>0.75536541820968151</v>
      </c>
      <c r="AF1946" s="44">
        <f t="shared" si="607"/>
        <v>1.2851271812650903E-4</v>
      </c>
      <c r="AG1946" s="45">
        <f>AC1946+AA1946+SUM($Z$1934:Z1946)</f>
        <v>9.1501140223788777</v>
      </c>
      <c r="AH1946" s="45">
        <f>AC1946+AA1946+SUM($Z$1934:Z1946)</f>
        <v>9.1501140223788777</v>
      </c>
      <c r="DM1946"/>
      <c r="DN1946"/>
      <c r="DO1946"/>
      <c r="DP1946"/>
      <c r="DQ1946"/>
      <c r="DR1946"/>
      <c r="DS1946"/>
      <c r="DT1946"/>
      <c r="DU1946"/>
      <c r="DV1946"/>
      <c r="DW1946"/>
      <c r="DX1946"/>
      <c r="DY1946"/>
      <c r="DZ1946"/>
      <c r="EA1946"/>
      <c r="EB1946"/>
      <c r="EC1946"/>
      <c r="ED1946"/>
      <c r="EE1946"/>
      <c r="EF1946"/>
      <c r="EG1946"/>
    </row>
    <row r="1947" spans="1:137" s="1" customFormat="1" ht="14.4" x14ac:dyDescent="0.3">
      <c r="A1947"/>
      <c r="B1947"/>
      <c r="C1947"/>
      <c r="D1947" s="18"/>
      <c r="E1947" s="28">
        <v>40011.460416666669</v>
      </c>
      <c r="F1947" s="10">
        <f t="shared" si="604"/>
        <v>127.94027777777956</v>
      </c>
      <c r="G1947" s="10">
        <v>25648.799999999999</v>
      </c>
      <c r="H1947" s="10">
        <v>4.4400000000000004</v>
      </c>
      <c r="I1947" s="10">
        <v>52</v>
      </c>
      <c r="J1947" s="10"/>
      <c r="K1947" s="10"/>
      <c r="L1947" s="79">
        <v>1037</v>
      </c>
      <c r="M1947" s="86"/>
      <c r="N1947" s="114">
        <v>6.8</v>
      </c>
      <c r="O1947" s="83"/>
      <c r="P1947" s="83"/>
      <c r="Q1947" s="83"/>
      <c r="R1947" s="83"/>
      <c r="S1947" s="83"/>
      <c r="T1947" s="16"/>
      <c r="U1947" s="16"/>
      <c r="V1947" s="43">
        <f t="shared" si="594"/>
        <v>9.1288835250888786E-6</v>
      </c>
      <c r="W1947" s="43">
        <f t="shared" si="595"/>
        <v>1.2947816434605479E-3</v>
      </c>
      <c r="X1947" s="43">
        <f t="shared" si="596"/>
        <v>2.3227085603755532E-6</v>
      </c>
      <c r="Y1947" s="22">
        <f>X1947+W1947+SUM($V$1934:V1947)</f>
        <v>1.4494580162572042E-3</v>
      </c>
      <c r="Z1947" s="22">
        <f t="shared" si="597"/>
        <v>5.2735339585202615E-2</v>
      </c>
      <c r="AA1947" s="44">
        <f t="shared" si="598"/>
        <v>7.479638607385338</v>
      </c>
      <c r="AB1947" s="44">
        <f t="shared" si="599"/>
        <v>0.39796782944967157</v>
      </c>
      <c r="AC1947" s="44">
        <f t="shared" si="600"/>
        <v>1.1500223792488715</v>
      </c>
      <c r="AD1947" s="44">
        <f t="shared" si="605"/>
        <v>0.39796782944967157</v>
      </c>
      <c r="AE1947" s="44">
        <f t="shared" si="606"/>
        <v>0.75192662213437345</v>
      </c>
      <c r="AF1947" s="44">
        <f t="shared" si="607"/>
        <v>1.2792766482638834E-4</v>
      </c>
      <c r="AG1947" s="45">
        <f>AC1947+AA1947+SUM($Z$1934:Z1947)</f>
        <v>9.1633832179833803</v>
      </c>
      <c r="AH1947" s="45">
        <f>AC1947+AA1947+SUM($Z$1934:Z1947)</f>
        <v>9.1633832179833803</v>
      </c>
      <c r="DM1947"/>
      <c r="DN1947"/>
      <c r="DO1947"/>
      <c r="DP1947"/>
      <c r="DQ1947"/>
      <c r="DR1947"/>
      <c r="DS1947"/>
      <c r="DT1947"/>
      <c r="DU1947"/>
      <c r="DV1947"/>
      <c r="DW1947"/>
      <c r="DX1947"/>
      <c r="DY1947"/>
      <c r="DZ1947"/>
      <c r="EA1947"/>
      <c r="EB1947"/>
      <c r="EC1947"/>
      <c r="ED1947"/>
      <c r="EE1947"/>
      <c r="EF1947"/>
      <c r="EG1947"/>
    </row>
    <row r="1948" spans="1:137" s="1" customFormat="1" ht="14.4" x14ac:dyDescent="0.3">
      <c r="A1948"/>
      <c r="B1948"/>
      <c r="C1948"/>
      <c r="D1948" s="18"/>
      <c r="E1948" s="28">
        <v>40017.479861111111</v>
      </c>
      <c r="F1948" s="10">
        <f t="shared" si="604"/>
        <v>133.9597222222219</v>
      </c>
      <c r="G1948" s="10">
        <v>26661.4</v>
      </c>
      <c r="H1948" s="10">
        <v>4.2</v>
      </c>
      <c r="I1948" s="10">
        <v>154</v>
      </c>
      <c r="J1948" s="10"/>
      <c r="K1948" s="10"/>
      <c r="L1948" s="79">
        <v>1037</v>
      </c>
      <c r="M1948" s="86"/>
      <c r="N1948" s="114">
        <v>6.8</v>
      </c>
      <c r="O1948" s="83"/>
      <c r="P1948" s="83"/>
      <c r="Q1948" s="83"/>
      <c r="R1948" s="83"/>
      <c r="S1948" s="83"/>
      <c r="T1948" s="16"/>
      <c r="U1948" s="16"/>
      <c r="V1948" s="43">
        <f t="shared" si="594"/>
        <v>8.6354303615705596E-6</v>
      </c>
      <c r="W1948" s="43">
        <f t="shared" si="595"/>
        <v>1.2247934465167347E-3</v>
      </c>
      <c r="X1948" s="43">
        <f t="shared" si="596"/>
        <v>2.1971567463011989E-6</v>
      </c>
      <c r="Y1948" s="22">
        <f>X1948+W1948+SUM($V$1934:V1948)</f>
        <v>1.387979697860887E-3</v>
      </c>
      <c r="Z1948" s="22">
        <f t="shared" si="597"/>
        <v>5.4817300724280316E-2</v>
      </c>
      <c r="AA1948" s="44">
        <f t="shared" si="598"/>
        <v>7.7749304749907777</v>
      </c>
      <c r="AB1948" s="44">
        <f t="shared" si="599"/>
        <v>0.41367937244976272</v>
      </c>
      <c r="AC1948" s="44">
        <f t="shared" si="600"/>
        <v>1.1954246070812617</v>
      </c>
      <c r="AD1948" s="44">
        <f t="shared" si="605"/>
        <v>0.41367937244976272</v>
      </c>
      <c r="AE1948" s="44">
        <f t="shared" si="606"/>
        <v>0.78161225645540466</v>
      </c>
      <c r="AF1948" s="44">
        <f t="shared" si="607"/>
        <v>1.3297817609409681E-4</v>
      </c>
      <c r="AG1948" s="45">
        <f>AC1948+AA1948+SUM($Z$1934:Z1948)</f>
        <v>9.5588946141454887</v>
      </c>
      <c r="AH1948" s="45">
        <f>AC1948+AA1948+SUM($Z$1934:Z1948)</f>
        <v>9.5588946141454887</v>
      </c>
      <c r="DM1948"/>
      <c r="DN1948"/>
      <c r="DO1948"/>
      <c r="DP1948"/>
      <c r="DQ1948"/>
      <c r="DR1948"/>
      <c r="DS1948"/>
      <c r="DT1948"/>
      <c r="DU1948"/>
      <c r="DV1948"/>
      <c r="DW1948"/>
      <c r="DX1948"/>
      <c r="DY1948"/>
      <c r="DZ1948"/>
      <c r="EA1948"/>
      <c r="EB1948"/>
      <c r="EC1948"/>
      <c r="ED1948"/>
      <c r="EE1948"/>
      <c r="EF1948"/>
      <c r="EG1948"/>
    </row>
    <row r="1949" spans="1:137" s="1" customFormat="1" ht="14.4" x14ac:dyDescent="0.3">
      <c r="A1949"/>
      <c r="B1949"/>
      <c r="C1949"/>
      <c r="D1949" s="18"/>
      <c r="E1949" s="28">
        <v>40028.479166666664</v>
      </c>
      <c r="F1949" s="10">
        <f t="shared" si="604"/>
        <v>144.95902777777519</v>
      </c>
      <c r="G1949" s="10">
        <v>26864.3</v>
      </c>
      <c r="H1949" s="10">
        <v>4.59</v>
      </c>
      <c r="I1949" s="10">
        <v>357</v>
      </c>
      <c r="J1949" s="10"/>
      <c r="K1949" s="10"/>
      <c r="L1949" s="79">
        <v>1037</v>
      </c>
      <c r="M1949" s="86"/>
      <c r="N1949" s="114">
        <v>6.8</v>
      </c>
      <c r="O1949" s="83"/>
      <c r="P1949" s="83"/>
      <c r="Q1949" s="83"/>
      <c r="R1949" s="83"/>
      <c r="S1949" s="83"/>
      <c r="T1949" s="16"/>
      <c r="U1949" s="16"/>
      <c r="V1949" s="43">
        <f t="shared" si="594"/>
        <v>9.4372917522878252E-6</v>
      </c>
      <c r="W1949" s="43">
        <f t="shared" si="595"/>
        <v>1.3385242665504313E-3</v>
      </c>
      <c r="X1949" s="43">
        <f t="shared" si="596"/>
        <v>2.4011784441720241E-6</v>
      </c>
      <c r="Y1949" s="22">
        <f>X1949+W1949+SUM($V$1934:V1949)</f>
        <v>1.5113518313447421E-3</v>
      </c>
      <c r="Z1949" s="22">
        <f t="shared" si="597"/>
        <v>5.5234474252938086E-2</v>
      </c>
      <c r="AA1949" s="44">
        <f t="shared" si="598"/>
        <v>7.8340996631570272</v>
      </c>
      <c r="AB1949" s="44">
        <f t="shared" si="599"/>
        <v>0.41682757714531715</v>
      </c>
      <c r="AC1949" s="44">
        <f t="shared" si="600"/>
        <v>1.2045220908134284</v>
      </c>
      <c r="AD1949" s="44">
        <f t="shared" si="605"/>
        <v>0.41682757714531726</v>
      </c>
      <c r="AE1949" s="44">
        <f t="shared" si="606"/>
        <v>0.78756052349445005</v>
      </c>
      <c r="AF1949" s="44">
        <f t="shared" si="607"/>
        <v>1.3399017366097225E-4</v>
      </c>
      <c r="AG1949" s="45">
        <f>AC1949+AA1949+SUM($Z$1934:Z1949)</f>
        <v>9.682395760296842</v>
      </c>
      <c r="AH1949" s="45">
        <f>AC1949+AA1949+SUM($Z$1934:Z1949)</f>
        <v>9.682395760296842</v>
      </c>
      <c r="DM1949"/>
      <c r="DN1949"/>
      <c r="DO1949"/>
      <c r="DP1949"/>
      <c r="DQ1949"/>
      <c r="DR1949"/>
      <c r="DS1949"/>
      <c r="DT1949"/>
      <c r="DU1949"/>
      <c r="DV1949"/>
      <c r="DW1949"/>
      <c r="DX1949"/>
      <c r="DY1949"/>
      <c r="DZ1949"/>
      <c r="EA1949"/>
      <c r="EB1949"/>
      <c r="EC1949"/>
      <c r="ED1949"/>
      <c r="EE1949"/>
      <c r="EF1949"/>
      <c r="EG1949"/>
    </row>
    <row r="1950" spans="1:137" s="1" customFormat="1" ht="14.4" x14ac:dyDescent="0.3">
      <c r="A1950"/>
      <c r="B1950"/>
      <c r="C1950"/>
      <c r="D1950" s="18"/>
      <c r="E1950" s="28">
        <v>40038.543749999997</v>
      </c>
      <c r="F1950" s="10">
        <f t="shared" si="604"/>
        <v>155.02361111110804</v>
      </c>
      <c r="G1950" s="10">
        <v>27859</v>
      </c>
      <c r="H1950" s="10">
        <v>5.8</v>
      </c>
      <c r="I1950" s="10">
        <v>556</v>
      </c>
      <c r="J1950" s="10"/>
      <c r="K1950" s="10"/>
      <c r="L1950" s="79">
        <v>1037</v>
      </c>
      <c r="M1950" s="86"/>
      <c r="N1950" s="114">
        <v>6.8</v>
      </c>
      <c r="O1950" s="83"/>
      <c r="P1950" s="83"/>
      <c r="Q1950" s="83"/>
      <c r="R1950" s="83"/>
      <c r="S1950" s="83"/>
      <c r="T1950" s="16"/>
      <c r="U1950" s="16"/>
      <c r="V1950" s="43">
        <f t="shared" si="594"/>
        <v>1.1925118118359344E-5</v>
      </c>
      <c r="W1950" s="43">
        <f t="shared" si="595"/>
        <v>1.6913814261421572E-3</v>
      </c>
      <c r="X1950" s="43">
        <f t="shared" si="596"/>
        <v>3.0341688401302268E-6</v>
      </c>
      <c r="Y1950" s="22">
        <f>X1950+W1950+SUM($V$1934:V1950)</f>
        <v>1.8767670994507858E-3</v>
      </c>
      <c r="Z1950" s="22">
        <f t="shared" si="597"/>
        <v>5.7279632010236718E-2</v>
      </c>
      <c r="AA1950" s="44">
        <f t="shared" si="598"/>
        <v>8.1241715777404071</v>
      </c>
      <c r="AB1950" s="44">
        <f t="shared" si="599"/>
        <v>0.43226138301356798</v>
      </c>
      <c r="AC1950" s="44">
        <f t="shared" si="600"/>
        <v>1.2491217313673277</v>
      </c>
      <c r="AD1950" s="44">
        <f t="shared" si="605"/>
        <v>0.43226138301356792</v>
      </c>
      <c r="AE1950" s="44">
        <f t="shared" si="606"/>
        <v>0.81672139694806423</v>
      </c>
      <c r="AF1950" s="44">
        <f t="shared" si="607"/>
        <v>1.3895140569532895E-4</v>
      </c>
      <c r="AG1950" s="45">
        <f>AC1950+AA1950+SUM($Z$1934:Z1950)</f>
        <v>10.07434694744436</v>
      </c>
      <c r="AH1950" s="45">
        <f>AC1950+AA1950+SUM($Z$1934:Z1950)</f>
        <v>10.07434694744436</v>
      </c>
      <c r="DM1950"/>
      <c r="DN1950"/>
      <c r="DO1950"/>
      <c r="DP1950"/>
      <c r="DQ1950"/>
      <c r="DR1950"/>
      <c r="DS1950"/>
      <c r="DT1950"/>
      <c r="DU1950"/>
      <c r="DV1950"/>
      <c r="DW1950"/>
      <c r="DX1950"/>
      <c r="DY1950"/>
      <c r="DZ1950"/>
      <c r="EA1950"/>
      <c r="EB1950"/>
      <c r="EC1950"/>
      <c r="ED1950"/>
      <c r="EE1950"/>
      <c r="EF1950"/>
      <c r="EG1950"/>
    </row>
    <row r="1951" spans="1:137" s="1" customFormat="1" ht="14.4" x14ac:dyDescent="0.3">
      <c r="A1951"/>
      <c r="B1951"/>
      <c r="C1951"/>
      <c r="D1951" s="18"/>
      <c r="E1951" s="28">
        <v>40045.488888888889</v>
      </c>
      <c r="F1951" s="10">
        <f t="shared" si="604"/>
        <v>161.96875</v>
      </c>
      <c r="G1951" s="10">
        <v>28125</v>
      </c>
      <c r="H1951" s="10">
        <v>5.25</v>
      </c>
      <c r="I1951" s="10">
        <v>648</v>
      </c>
      <c r="J1951" s="10"/>
      <c r="K1951" s="10"/>
      <c r="L1951" s="79">
        <v>1037</v>
      </c>
      <c r="M1951" s="86"/>
      <c r="N1951" s="114">
        <v>6.8</v>
      </c>
      <c r="O1951" s="83"/>
      <c r="P1951" s="83"/>
      <c r="Q1951" s="83"/>
      <c r="R1951" s="83"/>
      <c r="S1951" s="83"/>
      <c r="T1951" s="16"/>
      <c r="U1951" s="16"/>
      <c r="V1951" s="43">
        <f t="shared" si="594"/>
        <v>1.0794287951963199E-5</v>
      </c>
      <c r="W1951" s="43">
        <f t="shared" si="595"/>
        <v>1.5309918081459182E-3</v>
      </c>
      <c r="X1951" s="43">
        <f t="shared" si="596"/>
        <v>2.7464459328764981E-6</v>
      </c>
      <c r="Y1951" s="22">
        <f>X1951+W1951+SUM($V$1934:V1951)</f>
        <v>1.7268840464992562E-3</v>
      </c>
      <c r="Z1951" s="22">
        <f t="shared" si="597"/>
        <v>5.7826542599802855E-2</v>
      </c>
      <c r="AA1951" s="44">
        <f t="shared" si="598"/>
        <v>8.2017418293531339</v>
      </c>
      <c r="AB1951" s="44">
        <f t="shared" si="599"/>
        <v>0.4363886498889622</v>
      </c>
      <c r="AC1951" s="44">
        <f t="shared" si="600"/>
        <v>1.2610484473493697</v>
      </c>
      <c r="AD1951" s="44">
        <f t="shared" si="605"/>
        <v>0.4363886498889622</v>
      </c>
      <c r="AE1951" s="44">
        <f t="shared" si="606"/>
        <v>0.82451951933537837</v>
      </c>
      <c r="AF1951" s="44">
        <f t="shared" si="607"/>
        <v>1.4027812502893596E-4</v>
      </c>
      <c r="AG1951" s="45">
        <f>AC1951+AA1951+SUM($Z$1934:Z1951)</f>
        <v>10.221670457638929</v>
      </c>
      <c r="AH1951" s="45">
        <f>AC1951+AA1951+SUM($Z$1934:Z1951)</f>
        <v>10.221670457638929</v>
      </c>
      <c r="DM1951"/>
      <c r="DN1951"/>
      <c r="DO1951"/>
      <c r="DP1951"/>
      <c r="DQ1951"/>
      <c r="DR1951"/>
      <c r="DS1951"/>
      <c r="DT1951"/>
      <c r="DU1951"/>
      <c r="DV1951"/>
      <c r="DW1951"/>
      <c r="DX1951"/>
      <c r="DY1951"/>
      <c r="DZ1951"/>
      <c r="EA1951"/>
      <c r="EB1951"/>
      <c r="EC1951"/>
      <c r="ED1951"/>
      <c r="EE1951"/>
      <c r="EF1951"/>
      <c r="EG1951"/>
    </row>
    <row r="1952" spans="1:137" s="1" customFormat="1" ht="14.4" x14ac:dyDescent="0.3">
      <c r="A1952"/>
      <c r="B1952"/>
      <c r="C1952"/>
      <c r="D1952" s="18"/>
      <c r="E1952" s="28">
        <f>E1953-1</f>
        <v>40058.454861111109</v>
      </c>
      <c r="F1952" s="10">
        <f t="shared" si="604"/>
        <v>174.93472222222044</v>
      </c>
      <c r="G1952" s="10">
        <v>27912</v>
      </c>
      <c r="H1952" s="10">
        <v>6.29</v>
      </c>
      <c r="I1952" s="10">
        <v>839</v>
      </c>
      <c r="J1952" s="10"/>
      <c r="K1952" s="10"/>
      <c r="L1952" s="79">
        <v>1037</v>
      </c>
      <c r="M1952" s="86"/>
      <c r="N1952" s="114">
        <v>6.8</v>
      </c>
      <c r="O1952" s="83"/>
      <c r="P1952" s="83"/>
      <c r="Q1952" s="83"/>
      <c r="R1952" s="83"/>
      <c r="S1952" s="83"/>
      <c r="T1952" s="16"/>
      <c r="U1952" s="16"/>
      <c r="V1952" s="43">
        <f t="shared" si="594"/>
        <v>1.2932584993875911E-5</v>
      </c>
      <c r="W1952" s="43">
        <f t="shared" si="595"/>
        <v>1.834273994902443E-3</v>
      </c>
      <c r="X1952" s="43">
        <f t="shared" si="596"/>
        <v>3.2905037938653663E-6</v>
      </c>
      <c r="Y1952" s="22">
        <f>X1952+W1952+SUM($V$1934:V1952)</f>
        <v>2.0436428761106459E-3</v>
      </c>
      <c r="Z1952" s="22">
        <f t="shared" si="597"/>
        <v>5.7388602917180349E-2</v>
      </c>
      <c r="AA1952" s="44">
        <f t="shared" si="598"/>
        <v>8.139627304565499</v>
      </c>
      <c r="AB1952" s="44">
        <f t="shared" si="599"/>
        <v>0.43308373318046978</v>
      </c>
      <c r="AC1952" s="44">
        <f t="shared" si="600"/>
        <v>1.2514981071081104</v>
      </c>
      <c r="AD1952" s="44">
        <f t="shared" si="605"/>
        <v>0.43308373318046972</v>
      </c>
      <c r="AE1952" s="44">
        <f t="shared" si="606"/>
        <v>0.81827515817561169</v>
      </c>
      <c r="AF1952" s="44">
        <f t="shared" si="607"/>
        <v>1.3921575202871679E-4</v>
      </c>
      <c r="AG1952" s="45">
        <f>AC1952+AA1952+SUM($Z$1934:Z1952)</f>
        <v>10.207394195527216</v>
      </c>
      <c r="AH1952" s="45">
        <f>AC1952+AA1952+SUM($Z$1934:Z1952)</f>
        <v>10.207394195527216</v>
      </c>
      <c r="DM1952"/>
      <c r="DN1952"/>
      <c r="DO1952"/>
      <c r="DP1952"/>
      <c r="DQ1952"/>
      <c r="DR1952"/>
      <c r="DS1952"/>
      <c r="DT1952"/>
      <c r="DU1952"/>
      <c r="DV1952"/>
      <c r="DW1952"/>
      <c r="DX1952"/>
      <c r="DY1952"/>
      <c r="DZ1952"/>
      <c r="EA1952"/>
      <c r="EB1952"/>
      <c r="EC1952"/>
      <c r="ED1952"/>
      <c r="EE1952"/>
      <c r="EF1952"/>
      <c r="EG1952"/>
    </row>
    <row r="1953" spans="1:137" s="1" customFormat="1" ht="14.4" x14ac:dyDescent="0.3">
      <c r="A1953"/>
      <c r="B1953"/>
      <c r="C1953"/>
      <c r="D1953" s="18"/>
      <c r="E1953" s="28">
        <v>40059.454861111109</v>
      </c>
      <c r="F1953" s="10">
        <f t="shared" si="604"/>
        <v>175.93472222222044</v>
      </c>
      <c r="G1953" s="10">
        <v>28009.599999999999</v>
      </c>
      <c r="H1953" s="10">
        <v>4.07</v>
      </c>
      <c r="I1953" s="10">
        <v>932</v>
      </c>
      <c r="J1953" s="10"/>
      <c r="K1953" s="10"/>
      <c r="L1953" s="79">
        <v>1037</v>
      </c>
      <c r="M1953" s="86"/>
      <c r="N1953" s="114">
        <v>6.8</v>
      </c>
      <c r="O1953" s="83"/>
      <c r="P1953" s="83"/>
      <c r="Q1953" s="83"/>
      <c r="R1953" s="83"/>
      <c r="S1953" s="83"/>
      <c r="T1953" s="16"/>
      <c r="U1953" s="16"/>
      <c r="V1953" s="43">
        <f t="shared" si="594"/>
        <v>8.3681432313314721E-6</v>
      </c>
      <c r="W1953" s="43">
        <f t="shared" si="595"/>
        <v>1.186883173172169E-3</v>
      </c>
      <c r="X1953" s="43">
        <f t="shared" si="596"/>
        <v>2.1291495136775899E-6</v>
      </c>
      <c r="Y1953" s="22">
        <f>X1953+W1953+SUM($V$1934:V1953)</f>
        <v>1.4034588433315153E-3</v>
      </c>
      <c r="Z1953" s="22">
        <f t="shared" si="597"/>
        <v>5.758927387034446E-2</v>
      </c>
      <c r="AA1953" s="44">
        <f t="shared" si="598"/>
        <v>8.1680891713226487</v>
      </c>
      <c r="AB1953" s="44">
        <f t="shared" si="599"/>
        <v>0.43459809877084005</v>
      </c>
      <c r="AC1953" s="44">
        <f t="shared" si="600"/>
        <v>1.2558742254534012</v>
      </c>
      <c r="AD1953" s="44">
        <f t="shared" si="605"/>
        <v>0.43459809877084005</v>
      </c>
      <c r="AE1953" s="44">
        <f t="shared" si="606"/>
        <v>0.82113642413426546</v>
      </c>
      <c r="AF1953" s="44">
        <f t="shared" si="607"/>
        <v>1.397025482954839E-4</v>
      </c>
      <c r="AG1953" s="45">
        <f>AC1953+AA1953+SUM($Z$1934:Z1953)</f>
        <v>10.297821454500001</v>
      </c>
      <c r="AH1953" s="45">
        <f>AC1953+AA1953+SUM($Z$1934:Z1953)</f>
        <v>10.297821454500001</v>
      </c>
      <c r="DM1953"/>
      <c r="DN1953"/>
      <c r="DO1953"/>
      <c r="DP1953"/>
      <c r="DQ1953"/>
      <c r="DR1953"/>
      <c r="DS1953"/>
      <c r="DT1953"/>
      <c r="DU1953"/>
      <c r="DV1953"/>
      <c r="DW1953"/>
      <c r="DX1953"/>
      <c r="DY1953"/>
      <c r="DZ1953"/>
      <c r="EA1953"/>
      <c r="EB1953"/>
      <c r="EC1953"/>
      <c r="ED1953"/>
      <c r="EE1953"/>
      <c r="EF1953"/>
      <c r="EG1953"/>
    </row>
    <row r="1954" spans="1:137" s="1" customFormat="1" ht="14.4" x14ac:dyDescent="0.3">
      <c r="A1954"/>
      <c r="B1954"/>
      <c r="C1954"/>
      <c r="D1954" s="18"/>
      <c r="E1954" s="28">
        <v>40066.57708333333</v>
      </c>
      <c r="F1954" s="10">
        <f t="shared" si="604"/>
        <v>183.05694444444089</v>
      </c>
      <c r="G1954" s="10">
        <v>29301.599999999999</v>
      </c>
      <c r="H1954" s="10">
        <v>6.6</v>
      </c>
      <c r="I1954" s="10">
        <v>1189</v>
      </c>
      <c r="J1954" s="10"/>
      <c r="K1954" s="10"/>
      <c r="L1954" s="79">
        <v>1037</v>
      </c>
      <c r="M1954" s="91"/>
      <c r="N1954" s="114">
        <v>6.8</v>
      </c>
      <c r="O1954" s="83"/>
      <c r="P1954" s="83"/>
      <c r="Q1954" s="83"/>
      <c r="R1954" s="83"/>
      <c r="S1954" s="83"/>
      <c r="T1954" s="16"/>
      <c r="U1954" s="16"/>
      <c r="V1954" s="43">
        <f t="shared" si="594"/>
        <v>1.3569961996753736E-5</v>
      </c>
      <c r="W1954" s="43">
        <f t="shared" si="595"/>
        <v>1.9246754159548685E-3</v>
      </c>
      <c r="X1954" s="43">
        <f t="shared" si="596"/>
        <v>3.4526748870447403E-6</v>
      </c>
      <c r="Y1954" s="22">
        <f>X1954+W1954+SUM($V$1934:V1954)</f>
        <v>2.156144573484336E-3</v>
      </c>
      <c r="Z1954" s="22">
        <f t="shared" si="597"/>
        <v>6.0245696733951408E-2</v>
      </c>
      <c r="AA1954" s="44">
        <f t="shared" si="598"/>
        <v>8.544858964870178</v>
      </c>
      <c r="AB1954" s="44">
        <f t="shared" si="599"/>
        <v>0.45464482359418368</v>
      </c>
      <c r="AC1954" s="44">
        <f t="shared" si="600"/>
        <v>1.3138039887947479</v>
      </c>
      <c r="AD1954" s="44">
        <f t="shared" si="605"/>
        <v>0.45464482359418357</v>
      </c>
      <c r="AE1954" s="44">
        <f t="shared" si="606"/>
        <v>0.85901301858693402</v>
      </c>
      <c r="AF1954" s="44">
        <f t="shared" si="607"/>
        <v>1.4614661363014647E-4</v>
      </c>
      <c r="AG1954" s="45">
        <f>AC1954+AA1954+SUM($Z$1934:Z1954)</f>
        <v>10.792766708122828</v>
      </c>
      <c r="AH1954" s="45">
        <f>AC1954+AA1954+SUM($Z$1934:Z1954)</f>
        <v>10.792766708122828</v>
      </c>
      <c r="DM1954"/>
      <c r="DN1954"/>
      <c r="DO1954"/>
      <c r="DP1954"/>
      <c r="DQ1954"/>
      <c r="DR1954"/>
      <c r="DS1954"/>
      <c r="DT1954"/>
      <c r="DU1954"/>
      <c r="DV1954"/>
      <c r="DW1954"/>
      <c r="DX1954"/>
      <c r="DY1954"/>
      <c r="DZ1954"/>
      <c r="EA1954"/>
      <c r="EB1954"/>
      <c r="EC1954"/>
      <c r="ED1954"/>
      <c r="EE1954"/>
      <c r="EF1954"/>
      <c r="EG1954"/>
    </row>
    <row r="1955" spans="1:137" s="1" customFormat="1" ht="14.4" x14ac:dyDescent="0.3">
      <c r="A1955"/>
      <c r="B1955"/>
      <c r="C1955"/>
      <c r="D1955" s="18"/>
      <c r="E1955" s="28">
        <v>40073.504861111112</v>
      </c>
      <c r="F1955" s="10">
        <f t="shared" si="604"/>
        <v>189.98472222222335</v>
      </c>
      <c r="G1955" s="10">
        <v>28899.9</v>
      </c>
      <c r="H1955" s="10">
        <v>6.22</v>
      </c>
      <c r="I1955" s="10">
        <v>1296</v>
      </c>
      <c r="J1955" s="10"/>
      <c r="K1955" s="10"/>
      <c r="L1955" s="79">
        <v>1037</v>
      </c>
      <c r="M1955" s="91"/>
      <c r="N1955" s="114">
        <v>6.8</v>
      </c>
      <c r="O1955" s="83"/>
      <c r="P1955" s="83"/>
      <c r="Q1955" s="83"/>
      <c r="R1955" s="83"/>
      <c r="S1955" s="83"/>
      <c r="T1955" s="16"/>
      <c r="U1955" s="16"/>
      <c r="V1955" s="43">
        <f t="shared" si="594"/>
        <v>1.2788661154516401E-5</v>
      </c>
      <c r="W1955" s="43">
        <f t="shared" si="595"/>
        <v>1.8138607707938307E-3</v>
      </c>
      <c r="X1955" s="43">
        <f t="shared" si="596"/>
        <v>3.2538845147603466E-6</v>
      </c>
      <c r="Y1955" s="22">
        <f>X1955+W1955+SUM($V$1934:V1955)</f>
        <v>2.0579197991055301E-3</v>
      </c>
      <c r="Z1955" s="22">
        <f t="shared" si="597"/>
        <v>5.9419779501512629E-2</v>
      </c>
      <c r="AA1955" s="44">
        <f t="shared" si="598"/>
        <v>8.427716220235471</v>
      </c>
      <c r="AB1955" s="44">
        <f t="shared" si="599"/>
        <v>0.44841202997070284</v>
      </c>
      <c r="AC1955" s="44">
        <f t="shared" si="600"/>
        <v>1.2957928541707397</v>
      </c>
      <c r="AD1955" s="44">
        <f t="shared" si="605"/>
        <v>0.44841202997070295</v>
      </c>
      <c r="AE1955" s="44">
        <f t="shared" si="606"/>
        <v>0.84723668113210693</v>
      </c>
      <c r="AF1955" s="44">
        <f t="shared" si="607"/>
        <v>1.4414306792973321E-4</v>
      </c>
      <c r="AG1955" s="45">
        <f>AC1955+AA1955+SUM($Z$1934:Z1955)</f>
        <v>10.717032608365628</v>
      </c>
      <c r="AH1955" s="45">
        <f>AC1955+AA1955+SUM($Z$1934:Z1955)</f>
        <v>10.717032608365628</v>
      </c>
      <c r="DM1955"/>
      <c r="DN1955"/>
      <c r="DO1955"/>
      <c r="DP1955"/>
      <c r="DQ1955"/>
      <c r="DR1955"/>
      <c r="DS1955"/>
      <c r="DT1955"/>
      <c r="DU1955"/>
      <c r="DV1955"/>
      <c r="DW1955"/>
      <c r="DX1955"/>
      <c r="DY1955"/>
      <c r="DZ1955"/>
      <c r="EA1955"/>
      <c r="EB1955"/>
      <c r="EC1955"/>
      <c r="ED1955"/>
      <c r="EE1955"/>
      <c r="EF1955"/>
      <c r="EG1955"/>
    </row>
    <row r="1956" spans="1:137" s="1" customFormat="1" ht="14.4" x14ac:dyDescent="0.3">
      <c r="A1956"/>
      <c r="B1956"/>
      <c r="C1956"/>
      <c r="D1956" s="18"/>
      <c r="E1956" s="28">
        <v>40079.445138888892</v>
      </c>
      <c r="F1956" s="10">
        <f t="shared" si="604"/>
        <v>195.92500000000291</v>
      </c>
      <c r="G1956" s="10">
        <v>27556.6</v>
      </c>
      <c r="H1956" s="10">
        <v>4.04</v>
      </c>
      <c r="I1956" s="10">
        <v>1501</v>
      </c>
      <c r="J1956" s="10"/>
      <c r="K1956" s="10"/>
      <c r="L1956" s="79">
        <v>1037</v>
      </c>
      <c r="M1956" s="91"/>
      <c r="N1956" s="114">
        <v>6.8</v>
      </c>
      <c r="O1956" s="83"/>
      <c r="P1956" s="83"/>
      <c r="Q1956" s="83"/>
      <c r="R1956" s="83"/>
      <c r="S1956" s="83"/>
      <c r="T1956" s="16"/>
      <c r="U1956" s="16"/>
      <c r="V1956" s="43">
        <f t="shared" si="594"/>
        <v>8.3064615858916808E-6</v>
      </c>
      <c r="W1956" s="43">
        <f t="shared" si="595"/>
        <v>1.1781346485541923E-3</v>
      </c>
      <c r="X1956" s="43">
        <f t="shared" si="596"/>
        <v>2.1134555369182962E-6</v>
      </c>
      <c r="Y1956" s="22">
        <f>X1956+W1956+SUM($V$1934:V1956)</f>
        <v>1.4293597094739412E-3</v>
      </c>
      <c r="Z1956" s="22">
        <f t="shared" si="597"/>
        <v>5.6657881024203632E-2</v>
      </c>
      <c r="AA1956" s="44">
        <f t="shared" si="598"/>
        <v>8.035986449591201</v>
      </c>
      <c r="AB1956" s="44">
        <f t="shared" si="599"/>
        <v>0.4275693322499618</v>
      </c>
      <c r="AC1956" s="44">
        <f t="shared" si="600"/>
        <v>1.2355629384614273</v>
      </c>
      <c r="AD1956" s="44">
        <f t="shared" si="605"/>
        <v>0.4275693322499618</v>
      </c>
      <c r="AE1956" s="44">
        <f t="shared" si="606"/>
        <v>0.80785616307617025</v>
      </c>
      <c r="AF1956" s="44">
        <f t="shared" si="607"/>
        <v>1.3744313529501784E-4</v>
      </c>
      <c r="AG1956" s="45">
        <f>AC1956+AA1956+SUM($Z$1934:Z1956)</f>
        <v>10.321730803036248</v>
      </c>
      <c r="AH1956" s="45">
        <f>AC1956+AA1956+SUM($Z$1934:Z1956)</f>
        <v>10.321730803036248</v>
      </c>
      <c r="DM1956"/>
      <c r="DN1956"/>
      <c r="DO1956"/>
      <c r="DP1956"/>
      <c r="DQ1956"/>
      <c r="DR1956"/>
      <c r="DS1956"/>
      <c r="DT1956"/>
      <c r="DU1956"/>
      <c r="DV1956"/>
      <c r="DW1956"/>
      <c r="DX1956"/>
      <c r="DY1956"/>
      <c r="DZ1956"/>
      <c r="EA1956"/>
      <c r="EB1956"/>
      <c r="EC1956"/>
      <c r="ED1956"/>
      <c r="EE1956"/>
      <c r="EF1956"/>
      <c r="EG1956"/>
    </row>
    <row r="1957" spans="1:137" s="1" customFormat="1" ht="14.4" x14ac:dyDescent="0.3">
      <c r="A1957"/>
      <c r="B1957"/>
      <c r="C1957"/>
      <c r="D1957" s="18"/>
      <c r="E1957" s="28">
        <v>40086.42291666667</v>
      </c>
      <c r="F1957" s="10">
        <f t="shared" si="604"/>
        <v>202.90277777778101</v>
      </c>
      <c r="G1957" s="10">
        <v>28888.2</v>
      </c>
      <c r="H1957" s="10">
        <v>4.88</v>
      </c>
      <c r="I1957" s="10">
        <v>1599</v>
      </c>
      <c r="J1957" s="10"/>
      <c r="K1957" s="10"/>
      <c r="L1957" s="79">
        <v>1037</v>
      </c>
      <c r="M1957" s="91"/>
      <c r="N1957" s="114">
        <v>6.8</v>
      </c>
      <c r="O1957" s="83"/>
      <c r="P1957" s="83"/>
      <c r="Q1957" s="83"/>
      <c r="R1957" s="83"/>
      <c r="S1957" s="83"/>
      <c r="T1957" s="16"/>
      <c r="U1957" s="16"/>
      <c r="V1957" s="43">
        <f t="shared" si="594"/>
        <v>1.0033547658205793E-5</v>
      </c>
      <c r="W1957" s="43">
        <f t="shared" si="595"/>
        <v>1.4230933378575391E-3</v>
      </c>
      <c r="X1957" s="43">
        <f t="shared" si="596"/>
        <v>2.5528868861785353E-6</v>
      </c>
      <c r="Y1957" s="22">
        <f>X1957+W1957+SUM($V$1934:V1957)</f>
        <v>1.6847913777847542E-3</v>
      </c>
      <c r="Z1957" s="22">
        <f t="shared" si="597"/>
        <v>5.9395723659791108E-2</v>
      </c>
      <c r="AA1957" s="44">
        <f t="shared" si="598"/>
        <v>8.4243042956344585</v>
      </c>
      <c r="AB1957" s="44">
        <f t="shared" si="599"/>
        <v>0.44823049229234907</v>
      </c>
      <c r="AC1957" s="44">
        <f t="shared" si="600"/>
        <v>1.2952682580166424</v>
      </c>
      <c r="AD1957" s="44">
        <f t="shared" si="605"/>
        <v>0.44823049229234913</v>
      </c>
      <c r="AE1957" s="44">
        <f t="shared" si="606"/>
        <v>0.8468936810120633</v>
      </c>
      <c r="AF1957" s="44">
        <f t="shared" si="607"/>
        <v>1.4408471222972119E-4</v>
      </c>
      <c r="AG1957" s="45">
        <f>AC1957+AA1957+SUM($Z$1934:Z1957)</f>
        <v>10.829149692294513</v>
      </c>
      <c r="AH1957" s="45">
        <f>AC1957+AA1957+SUM($Z$1934:Z1957)</f>
        <v>10.829149692294513</v>
      </c>
      <c r="DM1957"/>
      <c r="DN1957"/>
      <c r="DO1957"/>
      <c r="DP1957"/>
      <c r="DQ1957"/>
      <c r="DR1957"/>
      <c r="DS1957"/>
      <c r="DT1957"/>
      <c r="DU1957"/>
      <c r="DV1957"/>
      <c r="DW1957"/>
      <c r="DX1957"/>
      <c r="DY1957"/>
      <c r="DZ1957"/>
      <c r="EA1957"/>
      <c r="EB1957"/>
      <c r="EC1957"/>
      <c r="ED1957"/>
      <c r="EE1957"/>
      <c r="EF1957"/>
      <c r="EG1957"/>
    </row>
    <row r="1958" spans="1:137" s="1" customFormat="1" ht="14.4" x14ac:dyDescent="0.3">
      <c r="A1958"/>
      <c r="B1958"/>
      <c r="C1958"/>
      <c r="D1958" s="18"/>
      <c r="E1958" s="28">
        <v>40093.418055555558</v>
      </c>
      <c r="F1958" s="10">
        <f t="shared" si="604"/>
        <v>209.89791666666861</v>
      </c>
      <c r="G1958" s="10">
        <v>27528.5</v>
      </c>
      <c r="H1958" s="10">
        <v>4.09</v>
      </c>
      <c r="I1958" s="10">
        <v>1793</v>
      </c>
      <c r="J1958" s="10"/>
      <c r="K1958" s="10"/>
      <c r="L1958" s="79">
        <v>1037</v>
      </c>
      <c r="M1958" s="91"/>
      <c r="N1958" s="114">
        <v>6.8</v>
      </c>
      <c r="O1958" s="83"/>
      <c r="P1958" s="83"/>
      <c r="Q1958" s="83"/>
      <c r="R1958" s="83"/>
      <c r="S1958" s="83"/>
      <c r="T1958" s="16"/>
      <c r="U1958" s="16"/>
      <c r="V1958" s="43">
        <f t="shared" si="594"/>
        <v>8.4092643282913314E-6</v>
      </c>
      <c r="W1958" s="43">
        <f t="shared" si="595"/>
        <v>1.1927155229174869E-3</v>
      </c>
      <c r="X1958" s="43">
        <f t="shared" si="596"/>
        <v>2.1396121648504523E-6</v>
      </c>
      <c r="Y1958" s="22">
        <f>X1958+W1958+SUM($V$1934:V1958)</f>
        <v>1.4624095524516652E-3</v>
      </c>
      <c r="Z1958" s="22">
        <f t="shared" si="597"/>
        <v>5.6600105882975038E-2</v>
      </c>
      <c r="AA1958" s="44">
        <f t="shared" si="598"/>
        <v>8.0277919981990298</v>
      </c>
      <c r="AB1958" s="44">
        <f t="shared" si="599"/>
        <v>0.42713333150109495</v>
      </c>
      <c r="AC1958" s="44">
        <f t="shared" si="600"/>
        <v>1.2343030109460311</v>
      </c>
      <c r="AD1958" s="44">
        <f t="shared" si="605"/>
        <v>0.42713333150109495</v>
      </c>
      <c r="AE1958" s="44">
        <f t="shared" si="606"/>
        <v>0.80703237646307424</v>
      </c>
      <c r="AF1958" s="44">
        <f t="shared" si="607"/>
        <v>1.373029818616556E-4</v>
      </c>
      <c r="AG1958" s="45">
        <f>AC1958+AA1958+SUM($Z$1934:Z1958)</f>
        <v>10.428272253671446</v>
      </c>
      <c r="AH1958" s="45">
        <f>AC1958+AA1958+SUM($Z$1934:Z1958)</f>
        <v>10.428272253671446</v>
      </c>
      <c r="DM1958"/>
      <c r="DN1958"/>
      <c r="DO1958"/>
      <c r="DP1958"/>
      <c r="DQ1958"/>
      <c r="DR1958"/>
      <c r="DS1958"/>
      <c r="DT1958"/>
      <c r="DU1958"/>
      <c r="DV1958"/>
      <c r="DW1958"/>
      <c r="DX1958"/>
      <c r="DY1958"/>
      <c r="DZ1958"/>
      <c r="EA1958"/>
      <c r="EB1958"/>
      <c r="EC1958"/>
      <c r="ED1958"/>
      <c r="EE1958"/>
      <c r="EF1958"/>
      <c r="EG1958"/>
    </row>
    <row r="1959" spans="1:137" s="1" customFormat="1" ht="14.4" x14ac:dyDescent="0.3">
      <c r="A1959"/>
      <c r="B1959"/>
      <c r="C1959"/>
      <c r="D1959" s="18"/>
      <c r="E1959" s="28">
        <v>40100.436805555553</v>
      </c>
      <c r="F1959" s="10">
        <f t="shared" si="604"/>
        <v>216.91666666666424</v>
      </c>
      <c r="G1959" s="10">
        <v>29228.2</v>
      </c>
      <c r="H1959" s="10">
        <v>4.5999999999999996</v>
      </c>
      <c r="I1959" s="10">
        <v>1887</v>
      </c>
      <c r="J1959" s="10"/>
      <c r="K1959" s="10"/>
      <c r="L1959" s="79">
        <v>1037</v>
      </c>
      <c r="M1959" s="91"/>
      <c r="N1959" s="114">
        <v>6.8</v>
      </c>
      <c r="O1959" s="83"/>
      <c r="P1959" s="83"/>
      <c r="Q1959" s="83"/>
      <c r="R1959" s="83"/>
      <c r="S1959" s="83"/>
      <c r="T1959" s="16"/>
      <c r="U1959" s="16"/>
      <c r="V1959" s="43">
        <f t="shared" si="594"/>
        <v>9.4578523007677556E-6</v>
      </c>
      <c r="W1959" s="43">
        <f t="shared" si="595"/>
        <v>1.3414404414230901E-3</v>
      </c>
      <c r="X1959" s="43">
        <f t="shared" si="596"/>
        <v>2.4064097697584555E-6</v>
      </c>
      <c r="Y1959" s="22">
        <f>X1959+W1959+SUM($V$1934:V1959)</f>
        <v>1.6208591208629441E-3</v>
      </c>
      <c r="Z1959" s="22">
        <f t="shared" si="597"/>
        <v>6.0094782308108725E-2</v>
      </c>
      <c r="AA1959" s="44">
        <f t="shared" si="598"/>
        <v>8.5234542413048633</v>
      </c>
      <c r="AB1959" s="44">
        <f t="shared" si="599"/>
        <v>0.45350594619322898</v>
      </c>
      <c r="AC1959" s="44">
        <f t="shared" si="600"/>
        <v>1.3105129325801543</v>
      </c>
      <c r="AD1959" s="44">
        <f t="shared" si="605"/>
        <v>0.45350594619322887</v>
      </c>
      <c r="AE1959" s="44">
        <f t="shared" si="606"/>
        <v>0.8568612058680285</v>
      </c>
      <c r="AF1959" s="44">
        <f t="shared" si="607"/>
        <v>1.4578051889673759E-4</v>
      </c>
      <c r="AG1959" s="45">
        <f>AC1959+AA1959+SUM($Z$1934:Z1959)</f>
        <v>11.060239200719511</v>
      </c>
      <c r="AH1959" s="45">
        <f>AC1959+AA1959+SUM($Z$1934:Z1959)</f>
        <v>11.060239200719511</v>
      </c>
      <c r="DM1959"/>
      <c r="DN1959"/>
      <c r="DO1959"/>
      <c r="DP1959"/>
      <c r="DQ1959"/>
      <c r="DR1959"/>
      <c r="DS1959"/>
      <c r="DT1959"/>
      <c r="DU1959"/>
      <c r="DV1959"/>
      <c r="DW1959"/>
      <c r="DX1959"/>
      <c r="DY1959"/>
      <c r="DZ1959"/>
      <c r="EA1959"/>
      <c r="EB1959"/>
      <c r="EC1959"/>
      <c r="ED1959"/>
      <c r="EE1959"/>
      <c r="EF1959"/>
      <c r="EG1959"/>
    </row>
    <row r="1960" spans="1:137" s="1" customFormat="1" ht="14.4" x14ac:dyDescent="0.3">
      <c r="A1960"/>
      <c r="B1960"/>
      <c r="C1960"/>
      <c r="D1960" s="18"/>
      <c r="E1960" s="28">
        <v>40107.45208333333</v>
      </c>
      <c r="F1960" s="10">
        <f t="shared" si="604"/>
        <v>223.93194444444089</v>
      </c>
      <c r="G1960" s="10">
        <v>27295.7</v>
      </c>
      <c r="H1960" s="10">
        <v>5.0599999999999996</v>
      </c>
      <c r="I1960" s="10">
        <v>2121</v>
      </c>
      <c r="J1960" s="10"/>
      <c r="K1960" s="10"/>
      <c r="L1960" s="79">
        <v>1037</v>
      </c>
      <c r="M1960" s="91"/>
      <c r="N1960" s="114">
        <v>6.8</v>
      </c>
      <c r="O1960" s="83"/>
      <c r="P1960" s="83"/>
      <c r="Q1960" s="83"/>
      <c r="R1960" s="83"/>
      <c r="S1960" s="83"/>
      <c r="T1960" s="16"/>
      <c r="U1960" s="16"/>
      <c r="V1960" s="43">
        <f t="shared" si="594"/>
        <v>1.0403637530844531E-5</v>
      </c>
      <c r="W1960" s="43">
        <f t="shared" si="595"/>
        <v>1.4755844855653991E-3</v>
      </c>
      <c r="X1960" s="43">
        <f t="shared" si="596"/>
        <v>2.6470507467343008E-6</v>
      </c>
      <c r="Y1960" s="22">
        <f>X1960+W1960+SUM($V$1934:V1960)</f>
        <v>1.7656474435130735E-3</v>
      </c>
      <c r="Z1960" s="22">
        <f t="shared" si="597"/>
        <v>5.6121456314362272E-2</v>
      </c>
      <c r="AA1960" s="44">
        <f t="shared" si="598"/>
        <v>7.9599034471635308</v>
      </c>
      <c r="AB1960" s="44">
        <f t="shared" si="599"/>
        <v>0.42352119718308079</v>
      </c>
      <c r="AC1960" s="44">
        <f t="shared" si="600"/>
        <v>1.2238648925978379</v>
      </c>
      <c r="AD1960" s="44">
        <f t="shared" si="605"/>
        <v>0.42352119718308073</v>
      </c>
      <c r="AE1960" s="44">
        <f t="shared" si="606"/>
        <v>0.80020755356169559</v>
      </c>
      <c r="AF1960" s="44">
        <f t="shared" si="607"/>
        <v>1.3614185306141607E-4</v>
      </c>
      <c r="AG1960" s="45">
        <f>AC1960+AA1960+SUM($Z$1934:Z1960)</f>
        <v>10.466161822910225</v>
      </c>
      <c r="AH1960" s="45">
        <f>AC1960+AA1960+SUM($Z$1934:Z1960)</f>
        <v>10.466161822910225</v>
      </c>
      <c r="DM1960"/>
      <c r="DN1960"/>
      <c r="DO1960"/>
      <c r="DP1960"/>
      <c r="DQ1960"/>
      <c r="DR1960"/>
      <c r="DS1960"/>
      <c r="DT1960"/>
      <c r="DU1960"/>
      <c r="DV1960"/>
      <c r="DW1960"/>
      <c r="DX1960"/>
      <c r="DY1960"/>
      <c r="DZ1960"/>
      <c r="EA1960"/>
      <c r="EB1960"/>
      <c r="EC1960"/>
      <c r="ED1960"/>
      <c r="EE1960"/>
      <c r="EF1960"/>
      <c r="EG1960"/>
    </row>
    <row r="1961" spans="1:137" s="1" customFormat="1" ht="14.4" x14ac:dyDescent="0.3">
      <c r="A1961"/>
      <c r="B1961"/>
      <c r="C1961"/>
      <c r="D1961" s="18"/>
      <c r="E1961" s="28">
        <v>40115.414583333331</v>
      </c>
      <c r="F1961" s="10">
        <f t="shared" si="604"/>
        <v>231.89444444444234</v>
      </c>
      <c r="G1961" s="10">
        <v>27696.6</v>
      </c>
      <c r="H1961" s="10">
        <v>5.16</v>
      </c>
      <c r="I1961" s="10">
        <v>2227</v>
      </c>
      <c r="J1961" s="10"/>
      <c r="K1961" s="10"/>
      <c r="L1961" s="79">
        <v>1037</v>
      </c>
      <c r="M1961" s="91"/>
      <c r="N1961" s="114">
        <v>6.8</v>
      </c>
      <c r="O1961" s="83"/>
      <c r="P1961" s="83"/>
      <c r="Q1961" s="83"/>
      <c r="R1961" s="83"/>
      <c r="S1961" s="83"/>
      <c r="T1961" s="16"/>
      <c r="U1961" s="16"/>
      <c r="V1961" s="43">
        <f t="shared" si="594"/>
        <v>1.0609243015643832E-5</v>
      </c>
      <c r="W1961" s="43">
        <f t="shared" si="595"/>
        <v>1.5047462342919883E-3</v>
      </c>
      <c r="X1961" s="43">
        <f t="shared" si="596"/>
        <v>2.6993640025986156E-6</v>
      </c>
      <c r="Y1961" s="22">
        <f>X1961+W1961+SUM($V$1934:V1961)</f>
        <v>1.8054707485111708E-3</v>
      </c>
      <c r="Z1961" s="22">
        <f t="shared" si="597"/>
        <v>5.6945728702922659E-2</v>
      </c>
      <c r="AA1961" s="44">
        <f t="shared" si="598"/>
        <v>8.0768128978084253</v>
      </c>
      <c r="AB1961" s="44">
        <f t="shared" si="599"/>
        <v>0.42974157797385348</v>
      </c>
      <c r="AC1961" s="44">
        <f t="shared" si="600"/>
        <v>1.2418401573993441</v>
      </c>
      <c r="AD1961" s="44">
        <f t="shared" si="605"/>
        <v>0.42974157797385348</v>
      </c>
      <c r="AE1961" s="44">
        <f t="shared" si="606"/>
        <v>0.81196043801686191</v>
      </c>
      <c r="AF1961" s="44">
        <f t="shared" si="607"/>
        <v>1.3814140862849518E-4</v>
      </c>
      <c r="AG1961" s="45">
        <f>AC1961+AA1961+SUM($Z$1934:Z1961)</f>
        <v>10.657992267059548</v>
      </c>
      <c r="AH1961" s="45">
        <f>AC1961+AA1961+SUM($Z$1934:Z1961)</f>
        <v>10.657992267059548</v>
      </c>
      <c r="DM1961"/>
      <c r="DN1961"/>
      <c r="DO1961"/>
      <c r="DP1961"/>
      <c r="DQ1961"/>
      <c r="DR1961"/>
      <c r="DS1961"/>
      <c r="DT1961"/>
      <c r="DU1961"/>
      <c r="DV1961"/>
      <c r="DW1961"/>
      <c r="DX1961"/>
      <c r="DY1961"/>
      <c r="DZ1961"/>
      <c r="EA1961"/>
      <c r="EB1961"/>
      <c r="EC1961"/>
      <c r="ED1961"/>
      <c r="EE1961"/>
      <c r="EF1961"/>
      <c r="EG1961"/>
    </row>
    <row r="1962" spans="1:137" s="1" customFormat="1" ht="14.4" x14ac:dyDescent="0.3">
      <c r="A1962"/>
      <c r="B1962"/>
      <c r="C1962"/>
      <c r="D1962" s="18"/>
      <c r="E1962" s="28">
        <v>40158.386805555558</v>
      </c>
      <c r="F1962" s="10">
        <f t="shared" si="604"/>
        <v>274.86666666666861</v>
      </c>
      <c r="G1962" s="10">
        <v>30640</v>
      </c>
      <c r="H1962" s="10">
        <v>10.6</v>
      </c>
      <c r="I1962" s="10">
        <v>2465</v>
      </c>
      <c r="J1962" s="10"/>
      <c r="K1962" s="10"/>
      <c r="L1962" s="79">
        <v>1037</v>
      </c>
      <c r="M1962" s="91"/>
      <c r="N1962" s="114">
        <v>6.8</v>
      </c>
      <c r="O1962" s="83"/>
      <c r="P1962" s="83"/>
      <c r="Q1962" s="83"/>
      <c r="R1962" s="83"/>
      <c r="S1962" s="83"/>
      <c r="T1962" s="16"/>
      <c r="U1962" s="16"/>
      <c r="V1962" s="43">
        <f t="shared" si="594"/>
        <v>2.17941813887257E-5</v>
      </c>
      <c r="W1962" s="43">
        <f t="shared" si="595"/>
        <v>3.0911453650184252E-3</v>
      </c>
      <c r="X1962" s="43">
        <f t="shared" si="596"/>
        <v>5.5452051216173101E-6</v>
      </c>
      <c r="Y1962" s="22">
        <f>X1962+W1962+SUM($V$1934:V1962)</f>
        <v>3.4165099017453519E-3</v>
      </c>
      <c r="Z1962" s="22">
        <f t="shared" si="597"/>
        <v>6.2997520542505223E-2</v>
      </c>
      <c r="AA1962" s="44">
        <f t="shared" si="598"/>
        <v>8.9351598098268443</v>
      </c>
      <c r="AB1962" s="44">
        <f t="shared" si="599"/>
        <v>0.47541149271458844</v>
      </c>
      <c r="AC1962" s="44">
        <f t="shared" si="600"/>
        <v>1.3738142018412334</v>
      </c>
      <c r="AD1962" s="44">
        <f t="shared" si="605"/>
        <v>0.47541149271458849</v>
      </c>
      <c r="AE1962" s="44">
        <f t="shared" si="606"/>
        <v>0.89824988701994646</v>
      </c>
      <c r="AF1962" s="44">
        <f t="shared" si="607"/>
        <v>1.5282210669819013E-4</v>
      </c>
      <c r="AG1962" s="45">
        <f>AC1962+AA1962+SUM($Z$1934:Z1962)</f>
        <v>11.711310744062363</v>
      </c>
      <c r="AH1962" s="45">
        <f>AC1962+AA1962+SUM($Z$1934:Z1962)</f>
        <v>11.711310744062363</v>
      </c>
      <c r="DM1962"/>
      <c r="DN1962"/>
      <c r="DO1962"/>
      <c r="DP1962"/>
      <c r="DQ1962"/>
      <c r="DR1962"/>
      <c r="DS1962"/>
      <c r="DT1962"/>
      <c r="DU1962"/>
      <c r="DV1962"/>
      <c r="DW1962"/>
      <c r="DX1962"/>
      <c r="DY1962"/>
      <c r="DZ1962"/>
      <c r="EA1962"/>
      <c r="EB1962"/>
      <c r="EC1962"/>
      <c r="ED1962"/>
      <c r="EE1962"/>
      <c r="EF1962"/>
      <c r="EG1962"/>
    </row>
    <row r="1963" spans="1:137" s="1" customFormat="1" ht="14.4" x14ac:dyDescent="0.3">
      <c r="A1963"/>
      <c r="B1963"/>
      <c r="C1963"/>
      <c r="D1963" s="18"/>
      <c r="E1963" s="28">
        <v>40185.613194444442</v>
      </c>
      <c r="F1963" s="10">
        <f t="shared" si="604"/>
        <v>302.09305555555329</v>
      </c>
      <c r="G1963" s="10">
        <v>31735</v>
      </c>
      <c r="H1963" s="10">
        <v>5.1100000000000003</v>
      </c>
      <c r="I1963" s="10">
        <v>2681</v>
      </c>
      <c r="J1963" s="10"/>
      <c r="K1963" s="10"/>
      <c r="L1963" s="79">
        <v>1037</v>
      </c>
      <c r="M1963" s="91"/>
      <c r="N1963" s="114">
        <v>6.8</v>
      </c>
      <c r="O1963" s="83"/>
      <c r="P1963" s="83"/>
      <c r="Q1963" s="83"/>
      <c r="R1963" s="83"/>
      <c r="S1963" s="83"/>
      <c r="T1963" s="16"/>
      <c r="U1963" s="16"/>
      <c r="V1963" s="43">
        <f t="shared" si="594"/>
        <v>1.0506440273244182E-5</v>
      </c>
      <c r="W1963" s="43">
        <f t="shared" si="595"/>
        <v>1.4901653599286937E-3</v>
      </c>
      <c r="X1963" s="43">
        <f t="shared" si="596"/>
        <v>2.6732073746664586E-6</v>
      </c>
      <c r="Y1963" s="22">
        <f>X1963+W1963+SUM($V$1934:V1963)</f>
        <v>1.8231643391819138E-3</v>
      </c>
      <c r="Z1963" s="22">
        <f t="shared" si="597"/>
        <v>6.524890060105755E-2</v>
      </c>
      <c r="AA1963" s="44">
        <f t="shared" si="598"/>
        <v>9.2544809583829917</v>
      </c>
      <c r="AB1963" s="44">
        <f t="shared" si="599"/>
        <v>0.49240155748359882</v>
      </c>
      <c r="AC1963" s="44">
        <f t="shared" si="600"/>
        <v>1.4229110213913689</v>
      </c>
      <c r="AD1963" s="44">
        <f t="shared" si="605"/>
        <v>0.49240155748359882</v>
      </c>
      <c r="AE1963" s="44">
        <f t="shared" si="606"/>
        <v>0.93035118030607067</v>
      </c>
      <c r="AF1963" s="44">
        <f t="shared" si="607"/>
        <v>1.5828360169931673E-4</v>
      </c>
      <c r="AG1963" s="45">
        <f>AC1963+AA1963+SUM($Z$1934:Z1963)</f>
        <v>12.144977612769704</v>
      </c>
      <c r="AH1963" s="45">
        <f>AC1963+AA1963+SUM($Z$1934:Z1963)</f>
        <v>12.144977612769704</v>
      </c>
      <c r="DM1963"/>
      <c r="DN1963"/>
      <c r="DO1963"/>
      <c r="DP1963"/>
      <c r="DQ1963"/>
      <c r="DR1963"/>
      <c r="DS1963"/>
      <c r="DT1963"/>
      <c r="DU1963"/>
      <c r="DV1963"/>
      <c r="DW1963"/>
      <c r="DX1963"/>
      <c r="DY1963"/>
      <c r="DZ1963"/>
      <c r="EA1963"/>
      <c r="EB1963"/>
      <c r="EC1963"/>
      <c r="ED1963"/>
      <c r="EE1963"/>
      <c r="EF1963"/>
      <c r="EG1963"/>
    </row>
    <row r="1964" spans="1:137" s="1" customFormat="1" ht="14.4" x14ac:dyDescent="0.3">
      <c r="A1964"/>
      <c r="B1964"/>
      <c r="C1964"/>
      <c r="D1964" s="18"/>
      <c r="E1964" s="28">
        <v>40199.488194444442</v>
      </c>
      <c r="F1964" s="10">
        <f t="shared" si="604"/>
        <v>315.96805555555329</v>
      </c>
      <c r="G1964" s="10">
        <v>32848</v>
      </c>
      <c r="H1964" s="10">
        <v>7.86</v>
      </c>
      <c r="I1964" s="78">
        <v>2884</v>
      </c>
      <c r="J1964" s="78"/>
      <c r="K1964" s="78"/>
      <c r="L1964" s="79">
        <v>1037</v>
      </c>
      <c r="M1964" s="90"/>
      <c r="N1964" s="114">
        <v>6.8</v>
      </c>
      <c r="O1964" s="83"/>
      <c r="P1964" s="83"/>
      <c r="Q1964" s="83"/>
      <c r="R1964" s="83"/>
      <c r="S1964" s="83"/>
      <c r="T1964" s="16"/>
      <c r="U1964" s="16"/>
      <c r="V1964" s="43">
        <f t="shared" si="594"/>
        <v>1.6160591105224905E-5</v>
      </c>
      <c r="W1964" s="43">
        <f t="shared" si="595"/>
        <v>2.292113449909889E-3</v>
      </c>
      <c r="X1964" s="43">
        <f t="shared" si="596"/>
        <v>4.1118219109351001E-6</v>
      </c>
      <c r="Y1964" s="22">
        <f>X1964+W1964+SUM($V$1934:V1964)</f>
        <v>2.6427116348046028E-3</v>
      </c>
      <c r="Z1964" s="22">
        <f t="shared" si="597"/>
        <v>6.7537289646873749E-2</v>
      </c>
      <c r="AA1964" s="44">
        <f t="shared" si="598"/>
        <v>9.5790512217099284</v>
      </c>
      <c r="AB1964" s="44">
        <f t="shared" si="599"/>
        <v>0.50967091098853812</v>
      </c>
      <c r="AC1964" s="44">
        <f t="shared" si="600"/>
        <v>1.472814911947808</v>
      </c>
      <c r="AD1964" s="44">
        <f t="shared" si="605"/>
        <v>0.50967091098853801</v>
      </c>
      <c r="AE1964" s="44">
        <f t="shared" si="606"/>
        <v>0.96298016608456938</v>
      </c>
      <c r="AF1964" s="44">
        <f t="shared" si="607"/>
        <v>1.6383487470046182E-4</v>
      </c>
      <c r="AG1964" s="45">
        <f>AC1964+AA1964+SUM($Z$1934:Z1964)</f>
        <v>12.586989056299952</v>
      </c>
      <c r="AH1964" s="45">
        <f>AC1964+AA1964+SUM($Z$1934:Z1964)</f>
        <v>12.586989056299952</v>
      </c>
      <c r="DM1964"/>
      <c r="DN1964"/>
      <c r="DO1964"/>
      <c r="DP1964"/>
      <c r="DQ1964"/>
      <c r="DR1964"/>
      <c r="DS1964"/>
      <c r="DT1964"/>
      <c r="DU1964"/>
      <c r="DV1964"/>
      <c r="DW1964"/>
      <c r="DX1964"/>
      <c r="DY1964"/>
      <c r="DZ1964"/>
      <c r="EA1964"/>
      <c r="EB1964"/>
      <c r="EC1964"/>
      <c r="ED1964"/>
      <c r="EE1964"/>
      <c r="EF1964"/>
      <c r="EG1964"/>
    </row>
    <row r="1965" spans="1:137" s="1" customFormat="1" ht="14.4" x14ac:dyDescent="0.3">
      <c r="A1965"/>
      <c r="B1965"/>
      <c r="C1965"/>
      <c r="D1965" s="16"/>
      <c r="E1965" s="28">
        <v>40287.541666666664</v>
      </c>
      <c r="F1965" s="10">
        <f t="shared" si="604"/>
        <v>404.02152777777519</v>
      </c>
      <c r="G1965" s="10">
        <v>34095</v>
      </c>
      <c r="H1965" s="10">
        <v>2.2200000000000002</v>
      </c>
      <c r="I1965" s="18">
        <v>121</v>
      </c>
      <c r="J1965" s="18"/>
      <c r="K1965" s="18"/>
      <c r="L1965" s="79">
        <v>1037</v>
      </c>
      <c r="M1965" s="91"/>
      <c r="N1965" s="114">
        <v>6.8</v>
      </c>
      <c r="O1965" s="83"/>
      <c r="P1965" s="83"/>
      <c r="Q1965" s="83"/>
      <c r="R1965" s="83"/>
      <c r="S1965" s="83"/>
      <c r="T1965" s="16"/>
      <c r="U1965" s="16"/>
      <c r="V1965" s="43">
        <f t="shared" si="594"/>
        <v>4.5644417625444393E-6</v>
      </c>
      <c r="W1965" s="43">
        <f t="shared" si="595"/>
        <v>6.4739082173027396E-4</v>
      </c>
      <c r="X1965" s="43">
        <f t="shared" si="596"/>
        <v>1.1613542801877766E-6</v>
      </c>
      <c r="Y1965" s="22">
        <f>X1965+W1965+SUM($V$1934:V1965)</f>
        <v>9.9960298075678486E-4</v>
      </c>
      <c r="Z1965" s="22">
        <f t="shared" si="597"/>
        <v>7.0101190042321002E-2</v>
      </c>
      <c r="AA1965" s="44">
        <f t="shared" si="598"/>
        <v>9.9426982283304906</v>
      </c>
      <c r="AB1965" s="44">
        <f t="shared" si="599"/>
        <v>0.5290194139720592</v>
      </c>
      <c r="AC1965" s="44">
        <f t="shared" si="600"/>
        <v>1.5287269977733959</v>
      </c>
      <c r="AD1965" s="44">
        <f t="shared" si="605"/>
        <v>0.5290194139720592</v>
      </c>
      <c r="AE1965" s="44">
        <f t="shared" si="606"/>
        <v>0.99953752930630135</v>
      </c>
      <c r="AF1965" s="44">
        <f t="shared" si="607"/>
        <v>1.7005449503507808E-4</v>
      </c>
      <c r="AG1965" s="45">
        <f>AC1965+AA1965+SUM($Z$1934:Z1965)</f>
        <v>13.076649338788423</v>
      </c>
      <c r="AH1965" s="45">
        <f>AC1965+AA1965+SUM($Z$1934:Z1965)</f>
        <v>13.076649338788423</v>
      </c>
      <c r="DM1965"/>
      <c r="DN1965"/>
      <c r="DO1965"/>
      <c r="DP1965"/>
      <c r="DQ1965"/>
      <c r="DR1965"/>
      <c r="DS1965"/>
      <c r="DT1965"/>
      <c r="DU1965"/>
      <c r="DV1965"/>
      <c r="DW1965"/>
      <c r="DX1965"/>
      <c r="DY1965"/>
      <c r="DZ1965"/>
      <c r="EA1965"/>
      <c r="EB1965"/>
      <c r="EC1965"/>
      <c r="ED1965"/>
      <c r="EE1965"/>
      <c r="EF1965"/>
      <c r="EG1965"/>
    </row>
    <row r="1966" spans="1:137" s="1" customFormat="1" ht="14.4" x14ac:dyDescent="0.3">
      <c r="A1966"/>
      <c r="B1966"/>
      <c r="C1966"/>
      <c r="D1966" s="16"/>
      <c r="E1966" s="28">
        <v>40360.00277777778</v>
      </c>
      <c r="F1966" s="10">
        <f t="shared" si="604"/>
        <v>476.48263888889051</v>
      </c>
      <c r="G1966" s="10">
        <v>36015</v>
      </c>
      <c r="H1966" s="10">
        <v>1.45</v>
      </c>
      <c r="I1966" s="10">
        <v>37</v>
      </c>
      <c r="J1966" s="10"/>
      <c r="K1966" s="10"/>
      <c r="L1966" s="79">
        <v>1037</v>
      </c>
      <c r="M1966" s="91"/>
      <c r="N1966" s="114">
        <v>6.8</v>
      </c>
      <c r="O1966" s="83"/>
      <c r="P1966" s="83"/>
      <c r="Q1966" s="83"/>
      <c r="R1966" s="83"/>
      <c r="S1966" s="83"/>
      <c r="T1966" s="16"/>
      <c r="U1966" s="16"/>
      <c r="V1966" s="43">
        <f t="shared" ref="V1966:V1992" si="608">($A$15*L1966/1000/$A$13*H1966)/$Q$1934</f>
        <v>2.981279529589836E-6</v>
      </c>
      <c r="W1966" s="43">
        <f t="shared" ref="W1966:W1992" si="609">($U$1934*L1966/1000/$A$13*H1966)/$Q$1934</f>
        <v>4.228453565355393E-4</v>
      </c>
      <c r="X1966" s="43">
        <f t="shared" ref="X1966:X1992" si="610">($A$46*$S$1934*H1966*L1966/1000000)/$Q$1934</f>
        <v>7.585422100325567E-7</v>
      </c>
      <c r="Y1966" s="22">
        <f>X1966+W1966+SUM($V$1934:V1966)</f>
        <v>7.776359830214849E-4</v>
      </c>
      <c r="Z1966" s="22">
        <f t="shared" ref="Z1966:Z1992" si="611">($A$15*L1966/1000/$A$13*G1966)/$Q$1934</f>
        <v>7.4048815350467548E-2</v>
      </c>
      <c r="AA1966" s="44">
        <f t="shared" ref="AA1966:AA1992" si="612">($U$1934*L1966/1000/$A$13*G1966)/$Q$1934</f>
        <v>10.502603803881</v>
      </c>
      <c r="AB1966" s="44">
        <f t="shared" ref="AB1966:AB1992" si="613">($A$14*$S$1934/1000*G1966/1000000*L1966/1000*1000000)/$Q$1934</f>
        <v>0.5588102124711456</v>
      </c>
      <c r="AC1966" s="44">
        <f t="shared" ref="AC1966:AC1985" si="614">($A$14*((L1966/1000)*G1966/10^6)*(1+($A$28/(10^-N1966))+(($A$28*$A$29)/(10^-N1966)^2))*1000000)*$S$1934/1000/$Q$1934</f>
        <v>1.6148145717791131</v>
      </c>
      <c r="AD1966" s="44">
        <f t="shared" si="605"/>
        <v>0.55881021247114582</v>
      </c>
      <c r="AE1966" s="44">
        <f t="shared" si="606"/>
        <v>1.0558247284929301</v>
      </c>
      <c r="AF1966" s="44">
        <f t="shared" si="607"/>
        <v>1.7963081503705349E-4</v>
      </c>
      <c r="AG1966" s="45">
        <f>AC1966+AA1966+SUM($Z$1934:Z1966)</f>
        <v>13.796691303695118</v>
      </c>
      <c r="AH1966" s="45">
        <f>AC1966+AA1966+SUM($Z$1934:Z1966)</f>
        <v>13.796691303695118</v>
      </c>
      <c r="DM1966"/>
      <c r="DN1966"/>
      <c r="DO1966"/>
      <c r="DP1966"/>
      <c r="DQ1966"/>
      <c r="DR1966"/>
      <c r="DS1966"/>
      <c r="DT1966"/>
      <c r="DU1966"/>
      <c r="DV1966"/>
      <c r="DW1966"/>
      <c r="DX1966"/>
      <c r="DY1966"/>
      <c r="DZ1966"/>
      <c r="EA1966"/>
      <c r="EB1966"/>
      <c r="EC1966"/>
      <c r="ED1966"/>
      <c r="EE1966"/>
      <c r="EF1966"/>
      <c r="EG1966"/>
    </row>
    <row r="1967" spans="1:137" s="1" customFormat="1" ht="14.4" x14ac:dyDescent="0.3">
      <c r="A1967"/>
      <c r="B1967"/>
      <c r="C1967"/>
      <c r="D1967" s="16"/>
      <c r="E1967" s="28">
        <v>40533.495138888888</v>
      </c>
      <c r="F1967" s="10">
        <f t="shared" si="604"/>
        <v>649.97499999999854</v>
      </c>
      <c r="G1967" s="10">
        <v>39560</v>
      </c>
      <c r="H1967" s="10">
        <v>2.5499999999999998</v>
      </c>
      <c r="I1967" s="10">
        <v>17</v>
      </c>
      <c r="J1967" s="10"/>
      <c r="K1967" s="10"/>
      <c r="L1967" s="79">
        <v>1037</v>
      </c>
      <c r="M1967" s="91"/>
      <c r="N1967" s="114">
        <v>6.8</v>
      </c>
      <c r="O1967" s="83"/>
      <c r="P1967" s="83"/>
      <c r="Q1967" s="83"/>
      <c r="R1967" s="83"/>
      <c r="S1967" s="83"/>
      <c r="T1967" s="16"/>
      <c r="U1967" s="16"/>
      <c r="V1967" s="43">
        <f t="shared" si="608"/>
        <v>5.2429398623821247E-6</v>
      </c>
      <c r="W1967" s="43">
        <f t="shared" si="609"/>
        <v>7.4362459252801734E-4</v>
      </c>
      <c r="X1967" s="43">
        <f t="shared" si="610"/>
        <v>1.3339880245400134E-6</v>
      </c>
      <c r="Y1967" s="22">
        <f>X1967+W1967+SUM($V$1934:V1967)</f>
        <v>1.1042336046908525E-3</v>
      </c>
      <c r="Z1967" s="22">
        <f t="shared" si="611"/>
        <v>8.1337529786602705E-2</v>
      </c>
      <c r="AA1967" s="44">
        <f t="shared" si="612"/>
        <v>11.536387796238575</v>
      </c>
      <c r="AB1967" s="44">
        <f t="shared" si="613"/>
        <v>0.61381457740826117</v>
      </c>
      <c r="AC1967" s="44">
        <f t="shared" si="614"/>
        <v>1.7737627227427932</v>
      </c>
      <c r="AD1967" s="44">
        <f t="shared" si="605"/>
        <v>0.61381457740826106</v>
      </c>
      <c r="AE1967" s="44">
        <f t="shared" si="606"/>
        <v>1.1597508332411579</v>
      </c>
      <c r="AF1967" s="44">
        <f t="shared" si="607"/>
        <v>1.9731209337403398E-4</v>
      </c>
      <c r="AG1967" s="45">
        <f>AC1967+AA1967+SUM($Z$1934:Z1967)</f>
        <v>15.070760976802976</v>
      </c>
      <c r="AH1967" s="45">
        <f>AC1967+AA1967+SUM($Z$1934:Z1967)</f>
        <v>15.070760976802976</v>
      </c>
      <c r="DM1967"/>
      <c r="DN1967"/>
      <c r="DO1967"/>
      <c r="DP1967"/>
      <c r="DQ1967"/>
      <c r="DR1967"/>
      <c r="DS1967"/>
      <c r="DT1967"/>
      <c r="DU1967"/>
      <c r="DV1967"/>
      <c r="DW1967"/>
      <c r="DX1967"/>
      <c r="DY1967"/>
      <c r="DZ1967"/>
      <c r="EA1967"/>
      <c r="EB1967"/>
      <c r="EC1967"/>
      <c r="ED1967"/>
      <c r="EE1967"/>
      <c r="EF1967"/>
      <c r="EG1967"/>
    </row>
    <row r="1968" spans="1:137" s="1" customFormat="1" ht="14.4" x14ac:dyDescent="0.3">
      <c r="A1968"/>
      <c r="B1968"/>
      <c r="C1968"/>
      <c r="D1968" s="16"/>
      <c r="E1968" s="28">
        <v>40606.581250000003</v>
      </c>
      <c r="F1968" s="10">
        <f t="shared" si="604"/>
        <v>723.06111111111386</v>
      </c>
      <c r="G1968" s="10">
        <v>40020</v>
      </c>
      <c r="H1968" s="10">
        <v>5.16</v>
      </c>
      <c r="I1968" s="10">
        <v>16</v>
      </c>
      <c r="J1968" s="10"/>
      <c r="K1968" s="10"/>
      <c r="L1968" s="79">
        <v>1037</v>
      </c>
      <c r="M1968" s="91"/>
      <c r="N1968" s="114">
        <v>6.8</v>
      </c>
      <c r="O1968" s="83"/>
      <c r="P1968" s="83"/>
      <c r="Q1968" s="83"/>
      <c r="R1968" s="83"/>
      <c r="S1968" s="83"/>
      <c r="T1968" s="16"/>
      <c r="U1968" s="16"/>
      <c r="V1968" s="43">
        <f t="shared" si="608"/>
        <v>1.0609243015643832E-5</v>
      </c>
      <c r="W1968" s="43">
        <f t="shared" si="609"/>
        <v>1.5047462342919883E-3</v>
      </c>
      <c r="X1968" s="43">
        <f t="shared" si="610"/>
        <v>2.6993640025986156E-6</v>
      </c>
      <c r="Y1968" s="22">
        <f>X1968+W1968+SUM($V$1934:V1968)</f>
        <v>1.8773298654485258E-3</v>
      </c>
      <c r="Z1968" s="22">
        <f t="shared" si="611"/>
        <v>8.2283315016679487E-2</v>
      </c>
      <c r="AA1968" s="44">
        <f t="shared" si="612"/>
        <v>11.670531840380885</v>
      </c>
      <c r="AB1968" s="44">
        <f t="shared" si="613"/>
        <v>0.62095195621533394</v>
      </c>
      <c r="AC1968" s="44">
        <f t="shared" si="614"/>
        <v>1.7943878706816634</v>
      </c>
      <c r="AD1968" s="44">
        <f t="shared" si="605"/>
        <v>0.62095195621533406</v>
      </c>
      <c r="AE1968" s="44">
        <f t="shared" si="606"/>
        <v>1.173236308046288</v>
      </c>
      <c r="AF1968" s="44">
        <f t="shared" si="607"/>
        <v>1.9960642004117398E-4</v>
      </c>
      <c r="AG1968" s="45">
        <f>AC1968+AA1968+SUM($Z$1934:Z1968)</f>
        <v>15.307813483900837</v>
      </c>
      <c r="AH1968" s="45">
        <f>AC1968+AA1968+SUM($Z$1934:Z1968)</f>
        <v>15.307813483900837</v>
      </c>
      <c r="DM1968"/>
      <c r="DN1968"/>
      <c r="DO1968"/>
      <c r="DP1968"/>
      <c r="DQ1968"/>
      <c r="DR1968"/>
      <c r="DS1968"/>
      <c r="DT1968"/>
      <c r="DU1968"/>
      <c r="DV1968"/>
      <c r="DW1968"/>
      <c r="DX1968"/>
      <c r="DY1968"/>
      <c r="DZ1968"/>
      <c r="EA1968"/>
      <c r="EB1968"/>
      <c r="EC1968"/>
      <c r="ED1968"/>
      <c r="EE1968"/>
      <c r="EF1968"/>
      <c r="EG1968"/>
    </row>
    <row r="1969" spans="1:137" s="1" customFormat="1" ht="14.4" x14ac:dyDescent="0.3">
      <c r="A1969"/>
      <c r="B1969"/>
      <c r="C1969"/>
      <c r="D1969" s="16"/>
      <c r="E1969" s="28">
        <v>40627.4375</v>
      </c>
      <c r="F1969" s="10">
        <f t="shared" si="604"/>
        <v>743.91736111111095</v>
      </c>
      <c r="G1969" s="52">
        <v>5056</v>
      </c>
      <c r="H1969" s="123">
        <v>2.4900000000000002</v>
      </c>
      <c r="I1969" s="10">
        <v>8</v>
      </c>
      <c r="J1969" s="10"/>
      <c r="K1969" s="10"/>
      <c r="L1969" s="79">
        <v>1037</v>
      </c>
      <c r="M1969" s="91"/>
      <c r="N1969" s="114">
        <v>6.8</v>
      </c>
      <c r="O1969" s="83"/>
      <c r="P1969" s="83"/>
      <c r="Q1969" s="83"/>
      <c r="R1969" s="83"/>
      <c r="S1969" s="83"/>
      <c r="T1969" s="16"/>
      <c r="U1969" s="16"/>
      <c r="V1969" s="43">
        <f t="shared" si="608"/>
        <v>5.1195765715025462E-6</v>
      </c>
      <c r="W1969" s="43">
        <f t="shared" si="609"/>
        <v>7.2612754329206414E-4</v>
      </c>
      <c r="X1969" s="43">
        <f t="shared" si="610"/>
        <v>1.3026000710214248E-6</v>
      </c>
      <c r="Y1969" s="22">
        <f>X1969+W1969+SUM($V$1934:V1969)</f>
        <v>1.1024339870885271E-3</v>
      </c>
      <c r="Z1969" s="22">
        <f t="shared" si="611"/>
        <v>1.0395413311452559E-2</v>
      </c>
      <c r="AA1969" s="44">
        <f t="shared" si="612"/>
        <v>1.4744180156163356</v>
      </c>
      <c r="AB1969" s="44">
        <f t="shared" si="613"/>
        <v>7.844910271426106E-2</v>
      </c>
      <c r="AC1969" s="44">
        <f t="shared" si="614"/>
        <v>0.2266972782150547</v>
      </c>
      <c r="AD1969" s="44">
        <f t="shared" si="605"/>
        <v>7.8449102714261074E-2</v>
      </c>
      <c r="AE1969" s="44">
        <f t="shared" si="606"/>
        <v>0.1482229578581217</v>
      </c>
      <c r="AF1969" s="44">
        <f t="shared" si="607"/>
        <v>2.521764267186845E-5</v>
      </c>
      <c r="AG1969" s="45">
        <f>AC1969+AA1969+SUM($Z$1934:Z1969)</f>
        <v>3.5544044799811294</v>
      </c>
      <c r="AH1969" s="77">
        <f>AC1969+AA1969+SUM($Z$1969:Z1969)+$AH$1968</f>
        <v>17.01932419104368</v>
      </c>
      <c r="DM1969"/>
      <c r="DN1969"/>
      <c r="DO1969"/>
      <c r="DP1969"/>
      <c r="DQ1969"/>
      <c r="DR1969"/>
      <c r="DS1969"/>
      <c r="DT1969"/>
      <c r="DU1969"/>
      <c r="DV1969"/>
      <c r="DW1969"/>
      <c r="DX1969"/>
      <c r="DY1969"/>
      <c r="DZ1969"/>
      <c r="EA1969"/>
      <c r="EB1969"/>
      <c r="EC1969"/>
      <c r="ED1969"/>
      <c r="EE1969"/>
      <c r="EF1969"/>
      <c r="EG1969"/>
    </row>
    <row r="1970" spans="1:137" s="1" customFormat="1" ht="14.4" x14ac:dyDescent="0.3">
      <c r="A1970"/>
      <c r="B1970"/>
      <c r="C1970"/>
      <c r="D1970" s="16"/>
      <c r="E1970" s="28">
        <v>40633.488888888889</v>
      </c>
      <c r="F1970" s="10">
        <f t="shared" si="604"/>
        <v>749.96875</v>
      </c>
      <c r="G1970" s="52">
        <v>6093</v>
      </c>
      <c r="H1970" s="123">
        <v>2.29</v>
      </c>
      <c r="I1970" s="10">
        <v>43</v>
      </c>
      <c r="J1970" s="10"/>
      <c r="K1970" s="10"/>
      <c r="L1970" s="79">
        <v>1037</v>
      </c>
      <c r="M1970" s="91"/>
      <c r="N1970" s="114">
        <v>6.8</v>
      </c>
      <c r="O1970" s="83"/>
      <c r="P1970" s="83"/>
      <c r="Q1970" s="83"/>
      <c r="R1970" s="83"/>
      <c r="S1970" s="83"/>
      <c r="T1970" s="16"/>
      <c r="U1970" s="16"/>
      <c r="V1970" s="43">
        <f t="shared" si="608"/>
        <v>4.7083656019039482E-6</v>
      </c>
      <c r="W1970" s="43">
        <f t="shared" si="609"/>
        <v>6.6780404583888621E-4</v>
      </c>
      <c r="X1970" s="43">
        <f t="shared" si="610"/>
        <v>1.1979735592927965E-6</v>
      </c>
      <c r="Y1970" s="22">
        <f>X1970+W1970+SUM($V$1934:V1970)</f>
        <v>1.0487142287255245E-3</v>
      </c>
      <c r="Z1970" s="22">
        <f t="shared" si="611"/>
        <v>1.2527542188821289E-2</v>
      </c>
      <c r="AA1970" s="44">
        <f t="shared" si="612"/>
        <v>1.7768253499110627</v>
      </c>
      <c r="AB1970" s="44">
        <f t="shared" si="613"/>
        <v>9.4539237111944757E-2</v>
      </c>
      <c r="AC1970" s="44">
        <f t="shared" si="614"/>
        <v>0.27319353563376741</v>
      </c>
      <c r="AD1970" s="44">
        <f t="shared" si="605"/>
        <v>9.4539237111944757E-2</v>
      </c>
      <c r="AE1970" s="44">
        <f t="shared" si="606"/>
        <v>0.17862390866881636</v>
      </c>
      <c r="AF1970" s="44">
        <f t="shared" si="607"/>
        <v>3.0389853006268681E-5</v>
      </c>
      <c r="AG1970" s="45">
        <f>AC1970+AA1970+SUM($Z$1934:Z1970)</f>
        <v>3.9158356138833907</v>
      </c>
      <c r="AH1970" s="45">
        <f>AC1970+AA1970+SUM($Z$1969:Z1970)+$AH$1968</f>
        <v>17.380755324945941</v>
      </c>
      <c r="DM1970"/>
      <c r="DN1970"/>
      <c r="DO1970"/>
      <c r="DP1970"/>
      <c r="DQ1970"/>
      <c r="DR1970"/>
      <c r="DS1970"/>
      <c r="DT1970"/>
      <c r="DU1970"/>
      <c r="DV1970"/>
      <c r="DW1970"/>
      <c r="DX1970"/>
      <c r="DY1970"/>
      <c r="DZ1970"/>
      <c r="EA1970"/>
      <c r="EB1970"/>
      <c r="EC1970"/>
      <c r="ED1970"/>
      <c r="EE1970"/>
      <c r="EF1970"/>
      <c r="EG1970"/>
    </row>
    <row r="1971" spans="1:137" s="1" customFormat="1" ht="14.4" x14ac:dyDescent="0.3">
      <c r="A1971"/>
      <c r="B1971"/>
      <c r="C1971"/>
      <c r="D1971" s="16"/>
      <c r="E1971" s="28">
        <v>40654.427083333336</v>
      </c>
      <c r="F1971" s="10">
        <f t="shared" si="604"/>
        <v>770.90694444444671</v>
      </c>
      <c r="G1971" s="10">
        <v>6565</v>
      </c>
      <c r="H1971" s="40">
        <v>1.24</v>
      </c>
      <c r="I1971" s="10">
        <v>22</v>
      </c>
      <c r="J1971" s="10"/>
      <c r="K1971" s="10"/>
      <c r="L1971" s="79">
        <v>1037</v>
      </c>
      <c r="M1971" s="91"/>
      <c r="N1971" s="114">
        <v>6.8</v>
      </c>
      <c r="O1971" s="83"/>
      <c r="P1971" s="83"/>
      <c r="Q1971" s="83"/>
      <c r="R1971" s="83"/>
      <c r="S1971" s="83"/>
      <c r="T1971" s="16"/>
      <c r="U1971" s="16"/>
      <c r="V1971" s="43">
        <f t="shared" si="608"/>
        <v>2.5495080115113079E-6</v>
      </c>
      <c r="W1971" s="43">
        <f t="shared" si="609"/>
        <v>3.616056842097026E-4</v>
      </c>
      <c r="X1971" s="43">
        <f t="shared" si="610"/>
        <v>6.4868437271749661E-7</v>
      </c>
      <c r="Y1971" s="22">
        <f>X1971+W1971+SUM($V$1934:V1971)</f>
        <v>7.4451608592127679E-4</v>
      </c>
      <c r="Z1971" s="22">
        <f t="shared" si="611"/>
        <v>1.3498000077073982E-2</v>
      </c>
      <c r="AA1971" s="44">
        <f t="shared" si="612"/>
        <v>1.9144688039005624</v>
      </c>
      <c r="AB1971" s="44">
        <f t="shared" si="613"/>
        <v>0.10186280840963685</v>
      </c>
      <c r="AC1971" s="44">
        <f t="shared" si="614"/>
        <v>0.29435673091017284</v>
      </c>
      <c r="AD1971" s="44">
        <f t="shared" si="605"/>
        <v>0.10186280840963685</v>
      </c>
      <c r="AE1971" s="44">
        <f t="shared" si="606"/>
        <v>0.19246117846886251</v>
      </c>
      <c r="AF1971" s="44">
        <f t="shared" si="607"/>
        <v>3.2744031673420956E-5</v>
      </c>
      <c r="AG1971" s="45">
        <f>AC1971+AA1971+SUM($Z$1934:Z1971)</f>
        <v>4.0881402632263697</v>
      </c>
      <c r="AH1971" s="45">
        <f>AC1971+AA1971+SUM($Z$1969:Z1971)+$AH$1968</f>
        <v>17.553059974288921</v>
      </c>
      <c r="DM1971"/>
      <c r="DN1971"/>
      <c r="DO1971"/>
      <c r="DP1971"/>
      <c r="DQ1971"/>
      <c r="DR1971"/>
      <c r="DS1971"/>
      <c r="DT1971"/>
      <c r="DU1971"/>
      <c r="DV1971"/>
      <c r="DW1971"/>
      <c r="DX1971"/>
      <c r="DY1971"/>
      <c r="DZ1971"/>
      <c r="EA1971"/>
      <c r="EB1971"/>
      <c r="EC1971"/>
      <c r="ED1971"/>
      <c r="EE1971"/>
      <c r="EF1971"/>
      <c r="EG1971"/>
    </row>
    <row r="1972" spans="1:137" s="1" customFormat="1" ht="14.4" x14ac:dyDescent="0.3">
      <c r="A1972"/>
      <c r="B1972"/>
      <c r="C1972"/>
      <c r="D1972" s="16"/>
      <c r="E1972" s="28">
        <v>40693.672222222223</v>
      </c>
      <c r="F1972" s="10">
        <f t="shared" si="604"/>
        <v>810.1520833333343</v>
      </c>
      <c r="G1972" s="10">
        <v>6925</v>
      </c>
      <c r="H1972" s="40">
        <v>0</v>
      </c>
      <c r="I1972" s="10">
        <v>74</v>
      </c>
      <c r="J1972" s="10"/>
      <c r="K1972" s="10"/>
      <c r="L1972" s="79">
        <v>1037</v>
      </c>
      <c r="M1972" s="91"/>
      <c r="N1972" s="114">
        <v>6.8</v>
      </c>
      <c r="O1972" s="83"/>
      <c r="P1972" s="83"/>
      <c r="Q1972" s="83"/>
      <c r="R1972" s="83"/>
      <c r="S1972" s="83"/>
      <c r="T1972" s="16"/>
      <c r="U1972" s="16"/>
      <c r="V1972" s="43">
        <f t="shared" si="608"/>
        <v>0</v>
      </c>
      <c r="W1972" s="43">
        <f t="shared" si="609"/>
        <v>0</v>
      </c>
      <c r="X1972" s="43">
        <f t="shared" si="610"/>
        <v>0</v>
      </c>
      <c r="Y1972" s="22">
        <f>X1972+W1972+SUM($V$1934:V1972)</f>
        <v>3.8226171733885678E-4</v>
      </c>
      <c r="Z1972" s="22">
        <f t="shared" si="611"/>
        <v>1.4238179822351458E-2</v>
      </c>
      <c r="AA1972" s="44">
        <f t="shared" si="612"/>
        <v>2.0194510993162824</v>
      </c>
      <c r="AB1972" s="44">
        <f t="shared" si="613"/>
        <v>0.10744858312821558</v>
      </c>
      <c r="AC1972" s="44">
        <f t="shared" si="614"/>
        <v>0.31049815103624478</v>
      </c>
      <c r="AD1972" s="44">
        <f t="shared" si="605"/>
        <v>0.10744858312821558</v>
      </c>
      <c r="AE1972" s="44">
        <f t="shared" si="606"/>
        <v>0.2030150283163554</v>
      </c>
      <c r="AF1972" s="44">
        <f t="shared" si="607"/>
        <v>3.4539591673791344E-5</v>
      </c>
      <c r="AG1972" s="45">
        <f>AC1972+AA1972+SUM($Z$1934:Z1972)</f>
        <v>4.223502158590513</v>
      </c>
      <c r="AH1972" s="45">
        <f>AC1972+AA1972+SUM($Z$1969:Z1972)+$AH$1968</f>
        <v>17.688421869653062</v>
      </c>
      <c r="DM1972"/>
      <c r="DN1972"/>
      <c r="DO1972"/>
      <c r="DP1972"/>
      <c r="DQ1972"/>
      <c r="DR1972"/>
      <c r="DS1972"/>
      <c r="DT1972"/>
      <c r="DU1972"/>
      <c r="DV1972"/>
      <c r="DW1972"/>
      <c r="DX1972"/>
      <c r="DY1972"/>
      <c r="DZ1972"/>
      <c r="EA1972"/>
      <c r="EB1972"/>
      <c r="EC1972"/>
      <c r="ED1972"/>
      <c r="EE1972"/>
      <c r="EF1972"/>
      <c r="EG1972"/>
    </row>
    <row r="1973" spans="1:137" s="1" customFormat="1" ht="14.4" x14ac:dyDescent="0.3">
      <c r="A1973"/>
      <c r="B1973"/>
      <c r="C1973"/>
      <c r="D1973" s="16"/>
      <c r="E1973" s="28">
        <v>40750.477777777778</v>
      </c>
      <c r="F1973" s="10">
        <f t="shared" si="604"/>
        <v>866.95763888888905</v>
      </c>
      <c r="G1973" s="10">
        <v>7947</v>
      </c>
      <c r="H1973" s="10">
        <v>0</v>
      </c>
      <c r="I1973" s="36" t="s">
        <v>110</v>
      </c>
      <c r="J1973" s="36"/>
      <c r="K1973" s="36"/>
      <c r="L1973" s="79">
        <v>1037</v>
      </c>
      <c r="M1973" s="91"/>
      <c r="N1973" s="114">
        <v>6.8</v>
      </c>
      <c r="O1973" s="83"/>
      <c r="P1973" s="83"/>
      <c r="Q1973" s="83"/>
      <c r="R1973" s="83"/>
      <c r="S1973" s="83"/>
      <c r="T1973" s="16"/>
      <c r="U1973" s="16"/>
      <c r="V1973" s="43">
        <f t="shared" si="608"/>
        <v>0</v>
      </c>
      <c r="W1973" s="43">
        <f t="shared" si="609"/>
        <v>0</v>
      </c>
      <c r="X1973" s="43">
        <f t="shared" si="610"/>
        <v>0</v>
      </c>
      <c r="Y1973" s="22">
        <f>X1973+W1973+SUM($V$1934:V1973)</f>
        <v>3.8226171733885678E-4</v>
      </c>
      <c r="Z1973" s="22">
        <f t="shared" si="611"/>
        <v>1.6339467877000295E-2</v>
      </c>
      <c r="AA1973" s="44">
        <f t="shared" si="612"/>
        <v>2.3174841713020213</v>
      </c>
      <c r="AB1973" s="44">
        <f t="shared" si="613"/>
        <v>0.12330597691262518</v>
      </c>
      <c r="AC1973" s="44">
        <f t="shared" si="614"/>
        <v>0.35632184928303789</v>
      </c>
      <c r="AD1973" s="44">
        <f t="shared" si="605"/>
        <v>0.12330597691262515</v>
      </c>
      <c r="AE1973" s="44">
        <f t="shared" si="606"/>
        <v>0.23297623538340451</v>
      </c>
      <c r="AF1973" s="44">
        <f t="shared" si="607"/>
        <v>3.9636987008176143E-5</v>
      </c>
      <c r="AG1973" s="45">
        <f>AC1973+AA1973+SUM($Z$1934:Z1973)</f>
        <v>4.5836983967000453</v>
      </c>
      <c r="AH1973" s="45">
        <f>AC1973+AA1973+SUM($Z$1969:Z1973)+$AH$1968</f>
        <v>18.048618107762596</v>
      </c>
      <c r="DM1973"/>
      <c r="DN1973"/>
      <c r="DO1973"/>
      <c r="DP1973"/>
      <c r="DQ1973"/>
      <c r="DR1973"/>
      <c r="DS1973"/>
      <c r="DT1973"/>
      <c r="DU1973"/>
      <c r="DV1973"/>
      <c r="DW1973"/>
      <c r="DX1973"/>
      <c r="DY1973"/>
      <c r="DZ1973"/>
      <c r="EA1973"/>
      <c r="EB1973"/>
      <c r="EC1973"/>
      <c r="ED1973"/>
      <c r="EE1973"/>
      <c r="EF1973"/>
      <c r="EG1973"/>
    </row>
    <row r="1974" spans="1:137" s="1" customFormat="1" ht="14.4" x14ac:dyDescent="0.3">
      <c r="A1974"/>
      <c r="B1974"/>
      <c r="C1974"/>
      <c r="D1974" s="16"/>
      <c r="E1974" s="28">
        <v>40849.62777777778</v>
      </c>
      <c r="F1974" s="10">
        <f t="shared" si="604"/>
        <v>966.10763888889051</v>
      </c>
      <c r="G1974" s="10">
        <v>10962</v>
      </c>
      <c r="H1974" s="10">
        <v>0</v>
      </c>
      <c r="I1974" s="10">
        <v>48</v>
      </c>
      <c r="J1974" s="10"/>
      <c r="K1974" s="10"/>
      <c r="L1974" s="79">
        <v>1037</v>
      </c>
      <c r="M1974" s="91"/>
      <c r="N1974" s="114">
        <v>6.8</v>
      </c>
      <c r="O1974" s="83"/>
      <c r="P1974" s="83"/>
      <c r="Q1974" s="83"/>
      <c r="R1974" s="83"/>
      <c r="S1974" s="83"/>
      <c r="T1974" s="16"/>
      <c r="U1974" s="16"/>
      <c r="V1974" s="43">
        <f t="shared" si="608"/>
        <v>0</v>
      </c>
      <c r="W1974" s="43">
        <f t="shared" si="609"/>
        <v>0</v>
      </c>
      <c r="X1974" s="43">
        <f t="shared" si="610"/>
        <v>0</v>
      </c>
      <c r="Y1974" s="22">
        <f>X1974+W1974+SUM($V$1934:V1974)</f>
        <v>3.8226171733885678E-4</v>
      </c>
      <c r="Z1974" s="22">
        <f t="shared" si="611"/>
        <v>2.2538473243699161E-2</v>
      </c>
      <c r="AA1974" s="44">
        <f t="shared" si="612"/>
        <v>3.1967108954086769</v>
      </c>
      <c r="AB1974" s="44">
        <f t="shared" si="613"/>
        <v>0.17008684018072187</v>
      </c>
      <c r="AC1974" s="44">
        <f t="shared" si="614"/>
        <v>0.49150624283889038</v>
      </c>
      <c r="AD1974" s="44">
        <f t="shared" si="605"/>
        <v>0.17008684018072193</v>
      </c>
      <c r="AE1974" s="44">
        <f t="shared" si="606"/>
        <v>0.32136472785615711</v>
      </c>
      <c r="AF1974" s="44">
        <f t="shared" si="607"/>
        <v>5.4674802011278087E-5</v>
      </c>
      <c r="AG1974" s="45">
        <f>AC1974+AA1974+SUM($Z$1934:Z1974)</f>
        <v>5.6206479876062527</v>
      </c>
      <c r="AH1974" s="45">
        <f>AC1974+AA1974+SUM($Z$1969:Z1974)+$AH$1968</f>
        <v>19.085567698668804</v>
      </c>
      <c r="DM1974"/>
      <c r="DN1974"/>
      <c r="DO1974"/>
      <c r="DP1974"/>
      <c r="DQ1974"/>
      <c r="DR1974"/>
      <c r="DS1974"/>
      <c r="DT1974"/>
      <c r="DU1974"/>
      <c r="DV1974"/>
      <c r="DW1974"/>
      <c r="DX1974"/>
      <c r="DY1974"/>
      <c r="DZ1974"/>
      <c r="EA1974"/>
      <c r="EB1974"/>
      <c r="EC1974"/>
      <c r="ED1974"/>
      <c r="EE1974"/>
      <c r="EF1974"/>
      <c r="EG1974"/>
    </row>
    <row r="1975" spans="1:137" s="1" customFormat="1" ht="14.4" x14ac:dyDescent="0.3">
      <c r="A1975"/>
      <c r="B1975"/>
      <c r="C1975"/>
      <c r="D1975" s="16"/>
      <c r="E1975" s="28">
        <v>40939.63958333333</v>
      </c>
      <c r="F1975" s="10">
        <f t="shared" si="604"/>
        <v>1056.1194444444409</v>
      </c>
      <c r="G1975" s="10">
        <v>12868</v>
      </c>
      <c r="H1975" s="40">
        <v>0.19</v>
      </c>
      <c r="I1975" s="10">
        <v>15</v>
      </c>
      <c r="J1975" s="10"/>
      <c r="K1975" s="10"/>
      <c r="L1975" s="79">
        <v>1037</v>
      </c>
      <c r="M1975" s="91"/>
      <c r="N1975" s="114">
        <v>6.8</v>
      </c>
      <c r="O1975" s="83"/>
      <c r="P1975" s="83"/>
      <c r="Q1975" s="83"/>
      <c r="R1975" s="83"/>
      <c r="S1975" s="83"/>
      <c r="T1975" s="16"/>
      <c r="U1975" s="16"/>
      <c r="V1975" s="43">
        <f t="shared" si="608"/>
        <v>3.9065042111866816E-7</v>
      </c>
      <c r="W1975" s="43">
        <f t="shared" si="609"/>
        <v>5.5407322580518944E-5</v>
      </c>
      <c r="X1975" s="43">
        <f t="shared" si="610"/>
        <v>9.9395186142197083E-8</v>
      </c>
      <c r="Y1975" s="22">
        <f>X1975+W1975+SUM($V$1934:V1975)</f>
        <v>4.3815908552663659E-4</v>
      </c>
      <c r="Z1975" s="22">
        <f t="shared" si="611"/>
        <v>2.6457313783973799E-2</v>
      </c>
      <c r="AA1975" s="44">
        <f t="shared" si="612"/>
        <v>3.7525338261374617</v>
      </c>
      <c r="AB1975" s="44">
        <f t="shared" si="613"/>
        <v>0.19966041410741922</v>
      </c>
      <c r="AC1975" s="44">
        <f t="shared" si="614"/>
        <v>0.57696609495081563</v>
      </c>
      <c r="AD1975" s="44">
        <f t="shared" si="605"/>
        <v>0.19966041410741922</v>
      </c>
      <c r="AE1975" s="44">
        <f t="shared" si="606"/>
        <v>0.37724149954871644</v>
      </c>
      <c r="AF1975" s="44">
        <f t="shared" si="607"/>
        <v>6.4181294679905708E-5</v>
      </c>
      <c r="AG1975" s="45">
        <f>AC1975+AA1975+SUM($Z$1934:Z1975)</f>
        <v>6.2883880842309363</v>
      </c>
      <c r="AH1975" s="45">
        <f>AC1975+AA1975+SUM($Z$1969:Z1975)+$AH$1968</f>
        <v>19.753307795293487</v>
      </c>
      <c r="DM1975"/>
      <c r="DN1975"/>
      <c r="DO1975"/>
      <c r="DP1975"/>
      <c r="DQ1975"/>
      <c r="DR1975"/>
      <c r="DS1975"/>
      <c r="DT1975"/>
      <c r="DU1975"/>
      <c r="DV1975"/>
      <c r="DW1975"/>
      <c r="DX1975"/>
      <c r="DY1975"/>
      <c r="DZ1975"/>
      <c r="EA1975"/>
      <c r="EB1975"/>
      <c r="EC1975"/>
      <c r="ED1975"/>
      <c r="EE1975"/>
      <c r="EF1975"/>
      <c r="EG1975"/>
    </row>
    <row r="1976" spans="1:137" s="1" customFormat="1" ht="14.4" x14ac:dyDescent="0.3">
      <c r="A1976"/>
      <c r="B1976"/>
      <c r="C1976"/>
      <c r="D1976" s="16"/>
      <c r="E1976" s="28">
        <v>41018.440972222219</v>
      </c>
      <c r="F1976" s="10">
        <f t="shared" si="604"/>
        <v>1134.9208333333299</v>
      </c>
      <c r="G1976" s="10">
        <v>13377</v>
      </c>
      <c r="H1976" s="40">
        <v>1.22</v>
      </c>
      <c r="I1976" s="10">
        <v>17</v>
      </c>
      <c r="J1976" s="10"/>
      <c r="K1976" s="10"/>
      <c r="L1976" s="79">
        <v>1037</v>
      </c>
      <c r="M1976" s="91"/>
      <c r="N1976" s="114">
        <v>6.8</v>
      </c>
      <c r="O1976" s="83"/>
      <c r="P1976" s="83"/>
      <c r="Q1976" s="83"/>
      <c r="R1976" s="83"/>
      <c r="S1976" s="83"/>
      <c r="T1976" s="16"/>
      <c r="U1976" s="16"/>
      <c r="V1976" s="43">
        <f t="shared" si="608"/>
        <v>2.5083869145514483E-6</v>
      </c>
      <c r="W1976" s="43">
        <f t="shared" si="609"/>
        <v>3.5577333446438477E-4</v>
      </c>
      <c r="X1976" s="43">
        <f t="shared" si="610"/>
        <v>6.3822172154463382E-7</v>
      </c>
      <c r="Y1976" s="22">
        <f>X1976+W1976+SUM($V$1934:V1976)</f>
        <v>7.4157231086045632E-4</v>
      </c>
      <c r="Z1976" s="22">
        <f t="shared" si="611"/>
        <v>2.7503845701602234E-2</v>
      </c>
      <c r="AA1976" s="44">
        <f t="shared" si="612"/>
        <v>3.9009671271557993</v>
      </c>
      <c r="AB1976" s="44">
        <f t="shared" si="613"/>
        <v>0.20755807891785411</v>
      </c>
      <c r="AC1976" s="44">
        <f t="shared" si="614"/>
        <v>0.59978826951795605</v>
      </c>
      <c r="AD1976" s="44">
        <f t="shared" si="605"/>
        <v>0.20755807891785408</v>
      </c>
      <c r="AE1976" s="44">
        <f t="shared" si="606"/>
        <v>0.39216347058308815</v>
      </c>
      <c r="AF1976" s="44">
        <f t="shared" si="607"/>
        <v>6.6720017013762698E-5</v>
      </c>
      <c r="AG1976" s="45">
        <f>AC1976+AA1976+SUM($Z$1934:Z1976)</f>
        <v>6.4871474055180167</v>
      </c>
      <c r="AH1976" s="45">
        <f>AC1976+AA1976+SUM($Z$1969:Z1976)+$AH$1968</f>
        <v>19.952067116580565</v>
      </c>
      <c r="DM1976"/>
      <c r="DN1976"/>
      <c r="DO1976"/>
      <c r="DP1976"/>
      <c r="DQ1976"/>
      <c r="DR1976"/>
      <c r="DS1976"/>
      <c r="DT1976"/>
      <c r="DU1976"/>
      <c r="DV1976"/>
      <c r="DW1976"/>
      <c r="DX1976"/>
      <c r="DY1976"/>
      <c r="DZ1976"/>
      <c r="EA1976"/>
      <c r="EB1976"/>
      <c r="EC1976"/>
      <c r="ED1976"/>
      <c r="EE1976"/>
      <c r="EF1976"/>
      <c r="EG1976"/>
    </row>
    <row r="1977" spans="1:137" s="1" customFormat="1" ht="14.4" x14ac:dyDescent="0.3">
      <c r="A1977"/>
      <c r="B1977"/>
      <c r="C1977"/>
      <c r="D1977" s="16"/>
      <c r="E1977" s="28">
        <v>41036.620833333334</v>
      </c>
      <c r="F1977" s="10">
        <f t="shared" si="604"/>
        <v>1153.1006944444453</v>
      </c>
      <c r="G1977" s="10">
        <v>13328</v>
      </c>
      <c r="H1977" s="10">
        <v>0</v>
      </c>
      <c r="I1977" s="10">
        <v>43</v>
      </c>
      <c r="J1977" s="10"/>
      <c r="K1977" s="10"/>
      <c r="L1977" s="79">
        <v>1037</v>
      </c>
      <c r="M1977" s="91"/>
      <c r="N1977" s="114">
        <v>6.8</v>
      </c>
      <c r="O1977" s="83"/>
      <c r="P1977" s="83"/>
      <c r="Q1977" s="83"/>
      <c r="R1977" s="83"/>
      <c r="S1977" s="83"/>
      <c r="T1977" s="16"/>
      <c r="U1977" s="16"/>
      <c r="V1977" s="43">
        <f t="shared" si="608"/>
        <v>0</v>
      </c>
      <c r="W1977" s="43">
        <f t="shared" si="609"/>
        <v>0</v>
      </c>
      <c r="X1977" s="43">
        <f t="shared" si="610"/>
        <v>0</v>
      </c>
      <c r="Y1977" s="22">
        <f>X1977+W1977+SUM($V$1934:V1977)</f>
        <v>3.8516075467452692E-4</v>
      </c>
      <c r="Z1977" s="22">
        <f t="shared" si="611"/>
        <v>2.7403099014050577E-2</v>
      </c>
      <c r="AA1977" s="44">
        <f t="shared" si="612"/>
        <v>3.8866778702797706</v>
      </c>
      <c r="AB1977" s="44">
        <f t="shared" si="613"/>
        <v>0.20679779291449205</v>
      </c>
      <c r="AC1977" s="44">
        <f t="shared" si="614"/>
        <v>0.59759124288968513</v>
      </c>
      <c r="AD1977" s="44">
        <f t="shared" si="605"/>
        <v>0.20679779291449196</v>
      </c>
      <c r="AE1977" s="44">
        <f t="shared" si="606"/>
        <v>0.39072697435384607</v>
      </c>
      <c r="AF1977" s="44">
        <f t="shared" si="607"/>
        <v>6.6475621347045609E-5</v>
      </c>
      <c r="AG1977" s="45">
        <f>AC1977+AA1977+SUM($Z$1934:Z1977)</f>
        <v>6.4980642210277679</v>
      </c>
      <c r="AH1977" s="45">
        <f>AC1977+AA1977+SUM($Z$1969:Z1977)+$AH$1968</f>
        <v>19.962983932090317</v>
      </c>
      <c r="DM1977"/>
      <c r="DN1977"/>
      <c r="DO1977"/>
      <c r="DP1977"/>
      <c r="DQ1977"/>
      <c r="DR1977"/>
      <c r="DS1977"/>
      <c r="DT1977"/>
      <c r="DU1977"/>
      <c r="DV1977"/>
      <c r="DW1977"/>
      <c r="DX1977"/>
      <c r="DY1977"/>
      <c r="DZ1977"/>
      <c r="EA1977"/>
      <c r="EB1977"/>
      <c r="EC1977"/>
      <c r="ED1977"/>
      <c r="EE1977"/>
      <c r="EF1977"/>
      <c r="EG1977"/>
    </row>
    <row r="1978" spans="1:137" s="1" customFormat="1" ht="14.4" x14ac:dyDescent="0.3">
      <c r="A1978"/>
      <c r="B1978"/>
      <c r="C1978"/>
      <c r="D1978" s="16"/>
      <c r="E1978" s="28">
        <v>41039.561805555553</v>
      </c>
      <c r="F1978" s="10">
        <f t="shared" si="604"/>
        <v>1156.0416666666642</v>
      </c>
      <c r="G1978" s="10">
        <v>1859</v>
      </c>
      <c r="H1978" s="10">
        <v>0</v>
      </c>
      <c r="I1978" s="10">
        <v>41</v>
      </c>
      <c r="J1978" s="10"/>
      <c r="K1978" s="10"/>
      <c r="L1978" s="79">
        <v>1037</v>
      </c>
      <c r="M1978" s="91"/>
      <c r="N1978" s="114">
        <v>6.8</v>
      </c>
      <c r="O1978" s="83"/>
      <c r="P1978" s="83"/>
      <c r="Q1978" s="83"/>
      <c r="R1978" s="83"/>
      <c r="S1978" s="83"/>
      <c r="T1978" s="16"/>
      <c r="U1978" s="16"/>
      <c r="V1978" s="43">
        <f t="shared" si="608"/>
        <v>0</v>
      </c>
      <c r="W1978" s="43">
        <f t="shared" si="609"/>
        <v>0</v>
      </c>
      <c r="X1978" s="43">
        <f t="shared" si="610"/>
        <v>0</v>
      </c>
      <c r="Y1978" s="22">
        <f>X1978+W1978+SUM($V$1934:V1978)</f>
        <v>3.8516075467452692E-4</v>
      </c>
      <c r="Z1978" s="22">
        <f t="shared" si="611"/>
        <v>3.8222059624189696E-3</v>
      </c>
      <c r="AA1978" s="44">
        <f t="shared" si="612"/>
        <v>0.54211690882728802</v>
      </c>
      <c r="AB1978" s="44">
        <f t="shared" si="613"/>
        <v>2.8844320005105093E-2</v>
      </c>
      <c r="AC1978" s="44">
        <f t="shared" si="614"/>
        <v>8.3352500039910335E-2</v>
      </c>
      <c r="AD1978" s="44">
        <f t="shared" si="605"/>
        <v>2.884432000510509E-2</v>
      </c>
      <c r="AE1978" s="44">
        <f t="shared" si="606"/>
        <v>5.4498907962469985E-2</v>
      </c>
      <c r="AF1978" s="44">
        <f t="shared" si="607"/>
        <v>9.2720723352459358E-6</v>
      </c>
      <c r="AG1978" s="45">
        <f>AC1978+AA1978+SUM($Z$1934:Z1978)</f>
        <v>2.6430867226879293</v>
      </c>
      <c r="AH1978" s="45">
        <f>AC1978+AA1978+SUM($Z$1978:Z1978)+$AH$1977</f>
        <v>20.592275546919936</v>
      </c>
      <c r="DM1978"/>
      <c r="DN1978"/>
      <c r="DO1978"/>
      <c r="DP1978"/>
      <c r="DQ1978"/>
      <c r="DR1978"/>
      <c r="DS1978"/>
      <c r="DT1978"/>
      <c r="DU1978"/>
      <c r="DV1978"/>
      <c r="DW1978"/>
      <c r="DX1978"/>
      <c r="DY1978"/>
      <c r="DZ1978"/>
      <c r="EA1978"/>
      <c r="EB1978"/>
      <c r="EC1978"/>
      <c r="ED1978"/>
      <c r="EE1978"/>
      <c r="EF1978"/>
      <c r="EG1978"/>
    </row>
    <row r="1979" spans="1:137" s="1" customFormat="1" ht="14.4" x14ac:dyDescent="0.3">
      <c r="A1979"/>
      <c r="B1979"/>
      <c r="C1979"/>
      <c r="D1979" s="16"/>
      <c r="E1979" s="28">
        <v>41044.573611111111</v>
      </c>
      <c r="F1979" s="10">
        <f t="shared" si="604"/>
        <v>1161.0534722222219</v>
      </c>
      <c r="G1979" s="10">
        <v>3234</v>
      </c>
      <c r="H1979" s="40">
        <v>0.77</v>
      </c>
      <c r="I1979" s="10">
        <v>44</v>
      </c>
      <c r="J1979" s="10"/>
      <c r="K1979" s="10"/>
      <c r="L1979" s="79">
        <v>1037</v>
      </c>
      <c r="M1979" s="91"/>
      <c r="N1979" s="114">
        <v>6.8</v>
      </c>
      <c r="O1979" s="83"/>
      <c r="P1979" s="83"/>
      <c r="Q1979" s="83"/>
      <c r="R1979" s="83"/>
      <c r="S1979" s="83"/>
      <c r="T1979" s="16"/>
      <c r="U1979" s="16"/>
      <c r="V1979" s="43">
        <f t="shared" si="608"/>
        <v>1.5831622329546025E-6</v>
      </c>
      <c r="W1979" s="43">
        <f t="shared" si="609"/>
        <v>2.2454546519473469E-4</v>
      </c>
      <c r="X1979" s="43">
        <f t="shared" si="610"/>
        <v>4.0281207015521972E-7</v>
      </c>
      <c r="Y1979" s="22">
        <f>X1979+W1979+SUM($V$1934:V1979)</f>
        <v>6.1169219417237138E-4</v>
      </c>
      <c r="Z1979" s="22">
        <f t="shared" si="611"/>
        <v>6.6492813784093316E-3</v>
      </c>
      <c r="AA1979" s="44">
        <f t="shared" si="612"/>
        <v>0.94309095381788555</v>
      </c>
      <c r="AB1979" s="44">
        <f t="shared" si="613"/>
        <v>5.0178876221898795E-2</v>
      </c>
      <c r="AC1979" s="44">
        <f t="shared" si="614"/>
        <v>0.14500375746587954</v>
      </c>
      <c r="AD1979" s="44">
        <f t="shared" si="605"/>
        <v>5.0178876221898802E-2</v>
      </c>
      <c r="AE1979" s="44">
        <f t="shared" si="606"/>
        <v>9.4808751129977387E-2</v>
      </c>
      <c r="AF1979" s="44">
        <f t="shared" si="607"/>
        <v>1.6130114003327249E-5</v>
      </c>
      <c r="AG1979" s="45">
        <f>AC1979+AA1979+SUM($Z$1934:Z1979)</f>
        <v>3.1123613064829057</v>
      </c>
      <c r="AH1979" s="45">
        <f>AC1979+AA1979+SUM($Z$1978:Z1979)+$AH$1977</f>
        <v>21.06155013071491</v>
      </c>
      <c r="DM1979"/>
      <c r="DN1979"/>
      <c r="DO1979"/>
      <c r="DP1979"/>
      <c r="DQ1979"/>
      <c r="DR1979"/>
      <c r="DS1979"/>
      <c r="DT1979"/>
      <c r="DU1979"/>
      <c r="DV1979"/>
      <c r="DW1979"/>
      <c r="DX1979"/>
      <c r="DY1979"/>
      <c r="DZ1979"/>
      <c r="EA1979"/>
      <c r="EB1979"/>
      <c r="EC1979"/>
      <c r="ED1979"/>
      <c r="EE1979"/>
      <c r="EF1979"/>
      <c r="EG1979"/>
    </row>
    <row r="1980" spans="1:137" s="1" customFormat="1" ht="14.4" x14ac:dyDescent="0.3">
      <c r="A1980"/>
      <c r="B1980"/>
      <c r="C1980"/>
      <c r="D1980" s="16"/>
      <c r="E1980" s="28">
        <v>41052.556250000001</v>
      </c>
      <c r="F1980" s="10">
        <f t="shared" si="604"/>
        <v>1169.0361111111124</v>
      </c>
      <c r="G1980" s="10">
        <v>3820</v>
      </c>
      <c r="H1980" s="40">
        <v>0.42</v>
      </c>
      <c r="I1980" s="10">
        <v>42</v>
      </c>
      <c r="J1980" s="10"/>
      <c r="K1980" s="10"/>
      <c r="L1980" s="79">
        <v>1037</v>
      </c>
      <c r="M1980" s="91"/>
      <c r="N1980" s="114">
        <v>6.8</v>
      </c>
      <c r="O1980" s="83"/>
      <c r="P1980" s="83"/>
      <c r="Q1980" s="83"/>
      <c r="R1980" s="83"/>
      <c r="S1980" s="83"/>
      <c r="T1980" s="16"/>
      <c r="U1980" s="16"/>
      <c r="V1980" s="43">
        <f t="shared" si="608"/>
        <v>8.6354303615705591E-7</v>
      </c>
      <c r="W1980" s="43">
        <f t="shared" si="609"/>
        <v>1.2247934465167346E-4</v>
      </c>
      <c r="X1980" s="43">
        <f t="shared" si="610"/>
        <v>2.1971567463011987E-7</v>
      </c>
      <c r="Y1980" s="22">
        <f>X1980+W1980+SUM($V$1934:V1980)</f>
        <v>5.1030652026994212E-4</v>
      </c>
      <c r="Z1980" s="22">
        <f t="shared" si="611"/>
        <v>7.8541295193332236E-3</v>
      </c>
      <c r="AA1980" s="44">
        <f t="shared" si="612"/>
        <v>1.1139788013556968</v>
      </c>
      <c r="AB1980" s="44">
        <f t="shared" si="613"/>
        <v>5.9271276180474147E-2</v>
      </c>
      <c r="AC1980" s="44">
        <f t="shared" si="614"/>
        <v>0.17127840244887443</v>
      </c>
      <c r="AD1980" s="44">
        <f t="shared" si="605"/>
        <v>5.9271276180474168E-2</v>
      </c>
      <c r="AE1980" s="44">
        <f t="shared" si="606"/>
        <v>0.11198807338172964</v>
      </c>
      <c r="AF1980" s="44">
        <f t="shared" si="607"/>
        <v>1.9052886670596818E-5</v>
      </c>
      <c r="AG1980" s="45">
        <f>AC1980+AA1980+SUM($Z$1934:Z1980)</f>
        <v>3.3173779285230447</v>
      </c>
      <c r="AH1980" s="45">
        <f>AC1980+AA1980+SUM($Z$1978:Z1980)+$AH$1977</f>
        <v>21.26656675275505</v>
      </c>
      <c r="DM1980"/>
      <c r="DN1980"/>
      <c r="DO1980"/>
      <c r="DP1980"/>
      <c r="DQ1980"/>
      <c r="DR1980"/>
      <c r="DS1980"/>
      <c r="DT1980"/>
      <c r="DU1980"/>
      <c r="DV1980"/>
      <c r="DW1980"/>
      <c r="DX1980"/>
      <c r="DY1980"/>
      <c r="DZ1980"/>
      <c r="EA1980"/>
      <c r="EB1980"/>
      <c r="EC1980"/>
      <c r="ED1980"/>
      <c r="EE1980"/>
      <c r="EF1980"/>
      <c r="EG1980"/>
    </row>
    <row r="1981" spans="1:137" s="1" customFormat="1" ht="14.4" x14ac:dyDescent="0.3">
      <c r="A1981"/>
      <c r="B1981"/>
      <c r="C1981"/>
      <c r="D1981" s="16"/>
      <c r="E1981" s="28">
        <v>41109.614583333336</v>
      </c>
      <c r="F1981" s="10">
        <f t="shared" si="604"/>
        <v>1226.0944444444467</v>
      </c>
      <c r="G1981" s="10">
        <v>4309</v>
      </c>
      <c r="H1981" s="10">
        <v>0.7</v>
      </c>
      <c r="I1981" s="10">
        <v>41</v>
      </c>
      <c r="J1981" s="10"/>
      <c r="K1981" s="10"/>
      <c r="L1981" s="79">
        <v>1037</v>
      </c>
      <c r="M1981" s="91"/>
      <c r="N1981" s="114">
        <v>6.8</v>
      </c>
      <c r="O1981" s="83"/>
      <c r="P1981" s="83"/>
      <c r="Q1981" s="83"/>
      <c r="R1981" s="83"/>
      <c r="S1981" s="83"/>
      <c r="T1981" s="16"/>
      <c r="U1981" s="16"/>
      <c r="V1981" s="43">
        <f t="shared" si="608"/>
        <v>1.4392383935950933E-6</v>
      </c>
      <c r="W1981" s="43">
        <f t="shared" si="609"/>
        <v>2.0413224108612241E-4</v>
      </c>
      <c r="X1981" s="43">
        <f t="shared" si="610"/>
        <v>3.6619279105019971E-7</v>
      </c>
      <c r="Y1981" s="22">
        <f>X1981+W1981+SUM($V$1934:V1981)</f>
        <v>5.9354513221440632E-4</v>
      </c>
      <c r="Z1981" s="22">
        <f t="shared" si="611"/>
        <v>8.8595403400017949E-3</v>
      </c>
      <c r="AA1981" s="44">
        <f t="shared" si="612"/>
        <v>1.2565797526287164</v>
      </c>
      <c r="AB1981" s="44">
        <f t="shared" si="613"/>
        <v>6.6858620173210245E-2</v>
      </c>
      <c r="AC1981" s="44">
        <f t="shared" si="614"/>
        <v>0.19320383145345543</v>
      </c>
      <c r="AD1981" s="44">
        <f t="shared" si="605"/>
        <v>6.6858620173210245E-2</v>
      </c>
      <c r="AE1981" s="44">
        <f t="shared" si="606"/>
        <v>0.12632371942457407</v>
      </c>
      <c r="AF1981" s="44">
        <f t="shared" si="607"/>
        <v>2.1491855671099915E-5</v>
      </c>
      <c r="AG1981" s="45">
        <f>AC1981+AA1981+SUM($Z$1934:Z1981)</f>
        <v>3.490763849140647</v>
      </c>
      <c r="AH1981" s="45">
        <f>AC1981+AA1981+SUM($Z$1978:Z1981)+$AH$1977</f>
        <v>21.439952673372652</v>
      </c>
      <c r="DM1981"/>
      <c r="DN1981"/>
      <c r="DO1981"/>
      <c r="DP1981"/>
      <c r="DQ1981"/>
      <c r="DR1981"/>
      <c r="DS1981"/>
      <c r="DT1981"/>
      <c r="DU1981"/>
      <c r="DV1981"/>
      <c r="DW1981"/>
      <c r="DX1981"/>
      <c r="DY1981"/>
      <c r="DZ1981"/>
      <c r="EA1981"/>
      <c r="EB1981"/>
      <c r="EC1981"/>
      <c r="ED1981"/>
      <c r="EE1981"/>
      <c r="EF1981"/>
      <c r="EG1981"/>
    </row>
    <row r="1982" spans="1:137" s="1" customFormat="1" ht="14.4" x14ac:dyDescent="0.3">
      <c r="A1982"/>
      <c r="B1982"/>
      <c r="C1982"/>
      <c r="D1982" s="16"/>
      <c r="E1982" s="28">
        <v>41134.580555555556</v>
      </c>
      <c r="F1982" s="10">
        <f t="shared" si="604"/>
        <v>1251.0604166666672</v>
      </c>
      <c r="G1982" s="10">
        <v>4758</v>
      </c>
      <c r="H1982" s="10">
        <v>1.1299999999999999</v>
      </c>
      <c r="I1982" s="10">
        <v>41</v>
      </c>
      <c r="J1982" s="10"/>
      <c r="K1982" s="10"/>
      <c r="L1982" s="79">
        <v>1037</v>
      </c>
      <c r="M1982" s="91"/>
      <c r="N1982" s="114">
        <v>6.8</v>
      </c>
      <c r="O1982" s="83"/>
      <c r="P1982" s="83"/>
      <c r="Q1982" s="83"/>
      <c r="R1982" s="83"/>
      <c r="S1982" s="83"/>
      <c r="T1982" s="16"/>
      <c r="U1982" s="16"/>
      <c r="V1982" s="43">
        <f t="shared" si="608"/>
        <v>2.3233419782320788E-6</v>
      </c>
      <c r="W1982" s="43">
        <f t="shared" si="609"/>
        <v>3.2952776061045475E-4</v>
      </c>
      <c r="X1982" s="43">
        <f t="shared" si="610"/>
        <v>5.9113979126675108E-7</v>
      </c>
      <c r="Y1982" s="22">
        <f>X1982+W1982+SUM($V$1934:V1982)</f>
        <v>7.2148894071718725E-4</v>
      </c>
      <c r="Z1982" s="22">
        <f t="shared" si="611"/>
        <v>9.7827089667506476E-3</v>
      </c>
      <c r="AA1982" s="44">
        <f t="shared" si="612"/>
        <v>1.3875160044111006</v>
      </c>
      <c r="AB1982" s="44">
        <f t="shared" si="613"/>
        <v>7.3825322530548687E-2</v>
      </c>
      <c r="AC1982" s="44">
        <f t="shared" si="614"/>
        <v>0.21333576933291734</v>
      </c>
      <c r="AD1982" s="44">
        <f t="shared" si="605"/>
        <v>7.3825322530548687E-2</v>
      </c>
      <c r="AE1982" s="44">
        <f t="shared" si="606"/>
        <v>0.13948671548436373</v>
      </c>
      <c r="AF1982" s="44">
        <f t="shared" si="607"/>
        <v>2.373131800489519E-5</v>
      </c>
      <c r="AG1982" s="45">
        <f>AC1982+AA1982+SUM($Z$1934:Z1982)</f>
        <v>3.6516147477692442</v>
      </c>
      <c r="AH1982" s="45">
        <f>AC1982+AA1982+SUM($Z$1978:Z1982)+$AH$1977</f>
        <v>21.600803572001251</v>
      </c>
      <c r="DM1982"/>
      <c r="DN1982"/>
      <c r="DO1982"/>
      <c r="DP1982"/>
      <c r="DQ1982"/>
      <c r="DR1982"/>
      <c r="DS1982"/>
      <c r="DT1982"/>
      <c r="DU1982"/>
      <c r="DV1982"/>
      <c r="DW1982"/>
      <c r="DX1982"/>
      <c r="DY1982"/>
      <c r="DZ1982"/>
      <c r="EA1982"/>
      <c r="EB1982"/>
      <c r="EC1982"/>
      <c r="ED1982"/>
      <c r="EE1982"/>
      <c r="EF1982"/>
      <c r="EG1982"/>
    </row>
    <row r="1983" spans="1:137" s="1" customFormat="1" ht="14.4" x14ac:dyDescent="0.3">
      <c r="A1983"/>
      <c r="B1983"/>
      <c r="C1983"/>
      <c r="D1983" s="16"/>
      <c r="E1983" s="28">
        <v>42304.582638888889</v>
      </c>
      <c r="F1983" s="10">
        <f t="shared" si="604"/>
        <v>2421.0625</v>
      </c>
      <c r="G1983" s="10">
        <v>11936</v>
      </c>
      <c r="H1983" s="10">
        <v>0.43</v>
      </c>
      <c r="I1983" s="10">
        <v>38</v>
      </c>
      <c r="J1983" s="10"/>
      <c r="K1983" s="10"/>
      <c r="L1983" s="10">
        <v>1032</v>
      </c>
      <c r="M1983" s="91"/>
      <c r="N1983" s="114">
        <v>6.8</v>
      </c>
      <c r="O1983" s="83"/>
      <c r="P1983" s="83"/>
      <c r="Q1983" s="83"/>
      <c r="R1983" s="83"/>
      <c r="S1983" s="83"/>
      <c r="T1983" s="16"/>
      <c r="U1983" s="16"/>
      <c r="V1983" s="43">
        <f t="shared" si="608"/>
        <v>8.7984079011125288E-7</v>
      </c>
      <c r="W1983" s="43">
        <f t="shared" si="609"/>
        <v>1.2479091239065668E-4</v>
      </c>
      <c r="X1983" s="43">
        <f t="shared" si="610"/>
        <v>2.238623955867704E-7</v>
      </c>
      <c r="Y1983" s="22">
        <f>X1983+W1983+SUM($V$1934:V1983)</f>
        <v>5.1726465589182048E-4</v>
      </c>
      <c r="Z1983" s="22">
        <f t="shared" si="611"/>
        <v>2.44227434203905E-2</v>
      </c>
      <c r="AA1983" s="44">
        <f t="shared" si="612"/>
        <v>3.4639635588252982</v>
      </c>
      <c r="AB1983" s="44">
        <f t="shared" si="613"/>
        <v>0.1843065061241459</v>
      </c>
      <c r="AC1983" s="44">
        <f t="shared" si="614"/>
        <v>0.53259733827490641</v>
      </c>
      <c r="AD1983" s="44">
        <f t="shared" si="605"/>
        <v>0.1843065061241459</v>
      </c>
      <c r="AE1983" s="44">
        <f t="shared" si="606"/>
        <v>0.34823158640475782</v>
      </c>
      <c r="AF1983" s="44">
        <f t="shared" si="607"/>
        <v>5.9245746002577765E-5</v>
      </c>
      <c r="AG1983" s="45">
        <f>AC1983+AA1983+SUM($Z$1934:Z1983)</f>
        <v>6.0717466145458214</v>
      </c>
      <c r="AH1983" s="45">
        <f>AC1983+AA1983+SUM($Z$1978:Z1983)+$AH$1977</f>
        <v>24.020935438777826</v>
      </c>
      <c r="DM1983"/>
      <c r="DN1983"/>
      <c r="DO1983"/>
      <c r="DP1983"/>
      <c r="DQ1983"/>
      <c r="DR1983"/>
      <c r="DS1983"/>
      <c r="DT1983"/>
      <c r="DU1983"/>
      <c r="DV1983"/>
      <c r="DW1983"/>
      <c r="DX1983"/>
      <c r="DY1983"/>
      <c r="DZ1983"/>
      <c r="EA1983"/>
      <c r="EB1983"/>
      <c r="EC1983"/>
      <c r="ED1983"/>
      <c r="EE1983"/>
      <c r="EF1983"/>
      <c r="EG1983"/>
    </row>
    <row r="1984" spans="1:137" s="1" customFormat="1" ht="14.4" x14ac:dyDescent="0.3">
      <c r="A1984"/>
      <c r="B1984"/>
      <c r="C1984"/>
      <c r="D1984" s="40" t="s">
        <v>164</v>
      </c>
      <c r="E1984" s="28">
        <v>42305.599999999999</v>
      </c>
      <c r="F1984" s="10">
        <f t="shared" si="604"/>
        <v>2422.0798611111095</v>
      </c>
      <c r="G1984" s="10"/>
      <c r="H1984" s="10"/>
      <c r="I1984" s="10">
        <v>37</v>
      </c>
      <c r="J1984" s="40">
        <v>0.03</v>
      </c>
      <c r="K1984" s="10"/>
      <c r="L1984" s="10">
        <v>1078</v>
      </c>
      <c r="M1984" s="91"/>
      <c r="N1984" s="114">
        <v>6.8</v>
      </c>
      <c r="O1984" s="83"/>
      <c r="P1984" s="83"/>
      <c r="Q1984" s="83"/>
      <c r="R1984" s="83"/>
      <c r="S1984" s="83"/>
      <c r="T1984" s="16"/>
      <c r="U1984" s="16"/>
      <c r="V1984" s="43">
        <f t="shared" si="608"/>
        <v>0</v>
      </c>
      <c r="W1984" s="43">
        <f t="shared" si="609"/>
        <v>0</v>
      </c>
      <c r="X1984" s="43">
        <f t="shared" si="610"/>
        <v>0</v>
      </c>
      <c r="Y1984" s="22">
        <f>X1984+W1984+SUM($V$1934:V1984)</f>
        <v>3.9224988110557701E-4</v>
      </c>
      <c r="Z1984" s="22">
        <f t="shared" si="611"/>
        <v>0</v>
      </c>
      <c r="AA1984" s="44">
        <f t="shared" si="612"/>
        <v>0</v>
      </c>
      <c r="AB1984" s="44">
        <f t="shared" si="613"/>
        <v>0</v>
      </c>
      <c r="AC1984" s="44">
        <f t="shared" si="614"/>
        <v>0</v>
      </c>
      <c r="AD1984" s="44">
        <f t="shared" si="605"/>
        <v>0</v>
      </c>
      <c r="AE1984" s="44">
        <f t="shared" si="606"/>
        <v>0</v>
      </c>
      <c r="AF1984" s="44">
        <f t="shared" si="607"/>
        <v>0</v>
      </c>
      <c r="AG1984" s="45">
        <f>AC1984+AA1984+SUM($Z$1934:Z1984)</f>
        <v>2.0751857174456165</v>
      </c>
      <c r="AH1984" s="45">
        <f>AC1984+AA1984+SUM($Z$1984:Z1984)+$AH$1983</f>
        <v>24.020935438777826</v>
      </c>
      <c r="DM1984"/>
      <c r="DN1984"/>
      <c r="DO1984"/>
      <c r="DP1984"/>
      <c r="DQ1984"/>
      <c r="DR1984"/>
      <c r="DS1984"/>
      <c r="DT1984"/>
      <c r="DU1984"/>
      <c r="DV1984"/>
      <c r="DW1984"/>
      <c r="DX1984"/>
      <c r="DY1984"/>
      <c r="DZ1984"/>
      <c r="EA1984"/>
      <c r="EB1984"/>
      <c r="EC1984"/>
      <c r="ED1984"/>
      <c r="EE1984"/>
      <c r="EF1984"/>
      <c r="EG1984"/>
    </row>
    <row r="1985" spans="1:137" s="1" customFormat="1" ht="14.4" x14ac:dyDescent="0.3">
      <c r="A1985"/>
      <c r="B1985"/>
      <c r="C1985"/>
      <c r="D1985" s="18"/>
      <c r="E1985" s="28">
        <v>42311.620833333334</v>
      </c>
      <c r="F1985" s="10">
        <f t="shared" si="604"/>
        <v>2428.1006944444453</v>
      </c>
      <c r="G1985" s="10">
        <v>1079</v>
      </c>
      <c r="H1985" s="10">
        <v>0.81</v>
      </c>
      <c r="I1985" s="10">
        <v>38</v>
      </c>
      <c r="J1985" s="10"/>
      <c r="K1985" s="10">
        <v>5</v>
      </c>
      <c r="L1985" s="10">
        <v>1071</v>
      </c>
      <c r="M1985" s="91"/>
      <c r="N1985" s="114">
        <v>6.8</v>
      </c>
      <c r="O1985" s="83"/>
      <c r="P1985" s="83"/>
      <c r="Q1985" s="83"/>
      <c r="R1985" s="83"/>
      <c r="S1985" s="83"/>
      <c r="T1985" s="16"/>
      <c r="U1985" s="16"/>
      <c r="V1985" s="43">
        <f t="shared" si="608"/>
        <v>1.7200078507062672E-6</v>
      </c>
      <c r="W1985" s="43">
        <f t="shared" si="609"/>
        <v>2.43954760248825E-4</v>
      </c>
      <c r="X1985" s="43">
        <f t="shared" si="610"/>
        <v>4.3763040110753386E-7</v>
      </c>
      <c r="Y1985" s="22">
        <f>X1985+W1985+SUM($V$1934:V1985)</f>
        <v>6.3836227960621585E-4</v>
      </c>
      <c r="Z1985" s="22">
        <f t="shared" si="611"/>
        <v>2.2912203344593362E-3</v>
      </c>
      <c r="AA1985" s="44">
        <f t="shared" si="612"/>
        <v>0.32497183494874343</v>
      </c>
      <c r="AB1985" s="44">
        <f t="shared" si="613"/>
        <v>1.7290719856321739E-2</v>
      </c>
      <c r="AC1985" s="44">
        <f t="shared" si="614"/>
        <v>4.9965633693533323E-2</v>
      </c>
      <c r="AD1985" s="44">
        <f t="shared" si="605"/>
        <v>1.7290719856321739E-2</v>
      </c>
      <c r="AE1985" s="44">
        <f t="shared" si="606"/>
        <v>3.2669355695948137E-2</v>
      </c>
      <c r="AF1985" s="44">
        <f t="shared" si="607"/>
        <v>5.5581412634415909E-6</v>
      </c>
      <c r="AG1985" s="45">
        <f>AC1985+AA1985+SUM($Z$1934:Z1985)</f>
        <v>2.4524144064223523</v>
      </c>
      <c r="AH1985" s="45">
        <f>AC1985+AA1985+SUM($Z$1984:Z1985)+$AH$1983</f>
        <v>24.398164127754562</v>
      </c>
      <c r="DM1985"/>
      <c r="DN1985"/>
      <c r="DO1985"/>
      <c r="DP1985"/>
      <c r="DQ1985"/>
      <c r="DR1985"/>
      <c r="DS1985"/>
      <c r="DT1985"/>
      <c r="DU1985"/>
      <c r="DV1985"/>
      <c r="DW1985"/>
      <c r="DX1985"/>
      <c r="DY1985"/>
      <c r="DZ1985"/>
      <c r="EA1985"/>
      <c r="EB1985"/>
      <c r="EC1985"/>
      <c r="ED1985"/>
      <c r="EE1985"/>
      <c r="EF1985"/>
      <c r="EG1985"/>
    </row>
    <row r="1986" spans="1:137" s="1" customFormat="1" ht="14.4" x14ac:dyDescent="0.3">
      <c r="A1986"/>
      <c r="B1986"/>
      <c r="C1986"/>
      <c r="D1986" s="18"/>
      <c r="E1986" s="28">
        <v>42486.613888888889</v>
      </c>
      <c r="F1986" s="10">
        <f t="shared" si="604"/>
        <v>2603.09375</v>
      </c>
      <c r="G1986" s="10">
        <v>4074</v>
      </c>
      <c r="H1986" s="10">
        <v>0.78</v>
      </c>
      <c r="I1986" s="10">
        <v>37</v>
      </c>
      <c r="J1986" s="10"/>
      <c r="K1986" s="10"/>
      <c r="L1986" s="10">
        <v>1071</v>
      </c>
      <c r="M1986" s="91"/>
      <c r="N1986" s="114"/>
      <c r="O1986" s="83"/>
      <c r="P1986" s="83"/>
      <c r="Q1986" s="83"/>
      <c r="R1986" s="83"/>
      <c r="S1986" s="83"/>
      <c r="T1986" s="16"/>
      <c r="U1986" s="16"/>
      <c r="V1986" s="43">
        <f t="shared" si="608"/>
        <v>1.6563038562356648E-6</v>
      </c>
      <c r="W1986" s="43">
        <f t="shared" si="609"/>
        <v>2.349193987581278E-4</v>
      </c>
      <c r="X1986" s="43">
        <f t="shared" si="610"/>
        <v>4.2142186773318073E-7</v>
      </c>
      <c r="Y1986" s="22"/>
      <c r="Z1986" s="22">
        <f t="shared" si="611"/>
        <v>8.6510024491078183E-3</v>
      </c>
      <c r="AA1986" s="44">
        <f t="shared" si="612"/>
        <v>1.2270020904366827</v>
      </c>
      <c r="AB1986" s="44">
        <f t="shared" si="613"/>
        <v>6.5284886649355653E-2</v>
      </c>
      <c r="AC1986" s="44"/>
      <c r="AD1986" s="44"/>
      <c r="AE1986" s="44"/>
      <c r="AF1986" s="44"/>
      <c r="AG1986" s="45"/>
      <c r="AH1986" s="45"/>
      <c r="DM1986"/>
      <c r="DN1986"/>
      <c r="DO1986"/>
      <c r="DP1986"/>
      <c r="DQ1986"/>
      <c r="DR1986"/>
      <c r="DS1986"/>
      <c r="DT1986"/>
      <c r="DU1986"/>
      <c r="DV1986"/>
      <c r="DW1986"/>
      <c r="DX1986"/>
      <c r="DY1986"/>
      <c r="DZ1986"/>
      <c r="EA1986"/>
      <c r="EB1986"/>
      <c r="EC1986"/>
      <c r="ED1986"/>
      <c r="EE1986"/>
      <c r="EF1986"/>
      <c r="EG1986"/>
    </row>
    <row r="1987" spans="1:137" s="1" customFormat="1" ht="14.4" x14ac:dyDescent="0.3">
      <c r="A1987"/>
      <c r="B1987"/>
      <c r="C1987"/>
      <c r="D1987" s="18"/>
      <c r="E1987" s="28">
        <v>42613.638194444444</v>
      </c>
      <c r="F1987" s="10">
        <f t="shared" si="604"/>
        <v>2730.1180555555547</v>
      </c>
      <c r="G1987" s="10">
        <v>5655</v>
      </c>
      <c r="H1987" s="10">
        <v>0.76</v>
      </c>
      <c r="I1987" s="10">
        <v>25</v>
      </c>
      <c r="J1987" s="10"/>
      <c r="K1987" s="10"/>
      <c r="L1987" s="10">
        <v>1050</v>
      </c>
      <c r="M1987" s="91"/>
      <c r="N1987" s="114"/>
      <c r="O1987" s="83"/>
      <c r="P1987" s="83"/>
      <c r="Q1987" s="83"/>
      <c r="R1987" s="83"/>
      <c r="S1987" s="83"/>
      <c r="T1987" s="16"/>
      <c r="U1987" s="16"/>
      <c r="V1987" s="43">
        <f t="shared" si="608"/>
        <v>1.5821907123417611E-6</v>
      </c>
      <c r="W1987" s="43">
        <f t="shared" si="609"/>
        <v>2.2440767101078067E-4</v>
      </c>
      <c r="X1987" s="43">
        <f t="shared" si="610"/>
        <v>4.0256488119308359E-7</v>
      </c>
      <c r="Y1987" s="22"/>
      <c r="Z1987" s="22">
        <f t="shared" si="611"/>
        <v>1.17727479977535E-2</v>
      </c>
      <c r="AA1987" s="44">
        <f t="shared" si="612"/>
        <v>1.6697702362710063</v>
      </c>
      <c r="AB1987" s="44">
        <f t="shared" si="613"/>
        <v>8.8843174314906181E-2</v>
      </c>
      <c r="AC1987" s="44"/>
      <c r="AD1987" s="44"/>
      <c r="AE1987" s="44"/>
      <c r="AF1987" s="44"/>
      <c r="AG1987" s="45"/>
      <c r="AH1987" s="45"/>
      <c r="DM1987"/>
      <c r="DN1987"/>
      <c r="DO1987"/>
      <c r="DP1987"/>
      <c r="DQ1987"/>
      <c r="DR1987"/>
      <c r="DS1987"/>
      <c r="DT1987"/>
      <c r="DU1987"/>
      <c r="DV1987"/>
      <c r="DW1987"/>
      <c r="DX1987"/>
      <c r="DY1987"/>
      <c r="DZ1987"/>
      <c r="EA1987"/>
      <c r="EB1987"/>
      <c r="EC1987"/>
      <c r="ED1987"/>
      <c r="EE1987"/>
      <c r="EF1987"/>
      <c r="EG1987"/>
    </row>
    <row r="1988" spans="1:137" s="1" customFormat="1" ht="14.4" x14ac:dyDescent="0.3">
      <c r="A1988"/>
      <c r="B1988"/>
      <c r="C1988"/>
      <c r="D1988" s="18"/>
      <c r="E1988" s="28">
        <v>42759.557638888888</v>
      </c>
      <c r="F1988" s="10">
        <f t="shared" si="604"/>
        <v>2876.0374999999985</v>
      </c>
      <c r="G1988" s="10">
        <v>7832</v>
      </c>
      <c r="H1988" s="10">
        <v>0.8</v>
      </c>
      <c r="I1988" s="10">
        <v>17</v>
      </c>
      <c r="J1988" s="10"/>
      <c r="K1988" s="10"/>
      <c r="L1988" s="10">
        <v>1048</v>
      </c>
      <c r="M1988" s="91"/>
      <c r="N1988" s="114"/>
      <c r="O1988" s="83"/>
      <c r="P1988" s="83"/>
      <c r="Q1988" s="83"/>
      <c r="R1988" s="83"/>
      <c r="S1988" s="83"/>
      <c r="T1988" s="16"/>
      <c r="U1988" s="16"/>
      <c r="V1988" s="43">
        <f t="shared" si="608"/>
        <v>1.6622915955229732E-6</v>
      </c>
      <c r="W1988" s="43">
        <f t="shared" si="609"/>
        <v>2.3576866087147687E-4</v>
      </c>
      <c r="X1988" s="43">
        <f t="shared" si="610"/>
        <v>4.2294535888757058E-7</v>
      </c>
      <c r="Y1988" s="22"/>
      <c r="Z1988" s="22">
        <f t="shared" si="611"/>
        <v>1.6273834720169907E-2</v>
      </c>
      <c r="AA1988" s="44">
        <f t="shared" si="612"/>
        <v>2.3081751899317582</v>
      </c>
      <c r="AB1988" s="44">
        <f t="shared" si="613"/>
        <v>0.12281067556121321</v>
      </c>
      <c r="AC1988" s="44"/>
      <c r="AD1988" s="44"/>
      <c r="AE1988" s="44"/>
      <c r="AF1988" s="44"/>
      <c r="AG1988" s="45"/>
      <c r="AH1988" s="45"/>
      <c r="DM1988"/>
      <c r="DN1988"/>
      <c r="DO1988"/>
      <c r="DP1988"/>
      <c r="DQ1988"/>
      <c r="DR1988"/>
      <c r="DS1988"/>
      <c r="DT1988"/>
      <c r="DU1988"/>
      <c r="DV1988"/>
      <c r="DW1988"/>
      <c r="DX1988"/>
      <c r="DY1988"/>
      <c r="DZ1988"/>
      <c r="EA1988"/>
      <c r="EB1988"/>
      <c r="EC1988"/>
      <c r="ED1988"/>
      <c r="EE1988"/>
      <c r="EF1988"/>
      <c r="EG1988"/>
    </row>
    <row r="1989" spans="1:137" s="1" customFormat="1" ht="14.4" x14ac:dyDescent="0.3">
      <c r="A1989"/>
      <c r="B1989"/>
      <c r="C1989"/>
      <c r="D1989" s="40" t="s">
        <v>164</v>
      </c>
      <c r="E1989" s="28">
        <v>42822.399305555555</v>
      </c>
      <c r="F1989" s="10">
        <f t="shared" si="604"/>
        <v>2938.8791666666657</v>
      </c>
      <c r="G1989" s="10">
        <v>7216</v>
      </c>
      <c r="H1989" s="10">
        <v>0.79</v>
      </c>
      <c r="I1989" s="10">
        <v>12</v>
      </c>
      <c r="J1989" s="10"/>
      <c r="K1989" s="10"/>
      <c r="L1989" s="10">
        <v>1035</v>
      </c>
      <c r="M1989" s="91"/>
      <c r="N1989" s="114"/>
      <c r="O1989" s="83"/>
      <c r="P1989" s="83"/>
      <c r="Q1989" s="83"/>
      <c r="R1989" s="83"/>
      <c r="S1989" s="83"/>
      <c r="T1989" s="16"/>
      <c r="U1989" s="16"/>
      <c r="V1989" s="43">
        <f t="shared" si="608"/>
        <v>1.6211506716118307E-6</v>
      </c>
      <c r="W1989" s="43">
        <f t="shared" si="609"/>
        <v>2.2993349899995592E-4</v>
      </c>
      <c r="X1989" s="43">
        <f t="shared" si="610"/>
        <v>4.1247766304201108E-7</v>
      </c>
      <c r="Y1989" s="22"/>
      <c r="Z1989" s="22">
        <f t="shared" si="611"/>
        <v>1.4807877527026544E-2</v>
      </c>
      <c r="AA1989" s="44">
        <f t="shared" si="612"/>
        <v>2.100253327574281</v>
      </c>
      <c r="AB1989" s="44">
        <f t="shared" si="613"/>
        <v>0.11174781322240507</v>
      </c>
      <c r="AC1989" s="44"/>
      <c r="AD1989" s="44"/>
      <c r="AE1989" s="44"/>
      <c r="AF1989" s="44"/>
      <c r="AG1989" s="45"/>
      <c r="AH1989" s="45"/>
      <c r="DM1989"/>
      <c r="DN1989"/>
      <c r="DO1989"/>
      <c r="DP1989"/>
      <c r="DQ1989"/>
      <c r="DR1989"/>
      <c r="DS1989"/>
      <c r="DT1989"/>
      <c r="DU1989"/>
      <c r="DV1989"/>
      <c r="DW1989"/>
      <c r="DX1989"/>
      <c r="DY1989"/>
      <c r="DZ1989"/>
      <c r="EA1989"/>
      <c r="EB1989"/>
      <c r="EC1989"/>
      <c r="ED1989"/>
      <c r="EE1989"/>
      <c r="EF1989"/>
      <c r="EG1989"/>
    </row>
    <row r="1990" spans="1:137" s="1" customFormat="1" ht="14.4" x14ac:dyDescent="0.3">
      <c r="A1990"/>
      <c r="B1990"/>
      <c r="C1990"/>
      <c r="D1990" s="40"/>
      <c r="E1990" s="28">
        <v>42822.564583333333</v>
      </c>
      <c r="F1990" s="10">
        <f t="shared" si="604"/>
        <v>2939.0444444444438</v>
      </c>
      <c r="G1990" s="10">
        <v>1022</v>
      </c>
      <c r="H1990" s="10">
        <v>0.48</v>
      </c>
      <c r="I1990" s="10">
        <v>37</v>
      </c>
      <c r="J1990" s="10"/>
      <c r="K1990" s="10">
        <v>5</v>
      </c>
      <c r="L1990" s="10">
        <v>1069</v>
      </c>
      <c r="M1990" s="91"/>
      <c r="N1990" s="114"/>
      <c r="O1990" s="83"/>
      <c r="P1990" s="83"/>
      <c r="Q1990" s="83"/>
      <c r="R1990" s="83"/>
      <c r="S1990" s="83"/>
      <c r="T1990" s="16"/>
      <c r="U1990" s="16"/>
      <c r="V1990" s="43">
        <f t="shared" si="608"/>
        <v>1.0173605242065216E-6</v>
      </c>
      <c r="W1990" s="43">
        <f t="shared" si="609"/>
        <v>1.4429581973565385E-4</v>
      </c>
      <c r="X1990" s="43">
        <f t="shared" si="610"/>
        <v>2.5885224541077081E-7</v>
      </c>
      <c r="Y1990" s="22"/>
      <c r="Z1990" s="22">
        <f t="shared" si="611"/>
        <v>2.1661301161230526E-3</v>
      </c>
      <c r="AA1990" s="44">
        <f t="shared" si="612"/>
        <v>0.30722984952049637</v>
      </c>
      <c r="AB1990" s="44">
        <f t="shared" si="613"/>
        <v>1.6346725125876409E-2</v>
      </c>
      <c r="AC1990" s="44"/>
      <c r="AD1990" s="44"/>
      <c r="AE1990" s="44"/>
      <c r="AF1990" s="44"/>
      <c r="AG1990" s="45"/>
      <c r="AH1990" s="45"/>
      <c r="DM1990"/>
      <c r="DN1990"/>
      <c r="DO1990"/>
      <c r="DP1990"/>
      <c r="DQ1990"/>
      <c r="DR1990"/>
      <c r="DS1990"/>
      <c r="DT1990"/>
      <c r="DU1990"/>
      <c r="DV1990"/>
      <c r="DW1990"/>
      <c r="DX1990"/>
      <c r="DY1990"/>
      <c r="DZ1990"/>
      <c r="EA1990"/>
      <c r="EB1990"/>
      <c r="EC1990"/>
      <c r="ED1990"/>
      <c r="EE1990"/>
      <c r="EF1990"/>
      <c r="EG1990"/>
    </row>
    <row r="1991" spans="1:137" s="1" customFormat="1" ht="14.4" x14ac:dyDescent="0.3">
      <c r="A1991"/>
      <c r="B1991"/>
      <c r="C1991"/>
      <c r="D1991" s="40"/>
      <c r="E1991" s="28">
        <v>42968.597916666666</v>
      </c>
      <c r="F1991" s="10">
        <f t="shared" si="604"/>
        <v>3085.0777777777766</v>
      </c>
      <c r="G1991" s="10">
        <v>3654</v>
      </c>
      <c r="H1991" s="10">
        <v>0</v>
      </c>
      <c r="I1991" s="10">
        <v>35</v>
      </c>
      <c r="J1991" s="10"/>
      <c r="K1991" s="10"/>
      <c r="L1991" s="10">
        <v>1063</v>
      </c>
      <c r="M1991" s="91"/>
      <c r="N1991" s="114"/>
      <c r="O1991" s="83"/>
      <c r="P1991" s="83"/>
      <c r="Q1991" s="83"/>
      <c r="R1991" s="83"/>
      <c r="S1991" s="83"/>
      <c r="T1991" s="16"/>
      <c r="U1991" s="16"/>
      <c r="V1991" s="43">
        <f t="shared" si="608"/>
        <v>0</v>
      </c>
      <c r="W1991" s="43">
        <f t="shared" si="609"/>
        <v>0</v>
      </c>
      <c r="X1991" s="43">
        <f t="shared" si="610"/>
        <v>0</v>
      </c>
      <c r="Y1991" s="22"/>
      <c r="Z1991" s="22">
        <f t="shared" si="611"/>
        <v>7.7011883825304425E-3</v>
      </c>
      <c r="AA1991" s="44">
        <f t="shared" si="612"/>
        <v>1.092286622249895</v>
      </c>
      <c r="AB1991" s="44">
        <f t="shared" si="613"/>
        <v>5.811710418261247E-2</v>
      </c>
      <c r="AC1991" s="44"/>
      <c r="AD1991" s="44"/>
      <c r="AE1991" s="44"/>
      <c r="AF1991" s="44"/>
      <c r="AG1991" s="45"/>
      <c r="AH1991" s="45"/>
      <c r="DM1991"/>
      <c r="DN1991"/>
      <c r="DO1991"/>
      <c r="DP1991"/>
      <c r="DQ1991"/>
      <c r="DR1991"/>
      <c r="DS1991"/>
      <c r="DT1991"/>
      <c r="DU1991"/>
      <c r="DV1991"/>
      <c r="DW1991"/>
      <c r="DX1991"/>
      <c r="DY1991"/>
      <c r="DZ1991"/>
      <c r="EA1991"/>
      <c r="EB1991"/>
      <c r="EC1991"/>
      <c r="ED1991"/>
      <c r="EE1991"/>
      <c r="EF1991"/>
      <c r="EG1991"/>
    </row>
    <row r="1992" spans="1:137" s="1" customFormat="1" ht="14.4" x14ac:dyDescent="0.3">
      <c r="A1992"/>
      <c r="B1992"/>
      <c r="C1992"/>
      <c r="D1992" s="40"/>
      <c r="E1992" s="28">
        <v>43046.591666666667</v>
      </c>
      <c r="F1992" s="10">
        <f t="shared" si="604"/>
        <v>3163.0715277777781</v>
      </c>
      <c r="G1992" s="10">
        <v>4433</v>
      </c>
      <c r="H1992" s="10">
        <v>0</v>
      </c>
      <c r="I1992" s="10">
        <v>50</v>
      </c>
      <c r="J1992" s="10"/>
      <c r="K1992" s="10"/>
      <c r="L1992" s="10">
        <v>1055</v>
      </c>
      <c r="M1992" s="91"/>
      <c r="N1992" s="114"/>
      <c r="O1992" s="83"/>
      <c r="P1992" s="83"/>
      <c r="Q1992" s="83"/>
      <c r="R1992" s="83"/>
      <c r="S1992" s="83"/>
      <c r="T1992" s="16"/>
      <c r="U1992" s="16"/>
      <c r="V1992" s="43">
        <f t="shared" si="608"/>
        <v>0</v>
      </c>
      <c r="W1992" s="43">
        <f t="shared" si="609"/>
        <v>0</v>
      </c>
      <c r="X1992" s="43">
        <f t="shared" si="610"/>
        <v>0</v>
      </c>
      <c r="Y1992" s="22"/>
      <c r="Z1992" s="22">
        <f t="shared" si="611"/>
        <v>9.272698316216332E-3</v>
      </c>
      <c r="AA1992" s="44">
        <f t="shared" si="612"/>
        <v>1.3151794008750428</v>
      </c>
      <c r="AB1992" s="44">
        <f t="shared" si="613"/>
        <v>6.997652145738166E-2</v>
      </c>
      <c r="AC1992" s="44"/>
      <c r="AD1992" s="44"/>
      <c r="AE1992" s="44"/>
      <c r="AF1992" s="44"/>
      <c r="AG1992" s="45"/>
      <c r="AH1992" s="45"/>
      <c r="DM1992"/>
      <c r="DN1992"/>
      <c r="DO1992"/>
      <c r="DP1992"/>
      <c r="DQ1992"/>
      <c r="DR1992"/>
      <c r="DS1992"/>
      <c r="DT1992"/>
      <c r="DU1992"/>
      <c r="DV1992"/>
      <c r="DW1992"/>
      <c r="DX1992"/>
      <c r="DY1992"/>
      <c r="DZ1992"/>
      <c r="EA1992"/>
      <c r="EB1992"/>
      <c r="EC1992"/>
      <c r="ED1992"/>
      <c r="EE1992"/>
      <c r="EF1992"/>
      <c r="EG1992"/>
    </row>
    <row r="1993" spans="1:137" s="1" customFormat="1" ht="14.4" x14ac:dyDescent="0.3">
      <c r="A1993"/>
      <c r="B1993"/>
      <c r="C1993"/>
      <c r="D1993" s="40"/>
      <c r="E1993" s="28">
        <v>43123.48333333333</v>
      </c>
      <c r="F1993" s="10"/>
      <c r="G1993" s="10">
        <v>5209.1000000000004</v>
      </c>
      <c r="H1993" s="10">
        <v>0</v>
      </c>
      <c r="I1993" s="10">
        <v>156</v>
      </c>
      <c r="J1993" s="10"/>
      <c r="K1993" s="10"/>
      <c r="L1993" s="10"/>
      <c r="M1993" s="91"/>
      <c r="N1993" s="114"/>
      <c r="O1993" s="83"/>
      <c r="P1993" s="83"/>
      <c r="Q1993" s="83"/>
      <c r="R1993" s="83"/>
      <c r="S1993" s="83"/>
      <c r="T1993" s="16"/>
      <c r="U1993" s="16"/>
      <c r="V1993" s="43"/>
      <c r="W1993" s="43"/>
      <c r="X1993" s="43"/>
      <c r="Y1993" s="22"/>
      <c r="Z1993" s="22"/>
      <c r="AA1993" s="44"/>
      <c r="AB1993" s="44"/>
      <c r="AC1993" s="44"/>
      <c r="AD1993" s="44"/>
      <c r="AE1993" s="44"/>
      <c r="AF1993" s="44"/>
      <c r="AG1993" s="45"/>
      <c r="AH1993" s="45"/>
      <c r="DM1993"/>
      <c r="DN1993"/>
      <c r="DO1993"/>
      <c r="DP1993"/>
      <c r="DQ1993"/>
      <c r="DR1993"/>
      <c r="DS1993"/>
      <c r="DT1993"/>
      <c r="DU1993"/>
      <c r="DV1993"/>
      <c r="DW1993"/>
      <c r="DX1993"/>
      <c r="DY1993"/>
      <c r="DZ1993"/>
      <c r="EA1993"/>
      <c r="EB1993"/>
      <c r="EC1993"/>
      <c r="ED1993"/>
      <c r="EE1993"/>
      <c r="EF1993"/>
      <c r="EG1993"/>
    </row>
    <row r="1994" spans="1:137" s="1" customFormat="1" ht="14.4" x14ac:dyDescent="0.3">
      <c r="A1994"/>
      <c r="B1994"/>
      <c r="C1994"/>
      <c r="D1994" s="18"/>
      <c r="E1994" s="28"/>
      <c r="F1994" s="10"/>
      <c r="G1994" s="10"/>
      <c r="H1994" s="10"/>
      <c r="I1994" s="10"/>
      <c r="J1994" s="10"/>
      <c r="K1994" s="10"/>
      <c r="L1994" s="10"/>
      <c r="M1994" s="91"/>
      <c r="N1994" s="114"/>
      <c r="O1994" s="83"/>
      <c r="P1994" s="83"/>
      <c r="Q1994" s="83"/>
      <c r="R1994" s="83"/>
      <c r="S1994" s="83"/>
      <c r="T1994" s="16"/>
      <c r="U1994" s="16"/>
      <c r="V1994" s="43"/>
      <c r="W1994" s="43"/>
      <c r="X1994" s="43"/>
      <c r="Y1994" s="22"/>
      <c r="Z1994" s="22"/>
      <c r="AA1994" s="44"/>
      <c r="AB1994" s="44"/>
      <c r="AC1994" s="44"/>
      <c r="AD1994" s="44"/>
      <c r="AE1994" s="44"/>
      <c r="AF1994" s="44"/>
      <c r="AG1994" s="45"/>
      <c r="AH1994" s="45"/>
      <c r="DM1994"/>
      <c r="DN1994"/>
      <c r="DO1994"/>
      <c r="DP1994"/>
      <c r="DQ1994"/>
      <c r="DR1994"/>
      <c r="DS1994"/>
      <c r="DT1994"/>
      <c r="DU1994"/>
      <c r="DV1994"/>
      <c r="DW1994"/>
      <c r="DX1994"/>
      <c r="DY1994"/>
      <c r="DZ1994"/>
      <c r="EA1994"/>
      <c r="EB1994"/>
      <c r="EC1994"/>
      <c r="ED1994"/>
      <c r="EE1994"/>
      <c r="EF1994"/>
      <c r="EG1994"/>
    </row>
    <row r="1995" spans="1:137" s="1" customFormat="1" ht="14.4" x14ac:dyDescent="0.3">
      <c r="A1995"/>
      <c r="B1995"/>
      <c r="C1995"/>
      <c r="D1995" s="18"/>
      <c r="E1995" s="28"/>
      <c r="F1995" s="10"/>
      <c r="G1995" s="10"/>
      <c r="H1995" s="10"/>
      <c r="I1995" s="10"/>
      <c r="J1995" s="10"/>
      <c r="K1995" s="10"/>
      <c r="L1995" s="10"/>
      <c r="M1995" s="91"/>
      <c r="N1995" s="114"/>
      <c r="O1995" s="83"/>
      <c r="P1995" s="83"/>
      <c r="Q1995" s="83"/>
      <c r="R1995" s="83"/>
      <c r="S1995" s="83"/>
      <c r="T1995" s="16"/>
      <c r="U1995" s="16"/>
      <c r="V1995" s="43"/>
      <c r="W1995" s="43"/>
      <c r="X1995" s="43"/>
      <c r="Y1995" s="22"/>
      <c r="Z1995" s="22"/>
      <c r="AA1995" s="44"/>
      <c r="AB1995" s="44"/>
      <c r="AC1995" s="44"/>
      <c r="AD1995" s="44"/>
      <c r="AE1995" s="44"/>
      <c r="AF1995" s="44"/>
      <c r="AG1995" s="45"/>
      <c r="AH1995" s="45"/>
      <c r="DM1995"/>
      <c r="DN1995"/>
      <c r="DO1995"/>
      <c r="DP1995"/>
      <c r="DQ1995"/>
      <c r="DR1995"/>
      <c r="DS1995"/>
      <c r="DT1995"/>
      <c r="DU1995"/>
      <c r="DV1995"/>
      <c r="DW1995"/>
      <c r="DX1995"/>
      <c r="DY1995"/>
      <c r="DZ1995"/>
      <c r="EA1995"/>
      <c r="EB1995"/>
      <c r="EC1995"/>
      <c r="ED1995"/>
      <c r="EE1995"/>
      <c r="EF1995"/>
      <c r="EG1995"/>
    </row>
    <row r="1996" spans="1:137" s="1" customFormat="1" ht="14.4" x14ac:dyDescent="0.3">
      <c r="A1996"/>
      <c r="B1996"/>
      <c r="C1996"/>
      <c r="D1996" s="83"/>
      <c r="E1996" s="89"/>
      <c r="F1996" s="86"/>
      <c r="G1996" s="86"/>
      <c r="H1996" s="86"/>
      <c r="I1996" s="86"/>
      <c r="J1996" s="91"/>
      <c r="K1996" s="91"/>
      <c r="L1996" s="91"/>
      <c r="M1996" s="91"/>
      <c r="N1996" s="114"/>
      <c r="O1996" s="83"/>
      <c r="P1996" s="83"/>
      <c r="Q1996" s="83"/>
      <c r="R1996" s="83"/>
      <c r="S1996" s="83"/>
      <c r="T1996" s="16"/>
      <c r="U1996" s="16"/>
      <c r="V1996" s="43"/>
      <c r="W1996" s="43"/>
      <c r="X1996" s="43"/>
      <c r="Y1996" s="22"/>
      <c r="Z1996" s="22"/>
      <c r="AA1996" s="44"/>
      <c r="AB1996" s="44"/>
      <c r="AC1996" s="44"/>
      <c r="AD1996" s="44"/>
      <c r="AE1996" s="44"/>
      <c r="AF1996" s="44"/>
      <c r="AG1996" s="45"/>
      <c r="AH1996" s="45"/>
      <c r="DM1996"/>
      <c r="DN1996"/>
      <c r="DO1996"/>
      <c r="DP1996"/>
      <c r="DQ1996"/>
      <c r="DR1996"/>
      <c r="DS1996"/>
      <c r="DT1996"/>
      <c r="DU1996"/>
      <c r="DV1996"/>
      <c r="DW1996"/>
      <c r="DX1996"/>
      <c r="DY1996"/>
      <c r="DZ1996"/>
      <c r="EA1996"/>
      <c r="EB1996"/>
      <c r="EC1996"/>
      <c r="ED1996"/>
      <c r="EE1996"/>
      <c r="EF1996"/>
      <c r="EG1996"/>
    </row>
    <row r="1997" spans="1:137" x14ac:dyDescent="0.25">
      <c r="D1997" s="18" t="s">
        <v>220</v>
      </c>
      <c r="E1997" s="18" t="s">
        <v>16</v>
      </c>
      <c r="F1997" s="10" t="s">
        <v>17</v>
      </c>
      <c r="G1997" s="10" t="s">
        <v>20</v>
      </c>
      <c r="H1997" s="10" t="s">
        <v>21</v>
      </c>
      <c r="I1997" s="10" t="s">
        <v>22</v>
      </c>
      <c r="K1997" s="10"/>
      <c r="L1997" s="10"/>
    </row>
    <row r="1998" spans="1:137" s="1" customFormat="1" ht="14.4" thickBot="1" x14ac:dyDescent="0.3">
      <c r="A1998"/>
      <c r="B1998"/>
      <c r="C1998"/>
      <c r="D1998" s="18"/>
      <c r="E1998" s="28">
        <f>E1999-1</f>
        <v>39883.522222222222</v>
      </c>
      <c r="F1998" s="10"/>
      <c r="G1998" s="10"/>
      <c r="H1998" s="10"/>
      <c r="I1998" s="10"/>
      <c r="J1998" s="10"/>
      <c r="K1998" s="10"/>
      <c r="L1998" s="79">
        <v>1037</v>
      </c>
      <c r="M1998" s="86"/>
      <c r="N1998" s="86"/>
      <c r="O1998" s="90"/>
      <c r="P1998" s="90"/>
      <c r="Q1998" s="90"/>
      <c r="R1998" s="87"/>
      <c r="S1998" s="87"/>
      <c r="T1998" s="82"/>
      <c r="U1998" s="16"/>
      <c r="V1998" s="17"/>
      <c r="W1998" s="17"/>
      <c r="X1998" s="17"/>
      <c r="Y1998" s="17"/>
      <c r="Z1998" s="17"/>
      <c r="AA1998" s="17"/>
      <c r="AB1998" s="17"/>
      <c r="AC1998" s="17"/>
      <c r="AD1998" s="17"/>
      <c r="AE1998" s="17"/>
      <c r="AF1998" s="17"/>
      <c r="AG1998" s="17"/>
      <c r="AH1998" s="17"/>
      <c r="DM1998"/>
      <c r="DN1998"/>
      <c r="DO1998"/>
      <c r="DP1998"/>
      <c r="DQ1998"/>
      <c r="DR1998"/>
      <c r="DS1998"/>
      <c r="DT1998"/>
      <c r="DU1998"/>
      <c r="DV1998"/>
      <c r="DW1998"/>
      <c r="DX1998"/>
      <c r="DY1998"/>
      <c r="DZ1998"/>
      <c r="EA1998"/>
      <c r="EB1998"/>
      <c r="EC1998"/>
      <c r="ED1998"/>
      <c r="EE1998"/>
      <c r="EF1998"/>
      <c r="EG1998"/>
    </row>
    <row r="1999" spans="1:137" s="1" customFormat="1" ht="15" thickBot="1" x14ac:dyDescent="0.35">
      <c r="A1999"/>
      <c r="B1999"/>
      <c r="C1999"/>
      <c r="D1999" s="18"/>
      <c r="E1999" s="28">
        <v>39884.522222222222</v>
      </c>
      <c r="F1999" s="10">
        <f>E1999-E$1998</f>
        <v>1</v>
      </c>
      <c r="G1999" s="10">
        <v>1642</v>
      </c>
      <c r="H1999" s="10">
        <v>3.92</v>
      </c>
      <c r="I1999" s="10">
        <v>832</v>
      </c>
      <c r="J1999" s="10"/>
      <c r="K1999" s="10"/>
      <c r="L1999" s="79">
        <v>1037</v>
      </c>
      <c r="M1999" s="86"/>
      <c r="N1999" s="114">
        <v>6.8</v>
      </c>
      <c r="O1999" s="37">
        <v>96.63</v>
      </c>
      <c r="P1999" s="38">
        <v>18.34</v>
      </c>
      <c r="Q1999" s="39">
        <f>P1999-S1999</f>
        <v>14.903084</v>
      </c>
      <c r="R1999" s="18">
        <v>18.739999999999998</v>
      </c>
      <c r="S1999" s="85">
        <f>R1999*P1999/100</f>
        <v>3.4369160000000001</v>
      </c>
      <c r="T1999" s="40">
        <f>Q1999/$A$18+S1999</f>
        <v>9.6465343333333333</v>
      </c>
      <c r="U1999" s="40">
        <f>$A$16-T1999</f>
        <v>107.35346566666666</v>
      </c>
      <c r="V1999" s="43">
        <f t="shared" ref="V1999:V2030" si="615">($A$15*L1999/1000/$A$13*H1999)/$Q$1999</f>
        <v>8.8771345192735515E-6</v>
      </c>
      <c r="W1999" s="43">
        <f t="shared" ref="W1999:W2030" si="616">($U$1999*L1999/1000/$A$13*H1999)/$Q$1999</f>
        <v>1.270654874444286E-3</v>
      </c>
      <c r="X1999" s="43">
        <f t="shared" ref="X1999:X2030" si="617">($A$46*$S$1999*H1999*L1999/1000000)/$Q$1999</f>
        <v>2.0506796298811195E-6</v>
      </c>
      <c r="Y1999" s="22">
        <f>X1999+W1999+SUM($V$1999:V1999)</f>
        <v>1.2815826885934408E-3</v>
      </c>
      <c r="Z1999" s="22">
        <f t="shared" ref="Z1999:Z2030" si="618">($A$15*L1999/1000/$A$13*G1999)/$Q$1999</f>
        <v>3.7184323675120336E-3</v>
      </c>
      <c r="AA1999" s="44">
        <f t="shared" ref="AA1999:AA2030" si="619">($U$1999*L1999/1000/$A$13*G1999)/$Q$1999</f>
        <v>0.53224880199936686</v>
      </c>
      <c r="AB1999" s="44">
        <f t="shared" ref="AB1999:AB2030" si="620">($A$14*$S$1999/1000*G1999/1000000*L1999/1000*1000000)/$Q$1999</f>
        <v>2.5477339133072933E-2</v>
      </c>
      <c r="AC1999" s="44">
        <f t="shared" ref="AC1999:AC2030" si="621">($A$14*((L1999/1000)*G1999/10^6)*(1+($A$28/(10^-N1999))+(($A$28*$A$29)/(10^-N1999)^2))*1000000)*$S$1999/1000/$Q$1999</f>
        <v>7.3622810686139226E-2</v>
      </c>
      <c r="AD1999" s="44">
        <f t="shared" ref="AD1999:AD2000" si="622">AC1999/(1+($A$28/(10^-N1999))+(($A$28*$A$29)/(10^-N1999)^2))*1</f>
        <v>2.5477339133072929E-2</v>
      </c>
      <c r="AE1999" s="44">
        <f t="shared" ref="AE1999:AE2000" si="623">AC1999/(1+($A$28/(10^-N1999))+(($A$28*$A$29)/(10^-N1999)^2))*($A$28/(10^-N1999))</f>
        <v>4.8137281804397927E-2</v>
      </c>
      <c r="AF1999" s="44">
        <f t="shared" ref="AF1999:AF2000" si="624">AC1999/(1+($A$28/(10^-N1999))+(($A$28*$A$29)/(10^-N1999)^2))*(($A$28*$A$29)/(10^-N1999)^2)</f>
        <v>8.1897486683560144E-6</v>
      </c>
      <c r="AG1999" s="45">
        <f>AC1999+AA1999+SUM($Z$1999:Z1999)</f>
        <v>0.60959004505301806</v>
      </c>
      <c r="AH1999" s="45">
        <f>AC1999+AA1999+SUM($Z$1999:Z1999)</f>
        <v>0.60959004505301806</v>
      </c>
      <c r="DM1999"/>
      <c r="DN1999"/>
      <c r="DO1999"/>
      <c r="DP1999"/>
      <c r="DQ1999"/>
      <c r="DR1999"/>
      <c r="DS1999"/>
      <c r="DT1999"/>
      <c r="DU1999"/>
      <c r="DV1999"/>
      <c r="DW1999"/>
      <c r="DX1999"/>
      <c r="DY1999"/>
      <c r="DZ1999"/>
      <c r="EA1999"/>
      <c r="EB1999"/>
      <c r="EC1999"/>
      <c r="ED1999"/>
      <c r="EE1999"/>
      <c r="EF1999"/>
      <c r="EG1999"/>
    </row>
    <row r="2000" spans="1:137" s="1" customFormat="1" ht="14.4" x14ac:dyDescent="0.3">
      <c r="A2000"/>
      <c r="B2000"/>
      <c r="C2000"/>
      <c r="D2000" s="18"/>
      <c r="E2000" s="28">
        <v>39891.583333333336</v>
      </c>
      <c r="F2000" s="10">
        <f t="shared" ref="F2000:F2057" si="625">E2000-E$1998</f>
        <v>8.0611111111138598</v>
      </c>
      <c r="G2000" s="10">
        <v>1208</v>
      </c>
      <c r="H2000" s="10">
        <v>4.37</v>
      </c>
      <c r="I2000" s="10">
        <v>1059</v>
      </c>
      <c r="J2000" s="10"/>
      <c r="K2000" s="10"/>
      <c r="L2000" s="79">
        <v>1037</v>
      </c>
      <c r="M2000" s="86"/>
      <c r="N2000" s="114">
        <v>6.8</v>
      </c>
      <c r="O2000" s="90"/>
      <c r="P2000" s="90"/>
      <c r="Q2000" s="90"/>
      <c r="R2000" s="88"/>
      <c r="S2000" s="87"/>
      <c r="T2000" s="82"/>
      <c r="U2000" s="16"/>
      <c r="V2000" s="43">
        <f t="shared" si="615"/>
        <v>9.8961933288840362E-6</v>
      </c>
      <c r="W2000" s="43">
        <f t="shared" si="616"/>
        <v>1.416520867684064E-3</v>
      </c>
      <c r="X2000" s="43">
        <f t="shared" si="617"/>
        <v>2.2860892812705334E-6</v>
      </c>
      <c r="Y2000" s="22">
        <f>X2000+W2000+SUM($V$1999:V2000)</f>
        <v>1.4375802848134922E-3</v>
      </c>
      <c r="Z2000" s="22">
        <f t="shared" si="618"/>
        <v>2.7356067600210338E-3</v>
      </c>
      <c r="AA2000" s="44">
        <f t="shared" si="619"/>
        <v>0.39156915518589225</v>
      </c>
      <c r="AB2000" s="44">
        <f t="shared" si="620"/>
        <v>1.8743377389008584E-2</v>
      </c>
      <c r="AC2000" s="44">
        <f t="shared" si="621"/>
        <v>5.4163431978596945E-2</v>
      </c>
      <c r="AD2000" s="44">
        <f t="shared" si="622"/>
        <v>1.8743377389008584E-2</v>
      </c>
      <c r="AE2000" s="44">
        <f t="shared" si="623"/>
        <v>3.541402948825377E-2</v>
      </c>
      <c r="AF2000" s="44">
        <f t="shared" si="624"/>
        <v>6.0251013345761663E-6</v>
      </c>
      <c r="AG2000" s="45">
        <f>AC2000+AA2000+SUM($Z$1999:Z2000)</f>
        <v>0.45218662629202228</v>
      </c>
      <c r="AH2000" s="45">
        <f>AC2000+AA2000+SUM($Z$1999:Z2000)</f>
        <v>0.45218662629202228</v>
      </c>
      <c r="DM2000"/>
      <c r="DN2000"/>
      <c r="DO2000"/>
      <c r="DP2000"/>
      <c r="DQ2000"/>
      <c r="DR2000"/>
      <c r="DS2000"/>
      <c r="DT2000"/>
      <c r="DU2000"/>
      <c r="DV2000"/>
      <c r="DW2000"/>
      <c r="DX2000"/>
      <c r="DY2000"/>
      <c r="DZ2000"/>
      <c r="EA2000"/>
      <c r="EB2000"/>
      <c r="EC2000"/>
      <c r="ED2000"/>
      <c r="EE2000"/>
      <c r="EF2000"/>
      <c r="EG2000"/>
    </row>
    <row r="2001" spans="1:137" s="1" customFormat="1" ht="14.4" x14ac:dyDescent="0.3">
      <c r="A2001"/>
      <c r="B2001"/>
      <c r="C2001"/>
      <c r="D2001" s="18"/>
      <c r="E2001" s="28">
        <v>39898.439583333333</v>
      </c>
      <c r="F2001" s="10">
        <f t="shared" si="625"/>
        <v>14.917361111110949</v>
      </c>
      <c r="G2001" s="10">
        <v>4505</v>
      </c>
      <c r="H2001" s="10">
        <v>3.73</v>
      </c>
      <c r="I2001" s="10">
        <v>1276</v>
      </c>
      <c r="J2001" s="10"/>
      <c r="K2001" s="10"/>
      <c r="L2001" s="79">
        <v>1037</v>
      </c>
      <c r="M2001" s="87"/>
      <c r="N2001" s="114">
        <v>6.8</v>
      </c>
      <c r="O2001" s="90"/>
      <c r="P2001" s="90"/>
      <c r="Q2001" s="90"/>
      <c r="R2001" s="87"/>
      <c r="S2001" s="87"/>
      <c r="T2001" s="82"/>
      <c r="U2001" s="16"/>
      <c r="V2001" s="43">
        <f t="shared" si="615"/>
        <v>8.4468652441046815E-6</v>
      </c>
      <c r="W2001" s="43">
        <f t="shared" si="616"/>
        <v>1.2090670106319355E-3</v>
      </c>
      <c r="X2001" s="43">
        <f t="shared" si="617"/>
        <v>1.9512844437389217E-6</v>
      </c>
      <c r="Y2001" s="22">
        <f>X2001+W2001+SUM($V$1999:V2001)</f>
        <v>1.2382384881679369E-3</v>
      </c>
      <c r="Z2001" s="22">
        <f t="shared" si="618"/>
        <v>1.020191097176718E-2</v>
      </c>
      <c r="AA2001" s="44">
        <f t="shared" si="619"/>
        <v>1.4602806656559972</v>
      </c>
      <c r="AB2001" s="44">
        <f t="shared" si="620"/>
        <v>6.9899764186658664E-2</v>
      </c>
      <c r="AC2001" s="44">
        <f t="shared" si="621"/>
        <v>0.20199193796653905</v>
      </c>
      <c r="AD2001" s="44">
        <f t="shared" ref="AD2001:AD2050" si="626">AC2001/(1+($A$28/(10^-N2001))+(($A$28*$A$29)/(10^-N2001)^2))*1</f>
        <v>6.9899764186658664E-2</v>
      </c>
      <c r="AE2001" s="44">
        <f t="shared" ref="AE2001:AE2050" si="627">AC2001/(1+($A$28/(10^-N2001))+(($A$28*$A$29)/(10^-N2001)^2))*($A$28/(10^-N2001))</f>
        <v>0.13206970434154242</v>
      </c>
      <c r="AF2001" s="44">
        <f t="shared" ref="AF2001:AF2050" si="628">AC2001/(1+($A$28/(10^-N2001))+(($A$28*$A$29)/(10^-N2001)^2))*(($A$28*$A$29)/(10^-N2001)^2)</f>
        <v>2.2469438337968232E-5</v>
      </c>
      <c r="AG2001" s="45">
        <f>AC2001+AA2001+SUM($Z$1999:Z2001)</f>
        <v>1.6789285537218366</v>
      </c>
      <c r="AH2001" s="45">
        <f>AC2001+AA2001+SUM($Z$1999:Z2001)</f>
        <v>1.6789285537218366</v>
      </c>
      <c r="DM2001"/>
      <c r="DN2001"/>
      <c r="DO2001"/>
      <c r="DP2001"/>
      <c r="DQ2001"/>
      <c r="DR2001"/>
      <c r="DS2001"/>
      <c r="DT2001"/>
      <c r="DU2001"/>
      <c r="DV2001"/>
      <c r="DW2001"/>
      <c r="DX2001"/>
      <c r="DY2001"/>
      <c r="DZ2001"/>
      <c r="EA2001"/>
      <c r="EB2001"/>
      <c r="EC2001"/>
      <c r="ED2001"/>
      <c r="EE2001"/>
      <c r="EF2001"/>
      <c r="EG2001"/>
    </row>
    <row r="2002" spans="1:137" s="1" customFormat="1" ht="14.4" x14ac:dyDescent="0.3">
      <c r="A2002"/>
      <c r="B2002"/>
      <c r="C2002"/>
      <c r="D2002" s="18"/>
      <c r="E2002" s="28">
        <v>39913.720833333333</v>
      </c>
      <c r="F2002" s="10">
        <f t="shared" si="625"/>
        <v>30.198611111110949</v>
      </c>
      <c r="G2002" s="10">
        <v>13568</v>
      </c>
      <c r="H2002" s="10">
        <v>3.5</v>
      </c>
      <c r="I2002" s="10">
        <v>1631</v>
      </c>
      <c r="J2002" s="10"/>
      <c r="K2002" s="10"/>
      <c r="L2002" s="79">
        <v>1037</v>
      </c>
      <c r="M2002" s="86"/>
      <c r="N2002" s="114">
        <v>6.8</v>
      </c>
      <c r="O2002" s="90"/>
      <c r="P2002" s="90"/>
      <c r="Q2002" s="90"/>
      <c r="R2002" s="87"/>
      <c r="S2002" s="87"/>
      <c r="T2002" s="82"/>
      <c r="U2002" s="16"/>
      <c r="V2002" s="43">
        <f t="shared" si="615"/>
        <v>7.9260129636370998E-6</v>
      </c>
      <c r="W2002" s="43">
        <f t="shared" si="616"/>
        <v>1.1345132807538268E-3</v>
      </c>
      <c r="X2002" s="43">
        <f t="shared" si="617"/>
        <v>1.8309639552509993E-6</v>
      </c>
      <c r="Y2002" s="22">
        <f>X2002+W2002+SUM($V$1999:V2002)</f>
        <v>1.1714904507649773E-3</v>
      </c>
      <c r="Z2002" s="22">
        <f t="shared" si="618"/>
        <v>3.0725755397322339E-2</v>
      </c>
      <c r="AA2002" s="44">
        <f t="shared" si="619"/>
        <v>4.3980217695051209</v>
      </c>
      <c r="AB2002" s="44">
        <f t="shared" si="620"/>
        <v>0.21052164272687787</v>
      </c>
      <c r="AC2002" s="44">
        <f t="shared" si="621"/>
        <v>0.60835218964040016</v>
      </c>
      <c r="AD2002" s="44">
        <f t="shared" si="626"/>
        <v>0.2105216427268779</v>
      </c>
      <c r="AE2002" s="44">
        <f t="shared" si="627"/>
        <v>0.39776287425217488</v>
      </c>
      <c r="AF2002" s="44">
        <f t="shared" si="628"/>
        <v>6.7672661347292575E-5</v>
      </c>
      <c r="AG2002" s="45">
        <f>AC2002+AA2002+SUM($Z$1999:Z2002)</f>
        <v>5.0537556646421438</v>
      </c>
      <c r="AH2002" s="45">
        <f>AC2002+AA2002+SUM($Z$1999:Z2002)</f>
        <v>5.0537556646421438</v>
      </c>
      <c r="DM2002"/>
      <c r="DN2002"/>
      <c r="DO2002"/>
      <c r="DP2002"/>
      <c r="DQ2002"/>
      <c r="DR2002"/>
      <c r="DS2002"/>
      <c r="DT2002"/>
      <c r="DU2002"/>
      <c r="DV2002"/>
      <c r="DW2002"/>
      <c r="DX2002"/>
      <c r="DY2002"/>
      <c r="DZ2002"/>
      <c r="EA2002"/>
      <c r="EB2002"/>
      <c r="EC2002"/>
      <c r="ED2002"/>
      <c r="EE2002"/>
      <c r="EF2002"/>
      <c r="EG2002"/>
    </row>
    <row r="2003" spans="1:137" s="1" customFormat="1" ht="14.4" x14ac:dyDescent="0.3">
      <c r="A2003"/>
      <c r="B2003"/>
      <c r="C2003"/>
      <c r="D2003" s="29"/>
      <c r="E2003" s="28">
        <v>39921.554166666669</v>
      </c>
      <c r="F2003" s="10">
        <f t="shared" si="625"/>
        <v>38.031944444446708</v>
      </c>
      <c r="G2003" s="10">
        <v>15282</v>
      </c>
      <c r="H2003" s="10">
        <v>3.42</v>
      </c>
      <c r="I2003" s="10">
        <v>1833</v>
      </c>
      <c r="J2003" s="10"/>
      <c r="K2003" s="10"/>
      <c r="L2003" s="79">
        <v>1037</v>
      </c>
      <c r="M2003" s="86"/>
      <c r="N2003" s="114">
        <v>6.8</v>
      </c>
      <c r="O2003" s="90"/>
      <c r="P2003" s="90"/>
      <c r="Q2003" s="90"/>
      <c r="R2003" s="87"/>
      <c r="S2003" s="87"/>
      <c r="T2003" s="82"/>
      <c r="U2003" s="16"/>
      <c r="V2003" s="43">
        <f t="shared" si="615"/>
        <v>7.7448469530396796E-6</v>
      </c>
      <c r="W2003" s="43">
        <f t="shared" si="616"/>
        <v>1.1085815486223108E-3</v>
      </c>
      <c r="X2003" s="43">
        <f t="shared" si="617"/>
        <v>1.7891133505595475E-6</v>
      </c>
      <c r="Y2003" s="22">
        <f>X2003+W2003+SUM($V$1999:V2003)</f>
        <v>1.1532617149818093E-3</v>
      </c>
      <c r="Z2003" s="22">
        <f t="shared" si="618"/>
        <v>3.4607237174372044E-2</v>
      </c>
      <c r="AA2003" s="44">
        <f t="shared" si="619"/>
        <v>4.9536091304228522</v>
      </c>
      <c r="AB2003" s="44">
        <f t="shared" si="620"/>
        <v>0.23711613680366658</v>
      </c>
      <c r="AC2003" s="44">
        <f t="shared" si="621"/>
        <v>0.68520328435175371</v>
      </c>
      <c r="AD2003" s="44">
        <f t="shared" si="626"/>
        <v>0.23711613680366656</v>
      </c>
      <c r="AE2003" s="44">
        <f t="shared" si="627"/>
        <v>0.44801092602607134</v>
      </c>
      <c r="AF2003" s="44">
        <f t="shared" si="628"/>
        <v>7.6221522015722655E-5</v>
      </c>
      <c r="AG2003" s="45">
        <f>AC2003+AA2003+SUM($Z$1999:Z2003)</f>
        <v>5.7208013574456</v>
      </c>
      <c r="AH2003" s="45">
        <f>AC2003+AA2003+SUM($Z$1999:Z2003)</f>
        <v>5.7208013574456</v>
      </c>
      <c r="DM2003"/>
      <c r="DN2003"/>
      <c r="DO2003"/>
      <c r="DP2003"/>
      <c r="DQ2003"/>
      <c r="DR2003"/>
      <c r="DS2003"/>
      <c r="DT2003"/>
      <c r="DU2003"/>
      <c r="DV2003"/>
      <c r="DW2003"/>
      <c r="DX2003"/>
      <c r="DY2003"/>
      <c r="DZ2003"/>
      <c r="EA2003"/>
      <c r="EB2003"/>
      <c r="EC2003"/>
      <c r="ED2003"/>
      <c r="EE2003"/>
      <c r="EF2003"/>
      <c r="EG2003"/>
    </row>
    <row r="2004" spans="1:137" s="1" customFormat="1" ht="14.4" x14ac:dyDescent="0.3">
      <c r="A2004"/>
      <c r="B2004"/>
      <c r="C2004"/>
      <c r="D2004" s="18"/>
      <c r="E2004" s="28">
        <v>39939.638194444444</v>
      </c>
      <c r="F2004" s="10">
        <f t="shared" si="625"/>
        <v>56.115972222221899</v>
      </c>
      <c r="G2004" s="10">
        <v>17114.599999999999</v>
      </c>
      <c r="H2004" s="10">
        <v>4.34</v>
      </c>
      <c r="I2004" s="10">
        <v>182</v>
      </c>
      <c r="J2004" s="10"/>
      <c r="K2004" s="10"/>
      <c r="L2004" s="79">
        <v>1037</v>
      </c>
      <c r="M2004" s="86"/>
      <c r="N2004" s="114">
        <v>6.8</v>
      </c>
      <c r="O2004" s="90"/>
      <c r="P2004" s="90"/>
      <c r="Q2004" s="90"/>
      <c r="R2004" s="87"/>
      <c r="S2004" s="87"/>
      <c r="T2004" s="82"/>
      <c r="U2004" s="16"/>
      <c r="V2004" s="43">
        <f t="shared" si="615"/>
        <v>9.8282560749100032E-6</v>
      </c>
      <c r="W2004" s="43">
        <f t="shared" si="616"/>
        <v>1.4067964681347455E-3</v>
      </c>
      <c r="X2004" s="43">
        <f t="shared" si="617"/>
        <v>2.2703953045112384E-6</v>
      </c>
      <c r="Y2004" s="22">
        <f>X2004+W2004+SUM($V$1999:V2004)</f>
        <v>1.4617861725231059E-3</v>
      </c>
      <c r="Z2004" s="22">
        <f t="shared" si="618"/>
        <v>3.8757297562132427E-2</v>
      </c>
      <c r="AA2004" s="44">
        <f t="shared" si="619"/>
        <v>5.5476402842255563</v>
      </c>
      <c r="AB2004" s="44">
        <f t="shared" si="620"/>
        <v>0.26555083332940921</v>
      </c>
      <c r="AC2004" s="44">
        <f t="shared" si="621"/>
        <v>0.76737208024908554</v>
      </c>
      <c r="AD2004" s="44">
        <f t="shared" si="626"/>
        <v>0.26555083332940926</v>
      </c>
      <c r="AE2004" s="44">
        <f t="shared" si="627"/>
        <v>0.50173588499972532</v>
      </c>
      <c r="AF2004" s="44">
        <f t="shared" si="628"/>
        <v>8.5361919950941459E-5</v>
      </c>
      <c r="AG2004" s="45">
        <f>AC2004+AA2004+SUM($Z$1999:Z2004)</f>
        <v>6.4357586047077691</v>
      </c>
      <c r="AH2004" s="45">
        <f>AC2004+AA2004+SUM($Z$1999:Z2004)</f>
        <v>6.4357586047077691</v>
      </c>
      <c r="DM2004"/>
      <c r="DN2004"/>
      <c r="DO2004"/>
      <c r="DP2004"/>
      <c r="DQ2004"/>
      <c r="DR2004"/>
      <c r="DS2004"/>
      <c r="DT2004"/>
      <c r="DU2004"/>
      <c r="DV2004"/>
      <c r="DW2004"/>
      <c r="DX2004"/>
      <c r="DY2004"/>
      <c r="DZ2004"/>
      <c r="EA2004"/>
      <c r="EB2004"/>
      <c r="EC2004"/>
      <c r="ED2004"/>
      <c r="EE2004"/>
      <c r="EF2004"/>
      <c r="EG2004"/>
    </row>
    <row r="2005" spans="1:137" s="1" customFormat="1" ht="14.4" x14ac:dyDescent="0.3">
      <c r="A2005"/>
      <c r="B2005"/>
      <c r="C2005"/>
      <c r="D2005" s="18"/>
      <c r="E2005" s="28">
        <v>39952.522222222222</v>
      </c>
      <c r="F2005" s="10">
        <f t="shared" si="625"/>
        <v>69</v>
      </c>
      <c r="G2005" s="10">
        <v>17810.099999999999</v>
      </c>
      <c r="H2005" s="10">
        <v>6.71</v>
      </c>
      <c r="I2005" s="10">
        <v>543</v>
      </c>
      <c r="J2005" s="10"/>
      <c r="K2005" s="10"/>
      <c r="L2005" s="79">
        <v>1037</v>
      </c>
      <c r="M2005" s="86"/>
      <c r="N2005" s="114">
        <v>6.8</v>
      </c>
      <c r="O2005" s="90"/>
      <c r="P2005" s="90"/>
      <c r="Q2005" s="90"/>
      <c r="R2005" s="87"/>
      <c r="S2005" s="87"/>
      <c r="T2005" s="82"/>
      <c r="U2005" s="16"/>
      <c r="V2005" s="43">
        <f t="shared" si="615"/>
        <v>1.5195299138858555E-5</v>
      </c>
      <c r="W2005" s="43">
        <f t="shared" si="616"/>
        <v>2.1750240325309083E-3</v>
      </c>
      <c r="X2005" s="43">
        <f t="shared" si="617"/>
        <v>3.5102194684954869E-6</v>
      </c>
      <c r="Y2005" s="22">
        <f>X2005+W2005+SUM($V$1999:V2005)</f>
        <v>2.2464488602221113E-3</v>
      </c>
      <c r="Z2005" s="22">
        <f t="shared" si="618"/>
        <v>4.0332309566763751E-2</v>
      </c>
      <c r="AA2005" s="44">
        <f t="shared" si="619"/>
        <v>5.7730842804439231</v>
      </c>
      <c r="AB2005" s="44">
        <f t="shared" si="620"/>
        <v>0.27634223976488553</v>
      </c>
      <c r="AC2005" s="44">
        <f t="shared" si="621"/>
        <v>0.79855640718709375</v>
      </c>
      <c r="AD2005" s="44">
        <f t="shared" si="626"/>
        <v>0.27634223976488553</v>
      </c>
      <c r="AE2005" s="44">
        <f t="shared" si="627"/>
        <v>0.52212533658008975</v>
      </c>
      <c r="AF2005" s="44">
        <f t="shared" si="628"/>
        <v>8.8830842118323643E-5</v>
      </c>
      <c r="AG2005" s="45">
        <f>AC2005+AA2005+SUM($Z$1999:Z2005)</f>
        <v>6.7327192374309073</v>
      </c>
      <c r="AH2005" s="45">
        <f>AC2005+AA2005+SUM($Z$1999:Z2005)</f>
        <v>6.7327192374309073</v>
      </c>
      <c r="DM2005"/>
      <c r="DN2005"/>
      <c r="DO2005"/>
      <c r="DP2005"/>
      <c r="DQ2005"/>
      <c r="DR2005"/>
      <c r="DS2005"/>
      <c r="DT2005"/>
      <c r="DU2005"/>
      <c r="DV2005"/>
      <c r="DW2005"/>
      <c r="DX2005"/>
      <c r="DY2005"/>
      <c r="DZ2005"/>
      <c r="EA2005"/>
      <c r="EB2005"/>
      <c r="EC2005"/>
      <c r="ED2005"/>
      <c r="EE2005"/>
      <c r="EF2005"/>
      <c r="EG2005"/>
    </row>
    <row r="2006" spans="1:137" s="1" customFormat="1" ht="14.4" x14ac:dyDescent="0.3">
      <c r="A2006"/>
      <c r="B2006"/>
      <c r="C2006"/>
      <c r="D2006" s="18"/>
      <c r="E2006" s="28">
        <v>39966.46875</v>
      </c>
      <c r="F2006" s="10">
        <f t="shared" si="625"/>
        <v>82.946527777778101</v>
      </c>
      <c r="G2006" s="10">
        <v>20282.2</v>
      </c>
      <c r="H2006" s="10">
        <v>8.14</v>
      </c>
      <c r="I2006" s="10">
        <v>776</v>
      </c>
      <c r="J2006" s="10"/>
      <c r="K2006" s="10"/>
      <c r="L2006" s="79">
        <v>1037</v>
      </c>
      <c r="M2006" s="86"/>
      <c r="N2006" s="114">
        <v>6.8</v>
      </c>
      <c r="O2006" s="83"/>
      <c r="P2006" s="83"/>
      <c r="Q2006" s="83"/>
      <c r="R2006" s="83"/>
      <c r="S2006" s="83"/>
      <c r="T2006" s="82"/>
      <c r="U2006" s="16"/>
      <c r="V2006" s="43">
        <f t="shared" si="615"/>
        <v>1.8433641578287429E-5</v>
      </c>
      <c r="W2006" s="43">
        <f t="shared" si="616"/>
        <v>2.6385537443817577E-3</v>
      </c>
      <c r="X2006" s="43">
        <f t="shared" si="617"/>
        <v>4.2582990273551807E-6</v>
      </c>
      <c r="Y2006" s="22">
        <f>X2006+W2006+SUM($V$1999:V2006)</f>
        <v>2.7291602932101077E-3</v>
      </c>
      <c r="Z2006" s="22">
        <f t="shared" si="618"/>
        <v>4.5930565751737255E-2</v>
      </c>
      <c r="AA2006" s="44">
        <f t="shared" si="619"/>
        <v>6.5744072179729338</v>
      </c>
      <c r="AB2006" s="44">
        <f t="shared" si="620"/>
        <v>0.31469944443654796</v>
      </c>
      <c r="AC2006" s="44">
        <f t="shared" si="621"/>
        <v>0.9093986424472672</v>
      </c>
      <c r="AD2006" s="44">
        <f t="shared" si="626"/>
        <v>0.3146994444365479</v>
      </c>
      <c r="AE2006" s="44">
        <f t="shared" si="627"/>
        <v>0.59459803715783155</v>
      </c>
      <c r="AF2006" s="44">
        <f t="shared" si="628"/>
        <v>1.011608528875337E-4</v>
      </c>
      <c r="AG2006" s="45">
        <f>AC2006+AA2006+SUM($Z$1999:Z2006)</f>
        <v>7.6908149759718292</v>
      </c>
      <c r="AH2006" s="45">
        <f>AC2006+AA2006+SUM($Z$1999:Z2006)</f>
        <v>7.6908149759718292</v>
      </c>
      <c r="DM2006"/>
      <c r="DN2006"/>
      <c r="DO2006"/>
      <c r="DP2006"/>
      <c r="DQ2006"/>
      <c r="DR2006"/>
      <c r="DS2006"/>
      <c r="DT2006"/>
      <c r="DU2006"/>
      <c r="DV2006"/>
      <c r="DW2006"/>
      <c r="DX2006"/>
      <c r="DY2006"/>
      <c r="DZ2006"/>
      <c r="EA2006"/>
      <c r="EB2006"/>
      <c r="EC2006"/>
      <c r="ED2006"/>
      <c r="EE2006"/>
      <c r="EF2006"/>
      <c r="EG2006"/>
    </row>
    <row r="2007" spans="1:137" s="1" customFormat="1" ht="14.4" x14ac:dyDescent="0.3">
      <c r="A2007"/>
      <c r="B2007"/>
      <c r="C2007"/>
      <c r="D2007" s="18"/>
      <c r="E2007" s="28">
        <v>39976.354166666664</v>
      </c>
      <c r="F2007" s="10">
        <f t="shared" si="625"/>
        <v>92.831944444442343</v>
      </c>
      <c r="G2007" s="10">
        <v>21689.9</v>
      </c>
      <c r="H2007" s="10">
        <v>13.31</v>
      </c>
      <c r="I2007" s="10">
        <v>995</v>
      </c>
      <c r="J2007" s="10"/>
      <c r="K2007" s="10"/>
      <c r="L2007" s="79">
        <v>1037</v>
      </c>
      <c r="M2007" s="86"/>
      <c r="N2007" s="114">
        <v>6.8</v>
      </c>
      <c r="O2007" s="83"/>
      <c r="P2007" s="83"/>
      <c r="Q2007" s="83"/>
      <c r="R2007" s="83"/>
      <c r="S2007" s="83"/>
      <c r="T2007" s="82"/>
      <c r="U2007" s="16"/>
      <c r="V2007" s="43">
        <f t="shared" si="615"/>
        <v>3.0141495013145659E-5</v>
      </c>
      <c r="W2007" s="43">
        <f t="shared" si="616"/>
        <v>4.3143919333809818E-3</v>
      </c>
      <c r="X2007" s="43">
        <f t="shared" si="617"/>
        <v>6.962894355540229E-6</v>
      </c>
      <c r="Y2007" s="22">
        <f>X2007+W2007+SUM($V$1999:V2007)</f>
        <v>4.4378445725506629E-3</v>
      </c>
      <c r="Z2007" s="22">
        <f t="shared" si="618"/>
        <v>4.9118408165712099E-2</v>
      </c>
      <c r="AA2007" s="44">
        <f t="shared" si="619"/>
        <v>7.0307084594921232</v>
      </c>
      <c r="AB2007" s="44">
        <f t="shared" si="620"/>
        <v>0.33654137519027916</v>
      </c>
      <c r="AC2007" s="44">
        <f t="shared" si="621"/>
        <v>0.97251607886802127</v>
      </c>
      <c r="AD2007" s="44">
        <f t="shared" si="626"/>
        <v>0.33654137519027921</v>
      </c>
      <c r="AE2007" s="44">
        <f t="shared" si="627"/>
        <v>0.63586652168648627</v>
      </c>
      <c r="AF2007" s="44">
        <f t="shared" si="628"/>
        <v>1.0818199125564866E-4</v>
      </c>
      <c r="AG2007" s="45">
        <f>AC2007+AA2007+SUM($Z$1999:Z2007)</f>
        <v>8.2593520620774861</v>
      </c>
      <c r="AH2007" s="45">
        <f>AC2007+AA2007+SUM($Z$1999:Z2007)</f>
        <v>8.2593520620774861</v>
      </c>
      <c r="DM2007"/>
      <c r="DN2007"/>
      <c r="DO2007"/>
      <c r="DP2007"/>
      <c r="DQ2007"/>
      <c r="DR2007"/>
      <c r="DS2007"/>
      <c r="DT2007"/>
      <c r="DU2007"/>
      <c r="DV2007"/>
      <c r="DW2007"/>
      <c r="DX2007"/>
      <c r="DY2007"/>
      <c r="DZ2007"/>
      <c r="EA2007"/>
      <c r="EB2007"/>
      <c r="EC2007"/>
      <c r="ED2007"/>
      <c r="EE2007"/>
      <c r="EF2007"/>
      <c r="EG2007"/>
    </row>
    <row r="2008" spans="1:137" s="1" customFormat="1" ht="14.4" x14ac:dyDescent="0.3">
      <c r="A2008"/>
      <c r="B2008"/>
      <c r="C2008"/>
      <c r="D2008" s="18"/>
      <c r="E2008" s="28">
        <v>39981.472916666666</v>
      </c>
      <c r="F2008" s="10">
        <f t="shared" si="625"/>
        <v>97.950694444443798</v>
      </c>
      <c r="G2008" s="10">
        <v>22749.8</v>
      </c>
      <c r="H2008" s="10">
        <v>6.71</v>
      </c>
      <c r="I2008" s="10">
        <v>1096</v>
      </c>
      <c r="J2008" s="10"/>
      <c r="K2008" s="10"/>
      <c r="L2008" s="79">
        <v>1037</v>
      </c>
      <c r="M2008" s="86"/>
      <c r="N2008" s="114">
        <v>6.8</v>
      </c>
      <c r="O2008" s="83"/>
      <c r="P2008" s="83"/>
      <c r="Q2008" s="83"/>
      <c r="R2008" s="83"/>
      <c r="S2008" s="83"/>
      <c r="T2008" s="82"/>
      <c r="U2008" s="16"/>
      <c r="V2008" s="43">
        <f t="shared" si="615"/>
        <v>1.5195299138858555E-5</v>
      </c>
      <c r="W2008" s="43">
        <f t="shared" si="616"/>
        <v>2.1750240325309083E-3</v>
      </c>
      <c r="X2008" s="43">
        <f t="shared" si="617"/>
        <v>3.5102194684954869E-6</v>
      </c>
      <c r="Y2008" s="22">
        <f>X2008+W2008+SUM($V$1999:V2008)</f>
        <v>2.3102192959524029E-3</v>
      </c>
      <c r="Z2008" s="22">
        <f t="shared" si="618"/>
        <v>5.151863134861466E-2</v>
      </c>
      <c r="AA2008" s="44">
        <f t="shared" si="619"/>
        <v>7.3742714955695456</v>
      </c>
      <c r="AB2008" s="44">
        <f t="shared" si="620"/>
        <v>0.35298682692422806</v>
      </c>
      <c r="AC2008" s="44">
        <f t="shared" si="621"/>
        <v>1.0200391099558646</v>
      </c>
      <c r="AD2008" s="44">
        <f t="shared" si="626"/>
        <v>0.352986826924228</v>
      </c>
      <c r="AE2008" s="44">
        <f t="shared" si="627"/>
        <v>0.66693881461247972</v>
      </c>
      <c r="AF2008" s="44">
        <f t="shared" si="628"/>
        <v>1.1346841915673911E-4</v>
      </c>
      <c r="AG2008" s="45">
        <f>AC2008+AA2008+SUM($Z$1999:Z2008)</f>
        <v>8.701956760591365</v>
      </c>
      <c r="AH2008" s="45">
        <f>AC2008+AA2008+SUM($Z$1999:Z2008)</f>
        <v>8.701956760591365</v>
      </c>
      <c r="DM2008"/>
      <c r="DN2008"/>
      <c r="DO2008"/>
      <c r="DP2008"/>
      <c r="DQ2008"/>
      <c r="DR2008"/>
      <c r="DS2008"/>
      <c r="DT2008"/>
      <c r="DU2008"/>
      <c r="DV2008"/>
      <c r="DW2008"/>
      <c r="DX2008"/>
      <c r="DY2008"/>
      <c r="DZ2008"/>
      <c r="EA2008"/>
      <c r="EB2008"/>
      <c r="EC2008"/>
      <c r="ED2008"/>
      <c r="EE2008"/>
      <c r="EF2008"/>
      <c r="EG2008"/>
    </row>
    <row r="2009" spans="1:137" s="1" customFormat="1" ht="14.4" x14ac:dyDescent="0.3">
      <c r="A2009"/>
      <c r="B2009"/>
      <c r="C2009"/>
      <c r="D2009" s="18"/>
      <c r="E2009" s="28">
        <v>39988.484027777777</v>
      </c>
      <c r="F2009" s="10">
        <f t="shared" si="625"/>
        <v>104.96180555555475</v>
      </c>
      <c r="G2009" s="10">
        <v>23209.200000000001</v>
      </c>
      <c r="H2009" s="10">
        <v>5.94</v>
      </c>
      <c r="I2009" s="10">
        <v>1204</v>
      </c>
      <c r="J2009" s="10"/>
      <c r="K2009" s="10"/>
      <c r="L2009" s="79">
        <v>1037</v>
      </c>
      <c r="M2009" s="86"/>
      <c r="N2009" s="114">
        <v>6.8</v>
      </c>
      <c r="O2009" s="83"/>
      <c r="P2009" s="83"/>
      <c r="Q2009" s="83"/>
      <c r="R2009" s="83"/>
      <c r="S2009" s="83"/>
      <c r="T2009" s="82"/>
      <c r="U2009" s="16"/>
      <c r="V2009" s="43">
        <f t="shared" si="615"/>
        <v>1.3451576286858393E-5</v>
      </c>
      <c r="W2009" s="43">
        <f t="shared" si="616"/>
        <v>1.9254311107650664E-3</v>
      </c>
      <c r="X2009" s="43">
        <f t="shared" si="617"/>
        <v>3.1074073983402676E-6</v>
      </c>
      <c r="Y2009" s="22">
        <f>X2009+W2009+SUM($V$1999:V2009)</f>
        <v>2.0736751384032642E-3</v>
      </c>
      <c r="Z2009" s="22">
        <f t="shared" si="618"/>
        <v>5.255897716447034E-2</v>
      </c>
      <c r="AA2009" s="44">
        <f t="shared" si="619"/>
        <v>7.5231844673347776</v>
      </c>
      <c r="AB2009" s="44">
        <f t="shared" si="620"/>
        <v>0.36011489610676989</v>
      </c>
      <c r="AC2009" s="44">
        <f t="shared" si="621"/>
        <v>1.0406373555278576</v>
      </c>
      <c r="AD2009" s="44">
        <f t="shared" si="626"/>
        <v>0.36011489610676989</v>
      </c>
      <c r="AE2009" s="44">
        <f t="shared" si="627"/>
        <v>0.68040669966786371</v>
      </c>
      <c r="AF2009" s="44">
        <f t="shared" si="628"/>
        <v>1.1575975322387844E-4</v>
      </c>
      <c r="AG2009" s="45">
        <f>AC2009+AA2009+SUM($Z$1999:Z2009)</f>
        <v>8.9240269550930602</v>
      </c>
      <c r="AH2009" s="45">
        <f>AC2009+AA2009+SUM($Z$1999:Z2009)</f>
        <v>8.9240269550930602</v>
      </c>
      <c r="DM2009"/>
      <c r="DN2009"/>
      <c r="DO2009"/>
      <c r="DP2009"/>
      <c r="DQ2009"/>
      <c r="DR2009"/>
      <c r="DS2009"/>
      <c r="DT2009"/>
      <c r="DU2009"/>
      <c r="DV2009"/>
      <c r="DW2009"/>
      <c r="DX2009"/>
      <c r="DY2009"/>
      <c r="DZ2009"/>
      <c r="EA2009"/>
      <c r="EB2009"/>
      <c r="EC2009"/>
      <c r="ED2009"/>
      <c r="EE2009"/>
      <c r="EF2009"/>
      <c r="EG2009"/>
    </row>
    <row r="2010" spans="1:137" s="1" customFormat="1" ht="14.4" x14ac:dyDescent="0.3">
      <c r="A2010"/>
      <c r="B2010"/>
      <c r="C2010"/>
      <c r="D2010" s="18"/>
      <c r="E2010" s="28">
        <v>39995.593055555553</v>
      </c>
      <c r="F2010" s="10">
        <f t="shared" si="625"/>
        <v>112.07083333333139</v>
      </c>
      <c r="G2010" s="10">
        <v>24020</v>
      </c>
      <c r="H2010" s="10">
        <v>8.2799999999999994</v>
      </c>
      <c r="I2010" s="10">
        <v>1427</v>
      </c>
      <c r="J2010" s="10"/>
      <c r="K2010" s="10"/>
      <c r="L2010" s="79">
        <v>1037</v>
      </c>
      <c r="M2010" s="86"/>
      <c r="N2010" s="114">
        <v>6.8</v>
      </c>
      <c r="O2010" s="83"/>
      <c r="P2010" s="83"/>
      <c r="Q2010" s="83"/>
      <c r="R2010" s="83"/>
      <c r="S2010" s="83"/>
      <c r="T2010" s="82"/>
      <c r="U2010" s="16"/>
      <c r="V2010" s="43">
        <f t="shared" si="615"/>
        <v>1.8750682096832909E-5</v>
      </c>
      <c r="W2010" s="43">
        <f t="shared" si="616"/>
        <v>2.6839342756119103E-3</v>
      </c>
      <c r="X2010" s="43">
        <f t="shared" si="617"/>
        <v>4.3315375855652211E-6</v>
      </c>
      <c r="Y2010" s="22">
        <f>X2010+W2010+SUM($V$1999:V2010)</f>
        <v>2.8521531155341661E-3</v>
      </c>
      <c r="Z2010" s="22">
        <f t="shared" si="618"/>
        <v>5.4395094681875186E-2</v>
      </c>
      <c r="AA2010" s="44">
        <f t="shared" si="619"/>
        <v>7.7860025724876918</v>
      </c>
      <c r="AB2010" s="44">
        <f t="shared" si="620"/>
        <v>0.37269530205627999</v>
      </c>
      <c r="AC2010" s="44">
        <f t="shared" si="621"/>
        <v>1.0769914206340219</v>
      </c>
      <c r="AD2010" s="44">
        <f t="shared" si="626"/>
        <v>0.37269530205627993</v>
      </c>
      <c r="AE2010" s="44">
        <f t="shared" si="627"/>
        <v>0.7041763148243837</v>
      </c>
      <c r="AF2010" s="44">
        <f t="shared" si="628"/>
        <v>1.1980375335804594E-4</v>
      </c>
      <c r="AG2010" s="45">
        <f>AC2010+AA2010+SUM($Z$1999:Z2010)</f>
        <v>9.2775942200340147</v>
      </c>
      <c r="AH2010" s="45">
        <f>AC2010+AA2010+SUM($Z$1999:Z2010)</f>
        <v>9.2775942200340147</v>
      </c>
      <c r="DM2010"/>
      <c r="DN2010"/>
      <c r="DO2010"/>
      <c r="DP2010"/>
      <c r="DQ2010"/>
      <c r="DR2010"/>
      <c r="DS2010"/>
      <c r="DT2010"/>
      <c r="DU2010"/>
      <c r="DV2010"/>
      <c r="DW2010"/>
      <c r="DX2010"/>
      <c r="DY2010"/>
      <c r="DZ2010"/>
      <c r="EA2010"/>
      <c r="EB2010"/>
      <c r="EC2010"/>
      <c r="ED2010"/>
      <c r="EE2010"/>
      <c r="EF2010"/>
      <c r="EG2010"/>
    </row>
    <row r="2011" spans="1:137" s="1" customFormat="1" ht="14.4" x14ac:dyDescent="0.3">
      <c r="A2011"/>
      <c r="B2011"/>
      <c r="C2011"/>
      <c r="D2011" s="18"/>
      <c r="E2011" s="28">
        <v>40002.520138888889</v>
      </c>
      <c r="F2011" s="10">
        <f t="shared" si="625"/>
        <v>118.99791666666715</v>
      </c>
      <c r="G2011" s="10">
        <v>24172.9</v>
      </c>
      <c r="H2011" s="10">
        <v>6.8</v>
      </c>
      <c r="I2011" s="10">
        <v>72</v>
      </c>
      <c r="J2011" s="10"/>
      <c r="K2011" s="10"/>
      <c r="L2011" s="79">
        <v>1037</v>
      </c>
      <c r="M2011" s="86"/>
      <c r="N2011" s="114">
        <v>6.8</v>
      </c>
      <c r="O2011" s="83"/>
      <c r="P2011" s="83"/>
      <c r="Q2011" s="83"/>
      <c r="R2011" s="83"/>
      <c r="S2011" s="83"/>
      <c r="T2011" s="82"/>
      <c r="U2011" s="16"/>
      <c r="V2011" s="43">
        <f t="shared" si="615"/>
        <v>1.5399110900780651E-5</v>
      </c>
      <c r="W2011" s="43">
        <f t="shared" si="616"/>
        <v>2.2041972311788636E-3</v>
      </c>
      <c r="X2011" s="43">
        <f t="shared" si="617"/>
        <v>3.5573013987733695E-6</v>
      </c>
      <c r="Y2011" s="22">
        <f>X2011+W2011+SUM($V$1999:V2011)</f>
        <v>2.3870409458151081E-3</v>
      </c>
      <c r="Z2011" s="22">
        <f t="shared" si="618"/>
        <v>5.4741348219629504E-2</v>
      </c>
      <c r="AA2011" s="44">
        <f t="shared" si="619"/>
        <v>7.8355645955240529</v>
      </c>
      <c r="AB2011" s="44">
        <f t="shared" si="620"/>
        <v>0.37506770470758743</v>
      </c>
      <c r="AC2011" s="44">
        <f t="shared" si="621"/>
        <v>1.0838470404597895</v>
      </c>
      <c r="AD2011" s="44">
        <f t="shared" si="626"/>
        <v>0.37506770470758738</v>
      </c>
      <c r="AE2011" s="44">
        <f t="shared" si="627"/>
        <v>0.70865876938461048</v>
      </c>
      <c r="AF2011" s="44">
        <f t="shared" si="628"/>
        <v>1.2056636759153658E-4</v>
      </c>
      <c r="AG2011" s="45">
        <f>AC2011+AA2011+SUM($Z$1999:Z2011)</f>
        <v>9.3887532111157714</v>
      </c>
      <c r="AH2011" s="45">
        <f>AC2011+AA2011+SUM($Z$1999:Z2011)</f>
        <v>9.3887532111157714</v>
      </c>
      <c r="DM2011"/>
      <c r="DN2011"/>
      <c r="DO2011"/>
      <c r="DP2011"/>
      <c r="DQ2011"/>
      <c r="DR2011"/>
      <c r="DS2011"/>
      <c r="DT2011"/>
      <c r="DU2011"/>
      <c r="DV2011"/>
      <c r="DW2011"/>
      <c r="DX2011"/>
      <c r="DY2011"/>
      <c r="DZ2011"/>
      <c r="EA2011"/>
      <c r="EB2011"/>
      <c r="EC2011"/>
      <c r="ED2011"/>
      <c r="EE2011"/>
      <c r="EF2011"/>
      <c r="EG2011"/>
    </row>
    <row r="2012" spans="1:137" s="1" customFormat="1" ht="14.4" x14ac:dyDescent="0.3">
      <c r="A2012"/>
      <c r="B2012"/>
      <c r="C2012"/>
      <c r="D2012" s="18"/>
      <c r="E2012" s="28">
        <v>40011.463194444441</v>
      </c>
      <c r="F2012" s="10">
        <f t="shared" si="625"/>
        <v>127.94097222221899</v>
      </c>
      <c r="G2012" s="10">
        <v>25370.799999999999</v>
      </c>
      <c r="H2012" s="10">
        <v>6.55</v>
      </c>
      <c r="I2012" s="10">
        <v>53</v>
      </c>
      <c r="J2012" s="10"/>
      <c r="K2012" s="10"/>
      <c r="L2012" s="79">
        <v>1037</v>
      </c>
      <c r="M2012" s="86"/>
      <c r="N2012" s="114">
        <v>6.8</v>
      </c>
      <c r="O2012" s="83"/>
      <c r="P2012" s="83"/>
      <c r="Q2012" s="83"/>
      <c r="R2012" s="83"/>
      <c r="S2012" s="83"/>
      <c r="T2012" s="82"/>
      <c r="U2012" s="16"/>
      <c r="V2012" s="43">
        <f t="shared" si="615"/>
        <v>1.4832967117663715E-5</v>
      </c>
      <c r="W2012" s="43">
        <f t="shared" si="616"/>
        <v>2.1231605682678761E-3</v>
      </c>
      <c r="X2012" s="43">
        <f t="shared" si="617"/>
        <v>3.4265182591125842E-6</v>
      </c>
      <c r="Y2012" s="22">
        <f>X2012+W2012+SUM($V$1999:V2012)</f>
        <v>2.3207064668821237E-3</v>
      </c>
      <c r="Z2012" s="22">
        <f t="shared" si="618"/>
        <v>5.7454082770812612E-2</v>
      </c>
      <c r="AA2012" s="44">
        <f t="shared" si="619"/>
        <v>8.22385986952834</v>
      </c>
      <c r="AB2012" s="44">
        <f t="shared" si="620"/>
        <v>0.39365437008365806</v>
      </c>
      <c r="AC2012" s="44">
        <f t="shared" si="621"/>
        <v>1.1375576159292942</v>
      </c>
      <c r="AD2012" s="44">
        <f t="shared" si="626"/>
        <v>0.39365437008365811</v>
      </c>
      <c r="AE2012" s="44">
        <f t="shared" si="627"/>
        <v>0.74377670475214308</v>
      </c>
      <c r="AF2012" s="44">
        <f t="shared" si="628"/>
        <v>1.2654109349276903E-4</v>
      </c>
      <c r="AG2012" s="45">
        <f>AC2012+AA2012+SUM($Z$1999:Z2012)</f>
        <v>9.8882131433603764</v>
      </c>
      <c r="AH2012" s="45">
        <f>AC2012+AA2012+SUM($Z$1999:Z2012)</f>
        <v>9.8882131433603764</v>
      </c>
      <c r="DM2012"/>
      <c r="DN2012"/>
      <c r="DO2012"/>
      <c r="DP2012"/>
      <c r="DQ2012"/>
      <c r="DR2012"/>
      <c r="DS2012"/>
      <c r="DT2012"/>
      <c r="DU2012"/>
      <c r="DV2012"/>
      <c r="DW2012"/>
      <c r="DX2012"/>
      <c r="DY2012"/>
      <c r="DZ2012"/>
      <c r="EA2012"/>
      <c r="EB2012"/>
      <c r="EC2012"/>
      <c r="ED2012"/>
      <c r="EE2012"/>
      <c r="EF2012"/>
      <c r="EG2012"/>
    </row>
    <row r="2013" spans="1:137" s="1" customFormat="1" ht="14.4" x14ac:dyDescent="0.3">
      <c r="A2013"/>
      <c r="B2013"/>
      <c r="C2013"/>
      <c r="D2013" s="18"/>
      <c r="E2013" s="28">
        <v>40017.482638888891</v>
      </c>
      <c r="F2013" s="10">
        <f t="shared" si="625"/>
        <v>133.96041666666861</v>
      </c>
      <c r="G2013" s="10">
        <v>25834.400000000001</v>
      </c>
      <c r="H2013" s="10">
        <v>7.55</v>
      </c>
      <c r="I2013" s="10">
        <v>155</v>
      </c>
      <c r="J2013" s="10"/>
      <c r="K2013" s="10"/>
      <c r="L2013" s="79">
        <v>1037</v>
      </c>
      <c r="M2013" s="86"/>
      <c r="N2013" s="114">
        <v>6.8</v>
      </c>
      <c r="O2013" s="83"/>
      <c r="P2013" s="83"/>
      <c r="Q2013" s="83"/>
      <c r="R2013" s="83"/>
      <c r="S2013" s="83"/>
      <c r="T2013" s="82"/>
      <c r="U2013" s="16"/>
      <c r="V2013" s="43">
        <f t="shared" si="615"/>
        <v>1.709754225013146E-5</v>
      </c>
      <c r="W2013" s="43">
        <f t="shared" si="616"/>
        <v>2.4473072199118267E-3</v>
      </c>
      <c r="X2013" s="43">
        <f t="shared" si="617"/>
        <v>3.9496508177557265E-6</v>
      </c>
      <c r="Y2013" s="22">
        <f>X2013+W2013+SUM($V$1999:V2013)</f>
        <v>2.6624737933348486E-3</v>
      </c>
      <c r="Z2013" s="22">
        <f t="shared" si="618"/>
        <v>5.850393980222466E-2</v>
      </c>
      <c r="AA2013" s="44">
        <f t="shared" si="619"/>
        <v>8.3741342572304767</v>
      </c>
      <c r="AB2013" s="44">
        <f t="shared" si="620"/>
        <v>0.4008476066379168</v>
      </c>
      <c r="AC2013" s="44">
        <f t="shared" si="621"/>
        <v>1.1583441780694246</v>
      </c>
      <c r="AD2013" s="44">
        <f t="shared" si="626"/>
        <v>0.40084760663791674</v>
      </c>
      <c r="AE2013" s="44">
        <f t="shared" si="627"/>
        <v>0.75736771805574776</v>
      </c>
      <c r="AF2013" s="44">
        <f t="shared" si="628"/>
        <v>1.288533757599127E-4</v>
      </c>
      <c r="AG2013" s="45">
        <f>AC2013+AA2013+SUM($Z$1999:Z2013)</f>
        <v>10.117778033004868</v>
      </c>
      <c r="AH2013" s="45">
        <f>AC2013+AA2013+SUM($Z$1999:Z2013)</f>
        <v>10.117778033004868</v>
      </c>
      <c r="DM2013"/>
      <c r="DN2013"/>
      <c r="DO2013"/>
      <c r="DP2013"/>
      <c r="DQ2013"/>
      <c r="DR2013"/>
      <c r="DS2013"/>
      <c r="DT2013"/>
      <c r="DU2013"/>
      <c r="DV2013"/>
      <c r="DW2013"/>
      <c r="DX2013"/>
      <c r="DY2013"/>
      <c r="DZ2013"/>
      <c r="EA2013"/>
      <c r="EB2013"/>
      <c r="EC2013"/>
      <c r="ED2013"/>
      <c r="EE2013"/>
      <c r="EF2013"/>
      <c r="EG2013"/>
    </row>
    <row r="2014" spans="1:137" s="1" customFormat="1" ht="14.4" x14ac:dyDescent="0.3">
      <c r="A2014"/>
      <c r="B2014"/>
      <c r="C2014"/>
      <c r="D2014" s="18"/>
      <c r="E2014" s="28">
        <v>40028.481944444444</v>
      </c>
      <c r="F2014" s="10">
        <f t="shared" si="625"/>
        <v>144.9597222222219</v>
      </c>
      <c r="G2014" s="10">
        <v>27458.5</v>
      </c>
      <c r="H2014" s="10">
        <v>6.97</v>
      </c>
      <c r="I2014" s="10">
        <v>358</v>
      </c>
      <c r="J2014" s="10"/>
      <c r="K2014" s="10"/>
      <c r="L2014" s="79">
        <v>1037</v>
      </c>
      <c r="M2014" s="86"/>
      <c r="N2014" s="114">
        <v>6.8</v>
      </c>
      <c r="O2014" s="83"/>
      <c r="P2014" s="83"/>
      <c r="Q2014" s="83"/>
      <c r="R2014" s="83"/>
      <c r="S2014" s="83"/>
      <c r="T2014" s="82"/>
      <c r="U2014" s="16"/>
      <c r="V2014" s="43">
        <f t="shared" si="615"/>
        <v>1.5784088673300168E-5</v>
      </c>
      <c r="W2014" s="43">
        <f t="shared" si="616"/>
        <v>2.2593021619583351E-3</v>
      </c>
      <c r="X2014" s="43">
        <f t="shared" si="617"/>
        <v>3.6462339337427036E-6</v>
      </c>
      <c r="Y2014" s="22">
        <f>X2014+W2014+SUM($V$1999:V2014)</f>
        <v>2.4899494071706444E-3</v>
      </c>
      <c r="Z2014" s="22">
        <f t="shared" si="618"/>
        <v>6.2181836274865523E-2</v>
      </c>
      <c r="AA2014" s="44">
        <f t="shared" si="619"/>
        <v>8.9005808341654156</v>
      </c>
      <c r="AB2014" s="44">
        <f t="shared" si="620"/>
        <v>0.42604720863914913</v>
      </c>
      <c r="AC2014" s="44">
        <f t="shared" si="621"/>
        <v>1.2311644014770728</v>
      </c>
      <c r="AD2014" s="44">
        <f t="shared" si="626"/>
        <v>0.42604720863914919</v>
      </c>
      <c r="AE2014" s="44">
        <f t="shared" si="627"/>
        <v>0.80498023899272864</v>
      </c>
      <c r="AF2014" s="44">
        <f t="shared" si="628"/>
        <v>1.3695384519491694E-4</v>
      </c>
      <c r="AG2014" s="45">
        <f>AC2014+AA2014+SUM($Z$1999:Z2014)</f>
        <v>10.779226669622322</v>
      </c>
      <c r="AH2014" s="45">
        <f>AC2014+AA2014+SUM($Z$1999:Z2014)</f>
        <v>10.779226669622322</v>
      </c>
      <c r="DM2014"/>
      <c r="DN2014"/>
      <c r="DO2014"/>
      <c r="DP2014"/>
      <c r="DQ2014"/>
      <c r="DR2014"/>
      <c r="DS2014"/>
      <c r="DT2014"/>
      <c r="DU2014"/>
      <c r="DV2014"/>
      <c r="DW2014"/>
      <c r="DX2014"/>
      <c r="DY2014"/>
      <c r="DZ2014"/>
      <c r="EA2014"/>
      <c r="EB2014"/>
      <c r="EC2014"/>
      <c r="ED2014"/>
      <c r="EE2014"/>
      <c r="EF2014"/>
      <c r="EG2014"/>
    </row>
    <row r="2015" spans="1:137" s="1" customFormat="1" ht="14.4" x14ac:dyDescent="0.3">
      <c r="A2015"/>
      <c r="B2015"/>
      <c r="C2015"/>
      <c r="D2015" s="18"/>
      <c r="E2015" s="28">
        <v>40038.546527777777</v>
      </c>
      <c r="F2015" s="10">
        <f t="shared" si="625"/>
        <v>155.02430555555475</v>
      </c>
      <c r="G2015" s="10">
        <v>27356</v>
      </c>
      <c r="H2015" s="10">
        <v>10.41</v>
      </c>
      <c r="I2015" s="10">
        <v>557</v>
      </c>
      <c r="J2015" s="10"/>
      <c r="K2015" s="10"/>
      <c r="L2015" s="79">
        <v>1037</v>
      </c>
      <c r="M2015" s="86"/>
      <c r="N2015" s="114">
        <v>6.8</v>
      </c>
      <c r="O2015" s="83"/>
      <c r="P2015" s="83"/>
      <c r="Q2015" s="83"/>
      <c r="R2015" s="83"/>
      <c r="S2015" s="83"/>
      <c r="T2015" s="82"/>
      <c r="U2015" s="16"/>
      <c r="V2015" s="43">
        <f t="shared" si="615"/>
        <v>2.3574227128989205E-5</v>
      </c>
      <c r="W2015" s="43">
        <f t="shared" si="616"/>
        <v>3.3743666436135251E-3</v>
      </c>
      <c r="X2015" s="43">
        <f t="shared" si="617"/>
        <v>5.4458099354751158E-6</v>
      </c>
      <c r="Y2015" s="22">
        <f>X2015+W2015+SUM($V$1999:V2015)</f>
        <v>3.630387691956556E-3</v>
      </c>
      <c r="Z2015" s="22">
        <f t="shared" si="618"/>
        <v>6.1949717323787575E-2</v>
      </c>
      <c r="AA2015" s="44">
        <f t="shared" si="619"/>
        <v>8.867355802371911</v>
      </c>
      <c r="AB2015" s="44">
        <f t="shared" si="620"/>
        <v>0.42445681444844274</v>
      </c>
      <c r="AC2015" s="44">
        <f t="shared" si="621"/>
        <v>1.2265685804689552</v>
      </c>
      <c r="AD2015" s="44">
        <f t="shared" si="626"/>
        <v>0.42445681444844274</v>
      </c>
      <c r="AE2015" s="44">
        <f t="shared" si="627"/>
        <v>0.80197532341115085</v>
      </c>
      <c r="AF2015" s="44">
        <f t="shared" si="628"/>
        <v>1.3644260936147815E-4</v>
      </c>
      <c r="AG2015" s="45">
        <f>AC2015+AA2015+SUM($Z$1999:Z2015)</f>
        <v>10.803355534144487</v>
      </c>
      <c r="AH2015" s="45">
        <f>AC2015+AA2015+SUM($Z$1999:Z2015)</f>
        <v>10.803355534144487</v>
      </c>
      <c r="DM2015"/>
      <c r="DN2015"/>
      <c r="DO2015"/>
      <c r="DP2015"/>
      <c r="DQ2015"/>
      <c r="DR2015"/>
      <c r="DS2015"/>
      <c r="DT2015"/>
      <c r="DU2015"/>
      <c r="DV2015"/>
      <c r="DW2015"/>
      <c r="DX2015"/>
      <c r="DY2015"/>
      <c r="DZ2015"/>
      <c r="EA2015"/>
      <c r="EB2015"/>
      <c r="EC2015"/>
      <c r="ED2015"/>
      <c r="EE2015"/>
      <c r="EF2015"/>
      <c r="EG2015"/>
    </row>
    <row r="2016" spans="1:137" s="1" customFormat="1" ht="14.4" x14ac:dyDescent="0.3">
      <c r="A2016"/>
      <c r="B2016"/>
      <c r="C2016"/>
      <c r="D2016" s="18"/>
      <c r="E2016" s="28">
        <v>40045.491666666669</v>
      </c>
      <c r="F2016" s="10">
        <f t="shared" si="625"/>
        <v>161.96944444444671</v>
      </c>
      <c r="G2016" s="10">
        <v>26725</v>
      </c>
      <c r="H2016" s="10">
        <v>7.05</v>
      </c>
      <c r="I2016" s="10">
        <v>649</v>
      </c>
      <c r="J2016" s="10"/>
      <c r="K2016" s="10"/>
      <c r="L2016" s="79">
        <v>1037</v>
      </c>
      <c r="M2016" s="86"/>
      <c r="N2016" s="114">
        <v>6.8</v>
      </c>
      <c r="O2016" s="83"/>
      <c r="P2016" s="83"/>
      <c r="Q2016" s="83"/>
      <c r="R2016" s="83"/>
      <c r="S2016" s="83"/>
      <c r="T2016" s="82"/>
      <c r="U2016" s="16"/>
      <c r="V2016" s="43">
        <f t="shared" si="615"/>
        <v>1.5965254683897588E-5</v>
      </c>
      <c r="W2016" s="43">
        <f t="shared" si="616"/>
        <v>2.2852338940898514E-3</v>
      </c>
      <c r="X2016" s="43">
        <f t="shared" si="617"/>
        <v>3.6880845384341551E-6</v>
      </c>
      <c r="Y2016" s="22">
        <f>X2016+W2016+SUM($V$1999:V2016)</f>
        <v>2.5554624717197393E-3</v>
      </c>
      <c r="Z2016" s="22">
        <f t="shared" si="618"/>
        <v>6.0520770415200431E-2</v>
      </c>
      <c r="AA2016" s="44">
        <f t="shared" si="619"/>
        <v>8.662819265184579</v>
      </c>
      <c r="AB2016" s="44">
        <f t="shared" si="620"/>
        <v>0.41466619265004501</v>
      </c>
      <c r="AC2016" s="44">
        <f t="shared" si="621"/>
        <v>1.1982762579702013</v>
      </c>
      <c r="AD2016" s="44">
        <f t="shared" si="626"/>
        <v>0.41466619265004506</v>
      </c>
      <c r="AE2016" s="44">
        <f t="shared" si="627"/>
        <v>0.78347676992846194</v>
      </c>
      <c r="AF2016" s="44">
        <f t="shared" si="628"/>
        <v>1.3329539169416228E-4</v>
      </c>
      <c r="AG2016" s="45">
        <f>AC2016+AA2016+SUM($Z$1999:Z2016)</f>
        <v>10.631047444873602</v>
      </c>
      <c r="AH2016" s="45">
        <f>AC2016+AA2016+SUM($Z$1999:Z2016)</f>
        <v>10.631047444873602</v>
      </c>
      <c r="DM2016"/>
      <c r="DN2016"/>
      <c r="DO2016"/>
      <c r="DP2016"/>
      <c r="DQ2016"/>
      <c r="DR2016"/>
      <c r="DS2016"/>
      <c r="DT2016"/>
      <c r="DU2016"/>
      <c r="DV2016"/>
      <c r="DW2016"/>
      <c r="DX2016"/>
      <c r="DY2016"/>
      <c r="DZ2016"/>
      <c r="EA2016"/>
      <c r="EB2016"/>
      <c r="EC2016"/>
      <c r="ED2016"/>
      <c r="EE2016"/>
      <c r="EF2016"/>
      <c r="EG2016"/>
    </row>
    <row r="2017" spans="1:137" s="1" customFormat="1" ht="14.4" x14ac:dyDescent="0.3">
      <c r="A2017"/>
      <c r="B2017"/>
      <c r="C2017"/>
      <c r="D2017" s="18"/>
      <c r="E2017" s="28">
        <v>40052.488888888889</v>
      </c>
      <c r="F2017" s="10">
        <f t="shared" si="625"/>
        <v>168.96666666666715</v>
      </c>
      <c r="G2017" s="10">
        <v>28059</v>
      </c>
      <c r="H2017" s="10">
        <v>7.55</v>
      </c>
      <c r="I2017" s="10">
        <v>840</v>
      </c>
      <c r="J2017" s="10"/>
      <c r="K2017" s="10"/>
      <c r="L2017" s="79">
        <v>1037</v>
      </c>
      <c r="M2017" s="86"/>
      <c r="N2017" s="114">
        <v>6.8</v>
      </c>
      <c r="O2017" s="83"/>
      <c r="P2017" s="83"/>
      <c r="Q2017" s="83"/>
      <c r="R2017" s="83"/>
      <c r="S2017" s="83"/>
      <c r="T2017" s="82"/>
      <c r="U2017" s="16"/>
      <c r="V2017" s="43">
        <f t="shared" si="615"/>
        <v>1.709754225013146E-5</v>
      </c>
      <c r="W2017" s="43">
        <f t="shared" si="616"/>
        <v>2.4473072199118267E-3</v>
      </c>
      <c r="X2017" s="43">
        <f t="shared" si="617"/>
        <v>3.9496508177557265E-6</v>
      </c>
      <c r="Y2017" s="22">
        <f>X2017+W2017+SUM($V$1999:V2017)</f>
        <v>2.7348949060711672E-3</v>
      </c>
      <c r="Z2017" s="22">
        <f t="shared" si="618"/>
        <v>6.3541713641912398E-2</v>
      </c>
      <c r="AA2017" s="44">
        <f t="shared" si="619"/>
        <v>9.0952308984776078</v>
      </c>
      <c r="AB2017" s="44">
        <f t="shared" si="620"/>
        <v>0.4353645911905562</v>
      </c>
      <c r="AC2017" s="44">
        <f t="shared" si="621"/>
        <v>1.2580891869929234</v>
      </c>
      <c r="AD2017" s="44">
        <f t="shared" si="626"/>
        <v>0.43536459119055615</v>
      </c>
      <c r="AE2017" s="44">
        <f t="shared" si="627"/>
        <v>0.82258464686333821</v>
      </c>
      <c r="AF2017" s="44">
        <f t="shared" si="628"/>
        <v>1.3994893902886807E-4</v>
      </c>
      <c r="AG2017" s="45">
        <f>AC2017+AA2017+SUM($Z$1999:Z2017)</f>
        <v>11.186813720831266</v>
      </c>
      <c r="AH2017" s="45">
        <f>AC2017+AA2017+SUM($Z$1999:Z2017)</f>
        <v>11.186813720831266</v>
      </c>
      <c r="DM2017"/>
      <c r="DN2017"/>
      <c r="DO2017"/>
      <c r="DP2017"/>
      <c r="DQ2017"/>
      <c r="DR2017"/>
      <c r="DS2017"/>
      <c r="DT2017"/>
      <c r="DU2017"/>
      <c r="DV2017"/>
      <c r="DW2017"/>
      <c r="DX2017"/>
      <c r="DY2017"/>
      <c r="DZ2017"/>
      <c r="EA2017"/>
      <c r="EB2017"/>
      <c r="EC2017"/>
      <c r="ED2017"/>
      <c r="EE2017"/>
      <c r="EF2017"/>
      <c r="EG2017"/>
    </row>
    <row r="2018" spans="1:137" s="1" customFormat="1" ht="14.4" x14ac:dyDescent="0.3">
      <c r="A2018"/>
      <c r="B2018"/>
      <c r="C2018"/>
      <c r="D2018" s="18"/>
      <c r="E2018" s="28">
        <v>40059.456944444442</v>
      </c>
      <c r="F2018" s="10">
        <f t="shared" si="625"/>
        <v>175.93472222222044</v>
      </c>
      <c r="G2018" s="10">
        <v>27281.4</v>
      </c>
      <c r="H2018" s="10">
        <v>10.61</v>
      </c>
      <c r="I2018" s="10">
        <v>933</v>
      </c>
      <c r="J2018" s="10"/>
      <c r="K2018" s="10"/>
      <c r="L2018" s="79">
        <v>1037</v>
      </c>
      <c r="M2018" s="86"/>
      <c r="N2018" s="114">
        <v>6.8</v>
      </c>
      <c r="O2018" s="83"/>
      <c r="P2018" s="83"/>
      <c r="Q2018" s="83"/>
      <c r="R2018" s="83"/>
      <c r="S2018" s="83"/>
      <c r="T2018" s="82"/>
      <c r="U2018" s="16"/>
      <c r="V2018" s="43">
        <f t="shared" si="615"/>
        <v>2.4027142155482751E-5</v>
      </c>
      <c r="W2018" s="43">
        <f t="shared" si="616"/>
        <v>3.4391959739423152E-3</v>
      </c>
      <c r="X2018" s="43">
        <f t="shared" si="617"/>
        <v>5.5504364472037436E-6</v>
      </c>
      <c r="Y2018" s="22">
        <f>X2018+W2018+SUM($V$1999:V2018)</f>
        <v>3.7524115878865864E-3</v>
      </c>
      <c r="Z2018" s="22">
        <f t="shared" si="618"/>
        <v>6.1780780018905489E-2</v>
      </c>
      <c r="AA2018" s="44">
        <f t="shared" si="619"/>
        <v>8.8431744621592738</v>
      </c>
      <c r="AB2018" s="44">
        <f t="shared" si="620"/>
        <v>0.42329931779842622</v>
      </c>
      <c r="AC2018" s="44">
        <f t="shared" si="621"/>
        <v>1.2232237195206082</v>
      </c>
      <c r="AD2018" s="44">
        <f t="shared" si="626"/>
        <v>0.42329931779842617</v>
      </c>
      <c r="AE2018" s="44">
        <f t="shared" si="627"/>
        <v>0.79978833119275372</v>
      </c>
      <c r="AF2018" s="44">
        <f t="shared" si="628"/>
        <v>1.3607052942806805E-4</v>
      </c>
      <c r="AG2018" s="45">
        <f>AC2018+AA2018+SUM($Z$1999:Z2018)</f>
        <v>10.96167259705952</v>
      </c>
      <c r="AH2018" s="45">
        <f>AC2018+AA2018+SUM($Z$1999:Z2018)</f>
        <v>10.96167259705952</v>
      </c>
      <c r="DM2018"/>
      <c r="DN2018"/>
      <c r="DO2018"/>
      <c r="DP2018"/>
      <c r="DQ2018"/>
      <c r="DR2018"/>
      <c r="DS2018"/>
      <c r="DT2018"/>
      <c r="DU2018"/>
      <c r="DV2018"/>
      <c r="DW2018"/>
      <c r="DX2018"/>
      <c r="DY2018"/>
      <c r="DZ2018"/>
      <c r="EA2018"/>
      <c r="EB2018"/>
      <c r="EC2018"/>
      <c r="ED2018"/>
      <c r="EE2018"/>
      <c r="EF2018"/>
      <c r="EG2018"/>
    </row>
    <row r="2019" spans="1:137" s="1" customFormat="1" ht="14.4" x14ac:dyDescent="0.3">
      <c r="A2019"/>
      <c r="B2019"/>
      <c r="C2019"/>
      <c r="D2019" s="18"/>
      <c r="E2019" s="28">
        <v>40066.449305555558</v>
      </c>
      <c r="F2019" s="10">
        <f t="shared" si="625"/>
        <v>182.92708333333576</v>
      </c>
      <c r="G2019" s="10">
        <v>28545.3</v>
      </c>
      <c r="H2019" s="10">
        <v>5.83</v>
      </c>
      <c r="I2019" s="10">
        <v>1139</v>
      </c>
      <c r="J2019" s="10"/>
      <c r="K2019" s="10"/>
      <c r="L2019" s="79">
        <v>1037</v>
      </c>
      <c r="M2019" s="99"/>
      <c r="N2019" s="114">
        <v>6.8</v>
      </c>
      <c r="O2019" s="83"/>
      <c r="P2019" s="83"/>
      <c r="Q2019" s="83"/>
      <c r="R2019" s="83"/>
      <c r="S2019" s="83"/>
      <c r="T2019" s="82"/>
      <c r="U2019" s="16"/>
      <c r="V2019" s="43">
        <f t="shared" si="615"/>
        <v>1.3202473022286942E-5</v>
      </c>
      <c r="W2019" s="43">
        <f t="shared" si="616"/>
        <v>1.8897749790842318E-3</v>
      </c>
      <c r="X2019" s="43">
        <f t="shared" si="617"/>
        <v>3.0498628168895214E-6</v>
      </c>
      <c r="Y2019" s="22">
        <f>X2019+W2019+SUM($V$1999:V2019)</f>
        <v>2.2136924924204757E-3</v>
      </c>
      <c r="Z2019" s="22">
        <f t="shared" si="618"/>
        <v>6.4642976528831456E-2</v>
      </c>
      <c r="AA2019" s="44">
        <f t="shared" si="619"/>
        <v>9.2528634151720599</v>
      </c>
      <c r="AB2019" s="44">
        <f t="shared" si="620"/>
        <v>0.44291004187290295</v>
      </c>
      <c r="AC2019" s="44">
        <f t="shared" si="621"/>
        <v>1.2798935553465587</v>
      </c>
      <c r="AD2019" s="44">
        <f t="shared" si="626"/>
        <v>0.44291004187290284</v>
      </c>
      <c r="AE2019" s="44">
        <f t="shared" si="627"/>
        <v>0.83684113903232626</v>
      </c>
      <c r="AF2019" s="44">
        <f t="shared" si="628"/>
        <v>1.4237444132936838E-4</v>
      </c>
      <c r="AG2019" s="45">
        <f>AC2019+AA2019+SUM($Z$1999:Z2019)</f>
        <v>11.49267436242709</v>
      </c>
      <c r="AH2019" s="45">
        <f>AC2019+AA2019+SUM($Z$1999:Z2019)</f>
        <v>11.49267436242709</v>
      </c>
      <c r="DM2019"/>
      <c r="DN2019"/>
      <c r="DO2019"/>
      <c r="DP2019"/>
      <c r="DQ2019"/>
      <c r="DR2019"/>
      <c r="DS2019"/>
      <c r="DT2019"/>
      <c r="DU2019"/>
      <c r="DV2019"/>
      <c r="DW2019"/>
      <c r="DX2019"/>
      <c r="DY2019"/>
      <c r="DZ2019"/>
      <c r="EA2019"/>
      <c r="EB2019"/>
      <c r="EC2019"/>
      <c r="ED2019"/>
      <c r="EE2019"/>
      <c r="EF2019"/>
      <c r="EG2019"/>
    </row>
    <row r="2020" spans="1:137" s="1" customFormat="1" ht="14.4" x14ac:dyDescent="0.3">
      <c r="A2020"/>
      <c r="B2020"/>
      <c r="C2020"/>
      <c r="D2020" s="18"/>
      <c r="E2020" s="28">
        <v>40073.506944444445</v>
      </c>
      <c r="F2020" s="10">
        <f t="shared" si="625"/>
        <v>189.98472222222335</v>
      </c>
      <c r="G2020" s="10">
        <v>27990.2</v>
      </c>
      <c r="H2020" s="10">
        <v>9.7899999999999991</v>
      </c>
      <c r="I2020" s="10">
        <v>1297</v>
      </c>
      <c r="J2020" s="10"/>
      <c r="K2020" s="10"/>
      <c r="L2020" s="79">
        <v>1037</v>
      </c>
      <c r="M2020" s="99"/>
      <c r="N2020" s="114">
        <v>6.8</v>
      </c>
      <c r="O2020" s="83"/>
      <c r="P2020" s="83"/>
      <c r="Q2020" s="83"/>
      <c r="R2020" s="83"/>
      <c r="S2020" s="83"/>
      <c r="T2020" s="82"/>
      <c r="U2020" s="16"/>
      <c r="V2020" s="43">
        <f t="shared" si="615"/>
        <v>2.2170190546859202E-5</v>
      </c>
      <c r="W2020" s="43">
        <f t="shared" si="616"/>
        <v>3.1733957195942755E-3</v>
      </c>
      <c r="X2020" s="43">
        <f t="shared" si="617"/>
        <v>5.121467749116366E-6</v>
      </c>
      <c r="Y2020" s="22">
        <f>X2020+W2020+SUM($V$1999:V2020)</f>
        <v>3.5215550284096054E-3</v>
      </c>
      <c r="Z2020" s="22">
        <f t="shared" si="618"/>
        <v>6.3385910872798615E-2</v>
      </c>
      <c r="AA2020" s="44">
        <f t="shared" si="619"/>
        <v>9.0729296088445057</v>
      </c>
      <c r="AB2020" s="44">
        <f t="shared" si="620"/>
        <v>0.43429708757767227</v>
      </c>
      <c r="AC2020" s="44">
        <f t="shared" si="621"/>
        <v>1.2550043822577186</v>
      </c>
      <c r="AD2020" s="44">
        <f t="shared" si="626"/>
        <v>0.43429708757767227</v>
      </c>
      <c r="AE2020" s="44">
        <f t="shared" si="627"/>
        <v>0.8205676888924841</v>
      </c>
      <c r="AF2020" s="44">
        <f t="shared" si="628"/>
        <v>1.3960578756213064E-4</v>
      </c>
      <c r="AG2020" s="45">
        <f>AC2020+AA2020+SUM($Z$1999:Z2020)</f>
        <v>11.351237293883493</v>
      </c>
      <c r="AH2020" s="45">
        <f>AC2020+AA2020+SUM($Z$1999:Z2020)</f>
        <v>11.351237293883493</v>
      </c>
      <c r="DM2020"/>
      <c r="DN2020"/>
      <c r="DO2020"/>
      <c r="DP2020"/>
      <c r="DQ2020"/>
      <c r="DR2020"/>
      <c r="DS2020"/>
      <c r="DT2020"/>
      <c r="DU2020"/>
      <c r="DV2020"/>
      <c r="DW2020"/>
      <c r="DX2020"/>
      <c r="DY2020"/>
      <c r="DZ2020"/>
      <c r="EA2020"/>
      <c r="EB2020"/>
      <c r="EC2020"/>
      <c r="ED2020"/>
      <c r="EE2020"/>
      <c r="EF2020"/>
      <c r="EG2020"/>
    </row>
    <row r="2021" spans="1:137" s="1" customFormat="1" ht="14.4" x14ac:dyDescent="0.3">
      <c r="A2021"/>
      <c r="B2021"/>
      <c r="C2021"/>
      <c r="D2021" s="18"/>
      <c r="E2021" s="28">
        <v>40079.456944444442</v>
      </c>
      <c r="F2021" s="10">
        <f t="shared" si="625"/>
        <v>195.93472222222044</v>
      </c>
      <c r="G2021" s="10">
        <v>29908.7</v>
      </c>
      <c r="H2021" s="10">
        <v>7.08</v>
      </c>
      <c r="I2021" s="10">
        <v>1506</v>
      </c>
      <c r="J2021" s="10"/>
      <c r="K2021" s="10"/>
      <c r="L2021" s="79">
        <v>1037</v>
      </c>
      <c r="M2021" s="99"/>
      <c r="N2021" s="114">
        <v>6.8</v>
      </c>
      <c r="O2021" s="83"/>
      <c r="P2021" s="83"/>
      <c r="Q2021" s="83"/>
      <c r="R2021" s="83"/>
      <c r="S2021" s="83"/>
      <c r="T2021" s="82"/>
      <c r="U2021" s="16"/>
      <c r="V2021" s="43">
        <f t="shared" si="615"/>
        <v>1.603319193787162E-5</v>
      </c>
      <c r="W2021" s="43">
        <f t="shared" si="616"/>
        <v>2.29495829363917E-3</v>
      </c>
      <c r="X2021" s="43">
        <f t="shared" si="617"/>
        <v>3.7037785151934502E-6</v>
      </c>
      <c r="Y2021" s="22">
        <f>X2021+W2021+SUM($V$1999:V2021)</f>
        <v>2.657733105158449E-3</v>
      </c>
      <c r="Z2021" s="22">
        <f t="shared" si="618"/>
        <v>6.7730498264437999E-2</v>
      </c>
      <c r="AA2021" s="44">
        <f t="shared" si="619"/>
        <v>9.6948049600234238</v>
      </c>
      <c r="AB2021" s="44">
        <f t="shared" si="620"/>
        <v>0.46406461201543131</v>
      </c>
      <c r="AC2021" s="44">
        <f t="shared" si="621"/>
        <v>1.3410247003462439</v>
      </c>
      <c r="AD2021" s="44">
        <f t="shared" si="626"/>
        <v>0.46406461201543142</v>
      </c>
      <c r="AE2021" s="44">
        <f t="shared" si="627"/>
        <v>0.87681091370474817</v>
      </c>
      <c r="AF2021" s="44">
        <f t="shared" si="628"/>
        <v>1.4917462606410449E-4</v>
      </c>
      <c r="AG2021" s="45">
        <f>AC2021+AA2021+SUM($Z$1999:Z2021)</f>
        <v>12.126863461415375</v>
      </c>
      <c r="AH2021" s="45">
        <f>AC2021+AA2021+SUM($Z$1999:Z2021)</f>
        <v>12.126863461415375</v>
      </c>
      <c r="DM2021"/>
      <c r="DN2021"/>
      <c r="DO2021"/>
      <c r="DP2021"/>
      <c r="DQ2021"/>
      <c r="DR2021"/>
      <c r="DS2021"/>
      <c r="DT2021"/>
      <c r="DU2021"/>
      <c r="DV2021"/>
      <c r="DW2021"/>
      <c r="DX2021"/>
      <c r="DY2021"/>
      <c r="DZ2021"/>
      <c r="EA2021"/>
      <c r="EB2021"/>
      <c r="EC2021"/>
      <c r="ED2021"/>
      <c r="EE2021"/>
      <c r="EF2021"/>
      <c r="EG2021"/>
    </row>
    <row r="2022" spans="1:137" s="1" customFormat="1" ht="14.4" x14ac:dyDescent="0.3">
      <c r="A2022"/>
      <c r="B2022"/>
      <c r="C2022"/>
      <c r="D2022" s="18"/>
      <c r="E2022" s="28">
        <v>40086.427083333336</v>
      </c>
      <c r="F2022" s="10">
        <f t="shared" si="625"/>
        <v>202.90486111111386</v>
      </c>
      <c r="G2022" s="10">
        <v>28950.2</v>
      </c>
      <c r="H2022" s="10">
        <v>7.6</v>
      </c>
      <c r="I2022" s="10">
        <v>1601</v>
      </c>
      <c r="J2022" s="10"/>
      <c r="K2022" s="10"/>
      <c r="L2022" s="79">
        <v>1037</v>
      </c>
      <c r="M2022" s="99"/>
      <c r="N2022" s="114">
        <v>6.8</v>
      </c>
      <c r="O2022" s="83"/>
      <c r="P2022" s="83"/>
      <c r="Q2022" s="83"/>
      <c r="R2022" s="83"/>
      <c r="S2022" s="83"/>
      <c r="T2022" s="82"/>
      <c r="U2022" s="16"/>
      <c r="V2022" s="43">
        <f t="shared" si="615"/>
        <v>1.7210771006754846E-5</v>
      </c>
      <c r="W2022" s="43">
        <f t="shared" si="616"/>
        <v>2.463514552494024E-3</v>
      </c>
      <c r="X2022" s="43">
        <f t="shared" si="617"/>
        <v>3.9758074456878838E-6</v>
      </c>
      <c r="Y2022" s="22">
        <f>X2022+W2022+SUM($V$1999:V2022)</f>
        <v>2.843772163950552E-3</v>
      </c>
      <c r="Z2022" s="22">
        <f t="shared" si="618"/>
        <v>6.5559902999967654E-2</v>
      </c>
      <c r="AA2022" s="44">
        <f t="shared" si="619"/>
        <v>9.3841103944226969</v>
      </c>
      <c r="AB2022" s="44">
        <f t="shared" si="620"/>
        <v>0.44919248682721552</v>
      </c>
      <c r="AC2022" s="44">
        <f t="shared" si="621"/>
        <v>1.298048169260577</v>
      </c>
      <c r="AD2022" s="44">
        <f t="shared" si="626"/>
        <v>0.44919248682721546</v>
      </c>
      <c r="AE2022" s="44">
        <f t="shared" si="627"/>
        <v>0.84871128848579824</v>
      </c>
      <c r="AF2022" s="44">
        <f t="shared" si="628"/>
        <v>1.4439394756311831E-4</v>
      </c>
      <c r="AG2022" s="45">
        <f>AC2022+AA2022+SUM($Z$1999:Z2022)</f>
        <v>11.838752267728948</v>
      </c>
      <c r="AH2022" s="45">
        <f>AC2022+AA2022+SUM($Z$1999:Z2022)</f>
        <v>11.838752267728948</v>
      </c>
      <c r="DM2022"/>
      <c r="DN2022"/>
      <c r="DO2022"/>
      <c r="DP2022"/>
      <c r="DQ2022"/>
      <c r="DR2022"/>
      <c r="DS2022"/>
      <c r="DT2022"/>
      <c r="DU2022"/>
      <c r="DV2022"/>
      <c r="DW2022"/>
      <c r="DX2022"/>
      <c r="DY2022"/>
      <c r="DZ2022"/>
      <c r="EA2022"/>
      <c r="EB2022"/>
      <c r="EC2022"/>
      <c r="ED2022"/>
      <c r="EE2022"/>
      <c r="EF2022"/>
      <c r="EG2022"/>
    </row>
    <row r="2023" spans="1:137" s="1" customFormat="1" ht="14.4" x14ac:dyDescent="0.3">
      <c r="A2023"/>
      <c r="B2023"/>
      <c r="C2023"/>
      <c r="D2023" s="18"/>
      <c r="E2023" s="28">
        <v>40093.422222222223</v>
      </c>
      <c r="F2023" s="10">
        <f t="shared" si="625"/>
        <v>209.90000000000146</v>
      </c>
      <c r="G2023" s="10">
        <v>29163.599999999999</v>
      </c>
      <c r="H2023" s="10">
        <v>7.22</v>
      </c>
      <c r="I2023" s="10">
        <v>1795</v>
      </c>
      <c r="J2023" s="10"/>
      <c r="K2023" s="10"/>
      <c r="L2023" s="79">
        <v>1037</v>
      </c>
      <c r="M2023" s="99"/>
      <c r="N2023" s="114">
        <v>6.8</v>
      </c>
      <c r="O2023" s="83"/>
      <c r="P2023" s="83"/>
      <c r="Q2023" s="83"/>
      <c r="R2023" s="83"/>
      <c r="S2023" s="83"/>
      <c r="T2023" s="82"/>
      <c r="U2023" s="16"/>
      <c r="V2023" s="43">
        <f t="shared" si="615"/>
        <v>1.6350232456417102E-5</v>
      </c>
      <c r="W2023" s="43">
        <f t="shared" si="616"/>
        <v>2.340338824869323E-3</v>
      </c>
      <c r="X2023" s="43">
        <f t="shared" si="617"/>
        <v>3.7770170734034892E-6</v>
      </c>
      <c r="Y2023" s="22">
        <f>X2023+W2023+SUM($V$1999:V2023)</f>
        <v>2.7367478784099835E-3</v>
      </c>
      <c r="Z2023" s="22">
        <f t="shared" si="618"/>
        <v>6.604316333323626E-2</v>
      </c>
      <c r="AA2023" s="44">
        <f t="shared" si="619"/>
        <v>9.4532832898835153</v>
      </c>
      <c r="AB2023" s="44">
        <f t="shared" si="620"/>
        <v>0.45250360995206185</v>
      </c>
      <c r="AC2023" s="44">
        <f t="shared" si="621"/>
        <v>1.3076164444130876</v>
      </c>
      <c r="AD2023" s="44">
        <f t="shared" si="626"/>
        <v>0.4525036099520619</v>
      </c>
      <c r="AE2023" s="44">
        <f t="shared" si="627"/>
        <v>0.85496737614539553</v>
      </c>
      <c r="AF2023" s="44">
        <f t="shared" si="628"/>
        <v>1.4545831563000453E-4</v>
      </c>
      <c r="AG2023" s="45">
        <f>AC2023+AA2023+SUM($Z$1999:Z2023)</f>
        <v>11.983536601675514</v>
      </c>
      <c r="AH2023" s="45">
        <f>AC2023+AA2023+SUM($Z$1999:Z2023)</f>
        <v>11.983536601675514</v>
      </c>
      <c r="DM2023"/>
      <c r="DN2023"/>
      <c r="DO2023"/>
      <c r="DP2023"/>
      <c r="DQ2023"/>
      <c r="DR2023"/>
      <c r="DS2023"/>
      <c r="DT2023"/>
      <c r="DU2023"/>
      <c r="DV2023"/>
      <c r="DW2023"/>
      <c r="DX2023"/>
      <c r="DY2023"/>
      <c r="DZ2023"/>
      <c r="EA2023"/>
      <c r="EB2023"/>
      <c r="EC2023"/>
      <c r="ED2023"/>
      <c r="EE2023"/>
      <c r="EF2023"/>
      <c r="EG2023"/>
    </row>
    <row r="2024" spans="1:137" s="1" customFormat="1" ht="14.4" x14ac:dyDescent="0.3">
      <c r="A2024"/>
      <c r="B2024"/>
      <c r="C2024"/>
      <c r="D2024" s="18"/>
      <c r="E2024" s="28">
        <v>40100.432638888888</v>
      </c>
      <c r="F2024" s="10">
        <f t="shared" si="625"/>
        <v>216.9104166666657</v>
      </c>
      <c r="G2024" s="10">
        <v>30716.6</v>
      </c>
      <c r="H2024" s="10">
        <v>9.24</v>
      </c>
      <c r="I2024" s="10">
        <v>1885</v>
      </c>
      <c r="J2024" s="10"/>
      <c r="K2024" s="10"/>
      <c r="L2024" s="79">
        <v>1037</v>
      </c>
      <c r="M2024" s="99"/>
      <c r="N2024" s="114">
        <v>6.8</v>
      </c>
      <c r="O2024" s="83"/>
      <c r="P2024" s="83"/>
      <c r="Q2024" s="83"/>
      <c r="R2024" s="83"/>
      <c r="S2024" s="83"/>
      <c r="T2024" s="82"/>
      <c r="U2024" s="16"/>
      <c r="V2024" s="43">
        <f t="shared" si="615"/>
        <v>2.0924674224001948E-5</v>
      </c>
      <c r="W2024" s="43">
        <f t="shared" si="616"/>
        <v>2.9951150611901029E-3</v>
      </c>
      <c r="X2024" s="43">
        <f t="shared" si="617"/>
        <v>4.8337448418626382E-6</v>
      </c>
      <c r="Y2024" s="22">
        <f>X2024+W2024+SUM($V$1999:V2024)</f>
        <v>3.4135055167232248E-3</v>
      </c>
      <c r="Z2024" s="22">
        <f t="shared" si="618"/>
        <v>6.9560048513958667E-2</v>
      </c>
      <c r="AA2024" s="44">
        <f t="shared" si="619"/>
        <v>9.9566830398865704</v>
      </c>
      <c r="AB2024" s="44">
        <f t="shared" si="620"/>
        <v>0.47660002144637498</v>
      </c>
      <c r="AC2024" s="44">
        <f t="shared" si="621"/>
        <v>1.3772487373458366</v>
      </c>
      <c r="AD2024" s="44">
        <f t="shared" si="626"/>
        <v>0.47660002144637503</v>
      </c>
      <c r="AE2024" s="44">
        <f t="shared" si="627"/>
        <v>0.90049551173749642</v>
      </c>
      <c r="AF2024" s="44">
        <f t="shared" si="628"/>
        <v>1.5320416196493565E-4</v>
      </c>
      <c r="AG2024" s="45">
        <f>AC2024+AA2024+SUM($Z$1999:Z2024)</f>
        <v>12.626128693125278</v>
      </c>
      <c r="AH2024" s="45">
        <f>AC2024+AA2024+SUM($Z$1999:Z2024)</f>
        <v>12.626128693125278</v>
      </c>
      <c r="DM2024"/>
      <c r="DN2024"/>
      <c r="DO2024"/>
      <c r="DP2024"/>
      <c r="DQ2024"/>
      <c r="DR2024"/>
      <c r="DS2024"/>
      <c r="DT2024"/>
      <c r="DU2024"/>
      <c r="DV2024"/>
      <c r="DW2024"/>
      <c r="DX2024"/>
      <c r="DY2024"/>
      <c r="DZ2024"/>
      <c r="EA2024"/>
      <c r="EB2024"/>
      <c r="EC2024"/>
      <c r="ED2024"/>
      <c r="EE2024"/>
      <c r="EF2024"/>
      <c r="EG2024"/>
    </row>
    <row r="2025" spans="1:137" s="1" customFormat="1" ht="14.4" x14ac:dyDescent="0.3">
      <c r="A2025"/>
      <c r="B2025"/>
      <c r="C2025"/>
      <c r="D2025" s="18"/>
      <c r="E2025" s="28">
        <v>40107.459027777775</v>
      </c>
      <c r="F2025" s="10">
        <f t="shared" si="625"/>
        <v>223.93680555555329</v>
      </c>
      <c r="G2025" s="10">
        <v>28802</v>
      </c>
      <c r="H2025" s="10">
        <v>11.31</v>
      </c>
      <c r="I2025" s="10">
        <v>2124</v>
      </c>
      <c r="J2025" s="10"/>
      <c r="K2025" s="10"/>
      <c r="L2025" s="79">
        <v>1037</v>
      </c>
      <c r="M2025" s="91"/>
      <c r="N2025" s="114">
        <v>6.8</v>
      </c>
      <c r="O2025" s="83"/>
      <c r="P2025" s="83"/>
      <c r="Q2025" s="83"/>
      <c r="R2025" s="83"/>
      <c r="S2025" s="83"/>
      <c r="T2025" s="82"/>
      <c r="U2025" s="16"/>
      <c r="V2025" s="43">
        <f t="shared" si="615"/>
        <v>2.5612344748210175E-5</v>
      </c>
      <c r="W2025" s="43">
        <f t="shared" si="616"/>
        <v>3.666098630093081E-3</v>
      </c>
      <c r="X2025" s="43">
        <f t="shared" si="617"/>
        <v>5.9166292382539428E-6</v>
      </c>
      <c r="Y2025" s="22">
        <f>X2025+W2025+SUM($V$1999:V2025)</f>
        <v>4.1111843147708044E-3</v>
      </c>
      <c r="Z2025" s="22">
        <f t="shared" si="618"/>
        <v>6.5224292965335939E-2</v>
      </c>
      <c r="AA2025" s="44">
        <f t="shared" si="619"/>
        <v>9.3360718606490636</v>
      </c>
      <c r="AB2025" s="44">
        <f t="shared" si="620"/>
        <v>0.44689300956806727</v>
      </c>
      <c r="AC2025" s="44">
        <f t="shared" si="621"/>
        <v>1.2914032846420107</v>
      </c>
      <c r="AD2025" s="44">
        <f t="shared" si="626"/>
        <v>0.44689300956806721</v>
      </c>
      <c r="AE2025" s="44">
        <f t="shared" si="627"/>
        <v>0.84436662029858034</v>
      </c>
      <c r="AF2025" s="44">
        <f t="shared" si="628"/>
        <v>1.4365477536296584E-4</v>
      </c>
      <c r="AG2025" s="45">
        <f>AC2025+AA2025+SUM($Z$1999:Z2025)</f>
        <v>11.98489635414928</v>
      </c>
      <c r="AH2025" s="45">
        <f>AC2025+AA2025+SUM($Z$1999:Z2025)</f>
        <v>11.98489635414928</v>
      </c>
      <c r="DM2025"/>
      <c r="DN2025"/>
      <c r="DO2025"/>
      <c r="DP2025"/>
      <c r="DQ2025"/>
      <c r="DR2025"/>
      <c r="DS2025"/>
      <c r="DT2025"/>
      <c r="DU2025"/>
      <c r="DV2025"/>
      <c r="DW2025"/>
      <c r="DX2025"/>
      <c r="DY2025"/>
      <c r="DZ2025"/>
      <c r="EA2025"/>
      <c r="EB2025"/>
      <c r="EC2025"/>
      <c r="ED2025"/>
      <c r="EE2025"/>
      <c r="EF2025"/>
      <c r="EG2025"/>
    </row>
    <row r="2026" spans="1:137" s="1" customFormat="1" ht="14.4" x14ac:dyDescent="0.3">
      <c r="A2026"/>
      <c r="B2026"/>
      <c r="C2026"/>
      <c r="D2026" s="18"/>
      <c r="E2026" s="28">
        <v>40115.416666666664</v>
      </c>
      <c r="F2026" s="10">
        <f t="shared" si="625"/>
        <v>231.89444444444234</v>
      </c>
      <c r="G2026" s="10">
        <v>29800</v>
      </c>
      <c r="H2026" s="10">
        <v>8.7100000000000009</v>
      </c>
      <c r="I2026" s="10">
        <v>2228</v>
      </c>
      <c r="J2026" s="10"/>
      <c r="K2026" s="10"/>
      <c r="L2026" s="79">
        <v>1037</v>
      </c>
      <c r="M2026" s="91"/>
      <c r="N2026" s="114">
        <v>6.8</v>
      </c>
      <c r="O2026" s="83"/>
      <c r="P2026" s="83"/>
      <c r="Q2026" s="83"/>
      <c r="R2026" s="83"/>
      <c r="S2026" s="83"/>
      <c r="T2026" s="82"/>
      <c r="U2026" s="16"/>
      <c r="V2026" s="43">
        <f t="shared" si="615"/>
        <v>1.9724449403794044E-5</v>
      </c>
      <c r="W2026" s="43">
        <f t="shared" si="616"/>
        <v>2.8233173358188095E-3</v>
      </c>
      <c r="X2026" s="43">
        <f t="shared" si="617"/>
        <v>4.5564845857817722E-6</v>
      </c>
      <c r="Y2026" s="22">
        <f>X2026+W2026+SUM($V$1999:V2026)</f>
        <v>3.2867673252478546E-3</v>
      </c>
      <c r="Z2026" s="22">
        <f t="shared" si="618"/>
        <v>6.7484338947538733E-2</v>
      </c>
      <c r="AA2026" s="44">
        <f t="shared" si="619"/>
        <v>9.6595702189897263</v>
      </c>
      <c r="AB2026" s="44">
        <f t="shared" si="620"/>
        <v>0.46237801837123826</v>
      </c>
      <c r="AC2026" s="44">
        <f t="shared" si="621"/>
        <v>1.3361508882137327</v>
      </c>
      <c r="AD2026" s="44">
        <f t="shared" si="626"/>
        <v>0.46237801837123838</v>
      </c>
      <c r="AE2026" s="44">
        <f t="shared" si="627"/>
        <v>0.87362423737579686</v>
      </c>
      <c r="AF2026" s="44">
        <f t="shared" si="628"/>
        <v>1.4863246669732599E-4</v>
      </c>
      <c r="AG2026" s="45">
        <f>AC2026+AA2026+SUM($Z$1999:Z2026)</f>
        <v>12.420626655009203</v>
      </c>
      <c r="AH2026" s="45">
        <f>AC2026+AA2026+SUM($Z$1999:Z2026)</f>
        <v>12.420626655009203</v>
      </c>
      <c r="DM2026"/>
      <c r="DN2026"/>
      <c r="DO2026"/>
      <c r="DP2026"/>
      <c r="DQ2026"/>
      <c r="DR2026"/>
      <c r="DS2026"/>
      <c r="DT2026"/>
      <c r="DU2026"/>
      <c r="DV2026"/>
      <c r="DW2026"/>
      <c r="DX2026"/>
      <c r="DY2026"/>
      <c r="DZ2026"/>
      <c r="EA2026"/>
      <c r="EB2026"/>
      <c r="EC2026"/>
      <c r="ED2026"/>
      <c r="EE2026"/>
      <c r="EF2026"/>
      <c r="EG2026"/>
    </row>
    <row r="2027" spans="1:137" s="1" customFormat="1" ht="14.4" x14ac:dyDescent="0.3">
      <c r="A2027"/>
      <c r="B2027"/>
      <c r="C2027"/>
      <c r="D2027" s="18"/>
      <c r="E2027" s="28">
        <v>40158.38958333333</v>
      </c>
      <c r="F2027" s="10">
        <f t="shared" si="625"/>
        <v>274.86736111110804</v>
      </c>
      <c r="G2027" s="10">
        <v>32829</v>
      </c>
      <c r="H2027" s="10">
        <v>15.31</v>
      </c>
      <c r="I2027" s="10">
        <v>2466</v>
      </c>
      <c r="J2027" s="10"/>
      <c r="K2027" s="10"/>
      <c r="L2027" s="79">
        <v>1037</v>
      </c>
      <c r="M2027" s="91"/>
      <c r="N2027" s="114">
        <v>6.8</v>
      </c>
      <c r="O2027" s="83"/>
      <c r="P2027" s="83"/>
      <c r="Q2027" s="83"/>
      <c r="R2027" s="83"/>
      <c r="S2027" s="83"/>
      <c r="T2027" s="82"/>
      <c r="U2027" s="16"/>
      <c r="V2027" s="43">
        <f t="shared" si="615"/>
        <v>3.4670645278081143E-5</v>
      </c>
      <c r="W2027" s="43">
        <f t="shared" si="616"/>
        <v>4.9626852366688829E-3</v>
      </c>
      <c r="X2027" s="43">
        <f t="shared" si="617"/>
        <v>8.0091594728265143E-6</v>
      </c>
      <c r="Y2027" s="22">
        <f>X2027+W2027+SUM($V$1999:V2027)</f>
        <v>5.4642585462630535E-3</v>
      </c>
      <c r="Z2027" s="22">
        <f t="shared" si="618"/>
        <v>7.4343737023783538E-2</v>
      </c>
      <c r="AA2027" s="44">
        <f t="shared" si="619"/>
        <v>10.641410426819252</v>
      </c>
      <c r="AB2027" s="44">
        <f t="shared" si="620"/>
        <v>0.50937610621172424</v>
      </c>
      <c r="AC2027" s="44">
        <f t="shared" si="621"/>
        <v>1.4719630036633764</v>
      </c>
      <c r="AD2027" s="44">
        <f t="shared" si="626"/>
        <v>0.50937610621172413</v>
      </c>
      <c r="AE2027" s="44">
        <f t="shared" si="627"/>
        <v>0.9624231573426183</v>
      </c>
      <c r="AF2027" s="44">
        <f t="shared" si="628"/>
        <v>1.6374010903377561E-4</v>
      </c>
      <c r="AG2027" s="45">
        <f>AC2027+AA2027+SUM($Z$1999:Z2027)</f>
        <v>13.612622715312156</v>
      </c>
      <c r="AH2027" s="45">
        <f>AC2027+AA2027+SUM($Z$1999:Z2027)</f>
        <v>13.612622715312156</v>
      </c>
      <c r="DM2027"/>
      <c r="DN2027"/>
      <c r="DO2027"/>
      <c r="DP2027"/>
      <c r="DQ2027"/>
      <c r="DR2027"/>
      <c r="DS2027"/>
      <c r="DT2027"/>
      <c r="DU2027"/>
      <c r="DV2027"/>
      <c r="DW2027"/>
      <c r="DX2027"/>
      <c r="DY2027"/>
      <c r="DZ2027"/>
      <c r="EA2027"/>
      <c r="EB2027"/>
      <c r="EC2027"/>
      <c r="ED2027"/>
      <c r="EE2027"/>
      <c r="EF2027"/>
      <c r="EG2027"/>
    </row>
    <row r="2028" spans="1:137" s="1" customFormat="1" ht="14.4" x14ac:dyDescent="0.3">
      <c r="A2028"/>
      <c r="B2028"/>
      <c r="C2028"/>
      <c r="D2028" s="18"/>
      <c r="E2028" s="28">
        <v>40185.615972222222</v>
      </c>
      <c r="F2028" s="10">
        <f t="shared" si="625"/>
        <v>302.09375</v>
      </c>
      <c r="G2028" s="10">
        <v>32099</v>
      </c>
      <c r="H2028" s="10">
        <v>13.11</v>
      </c>
      <c r="I2028" s="10">
        <v>2682</v>
      </c>
      <c r="J2028" s="10"/>
      <c r="K2028" s="10"/>
      <c r="L2028" s="79">
        <v>1037</v>
      </c>
      <c r="M2028" s="91"/>
      <c r="N2028" s="114">
        <v>6.8</v>
      </c>
      <c r="O2028" s="83"/>
      <c r="P2028" s="83"/>
      <c r="Q2028" s="83"/>
      <c r="R2028" s="83"/>
      <c r="S2028" s="83"/>
      <c r="T2028" s="82"/>
      <c r="U2028" s="16"/>
      <c r="V2028" s="43">
        <f t="shared" si="615"/>
        <v>2.968857998665211E-5</v>
      </c>
      <c r="W2028" s="43">
        <f t="shared" si="616"/>
        <v>4.2495626030521908E-3</v>
      </c>
      <c r="X2028" s="43">
        <f t="shared" si="617"/>
        <v>6.8582678438115994E-6</v>
      </c>
      <c r="Y2028" s="22">
        <f>X2028+W2028+SUM($V$1999:V2028)</f>
        <v>4.7796736010039991E-3</v>
      </c>
      <c r="Z2028" s="22">
        <f t="shared" si="618"/>
        <v>7.2690597177082081E-2</v>
      </c>
      <c r="AA2028" s="44">
        <f t="shared" si="619"/>
        <v>10.404783371119169</v>
      </c>
      <c r="AB2028" s="44">
        <f t="shared" si="620"/>
        <v>0.49804939636571738</v>
      </c>
      <c r="AC2028" s="44">
        <f t="shared" si="621"/>
        <v>1.439231790629953</v>
      </c>
      <c r="AD2028" s="44">
        <f t="shared" si="626"/>
        <v>0.49804939636571738</v>
      </c>
      <c r="AE2028" s="44">
        <f t="shared" si="627"/>
        <v>0.94102229515186908</v>
      </c>
      <c r="AF2028" s="44">
        <f t="shared" si="628"/>
        <v>1.6009911236635792E-4</v>
      </c>
      <c r="AG2028" s="45">
        <f>AC2028+AA2028+SUM($Z$1999:Z2028)</f>
        <v>13.415955043755734</v>
      </c>
      <c r="AH2028" s="45">
        <f>AC2028+AA2028+SUM($Z$1999:Z2028)</f>
        <v>13.415955043755734</v>
      </c>
      <c r="DM2028"/>
      <c r="DN2028"/>
      <c r="DO2028"/>
      <c r="DP2028"/>
      <c r="DQ2028"/>
      <c r="DR2028"/>
      <c r="DS2028"/>
      <c r="DT2028"/>
      <c r="DU2028"/>
      <c r="DV2028"/>
      <c r="DW2028"/>
      <c r="DX2028"/>
      <c r="DY2028"/>
      <c r="DZ2028"/>
      <c r="EA2028"/>
      <c r="EB2028"/>
      <c r="EC2028"/>
      <c r="ED2028"/>
      <c r="EE2028"/>
      <c r="EF2028"/>
      <c r="EG2028"/>
    </row>
    <row r="2029" spans="1:137" s="1" customFormat="1" ht="14.4" x14ac:dyDescent="0.3">
      <c r="A2029"/>
      <c r="B2029"/>
      <c r="C2029"/>
      <c r="D2029" s="18"/>
      <c r="E2029" s="28">
        <v>40199.490972222222</v>
      </c>
      <c r="F2029" s="10">
        <f t="shared" si="625"/>
        <v>315.96875</v>
      </c>
      <c r="G2029" s="10">
        <v>34127</v>
      </c>
      <c r="H2029" s="10">
        <v>12.5</v>
      </c>
      <c r="I2029" s="78">
        <v>2885</v>
      </c>
      <c r="J2029" s="78"/>
      <c r="K2029" s="78"/>
      <c r="L2029" s="79">
        <v>1037</v>
      </c>
      <c r="M2029" s="90"/>
      <c r="N2029" s="114">
        <v>6.8</v>
      </c>
      <c r="O2029" s="83"/>
      <c r="P2029" s="83"/>
      <c r="Q2029" s="83"/>
      <c r="R2029" s="83"/>
      <c r="S2029" s="83"/>
      <c r="T2029" s="82"/>
      <c r="U2029" s="16"/>
      <c r="V2029" s="43">
        <f t="shared" si="615"/>
        <v>2.8307189155846787E-5</v>
      </c>
      <c r="W2029" s="43">
        <f t="shared" si="616"/>
        <v>4.0518331455493819E-3</v>
      </c>
      <c r="X2029" s="43">
        <f t="shared" si="617"/>
        <v>6.5391569830392823E-6</v>
      </c>
      <c r="Y2029" s="22">
        <f>X2029+W2029+SUM($V$1999:V2029)</f>
        <v>4.6099322217962643E-3</v>
      </c>
      <c r="Z2029" s="22">
        <f t="shared" si="618"/>
        <v>7.7283155545726664E-2</v>
      </c>
      <c r="AA2029" s="44">
        <f t="shared" si="619"/>
        <v>11.062152780653101</v>
      </c>
      <c r="AB2029" s="44">
        <f t="shared" si="620"/>
        <v>0.52951592728037744</v>
      </c>
      <c r="AC2029" s="44">
        <f t="shared" si="621"/>
        <v>1.5301617906734915</v>
      </c>
      <c r="AD2029" s="44">
        <f t="shared" si="626"/>
        <v>0.52951592728037744</v>
      </c>
      <c r="AE2029" s="44">
        <f t="shared" si="627"/>
        <v>1.0004756492927454</v>
      </c>
      <c r="AF2029" s="44">
        <f t="shared" si="628"/>
        <v>1.702141003684444E-4</v>
      </c>
      <c r="AG2029" s="45">
        <f>AC2029+AA2029+SUM($Z$1999:Z2029)</f>
        <v>14.241537608878929</v>
      </c>
      <c r="AH2029" s="45">
        <f>AC2029+AA2029+SUM($Z$1999:Z2029)</f>
        <v>14.241537608878929</v>
      </c>
      <c r="DM2029"/>
      <c r="DN2029"/>
      <c r="DO2029"/>
      <c r="DP2029"/>
      <c r="DQ2029"/>
      <c r="DR2029"/>
      <c r="DS2029"/>
      <c r="DT2029"/>
      <c r="DU2029"/>
      <c r="DV2029"/>
      <c r="DW2029"/>
      <c r="DX2029"/>
      <c r="DY2029"/>
      <c r="DZ2029"/>
      <c r="EA2029"/>
      <c r="EB2029"/>
      <c r="EC2029"/>
      <c r="ED2029"/>
      <c r="EE2029"/>
      <c r="EF2029"/>
      <c r="EG2029"/>
    </row>
    <row r="2030" spans="1:137" s="1" customFormat="1" ht="14.4" x14ac:dyDescent="0.3">
      <c r="A2030"/>
      <c r="B2030"/>
      <c r="C2030"/>
      <c r="D2030" s="16"/>
      <c r="E2030" s="28">
        <v>40287.543749999997</v>
      </c>
      <c r="F2030" s="10">
        <f t="shared" si="625"/>
        <v>404.02152777777519</v>
      </c>
      <c r="G2030" s="10">
        <v>37951</v>
      </c>
      <c r="H2030" s="10">
        <v>5.37</v>
      </c>
      <c r="I2030" s="18">
        <v>122</v>
      </c>
      <c r="J2030" s="18"/>
      <c r="K2030" s="18"/>
      <c r="L2030" s="79">
        <v>1037</v>
      </c>
      <c r="M2030" s="91"/>
      <c r="N2030" s="114">
        <v>6.8</v>
      </c>
      <c r="O2030" s="83"/>
      <c r="P2030" s="83"/>
      <c r="Q2030" s="83"/>
      <c r="R2030" s="83"/>
      <c r="S2030" s="83"/>
      <c r="T2030" s="82"/>
      <c r="U2030" s="16"/>
      <c r="V2030" s="43">
        <f t="shared" si="615"/>
        <v>1.216076846135178E-5</v>
      </c>
      <c r="W2030" s="43">
        <f t="shared" si="616"/>
        <v>1.7406675193280144E-3</v>
      </c>
      <c r="X2030" s="43">
        <f t="shared" si="617"/>
        <v>2.8092218399136757E-6</v>
      </c>
      <c r="Y2030" s="22">
        <f>X2030+W2030+SUM($V$1999:V2030)</f>
        <v>2.3071974288931233E-3</v>
      </c>
      <c r="Z2030" s="22">
        <f t="shared" si="618"/>
        <v>8.5942890852283307E-2</v>
      </c>
      <c r="AA2030" s="44">
        <f t="shared" si="619"/>
        <v>12.301689576539568</v>
      </c>
      <c r="AB2030" s="44">
        <f t="shared" si="620"/>
        <v>0.58884926762439138</v>
      </c>
      <c r="AC2030" s="44">
        <f t="shared" si="621"/>
        <v>1.7016195422348781</v>
      </c>
      <c r="AD2030" s="44">
        <f t="shared" si="626"/>
        <v>0.58884926762439149</v>
      </c>
      <c r="AE2030" s="44">
        <f t="shared" si="627"/>
        <v>1.1125809876727808</v>
      </c>
      <c r="AF2030" s="44">
        <f t="shared" si="628"/>
        <v>1.8928693770571203E-4</v>
      </c>
      <c r="AG2030" s="45">
        <f>AC2030+AA2030+SUM($Z$1999:Z2030)</f>
        <v>15.738475047179065</v>
      </c>
      <c r="AH2030" s="45">
        <f>AC2030+AA2030+SUM($Z$1999:Z2030)</f>
        <v>15.738475047179065</v>
      </c>
      <c r="DM2030"/>
      <c r="DN2030"/>
      <c r="DO2030"/>
      <c r="DP2030"/>
      <c r="DQ2030"/>
      <c r="DR2030"/>
      <c r="DS2030"/>
      <c r="DT2030"/>
      <c r="DU2030"/>
      <c r="DV2030"/>
      <c r="DW2030"/>
      <c r="DX2030"/>
      <c r="DY2030"/>
      <c r="DZ2030"/>
      <c r="EA2030"/>
      <c r="EB2030"/>
      <c r="EC2030"/>
      <c r="ED2030"/>
      <c r="EE2030"/>
      <c r="EF2030"/>
      <c r="EG2030"/>
    </row>
    <row r="2031" spans="1:137" s="1" customFormat="1" ht="14.4" x14ac:dyDescent="0.3">
      <c r="A2031"/>
      <c r="B2031"/>
      <c r="C2031"/>
      <c r="D2031" s="16"/>
      <c r="E2031" s="28">
        <v>40360.504861111112</v>
      </c>
      <c r="F2031" s="10">
        <f t="shared" si="625"/>
        <v>476.98263888889051</v>
      </c>
      <c r="G2031" s="10">
        <v>39724</v>
      </c>
      <c r="H2031" s="10">
        <v>5.45</v>
      </c>
      <c r="I2031" s="10">
        <v>38</v>
      </c>
      <c r="J2031" s="10"/>
      <c r="K2031" s="10"/>
      <c r="L2031" s="79">
        <v>1037</v>
      </c>
      <c r="M2031" s="91"/>
      <c r="N2031" s="114">
        <v>6.8</v>
      </c>
      <c r="O2031" s="83"/>
      <c r="P2031" s="83"/>
      <c r="Q2031" s="83"/>
      <c r="R2031" s="83"/>
      <c r="S2031" s="83"/>
      <c r="T2031" s="82"/>
      <c r="U2031" s="16"/>
      <c r="V2031" s="43">
        <f t="shared" ref="V2031:V2058" si="629">($A$15*L2031/1000/$A$13*H2031)/$Q$1999</f>
        <v>1.23419344719492E-5</v>
      </c>
      <c r="W2031" s="43">
        <f t="shared" ref="W2031:W2058" si="630">($U$1999*L2031/1000/$A$13*H2031)/$Q$1999</f>
        <v>1.7665992514595305E-3</v>
      </c>
      <c r="X2031" s="43">
        <f t="shared" ref="X2031:X2058" si="631">($A$46*$S$1999*H2031*L2031/1000000)/$Q$1999</f>
        <v>2.8510724446051276E-6</v>
      </c>
      <c r="Y2031" s="22">
        <f>X2031+W2031+SUM($V$1999:V2031)</f>
        <v>2.3455129461012799E-3</v>
      </c>
      <c r="Z2031" s="22">
        <f t="shared" ref="Z2031:Z2058" si="632">($A$15*L2031/1000/$A$13*G2031)/$Q$1999</f>
        <v>8.9957982562148611E-2</v>
      </c>
      <c r="AA2031" s="44">
        <f t="shared" ref="AA2031:AA2058" si="633">($U$1999*L2031/1000/$A$13*G2031)/$Q$1999</f>
        <v>12.87640158990429</v>
      </c>
      <c r="AB2031" s="44">
        <f t="shared" ref="AB2031:AB2058" si="634">($A$14*$S$1999/1000*G2031/1000000*L2031/1000*1000000)/$Q$1999</f>
        <v>0.61635920811339151</v>
      </c>
      <c r="AC2031" s="44">
        <f t="shared" ref="AC2031:AC2050" si="635">($A$14*((L2031/1000)*G2031/10^6)*(1+($A$28/(10^-N2031))+(($A$28*$A$29)/(10^-N2031)^2))*1000000)*$S$1999/1000/$Q$1999</f>
        <v>1.7811160363557823</v>
      </c>
      <c r="AD2031" s="44">
        <f t="shared" si="626"/>
        <v>0.61635920811339162</v>
      </c>
      <c r="AE2031" s="44">
        <f t="shared" si="627"/>
        <v>1.1645586981716829</v>
      </c>
      <c r="AF2031" s="44">
        <f t="shared" si="628"/>
        <v>1.9813007070753613E-4</v>
      </c>
      <c r="AG2031" s="45">
        <f>AC2031+AA2031+SUM($Z$1999:Z2031)</f>
        <v>16.482641537226844</v>
      </c>
      <c r="AH2031" s="45">
        <f>AC2031+AA2031+SUM($Z$1999:Z2031)</f>
        <v>16.482641537226844</v>
      </c>
      <c r="DM2031"/>
      <c r="DN2031"/>
      <c r="DO2031"/>
      <c r="DP2031"/>
      <c r="DQ2031"/>
      <c r="DR2031"/>
      <c r="DS2031"/>
      <c r="DT2031"/>
      <c r="DU2031"/>
      <c r="DV2031"/>
      <c r="DW2031"/>
      <c r="DX2031"/>
      <c r="DY2031"/>
      <c r="DZ2031"/>
      <c r="EA2031"/>
      <c r="EB2031"/>
      <c r="EC2031"/>
      <c r="ED2031"/>
      <c r="EE2031"/>
      <c r="EF2031"/>
      <c r="EG2031"/>
    </row>
    <row r="2032" spans="1:137" s="1" customFormat="1" ht="14.4" x14ac:dyDescent="0.3">
      <c r="A2032"/>
      <c r="B2032"/>
      <c r="C2032"/>
      <c r="D2032" s="16"/>
      <c r="E2032" s="28">
        <v>40533.49722222222</v>
      </c>
      <c r="F2032" s="10">
        <f t="shared" si="625"/>
        <v>649.97499999999854</v>
      </c>
      <c r="G2032" s="10">
        <v>43392</v>
      </c>
      <c r="H2032" s="10">
        <v>10.58</v>
      </c>
      <c r="I2032" s="10">
        <v>18</v>
      </c>
      <c r="J2032" s="10"/>
      <c r="K2032" s="10"/>
      <c r="L2032" s="79">
        <v>1037</v>
      </c>
      <c r="M2032" s="91"/>
      <c r="N2032" s="114">
        <v>6.8</v>
      </c>
      <c r="O2032" s="83"/>
      <c r="P2032" s="83"/>
      <c r="Q2032" s="83"/>
      <c r="R2032" s="83"/>
      <c r="S2032" s="83"/>
      <c r="T2032" s="82"/>
      <c r="U2032" s="16"/>
      <c r="V2032" s="43">
        <f t="shared" si="629"/>
        <v>2.3959204901508719E-5</v>
      </c>
      <c r="W2032" s="43">
        <f t="shared" si="630"/>
        <v>3.429471574392997E-3</v>
      </c>
      <c r="X2032" s="43">
        <f t="shared" si="631"/>
        <v>5.5347424704444499E-6</v>
      </c>
      <c r="Y2032" s="22">
        <f>X2032+W2032+SUM($V$1999:V2032)</f>
        <v>4.0350281439620944E-3</v>
      </c>
      <c r="Z2032" s="22">
        <f t="shared" si="632"/>
        <v>9.8264444148040309E-2</v>
      </c>
      <c r="AA2032" s="44">
        <f t="shared" si="633"/>
        <v>14.065371508134303</v>
      </c>
      <c r="AB2032" s="44">
        <f t="shared" si="634"/>
        <v>0.67327204607935476</v>
      </c>
      <c r="AC2032" s="44">
        <f t="shared" si="635"/>
        <v>1.9455791725292038</v>
      </c>
      <c r="AD2032" s="44">
        <f t="shared" si="626"/>
        <v>0.67327204607935465</v>
      </c>
      <c r="AE2032" s="44">
        <f t="shared" si="627"/>
        <v>1.2720907016178042</v>
      </c>
      <c r="AF2032" s="44">
        <f t="shared" si="628"/>
        <v>2.164248320446432E-4</v>
      </c>
      <c r="AG2032" s="45">
        <f>AC2032+AA2032+SUM($Z$1999:Z2032)</f>
        <v>17.934339035778315</v>
      </c>
      <c r="AH2032" s="45">
        <f>AC2032+AA2032+SUM($Z$1999:Z2032)</f>
        <v>17.934339035778315</v>
      </c>
      <c r="DM2032"/>
      <c r="DN2032"/>
      <c r="DO2032"/>
      <c r="DP2032"/>
      <c r="DQ2032"/>
      <c r="DR2032"/>
      <c r="DS2032"/>
      <c r="DT2032"/>
      <c r="DU2032"/>
      <c r="DV2032"/>
      <c r="DW2032"/>
      <c r="DX2032"/>
      <c r="DY2032"/>
      <c r="DZ2032"/>
      <c r="EA2032"/>
      <c r="EB2032"/>
      <c r="EC2032"/>
      <c r="ED2032"/>
      <c r="EE2032"/>
      <c r="EF2032"/>
      <c r="EG2032"/>
    </row>
    <row r="2033" spans="1:137" s="1" customFormat="1" ht="14.4" x14ac:dyDescent="0.3">
      <c r="A2033"/>
      <c r="B2033"/>
      <c r="C2033"/>
      <c r="D2033" s="16"/>
      <c r="E2033" s="28">
        <v>40606.583333333336</v>
      </c>
      <c r="F2033" s="10">
        <f t="shared" si="625"/>
        <v>723.06111111111386</v>
      </c>
      <c r="G2033" s="10">
        <v>44786</v>
      </c>
      <c r="H2033" s="10">
        <v>10.58</v>
      </c>
      <c r="I2033" s="10">
        <v>17</v>
      </c>
      <c r="J2033" s="10"/>
      <c r="K2033" s="10"/>
      <c r="L2033" s="79">
        <v>1037</v>
      </c>
      <c r="M2033" s="91"/>
      <c r="N2033" s="114">
        <v>6.8</v>
      </c>
      <c r="O2033" s="83"/>
      <c r="P2033" s="83"/>
      <c r="Q2033" s="83"/>
      <c r="R2033" s="83"/>
      <c r="S2033" s="83"/>
      <c r="T2033" s="82"/>
      <c r="U2033" s="16"/>
      <c r="V2033" s="43">
        <f t="shared" si="629"/>
        <v>2.3959204901508719E-5</v>
      </c>
      <c r="W2033" s="43">
        <f t="shared" si="630"/>
        <v>3.429471574392997E-3</v>
      </c>
      <c r="X2033" s="43">
        <f t="shared" si="631"/>
        <v>5.5347424704444499E-6</v>
      </c>
      <c r="Y2033" s="22">
        <f>X2033+W2033+SUM($V$1999:V2033)</f>
        <v>4.0589873488636029E-3</v>
      </c>
      <c r="Z2033" s="22">
        <f t="shared" si="632"/>
        <v>0.10142126188270033</v>
      </c>
      <c r="AA2033" s="44">
        <f t="shared" si="633"/>
        <v>14.517231940525969</v>
      </c>
      <c r="AB2033" s="44">
        <f t="shared" si="634"/>
        <v>0.69490140707296233</v>
      </c>
      <c r="AC2033" s="44">
        <f t="shared" si="635"/>
        <v>2.0080823382396047</v>
      </c>
      <c r="AD2033" s="44">
        <f t="shared" si="626"/>
        <v>0.69490140707296233</v>
      </c>
      <c r="AE2033" s="44">
        <f t="shared" si="627"/>
        <v>1.3129575535272628</v>
      </c>
      <c r="AF2033" s="44">
        <f t="shared" si="628"/>
        <v>2.2337763937941074E-4</v>
      </c>
      <c r="AG2033" s="45">
        <f>AC2033+AA2033+SUM($Z$1999:Z2033)</f>
        <v>18.550123895763083</v>
      </c>
      <c r="AH2033" s="45">
        <f>AC2033+AA2033+SUM($Z$1999:Z2033)</f>
        <v>18.550123895763083</v>
      </c>
      <c r="DM2033"/>
      <c r="DN2033"/>
      <c r="DO2033"/>
      <c r="DP2033"/>
      <c r="DQ2033"/>
      <c r="DR2033"/>
      <c r="DS2033"/>
      <c r="DT2033"/>
      <c r="DU2033"/>
      <c r="DV2033"/>
      <c r="DW2033"/>
      <c r="DX2033"/>
      <c r="DY2033"/>
      <c r="DZ2033"/>
      <c r="EA2033"/>
      <c r="EB2033"/>
      <c r="EC2033"/>
      <c r="ED2033"/>
      <c r="EE2033"/>
      <c r="EF2033"/>
      <c r="EG2033"/>
    </row>
    <row r="2034" spans="1:137" s="1" customFormat="1" ht="14.4" x14ac:dyDescent="0.3">
      <c r="A2034"/>
      <c r="B2034"/>
      <c r="C2034"/>
      <c r="D2034" s="16"/>
      <c r="E2034" s="28">
        <v>40627.439583333333</v>
      </c>
      <c r="F2034" s="10">
        <f t="shared" si="625"/>
        <v>743.91736111111095</v>
      </c>
      <c r="G2034" s="52">
        <v>4742</v>
      </c>
      <c r="H2034" s="123">
        <v>0</v>
      </c>
      <c r="I2034" s="10">
        <v>9</v>
      </c>
      <c r="J2034" s="10"/>
      <c r="K2034" s="10"/>
      <c r="L2034" s="79">
        <v>1037</v>
      </c>
      <c r="M2034" s="91"/>
      <c r="N2034" s="114">
        <v>6.8</v>
      </c>
      <c r="O2034" s="83"/>
      <c r="P2034" s="83"/>
      <c r="Q2034" s="83"/>
      <c r="R2034" s="83"/>
      <c r="S2034" s="83"/>
      <c r="T2034" s="82"/>
      <c r="U2034" s="16"/>
      <c r="V2034" s="43">
        <f t="shared" si="629"/>
        <v>0</v>
      </c>
      <c r="W2034" s="43">
        <f t="shared" si="630"/>
        <v>0</v>
      </c>
      <c r="X2034" s="43">
        <f t="shared" si="631"/>
        <v>0</v>
      </c>
      <c r="Y2034" s="22">
        <f>X2034+W2034+SUM($V$1999:V2034)</f>
        <v>6.2398103200016165E-4</v>
      </c>
      <c r="Z2034" s="22">
        <f t="shared" si="632"/>
        <v>1.0738615278162037E-2</v>
      </c>
      <c r="AA2034" s="44">
        <f t="shared" si="633"/>
        <v>1.5371034220956135</v>
      </c>
      <c r="AB2034" s="44">
        <f t="shared" si="634"/>
        <v>7.3577065876389638E-2</v>
      </c>
      <c r="AC2034" s="44">
        <f t="shared" si="635"/>
        <v>0.21261837288286983</v>
      </c>
      <c r="AD2034" s="44">
        <f t="shared" si="626"/>
        <v>7.357706587638968E-2</v>
      </c>
      <c r="AE2034" s="44">
        <f t="shared" si="627"/>
        <v>0.13901765549114192</v>
      </c>
      <c r="AF2034" s="44">
        <f t="shared" si="628"/>
        <v>2.3651515338212077E-5</v>
      </c>
      <c r="AG2034" s="45">
        <f>AC2034+AA2034+SUM($Z$1999:Z2034)</f>
        <v>3.7852700272541542</v>
      </c>
      <c r="AH2034" s="77">
        <f>AC2034+AA2034+SUM($Z$2034:Z2034)+$AH$2033</f>
        <v>20.310584306019727</v>
      </c>
      <c r="DM2034"/>
      <c r="DN2034"/>
      <c r="DO2034"/>
      <c r="DP2034"/>
      <c r="DQ2034"/>
      <c r="DR2034"/>
      <c r="DS2034"/>
      <c r="DT2034"/>
      <c r="DU2034"/>
      <c r="DV2034"/>
      <c r="DW2034"/>
      <c r="DX2034"/>
      <c r="DY2034"/>
      <c r="DZ2034"/>
      <c r="EA2034"/>
      <c r="EB2034"/>
      <c r="EC2034"/>
      <c r="ED2034"/>
      <c r="EE2034"/>
      <c r="EF2034"/>
      <c r="EG2034"/>
    </row>
    <row r="2035" spans="1:137" s="1" customFormat="1" ht="14.4" x14ac:dyDescent="0.3">
      <c r="A2035"/>
      <c r="B2035"/>
      <c r="C2035"/>
      <c r="D2035" s="16"/>
      <c r="E2035" s="28">
        <v>40633.490972222222</v>
      </c>
      <c r="F2035" s="10">
        <f t="shared" si="625"/>
        <v>749.96875</v>
      </c>
      <c r="G2035" s="52">
        <v>5767</v>
      </c>
      <c r="H2035" s="123">
        <v>2.81</v>
      </c>
      <c r="I2035" s="10">
        <v>44</v>
      </c>
      <c r="J2035" s="10"/>
      <c r="K2035" s="10"/>
      <c r="L2035" s="79">
        <v>1037</v>
      </c>
      <c r="M2035" s="91"/>
      <c r="N2035" s="114">
        <v>6.8</v>
      </c>
      <c r="O2035" s="83"/>
      <c r="P2035" s="83"/>
      <c r="Q2035" s="83"/>
      <c r="R2035" s="83"/>
      <c r="S2035" s="83"/>
      <c r="T2035" s="82"/>
      <c r="U2035" s="16"/>
      <c r="V2035" s="43">
        <f t="shared" si="629"/>
        <v>6.3634561222343579E-6</v>
      </c>
      <c r="W2035" s="43">
        <f t="shared" si="630"/>
        <v>9.1085209111950102E-4</v>
      </c>
      <c r="X2035" s="43">
        <f t="shared" si="631"/>
        <v>1.4700024897872309E-6</v>
      </c>
      <c r="Y2035" s="22">
        <f>X2035+W2035+SUM($V$1999:V2035)</f>
        <v>1.5426665817316844E-3</v>
      </c>
      <c r="Z2035" s="22">
        <f t="shared" si="632"/>
        <v>1.3059804788941472E-2</v>
      </c>
      <c r="AA2035" s="44">
        <f t="shared" si="633"/>
        <v>1.8693537400306628</v>
      </c>
      <c r="AB2035" s="44">
        <f t="shared" si="634"/>
        <v>8.9481007783454039E-2</v>
      </c>
      <c r="AC2035" s="44">
        <f t="shared" si="635"/>
        <v>0.25857658296404684</v>
      </c>
      <c r="AD2035" s="44">
        <f t="shared" si="626"/>
        <v>8.9481007783454067E-2</v>
      </c>
      <c r="AE2035" s="44">
        <f t="shared" si="627"/>
        <v>0.16906681130692014</v>
      </c>
      <c r="AF2035" s="44">
        <f t="shared" si="628"/>
        <v>2.876387367259996E-5</v>
      </c>
      <c r="AG2035" s="45">
        <f>AC2035+AA2035+SUM($Z$1999:Z2035)</f>
        <v>4.1765383600593218</v>
      </c>
      <c r="AH2035" s="45">
        <f>AC2035+AA2035+SUM($Z$2034:Z2035)+$AH$2033</f>
        <v>20.701852638824896</v>
      </c>
      <c r="DM2035"/>
      <c r="DN2035"/>
      <c r="DO2035"/>
      <c r="DP2035"/>
      <c r="DQ2035"/>
      <c r="DR2035"/>
      <c r="DS2035"/>
      <c r="DT2035"/>
      <c r="DU2035"/>
      <c r="DV2035"/>
      <c r="DW2035"/>
      <c r="DX2035"/>
      <c r="DY2035"/>
      <c r="DZ2035"/>
      <c r="EA2035"/>
      <c r="EB2035"/>
      <c r="EC2035"/>
      <c r="ED2035"/>
      <c r="EE2035"/>
      <c r="EF2035"/>
      <c r="EG2035"/>
    </row>
    <row r="2036" spans="1:137" s="1" customFormat="1" ht="14.4" x14ac:dyDescent="0.3">
      <c r="A2036"/>
      <c r="B2036"/>
      <c r="C2036"/>
      <c r="D2036" s="16"/>
      <c r="E2036" s="28">
        <v>40654.428472222222</v>
      </c>
      <c r="F2036" s="10">
        <f t="shared" si="625"/>
        <v>770.90625</v>
      </c>
      <c r="G2036" s="10">
        <v>6093</v>
      </c>
      <c r="H2036" s="40">
        <v>1.1399999999999999</v>
      </c>
      <c r="I2036" s="10">
        <v>23</v>
      </c>
      <c r="J2036" s="10"/>
      <c r="K2036" s="10"/>
      <c r="L2036" s="79">
        <v>1037</v>
      </c>
      <c r="M2036" s="91"/>
      <c r="N2036" s="114">
        <v>6.8</v>
      </c>
      <c r="O2036" s="83"/>
      <c r="P2036" s="83"/>
      <c r="Q2036" s="83"/>
      <c r="R2036" s="83"/>
      <c r="S2036" s="83"/>
      <c r="T2036" s="82"/>
      <c r="U2036" s="16"/>
      <c r="V2036" s="43">
        <f t="shared" si="629"/>
        <v>2.581615651013227E-6</v>
      </c>
      <c r="W2036" s="43">
        <f t="shared" si="630"/>
        <v>3.6952718287410358E-4</v>
      </c>
      <c r="X2036" s="43">
        <f t="shared" si="631"/>
        <v>5.9637111685318258E-7</v>
      </c>
      <c r="Y2036" s="22">
        <f>X2036+W2036+SUM($V$1999:V2036)</f>
        <v>1.003049657764366E-3</v>
      </c>
      <c r="Z2036" s="22">
        <f t="shared" si="632"/>
        <v>1.3798056282125958E-2</v>
      </c>
      <c r="AA2036" s="44">
        <f t="shared" si="633"/>
        <v>1.9750255484665906</v>
      </c>
      <c r="AB2036" s="44">
        <f t="shared" si="634"/>
        <v>9.4539237111944799E-2</v>
      </c>
      <c r="AC2036" s="44">
        <f t="shared" si="635"/>
        <v>0.27319353563376747</v>
      </c>
      <c r="AD2036" s="44">
        <f t="shared" si="626"/>
        <v>9.4539237111944771E-2</v>
      </c>
      <c r="AE2036" s="44">
        <f t="shared" si="627"/>
        <v>0.17862390866881639</v>
      </c>
      <c r="AF2036" s="44">
        <f t="shared" si="628"/>
        <v>3.0389853006268688E-5</v>
      </c>
      <c r="AG2036" s="45">
        <f>AC2036+AA2036+SUM($Z$1999:Z2036)</f>
        <v>4.3106251774470969</v>
      </c>
      <c r="AH2036" s="45">
        <f>AC2036+AA2036+SUM($Z$2034:Z2036)+$AH$2033</f>
        <v>20.835939456212671</v>
      </c>
      <c r="DM2036"/>
      <c r="DN2036"/>
      <c r="DO2036"/>
      <c r="DP2036"/>
      <c r="DQ2036"/>
      <c r="DR2036"/>
      <c r="DS2036"/>
      <c r="DT2036"/>
      <c r="DU2036"/>
      <c r="DV2036"/>
      <c r="DW2036"/>
      <c r="DX2036"/>
      <c r="DY2036"/>
      <c r="DZ2036"/>
      <c r="EA2036"/>
      <c r="EB2036"/>
      <c r="EC2036"/>
      <c r="ED2036"/>
      <c r="EE2036"/>
      <c r="EF2036"/>
      <c r="EG2036"/>
    </row>
    <row r="2037" spans="1:137" s="1" customFormat="1" ht="14.4" x14ac:dyDescent="0.3">
      <c r="A2037"/>
      <c r="B2037"/>
      <c r="C2037"/>
      <c r="D2037" s="16"/>
      <c r="E2037" s="28">
        <v>40693.684027777781</v>
      </c>
      <c r="F2037" s="10">
        <f t="shared" si="625"/>
        <v>810.16180555555911</v>
      </c>
      <c r="G2037" s="10">
        <v>6799</v>
      </c>
      <c r="H2037" s="10">
        <v>0</v>
      </c>
      <c r="I2037" s="10">
        <v>75</v>
      </c>
      <c r="J2037" s="10"/>
      <c r="K2037" s="10"/>
      <c r="L2037" s="79">
        <v>1037</v>
      </c>
      <c r="M2037" s="91"/>
      <c r="N2037" s="114">
        <v>6.8</v>
      </c>
      <c r="O2037" s="83"/>
      <c r="P2037" s="83"/>
      <c r="Q2037" s="83"/>
      <c r="R2037" s="83"/>
      <c r="S2037" s="83"/>
      <c r="T2037" s="82"/>
      <c r="U2037" s="16"/>
      <c r="V2037" s="43">
        <f t="shared" si="629"/>
        <v>0</v>
      </c>
      <c r="W2037" s="43">
        <f t="shared" si="630"/>
        <v>0</v>
      </c>
      <c r="X2037" s="43">
        <f t="shared" si="631"/>
        <v>0</v>
      </c>
      <c r="Y2037" s="22">
        <f>X2037+W2037+SUM($V$1999:V2037)</f>
        <v>6.3292610377340926E-4</v>
      </c>
      <c r="Z2037" s="22">
        <f t="shared" si="632"/>
        <v>1.5396846325648184E-2</v>
      </c>
      <c r="AA2037" s="44">
        <f t="shared" si="633"/>
        <v>2.2038730845272201</v>
      </c>
      <c r="AB2037" s="44">
        <f t="shared" si="634"/>
        <v>0.10549356197671304</v>
      </c>
      <c r="AC2037" s="44">
        <f t="shared" si="635"/>
        <v>0.30484865399211969</v>
      </c>
      <c r="AD2037" s="44">
        <f t="shared" si="626"/>
        <v>0.10549356197671304</v>
      </c>
      <c r="AE2037" s="44">
        <f t="shared" si="627"/>
        <v>0.19932118086973294</v>
      </c>
      <c r="AF2037" s="44">
        <f t="shared" si="628"/>
        <v>3.3911145673661713E-5</v>
      </c>
      <c r="AG2037" s="45">
        <f>AC2037+AA2037+SUM($Z$1999:Z2037)</f>
        <v>4.5865246781917266</v>
      </c>
      <c r="AH2037" s="45">
        <f>AC2037+AA2037+SUM($Z$2034:Z2037)+$AH$2033</f>
        <v>21.1118389569573</v>
      </c>
      <c r="DM2037"/>
      <c r="DN2037"/>
      <c r="DO2037"/>
      <c r="DP2037"/>
      <c r="DQ2037"/>
      <c r="DR2037"/>
      <c r="DS2037"/>
      <c r="DT2037"/>
      <c r="DU2037"/>
      <c r="DV2037"/>
      <c r="DW2037"/>
      <c r="DX2037"/>
      <c r="DY2037"/>
      <c r="DZ2037"/>
      <c r="EA2037"/>
      <c r="EB2037"/>
      <c r="EC2037"/>
      <c r="ED2037"/>
      <c r="EE2037"/>
      <c r="EF2037"/>
      <c r="EG2037"/>
    </row>
    <row r="2038" spans="1:137" s="1" customFormat="1" ht="14.4" x14ac:dyDescent="0.3">
      <c r="A2038"/>
      <c r="B2038"/>
      <c r="C2038"/>
      <c r="D2038" s="16"/>
      <c r="E2038" s="28">
        <v>40750.480555555558</v>
      </c>
      <c r="F2038" s="10">
        <f t="shared" si="625"/>
        <v>866.95833333333576</v>
      </c>
      <c r="G2038" s="10">
        <v>7146</v>
      </c>
      <c r="H2038" s="10">
        <v>0</v>
      </c>
      <c r="I2038" s="36" t="s">
        <v>108</v>
      </c>
      <c r="J2038" s="36"/>
      <c r="K2038" s="36"/>
      <c r="L2038" s="79">
        <v>1037</v>
      </c>
      <c r="M2038" s="91"/>
      <c r="N2038" s="114">
        <v>6.8</v>
      </c>
      <c r="O2038" s="83"/>
      <c r="P2038" s="83"/>
      <c r="Q2038" s="83"/>
      <c r="R2038" s="83"/>
      <c r="S2038" s="83"/>
      <c r="T2038" s="82"/>
      <c r="U2038" s="16"/>
      <c r="V2038" s="43">
        <f t="shared" si="629"/>
        <v>0</v>
      </c>
      <c r="W2038" s="43">
        <f t="shared" si="630"/>
        <v>0</v>
      </c>
      <c r="X2038" s="43">
        <f t="shared" si="631"/>
        <v>0</v>
      </c>
      <c r="Y2038" s="22">
        <f>X2038+W2038+SUM($V$1999:V2038)</f>
        <v>6.3292610377340926E-4</v>
      </c>
      <c r="Z2038" s="22">
        <f t="shared" si="632"/>
        <v>1.6182653896614489E-2</v>
      </c>
      <c r="AA2038" s="44">
        <f t="shared" si="633"/>
        <v>2.3163519726476709</v>
      </c>
      <c r="AB2038" s="44">
        <f t="shared" si="634"/>
        <v>0.11087762816378753</v>
      </c>
      <c r="AC2038" s="44">
        <f t="shared" si="635"/>
        <v>0.32040718950252789</v>
      </c>
      <c r="AD2038" s="44">
        <f t="shared" si="626"/>
        <v>0.11087762816378753</v>
      </c>
      <c r="AE2038" s="44">
        <f t="shared" si="627"/>
        <v>0.20949391947273299</v>
      </c>
      <c r="AF2038" s="44">
        <f t="shared" si="628"/>
        <v>3.5641866007352052E-5</v>
      </c>
      <c r="AG2038" s="45">
        <f>AC2038+AA2038+SUM($Z$1999:Z2038)</f>
        <v>4.7307447557191997</v>
      </c>
      <c r="AH2038" s="45">
        <f>AC2038+AA2038+SUM($Z$2034:Z2038)+$AH$2033</f>
        <v>21.256059034484775</v>
      </c>
      <c r="DM2038"/>
      <c r="DN2038"/>
      <c r="DO2038"/>
      <c r="DP2038"/>
      <c r="DQ2038"/>
      <c r="DR2038"/>
      <c r="DS2038"/>
      <c r="DT2038"/>
      <c r="DU2038"/>
      <c r="DV2038"/>
      <c r="DW2038"/>
      <c r="DX2038"/>
      <c r="DY2038"/>
      <c r="DZ2038"/>
      <c r="EA2038"/>
      <c r="EB2038"/>
      <c r="EC2038"/>
      <c r="ED2038"/>
      <c r="EE2038"/>
      <c r="EF2038"/>
      <c r="EG2038"/>
    </row>
    <row r="2039" spans="1:137" s="1" customFormat="1" ht="14.4" x14ac:dyDescent="0.3">
      <c r="A2039"/>
      <c r="B2039"/>
      <c r="C2039"/>
      <c r="D2039" s="16"/>
      <c r="E2039" s="28">
        <v>40849.629861111112</v>
      </c>
      <c r="F2039" s="10">
        <f t="shared" si="625"/>
        <v>966.10763888889051</v>
      </c>
      <c r="G2039" s="10">
        <v>10675</v>
      </c>
      <c r="H2039" s="10">
        <v>0</v>
      </c>
      <c r="I2039" s="10">
        <v>49</v>
      </c>
      <c r="J2039" s="10"/>
      <c r="K2039" s="10"/>
      <c r="L2039" s="79">
        <v>1037</v>
      </c>
      <c r="M2039" s="91"/>
      <c r="N2039" s="114">
        <v>6.8</v>
      </c>
      <c r="O2039" s="83"/>
      <c r="P2039" s="83"/>
      <c r="Q2039" s="83"/>
      <c r="R2039" s="83"/>
      <c r="S2039" s="83"/>
      <c r="T2039" s="82"/>
      <c r="U2039" s="16"/>
      <c r="V2039" s="43">
        <f t="shared" si="629"/>
        <v>0</v>
      </c>
      <c r="W2039" s="43">
        <f t="shared" si="630"/>
        <v>0</v>
      </c>
      <c r="X2039" s="43">
        <f t="shared" si="631"/>
        <v>0</v>
      </c>
      <c r="Y2039" s="22">
        <f>X2039+W2039+SUM($V$1999:V2039)</f>
        <v>6.3292610377340926E-4</v>
      </c>
      <c r="Z2039" s="22">
        <f t="shared" si="632"/>
        <v>2.4174339539093159E-2</v>
      </c>
      <c r="AA2039" s="44">
        <f t="shared" si="633"/>
        <v>3.4602655062991721</v>
      </c>
      <c r="AB2039" s="44">
        <f t="shared" si="634"/>
        <v>0.16563373644674395</v>
      </c>
      <c r="AC2039" s="44">
        <f t="shared" si="635"/>
        <v>0.47863794401616083</v>
      </c>
      <c r="AD2039" s="44">
        <f t="shared" si="626"/>
        <v>0.1656337364467439</v>
      </c>
      <c r="AE2039" s="44">
        <f t="shared" si="627"/>
        <v>0.31295096422773921</v>
      </c>
      <c r="AF2039" s="44">
        <f t="shared" si="628"/>
        <v>5.3243341677649476E-5</v>
      </c>
      <c r="AG2039" s="45">
        <f>AC2039+AA2039+SUM($Z$1999:Z2039)</f>
        <v>6.0570633834234275</v>
      </c>
      <c r="AH2039" s="45">
        <f>AC2039+AA2039+SUM($Z$2034:Z2039)+$AH$2033</f>
        <v>22.582377662189</v>
      </c>
      <c r="DM2039"/>
      <c r="DN2039"/>
      <c r="DO2039"/>
      <c r="DP2039"/>
      <c r="DQ2039"/>
      <c r="DR2039"/>
      <c r="DS2039"/>
      <c r="DT2039"/>
      <c r="DU2039"/>
      <c r="DV2039"/>
      <c r="DW2039"/>
      <c r="DX2039"/>
      <c r="DY2039"/>
      <c r="DZ2039"/>
      <c r="EA2039"/>
      <c r="EB2039"/>
      <c r="EC2039"/>
      <c r="ED2039"/>
      <c r="EE2039"/>
      <c r="EF2039"/>
      <c r="EG2039"/>
    </row>
    <row r="2040" spans="1:137" s="1" customFormat="1" ht="14.4" x14ac:dyDescent="0.3">
      <c r="A2040"/>
      <c r="B2040"/>
      <c r="C2040"/>
      <c r="D2040" s="16"/>
      <c r="E2040" s="28">
        <v>40939.64166666667</v>
      </c>
      <c r="F2040" s="10">
        <f t="shared" si="625"/>
        <v>1056.1194444444482</v>
      </c>
      <c r="G2040" s="10">
        <v>12307</v>
      </c>
      <c r="H2040" s="10">
        <v>0</v>
      </c>
      <c r="I2040" s="10">
        <v>16</v>
      </c>
      <c r="J2040" s="10"/>
      <c r="K2040" s="10"/>
      <c r="L2040" s="79">
        <v>1037</v>
      </c>
      <c r="M2040" s="91"/>
      <c r="N2040" s="114">
        <v>6.8</v>
      </c>
      <c r="O2040" s="83"/>
      <c r="P2040" s="83"/>
      <c r="Q2040" s="83"/>
      <c r="R2040" s="83"/>
      <c r="S2040" s="83"/>
      <c r="T2040" s="82"/>
      <c r="U2040" s="16"/>
      <c r="V2040" s="43">
        <f t="shared" si="629"/>
        <v>0</v>
      </c>
      <c r="W2040" s="43">
        <f t="shared" si="630"/>
        <v>0</v>
      </c>
      <c r="X2040" s="43">
        <f t="shared" si="631"/>
        <v>0</v>
      </c>
      <c r="Y2040" s="22">
        <f>X2040+W2040+SUM($V$1999:V2040)</f>
        <v>6.3292610377340926E-4</v>
      </c>
      <c r="Z2040" s="22">
        <f t="shared" si="632"/>
        <v>2.7870126155280513E-2</v>
      </c>
      <c r="AA2040" s="44">
        <f t="shared" si="633"/>
        <v>3.9892728417820997</v>
      </c>
      <c r="AB2040" s="44">
        <f t="shared" si="634"/>
        <v>0.19095591517096741</v>
      </c>
      <c r="AC2040" s="44">
        <f t="shared" si="635"/>
        <v>0.55181238192102045</v>
      </c>
      <c r="AD2040" s="44">
        <f t="shared" si="626"/>
        <v>0.19095591517096747</v>
      </c>
      <c r="AE2040" s="44">
        <f t="shared" si="627"/>
        <v>0.36079508353637357</v>
      </c>
      <c r="AF2040" s="44">
        <f t="shared" si="628"/>
        <v>6.1383213679328549E-5</v>
      </c>
      <c r="AG2040" s="45">
        <f>AC2040+AA2040+SUM($Z$1999:Z2040)</f>
        <v>6.687115282966495</v>
      </c>
      <c r="AH2040" s="45">
        <f>AC2040+AA2040+SUM($Z$2034:Z2040)+$AH$2033</f>
        <v>23.212429561732069</v>
      </c>
      <c r="DM2040"/>
      <c r="DN2040"/>
      <c r="DO2040"/>
      <c r="DP2040"/>
      <c r="DQ2040"/>
      <c r="DR2040"/>
      <c r="DS2040"/>
      <c r="DT2040"/>
      <c r="DU2040"/>
      <c r="DV2040"/>
      <c r="DW2040"/>
      <c r="DX2040"/>
      <c r="DY2040"/>
      <c r="DZ2040"/>
      <c r="EA2040"/>
      <c r="EB2040"/>
      <c r="EC2040"/>
      <c r="ED2040"/>
      <c r="EE2040"/>
      <c r="EF2040"/>
      <c r="EG2040"/>
    </row>
    <row r="2041" spans="1:137" s="1" customFormat="1" ht="14.4" x14ac:dyDescent="0.3">
      <c r="A2041"/>
      <c r="B2041"/>
      <c r="C2041"/>
      <c r="D2041" s="16"/>
      <c r="E2041" s="28">
        <v>41018.443749999999</v>
      </c>
      <c r="F2041" s="10">
        <f t="shared" si="625"/>
        <v>1134.9215277777766</v>
      </c>
      <c r="G2041" s="10">
        <v>11956</v>
      </c>
      <c r="H2041" s="10">
        <v>0</v>
      </c>
      <c r="I2041" s="10">
        <v>18</v>
      </c>
      <c r="J2041" s="10"/>
      <c r="K2041" s="10"/>
      <c r="L2041" s="79">
        <v>1037</v>
      </c>
      <c r="M2041" s="91"/>
      <c r="N2041" s="114">
        <v>6.8</v>
      </c>
      <c r="O2041" s="83"/>
      <c r="P2041" s="83"/>
      <c r="Q2041" s="83"/>
      <c r="R2041" s="83"/>
      <c r="S2041" s="83"/>
      <c r="T2041" s="82"/>
      <c r="U2041" s="16"/>
      <c r="V2041" s="43">
        <f t="shared" si="629"/>
        <v>0</v>
      </c>
      <c r="W2041" s="43">
        <f t="shared" si="630"/>
        <v>0</v>
      </c>
      <c r="X2041" s="43">
        <f t="shared" si="631"/>
        <v>0</v>
      </c>
      <c r="Y2041" s="22">
        <f>X2041+W2041+SUM($V$1999:V2041)</f>
        <v>6.3292610377340926E-4</v>
      </c>
      <c r="Z2041" s="22">
        <f t="shared" si="632"/>
        <v>2.7075260283784333E-2</v>
      </c>
      <c r="AA2041" s="44">
        <f t="shared" si="633"/>
        <v>3.8754973670550728</v>
      </c>
      <c r="AB2041" s="44">
        <f t="shared" si="634"/>
        <v>0.18550978482035319</v>
      </c>
      <c r="AC2041" s="44">
        <f t="shared" si="635"/>
        <v>0.53607449729810019</v>
      </c>
      <c r="AD2041" s="44">
        <f t="shared" si="626"/>
        <v>0.18550978482035319</v>
      </c>
      <c r="AE2041" s="44">
        <f t="shared" si="627"/>
        <v>0.35050507993506796</v>
      </c>
      <c r="AF2041" s="44">
        <f t="shared" si="628"/>
        <v>5.9632542678967425E-5</v>
      </c>
      <c r="AG2041" s="45">
        <f>AC2041+AA2041+SUM($Z$1999:Z2041)</f>
        <v>6.5846771839003315</v>
      </c>
      <c r="AH2041" s="45">
        <f>AC2041+AA2041+SUM($Z$2034:Z2041)+$AH$2033</f>
        <v>23.109991462665906</v>
      </c>
      <c r="DM2041"/>
      <c r="DN2041"/>
      <c r="DO2041"/>
      <c r="DP2041"/>
      <c r="DQ2041"/>
      <c r="DR2041"/>
      <c r="DS2041"/>
      <c r="DT2041"/>
      <c r="DU2041"/>
      <c r="DV2041"/>
      <c r="DW2041"/>
      <c r="DX2041"/>
      <c r="DY2041"/>
      <c r="DZ2041"/>
      <c r="EA2041"/>
      <c r="EB2041"/>
      <c r="EC2041"/>
      <c r="ED2041"/>
      <c r="EE2041"/>
      <c r="EF2041"/>
      <c r="EG2041"/>
    </row>
    <row r="2042" spans="1:137" s="1" customFormat="1" ht="14.4" x14ac:dyDescent="0.3">
      <c r="A2042"/>
      <c r="B2042"/>
      <c r="C2042"/>
      <c r="D2042" s="16"/>
      <c r="E2042" s="28">
        <v>41036.623611111114</v>
      </c>
      <c r="F2042" s="10">
        <f t="shared" si="625"/>
        <v>1153.101388888892</v>
      </c>
      <c r="G2042" s="10">
        <v>14642</v>
      </c>
      <c r="H2042" s="10">
        <v>0</v>
      </c>
      <c r="I2042" s="10">
        <v>44</v>
      </c>
      <c r="J2042" s="10"/>
      <c r="K2042" s="10"/>
      <c r="L2042" s="79">
        <v>1037</v>
      </c>
      <c r="M2042" s="91"/>
      <c r="N2042" s="114">
        <v>6.8</v>
      </c>
      <c r="O2042" s="83"/>
      <c r="P2042" s="83"/>
      <c r="Q2042" s="83"/>
      <c r="R2042" s="83"/>
      <c r="S2042" s="83"/>
      <c r="T2042" s="82"/>
      <c r="U2042" s="16"/>
      <c r="V2042" s="43">
        <f t="shared" si="629"/>
        <v>0</v>
      </c>
      <c r="W2042" s="43">
        <f t="shared" si="630"/>
        <v>0</v>
      </c>
      <c r="X2042" s="43">
        <f t="shared" si="631"/>
        <v>0</v>
      </c>
      <c r="Y2042" s="22">
        <f>X2042+W2042+SUM($V$1999:V2042)</f>
        <v>6.3292610377340926E-4</v>
      </c>
      <c r="Z2042" s="22">
        <f t="shared" si="632"/>
        <v>3.3157909089592694E-2</v>
      </c>
      <c r="AA2042" s="44">
        <f t="shared" si="633"/>
        <v>4.7461552733707233</v>
      </c>
      <c r="AB2042" s="44">
        <f t="shared" si="634"/>
        <v>0.22718587063730439</v>
      </c>
      <c r="AC2042" s="44">
        <f t="shared" si="635"/>
        <v>0.65650742634984793</v>
      </c>
      <c r="AD2042" s="44">
        <f t="shared" si="626"/>
        <v>0.22718587063730436</v>
      </c>
      <c r="AE2042" s="44">
        <f t="shared" si="627"/>
        <v>0.42924852629719512</v>
      </c>
      <c r="AF2042" s="44">
        <f t="shared" si="628"/>
        <v>7.302941534839753E-5</v>
      </c>
      <c r="AG2042" s="45">
        <f>AC2042+AA2042+SUM($Z$1999:Z2042)</f>
        <v>7.6089259283573227</v>
      </c>
      <c r="AH2042" s="45">
        <f>AC2042+AA2042+SUM($Z$2034:Z2042)+$AH$2033</f>
        <v>24.134240207122897</v>
      </c>
      <c r="DM2042"/>
      <c r="DN2042"/>
      <c r="DO2042"/>
      <c r="DP2042"/>
      <c r="DQ2042"/>
      <c r="DR2042"/>
      <c r="DS2042"/>
      <c r="DT2042"/>
      <c r="DU2042"/>
      <c r="DV2042"/>
      <c r="DW2042"/>
      <c r="DX2042"/>
      <c r="DY2042"/>
      <c r="DZ2042"/>
      <c r="EA2042"/>
      <c r="EB2042"/>
      <c r="EC2042"/>
      <c r="ED2042"/>
      <c r="EE2042"/>
      <c r="EF2042"/>
      <c r="EG2042"/>
    </row>
    <row r="2043" spans="1:137" s="1" customFormat="1" ht="14.4" x14ac:dyDescent="0.3">
      <c r="A2043"/>
      <c r="B2043"/>
      <c r="C2043"/>
      <c r="D2043" s="16"/>
      <c r="E2043" s="28">
        <v>41039.56527777778</v>
      </c>
      <c r="F2043" s="10">
        <f t="shared" si="625"/>
        <v>1156.0430555555577</v>
      </c>
      <c r="G2043" s="10">
        <v>1570</v>
      </c>
      <c r="H2043" s="10">
        <v>0</v>
      </c>
      <c r="I2043" s="10">
        <v>42</v>
      </c>
      <c r="J2043" s="10"/>
      <c r="K2043" s="10"/>
      <c r="L2043" s="79">
        <v>1037</v>
      </c>
      <c r="M2043" s="91"/>
      <c r="N2043" s="114">
        <v>6.8</v>
      </c>
      <c r="O2043" s="83"/>
      <c r="P2043" s="83"/>
      <c r="Q2043" s="83"/>
      <c r="R2043" s="83"/>
      <c r="S2043" s="83"/>
      <c r="T2043" s="82"/>
      <c r="U2043" s="16"/>
      <c r="V2043" s="43">
        <f t="shared" si="629"/>
        <v>0</v>
      </c>
      <c r="W2043" s="43">
        <f t="shared" si="630"/>
        <v>0</v>
      </c>
      <c r="X2043" s="43">
        <f t="shared" si="631"/>
        <v>0</v>
      </c>
      <c r="Y2043" s="22">
        <f>X2043+W2043+SUM($V$1999:V2043)</f>
        <v>6.3292610377340926E-4</v>
      </c>
      <c r="Z2043" s="22">
        <f t="shared" si="632"/>
        <v>3.5553829579743563E-3</v>
      </c>
      <c r="AA2043" s="44">
        <f t="shared" si="633"/>
        <v>0.5089102430810023</v>
      </c>
      <c r="AB2043" s="44">
        <f t="shared" si="634"/>
        <v>2.4360184189357179E-2</v>
      </c>
      <c r="AC2043" s="44">
        <f t="shared" si="635"/>
        <v>7.0394526660924828E-2</v>
      </c>
      <c r="AD2043" s="44">
        <f t="shared" si="626"/>
        <v>2.4360184189357183E-2</v>
      </c>
      <c r="AE2043" s="44">
        <f t="shared" si="627"/>
        <v>4.6026511834899357E-2</v>
      </c>
      <c r="AF2043" s="44">
        <f t="shared" si="628"/>
        <v>7.8306366682819371E-6</v>
      </c>
      <c r="AG2043" s="45">
        <f>AC2043+AA2043+SUM($Z$1999:Z2043)</f>
        <v>2.7891233813366529</v>
      </c>
      <c r="AH2043" s="45">
        <f>AC2043+AA2043+SUM($Z$2043:Z2043)+$AH$2042</f>
        <v>24.717100359822798</v>
      </c>
      <c r="DM2043"/>
      <c r="DN2043"/>
      <c r="DO2043"/>
      <c r="DP2043"/>
      <c r="DQ2043"/>
      <c r="DR2043"/>
      <c r="DS2043"/>
      <c r="DT2043"/>
      <c r="DU2043"/>
      <c r="DV2043"/>
      <c r="DW2043"/>
      <c r="DX2043"/>
      <c r="DY2043"/>
      <c r="DZ2043"/>
      <c r="EA2043"/>
      <c r="EB2043"/>
      <c r="EC2043"/>
      <c r="ED2043"/>
      <c r="EE2043"/>
      <c r="EF2043"/>
      <c r="EG2043"/>
    </row>
    <row r="2044" spans="1:137" s="1" customFormat="1" ht="14.4" x14ac:dyDescent="0.3">
      <c r="A2044"/>
      <c r="B2044"/>
      <c r="C2044"/>
      <c r="D2044" s="16"/>
      <c r="E2044" s="28">
        <v>41044.575694444444</v>
      </c>
      <c r="F2044" s="10">
        <f t="shared" si="625"/>
        <v>1161.0534722222219</v>
      </c>
      <c r="G2044" s="10">
        <v>2818</v>
      </c>
      <c r="H2044" s="40">
        <v>0.55000000000000004</v>
      </c>
      <c r="I2044" s="10">
        <v>45</v>
      </c>
      <c r="J2044" s="10"/>
      <c r="K2044" s="10"/>
      <c r="L2044" s="79">
        <v>1037</v>
      </c>
      <c r="M2044" s="91"/>
      <c r="N2044" s="114">
        <v>6.8</v>
      </c>
      <c r="O2044" s="83"/>
      <c r="P2044" s="83"/>
      <c r="Q2044" s="83"/>
      <c r="R2044" s="83"/>
      <c r="S2044" s="83"/>
      <c r="T2044" s="82"/>
      <c r="U2044" s="16"/>
      <c r="V2044" s="43">
        <f t="shared" si="629"/>
        <v>1.2455163228572589E-6</v>
      </c>
      <c r="W2044" s="43">
        <f t="shared" si="630"/>
        <v>1.782806584041728E-4</v>
      </c>
      <c r="X2044" s="43">
        <f t="shared" si="631"/>
        <v>2.8772290725372845E-7</v>
      </c>
      <c r="Y2044" s="22">
        <f>X2044+W2044+SUM($V$1999:V2044)</f>
        <v>8.1274000140769303E-4</v>
      </c>
      <c r="Z2044" s="22">
        <f t="shared" si="632"/>
        <v>6.3815727232941002E-3</v>
      </c>
      <c r="AA2044" s="44">
        <f t="shared" si="633"/>
        <v>0.91344526433265272</v>
      </c>
      <c r="AB2044" s="44">
        <f t="shared" si="634"/>
        <v>4.3724203213763399E-2</v>
      </c>
      <c r="AC2044" s="44">
        <f t="shared" si="635"/>
        <v>0.12635144976464086</v>
      </c>
      <c r="AD2044" s="44">
        <f t="shared" si="626"/>
        <v>4.3724203213763399E-2</v>
      </c>
      <c r="AE2044" s="44">
        <f t="shared" si="627"/>
        <v>8.2613191306207881E-2</v>
      </c>
      <c r="AF2044" s="44">
        <f t="shared" si="628"/>
        <v>1.4055244669565922E-5</v>
      </c>
      <c r="AG2044" s="45">
        <f>AC2044+AA2044+SUM($Z$1999:Z2044)</f>
        <v>3.2559968984153138</v>
      </c>
      <c r="AH2044" s="45">
        <f>AC2044+AA2044+SUM($Z$2043:Z2044)+$AH$2042</f>
        <v>25.183973876901458</v>
      </c>
      <c r="DM2044"/>
      <c r="DN2044"/>
      <c r="DO2044"/>
      <c r="DP2044"/>
      <c r="DQ2044"/>
      <c r="DR2044"/>
      <c r="DS2044"/>
      <c r="DT2044"/>
      <c r="DU2044"/>
      <c r="DV2044"/>
      <c r="DW2044"/>
      <c r="DX2044"/>
      <c r="DY2044"/>
      <c r="DZ2044"/>
      <c r="EA2044"/>
      <c r="EB2044"/>
      <c r="EC2044"/>
      <c r="ED2044"/>
      <c r="EE2044"/>
      <c r="EF2044"/>
      <c r="EG2044"/>
    </row>
    <row r="2045" spans="1:137" s="1" customFormat="1" ht="14.4" x14ac:dyDescent="0.3">
      <c r="A2045"/>
      <c r="B2045"/>
      <c r="C2045"/>
      <c r="D2045" s="16"/>
      <c r="E2045" s="28">
        <v>41052.558333333334</v>
      </c>
      <c r="F2045" s="10">
        <f t="shared" si="625"/>
        <v>1169.0361111111124</v>
      </c>
      <c r="G2045" s="10">
        <v>3356</v>
      </c>
      <c r="H2045" s="40">
        <v>1.1299999999999999</v>
      </c>
      <c r="I2045" s="10">
        <v>43</v>
      </c>
      <c r="J2045" s="10"/>
      <c r="K2045" s="10"/>
      <c r="L2045" s="79">
        <v>1037</v>
      </c>
      <c r="M2045" s="91"/>
      <c r="N2045" s="114">
        <v>6.8</v>
      </c>
      <c r="O2045" s="83"/>
      <c r="P2045" s="83"/>
      <c r="Q2045" s="83"/>
      <c r="R2045" s="83"/>
      <c r="S2045" s="83"/>
      <c r="T2045" s="82"/>
      <c r="U2045" s="16"/>
      <c r="V2045" s="43">
        <f t="shared" si="629"/>
        <v>2.5589698996885494E-6</v>
      </c>
      <c r="W2045" s="43">
        <f t="shared" si="630"/>
        <v>3.662857163576641E-4</v>
      </c>
      <c r="X2045" s="43">
        <f t="shared" si="631"/>
        <v>5.9113979126675108E-7</v>
      </c>
      <c r="Y2045" s="22">
        <f>X2045+W2045+SUM($V$1999:V2045)</f>
        <v>1.0036074461448859E-3</v>
      </c>
      <c r="Z2045" s="22">
        <f t="shared" si="632"/>
        <v>7.5999141445617455E-3</v>
      </c>
      <c r="AA2045" s="44">
        <f t="shared" si="633"/>
        <v>1.0878361629170981</v>
      </c>
      <c r="AB2045" s="44">
        <f t="shared" si="634"/>
        <v>5.2071833209861605E-2</v>
      </c>
      <c r="AC2045" s="44">
        <f t="shared" si="635"/>
        <v>0.15047390539749281</v>
      </c>
      <c r="AD2045" s="44">
        <f t="shared" si="626"/>
        <v>5.2071833209861591E-2</v>
      </c>
      <c r="AE2045" s="44">
        <f t="shared" si="627"/>
        <v>9.8385333578294404E-2</v>
      </c>
      <c r="AF2045" s="44">
        <f t="shared" si="628"/>
        <v>1.6738609336786101E-5</v>
      </c>
      <c r="AG2045" s="45">
        <f>AC2045+AA2045+SUM($Z$1999:Z2045)</f>
        <v>3.4621101667771725</v>
      </c>
      <c r="AH2045" s="45">
        <f>AC2045+AA2045+SUM($Z$2043:Z2045)+$AH$2042</f>
        <v>25.390087145263319</v>
      </c>
      <c r="DM2045"/>
      <c r="DN2045"/>
      <c r="DO2045"/>
      <c r="DP2045"/>
      <c r="DQ2045"/>
      <c r="DR2045"/>
      <c r="DS2045"/>
      <c r="DT2045"/>
      <c r="DU2045"/>
      <c r="DV2045"/>
      <c r="DW2045"/>
      <c r="DX2045"/>
      <c r="DY2045"/>
      <c r="DZ2045"/>
      <c r="EA2045"/>
      <c r="EB2045"/>
      <c r="EC2045"/>
      <c r="ED2045"/>
      <c r="EE2045"/>
      <c r="EF2045"/>
      <c r="EG2045"/>
    </row>
    <row r="2046" spans="1:137" s="1" customFormat="1" ht="14.4" x14ac:dyDescent="0.3">
      <c r="A2046"/>
      <c r="B2046"/>
      <c r="C2046"/>
      <c r="D2046" s="16"/>
      <c r="E2046" s="28">
        <v>41109.620138888888</v>
      </c>
      <c r="F2046" s="10">
        <f t="shared" si="625"/>
        <v>1226.0979166666657</v>
      </c>
      <c r="G2046" s="10">
        <v>3907</v>
      </c>
      <c r="H2046" s="10">
        <v>0.77</v>
      </c>
      <c r="I2046" s="10">
        <v>42</v>
      </c>
      <c r="J2046" s="10"/>
      <c r="K2046" s="10"/>
      <c r="L2046" s="79">
        <v>1037</v>
      </c>
      <c r="M2046" s="91"/>
      <c r="N2046" s="114">
        <v>6.8</v>
      </c>
      <c r="O2046" s="83"/>
      <c r="P2046" s="83"/>
      <c r="Q2046" s="83"/>
      <c r="R2046" s="83"/>
      <c r="S2046" s="83"/>
      <c r="T2046" s="82"/>
      <c r="U2046" s="16"/>
      <c r="V2046" s="43">
        <f t="shared" si="629"/>
        <v>1.743722852000162E-6</v>
      </c>
      <c r="W2046" s="43">
        <f t="shared" si="630"/>
        <v>2.4959292176584191E-4</v>
      </c>
      <c r="X2046" s="43">
        <f t="shared" si="631"/>
        <v>4.0281207015521978E-7</v>
      </c>
      <c r="Y2046" s="22">
        <f>X2046+W2046+SUM($V$1999:V2046)</f>
        <v>8.8847004668395231E-4</v>
      </c>
      <c r="Z2046" s="22">
        <f t="shared" si="632"/>
        <v>8.8476950425514719E-3</v>
      </c>
      <c r="AA2046" s="44">
        <f t="shared" si="633"/>
        <v>1.2664409679729149</v>
      </c>
      <c r="AB2046" s="44">
        <f t="shared" si="634"/>
        <v>6.0621171737464029E-2</v>
      </c>
      <c r="AC2046" s="44">
        <f t="shared" si="635"/>
        <v>0.17517924564600851</v>
      </c>
      <c r="AD2046" s="44">
        <f t="shared" si="626"/>
        <v>6.0621171737464029E-2</v>
      </c>
      <c r="AE2046" s="44">
        <f t="shared" si="627"/>
        <v>0.11453858709487376</v>
      </c>
      <c r="AF2046" s="44">
        <f t="shared" si="628"/>
        <v>1.9486813670686329E-5</v>
      </c>
      <c r="AG2046" s="45">
        <f>AC2046+AA2046+SUM($Z$1999:Z2046)</f>
        <v>3.6742680071240565</v>
      </c>
      <c r="AH2046" s="45">
        <f>AC2046+AA2046+SUM($Z$2043:Z2046)+$AH$2042</f>
        <v>25.602244985610202</v>
      </c>
      <c r="DM2046"/>
      <c r="DN2046"/>
      <c r="DO2046"/>
      <c r="DP2046"/>
      <c r="DQ2046"/>
      <c r="DR2046"/>
      <c r="DS2046"/>
      <c r="DT2046"/>
      <c r="DU2046"/>
      <c r="DV2046"/>
      <c r="DW2046"/>
      <c r="DX2046"/>
      <c r="DY2046"/>
      <c r="DZ2046"/>
      <c r="EA2046"/>
      <c r="EB2046"/>
      <c r="EC2046"/>
      <c r="ED2046"/>
      <c r="EE2046"/>
      <c r="EF2046"/>
      <c r="EG2046"/>
    </row>
    <row r="2047" spans="1:137" s="1" customFormat="1" ht="14.4" x14ac:dyDescent="0.3">
      <c r="A2047"/>
      <c r="B2047"/>
      <c r="C2047"/>
      <c r="D2047" s="16"/>
      <c r="E2047" s="28">
        <v>41134.582638888889</v>
      </c>
      <c r="F2047" s="10">
        <f t="shared" si="625"/>
        <v>1251.0604166666672</v>
      </c>
      <c r="G2047" s="10">
        <v>4340</v>
      </c>
      <c r="H2047" s="10">
        <v>1.38</v>
      </c>
      <c r="I2047" s="10">
        <v>42</v>
      </c>
      <c r="J2047" s="10"/>
      <c r="K2047" s="10"/>
      <c r="L2047" s="79">
        <v>1037</v>
      </c>
      <c r="M2047" s="91"/>
      <c r="N2047" s="114">
        <v>6.8</v>
      </c>
      <c r="O2047" s="83"/>
      <c r="P2047" s="83"/>
      <c r="Q2047" s="83"/>
      <c r="R2047" s="83"/>
      <c r="S2047" s="83"/>
      <c r="T2047" s="82"/>
      <c r="U2047" s="16"/>
      <c r="V2047" s="43">
        <f t="shared" si="629"/>
        <v>3.1251136828054849E-6</v>
      </c>
      <c r="W2047" s="43">
        <f t="shared" si="630"/>
        <v>4.4732237926865169E-4</v>
      </c>
      <c r="X2047" s="43">
        <f t="shared" si="631"/>
        <v>7.2192293092753685E-7</v>
      </c>
      <c r="Y2047" s="22">
        <f>X2047+W2047+SUM($V$1999:V2047)</f>
        <v>1.0896437287303399E-3</v>
      </c>
      <c r="Z2047" s="22">
        <f t="shared" si="632"/>
        <v>9.828256074910004E-3</v>
      </c>
      <c r="AA2047" s="44">
        <f t="shared" si="633"/>
        <v>1.4067964681347453</v>
      </c>
      <c r="AB2047" s="44">
        <f t="shared" si="634"/>
        <v>6.7339617440643429E-2</v>
      </c>
      <c r="AC2047" s="44">
        <f t="shared" si="635"/>
        <v>0.19459378707542277</v>
      </c>
      <c r="AD2047" s="44">
        <f t="shared" si="626"/>
        <v>6.7339617440643415E-2</v>
      </c>
      <c r="AE2047" s="44">
        <f t="shared" si="627"/>
        <v>0.12723252316144151</v>
      </c>
      <c r="AF2047" s="44">
        <f t="shared" si="628"/>
        <v>2.1646473337798474E-5</v>
      </c>
      <c r="AG2047" s="45">
        <f>AC2047+AA2047+SUM($Z$1999:Z2047)</f>
        <v>3.8438663047902111</v>
      </c>
      <c r="AH2047" s="45">
        <f>AC2047+AA2047+SUM($Z$2043:Z2047)+$AH$2042</f>
        <v>25.771843283276358</v>
      </c>
      <c r="DM2047"/>
      <c r="DN2047"/>
      <c r="DO2047"/>
      <c r="DP2047"/>
      <c r="DQ2047"/>
      <c r="DR2047"/>
      <c r="DS2047"/>
      <c r="DT2047"/>
      <c r="DU2047"/>
      <c r="DV2047"/>
      <c r="DW2047"/>
      <c r="DX2047"/>
      <c r="DY2047"/>
      <c r="DZ2047"/>
      <c r="EA2047"/>
      <c r="EB2047"/>
      <c r="EC2047"/>
      <c r="ED2047"/>
      <c r="EE2047"/>
      <c r="EF2047"/>
      <c r="EG2047"/>
    </row>
    <row r="2048" spans="1:137" s="1" customFormat="1" ht="14.4" x14ac:dyDescent="0.3">
      <c r="A2048"/>
      <c r="B2048"/>
      <c r="C2048"/>
      <c r="D2048" s="16"/>
      <c r="E2048" s="28">
        <v>42304.604166666664</v>
      </c>
      <c r="F2048" s="10">
        <f t="shared" si="625"/>
        <v>2421.0819444444423</v>
      </c>
      <c r="G2048" s="10">
        <v>13566</v>
      </c>
      <c r="H2048" s="10">
        <v>0.85</v>
      </c>
      <c r="I2048" s="10">
        <v>39</v>
      </c>
      <c r="J2048" s="10"/>
      <c r="K2048" s="10"/>
      <c r="L2048" s="10">
        <v>1044</v>
      </c>
      <c r="M2048" s="91"/>
      <c r="N2048" s="114">
        <v>6.8</v>
      </c>
      <c r="O2048" s="83"/>
      <c r="P2048" s="83"/>
      <c r="Q2048" s="83"/>
      <c r="R2048" s="83"/>
      <c r="S2048" s="83"/>
      <c r="T2048" s="82"/>
      <c r="U2048" s="16"/>
      <c r="V2048" s="43">
        <f t="shared" si="629"/>
        <v>1.9378823264723964E-6</v>
      </c>
      <c r="W2048" s="43">
        <f t="shared" si="630"/>
        <v>2.773845117346593E-4</v>
      </c>
      <c r="X2048" s="43">
        <f t="shared" si="631"/>
        <v>4.4766425510118105E-7</v>
      </c>
      <c r="Y2048" s="22">
        <f>X2048+W2048+SUM($V$1999:V2048)</f>
        <v>9.2136948484699351E-4</v>
      </c>
      <c r="Z2048" s="22">
        <f t="shared" si="632"/>
        <v>3.0928601930499441E-2</v>
      </c>
      <c r="AA2048" s="44">
        <f t="shared" si="633"/>
        <v>4.4270568072851626</v>
      </c>
      <c r="AB2048" s="44">
        <f t="shared" si="634"/>
        <v>0.21191147301204702</v>
      </c>
      <c r="AC2048" s="44">
        <f t="shared" si="635"/>
        <v>0.61236843370091276</v>
      </c>
      <c r="AD2048" s="44">
        <f t="shared" si="626"/>
        <v>0.21191147301204705</v>
      </c>
      <c r="AE2048" s="44">
        <f t="shared" si="627"/>
        <v>0.40038884126340901</v>
      </c>
      <c r="AF2048" s="44">
        <f t="shared" si="628"/>
        <v>6.8119425456674356E-5</v>
      </c>
      <c r="AG2048" s="45">
        <f>AC2048+AA2048+SUM($Z$1999:Z2048)</f>
        <v>7.3128298924966177</v>
      </c>
      <c r="AH2048" s="45">
        <f>AC2048+AA2048+SUM($Z$2043:Z2048)+$AH$2042</f>
        <v>29.240806870982762</v>
      </c>
      <c r="DM2048"/>
      <c r="DN2048"/>
      <c r="DO2048"/>
      <c r="DP2048"/>
      <c r="DQ2048"/>
      <c r="DR2048"/>
      <c r="DS2048"/>
      <c r="DT2048"/>
      <c r="DU2048"/>
      <c r="DV2048"/>
      <c r="DW2048"/>
      <c r="DX2048"/>
      <c r="DY2048"/>
      <c r="DZ2048"/>
      <c r="EA2048"/>
      <c r="EB2048"/>
      <c r="EC2048"/>
      <c r="ED2048"/>
      <c r="EE2048"/>
      <c r="EF2048"/>
      <c r="EG2048"/>
    </row>
    <row r="2049" spans="1:137" s="1" customFormat="1" ht="14.4" x14ac:dyDescent="0.3">
      <c r="A2049"/>
      <c r="B2049"/>
      <c r="C2049"/>
      <c r="D2049" s="40" t="s">
        <v>164</v>
      </c>
      <c r="E2049" s="28">
        <v>42305.602777777778</v>
      </c>
      <c r="F2049" s="10">
        <f t="shared" si="625"/>
        <v>2422.0805555555562</v>
      </c>
      <c r="G2049" s="10"/>
      <c r="H2049" s="10"/>
      <c r="I2049" s="10">
        <v>38</v>
      </c>
      <c r="J2049" s="40">
        <v>0.03</v>
      </c>
      <c r="K2049" s="10"/>
      <c r="L2049" s="10">
        <v>1032</v>
      </c>
      <c r="M2049" s="91"/>
      <c r="O2049" s="83"/>
      <c r="P2049" s="83"/>
      <c r="Q2049" s="83"/>
      <c r="R2049" s="83"/>
      <c r="S2049" s="83"/>
      <c r="T2049" s="82"/>
      <c r="U2049" s="16"/>
      <c r="V2049" s="43">
        <f t="shared" si="629"/>
        <v>0</v>
      </c>
      <c r="W2049" s="43">
        <f t="shared" si="630"/>
        <v>0</v>
      </c>
      <c r="X2049" s="43">
        <f t="shared" si="631"/>
        <v>0</v>
      </c>
      <c r="Y2049" s="22">
        <f>X2049+W2049+SUM($V$1999:V2049)</f>
        <v>6.435373088572331E-4</v>
      </c>
      <c r="Z2049" s="22">
        <f t="shared" si="632"/>
        <v>0</v>
      </c>
      <c r="AA2049" s="44">
        <f t="shared" si="633"/>
        <v>0</v>
      </c>
      <c r="AB2049" s="44">
        <f t="shared" si="634"/>
        <v>0</v>
      </c>
      <c r="AC2049" s="44">
        <f t="shared" si="635"/>
        <v>0</v>
      </c>
      <c r="AD2049" s="44">
        <f t="shared" si="626"/>
        <v>0</v>
      </c>
      <c r="AE2049" s="44">
        <f t="shared" si="627"/>
        <v>0</v>
      </c>
      <c r="AF2049" s="44">
        <f t="shared" si="628"/>
        <v>0</v>
      </c>
      <c r="AG2049" s="45">
        <f>AC2049+AA2049+SUM($Z$1999:Z2049)</f>
        <v>2.2734046515105426</v>
      </c>
      <c r="AH2049" s="45">
        <f>AC2049+AA2049+SUM($Z$2049:Z2049)+$AH$2048</f>
        <v>29.240806870982762</v>
      </c>
      <c r="DM2049"/>
      <c r="DN2049"/>
      <c r="DO2049"/>
      <c r="DP2049"/>
      <c r="DQ2049"/>
      <c r="DR2049"/>
      <c r="DS2049"/>
      <c r="DT2049"/>
      <c r="DU2049"/>
      <c r="DV2049"/>
      <c r="DW2049"/>
      <c r="DX2049"/>
      <c r="DY2049"/>
      <c r="DZ2049"/>
      <c r="EA2049"/>
      <c r="EB2049"/>
      <c r="EC2049"/>
      <c r="ED2049"/>
      <c r="EE2049"/>
      <c r="EF2049"/>
      <c r="EG2049"/>
    </row>
    <row r="2050" spans="1:137" s="1" customFormat="1" ht="14.4" x14ac:dyDescent="0.3">
      <c r="A2050"/>
      <c r="B2050"/>
      <c r="C2050"/>
      <c r="D2050" s="16"/>
      <c r="E2050" s="28">
        <v>42311.622916666667</v>
      </c>
      <c r="F2050" s="10">
        <f t="shared" si="625"/>
        <v>2428.1006944444453</v>
      </c>
      <c r="G2050" s="10">
        <v>1262</v>
      </c>
      <c r="H2050" s="10">
        <v>0.8</v>
      </c>
      <c r="I2050" s="10">
        <v>39</v>
      </c>
      <c r="J2050" s="10"/>
      <c r="K2050" s="10">
        <v>5</v>
      </c>
      <c r="L2050" s="10">
        <v>1072</v>
      </c>
      <c r="M2050" s="91"/>
      <c r="N2050" s="114">
        <v>6.8</v>
      </c>
      <c r="O2050" s="83"/>
      <c r="P2050" s="83"/>
      <c r="Q2050" s="83"/>
      <c r="R2050" s="83"/>
      <c r="S2050" s="83"/>
      <c r="T2050" s="82"/>
      <c r="U2050" s="16"/>
      <c r="V2050" s="43">
        <f t="shared" si="629"/>
        <v>1.8728058183262644E-6</v>
      </c>
      <c r="W2050" s="43">
        <f t="shared" si="630"/>
        <v>2.6806959349069627E-4</v>
      </c>
      <c r="X2050" s="43">
        <f t="shared" si="631"/>
        <v>4.3263113046514862E-7</v>
      </c>
      <c r="Y2050" s="22">
        <f>X2050+W2050+SUM($V$1999:V2050)</f>
        <v>9.1391233929672073E-4</v>
      </c>
      <c r="Z2050" s="22">
        <f t="shared" si="632"/>
        <v>2.954351178409682E-3</v>
      </c>
      <c r="AA2050" s="44">
        <f t="shared" si="633"/>
        <v>0.42287978373157337</v>
      </c>
      <c r="AB2050" s="44">
        <f t="shared" si="634"/>
        <v>2.0242134171422042E-2</v>
      </c>
      <c r="AC2050" s="44">
        <f t="shared" si="635"/>
        <v>5.8494444973315608E-2</v>
      </c>
      <c r="AD2050" s="44">
        <f t="shared" si="626"/>
        <v>2.0242134171422045E-2</v>
      </c>
      <c r="AE2050" s="44">
        <f t="shared" si="627"/>
        <v>3.8245803921779072E-2</v>
      </c>
      <c r="AF2050" s="44">
        <f t="shared" si="628"/>
        <v>6.5068801144891107E-6</v>
      </c>
      <c r="AG2050" s="45">
        <f>AC2050+AA2050+SUM($Z$1999:Z2050)</f>
        <v>2.7577332313938414</v>
      </c>
      <c r="AH2050" s="45">
        <f>AC2050+AA2050+SUM($Z$2049:Z2050)+$AH$2048</f>
        <v>29.725135450866063</v>
      </c>
      <c r="DM2050"/>
      <c r="DN2050"/>
      <c r="DO2050"/>
      <c r="DP2050"/>
      <c r="DQ2050"/>
      <c r="DR2050"/>
      <c r="DS2050"/>
      <c r="DT2050"/>
      <c r="DU2050"/>
      <c r="DV2050"/>
      <c r="DW2050"/>
      <c r="DX2050"/>
      <c r="DY2050"/>
      <c r="DZ2050"/>
      <c r="EA2050"/>
      <c r="EB2050"/>
      <c r="EC2050"/>
      <c r="ED2050"/>
      <c r="EE2050"/>
      <c r="EF2050"/>
      <c r="EG2050"/>
    </row>
    <row r="2051" spans="1:137" s="1" customFormat="1" ht="14.4" x14ac:dyDescent="0.3">
      <c r="A2051"/>
      <c r="B2051"/>
      <c r="C2051"/>
      <c r="D2051" s="83"/>
      <c r="E2051" s="28">
        <v>42486.615972222222</v>
      </c>
      <c r="F2051" s="10">
        <f t="shared" si="625"/>
        <v>2603.09375</v>
      </c>
      <c r="G2051" s="86">
        <v>4764</v>
      </c>
      <c r="H2051" s="86">
        <v>0.84</v>
      </c>
      <c r="I2051" s="86">
        <v>38</v>
      </c>
      <c r="J2051" s="91"/>
      <c r="K2051" s="91"/>
      <c r="L2051" s="91">
        <v>1085</v>
      </c>
      <c r="M2051" s="91"/>
      <c r="N2051" s="114"/>
      <c r="O2051" s="83"/>
      <c r="P2051" s="83"/>
      <c r="Q2051" s="83"/>
      <c r="R2051" s="83"/>
      <c r="S2051" s="83"/>
      <c r="T2051" s="82"/>
      <c r="U2051" s="16"/>
      <c r="V2051" s="43">
        <f t="shared" si="629"/>
        <v>1.9902929370598847E-6</v>
      </c>
      <c r="W2051" s="43">
        <f t="shared" si="630"/>
        <v>2.8488645931369004E-4</v>
      </c>
      <c r="X2051" s="43">
        <f t="shared" si="631"/>
        <v>4.597714695731535E-7</v>
      </c>
      <c r="Y2051" s="22"/>
      <c r="Z2051" s="22">
        <f t="shared" si="632"/>
        <v>1.1287804228753919E-2</v>
      </c>
      <c r="AA2051" s="44">
        <f t="shared" si="633"/>
        <v>1.6157132049647849</v>
      </c>
      <c r="AB2051" s="44">
        <f t="shared" si="634"/>
        <v>7.7339907783805534E-2</v>
      </c>
      <c r="AC2051" s="44"/>
      <c r="AD2051" s="44"/>
      <c r="AE2051" s="44"/>
      <c r="AF2051" s="44"/>
      <c r="AG2051" s="45"/>
      <c r="AH2051" s="45"/>
      <c r="DM2051"/>
      <c r="DN2051"/>
      <c r="DO2051"/>
      <c r="DP2051"/>
      <c r="DQ2051"/>
      <c r="DR2051"/>
      <c r="DS2051"/>
      <c r="DT2051"/>
      <c r="DU2051"/>
      <c r="DV2051"/>
      <c r="DW2051"/>
      <c r="DX2051"/>
      <c r="DY2051"/>
      <c r="DZ2051"/>
      <c r="EA2051"/>
      <c r="EB2051"/>
      <c r="EC2051"/>
      <c r="ED2051"/>
      <c r="EE2051"/>
      <c r="EF2051"/>
      <c r="EG2051"/>
    </row>
    <row r="2052" spans="1:137" s="1" customFormat="1" ht="14.4" x14ac:dyDescent="0.3">
      <c r="A2052"/>
      <c r="B2052"/>
      <c r="C2052"/>
      <c r="D2052" s="83"/>
      <c r="E2052" s="28">
        <v>42613.640277777777</v>
      </c>
      <c r="F2052" s="10">
        <f t="shared" si="625"/>
        <v>2730.1180555555547</v>
      </c>
      <c r="G2052" s="86">
        <v>7049</v>
      </c>
      <c r="H2052" s="86">
        <v>0.89</v>
      </c>
      <c r="I2052" s="86">
        <v>26</v>
      </c>
      <c r="J2052" s="91"/>
      <c r="K2052" s="91"/>
      <c r="L2052" s="91">
        <v>1059</v>
      </c>
      <c r="M2052" s="91"/>
      <c r="N2052" s="114"/>
      <c r="O2052" s="83"/>
      <c r="P2052" s="83"/>
      <c r="Q2052" s="83"/>
      <c r="R2052" s="83"/>
      <c r="S2052" s="83"/>
      <c r="T2052" s="82"/>
      <c r="U2052" s="16"/>
      <c r="V2052" s="43">
        <f t="shared" si="629"/>
        <v>2.0582301910339173E-6</v>
      </c>
      <c r="W2052" s="43">
        <f t="shared" si="630"/>
        <v>2.946108588630086E-4</v>
      </c>
      <c r="X2052" s="43">
        <f t="shared" si="631"/>
        <v>4.7546544633244784E-7</v>
      </c>
      <c r="Y2052" s="22"/>
      <c r="Z2052" s="22">
        <f t="shared" si="632"/>
        <v>1.630164563662706E-2</v>
      </c>
      <c r="AA2052" s="44">
        <f t="shared" si="633"/>
        <v>2.3333842068824127</v>
      </c>
      <c r="AB2052" s="44">
        <f t="shared" si="634"/>
        <v>0.11169291606328566</v>
      </c>
      <c r="AC2052" s="44"/>
      <c r="AD2052" s="44"/>
      <c r="AE2052" s="44"/>
      <c r="AF2052" s="44"/>
      <c r="AG2052" s="45"/>
      <c r="AH2052" s="45"/>
      <c r="DM2052"/>
      <c r="DN2052"/>
      <c r="DO2052"/>
      <c r="DP2052"/>
      <c r="DQ2052"/>
      <c r="DR2052"/>
      <c r="DS2052"/>
      <c r="DT2052"/>
      <c r="DU2052"/>
      <c r="DV2052"/>
      <c r="DW2052"/>
      <c r="DX2052"/>
      <c r="DY2052"/>
      <c r="DZ2052"/>
      <c r="EA2052"/>
      <c r="EB2052"/>
      <c r="EC2052"/>
      <c r="ED2052"/>
      <c r="EE2052"/>
      <c r="EF2052"/>
      <c r="EG2052"/>
    </row>
    <row r="2053" spans="1:137" s="1" customFormat="1" ht="14.4" x14ac:dyDescent="0.3">
      <c r="A2053"/>
      <c r="B2053"/>
      <c r="C2053"/>
      <c r="D2053" s="83"/>
      <c r="E2053" s="28">
        <v>42759.560416666667</v>
      </c>
      <c r="F2053" s="10">
        <f t="shared" si="625"/>
        <v>2876.0381944444453</v>
      </c>
      <c r="G2053" s="86">
        <v>9542</v>
      </c>
      <c r="H2053" s="86">
        <v>1</v>
      </c>
      <c r="I2053" s="86">
        <v>18</v>
      </c>
      <c r="J2053" s="91"/>
      <c r="K2053" s="91"/>
      <c r="L2053" s="91">
        <v>1047</v>
      </c>
      <c r="M2053" s="91"/>
      <c r="N2053" s="114"/>
      <c r="O2053" s="83"/>
      <c r="P2053" s="83"/>
      <c r="Q2053" s="83"/>
      <c r="R2053" s="83"/>
      <c r="S2053" s="83"/>
      <c r="T2053" s="82"/>
      <c r="U2053" s="16"/>
      <c r="V2053" s="43">
        <f t="shared" si="629"/>
        <v>2.2864128868791963E-6</v>
      </c>
      <c r="W2053" s="43">
        <f t="shared" si="630"/>
        <v>3.2727246313521337E-4</v>
      </c>
      <c r="X2053" s="43">
        <f t="shared" si="631"/>
        <v>5.2817723133979782E-7</v>
      </c>
      <c r="Y2053" s="22"/>
      <c r="Z2053" s="22">
        <f t="shared" si="632"/>
        <v>2.1816951766601287E-2</v>
      </c>
      <c r="AA2053" s="44">
        <f t="shared" si="633"/>
        <v>3.1228338432362057</v>
      </c>
      <c r="AB2053" s="44">
        <f t="shared" si="634"/>
        <v>0.1494817772844155</v>
      </c>
      <c r="AC2053" s="44"/>
      <c r="AD2053" s="44"/>
      <c r="AE2053" s="44"/>
      <c r="AF2053" s="44"/>
      <c r="AG2053" s="45"/>
      <c r="AH2053" s="45"/>
      <c r="DM2053"/>
      <c r="DN2053"/>
      <c r="DO2053"/>
      <c r="DP2053"/>
      <c r="DQ2053"/>
      <c r="DR2053"/>
      <c r="DS2053"/>
      <c r="DT2053"/>
      <c r="DU2053"/>
      <c r="DV2053"/>
      <c r="DW2053"/>
      <c r="DX2053"/>
      <c r="DY2053"/>
      <c r="DZ2053"/>
      <c r="EA2053"/>
      <c r="EB2053"/>
      <c r="EC2053"/>
      <c r="ED2053"/>
      <c r="EE2053"/>
      <c r="EF2053"/>
      <c r="EG2053"/>
    </row>
    <row r="2054" spans="1:137" s="1" customFormat="1" ht="14.4" x14ac:dyDescent="0.3">
      <c r="A2054"/>
      <c r="B2054"/>
      <c r="C2054"/>
      <c r="D2054" s="40" t="s">
        <v>164</v>
      </c>
      <c r="E2054" s="28">
        <v>42822.401388888888</v>
      </c>
      <c r="F2054" s="10">
        <f t="shared" si="625"/>
        <v>2938.8791666666657</v>
      </c>
      <c r="G2054" s="86">
        <v>9019</v>
      </c>
      <c r="H2054" s="86">
        <v>0.98</v>
      </c>
      <c r="I2054" s="86">
        <v>13</v>
      </c>
      <c r="J2054" s="91"/>
      <c r="K2054" s="91"/>
      <c r="L2054" s="91">
        <v>1038</v>
      </c>
      <c r="M2054" s="91"/>
      <c r="N2054" s="114"/>
      <c r="O2054" s="83"/>
      <c r="P2054" s="83"/>
      <c r="Q2054" s="83"/>
      <c r="R2054" s="83"/>
      <c r="S2054" s="83"/>
      <c r="T2054" s="82"/>
      <c r="U2054" s="16"/>
      <c r="V2054" s="43">
        <f t="shared" si="629"/>
        <v>2.2214237297507101E-6</v>
      </c>
      <c r="W2054" s="43">
        <f t="shared" si="630"/>
        <v>3.1797004813721529E-4</v>
      </c>
      <c r="X2054" s="43">
        <f t="shared" si="631"/>
        <v>5.1316428539455203E-7</v>
      </c>
      <c r="Y2054" s="22"/>
      <c r="Z2054" s="22">
        <f t="shared" si="632"/>
        <v>2.0443898590430259E-2</v>
      </c>
      <c r="AA2054" s="44">
        <f t="shared" si="633"/>
        <v>2.9262978205607602</v>
      </c>
      <c r="AB2054" s="44">
        <f t="shared" si="634"/>
        <v>0.14007411890593113</v>
      </c>
      <c r="AC2054" s="44"/>
      <c r="AD2054" s="44"/>
      <c r="AE2054" s="44"/>
      <c r="AF2054" s="44"/>
      <c r="AG2054" s="45"/>
      <c r="AH2054" s="45"/>
      <c r="DM2054"/>
      <c r="DN2054"/>
      <c r="DO2054"/>
      <c r="DP2054"/>
      <c r="DQ2054"/>
      <c r="DR2054"/>
      <c r="DS2054"/>
      <c r="DT2054"/>
      <c r="DU2054"/>
      <c r="DV2054"/>
      <c r="DW2054"/>
      <c r="DX2054"/>
      <c r="DY2054"/>
      <c r="DZ2054"/>
      <c r="EA2054"/>
      <c r="EB2054"/>
      <c r="EC2054"/>
      <c r="ED2054"/>
      <c r="EE2054"/>
      <c r="EF2054"/>
      <c r="EG2054"/>
    </row>
    <row r="2055" spans="1:137" s="1" customFormat="1" ht="14.4" x14ac:dyDescent="0.3">
      <c r="A2055"/>
      <c r="B2055"/>
      <c r="C2055"/>
      <c r="D2055" s="40"/>
      <c r="E2055" s="28">
        <v>42822.566666666666</v>
      </c>
      <c r="F2055" s="10">
        <f t="shared" si="625"/>
        <v>2939.0444444444438</v>
      </c>
      <c r="G2055" s="86">
        <v>1072</v>
      </c>
      <c r="H2055" s="86">
        <v>0.46</v>
      </c>
      <c r="I2055" s="86">
        <v>38</v>
      </c>
      <c r="J2055" s="91"/>
      <c r="K2055" s="91">
        <v>5</v>
      </c>
      <c r="L2055" s="91">
        <v>1080</v>
      </c>
      <c r="M2055" s="91"/>
      <c r="N2055" s="114"/>
      <c r="O2055" s="83"/>
      <c r="P2055" s="83"/>
      <c r="Q2055" s="83"/>
      <c r="R2055" s="83"/>
      <c r="S2055" s="83"/>
      <c r="T2055" s="82"/>
      <c r="U2055" s="16"/>
      <c r="V2055" s="43">
        <f t="shared" si="629"/>
        <v>1.0848996391610172E-6</v>
      </c>
      <c r="W2055" s="43">
        <f t="shared" si="630"/>
        <v>1.5529031488593507E-4</v>
      </c>
      <c r="X2055" s="43">
        <f t="shared" si="631"/>
        <v>2.506193395698296E-7</v>
      </c>
      <c r="Y2055" s="22"/>
      <c r="Z2055" s="22">
        <f t="shared" si="632"/>
        <v>2.5282878547404574E-3</v>
      </c>
      <c r="AA2055" s="44">
        <f t="shared" si="633"/>
        <v>0.36189395121244</v>
      </c>
      <c r="AB2055" s="44">
        <f t="shared" si="634"/>
        <v>1.7322904045274021E-2</v>
      </c>
      <c r="AC2055" s="44"/>
      <c r="AD2055" s="44"/>
      <c r="AE2055" s="44"/>
      <c r="AF2055" s="44"/>
      <c r="AG2055" s="45"/>
      <c r="AH2055" s="45"/>
      <c r="DM2055"/>
      <c r="DN2055"/>
      <c r="DO2055"/>
      <c r="DP2055"/>
      <c r="DQ2055"/>
      <c r="DR2055"/>
      <c r="DS2055"/>
      <c r="DT2055"/>
      <c r="DU2055"/>
      <c r="DV2055"/>
      <c r="DW2055"/>
      <c r="DX2055"/>
      <c r="DY2055"/>
      <c r="DZ2055"/>
      <c r="EA2055"/>
      <c r="EB2055"/>
      <c r="EC2055"/>
      <c r="ED2055"/>
      <c r="EE2055"/>
      <c r="EF2055"/>
      <c r="EG2055"/>
    </row>
    <row r="2056" spans="1:137" s="1" customFormat="1" ht="14.4" x14ac:dyDescent="0.3">
      <c r="A2056"/>
      <c r="B2056"/>
      <c r="C2056"/>
      <c r="D2056" s="83"/>
      <c r="E2056" s="28">
        <v>42968.6</v>
      </c>
      <c r="F2056" s="10">
        <f t="shared" si="625"/>
        <v>3085.0777777777766</v>
      </c>
      <c r="G2056" s="86">
        <v>5011</v>
      </c>
      <c r="H2056" s="86">
        <v>0</v>
      </c>
      <c r="I2056" s="86">
        <v>36</v>
      </c>
      <c r="J2056" s="91"/>
      <c r="K2056" s="91"/>
      <c r="L2056" s="91">
        <v>1080</v>
      </c>
      <c r="M2056" s="91"/>
      <c r="N2056" s="114"/>
      <c r="O2056" s="83"/>
      <c r="P2056" s="83"/>
      <c r="Q2056" s="83"/>
      <c r="R2056" s="83"/>
      <c r="S2056" s="83"/>
      <c r="T2056" s="82"/>
      <c r="U2056" s="16"/>
      <c r="V2056" s="43">
        <f t="shared" si="629"/>
        <v>0</v>
      </c>
      <c r="W2056" s="43">
        <f t="shared" si="630"/>
        <v>0</v>
      </c>
      <c r="X2056" s="43">
        <f t="shared" si="631"/>
        <v>0</v>
      </c>
      <c r="Y2056" s="22"/>
      <c r="Z2056" s="22">
        <f t="shared" si="632"/>
        <v>1.1818330634425774E-2</v>
      </c>
      <c r="AA2056" s="44">
        <f t="shared" si="633"/>
        <v>1.6916516693335233</v>
      </c>
      <c r="AB2056" s="44">
        <f t="shared" si="634"/>
        <v>8.0974880756406797E-2</v>
      </c>
      <c r="AC2056" s="44"/>
      <c r="AD2056" s="44"/>
      <c r="AE2056" s="44"/>
      <c r="AF2056" s="44"/>
      <c r="AG2056" s="45"/>
      <c r="AH2056" s="45"/>
      <c r="DM2056"/>
      <c r="DN2056"/>
      <c r="DO2056"/>
      <c r="DP2056"/>
      <c r="DQ2056"/>
      <c r="DR2056"/>
      <c r="DS2056"/>
      <c r="DT2056"/>
      <c r="DU2056"/>
      <c r="DV2056"/>
      <c r="DW2056"/>
      <c r="DX2056"/>
      <c r="DY2056"/>
      <c r="DZ2056"/>
      <c r="EA2056"/>
      <c r="EB2056"/>
      <c r="EC2056"/>
      <c r="ED2056"/>
      <c r="EE2056"/>
      <c r="EF2056"/>
      <c r="EG2056"/>
    </row>
    <row r="2057" spans="1:137" s="1" customFormat="1" ht="14.4" x14ac:dyDescent="0.3">
      <c r="A2057"/>
      <c r="B2057"/>
      <c r="C2057"/>
      <c r="D2057" s="83"/>
      <c r="E2057" s="28">
        <v>43046.59375</v>
      </c>
      <c r="F2057" s="10">
        <f t="shared" si="625"/>
        <v>3163.0715277777781</v>
      </c>
      <c r="G2057" s="86">
        <v>6718</v>
      </c>
      <c r="H2057" s="86">
        <v>0</v>
      </c>
      <c r="I2057" s="86">
        <v>51</v>
      </c>
      <c r="J2057" s="91"/>
      <c r="K2057" s="91"/>
      <c r="L2057" s="91">
        <v>1067</v>
      </c>
      <c r="M2057" s="91"/>
      <c r="N2057" s="114"/>
      <c r="O2057" s="83"/>
      <c r="P2057" s="83"/>
      <c r="Q2057" s="83"/>
      <c r="R2057" s="83"/>
      <c r="S2057" s="83"/>
      <c r="T2057" s="82"/>
      <c r="U2057" s="16"/>
      <c r="V2057" s="43">
        <f t="shared" si="629"/>
        <v>0</v>
      </c>
      <c r="W2057" s="43">
        <f t="shared" si="630"/>
        <v>0</v>
      </c>
      <c r="X2057" s="43">
        <f t="shared" si="631"/>
        <v>0</v>
      </c>
      <c r="Y2057" s="22"/>
      <c r="Z2057" s="22">
        <f t="shared" si="632"/>
        <v>1.5653533842326733E-2</v>
      </c>
      <c r="AA2057" s="44">
        <f t="shared" si="633"/>
        <v>2.24061481053897</v>
      </c>
      <c r="AB2057" s="44">
        <f t="shared" si="634"/>
        <v>0.10725229099671169</v>
      </c>
      <c r="AC2057" s="44"/>
      <c r="AD2057" s="44"/>
      <c r="AE2057" s="44"/>
      <c r="AF2057" s="44"/>
      <c r="AG2057" s="45"/>
      <c r="AH2057" s="45"/>
      <c r="DM2057"/>
      <c r="DN2057"/>
      <c r="DO2057"/>
      <c r="DP2057"/>
      <c r="DQ2057"/>
      <c r="DR2057"/>
      <c r="DS2057"/>
      <c r="DT2057"/>
      <c r="DU2057"/>
      <c r="DV2057"/>
      <c r="DW2057"/>
      <c r="DX2057"/>
      <c r="DY2057"/>
      <c r="DZ2057"/>
      <c r="EA2057"/>
      <c r="EB2057"/>
      <c r="EC2057"/>
      <c r="ED2057"/>
      <c r="EE2057"/>
      <c r="EF2057"/>
      <c r="EG2057"/>
    </row>
    <row r="2058" spans="1:137" s="1" customFormat="1" ht="14.4" x14ac:dyDescent="0.3">
      <c r="A2058"/>
      <c r="B2058"/>
      <c r="C2058"/>
      <c r="D2058" s="83"/>
      <c r="E2058" s="28">
        <v>43123.472222222219</v>
      </c>
      <c r="F2058" s="86"/>
      <c r="G2058" s="86">
        <v>8325.66</v>
      </c>
      <c r="H2058" s="86">
        <v>0</v>
      </c>
      <c r="I2058" s="86">
        <v>157</v>
      </c>
      <c r="J2058" s="91"/>
      <c r="K2058" s="91"/>
      <c r="L2058" s="91">
        <v>1065</v>
      </c>
      <c r="M2058" s="91"/>
      <c r="N2058" s="114"/>
      <c r="O2058" s="83"/>
      <c r="P2058" s="83"/>
      <c r="Q2058" s="83"/>
      <c r="R2058" s="83"/>
      <c r="S2058" s="83"/>
      <c r="T2058" s="82"/>
      <c r="U2058" s="16"/>
      <c r="V2058" s="43">
        <f t="shared" si="629"/>
        <v>0</v>
      </c>
      <c r="W2058" s="43">
        <f t="shared" si="630"/>
        <v>0</v>
      </c>
      <c r="X2058" s="43">
        <f t="shared" si="631"/>
        <v>0</v>
      </c>
      <c r="Y2058" s="22"/>
      <c r="Z2058" s="22">
        <f t="shared" si="632"/>
        <v>1.9363161008882523E-2</v>
      </c>
      <c r="AA2058" s="44">
        <f t="shared" si="633"/>
        <v>2.7716032540869446</v>
      </c>
      <c r="AB2058" s="44">
        <f t="shared" si="634"/>
        <v>0.13266930011199082</v>
      </c>
      <c r="AC2058" s="44"/>
      <c r="AD2058" s="44"/>
      <c r="AE2058" s="44"/>
      <c r="AF2058" s="44"/>
      <c r="AG2058" s="45"/>
      <c r="AH2058" s="45"/>
      <c r="DM2058"/>
      <c r="DN2058"/>
      <c r="DO2058"/>
      <c r="DP2058"/>
      <c r="DQ2058"/>
      <c r="DR2058"/>
      <c r="DS2058"/>
      <c r="DT2058"/>
      <c r="DU2058"/>
      <c r="DV2058"/>
      <c r="DW2058"/>
      <c r="DX2058"/>
      <c r="DY2058"/>
      <c r="DZ2058"/>
      <c r="EA2058"/>
      <c r="EB2058"/>
      <c r="EC2058"/>
      <c r="ED2058"/>
      <c r="EE2058"/>
      <c r="EF2058"/>
      <c r="EG2058"/>
    </row>
    <row r="2059" spans="1:137" s="1" customFormat="1" ht="14.4" x14ac:dyDescent="0.3">
      <c r="A2059"/>
      <c r="B2059"/>
      <c r="C2059"/>
      <c r="D2059" s="83"/>
      <c r="E2059" s="28"/>
      <c r="F2059" s="86"/>
      <c r="G2059" s="86"/>
      <c r="H2059" s="86"/>
      <c r="I2059" s="86"/>
      <c r="J2059" s="91"/>
      <c r="K2059" s="91"/>
      <c r="L2059" s="91"/>
      <c r="M2059" s="91"/>
      <c r="N2059" s="114"/>
      <c r="O2059" s="83"/>
      <c r="P2059" s="83"/>
      <c r="Q2059" s="83"/>
      <c r="R2059" s="83"/>
      <c r="S2059" s="83"/>
      <c r="T2059" s="82"/>
      <c r="U2059" s="16"/>
      <c r="V2059" s="43"/>
      <c r="W2059" s="43"/>
      <c r="X2059" s="43"/>
      <c r="Y2059" s="22"/>
      <c r="Z2059" s="22"/>
      <c r="AA2059" s="44"/>
      <c r="AB2059" s="44"/>
      <c r="AC2059" s="44"/>
      <c r="AD2059" s="44"/>
      <c r="AE2059" s="44"/>
      <c r="AF2059" s="44"/>
      <c r="AG2059" s="45"/>
      <c r="AH2059" s="45"/>
      <c r="DM2059"/>
      <c r="DN2059"/>
      <c r="DO2059"/>
      <c r="DP2059"/>
      <c r="DQ2059"/>
      <c r="DR2059"/>
      <c r="DS2059"/>
      <c r="DT2059"/>
      <c r="DU2059"/>
      <c r="DV2059"/>
      <c r="DW2059"/>
      <c r="DX2059"/>
      <c r="DY2059"/>
      <c r="DZ2059"/>
      <c r="EA2059"/>
      <c r="EB2059"/>
      <c r="EC2059"/>
      <c r="ED2059"/>
      <c r="EE2059"/>
      <c r="EF2059"/>
      <c r="EG2059"/>
    </row>
    <row r="2062" spans="1:137" x14ac:dyDescent="0.25">
      <c r="D2062" s="18" t="s">
        <v>221</v>
      </c>
      <c r="E2062" s="18" t="s">
        <v>16</v>
      </c>
      <c r="F2062" s="10" t="s">
        <v>17</v>
      </c>
      <c r="G2062" s="10" t="s">
        <v>20</v>
      </c>
      <c r="H2062" s="10" t="s">
        <v>21</v>
      </c>
      <c r="I2062" s="10" t="s">
        <v>22</v>
      </c>
      <c r="K2062" s="10"/>
      <c r="L2062" s="10"/>
    </row>
    <row r="2063" spans="1:137" s="1" customFormat="1" ht="14.4" thickBot="1" x14ac:dyDescent="0.3">
      <c r="A2063"/>
      <c r="B2063"/>
      <c r="C2063"/>
      <c r="D2063" s="18"/>
      <c r="E2063" s="28">
        <f>E2064-1</f>
        <v>39883.524305555555</v>
      </c>
      <c r="F2063" s="10"/>
      <c r="G2063" s="10"/>
      <c r="H2063" s="10"/>
      <c r="I2063" s="10"/>
      <c r="J2063" s="10"/>
      <c r="K2063" s="10"/>
      <c r="L2063" s="10"/>
      <c r="M2063" s="86"/>
      <c r="N2063" s="86"/>
      <c r="O2063" s="90"/>
      <c r="P2063" s="90"/>
      <c r="Q2063" s="90"/>
      <c r="R2063" s="87"/>
      <c r="S2063" s="87"/>
      <c r="T2063" s="16"/>
      <c r="U2063" s="16"/>
      <c r="V2063" s="17"/>
      <c r="W2063" s="17"/>
      <c r="X2063" s="17"/>
      <c r="Y2063" s="17"/>
      <c r="Z2063" s="17"/>
      <c r="AA2063" s="17"/>
      <c r="AB2063" s="17"/>
      <c r="AC2063" s="17"/>
      <c r="AD2063" s="17"/>
      <c r="AE2063" s="17"/>
      <c r="AF2063" s="17"/>
      <c r="AG2063" s="17"/>
      <c r="AH2063" s="17"/>
      <c r="DM2063"/>
      <c r="DN2063"/>
      <c r="DO2063"/>
      <c r="DP2063"/>
      <c r="DQ2063"/>
      <c r="DR2063"/>
      <c r="DS2063"/>
      <c r="DT2063"/>
      <c r="DU2063"/>
      <c r="DV2063"/>
      <c r="DW2063"/>
      <c r="DX2063"/>
      <c r="DY2063"/>
      <c r="DZ2063"/>
      <c r="EA2063"/>
      <c r="EB2063"/>
      <c r="EC2063"/>
      <c r="ED2063"/>
      <c r="EE2063"/>
      <c r="EF2063"/>
      <c r="EG2063"/>
    </row>
    <row r="2064" spans="1:137" s="1" customFormat="1" ht="15" thickBot="1" x14ac:dyDescent="0.35">
      <c r="A2064"/>
      <c r="B2064"/>
      <c r="C2064"/>
      <c r="D2064" s="18"/>
      <c r="E2064" s="28">
        <v>39884.524305555555</v>
      </c>
      <c r="F2064" s="10">
        <f>E2064-E$2063</f>
        <v>1</v>
      </c>
      <c r="G2064" s="10">
        <v>1137</v>
      </c>
      <c r="H2064" s="10">
        <v>3.98</v>
      </c>
      <c r="I2064" s="10">
        <v>831</v>
      </c>
      <c r="J2064" s="10"/>
      <c r="K2064" s="10"/>
      <c r="L2064" s="79">
        <v>1037</v>
      </c>
      <c r="M2064" s="86"/>
      <c r="N2064" s="114">
        <v>6.8</v>
      </c>
      <c r="O2064" s="37">
        <v>89.1</v>
      </c>
      <c r="P2064" s="38">
        <v>18.829999999999998</v>
      </c>
      <c r="Q2064" s="39">
        <f>P2064-S2064</f>
        <v>15.301257999999999</v>
      </c>
      <c r="R2064" s="18">
        <v>18.739999999999998</v>
      </c>
      <c r="S2064" s="85">
        <f>R2064*P2064/100</f>
        <v>3.5287419999999994</v>
      </c>
      <c r="T2064" s="40">
        <f>Q2064/$A$18+S2064</f>
        <v>9.904266166666666</v>
      </c>
      <c r="U2064" s="40">
        <f>$A$16-T2064</f>
        <v>107.09573383333333</v>
      </c>
      <c r="V2064" s="43">
        <f t="shared" ref="V2064:V2095" si="636">($A$15*L2064/1000/$A$13*H2064)/$Q$2064</f>
        <v>8.7784697588552565E-6</v>
      </c>
      <c r="W2064" s="43">
        <f t="shared" ref="W2064:W2095" si="637">($U$2064*L2064/1000/$A$13*H2064)/$Q$2064</f>
        <v>1.2535155476777709E-3</v>
      </c>
      <c r="X2064" s="43">
        <f t="shared" ref="X2064:X2095" si="638">($A$46*$S$2064*H2064*L2064/1000000)/$Q$2064</f>
        <v>2.0820675833997074E-6</v>
      </c>
      <c r="Y2064" s="22">
        <f>X2064+W2064+SUM($V$2064:V2064)</f>
        <v>1.2643760850200257E-3</v>
      </c>
      <c r="Z2064" s="22">
        <f t="shared" ref="Z2064:Z2095" si="639">($A$15*L2064/1000/$A$13*G2064)/$Q$2064</f>
        <v>2.5078191245774938E-3</v>
      </c>
      <c r="AA2064" s="44">
        <f t="shared" ref="AA2064:AA2095" si="640">($U$2064*L2064/1000/$A$13*G2064)/$Q$2064</f>
        <v>0.35810230595719234</v>
      </c>
      <c r="AB2064" s="44">
        <f t="shared" ref="AB2064:AB2095" si="641">($A$14*$S$2064/1000*G2064/1000000*L2064/1000*1000000)/$Q$2064</f>
        <v>1.7641738486177779E-2</v>
      </c>
      <c r="AC2064" s="44">
        <f t="shared" ref="AC2064:AC2095" si="642">($A$14*((L2064/1000)*G2064/10^6)*(1+($A$28/(10^-N2064))+(($A$28*$A$29)/(10^-N2064)^2))*1000000)*$S$2064/1000/$Q$2064</f>
        <v>5.0979985231510525E-2</v>
      </c>
      <c r="AD2064" s="44">
        <f t="shared" ref="AD2064" si="643">AC2064/(1+($A$28/(10^-N2064))+(($A$28*$A$29)/(10^-N2064)^2))*1</f>
        <v>1.7641738486177779E-2</v>
      </c>
      <c r="AE2064" s="44">
        <f t="shared" ref="AE2064" si="644">AC2064/(1+($A$28/(10^-N2064))+(($A$28*$A$29)/(10^-N2064)^2))*($A$28/(10^-N2064))</f>
        <v>3.3332575768331568E-2</v>
      </c>
      <c r="AF2064" s="44">
        <f t="shared" ref="AF2064" si="645">AC2064/(1+($A$28/(10^-N2064))+(($A$28*$A$29)/(10^-N2064)^2))*(($A$28*$A$29)/(10^-N2064)^2)</f>
        <v>5.6709770011697847E-6</v>
      </c>
      <c r="AG2064" s="45">
        <f>AC2064+AA2064+SUM($Z$2064:Z2064)</f>
        <v>0.41159011031328036</v>
      </c>
      <c r="AH2064" s="45">
        <f>AC2064+AA2064+SUM($Z$2064:Z2064)</f>
        <v>0.41159011031328036</v>
      </c>
      <c r="DM2064"/>
      <c r="DN2064"/>
      <c r="DO2064"/>
      <c r="DP2064"/>
      <c r="DQ2064"/>
      <c r="DR2064"/>
      <c r="DS2064"/>
      <c r="DT2064"/>
      <c r="DU2064"/>
      <c r="DV2064"/>
      <c r="DW2064"/>
      <c r="DX2064"/>
      <c r="DY2064"/>
      <c r="DZ2064"/>
      <c r="EA2064"/>
      <c r="EB2064"/>
      <c r="EC2064"/>
      <c r="ED2064"/>
      <c r="EE2064"/>
      <c r="EF2064"/>
      <c r="EG2064"/>
    </row>
    <row r="2065" spans="1:137" s="1" customFormat="1" ht="14.4" x14ac:dyDescent="0.3">
      <c r="A2065"/>
      <c r="B2065"/>
      <c r="C2065"/>
      <c r="D2065" s="18"/>
      <c r="E2065" s="28">
        <v>39891.586111111108</v>
      </c>
      <c r="F2065" s="10">
        <f t="shared" ref="F2065:F2122" si="646">E2065-E$2063</f>
        <v>8.0618055555532919</v>
      </c>
      <c r="G2065" s="10">
        <v>1265</v>
      </c>
      <c r="H2065" s="10">
        <v>3.53</v>
      </c>
      <c r="I2065" s="10">
        <v>1060</v>
      </c>
      <c r="J2065" s="10"/>
      <c r="K2065" s="10"/>
      <c r="L2065" s="79">
        <v>1037</v>
      </c>
      <c r="M2065" s="86"/>
      <c r="N2065" s="114">
        <v>6.8</v>
      </c>
      <c r="O2065" s="90"/>
      <c r="P2065" s="90"/>
      <c r="Q2065" s="90"/>
      <c r="R2065" s="88"/>
      <c r="S2065" s="87"/>
      <c r="T2065" s="16"/>
      <c r="U2065" s="16"/>
      <c r="V2065" s="43">
        <f t="shared" si="636"/>
        <v>7.7859292082309176E-6</v>
      </c>
      <c r="W2065" s="43">
        <f t="shared" si="637"/>
        <v>1.1117864028398318E-3</v>
      </c>
      <c r="X2065" s="43">
        <f t="shared" si="638"/>
        <v>1.846657932010293E-6</v>
      </c>
      <c r="Y2065" s="22">
        <f>X2065+W2065+SUM($V$2064:V2065)</f>
        <v>1.1301974597389282E-3</v>
      </c>
      <c r="Z2065" s="22">
        <f t="shared" si="639"/>
        <v>2.7901417700884165E-3</v>
      </c>
      <c r="AA2065" s="44">
        <f t="shared" si="640"/>
        <v>0.39841637382220607</v>
      </c>
      <c r="AB2065" s="44">
        <f t="shared" si="641"/>
        <v>1.9627791719450213E-2</v>
      </c>
      <c r="AC2065" s="44">
        <f t="shared" si="642"/>
        <v>5.6719156831891653E-2</v>
      </c>
      <c r="AD2065" s="44">
        <f t="shared" ref="AD2065" si="647">AC2065/(1+($A$28/(10^-N2065))+(($A$28*$A$29)/(10^-N2065)^2))*1</f>
        <v>1.962779171945021E-2</v>
      </c>
      <c r="AE2065" s="44">
        <f t="shared" ref="AE2065" si="648">AC2065/(1+($A$28/(10^-N2065))+(($A$28*$A$29)/(10^-N2065)^2))*($A$28/(10^-N2065))</f>
        <v>3.7085055714106793E-2</v>
      </c>
      <c r="AF2065" s="44">
        <f t="shared" ref="AF2065" si="649">AC2065/(1+($A$28/(10^-N2065))+(($A$28*$A$29)/(10^-N2065)^2))*(($A$28*$A$29)/(10^-N2065)^2)</f>
        <v>6.3093983346348082E-6</v>
      </c>
      <c r="AG2065" s="45">
        <f>AC2065+AA2065+SUM($Z$2064:Z2065)</f>
        <v>0.46043349154876362</v>
      </c>
      <c r="AH2065" s="45">
        <f>AC2065+AA2065+SUM($Z$2064:Z2065)</f>
        <v>0.46043349154876362</v>
      </c>
      <c r="DM2065"/>
      <c r="DN2065"/>
      <c r="DO2065"/>
      <c r="DP2065"/>
      <c r="DQ2065"/>
      <c r="DR2065"/>
      <c r="DS2065"/>
      <c r="DT2065"/>
      <c r="DU2065"/>
      <c r="DV2065"/>
      <c r="DW2065"/>
      <c r="DX2065"/>
      <c r="DY2065"/>
      <c r="DZ2065"/>
      <c r="EA2065"/>
      <c r="EB2065"/>
      <c r="EC2065"/>
      <c r="ED2065"/>
      <c r="EE2065"/>
      <c r="EF2065"/>
      <c r="EG2065"/>
    </row>
    <row r="2066" spans="1:137" s="1" customFormat="1" ht="14.4" x14ac:dyDescent="0.3">
      <c r="A2066"/>
      <c r="B2066"/>
      <c r="C2066"/>
      <c r="D2066" s="18"/>
      <c r="E2066" s="28">
        <v>39898.442361111112</v>
      </c>
      <c r="F2066" s="10">
        <f t="shared" si="646"/>
        <v>14.918055555557657</v>
      </c>
      <c r="G2066" s="10">
        <v>1978</v>
      </c>
      <c r="H2066" s="10">
        <v>3.7</v>
      </c>
      <c r="I2066" s="10">
        <v>1277</v>
      </c>
      <c r="J2066" s="10"/>
      <c r="K2066" s="10"/>
      <c r="L2066" s="79">
        <v>1037</v>
      </c>
      <c r="M2066" s="87"/>
      <c r="N2066" s="114">
        <v>6.8</v>
      </c>
      <c r="O2066" s="90"/>
      <c r="P2066" s="90"/>
      <c r="Q2066" s="90"/>
      <c r="R2066" s="87"/>
      <c r="S2066" s="87"/>
      <c r="T2066" s="16"/>
      <c r="U2066" s="16"/>
      <c r="V2066" s="43">
        <f t="shared" si="636"/>
        <v>8.1608889718001132E-6</v>
      </c>
      <c r="W2066" s="43">
        <f t="shared" si="637"/>
        <v>1.1653285242230534E-3</v>
      </c>
      <c r="X2066" s="43">
        <f t="shared" si="638"/>
        <v>1.9355904669796276E-6</v>
      </c>
      <c r="Y2066" s="22">
        <f>X2066+W2066+SUM($V$2064:V2066)</f>
        <v>1.1919894026289192E-3</v>
      </c>
      <c r="Z2066" s="22">
        <f t="shared" si="639"/>
        <v>4.3627671314109794E-3</v>
      </c>
      <c r="AA2066" s="44">
        <f t="shared" si="640"/>
        <v>0.62297832997654035</v>
      </c>
      <c r="AB2066" s="44">
        <f t="shared" si="641"/>
        <v>3.0690728870413055E-2</v>
      </c>
      <c r="AC2066" s="44">
        <f t="shared" si="642"/>
        <v>8.8688136137139648E-2</v>
      </c>
      <c r="AD2066" s="44">
        <f t="shared" ref="AD2066:AD2115" si="650">AC2066/(1+($A$28/(10^-N2066))+(($A$28*$A$29)/(10^-N2066)^2))*1</f>
        <v>3.0690728870413048E-2</v>
      </c>
      <c r="AE2066" s="44">
        <f t="shared" ref="AE2066:AE2115" si="651">AC2066/(1+($A$28/(10^-N2066))+(($A$28*$A$29)/(10^-N2066)^2))*($A$28/(10^-N2066))</f>
        <v>5.7987541662057884E-2</v>
      </c>
      <c r="AF2066" s="44">
        <f t="shared" ref="AF2066:AF2115" si="652">AC2066/(1+($A$28/(10^-N2066))+(($A$28*$A$29)/(10^-N2066)^2))*(($A$28*$A$29)/(10^-N2066)^2)</f>
        <v>9.8656046687016969E-6</v>
      </c>
      <c r="AG2066" s="45">
        <f>AC2066+AA2066+SUM($Z$2064:Z2066)</f>
        <v>0.72132719413975688</v>
      </c>
      <c r="AH2066" s="45">
        <f>AC2066+AA2066+SUM($Z$2064:Z2066)</f>
        <v>0.72132719413975688</v>
      </c>
      <c r="DM2066"/>
      <c r="DN2066"/>
      <c r="DO2066"/>
      <c r="DP2066"/>
      <c r="DQ2066"/>
      <c r="DR2066"/>
      <c r="DS2066"/>
      <c r="DT2066"/>
      <c r="DU2066"/>
      <c r="DV2066"/>
      <c r="DW2066"/>
      <c r="DX2066"/>
      <c r="DY2066"/>
      <c r="DZ2066"/>
      <c r="EA2066"/>
      <c r="EB2066"/>
      <c r="EC2066"/>
      <c r="ED2066"/>
      <c r="EE2066"/>
      <c r="EF2066"/>
      <c r="EG2066"/>
    </row>
    <row r="2067" spans="1:137" s="1" customFormat="1" ht="14.4" x14ac:dyDescent="0.3">
      <c r="A2067"/>
      <c r="B2067"/>
      <c r="C2067"/>
      <c r="D2067" s="18"/>
      <c r="E2067" s="28">
        <v>39913.722916666666</v>
      </c>
      <c r="F2067" s="10">
        <f t="shared" si="646"/>
        <v>30.198611111110949</v>
      </c>
      <c r="G2067" s="10">
        <v>12699</v>
      </c>
      <c r="H2067" s="10">
        <v>2.97</v>
      </c>
      <c r="I2067" s="10">
        <v>1632</v>
      </c>
      <c r="J2067" s="10"/>
      <c r="K2067" s="10"/>
      <c r="L2067" s="79">
        <v>1037</v>
      </c>
      <c r="M2067" s="86"/>
      <c r="N2067" s="114">
        <v>6.8</v>
      </c>
      <c r="O2067" s="90"/>
      <c r="P2067" s="90"/>
      <c r="Q2067" s="90"/>
      <c r="R2067" s="87"/>
      <c r="S2067" s="87"/>
      <c r="T2067" s="16"/>
      <c r="U2067" s="16"/>
      <c r="V2067" s="43">
        <f t="shared" si="636"/>
        <v>6.5507676341206303E-6</v>
      </c>
      <c r="W2067" s="43">
        <f t="shared" si="637"/>
        <v>9.3541235593039686E-4</v>
      </c>
      <c r="X2067" s="43">
        <f t="shared" si="638"/>
        <v>1.5537036991701334E-6</v>
      </c>
      <c r="Y2067" s="22">
        <f>X2067+W2067+SUM($V$2064:V2067)</f>
        <v>9.6824211520257395E-4</v>
      </c>
      <c r="Z2067" s="22">
        <f t="shared" si="639"/>
        <v>2.8009494338618816E-2</v>
      </c>
      <c r="AA2067" s="44">
        <f t="shared" si="640"/>
        <v>3.9995964673266364</v>
      </c>
      <c r="AB2067" s="44">
        <f t="shared" si="641"/>
        <v>0.19703820319786422</v>
      </c>
      <c r="AC2067" s="44">
        <f t="shared" si="642"/>
        <v>0.56938859494718741</v>
      </c>
      <c r="AD2067" s="44">
        <f t="shared" si="650"/>
        <v>0.19703820319786422</v>
      </c>
      <c r="AE2067" s="44">
        <f t="shared" si="651"/>
        <v>0.37228705337031009</v>
      </c>
      <c r="AF2067" s="44">
        <f t="shared" si="652"/>
        <v>6.3338379013065164E-5</v>
      </c>
      <c r="AG2067" s="45">
        <f>AC2067+AA2067+SUM($Z$2064:Z2067)</f>
        <v>4.6066552846385198</v>
      </c>
      <c r="AH2067" s="45">
        <f>AC2067+AA2067+SUM($Z$2064:Z2067)</f>
        <v>4.6066552846385198</v>
      </c>
      <c r="DM2067"/>
      <c r="DN2067"/>
      <c r="DO2067"/>
      <c r="DP2067"/>
      <c r="DQ2067"/>
      <c r="DR2067"/>
      <c r="DS2067"/>
      <c r="DT2067"/>
      <c r="DU2067"/>
      <c r="DV2067"/>
      <c r="DW2067"/>
      <c r="DX2067"/>
      <c r="DY2067"/>
      <c r="DZ2067"/>
      <c r="EA2067"/>
      <c r="EB2067"/>
      <c r="EC2067"/>
      <c r="ED2067"/>
      <c r="EE2067"/>
      <c r="EF2067"/>
      <c r="EG2067"/>
    </row>
    <row r="2068" spans="1:137" s="1" customFormat="1" ht="14.4" x14ac:dyDescent="0.3">
      <c r="A2068"/>
      <c r="B2068"/>
      <c r="C2068"/>
      <c r="D2068" s="29"/>
      <c r="E2068" s="28">
        <v>39921.556250000001</v>
      </c>
      <c r="F2068" s="10">
        <f t="shared" si="646"/>
        <v>38.031944444446708</v>
      </c>
      <c r="G2068" s="10">
        <v>15911</v>
      </c>
      <c r="H2068" s="10">
        <v>2.74</v>
      </c>
      <c r="I2068" s="10">
        <v>1834</v>
      </c>
      <c r="J2068" s="10"/>
      <c r="K2068" s="10"/>
      <c r="L2068" s="79">
        <v>1037</v>
      </c>
      <c r="M2068" s="86"/>
      <c r="N2068" s="114">
        <v>6.8</v>
      </c>
      <c r="O2068" s="90"/>
      <c r="P2068" s="90"/>
      <c r="Q2068" s="90"/>
      <c r="R2068" s="87"/>
      <c r="S2068" s="87"/>
      <c r="T2068" s="16"/>
      <c r="U2068" s="16"/>
      <c r="V2068" s="43">
        <f t="shared" si="636"/>
        <v>6.043469130468191E-6</v>
      </c>
      <c r="W2068" s="43">
        <f t="shared" si="637"/>
        <v>8.6297301523545044E-4</v>
      </c>
      <c r="X2068" s="43">
        <f t="shared" si="638"/>
        <v>1.4333832106822105E-6</v>
      </c>
      <c r="Y2068" s="22">
        <f>X2068+W2068+SUM($V$2064:V2068)</f>
        <v>9.0172592314960768E-4</v>
      </c>
      <c r="Z2068" s="22">
        <f t="shared" si="639"/>
        <v>3.509402822440854E-2</v>
      </c>
      <c r="AA2068" s="44">
        <f t="shared" si="640"/>
        <v>5.0112276078143241</v>
      </c>
      <c r="AB2068" s="44">
        <f t="shared" si="641"/>
        <v>0.24687572652029433</v>
      </c>
      <c r="AC2068" s="44">
        <f t="shared" si="642"/>
        <v>0.71340593229425153</v>
      </c>
      <c r="AD2068" s="44">
        <f t="shared" si="650"/>
        <v>0.24687572652029435</v>
      </c>
      <c r="AE2068" s="44">
        <f t="shared" si="651"/>
        <v>0.46645084700960743</v>
      </c>
      <c r="AF2068" s="44">
        <f t="shared" si="652"/>
        <v>7.9358764349703127E-5</v>
      </c>
      <c r="AG2068" s="45">
        <f>AC2068+AA2068+SUM($Z$2064:Z2068)</f>
        <v>5.7973977906976799</v>
      </c>
      <c r="AH2068" s="45">
        <f>AC2068+AA2068+SUM($Z$2064:Z2068)</f>
        <v>5.7973977906976799</v>
      </c>
      <c r="DM2068"/>
      <c r="DN2068"/>
      <c r="DO2068"/>
      <c r="DP2068"/>
      <c r="DQ2068"/>
      <c r="DR2068"/>
      <c r="DS2068"/>
      <c r="DT2068"/>
      <c r="DU2068"/>
      <c r="DV2068"/>
      <c r="DW2068"/>
      <c r="DX2068"/>
      <c r="DY2068"/>
      <c r="DZ2068"/>
      <c r="EA2068"/>
      <c r="EB2068"/>
      <c r="EC2068"/>
      <c r="ED2068"/>
      <c r="EE2068"/>
      <c r="EF2068"/>
      <c r="EG2068"/>
    </row>
    <row r="2069" spans="1:137" s="1" customFormat="1" ht="14.4" x14ac:dyDescent="0.3">
      <c r="A2069"/>
      <c r="B2069"/>
      <c r="C2069"/>
      <c r="D2069" s="18"/>
      <c r="E2069" s="28">
        <v>39939.640972222223</v>
      </c>
      <c r="F2069" s="10">
        <f t="shared" si="646"/>
        <v>56.116666666668607</v>
      </c>
      <c r="G2069" s="10">
        <v>18706.400000000001</v>
      </c>
      <c r="H2069" s="10">
        <v>3.94</v>
      </c>
      <c r="I2069" s="10">
        <v>183</v>
      </c>
      <c r="J2069" s="10"/>
      <c r="K2069" s="10"/>
      <c r="L2069" s="79">
        <v>1037</v>
      </c>
      <c r="M2069" s="86"/>
      <c r="N2069" s="114">
        <v>6.8</v>
      </c>
      <c r="O2069" s="90"/>
      <c r="P2069" s="90"/>
      <c r="Q2069" s="90"/>
      <c r="R2069" s="87"/>
      <c r="S2069" s="87"/>
      <c r="T2069" s="16"/>
      <c r="U2069" s="16"/>
      <c r="V2069" s="43">
        <f t="shared" si="636"/>
        <v>8.6902439321330917E-6</v>
      </c>
      <c r="W2069" s="43">
        <f t="shared" si="637"/>
        <v>1.2409174014699541E-3</v>
      </c>
      <c r="X2069" s="43">
        <f t="shared" si="638"/>
        <v>2.0611422810539814E-6</v>
      </c>
      <c r="Y2069" s="22">
        <f>X2069+W2069+SUM($V$2064:V2069)</f>
        <v>1.2889883123866162E-3</v>
      </c>
      <c r="Z2069" s="22">
        <f t="shared" si="639"/>
        <v>4.1259690124886929E-2</v>
      </c>
      <c r="AA2069" s="44">
        <f t="shared" si="640"/>
        <v>5.8916490555476013</v>
      </c>
      <c r="AB2069" s="44">
        <f t="shared" si="641"/>
        <v>0.29024926721005806</v>
      </c>
      <c r="AC2069" s="44">
        <f t="shared" si="642"/>
        <v>0.8387440595732002</v>
      </c>
      <c r="AD2069" s="44">
        <f t="shared" si="650"/>
        <v>0.29024926721005812</v>
      </c>
      <c r="AE2069" s="44">
        <f t="shared" si="651"/>
        <v>0.54840149107538938</v>
      </c>
      <c r="AF2069" s="44">
        <f t="shared" si="652"/>
        <v>9.3301287752579136E-5</v>
      </c>
      <c r="AG2069" s="45">
        <f>AC2069+AA2069+SUM($Z$2064:Z2069)</f>
        <v>6.8444170558347928</v>
      </c>
      <c r="AH2069" s="45">
        <f>AC2069+AA2069+SUM($Z$2064:Z2069)</f>
        <v>6.8444170558347928</v>
      </c>
      <c r="DM2069"/>
      <c r="DN2069"/>
      <c r="DO2069"/>
      <c r="DP2069"/>
      <c r="DQ2069"/>
      <c r="DR2069"/>
      <c r="DS2069"/>
      <c r="DT2069"/>
      <c r="DU2069"/>
      <c r="DV2069"/>
      <c r="DW2069"/>
      <c r="DX2069"/>
      <c r="DY2069"/>
      <c r="DZ2069"/>
      <c r="EA2069"/>
      <c r="EB2069"/>
      <c r="EC2069"/>
      <c r="ED2069"/>
      <c r="EE2069"/>
      <c r="EF2069"/>
      <c r="EG2069"/>
    </row>
    <row r="2070" spans="1:137" s="1" customFormat="1" ht="14.4" x14ac:dyDescent="0.3">
      <c r="A2070"/>
      <c r="B2070"/>
      <c r="C2070"/>
      <c r="D2070" s="18"/>
      <c r="E2070" s="28">
        <v>39952.524305555555</v>
      </c>
      <c r="F2070" s="10">
        <f t="shared" si="646"/>
        <v>69</v>
      </c>
      <c r="G2070" s="10">
        <v>21554.7</v>
      </c>
      <c r="H2070" s="10">
        <v>5.51</v>
      </c>
      <c r="I2070" s="10">
        <v>544</v>
      </c>
      <c r="J2070" s="10"/>
      <c r="K2070" s="10"/>
      <c r="L2070" s="79">
        <v>1037</v>
      </c>
      <c r="M2070" s="86"/>
      <c r="N2070" s="114">
        <v>6.8</v>
      </c>
      <c r="O2070" s="90"/>
      <c r="P2070" s="90"/>
      <c r="Q2070" s="90"/>
      <c r="R2070" s="87"/>
      <c r="S2070" s="87"/>
      <c r="T2070" s="16"/>
      <c r="U2070" s="16"/>
      <c r="V2070" s="43">
        <f t="shared" si="636"/>
        <v>1.2153107630978003E-5</v>
      </c>
      <c r="W2070" s="43">
        <f t="shared" si="637"/>
        <v>1.7353946401267631E-3</v>
      </c>
      <c r="X2070" s="43">
        <f t="shared" si="638"/>
        <v>2.8824603981237151E-6</v>
      </c>
      <c r="Y2070" s="22">
        <f>X2070+W2070+SUM($V$2064:V2070)</f>
        <v>1.7964399767914732E-3</v>
      </c>
      <c r="Z2070" s="22">
        <f t="shared" si="639"/>
        <v>4.7542030681205376E-2</v>
      </c>
      <c r="AA2070" s="44">
        <f t="shared" si="640"/>
        <v>6.7887315516407165</v>
      </c>
      <c r="AB2070" s="44">
        <f t="shared" si="641"/>
        <v>0.33444360646263527</v>
      </c>
      <c r="AC2070" s="44">
        <f t="shared" si="642"/>
        <v>0.96645407886511869</v>
      </c>
      <c r="AD2070" s="44">
        <f t="shared" si="650"/>
        <v>0.33444360646263521</v>
      </c>
      <c r="AE2070" s="44">
        <f t="shared" si="651"/>
        <v>0.63190296474376129</v>
      </c>
      <c r="AF2070" s="44">
        <f t="shared" si="652"/>
        <v>1.0750765872217624E-4</v>
      </c>
      <c r="AG2070" s="45">
        <f>AC2070+AA2070+SUM($Z$2064:Z2070)</f>
        <v>7.9167516019010318</v>
      </c>
      <c r="AH2070" s="45">
        <f>AC2070+AA2070+SUM($Z$2064:Z2070)</f>
        <v>7.9167516019010318</v>
      </c>
      <c r="DM2070"/>
      <c r="DN2070"/>
      <c r="DO2070"/>
      <c r="DP2070"/>
      <c r="DQ2070"/>
      <c r="DR2070"/>
      <c r="DS2070"/>
      <c r="DT2070"/>
      <c r="DU2070"/>
      <c r="DV2070"/>
      <c r="DW2070"/>
      <c r="DX2070"/>
      <c r="DY2070"/>
      <c r="DZ2070"/>
      <c r="EA2070"/>
      <c r="EB2070"/>
      <c r="EC2070"/>
      <c r="ED2070"/>
      <c r="EE2070"/>
      <c r="EF2070"/>
      <c r="EG2070"/>
    </row>
    <row r="2071" spans="1:137" s="1" customFormat="1" ht="14.4" x14ac:dyDescent="0.3">
      <c r="A2071"/>
      <c r="B2071"/>
      <c r="C2071"/>
      <c r="D2071" s="18"/>
      <c r="E2071" s="28">
        <v>39966.473611111112</v>
      </c>
      <c r="F2071" s="10">
        <f t="shared" si="646"/>
        <v>82.949305555557657</v>
      </c>
      <c r="G2071" s="10">
        <v>21643.200000000001</v>
      </c>
      <c r="H2071" s="10">
        <v>5.59</v>
      </c>
      <c r="I2071" s="10">
        <v>778</v>
      </c>
      <c r="J2071" s="10"/>
      <c r="K2071" s="10"/>
      <c r="L2071" s="79">
        <v>1037</v>
      </c>
      <c r="M2071" s="86"/>
      <c r="N2071" s="114">
        <v>6.8</v>
      </c>
      <c r="O2071" s="90"/>
      <c r="P2071" s="90"/>
      <c r="Q2071" s="90"/>
      <c r="R2071" s="87"/>
      <c r="S2071" s="87"/>
      <c r="T2071" s="16"/>
      <c r="U2071" s="16"/>
      <c r="V2071" s="43">
        <f t="shared" si="636"/>
        <v>1.2329559284422331E-5</v>
      </c>
      <c r="W2071" s="43">
        <f t="shared" si="637"/>
        <v>1.7605909325423966E-3</v>
      </c>
      <c r="X2071" s="43">
        <f t="shared" si="638"/>
        <v>2.9243110028151667E-6</v>
      </c>
      <c r="Y2071" s="22">
        <f>X2071+W2071+SUM($V$2064:V2071)</f>
        <v>1.8340076790962204E-3</v>
      </c>
      <c r="Z2071" s="22">
        <f t="shared" si="639"/>
        <v>4.7737230322828159E-2</v>
      </c>
      <c r="AA2071" s="44">
        <f t="shared" si="640"/>
        <v>6.8166049501255106</v>
      </c>
      <c r="AB2071" s="44">
        <f t="shared" si="641"/>
        <v>0.33581677608095245</v>
      </c>
      <c r="AC2071" s="44">
        <f t="shared" si="642"/>
        <v>0.97042217797944474</v>
      </c>
      <c r="AD2071" s="44">
        <f t="shared" si="650"/>
        <v>0.33581677608095245</v>
      </c>
      <c r="AE2071" s="44">
        <f t="shared" si="651"/>
        <v>0.63449745283126979</v>
      </c>
      <c r="AF2071" s="44">
        <f t="shared" si="652"/>
        <v>1.0794906722226727E-4</v>
      </c>
      <c r="AG2071" s="45">
        <f>AC2071+AA2071+SUM($Z$2064:Z2071)</f>
        <v>7.99633032982298</v>
      </c>
      <c r="AH2071" s="45">
        <f>AC2071+AA2071+SUM($Z$2064:Z2071)</f>
        <v>7.99633032982298</v>
      </c>
      <c r="DM2071"/>
      <c r="DN2071"/>
      <c r="DO2071"/>
      <c r="DP2071"/>
      <c r="DQ2071"/>
      <c r="DR2071"/>
      <c r="DS2071"/>
      <c r="DT2071"/>
      <c r="DU2071"/>
      <c r="DV2071"/>
      <c r="DW2071"/>
      <c r="DX2071"/>
      <c r="DY2071"/>
      <c r="DZ2071"/>
      <c r="EA2071"/>
      <c r="EB2071"/>
      <c r="EC2071"/>
      <c r="ED2071"/>
      <c r="EE2071"/>
      <c r="EF2071"/>
      <c r="EG2071"/>
    </row>
    <row r="2072" spans="1:137" s="1" customFormat="1" ht="14.4" x14ac:dyDescent="0.3">
      <c r="A2072"/>
      <c r="B2072"/>
      <c r="C2072"/>
      <c r="D2072" s="18"/>
      <c r="E2072" s="28">
        <v>39976.359722222223</v>
      </c>
      <c r="F2072" s="10">
        <f t="shared" si="646"/>
        <v>92.835416666668607</v>
      </c>
      <c r="G2072" s="10">
        <v>23149.7</v>
      </c>
      <c r="H2072" s="10">
        <v>6.5</v>
      </c>
      <c r="I2072" s="10">
        <v>997</v>
      </c>
      <c r="J2072" s="10"/>
      <c r="K2072" s="10"/>
      <c r="L2072" s="79">
        <v>1037</v>
      </c>
      <c r="M2072" s="86"/>
      <c r="N2072" s="114">
        <v>6.8</v>
      </c>
      <c r="O2072" s="90"/>
      <c r="P2072" s="90"/>
      <c r="Q2072" s="90"/>
      <c r="R2072" s="87"/>
      <c r="S2072" s="87"/>
      <c r="T2072" s="16"/>
      <c r="U2072" s="16"/>
      <c r="V2072" s="43">
        <f t="shared" si="636"/>
        <v>1.4336696842351549E-5</v>
      </c>
      <c r="W2072" s="43">
        <f t="shared" si="637"/>
        <v>2.0471987587702286E-3</v>
      </c>
      <c r="X2072" s="43">
        <f t="shared" si="638"/>
        <v>3.4003616311804264E-6</v>
      </c>
      <c r="Y2072" s="22">
        <f>X2072+W2072+SUM($V$2064:V2072)</f>
        <v>2.135428252794769E-3</v>
      </c>
      <c r="Z2072" s="22">
        <f t="shared" si="639"/>
        <v>5.1060035521751639E-2</v>
      </c>
      <c r="AA2072" s="44">
        <f t="shared" si="640"/>
        <v>7.2910826316774102</v>
      </c>
      <c r="AB2072" s="44">
        <f t="shared" si="641"/>
        <v>0.35919169167411591</v>
      </c>
      <c r="AC2072" s="44">
        <f t="shared" si="642"/>
        <v>1.037969537479243</v>
      </c>
      <c r="AD2072" s="44">
        <f t="shared" si="650"/>
        <v>0.35919169167411591</v>
      </c>
      <c r="AE2072" s="44">
        <f t="shared" si="651"/>
        <v>0.67866238281806979</v>
      </c>
      <c r="AF2072" s="44">
        <f t="shared" si="652"/>
        <v>1.1546298705715056E-4</v>
      </c>
      <c r="AG2072" s="45">
        <f>AC2072+AA2072+SUM($Z$2064:Z2072)</f>
        <v>8.5894154063964301</v>
      </c>
      <c r="AH2072" s="45">
        <f>AC2072+AA2072+SUM($Z$2064:Z2072)</f>
        <v>8.5894154063964301</v>
      </c>
      <c r="DM2072"/>
      <c r="DN2072"/>
      <c r="DO2072"/>
      <c r="DP2072"/>
      <c r="DQ2072"/>
      <c r="DR2072"/>
      <c r="DS2072"/>
      <c r="DT2072"/>
      <c r="DU2072"/>
      <c r="DV2072"/>
      <c r="DW2072"/>
      <c r="DX2072"/>
      <c r="DY2072"/>
      <c r="DZ2072"/>
      <c r="EA2072"/>
      <c r="EB2072"/>
      <c r="EC2072"/>
      <c r="ED2072"/>
      <c r="EE2072"/>
      <c r="EF2072"/>
      <c r="EG2072"/>
    </row>
    <row r="2073" spans="1:137" s="1" customFormat="1" ht="14.4" x14ac:dyDescent="0.3">
      <c r="A2073"/>
      <c r="B2073"/>
      <c r="C2073"/>
      <c r="D2073" s="18"/>
      <c r="E2073" s="28">
        <v>39981.475694444445</v>
      </c>
      <c r="F2073" s="10">
        <f t="shared" si="646"/>
        <v>97.951388888890506</v>
      </c>
      <c r="G2073" s="10">
        <v>23460.400000000001</v>
      </c>
      <c r="H2073" s="10">
        <v>6.41</v>
      </c>
      <c r="I2073" s="10">
        <v>1097</v>
      </c>
      <c r="J2073" s="10"/>
      <c r="K2073" s="10"/>
      <c r="L2073" s="79">
        <v>1037</v>
      </c>
      <c r="M2073" s="86"/>
      <c r="N2073" s="114">
        <v>6.8</v>
      </c>
      <c r="O2073" s="90"/>
      <c r="P2073" s="90"/>
      <c r="Q2073" s="90"/>
      <c r="R2073" s="87"/>
      <c r="S2073" s="87"/>
      <c r="T2073" s="16"/>
      <c r="U2073" s="16"/>
      <c r="V2073" s="43">
        <f t="shared" si="636"/>
        <v>1.4138188732226681E-5</v>
      </c>
      <c r="W2073" s="43">
        <f t="shared" si="637"/>
        <v>2.0188529298026414E-3</v>
      </c>
      <c r="X2073" s="43">
        <f t="shared" si="638"/>
        <v>3.3532797009025435E-6</v>
      </c>
      <c r="Y2073" s="22">
        <f>X2073+W2073+SUM($V$2064:V2073)</f>
        <v>2.1211735306291305E-3</v>
      </c>
      <c r="Z2073" s="22">
        <f t="shared" si="639"/>
        <v>5.1745329630816045E-2</v>
      </c>
      <c r="AA2073" s="44">
        <f t="shared" si="640"/>
        <v>7.3889387323466273</v>
      </c>
      <c r="AB2073" s="44">
        <f t="shared" si="641"/>
        <v>0.36401252557706704</v>
      </c>
      <c r="AC2073" s="44">
        <f t="shared" si="642"/>
        <v>1.0519004797936056</v>
      </c>
      <c r="AD2073" s="44">
        <f t="shared" si="650"/>
        <v>0.36401252557706704</v>
      </c>
      <c r="AE2073" s="44">
        <f t="shared" si="651"/>
        <v>0.68777094156144769</v>
      </c>
      <c r="AF2073" s="44">
        <f t="shared" si="652"/>
        <v>1.1701265509080354E-4</v>
      </c>
      <c r="AG2073" s="45">
        <f>AC2073+AA2073+SUM($Z$2064:Z2073)</f>
        <v>8.7529477790108245</v>
      </c>
      <c r="AH2073" s="45">
        <f>AC2073+AA2073+SUM($Z$2064:Z2073)</f>
        <v>8.7529477790108245</v>
      </c>
      <c r="DM2073"/>
      <c r="DN2073"/>
      <c r="DO2073"/>
      <c r="DP2073"/>
      <c r="DQ2073"/>
      <c r="DR2073"/>
      <c r="DS2073"/>
      <c r="DT2073"/>
      <c r="DU2073"/>
      <c r="DV2073"/>
      <c r="DW2073"/>
      <c r="DX2073"/>
      <c r="DY2073"/>
      <c r="DZ2073"/>
      <c r="EA2073"/>
      <c r="EB2073"/>
      <c r="EC2073"/>
      <c r="ED2073"/>
      <c r="EE2073"/>
      <c r="EF2073"/>
      <c r="EG2073"/>
    </row>
    <row r="2074" spans="1:137" s="1" customFormat="1" ht="14.4" x14ac:dyDescent="0.3">
      <c r="A2074"/>
      <c r="B2074"/>
      <c r="C2074"/>
      <c r="D2074" s="18"/>
      <c r="E2074" s="28">
        <v>39988.486111111109</v>
      </c>
      <c r="F2074" s="10">
        <f t="shared" si="646"/>
        <v>104.96180555555475</v>
      </c>
      <c r="G2074" s="10">
        <v>23641.9</v>
      </c>
      <c r="H2074" s="10">
        <v>4.18</v>
      </c>
      <c r="I2074" s="10">
        <v>1205</v>
      </c>
      <c r="J2074" s="10"/>
      <c r="K2074" s="10"/>
      <c r="L2074" s="79">
        <v>1037</v>
      </c>
      <c r="M2074" s="86"/>
      <c r="N2074" s="114">
        <v>6.8</v>
      </c>
      <c r="O2074" s="90"/>
      <c r="P2074" s="90"/>
      <c r="Q2074" s="90"/>
      <c r="R2074" s="87"/>
      <c r="S2074" s="87"/>
      <c r="T2074" s="16"/>
      <c r="U2074" s="16"/>
      <c r="V2074" s="43">
        <f t="shared" si="636"/>
        <v>9.2195988924660718E-6</v>
      </c>
      <c r="W2074" s="43">
        <f t="shared" si="637"/>
        <v>1.3165062787168548E-3</v>
      </c>
      <c r="X2074" s="43">
        <f t="shared" si="638"/>
        <v>2.1866940951283348E-6</v>
      </c>
      <c r="Y2074" s="22">
        <f>X2074+W2074+SUM($V$2064:V2074)</f>
        <v>1.4268798928300359E-3</v>
      </c>
      <c r="Z2074" s="22">
        <f t="shared" si="639"/>
        <v>5.2145654319567858E-2</v>
      </c>
      <c r="AA2074" s="44">
        <f t="shared" si="640"/>
        <v>7.4461028207645965</v>
      </c>
      <c r="AB2074" s="44">
        <f t="shared" si="641"/>
        <v>0.36682868699768378</v>
      </c>
      <c r="AC2074" s="44">
        <f t="shared" si="642"/>
        <v>1.0600384457738337</v>
      </c>
      <c r="AD2074" s="44">
        <f t="shared" si="650"/>
        <v>0.36682868699768384</v>
      </c>
      <c r="AE2074" s="44">
        <f t="shared" si="651"/>
        <v>0.69309184085955866</v>
      </c>
      <c r="AF2074" s="44">
        <f t="shared" si="652"/>
        <v>1.1791791659099028E-4</v>
      </c>
      <c r="AG2074" s="45">
        <f>AC2074+AA2074+SUM($Z$2064:Z2074)</f>
        <v>8.8703954877285902</v>
      </c>
      <c r="AH2074" s="45">
        <f>AC2074+AA2074+SUM($Z$2064:Z2074)</f>
        <v>8.8703954877285902</v>
      </c>
      <c r="DM2074"/>
      <c r="DN2074"/>
      <c r="DO2074"/>
      <c r="DP2074"/>
      <c r="DQ2074"/>
      <c r="DR2074"/>
      <c r="DS2074"/>
      <c r="DT2074"/>
      <c r="DU2074"/>
      <c r="DV2074"/>
      <c r="DW2074"/>
      <c r="DX2074"/>
      <c r="DY2074"/>
      <c r="DZ2074"/>
      <c r="EA2074"/>
      <c r="EB2074"/>
      <c r="EC2074"/>
      <c r="ED2074"/>
      <c r="EE2074"/>
      <c r="EF2074"/>
      <c r="EG2074"/>
    </row>
    <row r="2075" spans="1:137" s="1" customFormat="1" ht="14.4" x14ac:dyDescent="0.3">
      <c r="A2075"/>
      <c r="B2075"/>
      <c r="C2075"/>
      <c r="D2075" s="18"/>
      <c r="E2075" s="28">
        <v>39995.584722222222</v>
      </c>
      <c r="F2075" s="10">
        <f t="shared" si="646"/>
        <v>112.06041666666715</v>
      </c>
      <c r="G2075" s="10">
        <v>23652.9</v>
      </c>
      <c r="H2075" s="10">
        <v>3.85</v>
      </c>
      <c r="I2075" s="10">
        <v>1424</v>
      </c>
      <c r="J2075" s="10"/>
      <c r="K2075" s="10"/>
      <c r="L2075" s="79">
        <v>1037</v>
      </c>
      <c r="M2075" s="86"/>
      <c r="N2075" s="114">
        <v>6.8</v>
      </c>
      <c r="O2075" s="83"/>
      <c r="P2075" s="83"/>
      <c r="Q2075" s="83"/>
      <c r="R2075" s="83"/>
      <c r="S2075" s="83"/>
      <c r="T2075" s="16"/>
      <c r="U2075" s="16"/>
      <c r="V2075" s="43">
        <f t="shared" si="636"/>
        <v>8.4917358220082239E-6</v>
      </c>
      <c r="W2075" s="43">
        <f t="shared" si="637"/>
        <v>1.2125715725023664E-3</v>
      </c>
      <c r="X2075" s="43">
        <f t="shared" si="638"/>
        <v>2.0140603507760989E-6</v>
      </c>
      <c r="Y2075" s="22">
        <f>X2075+W2075+SUM($V$2064:V2075)</f>
        <v>1.3312642886932036E-3</v>
      </c>
      <c r="Z2075" s="22">
        <f t="shared" si="639"/>
        <v>5.2169916421916457E-2</v>
      </c>
      <c r="AA2075" s="44">
        <f t="shared" si="640"/>
        <v>7.4495673109717462</v>
      </c>
      <c r="AB2075" s="44">
        <f t="shared" si="641"/>
        <v>0.36699936344741824</v>
      </c>
      <c r="AC2075" s="44">
        <f t="shared" si="642"/>
        <v>1.0605316558332412</v>
      </c>
      <c r="AD2075" s="44">
        <f t="shared" si="650"/>
        <v>0.36699936344741813</v>
      </c>
      <c r="AE2075" s="44">
        <f t="shared" si="651"/>
        <v>0.69341431960489863</v>
      </c>
      <c r="AF2075" s="44">
        <f t="shared" si="652"/>
        <v>1.1797278092433492E-4</v>
      </c>
      <c r="AG2075" s="45">
        <f>AC2075+AA2075+SUM($Z$2064:Z2075)</f>
        <v>8.9265231044170648</v>
      </c>
      <c r="AH2075" s="45">
        <f>AC2075+AA2075+SUM($Z$2064:Z2075)</f>
        <v>8.9265231044170648</v>
      </c>
      <c r="DM2075"/>
      <c r="DN2075"/>
      <c r="DO2075"/>
      <c r="DP2075"/>
      <c r="DQ2075"/>
      <c r="DR2075"/>
      <c r="DS2075"/>
      <c r="DT2075"/>
      <c r="DU2075"/>
      <c r="DV2075"/>
      <c r="DW2075"/>
      <c r="DX2075"/>
      <c r="DY2075"/>
      <c r="DZ2075"/>
      <c r="EA2075"/>
      <c r="EB2075"/>
      <c r="EC2075"/>
      <c r="ED2075"/>
      <c r="EE2075"/>
      <c r="EF2075"/>
      <c r="EG2075"/>
    </row>
    <row r="2076" spans="1:137" s="1" customFormat="1" ht="14.4" x14ac:dyDescent="0.3">
      <c r="A2076"/>
      <c r="B2076"/>
      <c r="C2076"/>
      <c r="D2076" s="18"/>
      <c r="E2076" s="28">
        <v>40002.522916666669</v>
      </c>
      <c r="F2076" s="10">
        <f t="shared" si="646"/>
        <v>118.99861111111386</v>
      </c>
      <c r="G2076" s="10">
        <v>23747</v>
      </c>
      <c r="H2076" s="10">
        <v>4.7300000000000004</v>
      </c>
      <c r="I2076" s="10">
        <v>73</v>
      </c>
      <c r="J2076" s="10"/>
      <c r="K2076" s="10"/>
      <c r="L2076" s="79">
        <v>1037</v>
      </c>
      <c r="M2076" s="86"/>
      <c r="N2076" s="114">
        <v>6.8</v>
      </c>
      <c r="O2076" s="83"/>
      <c r="P2076" s="83"/>
      <c r="Q2076" s="83"/>
      <c r="R2076" s="83"/>
      <c r="S2076" s="83"/>
      <c r="T2076" s="16"/>
      <c r="U2076" s="16"/>
      <c r="V2076" s="43">
        <f t="shared" si="636"/>
        <v>1.0432704009895818E-5</v>
      </c>
      <c r="W2076" s="43">
        <f t="shared" si="637"/>
        <v>1.4897307890743359E-3</v>
      </c>
      <c r="X2076" s="43">
        <f t="shared" si="638"/>
        <v>2.474417002382064E-6</v>
      </c>
      <c r="Y2076" s="22">
        <f>X2076+W2076+SUM($V$2064:V2076)</f>
        <v>1.6193165659266749E-3</v>
      </c>
      <c r="Z2076" s="22">
        <f t="shared" si="639"/>
        <v>5.2377467679280337E-2</v>
      </c>
      <c r="AA2076" s="44">
        <f t="shared" si="640"/>
        <v>7.4792044499256338</v>
      </c>
      <c r="AB2076" s="44">
        <f t="shared" si="641"/>
        <v>0.36845942289469102</v>
      </c>
      <c r="AC2076" s="44">
        <f t="shared" si="642"/>
        <v>1.0647508437050839</v>
      </c>
      <c r="AD2076" s="44">
        <f t="shared" si="650"/>
        <v>0.36845942289469102</v>
      </c>
      <c r="AE2076" s="44">
        <f t="shared" si="651"/>
        <v>0.69617297869003492</v>
      </c>
      <c r="AF2076" s="44">
        <f t="shared" si="652"/>
        <v>1.1844212035776506E-4</v>
      </c>
      <c r="AG2076" s="45">
        <f>AC2076+AA2076+SUM($Z$2064:Z2076)</f>
        <v>9.0127568989220759</v>
      </c>
      <c r="AH2076" s="45">
        <f>AC2076+AA2076+SUM($Z$2064:Z2076)</f>
        <v>9.0127568989220759</v>
      </c>
      <c r="DM2076"/>
      <c r="DN2076"/>
      <c r="DO2076"/>
      <c r="DP2076"/>
      <c r="DQ2076"/>
      <c r="DR2076"/>
      <c r="DS2076"/>
      <c r="DT2076"/>
      <c r="DU2076"/>
      <c r="DV2076"/>
      <c r="DW2076"/>
      <c r="DX2076"/>
      <c r="DY2076"/>
      <c r="DZ2076"/>
      <c r="EA2076"/>
      <c r="EB2076"/>
      <c r="EC2076"/>
      <c r="ED2076"/>
      <c r="EE2076"/>
      <c r="EF2076"/>
      <c r="EG2076"/>
    </row>
    <row r="2077" spans="1:137" s="1" customFormat="1" ht="14.4" x14ac:dyDescent="0.3">
      <c r="A2077"/>
      <c r="B2077"/>
      <c r="C2077"/>
      <c r="D2077" s="18"/>
      <c r="E2077" s="28">
        <v>40011.465277777781</v>
      </c>
      <c r="F2077" s="10">
        <f t="shared" si="646"/>
        <v>127.94097222222626</v>
      </c>
      <c r="G2077" s="10">
        <v>24788</v>
      </c>
      <c r="H2077" s="10">
        <v>4.8499999999999996</v>
      </c>
      <c r="I2077" s="10">
        <v>54</v>
      </c>
      <c r="J2077" s="10"/>
      <c r="K2077" s="10"/>
      <c r="L2077" s="79">
        <v>1037</v>
      </c>
      <c r="M2077" s="86"/>
      <c r="N2077" s="114">
        <v>6.8</v>
      </c>
      <c r="O2077" s="83"/>
      <c r="P2077" s="83"/>
      <c r="Q2077" s="83"/>
      <c r="R2077" s="83"/>
      <c r="S2077" s="83"/>
      <c r="T2077" s="16"/>
      <c r="U2077" s="16"/>
      <c r="V2077" s="43">
        <f t="shared" si="636"/>
        <v>1.0697381490062309E-5</v>
      </c>
      <c r="W2077" s="43">
        <f t="shared" si="637"/>
        <v>1.5275252276977858E-3</v>
      </c>
      <c r="X2077" s="43">
        <f t="shared" si="638"/>
        <v>2.5371929094192411E-6</v>
      </c>
      <c r="Y2077" s="22">
        <f>X2077+W2077+SUM($V$2064:V2077)</f>
        <v>1.6678711619472243E-3</v>
      </c>
      <c r="Z2077" s="22">
        <f t="shared" si="639"/>
        <v>5.467354481972464E-2</v>
      </c>
      <c r="AA2077" s="44">
        <f t="shared" si="640"/>
        <v>7.8070712049840667</v>
      </c>
      <c r="AB2077" s="44">
        <f t="shared" si="641"/>
        <v>0.38461162145591449</v>
      </c>
      <c r="AC2077" s="44">
        <f t="shared" si="642"/>
        <v>1.1114264502363085</v>
      </c>
      <c r="AD2077" s="44">
        <f t="shared" si="650"/>
        <v>0.38461162145591449</v>
      </c>
      <c r="AE2077" s="44">
        <f t="shared" si="651"/>
        <v>0.72669119449903508</v>
      </c>
      <c r="AF2077" s="44">
        <f t="shared" si="652"/>
        <v>1.2363428135883607E-4</v>
      </c>
      <c r="AG2077" s="45">
        <f>AC2077+AA2077+SUM($Z$2064:Z2077)</f>
        <v>9.4419728053314564</v>
      </c>
      <c r="AH2077" s="45">
        <f>AC2077+AA2077+SUM($Z$2064:Z2077)</f>
        <v>9.4419728053314564</v>
      </c>
      <c r="DM2077"/>
      <c r="DN2077"/>
      <c r="DO2077"/>
      <c r="DP2077"/>
      <c r="DQ2077"/>
      <c r="DR2077"/>
      <c r="DS2077"/>
      <c r="DT2077"/>
      <c r="DU2077"/>
      <c r="DV2077"/>
      <c r="DW2077"/>
      <c r="DX2077"/>
      <c r="DY2077"/>
      <c r="DZ2077"/>
      <c r="EA2077"/>
      <c r="EB2077"/>
      <c r="EC2077"/>
      <c r="ED2077"/>
      <c r="EE2077"/>
      <c r="EF2077"/>
      <c r="EG2077"/>
    </row>
    <row r="2078" spans="1:137" s="1" customFormat="1" ht="14.4" x14ac:dyDescent="0.3">
      <c r="A2078"/>
      <c r="B2078"/>
      <c r="C2078"/>
      <c r="D2078" s="18"/>
      <c r="E2078" s="28">
        <v>40017.484722222223</v>
      </c>
      <c r="F2078" s="10">
        <f t="shared" si="646"/>
        <v>133.96041666666861</v>
      </c>
      <c r="G2078" s="10">
        <v>24402</v>
      </c>
      <c r="H2078" s="10">
        <v>3.58</v>
      </c>
      <c r="I2078" s="10">
        <v>156</v>
      </c>
      <c r="J2078" s="10"/>
      <c r="K2078" s="10"/>
      <c r="L2078" s="79">
        <v>1037</v>
      </c>
      <c r="M2078" s="86"/>
      <c r="N2078" s="114">
        <v>6.8</v>
      </c>
      <c r="O2078" s="83"/>
      <c r="P2078" s="83"/>
      <c r="Q2078" s="83"/>
      <c r="R2078" s="83"/>
      <c r="S2078" s="83"/>
      <c r="T2078" s="16"/>
      <c r="U2078" s="16"/>
      <c r="V2078" s="43">
        <f t="shared" si="636"/>
        <v>7.8962114916336223E-6</v>
      </c>
      <c r="W2078" s="43">
        <f t="shared" si="637"/>
        <v>1.1275340855996031E-3</v>
      </c>
      <c r="X2078" s="43">
        <f t="shared" si="638"/>
        <v>1.8728145599424502E-6</v>
      </c>
      <c r="Y2078" s="22">
        <f>X2078+W2078+SUM($V$2064:V2078)</f>
        <v>1.2751118529911983E-3</v>
      </c>
      <c r="Z2078" s="22">
        <f t="shared" si="639"/>
        <v>5.3822165591855764E-2</v>
      </c>
      <c r="AA2078" s="44">
        <f t="shared" si="640"/>
        <v>7.6854990940786347</v>
      </c>
      <c r="AB2078" s="44">
        <f t="shared" si="641"/>
        <v>0.37862242967432735</v>
      </c>
      <c r="AC2078" s="44">
        <f t="shared" si="642"/>
        <v>1.0941192608789092</v>
      </c>
      <c r="AD2078" s="44">
        <f t="shared" si="650"/>
        <v>0.3786224296743273</v>
      </c>
      <c r="AE2078" s="44">
        <f t="shared" si="651"/>
        <v>0.71537512216255661</v>
      </c>
      <c r="AF2078" s="44">
        <f t="shared" si="652"/>
        <v>1.2170904202510561E-4</v>
      </c>
      <c r="AG2078" s="45">
        <f>AC2078+AA2078+SUM($Z$2064:Z2078)</f>
        <v>9.3569156706604808</v>
      </c>
      <c r="AH2078" s="45">
        <f>AC2078+AA2078+SUM($Z$2064:Z2078)</f>
        <v>9.3569156706604808</v>
      </c>
      <c r="DM2078"/>
      <c r="DN2078"/>
      <c r="DO2078"/>
      <c r="DP2078"/>
      <c r="DQ2078"/>
      <c r="DR2078"/>
      <c r="DS2078"/>
      <c r="DT2078"/>
      <c r="DU2078"/>
      <c r="DV2078"/>
      <c r="DW2078"/>
      <c r="DX2078"/>
      <c r="DY2078"/>
      <c r="DZ2078"/>
      <c r="EA2078"/>
      <c r="EB2078"/>
      <c r="EC2078"/>
      <c r="ED2078"/>
      <c r="EE2078"/>
      <c r="EF2078"/>
      <c r="EG2078"/>
    </row>
    <row r="2079" spans="1:137" s="1" customFormat="1" ht="14.4" x14ac:dyDescent="0.3">
      <c r="A2079"/>
      <c r="B2079"/>
      <c r="C2079"/>
      <c r="D2079" s="18"/>
      <c r="E2079" s="28">
        <v>40028.484027777777</v>
      </c>
      <c r="F2079" s="10">
        <f t="shared" si="646"/>
        <v>144.9597222222219</v>
      </c>
      <c r="G2079" s="10">
        <v>25664</v>
      </c>
      <c r="H2079" s="10">
        <v>4.3099999999999996</v>
      </c>
      <c r="I2079" s="10">
        <v>359</v>
      </c>
      <c r="J2079" s="10"/>
      <c r="K2079" s="10"/>
      <c r="L2079" s="79">
        <v>1037</v>
      </c>
      <c r="M2079" s="86"/>
      <c r="N2079" s="114">
        <v>6.8</v>
      </c>
      <c r="O2079" s="83"/>
      <c r="P2079" s="83"/>
      <c r="Q2079" s="83"/>
      <c r="R2079" s="83"/>
      <c r="S2079" s="83"/>
      <c r="T2079" s="16"/>
      <c r="U2079" s="16"/>
      <c r="V2079" s="43">
        <f t="shared" si="636"/>
        <v>9.5063328293131027E-6</v>
      </c>
      <c r="W2079" s="43">
        <f t="shared" si="637"/>
        <v>1.3574502538922595E-3</v>
      </c>
      <c r="X2079" s="43">
        <f t="shared" si="638"/>
        <v>2.2547013277519442E-6</v>
      </c>
      <c r="Y2079" s="22">
        <f>X2079+W2079+SUM($V$2064:V2079)</f>
        <v>1.5149162408809773E-3</v>
      </c>
      <c r="Z2079" s="22">
        <f t="shared" si="639"/>
        <v>5.6605690424940021E-2</v>
      </c>
      <c r="AA2079" s="44">
        <f t="shared" si="640"/>
        <v>8.0829706069352554</v>
      </c>
      <c r="AB2079" s="44">
        <f t="shared" si="641"/>
        <v>0.39820367327112272</v>
      </c>
      <c r="AC2079" s="44">
        <f t="shared" si="642"/>
        <v>1.1507039058764172</v>
      </c>
      <c r="AD2079" s="44">
        <f t="shared" si="650"/>
        <v>0.39820367327112283</v>
      </c>
      <c r="AE2079" s="44">
        <f t="shared" si="651"/>
        <v>0.75237222912793456</v>
      </c>
      <c r="AF2079" s="44">
        <f t="shared" si="652"/>
        <v>1.2800347735973736E-4</v>
      </c>
      <c r="AG2079" s="45">
        <f>AC2079+AA2079+SUM($Z$2064:Z2079)</f>
        <v>9.8675775189395498</v>
      </c>
      <c r="AH2079" s="45">
        <f>AC2079+AA2079+SUM($Z$2064:Z2079)</f>
        <v>9.8675775189395498</v>
      </c>
      <c r="DM2079"/>
      <c r="DN2079"/>
      <c r="DO2079"/>
      <c r="DP2079"/>
      <c r="DQ2079"/>
      <c r="DR2079"/>
      <c r="DS2079"/>
      <c r="DT2079"/>
      <c r="DU2079"/>
      <c r="DV2079"/>
      <c r="DW2079"/>
      <c r="DX2079"/>
      <c r="DY2079"/>
      <c r="DZ2079"/>
      <c r="EA2079"/>
      <c r="EB2079"/>
      <c r="EC2079"/>
      <c r="ED2079"/>
      <c r="EE2079"/>
      <c r="EF2079"/>
      <c r="EG2079"/>
    </row>
    <row r="2080" spans="1:137" s="1" customFormat="1" ht="14.4" x14ac:dyDescent="0.3">
      <c r="A2080"/>
      <c r="B2080"/>
      <c r="C2080"/>
      <c r="D2080" s="18"/>
      <c r="E2080" s="28">
        <v>40038.548611111109</v>
      </c>
      <c r="F2080" s="10">
        <f t="shared" si="646"/>
        <v>155.02430555555475</v>
      </c>
      <c r="G2080" s="10">
        <v>25814</v>
      </c>
      <c r="H2080" s="10">
        <v>6.4</v>
      </c>
      <c r="I2080" s="10">
        <v>558</v>
      </c>
      <c r="J2080" s="10"/>
      <c r="K2080" s="10"/>
      <c r="L2080" s="79">
        <v>1037</v>
      </c>
      <c r="M2080" s="86"/>
      <c r="N2080" s="114">
        <v>6.8</v>
      </c>
      <c r="O2080" s="83"/>
      <c r="P2080" s="83"/>
      <c r="Q2080" s="83"/>
      <c r="R2080" s="83"/>
      <c r="S2080" s="83"/>
      <c r="T2080" s="16"/>
      <c r="U2080" s="16"/>
      <c r="V2080" s="43">
        <f t="shared" si="636"/>
        <v>1.4116132275546139E-5</v>
      </c>
      <c r="W2080" s="43">
        <f t="shared" si="637"/>
        <v>2.015703393250687E-3</v>
      </c>
      <c r="X2080" s="43">
        <f t="shared" si="638"/>
        <v>3.3480483753161121E-6</v>
      </c>
      <c r="Y2080" s="22">
        <f>X2080+W2080+SUM($V$2064:V2080)</f>
        <v>2.1883788595625153E-3</v>
      </c>
      <c r="Z2080" s="22">
        <f t="shared" si="639"/>
        <v>5.6936537275148129E-2</v>
      </c>
      <c r="AA2080" s="44">
        <f t="shared" si="640"/>
        <v>8.1302136552145683</v>
      </c>
      <c r="AB2080" s="44">
        <f t="shared" si="641"/>
        <v>0.40053107940386379</v>
      </c>
      <c r="AC2080" s="44">
        <f t="shared" si="642"/>
        <v>1.1574294975956134</v>
      </c>
      <c r="AD2080" s="44">
        <f t="shared" si="650"/>
        <v>0.40053107940386379</v>
      </c>
      <c r="AE2080" s="44">
        <f t="shared" si="651"/>
        <v>0.7567696665643896</v>
      </c>
      <c r="AF2080" s="44">
        <f t="shared" si="652"/>
        <v>1.2875162735989166E-4</v>
      </c>
      <c r="AG2080" s="45">
        <f>AC2080+AA2080+SUM($Z$2064:Z2080)</f>
        <v>9.9784826962132076</v>
      </c>
      <c r="AH2080" s="45">
        <f>AC2080+AA2080+SUM($Z$2064:Z2080)</f>
        <v>9.9784826962132076</v>
      </c>
      <c r="DM2080"/>
      <c r="DN2080"/>
      <c r="DO2080"/>
      <c r="DP2080"/>
      <c r="DQ2080"/>
      <c r="DR2080"/>
      <c r="DS2080"/>
      <c r="DT2080"/>
      <c r="DU2080"/>
      <c r="DV2080"/>
      <c r="DW2080"/>
      <c r="DX2080"/>
      <c r="DY2080"/>
      <c r="DZ2080"/>
      <c r="EA2080"/>
      <c r="EB2080"/>
      <c r="EC2080"/>
      <c r="ED2080"/>
      <c r="EE2080"/>
      <c r="EF2080"/>
      <c r="EG2080"/>
    </row>
    <row r="2081" spans="1:137" s="1" customFormat="1" ht="14.4" x14ac:dyDescent="0.3">
      <c r="A2081"/>
      <c r="B2081"/>
      <c r="C2081"/>
      <c r="D2081" s="18"/>
      <c r="E2081" s="28">
        <v>40045.493750000001</v>
      </c>
      <c r="F2081" s="10">
        <f t="shared" si="646"/>
        <v>161.96944444444671</v>
      </c>
      <c r="G2081" s="10">
        <v>26728</v>
      </c>
      <c r="H2081" s="10">
        <v>4.53</v>
      </c>
      <c r="I2081" s="10">
        <v>650</v>
      </c>
      <c r="J2081" s="10"/>
      <c r="K2081" s="10"/>
      <c r="L2081" s="79">
        <v>1037</v>
      </c>
      <c r="M2081" s="86"/>
      <c r="N2081" s="114">
        <v>6.8</v>
      </c>
      <c r="O2081" s="83"/>
      <c r="P2081" s="83"/>
      <c r="Q2081" s="83"/>
      <c r="R2081" s="83"/>
      <c r="S2081" s="83"/>
      <c r="T2081" s="16"/>
      <c r="U2081" s="16"/>
      <c r="V2081" s="43">
        <f t="shared" si="636"/>
        <v>9.991574876285003E-6</v>
      </c>
      <c r="W2081" s="43">
        <f t="shared" si="637"/>
        <v>1.4267400580352519E-3</v>
      </c>
      <c r="X2081" s="43">
        <f t="shared" si="638"/>
        <v>2.3697904906534361E-6</v>
      </c>
      <c r="Y2081" s="22">
        <f>X2081+W2081+SUM($V$2064:V2081)</f>
        <v>1.6084288413387026E-3</v>
      </c>
      <c r="Z2081" s="22">
        <f t="shared" si="639"/>
        <v>5.8952497415749566E-2</v>
      </c>
      <c r="AA2081" s="44">
        <f t="shared" si="640"/>
        <v>8.4180812960631801</v>
      </c>
      <c r="AB2081" s="44">
        <f t="shared" si="641"/>
        <v>0.41471274077269976</v>
      </c>
      <c r="AC2081" s="44">
        <f t="shared" si="642"/>
        <v>1.1984107698045852</v>
      </c>
      <c r="AD2081" s="44">
        <f t="shared" si="650"/>
        <v>0.41471274077269982</v>
      </c>
      <c r="AE2081" s="44">
        <f t="shared" si="651"/>
        <v>0.78356471867719102</v>
      </c>
      <c r="AF2081" s="44">
        <f t="shared" si="652"/>
        <v>1.3331035469416535E-4</v>
      </c>
      <c r="AG2081" s="45">
        <f>AC2081+AA2081+SUM($Z$2064:Z2081)</f>
        <v>10.366284106686541</v>
      </c>
      <c r="AH2081" s="45">
        <f>AC2081+AA2081+SUM($Z$2064:Z2081)</f>
        <v>10.366284106686541</v>
      </c>
      <c r="DM2081"/>
      <c r="DN2081"/>
      <c r="DO2081"/>
      <c r="DP2081"/>
      <c r="DQ2081"/>
      <c r="DR2081"/>
      <c r="DS2081"/>
      <c r="DT2081"/>
      <c r="DU2081"/>
      <c r="DV2081"/>
      <c r="DW2081"/>
      <c r="DX2081"/>
      <c r="DY2081"/>
      <c r="DZ2081"/>
      <c r="EA2081"/>
      <c r="EB2081"/>
      <c r="EC2081"/>
      <c r="ED2081"/>
      <c r="EE2081"/>
      <c r="EF2081"/>
      <c r="EG2081"/>
    </row>
    <row r="2082" spans="1:137" s="1" customFormat="1" ht="14.4" x14ac:dyDescent="0.3">
      <c r="A2082"/>
      <c r="B2082"/>
      <c r="C2082"/>
      <c r="D2082" s="18"/>
      <c r="E2082" s="28">
        <v>40052.490972222222</v>
      </c>
      <c r="F2082" s="10">
        <f t="shared" si="646"/>
        <v>168.96666666666715</v>
      </c>
      <c r="G2082" s="10">
        <v>26190</v>
      </c>
      <c r="H2082" s="10">
        <v>5.27</v>
      </c>
      <c r="I2082" s="10">
        <v>841</v>
      </c>
      <c r="J2082" s="10"/>
      <c r="K2082" s="10"/>
      <c r="L2082" s="79">
        <v>1037</v>
      </c>
      <c r="M2082" s="86"/>
      <c r="N2082" s="114">
        <v>6.8</v>
      </c>
      <c r="O2082" s="83"/>
      <c r="P2082" s="83"/>
      <c r="Q2082" s="83"/>
      <c r="R2082" s="83"/>
      <c r="S2082" s="83"/>
      <c r="T2082" s="16"/>
      <c r="U2082" s="16"/>
      <c r="V2082" s="43">
        <f t="shared" si="636"/>
        <v>1.1623752670645023E-5</v>
      </c>
      <c r="W2082" s="43">
        <f t="shared" si="637"/>
        <v>1.6598057628798625E-3</v>
      </c>
      <c r="X2082" s="43">
        <f t="shared" si="638"/>
        <v>2.7569085840493609E-6</v>
      </c>
      <c r="Y2082" s="22">
        <f>X2082+W2082+SUM($V$2064:V2082)</f>
        <v>1.8535054169473539E-3</v>
      </c>
      <c r="Z2082" s="22">
        <f t="shared" si="639"/>
        <v>5.7765860046336472E-2</v>
      </c>
      <c r="AA2082" s="44">
        <f t="shared" si="640"/>
        <v>8.2486362295680458</v>
      </c>
      <c r="AB2082" s="44">
        <f t="shared" si="641"/>
        <v>0.40636511077660159</v>
      </c>
      <c r="AC2082" s="44">
        <f t="shared" si="642"/>
        <v>1.1742883141717333</v>
      </c>
      <c r="AD2082" s="44">
        <f t="shared" si="650"/>
        <v>0.40636511077660165</v>
      </c>
      <c r="AE2082" s="44">
        <f t="shared" si="651"/>
        <v>0.76779257640510445</v>
      </c>
      <c r="AF2082" s="44">
        <f t="shared" si="652"/>
        <v>1.3062699002694517E-4</v>
      </c>
      <c r="AG2082" s="45">
        <f>AC2082+AA2082+SUM($Z$2064:Z2082)</f>
        <v>10.23048244460489</v>
      </c>
      <c r="AH2082" s="45">
        <f>AC2082+AA2082+SUM($Z$2064:Z2082)</f>
        <v>10.23048244460489</v>
      </c>
      <c r="DM2082"/>
      <c r="DN2082"/>
      <c r="DO2082"/>
      <c r="DP2082"/>
      <c r="DQ2082"/>
      <c r="DR2082"/>
      <c r="DS2082"/>
      <c r="DT2082"/>
      <c r="DU2082"/>
      <c r="DV2082"/>
      <c r="DW2082"/>
      <c r="DX2082"/>
      <c r="DY2082"/>
      <c r="DZ2082"/>
      <c r="EA2082"/>
      <c r="EB2082"/>
      <c r="EC2082"/>
      <c r="ED2082"/>
      <c r="EE2082"/>
      <c r="EF2082"/>
      <c r="EG2082"/>
    </row>
    <row r="2083" spans="1:137" s="1" customFormat="1" ht="14.4" x14ac:dyDescent="0.3">
      <c r="A2083"/>
      <c r="B2083"/>
      <c r="C2083"/>
      <c r="D2083" s="18"/>
      <c r="E2083" s="28">
        <v>40059.459722222222</v>
      </c>
      <c r="F2083" s="10">
        <f t="shared" si="646"/>
        <v>175.93541666666715</v>
      </c>
      <c r="G2083" s="10">
        <v>26630.5</v>
      </c>
      <c r="H2083" s="10">
        <v>4.6100000000000003</v>
      </c>
      <c r="I2083" s="10">
        <v>934</v>
      </c>
      <c r="J2083" s="10"/>
      <c r="K2083" s="10"/>
      <c r="L2083" s="79">
        <v>1037</v>
      </c>
      <c r="M2083" s="86"/>
      <c r="N2083" s="114">
        <v>6.8</v>
      </c>
      <c r="O2083" s="83"/>
      <c r="P2083" s="83"/>
      <c r="Q2083" s="83"/>
      <c r="R2083" s="83"/>
      <c r="S2083" s="83"/>
      <c r="T2083" s="16"/>
      <c r="U2083" s="16"/>
      <c r="V2083" s="43">
        <f t="shared" si="636"/>
        <v>1.0168026529729329E-5</v>
      </c>
      <c r="W2083" s="43">
        <f t="shared" si="637"/>
        <v>1.4519363504508856E-3</v>
      </c>
      <c r="X2083" s="43">
        <f t="shared" si="638"/>
        <v>2.4116410953448873E-6</v>
      </c>
      <c r="Y2083" s="22">
        <f>X2083+W2083+SUM($V$2064:V2083)</f>
        <v>1.655458763559402E-3</v>
      </c>
      <c r="Z2083" s="22">
        <f t="shared" si="639"/>
        <v>5.8737446963114288E-2</v>
      </c>
      <c r="AA2083" s="44">
        <f t="shared" si="640"/>
        <v>8.3873733146816267</v>
      </c>
      <c r="AB2083" s="44">
        <f t="shared" si="641"/>
        <v>0.41319992678641815</v>
      </c>
      <c r="AC2083" s="44">
        <f t="shared" si="642"/>
        <v>1.1940391351871074</v>
      </c>
      <c r="AD2083" s="44">
        <f t="shared" si="650"/>
        <v>0.41319992678641809</v>
      </c>
      <c r="AE2083" s="44">
        <f t="shared" si="651"/>
        <v>0.78070638434349504</v>
      </c>
      <c r="AF2083" s="44">
        <f t="shared" si="652"/>
        <v>1.3282405719406505E-4</v>
      </c>
      <c r="AG2083" s="45">
        <f>AC2083+AA2083+SUM($Z$2064:Z2083)</f>
        <v>10.44770779769696</v>
      </c>
      <c r="AH2083" s="45">
        <f>AC2083+AA2083+SUM($Z$2064:Z2083)</f>
        <v>10.44770779769696</v>
      </c>
      <c r="DM2083"/>
      <c r="DN2083"/>
      <c r="DO2083"/>
      <c r="DP2083"/>
      <c r="DQ2083"/>
      <c r="DR2083"/>
      <c r="DS2083"/>
      <c r="DT2083"/>
      <c r="DU2083"/>
      <c r="DV2083"/>
      <c r="DW2083"/>
      <c r="DX2083"/>
      <c r="DY2083"/>
      <c r="DZ2083"/>
      <c r="EA2083"/>
      <c r="EB2083"/>
      <c r="EC2083"/>
      <c r="ED2083"/>
      <c r="EE2083"/>
      <c r="EF2083"/>
      <c r="EG2083"/>
    </row>
    <row r="2084" spans="1:137" s="1" customFormat="1" ht="14.4" x14ac:dyDescent="0.3">
      <c r="A2084"/>
      <c r="B2084"/>
      <c r="C2084"/>
      <c r="D2084" s="18"/>
      <c r="E2084" s="28">
        <v>40066.451388888891</v>
      </c>
      <c r="F2084" s="10">
        <f t="shared" si="646"/>
        <v>182.92708333333576</v>
      </c>
      <c r="G2084" s="10">
        <v>26709.7</v>
      </c>
      <c r="H2084" s="10">
        <v>4.6267097000000001</v>
      </c>
      <c r="I2084" s="10">
        <v>1140</v>
      </c>
      <c r="J2084" s="10"/>
      <c r="K2084" s="10"/>
      <c r="L2084" s="79">
        <v>1037</v>
      </c>
      <c r="M2084" s="99"/>
      <c r="N2084" s="114">
        <v>6.8</v>
      </c>
      <c r="O2084" s="83"/>
      <c r="P2084" s="83"/>
      <c r="Q2084" s="83"/>
      <c r="R2084" s="83"/>
      <c r="S2084" s="83"/>
      <c r="T2084" s="16"/>
      <c r="U2084" s="16"/>
      <c r="V2084" s="43">
        <f t="shared" si="636"/>
        <v>1.0204882207148813E-5</v>
      </c>
      <c r="W2084" s="43">
        <f t="shared" si="637"/>
        <v>1.4571991315431043E-3</v>
      </c>
      <c r="X2084" s="43">
        <f t="shared" si="638"/>
        <v>2.4203824834600467E-6</v>
      </c>
      <c r="Y2084" s="22">
        <f>X2084+W2084+SUM($V$2064:V2084)</f>
        <v>1.6709351682468844E-3</v>
      </c>
      <c r="Z2084" s="22">
        <f t="shared" si="639"/>
        <v>5.8912134100024181E-2</v>
      </c>
      <c r="AA2084" s="44">
        <f t="shared" si="640"/>
        <v>8.4123176441731058</v>
      </c>
      <c r="AB2084" s="44">
        <f t="shared" si="641"/>
        <v>0.41442879722450537</v>
      </c>
      <c r="AC2084" s="44">
        <f t="shared" si="642"/>
        <v>1.1975902476148428</v>
      </c>
      <c r="AD2084" s="44">
        <f t="shared" si="650"/>
        <v>0.41442879722450526</v>
      </c>
      <c r="AE2084" s="44">
        <f t="shared" si="651"/>
        <v>0.78302823130994315</v>
      </c>
      <c r="AF2084" s="44">
        <f t="shared" si="652"/>
        <v>1.3321908039414649E-4</v>
      </c>
      <c r="AG2084" s="45">
        <f>AC2084+AA2084+SUM($Z$2064:Z2084)</f>
        <v>10.535115373716199</v>
      </c>
      <c r="AH2084" s="45">
        <f>AC2084+AA2084+SUM($Z$2064:Z2084)</f>
        <v>10.535115373716199</v>
      </c>
      <c r="DM2084"/>
      <c r="DN2084"/>
      <c r="DO2084"/>
      <c r="DP2084"/>
      <c r="DQ2084"/>
      <c r="DR2084"/>
      <c r="DS2084"/>
      <c r="DT2084"/>
      <c r="DU2084"/>
      <c r="DV2084"/>
      <c r="DW2084"/>
      <c r="DX2084"/>
      <c r="DY2084"/>
      <c r="DZ2084"/>
      <c r="EA2084"/>
      <c r="EB2084"/>
      <c r="EC2084"/>
      <c r="ED2084"/>
      <c r="EE2084"/>
      <c r="EF2084"/>
      <c r="EG2084"/>
    </row>
    <row r="2085" spans="1:137" s="1" customFormat="1" ht="14.4" x14ac:dyDescent="0.3">
      <c r="A2085"/>
      <c r="B2085"/>
      <c r="C2085"/>
      <c r="D2085" s="18"/>
      <c r="E2085" s="28">
        <v>40073.445833333331</v>
      </c>
      <c r="F2085" s="10">
        <f t="shared" si="646"/>
        <v>189.92152777777665</v>
      </c>
      <c r="G2085" s="10">
        <v>26411.1</v>
      </c>
      <c r="H2085" s="10">
        <v>5.71</v>
      </c>
      <c r="I2085" s="10">
        <v>1270</v>
      </c>
      <c r="J2085" s="10"/>
      <c r="K2085" s="10"/>
      <c r="L2085" s="79">
        <v>1037</v>
      </c>
      <c r="M2085" s="99"/>
      <c r="N2085" s="114">
        <v>6.8</v>
      </c>
      <c r="O2085" s="83"/>
      <c r="P2085" s="83"/>
      <c r="Q2085" s="83"/>
      <c r="R2085" s="83"/>
      <c r="S2085" s="83"/>
      <c r="T2085" s="16"/>
      <c r="U2085" s="16"/>
      <c r="V2085" s="43">
        <f t="shared" si="636"/>
        <v>1.259423676458882E-5</v>
      </c>
      <c r="W2085" s="43">
        <f t="shared" si="637"/>
        <v>1.7983853711658472E-3</v>
      </c>
      <c r="X2085" s="43">
        <f t="shared" si="638"/>
        <v>2.9870869098523434E-6</v>
      </c>
      <c r="Y2085" s="22">
        <f>X2085+W2085+SUM($V$2064:V2085)</f>
        <v>2.0252823490606088E-3</v>
      </c>
      <c r="Z2085" s="22">
        <f t="shared" si="639"/>
        <v>5.8253528303543224E-2</v>
      </c>
      <c r="AA2085" s="44">
        <f t="shared" si="640"/>
        <v>8.3182724827317518</v>
      </c>
      <c r="AB2085" s="44">
        <f t="shared" si="641"/>
        <v>0.40979570741626203</v>
      </c>
      <c r="AC2085" s="44">
        <f t="shared" si="642"/>
        <v>1.1842018363658293</v>
      </c>
      <c r="AD2085" s="44">
        <f t="shared" si="650"/>
        <v>0.40979570741626214</v>
      </c>
      <c r="AE2085" s="44">
        <f t="shared" si="651"/>
        <v>0.77427439918643981</v>
      </c>
      <c r="AF2085" s="44">
        <f t="shared" si="652"/>
        <v>1.3172976312717267E-4</v>
      </c>
      <c r="AG2085" s="45">
        <f>AC2085+AA2085+SUM($Z$2064:Z2085)</f>
        <v>10.485935329329376</v>
      </c>
      <c r="AH2085" s="45">
        <f>AC2085+AA2085+SUM($Z$2064:Z2085)</f>
        <v>10.485935329329376</v>
      </c>
      <c r="DM2085"/>
      <c r="DN2085"/>
      <c r="DO2085"/>
      <c r="DP2085"/>
      <c r="DQ2085"/>
      <c r="DR2085"/>
      <c r="DS2085"/>
      <c r="DT2085"/>
      <c r="DU2085"/>
      <c r="DV2085"/>
      <c r="DW2085"/>
      <c r="DX2085"/>
      <c r="DY2085"/>
      <c r="DZ2085"/>
      <c r="EA2085"/>
      <c r="EB2085"/>
      <c r="EC2085"/>
      <c r="ED2085"/>
      <c r="EE2085"/>
      <c r="EF2085"/>
      <c r="EG2085"/>
    </row>
    <row r="2086" spans="1:137" s="1" customFormat="1" ht="14.4" x14ac:dyDescent="0.3">
      <c r="A2086"/>
      <c r="B2086"/>
      <c r="C2086"/>
      <c r="D2086" s="18"/>
      <c r="E2086" s="28">
        <v>40079.459027777775</v>
      </c>
      <c r="F2086" s="10">
        <f t="shared" si="646"/>
        <v>195.93472222222044</v>
      </c>
      <c r="G2086" s="10">
        <v>27349.8</v>
      </c>
      <c r="H2086" s="10">
        <v>3.5</v>
      </c>
      <c r="I2086" s="10">
        <v>1507</v>
      </c>
      <c r="J2086" s="10"/>
      <c r="K2086" s="10"/>
      <c r="L2086" s="79">
        <v>1037</v>
      </c>
      <c r="M2086" s="99"/>
      <c r="N2086" s="114">
        <v>6.8</v>
      </c>
      <c r="O2086" s="83"/>
      <c r="P2086" s="83"/>
      <c r="Q2086" s="83"/>
      <c r="R2086" s="83"/>
      <c r="S2086" s="83"/>
      <c r="T2086" s="16"/>
      <c r="U2086" s="16"/>
      <c r="V2086" s="43">
        <f t="shared" si="636"/>
        <v>7.7197598381892945E-6</v>
      </c>
      <c r="W2086" s="43">
        <f t="shared" si="637"/>
        <v>1.1023377931839694E-3</v>
      </c>
      <c r="X2086" s="43">
        <f t="shared" si="638"/>
        <v>1.8309639552509989E-6</v>
      </c>
      <c r="Y2086" s="22">
        <f>X2086+W2086+SUM($V$2064:V2086)</f>
        <v>1.3357984079623189E-3</v>
      </c>
      <c r="Z2086" s="22">
        <f t="shared" si="639"/>
        <v>6.0323967892145593E-2</v>
      </c>
      <c r="AA2086" s="44">
        <f t="shared" si="640"/>
        <v>8.6139194788636928</v>
      </c>
      <c r="AB2086" s="44">
        <f t="shared" si="641"/>
        <v>0.42436061499495603</v>
      </c>
      <c r="AC2086" s="44">
        <f t="shared" si="642"/>
        <v>1.2262905893445613</v>
      </c>
      <c r="AD2086" s="44">
        <f t="shared" si="650"/>
        <v>0.42436061499495592</v>
      </c>
      <c r="AE2086" s="44">
        <f t="shared" si="651"/>
        <v>0.80179356266377699</v>
      </c>
      <c r="AF2086" s="44">
        <f t="shared" si="652"/>
        <v>1.3641168582813839E-4</v>
      </c>
      <c r="AG2086" s="45">
        <f>AC2086+AA2086+SUM($Z$2064:Z2086)</f>
        <v>10.883995046332194</v>
      </c>
      <c r="AH2086" s="45">
        <f>AC2086+AA2086+SUM($Z$2064:Z2086)</f>
        <v>10.883995046332194</v>
      </c>
      <c r="DM2086"/>
      <c r="DN2086"/>
      <c r="DO2086"/>
      <c r="DP2086"/>
      <c r="DQ2086"/>
      <c r="DR2086"/>
      <c r="DS2086"/>
      <c r="DT2086"/>
      <c r="DU2086"/>
      <c r="DV2086"/>
      <c r="DW2086"/>
      <c r="DX2086"/>
      <c r="DY2086"/>
      <c r="DZ2086"/>
      <c r="EA2086"/>
      <c r="EB2086"/>
      <c r="EC2086"/>
      <c r="ED2086"/>
      <c r="EE2086"/>
      <c r="EF2086"/>
      <c r="EG2086"/>
    </row>
    <row r="2087" spans="1:137" s="1" customFormat="1" ht="14.4" x14ac:dyDescent="0.3">
      <c r="A2087"/>
      <c r="B2087"/>
      <c r="C2087"/>
      <c r="D2087" s="18"/>
      <c r="E2087" s="28">
        <v>40086.425000000003</v>
      </c>
      <c r="F2087" s="10">
        <f t="shared" si="646"/>
        <v>202.90069444444816</v>
      </c>
      <c r="G2087" s="10">
        <v>27135</v>
      </c>
      <c r="H2087" s="10">
        <v>3.91</v>
      </c>
      <c r="I2087" s="10">
        <v>1600</v>
      </c>
      <c r="J2087" s="10"/>
      <c r="K2087" s="10"/>
      <c r="L2087" s="79">
        <v>1037</v>
      </c>
      <c r="M2087" s="99"/>
      <c r="N2087" s="114">
        <v>6.8</v>
      </c>
      <c r="O2087" s="83"/>
      <c r="P2087" s="83"/>
      <c r="Q2087" s="83"/>
      <c r="R2087" s="83"/>
      <c r="S2087" s="83"/>
      <c r="T2087" s="16"/>
      <c r="U2087" s="16"/>
      <c r="V2087" s="43">
        <f t="shared" si="636"/>
        <v>8.6240745620914702E-6</v>
      </c>
      <c r="W2087" s="43">
        <f t="shared" si="637"/>
        <v>1.2314687918140916E-3</v>
      </c>
      <c r="X2087" s="43">
        <f t="shared" si="638"/>
        <v>2.0454483042946872E-6</v>
      </c>
      <c r="Y2087" s="22">
        <f>X2087+W2087+SUM($V$2064:V2087)</f>
        <v>1.4737679655035761E-3</v>
      </c>
      <c r="Z2087" s="22">
        <f t="shared" si="639"/>
        <v>5.9850195202647581E-2</v>
      </c>
      <c r="AA2087" s="44">
        <f t="shared" si="640"/>
        <v>8.5462674337277171</v>
      </c>
      <c r="AB2087" s="44">
        <f t="shared" si="641"/>
        <v>0.42102776941287079</v>
      </c>
      <c r="AC2087" s="44">
        <f t="shared" si="642"/>
        <v>1.216659542002672</v>
      </c>
      <c r="AD2087" s="44">
        <f t="shared" si="650"/>
        <v>0.42102776941287073</v>
      </c>
      <c r="AE2087" s="44">
        <f t="shared" si="651"/>
        <v>0.79549643225477307</v>
      </c>
      <c r="AF2087" s="44">
        <f t="shared" si="652"/>
        <v>1.3534033502791742E-4</v>
      </c>
      <c r="AG2087" s="45">
        <f>AC2087+AA2087+SUM($Z$2064:Z2087)</f>
        <v>10.866562149056975</v>
      </c>
      <c r="AH2087" s="45">
        <f>AC2087+AA2087+SUM($Z$2064:Z2087)</f>
        <v>10.866562149056975</v>
      </c>
      <c r="DM2087"/>
      <c r="DN2087"/>
      <c r="DO2087"/>
      <c r="DP2087"/>
      <c r="DQ2087"/>
      <c r="DR2087"/>
      <c r="DS2087"/>
      <c r="DT2087"/>
      <c r="DU2087"/>
      <c r="DV2087"/>
      <c r="DW2087"/>
      <c r="DX2087"/>
      <c r="DY2087"/>
      <c r="DZ2087"/>
      <c r="EA2087"/>
      <c r="EB2087"/>
      <c r="EC2087"/>
      <c r="ED2087"/>
      <c r="EE2087"/>
      <c r="EF2087"/>
      <c r="EG2087"/>
    </row>
    <row r="2088" spans="1:137" s="1" customFormat="1" ht="14.4" x14ac:dyDescent="0.3">
      <c r="A2088"/>
      <c r="B2088"/>
      <c r="C2088"/>
      <c r="D2088" s="18"/>
      <c r="E2088" s="28">
        <v>40093.420138888891</v>
      </c>
      <c r="F2088" s="10">
        <f t="shared" si="646"/>
        <v>209.89583333333576</v>
      </c>
      <c r="G2088" s="10">
        <v>29324</v>
      </c>
      <c r="H2088" s="10">
        <v>4.6100000000000003</v>
      </c>
      <c r="I2088" s="10">
        <v>1794</v>
      </c>
      <c r="J2088" s="10"/>
      <c r="K2088" s="10"/>
      <c r="L2088" s="79">
        <v>1037</v>
      </c>
      <c r="M2088" s="99"/>
      <c r="N2088" s="114">
        <v>6.8</v>
      </c>
      <c r="O2088" s="83"/>
      <c r="P2088" s="83"/>
      <c r="Q2088" s="83"/>
      <c r="R2088" s="83"/>
      <c r="S2088" s="83"/>
      <c r="T2088" s="16"/>
      <c r="U2088" s="16"/>
      <c r="V2088" s="43">
        <f t="shared" si="636"/>
        <v>1.0168026529729329E-5</v>
      </c>
      <c r="W2088" s="43">
        <f t="shared" si="637"/>
        <v>1.4519363504508856E-3</v>
      </c>
      <c r="X2088" s="43">
        <f t="shared" si="638"/>
        <v>2.4116410953448873E-6</v>
      </c>
      <c r="Y2088" s="22">
        <f>X2088+W2088+SUM($V$2064:V2088)</f>
        <v>1.7047697434611495E-3</v>
      </c>
      <c r="Z2088" s="22">
        <f t="shared" si="639"/>
        <v>6.4678353570017971E-2</v>
      </c>
      <c r="AA2088" s="44">
        <f t="shared" si="640"/>
        <v>9.2357009849504905</v>
      </c>
      <c r="AB2088" s="44">
        <f t="shared" si="641"/>
        <v>0.45499238291000627</v>
      </c>
      <c r="AC2088" s="44">
        <f t="shared" si="642"/>
        <v>1.314808343824815</v>
      </c>
      <c r="AD2088" s="44">
        <f t="shared" si="650"/>
        <v>0.45499238291000638</v>
      </c>
      <c r="AE2088" s="44">
        <f t="shared" si="651"/>
        <v>0.85966970257744502</v>
      </c>
      <c r="AF2088" s="44">
        <f t="shared" si="652"/>
        <v>1.4625833736350288E-4</v>
      </c>
      <c r="AG2088" s="45">
        <f>AC2088+AA2088+SUM($Z$2064:Z2088)</f>
        <v>11.71882285567191</v>
      </c>
      <c r="AH2088" s="45">
        <f>AC2088+AA2088+SUM($Z$2064:Z2088)</f>
        <v>11.71882285567191</v>
      </c>
      <c r="DM2088"/>
      <c r="DN2088"/>
      <c r="DO2088"/>
      <c r="DP2088"/>
      <c r="DQ2088"/>
      <c r="DR2088"/>
      <c r="DS2088"/>
      <c r="DT2088"/>
      <c r="DU2088"/>
      <c r="DV2088"/>
      <c r="DW2088"/>
      <c r="DX2088"/>
      <c r="DY2088"/>
      <c r="DZ2088"/>
      <c r="EA2088"/>
      <c r="EB2088"/>
      <c r="EC2088"/>
      <c r="ED2088"/>
      <c r="EE2088"/>
      <c r="EF2088"/>
      <c r="EG2088"/>
    </row>
    <row r="2089" spans="1:137" s="1" customFormat="1" ht="14.4" x14ac:dyDescent="0.3">
      <c r="A2089"/>
      <c r="B2089"/>
      <c r="C2089"/>
      <c r="D2089" s="18"/>
      <c r="E2089" s="28">
        <v>40100.43472222222</v>
      </c>
      <c r="F2089" s="10">
        <f t="shared" si="646"/>
        <v>216.9104166666657</v>
      </c>
      <c r="G2089" s="10">
        <v>28691.4</v>
      </c>
      <c r="H2089" s="10">
        <v>5.09</v>
      </c>
      <c r="I2089" s="10">
        <v>1886</v>
      </c>
      <c r="J2089" s="10"/>
      <c r="K2089" s="10"/>
      <c r="L2089" s="79">
        <v>1037</v>
      </c>
      <c r="M2089" s="91"/>
      <c r="N2089" s="114">
        <v>6.8</v>
      </c>
      <c r="O2089" s="83"/>
      <c r="P2089" s="83"/>
      <c r="Q2089" s="83"/>
      <c r="R2089" s="83"/>
      <c r="S2089" s="83"/>
      <c r="T2089" s="16"/>
      <c r="U2089" s="16"/>
      <c r="V2089" s="43">
        <f t="shared" si="636"/>
        <v>1.1226736450395289E-5</v>
      </c>
      <c r="W2089" s="43">
        <f t="shared" si="637"/>
        <v>1.6031141049446869E-3</v>
      </c>
      <c r="X2089" s="43">
        <f t="shared" si="638"/>
        <v>2.6627447234935954E-6</v>
      </c>
      <c r="Y2089" s="22">
        <f>X2089+W2089+SUM($V$2064:V2089)</f>
        <v>1.8674253380334951E-3</v>
      </c>
      <c r="Z2089" s="22">
        <f t="shared" si="639"/>
        <v>6.3283062120406963E-2</v>
      </c>
      <c r="AA2089" s="44">
        <f t="shared" si="640"/>
        <v>9.0364613026738674</v>
      </c>
      <c r="AB2089" s="44">
        <f t="shared" si="641"/>
        <v>0.44517693544619275</v>
      </c>
      <c r="AC2089" s="44">
        <f t="shared" si="642"/>
        <v>1.2864442816810562</v>
      </c>
      <c r="AD2089" s="44">
        <f t="shared" si="650"/>
        <v>0.44517693544619269</v>
      </c>
      <c r="AE2089" s="44">
        <f t="shared" si="651"/>
        <v>0.84112424309543377</v>
      </c>
      <c r="AF2089" s="44">
        <f t="shared" si="652"/>
        <v>1.4310313942951869E-4</v>
      </c>
      <c r="AG2089" s="45">
        <f>AC2089+AA2089+SUM($Z$2064:Z2089)</f>
        <v>11.554502173371935</v>
      </c>
      <c r="AH2089" s="45">
        <f>AC2089+AA2089+SUM($Z$2064:Z2089)</f>
        <v>11.554502173371935</v>
      </c>
      <c r="DM2089"/>
      <c r="DN2089"/>
      <c r="DO2089"/>
      <c r="DP2089"/>
      <c r="DQ2089"/>
      <c r="DR2089"/>
      <c r="DS2089"/>
      <c r="DT2089"/>
      <c r="DU2089"/>
      <c r="DV2089"/>
      <c r="DW2089"/>
      <c r="DX2089"/>
      <c r="DY2089"/>
      <c r="DZ2089"/>
      <c r="EA2089"/>
      <c r="EB2089"/>
      <c r="EC2089"/>
      <c r="ED2089"/>
      <c r="EE2089"/>
      <c r="EF2089"/>
      <c r="EG2089"/>
    </row>
    <row r="2090" spans="1:137" s="1" customFormat="1" ht="14.4" x14ac:dyDescent="0.3">
      <c r="A2090"/>
      <c r="B2090"/>
      <c r="C2090"/>
      <c r="D2090" s="18"/>
      <c r="E2090" s="28">
        <v>40107.456250000003</v>
      </c>
      <c r="F2090" s="10">
        <f t="shared" si="646"/>
        <v>223.93194444444816</v>
      </c>
      <c r="G2090" s="10">
        <v>26875.3</v>
      </c>
      <c r="H2090" s="10">
        <v>5.13</v>
      </c>
      <c r="I2090" s="10">
        <v>2123</v>
      </c>
      <c r="J2090" s="10"/>
      <c r="K2090" s="10"/>
      <c r="L2090" s="79">
        <v>1037</v>
      </c>
      <c r="M2090" s="91"/>
      <c r="N2090" s="114">
        <v>6.8</v>
      </c>
      <c r="O2090" s="83"/>
      <c r="P2090" s="83"/>
      <c r="Q2090" s="83"/>
      <c r="R2090" s="83"/>
      <c r="S2090" s="83"/>
      <c r="T2090" s="16"/>
      <c r="U2090" s="16"/>
      <c r="V2090" s="43">
        <f t="shared" si="636"/>
        <v>1.1314962277117452E-5</v>
      </c>
      <c r="W2090" s="43">
        <f t="shared" si="637"/>
        <v>1.6157122511525038E-3</v>
      </c>
      <c r="X2090" s="43">
        <f t="shared" si="638"/>
        <v>2.6836700258393214E-6</v>
      </c>
      <c r="Y2090" s="22">
        <f>X2090+W2090+SUM($V$2064:V2090)</f>
        <v>1.8913593718207751E-3</v>
      </c>
      <c r="Z2090" s="22">
        <f t="shared" si="639"/>
        <v>5.9277389022653927E-2</v>
      </c>
      <c r="AA2090" s="44">
        <f t="shared" si="640"/>
        <v>8.464473969473465</v>
      </c>
      <c r="AB2090" s="44">
        <f t="shared" si="641"/>
        <v>0.41699825359505149</v>
      </c>
      <c r="AC2090" s="44">
        <f t="shared" si="642"/>
        <v>1.2050153008728359</v>
      </c>
      <c r="AD2090" s="44">
        <f t="shared" si="650"/>
        <v>0.41699825359505149</v>
      </c>
      <c r="AE2090" s="44">
        <f t="shared" si="651"/>
        <v>0.78788300223978991</v>
      </c>
      <c r="AF2090" s="44">
        <f t="shared" si="652"/>
        <v>1.3404503799431688E-4</v>
      </c>
      <c r="AG2090" s="45">
        <f>AC2090+AA2090+SUM($Z$2064:Z2090)</f>
        <v>10.960363248385965</v>
      </c>
      <c r="AH2090" s="45">
        <f>AC2090+AA2090+SUM($Z$2064:Z2090)</f>
        <v>10.960363248385965</v>
      </c>
      <c r="DM2090"/>
      <c r="DN2090"/>
      <c r="DO2090"/>
      <c r="DP2090"/>
      <c r="DQ2090"/>
      <c r="DR2090"/>
      <c r="DS2090"/>
      <c r="DT2090"/>
      <c r="DU2090"/>
      <c r="DV2090"/>
      <c r="DW2090"/>
      <c r="DX2090"/>
      <c r="DY2090"/>
      <c r="DZ2090"/>
      <c r="EA2090"/>
      <c r="EB2090"/>
      <c r="EC2090"/>
      <c r="ED2090"/>
      <c r="EE2090"/>
      <c r="EF2090"/>
      <c r="EG2090"/>
    </row>
    <row r="2091" spans="1:137" s="1" customFormat="1" ht="14.4" x14ac:dyDescent="0.3">
      <c r="A2091"/>
      <c r="B2091"/>
      <c r="C2091"/>
      <c r="D2091" s="18"/>
      <c r="E2091" s="28">
        <v>40115.419444444444</v>
      </c>
      <c r="F2091" s="10">
        <f t="shared" si="646"/>
        <v>231.89513888888905</v>
      </c>
      <c r="G2091" s="10">
        <v>28995.200000000001</v>
      </c>
      <c r="H2091" s="10">
        <v>5.15</v>
      </c>
      <c r="I2091" s="10">
        <v>2229</v>
      </c>
      <c r="J2091" s="10"/>
      <c r="K2091" s="10"/>
      <c r="L2091" s="79">
        <v>1037</v>
      </c>
      <c r="M2091" s="91"/>
      <c r="N2091" s="114">
        <v>6.8</v>
      </c>
      <c r="O2091" s="83"/>
      <c r="P2091" s="83"/>
      <c r="Q2091" s="83"/>
      <c r="R2091" s="83"/>
      <c r="S2091" s="83"/>
      <c r="T2091" s="16"/>
      <c r="U2091" s="16"/>
      <c r="V2091" s="43">
        <f t="shared" si="636"/>
        <v>1.1359075190478536E-5</v>
      </c>
      <c r="W2091" s="43">
        <f t="shared" si="637"/>
        <v>1.6220113242564123E-3</v>
      </c>
      <c r="X2091" s="43">
        <f t="shared" si="638"/>
        <v>2.6941326770121842E-6</v>
      </c>
      <c r="Y2091" s="22">
        <f>X2091+W2091+SUM($V$2064:V2091)</f>
        <v>1.9090279827663349E-3</v>
      </c>
      <c r="Z2091" s="22">
        <f t="shared" si="639"/>
        <v>6.395313727436179E-2</v>
      </c>
      <c r="AA2091" s="44">
        <f t="shared" si="640"/>
        <v>9.1321442231222374</v>
      </c>
      <c r="AB2091" s="44">
        <f t="shared" si="641"/>
        <v>0.44989070866703779</v>
      </c>
      <c r="AC2091" s="44">
        <f t="shared" si="642"/>
        <v>1.3000658467763357</v>
      </c>
      <c r="AD2091" s="44">
        <f t="shared" si="650"/>
        <v>0.44989070866703773</v>
      </c>
      <c r="AE2091" s="44">
        <f t="shared" si="651"/>
        <v>0.85003051971673471</v>
      </c>
      <c r="AF2091" s="44">
        <f t="shared" si="652"/>
        <v>1.4461839256316457E-4</v>
      </c>
      <c r="AG2091" s="45">
        <f>AC2091+AA2091+SUM($Z$2064:Z2091)</f>
        <v>11.787037185212601</v>
      </c>
      <c r="AH2091" s="45">
        <f>AC2091+AA2091+SUM($Z$2064:Z2091)</f>
        <v>11.787037185212601</v>
      </c>
      <c r="DM2091"/>
      <c r="DN2091"/>
      <c r="DO2091"/>
      <c r="DP2091"/>
      <c r="DQ2091"/>
      <c r="DR2091"/>
      <c r="DS2091"/>
      <c r="DT2091"/>
      <c r="DU2091"/>
      <c r="DV2091"/>
      <c r="DW2091"/>
      <c r="DX2091"/>
      <c r="DY2091"/>
      <c r="DZ2091"/>
      <c r="EA2091"/>
      <c r="EB2091"/>
      <c r="EC2091"/>
      <c r="ED2091"/>
      <c r="EE2091"/>
      <c r="EF2091"/>
      <c r="EG2091"/>
    </row>
    <row r="2092" spans="1:137" s="1" customFormat="1" ht="14.4" x14ac:dyDescent="0.3">
      <c r="A2092"/>
      <c r="B2092"/>
      <c r="C2092"/>
      <c r="D2092" s="18"/>
      <c r="E2092" s="28">
        <v>40158.392361111109</v>
      </c>
      <c r="F2092" s="10">
        <f t="shared" si="646"/>
        <v>274.86805555555475</v>
      </c>
      <c r="G2092" s="10">
        <v>31333</v>
      </c>
      <c r="H2092" s="10">
        <v>8.1199999999999992</v>
      </c>
      <c r="I2092" s="10">
        <v>2467</v>
      </c>
      <c r="J2092" s="10"/>
      <c r="K2092" s="10"/>
      <c r="L2092" s="79">
        <v>1037</v>
      </c>
      <c r="M2092" s="91"/>
      <c r="N2092" s="114">
        <v>6.8</v>
      </c>
      <c r="O2092" s="83"/>
      <c r="P2092" s="83"/>
      <c r="Q2092" s="83"/>
      <c r="R2092" s="83"/>
      <c r="S2092" s="83"/>
      <c r="T2092" s="16"/>
      <c r="U2092" s="16"/>
      <c r="V2092" s="43">
        <f t="shared" si="636"/>
        <v>1.7909842824599162E-5</v>
      </c>
      <c r="W2092" s="43">
        <f t="shared" si="637"/>
        <v>2.5574236801868089E-3</v>
      </c>
      <c r="X2092" s="43">
        <f t="shared" si="638"/>
        <v>4.2478363761823163E-6</v>
      </c>
      <c r="Y2092" s="22">
        <f>X2092+W2092+SUM($V$2064:V2092)</f>
        <v>2.8639038852205007E-3</v>
      </c>
      <c r="Z2092" s="22">
        <f t="shared" si="639"/>
        <v>6.9109495717138633E-2</v>
      </c>
      <c r="AA2092" s="44">
        <f t="shared" si="640"/>
        <v>9.8684428782380902</v>
      </c>
      <c r="AB2092" s="44">
        <f t="shared" si="641"/>
        <v>0.48616410904785251</v>
      </c>
      <c r="AC2092" s="44">
        <f t="shared" si="642"/>
        <v>1.4048864355839219</v>
      </c>
      <c r="AD2092" s="44">
        <f t="shared" si="650"/>
        <v>0.48616410904785257</v>
      </c>
      <c r="AE2092" s="44">
        <f t="shared" si="651"/>
        <v>0.91856604797637031</v>
      </c>
      <c r="AF2092" s="44">
        <f t="shared" si="652"/>
        <v>1.5627855969890315E-4</v>
      </c>
      <c r="AG2092" s="45">
        <f>AC2092+AA2092+SUM($Z$2064:Z2092)</f>
        <v>12.697265924853179</v>
      </c>
      <c r="AH2092" s="45">
        <f>AC2092+AA2092+SUM($Z$2064:Z2092)</f>
        <v>12.697265924853179</v>
      </c>
      <c r="DM2092"/>
      <c r="DN2092"/>
      <c r="DO2092"/>
      <c r="DP2092"/>
      <c r="DQ2092"/>
      <c r="DR2092"/>
      <c r="DS2092"/>
      <c r="DT2092"/>
      <c r="DU2092"/>
      <c r="DV2092"/>
      <c r="DW2092"/>
      <c r="DX2092"/>
      <c r="DY2092"/>
      <c r="DZ2092"/>
      <c r="EA2092"/>
      <c r="EB2092"/>
      <c r="EC2092"/>
      <c r="ED2092"/>
      <c r="EE2092"/>
      <c r="EF2092"/>
      <c r="EG2092"/>
    </row>
    <row r="2093" spans="1:137" s="1" customFormat="1" ht="14.4" x14ac:dyDescent="0.3">
      <c r="A2093"/>
      <c r="B2093"/>
      <c r="C2093"/>
      <c r="D2093" s="18"/>
      <c r="E2093" s="28">
        <v>40185.622916666667</v>
      </c>
      <c r="F2093" s="10">
        <f t="shared" si="646"/>
        <v>302.0986111111124</v>
      </c>
      <c r="G2093" s="10">
        <v>31022</v>
      </c>
      <c r="H2093" s="10">
        <v>7.4</v>
      </c>
      <c r="I2093" s="10">
        <v>2683</v>
      </c>
      <c r="J2093" s="10"/>
      <c r="K2093" s="10"/>
      <c r="L2093" s="79">
        <v>1037</v>
      </c>
      <c r="M2093" s="91"/>
      <c r="N2093" s="114">
        <v>6.8</v>
      </c>
      <c r="O2093" s="83"/>
      <c r="P2093" s="83"/>
      <c r="Q2093" s="83"/>
      <c r="R2093" s="83"/>
      <c r="S2093" s="83"/>
      <c r="T2093" s="16"/>
      <c r="U2093" s="16"/>
      <c r="V2093" s="43">
        <f t="shared" si="636"/>
        <v>1.6321777943600226E-5</v>
      </c>
      <c r="W2093" s="43">
        <f t="shared" si="637"/>
        <v>2.3306570484461068E-3</v>
      </c>
      <c r="X2093" s="43">
        <f t="shared" si="638"/>
        <v>3.8711809339592551E-6</v>
      </c>
      <c r="Y2093" s="22">
        <f>X2093+W2093+SUM($V$2064:V2093)</f>
        <v>2.6530823759811756E-3</v>
      </c>
      <c r="Z2093" s="22">
        <f t="shared" si="639"/>
        <v>6.8423539914373804E-2</v>
      </c>
      <c r="AA2093" s="44">
        <f t="shared" si="640"/>
        <v>9.7704922914723138</v>
      </c>
      <c r="AB2093" s="44">
        <f t="shared" si="641"/>
        <v>0.48133862033263591</v>
      </c>
      <c r="AC2093" s="44">
        <f t="shared" si="642"/>
        <v>1.3909420420861209</v>
      </c>
      <c r="AD2093" s="44">
        <f t="shared" si="650"/>
        <v>0.48133862033263597</v>
      </c>
      <c r="AE2093" s="44">
        <f t="shared" si="651"/>
        <v>0.90944869435811959</v>
      </c>
      <c r="AF2093" s="44">
        <f t="shared" si="652"/>
        <v>1.5472739536524985E-4</v>
      </c>
      <c r="AG2093" s="45">
        <f>AC2093+AA2093+SUM($Z$2064:Z2093)</f>
        <v>12.653794484503974</v>
      </c>
      <c r="AH2093" s="45">
        <f>AC2093+AA2093+SUM($Z$2064:Z2093)</f>
        <v>12.653794484503974</v>
      </c>
      <c r="DM2093"/>
      <c r="DN2093"/>
      <c r="DO2093"/>
      <c r="DP2093"/>
      <c r="DQ2093"/>
      <c r="DR2093"/>
      <c r="DS2093"/>
      <c r="DT2093"/>
      <c r="DU2093"/>
      <c r="DV2093"/>
      <c r="DW2093"/>
      <c r="DX2093"/>
      <c r="DY2093"/>
      <c r="DZ2093"/>
      <c r="EA2093"/>
      <c r="EB2093"/>
      <c r="EC2093"/>
      <c r="ED2093"/>
      <c r="EE2093"/>
      <c r="EF2093"/>
      <c r="EG2093"/>
    </row>
    <row r="2094" spans="1:137" s="1" customFormat="1" ht="14.4" x14ac:dyDescent="0.3">
      <c r="A2094"/>
      <c r="B2094"/>
      <c r="C2094"/>
      <c r="D2094" s="29"/>
      <c r="E2094" s="28">
        <v>40199.493055555555</v>
      </c>
      <c r="F2094" s="10">
        <f t="shared" si="646"/>
        <v>315.96875</v>
      </c>
      <c r="G2094" s="10">
        <v>32651</v>
      </c>
      <c r="H2094" s="10">
        <v>3.42</v>
      </c>
      <c r="I2094" s="78">
        <v>2886</v>
      </c>
      <c r="J2094" s="78"/>
      <c r="K2094" s="78"/>
      <c r="L2094" s="79">
        <v>1037</v>
      </c>
      <c r="M2094" s="90"/>
      <c r="N2094" s="114">
        <v>6.8</v>
      </c>
      <c r="O2094" s="83"/>
      <c r="P2094" s="83"/>
      <c r="Q2094" s="83"/>
      <c r="R2094" s="83"/>
      <c r="S2094" s="83"/>
      <c r="T2094" s="16"/>
      <c r="U2094" s="16"/>
      <c r="V2094" s="43">
        <f t="shared" si="636"/>
        <v>7.5433081847449683E-6</v>
      </c>
      <c r="W2094" s="43">
        <f t="shared" si="637"/>
        <v>1.0771415007683359E-3</v>
      </c>
      <c r="X2094" s="43">
        <f t="shared" si="638"/>
        <v>1.7891133505595473E-6</v>
      </c>
      <c r="Y2094" s="22">
        <f>X2094+W2094+SUM($V$2064:V2094)</f>
        <v>1.4050280689047502E-3</v>
      </c>
      <c r="Z2094" s="22">
        <f t="shared" si="639"/>
        <v>7.2016536707633916E-2</v>
      </c>
      <c r="AA2094" s="44">
        <f t="shared" si="640"/>
        <v>10.283551795785652</v>
      </c>
      <c r="AB2094" s="44">
        <f t="shared" si="641"/>
        <v>0.50661425093420454</v>
      </c>
      <c r="AC2094" s="44">
        <f t="shared" si="642"/>
        <v>1.4639819681565966</v>
      </c>
      <c r="AD2094" s="44">
        <f t="shared" si="650"/>
        <v>0.50661425093420476</v>
      </c>
      <c r="AE2094" s="44">
        <f t="shared" si="651"/>
        <v>0.95720486491802481</v>
      </c>
      <c r="AF2094" s="44">
        <f t="shared" si="652"/>
        <v>1.6285230436692585E-4</v>
      </c>
      <c r="AG2094" s="45">
        <f>AC2094+AA2094+SUM($Z$2064:Z2094)</f>
        <v>13.311910451595422</v>
      </c>
      <c r="AH2094" s="45">
        <f>AC2094+AA2094+SUM($Z$2064:Z2094)</f>
        <v>13.311910451595422</v>
      </c>
      <c r="DM2094"/>
      <c r="DN2094"/>
      <c r="DO2094"/>
      <c r="DP2094"/>
      <c r="DQ2094"/>
      <c r="DR2094"/>
      <c r="DS2094"/>
      <c r="DT2094"/>
      <c r="DU2094"/>
      <c r="DV2094"/>
      <c r="DW2094"/>
      <c r="DX2094"/>
      <c r="DY2094"/>
      <c r="DZ2094"/>
      <c r="EA2094"/>
      <c r="EB2094"/>
      <c r="EC2094"/>
      <c r="ED2094"/>
      <c r="EE2094"/>
      <c r="EF2094"/>
      <c r="EG2094"/>
    </row>
    <row r="2095" spans="1:137" s="1" customFormat="1" ht="14.4" x14ac:dyDescent="0.3">
      <c r="A2095"/>
      <c r="B2095"/>
      <c r="C2095"/>
      <c r="D2095" s="16"/>
      <c r="E2095" s="28">
        <v>40287.54583333333</v>
      </c>
      <c r="F2095" s="10">
        <f t="shared" si="646"/>
        <v>404.02152777777519</v>
      </c>
      <c r="G2095" s="10">
        <v>34992</v>
      </c>
      <c r="H2095" s="10">
        <v>1.76</v>
      </c>
      <c r="I2095" s="18">
        <v>123</v>
      </c>
      <c r="J2095" s="18"/>
      <c r="K2095" s="18"/>
      <c r="L2095" s="79">
        <v>1037</v>
      </c>
      <c r="M2095" s="91"/>
      <c r="N2095" s="114">
        <v>6.8</v>
      </c>
      <c r="O2095" s="83"/>
      <c r="P2095" s="83"/>
      <c r="Q2095" s="83"/>
      <c r="R2095" s="83"/>
      <c r="S2095" s="83"/>
      <c r="T2095" s="16"/>
      <c r="U2095" s="16"/>
      <c r="V2095" s="43">
        <f t="shared" si="636"/>
        <v>3.8819363757751889E-6</v>
      </c>
      <c r="W2095" s="43">
        <f t="shared" si="637"/>
        <v>5.5431843314393883E-4</v>
      </c>
      <c r="X2095" s="43">
        <f t="shared" si="638"/>
        <v>9.2071330321193083E-7</v>
      </c>
      <c r="Y2095" s="22">
        <f>X2095+W2095+SUM($V$2064:V2095)</f>
        <v>8.8521853760878074E-4</v>
      </c>
      <c r="Z2095" s="22">
        <f t="shared" si="639"/>
        <v>7.7179953216548525E-2</v>
      </c>
      <c r="AA2095" s="44">
        <f t="shared" si="640"/>
        <v>11.02085830259813</v>
      </c>
      <c r="AB2095" s="44">
        <f t="shared" si="641"/>
        <v>0.54293730264585116</v>
      </c>
      <c r="AC2095" s="44">
        <f t="shared" si="642"/>
        <v>1.5689460362541918</v>
      </c>
      <c r="AD2095" s="44">
        <f t="shared" si="650"/>
        <v>0.54293730264585116</v>
      </c>
      <c r="AE2095" s="44">
        <f t="shared" si="651"/>
        <v>1.0258342051763043</v>
      </c>
      <c r="AF2095" s="44">
        <f t="shared" si="652"/>
        <v>1.7452843203600096E-4</v>
      </c>
      <c r="AG2095" s="45">
        <f>AC2095+AA2095+SUM($Z$2064:Z2095)</f>
        <v>14.231360979722043</v>
      </c>
      <c r="AH2095" s="45">
        <f>AC2095+AA2095+SUM($Z$2064:Z2095)</f>
        <v>14.231360979722043</v>
      </c>
      <c r="DM2095"/>
      <c r="DN2095"/>
      <c r="DO2095"/>
      <c r="DP2095"/>
      <c r="DQ2095"/>
      <c r="DR2095"/>
      <c r="DS2095"/>
      <c r="DT2095"/>
      <c r="DU2095"/>
      <c r="DV2095"/>
      <c r="DW2095"/>
      <c r="DX2095"/>
      <c r="DY2095"/>
      <c r="DZ2095"/>
      <c r="EA2095"/>
      <c r="EB2095"/>
      <c r="EC2095"/>
      <c r="ED2095"/>
      <c r="EE2095"/>
      <c r="EF2095"/>
      <c r="EG2095"/>
    </row>
    <row r="2096" spans="1:137" s="1" customFormat="1" ht="14.4" x14ac:dyDescent="0.3">
      <c r="A2096"/>
      <c r="B2096"/>
      <c r="C2096"/>
      <c r="D2096" s="16"/>
      <c r="E2096" s="28">
        <v>40360.506944444445</v>
      </c>
      <c r="F2096" s="10">
        <f t="shared" si="646"/>
        <v>476.98263888889051</v>
      </c>
      <c r="G2096" s="10">
        <v>36935</v>
      </c>
      <c r="H2096" s="10">
        <v>1.02</v>
      </c>
      <c r="I2096" s="10">
        <v>39</v>
      </c>
      <c r="J2096" s="10"/>
      <c r="K2096" s="10"/>
      <c r="L2096" s="79">
        <v>1037</v>
      </c>
      <c r="M2096" s="91"/>
      <c r="N2096" s="114">
        <v>6.8</v>
      </c>
      <c r="O2096" s="83"/>
      <c r="P2096" s="83"/>
      <c r="Q2096" s="83"/>
      <c r="R2096" s="83"/>
      <c r="S2096" s="83"/>
      <c r="T2096" s="16"/>
      <c r="U2096" s="16"/>
      <c r="V2096" s="43">
        <f t="shared" ref="V2096:V2123" si="653">($A$15*L2096/1000/$A$13*H2096)/$Q$2064</f>
        <v>2.249758581415166E-6</v>
      </c>
      <c r="W2096" s="43">
        <f t="shared" ref="W2096:W2123" si="654">($U$2064*L2096/1000/$A$13*H2096)/$Q$2064</f>
        <v>3.2125272829932819E-4</v>
      </c>
      <c r="X2096" s="43">
        <f t="shared" ref="X2096:X2123" si="655">($A$46*$S$2064*H2096*L2096/1000000)/$Q$2064</f>
        <v>5.3359520981600523E-7</v>
      </c>
      <c r="Y2096" s="22">
        <f>X2096+W2096+SUM($V$2064:V2096)</f>
        <v>6.5401547325218937E-4</v>
      </c>
      <c r="Z2096" s="22">
        <f t="shared" ref="Z2096:Z2123" si="656">($A$15*L2096/1000/$A$13*G2096)/$Q$2064</f>
        <v>8.1465522749577607E-2</v>
      </c>
      <c r="AA2096" s="44">
        <f t="shared" ref="AA2096:AA2123" si="657">($U$2064*L2096/1000/$A$13*G2096)/$Q$2064</f>
        <v>11.632813254642832</v>
      </c>
      <c r="AB2096" s="44">
        <f t="shared" ref="AB2096:AB2123" si="658">($A$14*$S$2064/1000*G2096/1000000*L2096/1000*1000000)/$Q$2064</f>
        <v>0.57308497008529147</v>
      </c>
      <c r="AC2096" s="44">
        <f t="shared" ref="AC2096:AC2115" si="659">($A$14*((L2096/1000)*G2096/10^6)*(1+($A$28/(10^-N2096))+(($A$28*$A$29)/(10^-N2096)^2))*1000000)*$S$2064/1000/$Q$2064</f>
        <v>1.6560648676568521</v>
      </c>
      <c r="AD2096" s="44">
        <f t="shared" si="650"/>
        <v>0.57308497008529125</v>
      </c>
      <c r="AE2096" s="44">
        <f t="shared" si="651"/>
        <v>1.0827956781031893</v>
      </c>
      <c r="AF2096" s="44">
        <f t="shared" si="652"/>
        <v>1.8421946837133329E-4</v>
      </c>
      <c r="AG2096" s="45">
        <f>AC2096+AA2096+SUM($Z$2064:Z2096)</f>
        <v>15.011900285918983</v>
      </c>
      <c r="AH2096" s="45">
        <f>AC2096+AA2096+SUM($Z$2064:Z2096)</f>
        <v>15.011900285918983</v>
      </c>
      <c r="DM2096"/>
      <c r="DN2096"/>
      <c r="DO2096"/>
      <c r="DP2096"/>
      <c r="DQ2096"/>
      <c r="DR2096"/>
      <c r="DS2096"/>
      <c r="DT2096"/>
      <c r="DU2096"/>
      <c r="DV2096"/>
      <c r="DW2096"/>
      <c r="DX2096"/>
      <c r="DY2096"/>
      <c r="DZ2096"/>
      <c r="EA2096"/>
      <c r="EB2096"/>
      <c r="EC2096"/>
      <c r="ED2096"/>
      <c r="EE2096"/>
      <c r="EF2096"/>
      <c r="EG2096"/>
    </row>
    <row r="2097" spans="1:137" s="1" customFormat="1" ht="14.4" x14ac:dyDescent="0.3">
      <c r="A2097"/>
      <c r="B2097"/>
      <c r="C2097"/>
      <c r="D2097" s="16"/>
      <c r="E2097" s="28">
        <v>40533.499305555553</v>
      </c>
      <c r="F2097" s="10">
        <f t="shared" si="646"/>
        <v>649.97499999999854</v>
      </c>
      <c r="G2097" s="10">
        <v>41434</v>
      </c>
      <c r="H2097" s="10">
        <v>2.87</v>
      </c>
      <c r="I2097" s="10">
        <v>19</v>
      </c>
      <c r="J2097" s="10"/>
      <c r="K2097" s="10"/>
      <c r="L2097" s="79">
        <v>1037</v>
      </c>
      <c r="M2097" s="91"/>
      <c r="N2097" s="114">
        <v>6.8</v>
      </c>
      <c r="O2097" s="83"/>
      <c r="P2097" s="83"/>
      <c r="Q2097" s="83"/>
      <c r="R2097" s="83"/>
      <c r="S2097" s="83"/>
      <c r="T2097" s="16"/>
      <c r="U2097" s="16"/>
      <c r="V2097" s="43">
        <f t="shared" si="653"/>
        <v>6.3302030673152227E-6</v>
      </c>
      <c r="W2097" s="43">
        <f t="shared" si="654"/>
        <v>9.0391699041085483E-4</v>
      </c>
      <c r="X2097" s="43">
        <f t="shared" si="655"/>
        <v>1.5013904433058192E-6</v>
      </c>
      <c r="Y2097" s="22">
        <f>X2097+W2097+SUM($V$2064:V2097)</f>
        <v>1.2439777336645209E-3</v>
      </c>
      <c r="Z2097" s="22">
        <f t="shared" si="656"/>
        <v>9.1388722610152934E-2</v>
      </c>
      <c r="AA2097" s="44">
        <f t="shared" si="657"/>
        <v>13.049789749367026</v>
      </c>
      <c r="AB2097" s="44">
        <f t="shared" si="658"/>
        <v>0.64289163802664051</v>
      </c>
      <c r="AC2097" s="44">
        <f t="shared" si="659"/>
        <v>1.8577877819546231</v>
      </c>
      <c r="AD2097" s="44">
        <f t="shared" si="650"/>
        <v>0.64289163802664018</v>
      </c>
      <c r="AE2097" s="44">
        <f t="shared" si="651"/>
        <v>1.2146894849472734</v>
      </c>
      <c r="AF2097" s="44">
        <f t="shared" si="652"/>
        <v>2.0665898070929532E-4</v>
      </c>
      <c r="AG2097" s="45">
        <f>AC2097+AA2097+SUM($Z$2064:Z2097)</f>
        <v>16.721988417551103</v>
      </c>
      <c r="AH2097" s="45">
        <f>AC2097+AA2097+SUM($Z$2064:Z2097)</f>
        <v>16.721988417551103</v>
      </c>
      <c r="DM2097"/>
      <c r="DN2097"/>
      <c r="DO2097"/>
      <c r="DP2097"/>
      <c r="DQ2097"/>
      <c r="DR2097"/>
      <c r="DS2097"/>
      <c r="DT2097"/>
      <c r="DU2097"/>
      <c r="DV2097"/>
      <c r="DW2097"/>
      <c r="DX2097"/>
      <c r="DY2097"/>
      <c r="DZ2097"/>
      <c r="EA2097"/>
      <c r="EB2097"/>
      <c r="EC2097"/>
      <c r="ED2097"/>
      <c r="EE2097"/>
      <c r="EF2097"/>
      <c r="EG2097"/>
    </row>
    <row r="2098" spans="1:137" s="1" customFormat="1" ht="14.4" x14ac:dyDescent="0.3">
      <c r="A2098"/>
      <c r="B2098"/>
      <c r="C2098"/>
      <c r="D2098" s="16"/>
      <c r="E2098" s="28">
        <v>40606.584722222222</v>
      </c>
      <c r="F2098" s="10">
        <f t="shared" si="646"/>
        <v>723.06041666666715</v>
      </c>
      <c r="G2098" s="10">
        <v>39796</v>
      </c>
      <c r="H2098" s="10">
        <v>6.37</v>
      </c>
      <c r="I2098" s="10">
        <v>18</v>
      </c>
      <c r="J2098" s="10"/>
      <c r="K2098" s="10"/>
      <c r="L2098" s="79">
        <v>1037</v>
      </c>
      <c r="M2098" s="91"/>
      <c r="N2098" s="114">
        <v>6.8</v>
      </c>
      <c r="O2098" s="83"/>
      <c r="P2098" s="83"/>
      <c r="Q2098" s="83"/>
      <c r="R2098" s="83"/>
      <c r="S2098" s="83"/>
      <c r="T2098" s="16"/>
      <c r="U2098" s="16"/>
      <c r="V2098" s="43">
        <f t="shared" si="653"/>
        <v>1.4049962905504518E-5</v>
      </c>
      <c r="W2098" s="43">
        <f t="shared" si="654"/>
        <v>2.0062547835948243E-3</v>
      </c>
      <c r="X2098" s="43">
        <f t="shared" si="655"/>
        <v>3.3323543985568179E-6</v>
      </c>
      <c r="Y2098" s="22">
        <f>X2098+W2098+SUM($V$2064:V2098)</f>
        <v>2.362196453709246E-3</v>
      </c>
      <c r="Z2098" s="22">
        <f t="shared" si="656"/>
        <v>8.7775875005880341E-2</v>
      </c>
      <c r="AA2098" s="44">
        <f t="shared" si="657"/>
        <v>12.533895662156928</v>
      </c>
      <c r="AB2098" s="44">
        <f t="shared" si="658"/>
        <v>0.61747636305710707</v>
      </c>
      <c r="AC2098" s="44">
        <f t="shared" si="659"/>
        <v>1.7843443203809963</v>
      </c>
      <c r="AD2098" s="44">
        <f t="shared" si="650"/>
        <v>0.61747636305710718</v>
      </c>
      <c r="AE2098" s="44">
        <f t="shared" si="651"/>
        <v>1.1666694681411811</v>
      </c>
      <c r="AF2098" s="44">
        <f t="shared" si="652"/>
        <v>1.9848918270761015E-4</v>
      </c>
      <c r="AG2098" s="45">
        <f>AC2098+AA2098+SUM($Z$2064:Z2098)</f>
        <v>16.220426743773256</v>
      </c>
      <c r="AH2098" s="45">
        <f>AC2098+AA2098+SUM($Z$2064:Z2098)</f>
        <v>16.220426743773256</v>
      </c>
      <c r="DM2098"/>
      <c r="DN2098"/>
      <c r="DO2098"/>
      <c r="DP2098"/>
      <c r="DQ2098"/>
      <c r="DR2098"/>
      <c r="DS2098"/>
      <c r="DT2098"/>
      <c r="DU2098"/>
      <c r="DV2098"/>
      <c r="DW2098"/>
      <c r="DX2098"/>
      <c r="DY2098"/>
      <c r="DZ2098"/>
      <c r="EA2098"/>
      <c r="EB2098"/>
      <c r="EC2098"/>
      <c r="ED2098"/>
      <c r="EE2098"/>
      <c r="EF2098"/>
      <c r="EG2098"/>
    </row>
    <row r="2099" spans="1:137" s="1" customFormat="1" ht="14.4" x14ac:dyDescent="0.3">
      <c r="A2099"/>
      <c r="B2099"/>
      <c r="C2099"/>
      <c r="D2099" s="16"/>
      <c r="E2099" s="28">
        <v>40627.441666666666</v>
      </c>
      <c r="F2099" s="10">
        <f t="shared" si="646"/>
        <v>743.91736111111095</v>
      </c>
      <c r="G2099" s="52">
        <v>4637</v>
      </c>
      <c r="H2099" s="123">
        <v>1.1599999999999999</v>
      </c>
      <c r="I2099" s="10">
        <v>10</v>
      </c>
      <c r="J2099" s="10"/>
      <c r="K2099" s="10"/>
      <c r="L2099" s="79">
        <v>1037</v>
      </c>
      <c r="M2099" s="91"/>
      <c r="N2099" s="114">
        <v>6.8</v>
      </c>
      <c r="O2099" s="83"/>
      <c r="P2099" s="83"/>
      <c r="Q2099" s="83"/>
      <c r="R2099" s="83"/>
      <c r="S2099" s="83"/>
      <c r="T2099" s="16"/>
      <c r="U2099" s="16"/>
      <c r="V2099" s="43">
        <f t="shared" si="653"/>
        <v>2.5585489749427372E-6</v>
      </c>
      <c r="W2099" s="43">
        <f t="shared" si="654"/>
        <v>3.6534624002668696E-4</v>
      </c>
      <c r="X2099" s="43">
        <f t="shared" si="655"/>
        <v>6.0683376802604526E-7</v>
      </c>
      <c r="Y2099" s="22">
        <f>X2099+W2099+SUM($V$2064:V2099)</f>
        <v>7.2112093848552064E-4</v>
      </c>
      <c r="Z2099" s="22">
        <f t="shared" si="656"/>
        <v>1.0227578962766789E-2</v>
      </c>
      <c r="AA2099" s="44">
        <f t="shared" si="657"/>
        <v>1.4604400991411619</v>
      </c>
      <c r="AB2099" s="44">
        <f t="shared" si="658"/>
        <v>7.1947881583470846E-2</v>
      </c>
      <c r="AC2099" s="44">
        <f t="shared" si="659"/>
        <v>0.20791045867943209</v>
      </c>
      <c r="AD2099" s="44">
        <f t="shared" si="650"/>
        <v>7.1947881583470846E-2</v>
      </c>
      <c r="AE2099" s="44">
        <f t="shared" si="651"/>
        <v>0.1359394492856231</v>
      </c>
      <c r="AF2099" s="44">
        <f t="shared" si="652"/>
        <v>2.3127810338104036E-5</v>
      </c>
      <c r="AG2099" s="45">
        <f>AC2099+AA2099+SUM($Z$2064:Z2099)</f>
        <v>3.5807648980186935</v>
      </c>
      <c r="AH2099" s="77">
        <f>AC2099+AA2099+SUM($Z$2099:Z2099)+$AH$2098</f>
        <v>17.899004880556618</v>
      </c>
      <c r="DM2099"/>
      <c r="DN2099"/>
      <c r="DO2099"/>
      <c r="DP2099"/>
      <c r="DQ2099"/>
      <c r="DR2099"/>
      <c r="DS2099"/>
      <c r="DT2099"/>
      <c r="DU2099"/>
      <c r="DV2099"/>
      <c r="DW2099"/>
      <c r="DX2099"/>
      <c r="DY2099"/>
      <c r="DZ2099"/>
      <c r="EA2099"/>
      <c r="EB2099"/>
      <c r="EC2099"/>
      <c r="ED2099"/>
      <c r="EE2099"/>
      <c r="EF2099"/>
      <c r="EG2099"/>
    </row>
    <row r="2100" spans="1:137" s="1" customFormat="1" ht="14.4" x14ac:dyDescent="0.3">
      <c r="A2100"/>
      <c r="B2100"/>
      <c r="C2100"/>
      <c r="D2100" s="16"/>
      <c r="E2100" s="28">
        <v>40633.492361111108</v>
      </c>
      <c r="F2100" s="10">
        <f t="shared" si="646"/>
        <v>749.96805555555329</v>
      </c>
      <c r="G2100" s="52">
        <v>5900</v>
      </c>
      <c r="H2100" s="123">
        <v>3.04</v>
      </c>
      <c r="I2100" s="10">
        <v>45</v>
      </c>
      <c r="J2100" s="10"/>
      <c r="K2100" s="10"/>
      <c r="L2100" s="79">
        <v>1037</v>
      </c>
      <c r="M2100" s="91"/>
      <c r="N2100" s="114">
        <v>6.8</v>
      </c>
      <c r="O2100" s="83"/>
      <c r="P2100" s="83"/>
      <c r="Q2100" s="83"/>
      <c r="R2100" s="83"/>
      <c r="S2100" s="83"/>
      <c r="T2100" s="16"/>
      <c r="U2100" s="16"/>
      <c r="V2100" s="43">
        <f t="shared" si="653"/>
        <v>6.7051628308844157E-6</v>
      </c>
      <c r="W2100" s="43">
        <f t="shared" si="654"/>
        <v>9.5745911179407619E-4</v>
      </c>
      <c r="X2100" s="43">
        <f t="shared" si="655"/>
        <v>1.5903229782751533E-6</v>
      </c>
      <c r="Y2100" s="22">
        <f>X2100+W2100+SUM($V$2064:V2100)</f>
        <v>1.3209224622940433E-3</v>
      </c>
      <c r="Z2100" s="22">
        <f t="shared" si="656"/>
        <v>1.3013309441519098E-2</v>
      </c>
      <c r="AA2100" s="44">
        <f t="shared" si="657"/>
        <v>1.8582265656529768</v>
      </c>
      <c r="AB2100" s="44">
        <f t="shared" si="658"/>
        <v>9.1544641221151191E-2</v>
      </c>
      <c r="AC2100" s="44">
        <f t="shared" si="659"/>
        <v>0.26453994095506772</v>
      </c>
      <c r="AD2100" s="44">
        <f t="shared" si="650"/>
        <v>9.1544641221151163E-2</v>
      </c>
      <c r="AE2100" s="44">
        <f t="shared" si="651"/>
        <v>0.17296587250057713</v>
      </c>
      <c r="AF2100" s="44">
        <f t="shared" si="652"/>
        <v>2.9427233339403448E-5</v>
      </c>
      <c r="AG2100" s="45">
        <f>AC2100+AA2100+SUM($Z$2064:Z2100)</f>
        <v>4.0481941562476633</v>
      </c>
      <c r="AH2100" s="45">
        <f>AC2100+AA2100+SUM($Z$2099:Z2100)+$AH$2098</f>
        <v>18.366434138785586</v>
      </c>
      <c r="DM2100"/>
      <c r="DN2100"/>
      <c r="DO2100"/>
      <c r="DP2100"/>
      <c r="DQ2100"/>
      <c r="DR2100"/>
      <c r="DS2100"/>
      <c r="DT2100"/>
      <c r="DU2100"/>
      <c r="DV2100"/>
      <c r="DW2100"/>
      <c r="DX2100"/>
      <c r="DY2100"/>
      <c r="DZ2100"/>
      <c r="EA2100"/>
      <c r="EB2100"/>
      <c r="EC2100"/>
      <c r="ED2100"/>
      <c r="EE2100"/>
      <c r="EF2100"/>
      <c r="EG2100"/>
    </row>
    <row r="2101" spans="1:137" s="1" customFormat="1" ht="14.4" x14ac:dyDescent="0.3">
      <c r="A2101"/>
      <c r="B2101"/>
      <c r="C2101"/>
      <c r="D2101" s="16"/>
      <c r="E2101" s="28">
        <v>40654.430555555555</v>
      </c>
      <c r="F2101" s="10">
        <f t="shared" si="646"/>
        <v>770.90625</v>
      </c>
      <c r="G2101" s="10">
        <v>6600</v>
      </c>
      <c r="H2101" s="40">
        <v>0.22</v>
      </c>
      <c r="I2101" s="10">
        <v>24</v>
      </c>
      <c r="J2101" s="10"/>
      <c r="K2101" s="10"/>
      <c r="L2101" s="79">
        <v>1037</v>
      </c>
      <c r="M2101" s="91"/>
      <c r="N2101" s="114">
        <v>6.8</v>
      </c>
      <c r="O2101" s="83"/>
      <c r="P2101" s="83"/>
      <c r="Q2101" s="83"/>
      <c r="R2101" s="83"/>
      <c r="S2101" s="83"/>
      <c r="T2101" s="16"/>
      <c r="U2101" s="16"/>
      <c r="V2101" s="43">
        <f t="shared" si="653"/>
        <v>4.8524204697189861E-7</v>
      </c>
      <c r="W2101" s="43">
        <f t="shared" si="654"/>
        <v>6.9289804142992354E-5</v>
      </c>
      <c r="X2101" s="43">
        <f t="shared" si="655"/>
        <v>1.1508916290149135E-7</v>
      </c>
      <c r="Y2101" s="22">
        <f>X2101+W2101+SUM($V$2064:V2101)</f>
        <v>4.317631628745578E-4</v>
      </c>
      <c r="Z2101" s="22">
        <f t="shared" si="656"/>
        <v>1.4557261409156957E-2</v>
      </c>
      <c r="AA2101" s="44">
        <f t="shared" si="657"/>
        <v>2.078694124289771</v>
      </c>
      <c r="AB2101" s="44">
        <f t="shared" si="658"/>
        <v>0.1024058698406098</v>
      </c>
      <c r="AC2101" s="44">
        <f t="shared" si="659"/>
        <v>0.2959260356446522</v>
      </c>
      <c r="AD2101" s="44">
        <f t="shared" si="650"/>
        <v>0.10240586984060983</v>
      </c>
      <c r="AE2101" s="44">
        <f t="shared" si="651"/>
        <v>0.19348724720403554</v>
      </c>
      <c r="AF2101" s="44">
        <f t="shared" si="652"/>
        <v>3.2918600006790318E-5</v>
      </c>
      <c r="AG2101" s="45">
        <f>AC2101+AA2101+SUM($Z$2064:Z2101)</f>
        <v>4.3146050709831982</v>
      </c>
      <c r="AH2101" s="45">
        <f>AC2101+AA2101+SUM($Z$2099:Z2101)+$AH$2098</f>
        <v>18.632845053521123</v>
      </c>
      <c r="DM2101"/>
      <c r="DN2101"/>
      <c r="DO2101"/>
      <c r="DP2101"/>
      <c r="DQ2101"/>
      <c r="DR2101"/>
      <c r="DS2101"/>
      <c r="DT2101"/>
      <c r="DU2101"/>
      <c r="DV2101"/>
      <c r="DW2101"/>
      <c r="DX2101"/>
      <c r="DY2101"/>
      <c r="DZ2101"/>
      <c r="EA2101"/>
      <c r="EB2101"/>
      <c r="EC2101"/>
      <c r="ED2101"/>
      <c r="EE2101"/>
      <c r="EF2101"/>
      <c r="EG2101"/>
    </row>
    <row r="2102" spans="1:137" s="1" customFormat="1" ht="14.4" x14ac:dyDescent="0.3">
      <c r="A2102"/>
      <c r="B2102"/>
      <c r="C2102"/>
      <c r="D2102" s="16"/>
      <c r="E2102" s="28">
        <v>40693.686111111114</v>
      </c>
      <c r="F2102" s="10">
        <f t="shared" si="646"/>
        <v>810.16180555555911</v>
      </c>
      <c r="G2102" s="10">
        <v>6918</v>
      </c>
      <c r="H2102" s="10">
        <v>0</v>
      </c>
      <c r="I2102" s="10">
        <v>76</v>
      </c>
      <c r="J2102" s="10"/>
      <c r="K2102" s="10"/>
      <c r="L2102" s="79">
        <v>1037</v>
      </c>
      <c r="M2102" s="91"/>
      <c r="N2102" s="114">
        <v>6.8</v>
      </c>
      <c r="O2102" s="83"/>
      <c r="P2102" s="83"/>
      <c r="Q2102" s="83"/>
      <c r="R2102" s="83"/>
      <c r="S2102" s="83"/>
      <c r="T2102" s="16"/>
      <c r="U2102" s="16"/>
      <c r="V2102" s="43">
        <f t="shared" si="653"/>
        <v>0</v>
      </c>
      <c r="W2102" s="43">
        <f t="shared" si="654"/>
        <v>0</v>
      </c>
      <c r="X2102" s="43">
        <f t="shared" si="655"/>
        <v>0</v>
      </c>
      <c r="Y2102" s="22">
        <f>X2102+W2102+SUM($V$2064:V2102)</f>
        <v>3.6235826956866396E-4</v>
      </c>
      <c r="Z2102" s="22">
        <f t="shared" si="656"/>
        <v>1.5258656731598156E-2</v>
      </c>
      <c r="AA2102" s="44">
        <f t="shared" si="657"/>
        <v>2.1788493866419141</v>
      </c>
      <c r="AB2102" s="44">
        <f t="shared" si="658"/>
        <v>0.107339970842021</v>
      </c>
      <c r="AC2102" s="44">
        <f t="shared" si="659"/>
        <v>0.310184290089349</v>
      </c>
      <c r="AD2102" s="44">
        <f t="shared" si="650"/>
        <v>0.107339970842021</v>
      </c>
      <c r="AE2102" s="44">
        <f t="shared" si="651"/>
        <v>0.20280981456932082</v>
      </c>
      <c r="AF2102" s="44">
        <f t="shared" si="652"/>
        <v>3.4504678007117477E-5</v>
      </c>
      <c r="AG2102" s="45">
        <f>AC2102+AA2102+SUM($Z$2064:Z2102)</f>
        <v>4.4442772445116372</v>
      </c>
      <c r="AH2102" s="45">
        <f>AC2102+AA2102+SUM($Z$2099:Z2102)+$AH$2098</f>
        <v>18.76251722704956</v>
      </c>
      <c r="DM2102"/>
      <c r="DN2102"/>
      <c r="DO2102"/>
      <c r="DP2102"/>
      <c r="DQ2102"/>
      <c r="DR2102"/>
      <c r="DS2102"/>
      <c r="DT2102"/>
      <c r="DU2102"/>
      <c r="DV2102"/>
      <c r="DW2102"/>
      <c r="DX2102"/>
      <c r="DY2102"/>
      <c r="DZ2102"/>
      <c r="EA2102"/>
      <c r="EB2102"/>
      <c r="EC2102"/>
      <c r="ED2102"/>
      <c r="EE2102"/>
      <c r="EF2102"/>
      <c r="EG2102"/>
    </row>
    <row r="2103" spans="1:137" s="1" customFormat="1" ht="14.4" x14ac:dyDescent="0.3">
      <c r="A2103"/>
      <c r="B2103"/>
      <c r="C2103"/>
      <c r="D2103" s="16"/>
      <c r="E2103" s="28">
        <v>40750.481944444444</v>
      </c>
      <c r="F2103" s="10">
        <f t="shared" si="646"/>
        <v>866.95763888888905</v>
      </c>
      <c r="G2103" s="10">
        <v>7833</v>
      </c>
      <c r="H2103" s="10">
        <v>0</v>
      </c>
      <c r="I2103" s="36" t="s">
        <v>222</v>
      </c>
      <c r="J2103" s="36"/>
      <c r="K2103" s="36"/>
      <c r="L2103" s="79">
        <v>1037</v>
      </c>
      <c r="M2103" s="91"/>
      <c r="N2103" s="114">
        <v>6.8</v>
      </c>
      <c r="O2103" s="83"/>
      <c r="P2103" s="83"/>
      <c r="Q2103" s="83"/>
      <c r="R2103" s="83"/>
      <c r="S2103" s="83"/>
      <c r="T2103" s="16"/>
      <c r="U2103" s="16"/>
      <c r="V2103" s="43">
        <f t="shared" si="653"/>
        <v>0</v>
      </c>
      <c r="W2103" s="43">
        <f t="shared" si="654"/>
        <v>0</v>
      </c>
      <c r="X2103" s="43">
        <f t="shared" si="655"/>
        <v>0</v>
      </c>
      <c r="Y2103" s="22">
        <f>X2103+W2103+SUM($V$2064:V2103)</f>
        <v>3.6235826956866396E-4</v>
      </c>
      <c r="Z2103" s="22">
        <f t="shared" si="656"/>
        <v>1.7276822517867645E-2</v>
      </c>
      <c r="AA2103" s="44">
        <f t="shared" si="657"/>
        <v>2.4670319811457238</v>
      </c>
      <c r="AB2103" s="44">
        <f t="shared" si="658"/>
        <v>0.12153714825174192</v>
      </c>
      <c r="AC2103" s="44">
        <f t="shared" si="659"/>
        <v>0.35121039957644845</v>
      </c>
      <c r="AD2103" s="44">
        <f t="shared" si="650"/>
        <v>0.12153714825174189</v>
      </c>
      <c r="AE2103" s="44">
        <f t="shared" si="651"/>
        <v>0.22963418293169843</v>
      </c>
      <c r="AF2103" s="44">
        <f t="shared" si="652"/>
        <v>3.9068393008058855E-5</v>
      </c>
      <c r="AG2103" s="45">
        <f>AC2103+AA2103+SUM($Z$2064:Z2103)</f>
        <v>4.7907627710204137</v>
      </c>
      <c r="AH2103" s="45">
        <f>AC2103+AA2103+SUM($Z$2099:Z2103)+$AH$2098</f>
        <v>19.109002753558336</v>
      </c>
      <c r="DM2103"/>
      <c r="DN2103"/>
      <c r="DO2103"/>
      <c r="DP2103"/>
      <c r="DQ2103"/>
      <c r="DR2103"/>
      <c r="DS2103"/>
      <c r="DT2103"/>
      <c r="DU2103"/>
      <c r="DV2103"/>
      <c r="DW2103"/>
      <c r="DX2103"/>
      <c r="DY2103"/>
      <c r="DZ2103"/>
      <c r="EA2103"/>
      <c r="EB2103"/>
      <c r="EC2103"/>
      <c r="ED2103"/>
      <c r="EE2103"/>
      <c r="EF2103"/>
      <c r="EG2103"/>
    </row>
    <row r="2104" spans="1:137" s="1" customFormat="1" ht="14.4" x14ac:dyDescent="0.3">
      <c r="A2104"/>
      <c r="B2104"/>
      <c r="C2104"/>
      <c r="D2104" s="16"/>
      <c r="E2104" s="28">
        <v>40849.631944444445</v>
      </c>
      <c r="F2104" s="10">
        <f t="shared" si="646"/>
        <v>966.10763888889051</v>
      </c>
      <c r="G2104" s="10">
        <v>11748</v>
      </c>
      <c r="H2104" s="10">
        <v>0</v>
      </c>
      <c r="I2104" s="10">
        <v>50</v>
      </c>
      <c r="J2104" s="10"/>
      <c r="K2104" s="10"/>
      <c r="L2104" s="79">
        <v>1037</v>
      </c>
      <c r="M2104" s="91"/>
      <c r="N2104" s="114">
        <v>6.8</v>
      </c>
      <c r="O2104" s="83"/>
      <c r="P2104" s="83"/>
      <c r="Q2104" s="83"/>
      <c r="R2104" s="83"/>
      <c r="S2104" s="83"/>
      <c r="T2104" s="16"/>
      <c r="U2104" s="16"/>
      <c r="V2104" s="43">
        <f t="shared" si="653"/>
        <v>0</v>
      </c>
      <c r="W2104" s="43">
        <f t="shared" si="654"/>
        <v>0</v>
      </c>
      <c r="X2104" s="43">
        <f t="shared" si="655"/>
        <v>0</v>
      </c>
      <c r="Y2104" s="22">
        <f>X2104+W2104+SUM($V$2064:V2104)</f>
        <v>3.6235826956866396E-4</v>
      </c>
      <c r="Z2104" s="22">
        <f t="shared" si="656"/>
        <v>2.5911925308299385E-2</v>
      </c>
      <c r="AA2104" s="44">
        <f t="shared" si="657"/>
        <v>3.7000755412357922</v>
      </c>
      <c r="AB2104" s="44">
        <f t="shared" si="658"/>
        <v>0.18228244831628546</v>
      </c>
      <c r="AC2104" s="44">
        <f t="shared" si="659"/>
        <v>0.52674834344748067</v>
      </c>
      <c r="AD2104" s="44">
        <f t="shared" si="650"/>
        <v>0.18228244831628543</v>
      </c>
      <c r="AE2104" s="44">
        <f t="shared" si="651"/>
        <v>0.34440730002318309</v>
      </c>
      <c r="AF2104" s="44">
        <f t="shared" si="652"/>
        <v>5.8595108012086739E-5</v>
      </c>
      <c r="AG2104" s="45">
        <f>AC2104+AA2104+SUM($Z$2064:Z2104)</f>
        <v>6.2252562002898131</v>
      </c>
      <c r="AH2104" s="45">
        <f>AC2104+AA2104+SUM($Z$2099:Z2104)+$AH$2098</f>
        <v>20.543496182827738</v>
      </c>
      <c r="DM2104"/>
      <c r="DN2104"/>
      <c r="DO2104"/>
      <c r="DP2104"/>
      <c r="DQ2104"/>
      <c r="DR2104"/>
      <c r="DS2104"/>
      <c r="DT2104"/>
      <c r="DU2104"/>
      <c r="DV2104"/>
      <c r="DW2104"/>
      <c r="DX2104"/>
      <c r="DY2104"/>
      <c r="DZ2104"/>
      <c r="EA2104"/>
      <c r="EB2104"/>
      <c r="EC2104"/>
      <c r="ED2104"/>
      <c r="EE2104"/>
      <c r="EF2104"/>
      <c r="EG2104"/>
    </row>
    <row r="2105" spans="1:137" s="1" customFormat="1" ht="14.4" x14ac:dyDescent="0.3">
      <c r="A2105"/>
      <c r="B2105"/>
      <c r="C2105"/>
      <c r="D2105" s="16"/>
      <c r="E2105" s="28">
        <v>40939.643750000003</v>
      </c>
      <c r="F2105" s="10">
        <f t="shared" si="646"/>
        <v>1056.1194444444482</v>
      </c>
      <c r="G2105" s="10">
        <v>13319</v>
      </c>
      <c r="H2105" s="40">
        <v>1.18</v>
      </c>
      <c r="I2105" s="10">
        <v>17</v>
      </c>
      <c r="J2105" s="10"/>
      <c r="K2105" s="10"/>
      <c r="L2105" s="79">
        <v>1037</v>
      </c>
      <c r="M2105" s="91"/>
      <c r="N2105" s="114">
        <v>6.8</v>
      </c>
      <c r="O2105" s="83"/>
      <c r="P2105" s="83"/>
      <c r="Q2105" s="83"/>
      <c r="R2105" s="83"/>
      <c r="S2105" s="83"/>
      <c r="T2105" s="16"/>
      <c r="U2105" s="16"/>
      <c r="V2105" s="43">
        <f t="shared" si="653"/>
        <v>2.6026618883038192E-6</v>
      </c>
      <c r="W2105" s="43">
        <f t="shared" si="654"/>
        <v>3.7164531313059538E-4</v>
      </c>
      <c r="X2105" s="43">
        <f t="shared" si="655"/>
        <v>6.1729641919890815E-7</v>
      </c>
      <c r="Y2105" s="22">
        <f>X2105+W2105+SUM($V$2064:V2105)</f>
        <v>7.3722354100676213E-4</v>
      </c>
      <c r="Z2105" s="22">
        <f t="shared" si="656"/>
        <v>2.9376994652812349E-2</v>
      </c>
      <c r="AA2105" s="44">
        <f t="shared" si="657"/>
        <v>4.1948677335477962</v>
      </c>
      <c r="AB2105" s="44">
        <f t="shared" si="658"/>
        <v>0.20665814854652759</v>
      </c>
      <c r="AC2105" s="44">
        <f t="shared" si="659"/>
        <v>0.59718770738653337</v>
      </c>
      <c r="AD2105" s="44">
        <f t="shared" si="650"/>
        <v>0.2066581485465275</v>
      </c>
      <c r="AE2105" s="44">
        <f t="shared" si="651"/>
        <v>0.39046312810765876</v>
      </c>
      <c r="AF2105" s="44">
        <f t="shared" si="652"/>
        <v>6.6430732347036353E-5</v>
      </c>
      <c r="AG2105" s="45">
        <f>AC2105+AA2105+SUM($Z$2064:Z2105)</f>
        <v>6.8198647511936823</v>
      </c>
      <c r="AH2105" s="45">
        <f>AC2105+AA2105+SUM($Z$2099:Z2105)+$AH$2098</f>
        <v>21.138104733731605</v>
      </c>
      <c r="DM2105"/>
      <c r="DN2105"/>
      <c r="DO2105"/>
      <c r="DP2105"/>
      <c r="DQ2105"/>
      <c r="DR2105"/>
      <c r="DS2105"/>
      <c r="DT2105"/>
      <c r="DU2105"/>
      <c r="DV2105"/>
      <c r="DW2105"/>
      <c r="DX2105"/>
      <c r="DY2105"/>
      <c r="DZ2105"/>
      <c r="EA2105"/>
      <c r="EB2105"/>
      <c r="EC2105"/>
      <c r="ED2105"/>
      <c r="EE2105"/>
      <c r="EF2105"/>
      <c r="EG2105"/>
    </row>
    <row r="2106" spans="1:137" s="1" customFormat="1" ht="14.4" x14ac:dyDescent="0.3">
      <c r="A2106"/>
      <c r="B2106"/>
      <c r="C2106"/>
      <c r="D2106" s="16"/>
      <c r="E2106" s="28">
        <v>41018.447916666664</v>
      </c>
      <c r="F2106" s="10">
        <f t="shared" si="646"/>
        <v>1134.9236111111095</v>
      </c>
      <c r="G2106" s="10">
        <v>14602</v>
      </c>
      <c r="H2106" s="40">
        <v>1.42</v>
      </c>
      <c r="I2106" s="10">
        <v>19</v>
      </c>
      <c r="J2106" s="10"/>
      <c r="K2106" s="10"/>
      <c r="L2106" s="79">
        <v>1037</v>
      </c>
      <c r="M2106" s="91"/>
      <c r="N2106" s="114">
        <v>6.8</v>
      </c>
      <c r="O2106" s="83"/>
      <c r="P2106" s="83"/>
      <c r="Q2106" s="83"/>
      <c r="R2106" s="83"/>
      <c r="S2106" s="83"/>
      <c r="T2106" s="16"/>
      <c r="U2106" s="16"/>
      <c r="V2106" s="43">
        <f t="shared" si="653"/>
        <v>3.1320168486367998E-6</v>
      </c>
      <c r="W2106" s="43">
        <f t="shared" si="654"/>
        <v>4.4723419037749612E-4</v>
      </c>
      <c r="X2106" s="43">
        <f t="shared" si="655"/>
        <v>7.4284823327326221E-7</v>
      </c>
      <c r="Y2106" s="22">
        <f>X2106+W2106+SUM($V$2064:V2106)</f>
        <v>8.1606998691637392E-4</v>
      </c>
      <c r="Z2106" s="22">
        <f t="shared" si="656"/>
        <v>3.2206838044925738E-2</v>
      </c>
      <c r="AA2106" s="44">
        <f t="shared" si="657"/>
        <v>4.5989532731635201</v>
      </c>
      <c r="AB2106" s="44">
        <f t="shared" si="658"/>
        <v>0.2265652290019067</v>
      </c>
      <c r="AC2106" s="44">
        <f t="shared" si="659"/>
        <v>0.65471393522472898</v>
      </c>
      <c r="AD2106" s="44">
        <f t="shared" si="650"/>
        <v>0.22656522900190679</v>
      </c>
      <c r="AE2106" s="44">
        <f t="shared" si="651"/>
        <v>0.42807587631414046</v>
      </c>
      <c r="AF2106" s="44">
        <f t="shared" si="652"/>
        <v>7.2829908681689725E-5</v>
      </c>
      <c r="AG2106" s="45">
        <f>AC2106+AA2106+SUM($Z$2064:Z2106)</f>
        <v>7.3136833566925272</v>
      </c>
      <c r="AH2106" s="45">
        <f>AC2106+AA2106+SUM($Z$2099:Z2106)+$AH$2098</f>
        <v>21.63192333923045</v>
      </c>
      <c r="DM2106"/>
      <c r="DN2106"/>
      <c r="DO2106"/>
      <c r="DP2106"/>
      <c r="DQ2106"/>
      <c r="DR2106"/>
      <c r="DS2106"/>
      <c r="DT2106"/>
      <c r="DU2106"/>
      <c r="DV2106"/>
      <c r="DW2106"/>
      <c r="DX2106"/>
      <c r="DY2106"/>
      <c r="DZ2106"/>
      <c r="EA2106"/>
      <c r="EB2106"/>
      <c r="EC2106"/>
      <c r="ED2106"/>
      <c r="EE2106"/>
      <c r="EF2106"/>
      <c r="EG2106"/>
    </row>
    <row r="2107" spans="1:137" s="1" customFormat="1" ht="14.4" x14ac:dyDescent="0.3">
      <c r="A2107"/>
      <c r="B2107"/>
      <c r="C2107"/>
      <c r="D2107" s="16"/>
      <c r="E2107" s="28">
        <v>41036.625694444447</v>
      </c>
      <c r="F2107" s="10">
        <f t="shared" si="646"/>
        <v>1153.101388888892</v>
      </c>
      <c r="G2107" s="10">
        <v>14724</v>
      </c>
      <c r="H2107" s="10">
        <v>0</v>
      </c>
      <c r="I2107" s="10">
        <v>45</v>
      </c>
      <c r="J2107" s="10"/>
      <c r="K2107" s="10"/>
      <c r="L2107" s="79">
        <v>1037</v>
      </c>
      <c r="M2107" s="91"/>
      <c r="N2107" s="114">
        <v>6.8</v>
      </c>
      <c r="O2107" s="83"/>
      <c r="P2107" s="83"/>
      <c r="Q2107" s="83"/>
      <c r="R2107" s="83"/>
      <c r="S2107" s="83"/>
      <c r="T2107" s="16"/>
      <c r="U2107" s="16"/>
      <c r="V2107" s="43">
        <f t="shared" si="653"/>
        <v>0</v>
      </c>
      <c r="W2107" s="43">
        <f t="shared" si="654"/>
        <v>0</v>
      </c>
      <c r="X2107" s="43">
        <f t="shared" si="655"/>
        <v>0</v>
      </c>
      <c r="Y2107" s="22">
        <f>X2107+W2107+SUM($V$2064:V2107)</f>
        <v>3.6809294830560455E-4</v>
      </c>
      <c r="Z2107" s="22">
        <f t="shared" si="656"/>
        <v>3.2475926816428337E-2</v>
      </c>
      <c r="AA2107" s="44">
        <f t="shared" si="657"/>
        <v>4.6373776190973617</v>
      </c>
      <c r="AB2107" s="44">
        <f t="shared" si="658"/>
        <v>0.2284581859898695</v>
      </c>
      <c r="AC2107" s="44">
        <f t="shared" si="659"/>
        <v>0.66018408315634214</v>
      </c>
      <c r="AD2107" s="44">
        <f t="shared" si="650"/>
        <v>0.22845818598986953</v>
      </c>
      <c r="AE2107" s="44">
        <f t="shared" si="651"/>
        <v>0.43165245876245739</v>
      </c>
      <c r="AF2107" s="44">
        <f t="shared" si="652"/>
        <v>7.3438404015148563E-5</v>
      </c>
      <c r="AG2107" s="45">
        <f>AC2107+AA2107+SUM($Z$2064:Z2107)</f>
        <v>7.390053777374411</v>
      </c>
      <c r="AH2107" s="45">
        <f>AC2107+AA2107+SUM($Z$2099:Z2107)+$AH$2098</f>
        <v>21.708293759912333</v>
      </c>
      <c r="DM2107"/>
      <c r="DN2107"/>
      <c r="DO2107"/>
      <c r="DP2107"/>
      <c r="DQ2107"/>
      <c r="DR2107"/>
      <c r="DS2107"/>
      <c r="DT2107"/>
      <c r="DU2107"/>
      <c r="DV2107"/>
      <c r="DW2107"/>
      <c r="DX2107"/>
      <c r="DY2107"/>
      <c r="DZ2107"/>
      <c r="EA2107"/>
      <c r="EB2107"/>
      <c r="EC2107"/>
      <c r="ED2107"/>
      <c r="EE2107"/>
      <c r="EF2107"/>
      <c r="EG2107"/>
    </row>
    <row r="2108" spans="1:137" s="1" customFormat="1" ht="14.4" x14ac:dyDescent="0.3">
      <c r="A2108"/>
      <c r="B2108"/>
      <c r="C2108"/>
      <c r="D2108" s="16"/>
      <c r="E2108" s="28">
        <v>41039.568055555559</v>
      </c>
      <c r="F2108" s="10">
        <f t="shared" si="646"/>
        <v>1156.0437500000044</v>
      </c>
      <c r="G2108" s="10">
        <v>1883</v>
      </c>
      <c r="H2108" s="10">
        <v>0</v>
      </c>
      <c r="I2108" s="10">
        <v>43</v>
      </c>
      <c r="J2108" s="10"/>
      <c r="K2108" s="10"/>
      <c r="L2108" s="79">
        <v>1037</v>
      </c>
      <c r="M2108" s="91"/>
      <c r="N2108" s="114">
        <v>6.8</v>
      </c>
      <c r="O2108" s="83"/>
      <c r="P2108" s="83"/>
      <c r="Q2108" s="83"/>
      <c r="R2108" s="83"/>
      <c r="S2108" s="83"/>
      <c r="T2108" s="16"/>
      <c r="U2108" s="16"/>
      <c r="V2108" s="43">
        <f t="shared" si="653"/>
        <v>0</v>
      </c>
      <c r="W2108" s="43">
        <f t="shared" si="654"/>
        <v>0</v>
      </c>
      <c r="X2108" s="43">
        <f t="shared" si="655"/>
        <v>0</v>
      </c>
      <c r="Y2108" s="22">
        <f>X2108+W2108+SUM($V$2064:V2108)</f>
        <v>3.6809294830560455E-4</v>
      </c>
      <c r="Z2108" s="22">
        <f t="shared" si="656"/>
        <v>4.1532307929458409E-3</v>
      </c>
      <c r="AA2108" s="44">
        <f t="shared" si="657"/>
        <v>0.59305773273297557</v>
      </c>
      <c r="AB2108" s="44">
        <f t="shared" si="658"/>
        <v>2.9216704986343676E-2</v>
      </c>
      <c r="AC2108" s="44">
        <f t="shared" si="659"/>
        <v>8.4428594714981792E-2</v>
      </c>
      <c r="AD2108" s="44">
        <f t="shared" si="650"/>
        <v>2.921670498634367E-2</v>
      </c>
      <c r="AE2108" s="44">
        <f t="shared" si="651"/>
        <v>5.5202497952302837E-2</v>
      </c>
      <c r="AF2108" s="44">
        <f t="shared" si="652"/>
        <v>9.391776335270626E-6</v>
      </c>
      <c r="AG2108" s="45">
        <f>AC2108+AA2108+SUM($Z$2064:Z2108)</f>
        <v>2.7741316333616099</v>
      </c>
      <c r="AH2108" s="45">
        <f>AC2108+AA2108+SUM($Z$2108:Z2108)+$AH$2107</f>
        <v>22.389933318153236</v>
      </c>
      <c r="DM2108"/>
      <c r="DN2108"/>
      <c r="DO2108"/>
      <c r="DP2108"/>
      <c r="DQ2108"/>
      <c r="DR2108"/>
      <c r="DS2108"/>
      <c r="DT2108"/>
      <c r="DU2108"/>
      <c r="DV2108"/>
      <c r="DW2108"/>
      <c r="DX2108"/>
      <c r="DY2108"/>
      <c r="DZ2108"/>
      <c r="EA2108"/>
      <c r="EB2108"/>
      <c r="EC2108"/>
      <c r="ED2108"/>
      <c r="EE2108"/>
      <c r="EF2108"/>
      <c r="EG2108"/>
    </row>
    <row r="2109" spans="1:137" s="1" customFormat="1" ht="14.4" x14ac:dyDescent="0.3">
      <c r="A2109"/>
      <c r="B2109"/>
      <c r="C2109"/>
      <c r="D2109" s="16"/>
      <c r="E2109" s="28">
        <v>41044.577777777777</v>
      </c>
      <c r="F2109" s="10">
        <f t="shared" si="646"/>
        <v>1161.0534722222219</v>
      </c>
      <c r="G2109" s="10">
        <v>3236</v>
      </c>
      <c r="H2109" s="40">
        <v>0.86</v>
      </c>
      <c r="I2109" s="10">
        <v>46</v>
      </c>
      <c r="J2109" s="10"/>
      <c r="K2109" s="10"/>
      <c r="L2109" s="79">
        <v>1037</v>
      </c>
      <c r="M2109" s="91"/>
      <c r="N2109" s="114">
        <v>6.8</v>
      </c>
      <c r="O2109" s="83"/>
      <c r="P2109" s="83"/>
      <c r="Q2109" s="83"/>
      <c r="R2109" s="83"/>
      <c r="S2109" s="83"/>
      <c r="T2109" s="16"/>
      <c r="U2109" s="16"/>
      <c r="V2109" s="43">
        <f t="shared" si="653"/>
        <v>1.8968552745265125E-6</v>
      </c>
      <c r="W2109" s="43">
        <f t="shared" si="654"/>
        <v>2.7086014346806105E-4</v>
      </c>
      <c r="X2109" s="43">
        <f t="shared" si="655"/>
        <v>4.4989400043310252E-7</v>
      </c>
      <c r="Y2109" s="22">
        <f>X2109+W2109+SUM($V$2064:V2109)</f>
        <v>6.4129984104862518E-4</v>
      </c>
      <c r="Z2109" s="22">
        <f t="shared" si="656"/>
        <v>7.1374693818230172E-3</v>
      </c>
      <c r="AA2109" s="44">
        <f t="shared" si="657"/>
        <v>1.0191900282123785</v>
      </c>
      <c r="AB2109" s="44">
        <f t="shared" si="658"/>
        <v>5.0209908303668685E-2</v>
      </c>
      <c r="AC2109" s="44">
        <f t="shared" si="659"/>
        <v>0.14509343202213551</v>
      </c>
      <c r="AD2109" s="44">
        <f t="shared" si="650"/>
        <v>5.0209908303668692E-2</v>
      </c>
      <c r="AE2109" s="44">
        <f t="shared" si="651"/>
        <v>9.4867383629130136E-2</v>
      </c>
      <c r="AF2109" s="44">
        <f t="shared" si="652"/>
        <v>1.6140089336662645E-5</v>
      </c>
      <c r="AG2109" s="45">
        <f>AC2109+AA2109+SUM($Z$2064:Z2109)</f>
        <v>3.2680662355299894</v>
      </c>
      <c r="AH2109" s="45">
        <f>AC2109+AA2109+SUM($Z$2108:Z2109)+$AH$2107</f>
        <v>22.883867920321617</v>
      </c>
      <c r="DM2109"/>
      <c r="DN2109"/>
      <c r="DO2109"/>
      <c r="DP2109"/>
      <c r="DQ2109"/>
      <c r="DR2109"/>
      <c r="DS2109"/>
      <c r="DT2109"/>
      <c r="DU2109"/>
      <c r="DV2109"/>
      <c r="DW2109"/>
      <c r="DX2109"/>
      <c r="DY2109"/>
      <c r="DZ2109"/>
      <c r="EA2109"/>
      <c r="EB2109"/>
      <c r="EC2109"/>
      <c r="ED2109"/>
      <c r="EE2109"/>
      <c r="EF2109"/>
      <c r="EG2109"/>
    </row>
    <row r="2110" spans="1:137" s="1" customFormat="1" ht="14.4" x14ac:dyDescent="0.3">
      <c r="A2110"/>
      <c r="B2110"/>
      <c r="C2110"/>
      <c r="D2110" s="16"/>
      <c r="E2110" s="28">
        <v>41052.560416666667</v>
      </c>
      <c r="F2110" s="10">
        <f t="shared" si="646"/>
        <v>1169.0361111111124</v>
      </c>
      <c r="G2110" s="10">
        <v>3796</v>
      </c>
      <c r="H2110" s="40">
        <v>0.63</v>
      </c>
      <c r="I2110" s="10">
        <v>44</v>
      </c>
      <c r="J2110" s="10"/>
      <c r="K2110" s="10"/>
      <c r="L2110" s="79">
        <v>1037</v>
      </c>
      <c r="M2110" s="91"/>
      <c r="N2110" s="114">
        <v>6.8</v>
      </c>
      <c r="O2110" s="83"/>
      <c r="P2110" s="83"/>
      <c r="Q2110" s="83"/>
      <c r="R2110" s="83"/>
      <c r="S2110" s="83"/>
      <c r="T2110" s="16"/>
      <c r="U2110" s="16"/>
      <c r="V2110" s="43">
        <f t="shared" si="653"/>
        <v>1.3895567708740731E-6</v>
      </c>
      <c r="W2110" s="43">
        <f t="shared" si="654"/>
        <v>1.9842080277311449E-4</v>
      </c>
      <c r="X2110" s="43">
        <f t="shared" si="655"/>
        <v>3.295735119451798E-7</v>
      </c>
      <c r="Y2110" s="22">
        <f>X2110+W2110+SUM($V$2064:V2110)</f>
        <v>5.7012973663606481E-4</v>
      </c>
      <c r="Z2110" s="22">
        <f t="shared" si="656"/>
        <v>8.3726309559333054E-3</v>
      </c>
      <c r="AA2110" s="44">
        <f t="shared" si="657"/>
        <v>1.1955640751218137</v>
      </c>
      <c r="AB2110" s="44">
        <f t="shared" si="658"/>
        <v>5.8898891199235574E-2</v>
      </c>
      <c r="AC2110" s="44">
        <f t="shared" si="659"/>
        <v>0.17020230777380299</v>
      </c>
      <c r="AD2110" s="44">
        <f t="shared" si="650"/>
        <v>5.8898891199235595E-2</v>
      </c>
      <c r="AE2110" s="44">
        <f t="shared" si="651"/>
        <v>0.11128448339189681</v>
      </c>
      <c r="AF2110" s="44">
        <f t="shared" si="652"/>
        <v>1.893318267057213E-5</v>
      </c>
      <c r="AG2110" s="45">
        <f>AC2110+AA2110+SUM($Z$2064:Z2110)</f>
        <v>3.4779217891470258</v>
      </c>
      <c r="AH2110" s="45">
        <f>AC2110+AA2110+SUM($Z$2108:Z2110)+$AH$2107</f>
        <v>23.093723473938653</v>
      </c>
      <c r="DM2110"/>
      <c r="DN2110"/>
      <c r="DO2110"/>
      <c r="DP2110"/>
      <c r="DQ2110"/>
      <c r="DR2110"/>
      <c r="DS2110"/>
      <c r="DT2110"/>
      <c r="DU2110"/>
      <c r="DV2110"/>
      <c r="DW2110"/>
      <c r="DX2110"/>
      <c r="DY2110"/>
      <c r="DZ2110"/>
      <c r="EA2110"/>
      <c r="EB2110"/>
      <c r="EC2110"/>
      <c r="ED2110"/>
      <c r="EE2110"/>
      <c r="EF2110"/>
      <c r="EG2110"/>
    </row>
    <row r="2111" spans="1:137" s="1" customFormat="1" ht="14.4" x14ac:dyDescent="0.3">
      <c r="A2111"/>
      <c r="B2111"/>
      <c r="C2111"/>
      <c r="D2111" s="16"/>
      <c r="E2111" s="28">
        <v>41109.62222222222</v>
      </c>
      <c r="F2111" s="10">
        <f t="shared" si="646"/>
        <v>1226.0979166666657</v>
      </c>
      <c r="G2111" s="10">
        <v>4646</v>
      </c>
      <c r="H2111" s="10">
        <v>1.44</v>
      </c>
      <c r="I2111" s="10">
        <v>43</v>
      </c>
      <c r="J2111" s="10"/>
      <c r="K2111" s="10"/>
      <c r="L2111" s="79">
        <v>1037</v>
      </c>
      <c r="M2111" s="91"/>
      <c r="N2111" s="114">
        <v>6.8</v>
      </c>
      <c r="O2111" s="83"/>
      <c r="P2111" s="83"/>
      <c r="Q2111" s="83"/>
      <c r="R2111" s="83"/>
      <c r="S2111" s="83"/>
      <c r="T2111" s="16"/>
      <c r="U2111" s="16"/>
      <c r="V2111" s="43">
        <f t="shared" si="653"/>
        <v>3.1761297619978813E-6</v>
      </c>
      <c r="W2111" s="43">
        <f t="shared" si="654"/>
        <v>4.5353326348140455E-4</v>
      </c>
      <c r="X2111" s="43">
        <f t="shared" si="655"/>
        <v>7.5331088444612531E-7</v>
      </c>
      <c r="Y2111" s="22">
        <f>X2111+W2111+SUM($V$2064:V2111)</f>
        <v>8.2884206447885367E-4</v>
      </c>
      <c r="Z2111" s="22">
        <f t="shared" si="656"/>
        <v>1.0247429773779276E-2</v>
      </c>
      <c r="AA2111" s="44">
        <f t="shared" si="657"/>
        <v>1.4632746820379205</v>
      </c>
      <c r="AB2111" s="44">
        <f t="shared" si="658"/>
        <v>7.2087525951435333E-2</v>
      </c>
      <c r="AC2111" s="44">
        <f t="shared" si="659"/>
        <v>0.20831399418258389</v>
      </c>
      <c r="AD2111" s="44">
        <f t="shared" si="650"/>
        <v>7.2087525951435319E-2</v>
      </c>
      <c r="AE2111" s="44">
        <f t="shared" si="651"/>
        <v>0.13620329553181043</v>
      </c>
      <c r="AF2111" s="44">
        <f t="shared" si="652"/>
        <v>2.3172699338113296E-5</v>
      </c>
      <c r="AG2111" s="45">
        <f>AC2111+AA2111+SUM($Z$2064:Z2111)</f>
        <v>3.7939915122456926</v>
      </c>
      <c r="AH2111" s="45">
        <f>AC2111+AA2111+SUM($Z$2108:Z2111)+$AH$2107</f>
        <v>23.40979319703732</v>
      </c>
      <c r="DM2111"/>
      <c r="DN2111"/>
      <c r="DO2111"/>
      <c r="DP2111"/>
      <c r="DQ2111"/>
      <c r="DR2111"/>
      <c r="DS2111"/>
      <c r="DT2111"/>
      <c r="DU2111"/>
      <c r="DV2111"/>
      <c r="DW2111"/>
      <c r="DX2111"/>
      <c r="DY2111"/>
      <c r="DZ2111"/>
      <c r="EA2111"/>
      <c r="EB2111"/>
      <c r="EC2111"/>
      <c r="ED2111"/>
      <c r="EE2111"/>
      <c r="EF2111"/>
      <c r="EG2111"/>
    </row>
    <row r="2112" spans="1:137" s="1" customFormat="1" ht="14.4" x14ac:dyDescent="0.3">
      <c r="A2112"/>
      <c r="B2112"/>
      <c r="C2112"/>
      <c r="D2112" s="16"/>
      <c r="E2112" s="28">
        <v>41134.584722222222</v>
      </c>
      <c r="F2112" s="10">
        <f t="shared" si="646"/>
        <v>1251.0604166666672</v>
      </c>
      <c r="G2112" s="10">
        <v>4936</v>
      </c>
      <c r="H2112" s="10">
        <v>1.76</v>
      </c>
      <c r="I2112" s="10">
        <v>43</v>
      </c>
      <c r="J2112" s="10"/>
      <c r="K2112" s="10"/>
      <c r="L2112" s="79">
        <v>1037</v>
      </c>
      <c r="M2112" s="91"/>
      <c r="N2112" s="114">
        <v>6.8</v>
      </c>
      <c r="O2112" s="83"/>
      <c r="P2112" s="83"/>
      <c r="Q2112" s="83"/>
      <c r="R2112" s="83"/>
      <c r="S2112" s="83"/>
      <c r="T2112" s="16"/>
      <c r="U2112" s="16"/>
      <c r="V2112" s="43">
        <f t="shared" si="653"/>
        <v>3.8819363757751889E-6</v>
      </c>
      <c r="W2112" s="43">
        <f t="shared" si="654"/>
        <v>5.5431843314393883E-4</v>
      </c>
      <c r="X2112" s="43">
        <f t="shared" si="655"/>
        <v>9.2071330321193083E-7</v>
      </c>
      <c r="Y2112" s="22">
        <f>X2112+W2112+SUM($V$2064:V2112)</f>
        <v>9.3367657293592899E-4</v>
      </c>
      <c r="Z2112" s="22">
        <f t="shared" si="656"/>
        <v>1.088706701751496E-2</v>
      </c>
      <c r="AA2112" s="44">
        <f t="shared" si="657"/>
        <v>1.5546112420445921</v>
      </c>
      <c r="AB2112" s="44">
        <f t="shared" si="658"/>
        <v>7.6587177808068174E-2</v>
      </c>
      <c r="AC2112" s="44">
        <f t="shared" si="659"/>
        <v>0.22131680483969737</v>
      </c>
      <c r="AD2112" s="44">
        <f t="shared" si="650"/>
        <v>7.6587177808068174E-2</v>
      </c>
      <c r="AE2112" s="44">
        <f t="shared" si="651"/>
        <v>0.14470500790895743</v>
      </c>
      <c r="AF2112" s="44">
        <f t="shared" si="652"/>
        <v>2.4619122671744991E-5</v>
      </c>
      <c r="AG2112" s="45">
        <f>AC2112+AA2112+SUM($Z$2064:Z2112)</f>
        <v>3.909217949926993</v>
      </c>
      <c r="AH2112" s="45">
        <f>AC2112+AA2112+SUM($Z$2108:Z2112)+$AH$2107</f>
        <v>23.525019634718618</v>
      </c>
      <c r="DM2112"/>
      <c r="DN2112"/>
      <c r="DO2112"/>
      <c r="DP2112"/>
      <c r="DQ2112"/>
      <c r="DR2112"/>
      <c r="DS2112"/>
      <c r="DT2112"/>
      <c r="DU2112"/>
      <c r="DV2112"/>
      <c r="DW2112"/>
      <c r="DX2112"/>
      <c r="DY2112"/>
      <c r="DZ2112"/>
      <c r="EA2112"/>
      <c r="EB2112"/>
      <c r="EC2112"/>
      <c r="ED2112"/>
      <c r="EE2112"/>
      <c r="EF2112"/>
      <c r="EG2112"/>
    </row>
    <row r="2113" spans="1:137" s="1" customFormat="1" ht="14.4" x14ac:dyDescent="0.3">
      <c r="A2113"/>
      <c r="B2113"/>
      <c r="C2113"/>
      <c r="D2113" s="16"/>
      <c r="E2113" s="28">
        <v>42304.594444444447</v>
      </c>
      <c r="F2113" s="10">
        <f t="shared" si="646"/>
        <v>2421.070138888892</v>
      </c>
      <c r="G2113" s="10">
        <v>13352</v>
      </c>
      <c r="H2113" s="10">
        <v>1.95</v>
      </c>
      <c r="I2113" s="10">
        <v>40</v>
      </c>
      <c r="J2113" s="10"/>
      <c r="K2113" s="10"/>
      <c r="L2113" s="10">
        <v>1032</v>
      </c>
      <c r="M2113" s="91"/>
      <c r="N2113" s="114">
        <v>6.8</v>
      </c>
      <c r="O2113" s="83"/>
      <c r="P2113" s="83"/>
      <c r="Q2113" s="83"/>
      <c r="R2113" s="83"/>
      <c r="S2113" s="83"/>
      <c r="T2113" s="16"/>
      <c r="U2113" s="16"/>
      <c r="V2113" s="43">
        <f t="shared" si="653"/>
        <v>4.2802713041388994E-6</v>
      </c>
      <c r="W2113" s="43">
        <f t="shared" si="654"/>
        <v>6.1119839509668537E-4</v>
      </c>
      <c r="X2113" s="43">
        <f t="shared" si="655"/>
        <v>1.0151899334748891E-6</v>
      </c>
      <c r="Y2113" s="22">
        <f>X2113+W2113+SUM($V$2064:V2113)</f>
        <v>9.9493128282307735E-4</v>
      </c>
      <c r="Z2113" s="22">
        <f t="shared" si="656"/>
        <v>2.9307785873262868E-2</v>
      </c>
      <c r="AA2113" s="44">
        <f t="shared" si="657"/>
        <v>4.184985113503048</v>
      </c>
      <c r="AB2113" s="44">
        <f t="shared" si="658"/>
        <v>0.20617128600616585</v>
      </c>
      <c r="AC2113" s="44">
        <f t="shared" si="659"/>
        <v>0.59578080266810907</v>
      </c>
      <c r="AD2113" s="44">
        <f t="shared" si="650"/>
        <v>0.20617128600616588</v>
      </c>
      <c r="AE2113" s="44">
        <f t="shared" si="651"/>
        <v>0.38954324243266808</v>
      </c>
      <c r="AF2113" s="44">
        <f t="shared" si="652"/>
        <v>6.6274229275001527E-5</v>
      </c>
      <c r="AG2113" s="45">
        <f>AC2113+AA2113+SUM($Z$2064:Z2113)</f>
        <v>6.9433636050871232</v>
      </c>
      <c r="AH2113" s="45">
        <f>AC2113+AA2113+SUM($Z$2108:Z2113)+$AH$2107</f>
        <v>26.559165289878749</v>
      </c>
      <c r="DM2113"/>
      <c r="DN2113"/>
      <c r="DO2113"/>
      <c r="DP2113"/>
      <c r="DQ2113"/>
      <c r="DR2113"/>
      <c r="DS2113"/>
      <c r="DT2113"/>
      <c r="DU2113"/>
      <c r="DV2113"/>
      <c r="DW2113"/>
      <c r="DX2113"/>
      <c r="DY2113"/>
      <c r="DZ2113"/>
      <c r="EA2113"/>
      <c r="EB2113"/>
      <c r="EC2113"/>
      <c r="ED2113"/>
      <c r="EE2113"/>
      <c r="EF2113"/>
      <c r="EG2113"/>
    </row>
    <row r="2114" spans="1:137" s="1" customFormat="1" ht="14.4" x14ac:dyDescent="0.3">
      <c r="A2114"/>
      <c r="B2114"/>
      <c r="C2114"/>
      <c r="D2114" s="40" t="s">
        <v>164</v>
      </c>
      <c r="E2114" s="28">
        <v>42305.605555555558</v>
      </c>
      <c r="F2114" s="10">
        <f t="shared" si="646"/>
        <v>2422.0812500000029</v>
      </c>
      <c r="G2114" s="10"/>
      <c r="H2114" s="10"/>
      <c r="I2114" s="10">
        <v>39</v>
      </c>
      <c r="J2114" s="40">
        <v>0.13</v>
      </c>
      <c r="K2114" s="10">
        <v>5</v>
      </c>
      <c r="L2114" s="10">
        <v>1077</v>
      </c>
      <c r="M2114" s="91"/>
      <c r="N2114" s="114">
        <v>6.8</v>
      </c>
      <c r="O2114" s="83"/>
      <c r="P2114" s="83"/>
      <c r="Q2114" s="83"/>
      <c r="R2114" s="83"/>
      <c r="S2114" s="83"/>
      <c r="T2114" s="16"/>
      <c r="U2114" s="16"/>
      <c r="V2114" s="43">
        <f t="shared" si="653"/>
        <v>0</v>
      </c>
      <c r="W2114" s="43">
        <f t="shared" si="654"/>
        <v>0</v>
      </c>
      <c r="X2114" s="43">
        <f t="shared" si="655"/>
        <v>0</v>
      </c>
      <c r="Y2114" s="22">
        <f>X2114+W2114+SUM($V$2064:V2114)</f>
        <v>3.8271769779291712E-4</v>
      </c>
      <c r="Z2114" s="22">
        <f t="shared" si="656"/>
        <v>0</v>
      </c>
      <c r="AA2114" s="44">
        <f t="shared" si="657"/>
        <v>0</v>
      </c>
      <c r="AB2114" s="44">
        <f t="shared" si="658"/>
        <v>0</v>
      </c>
      <c r="AC2114" s="44">
        <f t="shared" si="659"/>
        <v>0</v>
      </c>
      <c r="AD2114" s="44">
        <f t="shared" si="650"/>
        <v>0</v>
      </c>
      <c r="AE2114" s="44">
        <f t="shared" si="651"/>
        <v>0</v>
      </c>
      <c r="AF2114" s="44">
        <f t="shared" si="652"/>
        <v>0</v>
      </c>
      <c r="AG2114" s="45">
        <f>AC2114+AA2114+SUM($Z$2064:Z2114)</f>
        <v>2.1625976889159659</v>
      </c>
      <c r="AH2114" s="45">
        <f>AC2114+AA2114+SUM($Z$2114:Z2114)+$AH$2113</f>
        <v>26.559165289878749</v>
      </c>
      <c r="DM2114"/>
      <c r="DN2114"/>
      <c r="DO2114"/>
      <c r="DP2114"/>
      <c r="DQ2114"/>
      <c r="DR2114"/>
      <c r="DS2114"/>
      <c r="DT2114"/>
      <c r="DU2114"/>
      <c r="DV2114"/>
      <c r="DW2114"/>
      <c r="DX2114"/>
      <c r="DY2114"/>
      <c r="DZ2114"/>
      <c r="EA2114"/>
      <c r="EB2114"/>
      <c r="EC2114"/>
      <c r="ED2114"/>
      <c r="EE2114"/>
      <c r="EF2114"/>
      <c r="EG2114"/>
    </row>
    <row r="2115" spans="1:137" s="1" customFormat="1" ht="14.4" x14ac:dyDescent="0.3">
      <c r="A2115"/>
      <c r="B2115"/>
      <c r="C2115"/>
      <c r="D2115" s="16"/>
      <c r="E2115" s="28">
        <v>42311.624305555553</v>
      </c>
      <c r="F2115" s="10">
        <f t="shared" si="646"/>
        <v>2428.0999999999985</v>
      </c>
      <c r="G2115" s="10">
        <v>1128</v>
      </c>
      <c r="H2115" s="10">
        <v>0.82</v>
      </c>
      <c r="I2115" s="10">
        <v>40</v>
      </c>
      <c r="J2115" s="10"/>
      <c r="K2115" s="10">
        <v>5</v>
      </c>
      <c r="L2115" s="10">
        <v>1067</v>
      </c>
      <c r="M2115" s="91"/>
      <c r="N2115" s="114">
        <v>6.8</v>
      </c>
      <c r="O2115" s="83"/>
      <c r="P2115" s="83"/>
      <c r="Q2115" s="83"/>
      <c r="R2115" s="83"/>
      <c r="S2115" s="83"/>
      <c r="T2115" s="16"/>
      <c r="U2115" s="16"/>
      <c r="V2115" s="43">
        <f t="shared" si="653"/>
        <v>1.8609523826492195E-6</v>
      </c>
      <c r="W2115" s="43">
        <f t="shared" si="654"/>
        <v>2.6573341473161102E-4</v>
      </c>
      <c r="X2115" s="43">
        <f t="shared" si="655"/>
        <v>4.4137859292114862E-7</v>
      </c>
      <c r="Y2115" s="22">
        <f>X2115+W2115+SUM($V$2064:V2115)</f>
        <v>6.5075344350009842E-4</v>
      </c>
      <c r="Z2115" s="22">
        <f t="shared" si="656"/>
        <v>2.5599442532052677E-3</v>
      </c>
      <c r="AA2115" s="44">
        <f t="shared" si="657"/>
        <v>0.36554547782592339</v>
      </c>
      <c r="AB2115" s="44">
        <f t="shared" si="658"/>
        <v>1.8008422781228162E-2</v>
      </c>
      <c r="AC2115" s="44">
        <f t="shared" si="659"/>
        <v>5.2039606422525329E-2</v>
      </c>
      <c r="AD2115" s="44">
        <f t="shared" si="650"/>
        <v>1.8008422781228165E-2</v>
      </c>
      <c r="AE2115" s="44">
        <f t="shared" si="651"/>
        <v>3.4025394792794518E-2</v>
      </c>
      <c r="AF2115" s="44">
        <f t="shared" si="652"/>
        <v>5.78884850264058E-6</v>
      </c>
      <c r="AG2115" s="45">
        <f>AC2115+AA2115+SUM($Z$2064:Z2115)</f>
        <v>2.5827427174176196</v>
      </c>
      <c r="AH2115" s="45">
        <f>AC2115+AA2115+SUM($Z$2114:Z2115)+$AH$2113</f>
        <v>26.979310318380403</v>
      </c>
      <c r="DM2115"/>
      <c r="DN2115"/>
      <c r="DO2115"/>
      <c r="DP2115"/>
      <c r="DQ2115"/>
      <c r="DR2115"/>
      <c r="DS2115"/>
      <c r="DT2115"/>
      <c r="DU2115"/>
      <c r="DV2115"/>
      <c r="DW2115"/>
      <c r="DX2115"/>
      <c r="DY2115"/>
      <c r="DZ2115"/>
      <c r="EA2115"/>
      <c r="EB2115"/>
      <c r="EC2115"/>
      <c r="ED2115"/>
      <c r="EE2115"/>
      <c r="EF2115"/>
      <c r="EG2115"/>
    </row>
    <row r="2116" spans="1:137" s="1" customFormat="1" ht="14.4" x14ac:dyDescent="0.3">
      <c r="A2116"/>
      <c r="B2116"/>
      <c r="C2116"/>
      <c r="D2116" s="83"/>
      <c r="E2116" s="28">
        <v>42486.618055555555</v>
      </c>
      <c r="F2116" s="10">
        <f t="shared" si="646"/>
        <v>2603.09375</v>
      </c>
      <c r="G2116" s="86">
        <v>4873</v>
      </c>
      <c r="H2116" s="86">
        <v>1</v>
      </c>
      <c r="I2116" s="86">
        <v>39</v>
      </c>
      <c r="J2116" s="91"/>
      <c r="K2116" s="91"/>
      <c r="L2116" s="91">
        <v>1079</v>
      </c>
      <c r="M2116" s="91"/>
      <c r="N2116" s="114"/>
      <c r="O2116" s="83"/>
      <c r="P2116" s="83"/>
      <c r="Q2116" s="83"/>
      <c r="R2116" s="83"/>
      <c r="S2116" s="83"/>
      <c r="T2116" s="16"/>
      <c r="U2116" s="16"/>
      <c r="V2116" s="43">
        <f t="shared" si="653"/>
        <v>2.294977508033131E-6</v>
      </c>
      <c r="W2116" s="43">
        <f t="shared" si="654"/>
        <v>3.2770973380507034E-4</v>
      </c>
      <c r="X2116" s="43">
        <f t="shared" si="655"/>
        <v>5.4432018396909439E-7</v>
      </c>
      <c r="Y2116" s="22"/>
      <c r="Z2116" s="22">
        <f t="shared" si="656"/>
        <v>1.1183425396645448E-2</v>
      </c>
      <c r="AA2116" s="44">
        <f t="shared" si="657"/>
        <v>1.5969295328321078</v>
      </c>
      <c r="AB2116" s="44">
        <f t="shared" si="658"/>
        <v>7.8671968123114694E-2</v>
      </c>
      <c r="AC2116" s="44"/>
      <c r="AD2116" s="44"/>
      <c r="AE2116" s="44"/>
      <c r="AF2116" s="44"/>
      <c r="AG2116" s="45"/>
      <c r="AH2116" s="45"/>
      <c r="DM2116"/>
      <c r="DN2116"/>
      <c r="DO2116"/>
      <c r="DP2116"/>
      <c r="DQ2116"/>
      <c r="DR2116"/>
      <c r="DS2116"/>
      <c r="DT2116"/>
      <c r="DU2116"/>
      <c r="DV2116"/>
      <c r="DW2116"/>
      <c r="DX2116"/>
      <c r="DY2116"/>
      <c r="DZ2116"/>
      <c r="EA2116"/>
      <c r="EB2116"/>
      <c r="EC2116"/>
      <c r="ED2116"/>
      <c r="EE2116"/>
      <c r="EF2116"/>
      <c r="EG2116"/>
    </row>
    <row r="2117" spans="1:137" s="1" customFormat="1" ht="14.4" x14ac:dyDescent="0.3">
      <c r="A2117"/>
      <c r="B2117"/>
      <c r="C2117"/>
      <c r="D2117" s="83"/>
      <c r="E2117" s="28">
        <v>42613.642361111109</v>
      </c>
      <c r="F2117" s="10">
        <f t="shared" si="646"/>
        <v>2730.1180555555547</v>
      </c>
      <c r="G2117" s="86">
        <v>7095</v>
      </c>
      <c r="H2117" s="86">
        <v>1.1599999999999999</v>
      </c>
      <c r="I2117" s="86">
        <v>27</v>
      </c>
      <c r="J2117" s="91"/>
      <c r="K2117" s="91"/>
      <c r="L2117" s="91">
        <v>1048</v>
      </c>
      <c r="M2117" s="91"/>
      <c r="N2117" s="114"/>
      <c r="O2117" s="83"/>
      <c r="P2117" s="83"/>
      <c r="Q2117" s="83"/>
      <c r="R2117" s="83"/>
      <c r="S2117" s="83"/>
      <c r="T2117" s="16"/>
      <c r="U2117" s="16"/>
      <c r="V2117" s="43">
        <f t="shared" si="653"/>
        <v>2.5856888387078002E-6</v>
      </c>
      <c r="W2117" s="43">
        <f t="shared" si="654"/>
        <v>3.6922165819476169E-4</v>
      </c>
      <c r="X2117" s="43">
        <f t="shared" si="655"/>
        <v>6.1327077038697735E-7</v>
      </c>
      <c r="Y2117" s="22"/>
      <c r="Z2117" s="22">
        <f t="shared" si="656"/>
        <v>1.5815053716061934E-2</v>
      </c>
      <c r="AA2117" s="44">
        <f t="shared" si="657"/>
        <v>2.2582997111136507</v>
      </c>
      <c r="AB2117" s="44">
        <f t="shared" si="658"/>
        <v>0.11125405300137994</v>
      </c>
      <c r="AC2117" s="44"/>
      <c r="AD2117" s="44"/>
      <c r="AE2117" s="44"/>
      <c r="AF2117" s="44"/>
      <c r="AG2117" s="45"/>
      <c r="AH2117" s="45"/>
      <c r="DM2117"/>
      <c r="DN2117"/>
      <c r="DO2117"/>
      <c r="DP2117"/>
      <c r="DQ2117"/>
      <c r="DR2117"/>
      <c r="DS2117"/>
      <c r="DT2117"/>
      <c r="DU2117"/>
      <c r="DV2117"/>
      <c r="DW2117"/>
      <c r="DX2117"/>
      <c r="DY2117"/>
      <c r="DZ2117"/>
      <c r="EA2117"/>
      <c r="EB2117"/>
      <c r="EC2117"/>
      <c r="ED2117"/>
      <c r="EE2117"/>
      <c r="EF2117"/>
      <c r="EG2117"/>
    </row>
    <row r="2118" spans="1:137" s="1" customFormat="1" ht="14.4" x14ac:dyDescent="0.3">
      <c r="A2118"/>
      <c r="B2118"/>
      <c r="C2118"/>
      <c r="D2118" s="83"/>
      <c r="E2118" s="28">
        <v>42759.5625</v>
      </c>
      <c r="F2118" s="10">
        <f t="shared" si="646"/>
        <v>2876.0381944444453</v>
      </c>
      <c r="G2118" s="86">
        <v>8956</v>
      </c>
      <c r="H2118" s="86">
        <v>1.41</v>
      </c>
      <c r="I2118" s="86">
        <v>19</v>
      </c>
      <c r="J2118" s="91"/>
      <c r="K2118" s="91"/>
      <c r="L2118" s="91">
        <v>1041</v>
      </c>
      <c r="M2118" s="91"/>
      <c r="N2118" s="114"/>
      <c r="O2118" s="83"/>
      <c r="P2118" s="83"/>
      <c r="Q2118" s="83"/>
      <c r="R2118" s="83"/>
      <c r="S2118" s="83"/>
      <c r="T2118" s="16"/>
      <c r="U2118" s="16"/>
      <c r="V2118" s="43">
        <f t="shared" si="653"/>
        <v>3.1219563818963019E-6</v>
      </c>
      <c r="W2118" s="43">
        <f t="shared" si="654"/>
        <v>4.4579761295312359E-4</v>
      </c>
      <c r="X2118" s="43">
        <f t="shared" si="655"/>
        <v>7.4046210308774436E-7</v>
      </c>
      <c r="Y2118" s="22"/>
      <c r="Z2118" s="22">
        <f t="shared" si="656"/>
        <v>1.9829958408697362E-2</v>
      </c>
      <c r="AA2118" s="44">
        <f t="shared" si="657"/>
        <v>2.8316052635518973</v>
      </c>
      <c r="AB2118" s="44">
        <f t="shared" si="658"/>
        <v>0.13949767629153062</v>
      </c>
      <c r="AC2118" s="44"/>
      <c r="AD2118" s="44"/>
      <c r="AE2118" s="44"/>
      <c r="AF2118" s="44"/>
      <c r="AG2118" s="45"/>
      <c r="AH2118" s="45"/>
      <c r="DM2118"/>
      <c r="DN2118"/>
      <c r="DO2118"/>
      <c r="DP2118"/>
      <c r="DQ2118"/>
      <c r="DR2118"/>
      <c r="DS2118"/>
      <c r="DT2118"/>
      <c r="DU2118"/>
      <c r="DV2118"/>
      <c r="DW2118"/>
      <c r="DX2118"/>
      <c r="DY2118"/>
      <c r="DZ2118"/>
      <c r="EA2118"/>
      <c r="EB2118"/>
      <c r="EC2118"/>
      <c r="ED2118"/>
      <c r="EE2118"/>
      <c r="EF2118"/>
      <c r="EG2118"/>
    </row>
    <row r="2119" spans="1:137" s="1" customFormat="1" ht="14.4" x14ac:dyDescent="0.3">
      <c r="A2119"/>
      <c r="B2119"/>
      <c r="C2119"/>
      <c r="D2119" s="40" t="s">
        <v>164</v>
      </c>
      <c r="E2119" s="28">
        <v>42822.404166666667</v>
      </c>
      <c r="F2119" s="10">
        <f t="shared" si="646"/>
        <v>2938.8798611111124</v>
      </c>
      <c r="G2119" s="86">
        <v>7941</v>
      </c>
      <c r="H2119" s="86">
        <v>1.27</v>
      </c>
      <c r="I2119" s="86">
        <v>14</v>
      </c>
      <c r="J2119" s="91"/>
      <c r="K2119" s="91">
        <v>5</v>
      </c>
      <c r="L2119" s="91">
        <v>1090</v>
      </c>
      <c r="M2119" s="91"/>
      <c r="N2119" s="114"/>
      <c r="O2119" s="83"/>
      <c r="P2119" s="83"/>
      <c r="Q2119" s="83"/>
      <c r="R2119" s="83"/>
      <c r="S2119" s="83"/>
      <c r="T2119" s="16"/>
      <c r="U2119" s="16"/>
      <c r="V2119" s="43">
        <f t="shared" si="653"/>
        <v>2.9443349067379644E-6</v>
      </c>
      <c r="W2119" s="43">
        <f t="shared" si="654"/>
        <v>4.2043427665093504E-4</v>
      </c>
      <c r="X2119" s="43">
        <f t="shared" si="655"/>
        <v>6.9833404139797692E-7</v>
      </c>
      <c r="Y2119" s="22"/>
      <c r="Z2119" s="22">
        <f t="shared" si="656"/>
        <v>1.8410207475910375E-2</v>
      </c>
      <c r="AA2119" s="44">
        <f t="shared" si="657"/>
        <v>2.6288729062087208</v>
      </c>
      <c r="AB2119" s="44">
        <f t="shared" si="658"/>
        <v>0.12951016386439146</v>
      </c>
      <c r="AC2119" s="44"/>
      <c r="AD2119" s="44"/>
      <c r="AE2119" s="44"/>
      <c r="AF2119" s="44"/>
      <c r="AG2119" s="45"/>
      <c r="AH2119" s="45"/>
      <c r="DM2119"/>
      <c r="DN2119"/>
      <c r="DO2119"/>
      <c r="DP2119"/>
      <c r="DQ2119"/>
      <c r="DR2119"/>
      <c r="DS2119"/>
      <c r="DT2119"/>
      <c r="DU2119"/>
      <c r="DV2119"/>
      <c r="DW2119"/>
      <c r="DX2119"/>
      <c r="DY2119"/>
      <c r="DZ2119"/>
      <c r="EA2119"/>
      <c r="EB2119"/>
      <c r="EC2119"/>
      <c r="ED2119"/>
      <c r="EE2119"/>
      <c r="EF2119"/>
      <c r="EG2119"/>
    </row>
    <row r="2120" spans="1:137" s="1" customFormat="1" ht="14.4" x14ac:dyDescent="0.3">
      <c r="A2120"/>
      <c r="B2120"/>
      <c r="C2120"/>
      <c r="D2120" s="83"/>
      <c r="E2120" s="28">
        <v>42822.568055555559</v>
      </c>
      <c r="F2120" s="10">
        <f t="shared" si="646"/>
        <v>2939.0437500000044</v>
      </c>
      <c r="G2120" s="86">
        <v>1084</v>
      </c>
      <c r="H2120" s="86">
        <v>0.47</v>
      </c>
      <c r="I2120" s="86">
        <v>39</v>
      </c>
      <c r="J2120" s="91"/>
      <c r="K2120" s="91">
        <v>5</v>
      </c>
      <c r="L2120" s="91">
        <v>1086</v>
      </c>
      <c r="M2120" s="91"/>
      <c r="N2120" s="114"/>
      <c r="O2120" s="83"/>
      <c r="P2120" s="83"/>
      <c r="Q2120" s="83"/>
      <c r="R2120" s="83"/>
      <c r="S2120" s="83"/>
      <c r="T2120" s="16"/>
      <c r="U2120" s="16"/>
      <c r="V2120" s="43">
        <f t="shared" si="653"/>
        <v>1.08563708957393E-6</v>
      </c>
      <c r="W2120" s="43">
        <f t="shared" si="654"/>
        <v>1.5502280104613903E-4</v>
      </c>
      <c r="X2120" s="43">
        <f t="shared" si="655"/>
        <v>2.5749018378267384E-7</v>
      </c>
      <c r="Y2120" s="22"/>
      <c r="Z2120" s="22">
        <f t="shared" si="656"/>
        <v>2.5038949044641282E-3</v>
      </c>
      <c r="AA2120" s="44">
        <f t="shared" si="657"/>
        <v>0.35754194964683977</v>
      </c>
      <c r="AB2120" s="44">
        <f t="shared" si="658"/>
        <v>1.7614132801093189E-2</v>
      </c>
      <c r="AC2120" s="44"/>
      <c r="AD2120" s="44"/>
      <c r="AE2120" s="44"/>
      <c r="AF2120" s="44"/>
      <c r="AG2120" s="45"/>
      <c r="AH2120" s="45"/>
      <c r="DM2120"/>
      <c r="DN2120"/>
      <c r="DO2120"/>
      <c r="DP2120"/>
      <c r="DQ2120"/>
      <c r="DR2120"/>
      <c r="DS2120"/>
      <c r="DT2120"/>
      <c r="DU2120"/>
      <c r="DV2120"/>
      <c r="DW2120"/>
      <c r="DX2120"/>
      <c r="DY2120"/>
      <c r="DZ2120"/>
      <c r="EA2120"/>
      <c r="EB2120"/>
      <c r="EC2120"/>
      <c r="ED2120"/>
      <c r="EE2120"/>
      <c r="EF2120"/>
      <c r="EG2120"/>
    </row>
    <row r="2121" spans="1:137" s="1" customFormat="1" ht="14.4" x14ac:dyDescent="0.3">
      <c r="A2121"/>
      <c r="B2121"/>
      <c r="C2121"/>
      <c r="D2121" s="83"/>
      <c r="E2121" s="28">
        <v>42968.602777777778</v>
      </c>
      <c r="F2121" s="10">
        <f t="shared" si="646"/>
        <v>3085.0784722222234</v>
      </c>
      <c r="G2121" s="86">
        <v>4112</v>
      </c>
      <c r="H2121" s="86">
        <v>0</v>
      </c>
      <c r="I2121" s="86">
        <v>37</v>
      </c>
      <c r="J2121" s="91"/>
      <c r="K2121" s="91"/>
      <c r="L2121" s="91">
        <v>1073</v>
      </c>
      <c r="M2121" s="91"/>
      <c r="N2121" s="114"/>
      <c r="O2121" s="83"/>
      <c r="P2121" s="83"/>
      <c r="Q2121" s="83"/>
      <c r="R2121" s="83"/>
      <c r="S2121" s="83"/>
      <c r="T2121" s="16"/>
      <c r="U2121" s="16"/>
      <c r="V2121" s="43">
        <f t="shared" si="653"/>
        <v>0</v>
      </c>
      <c r="W2121" s="43">
        <f t="shared" si="654"/>
        <v>0</v>
      </c>
      <c r="X2121" s="43">
        <f t="shared" si="655"/>
        <v>0</v>
      </c>
      <c r="Y2121" s="22"/>
      <c r="Z2121" s="22">
        <f t="shared" si="656"/>
        <v>9.3844714378902572E-3</v>
      </c>
      <c r="AA2121" s="44">
        <f t="shared" si="657"/>
        <v>1.3400491403717518</v>
      </c>
      <c r="AB2121" s="44">
        <f t="shared" si="658"/>
        <v>6.6016878695809939E-2</v>
      </c>
      <c r="AC2121" s="44"/>
      <c r="AD2121" s="44"/>
      <c r="AE2121" s="44"/>
      <c r="AF2121" s="44"/>
      <c r="AG2121" s="45"/>
      <c r="AH2121" s="45"/>
      <c r="DM2121"/>
      <c r="DN2121"/>
      <c r="DO2121"/>
      <c r="DP2121"/>
      <c r="DQ2121"/>
      <c r="DR2121"/>
      <c r="DS2121"/>
      <c r="DT2121"/>
      <c r="DU2121"/>
      <c r="DV2121"/>
      <c r="DW2121"/>
      <c r="DX2121"/>
      <c r="DY2121"/>
      <c r="DZ2121"/>
      <c r="EA2121"/>
      <c r="EB2121"/>
      <c r="EC2121"/>
      <c r="ED2121"/>
      <c r="EE2121"/>
      <c r="EF2121"/>
      <c r="EG2121"/>
    </row>
    <row r="2122" spans="1:137" s="1" customFormat="1" ht="14.4" x14ac:dyDescent="0.3">
      <c r="A2122"/>
      <c r="B2122"/>
      <c r="C2122"/>
      <c r="D2122" s="83"/>
      <c r="E2122" s="28">
        <v>43046.59652777778</v>
      </c>
      <c r="F2122" s="10">
        <f t="shared" si="646"/>
        <v>3163.0722222222248</v>
      </c>
      <c r="G2122" s="86">
        <v>5158</v>
      </c>
      <c r="H2122" s="86">
        <v>0.7</v>
      </c>
      <c r="I2122" s="86">
        <v>52</v>
      </c>
      <c r="J2122" s="91"/>
      <c r="K2122" s="91"/>
      <c r="L2122" s="91">
        <v>1065</v>
      </c>
      <c r="M2122" s="91"/>
      <c r="N2122" s="114"/>
      <c r="O2122" s="83"/>
      <c r="P2122" s="83"/>
      <c r="Q2122" s="83"/>
      <c r="R2122" s="83"/>
      <c r="S2122" s="83"/>
      <c r="T2122" s="16"/>
      <c r="U2122" s="16"/>
      <c r="V2122" s="43">
        <f t="shared" si="653"/>
        <v>1.5856401596280804E-6</v>
      </c>
      <c r="W2122" s="43">
        <f t="shared" si="654"/>
        <v>2.264203953212975E-4</v>
      </c>
      <c r="X2122" s="43">
        <f t="shared" si="655"/>
        <v>3.760803495356439E-7</v>
      </c>
      <c r="Y2122" s="22"/>
      <c r="Z2122" s="22">
        <f t="shared" si="656"/>
        <v>1.1683902776230914E-2</v>
      </c>
      <c r="AA2122" s="44">
        <f t="shared" si="657"/>
        <v>1.6683948558103605</v>
      </c>
      <c r="AB2122" s="44">
        <f t="shared" si="658"/>
        <v>8.2192673010626022E-2</v>
      </c>
      <c r="AC2122" s="44"/>
      <c r="AD2122" s="44"/>
      <c r="AE2122" s="44"/>
      <c r="AF2122" s="44"/>
      <c r="AG2122" s="45"/>
      <c r="AH2122" s="45"/>
      <c r="DM2122"/>
      <c r="DN2122"/>
      <c r="DO2122"/>
      <c r="DP2122"/>
      <c r="DQ2122"/>
      <c r="DR2122"/>
      <c r="DS2122"/>
      <c r="DT2122"/>
      <c r="DU2122"/>
      <c r="DV2122"/>
      <c r="DW2122"/>
      <c r="DX2122"/>
      <c r="DY2122"/>
      <c r="DZ2122"/>
      <c r="EA2122"/>
      <c r="EB2122"/>
      <c r="EC2122"/>
      <c r="ED2122"/>
      <c r="EE2122"/>
      <c r="EF2122"/>
      <c r="EG2122"/>
    </row>
    <row r="2123" spans="1:137" s="1" customFormat="1" ht="14.4" x14ac:dyDescent="0.3">
      <c r="A2123"/>
      <c r="B2123"/>
      <c r="C2123"/>
      <c r="D2123" s="83"/>
      <c r="E2123" s="28">
        <v>43123.547222222223</v>
      </c>
      <c r="F2123" s="86"/>
      <c r="G2123" s="86">
        <v>6013.56</v>
      </c>
      <c r="H2123" s="86">
        <v>0</v>
      </c>
      <c r="I2123" s="86">
        <v>158</v>
      </c>
      <c r="J2123" s="91"/>
      <c r="K2123" s="91"/>
      <c r="L2123" s="91">
        <v>1029</v>
      </c>
      <c r="M2123" s="91"/>
      <c r="N2123" s="114"/>
      <c r="O2123" s="83"/>
      <c r="P2123" s="83"/>
      <c r="Q2123" s="83"/>
      <c r="R2123" s="83"/>
      <c r="S2123" s="83"/>
      <c r="T2123" s="16"/>
      <c r="U2123" s="16"/>
      <c r="V2123" s="43">
        <f t="shared" si="653"/>
        <v>0</v>
      </c>
      <c r="W2123" s="43">
        <f t="shared" si="654"/>
        <v>0</v>
      </c>
      <c r="X2123" s="43">
        <f t="shared" si="655"/>
        <v>0</v>
      </c>
      <c r="Y2123" s="22"/>
      <c r="Z2123" s="22">
        <f t="shared" si="656"/>
        <v>1.3161458300797719E-2</v>
      </c>
      <c r="AA2123" s="44">
        <f t="shared" si="657"/>
        <v>1.8793813800543306</v>
      </c>
      <c r="AB2123" s="44">
        <f t="shared" si="658"/>
        <v>9.2586823014409236E-2</v>
      </c>
      <c r="AC2123" s="44"/>
      <c r="AD2123" s="44"/>
      <c r="AE2123" s="44"/>
      <c r="AF2123" s="44"/>
      <c r="AG2123" s="45"/>
      <c r="AH2123" s="45"/>
      <c r="DM2123"/>
      <c r="DN2123"/>
      <c r="DO2123"/>
      <c r="DP2123"/>
      <c r="DQ2123"/>
      <c r="DR2123"/>
      <c r="DS2123"/>
      <c r="DT2123"/>
      <c r="DU2123"/>
      <c r="DV2123"/>
      <c r="DW2123"/>
      <c r="DX2123"/>
      <c r="DY2123"/>
      <c r="DZ2123"/>
      <c r="EA2123"/>
      <c r="EB2123"/>
      <c r="EC2123"/>
      <c r="ED2123"/>
      <c r="EE2123"/>
      <c r="EF2123"/>
      <c r="EG2123"/>
    </row>
    <row r="2124" spans="1:137" s="1" customFormat="1" ht="14.4" x14ac:dyDescent="0.3">
      <c r="A2124"/>
      <c r="B2124"/>
      <c r="C2124"/>
      <c r="D2124" s="83"/>
      <c r="E2124" s="89"/>
      <c r="F2124" s="86"/>
      <c r="G2124" s="86"/>
      <c r="H2124" s="86"/>
      <c r="I2124" s="86"/>
      <c r="J2124" s="91"/>
      <c r="K2124" s="91"/>
      <c r="L2124" s="91"/>
      <c r="M2124" s="91"/>
      <c r="N2124" s="114"/>
      <c r="O2124" s="83"/>
      <c r="P2124" s="83"/>
      <c r="Q2124" s="83"/>
      <c r="R2124" s="83"/>
      <c r="S2124" s="83"/>
      <c r="T2124" s="16"/>
      <c r="U2124" s="16"/>
      <c r="V2124" s="43"/>
      <c r="W2124" s="43"/>
      <c r="X2124" s="43"/>
      <c r="Y2124" s="22"/>
      <c r="Z2124" s="22"/>
      <c r="AA2124" s="44"/>
      <c r="AB2124" s="44"/>
      <c r="AC2124" s="44"/>
      <c r="AD2124" s="44"/>
      <c r="AE2124" s="44"/>
      <c r="AF2124" s="44"/>
      <c r="AG2124" s="45"/>
      <c r="AH2124" s="45"/>
      <c r="DM2124"/>
      <c r="DN2124"/>
      <c r="DO2124"/>
      <c r="DP2124"/>
      <c r="DQ2124"/>
      <c r="DR2124"/>
      <c r="DS2124"/>
      <c r="DT2124"/>
      <c r="DU2124"/>
      <c r="DV2124"/>
      <c r="DW2124"/>
      <c r="DX2124"/>
      <c r="DY2124"/>
      <c r="DZ2124"/>
      <c r="EA2124"/>
      <c r="EB2124"/>
      <c r="EC2124"/>
      <c r="ED2124"/>
      <c r="EE2124"/>
      <c r="EF2124"/>
      <c r="EG2124"/>
    </row>
    <row r="2125" spans="1:137" s="1" customFormat="1" ht="14.4" x14ac:dyDescent="0.3">
      <c r="A2125"/>
      <c r="B2125"/>
      <c r="C2125"/>
      <c r="D2125" s="83"/>
      <c r="E2125" s="89"/>
      <c r="F2125" s="86"/>
      <c r="G2125" s="86"/>
      <c r="H2125" s="86"/>
      <c r="I2125" s="86"/>
      <c r="J2125" s="91"/>
      <c r="K2125" s="91"/>
      <c r="L2125" s="91"/>
      <c r="M2125" s="91"/>
      <c r="N2125" s="114"/>
      <c r="O2125" s="83"/>
      <c r="P2125" s="83"/>
      <c r="Q2125" s="83"/>
      <c r="R2125" s="83"/>
      <c r="S2125" s="83"/>
      <c r="T2125" s="16"/>
      <c r="U2125" s="16"/>
      <c r="V2125" s="43"/>
      <c r="W2125" s="43"/>
      <c r="X2125" s="43"/>
      <c r="Y2125" s="22"/>
      <c r="Z2125" s="22"/>
      <c r="AA2125" s="44"/>
      <c r="AB2125" s="44"/>
      <c r="AC2125" s="44"/>
      <c r="AD2125" s="44"/>
      <c r="AE2125" s="44"/>
      <c r="AF2125" s="44"/>
      <c r="AG2125" s="45"/>
      <c r="AH2125" s="45"/>
      <c r="DM2125"/>
      <c r="DN2125"/>
      <c r="DO2125"/>
      <c r="DP2125"/>
      <c r="DQ2125"/>
      <c r="DR2125"/>
      <c r="DS2125"/>
      <c r="DT2125"/>
      <c r="DU2125"/>
      <c r="DV2125"/>
      <c r="DW2125"/>
      <c r="DX2125"/>
      <c r="DY2125"/>
      <c r="DZ2125"/>
      <c r="EA2125"/>
      <c r="EB2125"/>
      <c r="EC2125"/>
      <c r="ED2125"/>
      <c r="EE2125"/>
      <c r="EF2125"/>
      <c r="EG2125"/>
    </row>
    <row r="2127" spans="1:137" x14ac:dyDescent="0.25">
      <c r="D2127" s="18" t="s">
        <v>223</v>
      </c>
      <c r="E2127" s="18" t="s">
        <v>16</v>
      </c>
      <c r="F2127" s="10" t="s">
        <v>17</v>
      </c>
      <c r="G2127" s="10" t="s">
        <v>20</v>
      </c>
      <c r="H2127" s="10" t="s">
        <v>21</v>
      </c>
      <c r="I2127" s="10" t="s">
        <v>22</v>
      </c>
      <c r="K2127" s="10"/>
      <c r="L2127" s="10"/>
    </row>
    <row r="2128" spans="1:137" s="1" customFormat="1" x14ac:dyDescent="0.25">
      <c r="A2128"/>
      <c r="B2128"/>
      <c r="C2128"/>
      <c r="D2128" s="18"/>
      <c r="E2128" s="28">
        <f>E2129-1</f>
        <v>39883.606944444444</v>
      </c>
      <c r="F2128" s="10"/>
      <c r="G2128" s="10"/>
      <c r="H2128" s="10"/>
      <c r="I2128" s="10"/>
      <c r="J2128" s="10"/>
      <c r="K2128" s="10"/>
      <c r="L2128" s="10"/>
      <c r="M2128" s="86"/>
      <c r="N2128" s="86"/>
      <c r="O2128" s="83"/>
      <c r="P2128" s="83"/>
      <c r="Q2128" s="83"/>
      <c r="R2128" s="83"/>
      <c r="S2128" s="83"/>
      <c r="T2128" s="16"/>
      <c r="U2128" s="16"/>
      <c r="V2128" s="17"/>
      <c r="W2128" s="17"/>
      <c r="X2128" s="17"/>
      <c r="Y2128" s="17"/>
      <c r="Z2128" s="17"/>
      <c r="AA2128" s="17"/>
      <c r="AB2128" s="17"/>
      <c r="AC2128" s="17"/>
      <c r="AD2128" s="17"/>
      <c r="AE2128" s="17"/>
      <c r="AF2128" s="17"/>
      <c r="AG2128" s="17"/>
      <c r="AH2128" s="17"/>
      <c r="DM2128"/>
      <c r="DN2128"/>
      <c r="DO2128"/>
      <c r="DP2128"/>
      <c r="DQ2128"/>
      <c r="DR2128"/>
      <c r="DS2128"/>
      <c r="DT2128"/>
      <c r="DU2128"/>
      <c r="DV2128"/>
      <c r="DW2128"/>
      <c r="DX2128"/>
      <c r="DY2128"/>
      <c r="DZ2128"/>
      <c r="EA2128"/>
      <c r="EB2128"/>
      <c r="EC2128"/>
      <c r="ED2128"/>
      <c r="EE2128"/>
      <c r="EF2128"/>
      <c r="EG2128"/>
    </row>
    <row r="2129" spans="1:137" s="1" customFormat="1" ht="14.4" thickBot="1" x14ac:dyDescent="0.3">
      <c r="A2129"/>
      <c r="B2129"/>
      <c r="C2129"/>
      <c r="D2129" s="18"/>
      <c r="E2129" s="28">
        <v>39884.606944444444</v>
      </c>
      <c r="F2129" s="10">
        <f>E2129-$E$2128</f>
        <v>1</v>
      </c>
      <c r="G2129" s="10">
        <v>9232</v>
      </c>
      <c r="H2129" s="10">
        <v>22.42</v>
      </c>
      <c r="I2129" s="10">
        <v>836</v>
      </c>
      <c r="J2129" s="10"/>
      <c r="K2129" s="10"/>
      <c r="L2129" s="79">
        <v>1037</v>
      </c>
      <c r="M2129" s="86"/>
      <c r="N2129" s="42">
        <v>6.44</v>
      </c>
      <c r="O2129" s="90"/>
      <c r="P2129" s="90"/>
      <c r="Q2129" s="90"/>
      <c r="R2129" s="87"/>
      <c r="S2129" s="87"/>
      <c r="T2129" s="16"/>
      <c r="U2129" s="16"/>
      <c r="V2129" s="17"/>
      <c r="W2129" s="17"/>
      <c r="X2129" s="17"/>
      <c r="Y2129" s="17"/>
      <c r="Z2129" s="17"/>
      <c r="AA2129" s="17"/>
      <c r="AB2129" s="17"/>
      <c r="AC2129" s="17"/>
      <c r="AD2129" s="17"/>
      <c r="AE2129" s="17"/>
      <c r="AF2129" s="17"/>
      <c r="AG2129" s="17"/>
      <c r="AH2129" s="17"/>
      <c r="DM2129"/>
      <c r="DN2129"/>
      <c r="DO2129"/>
      <c r="DP2129"/>
      <c r="DQ2129"/>
      <c r="DR2129"/>
      <c r="DS2129"/>
      <c r="DT2129"/>
      <c r="DU2129"/>
      <c r="DV2129"/>
      <c r="DW2129"/>
      <c r="DX2129"/>
      <c r="DY2129"/>
      <c r="DZ2129"/>
      <c r="EA2129"/>
      <c r="EB2129"/>
      <c r="EC2129"/>
      <c r="ED2129"/>
      <c r="EE2129"/>
      <c r="EF2129"/>
      <c r="EG2129"/>
    </row>
    <row r="2130" spans="1:137" s="1" customFormat="1" ht="15" thickBot="1" x14ac:dyDescent="0.35">
      <c r="A2130"/>
      <c r="B2130"/>
      <c r="C2130"/>
      <c r="D2130" s="18"/>
      <c r="E2130" s="28">
        <v>39891.59375</v>
      </c>
      <c r="F2130" s="10">
        <f t="shared" ref="F2130:F2188" si="660">E2130-$E$2128</f>
        <v>7.9868055555562023</v>
      </c>
      <c r="G2130" s="10">
        <v>22297</v>
      </c>
      <c r="H2130" s="10">
        <v>21.99</v>
      </c>
      <c r="I2130" s="10">
        <v>1064</v>
      </c>
      <c r="J2130" s="10"/>
      <c r="K2130" s="10"/>
      <c r="L2130" s="79">
        <v>1037</v>
      </c>
      <c r="M2130" s="86"/>
      <c r="N2130" s="42">
        <v>6.44</v>
      </c>
      <c r="O2130" s="37">
        <v>88.26</v>
      </c>
      <c r="P2130" s="38">
        <v>18.73</v>
      </c>
      <c r="Q2130" s="126">
        <f>P2130-(P2130/100*R2130)</f>
        <v>9.2596676891615548</v>
      </c>
      <c r="R2130" s="21">
        <v>50.562372188139058</v>
      </c>
      <c r="S2130" s="85">
        <f>R2130*P2130/100</f>
        <v>9.4703323108384456</v>
      </c>
      <c r="T2130" s="40">
        <f>Q2130/$A$18+S2130</f>
        <v>13.328527181322427</v>
      </c>
      <c r="U2130" s="40">
        <f>$A$16-T2130</f>
        <v>103.67147281867757</v>
      </c>
      <c r="V2130" s="43">
        <f t="shared" ref="V2130:V2161" si="661">($A$15*L2130/1000/$A$13*H2130)/$Q$2130</f>
        <v>8.014800408560652E-5</v>
      </c>
      <c r="W2130" s="43">
        <f t="shared" ref="W2130:W2161" si="662">($U$2130*L2130/1000/$A$13*H2130)/$Q$2130</f>
        <v>1.1078748836042953E-2</v>
      </c>
      <c r="X2130" s="43">
        <f t="shared" ref="X2130:X2161" si="663">($A$46*$S$2130*H2130*L2130/1000000)/$Q$2130</f>
        <v>5.1016895677857072E-5</v>
      </c>
      <c r="Y2130" s="22">
        <f>X2130+W2130+SUM($V$2130:V2130)</f>
        <v>1.1209913735806418E-2</v>
      </c>
      <c r="Z2130" s="22">
        <f t="shared" ref="Z2130:Z2161" si="664">($A$15*L2130/1000/$A$13*G2130)/$Q$2130</f>
        <v>8.126694165969843E-2</v>
      </c>
      <c r="AA2130" s="44">
        <f t="shared" ref="AA2130:AA2161" si="665">($U$2130*L2130/1000/$A$13*G2130)/$Q$2130</f>
        <v>11.233418044440644</v>
      </c>
      <c r="AB2130" s="44">
        <f t="shared" ref="AB2130:AB2161" si="666">($A$14*$S$2130/1000*G2130/1000000*L2130/1000*1000000)/$Q$2130</f>
        <v>1.5342792024407843</v>
      </c>
      <c r="AC2130" s="44">
        <f t="shared" ref="AC2130:AC2161" si="667">($A$14*((L2130/1000)*G2130/10^6)*(1+($A$28/(10^-N2130))+(($A$28*$A$29)/(10^-N2130)^2))*1000000)*$S$2130/1000/$Q$2130</f>
        <v>2.7997850175972538</v>
      </c>
      <c r="AD2130" s="44">
        <f t="shared" ref="AD2130:AD2131" si="668">AC2130/(1+($A$28/(10^-N2130))+(($A$28*$A$29)/(10^-N2130)^2))*1</f>
        <v>1.5342792024407845</v>
      </c>
      <c r="AE2130" s="44">
        <f t="shared" ref="AE2130:AE2131" si="669">AC2130/(1+($A$28/(10^-N2130))+(($A$28*$A$29)/(10^-N2130)^2))*($A$28/(10^-N2130))</f>
        <v>1.2654118383020876</v>
      </c>
      <c r="AF2130" s="44">
        <f t="shared" ref="AF2130:AF2131" si="670">AC2130/(1+($A$28/(10^-N2130))+(($A$28*$A$29)/(10^-N2130)^2))*(($A$28*$A$29)/(10^-N2130)^2)</f>
        <v>9.3976854381905308E-5</v>
      </c>
      <c r="AG2130" s="45">
        <f>AC2130+AA2130+SUM($Z$2130:Z2130)</f>
        <v>14.114470003697596</v>
      </c>
      <c r="AH2130" s="45">
        <f>AC2130+AA2130+SUM($Z$2130:Z2130)</f>
        <v>14.114470003697596</v>
      </c>
      <c r="DM2130"/>
      <c r="DN2130"/>
      <c r="DO2130"/>
      <c r="DP2130"/>
      <c r="DQ2130"/>
      <c r="DR2130"/>
      <c r="DS2130"/>
      <c r="DT2130"/>
      <c r="DU2130"/>
      <c r="DV2130"/>
      <c r="DW2130"/>
      <c r="DX2130"/>
      <c r="DY2130"/>
      <c r="DZ2130"/>
      <c r="EA2130"/>
      <c r="EB2130"/>
      <c r="EC2130"/>
      <c r="ED2130"/>
      <c r="EE2130"/>
      <c r="EF2130"/>
      <c r="EG2130"/>
    </row>
    <row r="2131" spans="1:137" s="1" customFormat="1" ht="14.4" x14ac:dyDescent="0.3">
      <c r="A2131"/>
      <c r="B2131"/>
      <c r="C2131"/>
      <c r="D2131" s="18"/>
      <c r="E2131" s="28">
        <v>39898.449999999997</v>
      </c>
      <c r="F2131" s="10">
        <f t="shared" si="660"/>
        <v>14.843055555553292</v>
      </c>
      <c r="G2131" s="10">
        <v>36374</v>
      </c>
      <c r="H2131" s="10">
        <v>21.72</v>
      </c>
      <c r="I2131" s="10">
        <v>1281</v>
      </c>
      <c r="J2131" s="10"/>
      <c r="K2131" s="10"/>
      <c r="L2131" s="79">
        <v>1037</v>
      </c>
      <c r="M2131" s="87"/>
      <c r="N2131" s="42">
        <v>6.44</v>
      </c>
      <c r="O2131" s="90"/>
      <c r="P2131" s="90"/>
      <c r="Q2131" s="90"/>
      <c r="R2131" s="88"/>
      <c r="S2131" s="87"/>
      <c r="T2131" s="16"/>
      <c r="U2131" s="16"/>
      <c r="V2131" s="43">
        <f t="shared" si="661"/>
        <v>7.9163922180053376E-5</v>
      </c>
      <c r="W2131" s="43">
        <f t="shared" si="662"/>
        <v>1.0942720542012414E-2</v>
      </c>
      <c r="X2131" s="43">
        <f t="shared" si="663"/>
        <v>5.0390494503094848E-5</v>
      </c>
      <c r="Y2131" s="22">
        <f>X2131+W2131+SUM($V$2130:V2131)</f>
        <v>1.1152422962781169E-2</v>
      </c>
      <c r="Z2131" s="22">
        <f t="shared" si="664"/>
        <v>0.13257405641700098</v>
      </c>
      <c r="AA2131" s="44">
        <f t="shared" si="665"/>
        <v>18.325530248395925</v>
      </c>
      <c r="AB2131" s="44">
        <f t="shared" si="666"/>
        <v>2.5029318612181495</v>
      </c>
      <c r="AC2131" s="44">
        <f t="shared" si="667"/>
        <v>4.5674027999319415</v>
      </c>
      <c r="AD2131" s="44">
        <f t="shared" si="668"/>
        <v>2.5029318612181499</v>
      </c>
      <c r="AE2131" s="44">
        <f t="shared" si="669"/>
        <v>2.064317630461503</v>
      </c>
      <c r="AF2131" s="44">
        <f t="shared" si="670"/>
        <v>1.5330825228898162E-4</v>
      </c>
      <c r="AG2131" s="45">
        <f>AC2131+AA2131+SUM($Z$2130:Z2131)</f>
        <v>23.106774046404563</v>
      </c>
      <c r="AH2131" s="45">
        <f>AC2131+AA2131+SUM($Z$2130:Z2131)</f>
        <v>23.106774046404563</v>
      </c>
      <c r="DM2131"/>
      <c r="DN2131"/>
      <c r="DO2131"/>
      <c r="DP2131"/>
      <c r="DQ2131"/>
      <c r="DR2131"/>
      <c r="DS2131"/>
      <c r="DT2131"/>
      <c r="DU2131"/>
      <c r="DV2131"/>
      <c r="DW2131"/>
      <c r="DX2131"/>
      <c r="DY2131"/>
      <c r="DZ2131"/>
      <c r="EA2131"/>
      <c r="EB2131"/>
      <c r="EC2131"/>
      <c r="ED2131"/>
      <c r="EE2131"/>
      <c r="EF2131"/>
      <c r="EG2131"/>
    </row>
    <row r="2132" spans="1:137" s="1" customFormat="1" ht="14.4" x14ac:dyDescent="0.3">
      <c r="A2132"/>
      <c r="B2132"/>
      <c r="C2132"/>
      <c r="D2132" s="18"/>
      <c r="E2132" s="28">
        <v>39913.731249999997</v>
      </c>
      <c r="F2132" s="10">
        <f t="shared" si="660"/>
        <v>30.124305555553292</v>
      </c>
      <c r="G2132" s="10">
        <v>69082</v>
      </c>
      <c r="H2132" s="10">
        <v>19.7</v>
      </c>
      <c r="I2132" s="10">
        <v>1636</v>
      </c>
      <c r="J2132" s="10"/>
      <c r="K2132" s="10"/>
      <c r="L2132" s="79">
        <v>1037</v>
      </c>
      <c r="M2132" s="86"/>
      <c r="N2132" s="42">
        <v>6.44</v>
      </c>
      <c r="O2132" s="90"/>
      <c r="P2132" s="90"/>
      <c r="Q2132" s="90"/>
      <c r="R2132" s="87"/>
      <c r="S2132" s="87"/>
      <c r="T2132" s="16"/>
      <c r="U2132" s="16"/>
      <c r="V2132" s="43">
        <f t="shared" si="661"/>
        <v>7.1801531627396469E-5</v>
      </c>
      <c r="W2132" s="43">
        <f t="shared" si="662"/>
        <v>9.9250273792654015E-3</v>
      </c>
      <c r="X2132" s="43">
        <f t="shared" si="663"/>
        <v>4.5704085714132984E-5</v>
      </c>
      <c r="Y2132" s="22">
        <f>X2132+W2132+SUM($V$2130:V2132)</f>
        <v>1.0201844922872591E-2</v>
      </c>
      <c r="Z2132" s="22">
        <f t="shared" si="664"/>
        <v>0.25178646740526917</v>
      </c>
      <c r="AA2132" s="44">
        <f t="shared" si="665"/>
        <v>34.804098548954947</v>
      </c>
      <c r="AB2132" s="44">
        <f t="shared" si="666"/>
        <v>4.75360254128422</v>
      </c>
      <c r="AC2132" s="44">
        <f t="shared" si="667"/>
        <v>8.674474081071601</v>
      </c>
      <c r="AD2132" s="44">
        <f t="shared" ref="AD2132:AD2180" si="671">AC2132/(1+($A$28/(10^-N2132))+(($A$28*$A$29)/(10^-N2132)^2))*1</f>
        <v>4.7536025412842209</v>
      </c>
      <c r="AE2132" s="44">
        <f t="shared" ref="AE2132:AE2180" si="672">AC2132/(1+($A$28/(10^-N2132))+(($A$28*$A$29)/(10^-N2132)^2))*($A$28/(10^-N2132))</f>
        <v>3.9205803746506174</v>
      </c>
      <c r="AF2132" s="44">
        <f t="shared" ref="AF2132:AF2180" si="673">AC2132/(1+($A$28/(10^-N2132))+(($A$28*$A$29)/(10^-N2132)^2))*(($A$28*$A$29)/(10^-N2132)^2)</f>
        <v>2.9116513676327678E-4</v>
      </c>
      <c r="AG2132" s="45">
        <f>AC2132+AA2132+SUM($Z$2130:Z2132)</f>
        <v>43.944200095508513</v>
      </c>
      <c r="AH2132" s="45">
        <f>AC2132+AA2132+SUM($Z$2130:Z2132)</f>
        <v>43.944200095508513</v>
      </c>
      <c r="DM2132"/>
      <c r="DN2132"/>
      <c r="DO2132"/>
      <c r="DP2132"/>
      <c r="DQ2132"/>
      <c r="DR2132"/>
      <c r="DS2132"/>
      <c r="DT2132"/>
      <c r="DU2132"/>
      <c r="DV2132"/>
      <c r="DW2132"/>
      <c r="DX2132"/>
      <c r="DY2132"/>
      <c r="DZ2132"/>
      <c r="EA2132"/>
      <c r="EB2132"/>
      <c r="EC2132"/>
      <c r="ED2132"/>
      <c r="EE2132"/>
      <c r="EF2132"/>
      <c r="EG2132"/>
    </row>
    <row r="2133" spans="1:137" s="1" customFormat="1" ht="14.4" x14ac:dyDescent="0.3">
      <c r="A2133"/>
      <c r="B2133"/>
      <c r="C2133"/>
      <c r="D2133" s="29"/>
      <c r="E2133" s="28">
        <v>39921.564583333333</v>
      </c>
      <c r="F2133" s="10">
        <f t="shared" si="660"/>
        <v>37.957638888889051</v>
      </c>
      <c r="G2133" s="10">
        <v>82762</v>
      </c>
      <c r="H2133" s="10">
        <v>20.83</v>
      </c>
      <c r="I2133" s="10">
        <v>1838</v>
      </c>
      <c r="J2133" s="10"/>
      <c r="K2133" s="10"/>
      <c r="L2133" s="79">
        <v>1037</v>
      </c>
      <c r="M2133" s="86"/>
      <c r="N2133" s="42">
        <v>6.44</v>
      </c>
      <c r="O2133" s="90"/>
      <c r="P2133" s="90"/>
      <c r="Q2133" s="90"/>
      <c r="R2133" s="87"/>
      <c r="S2133" s="87"/>
      <c r="T2133" s="16"/>
      <c r="U2133" s="16"/>
      <c r="V2133" s="43">
        <f t="shared" si="661"/>
        <v>7.5920096639526315E-5</v>
      </c>
      <c r="W2133" s="43">
        <f t="shared" si="662"/>
        <v>1.0494330980208036E-2</v>
      </c>
      <c r="X2133" s="43">
        <f t="shared" si="663"/>
        <v>4.8325690630730456E-5</v>
      </c>
      <c r="Y2133" s="22">
        <f>X2133+W2133+SUM($V$2130:V2133)</f>
        <v>1.0849690225371349E-2</v>
      </c>
      <c r="Z2133" s="22">
        <f t="shared" si="664"/>
        <v>0.30164661728662884</v>
      </c>
      <c r="AA2133" s="44">
        <f t="shared" si="665"/>
        <v>41.696198779835697</v>
      </c>
      <c r="AB2133" s="44">
        <f t="shared" si="666"/>
        <v>5.6949372270890333</v>
      </c>
      <c r="AC2133" s="44">
        <f t="shared" si="667"/>
        <v>10.392241450705649</v>
      </c>
      <c r="AD2133" s="44">
        <f t="shared" si="671"/>
        <v>5.6949372270890324</v>
      </c>
      <c r="AE2133" s="44">
        <f t="shared" si="672"/>
        <v>4.6969554003479086</v>
      </c>
      <c r="AF2133" s="44">
        <f t="shared" si="673"/>
        <v>3.4882326870678767E-4</v>
      </c>
      <c r="AG2133" s="45">
        <f>AC2133+AA2133+SUM($Z$2130:Z2133)</f>
        <v>52.855714313309939</v>
      </c>
      <c r="AH2133" s="45">
        <f>AC2133+AA2133+SUM($Z$2130:Z2133)</f>
        <v>52.855714313309939</v>
      </c>
      <c r="DM2133"/>
      <c r="DN2133"/>
      <c r="DO2133"/>
      <c r="DP2133"/>
      <c r="DQ2133"/>
      <c r="DR2133"/>
      <c r="DS2133"/>
      <c r="DT2133"/>
      <c r="DU2133"/>
      <c r="DV2133"/>
      <c r="DW2133"/>
      <c r="DX2133"/>
      <c r="DY2133"/>
      <c r="DZ2133"/>
      <c r="EA2133"/>
      <c r="EB2133"/>
      <c r="EC2133"/>
      <c r="ED2133"/>
      <c r="EE2133"/>
      <c r="EF2133"/>
      <c r="EG2133"/>
    </row>
    <row r="2134" spans="1:137" s="1" customFormat="1" ht="14.4" x14ac:dyDescent="0.3">
      <c r="A2134"/>
      <c r="B2134"/>
      <c r="C2134"/>
      <c r="D2134" s="18"/>
      <c r="E2134" s="28">
        <v>39939.643055555556</v>
      </c>
      <c r="F2134" s="10">
        <f t="shared" si="660"/>
        <v>56.036111111112405</v>
      </c>
      <c r="G2134" s="10">
        <v>101628</v>
      </c>
      <c r="H2134" s="10">
        <v>24.84</v>
      </c>
      <c r="I2134" s="10">
        <v>184</v>
      </c>
      <c r="J2134" s="10"/>
      <c r="K2134" s="10"/>
      <c r="L2134" s="79">
        <v>1037</v>
      </c>
      <c r="M2134" s="86"/>
      <c r="N2134" s="42">
        <v>6.44</v>
      </c>
      <c r="O2134" s="90"/>
      <c r="P2134" s="90"/>
      <c r="Q2134" s="90"/>
      <c r="R2134" s="87"/>
      <c r="S2134" s="87"/>
      <c r="T2134" s="16"/>
      <c r="U2134" s="16"/>
      <c r="V2134" s="43">
        <f t="shared" si="661"/>
        <v>9.0535535310889772E-5</v>
      </c>
      <c r="W2134" s="43">
        <f t="shared" si="662"/>
        <v>1.2514603050809776E-2</v>
      </c>
      <c r="X2134" s="43">
        <f t="shared" si="663"/>
        <v>5.7628908078125042E-5</v>
      </c>
      <c r="Y2134" s="22">
        <f>X2134+W2134+SUM($V$2130:V2134)</f>
        <v>1.2969801048731373E-2</v>
      </c>
      <c r="Z2134" s="22">
        <f t="shared" si="664"/>
        <v>0.37040842925020556</v>
      </c>
      <c r="AA2134" s="44">
        <f t="shared" si="665"/>
        <v>51.201049873095648</v>
      </c>
      <c r="AB2134" s="44">
        <f t="shared" si="666"/>
        <v>6.9931258369131282</v>
      </c>
      <c r="AC2134" s="44">
        <f t="shared" si="667"/>
        <v>12.761203380202435</v>
      </c>
      <c r="AD2134" s="44">
        <f t="shared" si="671"/>
        <v>6.9931258369131282</v>
      </c>
      <c r="AE2134" s="44">
        <f t="shared" si="672"/>
        <v>5.767649204061736</v>
      </c>
      <c r="AF2134" s="44">
        <f t="shared" si="673"/>
        <v>4.2833922756981978E-4</v>
      </c>
      <c r="AG2134" s="45">
        <f>AC2134+AA2134+SUM($Z$2130:Z2134)</f>
        <v>65.099935765316886</v>
      </c>
      <c r="AH2134" s="45">
        <f>AC2134+AA2134+SUM($Z$2130:Z2134)</f>
        <v>65.099935765316886</v>
      </c>
      <c r="DM2134"/>
      <c r="DN2134"/>
      <c r="DO2134"/>
      <c r="DP2134"/>
      <c r="DQ2134"/>
      <c r="DR2134"/>
      <c r="DS2134"/>
      <c r="DT2134"/>
      <c r="DU2134"/>
      <c r="DV2134"/>
      <c r="DW2134"/>
      <c r="DX2134"/>
      <c r="DY2134"/>
      <c r="DZ2134"/>
      <c r="EA2134"/>
      <c r="EB2134"/>
      <c r="EC2134"/>
      <c r="ED2134"/>
      <c r="EE2134"/>
      <c r="EF2134"/>
      <c r="EG2134"/>
    </row>
    <row r="2135" spans="1:137" s="1" customFormat="1" ht="14.4" x14ac:dyDescent="0.3">
      <c r="A2135"/>
      <c r="B2135"/>
      <c r="C2135"/>
      <c r="D2135" s="18"/>
      <c r="E2135" s="28">
        <v>39952.526388888888</v>
      </c>
      <c r="F2135" s="10">
        <f t="shared" si="660"/>
        <v>68.919444444443798</v>
      </c>
      <c r="G2135" s="10">
        <v>115920</v>
      </c>
      <c r="H2135" s="10">
        <v>25.02</v>
      </c>
      <c r="I2135" s="10">
        <v>545</v>
      </c>
      <c r="J2135" s="10"/>
      <c r="K2135" s="10"/>
      <c r="L2135" s="79">
        <v>1037</v>
      </c>
      <c r="M2135" s="86"/>
      <c r="N2135" s="42">
        <v>6.44</v>
      </c>
      <c r="O2135" s="90"/>
      <c r="P2135" s="90"/>
      <c r="Q2135" s="90"/>
      <c r="R2135" s="87"/>
      <c r="S2135" s="87"/>
      <c r="T2135" s="16"/>
      <c r="U2135" s="16"/>
      <c r="V2135" s="43">
        <f t="shared" si="661"/>
        <v>9.1191589914591868E-5</v>
      </c>
      <c r="W2135" s="43">
        <f t="shared" si="662"/>
        <v>1.2605288580163469E-2</v>
      </c>
      <c r="X2135" s="43">
        <f t="shared" si="663"/>
        <v>5.8046508861299865E-5</v>
      </c>
      <c r="Y2135" s="22">
        <f>X2135+W2135+SUM($V$2130:V2135)</f>
        <v>1.3152095768782832E-2</v>
      </c>
      <c r="Z2135" s="22">
        <f t="shared" si="664"/>
        <v>0.42249916478415228</v>
      </c>
      <c r="AA2135" s="44">
        <f t="shared" si="665"/>
        <v>58.40148090377896</v>
      </c>
      <c r="AB2135" s="44">
        <f t="shared" si="666"/>
        <v>7.9765728639249982</v>
      </c>
      <c r="AC2135" s="44">
        <f t="shared" si="667"/>
        <v>14.555818237425374</v>
      </c>
      <c r="AD2135" s="44">
        <f t="shared" si="671"/>
        <v>7.9765728639249973</v>
      </c>
      <c r="AE2135" s="44">
        <f t="shared" si="672"/>
        <v>6.5787567966981175</v>
      </c>
      <c r="AF2135" s="44">
        <f t="shared" si="673"/>
        <v>4.885768022581719E-4</v>
      </c>
      <c r="AG2135" s="45">
        <f>AC2135+AA2135+SUM($Z$2130:Z2135)</f>
        <v>74.517480818007286</v>
      </c>
      <c r="AH2135" s="45">
        <f>AC2135+AA2135+SUM($Z$2130:Z2135)</f>
        <v>74.517480818007286</v>
      </c>
      <c r="DM2135"/>
      <c r="DN2135"/>
      <c r="DO2135"/>
      <c r="DP2135"/>
      <c r="DQ2135"/>
      <c r="DR2135"/>
      <c r="DS2135"/>
      <c r="DT2135"/>
      <c r="DU2135"/>
      <c r="DV2135"/>
      <c r="DW2135"/>
      <c r="DX2135"/>
      <c r="DY2135"/>
      <c r="DZ2135"/>
      <c r="EA2135"/>
      <c r="EB2135"/>
      <c r="EC2135"/>
      <c r="ED2135"/>
      <c r="EE2135"/>
      <c r="EF2135"/>
      <c r="EG2135"/>
    </row>
    <row r="2136" spans="1:137" s="1" customFormat="1" ht="14.4" x14ac:dyDescent="0.3">
      <c r="A2136"/>
      <c r="B2136"/>
      <c r="C2136"/>
      <c r="D2136" s="18"/>
      <c r="E2136" s="28">
        <v>39966.476388888892</v>
      </c>
      <c r="F2136" s="10">
        <f t="shared" si="660"/>
        <v>82.869444444448163</v>
      </c>
      <c r="G2136" s="10">
        <v>119991</v>
      </c>
      <c r="H2136" s="10">
        <v>26.2</v>
      </c>
      <c r="I2136" s="10">
        <v>779</v>
      </c>
      <c r="J2136" s="10"/>
      <c r="K2136" s="10"/>
      <c r="L2136" s="79">
        <v>1037</v>
      </c>
      <c r="M2136" s="86"/>
      <c r="N2136" s="42">
        <v>6.44</v>
      </c>
      <c r="O2136" s="90"/>
      <c r="P2136" s="90"/>
      <c r="Q2136" s="90"/>
      <c r="R2136" s="87"/>
      <c r="S2136" s="87"/>
      <c r="T2136" s="16"/>
      <c r="U2136" s="16"/>
      <c r="V2136" s="43">
        <f t="shared" si="661"/>
        <v>9.549239231663896E-5</v>
      </c>
      <c r="W2136" s="43">
        <f t="shared" si="662"/>
        <v>1.3199782605926575E-2</v>
      </c>
      <c r="X2136" s="43">
        <f t="shared" si="663"/>
        <v>6.0784113995445908E-5</v>
      </c>
      <c r="Y2136" s="22">
        <f>X2136+W2136+SUM($V$2130:V2136)</f>
        <v>1.3844819791996725E-2</v>
      </c>
      <c r="Z2136" s="22">
        <f t="shared" si="664"/>
        <v>0.43733693307121468</v>
      </c>
      <c r="AA2136" s="44">
        <f t="shared" si="665"/>
        <v>60.45248529266167</v>
      </c>
      <c r="AB2136" s="44">
        <f t="shared" si="666"/>
        <v>8.256702506169983</v>
      </c>
      <c r="AC2136" s="44">
        <f t="shared" si="667"/>
        <v>15.067004711239722</v>
      </c>
      <c r="AD2136" s="44">
        <f t="shared" si="671"/>
        <v>8.2567025061699848</v>
      </c>
      <c r="AE2136" s="44">
        <f t="shared" si="672"/>
        <v>6.8097964699154936</v>
      </c>
      <c r="AF2136" s="44">
        <f t="shared" si="673"/>
        <v>5.0573515424223877E-4</v>
      </c>
      <c r="AG2136" s="45">
        <f>AC2136+AA2136+SUM($Z$2130:Z2136)</f>
        <v>77.517008613775559</v>
      </c>
      <c r="AH2136" s="45">
        <f>AC2136+AA2136+SUM($Z$2130:Z2136)</f>
        <v>77.517008613775559</v>
      </c>
      <c r="DM2136"/>
      <c r="DN2136"/>
      <c r="DO2136"/>
      <c r="DP2136"/>
      <c r="DQ2136"/>
      <c r="DR2136"/>
      <c r="DS2136"/>
      <c r="DT2136"/>
      <c r="DU2136"/>
      <c r="DV2136"/>
      <c r="DW2136"/>
      <c r="DX2136"/>
      <c r="DY2136"/>
      <c r="DZ2136"/>
      <c r="EA2136"/>
      <c r="EB2136"/>
      <c r="EC2136"/>
      <c r="ED2136"/>
      <c r="EE2136"/>
      <c r="EF2136"/>
      <c r="EG2136"/>
    </row>
    <row r="2137" spans="1:137" s="1" customFormat="1" ht="14.4" x14ac:dyDescent="0.3">
      <c r="A2137"/>
      <c r="B2137"/>
      <c r="C2137"/>
      <c r="D2137" s="18"/>
      <c r="E2137" s="28">
        <v>39976.363888888889</v>
      </c>
      <c r="F2137" s="10">
        <f t="shared" si="660"/>
        <v>92.756944444445253</v>
      </c>
      <c r="G2137" s="10">
        <v>121430</v>
      </c>
      <c r="H2137" s="10">
        <v>26.69</v>
      </c>
      <c r="I2137" s="10">
        <v>999</v>
      </c>
      <c r="J2137" s="10"/>
      <c r="K2137" s="10"/>
      <c r="L2137" s="79">
        <v>1037</v>
      </c>
      <c r="M2137" s="86"/>
      <c r="N2137" s="42">
        <v>6.44</v>
      </c>
      <c r="O2137" s="90"/>
      <c r="P2137" s="90"/>
      <c r="Q2137" s="90"/>
      <c r="R2137" s="87"/>
      <c r="S2137" s="87"/>
      <c r="T2137" s="16"/>
      <c r="U2137" s="16"/>
      <c r="V2137" s="43">
        <f t="shared" si="661"/>
        <v>9.7278318737828014E-5</v>
      </c>
      <c r="W2137" s="43">
        <f t="shared" si="662"/>
        <v>1.3446648769167189E-2</v>
      </c>
      <c r="X2137" s="43">
        <f t="shared" si="663"/>
        <v>6.1920916127421798E-5</v>
      </c>
      <c r="Y2137" s="22">
        <f>X2137+W2137+SUM($V$2130:V2137)</f>
        <v>1.4190101076107142E-2</v>
      </c>
      <c r="Z2137" s="22">
        <f t="shared" si="664"/>
        <v>0.44258172515303318</v>
      </c>
      <c r="AA2137" s="44">
        <f t="shared" si="665"/>
        <v>61.17746571899481</v>
      </c>
      <c r="AB2137" s="44">
        <f t="shared" si="666"/>
        <v>8.3557215568186027</v>
      </c>
      <c r="AC2137" s="44">
        <f t="shared" si="667"/>
        <v>15.247696761305761</v>
      </c>
      <c r="AD2137" s="44">
        <f t="shared" si="671"/>
        <v>8.3557215568186063</v>
      </c>
      <c r="AE2137" s="44">
        <f t="shared" si="672"/>
        <v>6.8914634042706417</v>
      </c>
      <c r="AF2137" s="44">
        <f t="shared" si="673"/>
        <v>5.1180021651319743E-4</v>
      </c>
      <c r="AG2137" s="45">
        <f>AC2137+AA2137+SUM($Z$2130:Z2137)</f>
        <v>78.865262815327767</v>
      </c>
      <c r="AH2137" s="45">
        <f>AC2137+AA2137+SUM($Z$2130:Z2137)</f>
        <v>78.865262815327767</v>
      </c>
      <c r="DM2137"/>
      <c r="DN2137"/>
      <c r="DO2137"/>
      <c r="DP2137"/>
      <c r="DQ2137"/>
      <c r="DR2137"/>
      <c r="DS2137"/>
      <c r="DT2137"/>
      <c r="DU2137"/>
      <c r="DV2137"/>
      <c r="DW2137"/>
      <c r="DX2137"/>
      <c r="DY2137"/>
      <c r="DZ2137"/>
      <c r="EA2137"/>
      <c r="EB2137"/>
      <c r="EC2137"/>
      <c r="ED2137"/>
      <c r="EE2137"/>
      <c r="EF2137"/>
      <c r="EG2137"/>
    </row>
    <row r="2138" spans="1:137" s="1" customFormat="1" ht="14.4" x14ac:dyDescent="0.3">
      <c r="A2138"/>
      <c r="B2138"/>
      <c r="C2138"/>
      <c r="D2138" s="18"/>
      <c r="E2138" s="28">
        <v>39981.48333333333</v>
      </c>
      <c r="F2138" s="10">
        <f t="shared" si="660"/>
        <v>97.87638888888614</v>
      </c>
      <c r="G2138" s="10">
        <v>124027</v>
      </c>
      <c r="H2138" s="10">
        <v>25.29</v>
      </c>
      <c r="I2138" s="10">
        <v>1100</v>
      </c>
      <c r="J2138" s="10"/>
      <c r="K2138" s="10"/>
      <c r="L2138" s="79">
        <v>1037</v>
      </c>
      <c r="M2138" s="86"/>
      <c r="N2138" s="42">
        <v>6.44</v>
      </c>
      <c r="O2138" s="90"/>
      <c r="P2138" s="90"/>
      <c r="Q2138" s="90"/>
      <c r="R2138" s="87"/>
      <c r="S2138" s="87"/>
      <c r="T2138" s="16"/>
      <c r="U2138" s="16"/>
      <c r="V2138" s="43">
        <f t="shared" si="661"/>
        <v>9.2175671820145025E-5</v>
      </c>
      <c r="W2138" s="43">
        <f t="shared" si="662"/>
        <v>1.274131687419401E-2</v>
      </c>
      <c r="X2138" s="43">
        <f t="shared" si="663"/>
        <v>5.8672910036062088E-5</v>
      </c>
      <c r="Y2138" s="22">
        <f>X2138+W2138+SUM($V$2130:V2138)</f>
        <v>1.3573696846862748E-2</v>
      </c>
      <c r="Z2138" s="22">
        <f t="shared" si="664"/>
        <v>0.45204713518533518</v>
      </c>
      <c r="AA2138" s="44">
        <f t="shared" si="665"/>
        <v>62.485856384170056</v>
      </c>
      <c r="AB2138" s="44">
        <f t="shared" si="666"/>
        <v>8.5344237628884212</v>
      </c>
      <c r="AC2138" s="44">
        <f t="shared" si="667"/>
        <v>15.573796312397837</v>
      </c>
      <c r="AD2138" s="44">
        <f t="shared" si="671"/>
        <v>8.534423762888423</v>
      </c>
      <c r="AE2138" s="44">
        <f t="shared" si="672"/>
        <v>7.0388498035203391</v>
      </c>
      <c r="AF2138" s="44">
        <f t="shared" si="673"/>
        <v>5.2274598907586529E-4</v>
      </c>
      <c r="AG2138" s="45">
        <f>AC2138+AA2138+SUM($Z$2130:Z2138)</f>
        <v>80.95180016678043</v>
      </c>
      <c r="AH2138" s="45">
        <f>AC2138+AA2138+SUM($Z$2130:Z2138)</f>
        <v>80.95180016678043</v>
      </c>
      <c r="DM2138"/>
      <c r="DN2138"/>
      <c r="DO2138"/>
      <c r="DP2138"/>
      <c r="DQ2138"/>
      <c r="DR2138"/>
      <c r="DS2138"/>
      <c r="DT2138"/>
      <c r="DU2138"/>
      <c r="DV2138"/>
      <c r="DW2138"/>
      <c r="DX2138"/>
      <c r="DY2138"/>
      <c r="DZ2138"/>
      <c r="EA2138"/>
      <c r="EB2138"/>
      <c r="EC2138"/>
      <c r="ED2138"/>
      <c r="EE2138"/>
      <c r="EF2138"/>
      <c r="EG2138"/>
    </row>
    <row r="2139" spans="1:137" s="1" customFormat="1" ht="14.4" x14ac:dyDescent="0.3">
      <c r="A2139"/>
      <c r="B2139"/>
      <c r="C2139"/>
      <c r="D2139" s="18"/>
      <c r="E2139" s="28">
        <v>39988.489583333336</v>
      </c>
      <c r="F2139" s="10">
        <f t="shared" si="660"/>
        <v>104.88263888889196</v>
      </c>
      <c r="G2139" s="10">
        <v>125100</v>
      </c>
      <c r="H2139" s="10">
        <v>23.52</v>
      </c>
      <c r="I2139" s="10">
        <v>1206</v>
      </c>
      <c r="J2139" s="10"/>
      <c r="K2139" s="10"/>
      <c r="L2139" s="79">
        <v>1037</v>
      </c>
      <c r="M2139" s="86"/>
      <c r="N2139" s="42">
        <v>6.44</v>
      </c>
      <c r="O2139" s="90"/>
      <c r="P2139" s="90"/>
      <c r="Q2139" s="90"/>
      <c r="R2139" s="87"/>
      <c r="S2139" s="87"/>
      <c r="T2139" s="16"/>
      <c r="U2139" s="16"/>
      <c r="V2139" s="43">
        <f t="shared" si="661"/>
        <v>8.5724468217074373E-5</v>
      </c>
      <c r="W2139" s="43">
        <f t="shared" si="662"/>
        <v>1.1849575835549353E-2</v>
      </c>
      <c r="X2139" s="43">
        <f t="shared" si="663"/>
        <v>5.4566502334843039E-5</v>
      </c>
      <c r="Y2139" s="22">
        <f>X2139+W2139+SUM($V$2130:V2139)</f>
        <v>1.2763573868733946E-2</v>
      </c>
      <c r="Z2139" s="22">
        <f t="shared" si="664"/>
        <v>0.45595794957295932</v>
      </c>
      <c r="AA2139" s="44">
        <f t="shared" si="665"/>
        <v>63.026442900817358</v>
      </c>
      <c r="AB2139" s="44">
        <f t="shared" si="666"/>
        <v>8.6082579820308602</v>
      </c>
      <c r="AC2139" s="44">
        <f t="shared" si="667"/>
        <v>15.708530551258756</v>
      </c>
      <c r="AD2139" s="44">
        <f t="shared" si="671"/>
        <v>8.608257982030862</v>
      </c>
      <c r="AE2139" s="44">
        <f t="shared" si="672"/>
        <v>7.0997453007844618</v>
      </c>
      <c r="AF2139" s="44">
        <f t="shared" si="673"/>
        <v>5.2726844343079133E-4</v>
      </c>
      <c r="AG2139" s="45">
        <f>AC2139+AA2139+SUM($Z$2130:Z2139)</f>
        <v>82.083078871861616</v>
      </c>
      <c r="AH2139" s="45">
        <f>AC2139+AA2139+SUM($Z$2130:Z2139)</f>
        <v>82.083078871861616</v>
      </c>
      <c r="DM2139"/>
      <c r="DN2139"/>
      <c r="DO2139"/>
      <c r="DP2139"/>
      <c r="DQ2139"/>
      <c r="DR2139"/>
      <c r="DS2139"/>
      <c r="DT2139"/>
      <c r="DU2139"/>
      <c r="DV2139"/>
      <c r="DW2139"/>
      <c r="DX2139"/>
      <c r="DY2139"/>
      <c r="DZ2139"/>
      <c r="EA2139"/>
      <c r="EB2139"/>
      <c r="EC2139"/>
      <c r="ED2139"/>
      <c r="EE2139"/>
      <c r="EF2139"/>
      <c r="EG2139"/>
    </row>
    <row r="2140" spans="1:137" s="1" customFormat="1" ht="14.4" x14ac:dyDescent="0.3">
      <c r="A2140"/>
      <c r="B2140"/>
      <c r="C2140"/>
      <c r="D2140" s="18"/>
      <c r="E2140" s="28">
        <v>39995.587500000001</v>
      </c>
      <c r="F2140" s="10">
        <f t="shared" si="660"/>
        <v>111.98055555555766</v>
      </c>
      <c r="G2140" s="10">
        <v>125259</v>
      </c>
      <c r="H2140" s="10">
        <v>23.22</v>
      </c>
      <c r="I2140" s="10">
        <v>1425</v>
      </c>
      <c r="J2140" s="10"/>
      <c r="K2140" s="10"/>
      <c r="L2140" s="79">
        <v>1037</v>
      </c>
      <c r="M2140" s="86"/>
      <c r="N2140" s="42">
        <v>6.44</v>
      </c>
      <c r="O2140" s="90"/>
      <c r="P2140" s="90"/>
      <c r="Q2140" s="90"/>
      <c r="R2140" s="87"/>
      <c r="S2140" s="87"/>
      <c r="T2140" s="16"/>
      <c r="U2140" s="16"/>
      <c r="V2140" s="43">
        <f t="shared" si="661"/>
        <v>8.4631043877570871E-5</v>
      </c>
      <c r="W2140" s="43">
        <f t="shared" si="662"/>
        <v>1.1698433286626529E-2</v>
      </c>
      <c r="X2140" s="43">
        <f t="shared" si="663"/>
        <v>5.3870501029551673E-5</v>
      </c>
      <c r="Y2140" s="22">
        <f>X2140+W2140+SUM($V$2130:V2140)</f>
        <v>1.2696366362383403E-2</v>
      </c>
      <c r="Z2140" s="22">
        <f t="shared" si="664"/>
        <v>0.45653746447289617</v>
      </c>
      <c r="AA2140" s="44">
        <f t="shared" si="665"/>
        <v>63.106548451746448</v>
      </c>
      <c r="AB2140" s="44">
        <f t="shared" si="666"/>
        <v>8.6191989334228918</v>
      </c>
      <c r="AC2140" s="44">
        <f t="shared" si="667"/>
        <v>15.728495829897042</v>
      </c>
      <c r="AD2140" s="44">
        <f t="shared" si="671"/>
        <v>8.61919893342289</v>
      </c>
      <c r="AE2140" s="44">
        <f t="shared" si="672"/>
        <v>7.1087689578813809</v>
      </c>
      <c r="AF2140" s="44">
        <f t="shared" si="673"/>
        <v>5.2793859277136274E-4</v>
      </c>
      <c r="AG2140" s="45">
        <f>AC2140+AA2140+SUM($Z$2130:Z2140)</f>
        <v>82.63968716590189</v>
      </c>
      <c r="AH2140" s="45">
        <f>AC2140+AA2140+SUM($Z$2130:Z2140)</f>
        <v>82.63968716590189</v>
      </c>
      <c r="DM2140"/>
      <c r="DN2140"/>
      <c r="DO2140"/>
      <c r="DP2140"/>
      <c r="DQ2140"/>
      <c r="DR2140"/>
      <c r="DS2140"/>
      <c r="DT2140"/>
      <c r="DU2140"/>
      <c r="DV2140"/>
      <c r="DW2140"/>
      <c r="DX2140"/>
      <c r="DY2140"/>
      <c r="DZ2140"/>
      <c r="EA2140"/>
      <c r="EB2140"/>
      <c r="EC2140"/>
      <c r="ED2140"/>
      <c r="EE2140"/>
      <c r="EF2140"/>
      <c r="EG2140"/>
    </row>
    <row r="2141" spans="1:137" s="1" customFormat="1" ht="14.4" x14ac:dyDescent="0.3">
      <c r="A2141"/>
      <c r="B2141"/>
      <c r="C2141"/>
      <c r="D2141" s="18"/>
      <c r="E2141" s="28">
        <v>40002.525000000001</v>
      </c>
      <c r="F2141" s="10">
        <f t="shared" si="660"/>
        <v>118.91805555555766</v>
      </c>
      <c r="G2141" s="10">
        <v>122103</v>
      </c>
      <c r="H2141" s="10">
        <v>23.18</v>
      </c>
      <c r="I2141" s="10">
        <v>74</v>
      </c>
      <c r="J2141" s="10"/>
      <c r="K2141" s="10"/>
      <c r="L2141" s="79">
        <v>1037</v>
      </c>
      <c r="M2141" s="86"/>
      <c r="N2141" s="42">
        <v>6.44</v>
      </c>
      <c r="O2141" s="83"/>
      <c r="P2141" s="83"/>
      <c r="Q2141" s="83"/>
      <c r="R2141" s="83"/>
      <c r="S2141" s="83"/>
      <c r="T2141" s="16"/>
      <c r="U2141" s="16"/>
      <c r="V2141" s="43">
        <f t="shared" si="661"/>
        <v>8.4485253965637069E-5</v>
      </c>
      <c r="W2141" s="43">
        <f t="shared" si="662"/>
        <v>1.1678280946770153E-2</v>
      </c>
      <c r="X2141" s="43">
        <f t="shared" si="663"/>
        <v>5.377770085551283E-5</v>
      </c>
      <c r="Y2141" s="22">
        <f>X2141+W2141+SUM($V$2130:V2141)</f>
        <v>1.2760606476318624E-2</v>
      </c>
      <c r="Z2141" s="22">
        <f t="shared" si="664"/>
        <v>0.44503464042131941</v>
      </c>
      <c r="AA2141" s="44">
        <f t="shared" si="665"/>
        <v>61.516528837078347</v>
      </c>
      <c r="AB2141" s="44">
        <f t="shared" si="666"/>
        <v>8.4020313699433604</v>
      </c>
      <c r="AC2141" s="44">
        <f t="shared" si="667"/>
        <v>15.332203884095506</v>
      </c>
      <c r="AD2141" s="44">
        <f t="shared" si="671"/>
        <v>8.4020313699433604</v>
      </c>
      <c r="AE2141" s="44">
        <f t="shared" si="672"/>
        <v>6.929657877391568</v>
      </c>
      <c r="AF2141" s="44">
        <f t="shared" si="673"/>
        <v>5.146367605773774E-4</v>
      </c>
      <c r="AG2141" s="45">
        <f>AC2141+AA2141+SUM($Z$2130:Z2141)</f>
        <v>81.098410245853572</v>
      </c>
      <c r="AH2141" s="45">
        <f>AC2141+AA2141+SUM($Z$2130:Z2141)</f>
        <v>81.098410245853572</v>
      </c>
      <c r="DM2141"/>
      <c r="DN2141"/>
      <c r="DO2141"/>
      <c r="DP2141"/>
      <c r="DQ2141"/>
      <c r="DR2141"/>
      <c r="DS2141"/>
      <c r="DT2141"/>
      <c r="DU2141"/>
      <c r="DV2141"/>
      <c r="DW2141"/>
      <c r="DX2141"/>
      <c r="DY2141"/>
      <c r="DZ2141"/>
      <c r="EA2141"/>
      <c r="EB2141"/>
      <c r="EC2141"/>
      <c r="ED2141"/>
      <c r="EE2141"/>
      <c r="EF2141"/>
      <c r="EG2141"/>
    </row>
    <row r="2142" spans="1:137" s="1" customFormat="1" ht="14.4" x14ac:dyDescent="0.3">
      <c r="A2142"/>
      <c r="B2142"/>
      <c r="C2142"/>
      <c r="D2142" s="18"/>
      <c r="E2142" s="28">
        <v>40011.468055555553</v>
      </c>
      <c r="F2142" s="10">
        <f t="shared" si="660"/>
        <v>127.86111111110949</v>
      </c>
      <c r="G2142" s="10">
        <v>129377</v>
      </c>
      <c r="H2142" s="10">
        <v>23.68</v>
      </c>
      <c r="I2142" s="10">
        <v>55</v>
      </c>
      <c r="J2142" s="10"/>
      <c r="K2142" s="10"/>
      <c r="L2142" s="79">
        <v>1037</v>
      </c>
      <c r="M2142" s="86"/>
      <c r="N2142" s="42">
        <v>6.44</v>
      </c>
      <c r="O2142" s="83"/>
      <c r="P2142" s="83"/>
      <c r="Q2142" s="83"/>
      <c r="R2142" s="83"/>
      <c r="S2142" s="83"/>
      <c r="T2142" s="16"/>
      <c r="U2142" s="16"/>
      <c r="V2142" s="43">
        <f t="shared" si="661"/>
        <v>8.6307627864809581E-5</v>
      </c>
      <c r="W2142" s="43">
        <f t="shared" si="662"/>
        <v>1.1930185194974859E-2</v>
      </c>
      <c r="X2142" s="43">
        <f t="shared" si="663"/>
        <v>5.4937703030998434E-5</v>
      </c>
      <c r="Y2142" s="22">
        <f>X2142+W2142+SUM($V$2130:V2142)</f>
        <v>1.3099978354563625E-2</v>
      </c>
      <c r="Z2142" s="22">
        <f t="shared" si="664"/>
        <v>0.47154653590648093</v>
      </c>
      <c r="AA2142" s="44">
        <f t="shared" si="665"/>
        <v>65.181231839960404</v>
      </c>
      <c r="AB2142" s="44">
        <f t="shared" si="666"/>
        <v>8.9025626933749535</v>
      </c>
      <c r="AC2142" s="44">
        <f t="shared" si="667"/>
        <v>16.245583989849752</v>
      </c>
      <c r="AD2142" s="44">
        <f t="shared" si="671"/>
        <v>8.9025626933749553</v>
      </c>
      <c r="AE2142" s="44">
        <f t="shared" si="672"/>
        <v>7.3424760014355828</v>
      </c>
      <c r="AF2142" s="44">
        <f t="shared" si="673"/>
        <v>5.452950392145923E-4</v>
      </c>
      <c r="AG2142" s="45">
        <f>AC2142+AA2142+SUM($Z$2130:Z2142)</f>
        <v>86.148039890396348</v>
      </c>
      <c r="AH2142" s="45">
        <f>AC2142+AA2142+SUM($Z$2130:Z2142)</f>
        <v>86.148039890396348</v>
      </c>
      <c r="DM2142"/>
      <c r="DN2142"/>
      <c r="DO2142"/>
      <c r="DP2142"/>
      <c r="DQ2142"/>
      <c r="DR2142"/>
      <c r="DS2142"/>
      <c r="DT2142"/>
      <c r="DU2142"/>
      <c r="DV2142"/>
      <c r="DW2142"/>
      <c r="DX2142"/>
      <c r="DY2142"/>
      <c r="DZ2142"/>
      <c r="EA2142"/>
      <c r="EB2142"/>
      <c r="EC2142"/>
      <c r="ED2142"/>
      <c r="EE2142"/>
      <c r="EF2142"/>
      <c r="EG2142"/>
    </row>
    <row r="2143" spans="1:137" s="1" customFormat="1" ht="14.4" x14ac:dyDescent="0.3">
      <c r="A2143"/>
      <c r="B2143"/>
      <c r="C2143"/>
      <c r="D2143" s="18"/>
      <c r="E2143" s="28">
        <v>40017.486805555556</v>
      </c>
      <c r="F2143" s="10">
        <f t="shared" si="660"/>
        <v>133.8798611111124</v>
      </c>
      <c r="G2143" s="10">
        <v>125033</v>
      </c>
      <c r="H2143" s="10">
        <v>21.92</v>
      </c>
      <c r="I2143" s="10">
        <v>157</v>
      </c>
      <c r="J2143" s="10"/>
      <c r="K2143" s="10"/>
      <c r="L2143" s="79">
        <v>1037</v>
      </c>
      <c r="M2143" s="86"/>
      <c r="N2143" s="42">
        <v>6.44</v>
      </c>
      <c r="O2143" s="83"/>
      <c r="P2143" s="83"/>
      <c r="Q2143" s="83"/>
      <c r="R2143" s="83"/>
      <c r="S2143" s="83"/>
      <c r="T2143" s="16"/>
      <c r="U2143" s="16"/>
      <c r="V2143" s="43">
        <f t="shared" si="661"/>
        <v>7.9892871739722373E-5</v>
      </c>
      <c r="W2143" s="43">
        <f t="shared" si="662"/>
        <v>1.1043482241294296E-2</v>
      </c>
      <c r="X2143" s="43">
        <f t="shared" si="663"/>
        <v>5.0854495373289099E-5</v>
      </c>
      <c r="Y2143" s="22">
        <f>X2143+W2143+SUM($V$2130:V2143)</f>
        <v>1.2289085064965075E-2</v>
      </c>
      <c r="Z2143" s="22">
        <f t="shared" si="664"/>
        <v>0.45571375147047027</v>
      </c>
      <c r="AA2143" s="44">
        <f t="shared" si="665"/>
        <v>62.992687731557915</v>
      </c>
      <c r="AB2143" s="44">
        <f t="shared" si="666"/>
        <v>8.6036476440228995</v>
      </c>
      <c r="AC2143" s="44">
        <f t="shared" si="667"/>
        <v>15.700117509316835</v>
      </c>
      <c r="AD2143" s="44">
        <f t="shared" si="671"/>
        <v>8.6036476440229013</v>
      </c>
      <c r="AE2143" s="44">
        <f t="shared" si="672"/>
        <v>7.0959428792404777</v>
      </c>
      <c r="AF2143" s="44">
        <f t="shared" si="673"/>
        <v>5.2698605345709141E-4</v>
      </c>
      <c r="AG2143" s="45">
        <f>AC2143+AA2143+SUM($Z$2130:Z2143)</f>
        <v>83.869743052931412</v>
      </c>
      <c r="AH2143" s="45">
        <f>AC2143+AA2143+SUM($Z$2130:Z2143)</f>
        <v>83.869743052931412</v>
      </c>
      <c r="DM2143"/>
      <c r="DN2143"/>
      <c r="DO2143"/>
      <c r="DP2143"/>
      <c r="DQ2143"/>
      <c r="DR2143"/>
      <c r="DS2143"/>
      <c r="DT2143"/>
      <c r="DU2143"/>
      <c r="DV2143"/>
      <c r="DW2143"/>
      <c r="DX2143"/>
      <c r="DY2143"/>
      <c r="DZ2143"/>
      <c r="EA2143"/>
      <c r="EB2143"/>
      <c r="EC2143"/>
      <c r="ED2143"/>
      <c r="EE2143"/>
      <c r="EF2143"/>
      <c r="EG2143"/>
    </row>
    <row r="2144" spans="1:137" s="1" customFormat="1" ht="14.4" x14ac:dyDescent="0.3">
      <c r="A2144"/>
      <c r="B2144"/>
      <c r="C2144"/>
      <c r="D2144" s="18"/>
      <c r="E2144" s="28">
        <v>40028.486805555556</v>
      </c>
      <c r="F2144" s="10">
        <f t="shared" si="660"/>
        <v>144.8798611111124</v>
      </c>
      <c r="G2144" s="10">
        <v>131169</v>
      </c>
      <c r="H2144" s="10">
        <v>24</v>
      </c>
      <c r="I2144" s="10">
        <v>360</v>
      </c>
      <c r="J2144" s="10"/>
      <c r="K2144" s="10"/>
      <c r="L2144" s="79">
        <v>1037</v>
      </c>
      <c r="M2144" s="86"/>
      <c r="N2144" s="42">
        <v>6.44</v>
      </c>
      <c r="O2144" s="83"/>
      <c r="P2144" s="83"/>
      <c r="Q2144" s="83"/>
      <c r="R2144" s="83"/>
      <c r="S2144" s="83"/>
      <c r="T2144" s="16"/>
      <c r="U2144" s="16"/>
      <c r="V2144" s="43">
        <f t="shared" si="661"/>
        <v>8.747394716027997E-5</v>
      </c>
      <c r="W2144" s="43">
        <f t="shared" si="662"/>
        <v>1.209140391382587E-2</v>
      </c>
      <c r="X2144" s="43">
        <f t="shared" si="663"/>
        <v>5.5680104423309222E-5</v>
      </c>
      <c r="Y2144" s="22">
        <f>X2144+W2144+SUM($V$2130:V2144)</f>
        <v>1.342930629370695E-2</v>
      </c>
      <c r="Z2144" s="22">
        <f t="shared" si="664"/>
        <v>0.4780779239611152</v>
      </c>
      <c r="AA2144" s="44">
        <f t="shared" si="665"/>
        <v>66.084056665526063</v>
      </c>
      <c r="AB2144" s="44">
        <f t="shared" si="666"/>
        <v>9.0258720323341795</v>
      </c>
      <c r="AC2144" s="44">
        <f t="shared" si="667"/>
        <v>16.470601469848599</v>
      </c>
      <c r="AD2144" s="44">
        <f t="shared" si="671"/>
        <v>9.025872032334183</v>
      </c>
      <c r="AE2144" s="44">
        <f t="shared" si="672"/>
        <v>7.4441765895970997</v>
      </c>
      <c r="AF2144" s="44">
        <f t="shared" si="673"/>
        <v>5.5284791731713412E-4</v>
      </c>
      <c r="AG2144" s="45">
        <f>AC2144+AA2144+SUM($Z$2130:Z2144)</f>
        <v>88.20967387139244</v>
      </c>
      <c r="AH2144" s="45">
        <f>AC2144+AA2144+SUM($Z$2130:Z2144)</f>
        <v>88.20967387139244</v>
      </c>
      <c r="DM2144"/>
      <c r="DN2144"/>
      <c r="DO2144"/>
      <c r="DP2144"/>
      <c r="DQ2144"/>
      <c r="DR2144"/>
      <c r="DS2144"/>
      <c r="DT2144"/>
      <c r="DU2144"/>
      <c r="DV2144"/>
      <c r="DW2144"/>
      <c r="DX2144"/>
      <c r="DY2144"/>
      <c r="DZ2144"/>
      <c r="EA2144"/>
      <c r="EB2144"/>
      <c r="EC2144"/>
      <c r="ED2144"/>
      <c r="EE2144"/>
      <c r="EF2144"/>
      <c r="EG2144"/>
    </row>
    <row r="2145" spans="1:137" s="1" customFormat="1" ht="14.4" x14ac:dyDescent="0.3">
      <c r="A2145"/>
      <c r="B2145"/>
      <c r="C2145"/>
      <c r="D2145" s="18"/>
      <c r="E2145" s="28">
        <v>40038.550694444442</v>
      </c>
      <c r="F2145" s="10">
        <f t="shared" si="660"/>
        <v>154.94374999999854</v>
      </c>
      <c r="G2145" s="10">
        <v>134206</v>
      </c>
      <c r="H2145" s="10">
        <v>25.08</v>
      </c>
      <c r="I2145" s="10">
        <v>559</v>
      </c>
      <c r="J2145" s="10"/>
      <c r="K2145" s="10"/>
      <c r="L2145" s="79">
        <v>1037</v>
      </c>
      <c r="M2145" s="86"/>
      <c r="N2145" s="42">
        <v>6.44</v>
      </c>
      <c r="O2145" s="83"/>
      <c r="P2145" s="83"/>
      <c r="Q2145" s="83"/>
      <c r="R2145" s="83"/>
      <c r="S2145" s="83"/>
      <c r="T2145" s="16"/>
      <c r="U2145" s="16"/>
      <c r="V2145" s="43">
        <f t="shared" si="661"/>
        <v>9.1410274782492571E-5</v>
      </c>
      <c r="W2145" s="43">
        <f t="shared" si="662"/>
        <v>1.2635517089948034E-2</v>
      </c>
      <c r="X2145" s="43">
        <f t="shared" si="663"/>
        <v>5.818570912235815E-5</v>
      </c>
      <c r="Y2145" s="22">
        <f>X2145+W2145+SUM($V$2130:V2145)</f>
        <v>1.4067335349310655E-2</v>
      </c>
      <c r="Z2145" s="22">
        <f t="shared" si="664"/>
        <v>0.48914702302468893</v>
      </c>
      <c r="AA2145" s="44">
        <f t="shared" si="665"/>
        <v>67.614123069121447</v>
      </c>
      <c r="AB2145" s="44">
        <f t="shared" si="666"/>
        <v>9.2348510850234504</v>
      </c>
      <c r="AC2145" s="44">
        <f t="shared" si="667"/>
        <v>16.851950848618962</v>
      </c>
      <c r="AD2145" s="44">
        <f t="shared" si="671"/>
        <v>9.2348510850234504</v>
      </c>
      <c r="AE2145" s="44">
        <f t="shared" si="672"/>
        <v>7.6165341154043107</v>
      </c>
      <c r="AF2145" s="44">
        <f t="shared" si="673"/>
        <v>5.6564819119962241E-4</v>
      </c>
      <c r="AG2145" s="45">
        <f>AC2145+AA2145+SUM($Z$2130:Z2145)</f>
        <v>90.610236676782876</v>
      </c>
      <c r="AH2145" s="45">
        <f>AC2145+AA2145+SUM($Z$2130:Z2145)</f>
        <v>90.610236676782876</v>
      </c>
      <c r="DM2145"/>
      <c r="DN2145"/>
      <c r="DO2145"/>
      <c r="DP2145"/>
      <c r="DQ2145"/>
      <c r="DR2145"/>
      <c r="DS2145"/>
      <c r="DT2145"/>
      <c r="DU2145"/>
      <c r="DV2145"/>
      <c r="DW2145"/>
      <c r="DX2145"/>
      <c r="DY2145"/>
      <c r="DZ2145"/>
      <c r="EA2145"/>
      <c r="EB2145"/>
      <c r="EC2145"/>
      <c r="ED2145"/>
      <c r="EE2145"/>
      <c r="EF2145"/>
      <c r="EG2145"/>
    </row>
    <row r="2146" spans="1:137" s="1" customFormat="1" ht="14.4" x14ac:dyDescent="0.3">
      <c r="A2146"/>
      <c r="B2146"/>
      <c r="C2146"/>
      <c r="D2146" s="18"/>
      <c r="E2146" s="28">
        <v>40045.496527777781</v>
      </c>
      <c r="F2146" s="10">
        <f t="shared" si="660"/>
        <v>161.88958333333721</v>
      </c>
      <c r="G2146" s="10">
        <v>132875</v>
      </c>
      <c r="H2146" s="10">
        <v>24.3</v>
      </c>
      <c r="I2146" s="10">
        <v>651</v>
      </c>
      <c r="J2146" s="10"/>
      <c r="K2146" s="10"/>
      <c r="L2146" s="79">
        <v>1037</v>
      </c>
      <c r="M2146" s="86"/>
      <c r="N2146" s="42">
        <v>6.44</v>
      </c>
      <c r="O2146" s="83"/>
      <c r="P2146" s="83"/>
      <c r="Q2146" s="83"/>
      <c r="R2146" s="83"/>
      <c r="S2146" s="83"/>
      <c r="T2146" s="16"/>
      <c r="U2146" s="16"/>
      <c r="V2146" s="43">
        <f t="shared" si="661"/>
        <v>8.8567371499783472E-5</v>
      </c>
      <c r="W2146" s="43">
        <f t="shared" si="662"/>
        <v>1.2242546462748694E-2</v>
      </c>
      <c r="X2146" s="43">
        <f t="shared" si="663"/>
        <v>5.6376105728600602E-5</v>
      </c>
      <c r="Y2146" s="22">
        <f>X2146+W2146+SUM($V$2130:V2146)</f>
        <v>1.376112249021734E-2</v>
      </c>
      <c r="Z2146" s="22">
        <f t="shared" si="664"/>
        <v>0.48429586370509176</v>
      </c>
      <c r="AA2146" s="44">
        <f t="shared" si="665"/>
        <v>66.943553960400521</v>
      </c>
      <c r="AB2146" s="44">
        <f t="shared" si="666"/>
        <v>9.143263623999605</v>
      </c>
      <c r="AC2146" s="44">
        <f t="shared" si="667"/>
        <v>16.684820119892141</v>
      </c>
      <c r="AD2146" s="44">
        <f t="shared" si="671"/>
        <v>9.143263623999605</v>
      </c>
      <c r="AE2146" s="44">
        <f t="shared" si="672"/>
        <v>7.540996457567827</v>
      </c>
      <c r="AF2146" s="44">
        <f t="shared" si="673"/>
        <v>5.6003832470716535E-4</v>
      </c>
      <c r="AG2146" s="45">
        <f>AC2146+AA2146+SUM($Z$2130:Z2146)</f>
        <v>90.256832703040217</v>
      </c>
      <c r="AH2146" s="45">
        <f>AC2146+AA2146+SUM($Z$2130:Z2146)</f>
        <v>90.256832703040217</v>
      </c>
      <c r="DM2146"/>
      <c r="DN2146"/>
      <c r="DO2146"/>
      <c r="DP2146"/>
      <c r="DQ2146"/>
      <c r="DR2146"/>
      <c r="DS2146"/>
      <c r="DT2146"/>
      <c r="DU2146"/>
      <c r="DV2146"/>
      <c r="DW2146"/>
      <c r="DX2146"/>
      <c r="DY2146"/>
      <c r="DZ2146"/>
      <c r="EA2146"/>
      <c r="EB2146"/>
      <c r="EC2146"/>
      <c r="ED2146"/>
      <c r="EE2146"/>
      <c r="EF2146"/>
      <c r="EG2146"/>
    </row>
    <row r="2147" spans="1:137" s="1" customFormat="1" ht="14.4" x14ac:dyDescent="0.3">
      <c r="A2147"/>
      <c r="B2147"/>
      <c r="C2147"/>
      <c r="D2147" s="18"/>
      <c r="E2147" s="28">
        <v>40052.494444444441</v>
      </c>
      <c r="F2147" s="10">
        <f t="shared" si="660"/>
        <v>168.88749999999709</v>
      </c>
      <c r="G2147" s="10">
        <v>128902</v>
      </c>
      <c r="H2147" s="10">
        <v>25.01</v>
      </c>
      <c r="I2147" s="10">
        <v>842</v>
      </c>
      <c r="J2147" s="10"/>
      <c r="K2147" s="10"/>
      <c r="L2147" s="79">
        <v>1037</v>
      </c>
      <c r="M2147" s="86"/>
      <c r="N2147" s="42">
        <v>6.44</v>
      </c>
      <c r="O2147" s="83"/>
      <c r="P2147" s="83"/>
      <c r="Q2147" s="83"/>
      <c r="R2147" s="83"/>
      <c r="S2147" s="83"/>
      <c r="T2147" s="16"/>
      <c r="U2147" s="16"/>
      <c r="V2147" s="43">
        <f t="shared" si="661"/>
        <v>9.1155142436608424E-5</v>
      </c>
      <c r="W2147" s="43">
        <f t="shared" si="662"/>
        <v>1.2600250495199377E-2</v>
      </c>
      <c r="X2147" s="43">
        <f t="shared" si="663"/>
        <v>5.802330881779015E-5</v>
      </c>
      <c r="Y2147" s="22">
        <f>X2147+W2147+SUM($V$2130:V2147)</f>
        <v>1.4211628868193821E-2</v>
      </c>
      <c r="Z2147" s="22">
        <f t="shared" si="664"/>
        <v>0.46981528070226708</v>
      </c>
      <c r="AA2147" s="44">
        <f t="shared" si="665"/>
        <v>64.941922804165927</v>
      </c>
      <c r="AB2147" s="44">
        <f t="shared" si="666"/>
        <v>8.8698774612289526</v>
      </c>
      <c r="AC2147" s="44">
        <f t="shared" si="667"/>
        <v>16.185939289515233</v>
      </c>
      <c r="AD2147" s="44">
        <f t="shared" si="671"/>
        <v>8.8698774612289526</v>
      </c>
      <c r="AE2147" s="44">
        <f t="shared" si="672"/>
        <v>7.3155185352655359</v>
      </c>
      <c r="AF2147" s="44">
        <f t="shared" si="673"/>
        <v>5.4329302074433131E-4</v>
      </c>
      <c r="AG2147" s="45">
        <f>AC2147+AA2147+SUM($Z$2130:Z2147)</f>
        <v>88.226135997130982</v>
      </c>
      <c r="AH2147" s="45">
        <f>AC2147+AA2147+SUM($Z$2130:Z2147)</f>
        <v>88.226135997130982</v>
      </c>
      <c r="DM2147"/>
      <c r="DN2147"/>
      <c r="DO2147"/>
      <c r="DP2147"/>
      <c r="DQ2147"/>
      <c r="DR2147"/>
      <c r="DS2147"/>
      <c r="DT2147"/>
      <c r="DU2147"/>
      <c r="DV2147"/>
      <c r="DW2147"/>
      <c r="DX2147"/>
      <c r="DY2147"/>
      <c r="DZ2147"/>
      <c r="EA2147"/>
      <c r="EB2147"/>
      <c r="EC2147"/>
      <c r="ED2147"/>
      <c r="EE2147"/>
      <c r="EF2147"/>
      <c r="EG2147"/>
    </row>
    <row r="2148" spans="1:137" s="1" customFormat="1" ht="14.4" x14ac:dyDescent="0.3">
      <c r="A2148"/>
      <c r="B2148"/>
      <c r="C2148"/>
      <c r="D2148" s="18"/>
      <c r="E2148" s="28">
        <v>40059.461805555555</v>
      </c>
      <c r="F2148" s="10">
        <f t="shared" si="660"/>
        <v>175.85486111111095</v>
      </c>
      <c r="G2148" s="10">
        <v>122204</v>
      </c>
      <c r="H2148" s="10">
        <v>22.43</v>
      </c>
      <c r="I2148" s="10">
        <v>935</v>
      </c>
      <c r="J2148" s="10"/>
      <c r="K2148" s="10"/>
      <c r="L2148" s="79">
        <v>1037</v>
      </c>
      <c r="M2148" s="86"/>
      <c r="N2148" s="42">
        <v>6.44</v>
      </c>
      <c r="O2148" s="83"/>
      <c r="P2148" s="83"/>
      <c r="Q2148" s="83"/>
      <c r="R2148" s="83"/>
      <c r="S2148" s="83"/>
      <c r="T2148" s="16"/>
      <c r="U2148" s="16"/>
      <c r="V2148" s="43">
        <f t="shared" si="661"/>
        <v>8.1751693116878329E-5</v>
      </c>
      <c r="W2148" s="43">
        <f t="shared" si="662"/>
        <v>1.1300424574463095E-2</v>
      </c>
      <c r="X2148" s="43">
        <f t="shared" si="663"/>
        <v>5.2037697592284417E-5</v>
      </c>
      <c r="Y2148" s="22">
        <f>X2148+W2148+SUM($V$2130:V2148)</f>
        <v>1.2987569029348913E-2</v>
      </c>
      <c r="Z2148" s="22">
        <f t="shared" si="664"/>
        <v>0.44540275994895229</v>
      </c>
      <c r="AA2148" s="44">
        <f t="shared" si="665"/>
        <v>61.567413495215696</v>
      </c>
      <c r="AB2148" s="44">
        <f t="shared" si="666"/>
        <v>8.4089812824628254</v>
      </c>
      <c r="AC2148" s="44">
        <f t="shared" si="667"/>
        <v>15.344886230903477</v>
      </c>
      <c r="AD2148" s="44">
        <f t="shared" si="671"/>
        <v>8.4089812824628254</v>
      </c>
      <c r="AE2148" s="44">
        <f t="shared" si="672"/>
        <v>6.9353898859877248</v>
      </c>
      <c r="AF2148" s="44">
        <f t="shared" si="673"/>
        <v>5.1506245292579078E-4</v>
      </c>
      <c r="AG2148" s="45">
        <f>AC2148+AA2148+SUM($Z$2130:Z2148)</f>
        <v>84.455976389517957</v>
      </c>
      <c r="AH2148" s="45">
        <f>AC2148+AA2148+SUM($Z$2130:Z2148)</f>
        <v>84.455976389517957</v>
      </c>
      <c r="DM2148"/>
      <c r="DN2148"/>
      <c r="DO2148"/>
      <c r="DP2148"/>
      <c r="DQ2148"/>
      <c r="DR2148"/>
      <c r="DS2148"/>
      <c r="DT2148"/>
      <c r="DU2148"/>
      <c r="DV2148"/>
      <c r="DW2148"/>
      <c r="DX2148"/>
      <c r="DY2148"/>
      <c r="DZ2148"/>
      <c r="EA2148"/>
      <c r="EB2148"/>
      <c r="EC2148"/>
      <c r="ED2148"/>
      <c r="EE2148"/>
      <c r="EF2148"/>
      <c r="EG2148"/>
    </row>
    <row r="2149" spans="1:137" s="1" customFormat="1" ht="14.4" x14ac:dyDescent="0.3">
      <c r="A2149"/>
      <c r="B2149"/>
      <c r="C2149"/>
      <c r="D2149" s="18"/>
      <c r="E2149" s="28">
        <v>40066.458333333336</v>
      </c>
      <c r="F2149" s="10">
        <f t="shared" si="660"/>
        <v>182.85138888889196</v>
      </c>
      <c r="G2149" s="10">
        <v>121700</v>
      </c>
      <c r="H2149" s="10">
        <v>22</v>
      </c>
      <c r="I2149" s="10">
        <v>1143</v>
      </c>
      <c r="J2149" s="10"/>
      <c r="K2149" s="10"/>
      <c r="L2149" s="79">
        <v>1037</v>
      </c>
      <c r="M2149" s="91"/>
      <c r="N2149" s="42">
        <v>6.44</v>
      </c>
      <c r="O2149" s="83"/>
      <c r="P2149" s="83"/>
      <c r="Q2149" s="83"/>
      <c r="R2149" s="83"/>
      <c r="S2149" s="83"/>
      <c r="T2149" s="16"/>
      <c r="U2149" s="16"/>
      <c r="V2149" s="43">
        <f t="shared" si="661"/>
        <v>8.0184451563589977E-5</v>
      </c>
      <c r="W2149" s="43">
        <f t="shared" si="662"/>
        <v>1.1083786921007047E-2</v>
      </c>
      <c r="X2149" s="43">
        <f t="shared" si="663"/>
        <v>5.1040095721366793E-5</v>
      </c>
      <c r="Y2149" s="22">
        <f>X2149+W2149+SUM($V$2130:V2149)</f>
        <v>1.2850118225585537E-2</v>
      </c>
      <c r="Z2149" s="22">
        <f t="shared" si="664"/>
        <v>0.44356580705858634</v>
      </c>
      <c r="AA2149" s="44">
        <f t="shared" si="665"/>
        <v>61.313494013025355</v>
      </c>
      <c r="AB2149" s="44">
        <f t="shared" si="666"/>
        <v>8.3743005308805412</v>
      </c>
      <c r="AC2149" s="44">
        <f t="shared" si="667"/>
        <v>15.281600064653801</v>
      </c>
      <c r="AD2149" s="44">
        <f t="shared" si="671"/>
        <v>8.3743005308805429</v>
      </c>
      <c r="AE2149" s="44">
        <f t="shared" si="672"/>
        <v>6.906786595567298</v>
      </c>
      <c r="AF2149" s="44">
        <f t="shared" si="673"/>
        <v>5.1293820595945088E-4</v>
      </c>
      <c r="AG2149" s="45">
        <f>AC2149+AA2149+SUM($Z$2130:Z2149)</f>
        <v>84.582336548136524</v>
      </c>
      <c r="AH2149" s="45">
        <f>AC2149+AA2149+SUM($Z$2130:Z2149)</f>
        <v>84.582336548136524</v>
      </c>
      <c r="DM2149"/>
      <c r="DN2149"/>
      <c r="DO2149"/>
      <c r="DP2149"/>
      <c r="DQ2149"/>
      <c r="DR2149"/>
      <c r="DS2149"/>
      <c r="DT2149"/>
      <c r="DU2149"/>
      <c r="DV2149"/>
      <c r="DW2149"/>
      <c r="DX2149"/>
      <c r="DY2149"/>
      <c r="DZ2149"/>
      <c r="EA2149"/>
      <c r="EB2149"/>
      <c r="EC2149"/>
      <c r="ED2149"/>
      <c r="EE2149"/>
      <c r="EF2149"/>
      <c r="EG2149"/>
    </row>
    <row r="2150" spans="1:137" s="1" customFormat="1" ht="14.4" x14ac:dyDescent="0.3">
      <c r="A2150"/>
      <c r="B2150"/>
      <c r="C2150"/>
      <c r="D2150" s="29"/>
      <c r="E2150" s="28">
        <v>40073.45208333333</v>
      </c>
      <c r="F2150" s="10">
        <f t="shared" si="660"/>
        <v>189.84513888888614</v>
      </c>
      <c r="G2150" s="10">
        <v>131163</v>
      </c>
      <c r="H2150" s="10">
        <v>24.99</v>
      </c>
      <c r="I2150" s="10">
        <v>1272</v>
      </c>
      <c r="J2150" s="10"/>
      <c r="K2150" s="10"/>
      <c r="L2150" s="79">
        <v>1037</v>
      </c>
      <c r="M2150" s="87"/>
      <c r="N2150" s="42">
        <v>6.44</v>
      </c>
      <c r="O2150" s="83"/>
      <c r="P2150" s="83"/>
      <c r="Q2150" s="83"/>
      <c r="R2150" s="83"/>
      <c r="S2150" s="83"/>
      <c r="T2150" s="16"/>
      <c r="U2150" s="16"/>
      <c r="V2150" s="43">
        <f t="shared" si="661"/>
        <v>9.1082247480641509E-5</v>
      </c>
      <c r="W2150" s="43">
        <f t="shared" si="662"/>
        <v>1.2590174325271188E-2</v>
      </c>
      <c r="X2150" s="43">
        <f t="shared" si="663"/>
        <v>5.7976908730770729E-5</v>
      </c>
      <c r="Y2150" s="22">
        <f>X2150+W2150+SUM($V$2130:V2150)</f>
        <v>1.4454524690339723E-2</v>
      </c>
      <c r="Z2150" s="22">
        <f t="shared" si="664"/>
        <v>0.47805605547432511</v>
      </c>
      <c r="AA2150" s="44">
        <f t="shared" si="665"/>
        <v>66.081033814547609</v>
      </c>
      <c r="AB2150" s="44">
        <f t="shared" si="666"/>
        <v>9.0254591662439143</v>
      </c>
      <c r="AC2150" s="44">
        <f t="shared" si="667"/>
        <v>16.469848063107527</v>
      </c>
      <c r="AD2150" s="44">
        <f t="shared" si="671"/>
        <v>9.0254591662439143</v>
      </c>
      <c r="AE2150" s="44">
        <f t="shared" si="672"/>
        <v>7.443836074234949</v>
      </c>
      <c r="AF2150" s="44">
        <f t="shared" si="673"/>
        <v>5.5282262866277268E-4</v>
      </c>
      <c r="AG2150" s="45">
        <f>AC2150+AA2150+SUM($Z$2130:Z2150)</f>
        <v>91.01618040358683</v>
      </c>
      <c r="AH2150" s="45">
        <f>AC2150+AA2150+SUM($Z$2130:Z2150)</f>
        <v>91.01618040358683</v>
      </c>
      <c r="DM2150"/>
      <c r="DN2150"/>
      <c r="DO2150"/>
      <c r="DP2150"/>
      <c r="DQ2150"/>
      <c r="DR2150"/>
      <c r="DS2150"/>
      <c r="DT2150"/>
      <c r="DU2150"/>
      <c r="DV2150"/>
      <c r="DW2150"/>
      <c r="DX2150"/>
      <c r="DY2150"/>
      <c r="DZ2150"/>
      <c r="EA2150"/>
      <c r="EB2150"/>
      <c r="EC2150"/>
      <c r="ED2150"/>
      <c r="EE2150"/>
      <c r="EF2150"/>
      <c r="EG2150"/>
    </row>
    <row r="2151" spans="1:137" s="1" customFormat="1" ht="14.4" x14ac:dyDescent="0.3">
      <c r="A2151"/>
      <c r="B2151"/>
      <c r="C2151"/>
      <c r="D2151" s="18"/>
      <c r="E2151" s="28">
        <v>40079.45208333333</v>
      </c>
      <c r="F2151" s="10">
        <f t="shared" si="660"/>
        <v>195.84513888888614</v>
      </c>
      <c r="G2151" s="10">
        <v>131873</v>
      </c>
      <c r="H2151" s="10">
        <v>22.09</v>
      </c>
      <c r="I2151" s="10">
        <v>1504</v>
      </c>
      <c r="J2151" s="10"/>
      <c r="K2151" s="10"/>
      <c r="L2151" s="79">
        <v>1037</v>
      </c>
      <c r="M2151" s="86"/>
      <c r="N2151" s="42">
        <v>6.44</v>
      </c>
      <c r="O2151" s="83"/>
      <c r="P2151" s="83"/>
      <c r="Q2151" s="83"/>
      <c r="R2151" s="83"/>
      <c r="S2151" s="83"/>
      <c r="T2151" s="16"/>
      <c r="U2151" s="16"/>
      <c r="V2151" s="43">
        <f t="shared" si="661"/>
        <v>8.0512478865441025E-5</v>
      </c>
      <c r="W2151" s="43">
        <f t="shared" si="662"/>
        <v>1.1129129685683895E-2</v>
      </c>
      <c r="X2151" s="43">
        <f t="shared" si="663"/>
        <v>5.1248896112954194E-5</v>
      </c>
      <c r="Y2151" s="22">
        <f>X2151+W2151+SUM($V$2130:V2151)</f>
        <v>1.3067264517000056E-2</v>
      </c>
      <c r="Z2151" s="22">
        <f t="shared" si="664"/>
        <v>0.48064382641115</v>
      </c>
      <c r="AA2151" s="44">
        <f t="shared" si="665"/>
        <v>66.438737846998293</v>
      </c>
      <c r="AB2151" s="44">
        <f t="shared" si="666"/>
        <v>9.0743149869253035</v>
      </c>
      <c r="AC2151" s="44">
        <f t="shared" si="667"/>
        <v>16.55900119413386</v>
      </c>
      <c r="AD2151" s="44">
        <f t="shared" si="671"/>
        <v>9.074314986925307</v>
      </c>
      <c r="AE2151" s="44">
        <f t="shared" si="672"/>
        <v>7.4841303920891233</v>
      </c>
      <c r="AF2151" s="44">
        <f t="shared" si="673"/>
        <v>5.5581511942884689E-4</v>
      </c>
      <c r="AG2151" s="45">
        <f>AC2151+AA2151+SUM($Z$2130:Z2151)</f>
        <v>91.943681393474989</v>
      </c>
      <c r="AH2151" s="45">
        <f>AC2151+AA2151+SUM($Z$2130:Z2151)</f>
        <v>91.943681393474989</v>
      </c>
      <c r="DM2151"/>
      <c r="DN2151"/>
      <c r="DO2151"/>
      <c r="DP2151"/>
      <c r="DQ2151"/>
      <c r="DR2151"/>
      <c r="DS2151"/>
      <c r="DT2151"/>
      <c r="DU2151"/>
      <c r="DV2151"/>
      <c r="DW2151"/>
      <c r="DX2151"/>
      <c r="DY2151"/>
      <c r="DZ2151"/>
      <c r="EA2151"/>
      <c r="EB2151"/>
      <c r="EC2151"/>
      <c r="ED2151"/>
      <c r="EE2151"/>
      <c r="EF2151"/>
      <c r="EG2151"/>
    </row>
    <row r="2152" spans="1:137" s="1" customFormat="1" ht="14.4" x14ac:dyDescent="0.3">
      <c r="A2152"/>
      <c r="B2152"/>
      <c r="C2152"/>
      <c r="D2152" s="18"/>
      <c r="E2152" s="28">
        <v>40086.429861111108</v>
      </c>
      <c r="F2152" s="10">
        <f t="shared" si="660"/>
        <v>202.82291666666424</v>
      </c>
      <c r="G2152" s="10">
        <v>130530</v>
      </c>
      <c r="H2152" s="10">
        <v>22.58</v>
      </c>
      <c r="I2152" s="10">
        <v>1602</v>
      </c>
      <c r="J2152" s="10"/>
      <c r="K2152" s="10"/>
      <c r="L2152" s="79">
        <v>1037</v>
      </c>
      <c r="M2152" s="86"/>
      <c r="N2152" s="42">
        <v>6.44</v>
      </c>
      <c r="O2152" s="83"/>
      <c r="P2152" s="83"/>
      <c r="Q2152" s="83"/>
      <c r="R2152" s="83"/>
      <c r="S2152" s="83"/>
      <c r="T2152" s="16"/>
      <c r="U2152" s="16"/>
      <c r="V2152" s="43">
        <f t="shared" si="661"/>
        <v>8.2298405286630066E-5</v>
      </c>
      <c r="W2152" s="43">
        <f t="shared" si="662"/>
        <v>1.1375995848924505E-2</v>
      </c>
      <c r="X2152" s="43">
        <f t="shared" si="663"/>
        <v>5.238569824493009E-5</v>
      </c>
      <c r="Y2152" s="22">
        <f>X2152+W2152+SUM($V$2130:V2152)</f>
        <v>1.3397565887659273E-2</v>
      </c>
      <c r="Z2152" s="22">
        <f t="shared" si="664"/>
        <v>0.4757489301179727</v>
      </c>
      <c r="AA2152" s="44">
        <f t="shared" si="665"/>
        <v>65.76212303632046</v>
      </c>
      <c r="AB2152" s="44">
        <f t="shared" si="666"/>
        <v>8.981901793720926</v>
      </c>
      <c r="AC2152" s="44">
        <f t="shared" si="667"/>
        <v>16.390363651924897</v>
      </c>
      <c r="AD2152" s="44">
        <f t="shared" si="671"/>
        <v>8.9819017937209278</v>
      </c>
      <c r="AE2152" s="44">
        <f t="shared" si="672"/>
        <v>7.4079117035283417</v>
      </c>
      <c r="AF2152" s="44">
        <f t="shared" si="673"/>
        <v>5.5015467562766717E-4</v>
      </c>
      <c r="AG2152" s="45">
        <f>AC2152+AA2152+SUM($Z$2130:Z2152)</f>
        <v>91.574177970706174</v>
      </c>
      <c r="AH2152" s="45">
        <f>AC2152+AA2152+SUM($Z$2130:Z2152)</f>
        <v>91.574177970706174</v>
      </c>
      <c r="DM2152"/>
      <c r="DN2152"/>
      <c r="DO2152"/>
      <c r="DP2152"/>
      <c r="DQ2152"/>
      <c r="DR2152"/>
      <c r="DS2152"/>
      <c r="DT2152"/>
      <c r="DU2152"/>
      <c r="DV2152"/>
      <c r="DW2152"/>
      <c r="DX2152"/>
      <c r="DY2152"/>
      <c r="DZ2152"/>
      <c r="EA2152"/>
      <c r="EB2152"/>
      <c r="EC2152"/>
      <c r="ED2152"/>
      <c r="EE2152"/>
      <c r="EF2152"/>
      <c r="EG2152"/>
    </row>
    <row r="2153" spans="1:137" s="1" customFormat="1" ht="14.4" x14ac:dyDescent="0.3">
      <c r="A2153"/>
      <c r="B2153"/>
      <c r="C2153"/>
      <c r="D2153" s="18"/>
      <c r="E2153" s="28">
        <v>40093.425000000003</v>
      </c>
      <c r="F2153" s="10">
        <f t="shared" si="660"/>
        <v>209.81805555555911</v>
      </c>
      <c r="G2153" s="10">
        <v>130323</v>
      </c>
      <c r="H2153" s="10">
        <v>23.16</v>
      </c>
      <c r="I2153" s="10">
        <v>1796</v>
      </c>
      <c r="J2153" s="10"/>
      <c r="K2153" s="10"/>
      <c r="L2153" s="79">
        <v>1037</v>
      </c>
      <c r="M2153" s="86"/>
      <c r="N2153" s="42">
        <v>6.44</v>
      </c>
      <c r="O2153" s="83"/>
      <c r="P2153" s="83"/>
      <c r="Q2153" s="83"/>
      <c r="R2153" s="83"/>
      <c r="S2153" s="83"/>
      <c r="T2153" s="16"/>
      <c r="U2153" s="16"/>
      <c r="V2153" s="43">
        <f t="shared" si="661"/>
        <v>8.4412359009670168E-5</v>
      </c>
      <c r="W2153" s="43">
        <f t="shared" si="662"/>
        <v>1.1668204776841965E-2</v>
      </c>
      <c r="X2153" s="43">
        <f t="shared" si="663"/>
        <v>5.3731300768493401E-5</v>
      </c>
      <c r="Y2153" s="22">
        <f>X2153+W2153+SUM($V$2130:V2153)</f>
        <v>1.3775532777109965E-2</v>
      </c>
      <c r="Z2153" s="22">
        <f t="shared" si="664"/>
        <v>0.47499446732371525</v>
      </c>
      <c r="AA2153" s="44">
        <f t="shared" si="665"/>
        <v>65.657834677563699</v>
      </c>
      <c r="AB2153" s="44">
        <f t="shared" si="666"/>
        <v>8.9676579136067769</v>
      </c>
      <c r="AC2153" s="44">
        <f t="shared" si="667"/>
        <v>16.364371119358069</v>
      </c>
      <c r="AD2153" s="44">
        <f t="shared" si="671"/>
        <v>8.9676579136067769</v>
      </c>
      <c r="AE2153" s="44">
        <f t="shared" si="672"/>
        <v>7.396163923534238</v>
      </c>
      <c r="AF2153" s="44">
        <f t="shared" si="673"/>
        <v>5.4928221705220629E-4</v>
      </c>
      <c r="AG2153" s="45">
        <f>AC2153+AA2153+SUM($Z$2130:Z2153)</f>
        <v>91.918891546706291</v>
      </c>
      <c r="AH2153" s="45">
        <f>AC2153+AA2153+SUM($Z$2130:Z2153)</f>
        <v>91.918891546706291</v>
      </c>
      <c r="DM2153"/>
      <c r="DN2153"/>
      <c r="DO2153"/>
      <c r="DP2153"/>
      <c r="DQ2153"/>
      <c r="DR2153"/>
      <c r="DS2153"/>
      <c r="DT2153"/>
      <c r="DU2153"/>
      <c r="DV2153"/>
      <c r="DW2153"/>
      <c r="DX2153"/>
      <c r="DY2153"/>
      <c r="DZ2153"/>
      <c r="EA2153"/>
      <c r="EB2153"/>
      <c r="EC2153"/>
      <c r="ED2153"/>
      <c r="EE2153"/>
      <c r="EF2153"/>
      <c r="EG2153"/>
    </row>
    <row r="2154" spans="1:137" s="1" customFormat="1" ht="14.4" x14ac:dyDescent="0.3">
      <c r="A2154"/>
      <c r="B2154"/>
      <c r="C2154"/>
      <c r="D2154" s="18"/>
      <c r="E2154" s="28">
        <v>40100.439583333333</v>
      </c>
      <c r="F2154" s="10">
        <f t="shared" si="660"/>
        <v>216.83263888888905</v>
      </c>
      <c r="G2154" s="10">
        <v>130501</v>
      </c>
      <c r="H2154" s="10">
        <v>23.41</v>
      </c>
      <c r="I2154" s="10">
        <v>1888</v>
      </c>
      <c r="J2154" s="10"/>
      <c r="K2154" s="10"/>
      <c r="L2154" s="79">
        <v>1037</v>
      </c>
      <c r="M2154" s="86"/>
      <c r="N2154" s="42">
        <v>6.44</v>
      </c>
      <c r="O2154" s="83"/>
      <c r="P2154" s="83"/>
      <c r="Q2154" s="83"/>
      <c r="R2154" s="83"/>
      <c r="S2154" s="83"/>
      <c r="T2154" s="16"/>
      <c r="U2154" s="16"/>
      <c r="V2154" s="43">
        <f t="shared" si="661"/>
        <v>8.5323545959256424E-5</v>
      </c>
      <c r="W2154" s="43">
        <f t="shared" si="662"/>
        <v>1.1794156900944317E-2</v>
      </c>
      <c r="X2154" s="43">
        <f t="shared" si="663"/>
        <v>5.4311301856236203E-5</v>
      </c>
      <c r="Y2154" s="22">
        <f>X2154+W2154+SUM($V$2130:V2154)</f>
        <v>1.3987388448259317E-2</v>
      </c>
      <c r="Z2154" s="22">
        <f t="shared" si="664"/>
        <v>0.47564323243182066</v>
      </c>
      <c r="AA2154" s="44">
        <f t="shared" si="665"/>
        <v>65.747512589924582</v>
      </c>
      <c r="AB2154" s="44">
        <f t="shared" si="666"/>
        <v>8.9799062742846463</v>
      </c>
      <c r="AC2154" s="44">
        <f t="shared" si="667"/>
        <v>16.386722186009738</v>
      </c>
      <c r="AD2154" s="44">
        <f t="shared" si="671"/>
        <v>8.9799062742846463</v>
      </c>
      <c r="AE2154" s="44">
        <f t="shared" si="672"/>
        <v>7.4062658792779601</v>
      </c>
      <c r="AF2154" s="44">
        <f t="shared" si="673"/>
        <v>5.5003244713158815E-4</v>
      </c>
      <c r="AG2154" s="45">
        <f>AC2154+AA2154+SUM($Z$2130:Z2154)</f>
        <v>92.506563758150662</v>
      </c>
      <c r="AH2154" s="45">
        <f>AC2154+AA2154+SUM($Z$2130:Z2154)</f>
        <v>92.506563758150662</v>
      </c>
      <c r="DM2154"/>
      <c r="DN2154"/>
      <c r="DO2154"/>
      <c r="DP2154"/>
      <c r="DQ2154"/>
      <c r="DR2154"/>
      <c r="DS2154"/>
      <c r="DT2154"/>
      <c r="DU2154"/>
      <c r="DV2154"/>
      <c r="DW2154"/>
      <c r="DX2154"/>
      <c r="DY2154"/>
      <c r="DZ2154"/>
      <c r="EA2154"/>
      <c r="EB2154"/>
      <c r="EC2154"/>
      <c r="ED2154"/>
      <c r="EE2154"/>
      <c r="EF2154"/>
      <c r="EG2154"/>
    </row>
    <row r="2155" spans="1:137" s="1" customFormat="1" ht="14.4" x14ac:dyDescent="0.3">
      <c r="A2155"/>
      <c r="B2155"/>
      <c r="C2155"/>
      <c r="D2155" s="18"/>
      <c r="E2155" s="28">
        <v>40107.461111111108</v>
      </c>
      <c r="F2155" s="10">
        <f t="shared" si="660"/>
        <v>223.85416666666424</v>
      </c>
      <c r="G2155" s="10">
        <v>123420</v>
      </c>
      <c r="H2155" s="10">
        <v>23.64</v>
      </c>
      <c r="I2155" s="10">
        <v>2124</v>
      </c>
      <c r="J2155" s="10"/>
      <c r="K2155" s="10"/>
      <c r="L2155" s="79">
        <v>1037</v>
      </c>
      <c r="M2155" s="86"/>
      <c r="N2155" s="42">
        <v>6.44</v>
      </c>
      <c r="O2155" s="83"/>
      <c r="P2155" s="83"/>
      <c r="Q2155" s="83"/>
      <c r="R2155" s="83"/>
      <c r="S2155" s="83"/>
      <c r="T2155" s="16"/>
      <c r="U2155" s="16"/>
      <c r="V2155" s="43">
        <f t="shared" si="661"/>
        <v>8.6161837952875779E-5</v>
      </c>
      <c r="W2155" s="43">
        <f t="shared" si="662"/>
        <v>1.1910032855118482E-2</v>
      </c>
      <c r="X2155" s="43">
        <f t="shared" si="663"/>
        <v>5.484490285695959E-5</v>
      </c>
      <c r="Y2155" s="22">
        <f>X2155+W2155+SUM($V$2130:V2155)</f>
        <v>1.418995984138708E-2</v>
      </c>
      <c r="Z2155" s="22">
        <f t="shared" si="664"/>
        <v>0.44983477327173971</v>
      </c>
      <c r="AA2155" s="44">
        <f t="shared" si="665"/>
        <v>62.180044626849543</v>
      </c>
      <c r="AB2155" s="44">
        <f t="shared" si="666"/>
        <v>8.4926554767565836</v>
      </c>
      <c r="AC2155" s="44">
        <f t="shared" si="667"/>
        <v>15.49757666375983</v>
      </c>
      <c r="AD2155" s="44">
        <f t="shared" si="671"/>
        <v>8.4926554767565836</v>
      </c>
      <c r="AE2155" s="44">
        <f t="shared" si="672"/>
        <v>7.0044009993830372</v>
      </c>
      <c r="AF2155" s="44">
        <f t="shared" si="673"/>
        <v>5.2018762020965823E-4</v>
      </c>
      <c r="AG2155" s="45">
        <f>AC2155+AA2155+SUM($Z$2130:Z2155)</f>
        <v>88.499785046097472</v>
      </c>
      <c r="AH2155" s="45">
        <f>AC2155+AA2155+SUM($Z$2130:Z2155)</f>
        <v>88.499785046097472</v>
      </c>
      <c r="DM2155"/>
      <c r="DN2155"/>
      <c r="DO2155"/>
      <c r="DP2155"/>
      <c r="DQ2155"/>
      <c r="DR2155"/>
      <c r="DS2155"/>
      <c r="DT2155"/>
      <c r="DU2155"/>
      <c r="DV2155"/>
      <c r="DW2155"/>
      <c r="DX2155"/>
      <c r="DY2155"/>
      <c r="DZ2155"/>
      <c r="EA2155"/>
      <c r="EB2155"/>
      <c r="EC2155"/>
      <c r="ED2155"/>
      <c r="EE2155"/>
      <c r="EF2155"/>
      <c r="EG2155"/>
    </row>
    <row r="2156" spans="1:137" s="1" customFormat="1" ht="14.4" x14ac:dyDescent="0.3">
      <c r="A2156"/>
      <c r="B2156"/>
      <c r="C2156"/>
      <c r="D2156" s="18"/>
      <c r="E2156" s="28">
        <v>40115.422222222223</v>
      </c>
      <c r="F2156" s="10">
        <f t="shared" si="660"/>
        <v>231.81527777777956</v>
      </c>
      <c r="G2156" s="10">
        <v>128129</v>
      </c>
      <c r="H2156" s="10">
        <v>21.67</v>
      </c>
      <c r="I2156" s="10">
        <v>2230</v>
      </c>
      <c r="J2156" s="10"/>
      <c r="K2156" s="10"/>
      <c r="L2156" s="79">
        <v>1037</v>
      </c>
      <c r="M2156" s="86"/>
      <c r="N2156" s="42">
        <v>6.44</v>
      </c>
      <c r="O2156" s="83"/>
      <c r="P2156" s="83"/>
      <c r="Q2156" s="83"/>
      <c r="R2156" s="83"/>
      <c r="S2156" s="83"/>
      <c r="T2156" s="16"/>
      <c r="U2156" s="16"/>
      <c r="V2156" s="43">
        <f t="shared" si="661"/>
        <v>7.8981684790136131E-5</v>
      </c>
      <c r="W2156" s="43">
        <f t="shared" si="662"/>
        <v>1.0917530117191944E-2</v>
      </c>
      <c r="X2156" s="43">
        <f t="shared" si="663"/>
        <v>5.027449428554629E-5</v>
      </c>
      <c r="Y2156" s="22">
        <f>X2156+W2156+SUM($V$2130:V2156)</f>
        <v>1.3271868379679265E-2</v>
      </c>
      <c r="Z2156" s="22">
        <f t="shared" si="664"/>
        <v>0.46699789065414637</v>
      </c>
      <c r="AA2156" s="44">
        <f t="shared" si="665"/>
        <v>64.552478836441452</v>
      </c>
      <c r="AB2156" s="44">
        <f t="shared" si="666"/>
        <v>8.8166865465997777</v>
      </c>
      <c r="AC2156" s="44">
        <f t="shared" si="667"/>
        <v>16.088875387707695</v>
      </c>
      <c r="AD2156" s="44">
        <f t="shared" si="671"/>
        <v>8.8166865465997777</v>
      </c>
      <c r="AE2156" s="44">
        <f t="shared" si="672"/>
        <v>7.2716488061088107</v>
      </c>
      <c r="AF2156" s="44">
        <f t="shared" si="673"/>
        <v>5.4003499910746484E-4</v>
      </c>
      <c r="AG2156" s="45">
        <f>AC2156+AA2156+SUM($Z$2130:Z2156)</f>
        <v>91.930515870291387</v>
      </c>
      <c r="AH2156" s="45">
        <f>AC2156+AA2156+SUM($Z$2130:Z2156)</f>
        <v>91.930515870291387</v>
      </c>
      <c r="DM2156"/>
      <c r="DN2156"/>
      <c r="DO2156"/>
      <c r="DP2156"/>
      <c r="DQ2156"/>
      <c r="DR2156"/>
      <c r="DS2156"/>
      <c r="DT2156"/>
      <c r="DU2156"/>
      <c r="DV2156"/>
      <c r="DW2156"/>
      <c r="DX2156"/>
      <c r="DY2156"/>
      <c r="DZ2156"/>
      <c r="EA2156"/>
      <c r="EB2156"/>
      <c r="EC2156"/>
      <c r="ED2156"/>
      <c r="EE2156"/>
      <c r="EF2156"/>
      <c r="EG2156"/>
    </row>
    <row r="2157" spans="1:137" s="1" customFormat="1" ht="14.4" x14ac:dyDescent="0.3">
      <c r="A2157"/>
      <c r="B2157"/>
      <c r="C2157"/>
      <c r="D2157" s="18"/>
      <c r="E2157" s="28">
        <v>40158.394444444442</v>
      </c>
      <c r="F2157" s="10">
        <f t="shared" si="660"/>
        <v>274.78749999999854</v>
      </c>
      <c r="G2157" s="10">
        <v>43349</v>
      </c>
      <c r="H2157" s="10">
        <v>3.85</v>
      </c>
      <c r="I2157" s="10">
        <v>2468</v>
      </c>
      <c r="J2157" s="10"/>
      <c r="K2157" s="10"/>
      <c r="L2157" s="79">
        <v>1037</v>
      </c>
      <c r="M2157" s="86"/>
      <c r="N2157" s="42">
        <v>6.44</v>
      </c>
      <c r="O2157" s="83"/>
      <c r="P2157" s="83"/>
      <c r="Q2157" s="83"/>
      <c r="R2157" s="83"/>
      <c r="S2157" s="83"/>
      <c r="T2157" s="16"/>
      <c r="U2157" s="16"/>
      <c r="V2157" s="43">
        <f t="shared" si="661"/>
        <v>1.4032279023628244E-5</v>
      </c>
      <c r="W2157" s="43">
        <f t="shared" si="662"/>
        <v>1.9396627111762333E-3</v>
      </c>
      <c r="X2157" s="43">
        <f t="shared" si="663"/>
        <v>8.9320167512391882E-6</v>
      </c>
      <c r="Y2157" s="22">
        <f>X2157+W2157+SUM($V$2130:V2157)</f>
        <v>4.266690775152876E-3</v>
      </c>
      <c r="Z2157" s="22">
        <f t="shared" si="664"/>
        <v>0.15799617231045737</v>
      </c>
      <c r="AA2157" s="44">
        <f t="shared" si="665"/>
        <v>21.839594510851569</v>
      </c>
      <c r="AB2157" s="44">
        <f t="shared" si="666"/>
        <v>2.9828886911515253</v>
      </c>
      <c r="AC2157" s="44">
        <f t="shared" si="667"/>
        <v>5.4432381364229867</v>
      </c>
      <c r="AD2157" s="44">
        <f t="shared" si="671"/>
        <v>2.9828886911515249</v>
      </c>
      <c r="AE2157" s="44">
        <f t="shared" si="672"/>
        <v>2.4601667389584776</v>
      </c>
      <c r="AF2157" s="44">
        <f t="shared" si="673"/>
        <v>1.8270631298386385E-4</v>
      </c>
      <c r="AG2157" s="45">
        <f>AC2157+AA2157+SUM($Z$2130:Z2157)</f>
        <v>38.729990465727255</v>
      </c>
      <c r="AH2157" s="45">
        <f>AC2157+AA2157+SUM($Z$2157:Z2157)+$AH$2156</f>
        <v>119.37134468987639</v>
      </c>
      <c r="DM2157"/>
      <c r="DN2157"/>
      <c r="DO2157"/>
      <c r="DP2157"/>
      <c r="DQ2157"/>
      <c r="DR2157"/>
      <c r="DS2157"/>
      <c r="DT2157"/>
      <c r="DU2157"/>
      <c r="DV2157"/>
      <c r="DW2157"/>
      <c r="DX2157"/>
      <c r="DY2157"/>
      <c r="DZ2157"/>
      <c r="EA2157"/>
      <c r="EB2157"/>
      <c r="EC2157"/>
      <c r="ED2157"/>
      <c r="EE2157"/>
      <c r="EF2157"/>
      <c r="EG2157"/>
    </row>
    <row r="2158" spans="1:137" s="1" customFormat="1" ht="14.4" x14ac:dyDescent="0.3">
      <c r="A2158"/>
      <c r="B2158"/>
      <c r="C2158"/>
      <c r="D2158" s="18"/>
      <c r="E2158" s="28">
        <v>40185.625</v>
      </c>
      <c r="F2158" s="10">
        <f t="shared" si="660"/>
        <v>302.0180555555562</v>
      </c>
      <c r="G2158" s="10">
        <v>69704</v>
      </c>
      <c r="H2158" s="10">
        <v>8.92</v>
      </c>
      <c r="I2158" s="10">
        <v>2684</v>
      </c>
      <c r="J2158" s="10"/>
      <c r="K2158" s="10"/>
      <c r="L2158" s="79">
        <v>1037</v>
      </c>
      <c r="M2158" s="86"/>
      <c r="N2158" s="42">
        <v>6.44</v>
      </c>
      <c r="O2158" s="83"/>
      <c r="P2158" s="83"/>
      <c r="Q2158" s="83"/>
      <c r="R2158" s="83"/>
      <c r="S2158" s="83"/>
      <c r="T2158" s="16"/>
      <c r="U2158" s="16"/>
      <c r="V2158" s="43">
        <f t="shared" si="661"/>
        <v>3.2511150361237392E-5</v>
      </c>
      <c r="W2158" s="43">
        <f t="shared" si="662"/>
        <v>4.4939717879719484E-3</v>
      </c>
      <c r="X2158" s="43">
        <f t="shared" si="663"/>
        <v>2.0694438810663264E-5</v>
      </c>
      <c r="Y2158" s="22">
        <f>X2158+W2158+SUM($V$2130:V2158)</f>
        <v>6.8652734243692523E-3</v>
      </c>
      <c r="Z2158" s="22">
        <f t="shared" si="664"/>
        <v>0.2540535005358398</v>
      </c>
      <c r="AA2158" s="44">
        <f t="shared" si="665"/>
        <v>35.1174674337216</v>
      </c>
      <c r="AB2158" s="44">
        <f t="shared" si="666"/>
        <v>4.7964029926417187</v>
      </c>
      <c r="AC2158" s="44">
        <f t="shared" si="667"/>
        <v>8.7525772465622715</v>
      </c>
      <c r="AD2158" s="44">
        <f t="shared" si="671"/>
        <v>4.7964029926417195</v>
      </c>
      <c r="AE2158" s="44">
        <f t="shared" si="672"/>
        <v>3.9558804671932859</v>
      </c>
      <c r="AF2158" s="44">
        <f t="shared" si="673"/>
        <v>2.9378672726538668E-4</v>
      </c>
      <c r="AG2158" s="45">
        <f>AC2158+AA2158+SUM($Z$2130:Z2158)</f>
        <v>55.571255999272402</v>
      </c>
      <c r="AH2158" s="45">
        <f>AC2158+AA2158+SUM($Z$2157:Z2158)+$AH$2156</f>
        <v>136.21261022342156</v>
      </c>
      <c r="DM2158"/>
      <c r="DN2158"/>
      <c r="DO2158"/>
      <c r="DP2158"/>
      <c r="DQ2158"/>
      <c r="DR2158"/>
      <c r="DS2158"/>
      <c r="DT2158"/>
      <c r="DU2158"/>
      <c r="DV2158"/>
      <c r="DW2158"/>
      <c r="DX2158"/>
      <c r="DY2158"/>
      <c r="DZ2158"/>
      <c r="EA2158"/>
      <c r="EB2158"/>
      <c r="EC2158"/>
      <c r="ED2158"/>
      <c r="EE2158"/>
      <c r="EF2158"/>
      <c r="EG2158"/>
    </row>
    <row r="2159" spans="1:137" s="1" customFormat="1" ht="14.4" x14ac:dyDescent="0.3">
      <c r="A2159"/>
      <c r="B2159"/>
      <c r="C2159"/>
      <c r="D2159" s="18"/>
      <c r="E2159" s="28">
        <v>40199.537499999999</v>
      </c>
      <c r="F2159" s="10">
        <f t="shared" si="660"/>
        <v>315.93055555555475</v>
      </c>
      <c r="G2159" s="10">
        <v>79685</v>
      </c>
      <c r="H2159" s="10">
        <v>6.05</v>
      </c>
      <c r="I2159" s="10">
        <v>2887</v>
      </c>
      <c r="J2159" s="10"/>
      <c r="K2159" s="10"/>
      <c r="L2159" s="79">
        <v>1037</v>
      </c>
      <c r="M2159" s="86"/>
      <c r="N2159" s="42">
        <v>6.44</v>
      </c>
      <c r="O2159" s="83"/>
      <c r="P2159" s="90"/>
      <c r="Q2159" s="83"/>
      <c r="R2159" s="83"/>
      <c r="S2159" s="83"/>
      <c r="T2159" s="16"/>
      <c r="U2159" s="16"/>
      <c r="V2159" s="43">
        <f t="shared" si="661"/>
        <v>2.2050724179987242E-5</v>
      </c>
      <c r="W2159" s="43">
        <f t="shared" si="662"/>
        <v>3.0480414032769379E-3</v>
      </c>
      <c r="X2159" s="43">
        <f t="shared" si="663"/>
        <v>1.403602632337587E-5</v>
      </c>
      <c r="Y2159" s="22">
        <f>X2159+W2159+SUM($V$2130:V2159)</f>
        <v>5.4347353513669421E-3</v>
      </c>
      <c r="Z2159" s="22">
        <f t="shared" si="664"/>
        <v>0.29043172831112124</v>
      </c>
      <c r="AA2159" s="44">
        <f t="shared" si="665"/>
        <v>40.145980036383932</v>
      </c>
      <c r="AB2159" s="44">
        <f t="shared" si="666"/>
        <v>5.4832057337979938</v>
      </c>
      <c r="AC2159" s="44">
        <f t="shared" si="667"/>
        <v>10.005869360328168</v>
      </c>
      <c r="AD2159" s="44">
        <f t="shared" si="671"/>
        <v>5.4832057337979956</v>
      </c>
      <c r="AE2159" s="44">
        <f t="shared" si="672"/>
        <v>4.5223277721263777</v>
      </c>
      <c r="AF2159" s="44">
        <f t="shared" si="673"/>
        <v>3.3585440379522465E-4</v>
      </c>
      <c r="AG2159" s="45">
        <f>AC2159+AA2159+SUM($Z$2130:Z2159)</f>
        <v>62.143492444011756</v>
      </c>
      <c r="AH2159" s="45">
        <f>AC2159+AA2159+SUM($Z$2157:Z2159)+$AH$2156</f>
        <v>142.78484666816092</v>
      </c>
      <c r="DM2159"/>
      <c r="DN2159"/>
      <c r="DO2159"/>
      <c r="DP2159"/>
      <c r="DQ2159"/>
      <c r="DR2159"/>
      <c r="DS2159"/>
      <c r="DT2159"/>
      <c r="DU2159"/>
      <c r="DV2159"/>
      <c r="DW2159"/>
      <c r="DX2159"/>
      <c r="DY2159"/>
      <c r="DZ2159"/>
      <c r="EA2159"/>
      <c r="EB2159"/>
      <c r="EC2159"/>
      <c r="ED2159"/>
      <c r="EE2159"/>
      <c r="EF2159"/>
      <c r="EG2159"/>
    </row>
    <row r="2160" spans="1:137" s="1" customFormat="1" ht="14.4" x14ac:dyDescent="0.3">
      <c r="A2160"/>
      <c r="B2160"/>
      <c r="C2160"/>
      <c r="D2160" s="16"/>
      <c r="E2160" s="28">
        <v>40287.548611111109</v>
      </c>
      <c r="F2160" s="10">
        <f t="shared" si="660"/>
        <v>403.9416666666657</v>
      </c>
      <c r="G2160" s="10">
        <v>110195</v>
      </c>
      <c r="H2160" s="10">
        <v>2.31</v>
      </c>
      <c r="I2160" s="18">
        <v>124</v>
      </c>
      <c r="J2160" s="18"/>
      <c r="K2160" s="18"/>
      <c r="L2160" s="79">
        <v>1037</v>
      </c>
      <c r="M2160" s="86"/>
      <c r="N2160" s="42">
        <v>6.44</v>
      </c>
      <c r="O2160" s="83"/>
      <c r="P2160" s="90"/>
      <c r="Q2160" s="83"/>
      <c r="R2160" s="83"/>
      <c r="S2160" s="83"/>
      <c r="T2160" s="16"/>
      <c r="U2160" s="16"/>
      <c r="V2160" s="43">
        <f t="shared" si="661"/>
        <v>8.4193674141769485E-6</v>
      </c>
      <c r="W2160" s="43">
        <f t="shared" si="662"/>
        <v>1.1637976267057401E-3</v>
      </c>
      <c r="X2160" s="43">
        <f t="shared" si="663"/>
        <v>5.3592100507435129E-6</v>
      </c>
      <c r="Y2160" s="22">
        <f>X2160+W2160+SUM($V$2130:V2160)</f>
        <v>3.5502341259372886E-3</v>
      </c>
      <c r="Z2160" s="22">
        <f t="shared" si="664"/>
        <v>0.40163298363862715</v>
      </c>
      <c r="AA2160" s="44">
        <f t="shared" si="665"/>
        <v>55.517177261835073</v>
      </c>
      <c r="AB2160" s="44">
        <f t="shared" si="666"/>
        <v>7.5826298027968884</v>
      </c>
      <c r="AC2160" s="44">
        <f t="shared" si="667"/>
        <v>13.83694263865674</v>
      </c>
      <c r="AD2160" s="44">
        <f t="shared" si="671"/>
        <v>7.5826298027968884</v>
      </c>
      <c r="AE2160" s="44">
        <f t="shared" si="672"/>
        <v>6.2538483886486302</v>
      </c>
      <c r="AF2160" s="44">
        <f t="shared" si="673"/>
        <v>4.6444721122187083E-4</v>
      </c>
      <c r="AG2160" s="45">
        <f>AC2160+AA2160+SUM($Z$2130:Z2160)</f>
        <v>81.747395931430091</v>
      </c>
      <c r="AH2160" s="45">
        <f>AC2160+AA2160+SUM($Z$2157:Z2160)+$AH$2156</f>
        <v>162.38875015557926</v>
      </c>
      <c r="DM2160"/>
      <c r="DN2160"/>
      <c r="DO2160"/>
      <c r="DP2160"/>
      <c r="DQ2160"/>
      <c r="DR2160"/>
      <c r="DS2160"/>
      <c r="DT2160"/>
      <c r="DU2160"/>
      <c r="DV2160"/>
      <c r="DW2160"/>
      <c r="DX2160"/>
      <c r="DY2160"/>
      <c r="DZ2160"/>
      <c r="EA2160"/>
      <c r="EB2160"/>
      <c r="EC2160"/>
      <c r="ED2160"/>
      <c r="EE2160"/>
      <c r="EF2160"/>
      <c r="EG2160"/>
    </row>
    <row r="2161" spans="1:137" s="1" customFormat="1" ht="14.4" x14ac:dyDescent="0.3">
      <c r="A2161"/>
      <c r="B2161"/>
      <c r="C2161"/>
      <c r="D2161" s="16"/>
      <c r="E2161" s="28">
        <v>40360.575694444444</v>
      </c>
      <c r="F2161" s="10">
        <f t="shared" si="660"/>
        <v>476.96875</v>
      </c>
      <c r="G2161" s="10">
        <v>135224</v>
      </c>
      <c r="H2161" s="10">
        <v>2.13</v>
      </c>
      <c r="I2161" s="10">
        <v>40</v>
      </c>
      <c r="J2161" s="10"/>
      <c r="K2161" s="10"/>
      <c r="L2161" s="79">
        <v>1037</v>
      </c>
      <c r="M2161" s="86"/>
      <c r="N2161" s="42">
        <v>6.44</v>
      </c>
      <c r="O2161" s="83"/>
      <c r="P2161" s="90"/>
      <c r="Q2161" s="83"/>
      <c r="R2161" s="83"/>
      <c r="S2161" s="83"/>
      <c r="T2161" s="16"/>
      <c r="U2161" s="16"/>
      <c r="V2161" s="43">
        <f t="shared" si="661"/>
        <v>7.7633128104748479E-6</v>
      </c>
      <c r="W2161" s="43">
        <f t="shared" si="662"/>
        <v>1.0731120973520459E-3</v>
      </c>
      <c r="X2161" s="43">
        <f t="shared" si="663"/>
        <v>4.9416092675686938E-6</v>
      </c>
      <c r="Y2161" s="22">
        <f>X2161+W2161+SUM($V$2130:V2161)</f>
        <v>3.4668943086108945E-3</v>
      </c>
      <c r="Z2161" s="22">
        <f t="shared" si="664"/>
        <v>0.49285737628340409</v>
      </c>
      <c r="AA2161" s="44">
        <f t="shared" si="665"/>
        <v>68.127000118466228</v>
      </c>
      <c r="AB2161" s="44">
        <f t="shared" si="666"/>
        <v>9.304900698338459</v>
      </c>
      <c r="AC2161" s="44">
        <f t="shared" si="667"/>
        <v>16.979778859020094</v>
      </c>
      <c r="AD2161" s="44">
        <f t="shared" si="671"/>
        <v>9.304900698338459</v>
      </c>
      <c r="AE2161" s="44">
        <f t="shared" si="672"/>
        <v>7.6743082218487446</v>
      </c>
      <c r="AF2161" s="44">
        <f t="shared" si="673"/>
        <v>5.6993883288957087E-4</v>
      </c>
      <c r="AG2161" s="45">
        <f>AC2161+AA2161+SUM($Z$2130:Z2161)</f>
        <v>97.992912384708021</v>
      </c>
      <c r="AH2161" s="45">
        <f>AC2161+AA2161+SUM($Z$2157:Z2161)+$AH$2156</f>
        <v>178.63426660885716</v>
      </c>
      <c r="DM2161"/>
      <c r="DN2161"/>
      <c r="DO2161"/>
      <c r="DP2161"/>
      <c r="DQ2161"/>
      <c r="DR2161"/>
      <c r="DS2161"/>
      <c r="DT2161"/>
      <c r="DU2161"/>
      <c r="DV2161"/>
      <c r="DW2161"/>
      <c r="DX2161"/>
      <c r="DY2161"/>
      <c r="DZ2161"/>
      <c r="EA2161"/>
      <c r="EB2161"/>
      <c r="EC2161"/>
      <c r="ED2161"/>
      <c r="EE2161"/>
      <c r="EF2161"/>
      <c r="EG2161"/>
    </row>
    <row r="2162" spans="1:137" s="1" customFormat="1" ht="14.4" x14ac:dyDescent="0.3">
      <c r="A2162"/>
      <c r="B2162"/>
      <c r="C2162"/>
      <c r="D2162" s="16"/>
      <c r="E2162" s="28">
        <v>40533.501388888886</v>
      </c>
      <c r="F2162" s="10">
        <f t="shared" si="660"/>
        <v>649.89444444444234</v>
      </c>
      <c r="G2162" s="10">
        <v>163052</v>
      </c>
      <c r="H2162" s="10">
        <v>2.44</v>
      </c>
      <c r="I2162" s="10">
        <v>20</v>
      </c>
      <c r="J2162" s="10"/>
      <c r="K2162" s="10"/>
      <c r="L2162" s="79">
        <v>1037</v>
      </c>
      <c r="M2162" s="86"/>
      <c r="N2162" s="42">
        <v>6.44</v>
      </c>
      <c r="O2162" s="83"/>
      <c r="P2162" s="90"/>
      <c r="Q2162" s="83"/>
      <c r="R2162" s="83"/>
      <c r="S2162" s="83"/>
      <c r="T2162" s="16"/>
      <c r="U2162" s="16"/>
      <c r="V2162" s="43">
        <f t="shared" ref="V2162:V2189" si="674">($A$15*L2162/1000/$A$13*H2162)/$Q$2130</f>
        <v>8.8931846279617967E-6</v>
      </c>
      <c r="W2162" s="43">
        <f t="shared" ref="W2162:W2189" si="675">($U$2130*L2162/1000/$A$13*H2162)/$Q$2130</f>
        <v>1.2292927312389636E-3</v>
      </c>
      <c r="X2162" s="43">
        <f t="shared" ref="X2162:X2189" si="676">($A$46*$S$2130*H2162*L2162/1000000)/$Q$2130</f>
        <v>5.660810616369771E-6</v>
      </c>
      <c r="Y2162" s="22">
        <f>X2162+W2162+SUM($V$2130:V2162)</f>
        <v>3.6326873284745747E-3</v>
      </c>
      <c r="Z2162" s="22">
        <f t="shared" ref="Z2162:Z2189" si="677">($A$15*L2162/1000/$A$13*G2162)/$Q$2130</f>
        <v>0.5942834180157488</v>
      </c>
      <c r="AA2162" s="44">
        <f t="shared" ref="AA2162:AA2189" si="678">($U$2130*L2162/1000/$A$13*G2162)/$Q$2130</f>
        <v>82.146982956547333</v>
      </c>
      <c r="AB2162" s="44">
        <f t="shared" ref="AB2162:AB2189" si="679">($A$14*$S$2130/1000*G2162/1000000*L2162/1000*1000000)/$Q$2130</f>
        <v>11.219773624988775</v>
      </c>
      <c r="AC2162" s="44">
        <f t="shared" ref="AC2162:AC2180" si="680">($A$14*((L2162/1000)*G2162/10^6)*(1+($A$28/(10^-N2162))+(($A$28*$A$29)/(10^-N2162)^2))*1000000)*$S$2130/1000/$Q$2130</f>
        <v>20.474079324091466</v>
      </c>
      <c r="AD2162" s="44">
        <f t="shared" si="671"/>
        <v>11.219773624988777</v>
      </c>
      <c r="AE2162" s="44">
        <f t="shared" si="672"/>
        <v>9.2536184714908707</v>
      </c>
      <c r="AF2162" s="44">
        <f t="shared" si="673"/>
        <v>6.8722761181676565E-4</v>
      </c>
      <c r="AG2162" s="45">
        <f>AC2162+AA2162+SUM($Z$2130:Z2162)</f>
        <v>116.10147910587624</v>
      </c>
      <c r="AH2162" s="45">
        <f>AC2162+AA2162+SUM($Z$2157:Z2162)+$AH$2156</f>
        <v>196.74283333002538</v>
      </c>
      <c r="DM2162"/>
      <c r="DN2162"/>
      <c r="DO2162"/>
      <c r="DP2162"/>
      <c r="DQ2162"/>
      <c r="DR2162"/>
      <c r="DS2162"/>
      <c r="DT2162"/>
      <c r="DU2162"/>
      <c r="DV2162"/>
      <c r="DW2162"/>
      <c r="DX2162"/>
      <c r="DY2162"/>
      <c r="DZ2162"/>
      <c r="EA2162"/>
      <c r="EB2162"/>
      <c r="EC2162"/>
      <c r="ED2162"/>
      <c r="EE2162"/>
      <c r="EF2162"/>
      <c r="EG2162"/>
    </row>
    <row r="2163" spans="1:137" s="1" customFormat="1" ht="14.4" x14ac:dyDescent="0.3">
      <c r="A2163"/>
      <c r="B2163"/>
      <c r="C2163"/>
      <c r="D2163" s="16"/>
      <c r="E2163" s="28">
        <v>40606.586805555555</v>
      </c>
      <c r="F2163" s="10">
        <f t="shared" si="660"/>
        <v>722.97986111111095</v>
      </c>
      <c r="G2163" s="10">
        <v>160495</v>
      </c>
      <c r="H2163" s="10">
        <v>6.19</v>
      </c>
      <c r="I2163" s="10">
        <v>19</v>
      </c>
      <c r="J2163" s="10"/>
      <c r="K2163" s="10"/>
      <c r="L2163" s="79">
        <v>1037</v>
      </c>
      <c r="M2163" s="86"/>
      <c r="N2163" s="42">
        <v>6.44</v>
      </c>
      <c r="O2163" s="83"/>
      <c r="P2163" s="90"/>
      <c r="Q2163" s="83"/>
      <c r="R2163" s="83"/>
      <c r="S2163" s="83"/>
      <c r="T2163" s="16"/>
      <c r="U2163" s="16"/>
      <c r="V2163" s="43">
        <f t="shared" si="674"/>
        <v>2.2560988871755545E-5</v>
      </c>
      <c r="W2163" s="43">
        <f t="shared" si="675"/>
        <v>3.1185745927742562E-3</v>
      </c>
      <c r="X2163" s="43">
        <f t="shared" si="676"/>
        <v>1.4360826932511837E-5</v>
      </c>
      <c r="Y2163" s="22">
        <f>X2163+W2163+SUM($V$2130:V2163)</f>
        <v>5.5532301951977652E-3</v>
      </c>
      <c r="Z2163" s="22">
        <f t="shared" si="677"/>
        <v>0.58496379789538056</v>
      </c>
      <c r="AA2163" s="44">
        <f t="shared" si="678"/>
        <v>80.858744631228461</v>
      </c>
      <c r="AB2163" s="44">
        <f t="shared" si="679"/>
        <v>11.04382385952073</v>
      </c>
      <c r="AC2163" s="44">
        <f t="shared" si="680"/>
        <v>20.153002484606496</v>
      </c>
      <c r="AD2163" s="44">
        <f t="shared" si="671"/>
        <v>11.043823859520725</v>
      </c>
      <c r="AE2163" s="44">
        <f t="shared" si="672"/>
        <v>9.1085021746554897</v>
      </c>
      <c r="AF2163" s="44">
        <f t="shared" si="673"/>
        <v>6.7645043028317204E-4</v>
      </c>
      <c r="AG2163" s="45">
        <f>AC2163+AA2163+SUM($Z$2130:Z2163)</f>
        <v>115.07712773896777</v>
      </c>
      <c r="AH2163" s="45">
        <f>AC2163+AA2163+SUM($Z$2157:Z2163)+$AH$2156</f>
        <v>195.71848196311691</v>
      </c>
      <c r="DM2163"/>
      <c r="DN2163"/>
      <c r="DO2163"/>
      <c r="DP2163"/>
      <c r="DQ2163"/>
      <c r="DR2163"/>
      <c r="DS2163"/>
      <c r="DT2163"/>
      <c r="DU2163"/>
      <c r="DV2163"/>
      <c r="DW2163"/>
      <c r="DX2163"/>
      <c r="DY2163"/>
      <c r="DZ2163"/>
      <c r="EA2163"/>
      <c r="EB2163"/>
      <c r="EC2163"/>
      <c r="ED2163"/>
      <c r="EE2163"/>
      <c r="EF2163"/>
      <c r="EG2163"/>
    </row>
    <row r="2164" spans="1:137" s="1" customFormat="1" ht="14.4" x14ac:dyDescent="0.3">
      <c r="A2164"/>
      <c r="B2164"/>
      <c r="C2164"/>
      <c r="D2164" s="16"/>
      <c r="E2164" s="28">
        <v>40627.458333333336</v>
      </c>
      <c r="F2164" s="10">
        <f t="shared" si="660"/>
        <v>743.85138888889196</v>
      </c>
      <c r="G2164" s="52">
        <v>29306</v>
      </c>
      <c r="H2164" s="123">
        <v>0</v>
      </c>
      <c r="I2164" s="10">
        <v>11</v>
      </c>
      <c r="J2164" s="10"/>
      <c r="K2164" s="10"/>
      <c r="L2164" s="79">
        <v>1037</v>
      </c>
      <c r="M2164" s="86"/>
      <c r="N2164" s="42">
        <v>6.44</v>
      </c>
      <c r="O2164" s="83"/>
      <c r="P2164" s="90"/>
      <c r="Q2164" s="83"/>
      <c r="R2164" s="83"/>
      <c r="S2164" s="83"/>
      <c r="T2164" s="16"/>
      <c r="U2164" s="16"/>
      <c r="V2164" s="43">
        <f t="shared" si="674"/>
        <v>0</v>
      </c>
      <c r="W2164" s="43">
        <f t="shared" si="675"/>
        <v>0</v>
      </c>
      <c r="X2164" s="43">
        <f t="shared" si="676"/>
        <v>0</v>
      </c>
      <c r="Y2164" s="22">
        <f>X2164+W2164+SUM($V$2130:V2164)</f>
        <v>2.4202947754909969E-3</v>
      </c>
      <c r="Z2164" s="22">
        <f t="shared" si="677"/>
        <v>0.10681297897829854</v>
      </c>
      <c r="AA2164" s="44">
        <f t="shared" si="678"/>
        <v>14.764611795774206</v>
      </c>
      <c r="AB2164" s="44">
        <f t="shared" si="679"/>
        <v>2.0165756068856626</v>
      </c>
      <c r="AC2164" s="44">
        <f t="shared" si="680"/>
        <v>3.6798896589543477</v>
      </c>
      <c r="AD2164" s="44">
        <f t="shared" si="671"/>
        <v>2.0165756068856622</v>
      </c>
      <c r="AE2164" s="44">
        <f t="shared" si="672"/>
        <v>1.6631905338512338</v>
      </c>
      <c r="AF2164" s="44">
        <f t="shared" si="673"/>
        <v>1.235182174515009E-4</v>
      </c>
      <c r="AG2164" s="45">
        <f>AC2164+AA2164+SUM($Z$2130:Z2164)</f>
        <v>32.616695056839667</v>
      </c>
      <c r="AH2164" s="45">
        <f>AC2164+AA2164+SUM($Z$2164:Z2164)+$AH$2163</f>
        <v>214.26979639682378</v>
      </c>
      <c r="DM2164"/>
      <c r="DN2164"/>
      <c r="DO2164"/>
      <c r="DP2164"/>
      <c r="DQ2164"/>
      <c r="DR2164"/>
      <c r="DS2164"/>
      <c r="DT2164"/>
      <c r="DU2164"/>
      <c r="DV2164"/>
      <c r="DW2164"/>
      <c r="DX2164"/>
      <c r="DY2164"/>
      <c r="DZ2164"/>
      <c r="EA2164"/>
      <c r="EB2164"/>
      <c r="EC2164"/>
      <c r="ED2164"/>
      <c r="EE2164"/>
      <c r="EF2164"/>
      <c r="EG2164"/>
    </row>
    <row r="2165" spans="1:137" s="1" customFormat="1" ht="14.4" x14ac:dyDescent="0.3">
      <c r="A2165"/>
      <c r="B2165"/>
      <c r="C2165"/>
      <c r="D2165" s="16"/>
      <c r="E2165" s="28">
        <v>40633.494444444441</v>
      </c>
      <c r="F2165" s="10">
        <f t="shared" si="660"/>
        <v>749.88749999999709</v>
      </c>
      <c r="G2165" s="52">
        <v>31397</v>
      </c>
      <c r="H2165" s="123">
        <v>3.77</v>
      </c>
      <c r="I2165" s="10">
        <v>46</v>
      </c>
      <c r="J2165" s="10"/>
      <c r="K2165" s="10"/>
      <c r="L2165" s="79">
        <v>1037</v>
      </c>
      <c r="M2165" s="86"/>
      <c r="N2165" s="42">
        <v>6.44</v>
      </c>
      <c r="O2165" s="83"/>
      <c r="P2165" s="90"/>
      <c r="Q2165" s="83"/>
      <c r="R2165" s="83"/>
      <c r="S2165" s="83"/>
      <c r="T2165" s="16"/>
      <c r="U2165" s="16"/>
      <c r="V2165" s="43">
        <f t="shared" si="674"/>
        <v>1.3740699199760646E-5</v>
      </c>
      <c r="W2165" s="43">
        <f t="shared" si="675"/>
        <v>1.8993580314634806E-3</v>
      </c>
      <c r="X2165" s="43">
        <f t="shared" si="676"/>
        <v>8.7464164031614895E-6</v>
      </c>
      <c r="Y2165" s="22">
        <f>X2165+W2165+SUM($V$2130:V2165)</f>
        <v>4.3421399225573995E-3</v>
      </c>
      <c r="Z2165" s="22">
        <f t="shared" si="677"/>
        <v>0.11443414662463794</v>
      </c>
      <c r="AA2165" s="44">
        <f t="shared" si="678"/>
        <v>15.818075361766285</v>
      </c>
      <c r="AB2165" s="44">
        <f t="shared" si="679"/>
        <v>2.1604594393431085</v>
      </c>
      <c r="AC2165" s="44">
        <f t="shared" si="680"/>
        <v>3.9424519082163956</v>
      </c>
      <c r="AD2165" s="44">
        <f t="shared" si="671"/>
        <v>2.1604594393431094</v>
      </c>
      <c r="AE2165" s="44">
        <f t="shared" si="672"/>
        <v>1.7818601375597902</v>
      </c>
      <c r="AF2165" s="44">
        <f t="shared" si="673"/>
        <v>1.3233131349637533E-4</v>
      </c>
      <c r="AG2165" s="45">
        <f>AC2165+AA2165+SUM($Z$2130:Z2165)</f>
        <v>34.047155018718435</v>
      </c>
      <c r="AH2165" s="45">
        <f>AC2165+AA2165+SUM($Z$2164:Z2165)+$AH$2163</f>
        <v>215.70025635870252</v>
      </c>
      <c r="DM2165"/>
      <c r="DN2165"/>
      <c r="DO2165"/>
      <c r="DP2165"/>
      <c r="DQ2165"/>
      <c r="DR2165"/>
      <c r="DS2165"/>
      <c r="DT2165"/>
      <c r="DU2165"/>
      <c r="DV2165"/>
      <c r="DW2165"/>
      <c r="DX2165"/>
      <c r="DY2165"/>
      <c r="DZ2165"/>
      <c r="EA2165"/>
      <c r="EB2165"/>
      <c r="EC2165"/>
      <c r="ED2165"/>
      <c r="EE2165"/>
      <c r="EF2165"/>
      <c r="EG2165"/>
    </row>
    <row r="2166" spans="1:137" s="1" customFormat="1" ht="14.4" x14ac:dyDescent="0.3">
      <c r="A2166"/>
      <c r="B2166"/>
      <c r="C2166"/>
      <c r="D2166" s="16"/>
      <c r="E2166" s="28">
        <v>40654.432638888888</v>
      </c>
      <c r="F2166" s="10">
        <f t="shared" si="660"/>
        <v>770.8256944444438</v>
      </c>
      <c r="G2166" s="10">
        <v>43324</v>
      </c>
      <c r="H2166" s="40">
        <v>0.96</v>
      </c>
      <c r="I2166" s="10">
        <v>25</v>
      </c>
      <c r="J2166" s="10"/>
      <c r="K2166" s="10"/>
      <c r="L2166" s="79">
        <v>1037</v>
      </c>
      <c r="M2166" s="86"/>
      <c r="N2166" s="42">
        <v>6.44</v>
      </c>
      <c r="O2166" s="83"/>
      <c r="P2166" s="90"/>
      <c r="Q2166" s="83"/>
      <c r="R2166" s="83"/>
      <c r="S2166" s="83"/>
      <c r="T2166" s="16"/>
      <c r="U2166" s="16"/>
      <c r="V2166" s="43">
        <f t="shared" si="674"/>
        <v>3.4989578864111987E-6</v>
      </c>
      <c r="W2166" s="43">
        <f t="shared" si="675"/>
        <v>4.8365615655303476E-4</v>
      </c>
      <c r="X2166" s="43">
        <f t="shared" si="676"/>
        <v>2.2272041769323693E-6</v>
      </c>
      <c r="Y2166" s="22">
        <f>X2166+W2166+SUM($V$2130:V2166)</f>
        <v>2.9234177933071355E-3</v>
      </c>
      <c r="Z2166" s="22">
        <f t="shared" si="677"/>
        <v>0.15790505361549875</v>
      </c>
      <c r="AA2166" s="44">
        <f t="shared" si="678"/>
        <v>21.826999298441336</v>
      </c>
      <c r="AB2166" s="44">
        <f t="shared" si="679"/>
        <v>2.9811684157754197</v>
      </c>
      <c r="AC2166" s="44">
        <f t="shared" si="680"/>
        <v>5.4400989416685377</v>
      </c>
      <c r="AD2166" s="44">
        <f t="shared" si="671"/>
        <v>2.9811684157754192</v>
      </c>
      <c r="AE2166" s="44">
        <f t="shared" si="672"/>
        <v>2.4587479249495279</v>
      </c>
      <c r="AF2166" s="44">
        <f t="shared" si="673"/>
        <v>1.826009435906922E-4</v>
      </c>
      <c r="AG2166" s="45">
        <f>AC2166+AA2166+SUM($Z$2130:Z2166)</f>
        <v>41.711631042461129</v>
      </c>
      <c r="AH2166" s="45">
        <f>AC2166+AA2166+SUM($Z$2164:Z2166)+$AH$2163</f>
        <v>223.36473238244523</v>
      </c>
      <c r="DM2166"/>
      <c r="DN2166"/>
      <c r="DO2166"/>
      <c r="DP2166"/>
      <c r="DQ2166"/>
      <c r="DR2166"/>
      <c r="DS2166"/>
      <c r="DT2166"/>
      <c r="DU2166"/>
      <c r="DV2166"/>
      <c r="DW2166"/>
      <c r="DX2166"/>
      <c r="DY2166"/>
      <c r="DZ2166"/>
      <c r="EA2166"/>
      <c r="EB2166"/>
      <c r="EC2166"/>
      <c r="ED2166"/>
      <c r="EE2166"/>
      <c r="EF2166"/>
      <c r="EG2166"/>
    </row>
    <row r="2167" spans="1:137" s="1" customFormat="1" ht="14.4" x14ac:dyDescent="0.3">
      <c r="A2167"/>
      <c r="B2167"/>
      <c r="C2167"/>
      <c r="D2167" s="16"/>
      <c r="E2167" s="28">
        <v>40693.688194444447</v>
      </c>
      <c r="F2167" s="10">
        <f t="shared" si="660"/>
        <v>810.08125000000291</v>
      </c>
      <c r="G2167" s="10">
        <v>50572</v>
      </c>
      <c r="H2167" s="40">
        <v>0</v>
      </c>
      <c r="I2167" s="10">
        <v>77</v>
      </c>
      <c r="J2167" s="10"/>
      <c r="K2167" s="10"/>
      <c r="L2167" s="79">
        <v>1037</v>
      </c>
      <c r="M2167" s="86"/>
      <c r="N2167" s="42">
        <v>6.44</v>
      </c>
      <c r="O2167" s="83"/>
      <c r="P2167" s="90"/>
      <c r="Q2167" s="83"/>
      <c r="R2167" s="83"/>
      <c r="S2167" s="83"/>
      <c r="T2167" s="16"/>
      <c r="U2167" s="16"/>
      <c r="V2167" s="43">
        <f t="shared" si="674"/>
        <v>0</v>
      </c>
      <c r="W2167" s="43">
        <f t="shared" si="675"/>
        <v>0</v>
      </c>
      <c r="X2167" s="43">
        <f t="shared" si="676"/>
        <v>0</v>
      </c>
      <c r="Y2167" s="22">
        <f>X2167+W2167+SUM($V$2130:V2167)</f>
        <v>2.4375344325771684E-3</v>
      </c>
      <c r="Z2167" s="22">
        <f t="shared" si="677"/>
        <v>0.18432218565790329</v>
      </c>
      <c r="AA2167" s="44">
        <f t="shared" si="678"/>
        <v>25.478603280416745</v>
      </c>
      <c r="AB2167" s="44">
        <f t="shared" si="679"/>
        <v>3.4799106528158639</v>
      </c>
      <c r="AC2167" s="44">
        <f t="shared" si="680"/>
        <v>6.3502142848781586</v>
      </c>
      <c r="AD2167" s="44">
        <f t="shared" si="671"/>
        <v>3.4799106528158648</v>
      </c>
      <c r="AE2167" s="44">
        <f t="shared" si="672"/>
        <v>2.8700904824242346</v>
      </c>
      <c r="AF2167" s="44">
        <f t="shared" si="673"/>
        <v>2.1314963805900858E-4</v>
      </c>
      <c r="AG2167" s="45">
        <f>AC2167+AA2167+SUM($Z$2130:Z2167)</f>
        <v>46.457672553304064</v>
      </c>
      <c r="AH2167" s="45">
        <f>AC2167+AA2167+SUM($Z$2164:Z2167)+$AH$2163</f>
        <v>228.11077389328815</v>
      </c>
      <c r="DM2167"/>
      <c r="DN2167"/>
      <c r="DO2167"/>
      <c r="DP2167"/>
      <c r="DQ2167"/>
      <c r="DR2167"/>
      <c r="DS2167"/>
      <c r="DT2167"/>
      <c r="DU2167"/>
      <c r="DV2167"/>
      <c r="DW2167"/>
      <c r="DX2167"/>
      <c r="DY2167"/>
      <c r="DZ2167"/>
      <c r="EA2167"/>
      <c r="EB2167"/>
      <c r="EC2167"/>
      <c r="ED2167"/>
      <c r="EE2167"/>
      <c r="EF2167"/>
      <c r="EG2167"/>
    </row>
    <row r="2168" spans="1:137" s="1" customFormat="1" ht="14.4" x14ac:dyDescent="0.3">
      <c r="A2168"/>
      <c r="B2168"/>
      <c r="C2168"/>
      <c r="D2168" s="16"/>
      <c r="E2168" s="28">
        <v>40750.484027777777</v>
      </c>
      <c r="F2168" s="10">
        <f t="shared" si="660"/>
        <v>866.87708333333285</v>
      </c>
      <c r="G2168" s="10">
        <v>63852</v>
      </c>
      <c r="H2168" s="10">
        <v>0</v>
      </c>
      <c r="I2168" s="36" t="s">
        <v>224</v>
      </c>
      <c r="J2168" s="36"/>
      <c r="K2168" s="36"/>
      <c r="L2168" s="79">
        <v>1037</v>
      </c>
      <c r="M2168" s="86"/>
      <c r="N2168" s="42">
        <v>6.44</v>
      </c>
      <c r="O2168" s="83"/>
      <c r="P2168" s="90"/>
      <c r="Q2168" s="83"/>
      <c r="R2168" s="83"/>
      <c r="S2168" s="83"/>
      <c r="T2168" s="16"/>
      <c r="U2168" s="16"/>
      <c r="V2168" s="43">
        <f t="shared" si="674"/>
        <v>0</v>
      </c>
      <c r="W2168" s="43">
        <f t="shared" si="675"/>
        <v>0</v>
      </c>
      <c r="X2168" s="43">
        <f t="shared" si="676"/>
        <v>0</v>
      </c>
      <c r="Y2168" s="22">
        <f>X2168+W2168+SUM($V$2130:V2168)</f>
        <v>2.4375344325771684E-3</v>
      </c>
      <c r="Z2168" s="22">
        <f t="shared" si="677"/>
        <v>0.23272443641992485</v>
      </c>
      <c r="AA2168" s="44">
        <f t="shared" si="678"/>
        <v>32.169180112733727</v>
      </c>
      <c r="AB2168" s="44">
        <f t="shared" si="679"/>
        <v>4.3937209326029931</v>
      </c>
      <c r="AC2168" s="44">
        <f t="shared" si="680"/>
        <v>8.0177545384410376</v>
      </c>
      <c r="AD2168" s="44">
        <f t="shared" si="671"/>
        <v>4.3937209326029931</v>
      </c>
      <c r="AE2168" s="44">
        <f t="shared" si="672"/>
        <v>3.6237644839783321</v>
      </c>
      <c r="AF2168" s="44">
        <f t="shared" si="673"/>
        <v>2.691218597117736E-4</v>
      </c>
      <c r="AG2168" s="45">
        <f>AC2168+AA2168+SUM($Z$2130:Z2168)</f>
        <v>55.048514075603848</v>
      </c>
      <c r="AH2168" s="45">
        <f>AC2168+AA2168+SUM($Z$2164:Z2168)+$AH$2163</f>
        <v>236.70161541558795</v>
      </c>
      <c r="DM2168"/>
      <c r="DN2168"/>
      <c r="DO2168"/>
      <c r="DP2168"/>
      <c r="DQ2168"/>
      <c r="DR2168"/>
      <c r="DS2168"/>
      <c r="DT2168"/>
      <c r="DU2168"/>
      <c r="DV2168"/>
      <c r="DW2168"/>
      <c r="DX2168"/>
      <c r="DY2168"/>
      <c r="DZ2168"/>
      <c r="EA2168"/>
      <c r="EB2168"/>
      <c r="EC2168"/>
      <c r="ED2168"/>
      <c r="EE2168"/>
      <c r="EF2168"/>
      <c r="EG2168"/>
    </row>
    <row r="2169" spans="1:137" s="1" customFormat="1" ht="14.4" x14ac:dyDescent="0.3">
      <c r="A2169"/>
      <c r="B2169"/>
      <c r="C2169"/>
      <c r="D2169" s="16"/>
      <c r="E2169" s="28">
        <v>40849.633333333331</v>
      </c>
      <c r="F2169" s="10">
        <f t="shared" si="660"/>
        <v>966.0263888888876</v>
      </c>
      <c r="G2169" s="10">
        <v>84452</v>
      </c>
      <c r="H2169" s="10">
        <v>0</v>
      </c>
      <c r="I2169" s="10">
        <v>51</v>
      </c>
      <c r="J2169" s="10"/>
      <c r="K2169" s="10"/>
      <c r="L2169" s="79">
        <v>1037</v>
      </c>
      <c r="M2169" s="86"/>
      <c r="N2169" s="42">
        <v>6.44</v>
      </c>
      <c r="O2169" s="83"/>
      <c r="P2169" s="90"/>
      <c r="Q2169" s="83"/>
      <c r="R2169" s="83"/>
      <c r="S2169" s="83"/>
      <c r="T2169" s="16"/>
      <c r="U2169" s="16"/>
      <c r="V2169" s="43">
        <f t="shared" si="674"/>
        <v>0</v>
      </c>
      <c r="W2169" s="43">
        <f t="shared" si="675"/>
        <v>0</v>
      </c>
      <c r="X2169" s="43">
        <f t="shared" si="676"/>
        <v>0</v>
      </c>
      <c r="Y2169" s="22">
        <f>X2169+W2169+SUM($V$2130:V2169)</f>
        <v>2.4375344325771684E-3</v>
      </c>
      <c r="Z2169" s="22">
        <f t="shared" si="677"/>
        <v>0.30780624106583182</v>
      </c>
      <c r="AA2169" s="44">
        <f t="shared" si="678"/>
        <v>42.547635138767603</v>
      </c>
      <c r="AB2169" s="44">
        <f t="shared" si="679"/>
        <v>5.8112278425137509</v>
      </c>
      <c r="AC2169" s="44">
        <f t="shared" si="680"/>
        <v>10.604451016106347</v>
      </c>
      <c r="AD2169" s="44">
        <f t="shared" si="671"/>
        <v>5.8112278425137509</v>
      </c>
      <c r="AE2169" s="44">
        <f t="shared" si="672"/>
        <v>4.7928672273529118</v>
      </c>
      <c r="AF2169" s="44">
        <f t="shared" si="673"/>
        <v>3.5594623968518928E-4</v>
      </c>
      <c r="AG2169" s="45">
        <f>AC2169+AA2169+SUM($Z$2130:Z2169)</f>
        <v>68.321471820368856</v>
      </c>
      <c r="AH2169" s="45">
        <f>AC2169+AA2169+SUM($Z$2164:Z2169)+$AH$2163</f>
        <v>249.97457316035297</v>
      </c>
      <c r="DM2169"/>
      <c r="DN2169"/>
      <c r="DO2169"/>
      <c r="DP2169"/>
      <c r="DQ2169"/>
      <c r="DR2169"/>
      <c r="DS2169"/>
      <c r="DT2169"/>
      <c r="DU2169"/>
      <c r="DV2169"/>
      <c r="DW2169"/>
      <c r="DX2169"/>
      <c r="DY2169"/>
      <c r="DZ2169"/>
      <c r="EA2169"/>
      <c r="EB2169"/>
      <c r="EC2169"/>
      <c r="ED2169"/>
      <c r="EE2169"/>
      <c r="EF2169"/>
      <c r="EG2169"/>
    </row>
    <row r="2170" spans="1:137" s="1" customFormat="1" ht="14.4" x14ac:dyDescent="0.3">
      <c r="A2170"/>
      <c r="B2170"/>
      <c r="C2170"/>
      <c r="D2170" s="16"/>
      <c r="E2170" s="28">
        <v>40939.645833333336</v>
      </c>
      <c r="F2170" s="10">
        <f t="shared" si="660"/>
        <v>1056.038888888892</v>
      </c>
      <c r="G2170" s="10">
        <v>103554</v>
      </c>
      <c r="H2170" s="40">
        <v>1.47</v>
      </c>
      <c r="I2170" s="10">
        <v>18</v>
      </c>
      <c r="J2170" s="10"/>
      <c r="K2170" s="10"/>
      <c r="L2170" s="79">
        <v>1037</v>
      </c>
      <c r="M2170" s="86"/>
      <c r="N2170" s="42">
        <v>6.44</v>
      </c>
      <c r="O2170" s="83"/>
      <c r="P2170" s="90"/>
      <c r="Q2170" s="83"/>
      <c r="R2170" s="83"/>
      <c r="S2170" s="83"/>
      <c r="T2170" s="16"/>
      <c r="U2170" s="16"/>
      <c r="V2170" s="43">
        <f t="shared" si="674"/>
        <v>5.3577792635671483E-6</v>
      </c>
      <c r="W2170" s="43">
        <f t="shared" si="675"/>
        <v>7.4059848972183456E-4</v>
      </c>
      <c r="X2170" s="43">
        <f t="shared" si="676"/>
        <v>3.41040639592769E-6</v>
      </c>
      <c r="Y2170" s="22">
        <f>X2170+W2170+SUM($V$2130:V2170)</f>
        <v>3.1869011079584978E-3</v>
      </c>
      <c r="Z2170" s="22">
        <f t="shared" si="677"/>
        <v>0.37742821350981803</v>
      </c>
      <c r="AA2170" s="44">
        <f t="shared" si="678"/>
        <v>52.171385037180173</v>
      </c>
      <c r="AB2170" s="44">
        <f t="shared" si="679"/>
        <v>7.1256558518882782</v>
      </c>
      <c r="AC2170" s="44">
        <f t="shared" si="680"/>
        <v>13.003046944085124</v>
      </c>
      <c r="AD2170" s="44">
        <f t="shared" si="671"/>
        <v>7.12565585188828</v>
      </c>
      <c r="AE2170" s="44">
        <f t="shared" si="672"/>
        <v>5.8769546353112236</v>
      </c>
      <c r="AF2170" s="44">
        <f t="shared" si="673"/>
        <v>4.3645688561976144E-4</v>
      </c>
      <c r="AG2170" s="45">
        <f>AC2170+AA2170+SUM($Z$2130:Z2170)</f>
        <v>80.721245860270031</v>
      </c>
      <c r="AH2170" s="45">
        <f>AC2170+AA2170+SUM($Z$2164:Z2170)+$AH$2163</f>
        <v>262.37434720025414</v>
      </c>
      <c r="DM2170"/>
      <c r="DN2170"/>
      <c r="DO2170"/>
      <c r="DP2170"/>
      <c r="DQ2170"/>
      <c r="DR2170"/>
      <c r="DS2170"/>
      <c r="DT2170"/>
      <c r="DU2170"/>
      <c r="DV2170"/>
      <c r="DW2170"/>
      <c r="DX2170"/>
      <c r="DY2170"/>
      <c r="DZ2170"/>
      <c r="EA2170"/>
      <c r="EB2170"/>
      <c r="EC2170"/>
      <c r="ED2170"/>
      <c r="EE2170"/>
      <c r="EF2170"/>
      <c r="EG2170"/>
    </row>
    <row r="2171" spans="1:137" s="1" customFormat="1" ht="14.4" x14ac:dyDescent="0.3">
      <c r="A2171"/>
      <c r="B2171"/>
      <c r="C2171"/>
      <c r="D2171" s="16"/>
      <c r="E2171" s="28">
        <v>41018.450694444444</v>
      </c>
      <c r="F2171" s="10">
        <f t="shared" si="660"/>
        <v>1134.84375</v>
      </c>
      <c r="G2171" s="10">
        <v>108298</v>
      </c>
      <c r="H2171" s="40">
        <v>1.39</v>
      </c>
      <c r="I2171" s="10">
        <v>20</v>
      </c>
      <c r="J2171" s="10"/>
      <c r="K2171" s="10"/>
      <c r="L2171" s="79">
        <v>1037</v>
      </c>
      <c r="M2171" s="86"/>
      <c r="N2171" s="42">
        <v>6.44</v>
      </c>
      <c r="O2171" s="83"/>
      <c r="P2171" s="90"/>
      <c r="Q2171" s="83"/>
      <c r="R2171" s="83"/>
      <c r="S2171" s="83"/>
      <c r="T2171" s="16"/>
      <c r="U2171" s="16"/>
      <c r="V2171" s="43">
        <f t="shared" si="674"/>
        <v>5.0661994396995476E-6</v>
      </c>
      <c r="W2171" s="43">
        <f t="shared" si="675"/>
        <v>7.0029381000908167E-4</v>
      </c>
      <c r="X2171" s="43">
        <f t="shared" si="676"/>
        <v>3.2248060478499925E-6</v>
      </c>
      <c r="Y2171" s="22">
        <f>X2171+W2171+SUM($V$2130:V2171)</f>
        <v>3.1514770273373669E-3</v>
      </c>
      <c r="Z2171" s="22">
        <f t="shared" si="677"/>
        <v>0.39471889706516666</v>
      </c>
      <c r="AA2171" s="44">
        <f t="shared" si="678"/>
        <v>54.561452544146427</v>
      </c>
      <c r="AB2171" s="44">
        <f t="shared" si="679"/>
        <v>7.4520953072580172</v>
      </c>
      <c r="AC2171" s="44">
        <f t="shared" si="680"/>
        <v>13.598740540689214</v>
      </c>
      <c r="AD2171" s="44">
        <f t="shared" si="671"/>
        <v>7.4520953072580198</v>
      </c>
      <c r="AE2171" s="44">
        <f t="shared" si="672"/>
        <v>6.1461887816495251</v>
      </c>
      <c r="AF2171" s="44">
        <f t="shared" si="673"/>
        <v>4.5645178166800829E-4</v>
      </c>
      <c r="AG2171" s="45">
        <f>AC2171+AA2171+SUM($Z$2130:Z2171)</f>
        <v>84.101725860905532</v>
      </c>
      <c r="AH2171" s="45">
        <f>AC2171+AA2171+SUM($Z$2164:Z2171)+$AH$2163</f>
        <v>265.75482720088962</v>
      </c>
      <c r="DM2171"/>
      <c r="DN2171"/>
      <c r="DO2171"/>
      <c r="DP2171"/>
      <c r="DQ2171"/>
      <c r="DR2171"/>
      <c r="DS2171"/>
      <c r="DT2171"/>
      <c r="DU2171"/>
      <c r="DV2171"/>
      <c r="DW2171"/>
      <c r="DX2171"/>
      <c r="DY2171"/>
      <c r="DZ2171"/>
      <c r="EA2171"/>
      <c r="EB2171"/>
      <c r="EC2171"/>
      <c r="ED2171"/>
      <c r="EE2171"/>
      <c r="EF2171"/>
      <c r="EG2171"/>
    </row>
    <row r="2172" spans="1:137" s="1" customFormat="1" ht="14.4" x14ac:dyDescent="0.3">
      <c r="A2172"/>
      <c r="B2172"/>
      <c r="C2172"/>
      <c r="D2172" s="16"/>
      <c r="E2172" s="28">
        <v>41036.628472222219</v>
      </c>
      <c r="F2172" s="10">
        <f t="shared" si="660"/>
        <v>1153.0215277777752</v>
      </c>
      <c r="G2172" s="10">
        <v>115502</v>
      </c>
      <c r="H2172" s="10">
        <v>0</v>
      </c>
      <c r="I2172" s="10">
        <v>46</v>
      </c>
      <c r="J2172" s="10"/>
      <c r="K2172" s="10"/>
      <c r="L2172" s="79">
        <v>1037</v>
      </c>
      <c r="M2172" s="86"/>
      <c r="N2172" s="42">
        <v>6.44</v>
      </c>
      <c r="O2172" s="83"/>
      <c r="P2172" s="90"/>
      <c r="Q2172" s="83"/>
      <c r="R2172" s="83"/>
      <c r="S2172" s="83"/>
      <c r="T2172" s="16"/>
      <c r="U2172" s="16"/>
      <c r="V2172" s="43">
        <f t="shared" si="674"/>
        <v>0</v>
      </c>
      <c r="W2172" s="43">
        <f t="shared" si="675"/>
        <v>0</v>
      </c>
      <c r="X2172" s="43">
        <f t="shared" si="676"/>
        <v>0</v>
      </c>
      <c r="Y2172" s="22">
        <f>X2172+W2172+SUM($V$2130:V2172)</f>
        <v>2.4479584112804351E-3</v>
      </c>
      <c r="Z2172" s="22">
        <f t="shared" si="677"/>
        <v>0.42097566020444405</v>
      </c>
      <c r="AA2172" s="44">
        <f t="shared" si="678"/>
        <v>58.190888952279828</v>
      </c>
      <c r="AB2172" s="44">
        <f t="shared" si="679"/>
        <v>7.9478098596365196</v>
      </c>
      <c r="AC2172" s="44">
        <f t="shared" si="680"/>
        <v>14.503330901131005</v>
      </c>
      <c r="AD2172" s="44">
        <f t="shared" si="671"/>
        <v>7.9478098596365196</v>
      </c>
      <c r="AE2172" s="44">
        <f t="shared" si="672"/>
        <v>6.5550342264684804</v>
      </c>
      <c r="AF2172" s="44">
        <f t="shared" si="673"/>
        <v>4.8681502600434259E-4</v>
      </c>
      <c r="AG2172" s="45">
        <f>AC2172+AA2172+SUM($Z$2130:Z2172)</f>
        <v>89.056728289685168</v>
      </c>
      <c r="AH2172" s="45">
        <f>AC2172+AA2172+SUM($Z$2164:Z2172)+$AH$2163</f>
        <v>270.70982962966929</v>
      </c>
      <c r="DM2172"/>
      <c r="DN2172"/>
      <c r="DO2172"/>
      <c r="DP2172"/>
      <c r="DQ2172"/>
      <c r="DR2172"/>
      <c r="DS2172"/>
      <c r="DT2172"/>
      <c r="DU2172"/>
      <c r="DV2172"/>
      <c r="DW2172"/>
      <c r="DX2172"/>
      <c r="DY2172"/>
      <c r="DZ2172"/>
      <c r="EA2172"/>
      <c r="EB2172"/>
      <c r="EC2172"/>
      <c r="ED2172"/>
      <c r="EE2172"/>
      <c r="EF2172"/>
      <c r="EG2172"/>
    </row>
    <row r="2173" spans="1:137" s="1" customFormat="1" ht="14.4" x14ac:dyDescent="0.3">
      <c r="A2173"/>
      <c r="B2173"/>
      <c r="C2173"/>
      <c r="D2173" s="16"/>
      <c r="E2173" s="28">
        <v>41039.576388888891</v>
      </c>
      <c r="F2173" s="10">
        <f t="shared" si="660"/>
        <v>1155.9694444444467</v>
      </c>
      <c r="G2173" s="10">
        <v>19956</v>
      </c>
      <c r="H2173" s="10">
        <v>0</v>
      </c>
      <c r="I2173" s="10">
        <v>44</v>
      </c>
      <c r="J2173" s="10"/>
      <c r="K2173" s="10"/>
      <c r="L2173" s="79">
        <v>1037</v>
      </c>
      <c r="M2173" s="86"/>
      <c r="N2173" s="42">
        <v>6.44</v>
      </c>
      <c r="O2173" s="83"/>
      <c r="P2173" s="90"/>
      <c r="Q2173" s="83"/>
      <c r="R2173" s="83"/>
      <c r="S2173" s="83"/>
      <c r="T2173" s="16"/>
      <c r="U2173" s="16"/>
      <c r="V2173" s="43">
        <f t="shared" si="674"/>
        <v>0</v>
      </c>
      <c r="W2173" s="43">
        <f t="shared" si="675"/>
        <v>0</v>
      </c>
      <c r="X2173" s="43">
        <f t="shared" si="676"/>
        <v>0</v>
      </c>
      <c r="Y2173" s="22">
        <f>X2173+W2173+SUM($V$2130:V2173)</f>
        <v>2.4479584112804351E-3</v>
      </c>
      <c r="Z2173" s="22">
        <f t="shared" si="677"/>
        <v>7.2734587063772796E-2</v>
      </c>
      <c r="AA2173" s="44">
        <f t="shared" si="678"/>
        <v>10.054002354346212</v>
      </c>
      <c r="AB2173" s="44">
        <f t="shared" si="679"/>
        <v>1.3731926162222847</v>
      </c>
      <c r="AC2173" s="44">
        <f t="shared" si="680"/>
        <v>2.5058308207907247</v>
      </c>
      <c r="AD2173" s="44">
        <f t="shared" si="671"/>
        <v>1.3731926162222849</v>
      </c>
      <c r="AE2173" s="44">
        <f t="shared" si="672"/>
        <v>1.1325540945040342</v>
      </c>
      <c r="AF2173" s="44">
        <f t="shared" si="673"/>
        <v>8.4110064405314706E-5</v>
      </c>
      <c r="AG2173" s="45">
        <f>AC2173+AA2173+SUM($Z$2130:Z2173)</f>
        <v>28.995076198475051</v>
      </c>
      <c r="AH2173" s="45">
        <f>AC2173+AA2173+SUM($Z$2173:Z2173)+$AH$2172</f>
        <v>283.34239739187001</v>
      </c>
      <c r="DM2173"/>
      <c r="DN2173"/>
      <c r="DO2173"/>
      <c r="DP2173"/>
      <c r="DQ2173"/>
      <c r="DR2173"/>
      <c r="DS2173"/>
      <c r="DT2173"/>
      <c r="DU2173"/>
      <c r="DV2173"/>
      <c r="DW2173"/>
      <c r="DX2173"/>
      <c r="DY2173"/>
      <c r="DZ2173"/>
      <c r="EA2173"/>
      <c r="EB2173"/>
      <c r="EC2173"/>
      <c r="ED2173"/>
      <c r="EE2173"/>
      <c r="EF2173"/>
      <c r="EG2173"/>
    </row>
    <row r="2174" spans="1:137" s="1" customFormat="1" ht="14.4" x14ac:dyDescent="0.3">
      <c r="A2174"/>
      <c r="B2174"/>
      <c r="C2174"/>
      <c r="D2174" s="16"/>
      <c r="E2174" s="28">
        <v>41044.579861111109</v>
      </c>
      <c r="F2174" s="10">
        <f t="shared" si="660"/>
        <v>1160.9729166666657</v>
      </c>
      <c r="G2174" s="10">
        <v>24227</v>
      </c>
      <c r="H2174" s="21">
        <v>1.4</v>
      </c>
      <c r="I2174" s="10">
        <v>47</v>
      </c>
      <c r="J2174" s="10"/>
      <c r="K2174" s="10"/>
      <c r="L2174" s="79">
        <v>1037</v>
      </c>
      <c r="M2174" s="86"/>
      <c r="N2174" s="42">
        <v>6.44</v>
      </c>
      <c r="O2174" s="83"/>
      <c r="P2174" s="90"/>
      <c r="Q2174" s="83"/>
      <c r="R2174" s="83"/>
      <c r="S2174" s="83"/>
      <c r="T2174" s="16"/>
      <c r="U2174" s="16"/>
      <c r="V2174" s="43">
        <f t="shared" si="674"/>
        <v>5.1026469176829981E-6</v>
      </c>
      <c r="W2174" s="43">
        <f t="shared" si="675"/>
        <v>7.0533189497317577E-4</v>
      </c>
      <c r="X2174" s="43">
        <f t="shared" si="676"/>
        <v>3.2480060913597042E-6</v>
      </c>
      <c r="Y2174" s="22">
        <f>X2174+W2174+SUM($V$2130:V2174)</f>
        <v>3.1616409592626535E-3</v>
      </c>
      <c r="Z2174" s="22">
        <f t="shared" si="677"/>
        <v>8.830130491050428E-2</v>
      </c>
      <c r="AA2174" s="44">
        <f t="shared" si="678"/>
        <v>12.205768442510806</v>
      </c>
      <c r="AB2174" s="44">
        <f t="shared" si="679"/>
        <v>1.6670844614761124</v>
      </c>
      <c r="AC2174" s="44">
        <f t="shared" si="680"/>
        <v>3.0421308526406543</v>
      </c>
      <c r="AD2174" s="44">
        <f t="shared" si="671"/>
        <v>1.6670844614761127</v>
      </c>
      <c r="AE2174" s="44">
        <f t="shared" si="672"/>
        <v>1.3749442797930069</v>
      </c>
      <c r="AF2174" s="44">
        <f t="shared" si="673"/>
        <v>1.0211137153475444E-4</v>
      </c>
      <c r="AG2174" s="45">
        <f>AC2174+AA2174+SUM($Z$2130:Z2174)</f>
        <v>31.771443623400078</v>
      </c>
      <c r="AH2174" s="45">
        <f>AC2174+AA2174+SUM($Z$2173:Z2174)+$AH$2172</f>
        <v>286.11876481679502</v>
      </c>
      <c r="DM2174"/>
      <c r="DN2174"/>
      <c r="DO2174"/>
      <c r="DP2174"/>
      <c r="DQ2174"/>
      <c r="DR2174"/>
      <c r="DS2174"/>
      <c r="DT2174"/>
      <c r="DU2174"/>
      <c r="DV2174"/>
      <c r="DW2174"/>
      <c r="DX2174"/>
      <c r="DY2174"/>
      <c r="DZ2174"/>
      <c r="EA2174"/>
      <c r="EB2174"/>
      <c r="EC2174"/>
      <c r="ED2174"/>
      <c r="EE2174"/>
      <c r="EF2174"/>
      <c r="EG2174"/>
    </row>
    <row r="2175" spans="1:137" s="1" customFormat="1" ht="14.4" x14ac:dyDescent="0.3">
      <c r="A2175"/>
      <c r="B2175"/>
      <c r="C2175"/>
      <c r="D2175" s="16"/>
      <c r="E2175" s="28">
        <v>41052.563194444447</v>
      </c>
      <c r="F2175" s="10">
        <f t="shared" si="660"/>
        <v>1168.9562500000029</v>
      </c>
      <c r="G2175" s="10">
        <v>28555</v>
      </c>
      <c r="H2175" s="40">
        <v>0.99</v>
      </c>
      <c r="I2175" s="10">
        <v>45</v>
      </c>
      <c r="J2175" s="10"/>
      <c r="K2175" s="10"/>
      <c r="L2175" s="79">
        <v>1037</v>
      </c>
      <c r="M2175" s="86"/>
      <c r="N2175" s="42">
        <v>6.44</v>
      </c>
      <c r="O2175" s="83"/>
      <c r="P2175" s="90"/>
      <c r="Q2175" s="83"/>
      <c r="R2175" s="83"/>
      <c r="S2175" s="83"/>
      <c r="T2175" s="16"/>
      <c r="U2175" s="16"/>
      <c r="V2175" s="43">
        <f t="shared" si="674"/>
        <v>3.608300320361549E-6</v>
      </c>
      <c r="W2175" s="43">
        <f t="shared" si="675"/>
        <v>4.987704114453171E-4</v>
      </c>
      <c r="X2175" s="43">
        <f t="shared" si="676"/>
        <v>2.2968043074615053E-6</v>
      </c>
      <c r="Y2175" s="22">
        <f>X2175+W2175+SUM($V$2130:V2175)</f>
        <v>2.957736574271258E-3</v>
      </c>
      <c r="Z2175" s="22">
        <f t="shared" si="677"/>
        <v>0.10407577338174144</v>
      </c>
      <c r="AA2175" s="44">
        <f t="shared" si="678"/>
        <v>14.386251614970739</v>
      </c>
      <c r="AB2175" s="44">
        <f t="shared" si="679"/>
        <v>1.9648985345874599</v>
      </c>
      <c r="AC2175" s="44">
        <f t="shared" si="680"/>
        <v>3.5855882485307244</v>
      </c>
      <c r="AD2175" s="44">
        <f t="shared" si="671"/>
        <v>1.9648985345874597</v>
      </c>
      <c r="AE2175" s="44">
        <f t="shared" si="672"/>
        <v>1.6205693610223841</v>
      </c>
      <c r="AF2175" s="44">
        <f t="shared" si="673"/>
        <v>1.2035292088062543E-4</v>
      </c>
      <c r="AG2175" s="45">
        <f>AC2175+AA2175+SUM($Z$2130:Z2175)</f>
        <v>34.599459965131828</v>
      </c>
      <c r="AH2175" s="45">
        <f>AC2175+AA2175+SUM($Z$2173:Z2175)+$AH$2172</f>
        <v>288.94678115852679</v>
      </c>
      <c r="DM2175"/>
      <c r="DN2175"/>
      <c r="DO2175"/>
      <c r="DP2175"/>
      <c r="DQ2175"/>
      <c r="DR2175"/>
      <c r="DS2175"/>
      <c r="DT2175"/>
      <c r="DU2175"/>
      <c r="DV2175"/>
      <c r="DW2175"/>
      <c r="DX2175"/>
      <c r="DY2175"/>
      <c r="DZ2175"/>
      <c r="EA2175"/>
      <c r="EB2175"/>
      <c r="EC2175"/>
      <c r="ED2175"/>
      <c r="EE2175"/>
      <c r="EF2175"/>
      <c r="EG2175"/>
    </row>
    <row r="2176" spans="1:137" s="1" customFormat="1" ht="14.4" x14ac:dyDescent="0.3">
      <c r="A2176"/>
      <c r="B2176"/>
      <c r="C2176"/>
      <c r="D2176" s="16"/>
      <c r="E2176" s="28">
        <v>41109.624305555553</v>
      </c>
      <c r="F2176" s="10">
        <f t="shared" si="660"/>
        <v>1226.0173611111095</v>
      </c>
      <c r="G2176" s="10">
        <v>35451</v>
      </c>
      <c r="H2176" s="10">
        <v>0.62</v>
      </c>
      <c r="I2176" s="10">
        <v>44</v>
      </c>
      <c r="J2176" s="10"/>
      <c r="K2176" s="10"/>
      <c r="L2176" s="79">
        <v>1037</v>
      </c>
      <c r="M2176" s="86"/>
      <c r="N2176" s="42">
        <v>6.44</v>
      </c>
      <c r="O2176" s="83"/>
      <c r="P2176" s="90"/>
      <c r="Q2176" s="83"/>
      <c r="R2176" s="83"/>
      <c r="S2176" s="83"/>
      <c r="T2176" s="16"/>
      <c r="U2176" s="16"/>
      <c r="V2176" s="43">
        <f t="shared" si="674"/>
        <v>2.2597436349738993E-6</v>
      </c>
      <c r="W2176" s="43">
        <f t="shared" si="675"/>
        <v>3.1236126777383499E-4</v>
      </c>
      <c r="X2176" s="43">
        <f t="shared" si="676"/>
        <v>1.4384026976021551E-6</v>
      </c>
      <c r="Y2176" s="22">
        <f>X2176+W2176+SUM($V$2130:V2176)</f>
        <v>2.7727287726248906E-3</v>
      </c>
      <c r="Z2176" s="22">
        <f t="shared" si="677"/>
        <v>0.12920995419912856</v>
      </c>
      <c r="AA2176" s="44">
        <f t="shared" si="678"/>
        <v>17.86051500621004</v>
      </c>
      <c r="AB2176" s="44">
        <f t="shared" si="679"/>
        <v>2.4394192943323429</v>
      </c>
      <c r="AC2176" s="44">
        <f t="shared" si="680"/>
        <v>4.4515037295977153</v>
      </c>
      <c r="AD2176" s="44">
        <f t="shared" si="671"/>
        <v>2.4394192943323429</v>
      </c>
      <c r="AE2176" s="44">
        <f t="shared" si="672"/>
        <v>2.011935017251079</v>
      </c>
      <c r="AF2176" s="44">
        <f t="shared" si="673"/>
        <v>1.4941801429308539E-4</v>
      </c>
      <c r="AG2176" s="45">
        <f>AC2176+AA2176+SUM($Z$2130:Z2176)</f>
        <v>39.068848791637244</v>
      </c>
      <c r="AH2176" s="45">
        <f>AC2176+AA2176+SUM($Z$2173:Z2176)+$AH$2172</f>
        <v>293.41616998503218</v>
      </c>
      <c r="DM2176"/>
      <c r="DN2176"/>
      <c r="DO2176"/>
      <c r="DP2176"/>
      <c r="DQ2176"/>
      <c r="DR2176"/>
      <c r="DS2176"/>
      <c r="DT2176"/>
      <c r="DU2176"/>
      <c r="DV2176"/>
      <c r="DW2176"/>
      <c r="DX2176"/>
      <c r="DY2176"/>
      <c r="DZ2176"/>
      <c r="EA2176"/>
      <c r="EB2176"/>
      <c r="EC2176"/>
      <c r="ED2176"/>
      <c r="EE2176"/>
      <c r="EF2176"/>
      <c r="EG2176"/>
    </row>
    <row r="2177" spans="1:137" s="1" customFormat="1" ht="14.4" x14ac:dyDescent="0.3">
      <c r="A2177"/>
      <c r="B2177"/>
      <c r="C2177"/>
      <c r="D2177" s="16"/>
      <c r="E2177" s="28">
        <v>41134.586111111108</v>
      </c>
      <c r="F2177" s="10">
        <f t="shared" si="660"/>
        <v>1250.9791666666642</v>
      </c>
      <c r="G2177" s="10">
        <v>38630</v>
      </c>
      <c r="H2177" s="10">
        <v>1.61</v>
      </c>
      <c r="I2177" s="10">
        <v>44</v>
      </c>
      <c r="J2177" s="10"/>
      <c r="K2177" s="10"/>
      <c r="L2177" s="79">
        <v>1037</v>
      </c>
      <c r="M2177" s="86"/>
      <c r="N2177" s="42">
        <v>6.44</v>
      </c>
      <c r="O2177" s="83"/>
      <c r="P2177" s="90"/>
      <c r="Q2177" s="83"/>
      <c r="R2177" s="83"/>
      <c r="S2177" s="83"/>
      <c r="T2177" s="16"/>
      <c r="U2177" s="16"/>
      <c r="V2177" s="43">
        <f t="shared" si="674"/>
        <v>5.8680439553354486E-6</v>
      </c>
      <c r="W2177" s="43">
        <f t="shared" si="675"/>
        <v>8.1113167921915215E-4</v>
      </c>
      <c r="X2177" s="43">
        <f t="shared" si="676"/>
        <v>3.7352070050636606E-6</v>
      </c>
      <c r="Y2177" s="22">
        <f>X2177+W2177+SUM($V$2130:V2177)</f>
        <v>3.279664032333005E-3</v>
      </c>
      <c r="Z2177" s="22">
        <f t="shared" si="677"/>
        <v>0.14079660745006731</v>
      </c>
      <c r="AA2177" s="44">
        <f t="shared" si="678"/>
        <v>19.462122216295558</v>
      </c>
      <c r="AB2177" s="44">
        <f t="shared" si="679"/>
        <v>2.6581695111578907</v>
      </c>
      <c r="AC2177" s="44">
        <f t="shared" si="680"/>
        <v>4.8506837345733462</v>
      </c>
      <c r="AD2177" s="44">
        <f t="shared" si="671"/>
        <v>2.6581695111578911</v>
      </c>
      <c r="AE2177" s="44">
        <f t="shared" si="672"/>
        <v>2.1923514066291268</v>
      </c>
      <c r="AF2177" s="44">
        <f t="shared" si="673"/>
        <v>1.6281678632878871E-4</v>
      </c>
      <c r="AG2177" s="45">
        <f>AC2177+AA2177+SUM($Z$2130:Z2177)</f>
        <v>41.210432614148459</v>
      </c>
      <c r="AH2177" s="45">
        <f>AC2177+AA2177+SUM($Z$2173:Z2177)+$AH$2172</f>
        <v>295.55775380754341</v>
      </c>
      <c r="DM2177"/>
      <c r="DN2177"/>
      <c r="DO2177"/>
      <c r="DP2177"/>
      <c r="DQ2177"/>
      <c r="DR2177"/>
      <c r="DS2177"/>
      <c r="DT2177"/>
      <c r="DU2177"/>
      <c r="DV2177"/>
      <c r="DW2177"/>
      <c r="DX2177"/>
      <c r="DY2177"/>
      <c r="DZ2177"/>
      <c r="EA2177"/>
      <c r="EB2177"/>
      <c r="EC2177"/>
      <c r="ED2177"/>
      <c r="EE2177"/>
      <c r="EF2177"/>
      <c r="EG2177"/>
    </row>
    <row r="2178" spans="1:137" s="1" customFormat="1" ht="14.4" x14ac:dyDescent="0.3">
      <c r="A2178"/>
      <c r="B2178"/>
      <c r="C2178"/>
      <c r="D2178" s="16"/>
      <c r="E2178" s="28">
        <v>42304.59652777778</v>
      </c>
      <c r="F2178" s="10">
        <f t="shared" si="660"/>
        <v>2420.9895833333358</v>
      </c>
      <c r="G2178" s="10">
        <v>69298</v>
      </c>
      <c r="H2178" s="10">
        <v>0.59</v>
      </c>
      <c r="I2178" s="10">
        <v>41</v>
      </c>
      <c r="J2178" s="10"/>
      <c r="K2178" s="10"/>
      <c r="L2178" s="10">
        <v>1098</v>
      </c>
      <c r="M2178" s="86"/>
      <c r="N2178" s="42">
        <v>6.44</v>
      </c>
      <c r="O2178" s="83"/>
      <c r="P2178" s="90"/>
      <c r="Q2178" s="83"/>
      <c r="R2178" s="83"/>
      <c r="S2178" s="83"/>
      <c r="T2178" s="16"/>
      <c r="U2178" s="16"/>
      <c r="V2178" s="43">
        <f t="shared" si="674"/>
        <v>2.2768953893190522E-6</v>
      </c>
      <c r="W2178" s="43">
        <f t="shared" si="675"/>
        <v>3.1473213128634981E-4</v>
      </c>
      <c r="X2178" s="43">
        <f t="shared" si="676"/>
        <v>1.4493203651361372E-6</v>
      </c>
      <c r="Y2178" s="22">
        <f>X2178+W2178+SUM($V$2130:V2178)</f>
        <v>2.7832554931495942E-3</v>
      </c>
      <c r="Z2178" s="22">
        <f t="shared" si="677"/>
        <v>0.26743101133734187</v>
      </c>
      <c r="AA2178" s="44">
        <f t="shared" si="678"/>
        <v>36.966622430307581</v>
      </c>
      <c r="AB2178" s="44">
        <f t="shared" si="679"/>
        <v>5.0489637040945796</v>
      </c>
      <c r="AC2178" s="44">
        <f t="shared" si="680"/>
        <v>9.2134553545588602</v>
      </c>
      <c r="AD2178" s="44">
        <f t="shared" si="671"/>
        <v>5.0489637040945814</v>
      </c>
      <c r="AE2178" s="44">
        <f t="shared" si="672"/>
        <v>4.1641823940225287</v>
      </c>
      <c r="AF2178" s="44">
        <f t="shared" si="673"/>
        <v>3.0925644175088435E-4</v>
      </c>
      <c r="AG2178" s="45">
        <f>AC2178+AA2178+SUM($Z$2130:Z2178)</f>
        <v>63.345135459483338</v>
      </c>
      <c r="AH2178" s="45">
        <f>AC2178+AA2178+SUM($Z$2173:Z2178)+$AH$2172</f>
        <v>317.69245665287826</v>
      </c>
      <c r="DM2178"/>
      <c r="DN2178"/>
      <c r="DO2178"/>
      <c r="DP2178"/>
      <c r="DQ2178"/>
      <c r="DR2178"/>
      <c r="DS2178"/>
      <c r="DT2178"/>
      <c r="DU2178"/>
      <c r="DV2178"/>
      <c r="DW2178"/>
      <c r="DX2178"/>
      <c r="DY2178"/>
      <c r="DZ2178"/>
      <c r="EA2178"/>
      <c r="EB2178"/>
      <c r="EC2178"/>
      <c r="ED2178"/>
      <c r="EE2178"/>
      <c r="EF2178"/>
      <c r="EG2178"/>
    </row>
    <row r="2179" spans="1:137" s="1" customFormat="1" ht="14.4" x14ac:dyDescent="0.3">
      <c r="A2179"/>
      <c r="B2179"/>
      <c r="C2179"/>
      <c r="D2179" s="40" t="s">
        <v>164</v>
      </c>
      <c r="E2179" s="28">
        <v>42305.609027777777</v>
      </c>
      <c r="F2179" s="10">
        <f t="shared" si="660"/>
        <v>2422.0020833333328</v>
      </c>
      <c r="G2179" s="10"/>
      <c r="H2179" s="10"/>
      <c r="I2179" s="10">
        <v>40</v>
      </c>
      <c r="J2179" s="10">
        <v>0</v>
      </c>
      <c r="K2179" s="10"/>
      <c r="L2179" s="10">
        <v>1079</v>
      </c>
      <c r="M2179" s="86"/>
      <c r="N2179" s="42">
        <v>6.44</v>
      </c>
      <c r="O2179" s="83"/>
      <c r="P2179" s="90"/>
      <c r="Q2179" s="83"/>
      <c r="R2179" s="83"/>
      <c r="S2179" s="83"/>
      <c r="T2179" s="16"/>
      <c r="U2179" s="16"/>
      <c r="V2179" s="43">
        <f t="shared" si="674"/>
        <v>0</v>
      </c>
      <c r="W2179" s="43">
        <f t="shared" si="675"/>
        <v>0</v>
      </c>
      <c r="X2179" s="43">
        <f t="shared" si="676"/>
        <v>0</v>
      </c>
      <c r="Y2179" s="22">
        <f>X2179+W2179+SUM($V$2130:V2179)</f>
        <v>2.467074041498108E-3</v>
      </c>
      <c r="Z2179" s="22">
        <f t="shared" si="677"/>
        <v>0</v>
      </c>
      <c r="AA2179" s="44">
        <f t="shared" si="678"/>
        <v>0</v>
      </c>
      <c r="AB2179" s="44">
        <f t="shared" si="679"/>
        <v>0</v>
      </c>
      <c r="AC2179" s="44">
        <f t="shared" si="680"/>
        <v>0</v>
      </c>
      <c r="AD2179" s="44">
        <f t="shared" si="671"/>
        <v>0</v>
      </c>
      <c r="AE2179" s="44">
        <f t="shared" si="672"/>
        <v>0</v>
      </c>
      <c r="AF2179" s="44">
        <f t="shared" si="673"/>
        <v>0</v>
      </c>
      <c r="AG2179" s="45">
        <f>AC2179+AA2179+SUM($Z$2130:Z2179)</f>
        <v>17.165057674616897</v>
      </c>
      <c r="AH2179" s="45">
        <f>AC2179+AA2179+SUM($Z$2179:Z2179)+$AH$2178</f>
        <v>317.69245665287826</v>
      </c>
      <c r="DM2179"/>
      <c r="DN2179"/>
      <c r="DO2179"/>
      <c r="DP2179"/>
      <c r="DQ2179"/>
      <c r="DR2179"/>
      <c r="DS2179"/>
      <c r="DT2179"/>
      <c r="DU2179"/>
      <c r="DV2179"/>
      <c r="DW2179"/>
      <c r="DX2179"/>
      <c r="DY2179"/>
      <c r="DZ2179"/>
      <c r="EA2179"/>
      <c r="EB2179"/>
      <c r="EC2179"/>
      <c r="ED2179"/>
      <c r="EE2179"/>
      <c r="EF2179"/>
      <c r="EG2179"/>
    </row>
    <row r="2180" spans="1:137" s="1" customFormat="1" ht="14.4" x14ac:dyDescent="0.3">
      <c r="A2180"/>
      <c r="B2180"/>
      <c r="C2180"/>
      <c r="D2180" s="16"/>
      <c r="E2180" s="28">
        <v>42311.626388888886</v>
      </c>
      <c r="F2180" s="10">
        <f t="shared" si="660"/>
        <v>2428.0194444444423</v>
      </c>
      <c r="G2180" s="10">
        <v>5393</v>
      </c>
      <c r="H2180" s="10">
        <v>0.8</v>
      </c>
      <c r="I2180" s="10">
        <v>41</v>
      </c>
      <c r="J2180" s="10"/>
      <c r="K2180" s="10">
        <v>5</v>
      </c>
      <c r="L2180" s="10">
        <v>1085</v>
      </c>
      <c r="M2180" s="86"/>
      <c r="N2180" s="42">
        <v>6.44</v>
      </c>
      <c r="O2180" s="83"/>
      <c r="P2180" s="90"/>
      <c r="Q2180" s="83"/>
      <c r="R2180" s="83"/>
      <c r="S2180" s="83"/>
      <c r="T2180" s="16"/>
      <c r="U2180" s="16"/>
      <c r="V2180" s="43">
        <f t="shared" si="674"/>
        <v>3.0507628630313006E-6</v>
      </c>
      <c r="W2180" s="43">
        <f t="shared" si="675"/>
        <v>4.217027723079739E-4</v>
      </c>
      <c r="X2180" s="43">
        <f t="shared" si="676"/>
        <v>1.9419129957984732E-6</v>
      </c>
      <c r="Y2180" s="22">
        <f>X2180+W2180+SUM($V$2130:V2180)</f>
        <v>2.8937694896649115E-3</v>
      </c>
      <c r="Z2180" s="22">
        <f t="shared" si="677"/>
        <v>2.0565955150409754E-2</v>
      </c>
      <c r="AA2180" s="44">
        <f t="shared" si="678"/>
        <v>2.8428038138211291</v>
      </c>
      <c r="AB2180" s="44">
        <f t="shared" si="679"/>
        <v>0.38827494453690881</v>
      </c>
      <c r="AC2180" s="44">
        <f t="shared" si="680"/>
        <v>0.7085323001794378</v>
      </c>
      <c r="AD2180" s="44">
        <f t="shared" si="671"/>
        <v>0.38827494453690892</v>
      </c>
      <c r="AE2180" s="44">
        <f t="shared" si="672"/>
        <v>0.32023357323195795</v>
      </c>
      <c r="AF2180" s="44">
        <f t="shared" si="673"/>
        <v>2.3782410570931101E-5</v>
      </c>
      <c r="AG2180" s="45">
        <f>AC2180+AA2180+SUM($Z$2130:Z2180)</f>
        <v>20.736959743767873</v>
      </c>
      <c r="AH2180" s="45">
        <f>AC2180+AA2180+SUM($Z$2179:Z2180)+$AH$2178</f>
        <v>321.26435872202921</v>
      </c>
      <c r="DM2180"/>
      <c r="DN2180"/>
      <c r="DO2180"/>
      <c r="DP2180"/>
      <c r="DQ2180"/>
      <c r="DR2180"/>
      <c r="DS2180"/>
      <c r="DT2180"/>
      <c r="DU2180"/>
      <c r="DV2180"/>
      <c r="DW2180"/>
      <c r="DX2180"/>
      <c r="DY2180"/>
      <c r="DZ2180"/>
      <c r="EA2180"/>
      <c r="EB2180"/>
      <c r="EC2180"/>
      <c r="ED2180"/>
      <c r="EE2180"/>
      <c r="EF2180"/>
      <c r="EG2180"/>
    </row>
    <row r="2181" spans="1:137" s="1" customFormat="1" ht="14.4" x14ac:dyDescent="0.3">
      <c r="A2181"/>
      <c r="B2181"/>
      <c r="C2181"/>
      <c r="D2181" s="83"/>
      <c r="E2181" s="28">
        <v>42486.620138888888</v>
      </c>
      <c r="F2181" s="10">
        <f t="shared" si="660"/>
        <v>2603.0131944444438</v>
      </c>
      <c r="G2181" s="86">
        <v>27714</v>
      </c>
      <c r="H2181" s="86">
        <v>0.78</v>
      </c>
      <c r="I2181" s="86">
        <v>40</v>
      </c>
      <c r="J2181" s="86"/>
      <c r="K2181" s="86"/>
      <c r="L2181" s="86">
        <v>1085</v>
      </c>
      <c r="M2181" s="86"/>
      <c r="N2181" s="114"/>
      <c r="O2181" s="83"/>
      <c r="P2181" s="90"/>
      <c r="Q2181" s="83"/>
      <c r="R2181" s="83"/>
      <c r="S2181" s="83"/>
      <c r="T2181" s="16"/>
      <c r="U2181" s="16"/>
      <c r="V2181" s="43">
        <f t="shared" si="674"/>
        <v>2.9744937914555179E-6</v>
      </c>
      <c r="W2181" s="43">
        <f t="shared" si="675"/>
        <v>4.1116020300027456E-4</v>
      </c>
      <c r="X2181" s="43">
        <f t="shared" si="676"/>
        <v>1.8933651709035121E-6</v>
      </c>
      <c r="Y2181" s="22"/>
      <c r="Z2181" s="22">
        <f t="shared" si="677"/>
        <v>0.10568605248256183</v>
      </c>
      <c r="AA2181" s="44">
        <f t="shared" si="678"/>
        <v>14.608838289678989</v>
      </c>
      <c r="AB2181" s="44">
        <f t="shared" si="679"/>
        <v>1.9952997984231216</v>
      </c>
      <c r="AC2181" s="44"/>
      <c r="AD2181" s="44"/>
      <c r="AE2181" s="44"/>
      <c r="AF2181" s="44"/>
      <c r="AG2181" s="45"/>
      <c r="AH2181" s="45"/>
      <c r="DM2181"/>
      <c r="DN2181"/>
      <c r="DO2181"/>
      <c r="DP2181"/>
      <c r="DQ2181"/>
      <c r="DR2181"/>
      <c r="DS2181"/>
      <c r="DT2181"/>
      <c r="DU2181"/>
      <c r="DV2181"/>
      <c r="DW2181"/>
      <c r="DX2181"/>
      <c r="DY2181"/>
      <c r="DZ2181"/>
      <c r="EA2181"/>
      <c r="EB2181"/>
      <c r="EC2181"/>
      <c r="ED2181"/>
      <c r="EE2181"/>
      <c r="EF2181"/>
      <c r="EG2181"/>
    </row>
    <row r="2182" spans="1:137" s="1" customFormat="1" ht="14.4" x14ac:dyDescent="0.3">
      <c r="A2182"/>
      <c r="B2182"/>
      <c r="C2182"/>
      <c r="D2182" s="83"/>
      <c r="E2182" s="28">
        <v>42613.644444444442</v>
      </c>
      <c r="F2182" s="10">
        <f t="shared" si="660"/>
        <v>2730.0374999999985</v>
      </c>
      <c r="G2182" s="86">
        <v>37556</v>
      </c>
      <c r="H2182" s="86">
        <v>0.81</v>
      </c>
      <c r="I2182" s="86">
        <v>28</v>
      </c>
      <c r="J2182" s="86"/>
      <c r="K2182" s="86"/>
      <c r="L2182" s="86">
        <v>1059</v>
      </c>
      <c r="M2182" s="86"/>
      <c r="N2182" s="114"/>
      <c r="O2182" s="83"/>
      <c r="P2182" s="90"/>
      <c r="Q2182" s="83"/>
      <c r="R2182" s="83"/>
      <c r="S2182" s="83"/>
      <c r="T2182" s="16"/>
      <c r="U2182" s="16"/>
      <c r="V2182" s="43">
        <f t="shared" si="674"/>
        <v>3.0148777376493314E-6</v>
      </c>
      <c r="W2182" s="43">
        <f t="shared" si="675"/>
        <v>4.1674242057379834E-4</v>
      </c>
      <c r="X2182" s="43">
        <f t="shared" si="676"/>
        <v>1.9190709086013509E-6</v>
      </c>
      <c r="Y2182" s="22"/>
      <c r="Z2182" s="22">
        <f t="shared" si="677"/>
        <v>0.13978610903105959</v>
      </c>
      <c r="AA2182" s="44">
        <f t="shared" si="678"/>
        <v>19.322442403789591</v>
      </c>
      <c r="AB2182" s="44">
        <f t="shared" si="679"/>
        <v>2.6390918065375426</v>
      </c>
      <c r="AC2182" s="44"/>
      <c r="AD2182" s="44"/>
      <c r="AE2182" s="44"/>
      <c r="AF2182" s="44"/>
      <c r="AG2182" s="45"/>
      <c r="AH2182" s="45"/>
      <c r="DM2182"/>
      <c r="DN2182"/>
      <c r="DO2182"/>
      <c r="DP2182"/>
      <c r="DQ2182"/>
      <c r="DR2182"/>
      <c r="DS2182"/>
      <c r="DT2182"/>
      <c r="DU2182"/>
      <c r="DV2182"/>
      <c r="DW2182"/>
      <c r="DX2182"/>
      <c r="DY2182"/>
      <c r="DZ2182"/>
      <c r="EA2182"/>
      <c r="EB2182"/>
      <c r="EC2182"/>
      <c r="ED2182"/>
      <c r="EE2182"/>
      <c r="EF2182"/>
      <c r="EG2182"/>
    </row>
    <row r="2183" spans="1:137" s="1" customFormat="1" ht="14.4" x14ac:dyDescent="0.3">
      <c r="A2183"/>
      <c r="B2183"/>
      <c r="C2183"/>
      <c r="D2183" s="40" t="s">
        <v>164</v>
      </c>
      <c r="E2183" s="28">
        <v>42759.564583333333</v>
      </c>
      <c r="F2183" s="10">
        <f t="shared" si="660"/>
        <v>2875.9576388888891</v>
      </c>
      <c r="G2183" s="86">
        <v>45583</v>
      </c>
      <c r="H2183" s="86">
        <v>0.9</v>
      </c>
      <c r="I2183" s="86">
        <v>20</v>
      </c>
      <c r="J2183" s="86"/>
      <c r="K2183" s="86"/>
      <c r="L2183" s="86">
        <v>1047</v>
      </c>
      <c r="M2183" s="86"/>
      <c r="N2183" s="114"/>
      <c r="O2183" s="83"/>
      <c r="P2183" s="90"/>
      <c r="Q2183" s="83"/>
      <c r="R2183" s="83"/>
      <c r="S2183" s="83"/>
      <c r="T2183" s="16"/>
      <c r="U2183" s="16"/>
      <c r="V2183" s="43">
        <f t="shared" si="674"/>
        <v>3.3119053523437725E-6</v>
      </c>
      <c r="W2183" s="43">
        <f t="shared" si="675"/>
        <v>4.5780014095138686E-4</v>
      </c>
      <c r="X2183" s="43">
        <f t="shared" si="676"/>
        <v>2.10813895845726E-6</v>
      </c>
      <c r="Y2183" s="22"/>
      <c r="Z2183" s="22">
        <f t="shared" si="677"/>
        <v>0.16774064630654018</v>
      </c>
      <c r="AA2183" s="44">
        <f t="shared" si="678"/>
        <v>23.186559805541187</v>
      </c>
      <c r="AB2183" s="44">
        <f t="shared" si="679"/>
        <v>3.1668594852478567</v>
      </c>
      <c r="AC2183" s="44"/>
      <c r="AD2183" s="44"/>
      <c r="AE2183" s="44"/>
      <c r="AF2183" s="44"/>
      <c r="AG2183" s="45"/>
      <c r="AH2183" s="45"/>
      <c r="DM2183"/>
      <c r="DN2183"/>
      <c r="DO2183"/>
      <c r="DP2183"/>
      <c r="DQ2183"/>
      <c r="DR2183"/>
      <c r="DS2183"/>
      <c r="DT2183"/>
      <c r="DU2183"/>
      <c r="DV2183"/>
      <c r="DW2183"/>
      <c r="DX2183"/>
      <c r="DY2183"/>
      <c r="DZ2183"/>
      <c r="EA2183"/>
      <c r="EB2183"/>
      <c r="EC2183"/>
      <c r="ED2183"/>
      <c r="EE2183"/>
      <c r="EF2183"/>
      <c r="EG2183"/>
    </row>
    <row r="2184" spans="1:137" s="1" customFormat="1" ht="14.4" x14ac:dyDescent="0.3">
      <c r="A2184"/>
      <c r="B2184"/>
      <c r="C2184"/>
      <c r="D2184" s="83"/>
      <c r="E2184" s="28">
        <v>42761.572222222225</v>
      </c>
      <c r="F2184" s="10">
        <f t="shared" si="660"/>
        <v>2877.965277777781</v>
      </c>
      <c r="G2184" s="86">
        <v>5757</v>
      </c>
      <c r="H2184" s="86">
        <v>0.49</v>
      </c>
      <c r="I2184" s="86">
        <v>22</v>
      </c>
      <c r="J2184" s="86"/>
      <c r="K2184" s="86">
        <v>5</v>
      </c>
      <c r="L2184" s="86">
        <v>1092</v>
      </c>
      <c r="M2184" s="86"/>
      <c r="N2184" s="114"/>
      <c r="O2184" s="83"/>
      <c r="P2184" s="90"/>
      <c r="Q2184" s="83"/>
      <c r="R2184" s="83"/>
      <c r="S2184" s="83"/>
      <c r="T2184" s="16"/>
      <c r="U2184" s="16"/>
      <c r="V2184" s="43">
        <f t="shared" si="674"/>
        <v>1.8806476875009083E-6</v>
      </c>
      <c r="W2184" s="43">
        <f t="shared" si="675"/>
        <v>2.5995935415501232E-4</v>
      </c>
      <c r="X2184" s="43">
        <f t="shared" si="676"/>
        <v>1.197095398377704E-6</v>
      </c>
      <c r="Y2184" s="22"/>
      <c r="Z2184" s="22">
        <f t="shared" si="677"/>
        <v>2.2095691299883119E-2</v>
      </c>
      <c r="AA2184" s="44">
        <f t="shared" si="678"/>
        <v>3.0542571466742983</v>
      </c>
      <c r="AB2184" s="44">
        <f t="shared" si="679"/>
        <v>0.41715559774503574</v>
      </c>
      <c r="AC2184" s="44"/>
      <c r="AD2184" s="44"/>
      <c r="AE2184" s="44"/>
      <c r="AF2184" s="44"/>
      <c r="AG2184" s="45"/>
      <c r="AH2184" s="45"/>
      <c r="DM2184"/>
      <c r="DN2184"/>
      <c r="DO2184"/>
      <c r="DP2184"/>
      <c r="DQ2184"/>
      <c r="DR2184"/>
      <c r="DS2184"/>
      <c r="DT2184"/>
      <c r="DU2184"/>
      <c r="DV2184"/>
      <c r="DW2184"/>
      <c r="DX2184"/>
      <c r="DY2184"/>
      <c r="DZ2184"/>
      <c r="EA2184"/>
      <c r="EB2184"/>
      <c r="EC2184"/>
      <c r="ED2184"/>
      <c r="EE2184"/>
      <c r="EF2184"/>
      <c r="EG2184"/>
    </row>
    <row r="2185" spans="1:137" s="1" customFormat="1" ht="14.4" x14ac:dyDescent="0.3">
      <c r="A2185"/>
      <c r="B2185"/>
      <c r="C2185"/>
      <c r="D2185" s="40" t="s">
        <v>164</v>
      </c>
      <c r="E2185" s="28">
        <v>42822.40625</v>
      </c>
      <c r="F2185" s="10">
        <f t="shared" si="660"/>
        <v>2938.7993055555562</v>
      </c>
      <c r="G2185" s="86">
        <v>13052</v>
      </c>
      <c r="H2185" s="86">
        <v>0.56000000000000005</v>
      </c>
      <c r="I2185" s="86">
        <v>15</v>
      </c>
      <c r="J2185" s="86"/>
      <c r="K2185" s="86"/>
      <c r="L2185" s="86">
        <v>1081</v>
      </c>
      <c r="M2185" s="86"/>
      <c r="N2185" s="114"/>
      <c r="O2185" s="83"/>
      <c r="P2185" s="90"/>
      <c r="Q2185" s="83"/>
      <c r="R2185" s="83"/>
      <c r="S2185" s="83"/>
      <c r="T2185" s="16"/>
      <c r="U2185" s="16"/>
      <c r="V2185" s="43">
        <f t="shared" si="674"/>
        <v>2.1276610677011848E-6</v>
      </c>
      <c r="W2185" s="43">
        <f t="shared" si="675"/>
        <v>2.9410367539672242E-4</v>
      </c>
      <c r="X2185" s="43">
        <f t="shared" si="676"/>
        <v>1.3543277086826775E-6</v>
      </c>
      <c r="Y2185" s="22"/>
      <c r="Z2185" s="22">
        <f t="shared" si="677"/>
        <v>4.9589700456492608E-2</v>
      </c>
      <c r="AA2185" s="44">
        <f t="shared" si="678"/>
        <v>6.8547163772821795</v>
      </c>
      <c r="AB2185" s="44">
        <f t="shared" si="679"/>
        <v>0.93622873596332656</v>
      </c>
      <c r="AC2185" s="44"/>
      <c r="AD2185" s="44"/>
      <c r="AE2185" s="44"/>
      <c r="AF2185" s="44"/>
      <c r="AG2185" s="45"/>
      <c r="AH2185" s="45"/>
      <c r="DM2185"/>
      <c r="DN2185"/>
      <c r="DO2185"/>
      <c r="DP2185"/>
      <c r="DQ2185"/>
      <c r="DR2185"/>
      <c r="DS2185"/>
      <c r="DT2185"/>
      <c r="DU2185"/>
      <c r="DV2185"/>
      <c r="DW2185"/>
      <c r="DX2185"/>
      <c r="DY2185"/>
      <c r="DZ2185"/>
      <c r="EA2185"/>
      <c r="EB2185"/>
      <c r="EC2185"/>
      <c r="ED2185"/>
      <c r="EE2185"/>
      <c r="EF2185"/>
      <c r="EG2185"/>
    </row>
    <row r="2186" spans="1:137" s="1" customFormat="1" ht="14.4" x14ac:dyDescent="0.3">
      <c r="A2186"/>
      <c r="B2186"/>
      <c r="C2186"/>
      <c r="D2186" s="40"/>
      <c r="E2186" s="28">
        <v>42822.570138888892</v>
      </c>
      <c r="F2186" s="10">
        <f t="shared" si="660"/>
        <v>2938.9631944444482</v>
      </c>
      <c r="G2186" s="86">
        <v>2569</v>
      </c>
      <c r="H2186" s="86">
        <v>0.5</v>
      </c>
      <c r="I2186" s="86">
        <v>40</v>
      </c>
      <c r="J2186" s="86"/>
      <c r="K2186" s="86">
        <v>5</v>
      </c>
      <c r="L2186" s="86">
        <v>1086</v>
      </c>
      <c r="M2186" s="86"/>
      <c r="N2186" s="114"/>
      <c r="O2186" s="83"/>
      <c r="P2186" s="90"/>
      <c r="Q2186" s="83"/>
      <c r="R2186" s="83"/>
      <c r="S2186" s="83"/>
      <c r="T2186" s="16"/>
      <c r="U2186" s="16"/>
      <c r="V2186" s="43">
        <f t="shared" si="674"/>
        <v>1.9084841412741892E-6</v>
      </c>
      <c r="W2186" s="43">
        <f t="shared" si="675"/>
        <v>2.6380714903597905E-4</v>
      </c>
      <c r="X2186" s="43">
        <f t="shared" si="676"/>
        <v>1.2148142358508883E-6</v>
      </c>
      <c r="Y2186" s="22"/>
      <c r="Z2186" s="22">
        <f t="shared" si="677"/>
        <v>9.8057915178667836E-3</v>
      </c>
      <c r="AA2186" s="44">
        <f t="shared" si="678"/>
        <v>1.3554411317468604</v>
      </c>
      <c r="AB2186" s="44">
        <f t="shared" si="679"/>
        <v>0.18512843823178132</v>
      </c>
      <c r="AC2186" s="44"/>
      <c r="AD2186" s="44"/>
      <c r="AE2186" s="44"/>
      <c r="AF2186" s="44"/>
      <c r="AG2186" s="45"/>
      <c r="AH2186" s="45"/>
      <c r="DM2186"/>
      <c r="DN2186"/>
      <c r="DO2186"/>
      <c r="DP2186"/>
      <c r="DQ2186"/>
      <c r="DR2186"/>
      <c r="DS2186"/>
      <c r="DT2186"/>
      <c r="DU2186"/>
      <c r="DV2186"/>
      <c r="DW2186"/>
      <c r="DX2186"/>
      <c r="DY2186"/>
      <c r="DZ2186"/>
      <c r="EA2186"/>
      <c r="EB2186"/>
      <c r="EC2186"/>
      <c r="ED2186"/>
      <c r="EE2186"/>
      <c r="EF2186"/>
      <c r="EG2186"/>
    </row>
    <row r="2187" spans="1:137" s="1" customFormat="1" ht="14.4" x14ac:dyDescent="0.3">
      <c r="A2187"/>
      <c r="B2187"/>
      <c r="C2187"/>
      <c r="D2187" s="40"/>
      <c r="E2187" s="28">
        <v>42968.604861111111</v>
      </c>
      <c r="F2187" s="10">
        <f t="shared" si="660"/>
        <v>3084.9979166666672</v>
      </c>
      <c r="G2187" s="86">
        <v>14539</v>
      </c>
      <c r="H2187" s="86">
        <v>0</v>
      </c>
      <c r="I2187" s="86">
        <v>38</v>
      </c>
      <c r="J2187" s="86"/>
      <c r="K2187" s="86"/>
      <c r="L2187" s="86">
        <v>1074</v>
      </c>
      <c r="M2187" s="86"/>
      <c r="N2187" s="114"/>
      <c r="O2187" s="83"/>
      <c r="P2187" s="90"/>
      <c r="Q2187" s="83"/>
      <c r="R2187" s="83"/>
      <c r="S2187" s="83"/>
      <c r="T2187" s="16"/>
      <c r="U2187" s="16"/>
      <c r="V2187" s="43">
        <f t="shared" si="674"/>
        <v>0</v>
      </c>
      <c r="W2187" s="43">
        <f t="shared" si="675"/>
        <v>0</v>
      </c>
      <c r="X2187" s="43">
        <f t="shared" si="676"/>
        <v>0</v>
      </c>
      <c r="Y2187" s="22"/>
      <c r="Z2187" s="22">
        <f t="shared" si="677"/>
        <v>5.4881698524501574E-2</v>
      </c>
      <c r="AA2187" s="44">
        <f t="shared" si="678"/>
        <v>7.5862220224342956</v>
      </c>
      <c r="AB2187" s="44">
        <f t="shared" si="679"/>
        <v>1.0361390120150893</v>
      </c>
      <c r="AC2187" s="44"/>
      <c r="AD2187" s="44"/>
      <c r="AE2187" s="44"/>
      <c r="AF2187" s="44"/>
      <c r="AG2187" s="45"/>
      <c r="AH2187" s="45"/>
      <c r="DM2187"/>
      <c r="DN2187"/>
      <c r="DO2187"/>
      <c r="DP2187"/>
      <c r="DQ2187"/>
      <c r="DR2187"/>
      <c r="DS2187"/>
      <c r="DT2187"/>
      <c r="DU2187"/>
      <c r="DV2187"/>
      <c r="DW2187"/>
      <c r="DX2187"/>
      <c r="DY2187"/>
      <c r="DZ2187"/>
      <c r="EA2187"/>
      <c r="EB2187"/>
      <c r="EC2187"/>
      <c r="ED2187"/>
      <c r="EE2187"/>
      <c r="EF2187"/>
      <c r="EG2187"/>
    </row>
    <row r="2188" spans="1:137" s="1" customFormat="1" ht="14.4" x14ac:dyDescent="0.3">
      <c r="A2188"/>
      <c r="B2188"/>
      <c r="C2188"/>
      <c r="D2188" s="40"/>
      <c r="E2188" s="28">
        <v>43046.599305555559</v>
      </c>
      <c r="F2188" s="10">
        <f t="shared" si="660"/>
        <v>3162.9923611111153</v>
      </c>
      <c r="G2188" s="86">
        <v>23281</v>
      </c>
      <c r="H2188" s="86">
        <v>0</v>
      </c>
      <c r="I2188" s="86">
        <v>53</v>
      </c>
      <c r="J2188" s="86"/>
      <c r="K2188" s="86"/>
      <c r="L2188" s="86">
        <v>1051</v>
      </c>
      <c r="M2188" s="86"/>
      <c r="N2188" s="114"/>
      <c r="O2188" s="83"/>
      <c r="P2188" s="90"/>
      <c r="Q2188" s="83"/>
      <c r="R2188" s="83"/>
      <c r="S2188" s="83"/>
      <c r="T2188" s="16"/>
      <c r="U2188" s="16"/>
      <c r="V2188" s="43">
        <f t="shared" si="674"/>
        <v>0</v>
      </c>
      <c r="W2188" s="43">
        <f t="shared" si="675"/>
        <v>0</v>
      </c>
      <c r="X2188" s="43">
        <f t="shared" si="676"/>
        <v>0</v>
      </c>
      <c r="Y2188" s="22"/>
      <c r="Z2188" s="22">
        <f t="shared" si="677"/>
        <v>8.5998934948338157E-2</v>
      </c>
      <c r="AA2188" s="44">
        <f t="shared" si="678"/>
        <v>11.887514995909147</v>
      </c>
      <c r="AB2188" s="44">
        <f t="shared" si="679"/>
        <v>1.6236168684163423</v>
      </c>
      <c r="AC2188" s="44"/>
      <c r="AD2188" s="44"/>
      <c r="AE2188" s="44"/>
      <c r="AF2188" s="44"/>
      <c r="AG2188" s="45"/>
      <c r="AH2188" s="45"/>
      <c r="DM2188"/>
      <c r="DN2188"/>
      <c r="DO2188"/>
      <c r="DP2188"/>
      <c r="DQ2188"/>
      <c r="DR2188"/>
      <c r="DS2188"/>
      <c r="DT2188"/>
      <c r="DU2188"/>
      <c r="DV2188"/>
      <c r="DW2188"/>
      <c r="DX2188"/>
      <c r="DY2188"/>
      <c r="DZ2188"/>
      <c r="EA2188"/>
      <c r="EB2188"/>
      <c r="EC2188"/>
      <c r="ED2188"/>
      <c r="EE2188"/>
      <c r="EF2188"/>
      <c r="EG2188"/>
    </row>
    <row r="2189" spans="1:137" s="1" customFormat="1" ht="14.4" x14ac:dyDescent="0.3">
      <c r="A2189"/>
      <c r="B2189"/>
      <c r="C2189"/>
      <c r="D2189" s="40"/>
      <c r="E2189" s="28">
        <v>43123.549305555556</v>
      </c>
      <c r="F2189" s="86"/>
      <c r="G2189" s="86">
        <v>29067.599999999999</v>
      </c>
      <c r="H2189" s="86">
        <v>0</v>
      </c>
      <c r="I2189" s="86">
        <v>159</v>
      </c>
      <c r="J2189" s="86"/>
      <c r="K2189" s="86"/>
      <c r="L2189" s="86">
        <v>1020</v>
      </c>
      <c r="M2189" s="86"/>
      <c r="N2189" s="114"/>
      <c r="O2189" s="83"/>
      <c r="P2189" s="90"/>
      <c r="Q2189" s="83"/>
      <c r="R2189" s="83"/>
      <c r="S2189" s="83"/>
      <c r="T2189" s="16"/>
      <c r="U2189" s="16"/>
      <c r="V2189" s="43">
        <f t="shared" si="674"/>
        <v>0</v>
      </c>
      <c r="W2189" s="43">
        <f t="shared" si="675"/>
        <v>0</v>
      </c>
      <c r="X2189" s="43">
        <f t="shared" si="676"/>
        <v>0</v>
      </c>
      <c r="Y2189" s="22"/>
      <c r="Z2189" s="22">
        <f t="shared" si="677"/>
        <v>0.10420728305230138</v>
      </c>
      <c r="AA2189" s="44">
        <f t="shared" si="678"/>
        <v>14.40443001661987</v>
      </c>
      <c r="AB2189" s="44">
        <f t="shared" si="679"/>
        <v>1.9673813713761861</v>
      </c>
      <c r="AC2189" s="44"/>
      <c r="AD2189" s="44"/>
      <c r="AE2189" s="44"/>
      <c r="AF2189" s="44"/>
      <c r="AG2189" s="45"/>
      <c r="AH2189" s="45"/>
      <c r="DM2189"/>
      <c r="DN2189"/>
      <c r="DO2189"/>
      <c r="DP2189"/>
      <c r="DQ2189"/>
      <c r="DR2189"/>
      <c r="DS2189"/>
      <c r="DT2189"/>
      <c r="DU2189"/>
      <c r="DV2189"/>
      <c r="DW2189"/>
      <c r="DX2189"/>
      <c r="DY2189"/>
      <c r="DZ2189"/>
      <c r="EA2189"/>
      <c r="EB2189"/>
      <c r="EC2189"/>
      <c r="ED2189"/>
      <c r="EE2189"/>
      <c r="EF2189"/>
      <c r="EG2189"/>
    </row>
    <row r="2190" spans="1:137" s="1" customFormat="1" ht="14.4" x14ac:dyDescent="0.3">
      <c r="A2190"/>
      <c r="B2190"/>
      <c r="C2190"/>
      <c r="D2190" s="83"/>
      <c r="E2190" s="28"/>
      <c r="F2190" s="86"/>
      <c r="G2190" s="86"/>
      <c r="H2190" s="86"/>
      <c r="I2190" s="86"/>
      <c r="J2190" s="86"/>
      <c r="K2190" s="86"/>
      <c r="L2190" s="86"/>
      <c r="M2190" s="86"/>
      <c r="N2190" s="114"/>
      <c r="O2190" s="83"/>
      <c r="P2190" s="90"/>
      <c r="Q2190" s="83"/>
      <c r="R2190" s="83"/>
      <c r="S2190" s="83"/>
      <c r="T2190" s="16"/>
      <c r="U2190" s="16"/>
      <c r="V2190" s="43"/>
      <c r="W2190" s="43"/>
      <c r="X2190" s="43"/>
      <c r="Y2190" s="22"/>
      <c r="Z2190" s="22"/>
      <c r="AA2190" s="44"/>
      <c r="AB2190" s="44"/>
      <c r="AC2190" s="44"/>
      <c r="AD2190" s="44"/>
      <c r="AE2190" s="44"/>
      <c r="AF2190" s="44"/>
      <c r="AG2190" s="45"/>
      <c r="AH2190" s="45"/>
      <c r="DM2190"/>
      <c r="DN2190"/>
      <c r="DO2190"/>
      <c r="DP2190"/>
      <c r="DQ2190"/>
      <c r="DR2190"/>
      <c r="DS2190"/>
      <c r="DT2190"/>
      <c r="DU2190"/>
      <c r="DV2190"/>
      <c r="DW2190"/>
      <c r="DX2190"/>
      <c r="DY2190"/>
      <c r="DZ2190"/>
      <c r="EA2190"/>
      <c r="EB2190"/>
      <c r="EC2190"/>
      <c r="ED2190"/>
      <c r="EE2190"/>
      <c r="EF2190"/>
      <c r="EG2190"/>
    </row>
    <row r="2191" spans="1:137" s="1" customFormat="1" ht="14.4" x14ac:dyDescent="0.3">
      <c r="A2191"/>
      <c r="B2191"/>
      <c r="C2191"/>
      <c r="D2191" s="83"/>
      <c r="E2191" s="89"/>
      <c r="F2191" s="86"/>
      <c r="G2191" s="86"/>
      <c r="H2191" s="86"/>
      <c r="I2191" s="86"/>
      <c r="J2191" s="86"/>
      <c r="K2191" s="86"/>
      <c r="L2191" s="86"/>
      <c r="M2191" s="86"/>
      <c r="N2191" s="114"/>
      <c r="O2191" s="83"/>
      <c r="P2191" s="90"/>
      <c r="Q2191" s="83"/>
      <c r="R2191" s="83"/>
      <c r="S2191" s="83"/>
      <c r="T2191" s="16"/>
      <c r="U2191" s="16"/>
      <c r="V2191" s="43"/>
      <c r="W2191" s="43"/>
      <c r="X2191" s="43"/>
      <c r="Y2191" s="22"/>
      <c r="Z2191" s="22"/>
      <c r="AA2191" s="44"/>
      <c r="AB2191" s="44"/>
      <c r="AC2191" s="44"/>
      <c r="AD2191" s="44"/>
      <c r="AE2191" s="44"/>
      <c r="AF2191" s="44"/>
      <c r="AG2191" s="45"/>
      <c r="AH2191" s="45"/>
      <c r="DM2191"/>
      <c r="DN2191"/>
      <c r="DO2191"/>
      <c r="DP2191"/>
      <c r="DQ2191"/>
      <c r="DR2191"/>
      <c r="DS2191"/>
      <c r="DT2191"/>
      <c r="DU2191"/>
      <c r="DV2191"/>
      <c r="DW2191"/>
      <c r="DX2191"/>
      <c r="DY2191"/>
      <c r="DZ2191"/>
      <c r="EA2191"/>
      <c r="EB2191"/>
      <c r="EC2191"/>
      <c r="ED2191"/>
      <c r="EE2191"/>
      <c r="EF2191"/>
      <c r="EG2191"/>
    </row>
    <row r="2193" spans="1:137" x14ac:dyDescent="0.25">
      <c r="D2193" s="18"/>
      <c r="E2193" s="18" t="s">
        <v>16</v>
      </c>
      <c r="F2193" s="10" t="s">
        <v>17</v>
      </c>
      <c r="G2193" s="10" t="s">
        <v>20</v>
      </c>
      <c r="H2193" s="10" t="s">
        <v>21</v>
      </c>
      <c r="I2193" s="10" t="s">
        <v>22</v>
      </c>
      <c r="K2193" s="10"/>
      <c r="L2193" s="10"/>
    </row>
    <row r="2194" spans="1:137" s="1" customFormat="1" ht="14.4" thickBot="1" x14ac:dyDescent="0.3">
      <c r="A2194"/>
      <c r="B2194"/>
      <c r="C2194"/>
      <c r="D2194" s="18"/>
      <c r="E2194" s="28">
        <f>E2195-1</f>
        <v>39883.60833333333</v>
      </c>
      <c r="F2194" s="10"/>
      <c r="G2194" s="10"/>
      <c r="H2194" s="10"/>
      <c r="I2194" s="10"/>
      <c r="J2194" s="10"/>
      <c r="K2194" s="10"/>
      <c r="L2194" s="10"/>
      <c r="M2194" s="86"/>
      <c r="N2194" s="86"/>
      <c r="O2194" s="90"/>
      <c r="P2194" s="90"/>
      <c r="Q2194" s="90"/>
      <c r="R2194" s="87"/>
      <c r="S2194" s="87"/>
      <c r="T2194" s="16"/>
      <c r="U2194" s="16"/>
      <c r="V2194" s="17"/>
      <c r="W2194" s="17"/>
      <c r="X2194" s="17"/>
      <c r="Y2194" s="17"/>
      <c r="Z2194" s="17"/>
      <c r="AA2194" s="17"/>
      <c r="AB2194" s="17"/>
      <c r="AC2194" s="17"/>
      <c r="AD2194" s="17"/>
      <c r="AE2194" s="17"/>
      <c r="AF2194" s="17"/>
      <c r="AG2194" s="17"/>
      <c r="AH2194" s="17"/>
      <c r="DM2194"/>
      <c r="DN2194"/>
      <c r="DO2194"/>
      <c r="DP2194"/>
      <c r="DQ2194"/>
      <c r="DR2194"/>
      <c r="DS2194"/>
      <c r="DT2194"/>
      <c r="DU2194"/>
      <c r="DV2194"/>
      <c r="DW2194"/>
      <c r="DX2194"/>
      <c r="DY2194"/>
      <c r="DZ2194"/>
      <c r="EA2194"/>
      <c r="EB2194"/>
      <c r="EC2194"/>
      <c r="ED2194"/>
      <c r="EE2194"/>
      <c r="EF2194"/>
      <c r="EG2194"/>
    </row>
    <row r="2195" spans="1:137" s="1" customFormat="1" ht="15" thickBot="1" x14ac:dyDescent="0.35">
      <c r="A2195"/>
      <c r="B2195"/>
      <c r="C2195"/>
      <c r="D2195" s="40" t="s">
        <v>225</v>
      </c>
      <c r="E2195" s="28">
        <v>39884.60833333333</v>
      </c>
      <c r="F2195" s="10">
        <f>E2195-$E$2194</f>
        <v>1</v>
      </c>
      <c r="G2195" s="10">
        <v>8356</v>
      </c>
      <c r="H2195" s="10">
        <v>16.7</v>
      </c>
      <c r="I2195" s="10">
        <v>837</v>
      </c>
      <c r="J2195" s="10"/>
      <c r="K2195" s="10"/>
      <c r="L2195" s="79">
        <v>1037</v>
      </c>
      <c r="M2195" s="86"/>
      <c r="N2195" s="42">
        <v>6.44</v>
      </c>
      <c r="O2195" s="37">
        <v>93.42</v>
      </c>
      <c r="P2195" s="38">
        <v>19.170000000000002</v>
      </c>
      <c r="Q2195" s="126">
        <f>P2195-(P2195/100*R2195)</f>
        <v>9.4771932515337447</v>
      </c>
      <c r="R2195" s="21">
        <v>50.562372188139058</v>
      </c>
      <c r="S2195" s="85">
        <f>R2195*P2195/100</f>
        <v>9.6928067484662588</v>
      </c>
      <c r="T2195" s="40">
        <f>Q2195/$A$18+S2195</f>
        <v>13.641637269938652</v>
      </c>
      <c r="U2195" s="40">
        <f>$A$16-T2195</f>
        <v>103.35836273006134</v>
      </c>
      <c r="V2195" s="43">
        <f t="shared" ref="V2195:V2226" si="681">($A$15*L2195/1000/$A$13*H2195)/$Q$2195</f>
        <v>5.9470229973507053E-5</v>
      </c>
      <c r="W2195" s="43">
        <f t="shared" ref="W2195:W2226" si="682">($U$2195*L2195/1000/$A$13*H2195)/$Q$2195</f>
        <v>8.1956608016558775E-3</v>
      </c>
      <c r="X2195" s="43">
        <f t="shared" ref="X2195:X2226" si="683">($A$46*$S$2195*H2195*L2195/1000000)/$Q$2195</f>
        <v>3.874407266121934E-5</v>
      </c>
      <c r="Y2195" s="22">
        <f>X2195+W2195+SUM($V$2195:V2195)</f>
        <v>8.2938751042906031E-3</v>
      </c>
      <c r="Z2195" s="22">
        <f t="shared" ref="Z2195:Z2226" si="684">($A$15*L2195/1000/$A$13*G2195)/$Q$2195</f>
        <v>2.9756481536444609E-2</v>
      </c>
      <c r="AA2195" s="44">
        <f t="shared" ref="AA2195:AA2226" si="685">($U$2195*L2195/1000/$A$13*G2195)/$Q$2195</f>
        <v>4.1007749496189536</v>
      </c>
      <c r="AB2195" s="44">
        <f t="shared" ref="AB2195:AB2226" si="686">($A$14*$S$2195/1000*G2195/1000000*L2195/1000*1000000)/$Q$2195</f>
        <v>0.57498484170943154</v>
      </c>
      <c r="AC2195" s="44">
        <f t="shared" ref="AC2195:AC2226" si="687">($A$14*((L2195/1000)*G2195/10^6)*(1+($A$28/(10^-N2195))+(($A$28*$A$29)/(10^-N2195)^2))*1000000)*$S$2195/1000/$Q$2195</f>
        <v>1.0492444547267636</v>
      </c>
      <c r="AD2195" s="44">
        <f t="shared" ref="AD2195:AD2196" si="688">AC2195/(1+($A$28/(10^-N2195))+(($A$28*$A$29)/(10^-N2195)^2))*1</f>
        <v>0.57498484170943143</v>
      </c>
      <c r="AE2195" s="44">
        <f t="shared" ref="AE2195:AE2196" si="689">AC2195/(1+($A$28/(10^-N2195))+(($A$28*$A$29)/(10^-N2195)^2))*($A$28/(10^-N2195))</f>
        <v>0.47422439435135855</v>
      </c>
      <c r="AF2195" s="44">
        <f t="shared" ref="AF2195:AF2196" si="690">AC2195/(1+($A$28/(10^-N2195))+(($A$28*$A$29)/(10^-N2195)^2))*(($A$28*$A$29)/(10^-N2195)^2)</f>
        <v>3.5218665973682587E-5</v>
      </c>
      <c r="AG2195" s="45">
        <f>AC2195+AA2195+SUM($Z$2195:Z2195)</f>
        <v>5.1797758858821616</v>
      </c>
      <c r="AH2195" s="45">
        <f>AC2195+AA2195+SUM($Z$2195:Z2195)</f>
        <v>5.1797758858821616</v>
      </c>
      <c r="DM2195"/>
      <c r="DN2195"/>
      <c r="DO2195"/>
      <c r="DP2195"/>
      <c r="DQ2195"/>
      <c r="DR2195"/>
      <c r="DS2195"/>
      <c r="DT2195"/>
      <c r="DU2195"/>
      <c r="DV2195"/>
      <c r="DW2195"/>
      <c r="DX2195"/>
      <c r="DY2195"/>
      <c r="DZ2195"/>
      <c r="EA2195"/>
      <c r="EB2195"/>
      <c r="EC2195"/>
      <c r="ED2195"/>
      <c r="EE2195"/>
      <c r="EF2195"/>
      <c r="EG2195"/>
    </row>
    <row r="2196" spans="1:137" s="1" customFormat="1" ht="14.4" x14ac:dyDescent="0.3">
      <c r="A2196"/>
      <c r="B2196"/>
      <c r="C2196"/>
      <c r="D2196" s="18"/>
      <c r="E2196" s="28">
        <v>39891.595833333333</v>
      </c>
      <c r="F2196" s="10">
        <f t="shared" ref="F2196:F2254" si="691">E2196-$E$2194</f>
        <v>7.9875000000029104</v>
      </c>
      <c r="G2196" s="10">
        <v>18021</v>
      </c>
      <c r="H2196" s="10">
        <v>17.12</v>
      </c>
      <c r="I2196" s="10">
        <v>1065</v>
      </c>
      <c r="J2196" s="10"/>
      <c r="K2196" s="10"/>
      <c r="L2196" s="79">
        <v>1037</v>
      </c>
      <c r="M2196" s="86"/>
      <c r="N2196" s="42">
        <v>6.44</v>
      </c>
      <c r="O2196" s="90"/>
      <c r="P2196" s="90"/>
      <c r="Q2196" s="90"/>
      <c r="R2196" s="88"/>
      <c r="S2196" s="87"/>
      <c r="T2196" s="16"/>
      <c r="U2196" s="16"/>
      <c r="V2196" s="43">
        <f t="shared" si="681"/>
        <v>6.0965888451882684E-5</v>
      </c>
      <c r="W2196" s="43">
        <f t="shared" si="682"/>
        <v>8.4017792170268633E-3</v>
      </c>
      <c r="X2196" s="43">
        <f t="shared" si="683"/>
        <v>3.9718474488627244E-5</v>
      </c>
      <c r="Y2196" s="22">
        <f>X2196+W2196+SUM($V$2195:V2196)</f>
        <v>8.561933809940879E-3</v>
      </c>
      <c r="Z2196" s="22">
        <f t="shared" si="684"/>
        <v>6.4174431997159928E-2</v>
      </c>
      <c r="AA2196" s="44">
        <f t="shared" si="685"/>
        <v>8.8439522938108119</v>
      </c>
      <c r="AB2196" s="44">
        <f t="shared" si="686"/>
        <v>1.2400433021117359</v>
      </c>
      <c r="AC2196" s="44">
        <f t="shared" si="687"/>
        <v>2.2628571467964349</v>
      </c>
      <c r="AD2196" s="44">
        <f t="shared" si="688"/>
        <v>1.2400433021117359</v>
      </c>
      <c r="AE2196" s="44">
        <f t="shared" si="689"/>
        <v>1.0227378902113251</v>
      </c>
      <c r="AF2196" s="44">
        <f t="shared" si="690"/>
        <v>7.5954473373831248E-5</v>
      </c>
      <c r="AG2196" s="45">
        <f>AC2196+AA2196+SUM($Z$2195:Z2196)</f>
        <v>11.200740354140851</v>
      </c>
      <c r="AH2196" s="45">
        <f>AC2196+AA2196+SUM($Z$2195:Z2196)</f>
        <v>11.200740354140851</v>
      </c>
      <c r="DM2196"/>
      <c r="DN2196"/>
      <c r="DO2196"/>
      <c r="DP2196"/>
      <c r="DQ2196"/>
      <c r="DR2196"/>
      <c r="DS2196"/>
      <c r="DT2196"/>
      <c r="DU2196"/>
      <c r="DV2196"/>
      <c r="DW2196"/>
      <c r="DX2196"/>
      <c r="DY2196"/>
      <c r="DZ2196"/>
      <c r="EA2196"/>
      <c r="EB2196"/>
      <c r="EC2196"/>
      <c r="ED2196"/>
      <c r="EE2196"/>
      <c r="EF2196"/>
      <c r="EG2196"/>
    </row>
    <row r="2197" spans="1:137" s="1" customFormat="1" ht="14.4" x14ac:dyDescent="0.3">
      <c r="A2197"/>
      <c r="B2197"/>
      <c r="C2197"/>
      <c r="D2197" s="18"/>
      <c r="E2197" s="28">
        <v>39898.45208333333</v>
      </c>
      <c r="F2197" s="10">
        <f t="shared" si="691"/>
        <v>14.84375</v>
      </c>
      <c r="G2197" s="10">
        <v>34112</v>
      </c>
      <c r="H2197" s="10">
        <v>18.59</v>
      </c>
      <c r="I2197" s="10">
        <v>1282</v>
      </c>
      <c r="J2197" s="10"/>
      <c r="K2197" s="10"/>
      <c r="L2197" s="79">
        <v>1037</v>
      </c>
      <c r="M2197" s="87"/>
      <c r="N2197" s="42">
        <v>6.44</v>
      </c>
      <c r="O2197" s="90"/>
      <c r="P2197" s="90"/>
      <c r="Q2197" s="90"/>
      <c r="R2197" s="87"/>
      <c r="S2197" s="87"/>
      <c r="T2197" s="16"/>
      <c r="U2197" s="16"/>
      <c r="V2197" s="43">
        <f t="shared" si="681"/>
        <v>6.6200693126197384E-5</v>
      </c>
      <c r="W2197" s="43">
        <f t="shared" si="682"/>
        <v>9.1231936708253154E-3</v>
      </c>
      <c r="X2197" s="43">
        <f t="shared" si="683"/>
        <v>4.312888088455494E-5</v>
      </c>
      <c r="Y2197" s="22">
        <f>X2197+W2197+SUM($V$2195:V2197)</f>
        <v>9.3529593632614566E-3</v>
      </c>
      <c r="Z2197" s="22">
        <f t="shared" si="684"/>
        <v>0.12147595717702232</v>
      </c>
      <c r="AA2197" s="44">
        <f t="shared" si="685"/>
        <v>16.740741393178762</v>
      </c>
      <c r="AB2197" s="44">
        <f t="shared" si="686"/>
        <v>2.3472813451881436</v>
      </c>
      <c r="AC2197" s="44">
        <f t="shared" si="687"/>
        <v>4.2833684585494689</v>
      </c>
      <c r="AD2197" s="44">
        <f t="shared" ref="AD2197:AD2246" si="692">AC2197/(1+($A$28/(10^-N2197))+(($A$28*$A$29)/(10^-N2197)^2))*1</f>
        <v>2.3472813451881431</v>
      </c>
      <c r="AE2197" s="44">
        <f t="shared" ref="AE2197:AE2246" si="693">AC2197/(1+($A$28/(10^-N2197))+(($A$28*$A$29)/(10^-N2197)^2))*($A$28/(10^-N2197))</f>
        <v>1.9359433389317307</v>
      </c>
      <c r="AF2197" s="44">
        <f t="shared" ref="AF2197:AF2246" si="694">AC2197/(1+($A$28/(10^-N2197))+(($A$28*$A$29)/(10^-N2197)^2))*(($A$28*$A$29)/(10^-N2197)^2)</f>
        <v>1.4377442959481336E-4</v>
      </c>
      <c r="AG2197" s="45">
        <f>AC2197+AA2197+SUM($Z$2195:Z2197)</f>
        <v>21.239516722438857</v>
      </c>
      <c r="AH2197" s="45">
        <f>AC2197+AA2197+SUM($Z$2195:Z2197)</f>
        <v>21.239516722438857</v>
      </c>
      <c r="DM2197"/>
      <c r="DN2197"/>
      <c r="DO2197"/>
      <c r="DP2197"/>
      <c r="DQ2197"/>
      <c r="DR2197"/>
      <c r="DS2197"/>
      <c r="DT2197"/>
      <c r="DU2197"/>
      <c r="DV2197"/>
      <c r="DW2197"/>
      <c r="DX2197"/>
      <c r="DY2197"/>
      <c r="DZ2197"/>
      <c r="EA2197"/>
      <c r="EB2197"/>
      <c r="EC2197"/>
      <c r="ED2197"/>
      <c r="EE2197"/>
      <c r="EF2197"/>
      <c r="EG2197"/>
    </row>
    <row r="2198" spans="1:137" s="1" customFormat="1" ht="14.4" x14ac:dyDescent="0.3">
      <c r="A2198"/>
      <c r="B2198"/>
      <c r="C2198"/>
      <c r="D2198" s="18"/>
      <c r="E2198" s="28">
        <v>39913.73333333333</v>
      </c>
      <c r="F2198" s="10">
        <f t="shared" si="691"/>
        <v>30.125</v>
      </c>
      <c r="G2198" s="10">
        <v>67049</v>
      </c>
      <c r="H2198" s="10">
        <v>15.99</v>
      </c>
      <c r="I2198" s="10">
        <v>1637</v>
      </c>
      <c r="J2198" s="10"/>
      <c r="K2198" s="10"/>
      <c r="L2198" s="79">
        <v>1037</v>
      </c>
      <c r="M2198" s="86"/>
      <c r="N2198" s="42">
        <v>6.44</v>
      </c>
      <c r="O2198" s="90"/>
      <c r="P2198" s="90"/>
      <c r="Q2198" s="90"/>
      <c r="R2198" s="87"/>
      <c r="S2198" s="87"/>
      <c r="T2198" s="16"/>
      <c r="U2198" s="16"/>
      <c r="V2198" s="43">
        <f t="shared" si="681"/>
        <v>5.6941854926729219E-5</v>
      </c>
      <c r="W2198" s="43">
        <f t="shared" si="682"/>
        <v>7.8472225280525436E-3</v>
      </c>
      <c r="X2198" s="43">
        <f t="shared" si="683"/>
        <v>3.7096869572029771E-5</v>
      </c>
      <c r="Y2198" s="22">
        <f>X2198+W2198+SUM($V$2195:V2198)</f>
        <v>8.1278980641028894E-3</v>
      </c>
      <c r="Z2198" s="22">
        <f t="shared" si="684"/>
        <v>0.23876763170620807</v>
      </c>
      <c r="AA2198" s="44">
        <f t="shared" si="685"/>
        <v>32.904841981450595</v>
      </c>
      <c r="AB2198" s="44">
        <f t="shared" si="686"/>
        <v>4.6137097476993381</v>
      </c>
      <c r="AC2198" s="44">
        <f t="shared" si="687"/>
        <v>8.4191947636398741</v>
      </c>
      <c r="AD2198" s="44">
        <f t="shared" si="692"/>
        <v>4.6137097476993389</v>
      </c>
      <c r="AE2198" s="44">
        <f t="shared" si="693"/>
        <v>3.8052024194428249</v>
      </c>
      <c r="AF2198" s="44">
        <f t="shared" si="694"/>
        <v>2.8259649771056057E-4</v>
      </c>
      <c r="AG2198" s="45">
        <f>AC2198+AA2198+SUM($Z$2195:Z2198)</f>
        <v>41.778211247507301</v>
      </c>
      <c r="AH2198" s="45">
        <f>AC2198+AA2198+SUM($Z$2195:Z2198)</f>
        <v>41.778211247507301</v>
      </c>
      <c r="DM2198"/>
      <c r="DN2198"/>
      <c r="DO2198"/>
      <c r="DP2198"/>
      <c r="DQ2198"/>
      <c r="DR2198"/>
      <c r="DS2198"/>
      <c r="DT2198"/>
      <c r="DU2198"/>
      <c r="DV2198"/>
      <c r="DW2198"/>
      <c r="DX2198"/>
      <c r="DY2198"/>
      <c r="DZ2198"/>
      <c r="EA2198"/>
      <c r="EB2198"/>
      <c r="EC2198"/>
      <c r="ED2198"/>
      <c r="EE2198"/>
      <c r="EF2198"/>
      <c r="EG2198"/>
    </row>
    <row r="2199" spans="1:137" s="1" customFormat="1" ht="14.4" x14ac:dyDescent="0.3">
      <c r="A2199"/>
      <c r="B2199"/>
      <c r="C2199"/>
      <c r="D2199" s="18"/>
      <c r="E2199" s="28">
        <v>39921.566666666666</v>
      </c>
      <c r="F2199" s="10">
        <f t="shared" si="691"/>
        <v>37.958333333335759</v>
      </c>
      <c r="G2199" s="10">
        <v>83692</v>
      </c>
      <c r="H2199" s="10">
        <v>17.43</v>
      </c>
      <c r="I2199" s="10">
        <v>1839</v>
      </c>
      <c r="J2199" s="10"/>
      <c r="K2199" s="10"/>
      <c r="L2199" s="79">
        <v>1037</v>
      </c>
      <c r="M2199" s="86"/>
      <c r="N2199" s="42">
        <v>6.44</v>
      </c>
      <c r="O2199" s="90"/>
      <c r="P2199" s="90"/>
      <c r="Q2199" s="90"/>
      <c r="R2199" s="87"/>
      <c r="S2199" s="87"/>
      <c r="T2199" s="16"/>
      <c r="U2199" s="16"/>
      <c r="V2199" s="43">
        <f t="shared" si="681"/>
        <v>6.2069826852588505E-5</v>
      </c>
      <c r="W2199" s="43">
        <f t="shared" si="682"/>
        <v>8.5539142378959262E-3</v>
      </c>
      <c r="X2199" s="43">
        <f t="shared" si="683"/>
        <v>4.0437675837428325E-5</v>
      </c>
      <c r="Y2199" s="22">
        <f>X2199+W2199+SUM($V$2195:V2199)</f>
        <v>8.900000407064259E-3</v>
      </c>
      <c r="Z2199" s="22">
        <f t="shared" si="684"/>
        <v>0.29803487945764984</v>
      </c>
      <c r="AA2199" s="44">
        <f t="shared" si="685"/>
        <v>41.072529569591843</v>
      </c>
      <c r="AB2199" s="44">
        <f t="shared" si="686"/>
        <v>5.7589314710801505</v>
      </c>
      <c r="AC2199" s="44">
        <f t="shared" si="687"/>
        <v>10.509019495571122</v>
      </c>
      <c r="AD2199" s="44">
        <f t="shared" si="692"/>
        <v>5.7589314710801496</v>
      </c>
      <c r="AE2199" s="44">
        <f t="shared" si="693"/>
        <v>4.7497352814808398</v>
      </c>
      <c r="AF2199" s="44">
        <f t="shared" si="694"/>
        <v>3.5274301013277199E-4</v>
      </c>
      <c r="AG2199" s="45">
        <f>AC2199+AA2199+SUM($Z$2195:Z2199)</f>
        <v>52.333758447037454</v>
      </c>
      <c r="AH2199" s="45">
        <f>AC2199+AA2199+SUM($Z$2195:Z2199)</f>
        <v>52.333758447037454</v>
      </c>
      <c r="DM2199"/>
      <c r="DN2199"/>
      <c r="DO2199"/>
      <c r="DP2199"/>
      <c r="DQ2199"/>
      <c r="DR2199"/>
      <c r="DS2199"/>
      <c r="DT2199"/>
      <c r="DU2199"/>
      <c r="DV2199"/>
      <c r="DW2199"/>
      <c r="DX2199"/>
      <c r="DY2199"/>
      <c r="DZ2199"/>
      <c r="EA2199"/>
      <c r="EB2199"/>
      <c r="EC2199"/>
      <c r="ED2199"/>
      <c r="EE2199"/>
      <c r="EF2199"/>
      <c r="EG2199"/>
    </row>
    <row r="2200" spans="1:137" s="1" customFormat="1" ht="14.4" x14ac:dyDescent="0.3">
      <c r="A2200"/>
      <c r="B2200"/>
      <c r="C2200"/>
      <c r="D2200" s="29"/>
      <c r="E2200" s="28">
        <v>39939.648611111108</v>
      </c>
      <c r="F2200" s="10">
        <f t="shared" si="691"/>
        <v>56.040277777778101</v>
      </c>
      <c r="G2200" s="10">
        <v>104699</v>
      </c>
      <c r="H2200" s="10">
        <v>21.19</v>
      </c>
      <c r="I2200" s="10">
        <v>186</v>
      </c>
      <c r="J2200" s="10"/>
      <c r="K2200" s="10"/>
      <c r="L2200" s="79">
        <v>1037</v>
      </c>
      <c r="M2200" s="86"/>
      <c r="N2200" s="42">
        <v>6.44</v>
      </c>
      <c r="O2200" s="90"/>
      <c r="P2200" s="90"/>
      <c r="Q2200" s="90"/>
      <c r="R2200" s="87"/>
      <c r="S2200" s="87"/>
      <c r="T2200" s="16"/>
      <c r="U2200" s="16"/>
      <c r="V2200" s="43">
        <f t="shared" si="681"/>
        <v>7.545953132566555E-5</v>
      </c>
      <c r="W2200" s="43">
        <f t="shared" si="682"/>
        <v>1.0399164813598087E-2</v>
      </c>
      <c r="X2200" s="43">
        <f t="shared" si="683"/>
        <v>4.9160892197080101E-5</v>
      </c>
      <c r="Y2200" s="22">
        <f>X2200+W2200+SUM($V$2195:V2200)</f>
        <v>1.0829433730451737E-2</v>
      </c>
      <c r="Z2200" s="22">
        <f t="shared" si="684"/>
        <v>0.37284273101773746</v>
      </c>
      <c r="AA2200" s="44">
        <f t="shared" si="685"/>
        <v>51.381885645064003</v>
      </c>
      <c r="AB2200" s="44">
        <f t="shared" si="686"/>
        <v>7.2044444641139007</v>
      </c>
      <c r="AC2200" s="44">
        <f t="shared" si="687"/>
        <v>13.146822063838849</v>
      </c>
      <c r="AD2200" s="44">
        <f t="shared" si="692"/>
        <v>7.2044444641139016</v>
      </c>
      <c r="AE2200" s="44">
        <f t="shared" si="693"/>
        <v>5.9419363169211215</v>
      </c>
      <c r="AF2200" s="44">
        <f t="shared" si="694"/>
        <v>4.4128280382702169E-4</v>
      </c>
      <c r="AG2200" s="45">
        <f>AC2200+AA2200+SUM($Z$2195:Z2200)</f>
        <v>65.653759821795077</v>
      </c>
      <c r="AH2200" s="45">
        <f>AC2200+AA2200+SUM($Z$2195:Z2200)</f>
        <v>65.653759821795077</v>
      </c>
      <c r="DM2200"/>
      <c r="DN2200"/>
      <c r="DO2200"/>
      <c r="DP2200"/>
      <c r="DQ2200"/>
      <c r="DR2200"/>
      <c r="DS2200"/>
      <c r="DT2200"/>
      <c r="DU2200"/>
      <c r="DV2200"/>
      <c r="DW2200"/>
      <c r="DX2200"/>
      <c r="DY2200"/>
      <c r="DZ2200"/>
      <c r="EA2200"/>
      <c r="EB2200"/>
      <c r="EC2200"/>
      <c r="ED2200"/>
      <c r="EE2200"/>
      <c r="EF2200"/>
      <c r="EG2200"/>
    </row>
    <row r="2201" spans="1:137" s="1" customFormat="1" ht="14.4" x14ac:dyDescent="0.3">
      <c r="A2201"/>
      <c r="B2201"/>
      <c r="C2201"/>
      <c r="D2201" s="18"/>
      <c r="E2201" s="28">
        <v>39952.535416666666</v>
      </c>
      <c r="F2201" s="10">
        <f t="shared" si="691"/>
        <v>68.927083333335759</v>
      </c>
      <c r="G2201" s="10">
        <v>113883</v>
      </c>
      <c r="H2201" s="10">
        <v>23.46</v>
      </c>
      <c r="I2201" s="10">
        <v>548</v>
      </c>
      <c r="J2201" s="10"/>
      <c r="K2201" s="10"/>
      <c r="L2201" s="79">
        <v>1037</v>
      </c>
      <c r="M2201" s="86"/>
      <c r="N2201" s="42">
        <v>6.44</v>
      </c>
      <c r="O2201" s="90"/>
      <c r="P2201" s="90"/>
      <c r="Q2201" s="90"/>
      <c r="R2201" s="87"/>
      <c r="S2201" s="87"/>
      <c r="T2201" s="16"/>
      <c r="U2201" s="16"/>
      <c r="V2201" s="43">
        <f t="shared" si="681"/>
        <v>8.354320929212429E-5</v>
      </c>
      <c r="W2201" s="43">
        <f t="shared" si="682"/>
        <v>1.1513185772865085E-2</v>
      </c>
      <c r="X2201" s="43">
        <f t="shared" si="683"/>
        <v>5.4427302073784768E-5</v>
      </c>
      <c r="Y2201" s="22">
        <f>X2201+W2201+SUM($V$2195:V2201)</f>
        <v>1.2032264308887566E-2</v>
      </c>
      <c r="Z2201" s="22">
        <f t="shared" si="684"/>
        <v>0.40554779641155114</v>
      </c>
      <c r="AA2201" s="44">
        <f t="shared" si="685"/>
        <v>55.889008327842895</v>
      </c>
      <c r="AB2201" s="44">
        <f t="shared" si="686"/>
        <v>7.8364048262799395</v>
      </c>
      <c r="AC2201" s="44">
        <f t="shared" si="687"/>
        <v>14.300036648832936</v>
      </c>
      <c r="AD2201" s="44">
        <f t="shared" si="692"/>
        <v>7.8364048262799395</v>
      </c>
      <c r="AE2201" s="44">
        <f t="shared" si="693"/>
        <v>6.4631518312488945</v>
      </c>
      <c r="AF2201" s="44">
        <f t="shared" si="694"/>
        <v>4.799913041025483E-4</v>
      </c>
      <c r="AG2201" s="45">
        <f>AC2201+AA2201+SUM($Z$2195:Z2201)</f>
        <v>71.719644885979605</v>
      </c>
      <c r="AH2201" s="45">
        <f>AC2201+AA2201+SUM($Z$2195:Z2201)</f>
        <v>71.719644885979605</v>
      </c>
      <c r="DM2201"/>
      <c r="DN2201"/>
      <c r="DO2201"/>
      <c r="DP2201"/>
      <c r="DQ2201"/>
      <c r="DR2201"/>
      <c r="DS2201"/>
      <c r="DT2201"/>
      <c r="DU2201"/>
      <c r="DV2201"/>
      <c r="DW2201"/>
      <c r="DX2201"/>
      <c r="DY2201"/>
      <c r="DZ2201"/>
      <c r="EA2201"/>
      <c r="EB2201"/>
      <c r="EC2201"/>
      <c r="ED2201"/>
      <c r="EE2201"/>
      <c r="EF2201"/>
      <c r="EG2201"/>
    </row>
    <row r="2202" spans="1:137" s="1" customFormat="1" ht="14.4" x14ac:dyDescent="0.3">
      <c r="A2202"/>
      <c r="B2202"/>
      <c r="C2202"/>
      <c r="D2202" s="18"/>
      <c r="E2202" s="28">
        <v>39966.478472222225</v>
      </c>
      <c r="F2202" s="10">
        <f t="shared" si="691"/>
        <v>82.870138888894871</v>
      </c>
      <c r="G2202" s="10">
        <v>124387</v>
      </c>
      <c r="H2202" s="10">
        <v>21.5</v>
      </c>
      <c r="I2202" s="10">
        <v>780</v>
      </c>
      <c r="J2202" s="10"/>
      <c r="K2202" s="10"/>
      <c r="L2202" s="79">
        <v>1037</v>
      </c>
      <c r="M2202" s="86"/>
      <c r="N2202" s="42">
        <v>6.44</v>
      </c>
      <c r="O2202" s="90"/>
      <c r="P2202" s="90"/>
      <c r="Q2202" s="90"/>
      <c r="R2202" s="87"/>
      <c r="S2202" s="87"/>
      <c r="T2202" s="16"/>
      <c r="U2202" s="16"/>
      <c r="V2202" s="43">
        <f t="shared" si="681"/>
        <v>7.6563469726371357E-5</v>
      </c>
      <c r="W2202" s="43">
        <f t="shared" si="682"/>
        <v>1.0551299834467148E-2</v>
      </c>
      <c r="X2202" s="43">
        <f t="shared" si="683"/>
        <v>4.9880093545881182E-5</v>
      </c>
      <c r="Y2202" s="22">
        <f>X2202+W2202+SUM($V$2195:V2202)</f>
        <v>1.1142394631688096E-2</v>
      </c>
      <c r="Z2202" s="22">
        <f t="shared" si="684"/>
        <v>0.44295350273740258</v>
      </c>
      <c r="AA2202" s="44">
        <f t="shared" si="685"/>
        <v>61.043931744644887</v>
      </c>
      <c r="AB2202" s="44">
        <f t="shared" si="686"/>
        <v>8.5591957283043385</v>
      </c>
      <c r="AC2202" s="44">
        <f t="shared" si="687"/>
        <v>15.619000716861887</v>
      </c>
      <c r="AD2202" s="44">
        <f t="shared" si="692"/>
        <v>8.5591957283043367</v>
      </c>
      <c r="AE2202" s="44">
        <f t="shared" si="693"/>
        <v>7.0592807252492138</v>
      </c>
      <c r="AF2202" s="44">
        <f t="shared" si="694"/>
        <v>5.2426330833753657E-4</v>
      </c>
      <c r="AG2202" s="45">
        <f>AC2202+AA2202+SUM($Z$2195:Z2202)</f>
        <v>78.63648587354794</v>
      </c>
      <c r="AH2202" s="45">
        <f>AC2202+AA2202+SUM($Z$2195:Z2202)</f>
        <v>78.63648587354794</v>
      </c>
      <c r="DM2202"/>
      <c r="DN2202"/>
      <c r="DO2202"/>
      <c r="DP2202"/>
      <c r="DQ2202"/>
      <c r="DR2202"/>
      <c r="DS2202"/>
      <c r="DT2202"/>
      <c r="DU2202"/>
      <c r="DV2202"/>
      <c r="DW2202"/>
      <c r="DX2202"/>
      <c r="DY2202"/>
      <c r="DZ2202"/>
      <c r="EA2202"/>
      <c r="EB2202"/>
      <c r="EC2202"/>
      <c r="ED2202"/>
      <c r="EE2202"/>
      <c r="EF2202"/>
      <c r="EG2202"/>
    </row>
    <row r="2203" spans="1:137" s="1" customFormat="1" ht="14.4" x14ac:dyDescent="0.3">
      <c r="A2203"/>
      <c r="B2203"/>
      <c r="C2203"/>
      <c r="D2203" s="18"/>
      <c r="E2203" s="28">
        <v>39976.366666666669</v>
      </c>
      <c r="F2203" s="10">
        <f t="shared" si="691"/>
        <v>92.758333333338669</v>
      </c>
      <c r="G2203" s="10">
        <v>123773</v>
      </c>
      <c r="H2203" s="10">
        <v>24.62</v>
      </c>
      <c r="I2203" s="10">
        <v>1000</v>
      </c>
      <c r="J2203" s="10"/>
      <c r="K2203" s="10"/>
      <c r="L2203" s="79">
        <v>1037</v>
      </c>
      <c r="M2203" s="86"/>
      <c r="N2203" s="42">
        <v>6.44</v>
      </c>
      <c r="O2203" s="90"/>
      <c r="P2203" s="90"/>
      <c r="Q2203" s="90"/>
      <c r="R2203" s="87"/>
      <c r="S2203" s="87"/>
      <c r="T2203" s="16"/>
      <c r="U2203" s="16"/>
      <c r="V2203" s="43">
        <f t="shared" si="681"/>
        <v>8.767407556573317E-5</v>
      </c>
      <c r="W2203" s="43">
        <f t="shared" si="682"/>
        <v>1.2082465205794474E-2</v>
      </c>
      <c r="X2203" s="43">
        <f t="shared" si="683"/>
        <v>5.7118507120911376E-5</v>
      </c>
      <c r="Y2203" s="22">
        <f>X2203+W2203+SUM($V$2195:V2203)</f>
        <v>1.2768472492156185E-2</v>
      </c>
      <c r="Z2203" s="22">
        <f t="shared" si="684"/>
        <v>0.44076699248568202</v>
      </c>
      <c r="AA2203" s="44">
        <f t="shared" si="685"/>
        <v>60.742606251697779</v>
      </c>
      <c r="AB2203" s="44">
        <f t="shared" si="686"/>
        <v>8.5169457650671898</v>
      </c>
      <c r="AC2203" s="44">
        <f t="shared" si="687"/>
        <v>15.541902093692642</v>
      </c>
      <c r="AD2203" s="44">
        <f t="shared" si="692"/>
        <v>8.5169457650671916</v>
      </c>
      <c r="AE2203" s="44">
        <f t="shared" si="693"/>
        <v>7.0244346531894086</v>
      </c>
      <c r="AF2203" s="44">
        <f t="shared" si="694"/>
        <v>5.2167543604124162E-4</v>
      </c>
      <c r="AG2203" s="45">
        <f>AC2203+AA2203+SUM($Z$2195:Z2203)</f>
        <v>78.698828749917283</v>
      </c>
      <c r="AH2203" s="45">
        <f>AC2203+AA2203+SUM($Z$2195:Z2203)</f>
        <v>78.698828749917283</v>
      </c>
      <c r="DM2203"/>
      <c r="DN2203"/>
      <c r="DO2203"/>
      <c r="DP2203"/>
      <c r="DQ2203"/>
      <c r="DR2203"/>
      <c r="DS2203"/>
      <c r="DT2203"/>
      <c r="DU2203"/>
      <c r="DV2203"/>
      <c r="DW2203"/>
      <c r="DX2203"/>
      <c r="DY2203"/>
      <c r="DZ2203"/>
      <c r="EA2203"/>
      <c r="EB2203"/>
      <c r="EC2203"/>
      <c r="ED2203"/>
      <c r="EE2203"/>
      <c r="EF2203"/>
      <c r="EG2203"/>
    </row>
    <row r="2204" spans="1:137" s="1" customFormat="1" ht="14.4" x14ac:dyDescent="0.3">
      <c r="A2204"/>
      <c r="B2204"/>
      <c r="C2204"/>
      <c r="D2204" s="18"/>
      <c r="E2204" s="28">
        <v>39981.480555555558</v>
      </c>
      <c r="F2204" s="10">
        <f t="shared" si="691"/>
        <v>97.87222222222772</v>
      </c>
      <c r="G2204" s="10">
        <v>125825</v>
      </c>
      <c r="H2204" s="10">
        <v>22.63</v>
      </c>
      <c r="I2204" s="10">
        <v>1099</v>
      </c>
      <c r="J2204" s="10"/>
      <c r="K2204" s="10"/>
      <c r="L2204" s="79">
        <v>1037</v>
      </c>
      <c r="M2204" s="86"/>
      <c r="N2204" s="42">
        <v>6.44</v>
      </c>
      <c r="O2204" s="90"/>
      <c r="P2204" s="90"/>
      <c r="Q2204" s="90"/>
      <c r="R2204" s="87"/>
      <c r="S2204" s="87"/>
      <c r="T2204" s="16"/>
      <c r="U2204" s="16"/>
      <c r="V2204" s="43">
        <f t="shared" si="681"/>
        <v>8.0587503251524823E-5</v>
      </c>
      <c r="W2204" s="43">
        <f t="shared" si="682"/>
        <v>1.1105856523441468E-2</v>
      </c>
      <c r="X2204" s="43">
        <f t="shared" si="683"/>
        <v>5.2501698462478661E-5</v>
      </c>
      <c r="Y2204" s="22">
        <f>X2204+W2204+SUM($V$2195:V2204)</f>
        <v>1.186783450439627E-2</v>
      </c>
      <c r="Z2204" s="22">
        <f t="shared" si="684"/>
        <v>0.44807435248003152</v>
      </c>
      <c r="AA2204" s="44">
        <f t="shared" si="685"/>
        <v>61.749641938224606</v>
      </c>
      <c r="AB2204" s="44">
        <f t="shared" si="686"/>
        <v>8.658145967937914</v>
      </c>
      <c r="AC2204" s="44">
        <f t="shared" si="687"/>
        <v>15.799567199137751</v>
      </c>
      <c r="AD2204" s="44">
        <f t="shared" si="692"/>
        <v>8.658145967937914</v>
      </c>
      <c r="AE2204" s="44">
        <f t="shared" si="693"/>
        <v>7.1408909070440032</v>
      </c>
      <c r="AF2204" s="44">
        <f t="shared" si="694"/>
        <v>5.3032415583276823E-4</v>
      </c>
      <c r="AG2204" s="45">
        <f>AC2204+AA2204+SUM($Z$2195:Z2204)</f>
        <v>80.41160389436925</v>
      </c>
      <c r="AH2204" s="45">
        <f>AC2204+AA2204+SUM($Z$2195:Z2204)</f>
        <v>80.41160389436925</v>
      </c>
      <c r="DM2204"/>
      <c r="DN2204"/>
      <c r="DO2204"/>
      <c r="DP2204"/>
      <c r="DQ2204"/>
      <c r="DR2204"/>
      <c r="DS2204"/>
      <c r="DT2204"/>
      <c r="DU2204"/>
      <c r="DV2204"/>
      <c r="DW2204"/>
      <c r="DX2204"/>
      <c r="DY2204"/>
      <c r="DZ2204"/>
      <c r="EA2204"/>
      <c r="EB2204"/>
      <c r="EC2204"/>
      <c r="ED2204"/>
      <c r="EE2204"/>
      <c r="EF2204"/>
      <c r="EG2204"/>
    </row>
    <row r="2205" spans="1:137" s="1" customFormat="1" ht="14.4" x14ac:dyDescent="0.3">
      <c r="A2205"/>
      <c r="B2205"/>
      <c r="C2205"/>
      <c r="D2205" s="18"/>
      <c r="E2205" s="28">
        <v>39988.492361111108</v>
      </c>
      <c r="F2205" s="10">
        <f t="shared" si="691"/>
        <v>104.8840277777781</v>
      </c>
      <c r="G2205" s="10">
        <v>126968</v>
      </c>
      <c r="H2205" s="10">
        <v>23.55</v>
      </c>
      <c r="I2205" s="10">
        <v>1207</v>
      </c>
      <c r="J2205" s="10"/>
      <c r="K2205" s="10"/>
      <c r="L2205" s="79">
        <v>1037</v>
      </c>
      <c r="M2205" s="86"/>
      <c r="N2205" s="42">
        <v>6.44</v>
      </c>
      <c r="O2205" s="90"/>
      <c r="P2205" s="90"/>
      <c r="Q2205" s="90"/>
      <c r="R2205" s="87"/>
      <c r="S2205" s="87"/>
      <c r="T2205" s="16"/>
      <c r="U2205" s="16"/>
      <c r="V2205" s="43">
        <f t="shared" si="681"/>
        <v>8.386370753749049E-5</v>
      </c>
      <c r="W2205" s="43">
        <f t="shared" si="682"/>
        <v>1.1557354004730295E-2</v>
      </c>
      <c r="X2205" s="43">
        <f t="shared" si="683"/>
        <v>5.4636102465372182E-5</v>
      </c>
      <c r="Y2205" s="22">
        <f>X2205+W2205+SUM($V$2195:V2205)</f>
        <v>1.240533009722548E-2</v>
      </c>
      <c r="Z2205" s="22">
        <f t="shared" si="684"/>
        <v>0.45214468019618226</v>
      </c>
      <c r="AA2205" s="44">
        <f t="shared" si="685"/>
        <v>62.310578482912788</v>
      </c>
      <c r="AB2205" s="44">
        <f t="shared" si="686"/>
        <v>8.7367969581334481</v>
      </c>
      <c r="AC2205" s="44">
        <f t="shared" si="687"/>
        <v>15.943091183311124</v>
      </c>
      <c r="AD2205" s="44">
        <f t="shared" si="692"/>
        <v>8.7367969581334499</v>
      </c>
      <c r="AE2205" s="44">
        <f t="shared" si="693"/>
        <v>7.2057590835331862</v>
      </c>
      <c r="AF2205" s="44">
        <f t="shared" si="694"/>
        <v>5.3514164448857486E-4</v>
      </c>
      <c r="AG2205" s="45">
        <f>AC2205+AA2205+SUM($Z$2195:Z2205)</f>
        <v>81.56820910342698</v>
      </c>
      <c r="AH2205" s="45">
        <f>AC2205+AA2205+SUM($Z$2195:Z2205)</f>
        <v>81.56820910342698</v>
      </c>
      <c r="DM2205"/>
      <c r="DN2205"/>
      <c r="DO2205"/>
      <c r="DP2205"/>
      <c r="DQ2205"/>
      <c r="DR2205"/>
      <c r="DS2205"/>
      <c r="DT2205"/>
      <c r="DU2205"/>
      <c r="DV2205"/>
      <c r="DW2205"/>
      <c r="DX2205"/>
      <c r="DY2205"/>
      <c r="DZ2205"/>
      <c r="EA2205"/>
      <c r="EB2205"/>
      <c r="EC2205"/>
      <c r="ED2205"/>
      <c r="EE2205"/>
      <c r="EF2205"/>
      <c r="EG2205"/>
    </row>
    <row r="2206" spans="1:137" s="1" customFormat="1" ht="14.4" x14ac:dyDescent="0.3">
      <c r="A2206"/>
      <c r="B2206"/>
      <c r="C2206"/>
      <c r="D2206" s="18"/>
      <c r="E2206" s="28">
        <v>39995.589583333334</v>
      </c>
      <c r="F2206" s="10">
        <f t="shared" si="691"/>
        <v>111.98125000000437</v>
      </c>
      <c r="G2206" s="10">
        <v>126756</v>
      </c>
      <c r="H2206" s="10">
        <v>20.440000000000001</v>
      </c>
      <c r="I2206" s="10">
        <v>1426</v>
      </c>
      <c r="J2206" s="10"/>
      <c r="K2206" s="10"/>
      <c r="L2206" s="79">
        <v>1037</v>
      </c>
      <c r="M2206" s="86"/>
      <c r="N2206" s="42">
        <v>6.44</v>
      </c>
      <c r="O2206" s="83"/>
      <c r="P2206" s="83"/>
      <c r="Q2206" s="83"/>
      <c r="R2206" s="83"/>
      <c r="S2206" s="83"/>
      <c r="T2206" s="16"/>
      <c r="U2206" s="16"/>
      <c r="V2206" s="43">
        <f t="shared" si="681"/>
        <v>7.27887126142805E-5</v>
      </c>
      <c r="W2206" s="43">
        <f t="shared" si="682"/>
        <v>1.0031096214721326E-2</v>
      </c>
      <c r="X2206" s="43">
        <f t="shared" si="683"/>
        <v>4.7420888933851689E-5</v>
      </c>
      <c r="Y2206" s="22">
        <f>X2206+W2206+SUM($V$2195:V2206)</f>
        <v>1.0944645806299272E-2</v>
      </c>
      <c r="Z2206" s="22">
        <f t="shared" si="684"/>
        <v>0.45138972877376415</v>
      </c>
      <c r="AA2206" s="44">
        <f t="shared" si="685"/>
        <v>62.206537758963613</v>
      </c>
      <c r="AB2206" s="44">
        <f t="shared" si="686"/>
        <v>8.7222090229440763</v>
      </c>
      <c r="AC2206" s="44">
        <f t="shared" si="687"/>
        <v>15.916470811793399</v>
      </c>
      <c r="AD2206" s="44">
        <f t="shared" si="692"/>
        <v>8.7222090229440745</v>
      </c>
      <c r="AE2206" s="44">
        <f t="shared" si="693"/>
        <v>7.1937275407372905</v>
      </c>
      <c r="AF2206" s="44">
        <f t="shared" si="694"/>
        <v>5.3424811203447932E-4</v>
      </c>
      <c r="AG2206" s="45">
        <f>AC2206+AA2206+SUM($Z$2195:Z2206)</f>
        <v>81.888937736733851</v>
      </c>
      <c r="AH2206" s="45">
        <f>AC2206+AA2206+SUM($Z$2195:Z2206)</f>
        <v>81.888937736733851</v>
      </c>
      <c r="DM2206"/>
      <c r="DN2206"/>
      <c r="DO2206"/>
      <c r="DP2206"/>
      <c r="DQ2206"/>
      <c r="DR2206"/>
      <c r="DS2206"/>
      <c r="DT2206"/>
      <c r="DU2206"/>
      <c r="DV2206"/>
      <c r="DW2206"/>
      <c r="DX2206"/>
      <c r="DY2206"/>
      <c r="DZ2206"/>
      <c r="EA2206"/>
      <c r="EB2206"/>
      <c r="EC2206"/>
      <c r="ED2206"/>
      <c r="EE2206"/>
      <c r="EF2206"/>
      <c r="EG2206"/>
    </row>
    <row r="2207" spans="1:137" s="1" customFormat="1" ht="14.4" x14ac:dyDescent="0.3">
      <c r="A2207"/>
      <c r="B2207"/>
      <c r="C2207"/>
      <c r="D2207" s="18"/>
      <c r="E2207" s="28">
        <v>40002.527777777781</v>
      </c>
      <c r="F2207" s="10">
        <f t="shared" si="691"/>
        <v>118.91944444445107</v>
      </c>
      <c r="G2207" s="10">
        <v>126517</v>
      </c>
      <c r="H2207" s="10">
        <v>19.98</v>
      </c>
      <c r="I2207" s="10">
        <v>75</v>
      </c>
      <c r="J2207" s="10"/>
      <c r="K2207" s="10"/>
      <c r="L2207" s="79">
        <v>1037</v>
      </c>
      <c r="M2207" s="86"/>
      <c r="N2207" s="42">
        <v>6.44</v>
      </c>
      <c r="O2207" s="83"/>
      <c r="P2207" s="83"/>
      <c r="Q2207" s="83"/>
      <c r="R2207" s="83"/>
      <c r="S2207" s="83"/>
      <c r="T2207" s="16"/>
      <c r="U2207" s="16"/>
      <c r="V2207" s="43">
        <f t="shared" si="681"/>
        <v>7.1150610471297667E-5</v>
      </c>
      <c r="W2207" s="43">
        <f t="shared" si="682"/>
        <v>9.8053474740769139E-3</v>
      </c>
      <c r="X2207" s="43">
        <f t="shared" si="683"/>
        <v>4.6353686932404929E-5</v>
      </c>
      <c r="Y2207" s="22">
        <f>X2207+W2207+SUM($V$2195:V2207)</f>
        <v>1.0788980474124712E-2</v>
      </c>
      <c r="Z2207" s="22">
        <f t="shared" si="684"/>
        <v>0.45053862787773613</v>
      </c>
      <c r="AA2207" s="44">
        <f t="shared" si="685"/>
        <v>62.089246565454893</v>
      </c>
      <c r="AB2207" s="44">
        <f t="shared" si="686"/>
        <v>8.7057631903485095</v>
      </c>
      <c r="AC2207" s="44">
        <f t="shared" si="687"/>
        <v>15.886460109940879</v>
      </c>
      <c r="AD2207" s="44">
        <f t="shared" si="692"/>
        <v>8.7057631903485095</v>
      </c>
      <c r="AE2207" s="44">
        <f t="shared" si="693"/>
        <v>7.1801636788117325</v>
      </c>
      <c r="AF2207" s="44">
        <f t="shared" si="694"/>
        <v>5.3324078063575876E-4</v>
      </c>
      <c r="AG2207" s="45">
        <f>AC2207+AA2207+SUM($Z$2195:Z2207)</f>
        <v>82.192174469250347</v>
      </c>
      <c r="AH2207" s="45">
        <f>AC2207+AA2207+SUM($Z$2195:Z2207)</f>
        <v>82.192174469250347</v>
      </c>
      <c r="DM2207"/>
      <c r="DN2207"/>
      <c r="DO2207"/>
      <c r="DP2207"/>
      <c r="DQ2207"/>
      <c r="DR2207"/>
      <c r="DS2207"/>
      <c r="DT2207"/>
      <c r="DU2207"/>
      <c r="DV2207"/>
      <c r="DW2207"/>
      <c r="DX2207"/>
      <c r="DY2207"/>
      <c r="DZ2207"/>
      <c r="EA2207"/>
      <c r="EB2207"/>
      <c r="EC2207"/>
      <c r="ED2207"/>
      <c r="EE2207"/>
      <c r="EF2207"/>
      <c r="EG2207"/>
    </row>
    <row r="2208" spans="1:137" s="1" customFormat="1" ht="14.4" x14ac:dyDescent="0.3">
      <c r="A2208"/>
      <c r="B2208"/>
      <c r="C2208"/>
      <c r="D2208" s="18"/>
      <c r="E2208" s="28">
        <v>40011.470138888886</v>
      </c>
      <c r="F2208" s="10">
        <f t="shared" si="691"/>
        <v>127.8618055555562</v>
      </c>
      <c r="G2208" s="10">
        <v>127136</v>
      </c>
      <c r="H2208" s="10">
        <v>20.34</v>
      </c>
      <c r="I2208" s="10">
        <v>56</v>
      </c>
      <c r="J2208" s="10"/>
      <c r="K2208" s="10"/>
      <c r="L2208" s="79">
        <v>1037</v>
      </c>
      <c r="M2208" s="86"/>
      <c r="N2208" s="42">
        <v>6.44</v>
      </c>
      <c r="O2208" s="83"/>
      <c r="P2208" s="83"/>
      <c r="Q2208" s="83"/>
      <c r="R2208" s="83"/>
      <c r="S2208" s="83"/>
      <c r="T2208" s="16"/>
      <c r="U2208" s="16"/>
      <c r="V2208" s="43">
        <f t="shared" si="681"/>
        <v>7.2432603452762492E-5</v>
      </c>
      <c r="W2208" s="43">
        <f t="shared" si="682"/>
        <v>9.9820204015377573E-3</v>
      </c>
      <c r="X2208" s="43">
        <f t="shared" si="683"/>
        <v>4.7188888498754567E-5</v>
      </c>
      <c r="Y2208" s="22">
        <f>X2208+W2208+SUM($V$2195:V2208)</f>
        <v>1.1038921206604666E-2</v>
      </c>
      <c r="Z2208" s="22">
        <f t="shared" si="684"/>
        <v>0.45274294358753253</v>
      </c>
      <c r="AA2208" s="44">
        <f t="shared" si="685"/>
        <v>62.393025849061182</v>
      </c>
      <c r="AB2208" s="44">
        <f t="shared" si="686"/>
        <v>8.7483572086608774</v>
      </c>
      <c r="AC2208" s="44">
        <f t="shared" si="687"/>
        <v>15.964186572061013</v>
      </c>
      <c r="AD2208" s="44">
        <f t="shared" si="692"/>
        <v>8.7483572086608756</v>
      </c>
      <c r="AE2208" s="44">
        <f t="shared" si="693"/>
        <v>7.2152935136733269</v>
      </c>
      <c r="AF2208" s="44">
        <f t="shared" si="694"/>
        <v>5.3584972681068805E-4</v>
      </c>
      <c r="AG2208" s="45">
        <f>AC2208+AA2208+SUM($Z$2195:Z2208)</f>
        <v>83.026423158564299</v>
      </c>
      <c r="AH2208" s="45">
        <f>AC2208+AA2208+SUM($Z$2195:Z2208)</f>
        <v>83.026423158564299</v>
      </c>
      <c r="DM2208"/>
      <c r="DN2208"/>
      <c r="DO2208"/>
      <c r="DP2208"/>
      <c r="DQ2208"/>
      <c r="DR2208"/>
      <c r="DS2208"/>
      <c r="DT2208"/>
      <c r="DU2208"/>
      <c r="DV2208"/>
      <c r="DW2208"/>
      <c r="DX2208"/>
      <c r="DY2208"/>
      <c r="DZ2208"/>
      <c r="EA2208"/>
      <c r="EB2208"/>
      <c r="EC2208"/>
      <c r="ED2208"/>
      <c r="EE2208"/>
      <c r="EF2208"/>
      <c r="EG2208"/>
    </row>
    <row r="2209" spans="1:137" s="1" customFormat="1" ht="14.4" x14ac:dyDescent="0.3">
      <c r="A2209"/>
      <c r="B2209"/>
      <c r="C2209"/>
      <c r="D2209" s="18"/>
      <c r="E2209" s="28">
        <v>40017.493055555555</v>
      </c>
      <c r="F2209" s="10">
        <f t="shared" si="691"/>
        <v>133.88472222222481</v>
      </c>
      <c r="G2209" s="10">
        <v>126454</v>
      </c>
      <c r="H2209" s="10">
        <v>21.18</v>
      </c>
      <c r="I2209" s="10">
        <v>159</v>
      </c>
      <c r="J2209" s="10"/>
      <c r="K2209" s="10"/>
      <c r="L2209" s="79">
        <v>1037</v>
      </c>
      <c r="M2209" s="86"/>
      <c r="N2209" s="42">
        <v>6.44</v>
      </c>
      <c r="O2209" s="83"/>
      <c r="P2209" s="83"/>
      <c r="Q2209" s="83"/>
      <c r="R2209" s="83"/>
      <c r="S2209" s="83"/>
      <c r="T2209" s="16"/>
      <c r="U2209" s="16"/>
      <c r="V2209" s="43">
        <f t="shared" si="681"/>
        <v>7.5423920409513741E-5</v>
      </c>
      <c r="W2209" s="43">
        <f t="shared" si="682"/>
        <v>1.0394257232279731E-2</v>
      </c>
      <c r="X2209" s="43">
        <f t="shared" si="683"/>
        <v>4.9137692153570387E-5</v>
      </c>
      <c r="Y2209" s="22">
        <f>X2209+W2209+SUM($V$2195:V2209)</f>
        <v>1.1528530761410969E-2</v>
      </c>
      <c r="Z2209" s="22">
        <f t="shared" si="684"/>
        <v>0.45031427910597971</v>
      </c>
      <c r="AA2209" s="44">
        <f t="shared" si="685"/>
        <v>62.058328803149251</v>
      </c>
      <c r="AB2209" s="44">
        <f t="shared" si="686"/>
        <v>8.7014280964007238</v>
      </c>
      <c r="AC2209" s="44">
        <f t="shared" si="687"/>
        <v>15.87854933915966</v>
      </c>
      <c r="AD2209" s="44">
        <f t="shared" si="692"/>
        <v>8.7014280964007202</v>
      </c>
      <c r="AE2209" s="44">
        <f t="shared" si="693"/>
        <v>7.1765882675091754</v>
      </c>
      <c r="AF2209" s="44">
        <f t="shared" si="694"/>
        <v>5.3297524976496607E-4</v>
      </c>
      <c r="AG2209" s="45">
        <f>AC2209+AA2209+SUM($Z$2195:Z2209)</f>
        <v>83.056403158856995</v>
      </c>
      <c r="AH2209" s="45">
        <f>AC2209+AA2209+SUM($Z$2195:Z2209)</f>
        <v>83.056403158856995</v>
      </c>
      <c r="DM2209"/>
      <c r="DN2209"/>
      <c r="DO2209"/>
      <c r="DP2209"/>
      <c r="DQ2209"/>
      <c r="DR2209"/>
      <c r="DS2209"/>
      <c r="DT2209"/>
      <c r="DU2209"/>
      <c r="DV2209"/>
      <c r="DW2209"/>
      <c r="DX2209"/>
      <c r="DY2209"/>
      <c r="DZ2209"/>
      <c r="EA2209"/>
      <c r="EB2209"/>
      <c r="EC2209"/>
      <c r="ED2209"/>
      <c r="EE2209"/>
      <c r="EF2209"/>
      <c r="EG2209"/>
    </row>
    <row r="2210" spans="1:137" s="1" customFormat="1" ht="14.4" x14ac:dyDescent="0.3">
      <c r="A2210"/>
      <c r="B2210"/>
      <c r="C2210"/>
      <c r="D2210" s="18"/>
      <c r="E2210" s="28">
        <v>40028.498611111114</v>
      </c>
      <c r="F2210" s="10">
        <f t="shared" si="691"/>
        <v>144.89027777778392</v>
      </c>
      <c r="G2210" s="10">
        <v>132881</v>
      </c>
      <c r="H2210" s="10">
        <v>21.12</v>
      </c>
      <c r="I2210" s="10">
        <v>365</v>
      </c>
      <c r="J2210" s="10"/>
      <c r="K2210" s="10"/>
      <c r="L2210" s="79">
        <v>1037</v>
      </c>
      <c r="M2210" s="86"/>
      <c r="N2210" s="42">
        <v>6.44</v>
      </c>
      <c r="O2210" s="83"/>
      <c r="P2210" s="83"/>
      <c r="Q2210" s="83"/>
      <c r="R2210" s="83"/>
      <c r="S2210" s="83"/>
      <c r="T2210" s="16"/>
      <c r="U2210" s="16"/>
      <c r="V2210" s="43">
        <f t="shared" si="681"/>
        <v>7.5210254912602941E-5</v>
      </c>
      <c r="W2210" s="43">
        <f t="shared" si="682"/>
        <v>1.036481174436959E-2</v>
      </c>
      <c r="X2210" s="43">
        <f t="shared" si="683"/>
        <v>4.8998491892512122E-5</v>
      </c>
      <c r="Y2210" s="22">
        <f>X2210+W2210+SUM($V$2195:V2210)</f>
        <v>1.1574156328152375E-2</v>
      </c>
      <c r="Z2210" s="22">
        <f t="shared" si="684"/>
        <v>0.473201414916742</v>
      </c>
      <c r="AA2210" s="44">
        <f t="shared" si="685"/>
        <v>65.21243131645717</v>
      </c>
      <c r="AB2210" s="44">
        <f t="shared" si="686"/>
        <v>9.1436764900898719</v>
      </c>
      <c r="AC2210" s="44">
        <f t="shared" si="687"/>
        <v>16.685573526633203</v>
      </c>
      <c r="AD2210" s="44">
        <f t="shared" si="692"/>
        <v>9.1436764900898684</v>
      </c>
      <c r="AE2210" s="44">
        <f t="shared" si="693"/>
        <v>7.5413369729299733</v>
      </c>
      <c r="AF2210" s="44">
        <f t="shared" si="694"/>
        <v>5.6006361336152636E-4</v>
      </c>
      <c r="AG2210" s="45">
        <f>AC2210+AA2210+SUM($Z$2195:Z2210)</f>
        <v>87.490731274555202</v>
      </c>
      <c r="AH2210" s="45">
        <f>AC2210+AA2210+SUM($Z$2195:Z2210)</f>
        <v>87.490731274555202</v>
      </c>
      <c r="DM2210"/>
      <c r="DN2210"/>
      <c r="DO2210"/>
      <c r="DP2210"/>
      <c r="DQ2210"/>
      <c r="DR2210"/>
      <c r="DS2210"/>
      <c r="DT2210"/>
      <c r="DU2210"/>
      <c r="DV2210"/>
      <c r="DW2210"/>
      <c r="DX2210"/>
      <c r="DY2210"/>
      <c r="DZ2210"/>
      <c r="EA2210"/>
      <c r="EB2210"/>
      <c r="EC2210"/>
      <c r="ED2210"/>
      <c r="EE2210"/>
      <c r="EF2210"/>
      <c r="EG2210"/>
    </row>
    <row r="2211" spans="1:137" s="1" customFormat="1" ht="14.4" x14ac:dyDescent="0.3">
      <c r="A2211"/>
      <c r="B2211"/>
      <c r="C2211"/>
      <c r="D2211" s="18"/>
      <c r="E2211" s="28">
        <v>40038.553472222222</v>
      </c>
      <c r="F2211" s="10">
        <f t="shared" si="691"/>
        <v>154.94513888889196</v>
      </c>
      <c r="G2211" s="10">
        <v>129774</v>
      </c>
      <c r="H2211" s="10">
        <v>21.08</v>
      </c>
      <c r="I2211" s="10">
        <v>560</v>
      </c>
      <c r="J2211" s="10"/>
      <c r="K2211" s="10"/>
      <c r="L2211" s="79">
        <v>1037</v>
      </c>
      <c r="M2211" s="86"/>
      <c r="N2211" s="42">
        <v>6.44</v>
      </c>
      <c r="O2211" s="83"/>
      <c r="P2211" s="83"/>
      <c r="Q2211" s="83"/>
      <c r="R2211" s="83"/>
      <c r="S2211" s="83"/>
      <c r="T2211" s="16"/>
      <c r="U2211" s="16"/>
      <c r="V2211" s="43">
        <f t="shared" si="681"/>
        <v>7.5067811247995733E-5</v>
      </c>
      <c r="W2211" s="43">
        <f t="shared" si="682"/>
        <v>1.0345181419096162E-2</v>
      </c>
      <c r="X2211" s="43">
        <f t="shared" si="683"/>
        <v>4.8905691718473265E-5</v>
      </c>
      <c r="Y2211" s="22">
        <f>X2211+W2211+SUM($V$2195:V2211)</f>
        <v>1.1629501013952902E-2</v>
      </c>
      <c r="Z2211" s="22">
        <f t="shared" si="684"/>
        <v>0.46213710326837748</v>
      </c>
      <c r="AA2211" s="44">
        <f t="shared" si="685"/>
        <v>63.687645800843704</v>
      </c>
      <c r="AB2211" s="44">
        <f t="shared" si="686"/>
        <v>8.9298806663475059</v>
      </c>
      <c r="AC2211" s="44">
        <f t="shared" si="687"/>
        <v>16.295434402550381</v>
      </c>
      <c r="AD2211" s="44">
        <f t="shared" si="692"/>
        <v>8.9298806663475023</v>
      </c>
      <c r="AE2211" s="44">
        <f t="shared" si="693"/>
        <v>7.3650067678977003</v>
      </c>
      <c r="AF2211" s="44">
        <f t="shared" si="694"/>
        <v>5.4696830517815727E-4</v>
      </c>
      <c r="AG2211" s="45">
        <f>AC2211+AA2211+SUM($Z$2195:Z2211)</f>
        <v>86.037943738127282</v>
      </c>
      <c r="AH2211" s="45">
        <f>AC2211+AA2211+SUM($Z$2195:Z2211)</f>
        <v>86.037943738127282</v>
      </c>
      <c r="DM2211"/>
      <c r="DN2211"/>
      <c r="DO2211"/>
      <c r="DP2211"/>
      <c r="DQ2211"/>
      <c r="DR2211"/>
      <c r="DS2211"/>
      <c r="DT2211"/>
      <c r="DU2211"/>
      <c r="DV2211"/>
      <c r="DW2211"/>
      <c r="DX2211"/>
      <c r="DY2211"/>
      <c r="DZ2211"/>
      <c r="EA2211"/>
      <c r="EB2211"/>
      <c r="EC2211"/>
      <c r="ED2211"/>
      <c r="EE2211"/>
      <c r="EF2211"/>
      <c r="EG2211"/>
    </row>
    <row r="2212" spans="1:137" s="1" customFormat="1" ht="14.4" x14ac:dyDescent="0.3">
      <c r="A2212"/>
      <c r="B2212"/>
      <c r="C2212"/>
      <c r="D2212" s="18"/>
      <c r="E2212" s="28">
        <v>40045.498611111114</v>
      </c>
      <c r="F2212" s="10">
        <f t="shared" si="691"/>
        <v>161.89027777778392</v>
      </c>
      <c r="G2212" s="10">
        <v>132203</v>
      </c>
      <c r="H2212" s="10">
        <v>20.92</v>
      </c>
      <c r="I2212" s="10">
        <v>652</v>
      </c>
      <c r="J2212" s="10"/>
      <c r="K2212" s="10"/>
      <c r="L2212" s="79">
        <v>1037</v>
      </c>
      <c r="M2212" s="86"/>
      <c r="N2212" s="42">
        <v>6.44</v>
      </c>
      <c r="O2212" s="83"/>
      <c r="P2212" s="83"/>
      <c r="Q2212" s="83"/>
      <c r="R2212" s="83"/>
      <c r="S2212" s="83"/>
      <c r="T2212" s="16"/>
      <c r="U2212" s="16"/>
      <c r="V2212" s="43">
        <f t="shared" si="681"/>
        <v>7.4498036589566938E-5</v>
      </c>
      <c r="W2212" s="43">
        <f t="shared" si="682"/>
        <v>1.0266660118002454E-2</v>
      </c>
      <c r="X2212" s="43">
        <f t="shared" si="683"/>
        <v>4.8534491022317878E-5</v>
      </c>
      <c r="Y2212" s="22">
        <f>X2212+W2212+SUM($V$2195:V2212)</f>
        <v>1.1625106548752605E-2</v>
      </c>
      <c r="Z2212" s="22">
        <f t="shared" si="684"/>
        <v>0.47078699480164993</v>
      </c>
      <c r="AA2212" s="44">
        <f t="shared" si="685"/>
        <v>64.879697303072575</v>
      </c>
      <c r="AB2212" s="44">
        <f t="shared" si="686"/>
        <v>9.0970226218898951</v>
      </c>
      <c r="AC2212" s="44">
        <f t="shared" si="687"/>
        <v>16.600438564892571</v>
      </c>
      <c r="AD2212" s="44">
        <f t="shared" si="692"/>
        <v>9.0970226218898933</v>
      </c>
      <c r="AE2212" s="44">
        <f t="shared" si="693"/>
        <v>7.5028587370072568</v>
      </c>
      <c r="AF2212" s="44">
        <f t="shared" si="694"/>
        <v>5.5720599541871205E-4</v>
      </c>
      <c r="AG2212" s="45">
        <f>AC2212+AA2212+SUM($Z$2195:Z2212)</f>
        <v>88.005786397500003</v>
      </c>
      <c r="AH2212" s="45">
        <f>AC2212+AA2212+SUM($Z$2195:Z2212)</f>
        <v>88.005786397500003</v>
      </c>
      <c r="DM2212"/>
      <c r="DN2212"/>
      <c r="DO2212"/>
      <c r="DP2212"/>
      <c r="DQ2212"/>
      <c r="DR2212"/>
      <c r="DS2212"/>
      <c r="DT2212"/>
      <c r="DU2212"/>
      <c r="DV2212"/>
      <c r="DW2212"/>
      <c r="DX2212"/>
      <c r="DY2212"/>
      <c r="DZ2212"/>
      <c r="EA2212"/>
      <c r="EB2212"/>
      <c r="EC2212"/>
      <c r="ED2212"/>
      <c r="EE2212"/>
      <c r="EF2212"/>
      <c r="EG2212"/>
    </row>
    <row r="2213" spans="1:137" s="1" customFormat="1" ht="14.4" x14ac:dyDescent="0.3">
      <c r="A2213"/>
      <c r="B2213"/>
      <c r="C2213"/>
      <c r="D2213" s="18"/>
      <c r="E2213" s="28">
        <v>40052.49722222222</v>
      </c>
      <c r="F2213" s="10">
        <f t="shared" si="691"/>
        <v>168.88888888889051</v>
      </c>
      <c r="G2213" s="10">
        <v>132283</v>
      </c>
      <c r="H2213" s="10">
        <v>20.41</v>
      </c>
      <c r="I2213" s="10">
        <v>843</v>
      </c>
      <c r="J2213" s="10"/>
      <c r="K2213" s="10"/>
      <c r="L2213" s="79">
        <v>1037</v>
      </c>
      <c r="M2213" s="86"/>
      <c r="N2213" s="42">
        <v>6.44</v>
      </c>
      <c r="O2213" s="83"/>
      <c r="P2213" s="83"/>
      <c r="Q2213" s="83"/>
      <c r="R2213" s="83"/>
      <c r="S2213" s="83"/>
      <c r="T2213" s="16"/>
      <c r="U2213" s="16"/>
      <c r="V2213" s="43">
        <f t="shared" si="681"/>
        <v>7.2681879865825087E-5</v>
      </c>
      <c r="W2213" s="43">
        <f t="shared" si="682"/>
        <v>1.0016373470766256E-2</v>
      </c>
      <c r="X2213" s="43">
        <f t="shared" si="683"/>
        <v>4.7351288803322553E-5</v>
      </c>
      <c r="Y2213" s="22">
        <f>X2213+W2213+SUM($V$2195:V2213)</f>
        <v>1.1446318579163239E-2</v>
      </c>
      <c r="Z2213" s="22">
        <f t="shared" si="684"/>
        <v>0.47107188213086432</v>
      </c>
      <c r="AA2213" s="44">
        <f t="shared" si="685"/>
        <v>64.918957953619426</v>
      </c>
      <c r="AB2213" s="44">
        <f t="shared" si="686"/>
        <v>9.1025275030934338</v>
      </c>
      <c r="AC2213" s="44">
        <f t="shared" si="687"/>
        <v>16.610483988106804</v>
      </c>
      <c r="AD2213" s="44">
        <f t="shared" si="692"/>
        <v>9.1025275030934303</v>
      </c>
      <c r="AE2213" s="44">
        <f t="shared" si="693"/>
        <v>7.5073989418358966</v>
      </c>
      <c r="AF2213" s="44">
        <f t="shared" si="694"/>
        <v>5.575431774768613E-4</v>
      </c>
      <c r="AG2213" s="45">
        <f>AC2213+AA2213+SUM($Z$2195:Z2213)</f>
        <v>88.526164353391948</v>
      </c>
      <c r="AH2213" s="45">
        <f>AC2213+AA2213+SUM($Z$2195:Z2213)</f>
        <v>88.526164353391948</v>
      </c>
      <c r="DM2213"/>
      <c r="DN2213"/>
      <c r="DO2213"/>
      <c r="DP2213"/>
      <c r="DQ2213"/>
      <c r="DR2213"/>
      <c r="DS2213"/>
      <c r="DT2213"/>
      <c r="DU2213"/>
      <c r="DV2213"/>
      <c r="DW2213"/>
      <c r="DX2213"/>
      <c r="DY2213"/>
      <c r="DZ2213"/>
      <c r="EA2213"/>
      <c r="EB2213"/>
      <c r="EC2213"/>
      <c r="ED2213"/>
      <c r="EE2213"/>
      <c r="EF2213"/>
      <c r="EG2213"/>
    </row>
    <row r="2214" spans="1:137" s="1" customFormat="1" ht="14.4" x14ac:dyDescent="0.3">
      <c r="A2214"/>
      <c r="B2214"/>
      <c r="C2214"/>
      <c r="D2214" s="18"/>
      <c r="E2214" s="28">
        <v>40059.463888888888</v>
      </c>
      <c r="F2214" s="10">
        <f t="shared" si="691"/>
        <v>175.85555555555766</v>
      </c>
      <c r="G2214" s="10">
        <v>126066</v>
      </c>
      <c r="H2214" s="10">
        <v>19.11</v>
      </c>
      <c r="I2214" s="10">
        <v>936</v>
      </c>
      <c r="J2214" s="10"/>
      <c r="K2214" s="10"/>
      <c r="L2214" s="79">
        <v>1037</v>
      </c>
      <c r="M2214" s="86"/>
      <c r="N2214" s="42">
        <v>6.44</v>
      </c>
      <c r="O2214" s="83"/>
      <c r="P2214" s="83"/>
      <c r="Q2214" s="83"/>
      <c r="R2214" s="83"/>
      <c r="S2214" s="83"/>
      <c r="T2214" s="16"/>
      <c r="U2214" s="16"/>
      <c r="V2214" s="43">
        <f t="shared" si="681"/>
        <v>6.8052460766091004E-5</v>
      </c>
      <c r="W2214" s="43">
        <f t="shared" si="682"/>
        <v>9.3783878993798694E-3</v>
      </c>
      <c r="X2214" s="43">
        <f t="shared" si="683"/>
        <v>4.4335283147059965E-5</v>
      </c>
      <c r="Y2214" s="22">
        <f>X2214+W2214+SUM($V$2195:V2214)</f>
        <v>1.0873369462886679E-2</v>
      </c>
      <c r="Z2214" s="22">
        <f t="shared" si="684"/>
        <v>0.44893257555928989</v>
      </c>
      <c r="AA2214" s="44">
        <f t="shared" si="685"/>
        <v>61.867914647997004</v>
      </c>
      <c r="AB2214" s="44">
        <f t="shared" si="686"/>
        <v>8.6747294225635692</v>
      </c>
      <c r="AC2214" s="44">
        <f t="shared" si="687"/>
        <v>15.829829036570633</v>
      </c>
      <c r="AD2214" s="44">
        <f t="shared" si="692"/>
        <v>8.6747294225635709</v>
      </c>
      <c r="AE2214" s="44">
        <f t="shared" si="693"/>
        <v>7.1545682740902796</v>
      </c>
      <c r="AF2214" s="44">
        <f t="shared" si="694"/>
        <v>5.3133991678294278E-4</v>
      </c>
      <c r="AG2214" s="45">
        <f>AC2214+AA2214+SUM($Z$2195:Z2214)</f>
        <v>85.143398671792653</v>
      </c>
      <c r="AH2214" s="45">
        <f>AC2214+AA2214+SUM($Z$2195:Z2214)</f>
        <v>85.143398671792653</v>
      </c>
      <c r="DM2214"/>
      <c r="DN2214"/>
      <c r="DO2214"/>
      <c r="DP2214"/>
      <c r="DQ2214"/>
      <c r="DR2214"/>
      <c r="DS2214"/>
      <c r="DT2214"/>
      <c r="DU2214"/>
      <c r="DV2214"/>
      <c r="DW2214"/>
      <c r="DX2214"/>
      <c r="DY2214"/>
      <c r="DZ2214"/>
      <c r="EA2214"/>
      <c r="EB2214"/>
      <c r="EC2214"/>
      <c r="ED2214"/>
      <c r="EE2214"/>
      <c r="EF2214"/>
      <c r="EG2214"/>
    </row>
    <row r="2215" spans="1:137" s="1" customFormat="1" ht="14.4" x14ac:dyDescent="0.3">
      <c r="A2215"/>
      <c r="B2215"/>
      <c r="C2215"/>
      <c r="D2215" s="18"/>
      <c r="E2215" s="28">
        <v>40066.461111111108</v>
      </c>
      <c r="F2215" s="10">
        <f t="shared" si="691"/>
        <v>182.8527777777781</v>
      </c>
      <c r="G2215" s="10">
        <v>122129</v>
      </c>
      <c r="H2215" s="10">
        <v>18.04</v>
      </c>
      <c r="I2215" s="10">
        <v>1144</v>
      </c>
      <c r="J2215" s="10"/>
      <c r="K2215" s="10"/>
      <c r="L2215" s="79">
        <v>1037</v>
      </c>
      <c r="M2215" s="91"/>
      <c r="N2215" s="42">
        <v>6.44</v>
      </c>
      <c r="O2215" s="83"/>
      <c r="P2215" s="83"/>
      <c r="Q2215" s="83"/>
      <c r="R2215" s="83"/>
      <c r="S2215" s="83"/>
      <c r="T2215" s="16"/>
      <c r="U2215" s="16"/>
      <c r="V2215" s="43">
        <f t="shared" si="681"/>
        <v>6.4242092737848338E-5</v>
      </c>
      <c r="W2215" s="43">
        <f t="shared" si="682"/>
        <v>8.8532766983156902E-3</v>
      </c>
      <c r="X2215" s="43">
        <f t="shared" si="683"/>
        <v>4.1852878491520765E-5</v>
      </c>
      <c r="Y2215" s="22">
        <f>X2215+W2215+SUM($V$2195:V2215)</f>
        <v>1.041001794990481E-2</v>
      </c>
      <c r="Z2215" s="22">
        <f t="shared" si="684"/>
        <v>0.4349125578703259</v>
      </c>
      <c r="AA2215" s="44">
        <f t="shared" si="685"/>
        <v>59.93579988295992</v>
      </c>
      <c r="AB2215" s="44">
        <f t="shared" si="686"/>
        <v>8.4038204563345076</v>
      </c>
      <c r="AC2215" s="44">
        <f t="shared" si="687"/>
        <v>15.33546864664013</v>
      </c>
      <c r="AD2215" s="44">
        <f t="shared" si="692"/>
        <v>8.4038204563345094</v>
      </c>
      <c r="AE2215" s="44">
        <f t="shared" si="693"/>
        <v>6.9311334439608752</v>
      </c>
      <c r="AF2215" s="44">
        <f t="shared" si="694"/>
        <v>5.1474634474627586E-4</v>
      </c>
      <c r="AG2215" s="45">
        <f>AC2215+AA2215+SUM($Z$2195:Z2215)</f>
        <v>83.151836074695382</v>
      </c>
      <c r="AH2215" s="45">
        <f>AC2215+AA2215+SUM($Z$2195:Z2215)</f>
        <v>83.151836074695382</v>
      </c>
      <c r="DM2215"/>
      <c r="DN2215"/>
      <c r="DO2215"/>
      <c r="DP2215"/>
      <c r="DQ2215"/>
      <c r="DR2215"/>
      <c r="DS2215"/>
      <c r="DT2215"/>
      <c r="DU2215"/>
      <c r="DV2215"/>
      <c r="DW2215"/>
      <c r="DX2215"/>
      <c r="DY2215"/>
      <c r="DZ2215"/>
      <c r="EA2215"/>
      <c r="EB2215"/>
      <c r="EC2215"/>
      <c r="ED2215"/>
      <c r="EE2215"/>
      <c r="EF2215"/>
      <c r="EG2215"/>
    </row>
    <row r="2216" spans="1:137" s="1" customFormat="1" ht="14.4" x14ac:dyDescent="0.3">
      <c r="A2216"/>
      <c r="B2216"/>
      <c r="C2216"/>
      <c r="D2216" s="18"/>
      <c r="E2216" s="28">
        <v>40073.453472222223</v>
      </c>
      <c r="F2216" s="10">
        <f t="shared" si="691"/>
        <v>189.84513888889342</v>
      </c>
      <c r="G2216" s="10">
        <v>130306</v>
      </c>
      <c r="H2216" s="10">
        <v>22.05</v>
      </c>
      <c r="I2216" s="10">
        <v>1278</v>
      </c>
      <c r="J2216" s="10"/>
      <c r="K2216" s="10"/>
      <c r="L2216" s="79">
        <v>1037</v>
      </c>
      <c r="M2216" s="91"/>
      <c r="N2216" s="42">
        <v>6.44</v>
      </c>
      <c r="O2216" s="83"/>
      <c r="P2216" s="83"/>
      <c r="Q2216" s="83"/>
      <c r="R2216" s="83"/>
      <c r="S2216" s="83"/>
      <c r="T2216" s="16"/>
      <c r="U2216" s="16"/>
      <c r="V2216" s="43">
        <f t="shared" si="681"/>
        <v>7.8522070114720404E-5</v>
      </c>
      <c r="W2216" s="43">
        <f t="shared" si="682"/>
        <v>1.0821216806976773E-2</v>
      </c>
      <c r="X2216" s="43">
        <f t="shared" si="683"/>
        <v>5.1156095938915357E-5</v>
      </c>
      <c r="Y2216" s="22">
        <f>X2216+W2216+SUM($V$2195:V2216)</f>
        <v>1.2465783346128008E-2</v>
      </c>
      <c r="Z2216" s="22">
        <f t="shared" si="684"/>
        <v>0.46403160400765331</v>
      </c>
      <c r="AA2216" s="44">
        <f t="shared" si="685"/>
        <v>63.948729126980282</v>
      </c>
      <c r="AB2216" s="44">
        <f t="shared" si="686"/>
        <v>8.9664881263510257</v>
      </c>
      <c r="AC2216" s="44">
        <f t="shared" si="687"/>
        <v>16.362236466925044</v>
      </c>
      <c r="AD2216" s="44">
        <f t="shared" si="692"/>
        <v>8.9664881263510257</v>
      </c>
      <c r="AE2216" s="44">
        <f t="shared" si="693"/>
        <v>7.3951991300081525</v>
      </c>
      <c r="AF2216" s="44">
        <f t="shared" si="694"/>
        <v>5.4921056586484962E-4</v>
      </c>
      <c r="AG2216" s="45">
        <f>AC2216+AA2216+SUM($Z$2195:Z2216)</f>
        <v>88.655564743008313</v>
      </c>
      <c r="AH2216" s="45">
        <f>AC2216+AA2216+SUM($Z$2195:Z2216)</f>
        <v>88.655564743008313</v>
      </c>
      <c r="DM2216"/>
      <c r="DN2216"/>
      <c r="DO2216"/>
      <c r="DP2216"/>
      <c r="DQ2216"/>
      <c r="DR2216"/>
      <c r="DS2216"/>
      <c r="DT2216"/>
      <c r="DU2216"/>
      <c r="DV2216"/>
      <c r="DW2216"/>
      <c r="DX2216"/>
      <c r="DY2216"/>
      <c r="DZ2216"/>
      <c r="EA2216"/>
      <c r="EB2216"/>
      <c r="EC2216"/>
      <c r="ED2216"/>
      <c r="EE2216"/>
      <c r="EF2216"/>
      <c r="EG2216"/>
    </row>
    <row r="2217" spans="1:137" s="1" customFormat="1" ht="14.4" x14ac:dyDescent="0.3">
      <c r="A2217"/>
      <c r="B2217"/>
      <c r="C2217"/>
      <c r="D2217" s="18"/>
      <c r="E2217" s="28">
        <v>40079.45416666667</v>
      </c>
      <c r="F2217" s="10">
        <f t="shared" si="691"/>
        <v>195.84583333334012</v>
      </c>
      <c r="G2217" s="10">
        <v>132426</v>
      </c>
      <c r="H2217" s="10">
        <v>19.13</v>
      </c>
      <c r="I2217" s="10">
        <v>1505</v>
      </c>
      <c r="J2217" s="10"/>
      <c r="K2217" s="10"/>
      <c r="L2217" s="79">
        <v>1037</v>
      </c>
      <c r="M2217" s="91"/>
      <c r="N2217" s="42">
        <v>6.44</v>
      </c>
      <c r="O2217" s="83"/>
      <c r="P2217" s="83"/>
      <c r="Q2217" s="83"/>
      <c r="R2217" s="83"/>
      <c r="S2217" s="83"/>
      <c r="T2217" s="16"/>
      <c r="U2217" s="16"/>
      <c r="V2217" s="43">
        <f t="shared" si="681"/>
        <v>6.8123682598394608E-5</v>
      </c>
      <c r="W2217" s="43">
        <f t="shared" si="682"/>
        <v>9.3882030620165823E-3</v>
      </c>
      <c r="X2217" s="43">
        <f t="shared" si="683"/>
        <v>4.4381683234079394E-5</v>
      </c>
      <c r="Y2217" s="22">
        <f>X2217+W2217+SUM($V$2195:V2217)</f>
        <v>1.1094118871061376E-2</v>
      </c>
      <c r="Z2217" s="22">
        <f t="shared" si="684"/>
        <v>0.47158111823183507</v>
      </c>
      <c r="AA2217" s="44">
        <f t="shared" si="685"/>
        <v>64.989136366471925</v>
      </c>
      <c r="AB2217" s="44">
        <f t="shared" si="686"/>
        <v>9.112367478244753</v>
      </c>
      <c r="AC2217" s="44">
        <f t="shared" si="687"/>
        <v>16.628440182102249</v>
      </c>
      <c r="AD2217" s="44">
        <f t="shared" si="692"/>
        <v>9.112367478244753</v>
      </c>
      <c r="AE2217" s="44">
        <f t="shared" si="693"/>
        <v>7.515514557967089</v>
      </c>
      <c r="AF2217" s="44">
        <f t="shared" si="694"/>
        <v>5.5814589040580293E-4</v>
      </c>
      <c r="AG2217" s="45">
        <f>AC2217+AA2217+SUM($Z$2195:Z2217)</f>
        <v>90.433756815909007</v>
      </c>
      <c r="AH2217" s="45">
        <f>AC2217+AA2217+SUM($Z$2195:Z2217)</f>
        <v>90.433756815909007</v>
      </c>
      <c r="DM2217"/>
      <c r="DN2217"/>
      <c r="DO2217"/>
      <c r="DP2217"/>
      <c r="DQ2217"/>
      <c r="DR2217"/>
      <c r="DS2217"/>
      <c r="DT2217"/>
      <c r="DU2217"/>
      <c r="DV2217"/>
      <c r="DW2217"/>
      <c r="DX2217"/>
      <c r="DY2217"/>
      <c r="DZ2217"/>
      <c r="EA2217"/>
      <c r="EB2217"/>
      <c r="EC2217"/>
      <c r="ED2217"/>
      <c r="EE2217"/>
      <c r="EF2217"/>
      <c r="EG2217"/>
    </row>
    <row r="2218" spans="1:137" s="1" customFormat="1" ht="14.4" x14ac:dyDescent="0.3">
      <c r="A2218"/>
      <c r="B2218"/>
      <c r="C2218"/>
      <c r="D2218" s="29"/>
      <c r="E2218" s="28">
        <v>40086.431944444441</v>
      </c>
      <c r="F2218" s="10">
        <f t="shared" si="691"/>
        <v>202.82361111111095</v>
      </c>
      <c r="G2218" s="10">
        <v>135926</v>
      </c>
      <c r="H2218" s="10">
        <v>19.96</v>
      </c>
      <c r="I2218" s="10">
        <v>1603</v>
      </c>
      <c r="J2218" s="10"/>
      <c r="K2218" s="10"/>
      <c r="L2218" s="79">
        <v>1037</v>
      </c>
      <c r="M2218" s="91"/>
      <c r="N2218" s="42">
        <v>6.44</v>
      </c>
      <c r="O2218" s="83"/>
      <c r="P2218" s="83"/>
      <c r="Q2218" s="83"/>
      <c r="R2218" s="83"/>
      <c r="S2218" s="83"/>
      <c r="T2218" s="16"/>
      <c r="U2218" s="16"/>
      <c r="V2218" s="43">
        <f t="shared" si="681"/>
        <v>7.1079388638994076E-5</v>
      </c>
      <c r="W2218" s="43">
        <f t="shared" si="682"/>
        <v>9.7955323114401992E-3</v>
      </c>
      <c r="X2218" s="43">
        <f t="shared" si="683"/>
        <v>4.6307286845385507E-5</v>
      </c>
      <c r="Y2218" s="22">
        <f>X2218+W2218+SUM($V$2195:V2218)</f>
        <v>1.1574453112735292E-2</v>
      </c>
      <c r="Z2218" s="22">
        <f t="shared" si="684"/>
        <v>0.48404493888496525</v>
      </c>
      <c r="AA2218" s="44">
        <f t="shared" si="685"/>
        <v>66.706789827896813</v>
      </c>
      <c r="AB2218" s="44">
        <f t="shared" si="686"/>
        <v>9.3532060308994964</v>
      </c>
      <c r="AC2218" s="44">
        <f t="shared" si="687"/>
        <v>17.067927447724998</v>
      </c>
      <c r="AD2218" s="44">
        <f t="shared" si="692"/>
        <v>9.3532060308994946</v>
      </c>
      <c r="AE2218" s="44">
        <f t="shared" si="693"/>
        <v>7.7141485192200525</v>
      </c>
      <c r="AF2218" s="44">
        <f t="shared" si="694"/>
        <v>5.7289760544982997E-4</v>
      </c>
      <c r="AG2218" s="45">
        <f>AC2218+AA2218+SUM($Z$2195:Z2218)</f>
        <v>93.074942481841603</v>
      </c>
      <c r="AH2218" s="45">
        <f>AC2218+AA2218+SUM($Z$2195:Z2218)</f>
        <v>93.074942481841603</v>
      </c>
      <c r="DM2218"/>
      <c r="DN2218"/>
      <c r="DO2218"/>
      <c r="DP2218"/>
      <c r="DQ2218"/>
      <c r="DR2218"/>
      <c r="DS2218"/>
      <c r="DT2218"/>
      <c r="DU2218"/>
      <c r="DV2218"/>
      <c r="DW2218"/>
      <c r="DX2218"/>
      <c r="DY2218"/>
      <c r="DZ2218"/>
      <c r="EA2218"/>
      <c r="EB2218"/>
      <c r="EC2218"/>
      <c r="ED2218"/>
      <c r="EE2218"/>
      <c r="EF2218"/>
      <c r="EG2218"/>
    </row>
    <row r="2219" spans="1:137" s="1" customFormat="1" ht="14.4" x14ac:dyDescent="0.3">
      <c r="A2219"/>
      <c r="B2219"/>
      <c r="C2219"/>
      <c r="D2219" s="18"/>
      <c r="E2219" s="28">
        <v>40093.427083333336</v>
      </c>
      <c r="F2219" s="10">
        <f t="shared" si="691"/>
        <v>209.81875000000582</v>
      </c>
      <c r="G2219" s="10">
        <v>128494</v>
      </c>
      <c r="H2219" s="10">
        <v>19.43</v>
      </c>
      <c r="I2219" s="10">
        <v>1797</v>
      </c>
      <c r="J2219" s="10"/>
      <c r="K2219" s="10"/>
      <c r="L2219" s="79">
        <v>1037</v>
      </c>
      <c r="M2219" s="91"/>
      <c r="N2219" s="42">
        <v>6.44</v>
      </c>
      <c r="O2219" s="83"/>
      <c r="P2219" s="83"/>
      <c r="Q2219" s="83"/>
      <c r="R2219" s="83"/>
      <c r="S2219" s="83"/>
      <c r="T2219" s="16"/>
      <c r="U2219" s="16"/>
      <c r="V2219" s="43">
        <f t="shared" si="681"/>
        <v>6.9192010082948634E-5</v>
      </c>
      <c r="W2219" s="43">
        <f t="shared" si="682"/>
        <v>9.535430501567287E-3</v>
      </c>
      <c r="X2219" s="43">
        <f t="shared" si="683"/>
        <v>4.507768453937076E-5</v>
      </c>
      <c r="Y2219" s="22">
        <f>X2219+W2219+SUM($V$2195:V2219)</f>
        <v>1.1382313710639315E-2</v>
      </c>
      <c r="Z2219" s="22">
        <f t="shared" si="684"/>
        <v>0.45757890600094703</v>
      </c>
      <c r="AA2219" s="44">
        <f t="shared" si="685"/>
        <v>63.059475392094036</v>
      </c>
      <c r="AB2219" s="44">
        <f t="shared" si="686"/>
        <v>8.8418025670909142</v>
      </c>
      <c r="AC2219" s="44">
        <f t="shared" si="687"/>
        <v>16.134707631122637</v>
      </c>
      <c r="AD2219" s="44">
        <f t="shared" si="692"/>
        <v>8.8418025670909142</v>
      </c>
      <c r="AE2219" s="44">
        <f t="shared" si="693"/>
        <v>7.2923634906394756</v>
      </c>
      <c r="AF2219" s="44">
        <f t="shared" si="694"/>
        <v>5.4157339224777045E-4</v>
      </c>
      <c r="AG2219" s="45">
        <f>AC2219+AA2219+SUM($Z$2195:Z2219)</f>
        <v>88.95198713543742</v>
      </c>
      <c r="AH2219" s="45">
        <f>AC2219+AA2219+SUM($Z$2195:Z2219)</f>
        <v>88.95198713543742</v>
      </c>
      <c r="DM2219"/>
      <c r="DN2219"/>
      <c r="DO2219"/>
      <c r="DP2219"/>
      <c r="DQ2219"/>
      <c r="DR2219"/>
      <c r="DS2219"/>
      <c r="DT2219"/>
      <c r="DU2219"/>
      <c r="DV2219"/>
      <c r="DW2219"/>
      <c r="DX2219"/>
      <c r="DY2219"/>
      <c r="DZ2219"/>
      <c r="EA2219"/>
      <c r="EB2219"/>
      <c r="EC2219"/>
      <c r="ED2219"/>
      <c r="EE2219"/>
      <c r="EF2219"/>
      <c r="EG2219"/>
    </row>
    <row r="2220" spans="1:137" s="1" customFormat="1" ht="14.4" x14ac:dyDescent="0.3">
      <c r="A2220"/>
      <c r="B2220"/>
      <c r="C2220"/>
      <c r="D2220" s="18"/>
      <c r="E2220" s="28">
        <v>40100.441666666666</v>
      </c>
      <c r="F2220" s="10">
        <f t="shared" si="691"/>
        <v>216.83333333333576</v>
      </c>
      <c r="G2220" s="10">
        <v>130861</v>
      </c>
      <c r="H2220" s="10">
        <v>20.41</v>
      </c>
      <c r="I2220" s="10">
        <v>1889</v>
      </c>
      <c r="J2220" s="10"/>
      <c r="K2220" s="10"/>
      <c r="L2220" s="79">
        <v>1037</v>
      </c>
      <c r="M2220" s="91"/>
      <c r="N2220" s="42">
        <v>6.44</v>
      </c>
      <c r="O2220" s="83"/>
      <c r="P2220" s="83"/>
      <c r="Q2220" s="83"/>
      <c r="R2220" s="83"/>
      <c r="S2220" s="83"/>
      <c r="T2220" s="16"/>
      <c r="U2220" s="16"/>
      <c r="V2220" s="43">
        <f t="shared" si="681"/>
        <v>7.2681879865825087E-5</v>
      </c>
      <c r="W2220" s="43">
        <f t="shared" si="682"/>
        <v>1.0016373470766256E-2</v>
      </c>
      <c r="X2220" s="43">
        <f t="shared" si="683"/>
        <v>4.7351288803322553E-5</v>
      </c>
      <c r="Y2220" s="22">
        <f>X2220+W2220+SUM($V$2195:V2220)</f>
        <v>1.1938212163968061E-2</v>
      </c>
      <c r="Z2220" s="22">
        <f t="shared" si="684"/>
        <v>0.46600800985407825</v>
      </c>
      <c r="AA2220" s="44">
        <f t="shared" si="685"/>
        <v>64.221099890149091</v>
      </c>
      <c r="AB2220" s="44">
        <f t="shared" si="686"/>
        <v>9.0046782397005618</v>
      </c>
      <c r="AC2220" s="44">
        <f t="shared" si="687"/>
        <v>16.43192659047379</v>
      </c>
      <c r="AD2220" s="44">
        <f t="shared" si="692"/>
        <v>9.0046782397005618</v>
      </c>
      <c r="AE2220" s="44">
        <f t="shared" si="693"/>
        <v>7.4266968010068357</v>
      </c>
      <c r="AF2220" s="44">
        <f t="shared" si="694"/>
        <v>5.5154976639325943E-4</v>
      </c>
      <c r="AG2220" s="45">
        <f>AC2220+AA2220+SUM($Z$2195:Z2220)</f>
        <v>90.876838602697703</v>
      </c>
      <c r="AH2220" s="45">
        <f>AC2220+AA2220+SUM($Z$2195:Z2220)</f>
        <v>90.876838602697703</v>
      </c>
      <c r="DM2220"/>
      <c r="DN2220"/>
      <c r="DO2220"/>
      <c r="DP2220"/>
      <c r="DQ2220"/>
      <c r="DR2220"/>
      <c r="DS2220"/>
      <c r="DT2220"/>
      <c r="DU2220"/>
      <c r="DV2220"/>
      <c r="DW2220"/>
      <c r="DX2220"/>
      <c r="DY2220"/>
      <c r="DZ2220"/>
      <c r="EA2220"/>
      <c r="EB2220"/>
      <c r="EC2220"/>
      <c r="ED2220"/>
      <c r="EE2220"/>
      <c r="EF2220"/>
      <c r="EG2220"/>
    </row>
    <row r="2221" spans="1:137" s="1" customFormat="1" ht="14.4" x14ac:dyDescent="0.3">
      <c r="A2221"/>
      <c r="B2221"/>
      <c r="C2221"/>
      <c r="D2221" s="18"/>
      <c r="E2221" s="28">
        <v>40107.463888888888</v>
      </c>
      <c r="F2221" s="10">
        <f t="shared" si="691"/>
        <v>223.85555555555766</v>
      </c>
      <c r="G2221" s="10">
        <v>124478</v>
      </c>
      <c r="H2221" s="10">
        <v>20.2</v>
      </c>
      <c r="I2221" s="10">
        <v>2125</v>
      </c>
      <c r="J2221" s="10"/>
      <c r="K2221" s="10"/>
      <c r="L2221" s="79">
        <v>1037</v>
      </c>
      <c r="M2221" s="91"/>
      <c r="N2221" s="42">
        <v>6.44</v>
      </c>
      <c r="O2221" s="83"/>
      <c r="P2221" s="83"/>
      <c r="Q2221" s="83"/>
      <c r="R2221" s="83"/>
      <c r="S2221" s="83"/>
      <c r="T2221" s="16"/>
      <c r="U2221" s="16"/>
      <c r="V2221" s="43">
        <f t="shared" si="681"/>
        <v>7.1934050626637274E-5</v>
      </c>
      <c r="W2221" s="43">
        <f t="shared" si="682"/>
        <v>9.9133142630807615E-3</v>
      </c>
      <c r="X2221" s="43">
        <f t="shared" si="683"/>
        <v>4.6864087889618594E-5</v>
      </c>
      <c r="Y2221" s="22">
        <f>X2221+W2221+SUM($V$2195:V2221)</f>
        <v>1.1906599805995498E-2</v>
      </c>
      <c r="Z2221" s="22">
        <f t="shared" si="684"/>
        <v>0.4432775620743839</v>
      </c>
      <c r="AA2221" s="44">
        <f t="shared" si="685"/>
        <v>61.08859073464194</v>
      </c>
      <c r="AB2221" s="44">
        <f t="shared" si="686"/>
        <v>8.5654575306733616</v>
      </c>
      <c r="AC2221" s="44">
        <f t="shared" si="687"/>
        <v>15.630427385768078</v>
      </c>
      <c r="AD2221" s="44">
        <f t="shared" si="692"/>
        <v>8.5654575306733598</v>
      </c>
      <c r="AE2221" s="44">
        <f t="shared" si="693"/>
        <v>7.0644452082417901</v>
      </c>
      <c r="AF2221" s="44">
        <f t="shared" si="694"/>
        <v>5.2464685292868117E-4</v>
      </c>
      <c r="AG2221" s="45">
        <f>AC2221+AA2221+SUM($Z$2195:Z2221)</f>
        <v>87.386107804559217</v>
      </c>
      <c r="AH2221" s="45">
        <f>AC2221+AA2221+SUM($Z$2195:Z2221)</f>
        <v>87.386107804559217</v>
      </c>
      <c r="DM2221"/>
      <c r="DN2221"/>
      <c r="DO2221"/>
      <c r="DP2221"/>
      <c r="DQ2221"/>
      <c r="DR2221"/>
      <c r="DS2221"/>
      <c r="DT2221"/>
      <c r="DU2221"/>
      <c r="DV2221"/>
      <c r="DW2221"/>
      <c r="DX2221"/>
      <c r="DY2221"/>
      <c r="DZ2221"/>
      <c r="EA2221"/>
      <c r="EB2221"/>
      <c r="EC2221"/>
      <c r="ED2221"/>
      <c r="EE2221"/>
      <c r="EF2221"/>
      <c r="EG2221"/>
    </row>
    <row r="2222" spans="1:137" s="1" customFormat="1" ht="14.4" x14ac:dyDescent="0.3">
      <c r="A2222"/>
      <c r="B2222"/>
      <c r="C2222"/>
      <c r="D2222" s="18"/>
      <c r="E2222" s="28">
        <v>40115.424305555556</v>
      </c>
      <c r="F2222" s="10">
        <f t="shared" si="691"/>
        <v>231.81597222222626</v>
      </c>
      <c r="G2222" s="10">
        <v>129259</v>
      </c>
      <c r="H2222" s="10">
        <v>20.239999999999998</v>
      </c>
      <c r="I2222" s="10">
        <v>2231</v>
      </c>
      <c r="J2222" s="10"/>
      <c r="K2222" s="10"/>
      <c r="L2222" s="79">
        <v>1037</v>
      </c>
      <c r="M2222" s="91"/>
      <c r="N2222" s="42">
        <v>6.44</v>
      </c>
      <c r="O2222" s="83"/>
      <c r="P2222" s="83"/>
      <c r="Q2222" s="83"/>
      <c r="R2222" s="83"/>
      <c r="S2222" s="83"/>
      <c r="T2222" s="16"/>
      <c r="U2222" s="16"/>
      <c r="V2222" s="43">
        <f t="shared" si="681"/>
        <v>7.2076494291244483E-5</v>
      </c>
      <c r="W2222" s="43">
        <f t="shared" si="682"/>
        <v>9.9329445883541891E-3</v>
      </c>
      <c r="X2222" s="43">
        <f t="shared" si="683"/>
        <v>4.6956888063657438E-5</v>
      </c>
      <c r="Y2222" s="22">
        <f>X2222+W2222+SUM($V$2195:V2222)</f>
        <v>1.1998399425734212E-2</v>
      </c>
      <c r="Z2222" s="22">
        <f t="shared" si="684"/>
        <v>0.46030314108655979</v>
      </c>
      <c r="AA2222" s="44">
        <f t="shared" si="685"/>
        <v>63.434905362948328</v>
      </c>
      <c r="AB2222" s="44">
        <f t="shared" si="686"/>
        <v>8.8944429935997356</v>
      </c>
      <c r="AC2222" s="44">
        <f t="shared" si="687"/>
        <v>16.230766990608753</v>
      </c>
      <c r="AD2222" s="44">
        <f t="shared" si="692"/>
        <v>8.8944429935997356</v>
      </c>
      <c r="AE2222" s="44">
        <f t="shared" si="693"/>
        <v>7.3357791993133379</v>
      </c>
      <c r="AF2222" s="44">
        <f t="shared" si="694"/>
        <v>5.4479769567882203E-4</v>
      </c>
      <c r="AG2222" s="45">
        <f>AC2222+AA2222+SUM($Z$2195:Z2222)</f>
        <v>90.793065178792844</v>
      </c>
      <c r="AH2222" s="45">
        <f>AC2222+AA2222+SUM($Z$2195:Z2222)</f>
        <v>90.793065178792844</v>
      </c>
      <c r="DM2222"/>
      <c r="DN2222"/>
      <c r="DO2222"/>
      <c r="DP2222"/>
      <c r="DQ2222"/>
      <c r="DR2222"/>
      <c r="DS2222"/>
      <c r="DT2222"/>
      <c r="DU2222"/>
      <c r="DV2222"/>
      <c r="DW2222"/>
      <c r="DX2222"/>
      <c r="DY2222"/>
      <c r="DZ2222"/>
      <c r="EA2222"/>
      <c r="EB2222"/>
      <c r="EC2222"/>
      <c r="ED2222"/>
      <c r="EE2222"/>
      <c r="EF2222"/>
      <c r="EG2222"/>
    </row>
    <row r="2223" spans="1:137" s="1" customFormat="1" ht="14.4" x14ac:dyDescent="0.3">
      <c r="A2223"/>
      <c r="B2223"/>
      <c r="C2223"/>
      <c r="D2223" s="31" t="s">
        <v>172</v>
      </c>
      <c r="E2223" s="28">
        <v>40158.402083333334</v>
      </c>
      <c r="F2223" s="10">
        <f t="shared" si="691"/>
        <v>274.79375000000437</v>
      </c>
      <c r="G2223" s="10">
        <v>44573</v>
      </c>
      <c r="H2223" s="10">
        <v>4.55</v>
      </c>
      <c r="I2223" s="10">
        <v>2469</v>
      </c>
      <c r="J2223" s="10"/>
      <c r="K2223" s="10"/>
      <c r="L2223" s="79">
        <v>1037</v>
      </c>
      <c r="M2223" s="91"/>
      <c r="N2223" s="42">
        <v>6.44</v>
      </c>
      <c r="O2223" s="83"/>
      <c r="P2223" s="83"/>
      <c r="Q2223" s="83"/>
      <c r="R2223" s="83"/>
      <c r="S2223" s="83"/>
      <c r="T2223" s="16"/>
      <c r="U2223" s="16"/>
      <c r="V2223" s="43">
        <f t="shared" si="681"/>
        <v>1.620296684906929E-5</v>
      </c>
      <c r="W2223" s="43">
        <f t="shared" si="682"/>
        <v>2.2329494998523497E-3</v>
      </c>
      <c r="X2223" s="43">
        <f t="shared" si="683"/>
        <v>1.0556019796919041E-5</v>
      </c>
      <c r="Y2223" s="22">
        <f>X2223+W2223+SUM($V$2195:V2223)</f>
        <v>4.2782064358147017E-3</v>
      </c>
      <c r="Z2223" s="22">
        <f t="shared" si="684"/>
        <v>0.15872853656342098</v>
      </c>
      <c r="AA2223" s="44">
        <f t="shared" si="685"/>
        <v>21.874562210311822</v>
      </c>
      <c r="AB2223" s="44">
        <f t="shared" si="686"/>
        <v>3.0671133735656397</v>
      </c>
      <c r="AC2223" s="44">
        <f t="shared" si="687"/>
        <v>5.5969331116007686</v>
      </c>
      <c r="AD2223" s="44">
        <f t="shared" si="692"/>
        <v>3.0671133735656388</v>
      </c>
      <c r="AE2223" s="44">
        <f t="shared" si="693"/>
        <v>2.529631872836656</v>
      </c>
      <c r="AF2223" s="44">
        <f t="shared" si="694"/>
        <v>1.8786519847354636E-4</v>
      </c>
      <c r="AG2223" s="45">
        <f>AC2223+AA2223+SUM($Z$2195:Z2223)</f>
        <v>38.757616683711774</v>
      </c>
      <c r="AH2223" s="77">
        <f>AC2223+AA2223+SUM($Z$2223:Z2223)+$AH$2222</f>
        <v>118.42328903726886</v>
      </c>
      <c r="DM2223"/>
      <c r="DN2223"/>
      <c r="DO2223"/>
      <c r="DP2223"/>
      <c r="DQ2223"/>
      <c r="DR2223"/>
      <c r="DS2223"/>
      <c r="DT2223"/>
      <c r="DU2223"/>
      <c r="DV2223"/>
      <c r="DW2223"/>
      <c r="DX2223"/>
      <c r="DY2223"/>
      <c r="DZ2223"/>
      <c r="EA2223"/>
      <c r="EB2223"/>
      <c r="EC2223"/>
      <c r="ED2223"/>
      <c r="EE2223"/>
      <c r="EF2223"/>
      <c r="EG2223"/>
    </row>
    <row r="2224" spans="1:137" s="1" customFormat="1" ht="14.4" x14ac:dyDescent="0.3">
      <c r="A2224"/>
      <c r="B2224"/>
      <c r="C2224"/>
      <c r="D2224" s="18"/>
      <c r="E2224" s="28">
        <v>40185.62777777778</v>
      </c>
      <c r="F2224" s="10">
        <f t="shared" si="691"/>
        <v>302.01944444444962</v>
      </c>
      <c r="G2224" s="10">
        <v>76037</v>
      </c>
      <c r="H2224" s="10">
        <v>4.51</v>
      </c>
      <c r="I2224" s="10">
        <v>2685</v>
      </c>
      <c r="J2224" s="10"/>
      <c r="K2224" s="10"/>
      <c r="L2224" s="79">
        <v>1037</v>
      </c>
      <c r="M2224" s="91"/>
      <c r="N2224" s="42">
        <v>6.44</v>
      </c>
      <c r="O2224" s="83"/>
      <c r="P2224" s="83"/>
      <c r="Q2224" s="83"/>
      <c r="R2224" s="83"/>
      <c r="S2224" s="83"/>
      <c r="T2224" s="16"/>
      <c r="U2224" s="16"/>
      <c r="V2224" s="43">
        <f t="shared" si="681"/>
        <v>1.6060523184462084E-5</v>
      </c>
      <c r="W2224" s="43">
        <f t="shared" si="682"/>
        <v>2.2133191745789225E-3</v>
      </c>
      <c r="X2224" s="43">
        <f t="shared" si="683"/>
        <v>1.0463219622880191E-5</v>
      </c>
      <c r="Y2224" s="22">
        <f>X2224+W2224+SUM($V$2195:V2224)</f>
        <v>4.2745438335516977E-3</v>
      </c>
      <c r="Z2224" s="22">
        <f t="shared" si="684"/>
        <v>0.27077472314344647</v>
      </c>
      <c r="AA2224" s="44">
        <f t="shared" si="685"/>
        <v>37.315776070389703</v>
      </c>
      <c r="AB2224" s="44">
        <f t="shared" si="686"/>
        <v>5.2321831509167112</v>
      </c>
      <c r="AC2224" s="44">
        <f t="shared" si="687"/>
        <v>9.5477980617590852</v>
      </c>
      <c r="AD2224" s="44">
        <f t="shared" si="692"/>
        <v>5.2321831509167103</v>
      </c>
      <c r="AE2224" s="44">
        <f t="shared" si="693"/>
        <v>4.3152944319404316</v>
      </c>
      <c r="AF2224" s="44">
        <f t="shared" si="694"/>
        <v>3.2047890194362164E-4</v>
      </c>
      <c r="AG2224" s="45">
        <f>AC2224+AA2224+SUM($Z$2195:Z2224)</f>
        <v>58.420470217091406</v>
      </c>
      <c r="AH2224" s="45">
        <f>AC2224+AA2224+SUM($Z$2223:Z2224)+$AH$2222</f>
        <v>138.08614257064849</v>
      </c>
      <c r="DM2224"/>
      <c r="DN2224"/>
      <c r="DO2224"/>
      <c r="DP2224"/>
      <c r="DQ2224"/>
      <c r="DR2224"/>
      <c r="DS2224"/>
      <c r="DT2224"/>
      <c r="DU2224"/>
      <c r="DV2224"/>
      <c r="DW2224"/>
      <c r="DX2224"/>
      <c r="DY2224"/>
      <c r="DZ2224"/>
      <c r="EA2224"/>
      <c r="EB2224"/>
      <c r="EC2224"/>
      <c r="ED2224"/>
      <c r="EE2224"/>
      <c r="EF2224"/>
      <c r="EG2224"/>
    </row>
    <row r="2225" spans="1:137" s="1" customFormat="1" ht="14.4" x14ac:dyDescent="0.3">
      <c r="A2225"/>
      <c r="B2225"/>
      <c r="C2225"/>
      <c r="D2225" s="18"/>
      <c r="E2225" s="28">
        <v>40199.603472222225</v>
      </c>
      <c r="F2225" s="10">
        <f t="shared" si="691"/>
        <v>315.99513888889487</v>
      </c>
      <c r="G2225" s="10">
        <v>83527</v>
      </c>
      <c r="H2225" s="10">
        <v>7.28</v>
      </c>
      <c r="I2225" s="18">
        <v>2888</v>
      </c>
      <c r="J2225" s="18"/>
      <c r="K2225" s="18"/>
      <c r="L2225" s="79">
        <v>1037</v>
      </c>
      <c r="M2225" s="90"/>
      <c r="N2225" s="42">
        <v>6.44</v>
      </c>
      <c r="O2225" s="83"/>
      <c r="P2225" s="83"/>
      <c r="Q2225" s="83"/>
      <c r="R2225" s="83"/>
      <c r="S2225" s="83"/>
      <c r="T2225" s="16"/>
      <c r="U2225" s="16"/>
      <c r="V2225" s="43">
        <f t="shared" si="681"/>
        <v>2.592474695851086E-5</v>
      </c>
      <c r="W2225" s="43">
        <f t="shared" si="682"/>
        <v>3.57271919976376E-3</v>
      </c>
      <c r="X2225" s="43">
        <f t="shared" si="683"/>
        <v>1.6889631675070466E-5</v>
      </c>
      <c r="Y2225" s="22">
        <f>X2225+W2225+SUM($V$2195:V2225)</f>
        <v>5.666295017747236E-3</v>
      </c>
      <c r="Z2225" s="22">
        <f t="shared" si="684"/>
        <v>0.29744729934114517</v>
      </c>
      <c r="AA2225" s="44">
        <f t="shared" si="685"/>
        <v>40.991554477838953</v>
      </c>
      <c r="AB2225" s="44">
        <f t="shared" si="686"/>
        <v>5.7475776535978547</v>
      </c>
      <c r="AC2225" s="44">
        <f t="shared" si="687"/>
        <v>10.488300810191767</v>
      </c>
      <c r="AD2225" s="44">
        <f t="shared" si="692"/>
        <v>5.7475776535978564</v>
      </c>
      <c r="AE2225" s="44">
        <f t="shared" si="693"/>
        <v>4.7403711090217726</v>
      </c>
      <c r="AF2225" s="44">
        <f t="shared" si="694"/>
        <v>3.5204757213783941E-4</v>
      </c>
      <c r="AG2225" s="45">
        <f>AC2225+AA2225+SUM($Z$2195:Z2225)</f>
        <v>63.334198672314493</v>
      </c>
      <c r="AH2225" s="45">
        <f>AC2225+AA2225+SUM($Z$2223:Z2225)+$AH$2222</f>
        <v>142.99987102587158</v>
      </c>
      <c r="DM2225"/>
      <c r="DN2225"/>
      <c r="DO2225"/>
      <c r="DP2225"/>
      <c r="DQ2225"/>
      <c r="DR2225"/>
      <c r="DS2225"/>
      <c r="DT2225"/>
      <c r="DU2225"/>
      <c r="DV2225"/>
      <c r="DW2225"/>
      <c r="DX2225"/>
      <c r="DY2225"/>
      <c r="DZ2225"/>
      <c r="EA2225"/>
      <c r="EB2225"/>
      <c r="EC2225"/>
      <c r="ED2225"/>
      <c r="EE2225"/>
      <c r="EF2225"/>
      <c r="EG2225"/>
    </row>
    <row r="2226" spans="1:137" s="1" customFormat="1" ht="14.4" x14ac:dyDescent="0.3">
      <c r="A2226"/>
      <c r="B2226"/>
      <c r="C2226"/>
      <c r="D2226" s="16"/>
      <c r="E2226" s="28">
        <v>40287.550694444442</v>
      </c>
      <c r="F2226" s="10">
        <f t="shared" si="691"/>
        <v>403.9423611111124</v>
      </c>
      <c r="G2226" s="10">
        <v>112261</v>
      </c>
      <c r="H2226" s="10">
        <v>2.6</v>
      </c>
      <c r="I2226" s="18">
        <v>125</v>
      </c>
      <c r="J2226" s="18"/>
      <c r="K2226" s="18"/>
      <c r="L2226" s="79">
        <v>1037</v>
      </c>
      <c r="M2226" s="91"/>
      <c r="N2226" s="42">
        <v>6.44</v>
      </c>
      <c r="O2226" s="83"/>
      <c r="P2226" s="90"/>
      <c r="Q2226" s="83"/>
      <c r="R2226" s="83"/>
      <c r="S2226" s="83"/>
      <c r="T2226" s="16"/>
      <c r="U2226" s="16"/>
      <c r="V2226" s="43">
        <f t="shared" si="681"/>
        <v>9.2588381994681656E-6</v>
      </c>
      <c r="W2226" s="43">
        <f t="shared" si="682"/>
        <v>1.2759711427727716E-3</v>
      </c>
      <c r="X2226" s="43">
        <f t="shared" si="683"/>
        <v>6.0320113125251667E-6</v>
      </c>
      <c r="Y2226" s="22">
        <f>X2226+W2226+SUM($V$2195:V2226)</f>
        <v>3.3679481785931706E-3</v>
      </c>
      <c r="Z2226" s="22">
        <f t="shared" si="684"/>
        <v>0.39977170581172911</v>
      </c>
      <c r="AA2226" s="44">
        <f t="shared" si="685"/>
        <v>55.092998638005426</v>
      </c>
      <c r="AB2226" s="44">
        <f t="shared" si="686"/>
        <v>7.7247933598782312</v>
      </c>
      <c r="AC2226" s="44">
        <f t="shared" si="687"/>
        <v>14.096365693164339</v>
      </c>
      <c r="AD2226" s="44">
        <f t="shared" si="692"/>
        <v>7.7247933598782286</v>
      </c>
      <c r="AE2226" s="44">
        <f t="shared" si="693"/>
        <v>6.3710991783482358</v>
      </c>
      <c r="AF2226" s="44">
        <f t="shared" si="694"/>
        <v>4.7315493787357355E-4</v>
      </c>
      <c r="AG2226" s="45">
        <f>AC2226+AA2226+SUM($Z$2195:Z2226)</f>
        <v>81.443479421265266</v>
      </c>
      <c r="AH2226" s="45">
        <f>AC2226+AA2226+SUM($Z$2223:Z2226)+$AH$2222</f>
        <v>161.10915177482235</v>
      </c>
      <c r="DM2226"/>
      <c r="DN2226"/>
      <c r="DO2226"/>
      <c r="DP2226"/>
      <c r="DQ2226"/>
      <c r="DR2226"/>
      <c r="DS2226"/>
      <c r="DT2226"/>
      <c r="DU2226"/>
      <c r="DV2226"/>
      <c r="DW2226"/>
      <c r="DX2226"/>
      <c r="DY2226"/>
      <c r="DZ2226"/>
      <c r="EA2226"/>
      <c r="EB2226"/>
      <c r="EC2226"/>
      <c r="ED2226"/>
      <c r="EE2226"/>
      <c r="EF2226"/>
      <c r="EG2226"/>
    </row>
    <row r="2227" spans="1:137" s="1" customFormat="1" ht="14.4" x14ac:dyDescent="0.3">
      <c r="A2227"/>
      <c r="B2227"/>
      <c r="C2227"/>
      <c r="D2227" s="16"/>
      <c r="E2227" s="28">
        <v>40360.577777777777</v>
      </c>
      <c r="F2227" s="10">
        <f t="shared" si="691"/>
        <v>476.96944444444671</v>
      </c>
      <c r="G2227" s="10">
        <v>133465</v>
      </c>
      <c r="H2227" s="10">
        <v>2.38</v>
      </c>
      <c r="I2227" s="10">
        <v>41</v>
      </c>
      <c r="J2227" s="10"/>
      <c r="K2227" s="10"/>
      <c r="L2227" s="79">
        <v>1037</v>
      </c>
      <c r="M2227" s="91"/>
      <c r="N2227" s="42">
        <v>6.44</v>
      </c>
      <c r="O2227" s="83"/>
      <c r="P2227" s="90"/>
      <c r="Q2227" s="83"/>
      <c r="R2227" s="83"/>
      <c r="S2227" s="83"/>
      <c r="T2227" s="16"/>
      <c r="U2227" s="16"/>
      <c r="V2227" s="43">
        <f t="shared" ref="V2227:V2255" si="695">($A$15*L2227/1000/$A$13*H2227)/$Q$2195</f>
        <v>8.4753980441285511E-6</v>
      </c>
      <c r="W2227" s="43">
        <f t="shared" ref="W2227:W2255" si="696">($U$2195*L2227/1000/$A$13*H2227)/$Q$2195</f>
        <v>1.1680043537689213E-3</v>
      </c>
      <c r="X2227" s="43">
        <f t="shared" ref="X2227:X2255" si="697">($A$46*$S$2195*H2227*L2227/1000000)/$Q$2195</f>
        <v>5.5216103553114982E-6</v>
      </c>
      <c r="Y2227" s="22">
        <f>X2227+W2227+SUM($V$2195:V2227)</f>
        <v>3.2679463866762352E-3</v>
      </c>
      <c r="Z2227" s="22">
        <f t="shared" ref="Z2227:Z2255" si="698">($A$15*L2227/1000/$A$13*G2227)/$Q$2195</f>
        <v>0.47528109242000716</v>
      </c>
      <c r="AA2227" s="44">
        <f t="shared" ref="AA2227:AA2255" si="699">($U$2195*L2227/1000/$A$13*G2227)/$Q$2195</f>
        <v>65.499034065449194</v>
      </c>
      <c r="AB2227" s="44">
        <f t="shared" ref="AB2227:AB2255" si="700">($A$14*$S$2195/1000*G2227/1000000*L2227/1000*1000000)/$Q$2195</f>
        <v>9.1838621228756896</v>
      </c>
      <c r="AC2227" s="44">
        <f t="shared" ref="AC2227:AC2246" si="701">($A$14*((L2227/1000)*G2227/10^6)*(1+($A$28/(10^-N2227))+(($A$28*$A$29)/(10^-N2227)^2))*1000000)*$S$2195/1000/$Q$2195</f>
        <v>16.758905116097118</v>
      </c>
      <c r="AD2227" s="44">
        <f t="shared" si="692"/>
        <v>9.1838621228756896</v>
      </c>
      <c r="AE2227" s="44">
        <f t="shared" si="693"/>
        <v>7.5744804681790407</v>
      </c>
      <c r="AF2227" s="44">
        <f t="shared" si="694"/>
        <v>5.6252504238601562E-4</v>
      </c>
      <c r="AG2227" s="45">
        <f>AC2227+AA2227+SUM($Z$2195:Z2227)</f>
        <v>94.987335364061806</v>
      </c>
      <c r="AH2227" s="45">
        <f>AC2227+AA2227+SUM($Z$2223:Z2227)+$AH$2222</f>
        <v>174.65300771761889</v>
      </c>
      <c r="DM2227"/>
      <c r="DN2227"/>
      <c r="DO2227"/>
      <c r="DP2227"/>
      <c r="DQ2227"/>
      <c r="DR2227"/>
      <c r="DS2227"/>
      <c r="DT2227"/>
      <c r="DU2227"/>
      <c r="DV2227"/>
      <c r="DW2227"/>
      <c r="DX2227"/>
      <c r="DY2227"/>
      <c r="DZ2227"/>
      <c r="EA2227"/>
      <c r="EB2227"/>
      <c r="EC2227"/>
      <c r="ED2227"/>
      <c r="EE2227"/>
      <c r="EF2227"/>
      <c r="EG2227"/>
    </row>
    <row r="2228" spans="1:137" s="1" customFormat="1" ht="14.4" x14ac:dyDescent="0.3">
      <c r="A2228"/>
      <c r="B2228"/>
      <c r="C2228"/>
      <c r="D2228" s="16"/>
      <c r="E2228" s="28">
        <v>40533.504166666666</v>
      </c>
      <c r="F2228" s="10">
        <f t="shared" si="691"/>
        <v>649.89583333333576</v>
      </c>
      <c r="G2228" s="10">
        <v>160938</v>
      </c>
      <c r="H2228" s="10">
        <v>3.47</v>
      </c>
      <c r="I2228" s="10">
        <v>21</v>
      </c>
      <c r="J2228" s="10"/>
      <c r="K2228" s="10"/>
      <c r="L2228" s="79">
        <v>1037</v>
      </c>
      <c r="M2228" s="91"/>
      <c r="N2228" s="42">
        <v>6.44</v>
      </c>
      <c r="O2228" s="83"/>
      <c r="P2228" s="90"/>
      <c r="Q2228" s="83"/>
      <c r="R2228" s="83"/>
      <c r="S2228" s="83"/>
      <c r="T2228" s="16"/>
      <c r="U2228" s="16"/>
      <c r="V2228" s="43">
        <f t="shared" si="695"/>
        <v>1.235698790467482E-5</v>
      </c>
      <c r="W2228" s="43">
        <f t="shared" si="696"/>
        <v>1.7029307174698143E-3</v>
      </c>
      <c r="X2228" s="43">
        <f t="shared" si="697"/>
        <v>8.0504150978701265E-6</v>
      </c>
      <c r="Y2228" s="22">
        <f>X2228+W2228+SUM($V$2195:V2228)</f>
        <v>3.8177585430243617E-3</v>
      </c>
      <c r="Z2228" s="22">
        <f t="shared" si="698"/>
        <v>0.57311496236384907</v>
      </c>
      <c r="AA2228" s="44">
        <f t="shared" si="699"/>
        <v>78.981632221370873</v>
      </c>
      <c r="AB2228" s="44">
        <f t="shared" si="700"/>
        <v>11.074307139185313</v>
      </c>
      <c r="AC2228" s="44">
        <f t="shared" si="701"/>
        <v>20.208629015655323</v>
      </c>
      <c r="AD2228" s="44">
        <f t="shared" si="692"/>
        <v>11.074307139185311</v>
      </c>
      <c r="AE2228" s="44">
        <f t="shared" si="693"/>
        <v>9.1336435588940805</v>
      </c>
      <c r="AF2228" s="44">
        <f t="shared" si="694"/>
        <v>6.7831757593017324E-4</v>
      </c>
      <c r="AG2228" s="45">
        <f>AC2228+AA2228+SUM($Z$2195:Z2228)</f>
        <v>112.49277238190555</v>
      </c>
      <c r="AH2228" s="45">
        <f>AC2228+AA2228+SUM($Z$2223:Z2228)+$AH$2222</f>
        <v>192.15844473546264</v>
      </c>
      <c r="DM2228"/>
      <c r="DN2228"/>
      <c r="DO2228"/>
      <c r="DP2228"/>
      <c r="DQ2228"/>
      <c r="DR2228"/>
      <c r="DS2228"/>
      <c r="DT2228"/>
      <c r="DU2228"/>
      <c r="DV2228"/>
      <c r="DW2228"/>
      <c r="DX2228"/>
      <c r="DY2228"/>
      <c r="DZ2228"/>
      <c r="EA2228"/>
      <c r="EB2228"/>
      <c r="EC2228"/>
      <c r="ED2228"/>
      <c r="EE2228"/>
      <c r="EF2228"/>
      <c r="EG2228"/>
    </row>
    <row r="2229" spans="1:137" s="1" customFormat="1" ht="14.4" x14ac:dyDescent="0.3">
      <c r="A2229"/>
      <c r="B2229"/>
      <c r="C2229"/>
      <c r="D2229" s="16"/>
      <c r="E2229" s="28">
        <v>40606.588888888888</v>
      </c>
      <c r="F2229" s="10">
        <f t="shared" si="691"/>
        <v>722.98055555555766</v>
      </c>
      <c r="G2229" s="10">
        <v>147499</v>
      </c>
      <c r="H2229" s="10">
        <v>5.57</v>
      </c>
      <c r="I2229" s="10">
        <v>20</v>
      </c>
      <c r="J2229" s="10"/>
      <c r="K2229" s="10"/>
      <c r="L2229" s="79">
        <v>1037</v>
      </c>
      <c r="M2229" s="91"/>
      <c r="N2229" s="42">
        <v>6.44</v>
      </c>
      <c r="O2229" s="83"/>
      <c r="P2229" s="90"/>
      <c r="Q2229" s="83"/>
      <c r="R2229" s="83"/>
      <c r="S2229" s="83"/>
      <c r="T2229" s="16"/>
      <c r="U2229" s="16"/>
      <c r="V2229" s="43">
        <f t="shared" si="695"/>
        <v>1.9835280296552955E-5</v>
      </c>
      <c r="W2229" s="43">
        <f t="shared" si="696"/>
        <v>2.7335227943247448E-3</v>
      </c>
      <c r="X2229" s="43">
        <f t="shared" si="697"/>
        <v>1.2922424234909683E-5</v>
      </c>
      <c r="Y2229" s="22">
        <f>X2229+W2229+SUM($V$2195:V2229)</f>
        <v>4.8730579093128846E-3</v>
      </c>
      <c r="Z2229" s="22">
        <f t="shared" si="698"/>
        <v>0.52525745214744413</v>
      </c>
      <c r="AA2229" s="44">
        <f t="shared" si="699"/>
        <v>72.386333687631151</v>
      </c>
      <c r="AB2229" s="44">
        <f t="shared" si="700"/>
        <v>10.149555908006153</v>
      </c>
      <c r="AC2229" s="44">
        <f t="shared" si="701"/>
        <v>18.521123483454151</v>
      </c>
      <c r="AD2229" s="44">
        <f t="shared" si="692"/>
        <v>10.149555908006153</v>
      </c>
      <c r="AE2229" s="44">
        <f t="shared" si="693"/>
        <v>8.3709459002430613</v>
      </c>
      <c r="AF2229" s="44">
        <f t="shared" si="694"/>
        <v>6.2167520493683663E-4</v>
      </c>
      <c r="AG2229" s="45">
        <f>AC2229+AA2229+SUM($Z$2195:Z2229)</f>
        <v>104.7352257681121</v>
      </c>
      <c r="AH2229" s="45">
        <f>AC2229+AA2229+SUM($Z$2223:Z2229)+$AH$2222</f>
        <v>184.40089812166917</v>
      </c>
      <c r="DM2229"/>
      <c r="DN2229"/>
      <c r="DO2229"/>
      <c r="DP2229"/>
      <c r="DQ2229"/>
      <c r="DR2229"/>
      <c r="DS2229"/>
      <c r="DT2229"/>
      <c r="DU2229"/>
      <c r="DV2229"/>
      <c r="DW2229"/>
      <c r="DX2229"/>
      <c r="DY2229"/>
      <c r="DZ2229"/>
      <c r="EA2229"/>
      <c r="EB2229"/>
      <c r="EC2229"/>
      <c r="ED2229"/>
      <c r="EE2229"/>
      <c r="EF2229"/>
      <c r="EG2229"/>
    </row>
    <row r="2230" spans="1:137" s="1" customFormat="1" ht="14.4" x14ac:dyDescent="0.3">
      <c r="A2230"/>
      <c r="B2230"/>
      <c r="C2230"/>
      <c r="D2230" s="16"/>
      <c r="E2230" s="28">
        <v>40627.460416666669</v>
      </c>
      <c r="F2230" s="10">
        <f t="shared" si="691"/>
        <v>743.85208333333867</v>
      </c>
      <c r="G2230" s="52">
        <v>27977</v>
      </c>
      <c r="H2230" s="123">
        <v>3.22</v>
      </c>
      <c r="I2230" s="10">
        <v>12</v>
      </c>
      <c r="J2230" s="10"/>
      <c r="K2230" s="10"/>
      <c r="L2230" s="79">
        <v>1037</v>
      </c>
      <c r="M2230" s="91"/>
      <c r="N2230" s="42">
        <v>6.44</v>
      </c>
      <c r="O2230" s="83"/>
      <c r="P2230" s="90"/>
      <c r="Q2230" s="83"/>
      <c r="R2230" s="83"/>
      <c r="S2230" s="83"/>
      <c r="T2230" s="16"/>
      <c r="U2230" s="16"/>
      <c r="V2230" s="43">
        <f t="shared" si="695"/>
        <v>1.1466715000879806E-5</v>
      </c>
      <c r="W2230" s="43">
        <f t="shared" si="696"/>
        <v>1.5802411845108938E-3</v>
      </c>
      <c r="X2230" s="43">
        <f t="shared" si="697"/>
        <v>7.4704140101273221E-6</v>
      </c>
      <c r="Y2230" s="22">
        <f>X2230+W2230+SUM($V$2195:V2230)</f>
        <v>3.7257910042751306E-3</v>
      </c>
      <c r="Z2230" s="22">
        <f t="shared" si="698"/>
        <v>9.9628660117892634E-2</v>
      </c>
      <c r="AA2230" s="44">
        <f t="shared" si="699"/>
        <v>13.729940254366856</v>
      </c>
      <c r="AB2230" s="44">
        <f t="shared" si="700"/>
        <v>1.9251257678919058</v>
      </c>
      <c r="AC2230" s="44">
        <f t="shared" si="701"/>
        <v>3.5130100658078822</v>
      </c>
      <c r="AD2230" s="44">
        <f t="shared" si="692"/>
        <v>1.9251257678919054</v>
      </c>
      <c r="AE2230" s="44">
        <f t="shared" si="693"/>
        <v>1.5877663811354663</v>
      </c>
      <c r="AF2230" s="44">
        <f t="shared" si="694"/>
        <v>1.1791678051049756E-4</v>
      </c>
      <c r="AG2230" s="45">
        <f>AC2230+AA2230+SUM($Z$2195:Z2230)</f>
        <v>31.170347577319433</v>
      </c>
      <c r="AH2230" s="45">
        <f>AC2230+AA2230+SUM($Z$2230:Z2230)+$AH$2229</f>
        <v>201.74347710196182</v>
      </c>
      <c r="DM2230"/>
      <c r="DN2230"/>
      <c r="DO2230"/>
      <c r="DP2230"/>
      <c r="DQ2230"/>
      <c r="DR2230"/>
      <c r="DS2230"/>
      <c r="DT2230"/>
      <c r="DU2230"/>
      <c r="DV2230"/>
      <c r="DW2230"/>
      <c r="DX2230"/>
      <c r="DY2230"/>
      <c r="DZ2230"/>
      <c r="EA2230"/>
      <c r="EB2230"/>
      <c r="EC2230"/>
      <c r="ED2230"/>
      <c r="EE2230"/>
      <c r="EF2230"/>
      <c r="EG2230"/>
    </row>
    <row r="2231" spans="1:137" s="1" customFormat="1" ht="14.4" x14ac:dyDescent="0.3">
      <c r="A2231"/>
      <c r="B2231"/>
      <c r="C2231"/>
      <c r="D2231" s="16"/>
      <c r="E2231" s="28">
        <v>40633.496527777781</v>
      </c>
      <c r="F2231" s="10">
        <f t="shared" si="691"/>
        <v>749.88819444445107</v>
      </c>
      <c r="G2231" s="52">
        <v>33566</v>
      </c>
      <c r="H2231" s="123">
        <v>3.07</v>
      </c>
      <c r="I2231" s="10">
        <v>47</v>
      </c>
      <c r="J2231" s="10"/>
      <c r="K2231" s="10"/>
      <c r="L2231" s="79">
        <v>1037</v>
      </c>
      <c r="M2231" s="91"/>
      <c r="N2231" s="42">
        <v>6.44</v>
      </c>
      <c r="O2231" s="83"/>
      <c r="P2231" s="90"/>
      <c r="Q2231" s="83"/>
      <c r="R2231" s="83"/>
      <c r="S2231" s="83"/>
      <c r="T2231" s="16"/>
      <c r="U2231" s="16"/>
      <c r="V2231" s="43">
        <f t="shared" si="695"/>
        <v>1.0932551258602795E-5</v>
      </c>
      <c r="W2231" s="43">
        <f t="shared" si="696"/>
        <v>1.5066274647355415E-3</v>
      </c>
      <c r="X2231" s="43">
        <f t="shared" si="697"/>
        <v>7.1224133574816389E-6</v>
      </c>
      <c r="Y2231" s="22">
        <f>X2231+W2231+SUM($V$2195:V2231)</f>
        <v>3.6627618351057359E-3</v>
      </c>
      <c r="Z2231" s="22">
        <f t="shared" si="698"/>
        <v>0.11953160115513402</v>
      </c>
      <c r="AA2231" s="44">
        <f t="shared" si="699"/>
        <v>16.472787453196482</v>
      </c>
      <c r="AB2231" s="44">
        <f t="shared" si="700"/>
        <v>2.3097105309740043</v>
      </c>
      <c r="AC2231" s="44">
        <f t="shared" si="701"/>
        <v>4.21480844511232</v>
      </c>
      <c r="AD2231" s="44">
        <f t="shared" si="692"/>
        <v>2.3097105309740034</v>
      </c>
      <c r="AE2231" s="44">
        <f t="shared" si="693"/>
        <v>1.9049564409762683</v>
      </c>
      <c r="AF2231" s="44">
        <f t="shared" si="694"/>
        <v>1.4147316204794514E-4</v>
      </c>
      <c r="AG2231" s="45">
        <f>AC2231+AA2231+SUM($Z$2195:Z2231)</f>
        <v>34.734524756608629</v>
      </c>
      <c r="AH2231" s="45">
        <f>AC2231+AA2231+SUM($Z$2230:Z2231)+$AH$2229</f>
        <v>205.30765428125099</v>
      </c>
      <c r="DM2231"/>
      <c r="DN2231"/>
      <c r="DO2231"/>
      <c r="DP2231"/>
      <c r="DQ2231"/>
      <c r="DR2231"/>
      <c r="DS2231"/>
      <c r="DT2231"/>
      <c r="DU2231"/>
      <c r="DV2231"/>
      <c r="DW2231"/>
      <c r="DX2231"/>
      <c r="DY2231"/>
      <c r="DZ2231"/>
      <c r="EA2231"/>
      <c r="EB2231"/>
      <c r="EC2231"/>
      <c r="ED2231"/>
      <c r="EE2231"/>
      <c r="EF2231"/>
      <c r="EG2231"/>
    </row>
    <row r="2232" spans="1:137" s="1" customFormat="1" ht="14.4" x14ac:dyDescent="0.3">
      <c r="A2232"/>
      <c r="B2232"/>
      <c r="C2232"/>
      <c r="D2232" s="16"/>
      <c r="E2232" s="28">
        <v>40654.43472222222</v>
      </c>
      <c r="F2232" s="10">
        <f t="shared" si="691"/>
        <v>770.82638888889051</v>
      </c>
      <c r="G2232" s="10">
        <v>44758</v>
      </c>
      <c r="H2232" s="10">
        <v>0</v>
      </c>
      <c r="I2232" s="10">
        <v>26</v>
      </c>
      <c r="J2232" s="10"/>
      <c r="K2232" s="10"/>
      <c r="L2232" s="79">
        <v>1037</v>
      </c>
      <c r="M2232" s="91"/>
      <c r="N2232" s="42">
        <v>6.44</v>
      </c>
      <c r="O2232" s="83"/>
      <c r="P2232" s="90"/>
      <c r="Q2232" s="83"/>
      <c r="R2232" s="83"/>
      <c r="S2232" s="83"/>
      <c r="T2232" s="16"/>
      <c r="U2232" s="16"/>
      <c r="V2232" s="43">
        <f t="shared" si="695"/>
        <v>0</v>
      </c>
      <c r="W2232" s="43">
        <f t="shared" si="696"/>
        <v>0</v>
      </c>
      <c r="X2232" s="43">
        <f t="shared" si="697"/>
        <v>0</v>
      </c>
      <c r="Y2232" s="22">
        <f>X2232+W2232+SUM($V$2195:V2232)</f>
        <v>2.1490119570127127E-3</v>
      </c>
      <c r="Z2232" s="22">
        <f t="shared" si="698"/>
        <v>0.15938733851222928</v>
      </c>
      <c r="AA2232" s="44">
        <f t="shared" si="699"/>
        <v>21.965352464701425</v>
      </c>
      <c r="AB2232" s="44">
        <f t="shared" si="700"/>
        <v>3.0798434113488193</v>
      </c>
      <c r="AC2232" s="44">
        <f t="shared" si="701"/>
        <v>5.6201631527836859</v>
      </c>
      <c r="AD2232" s="44">
        <f t="shared" si="692"/>
        <v>3.0798434113488184</v>
      </c>
      <c r="AE2232" s="44">
        <f t="shared" si="693"/>
        <v>2.5401310965028845</v>
      </c>
      <c r="AF2232" s="44">
        <f t="shared" si="694"/>
        <v>1.8864493198301639E-4</v>
      </c>
      <c r="AG2232" s="45">
        <f>AC2232+AA2232+SUM($Z$2195:Z2232)</f>
        <v>41.791831814297169</v>
      </c>
      <c r="AH2232" s="45">
        <f>AC2232+AA2232+SUM($Z$2230:Z2232)+$AH$2229</f>
        <v>212.36496133893954</v>
      </c>
      <c r="DM2232"/>
      <c r="DN2232"/>
      <c r="DO2232"/>
      <c r="DP2232"/>
      <c r="DQ2232"/>
      <c r="DR2232"/>
      <c r="DS2232"/>
      <c r="DT2232"/>
      <c r="DU2232"/>
      <c r="DV2232"/>
      <c r="DW2232"/>
      <c r="DX2232"/>
      <c r="DY2232"/>
      <c r="DZ2232"/>
      <c r="EA2232"/>
      <c r="EB2232"/>
      <c r="EC2232"/>
      <c r="ED2232"/>
      <c r="EE2232"/>
      <c r="EF2232"/>
      <c r="EG2232"/>
    </row>
    <row r="2233" spans="1:137" s="1" customFormat="1" ht="14.4" x14ac:dyDescent="0.3">
      <c r="A2233"/>
      <c r="B2233"/>
      <c r="C2233"/>
      <c r="D2233" s="16"/>
      <c r="E2233" s="28">
        <v>40693.69027777778</v>
      </c>
      <c r="F2233" s="10">
        <f t="shared" si="691"/>
        <v>810.08194444444962</v>
      </c>
      <c r="G2233" s="10">
        <v>54248</v>
      </c>
      <c r="H2233" s="10">
        <v>0</v>
      </c>
      <c r="I2233" s="10">
        <v>78</v>
      </c>
      <c r="J2233" s="10"/>
      <c r="K2233" s="10"/>
      <c r="L2233" s="79">
        <v>1037</v>
      </c>
      <c r="M2233" s="91"/>
      <c r="N2233" s="42">
        <v>6.44</v>
      </c>
      <c r="O2233" s="83"/>
      <c r="P2233" s="90"/>
      <c r="Q2233" s="83"/>
      <c r="R2233" s="83"/>
      <c r="S2233" s="83"/>
      <c r="T2233" s="16"/>
      <c r="U2233" s="16"/>
      <c r="V2233" s="43">
        <f t="shared" si="695"/>
        <v>0</v>
      </c>
      <c r="W2233" s="43">
        <f t="shared" si="696"/>
        <v>0</v>
      </c>
      <c r="X2233" s="43">
        <f t="shared" si="697"/>
        <v>0</v>
      </c>
      <c r="Y2233" s="22">
        <f>X2233+W2233+SUM($V$2195:V2233)</f>
        <v>2.1490119570127127E-3</v>
      </c>
      <c r="Z2233" s="22">
        <f t="shared" si="698"/>
        <v>0.19318209794028809</v>
      </c>
      <c r="AA2233" s="44">
        <f t="shared" si="699"/>
        <v>26.622647135822039</v>
      </c>
      <c r="AB2233" s="44">
        <f t="shared" si="700"/>
        <v>3.7328599441183861</v>
      </c>
      <c r="AC2233" s="44">
        <f t="shared" si="701"/>
        <v>6.8118014815722194</v>
      </c>
      <c r="AD2233" s="44">
        <f t="shared" si="692"/>
        <v>3.7328599441183856</v>
      </c>
      <c r="AE2233" s="44">
        <f t="shared" si="693"/>
        <v>3.0787128943002027</v>
      </c>
      <c r="AF2233" s="44">
        <f t="shared" si="694"/>
        <v>2.2864315363096369E-4</v>
      </c>
      <c r="AG2233" s="45">
        <f>AC2233+AA2233+SUM($Z$2195:Z2233)</f>
        <v>47.833946912146601</v>
      </c>
      <c r="AH2233" s="45">
        <f>AC2233+AA2233+SUM($Z$2230:Z2233)+$AH$2229</f>
        <v>218.40707643678897</v>
      </c>
      <c r="DM2233"/>
      <c r="DN2233"/>
      <c r="DO2233"/>
      <c r="DP2233"/>
      <c r="DQ2233"/>
      <c r="DR2233"/>
      <c r="DS2233"/>
      <c r="DT2233"/>
      <c r="DU2233"/>
      <c r="DV2233"/>
      <c r="DW2233"/>
      <c r="DX2233"/>
      <c r="DY2233"/>
      <c r="DZ2233"/>
      <c r="EA2233"/>
      <c r="EB2233"/>
      <c r="EC2233"/>
      <c r="ED2233"/>
      <c r="EE2233"/>
      <c r="EF2233"/>
      <c r="EG2233"/>
    </row>
    <row r="2234" spans="1:137" s="1" customFormat="1" ht="14.4" x14ac:dyDescent="0.3">
      <c r="A2234"/>
      <c r="B2234"/>
      <c r="C2234"/>
      <c r="D2234" s="16"/>
      <c r="E2234" s="28">
        <v>40750.486111111109</v>
      </c>
      <c r="F2234" s="10">
        <f t="shared" si="691"/>
        <v>866.87777777777956</v>
      </c>
      <c r="G2234" s="10">
        <v>65720</v>
      </c>
      <c r="H2234" s="10">
        <v>0</v>
      </c>
      <c r="I2234" s="36" t="s">
        <v>226</v>
      </c>
      <c r="J2234" s="36"/>
      <c r="K2234" s="36"/>
      <c r="L2234" s="79">
        <v>1037</v>
      </c>
      <c r="M2234" s="91"/>
      <c r="N2234" s="42">
        <v>6.44</v>
      </c>
      <c r="O2234" s="83"/>
      <c r="P2234" s="90"/>
      <c r="Q2234" s="83"/>
      <c r="R2234" s="83"/>
      <c r="S2234" s="83"/>
      <c r="T2234" s="16"/>
      <c r="U2234" s="16"/>
      <c r="V2234" s="43">
        <f t="shared" si="695"/>
        <v>0</v>
      </c>
      <c r="W2234" s="43">
        <f t="shared" si="696"/>
        <v>0</v>
      </c>
      <c r="X2234" s="43">
        <f t="shared" si="697"/>
        <v>0</v>
      </c>
      <c r="Y2234" s="22">
        <f>X2234+W2234+SUM($V$2195:V2234)</f>
        <v>2.1490119570127127E-3</v>
      </c>
      <c r="Z2234" s="22">
        <f t="shared" si="698"/>
        <v>0.23403494094963376</v>
      </c>
      <c r="AA2234" s="44">
        <f t="shared" si="699"/>
        <v>32.252624424240977</v>
      </c>
      <c r="AB2234" s="44">
        <f t="shared" si="700"/>
        <v>4.522259908705581</v>
      </c>
      <c r="AC2234" s="44">
        <f t="shared" si="701"/>
        <v>8.2523151704934072</v>
      </c>
      <c r="AD2234" s="44">
        <f t="shared" si="692"/>
        <v>4.522259908705581</v>
      </c>
      <c r="AE2234" s="44">
        <f t="shared" si="693"/>
        <v>3.7297782667270565</v>
      </c>
      <c r="AF2234" s="44">
        <f t="shared" si="694"/>
        <v>2.7699506076955718E-4</v>
      </c>
      <c r="AG2234" s="45">
        <f>AC2234+AA2234+SUM($Z$2195:Z2234)</f>
        <v>55.138472830436356</v>
      </c>
      <c r="AH2234" s="45">
        <f>AC2234+AA2234+SUM($Z$2230:Z2234)+$AH$2229</f>
        <v>225.71160235507872</v>
      </c>
      <c r="DM2234"/>
      <c r="DN2234"/>
      <c r="DO2234"/>
      <c r="DP2234"/>
      <c r="DQ2234"/>
      <c r="DR2234"/>
      <c r="DS2234"/>
      <c r="DT2234"/>
      <c r="DU2234"/>
      <c r="DV2234"/>
      <c r="DW2234"/>
      <c r="DX2234"/>
      <c r="DY2234"/>
      <c r="DZ2234"/>
      <c r="EA2234"/>
      <c r="EB2234"/>
      <c r="EC2234"/>
      <c r="ED2234"/>
      <c r="EE2234"/>
      <c r="EF2234"/>
      <c r="EG2234"/>
    </row>
    <row r="2235" spans="1:137" s="1" customFormat="1" ht="14.4" x14ac:dyDescent="0.3">
      <c r="A2235"/>
      <c r="B2235"/>
      <c r="C2235"/>
      <c r="D2235" s="16"/>
      <c r="E2235" s="28">
        <v>40849.635416666664</v>
      </c>
      <c r="F2235" s="10">
        <f t="shared" si="691"/>
        <v>966.0270833333343</v>
      </c>
      <c r="G2235" s="10">
        <v>97003</v>
      </c>
      <c r="H2235" s="10">
        <v>0</v>
      </c>
      <c r="I2235" s="10">
        <v>52</v>
      </c>
      <c r="J2235" s="10"/>
      <c r="K2235" s="10"/>
      <c r="L2235" s="79">
        <v>1037</v>
      </c>
      <c r="M2235" s="91"/>
      <c r="N2235" s="42">
        <v>6.44</v>
      </c>
      <c r="O2235" s="83"/>
      <c r="P2235" s="90"/>
      <c r="Q2235" s="83"/>
      <c r="R2235" s="83"/>
      <c r="S2235" s="83"/>
      <c r="T2235" s="16"/>
      <c r="U2235" s="16"/>
      <c r="V2235" s="43">
        <f t="shared" si="695"/>
        <v>0</v>
      </c>
      <c r="W2235" s="43">
        <f t="shared" si="696"/>
        <v>0</v>
      </c>
      <c r="X2235" s="43">
        <f t="shared" si="697"/>
        <v>0</v>
      </c>
      <c r="Y2235" s="22">
        <f>X2235+W2235+SUM($V$2195:V2235)</f>
        <v>2.1490119570127127E-3</v>
      </c>
      <c r="Z2235" s="22">
        <f t="shared" si="698"/>
        <v>0.3454365699473117</v>
      </c>
      <c r="AA2235" s="44">
        <f t="shared" si="699"/>
        <v>47.605011062456597</v>
      </c>
      <c r="AB2235" s="44">
        <f t="shared" si="700"/>
        <v>6.6748748923336496</v>
      </c>
      <c r="AC2235" s="44">
        <f t="shared" si="701"/>
        <v>12.180452350629519</v>
      </c>
      <c r="AD2235" s="44">
        <f t="shared" si="692"/>
        <v>6.6748748923336505</v>
      </c>
      <c r="AE2235" s="44">
        <f t="shared" si="693"/>
        <v>5.5051686124060364</v>
      </c>
      <c r="AF2235" s="44">
        <f t="shared" si="694"/>
        <v>4.0884588983306993E-4</v>
      </c>
      <c r="AG2235" s="45">
        <f>AC2235+AA2235+SUM($Z$2195:Z2235)</f>
        <v>74.764433218735405</v>
      </c>
      <c r="AH2235" s="45">
        <f>AC2235+AA2235+SUM($Z$2230:Z2235)+$AH$2229</f>
        <v>245.33756274337779</v>
      </c>
      <c r="DM2235"/>
      <c r="DN2235"/>
      <c r="DO2235"/>
      <c r="DP2235"/>
      <c r="DQ2235"/>
      <c r="DR2235"/>
      <c r="DS2235"/>
      <c r="DT2235"/>
      <c r="DU2235"/>
      <c r="DV2235"/>
      <c r="DW2235"/>
      <c r="DX2235"/>
      <c r="DY2235"/>
      <c r="DZ2235"/>
      <c r="EA2235"/>
      <c r="EB2235"/>
      <c r="EC2235"/>
      <c r="ED2235"/>
      <c r="EE2235"/>
      <c r="EF2235"/>
      <c r="EG2235"/>
    </row>
    <row r="2236" spans="1:137" s="1" customFormat="1" ht="14.4" x14ac:dyDescent="0.3">
      <c r="A2236"/>
      <c r="B2236"/>
      <c r="C2236"/>
      <c r="D2236" s="16"/>
      <c r="E2236" s="28">
        <v>40939.648611111108</v>
      </c>
      <c r="F2236" s="10">
        <f t="shared" si="691"/>
        <v>1056.0402777777781</v>
      </c>
      <c r="G2236" s="10">
        <v>106848</v>
      </c>
      <c r="H2236" s="40">
        <v>0.97</v>
      </c>
      <c r="I2236" s="10">
        <v>19</v>
      </c>
      <c r="J2236" s="10"/>
      <c r="K2236" s="10"/>
      <c r="L2236" s="79">
        <v>1037</v>
      </c>
      <c r="M2236" s="91"/>
      <c r="N2236" s="42">
        <v>6.44</v>
      </c>
      <c r="O2236" s="83"/>
      <c r="P2236" s="90"/>
      <c r="Q2236" s="83"/>
      <c r="R2236" s="83"/>
      <c r="S2236" s="83"/>
      <c r="T2236" s="16"/>
      <c r="U2236" s="16"/>
      <c r="V2236" s="43">
        <f t="shared" si="695"/>
        <v>3.4542588667246619E-6</v>
      </c>
      <c r="W2236" s="43">
        <f t="shared" si="696"/>
        <v>4.7603538788061086E-4</v>
      </c>
      <c r="X2236" s="43">
        <f t="shared" si="697"/>
        <v>2.250404220442081E-6</v>
      </c>
      <c r="Y2236" s="22">
        <f>X2236+W2236+SUM($V$2195:V2236)</f>
        <v>2.6307520079804901E-3</v>
      </c>
      <c r="Z2236" s="22">
        <f t="shared" si="698"/>
        <v>0.38049551689875943</v>
      </c>
      <c r="AA2236" s="44">
        <f t="shared" si="699"/>
        <v>52.436524870378875</v>
      </c>
      <c r="AB2236" s="44">
        <f t="shared" si="700"/>
        <v>7.3523193354439123</v>
      </c>
      <c r="AC2236" s="44">
        <f t="shared" si="701"/>
        <v>13.416667244931215</v>
      </c>
      <c r="AD2236" s="44">
        <f t="shared" si="692"/>
        <v>7.3523193354439114</v>
      </c>
      <c r="AE2236" s="44">
        <f t="shared" si="693"/>
        <v>6.0638975691304395</v>
      </c>
      <c r="AF2236" s="44">
        <f t="shared" si="694"/>
        <v>4.5034035686405418E-4</v>
      </c>
      <c r="AG2236" s="45">
        <f>AC2236+AA2236+SUM($Z$2195:Z2236)</f>
        <v>81.212657437858141</v>
      </c>
      <c r="AH2236" s="45">
        <f>AC2236+AA2236+SUM($Z$2230:Z2236)+$AH$2229</f>
        <v>251.78578696250051</v>
      </c>
      <c r="DM2236"/>
      <c r="DN2236"/>
      <c r="DO2236"/>
      <c r="DP2236"/>
      <c r="DQ2236"/>
      <c r="DR2236"/>
      <c r="DS2236"/>
      <c r="DT2236"/>
      <c r="DU2236"/>
      <c r="DV2236"/>
      <c r="DW2236"/>
      <c r="DX2236"/>
      <c r="DY2236"/>
      <c r="DZ2236"/>
      <c r="EA2236"/>
      <c r="EB2236"/>
      <c r="EC2236"/>
      <c r="ED2236"/>
      <c r="EE2236"/>
      <c r="EF2236"/>
      <c r="EG2236"/>
    </row>
    <row r="2237" spans="1:137" s="1" customFormat="1" ht="14.4" x14ac:dyDescent="0.3">
      <c r="A2237"/>
      <c r="B2237"/>
      <c r="C2237"/>
      <c r="D2237" s="16"/>
      <c r="E2237" s="28">
        <v>41018.45416666667</v>
      </c>
      <c r="F2237" s="10">
        <f t="shared" si="691"/>
        <v>1134.8458333333401</v>
      </c>
      <c r="G2237" s="10">
        <v>111281</v>
      </c>
      <c r="H2237" s="40">
        <v>0.69</v>
      </c>
      <c r="I2237" s="10">
        <v>21</v>
      </c>
      <c r="J2237" s="10"/>
      <c r="K2237" s="10"/>
      <c r="L2237" s="79">
        <v>1037</v>
      </c>
      <c r="M2237" s="91"/>
      <c r="N2237" s="42">
        <v>6.44</v>
      </c>
      <c r="O2237" s="83"/>
      <c r="P2237" s="90"/>
      <c r="Q2237" s="83"/>
      <c r="R2237" s="83"/>
      <c r="S2237" s="83"/>
      <c r="T2237" s="16"/>
      <c r="U2237" s="16"/>
      <c r="V2237" s="43">
        <f t="shared" si="695"/>
        <v>2.4571532144742434E-6</v>
      </c>
      <c r="W2237" s="43">
        <f t="shared" si="696"/>
        <v>3.3862311096662003E-4</v>
      </c>
      <c r="X2237" s="43">
        <f t="shared" si="697"/>
        <v>1.60080300217014E-6</v>
      </c>
      <c r="Y2237" s="22">
        <f>X2237+W2237+SUM($V$2195:V2237)</f>
        <v>2.4951472830627014E-3</v>
      </c>
      <c r="Z2237" s="22">
        <f t="shared" si="698"/>
        <v>0.39628183602885264</v>
      </c>
      <c r="AA2237" s="44">
        <f t="shared" si="699"/>
        <v>54.612055668806455</v>
      </c>
      <c r="AB2237" s="44">
        <f t="shared" si="700"/>
        <v>7.6573585651349028</v>
      </c>
      <c r="AC2237" s="44">
        <f t="shared" si="701"/>
        <v>13.973309258789968</v>
      </c>
      <c r="AD2237" s="44">
        <f t="shared" si="692"/>
        <v>7.657358565134901</v>
      </c>
      <c r="AE2237" s="44">
        <f t="shared" si="693"/>
        <v>6.3154816691974061</v>
      </c>
      <c r="AF2237" s="44">
        <f t="shared" si="694"/>
        <v>4.6902445766124599E-4</v>
      </c>
      <c r="AG2237" s="45">
        <f>AC2237+AA2237+SUM($Z$2195:Z2237)</f>
        <v>84.341112086173339</v>
      </c>
      <c r="AH2237" s="45">
        <f>AC2237+AA2237+SUM($Z$2230:Z2237)+$AH$2229</f>
        <v>254.91424161081571</v>
      </c>
      <c r="DM2237"/>
      <c r="DN2237"/>
      <c r="DO2237"/>
      <c r="DP2237"/>
      <c r="DQ2237"/>
      <c r="DR2237"/>
      <c r="DS2237"/>
      <c r="DT2237"/>
      <c r="DU2237"/>
      <c r="DV2237"/>
      <c r="DW2237"/>
      <c r="DX2237"/>
      <c r="DY2237"/>
      <c r="DZ2237"/>
      <c r="EA2237"/>
      <c r="EB2237"/>
      <c r="EC2237"/>
      <c r="ED2237"/>
      <c r="EE2237"/>
      <c r="EF2237"/>
      <c r="EG2237"/>
    </row>
    <row r="2238" spans="1:137" s="1" customFormat="1" ht="14.4" x14ac:dyDescent="0.3">
      <c r="A2238"/>
      <c r="B2238"/>
      <c r="C2238"/>
      <c r="D2238" s="16"/>
      <c r="E2238" s="28">
        <v>41036.630555555559</v>
      </c>
      <c r="F2238" s="10">
        <f t="shared" si="691"/>
        <v>1153.0222222222292</v>
      </c>
      <c r="G2238" s="10">
        <v>114783</v>
      </c>
      <c r="H2238" s="10">
        <v>0</v>
      </c>
      <c r="I2238" s="10">
        <v>47</v>
      </c>
      <c r="J2238" s="10"/>
      <c r="K2238" s="10"/>
      <c r="L2238" s="79">
        <v>1037</v>
      </c>
      <c r="M2238" s="91"/>
      <c r="N2238" s="42">
        <v>6.44</v>
      </c>
      <c r="O2238" s="83"/>
      <c r="P2238" s="90"/>
      <c r="Q2238" s="83"/>
      <c r="R2238" s="83"/>
      <c r="S2238" s="83"/>
      <c r="T2238" s="16"/>
      <c r="U2238" s="16"/>
      <c r="V2238" s="43">
        <f t="shared" si="695"/>
        <v>0</v>
      </c>
      <c r="W2238" s="43">
        <f t="shared" si="696"/>
        <v>0</v>
      </c>
      <c r="X2238" s="43">
        <f t="shared" si="697"/>
        <v>0</v>
      </c>
      <c r="Y2238" s="22">
        <f>X2238+W2238+SUM($V$2195:V2238)</f>
        <v>2.1549233690939112E-3</v>
      </c>
      <c r="Z2238" s="22">
        <f t="shared" si="698"/>
        <v>0.40875277886521322</v>
      </c>
      <c r="AA2238" s="44">
        <f t="shared" si="699"/>
        <v>56.330690646495007</v>
      </c>
      <c r="AB2238" s="44">
        <f t="shared" si="700"/>
        <v>7.8983347398197301</v>
      </c>
      <c r="AC2238" s="44">
        <f t="shared" si="701"/>
        <v>14.413047659993072</v>
      </c>
      <c r="AD2238" s="44">
        <f t="shared" si="692"/>
        <v>7.8983347398197301</v>
      </c>
      <c r="AE2238" s="44">
        <f t="shared" si="693"/>
        <v>6.5142291355710844</v>
      </c>
      <c r="AF2238" s="44">
        <f t="shared" si="694"/>
        <v>4.8378460225672666E-4</v>
      </c>
      <c r="AG2238" s="45">
        <f>AC2238+AA2238+SUM($Z$2195:Z2238)</f>
        <v>86.908238243930199</v>
      </c>
      <c r="AH2238" s="45">
        <f>AC2238+AA2238+SUM($Z$2230:Z2238)+$AH$2229</f>
        <v>257.48136776857257</v>
      </c>
      <c r="DM2238"/>
      <c r="DN2238"/>
      <c r="DO2238"/>
      <c r="DP2238"/>
      <c r="DQ2238"/>
      <c r="DR2238"/>
      <c r="DS2238"/>
      <c r="DT2238"/>
      <c r="DU2238"/>
      <c r="DV2238"/>
      <c r="DW2238"/>
      <c r="DX2238"/>
      <c r="DY2238"/>
      <c r="DZ2238"/>
      <c r="EA2238"/>
      <c r="EB2238"/>
      <c r="EC2238"/>
      <c r="ED2238"/>
      <c r="EE2238"/>
      <c r="EF2238"/>
      <c r="EG2238"/>
    </row>
    <row r="2239" spans="1:137" s="1" customFormat="1" ht="14.4" x14ac:dyDescent="0.3">
      <c r="A2239"/>
      <c r="B2239"/>
      <c r="C2239"/>
      <c r="D2239" s="16"/>
      <c r="E2239" s="28">
        <v>41039.578472222223</v>
      </c>
      <c r="F2239" s="10">
        <f t="shared" si="691"/>
        <v>1155.9701388888934</v>
      </c>
      <c r="G2239" s="10">
        <v>20773</v>
      </c>
      <c r="H2239" s="10">
        <v>0</v>
      </c>
      <c r="I2239" s="10">
        <v>45</v>
      </c>
      <c r="J2239" s="10"/>
      <c r="K2239" s="10"/>
      <c r="L2239" s="79">
        <v>1037</v>
      </c>
      <c r="M2239" s="91"/>
      <c r="N2239" s="42">
        <v>6.44</v>
      </c>
      <c r="O2239" s="83"/>
      <c r="P2239" s="90"/>
      <c r="Q2239" s="83"/>
      <c r="R2239" s="83"/>
      <c r="S2239" s="83"/>
      <c r="T2239" s="16"/>
      <c r="U2239" s="16"/>
      <c r="V2239" s="43">
        <f t="shared" si="695"/>
        <v>0</v>
      </c>
      <c r="W2239" s="43">
        <f t="shared" si="696"/>
        <v>0</v>
      </c>
      <c r="X2239" s="43">
        <f t="shared" si="697"/>
        <v>0</v>
      </c>
      <c r="Y2239" s="22">
        <f>X2239+W2239+SUM($V$2195:V2239)</f>
        <v>2.1549233690939112E-3</v>
      </c>
      <c r="Z2239" s="22">
        <f t="shared" si="698"/>
        <v>7.3974556122135451E-2</v>
      </c>
      <c r="AA2239" s="44">
        <f t="shared" si="699"/>
        <v>10.194518672622609</v>
      </c>
      <c r="AB2239" s="44">
        <f t="shared" si="700"/>
        <v>1.429411215513406</v>
      </c>
      <c r="AC2239" s="44">
        <f t="shared" si="701"/>
        <v>2.6084197053660909</v>
      </c>
      <c r="AD2239" s="44">
        <f t="shared" si="692"/>
        <v>1.4294112155134053</v>
      </c>
      <c r="AE2239" s="44">
        <f t="shared" si="693"/>
        <v>1.1789209363165112</v>
      </c>
      <c r="AF2239" s="44">
        <f t="shared" si="694"/>
        <v>8.7553536174163248E-5</v>
      </c>
      <c r="AG2239" s="45">
        <f>AC2239+AA2239+SUM($Z$2195:Z2239)</f>
        <v>29.04141287155295</v>
      </c>
      <c r="AH2239" s="45">
        <f>AC2239+AA2239+SUM($Z$2239:Z2239)+$AH$2238</f>
        <v>270.35828070268337</v>
      </c>
      <c r="DM2239"/>
      <c r="DN2239"/>
      <c r="DO2239"/>
      <c r="DP2239"/>
      <c r="DQ2239"/>
      <c r="DR2239"/>
      <c r="DS2239"/>
      <c r="DT2239"/>
      <c r="DU2239"/>
      <c r="DV2239"/>
      <c r="DW2239"/>
      <c r="DX2239"/>
      <c r="DY2239"/>
      <c r="DZ2239"/>
      <c r="EA2239"/>
      <c r="EB2239"/>
      <c r="EC2239"/>
      <c r="ED2239"/>
      <c r="EE2239"/>
      <c r="EF2239"/>
      <c r="EG2239"/>
    </row>
    <row r="2240" spans="1:137" s="1" customFormat="1" ht="14.4" x14ac:dyDescent="0.3">
      <c r="A2240"/>
      <c r="B2240"/>
      <c r="C2240"/>
      <c r="D2240" s="16"/>
      <c r="E2240" s="28">
        <v>41044.581944444442</v>
      </c>
      <c r="F2240" s="10">
        <f t="shared" si="691"/>
        <v>1160.9736111111124</v>
      </c>
      <c r="G2240" s="10">
        <v>24600</v>
      </c>
      <c r="H2240" s="40">
        <v>0.78</v>
      </c>
      <c r="I2240" s="10">
        <v>48</v>
      </c>
      <c r="J2240" s="10"/>
      <c r="K2240" s="10"/>
      <c r="L2240" s="79">
        <v>1037</v>
      </c>
      <c r="M2240" s="91"/>
      <c r="N2240" s="42">
        <v>6.44</v>
      </c>
      <c r="O2240" s="83"/>
      <c r="P2240" s="90"/>
      <c r="Q2240" s="83"/>
      <c r="R2240" s="83"/>
      <c r="S2240" s="83"/>
      <c r="T2240" s="16"/>
      <c r="U2240" s="16"/>
      <c r="V2240" s="43">
        <f t="shared" si="695"/>
        <v>2.7776514598404493E-6</v>
      </c>
      <c r="W2240" s="43">
        <f t="shared" si="696"/>
        <v>3.8279134283183145E-4</v>
      </c>
      <c r="X2240" s="43">
        <f t="shared" si="697"/>
        <v>1.8096033937575502E-6</v>
      </c>
      <c r="Y2240" s="22">
        <f>X2240+W2240+SUM($V$2195:V2240)</f>
        <v>2.5423019667793405E-3</v>
      </c>
      <c r="Z2240" s="22">
        <f t="shared" si="698"/>
        <v>8.7602853733429562E-2</v>
      </c>
      <c r="AA2240" s="44">
        <f t="shared" si="699"/>
        <v>12.072650043157759</v>
      </c>
      <c r="AB2240" s="44">
        <f t="shared" si="700"/>
        <v>1.6927509700876038</v>
      </c>
      <c r="AC2240" s="44">
        <f t="shared" si="701"/>
        <v>3.0889676383770204</v>
      </c>
      <c r="AD2240" s="44">
        <f t="shared" si="692"/>
        <v>1.6927509700876031</v>
      </c>
      <c r="AE2240" s="44">
        <f t="shared" si="693"/>
        <v>1.3961129848065366</v>
      </c>
      <c r="AF2240" s="44">
        <f t="shared" si="694"/>
        <v>1.0368348288087501E-4</v>
      </c>
      <c r="AG2240" s="45">
        <f>AC2240+AA2240+SUM($Z$2195:Z2240)</f>
        <v>31.487695028832462</v>
      </c>
      <c r="AH2240" s="45">
        <f>AC2240+AA2240+SUM($Z$2239:Z2240)+$AH$2238</f>
        <v>272.80456285996291</v>
      </c>
      <c r="DM2240"/>
      <c r="DN2240"/>
      <c r="DO2240"/>
      <c r="DP2240"/>
      <c r="DQ2240"/>
      <c r="DR2240"/>
      <c r="DS2240"/>
      <c r="DT2240"/>
      <c r="DU2240"/>
      <c r="DV2240"/>
      <c r="DW2240"/>
      <c r="DX2240"/>
      <c r="DY2240"/>
      <c r="DZ2240"/>
      <c r="EA2240"/>
      <c r="EB2240"/>
      <c r="EC2240"/>
      <c r="ED2240"/>
      <c r="EE2240"/>
      <c r="EF2240"/>
      <c r="EG2240"/>
    </row>
    <row r="2241" spans="1:137" s="1" customFormat="1" ht="14.4" x14ac:dyDescent="0.3">
      <c r="A2241"/>
      <c r="B2241"/>
      <c r="C2241"/>
      <c r="D2241" s="16"/>
      <c r="E2241" s="28">
        <v>41052.56527777778</v>
      </c>
      <c r="F2241" s="10">
        <f t="shared" si="691"/>
        <v>1168.9569444444496</v>
      </c>
      <c r="G2241" s="10">
        <v>29282</v>
      </c>
      <c r="H2241" s="10">
        <v>0.69</v>
      </c>
      <c r="I2241" s="10">
        <v>46</v>
      </c>
      <c r="J2241" s="10"/>
      <c r="K2241" s="10"/>
      <c r="L2241" s="79">
        <v>1037</v>
      </c>
      <c r="M2241" s="91"/>
      <c r="N2241" s="42">
        <v>6.44</v>
      </c>
      <c r="O2241" s="83"/>
      <c r="P2241" s="90"/>
      <c r="Q2241" s="83"/>
      <c r="R2241" s="83"/>
      <c r="S2241" s="83"/>
      <c r="T2241" s="16"/>
      <c r="U2241" s="16"/>
      <c r="V2241" s="43">
        <f t="shared" si="695"/>
        <v>2.4571532144742434E-6</v>
      </c>
      <c r="W2241" s="43">
        <f t="shared" si="696"/>
        <v>3.3862311096662003E-4</v>
      </c>
      <c r="X2241" s="43">
        <f t="shared" si="697"/>
        <v>1.60080300217014E-6</v>
      </c>
      <c r="Y2241" s="22">
        <f>X2241+W2241+SUM($V$2195:V2241)</f>
        <v>2.5003820877370158E-3</v>
      </c>
      <c r="Z2241" s="22">
        <f t="shared" si="698"/>
        <v>0.10427588467570262</v>
      </c>
      <c r="AA2241" s="44">
        <f t="shared" si="699"/>
        <v>14.37037961641242</v>
      </c>
      <c r="AB2241" s="44">
        <f t="shared" si="700"/>
        <v>2.0149241425246016</v>
      </c>
      <c r="AC2241" s="44">
        <f t="shared" si="701"/>
        <v>3.6768760319900782</v>
      </c>
      <c r="AD2241" s="44">
        <f t="shared" si="692"/>
        <v>2.0149241425246016</v>
      </c>
      <c r="AE2241" s="44">
        <f t="shared" si="693"/>
        <v>1.6618284724026424</v>
      </c>
      <c r="AF2241" s="44">
        <f t="shared" si="694"/>
        <v>1.234170628340562E-4</v>
      </c>
      <c r="AG2241" s="45">
        <f>AC2241+AA2241+SUM($Z$2195:Z2241)</f>
        <v>34.477608880375882</v>
      </c>
      <c r="AH2241" s="45">
        <f>AC2241+AA2241+SUM($Z$2239:Z2241)+$AH$2238</f>
        <v>275.79447671150632</v>
      </c>
      <c r="DM2241"/>
      <c r="DN2241"/>
      <c r="DO2241"/>
      <c r="DP2241"/>
      <c r="DQ2241"/>
      <c r="DR2241"/>
      <c r="DS2241"/>
      <c r="DT2241"/>
      <c r="DU2241"/>
      <c r="DV2241"/>
      <c r="DW2241"/>
      <c r="DX2241"/>
      <c r="DY2241"/>
      <c r="DZ2241"/>
      <c r="EA2241"/>
      <c r="EB2241"/>
      <c r="EC2241"/>
      <c r="ED2241"/>
      <c r="EE2241"/>
      <c r="EF2241"/>
      <c r="EG2241"/>
    </row>
    <row r="2242" spans="1:137" s="1" customFormat="1" ht="14.4" x14ac:dyDescent="0.3">
      <c r="A2242"/>
      <c r="B2242"/>
      <c r="C2242"/>
      <c r="D2242" s="16"/>
      <c r="E2242" s="28">
        <v>41109.625694444447</v>
      </c>
      <c r="F2242" s="10">
        <f t="shared" si="691"/>
        <v>1226.0173611111168</v>
      </c>
      <c r="G2242" s="10">
        <v>36496</v>
      </c>
      <c r="H2242" s="10">
        <v>0.83</v>
      </c>
      <c r="I2242" s="10">
        <v>45</v>
      </c>
      <c r="J2242" s="10"/>
      <c r="K2242" s="10"/>
      <c r="L2242" s="79">
        <v>1037</v>
      </c>
      <c r="M2242" s="91"/>
      <c r="N2242" s="42">
        <v>6.44</v>
      </c>
      <c r="O2242" s="83"/>
      <c r="P2242" s="90"/>
      <c r="Q2242" s="83"/>
      <c r="R2242" s="83"/>
      <c r="S2242" s="83"/>
      <c r="T2242" s="16"/>
      <c r="U2242" s="16"/>
      <c r="V2242" s="43">
        <f t="shared" si="695"/>
        <v>2.9557060405994527E-6</v>
      </c>
      <c r="W2242" s="43">
        <f t="shared" si="696"/>
        <v>4.0732924942361544E-4</v>
      </c>
      <c r="X2242" s="43">
        <f t="shared" si="697"/>
        <v>1.9256036113061104E-6</v>
      </c>
      <c r="Y2242" s="22">
        <f>X2242+W2242+SUM($V$2195:V2242)</f>
        <v>2.5723687328437468E-3</v>
      </c>
      <c r="Z2242" s="22">
        <f t="shared" si="698"/>
        <v>0.12996559958761159</v>
      </c>
      <c r="AA2242" s="44">
        <f t="shared" si="699"/>
        <v>17.910708779475023</v>
      </c>
      <c r="AB2242" s="44">
        <f t="shared" si="700"/>
        <v>2.5113268050535438</v>
      </c>
      <c r="AC2242" s="44">
        <f t="shared" si="701"/>
        <v>4.5827220703336478</v>
      </c>
      <c r="AD2242" s="44">
        <f t="shared" si="692"/>
        <v>2.5113268050535429</v>
      </c>
      <c r="AE2242" s="44">
        <f t="shared" si="693"/>
        <v>2.0712414428251766</v>
      </c>
      <c r="AF2242" s="44">
        <f t="shared" si="694"/>
        <v>1.5382245492765909E-4</v>
      </c>
      <c r="AG2242" s="45">
        <f>AC2242+AA2242+SUM($Z$2195:Z2242)</f>
        <v>39.053749681369666</v>
      </c>
      <c r="AH2242" s="45">
        <f>AC2242+AA2242+SUM($Z$2239:Z2242)+$AH$2238</f>
        <v>280.37061751250013</v>
      </c>
      <c r="DM2242"/>
      <c r="DN2242"/>
      <c r="DO2242"/>
      <c r="DP2242"/>
      <c r="DQ2242"/>
      <c r="DR2242"/>
      <c r="DS2242"/>
      <c r="DT2242"/>
      <c r="DU2242"/>
      <c r="DV2242"/>
      <c r="DW2242"/>
      <c r="DX2242"/>
      <c r="DY2242"/>
      <c r="DZ2242"/>
      <c r="EA2242"/>
      <c r="EB2242"/>
      <c r="EC2242"/>
      <c r="ED2242"/>
      <c r="EE2242"/>
      <c r="EF2242"/>
      <c r="EG2242"/>
    </row>
    <row r="2243" spans="1:137" s="1" customFormat="1" ht="14.4" x14ac:dyDescent="0.3">
      <c r="A2243"/>
      <c r="B2243"/>
      <c r="C2243"/>
      <c r="D2243" s="16"/>
      <c r="E2243" s="28">
        <v>41134.588194444441</v>
      </c>
      <c r="F2243" s="10">
        <f t="shared" si="691"/>
        <v>1250.9798611111109</v>
      </c>
      <c r="G2243" s="10">
        <v>38941</v>
      </c>
      <c r="H2243" s="10">
        <v>1.78</v>
      </c>
      <c r="I2243" s="10">
        <v>45</v>
      </c>
      <c r="J2243" s="10"/>
      <c r="K2243" s="10"/>
      <c r="L2243" s="79">
        <v>1037</v>
      </c>
      <c r="M2243" s="91"/>
      <c r="N2243" s="42">
        <v>6.44</v>
      </c>
      <c r="O2243" s="83"/>
      <c r="P2243" s="90"/>
      <c r="Q2243" s="83"/>
      <c r="R2243" s="83"/>
      <c r="S2243" s="83"/>
      <c r="T2243" s="16"/>
      <c r="U2243" s="16"/>
      <c r="V2243" s="43">
        <f t="shared" si="695"/>
        <v>6.3387430750205131E-6</v>
      </c>
      <c r="W2243" s="43">
        <f t="shared" si="696"/>
        <v>8.735494746675127E-4</v>
      </c>
      <c r="X2243" s="43">
        <f t="shared" si="697"/>
        <v>4.1296077447287672E-6</v>
      </c>
      <c r="Y2243" s="22">
        <f>X2243+W2243+SUM($V$2195:V2243)</f>
        <v>3.047131705296087E-3</v>
      </c>
      <c r="Z2243" s="22">
        <f t="shared" si="698"/>
        <v>0.13867246858672683</v>
      </c>
      <c r="AA2243" s="44">
        <f t="shared" si="699"/>
        <v>19.110612411813268</v>
      </c>
      <c r="AB2243" s="44">
        <f t="shared" si="700"/>
        <v>2.6795697368366413</v>
      </c>
      <c r="AC2243" s="44">
        <f t="shared" si="701"/>
        <v>4.8897353173186815</v>
      </c>
      <c r="AD2243" s="44">
        <f t="shared" si="692"/>
        <v>2.6795697368366405</v>
      </c>
      <c r="AE2243" s="44">
        <f t="shared" si="693"/>
        <v>2.2100014529004608</v>
      </c>
      <c r="AF2243" s="44">
        <f t="shared" si="694"/>
        <v>1.6412758157984363E-4</v>
      </c>
      <c r="AG2243" s="45">
        <f>AC2243+AA2243+SUM($Z$2195:Z2243)</f>
        <v>40.69933902927967</v>
      </c>
      <c r="AH2243" s="45">
        <f>AC2243+AA2243+SUM($Z$2239:Z2243)+$AH$2238</f>
        <v>282.01620686041014</v>
      </c>
      <c r="DM2243"/>
      <c r="DN2243"/>
      <c r="DO2243"/>
      <c r="DP2243"/>
      <c r="DQ2243"/>
      <c r="DR2243"/>
      <c r="DS2243"/>
      <c r="DT2243"/>
      <c r="DU2243"/>
      <c r="DV2243"/>
      <c r="DW2243"/>
      <c r="DX2243"/>
      <c r="DY2243"/>
      <c r="DZ2243"/>
      <c r="EA2243"/>
      <c r="EB2243"/>
      <c r="EC2243"/>
      <c r="ED2243"/>
      <c r="EE2243"/>
      <c r="EF2243"/>
      <c r="EG2243"/>
    </row>
    <row r="2244" spans="1:137" s="1" customFormat="1" ht="14.4" x14ac:dyDescent="0.3">
      <c r="A2244"/>
      <c r="B2244"/>
      <c r="C2244"/>
      <c r="D2244" s="16"/>
      <c r="E2244" s="28">
        <v>42304.598611111112</v>
      </c>
      <c r="F2244" s="10">
        <f t="shared" si="691"/>
        <v>2420.9902777777825</v>
      </c>
      <c r="G2244" s="10">
        <v>59869</v>
      </c>
      <c r="H2244" s="10">
        <v>0.64</v>
      </c>
      <c r="I2244" s="10">
        <v>42</v>
      </c>
      <c r="J2244" s="10"/>
      <c r="K2244" s="10"/>
      <c r="L2244" s="10">
        <v>1077</v>
      </c>
      <c r="M2244" s="91"/>
      <c r="N2244" s="42">
        <v>6.44</v>
      </c>
      <c r="O2244" s="83"/>
      <c r="P2244" s="90"/>
      <c r="Q2244" s="83"/>
      <c r="R2244" s="83"/>
      <c r="S2244" s="83"/>
      <c r="T2244" s="16"/>
      <c r="U2244" s="16"/>
      <c r="V2244" s="43">
        <f t="shared" si="695"/>
        <v>2.3670098635596082E-6</v>
      </c>
      <c r="W2244" s="43">
        <f t="shared" si="696"/>
        <v>3.2620035208456936E-4</v>
      </c>
      <c r="X2244" s="43">
        <f t="shared" si="697"/>
        <v>1.5420757946359124E-6</v>
      </c>
      <c r="Y2244" s="22">
        <f>X2244+W2244+SUM($V$2195:V2244)</f>
        <v>2.4995620606266108E-3</v>
      </c>
      <c r="Z2244" s="22">
        <f t="shared" si="698"/>
        <v>0.2214226773772659</v>
      </c>
      <c r="AA2244" s="44">
        <f t="shared" si="699"/>
        <v>30.514513873361064</v>
      </c>
      <c r="AB2244" s="44">
        <f t="shared" si="700"/>
        <v>4.2785529917814902</v>
      </c>
      <c r="AC2244" s="44">
        <f t="shared" si="701"/>
        <v>7.8075936533122983</v>
      </c>
      <c r="AD2244" s="44">
        <f t="shared" si="692"/>
        <v>4.2785529917814902</v>
      </c>
      <c r="AE2244" s="44">
        <f t="shared" si="693"/>
        <v>3.5287785938766061</v>
      </c>
      <c r="AF2244" s="44">
        <f t="shared" si="694"/>
        <v>2.6206765420157149E-4</v>
      </c>
      <c r="AG2244" s="45">
        <f>AC2244+AA2244+SUM($Z$2195:Z2244)</f>
        <v>55.242521504198351</v>
      </c>
      <c r="AH2244" s="45">
        <f>AC2244+AA2244+SUM($Z$2239:Z2244)+$AH$2238</f>
        <v>296.55938933532877</v>
      </c>
      <c r="DM2244"/>
      <c r="DN2244"/>
      <c r="DO2244"/>
      <c r="DP2244"/>
      <c r="DQ2244"/>
      <c r="DR2244"/>
      <c r="DS2244"/>
      <c r="DT2244"/>
      <c r="DU2244"/>
      <c r="DV2244"/>
      <c r="DW2244"/>
      <c r="DX2244"/>
      <c r="DY2244"/>
      <c r="DZ2244"/>
      <c r="EA2244"/>
      <c r="EB2244"/>
      <c r="EC2244"/>
      <c r="ED2244"/>
      <c r="EE2244"/>
      <c r="EF2244"/>
      <c r="EG2244"/>
    </row>
    <row r="2245" spans="1:137" s="1" customFormat="1" ht="14.4" x14ac:dyDescent="0.3">
      <c r="A2245"/>
      <c r="B2245"/>
      <c r="C2245"/>
      <c r="D2245" s="40" t="s">
        <v>164</v>
      </c>
      <c r="E2245" s="28">
        <v>42305.611805555556</v>
      </c>
      <c r="F2245" s="10">
        <f t="shared" si="691"/>
        <v>2422.0034722222263</v>
      </c>
      <c r="G2245" s="10"/>
      <c r="H2245" s="10"/>
      <c r="I2245" s="10">
        <v>41</v>
      </c>
      <c r="J2245" s="21">
        <v>100.1</v>
      </c>
      <c r="K2245" s="10"/>
      <c r="L2245" s="10">
        <v>1063</v>
      </c>
      <c r="M2245" s="91"/>
      <c r="N2245" s="42">
        <v>6.44</v>
      </c>
      <c r="O2245" s="83"/>
      <c r="P2245" s="90"/>
      <c r="Q2245" s="83"/>
      <c r="R2245" s="83"/>
      <c r="S2245" s="83"/>
      <c r="T2245" s="16"/>
      <c r="U2245" s="16"/>
      <c r="V2245" s="43">
        <f t="shared" si="695"/>
        <v>0</v>
      </c>
      <c r="W2245" s="43">
        <f t="shared" si="696"/>
        <v>0</v>
      </c>
      <c r="X2245" s="43">
        <f t="shared" si="697"/>
        <v>0</v>
      </c>
      <c r="Y2245" s="22">
        <f>X2245+W2245+SUM($V$2195:V2245)</f>
        <v>2.1718196327474054E-3</v>
      </c>
      <c r="Z2245" s="22">
        <f t="shared" si="698"/>
        <v>0</v>
      </c>
      <c r="AA2245" s="44">
        <f t="shared" si="699"/>
        <v>0</v>
      </c>
      <c r="AB2245" s="44">
        <f t="shared" si="700"/>
        <v>0</v>
      </c>
      <c r="AC2245" s="44">
        <f t="shared" si="701"/>
        <v>0</v>
      </c>
      <c r="AD2245" s="44">
        <f t="shared" si="692"/>
        <v>0</v>
      </c>
      <c r="AE2245" s="44">
        <f t="shared" si="693"/>
        <v>0</v>
      </c>
      <c r="AF2245" s="44">
        <f t="shared" si="694"/>
        <v>0</v>
      </c>
      <c r="AG2245" s="45">
        <f>AC2245+AA2245+SUM($Z$2195:Z2245)</f>
        <v>16.920413977524984</v>
      </c>
      <c r="AH2245" s="45">
        <f>AC2245+AA2245+SUM($Z$2245:Z2245)+$AH$2244</f>
        <v>296.55938933532877</v>
      </c>
      <c r="DM2245"/>
      <c r="DN2245"/>
      <c r="DO2245"/>
      <c r="DP2245"/>
      <c r="DQ2245"/>
      <c r="DR2245"/>
      <c r="DS2245"/>
      <c r="DT2245"/>
      <c r="DU2245"/>
      <c r="DV2245"/>
      <c r="DW2245"/>
      <c r="DX2245"/>
      <c r="DY2245"/>
      <c r="DZ2245"/>
      <c r="EA2245"/>
      <c r="EB2245"/>
      <c r="EC2245"/>
      <c r="ED2245"/>
      <c r="EE2245"/>
      <c r="EF2245"/>
      <c r="EG2245"/>
    </row>
    <row r="2246" spans="1:137" s="1" customFormat="1" ht="14.4" x14ac:dyDescent="0.3">
      <c r="A2246"/>
      <c r="B2246"/>
      <c r="C2246"/>
      <c r="D2246" s="16"/>
      <c r="E2246" s="28">
        <v>42311.628472222219</v>
      </c>
      <c r="F2246" s="10">
        <f t="shared" si="691"/>
        <v>2428.0201388888891</v>
      </c>
      <c r="G2246" s="10">
        <v>5122</v>
      </c>
      <c r="H2246" s="10">
        <v>0.83</v>
      </c>
      <c r="I2246" s="10">
        <v>42</v>
      </c>
      <c r="J2246" s="10"/>
      <c r="K2246" s="10">
        <v>5</v>
      </c>
      <c r="L2246" s="10">
        <v>1099</v>
      </c>
      <c r="M2246" s="91"/>
      <c r="N2246" s="42">
        <v>6.44</v>
      </c>
      <c r="O2246" s="83"/>
      <c r="P2246" s="90"/>
      <c r="Q2246" s="83"/>
      <c r="R2246" s="83"/>
      <c r="S2246" s="83"/>
      <c r="T2246" s="16"/>
      <c r="U2246" s="16"/>
      <c r="V2246" s="43">
        <f t="shared" si="695"/>
        <v>3.1324213487162953E-6</v>
      </c>
      <c r="W2246" s="43">
        <f t="shared" si="696"/>
        <v>4.316825893120091E-4</v>
      </c>
      <c r="X2246" s="43">
        <f t="shared" si="697"/>
        <v>2.0407313103427346E-6</v>
      </c>
      <c r="Y2246" s="22">
        <f>X2246+W2246+SUM($V$2195:V2246)</f>
        <v>2.6086753747184737E-3</v>
      </c>
      <c r="Z2246" s="22">
        <f t="shared" si="698"/>
        <v>1.9330436323042006E-2</v>
      </c>
      <c r="AA2246" s="44">
        <f t="shared" si="699"/>
        <v>2.6639496656097719</v>
      </c>
      <c r="AB2246" s="44">
        <f t="shared" si="700"/>
        <v>0.37352224777535203</v>
      </c>
      <c r="AC2246" s="44">
        <f t="shared" si="701"/>
        <v>0.68161126827308471</v>
      </c>
      <c r="AD2246" s="44">
        <f t="shared" si="692"/>
        <v>0.37352224777535209</v>
      </c>
      <c r="AE2246" s="44">
        <f t="shared" si="693"/>
        <v>0.30806614171150404</v>
      </c>
      <c r="AF2246" s="44">
        <f t="shared" si="694"/>
        <v>2.2878786228571719E-5</v>
      </c>
      <c r="AG2246" s="45">
        <f>AC2246+AA2246+SUM($Z$2195:Z2246)</f>
        <v>20.285305347730883</v>
      </c>
      <c r="AH2246" s="45">
        <f>AC2246+AA2246+SUM($Z$2245:Z2246)+$AH$2244</f>
        <v>299.92428070553467</v>
      </c>
      <c r="DM2246"/>
      <c r="DN2246"/>
      <c r="DO2246"/>
      <c r="DP2246"/>
      <c r="DQ2246"/>
      <c r="DR2246"/>
      <c r="DS2246"/>
      <c r="DT2246"/>
      <c r="DU2246"/>
      <c r="DV2246"/>
      <c r="DW2246"/>
      <c r="DX2246"/>
      <c r="DY2246"/>
      <c r="DZ2246"/>
      <c r="EA2246"/>
      <c r="EB2246"/>
      <c r="EC2246"/>
      <c r="ED2246"/>
      <c r="EE2246"/>
      <c r="EF2246"/>
      <c r="EG2246"/>
    </row>
    <row r="2247" spans="1:137" s="1" customFormat="1" ht="14.4" x14ac:dyDescent="0.3">
      <c r="A2247"/>
      <c r="B2247"/>
      <c r="C2247"/>
      <c r="D2247" s="83"/>
      <c r="E2247" s="28">
        <v>42486.62222222222</v>
      </c>
      <c r="F2247" s="10">
        <f t="shared" si="691"/>
        <v>2603.0138888888905</v>
      </c>
      <c r="G2247" s="86">
        <v>26845</v>
      </c>
      <c r="H2247" s="86">
        <v>0.78</v>
      </c>
      <c r="I2247" s="86">
        <v>41</v>
      </c>
      <c r="J2247" s="91"/>
      <c r="K2247" s="91"/>
      <c r="L2247" s="91">
        <v>1092</v>
      </c>
      <c r="M2247" s="91"/>
      <c r="N2247" s="114"/>
      <c r="O2247" s="83"/>
      <c r="P2247" s="90"/>
      <c r="Q2247" s="83"/>
      <c r="R2247" s="83"/>
      <c r="S2247" s="83"/>
      <c r="T2247" s="16"/>
      <c r="U2247" s="16"/>
      <c r="V2247" s="43">
        <f t="shared" si="695"/>
        <v>2.9249714504780818E-6</v>
      </c>
      <c r="W2247" s="43">
        <f t="shared" si="696"/>
        <v>4.03093680204783E-4</v>
      </c>
      <c r="X2247" s="43">
        <f t="shared" si="697"/>
        <v>1.9055804300706313E-6</v>
      </c>
      <c r="Y2247" s="22"/>
      <c r="Z2247" s="22">
        <f t="shared" si="698"/>
        <v>0.10066776742062064</v>
      </c>
      <c r="AA2247" s="44">
        <f t="shared" si="699"/>
        <v>13.873140827047948</v>
      </c>
      <c r="AB2247" s="44">
        <f t="shared" si="700"/>
        <v>1.9452044504890547</v>
      </c>
      <c r="AC2247" s="44"/>
      <c r="AD2247" s="44"/>
      <c r="AE2247" s="44"/>
      <c r="AF2247" s="44"/>
      <c r="AG2247" s="45"/>
      <c r="AH2247" s="45"/>
      <c r="DM2247"/>
      <c r="DN2247"/>
      <c r="DO2247"/>
      <c r="DP2247"/>
      <c r="DQ2247"/>
      <c r="DR2247"/>
      <c r="DS2247"/>
      <c r="DT2247"/>
      <c r="DU2247"/>
      <c r="DV2247"/>
      <c r="DW2247"/>
      <c r="DX2247"/>
      <c r="DY2247"/>
      <c r="DZ2247"/>
      <c r="EA2247"/>
      <c r="EB2247"/>
      <c r="EC2247"/>
      <c r="ED2247"/>
      <c r="EE2247"/>
      <c r="EF2247"/>
      <c r="EG2247"/>
    </row>
    <row r="2248" spans="1:137" s="1" customFormat="1" ht="14.4" x14ac:dyDescent="0.3">
      <c r="A2248"/>
      <c r="B2248"/>
      <c r="C2248"/>
      <c r="D2248" s="83"/>
      <c r="E2248" s="28">
        <v>42613.646527777775</v>
      </c>
      <c r="F2248" s="10">
        <f t="shared" si="691"/>
        <v>2730.0381944444453</v>
      </c>
      <c r="G2248" s="86">
        <v>35729</v>
      </c>
      <c r="H2248" s="86">
        <v>0.83</v>
      </c>
      <c r="I2248" s="86">
        <v>29</v>
      </c>
      <c r="J2248" s="91"/>
      <c r="K2248" s="91"/>
      <c r="L2248" s="91">
        <v>1051</v>
      </c>
      <c r="M2248" s="91"/>
      <c r="N2248" s="114"/>
      <c r="O2248" s="83"/>
      <c r="P2248" s="90"/>
      <c r="Q2248" s="83"/>
      <c r="R2248" s="83"/>
      <c r="S2248" s="83"/>
      <c r="T2248" s="16"/>
      <c r="U2248" s="16"/>
      <c r="V2248" s="43">
        <f t="shared" si="695"/>
        <v>2.9956094972709974E-6</v>
      </c>
      <c r="W2248" s="43">
        <f t="shared" si="696"/>
        <v>4.1282839068873658E-4</v>
      </c>
      <c r="X2248" s="43">
        <f t="shared" si="697"/>
        <v>1.9516001885079292E-6</v>
      </c>
      <c r="Y2248" s="22"/>
      <c r="Z2248" s="22">
        <f t="shared" si="698"/>
        <v>0.12895196593734395</v>
      </c>
      <c r="AA2248" s="44">
        <f t="shared" si="699"/>
        <v>17.771018760142013</v>
      </c>
      <c r="AB2248" s="44">
        <f t="shared" si="700"/>
        <v>2.4917403501416393</v>
      </c>
      <c r="AC2248" s="44"/>
      <c r="AD2248" s="44"/>
      <c r="AE2248" s="44"/>
      <c r="AF2248" s="44"/>
      <c r="AG2248" s="45"/>
      <c r="AH2248" s="45"/>
      <c r="DM2248"/>
      <c r="DN2248"/>
      <c r="DO2248"/>
      <c r="DP2248"/>
      <c r="DQ2248"/>
      <c r="DR2248"/>
      <c r="DS2248"/>
      <c r="DT2248"/>
      <c r="DU2248"/>
      <c r="DV2248"/>
      <c r="DW2248"/>
      <c r="DX2248"/>
      <c r="DY2248"/>
      <c r="DZ2248"/>
      <c r="EA2248"/>
      <c r="EB2248"/>
      <c r="EC2248"/>
      <c r="ED2248"/>
      <c r="EE2248"/>
      <c r="EF2248"/>
      <c r="EG2248"/>
    </row>
    <row r="2249" spans="1:137" s="1" customFormat="1" ht="14.4" x14ac:dyDescent="0.3">
      <c r="A2249"/>
      <c r="B2249"/>
      <c r="C2249"/>
      <c r="D2249" s="40" t="s">
        <v>164</v>
      </c>
      <c r="E2249" s="28">
        <v>42759.566666666666</v>
      </c>
      <c r="F2249" s="10">
        <f t="shared" si="691"/>
        <v>2875.9583333333358</v>
      </c>
      <c r="G2249" s="86">
        <v>41611</v>
      </c>
      <c r="H2249" s="86">
        <v>0.92</v>
      </c>
      <c r="I2249" s="86">
        <v>21</v>
      </c>
      <c r="J2249" s="91"/>
      <c r="K2249" s="91"/>
      <c r="L2249" s="91">
        <v>1043</v>
      </c>
      <c r="M2249" s="91"/>
      <c r="N2249" s="114"/>
      <c r="O2249" s="83"/>
      <c r="P2249" s="90"/>
      <c r="Q2249" s="83"/>
      <c r="R2249" s="83"/>
      <c r="S2249" s="83"/>
      <c r="T2249" s="16"/>
      <c r="U2249" s="16"/>
      <c r="V2249" s="43">
        <f t="shared" si="695"/>
        <v>3.2951601449008497E-6</v>
      </c>
      <c r="W2249" s="43">
        <f t="shared" si="696"/>
        <v>4.5410981001373806E-4</v>
      </c>
      <c r="X2249" s="43">
        <f t="shared" si="697"/>
        <v>2.1467534956778609E-6</v>
      </c>
      <c r="Y2249" s="22"/>
      <c r="Z2249" s="22">
        <f t="shared" si="698"/>
        <v>0.14903794433637962</v>
      </c>
      <c r="AA2249" s="44">
        <f t="shared" si="699"/>
        <v>20.539090548349627</v>
      </c>
      <c r="AB2249" s="44">
        <f t="shared" si="700"/>
        <v>2.8798619463123307</v>
      </c>
      <c r="AC2249" s="44"/>
      <c r="AD2249" s="44"/>
      <c r="AE2249" s="44"/>
      <c r="AF2249" s="44"/>
      <c r="AG2249" s="45"/>
      <c r="AH2249" s="45"/>
      <c r="DM2249"/>
      <c r="DN2249"/>
      <c r="DO2249"/>
      <c r="DP2249"/>
      <c r="DQ2249"/>
      <c r="DR2249"/>
      <c r="DS2249"/>
      <c r="DT2249"/>
      <c r="DU2249"/>
      <c r="DV2249"/>
      <c r="DW2249"/>
      <c r="DX2249"/>
      <c r="DY2249"/>
      <c r="DZ2249"/>
      <c r="EA2249"/>
      <c r="EB2249"/>
      <c r="EC2249"/>
      <c r="ED2249"/>
      <c r="EE2249"/>
      <c r="EF2249"/>
      <c r="EG2249"/>
    </row>
    <row r="2250" spans="1:137" s="1" customFormat="1" ht="14.4" x14ac:dyDescent="0.3">
      <c r="A2250"/>
      <c r="B2250"/>
      <c r="C2250"/>
      <c r="D2250" s="83"/>
      <c r="E2250" s="28">
        <v>42761.574305555558</v>
      </c>
      <c r="F2250" s="10">
        <f t="shared" si="691"/>
        <v>2877.9659722222277</v>
      </c>
      <c r="G2250" s="86">
        <v>4850</v>
      </c>
      <c r="H2250" s="86">
        <v>0.49</v>
      </c>
      <c r="I2250" s="86">
        <v>23</v>
      </c>
      <c r="J2250" s="91"/>
      <c r="K2250" s="91">
        <v>5</v>
      </c>
      <c r="L2250" s="91">
        <v>1096</v>
      </c>
      <c r="M2250" s="91"/>
      <c r="N2250" s="114"/>
      <c r="O2250" s="83"/>
      <c r="P2250" s="90"/>
      <c r="Q2250" s="83"/>
      <c r="R2250" s="83"/>
      <c r="S2250" s="83"/>
      <c r="T2250" s="16"/>
      <c r="U2250" s="16"/>
      <c r="V2250" s="43">
        <f t="shared" si="695"/>
        <v>1.8442127685788822E-6</v>
      </c>
      <c r="W2250" s="43">
        <f t="shared" si="696"/>
        <v>2.5415308304824907E-4</v>
      </c>
      <c r="X2250" s="43">
        <f t="shared" si="697"/>
        <v>1.2014803632069264E-6</v>
      </c>
      <c r="Y2250" s="22"/>
      <c r="Z2250" s="22">
        <f t="shared" si="698"/>
        <v>1.8253942709403222E-2</v>
      </c>
      <c r="AA2250" s="44">
        <f t="shared" si="699"/>
        <v>2.5155968424163433</v>
      </c>
      <c r="AB2250" s="44">
        <f t="shared" si="700"/>
        <v>0.35272114905401225</v>
      </c>
      <c r="AC2250" s="44"/>
      <c r="AD2250" s="44"/>
      <c r="AE2250" s="44"/>
      <c r="AF2250" s="44"/>
      <c r="AG2250" s="45"/>
      <c r="AH2250" s="45"/>
      <c r="DM2250"/>
      <c r="DN2250"/>
      <c r="DO2250"/>
      <c r="DP2250"/>
      <c r="DQ2250"/>
      <c r="DR2250"/>
      <c r="DS2250"/>
      <c r="DT2250"/>
      <c r="DU2250"/>
      <c r="DV2250"/>
      <c r="DW2250"/>
      <c r="DX2250"/>
      <c r="DY2250"/>
      <c r="DZ2250"/>
      <c r="EA2250"/>
      <c r="EB2250"/>
      <c r="EC2250"/>
      <c r="ED2250"/>
      <c r="EE2250"/>
      <c r="EF2250"/>
      <c r="EG2250"/>
    </row>
    <row r="2251" spans="1:137" s="1" customFormat="1" ht="14.4" x14ac:dyDescent="0.3">
      <c r="A2251"/>
      <c r="B2251"/>
      <c r="C2251"/>
      <c r="D2251" s="40" t="s">
        <v>164</v>
      </c>
      <c r="E2251" s="28">
        <v>42822.408333333333</v>
      </c>
      <c r="F2251" s="10">
        <f t="shared" si="691"/>
        <v>2938.8000000000029</v>
      </c>
      <c r="G2251" s="86">
        <v>9896</v>
      </c>
      <c r="H2251" s="86">
        <v>0.56000000000000005</v>
      </c>
      <c r="I2251" s="86">
        <v>16</v>
      </c>
      <c r="J2251" s="91"/>
      <c r="K2251" s="91"/>
      <c r="L2251" s="91">
        <v>1075</v>
      </c>
      <c r="M2251" s="91"/>
      <c r="N2251" s="114"/>
      <c r="O2251" s="83"/>
      <c r="P2251" s="90"/>
      <c r="Q2251" s="83"/>
      <c r="R2251" s="83"/>
      <c r="S2251" s="83"/>
      <c r="T2251" s="16"/>
      <c r="U2251" s="16"/>
      <c r="V2251" s="43">
        <f t="shared" si="695"/>
        <v>2.0672875143089662E-6</v>
      </c>
      <c r="W2251" s="43">
        <f t="shared" si="696"/>
        <v>2.8489527036169735E-4</v>
      </c>
      <c r="X2251" s="43">
        <f t="shared" si="697"/>
        <v>1.3468106261182964E-6</v>
      </c>
      <c r="Y2251" s="22"/>
      <c r="Z2251" s="22">
        <f t="shared" si="698"/>
        <v>3.6531923645717015E-2</v>
      </c>
      <c r="AA2251" s="44">
        <f t="shared" si="699"/>
        <v>5.0345064205345658</v>
      </c>
      <c r="AB2251" s="44">
        <f t="shared" si="700"/>
        <v>0.7059067890485351</v>
      </c>
      <c r="AC2251" s="44"/>
      <c r="AD2251" s="44"/>
      <c r="AE2251" s="44"/>
      <c r="AF2251" s="44"/>
      <c r="AG2251" s="45"/>
      <c r="AH2251" s="45"/>
      <c r="DM2251"/>
      <c r="DN2251"/>
      <c r="DO2251"/>
      <c r="DP2251"/>
      <c r="DQ2251"/>
      <c r="DR2251"/>
      <c r="DS2251"/>
      <c r="DT2251"/>
      <c r="DU2251"/>
      <c r="DV2251"/>
      <c r="DW2251"/>
      <c r="DX2251"/>
      <c r="DY2251"/>
      <c r="DZ2251"/>
      <c r="EA2251"/>
      <c r="EB2251"/>
      <c r="EC2251"/>
      <c r="ED2251"/>
      <c r="EE2251"/>
      <c r="EF2251"/>
      <c r="EG2251"/>
    </row>
    <row r="2252" spans="1:137" s="1" customFormat="1" ht="14.4" x14ac:dyDescent="0.3">
      <c r="A2252"/>
      <c r="B2252"/>
      <c r="C2252"/>
      <c r="D2252" s="40"/>
      <c r="E2252" s="28">
        <v>42822.571527777778</v>
      </c>
      <c r="F2252" s="10">
        <f t="shared" si="691"/>
        <v>2938.9631944444482</v>
      </c>
      <c r="G2252" s="86">
        <v>2269</v>
      </c>
      <c r="H2252" s="86">
        <v>0.49</v>
      </c>
      <c r="I2252" s="86">
        <v>41</v>
      </c>
      <c r="J2252" s="91"/>
      <c r="K2252" s="91">
        <v>5</v>
      </c>
      <c r="L2252" s="91">
        <v>1080</v>
      </c>
      <c r="M2252" s="91"/>
      <c r="N2252" s="114"/>
      <c r="O2252" s="83"/>
      <c r="P2252" s="90"/>
      <c r="Q2252" s="83"/>
      <c r="R2252" s="83"/>
      <c r="S2252" s="83"/>
      <c r="T2252" s="16"/>
      <c r="U2252" s="16"/>
      <c r="V2252" s="43">
        <f t="shared" si="695"/>
        <v>1.8172899544390448E-6</v>
      </c>
      <c r="W2252" s="43">
        <f t="shared" si="696"/>
        <v>2.5044281906214322E-4</v>
      </c>
      <c r="X2252" s="43">
        <f t="shared" si="697"/>
        <v>1.1839405038900371E-6</v>
      </c>
      <c r="Y2252" s="22"/>
      <c r="Z2252" s="22">
        <f t="shared" si="698"/>
        <v>8.4151651155554945E-3</v>
      </c>
      <c r="AA2252" s="44">
        <f t="shared" si="699"/>
        <v>1.1597035845959245</v>
      </c>
      <c r="AB2252" s="44">
        <f t="shared" si="700"/>
        <v>0.16260633422000115</v>
      </c>
      <c r="AC2252" s="44"/>
      <c r="AD2252" s="44"/>
      <c r="AE2252" s="44"/>
      <c r="AF2252" s="44"/>
      <c r="AG2252" s="45"/>
      <c r="AH2252" s="45"/>
      <c r="DM2252"/>
      <c r="DN2252"/>
      <c r="DO2252"/>
      <c r="DP2252"/>
      <c r="DQ2252"/>
      <c r="DR2252"/>
      <c r="DS2252"/>
      <c r="DT2252"/>
      <c r="DU2252"/>
      <c r="DV2252"/>
      <c r="DW2252"/>
      <c r="DX2252"/>
      <c r="DY2252"/>
      <c r="DZ2252"/>
      <c r="EA2252"/>
      <c r="EB2252"/>
      <c r="EC2252"/>
      <c r="ED2252"/>
      <c r="EE2252"/>
      <c r="EF2252"/>
      <c r="EG2252"/>
    </row>
    <row r="2253" spans="1:137" s="1" customFormat="1" ht="14.4" x14ac:dyDescent="0.3">
      <c r="A2253"/>
      <c r="B2253"/>
      <c r="C2253"/>
      <c r="D2253" s="40"/>
      <c r="E2253" s="28">
        <v>42968.607638888891</v>
      </c>
      <c r="F2253" s="10">
        <f t="shared" si="691"/>
        <v>3084.9993055555606</v>
      </c>
      <c r="G2253" s="86">
        <v>11061</v>
      </c>
      <c r="H2253" s="86">
        <v>0</v>
      </c>
      <c r="I2253" s="86">
        <v>39</v>
      </c>
      <c r="J2253" s="91"/>
      <c r="K2253" s="91"/>
      <c r="L2253" s="91">
        <v>1072</v>
      </c>
      <c r="M2253" s="91"/>
      <c r="N2253" s="114"/>
      <c r="O2253" s="83"/>
      <c r="P2253" s="90"/>
      <c r="Q2253" s="83"/>
      <c r="R2253" s="83"/>
      <c r="S2253" s="83"/>
      <c r="T2253" s="16"/>
      <c r="U2253" s="16"/>
      <c r="V2253" s="43">
        <f t="shared" si="695"/>
        <v>0</v>
      </c>
      <c r="W2253" s="43">
        <f t="shared" si="696"/>
        <v>0</v>
      </c>
      <c r="X2253" s="43">
        <f t="shared" si="697"/>
        <v>0</v>
      </c>
      <c r="Y2253" s="22"/>
      <c r="Z2253" s="22">
        <f t="shared" si="698"/>
        <v>4.0718668494795718E-2</v>
      </c>
      <c r="AA2253" s="44">
        <f t="shared" si="699"/>
        <v>5.6114865442269561</v>
      </c>
      <c r="AB2253" s="44">
        <f t="shared" si="700"/>
        <v>0.78680730886896166</v>
      </c>
      <c r="AC2253" s="44"/>
      <c r="AD2253" s="44"/>
      <c r="AE2253" s="44"/>
      <c r="AF2253" s="44"/>
      <c r="AG2253" s="45"/>
      <c r="AH2253" s="45"/>
      <c r="DM2253"/>
      <c r="DN2253"/>
      <c r="DO2253"/>
      <c r="DP2253"/>
      <c r="DQ2253"/>
      <c r="DR2253"/>
      <c r="DS2253"/>
      <c r="DT2253"/>
      <c r="DU2253"/>
      <c r="DV2253"/>
      <c r="DW2253"/>
      <c r="DX2253"/>
      <c r="DY2253"/>
      <c r="DZ2253"/>
      <c r="EA2253"/>
      <c r="EB2253"/>
      <c r="EC2253"/>
      <c r="ED2253"/>
      <c r="EE2253"/>
      <c r="EF2253"/>
      <c r="EG2253"/>
    </row>
    <row r="2254" spans="1:137" s="1" customFormat="1" ht="14.4" x14ac:dyDescent="0.3">
      <c r="A2254"/>
      <c r="B2254"/>
      <c r="C2254"/>
      <c r="D2254" s="40"/>
      <c r="E2254" s="28">
        <v>43046.601388888892</v>
      </c>
      <c r="F2254" s="10">
        <f t="shared" si="691"/>
        <v>3162.993055555562</v>
      </c>
      <c r="G2254" s="86">
        <v>14730</v>
      </c>
      <c r="H2254" s="86">
        <v>0</v>
      </c>
      <c r="I2254" s="86">
        <v>54</v>
      </c>
      <c r="J2254" s="91"/>
      <c r="K2254" s="91"/>
      <c r="L2254" s="91">
        <v>1051</v>
      </c>
      <c r="M2254" s="91"/>
      <c r="N2254" s="114"/>
      <c r="O2254" s="83"/>
      <c r="P2254" s="90"/>
      <c r="Q2254" s="83"/>
      <c r="R2254" s="83"/>
      <c r="S2254" s="83"/>
      <c r="T2254" s="16"/>
      <c r="U2254" s="16"/>
      <c r="V2254" s="43">
        <f t="shared" si="695"/>
        <v>0</v>
      </c>
      <c r="W2254" s="43">
        <f t="shared" si="696"/>
        <v>0</v>
      </c>
      <c r="X2254" s="43">
        <f t="shared" si="697"/>
        <v>0</v>
      </c>
      <c r="Y2254" s="22"/>
      <c r="Z2254" s="22">
        <f t="shared" si="698"/>
        <v>5.3163045656387707E-2</v>
      </c>
      <c r="AA2254" s="44">
        <f t="shared" si="699"/>
        <v>7.326460475716976</v>
      </c>
      <c r="AB2254" s="44">
        <f t="shared" si="700"/>
        <v>1.0272701547086776</v>
      </c>
      <c r="AC2254" s="44"/>
      <c r="AD2254" s="44"/>
      <c r="AE2254" s="44"/>
      <c r="AF2254" s="44"/>
      <c r="AG2254" s="45"/>
      <c r="AH2254" s="45"/>
      <c r="DM2254"/>
      <c r="DN2254"/>
      <c r="DO2254"/>
      <c r="DP2254"/>
      <c r="DQ2254"/>
      <c r="DR2254"/>
      <c r="DS2254"/>
      <c r="DT2254"/>
      <c r="DU2254"/>
      <c r="DV2254"/>
      <c r="DW2254"/>
      <c r="DX2254"/>
      <c r="DY2254"/>
      <c r="DZ2254"/>
      <c r="EA2254"/>
      <c r="EB2254"/>
      <c r="EC2254"/>
      <c r="ED2254"/>
      <c r="EE2254"/>
      <c r="EF2254"/>
      <c r="EG2254"/>
    </row>
    <row r="2255" spans="1:137" s="1" customFormat="1" ht="14.4" x14ac:dyDescent="0.3">
      <c r="A2255"/>
      <c r="B2255"/>
      <c r="C2255"/>
      <c r="D2255" s="40"/>
      <c r="E2255" s="28">
        <v>43123.549305555556</v>
      </c>
      <c r="F2255" s="86"/>
      <c r="G2255" s="86">
        <v>19048.8</v>
      </c>
      <c r="H2255" s="86">
        <v>0</v>
      </c>
      <c r="I2255" s="86">
        <v>160</v>
      </c>
      <c r="J2255" s="91"/>
      <c r="K2255" s="91"/>
      <c r="L2255" s="91">
        <v>1029</v>
      </c>
      <c r="M2255" s="91"/>
      <c r="N2255" s="114"/>
      <c r="O2255" s="83"/>
      <c r="P2255" s="90"/>
      <c r="Q2255" s="83"/>
      <c r="R2255" s="83"/>
      <c r="S2255" s="83"/>
      <c r="T2255" s="16"/>
      <c r="U2255" s="16"/>
      <c r="V2255" s="43">
        <f t="shared" si="695"/>
        <v>0</v>
      </c>
      <c r="W2255" s="43">
        <f t="shared" si="696"/>
        <v>0</v>
      </c>
      <c r="X2255" s="43">
        <f t="shared" si="697"/>
        <v>0</v>
      </c>
      <c r="Y2255" s="22"/>
      <c r="Z2255" s="22">
        <f t="shared" si="698"/>
        <v>6.7311208385785928E-2</v>
      </c>
      <c r="AA2255" s="44">
        <f t="shared" si="699"/>
        <v>9.2762350561824114</v>
      </c>
      <c r="AB2255" s="44">
        <f t="shared" si="700"/>
        <v>1.3006552690569213</v>
      </c>
      <c r="AC2255" s="44"/>
      <c r="AD2255" s="44"/>
      <c r="AE2255" s="44"/>
      <c r="AF2255" s="44"/>
      <c r="AG2255" s="45"/>
      <c r="AH2255" s="45"/>
      <c r="DM2255"/>
      <c r="DN2255"/>
      <c r="DO2255"/>
      <c r="DP2255"/>
      <c r="DQ2255"/>
      <c r="DR2255"/>
      <c r="DS2255"/>
      <c r="DT2255"/>
      <c r="DU2255"/>
      <c r="DV2255"/>
      <c r="DW2255"/>
      <c r="DX2255"/>
      <c r="DY2255"/>
      <c r="DZ2255"/>
      <c r="EA2255"/>
      <c r="EB2255"/>
      <c r="EC2255"/>
      <c r="ED2255"/>
      <c r="EE2255"/>
      <c r="EF2255"/>
      <c r="EG2255"/>
    </row>
    <row r="2256" spans="1:137" s="1" customFormat="1" ht="14.4" x14ac:dyDescent="0.3">
      <c r="A2256"/>
      <c r="B2256"/>
      <c r="C2256"/>
      <c r="D2256" s="40"/>
      <c r="E2256" s="28"/>
      <c r="F2256" s="86"/>
      <c r="G2256" s="86"/>
      <c r="H2256" s="86"/>
      <c r="I2256" s="86"/>
      <c r="J2256" s="91"/>
      <c r="K2256" s="91"/>
      <c r="L2256" s="91"/>
      <c r="M2256" s="91"/>
      <c r="N2256" s="114"/>
      <c r="O2256" s="83"/>
      <c r="P2256" s="90"/>
      <c r="Q2256" s="83"/>
      <c r="R2256" s="83"/>
      <c r="S2256" s="83"/>
      <c r="T2256" s="16"/>
      <c r="U2256" s="16"/>
      <c r="V2256" s="43"/>
      <c r="W2256" s="43"/>
      <c r="X2256" s="43"/>
      <c r="Y2256" s="22"/>
      <c r="Z2256" s="22"/>
      <c r="AA2256" s="44"/>
      <c r="AB2256" s="44"/>
      <c r="AC2256" s="44"/>
      <c r="AD2256" s="44"/>
      <c r="AE2256" s="44"/>
      <c r="AF2256" s="44"/>
      <c r="AG2256" s="45"/>
      <c r="AH2256" s="45"/>
      <c r="DM2256"/>
      <c r="DN2256"/>
      <c r="DO2256"/>
      <c r="DP2256"/>
      <c r="DQ2256"/>
      <c r="DR2256"/>
      <c r="DS2256"/>
      <c r="DT2256"/>
      <c r="DU2256"/>
      <c r="DV2256"/>
      <c r="DW2256"/>
      <c r="DX2256"/>
      <c r="DY2256"/>
      <c r="DZ2256"/>
      <c r="EA2256"/>
      <c r="EB2256"/>
      <c r="EC2256"/>
      <c r="ED2256"/>
      <c r="EE2256"/>
      <c r="EF2256"/>
      <c r="EG2256"/>
    </row>
    <row r="2257" spans="1:137" s="1" customFormat="1" ht="14.4" x14ac:dyDescent="0.3">
      <c r="A2257"/>
      <c r="B2257"/>
      <c r="C2257"/>
      <c r="D2257" s="83"/>
      <c r="E2257" s="89"/>
      <c r="F2257" s="86"/>
      <c r="G2257" s="86"/>
      <c r="H2257" s="86"/>
      <c r="I2257" s="86"/>
      <c r="J2257" s="91"/>
      <c r="K2257" s="91"/>
      <c r="L2257" s="91"/>
      <c r="M2257" s="91"/>
      <c r="N2257" s="114"/>
      <c r="O2257" s="83"/>
      <c r="P2257" s="90"/>
      <c r="Q2257" s="83"/>
      <c r="R2257" s="83"/>
      <c r="S2257" s="83"/>
      <c r="T2257" s="16"/>
      <c r="U2257" s="16"/>
      <c r="V2257" s="43"/>
      <c r="W2257" s="43"/>
      <c r="X2257" s="43"/>
      <c r="Y2257" s="22"/>
      <c r="Z2257" s="22"/>
      <c r="AA2257" s="44"/>
      <c r="AB2257" s="44"/>
      <c r="AC2257" s="44"/>
      <c r="AD2257" s="44"/>
      <c r="AE2257" s="44"/>
      <c r="AF2257" s="44"/>
      <c r="AG2257" s="45"/>
      <c r="AH2257" s="45"/>
      <c r="DM2257"/>
      <c r="DN2257"/>
      <c r="DO2257"/>
      <c r="DP2257"/>
      <c r="DQ2257"/>
      <c r="DR2257"/>
      <c r="DS2257"/>
      <c r="DT2257"/>
      <c r="DU2257"/>
      <c r="DV2257"/>
      <c r="DW2257"/>
      <c r="DX2257"/>
      <c r="DY2257"/>
      <c r="DZ2257"/>
      <c r="EA2257"/>
      <c r="EB2257"/>
      <c r="EC2257"/>
      <c r="ED2257"/>
      <c r="EE2257"/>
      <c r="EF2257"/>
      <c r="EG2257"/>
    </row>
    <row r="2259" spans="1:137" x14ac:dyDescent="0.25">
      <c r="D2259" s="18" t="s">
        <v>227</v>
      </c>
      <c r="E2259" s="18" t="s">
        <v>16</v>
      </c>
      <c r="F2259" s="10" t="s">
        <v>17</v>
      </c>
      <c r="G2259" s="10" t="s">
        <v>20</v>
      </c>
      <c r="H2259" s="10" t="s">
        <v>21</v>
      </c>
      <c r="I2259" s="10" t="s">
        <v>22</v>
      </c>
      <c r="K2259" s="10"/>
      <c r="L2259" s="10"/>
    </row>
    <row r="2260" spans="1:137" s="1" customFormat="1" ht="14.4" thickBot="1" x14ac:dyDescent="0.3">
      <c r="A2260"/>
      <c r="B2260"/>
      <c r="C2260"/>
      <c r="D2260" s="18"/>
      <c r="E2260" s="28">
        <f>E2261-1</f>
        <v>39883.619444444441</v>
      </c>
      <c r="F2260" s="10"/>
      <c r="G2260" s="10"/>
      <c r="H2260" s="10"/>
      <c r="I2260" s="10"/>
      <c r="J2260" s="10"/>
      <c r="K2260" s="10"/>
      <c r="L2260" s="79">
        <v>1037</v>
      </c>
      <c r="M2260" s="86"/>
      <c r="N2260" s="86"/>
      <c r="O2260" s="90"/>
      <c r="P2260" s="90"/>
      <c r="Q2260" s="90"/>
      <c r="R2260" s="87"/>
      <c r="S2260" s="87"/>
      <c r="T2260" s="16"/>
      <c r="U2260" s="16"/>
      <c r="V2260" s="17"/>
      <c r="W2260" s="17"/>
      <c r="X2260" s="17"/>
      <c r="Y2260" s="17"/>
      <c r="Z2260" s="17"/>
      <c r="AA2260" s="17"/>
      <c r="AB2260" s="17"/>
      <c r="AC2260" s="17"/>
      <c r="AD2260" s="17"/>
      <c r="AE2260" s="17"/>
      <c r="AF2260" s="17"/>
      <c r="AG2260" s="17"/>
      <c r="AH2260" s="17"/>
      <c r="DM2260"/>
      <c r="DN2260"/>
      <c r="DO2260"/>
      <c r="DP2260"/>
      <c r="DQ2260"/>
      <c r="DR2260"/>
      <c r="DS2260"/>
      <c r="DT2260"/>
      <c r="DU2260"/>
      <c r="DV2260"/>
      <c r="DW2260"/>
      <c r="DX2260"/>
      <c r="DY2260"/>
      <c r="DZ2260"/>
      <c r="EA2260"/>
      <c r="EB2260"/>
      <c r="EC2260"/>
      <c r="ED2260"/>
      <c r="EE2260"/>
      <c r="EF2260"/>
      <c r="EG2260"/>
    </row>
    <row r="2261" spans="1:137" s="1" customFormat="1" ht="15" thickBot="1" x14ac:dyDescent="0.35">
      <c r="A2261"/>
      <c r="B2261"/>
      <c r="C2261"/>
      <c r="D2261" s="18"/>
      <c r="E2261" s="28">
        <v>39884.619444444441</v>
      </c>
      <c r="F2261" s="10">
        <f>E2261-$E$2260</f>
        <v>1</v>
      </c>
      <c r="G2261" s="10">
        <v>5001</v>
      </c>
      <c r="H2261" s="10">
        <v>3.72</v>
      </c>
      <c r="I2261" s="10">
        <v>842</v>
      </c>
      <c r="J2261" s="10"/>
      <c r="K2261" s="10"/>
      <c r="L2261" s="79">
        <v>1037</v>
      </c>
      <c r="M2261" s="86"/>
      <c r="N2261" s="114">
        <v>7.2</v>
      </c>
      <c r="O2261" s="37">
        <v>91.64</v>
      </c>
      <c r="P2261" s="38">
        <v>22.99</v>
      </c>
      <c r="Q2261" s="39">
        <f>P2261-S2261</f>
        <v>13.003143999999999</v>
      </c>
      <c r="R2261" s="18">
        <v>43.44</v>
      </c>
      <c r="S2261" s="85">
        <f>R2261*P2261/100</f>
        <v>9.9868559999999995</v>
      </c>
      <c r="T2261" s="40">
        <f>Q2261/$A$18+S2261</f>
        <v>15.404832666666666</v>
      </c>
      <c r="U2261" s="40">
        <f>$A$16-T2261</f>
        <v>101.59516733333334</v>
      </c>
      <c r="V2261" s="43">
        <f t="shared" ref="V2261:V2292" si="702">($A$15*L2261/1000/$A$13*H2261)/$Q$2261</f>
        <v>9.655115004135753E-6</v>
      </c>
      <c r="W2261" s="43">
        <f t="shared" ref="W2261:W2292" si="703">($U$2261*L2261/1000/$A$13*H2261)/$Q$2261</f>
        <v>1.3078840326236657E-3</v>
      </c>
      <c r="X2261" s="43">
        <f t="shared" ref="X2261:X2292" si="704">($A$46*$S$2261*H2261*L2261/1000000)/$Q$2261</f>
        <v>6.4810047168897819E-6</v>
      </c>
      <c r="Y2261" s="22">
        <f>X2261+W2261+SUM($V$2261:V2261)</f>
        <v>1.3240201523446913E-3</v>
      </c>
      <c r="Z2261" s="22">
        <f t="shared" ref="Z2261:Z2292" si="705">($A$15*L2261/1000/$A$13*G2261)/$Q$2261</f>
        <v>1.2979900574108307E-2</v>
      </c>
      <c r="AA2261" s="44">
        <f t="shared" ref="AA2261:AA2292" si="706">($U$2261*L2261/1000/$A$13*G2261)/$Q$2261</f>
        <v>1.7582602277287505</v>
      </c>
      <c r="AB2261" s="44">
        <f t="shared" ref="AB2261:AB2292" si="707">($A$14*$S$2261/1000*G2261/1000000*L2261/1000*1000000)/$Q$2261</f>
        <v>0.25841958046108121</v>
      </c>
      <c r="AC2261" s="44">
        <f t="shared" ref="AC2261:AC2292" si="708">($A$14*((L2261/1000)*G2261/10^6)*(1+($A$28/(10^-N2261))+(($A$28*$A$29)/(10^-N2261)^2))*1000000)*$S$2261/1000/$Q$2261</f>
        <v>1.4854023682026642</v>
      </c>
      <c r="AD2261" s="44">
        <f t="shared" ref="AD2261:AD2262" si="709">AC2261/(1+($A$28/(10^-N2261))+(($A$28*$A$29)/(10^-N2261)^2))*1</f>
        <v>0.25841958046108121</v>
      </c>
      <c r="AE2261" s="44">
        <f t="shared" ref="AE2261:AE2262" si="710">AC2261/(1+($A$28/(10^-N2261))+(($A$28*$A$29)/(10^-N2261)^2))*($A$28/(10^-N2261))</f>
        <v>1.2264586542360834</v>
      </c>
      <c r="AF2261" s="44">
        <f t="shared" ref="AF2261:AF2262" si="711">AC2261/(1+($A$28/(10^-N2261))+(($A$28*$A$29)/(10^-N2261)^2))*(($A$28*$A$29)/(10^-N2261)^2)</f>
        <v>5.2413350549990656E-4</v>
      </c>
      <c r="AG2261" s="45">
        <f>AC2261+AA2261+SUM($Z$2261:Z2261)</f>
        <v>3.2566424965055232</v>
      </c>
      <c r="AH2261" s="45">
        <f>AC2261+AA2261+SUM($Z$2261:Z2261)</f>
        <v>3.2566424965055232</v>
      </c>
      <c r="DM2261"/>
      <c r="DN2261"/>
      <c r="DO2261"/>
      <c r="DP2261"/>
      <c r="DQ2261"/>
      <c r="DR2261"/>
      <c r="DS2261"/>
      <c r="DT2261"/>
      <c r="DU2261"/>
      <c r="DV2261"/>
      <c r="DW2261"/>
      <c r="DX2261"/>
      <c r="DY2261"/>
      <c r="DZ2261"/>
      <c r="EA2261"/>
      <c r="EB2261"/>
      <c r="EC2261"/>
      <c r="ED2261"/>
      <c r="EE2261"/>
      <c r="EF2261"/>
      <c r="EG2261"/>
    </row>
    <row r="2262" spans="1:137" s="1" customFormat="1" ht="14.4" x14ac:dyDescent="0.3">
      <c r="A2262"/>
      <c r="B2262"/>
      <c r="C2262"/>
      <c r="D2262" s="18"/>
      <c r="E2262" s="28">
        <v>39891.606944444444</v>
      </c>
      <c r="F2262" s="10">
        <f t="shared" ref="F2262:F2322" si="712">E2262-$E$2260</f>
        <v>7.9875000000029104</v>
      </c>
      <c r="G2262" s="10">
        <v>17440</v>
      </c>
      <c r="H2262" s="10">
        <v>3.12</v>
      </c>
      <c r="I2262" s="10">
        <v>1070</v>
      </c>
      <c r="J2262" s="10"/>
      <c r="K2262" s="10"/>
      <c r="L2262" s="79">
        <v>1037</v>
      </c>
      <c r="M2262" s="86"/>
      <c r="N2262" s="114">
        <v>7.2</v>
      </c>
      <c r="O2262" s="90"/>
      <c r="P2262" s="90"/>
      <c r="Q2262" s="90"/>
      <c r="R2262" s="88"/>
      <c r="S2262" s="87"/>
      <c r="T2262" s="16"/>
      <c r="U2262" s="16"/>
      <c r="V2262" s="43">
        <f t="shared" si="702"/>
        <v>8.0978383905654702E-6</v>
      </c>
      <c r="W2262" s="43">
        <f t="shared" si="703"/>
        <v>1.0969349951037196E-3</v>
      </c>
      <c r="X2262" s="43">
        <f t="shared" si="704"/>
        <v>5.4356813754559462E-6</v>
      </c>
      <c r="Y2262" s="22">
        <f>X2262+W2262+SUM($V$2261:V2262)</f>
        <v>1.1201236298738768E-3</v>
      </c>
      <c r="Z2262" s="22">
        <f t="shared" si="705"/>
        <v>4.5264840234442889E-2</v>
      </c>
      <c r="AA2262" s="44">
        <f t="shared" si="706"/>
        <v>6.1315853572464327</v>
      </c>
      <c r="AB2262" s="44">
        <f t="shared" si="707"/>
        <v>0.90118725919641207</v>
      </c>
      <c r="AC2262" s="44">
        <f t="shared" si="708"/>
        <v>5.1800474508007328</v>
      </c>
      <c r="AD2262" s="44">
        <f t="shared" si="709"/>
        <v>0.90118725919641196</v>
      </c>
      <c r="AE2262" s="44">
        <f t="shared" si="710"/>
        <v>4.2770323794995582</v>
      </c>
      <c r="AF2262" s="44">
        <f t="shared" si="711"/>
        <v>1.8278121047627216E-3</v>
      </c>
      <c r="AG2262" s="45">
        <f>AC2262+AA2262+SUM($Z$2261:Z2262)</f>
        <v>11.369877548855715</v>
      </c>
      <c r="AH2262" s="45">
        <f>AC2262+AA2262+SUM($Z$2261:Z2262)</f>
        <v>11.369877548855715</v>
      </c>
      <c r="DM2262"/>
      <c r="DN2262"/>
      <c r="DO2262"/>
      <c r="DP2262"/>
      <c r="DQ2262"/>
      <c r="DR2262"/>
      <c r="DS2262"/>
      <c r="DT2262"/>
      <c r="DU2262"/>
      <c r="DV2262"/>
      <c r="DW2262"/>
      <c r="DX2262"/>
      <c r="DY2262"/>
      <c r="DZ2262"/>
      <c r="EA2262"/>
      <c r="EB2262"/>
      <c r="EC2262"/>
      <c r="ED2262"/>
      <c r="EE2262"/>
      <c r="EF2262"/>
      <c r="EG2262"/>
    </row>
    <row r="2263" spans="1:137" s="1" customFormat="1" ht="14.4" x14ac:dyDescent="0.3">
      <c r="A2263"/>
      <c r="B2263"/>
      <c r="C2263"/>
      <c r="D2263" s="18"/>
      <c r="E2263" s="28">
        <v>39898.463194444441</v>
      </c>
      <c r="F2263" s="10">
        <f t="shared" si="712"/>
        <v>14.84375</v>
      </c>
      <c r="G2263" s="10">
        <v>37257</v>
      </c>
      <c r="H2263" s="10">
        <v>5.07</v>
      </c>
      <c r="I2263" s="10">
        <v>1287</v>
      </c>
      <c r="J2263" s="10"/>
      <c r="K2263" s="10"/>
      <c r="L2263" s="79">
        <v>1037</v>
      </c>
      <c r="M2263" s="87"/>
      <c r="N2263" s="114">
        <v>7.2</v>
      </c>
      <c r="O2263" s="90"/>
      <c r="P2263" s="90"/>
      <c r="Q2263" s="90"/>
      <c r="R2263" s="87"/>
      <c r="S2263" s="87"/>
      <c r="T2263" s="16"/>
      <c r="U2263" s="16"/>
      <c r="V2263" s="43">
        <f t="shared" si="702"/>
        <v>1.3158987384668891E-5</v>
      </c>
      <c r="W2263" s="43">
        <f t="shared" si="703"/>
        <v>1.7825193670435444E-3</v>
      </c>
      <c r="X2263" s="43">
        <f t="shared" si="704"/>
        <v>8.8329822351159148E-6</v>
      </c>
      <c r="Y2263" s="22">
        <f>X2263+W2263+SUM($V$2261:V2263)</f>
        <v>1.8222642900580306E-3</v>
      </c>
      <c r="Z2263" s="22">
        <f t="shared" si="705"/>
        <v>9.6699091319646713E-2</v>
      </c>
      <c r="AA2263" s="44">
        <f t="shared" si="706"/>
        <v>13.098880484801052</v>
      </c>
      <c r="AB2263" s="44">
        <f t="shared" si="707"/>
        <v>1.9252026213234354</v>
      </c>
      <c r="AC2263" s="44">
        <f t="shared" si="708"/>
        <v>11.066113983628608</v>
      </c>
      <c r="AD2263" s="44">
        <f t="shared" ref="AD2263:AD2312" si="713">AC2263/(1+($A$28/(10^-N2263))+(($A$28*$A$29)/(10^-N2263)^2))*1</f>
        <v>1.9252026213234359</v>
      </c>
      <c r="AE2263" s="44">
        <f t="shared" ref="AE2263:AE2312" si="714">AC2263/(1+($A$28/(10^-N2263))+(($A$28*$A$29)/(10^-N2263)^2))*($A$28/(10^-N2263))</f>
        <v>9.1370066148517814</v>
      </c>
      <c r="AF2263" s="44">
        <f t="shared" ref="AF2263:AF2312" si="715">AC2263/(1+($A$28/(10^-N2263))+(($A$28*$A$29)/(10^-N2263)^2))*(($A$28*$A$29)/(10^-N2263)^2)</f>
        <v>3.9047474533913259E-3</v>
      </c>
      <c r="AG2263" s="45">
        <f>AC2263+AA2263+SUM($Z$2261:Z2263)</f>
        <v>24.319938300557858</v>
      </c>
      <c r="AH2263" s="45">
        <f>AC2263+AA2263+SUM($Z$2261:Z2263)</f>
        <v>24.319938300557858</v>
      </c>
      <c r="DM2263"/>
      <c r="DN2263"/>
      <c r="DO2263"/>
      <c r="DP2263"/>
      <c r="DQ2263"/>
      <c r="DR2263"/>
      <c r="DS2263"/>
      <c r="DT2263"/>
      <c r="DU2263"/>
      <c r="DV2263"/>
      <c r="DW2263"/>
      <c r="DX2263"/>
      <c r="DY2263"/>
      <c r="DZ2263"/>
      <c r="EA2263"/>
      <c r="EB2263"/>
      <c r="EC2263"/>
      <c r="ED2263"/>
      <c r="EE2263"/>
      <c r="EF2263"/>
      <c r="EG2263"/>
    </row>
    <row r="2264" spans="1:137" s="1" customFormat="1" ht="14.4" x14ac:dyDescent="0.3">
      <c r="A2264"/>
      <c r="B2264"/>
      <c r="C2264"/>
      <c r="D2264" s="18"/>
      <c r="E2264" s="28">
        <v>39913.743055555555</v>
      </c>
      <c r="F2264" s="10">
        <f t="shared" si="712"/>
        <v>30.12361111111386</v>
      </c>
      <c r="G2264" s="10">
        <v>74700</v>
      </c>
      <c r="H2264" s="10">
        <v>3.2</v>
      </c>
      <c r="I2264" s="10">
        <v>1642</v>
      </c>
      <c r="J2264" s="10"/>
      <c r="K2264" s="10"/>
      <c r="L2264" s="79">
        <v>1037</v>
      </c>
      <c r="M2264" s="86"/>
      <c r="N2264" s="114">
        <v>7.2</v>
      </c>
      <c r="O2264" s="90"/>
      <c r="P2264" s="90"/>
      <c r="Q2264" s="90"/>
      <c r="R2264" s="87"/>
      <c r="S2264" s="87"/>
      <c r="T2264" s="16"/>
      <c r="U2264" s="16"/>
      <c r="V2264" s="43">
        <f t="shared" si="702"/>
        <v>8.3054752723748422E-6</v>
      </c>
      <c r="W2264" s="43">
        <f t="shared" si="703"/>
        <v>1.1250615334397124E-3</v>
      </c>
      <c r="X2264" s="43">
        <f t="shared" si="704"/>
        <v>5.5750578209804577E-6</v>
      </c>
      <c r="Y2264" s="22">
        <f>X2264+W2264+SUM($V$2261:V2264)</f>
        <v>1.1698540073124379E-3</v>
      </c>
      <c r="Z2264" s="22">
        <f t="shared" si="705"/>
        <v>0.19388093838950021</v>
      </c>
      <c r="AA2264" s="44">
        <f t="shared" si="706"/>
        <v>26.263155171233286</v>
      </c>
      <c r="AB2264" s="44">
        <f t="shared" si="707"/>
        <v>3.8600165287827966</v>
      </c>
      <c r="AC2264" s="44">
        <f t="shared" si="708"/>
        <v>22.187473886170565</v>
      </c>
      <c r="AD2264" s="44">
        <f t="shared" si="713"/>
        <v>3.8600165287827957</v>
      </c>
      <c r="AE2264" s="44">
        <f t="shared" si="714"/>
        <v>18.319628368613355</v>
      </c>
      <c r="AF2264" s="44">
        <f t="shared" si="715"/>
        <v>7.8289887744137192E-3</v>
      </c>
      <c r="AG2264" s="45">
        <f>AC2264+AA2264+SUM($Z$2261:Z2264)</f>
        <v>48.799453827921553</v>
      </c>
      <c r="AH2264" s="45">
        <f>AC2264+AA2264+SUM($Z$2261:Z2264)</f>
        <v>48.799453827921553</v>
      </c>
      <c r="DM2264"/>
      <c r="DN2264"/>
      <c r="DO2264"/>
      <c r="DP2264"/>
      <c r="DQ2264"/>
      <c r="DR2264"/>
      <c r="DS2264"/>
      <c r="DT2264"/>
      <c r="DU2264"/>
      <c r="DV2264"/>
      <c r="DW2264"/>
      <c r="DX2264"/>
      <c r="DY2264"/>
      <c r="DZ2264"/>
      <c r="EA2264"/>
      <c r="EB2264"/>
      <c r="EC2264"/>
      <c r="ED2264"/>
      <c r="EE2264"/>
      <c r="EF2264"/>
      <c r="EG2264"/>
    </row>
    <row r="2265" spans="1:137" s="1" customFormat="1" ht="14.4" x14ac:dyDescent="0.3">
      <c r="A2265"/>
      <c r="B2265"/>
      <c r="C2265"/>
      <c r="D2265" s="29"/>
      <c r="E2265" s="28">
        <v>39921.577777777777</v>
      </c>
      <c r="F2265" s="10">
        <f t="shared" si="712"/>
        <v>37.958333333335759</v>
      </c>
      <c r="G2265" s="10">
        <v>94216</v>
      </c>
      <c r="H2265" s="10">
        <v>3.88</v>
      </c>
      <c r="I2265" s="10">
        <v>1844</v>
      </c>
      <c r="J2265" s="10"/>
      <c r="K2265" s="10"/>
      <c r="L2265" s="79">
        <v>1037</v>
      </c>
      <c r="M2265" s="86"/>
      <c r="N2265" s="114">
        <v>7.2</v>
      </c>
      <c r="O2265" s="90"/>
      <c r="P2265" s="90"/>
      <c r="Q2265" s="90"/>
      <c r="R2265" s="87"/>
      <c r="S2265" s="87"/>
      <c r="T2265" s="16"/>
      <c r="U2265" s="16"/>
      <c r="V2265" s="43">
        <f t="shared" si="702"/>
        <v>1.0070388767754497E-5</v>
      </c>
      <c r="W2265" s="43">
        <f t="shared" si="703"/>
        <v>1.3641371092956512E-3</v>
      </c>
      <c r="X2265" s="43">
        <f t="shared" si="704"/>
        <v>6.759757607938804E-6</v>
      </c>
      <c r="Y2265" s="22">
        <f>X2265+W2265+SUM($V$2261:V2265)</f>
        <v>1.4201846717230896E-3</v>
      </c>
      <c r="Z2265" s="22">
        <f t="shared" si="705"/>
        <v>0.24453395570689629</v>
      </c>
      <c r="AA2265" s="44">
        <f t="shared" si="706"/>
        <v>33.124624198298733</v>
      </c>
      <c r="AB2265" s="44">
        <f t="shared" si="707"/>
        <v>4.8684781429156621</v>
      </c>
      <c r="AC2265" s="44">
        <f t="shared" si="708"/>
        <v>27.984137077101032</v>
      </c>
      <c r="AD2265" s="44">
        <f t="shared" si="713"/>
        <v>4.8684781429156638</v>
      </c>
      <c r="AE2265" s="44">
        <f t="shared" si="714"/>
        <v>23.105784556590052</v>
      </c>
      <c r="AF2265" s="44">
        <f t="shared" si="715"/>
        <v>9.8743775953167804E-3</v>
      </c>
      <c r="AG2265" s="45">
        <f>AC2265+AA2265+SUM($Z$2261:Z2265)</f>
        <v>61.702120001624358</v>
      </c>
      <c r="AH2265" s="45">
        <f>AC2265+AA2265+SUM($Z$2261:Z2265)</f>
        <v>61.702120001624358</v>
      </c>
      <c r="DM2265"/>
      <c r="DN2265"/>
      <c r="DO2265"/>
      <c r="DP2265"/>
      <c r="DQ2265"/>
      <c r="DR2265"/>
      <c r="DS2265"/>
      <c r="DT2265"/>
      <c r="DU2265"/>
      <c r="DV2265"/>
      <c r="DW2265"/>
      <c r="DX2265"/>
      <c r="DY2265"/>
      <c r="DZ2265"/>
      <c r="EA2265"/>
      <c r="EB2265"/>
      <c r="EC2265"/>
      <c r="ED2265"/>
      <c r="EE2265"/>
      <c r="EF2265"/>
      <c r="EG2265"/>
    </row>
    <row r="2266" spans="1:137" s="1" customFormat="1" ht="14.4" x14ac:dyDescent="0.3">
      <c r="A2266"/>
      <c r="B2266"/>
      <c r="C2266"/>
      <c r="D2266" s="18"/>
      <c r="E2266" s="28">
        <v>39939.65347222222</v>
      </c>
      <c r="F2266" s="10">
        <f t="shared" si="712"/>
        <v>56.034027777779556</v>
      </c>
      <c r="G2266" s="10">
        <v>123141</v>
      </c>
      <c r="H2266" s="10">
        <v>9.81</v>
      </c>
      <c r="I2266" s="10">
        <v>187</v>
      </c>
      <c r="J2266" s="10"/>
      <c r="K2266" s="10"/>
      <c r="L2266" s="79">
        <v>1037</v>
      </c>
      <c r="M2266" s="86"/>
      <c r="N2266" s="114">
        <v>7.2</v>
      </c>
      <c r="O2266" s="90"/>
      <c r="P2266" s="90"/>
      <c r="Q2266" s="90"/>
      <c r="R2266" s="87"/>
      <c r="S2266" s="87"/>
      <c r="T2266" s="16"/>
      <c r="U2266" s="16"/>
      <c r="V2266" s="43">
        <f t="shared" si="702"/>
        <v>2.5461472631874127E-5</v>
      </c>
      <c r="W2266" s="43">
        <f t="shared" si="703"/>
        <v>3.4490167634511184E-3</v>
      </c>
      <c r="X2266" s="43">
        <f t="shared" si="704"/>
        <v>1.7091036632443216E-5</v>
      </c>
      <c r="Y2266" s="22">
        <f>X2266+W2266+SUM($V$2261:V2266)</f>
        <v>3.5408570775349352E-3</v>
      </c>
      <c r="Z2266" s="22">
        <f t="shared" si="705"/>
        <v>0.31960766578609701</v>
      </c>
      <c r="AA2266" s="44">
        <f t="shared" si="706"/>
        <v>43.294125715406132</v>
      </c>
      <c r="AB2266" s="44">
        <f t="shared" si="707"/>
        <v>6.3631364842147571</v>
      </c>
      <c r="AC2266" s="44">
        <f t="shared" si="708"/>
        <v>36.575471510266809</v>
      </c>
      <c r="AD2266" s="44">
        <f t="shared" si="713"/>
        <v>6.363136484214758</v>
      </c>
      <c r="AE2266" s="44">
        <f t="shared" si="714"/>
        <v>30.199429142428624</v>
      </c>
      <c r="AF2266" s="44">
        <f t="shared" si="715"/>
        <v>1.2905883623428115E-2</v>
      </c>
      <c r="AG2266" s="45">
        <f>AC2266+AA2266+SUM($Z$2261:Z2266)</f>
        <v>80.782563617683635</v>
      </c>
      <c r="AH2266" s="45">
        <f>AC2266+AA2266+SUM($Z$2261:Z2266)</f>
        <v>80.782563617683635</v>
      </c>
      <c r="DM2266"/>
      <c r="DN2266"/>
      <c r="DO2266"/>
      <c r="DP2266"/>
      <c r="DQ2266"/>
      <c r="DR2266"/>
      <c r="DS2266"/>
      <c r="DT2266"/>
      <c r="DU2266"/>
      <c r="DV2266"/>
      <c r="DW2266"/>
      <c r="DX2266"/>
      <c r="DY2266"/>
      <c r="DZ2266"/>
      <c r="EA2266"/>
      <c r="EB2266"/>
      <c r="EC2266"/>
      <c r="ED2266"/>
      <c r="EE2266"/>
      <c r="EF2266"/>
      <c r="EG2266"/>
    </row>
    <row r="2267" spans="1:137" s="1" customFormat="1" ht="14.4" x14ac:dyDescent="0.3">
      <c r="A2267"/>
      <c r="B2267"/>
      <c r="C2267"/>
      <c r="D2267" s="18"/>
      <c r="E2267" s="28">
        <v>39952.537499999999</v>
      </c>
      <c r="F2267" s="10">
        <f t="shared" si="712"/>
        <v>68.918055555557657</v>
      </c>
      <c r="G2267" s="10">
        <v>131739</v>
      </c>
      <c r="H2267" s="10">
        <v>8.39</v>
      </c>
      <c r="I2267" s="10">
        <v>549</v>
      </c>
      <c r="J2267" s="10"/>
      <c r="K2267" s="10"/>
      <c r="L2267" s="79">
        <v>1037</v>
      </c>
      <c r="M2267" s="86"/>
      <c r="N2267" s="114">
        <v>7.2</v>
      </c>
      <c r="O2267" s="90"/>
      <c r="P2267" s="90"/>
      <c r="Q2267" s="90"/>
      <c r="R2267" s="87"/>
      <c r="S2267" s="87"/>
      <c r="T2267" s="16"/>
      <c r="U2267" s="16"/>
      <c r="V2267" s="43">
        <f t="shared" si="702"/>
        <v>2.1775917979757788E-5</v>
      </c>
      <c r="W2267" s="43">
        <f t="shared" si="703"/>
        <v>2.9497707079872461E-3</v>
      </c>
      <c r="X2267" s="43">
        <f t="shared" si="704"/>
        <v>1.4617104724383136E-5</v>
      </c>
      <c r="Y2267" s="22">
        <f>X2267+W2267+SUM($V$2261:V2267)</f>
        <v>3.0609130081427605E-3</v>
      </c>
      <c r="Z2267" s="22">
        <f t="shared" si="705"/>
        <v>0.34192343965855915</v>
      </c>
      <c r="AA2267" s="44">
        <f t="shared" si="706"/>
        <v>46.317025423066958</v>
      </c>
      <c r="AB2267" s="44">
        <f t="shared" si="707"/>
        <v>6.8074259368850978</v>
      </c>
      <c r="AC2267" s="44">
        <f t="shared" si="708"/>
        <v>39.129258665197121</v>
      </c>
      <c r="AD2267" s="44">
        <f t="shared" si="713"/>
        <v>6.8074259368850987</v>
      </c>
      <c r="AE2267" s="44">
        <f t="shared" si="714"/>
        <v>32.308025724936485</v>
      </c>
      <c r="AF2267" s="44">
        <f t="shared" si="715"/>
        <v>1.3807003375535332E-2</v>
      </c>
      <c r="AG2267" s="45">
        <f>AC2267+AA2267+SUM($Z$2261:Z2267)</f>
        <v>86.701173919933325</v>
      </c>
      <c r="AH2267" s="45">
        <f>AC2267+AA2267+SUM($Z$2261:Z2267)</f>
        <v>86.701173919933325</v>
      </c>
      <c r="DM2267"/>
      <c r="DN2267"/>
      <c r="DO2267"/>
      <c r="DP2267"/>
      <c r="DQ2267"/>
      <c r="DR2267"/>
      <c r="DS2267"/>
      <c r="DT2267"/>
      <c r="DU2267"/>
      <c r="DV2267"/>
      <c r="DW2267"/>
      <c r="DX2267"/>
      <c r="DY2267"/>
      <c r="DZ2267"/>
      <c r="EA2267"/>
      <c r="EB2267"/>
      <c r="EC2267"/>
      <c r="ED2267"/>
      <c r="EE2267"/>
      <c r="EF2267"/>
      <c r="EG2267"/>
    </row>
    <row r="2268" spans="1:137" s="1" customFormat="1" ht="14.4" x14ac:dyDescent="0.3">
      <c r="A2268"/>
      <c r="B2268"/>
      <c r="C2268"/>
      <c r="D2268" s="18"/>
      <c r="E2268" s="28">
        <v>39966.481944444444</v>
      </c>
      <c r="F2268" s="10">
        <f t="shared" si="712"/>
        <v>82.86250000000291</v>
      </c>
      <c r="G2268" s="10">
        <v>130810</v>
      </c>
      <c r="H2268" s="10">
        <v>8.8000000000000007</v>
      </c>
      <c r="I2268" s="10">
        <v>781</v>
      </c>
      <c r="J2268" s="10"/>
      <c r="K2268" s="10"/>
      <c r="L2268" s="79">
        <v>1037</v>
      </c>
      <c r="M2268" s="86"/>
      <c r="N2268" s="114">
        <v>7.2</v>
      </c>
      <c r="O2268" s="90"/>
      <c r="P2268" s="90"/>
      <c r="Q2268" s="90"/>
      <c r="R2268" s="87"/>
      <c r="S2268" s="87"/>
      <c r="T2268" s="16"/>
      <c r="U2268" s="16"/>
      <c r="V2268" s="43">
        <f t="shared" si="702"/>
        <v>2.2840056999030819E-5</v>
      </c>
      <c r="W2268" s="43">
        <f t="shared" si="703"/>
        <v>3.0939192169592094E-3</v>
      </c>
      <c r="X2268" s="43">
        <f t="shared" si="704"/>
        <v>1.5331409007696262E-5</v>
      </c>
      <c r="Y2268" s="22">
        <f>X2268+W2268+SUM($V$2261:V2268)</f>
        <v>3.2286158783970675E-3</v>
      </c>
      <c r="Z2268" s="22">
        <f t="shared" si="705"/>
        <v>0.33951225636854782</v>
      </c>
      <c r="AA2268" s="44">
        <f t="shared" si="706"/>
        <v>45.990405996640249</v>
      </c>
      <c r="AB2268" s="44">
        <f t="shared" si="707"/>
        <v>6.7594211797868491</v>
      </c>
      <c r="AC2268" s="44">
        <f t="shared" si="708"/>
        <v>38.85332609169977</v>
      </c>
      <c r="AD2268" s="44">
        <f t="shared" si="713"/>
        <v>6.75942117978685</v>
      </c>
      <c r="AE2268" s="44">
        <f t="shared" si="714"/>
        <v>32.080195273069798</v>
      </c>
      <c r="AF2268" s="44">
        <f t="shared" si="715"/>
        <v>1.3709638843119935E-2</v>
      </c>
      <c r="AG2268" s="45">
        <f>AC2268+AA2268+SUM($Z$2261:Z2268)</f>
        <v>86.438134176377815</v>
      </c>
      <c r="AH2268" s="45">
        <f>AC2268+AA2268+SUM($Z$2261:Z2268)</f>
        <v>86.438134176377815</v>
      </c>
      <c r="DM2268"/>
      <c r="DN2268"/>
      <c r="DO2268"/>
      <c r="DP2268"/>
      <c r="DQ2268"/>
      <c r="DR2268"/>
      <c r="DS2268"/>
      <c r="DT2268"/>
      <c r="DU2268"/>
      <c r="DV2268"/>
      <c r="DW2268"/>
      <c r="DX2268"/>
      <c r="DY2268"/>
      <c r="DZ2268"/>
      <c r="EA2268"/>
      <c r="EB2268"/>
      <c r="EC2268"/>
      <c r="ED2268"/>
      <c r="EE2268"/>
      <c r="EF2268"/>
      <c r="EG2268"/>
    </row>
    <row r="2269" spans="1:137" s="1" customFormat="1" ht="14.4" x14ac:dyDescent="0.3">
      <c r="A2269"/>
      <c r="B2269"/>
      <c r="C2269"/>
      <c r="D2269" s="18"/>
      <c r="E2269" s="28">
        <v>39976.378472222219</v>
      </c>
      <c r="F2269" s="10">
        <f t="shared" si="712"/>
        <v>92.759027777778101</v>
      </c>
      <c r="G2269" s="10">
        <v>134962</v>
      </c>
      <c r="H2269" s="10">
        <v>12.26</v>
      </c>
      <c r="I2269" s="10">
        <v>1005</v>
      </c>
      <c r="J2269" s="10"/>
      <c r="K2269" s="10"/>
      <c r="L2269" s="79">
        <v>1037</v>
      </c>
      <c r="M2269" s="86"/>
      <c r="N2269" s="114">
        <v>7.2</v>
      </c>
      <c r="O2269" s="90"/>
      <c r="P2269" s="90"/>
      <c r="Q2269" s="90"/>
      <c r="R2269" s="87"/>
      <c r="S2269" s="87"/>
      <c r="T2269" s="16"/>
      <c r="U2269" s="16"/>
      <c r="V2269" s="43">
        <f t="shared" si="702"/>
        <v>3.1820352137286111E-5</v>
      </c>
      <c r="W2269" s="43">
        <f t="shared" si="703"/>
        <v>4.3103919999908976E-3</v>
      </c>
      <c r="X2269" s="43">
        <f t="shared" si="704"/>
        <v>2.1359440276631379E-5</v>
      </c>
      <c r="Y2269" s="22">
        <f>X2269+W2269+SUM($V$2261:V2269)</f>
        <v>4.4829370448349771E-3</v>
      </c>
      <c r="Z2269" s="22">
        <f t="shared" si="705"/>
        <v>0.3502886105344542</v>
      </c>
      <c r="AA2269" s="44">
        <f t="shared" si="706"/>
        <v>47.450173336278269</v>
      </c>
      <c r="AB2269" s="44">
        <f t="shared" si="707"/>
        <v>6.9739698896597559</v>
      </c>
      <c r="AC2269" s="44">
        <f t="shared" si="708"/>
        <v>40.086557571959212</v>
      </c>
      <c r="AD2269" s="44">
        <f t="shared" si="713"/>
        <v>6.9739698896597577</v>
      </c>
      <c r="AE2269" s="44">
        <f t="shared" si="714"/>
        <v>33.098442890024053</v>
      </c>
      <c r="AF2269" s="44">
        <f t="shared" si="715"/>
        <v>1.4144792275400601E-2</v>
      </c>
      <c r="AG2269" s="45">
        <f>AC2269+AA2269+SUM($Z$2261:Z2269)</f>
        <v>89.481421606809732</v>
      </c>
      <c r="AH2269" s="45">
        <f>AC2269+AA2269+SUM($Z$2261:Z2269)</f>
        <v>89.481421606809732</v>
      </c>
      <c r="DM2269"/>
      <c r="DN2269"/>
      <c r="DO2269"/>
      <c r="DP2269"/>
      <c r="DQ2269"/>
      <c r="DR2269"/>
      <c r="DS2269"/>
      <c r="DT2269"/>
      <c r="DU2269"/>
      <c r="DV2269"/>
      <c r="DW2269"/>
      <c r="DX2269"/>
      <c r="DY2269"/>
      <c r="DZ2269"/>
      <c r="EA2269"/>
      <c r="EB2269"/>
      <c r="EC2269"/>
      <c r="ED2269"/>
      <c r="EE2269"/>
      <c r="EF2269"/>
      <c r="EG2269"/>
    </row>
    <row r="2270" spans="1:137" s="1" customFormat="1" ht="14.4" x14ac:dyDescent="0.3">
      <c r="A2270"/>
      <c r="B2270"/>
      <c r="C2270"/>
      <c r="D2270" s="18"/>
      <c r="E2270" s="28">
        <v>39981.486111111109</v>
      </c>
      <c r="F2270" s="10">
        <f t="shared" si="712"/>
        <v>97.866666666668607</v>
      </c>
      <c r="G2270" s="10">
        <v>130046</v>
      </c>
      <c r="H2270" s="10">
        <v>8.85</v>
      </c>
      <c r="I2270" s="10">
        <v>1101</v>
      </c>
      <c r="J2270" s="10"/>
      <c r="K2270" s="10"/>
      <c r="L2270" s="79">
        <v>1037</v>
      </c>
      <c r="M2270" s="86"/>
      <c r="N2270" s="114">
        <v>7.2</v>
      </c>
      <c r="O2270" s="90"/>
      <c r="P2270" s="90"/>
      <c r="Q2270" s="90"/>
      <c r="R2270" s="87"/>
      <c r="S2270" s="87"/>
      <c r="T2270" s="16"/>
      <c r="U2270" s="16"/>
      <c r="V2270" s="43">
        <f t="shared" si="702"/>
        <v>2.2969830050161671E-5</v>
      </c>
      <c r="W2270" s="43">
        <f t="shared" si="703"/>
        <v>3.1114983034192046E-3</v>
      </c>
      <c r="X2270" s="43">
        <f t="shared" si="704"/>
        <v>1.5418519286149078E-5</v>
      </c>
      <c r="Y2270" s="22">
        <f>X2270+W2270+SUM($V$2261:V2270)</f>
        <v>3.3010722573229637E-3</v>
      </c>
      <c r="Z2270" s="22">
        <f t="shared" si="705"/>
        <v>0.33752932414726838</v>
      </c>
      <c r="AA2270" s="44">
        <f t="shared" si="706"/>
        <v>45.721797555531509</v>
      </c>
      <c r="AB2270" s="44">
        <f t="shared" si="707"/>
        <v>6.7199425636156302</v>
      </c>
      <c r="AC2270" s="44">
        <f t="shared" si="708"/>
        <v>38.626401994657812</v>
      </c>
      <c r="AD2270" s="44">
        <f t="shared" si="713"/>
        <v>6.7199425636156311</v>
      </c>
      <c r="AE2270" s="44">
        <f t="shared" si="714"/>
        <v>31.892829863784385</v>
      </c>
      <c r="AF2270" s="44">
        <f t="shared" si="715"/>
        <v>1.3629567257796613E-2</v>
      </c>
      <c r="AG2270" s="45">
        <f>AC2270+AA2270+SUM($Z$2261:Z2270)</f>
        <v>86.630419572908835</v>
      </c>
      <c r="AH2270" s="45">
        <f>AC2270+AA2270+SUM($Z$2261:Z2270)</f>
        <v>86.630419572908835</v>
      </c>
      <c r="DM2270"/>
      <c r="DN2270"/>
      <c r="DO2270"/>
      <c r="DP2270"/>
      <c r="DQ2270"/>
      <c r="DR2270"/>
      <c r="DS2270"/>
      <c r="DT2270"/>
      <c r="DU2270"/>
      <c r="DV2270"/>
      <c r="DW2270"/>
      <c r="DX2270"/>
      <c r="DY2270"/>
      <c r="DZ2270"/>
      <c r="EA2270"/>
      <c r="EB2270"/>
      <c r="EC2270"/>
      <c r="ED2270"/>
      <c r="EE2270"/>
      <c r="EF2270"/>
      <c r="EG2270"/>
    </row>
    <row r="2271" spans="1:137" s="1" customFormat="1" ht="14.4" x14ac:dyDescent="0.3">
      <c r="A2271"/>
      <c r="B2271"/>
      <c r="C2271"/>
      <c r="D2271" s="18"/>
      <c r="E2271" s="28">
        <v>39988.495833333334</v>
      </c>
      <c r="F2271" s="10">
        <f t="shared" si="712"/>
        <v>104.87638888889342</v>
      </c>
      <c r="G2271" s="10">
        <v>130513</v>
      </c>
      <c r="H2271" s="10">
        <v>8.52</v>
      </c>
      <c r="I2271" s="10">
        <v>1208</v>
      </c>
      <c r="J2271" s="10"/>
      <c r="K2271" s="10"/>
      <c r="L2271" s="79">
        <v>1037</v>
      </c>
      <c r="M2271" s="86"/>
      <c r="N2271" s="114">
        <v>7.2</v>
      </c>
      <c r="O2271" s="90"/>
      <c r="P2271" s="90"/>
      <c r="Q2271" s="90"/>
      <c r="R2271" s="87"/>
      <c r="S2271" s="87"/>
      <c r="T2271" s="16"/>
      <c r="U2271" s="16"/>
      <c r="V2271" s="43">
        <f t="shared" si="702"/>
        <v>2.2113327912698015E-5</v>
      </c>
      <c r="W2271" s="43">
        <f t="shared" si="703"/>
        <v>2.9954763327832345E-3</v>
      </c>
      <c r="X2271" s="43">
        <f t="shared" si="704"/>
        <v>1.4843591448360468E-5</v>
      </c>
      <c r="Y2271" s="22">
        <f>X2271+W2271+SUM($V$2261:V2271)</f>
        <v>3.2065886867619028E-3</v>
      </c>
      <c r="Z2271" s="22">
        <f t="shared" si="705"/>
        <v>0.33874140444483053</v>
      </c>
      <c r="AA2271" s="44">
        <f t="shared" si="706"/>
        <v>45.885986223067867</v>
      </c>
      <c r="AB2271" s="44">
        <f t="shared" si="707"/>
        <v>6.7440741261181953</v>
      </c>
      <c r="AC2271" s="44">
        <f t="shared" si="708"/>
        <v>38.765110834080062</v>
      </c>
      <c r="AD2271" s="44">
        <f t="shared" si="713"/>
        <v>6.7440741261181971</v>
      </c>
      <c r="AE2271" s="44">
        <f t="shared" si="714"/>
        <v>32.00735819642351</v>
      </c>
      <c r="AF2271" s="44">
        <f t="shared" si="715"/>
        <v>1.3678511538354195E-2</v>
      </c>
      <c r="AG2271" s="45">
        <f>AC2271+AA2271+SUM($Z$2261:Z2271)</f>
        <v>87.272058484312268</v>
      </c>
      <c r="AH2271" s="45">
        <f>AC2271+AA2271+SUM($Z$2261:Z2271)</f>
        <v>87.272058484312268</v>
      </c>
      <c r="DM2271"/>
      <c r="DN2271"/>
      <c r="DO2271"/>
      <c r="DP2271"/>
      <c r="DQ2271"/>
      <c r="DR2271"/>
      <c r="DS2271"/>
      <c r="DT2271"/>
      <c r="DU2271"/>
      <c r="DV2271"/>
      <c r="DW2271"/>
      <c r="DX2271"/>
      <c r="DY2271"/>
      <c r="DZ2271"/>
      <c r="EA2271"/>
      <c r="EB2271"/>
      <c r="EC2271"/>
      <c r="ED2271"/>
      <c r="EE2271"/>
      <c r="EF2271"/>
      <c r="EG2271"/>
    </row>
    <row r="2272" spans="1:137" s="1" customFormat="1" ht="14.4" x14ac:dyDescent="0.3">
      <c r="A2272"/>
      <c r="B2272"/>
      <c r="C2272"/>
      <c r="D2272" s="18"/>
      <c r="E2272" s="28">
        <v>39995.595138888886</v>
      </c>
      <c r="F2272" s="10">
        <f t="shared" si="712"/>
        <v>111.97569444444525</v>
      </c>
      <c r="G2272" s="10">
        <v>125572</v>
      </c>
      <c r="H2272" s="10">
        <v>9.24</v>
      </c>
      <c r="I2272" s="10">
        <v>1428</v>
      </c>
      <c r="J2272" s="10"/>
      <c r="K2272" s="10"/>
      <c r="L2272" s="79">
        <v>1037</v>
      </c>
      <c r="M2272" s="86"/>
      <c r="N2272" s="114">
        <v>7.2</v>
      </c>
      <c r="O2272" s="83"/>
      <c r="P2272" s="83"/>
      <c r="Q2272" s="83"/>
      <c r="R2272" s="83"/>
      <c r="S2272" s="83"/>
      <c r="T2272" s="16"/>
      <c r="U2272" s="16"/>
      <c r="V2272" s="43">
        <f t="shared" si="702"/>
        <v>2.3982059848982356E-5</v>
      </c>
      <c r="W2272" s="43">
        <f t="shared" si="703"/>
        <v>3.2486151778071699E-3</v>
      </c>
      <c r="X2272" s="43">
        <f t="shared" si="704"/>
        <v>1.6097979458081073E-5</v>
      </c>
      <c r="Y2272" s="22">
        <f>X2272+W2272+SUM($V$2261:V2272)</f>
        <v>3.4849639796445415E-3</v>
      </c>
      <c r="Z2272" s="22">
        <f t="shared" si="705"/>
        <v>0.32591723153207924</v>
      </c>
      <c r="AA2272" s="44">
        <f t="shared" si="706"/>
        <v>44.148820899091113</v>
      </c>
      <c r="AB2272" s="44">
        <f t="shared" si="707"/>
        <v>6.488754960539671</v>
      </c>
      <c r="AC2272" s="44">
        <f t="shared" si="708"/>
        <v>37.297529730042989</v>
      </c>
      <c r="AD2272" s="44">
        <f t="shared" si="713"/>
        <v>6.488754960539671</v>
      </c>
      <c r="AE2272" s="44">
        <f t="shared" si="714"/>
        <v>30.79561410312607</v>
      </c>
      <c r="AF2272" s="44">
        <f t="shared" si="715"/>
        <v>1.3160666377251407E-2</v>
      </c>
      <c r="AG2272" s="45">
        <f>AC2272+AA2272+SUM($Z$2261:Z2272)</f>
        <v>84.393229287830536</v>
      </c>
      <c r="AH2272" s="45">
        <f>AC2272+AA2272+SUM($Z$2261:Z2272)</f>
        <v>84.393229287830536</v>
      </c>
      <c r="DM2272"/>
      <c r="DN2272"/>
      <c r="DO2272"/>
      <c r="DP2272"/>
      <c r="DQ2272"/>
      <c r="DR2272"/>
      <c r="DS2272"/>
      <c r="DT2272"/>
      <c r="DU2272"/>
      <c r="DV2272"/>
      <c r="DW2272"/>
      <c r="DX2272"/>
      <c r="DY2272"/>
      <c r="DZ2272"/>
      <c r="EA2272"/>
      <c r="EB2272"/>
      <c r="EC2272"/>
      <c r="ED2272"/>
      <c r="EE2272"/>
      <c r="EF2272"/>
      <c r="EG2272"/>
    </row>
    <row r="2273" spans="1:137" s="1" customFormat="1" ht="14.4" x14ac:dyDescent="0.3">
      <c r="A2273"/>
      <c r="B2273"/>
      <c r="C2273"/>
      <c r="D2273" s="18"/>
      <c r="E2273" s="28">
        <v>40002.530555555553</v>
      </c>
      <c r="F2273" s="10">
        <f t="shared" si="712"/>
        <v>118.9111111111124</v>
      </c>
      <c r="G2273" s="10">
        <v>129460</v>
      </c>
      <c r="H2273" s="10">
        <v>6.81</v>
      </c>
      <c r="I2273" s="10">
        <v>76</v>
      </c>
      <c r="J2273" s="10"/>
      <c r="K2273" s="10"/>
      <c r="L2273" s="79">
        <v>1037</v>
      </c>
      <c r="M2273" s="86"/>
      <c r="N2273" s="114">
        <v>7.2</v>
      </c>
      <c r="O2273" s="83"/>
      <c r="P2273" s="83"/>
      <c r="Q2273" s="83"/>
      <c r="R2273" s="83"/>
      <c r="S2273" s="83"/>
      <c r="T2273" s="16"/>
      <c r="U2273" s="16"/>
      <c r="V2273" s="43">
        <f t="shared" si="702"/>
        <v>1.7675089564022708E-5</v>
      </c>
      <c r="W2273" s="43">
        <f t="shared" si="703"/>
        <v>2.3942715758513877E-3</v>
      </c>
      <c r="X2273" s="43">
        <f t="shared" si="704"/>
        <v>1.1864419925274036E-5</v>
      </c>
      <c r="Y2273" s="22">
        <f>X2273+W2273+SUM($V$2261:V2273)</f>
        <v>2.6440619077199748E-3</v>
      </c>
      <c r="Z2273" s="22">
        <f t="shared" si="705"/>
        <v>0.33600838398801469</v>
      </c>
      <c r="AA2273" s="44">
        <f t="shared" si="706"/>
        <v>45.515770662220369</v>
      </c>
      <c r="AB2273" s="44">
        <f t="shared" si="707"/>
        <v>6.6896618449293292</v>
      </c>
      <c r="AC2273" s="44">
        <f t="shared" si="708"/>
        <v>38.452347647973795</v>
      </c>
      <c r="AD2273" s="44">
        <f t="shared" si="713"/>
        <v>6.6896618449293292</v>
      </c>
      <c r="AE2273" s="44">
        <f t="shared" si="714"/>
        <v>31.749117651950279</v>
      </c>
      <c r="AF2273" s="44">
        <f t="shared" si="715"/>
        <v>1.3568151094184746E-2</v>
      </c>
      <c r="AG2273" s="45">
        <f>AC2273+AA2273+SUM($Z$2261:Z2273)</f>
        <v>87.251005352878622</v>
      </c>
      <c r="AH2273" s="45">
        <f>AC2273+AA2273+SUM($Z$2261:Z2273)</f>
        <v>87.251005352878622</v>
      </c>
      <c r="DM2273"/>
      <c r="DN2273"/>
      <c r="DO2273"/>
      <c r="DP2273"/>
      <c r="DQ2273"/>
      <c r="DR2273"/>
      <c r="DS2273"/>
      <c r="DT2273"/>
      <c r="DU2273"/>
      <c r="DV2273"/>
      <c r="DW2273"/>
      <c r="DX2273"/>
      <c r="DY2273"/>
      <c r="DZ2273"/>
      <c r="EA2273"/>
      <c r="EB2273"/>
      <c r="EC2273"/>
      <c r="ED2273"/>
      <c r="EE2273"/>
      <c r="EF2273"/>
      <c r="EG2273"/>
    </row>
    <row r="2274" spans="1:137" s="1" customFormat="1" ht="14.4" x14ac:dyDescent="0.3">
      <c r="A2274"/>
      <c r="B2274"/>
      <c r="C2274"/>
      <c r="D2274" s="18"/>
      <c r="E2274" s="28">
        <v>40011.474999999999</v>
      </c>
      <c r="F2274" s="10">
        <f t="shared" si="712"/>
        <v>127.85555555555766</v>
      </c>
      <c r="G2274" s="10">
        <v>130235</v>
      </c>
      <c r="H2274" s="10">
        <v>8.17</v>
      </c>
      <c r="I2274" s="10">
        <v>58</v>
      </c>
      <c r="J2274" s="10"/>
      <c r="K2274" s="10"/>
      <c r="L2274" s="79">
        <v>1037</v>
      </c>
      <c r="M2274" s="86"/>
      <c r="N2274" s="114">
        <v>7.2</v>
      </c>
      <c r="O2274" s="83"/>
      <c r="P2274" s="83"/>
      <c r="Q2274" s="83"/>
      <c r="R2274" s="83"/>
      <c r="S2274" s="83"/>
      <c r="T2274" s="16"/>
      <c r="U2274" s="16"/>
      <c r="V2274" s="43">
        <f t="shared" si="702"/>
        <v>2.1204916554782014E-5</v>
      </c>
      <c r="W2274" s="43">
        <f t="shared" si="703"/>
        <v>2.8724227275632656E-3</v>
      </c>
      <c r="X2274" s="43">
        <f t="shared" si="704"/>
        <v>1.423381949919073E-5</v>
      </c>
      <c r="Y2274" s="22">
        <f>X2274+W2274+SUM($V$2261:V2274)</f>
        <v>3.1457873755605516E-3</v>
      </c>
      <c r="Z2274" s="22">
        <f t="shared" si="705"/>
        <v>0.33801986628054298</v>
      </c>
      <c r="AA2274" s="44">
        <f t="shared" si="706"/>
        <v>45.78824650235029</v>
      </c>
      <c r="AB2274" s="44">
        <f t="shared" si="707"/>
        <v>6.7297088704956831</v>
      </c>
      <c r="AC2274" s="44">
        <f t="shared" si="708"/>
        <v>38.682538976779441</v>
      </c>
      <c r="AD2274" s="44">
        <f t="shared" si="713"/>
        <v>6.7297088704956831</v>
      </c>
      <c r="AE2274" s="44">
        <f t="shared" si="714"/>
        <v>31.939180730741114</v>
      </c>
      <c r="AF2274" s="44">
        <f t="shared" si="715"/>
        <v>1.3649375542647538E-2</v>
      </c>
      <c r="AG2274" s="45">
        <f>AC2274+AA2274+SUM($Z$2261:Z2274)</f>
        <v>88.091692388094714</v>
      </c>
      <c r="AH2274" s="45">
        <f>AC2274+AA2274+SUM($Z$2261:Z2274)</f>
        <v>88.091692388094714</v>
      </c>
      <c r="DM2274"/>
      <c r="DN2274"/>
      <c r="DO2274"/>
      <c r="DP2274"/>
      <c r="DQ2274"/>
      <c r="DR2274"/>
      <c r="DS2274"/>
      <c r="DT2274"/>
      <c r="DU2274"/>
      <c r="DV2274"/>
      <c r="DW2274"/>
      <c r="DX2274"/>
      <c r="DY2274"/>
      <c r="DZ2274"/>
      <c r="EA2274"/>
      <c r="EB2274"/>
      <c r="EC2274"/>
      <c r="ED2274"/>
      <c r="EE2274"/>
      <c r="EF2274"/>
      <c r="EG2274"/>
    </row>
    <row r="2275" spans="1:137" s="1" customFormat="1" ht="14.4" x14ac:dyDescent="0.3">
      <c r="A2275"/>
      <c r="B2275"/>
      <c r="C2275"/>
      <c r="D2275" s="18"/>
      <c r="E2275" s="28">
        <v>40017.495138888888</v>
      </c>
      <c r="F2275" s="10">
        <f t="shared" si="712"/>
        <v>133.87569444444671</v>
      </c>
      <c r="G2275" s="10">
        <v>129249</v>
      </c>
      <c r="H2275" s="10">
        <v>7.17</v>
      </c>
      <c r="I2275" s="10">
        <v>160</v>
      </c>
      <c r="J2275" s="10"/>
      <c r="K2275" s="10"/>
      <c r="L2275" s="79">
        <v>1037</v>
      </c>
      <c r="M2275" s="86"/>
      <c r="N2275" s="114">
        <v>7.2</v>
      </c>
      <c r="O2275" s="83"/>
      <c r="P2275" s="83"/>
      <c r="Q2275" s="83"/>
      <c r="R2275" s="83"/>
      <c r="S2275" s="83"/>
      <c r="T2275" s="16"/>
      <c r="U2275" s="16"/>
      <c r="V2275" s="43">
        <f t="shared" si="702"/>
        <v>1.860945553216488E-5</v>
      </c>
      <c r="W2275" s="43">
        <f t="shared" si="703"/>
        <v>2.5208409983633554E-3</v>
      </c>
      <c r="X2275" s="43">
        <f t="shared" si="704"/>
        <v>1.2491613930134336E-5</v>
      </c>
      <c r="Y2275" s="22">
        <f>X2275+W2275+SUM($V$2261:V2275)</f>
        <v>2.81107289632375E-3</v>
      </c>
      <c r="Z2275" s="22">
        <f t="shared" si="705"/>
        <v>0.33546074171224249</v>
      </c>
      <c r="AA2275" s="44">
        <f t="shared" si="706"/>
        <v>45.441586917359189</v>
      </c>
      <c r="AB2275" s="44">
        <f t="shared" si="707"/>
        <v>6.6787587192590054</v>
      </c>
      <c r="AC2275" s="44">
        <f t="shared" si="708"/>
        <v>38.389676202324765</v>
      </c>
      <c r="AD2275" s="44">
        <f t="shared" si="713"/>
        <v>6.6787587192590046</v>
      </c>
      <c r="AE2275" s="44">
        <f t="shared" si="714"/>
        <v>31.697371445982704</v>
      </c>
      <c r="AF2275" s="44">
        <f t="shared" si="715"/>
        <v>1.3546037083054872E-2</v>
      </c>
      <c r="AG2275" s="45">
        <f>AC2275+AA2275+SUM($Z$2261:Z2275)</f>
        <v>87.78763077036119</v>
      </c>
      <c r="AH2275" s="45">
        <f>AC2275+AA2275+SUM($Z$2261:Z2275)</f>
        <v>87.78763077036119</v>
      </c>
      <c r="DM2275"/>
      <c r="DN2275"/>
      <c r="DO2275"/>
      <c r="DP2275"/>
      <c r="DQ2275"/>
      <c r="DR2275"/>
      <c r="DS2275"/>
      <c r="DT2275"/>
      <c r="DU2275"/>
      <c r="DV2275"/>
      <c r="DW2275"/>
      <c r="DX2275"/>
      <c r="DY2275"/>
      <c r="DZ2275"/>
      <c r="EA2275"/>
      <c r="EB2275"/>
      <c r="EC2275"/>
      <c r="ED2275"/>
      <c r="EE2275"/>
      <c r="EF2275"/>
      <c r="EG2275"/>
    </row>
    <row r="2276" spans="1:137" s="1" customFormat="1" ht="14.4" x14ac:dyDescent="0.3">
      <c r="A2276"/>
      <c r="B2276"/>
      <c r="C2276"/>
      <c r="D2276" s="18"/>
      <c r="E2276" s="28">
        <v>40028.491666666669</v>
      </c>
      <c r="F2276" s="10">
        <f t="shared" si="712"/>
        <v>144.87222222222772</v>
      </c>
      <c r="G2276" s="10">
        <v>134654</v>
      </c>
      <c r="H2276" s="10">
        <v>6.98</v>
      </c>
      <c r="I2276" s="10">
        <v>362</v>
      </c>
      <c r="J2276" s="10"/>
      <c r="K2276" s="10"/>
      <c r="L2276" s="79">
        <v>1037</v>
      </c>
      <c r="M2276" s="86"/>
      <c r="N2276" s="114">
        <v>7.2</v>
      </c>
      <c r="O2276" s="83"/>
      <c r="P2276" s="83"/>
      <c r="Q2276" s="83"/>
      <c r="R2276" s="83"/>
      <c r="S2276" s="83"/>
      <c r="T2276" s="16"/>
      <c r="U2276" s="16"/>
      <c r="V2276" s="43">
        <f t="shared" si="702"/>
        <v>1.8116317937867627E-5</v>
      </c>
      <c r="W2276" s="43">
        <f t="shared" si="703"/>
        <v>2.4540404698153726E-3</v>
      </c>
      <c r="X2276" s="43">
        <f t="shared" si="704"/>
        <v>1.2160594872013625E-5</v>
      </c>
      <c r="Y2276" s="22">
        <f>X2276+W2276+SUM($V$2261:V2276)</f>
        <v>2.7620576666555138E-3</v>
      </c>
      <c r="Z2276" s="22">
        <f t="shared" si="705"/>
        <v>0.34948920853948812</v>
      </c>
      <c r="AA2276" s="44">
        <f t="shared" si="706"/>
        <v>47.341886163684698</v>
      </c>
      <c r="AB2276" s="44">
        <f t="shared" si="707"/>
        <v>6.9580544265959654</v>
      </c>
      <c r="AC2276" s="44">
        <f t="shared" si="708"/>
        <v>39.995075082575816</v>
      </c>
      <c r="AD2276" s="44">
        <f t="shared" si="713"/>
        <v>6.9580544265959698</v>
      </c>
      <c r="AE2276" s="44">
        <f t="shared" si="714"/>
        <v>33.02290814387235</v>
      </c>
      <c r="AF2276" s="44">
        <f t="shared" si="715"/>
        <v>1.4112512107495392E-2</v>
      </c>
      <c r="AG2276" s="45">
        <f>AC2276+AA2276+SUM($Z$2261:Z2276)</f>
        <v>91.642818105477232</v>
      </c>
      <c r="AH2276" s="45">
        <f>AC2276+AA2276+SUM($Z$2261:Z2276)</f>
        <v>91.642818105477232</v>
      </c>
      <c r="DM2276"/>
      <c r="DN2276"/>
      <c r="DO2276"/>
      <c r="DP2276"/>
      <c r="DQ2276"/>
      <c r="DR2276"/>
      <c r="DS2276"/>
      <c r="DT2276"/>
      <c r="DU2276"/>
      <c r="DV2276"/>
      <c r="DW2276"/>
      <c r="DX2276"/>
      <c r="DY2276"/>
      <c r="DZ2276"/>
      <c r="EA2276"/>
      <c r="EB2276"/>
      <c r="EC2276"/>
      <c r="ED2276"/>
      <c r="EE2276"/>
      <c r="EF2276"/>
      <c r="EG2276"/>
    </row>
    <row r="2277" spans="1:137" s="1" customFormat="1" ht="14.4" x14ac:dyDescent="0.3">
      <c r="A2277"/>
      <c r="B2277"/>
      <c r="C2277"/>
      <c r="D2277" s="18"/>
      <c r="E2277" s="28">
        <v>40038.556944444441</v>
      </c>
      <c r="F2277" s="10">
        <f t="shared" si="712"/>
        <v>154.9375</v>
      </c>
      <c r="G2277" s="10">
        <v>134711</v>
      </c>
      <c r="H2277" s="10">
        <v>8.92</v>
      </c>
      <c r="I2277" s="10">
        <v>561</v>
      </c>
      <c r="J2277" s="10"/>
      <c r="K2277" s="10"/>
      <c r="L2277" s="79">
        <v>1037</v>
      </c>
      <c r="M2277" s="86"/>
      <c r="N2277" s="114">
        <v>7.2</v>
      </c>
      <c r="O2277" s="83"/>
      <c r="P2277" s="83"/>
      <c r="Q2277" s="83"/>
      <c r="R2277" s="83"/>
      <c r="S2277" s="83"/>
      <c r="T2277" s="16"/>
      <c r="U2277" s="16"/>
      <c r="V2277" s="43">
        <f t="shared" si="702"/>
        <v>2.3151512321744872E-5</v>
      </c>
      <c r="W2277" s="43">
        <f t="shared" si="703"/>
        <v>3.1361090244631982E-3</v>
      </c>
      <c r="X2277" s="43">
        <f t="shared" si="704"/>
        <v>1.5540473675983027E-5</v>
      </c>
      <c r="Y2277" s="22">
        <f>X2277+W2277+SUM($V$2261:V2277)</f>
        <v>3.4706576124290539E-3</v>
      </c>
      <c r="Z2277" s="22">
        <f t="shared" si="705"/>
        <v>0.34963714981777727</v>
      </c>
      <c r="AA2277" s="44">
        <f t="shared" si="706"/>
        <v>47.361926322249097</v>
      </c>
      <c r="AB2277" s="44">
        <f t="shared" si="707"/>
        <v>6.9609998207343953</v>
      </c>
      <c r="AC2277" s="44">
        <f t="shared" si="708"/>
        <v>40.012005283533114</v>
      </c>
      <c r="AD2277" s="44">
        <f t="shared" si="713"/>
        <v>6.9609998207343944</v>
      </c>
      <c r="AE2277" s="44">
        <f t="shared" si="714"/>
        <v>33.036886976764045</v>
      </c>
      <c r="AF2277" s="44">
        <f t="shared" si="715"/>
        <v>1.4118486034672646E-2</v>
      </c>
      <c r="AG2277" s="45">
        <f>AC2277+AA2277+SUM($Z$2261:Z2277)</f>
        <v>92.029425614816716</v>
      </c>
      <c r="AH2277" s="45">
        <f>AC2277+AA2277+SUM($Z$2261:Z2277)</f>
        <v>92.029425614816716</v>
      </c>
      <c r="DM2277"/>
      <c r="DN2277"/>
      <c r="DO2277"/>
      <c r="DP2277"/>
      <c r="DQ2277"/>
      <c r="DR2277"/>
      <c r="DS2277"/>
      <c r="DT2277"/>
      <c r="DU2277"/>
      <c r="DV2277"/>
      <c r="DW2277"/>
      <c r="DX2277"/>
      <c r="DY2277"/>
      <c r="DZ2277"/>
      <c r="EA2277"/>
      <c r="EB2277"/>
      <c r="EC2277"/>
      <c r="ED2277"/>
      <c r="EE2277"/>
      <c r="EF2277"/>
      <c r="EG2277"/>
    </row>
    <row r="2278" spans="1:137" s="1" customFormat="1" ht="14.4" x14ac:dyDescent="0.3">
      <c r="A2278"/>
      <c r="B2278"/>
      <c r="C2278"/>
      <c r="D2278" s="29"/>
      <c r="E2278" s="28">
        <v>40045.501388888886</v>
      </c>
      <c r="F2278" s="10">
        <f t="shared" si="712"/>
        <v>161.88194444444525</v>
      </c>
      <c r="G2278" s="10">
        <v>136651</v>
      </c>
      <c r="H2278" s="10">
        <v>9.52</v>
      </c>
      <c r="I2278" s="10">
        <v>653</v>
      </c>
      <c r="J2278" s="10"/>
      <c r="K2278" s="10"/>
      <c r="L2278" s="79">
        <v>1037</v>
      </c>
      <c r="M2278" s="86"/>
      <c r="N2278" s="114">
        <v>7.2</v>
      </c>
      <c r="O2278" s="83"/>
      <c r="P2278" s="83"/>
      <c r="Q2278" s="83"/>
      <c r="R2278" s="83"/>
      <c r="S2278" s="83"/>
      <c r="T2278" s="16"/>
      <c r="U2278" s="16"/>
      <c r="V2278" s="43">
        <f t="shared" si="702"/>
        <v>2.4708788935315153E-5</v>
      </c>
      <c r="W2278" s="43">
        <f t="shared" si="703"/>
        <v>3.3470580619831439E-3</v>
      </c>
      <c r="X2278" s="43">
        <f t="shared" si="704"/>
        <v>1.6585797017416862E-5</v>
      </c>
      <c r="Y2278" s="22">
        <f>X2278+W2278+SUM($V$2261:V2278)</f>
        <v>3.7073607622257485E-3</v>
      </c>
      <c r="Z2278" s="22">
        <f t="shared" si="705"/>
        <v>0.35467234420165455</v>
      </c>
      <c r="AA2278" s="44">
        <f t="shared" si="706"/>
        <v>48.043994876896917</v>
      </c>
      <c r="AB2278" s="44">
        <f t="shared" si="707"/>
        <v>7.0612465686037211</v>
      </c>
      <c r="AC2278" s="44">
        <f t="shared" si="708"/>
        <v>40.58822615822082</v>
      </c>
      <c r="AD2278" s="44">
        <f t="shared" si="713"/>
        <v>7.061246568603722</v>
      </c>
      <c r="AE2278" s="44">
        <f t="shared" si="714"/>
        <v>33.512657780446922</v>
      </c>
      <c r="AF2278" s="44">
        <f t="shared" si="715"/>
        <v>1.4321809170179514E-2</v>
      </c>
      <c r="AG2278" s="45">
        <f>AC2278+AA2278+SUM($Z$2261:Z2278)</f>
        <v>93.642387388353882</v>
      </c>
      <c r="AH2278" s="45">
        <f>AC2278+AA2278+SUM($Z$2261:Z2278)</f>
        <v>93.642387388353882</v>
      </c>
      <c r="DM2278"/>
      <c r="DN2278"/>
      <c r="DO2278"/>
      <c r="DP2278"/>
      <c r="DQ2278"/>
      <c r="DR2278"/>
      <c r="DS2278"/>
      <c r="DT2278"/>
      <c r="DU2278"/>
      <c r="DV2278"/>
      <c r="DW2278"/>
      <c r="DX2278"/>
      <c r="DY2278"/>
      <c r="DZ2278"/>
      <c r="EA2278"/>
      <c r="EB2278"/>
      <c r="EC2278"/>
      <c r="ED2278"/>
      <c r="EE2278"/>
      <c r="EF2278"/>
      <c r="EG2278"/>
    </row>
    <row r="2279" spans="1:137" s="1" customFormat="1" ht="14.4" x14ac:dyDescent="0.3">
      <c r="A2279"/>
      <c r="B2279"/>
      <c r="C2279"/>
      <c r="D2279" s="18"/>
      <c r="E2279" s="28">
        <v>40052.501388888886</v>
      </c>
      <c r="F2279" s="10">
        <f t="shared" si="712"/>
        <v>168.88194444444525</v>
      </c>
      <c r="G2279" s="10">
        <v>137025</v>
      </c>
      <c r="H2279" s="10">
        <v>8.98</v>
      </c>
      <c r="I2279" s="10">
        <v>844</v>
      </c>
      <c r="J2279" s="10"/>
      <c r="K2279" s="10"/>
      <c r="L2279" s="79">
        <v>1037</v>
      </c>
      <c r="M2279" s="86"/>
      <c r="N2279" s="114">
        <v>7.2</v>
      </c>
      <c r="O2279" s="83"/>
      <c r="P2279" s="83"/>
      <c r="Q2279" s="83"/>
      <c r="R2279" s="83"/>
      <c r="S2279" s="83"/>
      <c r="T2279" s="16"/>
      <c r="U2279" s="16"/>
      <c r="V2279" s="43">
        <f t="shared" si="702"/>
        <v>2.3307239983101902E-5</v>
      </c>
      <c r="W2279" s="43">
        <f t="shared" si="703"/>
        <v>3.1572039282151934E-3</v>
      </c>
      <c r="X2279" s="43">
        <f t="shared" si="704"/>
        <v>1.5645006010126411E-5</v>
      </c>
      <c r="Y2279" s="22">
        <f>X2279+W2279+SUM($V$2261:V2279)</f>
        <v>3.5398730774336092E-3</v>
      </c>
      <c r="Z2279" s="22">
        <f t="shared" si="705"/>
        <v>0.35564304662411333</v>
      </c>
      <c r="AA2279" s="44">
        <f t="shared" si="706"/>
        <v>48.175486443617679</v>
      </c>
      <c r="AB2279" s="44">
        <f t="shared" si="707"/>
        <v>7.0805724880383236</v>
      </c>
      <c r="AC2279" s="44">
        <f t="shared" si="708"/>
        <v>40.699312038186385</v>
      </c>
      <c r="AD2279" s="44">
        <f t="shared" si="713"/>
        <v>7.0805724880383236</v>
      </c>
      <c r="AE2279" s="44">
        <f t="shared" si="714"/>
        <v>33.604378543631142</v>
      </c>
      <c r="AF2279" s="44">
        <f t="shared" si="715"/>
        <v>1.4361006516921557E-2</v>
      </c>
      <c r="AG2279" s="45">
        <f>AC2279+AA2279+SUM($Z$2261:Z2279)</f>
        <v>94.240607881664332</v>
      </c>
      <c r="AH2279" s="45">
        <f>AC2279+AA2279+SUM($Z$2261:Z2279)</f>
        <v>94.240607881664332</v>
      </c>
      <c r="DM2279"/>
      <c r="DN2279"/>
      <c r="DO2279"/>
      <c r="DP2279"/>
      <c r="DQ2279"/>
      <c r="DR2279"/>
      <c r="DS2279"/>
      <c r="DT2279"/>
      <c r="DU2279"/>
      <c r="DV2279"/>
      <c r="DW2279"/>
      <c r="DX2279"/>
      <c r="DY2279"/>
      <c r="DZ2279"/>
      <c r="EA2279"/>
      <c r="EB2279"/>
      <c r="EC2279"/>
      <c r="ED2279"/>
      <c r="EE2279"/>
      <c r="EF2279"/>
      <c r="EG2279"/>
    </row>
    <row r="2280" spans="1:137" s="1" customFormat="1" ht="14.4" x14ac:dyDescent="0.3">
      <c r="A2280"/>
      <c r="B2280"/>
      <c r="C2280"/>
      <c r="D2280" s="18"/>
      <c r="E2280" s="28">
        <v>40059.469444444447</v>
      </c>
      <c r="F2280" s="10">
        <f t="shared" si="712"/>
        <v>175.85000000000582</v>
      </c>
      <c r="G2280" s="10">
        <v>132873</v>
      </c>
      <c r="H2280" s="10">
        <v>7.05</v>
      </c>
      <c r="I2280" s="10">
        <v>938</v>
      </c>
      <c r="J2280" s="10"/>
      <c r="K2280" s="10"/>
      <c r="L2280" s="79">
        <v>1037</v>
      </c>
      <c r="M2280" s="86"/>
      <c r="N2280" s="114">
        <v>7.2</v>
      </c>
      <c r="O2280" s="83"/>
      <c r="P2280" s="83"/>
      <c r="Q2280" s="83"/>
      <c r="R2280" s="83"/>
      <c r="S2280" s="83"/>
      <c r="T2280" s="16"/>
      <c r="U2280" s="16"/>
      <c r="V2280" s="43">
        <f t="shared" si="702"/>
        <v>1.8298000209450824E-5</v>
      </c>
      <c r="W2280" s="43">
        <f t="shared" si="703"/>
        <v>2.4786511908593666E-3</v>
      </c>
      <c r="X2280" s="43">
        <f t="shared" si="704"/>
        <v>1.228254926184757E-5</v>
      </c>
      <c r="Y2280" s="22">
        <f>X2280+W2280+SUM($V$2261:V2280)</f>
        <v>2.8762558835389545E-3</v>
      </c>
      <c r="Z2280" s="22">
        <f t="shared" si="705"/>
        <v>0.344866692458207</v>
      </c>
      <c r="AA2280" s="44">
        <f t="shared" si="706"/>
        <v>46.715719103979659</v>
      </c>
      <c r="AB2280" s="44">
        <f t="shared" si="707"/>
        <v>6.8660237781654159</v>
      </c>
      <c r="AC2280" s="44">
        <f t="shared" si="708"/>
        <v>39.466080557926936</v>
      </c>
      <c r="AD2280" s="44">
        <f t="shared" si="713"/>
        <v>6.866023778165415</v>
      </c>
      <c r="AE2280" s="44">
        <f t="shared" si="714"/>
        <v>32.58613092667688</v>
      </c>
      <c r="AF2280" s="44">
        <f t="shared" si="715"/>
        <v>1.3925853084640888E-2</v>
      </c>
      <c r="AG2280" s="45">
        <f>AC2280+AA2280+SUM($Z$2261:Z2280)</f>
        <v>91.89247575422506</v>
      </c>
      <c r="AH2280" s="45">
        <f>AC2280+AA2280+SUM($Z$2261:Z2280)</f>
        <v>91.89247575422506</v>
      </c>
      <c r="DM2280"/>
      <c r="DN2280"/>
      <c r="DO2280"/>
      <c r="DP2280"/>
      <c r="DQ2280"/>
      <c r="DR2280"/>
      <c r="DS2280"/>
      <c r="DT2280"/>
      <c r="DU2280"/>
      <c r="DV2280"/>
      <c r="DW2280"/>
      <c r="DX2280"/>
      <c r="DY2280"/>
      <c r="DZ2280"/>
      <c r="EA2280"/>
      <c r="EB2280"/>
      <c r="EC2280"/>
      <c r="ED2280"/>
      <c r="EE2280"/>
      <c r="EF2280"/>
      <c r="EG2280"/>
    </row>
    <row r="2281" spans="1:137" s="1" customFormat="1" ht="14.4" x14ac:dyDescent="0.3">
      <c r="A2281"/>
      <c r="B2281"/>
      <c r="C2281"/>
      <c r="D2281" s="18"/>
      <c r="E2281" s="28">
        <v>40066.470138888886</v>
      </c>
      <c r="F2281" s="10">
        <f t="shared" si="712"/>
        <v>182.85069444444525</v>
      </c>
      <c r="G2281" s="10">
        <v>127279</v>
      </c>
      <c r="H2281" s="10">
        <v>7.84</v>
      </c>
      <c r="I2281" s="10">
        <v>1148</v>
      </c>
      <c r="J2281" s="10"/>
      <c r="K2281" s="10"/>
      <c r="L2281" s="79">
        <v>1037</v>
      </c>
      <c r="M2281" s="91"/>
      <c r="N2281" s="114">
        <v>7.2</v>
      </c>
      <c r="O2281" s="83"/>
      <c r="P2281" s="83"/>
      <c r="Q2281" s="83"/>
      <c r="R2281" s="83"/>
      <c r="S2281" s="83"/>
      <c r="T2281" s="16"/>
      <c r="U2281" s="16"/>
      <c r="V2281" s="43">
        <f t="shared" si="702"/>
        <v>2.0348414417318362E-5</v>
      </c>
      <c r="W2281" s="43">
        <f t="shared" si="703"/>
        <v>2.7564007569272956E-3</v>
      </c>
      <c r="X2281" s="43">
        <f t="shared" si="704"/>
        <v>1.3658891661402122E-5</v>
      </c>
      <c r="Y2281" s="22">
        <f>X2281+W2281+SUM($V$2261:V2281)</f>
        <v>3.1757302064237564E-3</v>
      </c>
      <c r="Z2281" s="22">
        <f t="shared" si="705"/>
        <v>0.33034768349768673</v>
      </c>
      <c r="AA2281" s="44">
        <f t="shared" si="706"/>
        <v>44.748970910835361</v>
      </c>
      <c r="AB2281" s="44">
        <f t="shared" si="707"/>
        <v>6.5769617639484013</v>
      </c>
      <c r="AC2281" s="44">
        <f t="shared" si="708"/>
        <v>37.804544695554277</v>
      </c>
      <c r="AD2281" s="44">
        <f t="shared" si="713"/>
        <v>6.5769617639484022</v>
      </c>
      <c r="AE2281" s="44">
        <f t="shared" si="714"/>
        <v>31.214243361830526</v>
      </c>
      <c r="AF2281" s="44">
        <f t="shared" si="715"/>
        <v>1.3339569775349454E-2</v>
      </c>
      <c r="AG2281" s="45">
        <f>AC2281+AA2281+SUM($Z$2261:Z2281)</f>
        <v>88.594539382205795</v>
      </c>
      <c r="AH2281" s="45">
        <f>AC2281+AA2281+SUM($Z$2261:Z2281)</f>
        <v>88.594539382205795</v>
      </c>
      <c r="DM2281"/>
      <c r="DN2281"/>
      <c r="DO2281"/>
      <c r="DP2281"/>
      <c r="DQ2281"/>
      <c r="DR2281"/>
      <c r="DS2281"/>
      <c r="DT2281"/>
      <c r="DU2281"/>
      <c r="DV2281"/>
      <c r="DW2281"/>
      <c r="DX2281"/>
      <c r="DY2281"/>
      <c r="DZ2281"/>
      <c r="EA2281"/>
      <c r="EB2281"/>
      <c r="EC2281"/>
      <c r="ED2281"/>
      <c r="EE2281"/>
      <c r="EF2281"/>
      <c r="EG2281"/>
    </row>
    <row r="2282" spans="1:137" s="1" customFormat="1" ht="14.4" x14ac:dyDescent="0.3">
      <c r="A2282"/>
      <c r="B2282"/>
      <c r="C2282"/>
      <c r="D2282" s="18"/>
      <c r="E2282" s="28">
        <v>40073.463194444441</v>
      </c>
      <c r="F2282" s="10">
        <f t="shared" si="712"/>
        <v>189.84375</v>
      </c>
      <c r="G2282" s="10">
        <v>140314</v>
      </c>
      <c r="H2282" s="10">
        <v>8.4</v>
      </c>
      <c r="I2282" s="10">
        <v>1275</v>
      </c>
      <c r="J2282" s="10"/>
      <c r="K2282" s="10"/>
      <c r="L2282" s="79">
        <v>1037</v>
      </c>
      <c r="M2282" s="87"/>
      <c r="N2282" s="114">
        <v>7.2</v>
      </c>
      <c r="O2282" s="83"/>
      <c r="P2282" s="83"/>
      <c r="Q2282" s="83"/>
      <c r="R2282" s="83"/>
      <c r="S2282" s="83"/>
      <c r="T2282" s="16"/>
      <c r="U2282" s="16"/>
      <c r="V2282" s="43">
        <f t="shared" si="702"/>
        <v>2.1801872589983959E-5</v>
      </c>
      <c r="W2282" s="43">
        <f t="shared" si="703"/>
        <v>2.9532865252792453E-3</v>
      </c>
      <c r="X2282" s="43">
        <f t="shared" si="704"/>
        <v>1.4634526780073702E-5</v>
      </c>
      <c r="Y2282" s="22">
        <f>X2282+W2282+SUM($V$2261:V2282)</f>
        <v>3.3953934824843619E-3</v>
      </c>
      <c r="Z2282" s="22">
        <f t="shared" si="705"/>
        <v>0.36417951792750108</v>
      </c>
      <c r="AA2282" s="44">
        <f t="shared" si="706"/>
        <v>49.331838750956194</v>
      </c>
      <c r="AB2282" s="44">
        <f t="shared" si="707"/>
        <v>7.2505268971837928</v>
      </c>
      <c r="AC2282" s="44">
        <f t="shared" si="708"/>
        <v>41.676214335530616</v>
      </c>
      <c r="AD2282" s="44">
        <f t="shared" si="713"/>
        <v>7.250526897183792</v>
      </c>
      <c r="AE2282" s="44">
        <f t="shared" si="714"/>
        <v>34.410981725751199</v>
      </c>
      <c r="AF2282" s="44">
        <f t="shared" si="715"/>
        <v>1.4705712595623652E-2</v>
      </c>
      <c r="AG2282" s="45">
        <f>AC2282+AA2282+SUM($Z$2261:Z2282)</f>
        <v>97.413256380230465</v>
      </c>
      <c r="AH2282" s="45">
        <f>AC2282+AA2282+SUM($Z$2261:Z2282)</f>
        <v>97.413256380230465</v>
      </c>
      <c r="DM2282"/>
      <c r="DN2282"/>
      <c r="DO2282"/>
      <c r="DP2282"/>
      <c r="DQ2282"/>
      <c r="DR2282"/>
      <c r="DS2282"/>
      <c r="DT2282"/>
      <c r="DU2282"/>
      <c r="DV2282"/>
      <c r="DW2282"/>
      <c r="DX2282"/>
      <c r="DY2282"/>
      <c r="DZ2282"/>
      <c r="EA2282"/>
      <c r="EB2282"/>
      <c r="EC2282"/>
      <c r="ED2282"/>
      <c r="EE2282"/>
      <c r="EF2282"/>
      <c r="EG2282"/>
    </row>
    <row r="2283" spans="1:137" s="1" customFormat="1" ht="14.4" x14ac:dyDescent="0.3">
      <c r="A2283"/>
      <c r="B2283"/>
      <c r="C2283"/>
      <c r="D2283" s="18"/>
      <c r="E2283" s="28">
        <v>40079.461111111108</v>
      </c>
      <c r="F2283" s="10">
        <f t="shared" si="712"/>
        <v>195.84166666666715</v>
      </c>
      <c r="G2283" s="10">
        <v>137653</v>
      </c>
      <c r="H2283" s="10">
        <v>7.24</v>
      </c>
      <c r="I2283" s="10">
        <v>1508</v>
      </c>
      <c r="J2283" s="10"/>
      <c r="K2283" s="10"/>
      <c r="L2283" s="79">
        <v>1037</v>
      </c>
      <c r="M2283" s="86"/>
      <c r="N2283" s="114">
        <v>7.2</v>
      </c>
      <c r="O2283" s="83"/>
      <c r="P2283" s="83"/>
      <c r="Q2283" s="83"/>
      <c r="R2283" s="83"/>
      <c r="S2283" s="83"/>
      <c r="T2283" s="16"/>
      <c r="U2283" s="16"/>
      <c r="V2283" s="43">
        <f t="shared" si="702"/>
        <v>1.8791137803748081E-5</v>
      </c>
      <c r="W2283" s="43">
        <f t="shared" si="703"/>
        <v>2.545451719407349E-3</v>
      </c>
      <c r="X2283" s="43">
        <f t="shared" si="704"/>
        <v>1.2613568319968285E-5</v>
      </c>
      <c r="Y2283" s="22">
        <f>X2283+W2283+SUM($V$2261:V2283)</f>
        <v>3.0043288559561078E-3</v>
      </c>
      <c r="Z2283" s="22">
        <f t="shared" si="705"/>
        <v>0.35727299614631691</v>
      </c>
      <c r="AA2283" s="44">
        <f t="shared" si="706"/>
        <v>48.396279769555228</v>
      </c>
      <c r="AB2283" s="44">
        <f t="shared" si="707"/>
        <v>7.1130234971424153</v>
      </c>
      <c r="AC2283" s="44">
        <f t="shared" si="708"/>
        <v>40.885841269786319</v>
      </c>
      <c r="AD2283" s="44">
        <f t="shared" si="713"/>
        <v>7.1130234971424144</v>
      </c>
      <c r="AE2283" s="44">
        <f t="shared" si="714"/>
        <v>33.75839094812229</v>
      </c>
      <c r="AF2283" s="44">
        <f t="shared" si="715"/>
        <v>1.4426824521611408E-2</v>
      </c>
      <c r="AG2283" s="45">
        <f>AC2283+AA2283+SUM($Z$2261:Z2283)</f>
        <v>96.044597329231522</v>
      </c>
      <c r="AH2283" s="45">
        <f>AC2283+AA2283+SUM($Z$2261:Z2283)</f>
        <v>96.044597329231522</v>
      </c>
      <c r="DM2283"/>
      <c r="DN2283"/>
      <c r="DO2283"/>
      <c r="DP2283"/>
      <c r="DQ2283"/>
      <c r="DR2283"/>
      <c r="DS2283"/>
      <c r="DT2283"/>
      <c r="DU2283"/>
      <c r="DV2283"/>
      <c r="DW2283"/>
      <c r="DX2283"/>
      <c r="DY2283"/>
      <c r="DZ2283"/>
      <c r="EA2283"/>
      <c r="EB2283"/>
      <c r="EC2283"/>
      <c r="ED2283"/>
      <c r="EE2283"/>
      <c r="EF2283"/>
      <c r="EG2283"/>
    </row>
    <row r="2284" spans="1:137" s="1" customFormat="1" ht="14.4" x14ac:dyDescent="0.3">
      <c r="A2284"/>
      <c r="B2284"/>
      <c r="C2284"/>
      <c r="D2284" s="18"/>
      <c r="E2284" s="28">
        <v>40086.434027777781</v>
      </c>
      <c r="F2284" s="10">
        <f t="shared" si="712"/>
        <v>202.81458333334012</v>
      </c>
      <c r="G2284" s="10">
        <v>137327</v>
      </c>
      <c r="H2284" s="10">
        <v>7.56</v>
      </c>
      <c r="I2284" s="10">
        <v>1604</v>
      </c>
      <c r="J2284" s="10"/>
      <c r="K2284" s="10"/>
      <c r="L2284" s="79">
        <v>1037</v>
      </c>
      <c r="M2284" s="86"/>
      <c r="N2284" s="114">
        <v>7.2</v>
      </c>
      <c r="O2284" s="83"/>
      <c r="P2284" s="83"/>
      <c r="Q2284" s="83"/>
      <c r="R2284" s="83"/>
      <c r="S2284" s="83"/>
      <c r="T2284" s="16"/>
      <c r="U2284" s="16"/>
      <c r="V2284" s="43">
        <f t="shared" si="702"/>
        <v>1.9621685330985562E-5</v>
      </c>
      <c r="W2284" s="43">
        <f t="shared" si="703"/>
        <v>2.6579578727513207E-3</v>
      </c>
      <c r="X2284" s="43">
        <f t="shared" si="704"/>
        <v>1.3171074102066332E-5</v>
      </c>
      <c r="Y2284" s="22">
        <f>X2284+W2284+SUM($V$2261:V2284)</f>
        <v>3.1370142004131631E-3</v>
      </c>
      <c r="Z2284" s="22">
        <f t="shared" si="705"/>
        <v>0.35642687585294375</v>
      </c>
      <c r="AA2284" s="44">
        <f t="shared" si="706"/>
        <v>48.281664125836052</v>
      </c>
      <c r="AB2284" s="44">
        <f t="shared" si="707"/>
        <v>7.0961779096138571</v>
      </c>
      <c r="AC2284" s="44">
        <f t="shared" si="708"/>
        <v>40.789012401153229</v>
      </c>
      <c r="AD2284" s="44">
        <f t="shared" si="713"/>
        <v>7.096177909613858</v>
      </c>
      <c r="AE2284" s="44">
        <f t="shared" si="714"/>
        <v>33.678441833688986</v>
      </c>
      <c r="AF2284" s="44">
        <f t="shared" si="715"/>
        <v>1.4392657850387059E-2</v>
      </c>
      <c r="AG2284" s="45">
        <f>AC2284+AA2284+SUM($Z$2261:Z2284)</f>
        <v>96.189579692732195</v>
      </c>
      <c r="AH2284" s="45">
        <f>AC2284+AA2284+SUM($Z$2261:Z2284)</f>
        <v>96.189579692732195</v>
      </c>
      <c r="DM2284"/>
      <c r="DN2284"/>
      <c r="DO2284"/>
      <c r="DP2284"/>
      <c r="DQ2284"/>
      <c r="DR2284"/>
      <c r="DS2284"/>
      <c r="DT2284"/>
      <c r="DU2284"/>
      <c r="DV2284"/>
      <c r="DW2284"/>
      <c r="DX2284"/>
      <c r="DY2284"/>
      <c r="DZ2284"/>
      <c r="EA2284"/>
      <c r="EB2284"/>
      <c r="EC2284"/>
      <c r="ED2284"/>
      <c r="EE2284"/>
      <c r="EF2284"/>
      <c r="EG2284"/>
    </row>
    <row r="2285" spans="1:137" s="1" customFormat="1" ht="14.4" x14ac:dyDescent="0.3">
      <c r="A2285"/>
      <c r="B2285"/>
      <c r="C2285"/>
      <c r="D2285" s="18"/>
      <c r="E2285" s="28">
        <v>40093.429166666669</v>
      </c>
      <c r="F2285" s="10">
        <f t="shared" si="712"/>
        <v>209.80972222222772</v>
      </c>
      <c r="G2285" s="10">
        <v>138685</v>
      </c>
      <c r="H2285" s="10">
        <v>9.19</v>
      </c>
      <c r="I2285" s="10">
        <v>1798</v>
      </c>
      <c r="J2285" s="10"/>
      <c r="K2285" s="10"/>
      <c r="L2285" s="79">
        <v>1037</v>
      </c>
      <c r="M2285" s="86"/>
      <c r="N2285" s="114">
        <v>7.2</v>
      </c>
      <c r="O2285" s="83"/>
      <c r="P2285" s="83"/>
      <c r="Q2285" s="83"/>
      <c r="R2285" s="83"/>
      <c r="S2285" s="83"/>
      <c r="T2285" s="16"/>
      <c r="U2285" s="16"/>
      <c r="V2285" s="43">
        <f t="shared" si="702"/>
        <v>2.3852286797851497E-5</v>
      </c>
      <c r="W2285" s="43">
        <f t="shared" si="703"/>
        <v>3.2310360913471738E-3</v>
      </c>
      <c r="X2285" s="43">
        <f t="shared" si="704"/>
        <v>1.6010869179628252E-5</v>
      </c>
      <c r="Y2285" s="22">
        <f>X2285+W2285+SUM($V$2261:V2285)</f>
        <v>3.7367845008844298E-3</v>
      </c>
      <c r="Z2285" s="22">
        <f t="shared" si="705"/>
        <v>0.35995151192165781</v>
      </c>
      <c r="AA2285" s="44">
        <f t="shared" si="706"/>
        <v>48.759112114089532</v>
      </c>
      <c r="AB2285" s="44">
        <f t="shared" si="707"/>
        <v>7.1663506331223843</v>
      </c>
      <c r="AC2285" s="44">
        <f t="shared" si="708"/>
        <v>41.19236701343462</v>
      </c>
      <c r="AD2285" s="44">
        <f t="shared" si="713"/>
        <v>7.1663506331223861</v>
      </c>
      <c r="AE2285" s="44">
        <f t="shared" si="714"/>
        <v>34.011481396266994</v>
      </c>
      <c r="AF2285" s="44">
        <f t="shared" si="715"/>
        <v>1.4534984045241863E-2</v>
      </c>
      <c r="AG2285" s="45">
        <f>AC2285+AA2285+SUM($Z$2261:Z2285)</f>
        <v>97.430333805188724</v>
      </c>
      <c r="AH2285" s="45">
        <f>AC2285+AA2285+SUM($Z$2261:Z2285)</f>
        <v>97.430333805188724</v>
      </c>
      <c r="DM2285"/>
      <c r="DN2285"/>
      <c r="DO2285"/>
      <c r="DP2285"/>
      <c r="DQ2285"/>
      <c r="DR2285"/>
      <c r="DS2285"/>
      <c r="DT2285"/>
      <c r="DU2285"/>
      <c r="DV2285"/>
      <c r="DW2285"/>
      <c r="DX2285"/>
      <c r="DY2285"/>
      <c r="DZ2285"/>
      <c r="EA2285"/>
      <c r="EB2285"/>
      <c r="EC2285"/>
      <c r="ED2285"/>
      <c r="EE2285"/>
      <c r="EF2285"/>
      <c r="EG2285"/>
    </row>
    <row r="2286" spans="1:137" s="1" customFormat="1" ht="14.4" x14ac:dyDescent="0.3">
      <c r="A2286"/>
      <c r="B2286"/>
      <c r="C2286"/>
      <c r="D2286" s="18"/>
      <c r="E2286" s="28">
        <v>40100.444444444445</v>
      </c>
      <c r="F2286" s="10">
        <f t="shared" si="712"/>
        <v>216.82500000000437</v>
      </c>
      <c r="G2286" s="10">
        <v>133257</v>
      </c>
      <c r="H2286" s="10">
        <v>7.8</v>
      </c>
      <c r="I2286" s="10">
        <v>1890</v>
      </c>
      <c r="J2286" s="10"/>
      <c r="K2286" s="10"/>
      <c r="L2286" s="79">
        <v>1037</v>
      </c>
      <c r="M2286" s="86"/>
      <c r="N2286" s="114">
        <v>7.2</v>
      </c>
      <c r="O2286" s="83"/>
      <c r="P2286" s="83"/>
      <c r="Q2286" s="83"/>
      <c r="R2286" s="83"/>
      <c r="S2286" s="83"/>
      <c r="T2286" s="16"/>
      <c r="U2286" s="16"/>
      <c r="V2286" s="43">
        <f t="shared" si="702"/>
        <v>2.0244595976413678E-5</v>
      </c>
      <c r="W2286" s="43">
        <f t="shared" si="703"/>
        <v>2.7423374877592992E-3</v>
      </c>
      <c r="X2286" s="43">
        <f t="shared" si="704"/>
        <v>1.3589203438639862E-5</v>
      </c>
      <c r="Y2286" s="22">
        <f>X2286+W2286+SUM($V$2261:V2286)</f>
        <v>3.2659088275319801E-3</v>
      </c>
      <c r="Z2286" s="22">
        <f t="shared" si="705"/>
        <v>0.34586334949089198</v>
      </c>
      <c r="AA2286" s="44">
        <f t="shared" si="706"/>
        <v>46.850726487992418</v>
      </c>
      <c r="AB2286" s="44">
        <f t="shared" si="707"/>
        <v>6.885866433413776</v>
      </c>
      <c r="AC2286" s="44">
        <f t="shared" si="708"/>
        <v>39.58013664858678</v>
      </c>
      <c r="AD2286" s="44">
        <f t="shared" si="713"/>
        <v>6.8858664334137787</v>
      </c>
      <c r="AE2286" s="44">
        <f t="shared" si="714"/>
        <v>32.680304116684219</v>
      </c>
      <c r="AF2286" s="44">
        <f t="shared" si="715"/>
        <v>1.3966098488782457E-2</v>
      </c>
      <c r="AG2286" s="45">
        <f>AC2286+AA2286+SUM($Z$2261:Z2286)</f>
        <v>94.255581163734675</v>
      </c>
      <c r="AH2286" s="45">
        <f>AC2286+AA2286+SUM($Z$2261:Z2286)</f>
        <v>94.255581163734675</v>
      </c>
      <c r="DM2286"/>
      <c r="DN2286"/>
      <c r="DO2286"/>
      <c r="DP2286"/>
      <c r="DQ2286"/>
      <c r="DR2286"/>
      <c r="DS2286"/>
      <c r="DT2286"/>
      <c r="DU2286"/>
      <c r="DV2286"/>
      <c r="DW2286"/>
      <c r="DX2286"/>
      <c r="DY2286"/>
      <c r="DZ2286"/>
      <c r="EA2286"/>
      <c r="EB2286"/>
      <c r="EC2286"/>
      <c r="ED2286"/>
      <c r="EE2286"/>
      <c r="EF2286"/>
      <c r="EG2286"/>
    </row>
    <row r="2287" spans="1:137" s="1" customFormat="1" ht="14.4" x14ac:dyDescent="0.3">
      <c r="A2287"/>
      <c r="B2287"/>
      <c r="C2287"/>
      <c r="D2287" s="18"/>
      <c r="E2287" s="28">
        <v>40107.46597222222</v>
      </c>
      <c r="F2287" s="10">
        <f t="shared" si="712"/>
        <v>223.84652777777956</v>
      </c>
      <c r="G2287" s="10">
        <v>133904</v>
      </c>
      <c r="H2287" s="10">
        <v>8.2799999999999994</v>
      </c>
      <c r="I2287" s="10">
        <v>2127</v>
      </c>
      <c r="J2287" s="10"/>
      <c r="K2287" s="10"/>
      <c r="L2287" s="79">
        <v>1037</v>
      </c>
      <c r="M2287" s="86"/>
      <c r="N2287" s="114">
        <v>7.2</v>
      </c>
      <c r="O2287" s="83"/>
      <c r="P2287" s="83"/>
      <c r="Q2287" s="83"/>
      <c r="R2287" s="83"/>
      <c r="S2287" s="83"/>
      <c r="T2287" s="16"/>
      <c r="U2287" s="16"/>
      <c r="V2287" s="43">
        <f t="shared" si="702"/>
        <v>2.14904172672699E-5</v>
      </c>
      <c r="W2287" s="43">
        <f t="shared" si="703"/>
        <v>2.9110967177752552E-3</v>
      </c>
      <c r="X2287" s="43">
        <f t="shared" si="704"/>
        <v>1.4425462111786933E-5</v>
      </c>
      <c r="Y2287" s="22">
        <f>X2287+W2287+SUM($V$2261:V2287)</f>
        <v>3.4569947334883535E-3</v>
      </c>
      <c r="Z2287" s="22">
        <f t="shared" si="705"/>
        <v>0.34754261277252529</v>
      </c>
      <c r="AA2287" s="44">
        <f t="shared" si="706"/>
        <v>47.078199866784765</v>
      </c>
      <c r="AB2287" s="44">
        <f t="shared" si="707"/>
        <v>6.9192992405640119</v>
      </c>
      <c r="AC2287" s="44">
        <f t="shared" si="708"/>
        <v>39.772309280505809</v>
      </c>
      <c r="AD2287" s="44">
        <f t="shared" si="713"/>
        <v>6.9192992405640101</v>
      </c>
      <c r="AE2287" s="44">
        <f t="shared" si="714"/>
        <v>32.838976132139265</v>
      </c>
      <c r="AF2287" s="44">
        <f t="shared" si="715"/>
        <v>1.403390780253139E-2</v>
      </c>
      <c r="AG2287" s="45">
        <f>AC2287+AA2287+SUM($Z$2261:Z2287)</f>
        <v>95.022769787218579</v>
      </c>
      <c r="AH2287" s="45">
        <f>AC2287+AA2287+SUM($Z$2261:Z2287)</f>
        <v>95.022769787218579</v>
      </c>
      <c r="DM2287"/>
      <c r="DN2287"/>
      <c r="DO2287"/>
      <c r="DP2287"/>
      <c r="DQ2287"/>
      <c r="DR2287"/>
      <c r="DS2287"/>
      <c r="DT2287"/>
      <c r="DU2287"/>
      <c r="DV2287"/>
      <c r="DW2287"/>
      <c r="DX2287"/>
      <c r="DY2287"/>
      <c r="DZ2287"/>
      <c r="EA2287"/>
      <c r="EB2287"/>
      <c r="EC2287"/>
      <c r="ED2287"/>
      <c r="EE2287"/>
      <c r="EF2287"/>
      <c r="EG2287"/>
    </row>
    <row r="2288" spans="1:137" s="1" customFormat="1" ht="14.4" x14ac:dyDescent="0.3">
      <c r="A2288"/>
      <c r="B2288"/>
      <c r="C2288"/>
      <c r="D2288" s="18"/>
      <c r="E2288" s="28">
        <v>40115.426388888889</v>
      </c>
      <c r="F2288" s="10">
        <f t="shared" si="712"/>
        <v>231.80694444444816</v>
      </c>
      <c r="G2288" s="10">
        <v>132649</v>
      </c>
      <c r="H2288" s="10">
        <v>7.85</v>
      </c>
      <c r="I2288" s="10">
        <v>2232</v>
      </c>
      <c r="J2288" s="10"/>
      <c r="K2288" s="10"/>
      <c r="L2288" s="79">
        <v>1037</v>
      </c>
      <c r="M2288" s="86"/>
      <c r="N2288" s="114">
        <v>7.2</v>
      </c>
      <c r="O2288" s="83"/>
      <c r="P2288" s="83"/>
      <c r="Q2288" s="83"/>
      <c r="R2288" s="83"/>
      <c r="S2288" s="83"/>
      <c r="T2288" s="16"/>
      <c r="U2288" s="16"/>
      <c r="V2288" s="43">
        <f t="shared" si="702"/>
        <v>2.037436902754453E-5</v>
      </c>
      <c r="W2288" s="43">
        <f t="shared" si="703"/>
        <v>2.7599165742192944E-3</v>
      </c>
      <c r="X2288" s="43">
        <f t="shared" si="704"/>
        <v>1.3676313717092684E-5</v>
      </c>
      <c r="Y2288" s="22">
        <f>X2288+W2288+SUM($V$2261:V2288)</f>
        <v>3.3254398105652429E-3</v>
      </c>
      <c r="Z2288" s="22">
        <f t="shared" si="705"/>
        <v>0.34428530918914074</v>
      </c>
      <c r="AA2288" s="44">
        <f t="shared" si="706"/>
        <v>46.636964796638871</v>
      </c>
      <c r="AB2288" s="44">
        <f t="shared" si="707"/>
        <v>6.854448895937205</v>
      </c>
      <c r="AC2288" s="44">
        <f t="shared" si="708"/>
        <v>39.399547838375362</v>
      </c>
      <c r="AD2288" s="44">
        <f t="shared" si="713"/>
        <v>6.8544488959372032</v>
      </c>
      <c r="AE2288" s="44">
        <f t="shared" si="714"/>
        <v>32.531196565839267</v>
      </c>
      <c r="AF2288" s="44">
        <f t="shared" si="715"/>
        <v>1.390237659889164E-2</v>
      </c>
      <c r="AG2288" s="45">
        <f>AC2288+AA2288+SUM($Z$2261:Z2288)</f>
        <v>94.553058584131364</v>
      </c>
      <c r="AH2288" s="45">
        <f>AC2288+AA2288+SUM($Z$2261:Z2288)</f>
        <v>94.553058584131364</v>
      </c>
      <c r="DM2288"/>
      <c r="DN2288"/>
      <c r="DO2288"/>
      <c r="DP2288"/>
      <c r="DQ2288"/>
      <c r="DR2288"/>
      <c r="DS2288"/>
      <c r="DT2288"/>
      <c r="DU2288"/>
      <c r="DV2288"/>
      <c r="DW2288"/>
      <c r="DX2288"/>
      <c r="DY2288"/>
      <c r="DZ2288"/>
      <c r="EA2288"/>
      <c r="EB2288"/>
      <c r="EC2288"/>
      <c r="ED2288"/>
      <c r="EE2288"/>
      <c r="EF2288"/>
      <c r="EG2288"/>
    </row>
    <row r="2289" spans="1:137" s="1" customFormat="1" ht="14.4" x14ac:dyDescent="0.3">
      <c r="A2289"/>
      <c r="B2289"/>
      <c r="C2289"/>
      <c r="D2289" s="18"/>
      <c r="E2289" s="28">
        <v>40158.404861111114</v>
      </c>
      <c r="F2289" s="10">
        <f t="shared" si="712"/>
        <v>274.78541666667297</v>
      </c>
      <c r="G2289" s="10">
        <v>64345</v>
      </c>
      <c r="H2289" s="10">
        <v>6.81</v>
      </c>
      <c r="I2289" s="10">
        <v>2470</v>
      </c>
      <c r="J2289" s="10"/>
      <c r="K2289" s="10"/>
      <c r="L2289" s="79">
        <v>1037</v>
      </c>
      <c r="M2289" s="86"/>
      <c r="N2289" s="114">
        <v>7.2</v>
      </c>
      <c r="O2289" s="83"/>
      <c r="P2289" s="83"/>
      <c r="Q2289" s="83"/>
      <c r="R2289" s="83"/>
      <c r="S2289" s="83"/>
      <c r="T2289" s="16"/>
      <c r="U2289" s="16"/>
      <c r="V2289" s="43">
        <f t="shared" si="702"/>
        <v>1.7675089564022708E-5</v>
      </c>
      <c r="W2289" s="43">
        <f t="shared" si="703"/>
        <v>2.3942715758513877E-3</v>
      </c>
      <c r="X2289" s="43">
        <f t="shared" si="704"/>
        <v>1.1864419925274036E-5</v>
      </c>
      <c r="Y2289" s="22">
        <f>X2289+W2289+SUM($V$2261:V2289)</f>
        <v>2.9756580079695403E-3</v>
      </c>
      <c r="Z2289" s="22">
        <f t="shared" si="705"/>
        <v>0.16700493950029974</v>
      </c>
      <c r="AA2289" s="44">
        <f t="shared" si="706"/>
        <v>22.62252636536822</v>
      </c>
      <c r="AB2289" s="44">
        <f t="shared" si="707"/>
        <v>3.3249365936349276</v>
      </c>
      <c r="AC2289" s="44">
        <f t="shared" si="708"/>
        <v>19.111820712257639</v>
      </c>
      <c r="AD2289" s="44">
        <f t="shared" si="713"/>
        <v>3.3249365936349276</v>
      </c>
      <c r="AE2289" s="44">
        <f t="shared" si="714"/>
        <v>15.780140393285501</v>
      </c>
      <c r="AF2289" s="44">
        <f t="shared" si="715"/>
        <v>6.7437253372108564E-3</v>
      </c>
      <c r="AG2289" s="45">
        <f>AC2289+AA2289+SUM($Z$2261:Z2289)</f>
        <v>50.417897966243288</v>
      </c>
      <c r="AH2289" s="77">
        <f>AC2289+AA2289+SUM($Z$2289:Z2289)+$AH$2288</f>
        <v>136.45441060125751</v>
      </c>
      <c r="DM2289"/>
      <c r="DN2289"/>
      <c r="DO2289"/>
      <c r="DP2289"/>
      <c r="DQ2289"/>
      <c r="DR2289"/>
      <c r="DS2289"/>
      <c r="DT2289"/>
      <c r="DU2289"/>
      <c r="DV2289"/>
      <c r="DW2289"/>
      <c r="DX2289"/>
      <c r="DY2289"/>
      <c r="DZ2289"/>
      <c r="EA2289"/>
      <c r="EB2289"/>
      <c r="EC2289"/>
      <c r="ED2289"/>
      <c r="EE2289"/>
      <c r="EF2289"/>
      <c r="EG2289"/>
    </row>
    <row r="2290" spans="1:137" s="1" customFormat="1" ht="14.4" x14ac:dyDescent="0.3">
      <c r="A2290"/>
      <c r="B2290"/>
      <c r="C2290"/>
      <c r="D2290" s="18"/>
      <c r="E2290" s="28">
        <v>40185.629861111112</v>
      </c>
      <c r="F2290" s="10">
        <f t="shared" si="712"/>
        <v>302.01041666667152</v>
      </c>
      <c r="G2290" s="10">
        <v>112216</v>
      </c>
      <c r="H2290" s="10">
        <v>6.43</v>
      </c>
      <c r="I2290" s="10">
        <v>2686</v>
      </c>
      <c r="J2290" s="10"/>
      <c r="K2290" s="10"/>
      <c r="L2290" s="79">
        <v>1037</v>
      </c>
      <c r="M2290" s="86"/>
      <c r="N2290" s="114">
        <v>7.2</v>
      </c>
      <c r="O2290" s="83"/>
      <c r="P2290" s="83"/>
      <c r="Q2290" s="83"/>
      <c r="R2290" s="83"/>
      <c r="S2290" s="83"/>
      <c r="T2290" s="16"/>
      <c r="U2290" s="16"/>
      <c r="V2290" s="43">
        <f t="shared" si="702"/>
        <v>1.6688814375428198E-5</v>
      </c>
      <c r="W2290" s="43">
        <f t="shared" si="703"/>
        <v>2.2606705187554216E-3</v>
      </c>
      <c r="X2290" s="43">
        <f t="shared" si="704"/>
        <v>1.1202381809032607E-5</v>
      </c>
      <c r="Y2290" s="22">
        <f>X2290+W2290+SUM($V$2261:V2290)</f>
        <v>2.8580837271327607E-3</v>
      </c>
      <c r="Z2290" s="22">
        <f t="shared" si="705"/>
        <v>0.29125225411400474</v>
      </c>
      <c r="AA2290" s="44">
        <f t="shared" si="706"/>
        <v>39.453095323897116</v>
      </c>
      <c r="AB2290" s="44">
        <f t="shared" si="707"/>
        <v>5.7986026076826027</v>
      </c>
      <c r="AC2290" s="44">
        <f t="shared" si="708"/>
        <v>33.330516326780689</v>
      </c>
      <c r="AD2290" s="44">
        <f t="shared" si="713"/>
        <v>5.7986026076826027</v>
      </c>
      <c r="AE2290" s="44">
        <f t="shared" si="714"/>
        <v>27.520152838183634</v>
      </c>
      <c r="AF2290" s="44">
        <f t="shared" si="715"/>
        <v>1.1760880914452616E-2</v>
      </c>
      <c r="AG2290" s="45">
        <f>AC2290+AA2290+SUM($Z$2261:Z2290)</f>
        <v>81.758414793409258</v>
      </c>
      <c r="AH2290" s="45">
        <f>AC2290+AA2290+SUM($Z$2289:Z2290)+$AH$2288</f>
        <v>167.79492742842348</v>
      </c>
      <c r="DM2290"/>
      <c r="DN2290"/>
      <c r="DO2290"/>
      <c r="DP2290"/>
      <c r="DQ2290"/>
      <c r="DR2290"/>
      <c r="DS2290"/>
      <c r="DT2290"/>
      <c r="DU2290"/>
      <c r="DV2290"/>
      <c r="DW2290"/>
      <c r="DX2290"/>
      <c r="DY2290"/>
      <c r="DZ2290"/>
      <c r="EA2290"/>
      <c r="EB2290"/>
      <c r="EC2290"/>
      <c r="ED2290"/>
      <c r="EE2290"/>
      <c r="EF2290"/>
      <c r="EG2290"/>
    </row>
    <row r="2291" spans="1:137" s="1" customFormat="1" ht="14.4" x14ac:dyDescent="0.3">
      <c r="A2291"/>
      <c r="B2291"/>
      <c r="C2291"/>
      <c r="D2291" s="18"/>
      <c r="E2291" s="28">
        <v>40199.606249999997</v>
      </c>
      <c r="F2291" s="10">
        <f t="shared" si="712"/>
        <v>315.9868055555562</v>
      </c>
      <c r="G2291" s="10">
        <v>126653</v>
      </c>
      <c r="H2291" s="10">
        <v>5.14</v>
      </c>
      <c r="I2291" s="78">
        <v>2889</v>
      </c>
      <c r="J2291" s="78"/>
      <c r="K2291" s="78"/>
      <c r="L2291" s="79">
        <v>1037</v>
      </c>
      <c r="M2291" s="90"/>
      <c r="N2291" s="114">
        <v>7.2</v>
      </c>
      <c r="O2291" s="83"/>
      <c r="P2291" s="83"/>
      <c r="Q2291" s="83"/>
      <c r="R2291" s="83"/>
      <c r="S2291" s="83"/>
      <c r="T2291" s="16"/>
      <c r="U2291" s="16"/>
      <c r="V2291" s="43">
        <f t="shared" si="702"/>
        <v>1.3340669656252089E-5</v>
      </c>
      <c r="W2291" s="43">
        <f t="shared" si="703"/>
        <v>1.807130088087538E-3</v>
      </c>
      <c r="X2291" s="43">
        <f t="shared" si="704"/>
        <v>8.9549366249498614E-6</v>
      </c>
      <c r="Y2291" s="22">
        <f>X2291+W2291+SUM($V$2261:V2291)</f>
        <v>2.4156365209370466E-3</v>
      </c>
      <c r="Z2291" s="22">
        <f t="shared" si="705"/>
        <v>0.32872292489752836</v>
      </c>
      <c r="AA2291" s="44">
        <f t="shared" si="706"/>
        <v>44.528880748356215</v>
      </c>
      <c r="AB2291" s="44">
        <f t="shared" si="707"/>
        <v>6.5446141020070616</v>
      </c>
      <c r="AC2291" s="44">
        <f t="shared" si="708"/>
        <v>37.618609506093179</v>
      </c>
      <c r="AD2291" s="44">
        <f t="shared" si="713"/>
        <v>6.5446141020070598</v>
      </c>
      <c r="AE2291" s="44">
        <f t="shared" si="714"/>
        <v>31.060721442703979</v>
      </c>
      <c r="AF2291" s="44">
        <f t="shared" si="715"/>
        <v>1.3273961382139501E-2</v>
      </c>
      <c r="AG2291" s="45">
        <f>AC2291+AA2291+SUM($Z$2261:Z2291)</f>
        <v>91.45101632207836</v>
      </c>
      <c r="AH2291" s="45">
        <f>AC2291+AA2291+SUM($Z$2289:Z2291)+$AH$2288</f>
        <v>177.48752895709259</v>
      </c>
      <c r="DM2291"/>
      <c r="DN2291"/>
      <c r="DO2291"/>
      <c r="DP2291"/>
      <c r="DQ2291"/>
      <c r="DR2291"/>
      <c r="DS2291"/>
      <c r="DT2291"/>
      <c r="DU2291"/>
      <c r="DV2291"/>
      <c r="DW2291"/>
      <c r="DX2291"/>
      <c r="DY2291"/>
      <c r="DZ2291"/>
      <c r="EA2291"/>
      <c r="EB2291"/>
      <c r="EC2291"/>
      <c r="ED2291"/>
      <c r="EE2291"/>
      <c r="EF2291"/>
      <c r="EG2291"/>
    </row>
    <row r="2292" spans="1:137" s="1" customFormat="1" ht="14.4" x14ac:dyDescent="0.3">
      <c r="A2292"/>
      <c r="B2292"/>
      <c r="C2292"/>
      <c r="D2292" s="18"/>
      <c r="E2292" s="28">
        <v>40287.552083333336</v>
      </c>
      <c r="F2292" s="10">
        <f t="shared" si="712"/>
        <v>403.93263888889487</v>
      </c>
      <c r="G2292" s="10">
        <v>180728</v>
      </c>
      <c r="H2292" s="10">
        <v>2.82</v>
      </c>
      <c r="I2292" s="78">
        <v>126</v>
      </c>
      <c r="J2292" s="78"/>
      <c r="K2292" s="78"/>
      <c r="L2292" s="79">
        <v>1037</v>
      </c>
      <c r="M2292" s="86"/>
      <c r="N2292" s="114">
        <v>7.2</v>
      </c>
      <c r="O2292" s="83"/>
      <c r="P2292" s="90"/>
      <c r="Q2292" s="83"/>
      <c r="R2292" s="83"/>
      <c r="S2292" s="83"/>
      <c r="T2292" s="16"/>
      <c r="U2292" s="16"/>
      <c r="V2292" s="43">
        <f t="shared" si="702"/>
        <v>7.3192000837803288E-6</v>
      </c>
      <c r="W2292" s="43">
        <f t="shared" si="703"/>
        <v>9.9146047634374656E-4</v>
      </c>
      <c r="X2292" s="43">
        <f t="shared" si="704"/>
        <v>4.9130197047390283E-6</v>
      </c>
      <c r="Y2292" s="22">
        <f>X2292+W2292+SUM($V$2261:V2292)</f>
        <v>1.6032441923568247E-3</v>
      </c>
      <c r="Z2292" s="22">
        <f t="shared" si="705"/>
        <v>0.46907247969555016</v>
      </c>
      <c r="AA2292" s="44">
        <f t="shared" si="706"/>
        <v>63.540662754841357</v>
      </c>
      <c r="AB2292" s="44">
        <f t="shared" si="707"/>
        <v>9.338863014911075</v>
      </c>
      <c r="AC2292" s="44">
        <f t="shared" si="708"/>
        <v>53.680023835339156</v>
      </c>
      <c r="AD2292" s="44">
        <f t="shared" si="713"/>
        <v>9.338863014911075</v>
      </c>
      <c r="AE2292" s="44">
        <f t="shared" si="714"/>
        <v>44.322219488658043</v>
      </c>
      <c r="AF2292" s="44">
        <f t="shared" si="715"/>
        <v>1.8941331770043417E-2</v>
      </c>
      <c r="AG2292" s="45">
        <f>AC2292+AA2292+SUM($Z$2261:Z2292)</f>
        <v>126.99328513750504</v>
      </c>
      <c r="AH2292" s="45">
        <f>AC2292+AA2292+SUM($Z$2289:Z2292)+$AH$2288</f>
        <v>213.02979777251926</v>
      </c>
      <c r="DM2292"/>
      <c r="DN2292"/>
      <c r="DO2292"/>
      <c r="DP2292"/>
      <c r="DQ2292"/>
      <c r="DR2292"/>
      <c r="DS2292"/>
      <c r="DT2292"/>
      <c r="DU2292"/>
      <c r="DV2292"/>
      <c r="DW2292"/>
      <c r="DX2292"/>
      <c r="DY2292"/>
      <c r="DZ2292"/>
      <c r="EA2292"/>
      <c r="EB2292"/>
      <c r="EC2292"/>
      <c r="ED2292"/>
      <c r="EE2292"/>
      <c r="EF2292"/>
      <c r="EG2292"/>
    </row>
    <row r="2293" spans="1:137" s="1" customFormat="1" ht="14.4" x14ac:dyDescent="0.3">
      <c r="A2293"/>
      <c r="B2293"/>
      <c r="C2293"/>
      <c r="D2293" s="18"/>
      <c r="E2293" s="28">
        <v>40360.580555555556</v>
      </c>
      <c r="F2293" s="10">
        <f t="shared" si="712"/>
        <v>476.96111111111531</v>
      </c>
      <c r="G2293" s="10">
        <v>184601</v>
      </c>
      <c r="H2293" s="10">
        <v>3.3</v>
      </c>
      <c r="I2293" s="78">
        <v>42</v>
      </c>
      <c r="J2293" s="78"/>
      <c r="K2293" s="78"/>
      <c r="L2293" s="79">
        <v>1037</v>
      </c>
      <c r="M2293" s="86"/>
      <c r="N2293" s="114">
        <v>7.2</v>
      </c>
      <c r="O2293" s="83"/>
      <c r="P2293" s="90"/>
      <c r="Q2293" s="83"/>
      <c r="R2293" s="83"/>
      <c r="S2293" s="83"/>
      <c r="T2293" s="16"/>
      <c r="U2293" s="16"/>
      <c r="V2293" s="43">
        <f t="shared" ref="V2293:V2323" si="716">($A$15*L2293/1000/$A$13*H2293)/$Q$2261</f>
        <v>8.5650213746365562E-6</v>
      </c>
      <c r="W2293" s="43">
        <f t="shared" ref="W2293:W2323" si="717">($U$2261*L2293/1000/$A$13*H2293)/$Q$2261</f>
        <v>1.1602197063597032E-3</v>
      </c>
      <c r="X2293" s="43">
        <f t="shared" ref="X2293:X2323" si="718">($A$46*$S$2261*H2293*L2293/1000000)/$Q$2261</f>
        <v>5.7492783778860964E-6</v>
      </c>
      <c r="Y2293" s="22">
        <f>X2293+W2293+SUM($V$2261:V2293)</f>
        <v>1.7814047024205652E-3</v>
      </c>
      <c r="Z2293" s="22">
        <f t="shared" ref="Z2293:Z2323" si="719">($A$15*L2293/1000/$A$13*G2293)/$Q$2261</f>
        <v>0.47912470023614634</v>
      </c>
      <c r="AA2293" s="44">
        <f t="shared" ref="AA2293:AA2323" si="720">($U$2261*L2293/1000/$A$13*G2293)/$Q$2261</f>
        <v>64.902338792032609</v>
      </c>
      <c r="AB2293" s="44">
        <f t="shared" ref="AB2293:AB2323" si="721">($A$14*$S$2261/1000*G2293/1000000*L2293/1000*1000000)/$Q$2261</f>
        <v>9.5389947955800967</v>
      </c>
      <c r="AC2293" s="44">
        <f t="shared" ref="AC2293:AC2312" si="722">($A$14*((L2293/1000)*G2293/10^6)*(1+($A$28/(10^-N2293))+(($A$28*$A$29)/(10^-N2293)^2))*1000000)*$S$2261/1000/$Q$2261</f>
        <v>54.830386437228576</v>
      </c>
      <c r="AD2293" s="44">
        <f t="shared" si="713"/>
        <v>9.5389947955800967</v>
      </c>
      <c r="AE2293" s="44">
        <f t="shared" si="714"/>
        <v>45.272044397247605</v>
      </c>
      <c r="AF2293" s="44">
        <f t="shared" si="715"/>
        <v>1.934724440087748E-2</v>
      </c>
      <c r="AG2293" s="45">
        <f>AC2293+AA2293+SUM($Z$2261:Z2293)</f>
        <v>129.98444847682185</v>
      </c>
      <c r="AH2293" s="45">
        <f>AC2293+AA2293+SUM($Z$2289:Z2293)+$AH$2288</f>
        <v>216.02096111183607</v>
      </c>
      <c r="DM2293"/>
      <c r="DN2293"/>
      <c r="DO2293"/>
      <c r="DP2293"/>
      <c r="DQ2293"/>
      <c r="DR2293"/>
      <c r="DS2293"/>
      <c r="DT2293"/>
      <c r="DU2293"/>
      <c r="DV2293"/>
      <c r="DW2293"/>
      <c r="DX2293"/>
      <c r="DY2293"/>
      <c r="DZ2293"/>
      <c r="EA2293"/>
      <c r="EB2293"/>
      <c r="EC2293"/>
      <c r="ED2293"/>
      <c r="EE2293"/>
      <c r="EF2293"/>
      <c r="EG2293"/>
    </row>
    <row r="2294" spans="1:137" s="1" customFormat="1" ht="14.4" x14ac:dyDescent="0.3">
      <c r="A2294"/>
      <c r="B2294"/>
      <c r="C2294"/>
      <c r="D2294" s="18"/>
      <c r="E2294" s="28">
        <v>40533.507638888892</v>
      </c>
      <c r="F2294" s="10">
        <f t="shared" si="712"/>
        <v>649.88819444445107</v>
      </c>
      <c r="G2294" s="10">
        <v>169588</v>
      </c>
      <c r="H2294" s="10">
        <v>18.010000000000002</v>
      </c>
      <c r="I2294" s="78">
        <v>22</v>
      </c>
      <c r="J2294" s="78"/>
      <c r="K2294" s="78"/>
      <c r="L2294" s="79">
        <v>1037</v>
      </c>
      <c r="M2294" s="86"/>
      <c r="N2294" s="114">
        <v>7.2</v>
      </c>
      <c r="O2294" s="83"/>
      <c r="P2294" s="90"/>
      <c r="Q2294" s="83"/>
      <c r="R2294" s="83"/>
      <c r="S2294" s="83"/>
      <c r="T2294" s="16"/>
      <c r="U2294" s="16"/>
      <c r="V2294" s="43">
        <f t="shared" si="716"/>
        <v>4.6744253017334662E-5</v>
      </c>
      <c r="W2294" s="43">
        <f t="shared" si="717"/>
        <v>6.3319869428903816E-3</v>
      </c>
      <c r="X2294" s="43">
        <f t="shared" si="718"/>
        <v>3.1377122298705642E-5</v>
      </c>
      <c r="Y2294" s="22">
        <f>X2294+W2294+SUM($V$2261:V2294)</f>
        <v>7.0255440358893981E-3</v>
      </c>
      <c r="Z2294" s="22">
        <f t="shared" si="719"/>
        <v>0.44015904390359517</v>
      </c>
      <c r="AA2294" s="44">
        <f t="shared" si="720"/>
        <v>59.624042291554353</v>
      </c>
      <c r="AB2294" s="44">
        <f t="shared" si="721"/>
        <v>8.7632193183830918</v>
      </c>
      <c r="AC2294" s="44">
        <f t="shared" si="722"/>
        <v>50.371209121926292</v>
      </c>
      <c r="AD2294" s="44">
        <f t="shared" si="713"/>
        <v>8.76321931838309</v>
      </c>
      <c r="AE2294" s="44">
        <f t="shared" si="714"/>
        <v>41.590216007716229</v>
      </c>
      <c r="AF2294" s="44">
        <f t="shared" si="715"/>
        <v>1.7773795826978234E-2</v>
      </c>
      <c r="AG2294" s="45">
        <f>AC2294+AA2294+SUM($Z$2261:Z2294)</f>
        <v>120.6871337049449</v>
      </c>
      <c r="AH2294" s="45">
        <f>AC2294+AA2294+SUM($Z$2289:Z2294)+$AH$2288</f>
        <v>206.72364633995915</v>
      </c>
      <c r="DM2294"/>
      <c r="DN2294"/>
      <c r="DO2294"/>
      <c r="DP2294"/>
      <c r="DQ2294"/>
      <c r="DR2294"/>
      <c r="DS2294"/>
      <c r="DT2294"/>
      <c r="DU2294"/>
      <c r="DV2294"/>
      <c r="DW2294"/>
      <c r="DX2294"/>
      <c r="DY2294"/>
      <c r="DZ2294"/>
      <c r="EA2294"/>
      <c r="EB2294"/>
      <c r="EC2294"/>
      <c r="ED2294"/>
      <c r="EE2294"/>
      <c r="EF2294"/>
      <c r="EG2294"/>
    </row>
    <row r="2295" spans="1:137" s="1" customFormat="1" ht="14.4" x14ac:dyDescent="0.3">
      <c r="A2295"/>
      <c r="B2295"/>
      <c r="C2295"/>
      <c r="D2295" s="18"/>
      <c r="E2295" s="28">
        <v>40606.59097222222</v>
      </c>
      <c r="F2295" s="10">
        <f t="shared" si="712"/>
        <v>722.97152777777956</v>
      </c>
      <c r="G2295" s="10">
        <v>161536</v>
      </c>
      <c r="H2295" s="10">
        <v>156.81</v>
      </c>
      <c r="I2295" s="78">
        <v>21</v>
      </c>
      <c r="J2295" s="78"/>
      <c r="K2295" s="78"/>
      <c r="L2295" s="79">
        <v>1037</v>
      </c>
      <c r="M2295" s="86"/>
      <c r="N2295" s="114">
        <v>7.2</v>
      </c>
      <c r="O2295" s="83"/>
      <c r="P2295" s="90"/>
      <c r="Q2295" s="83"/>
      <c r="R2295" s="83"/>
      <c r="S2295" s="83"/>
      <c r="T2295" s="16"/>
      <c r="U2295" s="16"/>
      <c r="V2295" s="43">
        <f t="shared" si="716"/>
        <v>4.0699424295659342E-4</v>
      </c>
      <c r="W2295" s="43">
        <f t="shared" si="717"/>
        <v>5.5131530955837907E-2</v>
      </c>
      <c r="X2295" s="43">
        <f t="shared" si="718"/>
        <v>2.7319525528373301E-4</v>
      </c>
      <c r="Y2295" s="22">
        <f>X2295+W2295+SUM($V$2261:V2295)</f>
        <v>5.6473900424778546E-2</v>
      </c>
      <c r="Z2295" s="22">
        <f t="shared" si="719"/>
        <v>0.41926039174948199</v>
      </c>
      <c r="AA2295" s="44">
        <f t="shared" si="720"/>
        <v>56.793106208036683</v>
      </c>
      <c r="AB2295" s="44">
        <f t="shared" si="721"/>
        <v>8.3471436411440152</v>
      </c>
      <c r="AC2295" s="44">
        <f t="shared" si="722"/>
        <v>47.97959547090295</v>
      </c>
      <c r="AD2295" s="44">
        <f t="shared" si="713"/>
        <v>8.347143641144017</v>
      </c>
      <c r="AE2295" s="44">
        <f t="shared" si="714"/>
        <v>39.615521929750052</v>
      </c>
      <c r="AF2295" s="44">
        <f t="shared" si="715"/>
        <v>1.6929900008884811E-2</v>
      </c>
      <c r="AG2295" s="45">
        <f>AC2295+AA2295+SUM($Z$2261:Z2295)</f>
        <v>115.88384436215337</v>
      </c>
      <c r="AH2295" s="45">
        <f>AC2295+AA2295+SUM($Z$2289:Z2295)+$AH$2288</f>
        <v>201.9203569971676</v>
      </c>
      <c r="DM2295"/>
      <c r="DN2295"/>
      <c r="DO2295"/>
      <c r="DP2295"/>
      <c r="DQ2295"/>
      <c r="DR2295"/>
      <c r="DS2295"/>
      <c r="DT2295"/>
      <c r="DU2295"/>
      <c r="DV2295"/>
      <c r="DW2295"/>
      <c r="DX2295"/>
      <c r="DY2295"/>
      <c r="DZ2295"/>
      <c r="EA2295"/>
      <c r="EB2295"/>
      <c r="EC2295"/>
      <c r="ED2295"/>
      <c r="EE2295"/>
      <c r="EF2295"/>
      <c r="EG2295"/>
    </row>
    <row r="2296" spans="1:137" s="1" customFormat="1" ht="14.4" x14ac:dyDescent="0.3">
      <c r="A2296"/>
      <c r="B2296"/>
      <c r="C2296"/>
      <c r="D2296" s="18"/>
      <c r="E2296" s="28">
        <v>40627.463888888888</v>
      </c>
      <c r="F2296" s="10">
        <f t="shared" si="712"/>
        <v>743.84444444444671</v>
      </c>
      <c r="G2296" s="52">
        <v>52482</v>
      </c>
      <c r="H2296" s="123">
        <v>5.5</v>
      </c>
      <c r="I2296" s="78">
        <v>13</v>
      </c>
      <c r="J2296" s="78"/>
      <c r="K2296" s="78"/>
      <c r="L2296" s="79">
        <v>1037</v>
      </c>
      <c r="M2296" s="86"/>
      <c r="N2296" s="114">
        <v>7.2</v>
      </c>
      <c r="O2296" s="83"/>
      <c r="P2296" s="90"/>
      <c r="Q2296" s="83"/>
      <c r="R2296" s="83"/>
      <c r="S2296" s="83"/>
      <c r="T2296" s="16"/>
      <c r="U2296" s="16"/>
      <c r="V2296" s="43">
        <f t="shared" si="716"/>
        <v>1.4275035624394259E-5</v>
      </c>
      <c r="W2296" s="43">
        <f t="shared" si="717"/>
        <v>1.9336995105995057E-3</v>
      </c>
      <c r="X2296" s="43">
        <f t="shared" si="718"/>
        <v>9.5821306298101618E-6</v>
      </c>
      <c r="Y2296" s="22">
        <f>X2296+W2296+SUM($V$2261:V2296)</f>
        <v>3.0267308905106141E-3</v>
      </c>
      <c r="Z2296" s="22">
        <f t="shared" si="719"/>
        <v>0.13621498538899265</v>
      </c>
      <c r="AA2296" s="44">
        <f t="shared" si="720"/>
        <v>18.451712311869681</v>
      </c>
      <c r="AB2296" s="44">
        <f t="shared" si="721"/>
        <v>2.7119328977721384</v>
      </c>
      <c r="AC2296" s="44">
        <f t="shared" si="722"/>
        <v>15.588259765649317</v>
      </c>
      <c r="AD2296" s="44">
        <f t="shared" si="713"/>
        <v>2.7119328977721384</v>
      </c>
      <c r="AE2296" s="44">
        <f t="shared" si="714"/>
        <v>12.870826453033018</v>
      </c>
      <c r="AF2296" s="44">
        <f t="shared" si="715"/>
        <v>5.5004148441603878E-3</v>
      </c>
      <c r="AG2296" s="45">
        <f>AC2296+AA2296+SUM($Z$2261:Z2296)</f>
        <v>45.287329746121728</v>
      </c>
      <c r="AH2296" s="45">
        <f>AC2296+AA2296+SUM($Z$2296:Z2296)+$AH$2295</f>
        <v>236.09654406007559</v>
      </c>
      <c r="DM2296"/>
      <c r="DN2296"/>
      <c r="DO2296"/>
      <c r="DP2296"/>
      <c r="DQ2296"/>
      <c r="DR2296"/>
      <c r="DS2296"/>
      <c r="DT2296"/>
      <c r="DU2296"/>
      <c r="DV2296"/>
      <c r="DW2296"/>
      <c r="DX2296"/>
      <c r="DY2296"/>
      <c r="DZ2296"/>
      <c r="EA2296"/>
      <c r="EB2296"/>
      <c r="EC2296"/>
      <c r="ED2296"/>
      <c r="EE2296"/>
      <c r="EF2296"/>
      <c r="EG2296"/>
    </row>
    <row r="2297" spans="1:137" s="1" customFormat="1" ht="14.4" x14ac:dyDescent="0.3">
      <c r="A2297"/>
      <c r="B2297"/>
      <c r="C2297"/>
      <c r="D2297" s="18"/>
      <c r="E2297" s="28">
        <v>40633.5</v>
      </c>
      <c r="F2297" s="10">
        <f t="shared" si="712"/>
        <v>749.88055555555911</v>
      </c>
      <c r="G2297" s="52">
        <v>77390</v>
      </c>
      <c r="H2297" s="123">
        <v>20.64</v>
      </c>
      <c r="I2297" s="78">
        <v>48</v>
      </c>
      <c r="J2297" s="78"/>
      <c r="K2297" s="78"/>
      <c r="L2297" s="79">
        <v>1037</v>
      </c>
      <c r="M2297" s="86"/>
      <c r="N2297" s="114">
        <v>7.2</v>
      </c>
      <c r="O2297" s="83"/>
      <c r="P2297" s="90"/>
      <c r="Q2297" s="83"/>
      <c r="R2297" s="83"/>
      <c r="S2297" s="83"/>
      <c r="T2297" s="16"/>
      <c r="U2297" s="16"/>
      <c r="V2297" s="43">
        <f t="shared" si="716"/>
        <v>5.3570315506817731E-5</v>
      </c>
      <c r="W2297" s="43">
        <f t="shared" si="717"/>
        <v>7.2566468906861449E-3</v>
      </c>
      <c r="X2297" s="43">
        <f t="shared" si="718"/>
        <v>3.5959122945323958E-5</v>
      </c>
      <c r="Y2297" s="22">
        <f>X2297+W2297+SUM($V$2261:V2297)</f>
        <v>8.4296255784195844E-3</v>
      </c>
      <c r="Z2297" s="22">
        <f t="shared" si="719"/>
        <v>0.20086272854034029</v>
      </c>
      <c r="AA2297" s="44">
        <f t="shared" si="720"/>
        <v>27.208910022781044</v>
      </c>
      <c r="AB2297" s="44">
        <f t="shared" si="721"/>
        <v>3.9990184626840786</v>
      </c>
      <c r="AC2297" s="44">
        <f t="shared" si="722"/>
        <v>22.986460562928251</v>
      </c>
      <c r="AD2297" s="44">
        <f t="shared" si="713"/>
        <v>3.9990184626840777</v>
      </c>
      <c r="AE2297" s="44">
        <f t="shared" si="714"/>
        <v>18.979331184029288</v>
      </c>
      <c r="AF2297" s="44">
        <f t="shared" si="715"/>
        <v>8.1109162148845764E-3</v>
      </c>
      <c r="AG2297" s="45">
        <f>AC2297+AA2297+SUM($Z$2261:Z2297)</f>
        <v>61.643590982852373</v>
      </c>
      <c r="AH2297" s="45">
        <f>AC2297+AA2297+SUM($Z$2296:Z2297)+$AH$2295</f>
        <v>252.45280529680622</v>
      </c>
      <c r="DM2297"/>
      <c r="DN2297"/>
      <c r="DO2297"/>
      <c r="DP2297"/>
      <c r="DQ2297"/>
      <c r="DR2297"/>
      <c r="DS2297"/>
      <c r="DT2297"/>
      <c r="DU2297"/>
      <c r="DV2297"/>
      <c r="DW2297"/>
      <c r="DX2297"/>
      <c r="DY2297"/>
      <c r="DZ2297"/>
      <c r="EA2297"/>
      <c r="EB2297"/>
      <c r="EC2297"/>
      <c r="ED2297"/>
      <c r="EE2297"/>
      <c r="EF2297"/>
      <c r="EG2297"/>
    </row>
    <row r="2298" spans="1:137" s="1" customFormat="1" ht="14.4" x14ac:dyDescent="0.3">
      <c r="A2298"/>
      <c r="B2298"/>
      <c r="C2298"/>
      <c r="D2298" s="18"/>
      <c r="E2298" s="28">
        <v>40654.436805555553</v>
      </c>
      <c r="F2298" s="10">
        <f t="shared" si="712"/>
        <v>770.8173611111124</v>
      </c>
      <c r="G2298" s="10">
        <v>105331</v>
      </c>
      <c r="H2298" s="40">
        <v>86.82</v>
      </c>
      <c r="I2298" s="78">
        <v>27</v>
      </c>
      <c r="J2298" s="78"/>
      <c r="K2298" s="78"/>
      <c r="L2298" s="79">
        <v>1037</v>
      </c>
      <c r="M2298" s="86"/>
      <c r="N2298" s="114">
        <v>7.2</v>
      </c>
      <c r="O2298" s="83"/>
      <c r="P2298" s="90"/>
      <c r="Q2298" s="83"/>
      <c r="R2298" s="83"/>
      <c r="S2298" s="83"/>
      <c r="T2298" s="16"/>
      <c r="U2298" s="16"/>
      <c r="V2298" s="43">
        <f t="shared" si="716"/>
        <v>2.253379259836199E-4</v>
      </c>
      <c r="W2298" s="43">
        <f t="shared" si="717"/>
        <v>3.0524325729136197E-2</v>
      </c>
      <c r="X2298" s="43">
        <f t="shared" si="718"/>
        <v>1.5125828750547603E-4</v>
      </c>
      <c r="Y2298" s="22">
        <f>X2298+W2298+SUM($V$2261:V2298)</f>
        <v>3.203794150741341E-2</v>
      </c>
      <c r="Z2298" s="22">
        <f t="shared" si="719"/>
        <v>0.27338250497328576</v>
      </c>
      <c r="AA2298" s="44">
        <f t="shared" si="720"/>
        <v>37.032455118355735</v>
      </c>
      <c r="AB2298" s="44">
        <f t="shared" si="721"/>
        <v>5.4428299999092475</v>
      </c>
      <c r="AC2298" s="44">
        <f t="shared" si="722"/>
        <v>31.285526263778205</v>
      </c>
      <c r="AD2298" s="44">
        <f t="shared" si="713"/>
        <v>5.4428299999092458</v>
      </c>
      <c r="AE2298" s="44">
        <f t="shared" si="714"/>
        <v>25.831656970474075</v>
      </c>
      <c r="AF2298" s="44">
        <f t="shared" si="715"/>
        <v>1.1039293394883153E-2</v>
      </c>
      <c r="AG2298" s="45">
        <f>AC2298+AA2298+SUM($Z$2261:Z2298)</f>
        <v>80.039584284250296</v>
      </c>
      <c r="AH2298" s="45">
        <f>AC2298+AA2298+SUM($Z$2296:Z2298)+$AH$2295</f>
        <v>270.84879859820416</v>
      </c>
      <c r="DM2298"/>
      <c r="DN2298"/>
      <c r="DO2298"/>
      <c r="DP2298"/>
      <c r="DQ2298"/>
      <c r="DR2298"/>
      <c r="DS2298"/>
      <c r="DT2298"/>
      <c r="DU2298"/>
      <c r="DV2298"/>
      <c r="DW2298"/>
      <c r="DX2298"/>
      <c r="DY2298"/>
      <c r="DZ2298"/>
      <c r="EA2298"/>
      <c r="EB2298"/>
      <c r="EC2298"/>
      <c r="ED2298"/>
      <c r="EE2298"/>
      <c r="EF2298"/>
      <c r="EG2298"/>
    </row>
    <row r="2299" spans="1:137" s="1" customFormat="1" ht="14.4" x14ac:dyDescent="0.3">
      <c r="A2299"/>
      <c r="B2299"/>
      <c r="C2299"/>
      <c r="D2299" s="18"/>
      <c r="E2299" s="28">
        <v>40693.692361111112</v>
      </c>
      <c r="F2299" s="10">
        <f t="shared" si="712"/>
        <v>810.07291666667152</v>
      </c>
      <c r="G2299" s="10">
        <v>128814</v>
      </c>
      <c r="H2299" s="40">
        <v>138.5</v>
      </c>
      <c r="I2299" s="78">
        <v>79</v>
      </c>
      <c r="J2299" s="78"/>
      <c r="K2299" s="78"/>
      <c r="L2299" s="79">
        <v>1037</v>
      </c>
      <c r="M2299" s="86"/>
      <c r="N2299" s="114">
        <v>7.2</v>
      </c>
      <c r="O2299" s="83"/>
      <c r="P2299" s="90"/>
      <c r="Q2299" s="83"/>
      <c r="R2299" s="83"/>
      <c r="S2299" s="83"/>
      <c r="T2299" s="16"/>
      <c r="U2299" s="16"/>
      <c r="V2299" s="43">
        <f t="shared" si="716"/>
        <v>3.5947135163247361E-4</v>
      </c>
      <c r="W2299" s="43">
        <f t="shared" si="717"/>
        <v>4.8694069494187552E-2</v>
      </c>
      <c r="X2299" s="43">
        <f t="shared" si="718"/>
        <v>2.4129547131431043E-4</v>
      </c>
      <c r="Y2299" s="22">
        <f>X2299+W2299+SUM($V$2261:V2299)</f>
        <v>5.0657193807906072E-2</v>
      </c>
      <c r="Z2299" s="22">
        <f t="shared" si="719"/>
        <v>0.33433171616740404</v>
      </c>
      <c r="AA2299" s="44">
        <f t="shared" si="720"/>
        <v>45.288648865157221</v>
      </c>
      <c r="AB2299" s="44">
        <f t="shared" si="721"/>
        <v>6.6562807113604698</v>
      </c>
      <c r="AC2299" s="44">
        <f t="shared" si="722"/>
        <v>38.260472037124181</v>
      </c>
      <c r="AD2299" s="44">
        <f t="shared" si="713"/>
        <v>6.6562807113604716</v>
      </c>
      <c r="AE2299" s="44">
        <f t="shared" si="714"/>
        <v>31.590690879177533</v>
      </c>
      <c r="AF2299" s="44">
        <f t="shared" si="715"/>
        <v>1.350044658617576E-2</v>
      </c>
      <c r="AG2299" s="45">
        <f>AC2299+AA2299+SUM($Z$2261:Z2299)</f>
        <v>95.605055520565173</v>
      </c>
      <c r="AH2299" s="45">
        <f>AC2299+AA2299+SUM($Z$2296:Z2299)+$AH$2295</f>
        <v>286.41426983451902</v>
      </c>
      <c r="DM2299"/>
      <c r="DN2299"/>
      <c r="DO2299"/>
      <c r="DP2299"/>
      <c r="DQ2299"/>
      <c r="DR2299"/>
      <c r="DS2299"/>
      <c r="DT2299"/>
      <c r="DU2299"/>
      <c r="DV2299"/>
      <c r="DW2299"/>
      <c r="DX2299"/>
      <c r="DY2299"/>
      <c r="DZ2299"/>
      <c r="EA2299"/>
      <c r="EB2299"/>
      <c r="EC2299"/>
      <c r="ED2299"/>
      <c r="EE2299"/>
      <c r="EF2299"/>
      <c r="EG2299"/>
    </row>
    <row r="2300" spans="1:137" s="1" customFormat="1" ht="14.4" x14ac:dyDescent="0.3">
      <c r="A2300"/>
      <c r="B2300"/>
      <c r="C2300"/>
      <c r="D2300" s="16"/>
      <c r="E2300" s="28">
        <v>40750.500694444447</v>
      </c>
      <c r="F2300" s="10">
        <f t="shared" si="712"/>
        <v>866.88125000000582</v>
      </c>
      <c r="G2300" s="10">
        <v>152218</v>
      </c>
      <c r="H2300" s="10">
        <v>166.19</v>
      </c>
      <c r="I2300" s="36" t="s">
        <v>228</v>
      </c>
      <c r="J2300" s="36"/>
      <c r="K2300" s="36"/>
      <c r="L2300" s="79">
        <v>1037</v>
      </c>
      <c r="M2300" s="86"/>
      <c r="N2300" s="114">
        <v>7.2</v>
      </c>
      <c r="O2300" s="83"/>
      <c r="P2300" s="90"/>
      <c r="Q2300" s="83"/>
      <c r="R2300" s="83"/>
      <c r="S2300" s="83"/>
      <c r="T2300" s="16"/>
      <c r="U2300" s="16"/>
      <c r="V2300" s="43">
        <f t="shared" si="716"/>
        <v>4.3133966734874217E-4</v>
      </c>
      <c r="W2300" s="43">
        <f t="shared" si="717"/>
        <v>5.8429367575733061E-2</v>
      </c>
      <c r="X2300" s="43">
        <f t="shared" si="718"/>
        <v>2.8953714352148195E-4</v>
      </c>
      <c r="Y2300" s="22">
        <f>X2300+W2300+SUM($V$2261:V2300)</f>
        <v>6.0872073229007492E-2</v>
      </c>
      <c r="Z2300" s="22">
        <f t="shared" si="719"/>
        <v>0.39507588594073556</v>
      </c>
      <c r="AA2300" s="44">
        <f t="shared" si="720"/>
        <v>53.517067655351916</v>
      </c>
      <c r="AB2300" s="44">
        <f t="shared" si="721"/>
        <v>7.8656492098829958</v>
      </c>
      <c r="AC2300" s="44">
        <f t="shared" si="722"/>
        <v>45.211953145985433</v>
      </c>
      <c r="AD2300" s="44">
        <f t="shared" si="713"/>
        <v>7.8656492098829949</v>
      </c>
      <c r="AE2300" s="44">
        <f t="shared" si="714"/>
        <v>37.330350615978425</v>
      </c>
      <c r="AF2300" s="44">
        <f t="shared" si="715"/>
        <v>1.5953320124012155E-2</v>
      </c>
      <c r="AG2300" s="45">
        <f>AC2300+AA2300+SUM($Z$2261:Z2300)</f>
        <v>111.18003130556185</v>
      </c>
      <c r="AH2300" s="45">
        <f>AC2300+AA2300+SUM($Z$2296:Z2300)+$AH$2295</f>
        <v>301.98924561951571</v>
      </c>
      <c r="DM2300"/>
      <c r="DN2300"/>
      <c r="DO2300"/>
      <c r="DP2300"/>
      <c r="DQ2300"/>
      <c r="DR2300"/>
      <c r="DS2300"/>
      <c r="DT2300"/>
      <c r="DU2300"/>
      <c r="DV2300"/>
      <c r="DW2300"/>
      <c r="DX2300"/>
      <c r="DY2300"/>
      <c r="DZ2300"/>
      <c r="EA2300"/>
      <c r="EB2300"/>
      <c r="EC2300"/>
      <c r="ED2300"/>
      <c r="EE2300"/>
      <c r="EF2300"/>
      <c r="EG2300"/>
    </row>
    <row r="2301" spans="1:137" s="1" customFormat="1" ht="14.4" x14ac:dyDescent="0.3">
      <c r="A2301"/>
      <c r="B2301"/>
      <c r="C2301"/>
      <c r="D2301" s="16"/>
      <c r="E2301" s="28">
        <v>40849.63958333333</v>
      </c>
      <c r="F2301" s="10">
        <f t="shared" si="712"/>
        <v>966.02013888888905</v>
      </c>
      <c r="G2301" s="10">
        <v>190077</v>
      </c>
      <c r="H2301" s="10">
        <v>209.8</v>
      </c>
      <c r="I2301" s="78">
        <v>53</v>
      </c>
      <c r="J2301" s="78"/>
      <c r="K2301" s="78"/>
      <c r="L2301" s="79">
        <v>1037</v>
      </c>
      <c r="M2301" s="86"/>
      <c r="N2301" s="114">
        <v>7.2</v>
      </c>
      <c r="O2301" s="83"/>
      <c r="P2301" s="90"/>
      <c r="Q2301" s="83"/>
      <c r="R2301" s="83"/>
      <c r="S2301" s="83"/>
      <c r="T2301" s="16"/>
      <c r="U2301" s="16"/>
      <c r="V2301" s="43">
        <f t="shared" si="716"/>
        <v>5.4452772254507558E-4</v>
      </c>
      <c r="W2301" s="43">
        <f t="shared" si="717"/>
        <v>7.3761846786141144E-2</v>
      </c>
      <c r="X2301" s="43">
        <f t="shared" si="718"/>
        <v>3.655147283880312E-4</v>
      </c>
      <c r="Y2301" s="22">
        <f>X2301+W2301+SUM($V$2261:V2301)</f>
        <v>7.6825057746827199E-2</v>
      </c>
      <c r="Z2301" s="22">
        <f t="shared" si="719"/>
        <v>0.49333744479599773</v>
      </c>
      <c r="AA2301" s="44">
        <f t="shared" si="720"/>
        <v>66.827600341131316</v>
      </c>
      <c r="AB2301" s="44">
        <f t="shared" si="721"/>
        <v>9.8219593271947456</v>
      </c>
      <c r="AC2301" s="44">
        <f t="shared" si="722"/>
        <v>56.456873813408876</v>
      </c>
      <c r="AD2301" s="44">
        <f t="shared" si="713"/>
        <v>9.8219593271947456</v>
      </c>
      <c r="AE2301" s="44">
        <f t="shared" si="714"/>
        <v>46.614993325581274</v>
      </c>
      <c r="AF2301" s="44">
        <f t="shared" si="715"/>
        <v>1.9921160632854575E-2</v>
      </c>
      <c r="AG2301" s="45">
        <f>AC2301+AA2301+SUM($Z$2261:Z2301)</f>
        <v>136.2288221035607</v>
      </c>
      <c r="AH2301" s="45">
        <f>AC2301+AA2301+SUM($Z$2296:Z2301)+$AH$2295</f>
        <v>327.03803641751455</v>
      </c>
      <c r="DM2301"/>
      <c r="DN2301"/>
      <c r="DO2301"/>
      <c r="DP2301"/>
      <c r="DQ2301"/>
      <c r="DR2301"/>
      <c r="DS2301"/>
      <c r="DT2301"/>
      <c r="DU2301"/>
      <c r="DV2301"/>
      <c r="DW2301"/>
      <c r="DX2301"/>
      <c r="DY2301"/>
      <c r="DZ2301"/>
      <c r="EA2301"/>
      <c r="EB2301"/>
      <c r="EC2301"/>
      <c r="ED2301"/>
      <c r="EE2301"/>
      <c r="EF2301"/>
      <c r="EG2301"/>
    </row>
    <row r="2302" spans="1:137" s="1" customFormat="1" ht="14.4" x14ac:dyDescent="0.3">
      <c r="A2302"/>
      <c r="B2302"/>
      <c r="C2302"/>
      <c r="D2302" s="16"/>
      <c r="E2302" s="28">
        <v>40939.650694444441</v>
      </c>
      <c r="F2302" s="10">
        <f t="shared" si="712"/>
        <v>1056.03125</v>
      </c>
      <c r="G2302" s="10">
        <v>180635</v>
      </c>
      <c r="H2302" s="10">
        <v>355.9</v>
      </c>
      <c r="I2302" s="78">
        <v>20</v>
      </c>
      <c r="J2302" s="78"/>
      <c r="K2302" s="78"/>
      <c r="L2302" s="79">
        <v>1037</v>
      </c>
      <c r="M2302" s="86"/>
      <c r="N2302" s="114">
        <v>7.2</v>
      </c>
      <c r="O2302" s="83"/>
      <c r="P2302" s="90"/>
      <c r="Q2302" s="83"/>
      <c r="R2302" s="83"/>
      <c r="S2302" s="83"/>
      <c r="T2302" s="16"/>
      <c r="U2302" s="16"/>
      <c r="V2302" s="43">
        <f t="shared" si="716"/>
        <v>9.2372457794943929E-4</v>
      </c>
      <c r="W2302" s="43">
        <f t="shared" si="717"/>
        <v>0.12512793742224801</v>
      </c>
      <c r="X2302" s="43">
        <f t="shared" si="718"/>
        <v>6.2005096202717019E-4</v>
      </c>
      <c r="Y2302" s="22">
        <f>X2302+W2302+SUM($V$2261:V2302)</f>
        <v>0.12936940919452264</v>
      </c>
      <c r="Z2302" s="22">
        <f t="shared" si="719"/>
        <v>0.46883110182044674</v>
      </c>
      <c r="AA2302" s="44">
        <f t="shared" si="720"/>
        <v>63.50796565402576</v>
      </c>
      <c r="AB2302" s="44">
        <f t="shared" si="721"/>
        <v>9.3340573718431123</v>
      </c>
      <c r="AC2302" s="44">
        <f t="shared" si="722"/>
        <v>53.652400875882499</v>
      </c>
      <c r="AD2302" s="44">
        <f t="shared" si="713"/>
        <v>9.3340573718431159</v>
      </c>
      <c r="AE2302" s="44">
        <f t="shared" si="714"/>
        <v>44.299411919203159</v>
      </c>
      <c r="AF2302" s="44">
        <f t="shared" si="715"/>
        <v>1.8931584836227887E-2</v>
      </c>
      <c r="AG2302" s="45">
        <f>AC2302+AA2302+SUM($Z$2261:Z2302)</f>
        <v>130.5735455807492</v>
      </c>
      <c r="AH2302" s="45">
        <f>AC2302+AA2302+SUM($Z$2296:Z2302)+$AH$2295</f>
        <v>321.3827598947031</v>
      </c>
      <c r="DM2302"/>
      <c r="DN2302"/>
      <c r="DO2302"/>
      <c r="DP2302"/>
      <c r="DQ2302"/>
      <c r="DR2302"/>
      <c r="DS2302"/>
      <c r="DT2302"/>
      <c r="DU2302"/>
      <c r="DV2302"/>
      <c r="DW2302"/>
      <c r="DX2302"/>
      <c r="DY2302"/>
      <c r="DZ2302"/>
      <c r="EA2302"/>
      <c r="EB2302"/>
      <c r="EC2302"/>
      <c r="ED2302"/>
      <c r="EE2302"/>
      <c r="EF2302"/>
      <c r="EG2302"/>
    </row>
    <row r="2303" spans="1:137" s="1" customFormat="1" ht="14.4" x14ac:dyDescent="0.3">
      <c r="A2303"/>
      <c r="B2303"/>
      <c r="C2303"/>
      <c r="D2303" s="16"/>
      <c r="E2303" s="28">
        <v>41018.457638888889</v>
      </c>
      <c r="F2303" s="10">
        <f t="shared" si="712"/>
        <v>1134.8381944444482</v>
      </c>
      <c r="G2303" s="10">
        <v>161573</v>
      </c>
      <c r="H2303" s="10">
        <v>666</v>
      </c>
      <c r="I2303" s="78">
        <v>22</v>
      </c>
      <c r="J2303" s="78"/>
      <c r="K2303" s="78"/>
      <c r="L2303" s="79">
        <v>1037</v>
      </c>
      <c r="M2303" s="86"/>
      <c r="N2303" s="114">
        <v>7.2</v>
      </c>
      <c r="O2303" s="83"/>
      <c r="P2303" s="90"/>
      <c r="Q2303" s="83"/>
      <c r="R2303" s="83"/>
      <c r="S2303" s="83"/>
      <c r="T2303" s="16"/>
      <c r="U2303" s="16"/>
      <c r="V2303" s="43">
        <f t="shared" si="716"/>
        <v>1.7285770410630139E-3</v>
      </c>
      <c r="W2303" s="43">
        <f t="shared" si="717"/>
        <v>0.23415343164714014</v>
      </c>
      <c r="X2303" s="43">
        <f t="shared" si="718"/>
        <v>1.1603089089915577E-3</v>
      </c>
      <c r="Y2303" s="22">
        <f>X2303+W2303+SUM($V$2261:V2303)</f>
        <v>0.24066373840744218</v>
      </c>
      <c r="Z2303" s="22">
        <f t="shared" si="719"/>
        <v>0.41935642380731886</v>
      </c>
      <c r="AA2303" s="44">
        <f t="shared" si="720"/>
        <v>56.806114732017072</v>
      </c>
      <c r="AB2303" s="44">
        <f t="shared" si="721"/>
        <v>8.3490555636549235</v>
      </c>
      <c r="AC2303" s="44">
        <f t="shared" si="722"/>
        <v>47.990585250471732</v>
      </c>
      <c r="AD2303" s="44">
        <f t="shared" si="713"/>
        <v>8.3490555636549253</v>
      </c>
      <c r="AE2303" s="44">
        <f t="shared" si="714"/>
        <v>39.624595908995545</v>
      </c>
      <c r="AF2303" s="44">
        <f t="shared" si="715"/>
        <v>1.693377782126303E-2</v>
      </c>
      <c r="AG2303" s="45">
        <f>AC2303+AA2303+SUM($Z$2261:Z2303)</f>
        <v>118.62923545713707</v>
      </c>
      <c r="AH2303" s="45">
        <f>AC2303+AA2303+SUM($Z$2296:Z2303)+$AH$2295</f>
        <v>309.43844977109092</v>
      </c>
      <c r="DM2303"/>
      <c r="DN2303"/>
      <c r="DO2303"/>
      <c r="DP2303"/>
      <c r="DQ2303"/>
      <c r="DR2303"/>
      <c r="DS2303"/>
      <c r="DT2303"/>
      <c r="DU2303"/>
      <c r="DV2303"/>
      <c r="DW2303"/>
      <c r="DX2303"/>
      <c r="DY2303"/>
      <c r="DZ2303"/>
      <c r="EA2303"/>
      <c r="EB2303"/>
      <c r="EC2303"/>
      <c r="ED2303"/>
      <c r="EE2303"/>
      <c r="EF2303"/>
      <c r="EG2303"/>
    </row>
    <row r="2304" spans="1:137" s="1" customFormat="1" ht="14.4" x14ac:dyDescent="0.3">
      <c r="A2304"/>
      <c r="B2304"/>
      <c r="C2304"/>
      <c r="D2304" s="16"/>
      <c r="E2304" s="28">
        <v>41036.632638888892</v>
      </c>
      <c r="F2304" s="10">
        <f t="shared" si="712"/>
        <v>1153.0131944444511</v>
      </c>
      <c r="G2304" s="10">
        <v>169406</v>
      </c>
      <c r="H2304" s="10">
        <v>761</v>
      </c>
      <c r="I2304" s="78">
        <v>48</v>
      </c>
      <c r="J2304" s="78"/>
      <c r="K2304" s="78"/>
      <c r="L2304" s="79">
        <v>1037</v>
      </c>
      <c r="M2304" s="86"/>
      <c r="N2304" s="114">
        <v>7.2</v>
      </c>
      <c r="O2304" s="83"/>
      <c r="P2304" s="90"/>
      <c r="Q2304" s="83"/>
      <c r="R2304" s="83"/>
      <c r="S2304" s="83"/>
      <c r="T2304" s="16"/>
      <c r="U2304" s="16"/>
      <c r="V2304" s="43">
        <f t="shared" si="716"/>
        <v>1.9751458382116418E-3</v>
      </c>
      <c r="W2304" s="43">
        <f t="shared" si="717"/>
        <v>0.2675536959211316</v>
      </c>
      <c r="X2304" s="43">
        <f t="shared" si="718"/>
        <v>1.3258184380519151E-3</v>
      </c>
      <c r="Y2304" s="22">
        <f>X2304+W2304+SUM($V$2261:V2304)</f>
        <v>0.27620465804870564</v>
      </c>
      <c r="Z2304" s="22">
        <f t="shared" si="719"/>
        <v>0.43968666999747891</v>
      </c>
      <c r="AA2304" s="44">
        <f t="shared" si="720"/>
        <v>59.560054416839975</v>
      </c>
      <c r="AB2304" s="44">
        <f t="shared" si="721"/>
        <v>8.7538147265726689</v>
      </c>
      <c r="AC2304" s="44">
        <f t="shared" si="722"/>
        <v>50.317151287290649</v>
      </c>
      <c r="AD2304" s="44">
        <f t="shared" si="713"/>
        <v>8.7538147265726689</v>
      </c>
      <c r="AE2304" s="44">
        <f t="shared" si="714"/>
        <v>41.545581839535672</v>
      </c>
      <c r="AF2304" s="44">
        <f t="shared" si="715"/>
        <v>1.7754721182306973E-2</v>
      </c>
      <c r="AG2304" s="45">
        <f>AC2304+AA2304+SUM($Z$2261:Z2304)</f>
        <v>124.14942784877637</v>
      </c>
      <c r="AH2304" s="45">
        <f>AC2304+AA2304+SUM($Z$2296:Z2304)+$AH$2295</f>
        <v>314.95864216273026</v>
      </c>
      <c r="DM2304"/>
      <c r="DN2304"/>
      <c r="DO2304"/>
      <c r="DP2304"/>
      <c r="DQ2304"/>
      <c r="DR2304"/>
      <c r="DS2304"/>
      <c r="DT2304"/>
      <c r="DU2304"/>
      <c r="DV2304"/>
      <c r="DW2304"/>
      <c r="DX2304"/>
      <c r="DY2304"/>
      <c r="DZ2304"/>
      <c r="EA2304"/>
      <c r="EB2304"/>
      <c r="EC2304"/>
      <c r="ED2304"/>
      <c r="EE2304"/>
      <c r="EF2304"/>
      <c r="EG2304"/>
    </row>
    <row r="2305" spans="1:137" s="1" customFormat="1" ht="14.4" x14ac:dyDescent="0.3">
      <c r="A2305"/>
      <c r="B2305"/>
      <c r="C2305"/>
      <c r="D2305" s="16"/>
      <c r="E2305" s="28">
        <v>41039.582638888889</v>
      </c>
      <c r="F2305" s="10">
        <f t="shared" si="712"/>
        <v>1155.9631944444482</v>
      </c>
      <c r="G2305" s="10">
        <v>47863</v>
      </c>
      <c r="H2305" s="40">
        <v>4.05</v>
      </c>
      <c r="I2305" s="78">
        <v>46</v>
      </c>
      <c r="J2305" s="78"/>
      <c r="K2305" s="78"/>
      <c r="L2305" s="79">
        <v>1037</v>
      </c>
      <c r="M2305" s="86"/>
      <c r="N2305" s="114">
        <v>7.2</v>
      </c>
      <c r="O2305" s="83"/>
      <c r="P2305" s="90"/>
      <c r="Q2305" s="83"/>
      <c r="R2305" s="83"/>
      <c r="S2305" s="83"/>
      <c r="T2305" s="16"/>
      <c r="U2305" s="16"/>
      <c r="V2305" s="43">
        <f t="shared" si="716"/>
        <v>1.0511617141599408E-5</v>
      </c>
      <c r="W2305" s="43">
        <f t="shared" si="717"/>
        <v>1.423906003259636E-3</v>
      </c>
      <c r="X2305" s="43">
        <f t="shared" si="718"/>
        <v>7.0559325546783919E-6</v>
      </c>
      <c r="Y2305" s="22">
        <f>X2305+W2305+SUM($V$2261:V2305)</f>
        <v>8.766617242478035E-3</v>
      </c>
      <c r="Z2305" s="22">
        <f t="shared" si="719"/>
        <v>0.12422655092552408</v>
      </c>
      <c r="AA2305" s="44">
        <f t="shared" si="720"/>
        <v>16.827756304695299</v>
      </c>
      <c r="AB2305" s="44">
        <f t="shared" si="721"/>
        <v>2.473252625396666</v>
      </c>
      <c r="AC2305" s="44">
        <f t="shared" si="722"/>
        <v>14.216319445967631</v>
      </c>
      <c r="AD2305" s="44">
        <f t="shared" si="713"/>
        <v>2.4732526253966665</v>
      </c>
      <c r="AE2305" s="44">
        <f t="shared" si="714"/>
        <v>11.738050503439641</v>
      </c>
      <c r="AF2305" s="44">
        <f t="shared" si="715"/>
        <v>5.0163171313221408E-3</v>
      </c>
      <c r="AG2305" s="45">
        <f>AC2305+AA2305+SUM($Z$2261:Z2305)</f>
        <v>45.4405244462342</v>
      </c>
      <c r="AH2305" s="45">
        <f>AC2305+AA2305+SUM($Z$2305:Z2305)+$AH$2304</f>
        <v>346.12694446431874</v>
      </c>
      <c r="DM2305"/>
      <c r="DN2305"/>
      <c r="DO2305"/>
      <c r="DP2305"/>
      <c r="DQ2305"/>
      <c r="DR2305"/>
      <c r="DS2305"/>
      <c r="DT2305"/>
      <c r="DU2305"/>
      <c r="DV2305"/>
      <c r="DW2305"/>
      <c r="DX2305"/>
      <c r="DY2305"/>
      <c r="DZ2305"/>
      <c r="EA2305"/>
      <c r="EB2305"/>
      <c r="EC2305"/>
      <c r="ED2305"/>
      <c r="EE2305"/>
      <c r="EF2305"/>
      <c r="EG2305"/>
    </row>
    <row r="2306" spans="1:137" s="1" customFormat="1" ht="14.4" x14ac:dyDescent="0.3">
      <c r="A2306"/>
      <c r="B2306"/>
      <c r="C2306"/>
      <c r="D2306" s="16"/>
      <c r="E2306" s="28">
        <v>41044.584722222222</v>
      </c>
      <c r="F2306" s="10">
        <f t="shared" si="712"/>
        <v>1160.965277777781</v>
      </c>
      <c r="G2306" s="10">
        <v>71867</v>
      </c>
      <c r="H2306" s="40">
        <v>8.65</v>
      </c>
      <c r="I2306" s="78">
        <v>49</v>
      </c>
      <c r="J2306" s="78"/>
      <c r="K2306" s="78"/>
      <c r="L2306" s="79">
        <v>1037</v>
      </c>
      <c r="M2306" s="86"/>
      <c r="N2306" s="114">
        <v>7.2</v>
      </c>
      <c r="O2306" s="83"/>
      <c r="P2306" s="90"/>
      <c r="Q2306" s="83"/>
      <c r="R2306" s="83"/>
      <c r="S2306" s="83"/>
      <c r="T2306" s="16"/>
      <c r="U2306" s="16"/>
      <c r="V2306" s="43">
        <f t="shared" si="716"/>
        <v>2.2450737845638243E-5</v>
      </c>
      <c r="W2306" s="43">
        <f t="shared" si="717"/>
        <v>3.0411819575792225E-3</v>
      </c>
      <c r="X2306" s="43">
        <f t="shared" si="718"/>
        <v>1.5070078172337801E-5</v>
      </c>
      <c r="Y2306" s="22">
        <f>X2306+W2306+SUM($V$2261:V2306)</f>
        <v>1.0414358080260918E-2</v>
      </c>
      <c r="Z2306" s="22">
        <f t="shared" si="719"/>
        <v>0.18652799731242586</v>
      </c>
      <c r="AA2306" s="44">
        <f t="shared" si="720"/>
        <v>25.267124132409943</v>
      </c>
      <c r="AB2306" s="44">
        <f t="shared" si="721"/>
        <v>3.7136252727447561</v>
      </c>
      <c r="AC2306" s="44">
        <f t="shared" si="722"/>
        <v>21.346013196484876</v>
      </c>
      <c r="AD2306" s="44">
        <f t="shared" si="713"/>
        <v>3.7136252727447552</v>
      </c>
      <c r="AE2306" s="44">
        <f t="shared" si="714"/>
        <v>17.624855849626993</v>
      </c>
      <c r="AF2306" s="44">
        <f t="shared" si="715"/>
        <v>7.5320741131297301E-3</v>
      </c>
      <c r="AG2306" s="45">
        <f>AC2306+AA2306+SUM($Z$2261:Z2306)</f>
        <v>61.196114021778513</v>
      </c>
      <c r="AH2306" s="45">
        <f>AC2306+AA2306+SUM($Z$2305:Z2306)+$AH$2304</f>
        <v>361.882534039863</v>
      </c>
      <c r="DM2306"/>
      <c r="DN2306"/>
      <c r="DO2306"/>
      <c r="DP2306"/>
      <c r="DQ2306"/>
      <c r="DR2306"/>
      <c r="DS2306"/>
      <c r="DT2306"/>
      <c r="DU2306"/>
      <c r="DV2306"/>
      <c r="DW2306"/>
      <c r="DX2306"/>
      <c r="DY2306"/>
      <c r="DZ2306"/>
      <c r="EA2306"/>
      <c r="EB2306"/>
      <c r="EC2306"/>
      <c r="ED2306"/>
      <c r="EE2306"/>
      <c r="EF2306"/>
      <c r="EG2306"/>
    </row>
    <row r="2307" spans="1:137" s="1" customFormat="1" ht="14.4" x14ac:dyDescent="0.3">
      <c r="A2307"/>
      <c r="B2307"/>
      <c r="C2307"/>
      <c r="D2307" s="16"/>
      <c r="E2307" s="28">
        <v>41052.567361111112</v>
      </c>
      <c r="F2307" s="10">
        <f t="shared" si="712"/>
        <v>1168.9479166666715</v>
      </c>
      <c r="G2307" s="10">
        <v>87526</v>
      </c>
      <c r="H2307" s="40">
        <v>9.65</v>
      </c>
      <c r="I2307" s="78">
        <v>47</v>
      </c>
      <c r="J2307" s="78"/>
      <c r="K2307" s="78"/>
      <c r="L2307" s="79">
        <v>1037</v>
      </c>
      <c r="M2307" s="86"/>
      <c r="N2307" s="114">
        <v>7.2</v>
      </c>
      <c r="O2307" s="83"/>
      <c r="P2307" s="90"/>
      <c r="Q2307" s="83"/>
      <c r="R2307" s="83"/>
      <c r="S2307" s="83"/>
      <c r="T2307" s="16"/>
      <c r="U2307" s="16"/>
      <c r="V2307" s="43">
        <f t="shared" si="716"/>
        <v>2.5046198868255384E-5</v>
      </c>
      <c r="W2307" s="43">
        <f t="shared" si="717"/>
        <v>3.3927636867791327E-3</v>
      </c>
      <c r="X2307" s="43">
        <f t="shared" si="718"/>
        <v>1.6812283741394195E-5</v>
      </c>
      <c r="Y2307" s="22">
        <f>X2307+W2307+SUM($V$2261:V2307)</f>
        <v>1.079272821389814E-2</v>
      </c>
      <c r="Z2307" s="22">
        <f t="shared" si="719"/>
        <v>0.2271703214655876</v>
      </c>
      <c r="AA2307" s="44">
        <f t="shared" si="720"/>
        <v>30.772542429951336</v>
      </c>
      <c r="AB2307" s="44">
        <f t="shared" si="721"/>
        <v>4.5227818835106168</v>
      </c>
      <c r="AC2307" s="44">
        <f t="shared" si="722"/>
        <v>25.997066122636753</v>
      </c>
      <c r="AD2307" s="44">
        <f t="shared" si="713"/>
        <v>4.5227818835106168</v>
      </c>
      <c r="AE2307" s="44">
        <f t="shared" si="714"/>
        <v>21.4651110119311</v>
      </c>
      <c r="AF2307" s="44">
        <f t="shared" si="715"/>
        <v>9.1732271950379571E-3</v>
      </c>
      <c r="AG2307" s="45">
        <f>AC2307+AA2307+SUM($Z$2261:Z2307)</f>
        <v>71.579755566937365</v>
      </c>
      <c r="AH2307" s="45">
        <f>AC2307+AA2307+SUM($Z$2305:Z2307)+$AH$2304</f>
        <v>372.26617558502187</v>
      </c>
      <c r="DM2307"/>
      <c r="DN2307"/>
      <c r="DO2307"/>
      <c r="DP2307"/>
      <c r="DQ2307"/>
      <c r="DR2307"/>
      <c r="DS2307"/>
      <c r="DT2307"/>
      <c r="DU2307"/>
      <c r="DV2307"/>
      <c r="DW2307"/>
      <c r="DX2307"/>
      <c r="DY2307"/>
      <c r="DZ2307"/>
      <c r="EA2307"/>
      <c r="EB2307"/>
      <c r="EC2307"/>
      <c r="ED2307"/>
      <c r="EE2307"/>
      <c r="EF2307"/>
      <c r="EG2307"/>
    </row>
    <row r="2308" spans="1:137" s="1" customFormat="1" ht="14.4" x14ac:dyDescent="0.3">
      <c r="A2308"/>
      <c r="B2308"/>
      <c r="C2308"/>
      <c r="D2308" s="16"/>
      <c r="E2308" s="28">
        <v>41109.629166666666</v>
      </c>
      <c r="F2308" s="10">
        <f t="shared" si="712"/>
        <v>1226.0097222222248</v>
      </c>
      <c r="G2308" s="10">
        <v>129907</v>
      </c>
      <c r="H2308" s="10">
        <v>11.8</v>
      </c>
      <c r="I2308" s="78">
        <v>46</v>
      </c>
      <c r="J2308" s="78"/>
      <c r="K2308" s="78"/>
      <c r="L2308" s="79">
        <v>1037</v>
      </c>
      <c r="M2308" s="86"/>
      <c r="N2308" s="114">
        <v>7.2</v>
      </c>
      <c r="O2308" s="83"/>
      <c r="P2308" s="90"/>
      <c r="Q2308" s="83"/>
      <c r="R2308" s="83"/>
      <c r="S2308" s="83"/>
      <c r="T2308" s="16"/>
      <c r="U2308" s="16"/>
      <c r="V2308" s="43">
        <f t="shared" si="716"/>
        <v>3.0626440066882228E-5</v>
      </c>
      <c r="W2308" s="43">
        <f t="shared" si="717"/>
        <v>4.1486644045589391E-3</v>
      </c>
      <c r="X2308" s="43">
        <f t="shared" si="718"/>
        <v>2.055802571486544E-5</v>
      </c>
      <c r="Y2308" s="22">
        <f>X2308+W2308+SUM($V$2261:V2308)</f>
        <v>1.1583001113718301E-2</v>
      </c>
      <c r="Z2308" s="22">
        <f t="shared" si="719"/>
        <v>0.3371685550651245</v>
      </c>
      <c r="AA2308" s="44">
        <f t="shared" si="720"/>
        <v>45.672927695172717</v>
      </c>
      <c r="AB2308" s="44">
        <f t="shared" si="721"/>
        <v>6.7127599358043755</v>
      </c>
      <c r="AC2308" s="44">
        <f t="shared" si="722"/>
        <v>38.585116066007494</v>
      </c>
      <c r="AD2308" s="44">
        <f t="shared" si="713"/>
        <v>6.7127599358043728</v>
      </c>
      <c r="AE2308" s="44">
        <f t="shared" si="714"/>
        <v>31.858741130943177</v>
      </c>
      <c r="AF2308" s="44">
        <f t="shared" si="715"/>
        <v>1.3614999259943281E-2</v>
      </c>
      <c r="AG2308" s="45">
        <f>AC2308+AA2308+SUM($Z$2261:Z2308)</f>
        <v>99.405359330594607</v>
      </c>
      <c r="AH2308" s="45">
        <f>AC2308+AA2308+SUM($Z$2305:Z2308)+$AH$2304</f>
        <v>400.0917793486791</v>
      </c>
      <c r="DM2308"/>
      <c r="DN2308"/>
      <c r="DO2308"/>
      <c r="DP2308"/>
      <c r="DQ2308"/>
      <c r="DR2308"/>
      <c r="DS2308"/>
      <c r="DT2308"/>
      <c r="DU2308"/>
      <c r="DV2308"/>
      <c r="DW2308"/>
      <c r="DX2308"/>
      <c r="DY2308"/>
      <c r="DZ2308"/>
      <c r="EA2308"/>
      <c r="EB2308"/>
      <c r="EC2308"/>
      <c r="ED2308"/>
      <c r="EE2308"/>
      <c r="EF2308"/>
      <c r="EG2308"/>
    </row>
    <row r="2309" spans="1:137" s="1" customFormat="1" ht="14.4" x14ac:dyDescent="0.3">
      <c r="A2309"/>
      <c r="B2309"/>
      <c r="C2309"/>
      <c r="D2309" s="16"/>
      <c r="E2309" s="28">
        <v>41134.59097222222</v>
      </c>
      <c r="F2309" s="10">
        <f t="shared" si="712"/>
        <v>1250.9715277777796</v>
      </c>
      <c r="G2309" s="10">
        <v>138511</v>
      </c>
      <c r="H2309" s="10">
        <v>13.1</v>
      </c>
      <c r="I2309" s="78">
        <v>46</v>
      </c>
      <c r="J2309" s="78"/>
      <c r="K2309" s="78"/>
      <c r="L2309" s="79">
        <v>1037</v>
      </c>
      <c r="M2309" s="86"/>
      <c r="N2309" s="114">
        <v>7.2</v>
      </c>
      <c r="O2309" s="83"/>
      <c r="P2309" s="90"/>
      <c r="Q2309" s="83"/>
      <c r="R2309" s="83"/>
      <c r="S2309" s="83"/>
      <c r="T2309" s="16"/>
      <c r="U2309" s="16"/>
      <c r="V2309" s="43">
        <f t="shared" si="716"/>
        <v>3.4000539396284508E-5</v>
      </c>
      <c r="W2309" s="43">
        <f t="shared" si="717"/>
        <v>4.6057206525188226E-3</v>
      </c>
      <c r="X2309" s="43">
        <f t="shared" si="718"/>
        <v>2.2822892954638749E-5</v>
      </c>
      <c r="Y2309" s="22">
        <f>X2309+W2309+SUM($V$2261:V2309)</f>
        <v>1.2076322768314243E-2</v>
      </c>
      <c r="Z2309" s="22">
        <f t="shared" si="719"/>
        <v>0.35949990170372242</v>
      </c>
      <c r="AA2309" s="44">
        <f t="shared" si="720"/>
        <v>48.697936893208755</v>
      </c>
      <c r="AB2309" s="44">
        <f t="shared" si="721"/>
        <v>7.1573594299629724</v>
      </c>
      <c r="AC2309" s="44">
        <f t="shared" si="722"/>
        <v>41.140685347354371</v>
      </c>
      <c r="AD2309" s="44">
        <f t="shared" si="713"/>
        <v>7.1573594299629697</v>
      </c>
      <c r="AE2309" s="44">
        <f t="shared" si="714"/>
        <v>33.968809169544912</v>
      </c>
      <c r="AF2309" s="44">
        <f t="shared" si="715"/>
        <v>1.4516747846490211E-2</v>
      </c>
      <c r="AG2309" s="45">
        <f>AC2309+AA2309+SUM($Z$2261:Z2309)</f>
        <v>105.34543771168126</v>
      </c>
      <c r="AH2309" s="45">
        <f>AC2309+AA2309+SUM($Z$2305:Z2309)+$AH$2304</f>
        <v>406.03185772976576</v>
      </c>
      <c r="DM2309"/>
      <c r="DN2309"/>
      <c r="DO2309"/>
      <c r="DP2309"/>
      <c r="DQ2309"/>
      <c r="DR2309"/>
      <c r="DS2309"/>
      <c r="DT2309"/>
      <c r="DU2309"/>
      <c r="DV2309"/>
      <c r="DW2309"/>
      <c r="DX2309"/>
      <c r="DY2309"/>
      <c r="DZ2309"/>
      <c r="EA2309"/>
      <c r="EB2309"/>
      <c r="EC2309"/>
      <c r="ED2309"/>
      <c r="EE2309"/>
      <c r="EF2309"/>
      <c r="EG2309"/>
    </row>
    <row r="2310" spans="1:137" s="1" customFormat="1" ht="14.4" x14ac:dyDescent="0.3">
      <c r="A2310"/>
      <c r="B2310"/>
      <c r="C2310"/>
      <c r="D2310" s="16"/>
      <c r="E2310" s="28">
        <v>42304.604861111111</v>
      </c>
      <c r="F2310" s="10">
        <f t="shared" si="712"/>
        <v>2420.9854166666701</v>
      </c>
      <c r="G2310" s="10">
        <v>145969</v>
      </c>
      <c r="H2310" s="10">
        <v>0.6</v>
      </c>
      <c r="I2310" s="78">
        <v>43</v>
      </c>
      <c r="J2310" s="78"/>
      <c r="K2310" s="78"/>
      <c r="L2310" s="78">
        <v>1064</v>
      </c>
      <c r="M2310" s="86"/>
      <c r="N2310" s="114">
        <v>7.2</v>
      </c>
      <c r="O2310" s="83"/>
      <c r="P2310" s="90"/>
      <c r="Q2310" s="83"/>
      <c r="R2310" s="83"/>
      <c r="S2310" s="83"/>
      <c r="T2310" s="16"/>
      <c r="U2310" s="16"/>
      <c r="V2310" s="43">
        <f t="shared" si="716"/>
        <v>1.5978228706256322E-6</v>
      </c>
      <c r="W2310" s="43">
        <f t="shared" si="717"/>
        <v>2.1644144254698416E-4</v>
      </c>
      <c r="X2310" s="43">
        <f t="shared" si="718"/>
        <v>1.0725400533130196E-6</v>
      </c>
      <c r="Y2310" s="22">
        <f>X2310+W2310+SUM($V$2261:V2310)</f>
        <v>7.6668910283117031E-3</v>
      </c>
      <c r="Z2310" s="22">
        <f t="shared" si="719"/>
        <v>0.38872101100392153</v>
      </c>
      <c r="AA2310" s="44">
        <f t="shared" si="720"/>
        <v>52.656234878567886</v>
      </c>
      <c r="AB2310" s="44">
        <f t="shared" si="721"/>
        <v>7.7391286633134841</v>
      </c>
      <c r="AC2310" s="44">
        <f t="shared" si="722"/>
        <v>44.484709803335747</v>
      </c>
      <c r="AD2310" s="44">
        <f t="shared" si="713"/>
        <v>7.7391286633134841</v>
      </c>
      <c r="AE2310" s="44">
        <f t="shared" si="714"/>
        <v>36.729884432255069</v>
      </c>
      <c r="AF2310" s="44">
        <f t="shared" si="715"/>
        <v>1.569670776718949E-2</v>
      </c>
      <c r="AG2310" s="45">
        <f>AC2310+AA2310+SUM($Z$2261:Z2310)</f>
        <v>113.03648116402569</v>
      </c>
      <c r="AH2310" s="45">
        <f>AC2310+AA2310+SUM($Z$2305:Z2310)+$AH$2304</f>
        <v>413.72290118211021</v>
      </c>
      <c r="DM2310"/>
      <c r="DN2310"/>
      <c r="DO2310"/>
      <c r="DP2310"/>
      <c r="DQ2310"/>
      <c r="DR2310"/>
      <c r="DS2310"/>
      <c r="DT2310"/>
      <c r="DU2310"/>
      <c r="DV2310"/>
      <c r="DW2310"/>
      <c r="DX2310"/>
      <c r="DY2310"/>
      <c r="DZ2310"/>
      <c r="EA2310"/>
      <c r="EB2310"/>
      <c r="EC2310"/>
      <c r="ED2310"/>
      <c r="EE2310"/>
      <c r="EF2310"/>
      <c r="EG2310"/>
    </row>
    <row r="2311" spans="1:137" s="1" customFormat="1" ht="14.4" x14ac:dyDescent="0.3">
      <c r="A2311"/>
      <c r="B2311"/>
      <c r="C2311"/>
      <c r="D2311" s="40" t="s">
        <v>164</v>
      </c>
      <c r="E2311" s="28">
        <v>42305.614583333336</v>
      </c>
      <c r="F2311" s="10">
        <f t="shared" si="712"/>
        <v>2421.9951388888949</v>
      </c>
      <c r="G2311" s="10"/>
      <c r="H2311" s="10"/>
      <c r="I2311" s="78">
        <v>42</v>
      </c>
      <c r="J2311" s="78">
        <v>175.7</v>
      </c>
      <c r="K2311" s="78"/>
      <c r="L2311" s="78">
        <v>1044</v>
      </c>
      <c r="M2311" s="86"/>
      <c r="N2311" s="114">
        <v>7.2</v>
      </c>
      <c r="O2311" s="83"/>
      <c r="P2311" s="90"/>
      <c r="Q2311" s="83"/>
      <c r="R2311" s="83"/>
      <c r="S2311" s="83"/>
      <c r="T2311" s="16"/>
      <c r="U2311" s="16"/>
      <c r="V2311" s="43">
        <f t="shared" si="716"/>
        <v>0</v>
      </c>
      <c r="W2311" s="43">
        <f t="shared" si="717"/>
        <v>0</v>
      </c>
      <c r="X2311" s="43">
        <f t="shared" si="718"/>
        <v>0</v>
      </c>
      <c r="Y2311" s="22">
        <f>X2311+W2311+SUM($V$2261:V2311)</f>
        <v>7.4493770457114061E-3</v>
      </c>
      <c r="Z2311" s="22">
        <f t="shared" si="719"/>
        <v>0</v>
      </c>
      <c r="AA2311" s="44">
        <f t="shared" si="720"/>
        <v>0</v>
      </c>
      <c r="AB2311" s="44">
        <f t="shared" si="721"/>
        <v>0</v>
      </c>
      <c r="AC2311" s="44">
        <f t="shared" si="722"/>
        <v>0</v>
      </c>
      <c r="AD2311" s="44">
        <f t="shared" si="713"/>
        <v>0</v>
      </c>
      <c r="AE2311" s="44">
        <f t="shared" si="714"/>
        <v>0</v>
      </c>
      <c r="AF2311" s="44">
        <f t="shared" si="715"/>
        <v>0</v>
      </c>
      <c r="AG2311" s="45">
        <f>AC2311+AA2311+SUM($Z$2261:Z2311)</f>
        <v>15.895536482122051</v>
      </c>
      <c r="AH2311" s="45">
        <f>AC2311+AA2311+SUM($Z$2311:Z2311)+$AH$2310</f>
        <v>413.72290118211021</v>
      </c>
      <c r="DM2311"/>
      <c r="DN2311"/>
      <c r="DO2311"/>
      <c r="DP2311"/>
      <c r="DQ2311"/>
      <c r="DR2311"/>
      <c r="DS2311"/>
      <c r="DT2311"/>
      <c r="DU2311"/>
      <c r="DV2311"/>
      <c r="DW2311"/>
      <c r="DX2311"/>
      <c r="DY2311"/>
      <c r="DZ2311"/>
      <c r="EA2311"/>
      <c r="EB2311"/>
      <c r="EC2311"/>
      <c r="ED2311"/>
      <c r="EE2311"/>
      <c r="EF2311"/>
      <c r="EG2311"/>
    </row>
    <row r="2312" spans="1:137" s="1" customFormat="1" ht="14.4" x14ac:dyDescent="0.3">
      <c r="A2312"/>
      <c r="B2312"/>
      <c r="C2312"/>
      <c r="D2312" s="16"/>
      <c r="E2312" s="28">
        <v>42311.643750000003</v>
      </c>
      <c r="F2312" s="10">
        <f t="shared" si="712"/>
        <v>2428.024305555562</v>
      </c>
      <c r="G2312" s="10">
        <v>7940</v>
      </c>
      <c r="H2312" s="10">
        <v>0.77</v>
      </c>
      <c r="I2312" s="78">
        <v>43</v>
      </c>
      <c r="J2312" s="78"/>
      <c r="K2312" s="78">
        <v>5</v>
      </c>
      <c r="L2312" s="78">
        <v>1081</v>
      </c>
      <c r="M2312" s="86"/>
      <c r="N2312" s="114">
        <v>7.2</v>
      </c>
      <c r="O2312" s="83"/>
      <c r="P2312" s="90"/>
      <c r="Q2312" s="83"/>
      <c r="R2312" s="83"/>
      <c r="S2312" s="83"/>
      <c r="T2312" s="16"/>
      <c r="U2312" s="16"/>
      <c r="V2312" s="43">
        <f t="shared" si="716"/>
        <v>2.0833017274791005E-6</v>
      </c>
      <c r="W2312" s="43">
        <f t="shared" si="717"/>
        <v>2.8220451681208215E-4</v>
      </c>
      <c r="X2312" s="43">
        <f t="shared" si="718"/>
        <v>1.398418176967666E-6</v>
      </c>
      <c r="Y2312" s="22">
        <f>X2312+W2312+SUM($V$2261:V2312)</f>
        <v>7.7350632824279347E-3</v>
      </c>
      <c r="Z2312" s="22">
        <f t="shared" si="719"/>
        <v>2.148235807296631E-2</v>
      </c>
      <c r="AA2312" s="44">
        <f t="shared" si="720"/>
        <v>2.9100050175167951</v>
      </c>
      <c r="AB2312" s="44">
        <f t="shared" si="721"/>
        <v>0.42769680159218387</v>
      </c>
      <c r="AC2312" s="44">
        <f t="shared" si="722"/>
        <v>2.4584121714933804</v>
      </c>
      <c r="AD2312" s="44">
        <f t="shared" si="713"/>
        <v>0.42769680159218387</v>
      </c>
      <c r="AE2312" s="44">
        <f t="shared" si="714"/>
        <v>2.0298479038078394</v>
      </c>
      <c r="AF2312" s="44">
        <f t="shared" si="715"/>
        <v>8.6746609335731082E-4</v>
      </c>
      <c r="AG2312" s="45">
        <f>AC2312+AA2312+SUM($Z$2261:Z2312)</f>
        <v>21.285436029205194</v>
      </c>
      <c r="AH2312" s="45">
        <f>AC2312+AA2312+SUM($Z$2311:Z2312)+$AH$2310</f>
        <v>419.11280072919334</v>
      </c>
      <c r="DM2312"/>
      <c r="DN2312"/>
      <c r="DO2312"/>
      <c r="DP2312"/>
      <c r="DQ2312"/>
      <c r="DR2312"/>
      <c r="DS2312"/>
      <c r="DT2312"/>
      <c r="DU2312"/>
      <c r="DV2312"/>
      <c r="DW2312"/>
      <c r="DX2312"/>
      <c r="DY2312"/>
      <c r="DZ2312"/>
      <c r="EA2312"/>
      <c r="EB2312"/>
      <c r="EC2312"/>
      <c r="ED2312"/>
      <c r="EE2312"/>
      <c r="EF2312"/>
      <c r="EG2312"/>
    </row>
    <row r="2313" spans="1:137" s="1" customFormat="1" ht="14.4" x14ac:dyDescent="0.3">
      <c r="A2313"/>
      <c r="B2313"/>
      <c r="C2313"/>
      <c r="D2313" s="40" t="s">
        <v>164</v>
      </c>
      <c r="E2313" s="28">
        <v>42486.628472222219</v>
      </c>
      <c r="F2313" s="10">
        <f t="shared" si="712"/>
        <v>2603.0090277777781</v>
      </c>
      <c r="G2313" s="86">
        <v>58299</v>
      </c>
      <c r="H2313" s="86">
        <v>0.72</v>
      </c>
      <c r="I2313" s="86">
        <v>42</v>
      </c>
      <c r="J2313" s="86"/>
      <c r="K2313" s="86"/>
      <c r="L2313" s="86">
        <v>1079</v>
      </c>
      <c r="M2313" s="86"/>
      <c r="N2313" s="114"/>
      <c r="O2313" s="83"/>
      <c r="P2313" s="90"/>
      <c r="Q2313" s="83"/>
      <c r="R2313" s="83"/>
      <c r="S2313" s="83"/>
      <c r="T2313" s="16"/>
      <c r="U2313" s="16"/>
      <c r="V2313" s="43">
        <f t="shared" si="716"/>
        <v>1.9444182827876585E-6</v>
      </c>
      <c r="W2313" s="43">
        <f t="shared" si="717"/>
        <v>2.6339133440773975E-4</v>
      </c>
      <c r="X2313" s="43">
        <f t="shared" si="718"/>
        <v>1.3051925385617462E-6</v>
      </c>
      <c r="Y2313" s="22"/>
      <c r="Z2313" s="22">
        <f t="shared" si="719"/>
        <v>0.1574411687058857</v>
      </c>
      <c r="AA2313" s="44">
        <f t="shared" si="720"/>
        <v>21.32701583977336</v>
      </c>
      <c r="AB2313" s="44">
        <f t="shared" si="721"/>
        <v>3.1345294620696529</v>
      </c>
      <c r="AC2313" s="44"/>
      <c r="AD2313" s="44"/>
      <c r="AE2313" s="44"/>
      <c r="AF2313" s="44"/>
      <c r="AG2313" s="45"/>
      <c r="AH2313" s="45"/>
      <c r="DM2313"/>
      <c r="DN2313"/>
      <c r="DO2313"/>
      <c r="DP2313"/>
      <c r="DQ2313"/>
      <c r="DR2313"/>
      <c r="DS2313"/>
      <c r="DT2313"/>
      <c r="DU2313"/>
      <c r="DV2313"/>
      <c r="DW2313"/>
      <c r="DX2313"/>
      <c r="DY2313"/>
      <c r="DZ2313"/>
      <c r="EA2313"/>
      <c r="EB2313"/>
      <c r="EC2313"/>
      <c r="ED2313"/>
      <c r="EE2313"/>
      <c r="EF2313"/>
      <c r="EG2313"/>
    </row>
    <row r="2314" spans="1:137" s="1" customFormat="1" ht="14.4" x14ac:dyDescent="0.3">
      <c r="A2314"/>
      <c r="B2314"/>
      <c r="C2314"/>
      <c r="D2314" s="83"/>
      <c r="E2314" s="28">
        <v>42487.557638888888</v>
      </c>
      <c r="F2314" s="10">
        <f t="shared" si="712"/>
        <v>2603.9381944444467</v>
      </c>
      <c r="G2314" s="86">
        <v>7418</v>
      </c>
      <c r="H2314" s="86">
        <v>0.25</v>
      </c>
      <c r="I2314" s="86">
        <v>15</v>
      </c>
      <c r="J2314" s="86"/>
      <c r="K2314" s="86">
        <v>5</v>
      </c>
      <c r="L2314" s="86">
        <v>1057</v>
      </c>
      <c r="M2314" s="86"/>
      <c r="N2314" s="114"/>
      <c r="O2314" s="83"/>
      <c r="P2314" s="90"/>
      <c r="Q2314" s="83"/>
      <c r="R2314" s="83"/>
      <c r="S2314" s="83"/>
      <c r="T2314" s="16"/>
      <c r="U2314" s="16"/>
      <c r="V2314" s="43">
        <f t="shared" si="716"/>
        <v>6.6137953252321946E-7</v>
      </c>
      <c r="W2314" s="43">
        <f t="shared" si="717"/>
        <v>8.959061903671768E-5</v>
      </c>
      <c r="X2314" s="43">
        <f t="shared" si="718"/>
        <v>4.4395161197989575E-7</v>
      </c>
      <c r="Y2314" s="22"/>
      <c r="Z2314" s="22">
        <f t="shared" si="719"/>
        <v>1.962445348902897E-2</v>
      </c>
      <c r="AA2314" s="44">
        <f t="shared" si="720"/>
        <v>2.658332848057487</v>
      </c>
      <c r="AB2314" s="44">
        <f t="shared" si="721"/>
        <v>0.39070738704493196</v>
      </c>
      <c r="AC2314" s="44"/>
      <c r="AD2314" s="44"/>
      <c r="AE2314" s="44"/>
      <c r="AF2314" s="44"/>
      <c r="AG2314" s="45"/>
      <c r="AH2314" s="45"/>
      <c r="DM2314"/>
      <c r="DN2314"/>
      <c r="DO2314"/>
      <c r="DP2314"/>
      <c r="DQ2314"/>
      <c r="DR2314"/>
      <c r="DS2314"/>
      <c r="DT2314"/>
      <c r="DU2314"/>
      <c r="DV2314"/>
      <c r="DW2314"/>
      <c r="DX2314"/>
      <c r="DY2314"/>
      <c r="DZ2314"/>
      <c r="EA2314"/>
      <c r="EB2314"/>
      <c r="EC2314"/>
      <c r="ED2314"/>
      <c r="EE2314"/>
      <c r="EF2314"/>
      <c r="EG2314"/>
    </row>
    <row r="2315" spans="1:137" s="1" customFormat="1" ht="14.4" x14ac:dyDescent="0.3">
      <c r="A2315"/>
      <c r="B2315"/>
      <c r="C2315"/>
      <c r="D2315" s="83"/>
      <c r="E2315" s="28">
        <v>42613.649305555555</v>
      </c>
      <c r="F2315" s="10">
        <f t="shared" si="712"/>
        <v>2730.0298611111139</v>
      </c>
      <c r="G2315" s="86">
        <v>38563</v>
      </c>
      <c r="H2315" s="86">
        <v>0.28999999999999998</v>
      </c>
      <c r="I2315" s="86">
        <v>30</v>
      </c>
      <c r="J2315" s="86"/>
      <c r="K2315" s="86"/>
      <c r="L2315" s="86">
        <v>1036</v>
      </c>
      <c r="M2315" s="86"/>
      <c r="N2315" s="114"/>
      <c r="O2315" s="83"/>
      <c r="P2315" s="90"/>
      <c r="Q2315" s="83"/>
      <c r="R2315" s="83"/>
      <c r="S2315" s="83"/>
      <c r="T2315" s="16"/>
      <c r="U2315" s="16"/>
      <c r="V2315" s="43">
        <f t="shared" si="716"/>
        <v>7.5195786850057182E-7</v>
      </c>
      <c r="W2315" s="43">
        <f t="shared" si="717"/>
        <v>1.0186038063724297E-4</v>
      </c>
      <c r="X2315" s="43">
        <f t="shared" si="718"/>
        <v>5.0475240228283769E-7</v>
      </c>
      <c r="Y2315" s="22"/>
      <c r="Z2315" s="22">
        <f t="shared" si="719"/>
        <v>9.999224580340535E-2</v>
      </c>
      <c r="AA2315" s="44">
        <f t="shared" si="720"/>
        <v>13.54497192591035</v>
      </c>
      <c r="AB2315" s="44">
        <f t="shared" si="721"/>
        <v>1.9907667290935678</v>
      </c>
      <c r="AC2315" s="44"/>
      <c r="AD2315" s="44"/>
      <c r="AE2315" s="44"/>
      <c r="AF2315" s="44"/>
      <c r="AG2315" s="45"/>
      <c r="AH2315" s="45"/>
      <c r="DM2315"/>
      <c r="DN2315"/>
      <c r="DO2315"/>
      <c r="DP2315"/>
      <c r="DQ2315"/>
      <c r="DR2315"/>
      <c r="DS2315"/>
      <c r="DT2315"/>
      <c r="DU2315"/>
      <c r="DV2315"/>
      <c r="DW2315"/>
      <c r="DX2315"/>
      <c r="DY2315"/>
      <c r="DZ2315"/>
      <c r="EA2315"/>
      <c r="EB2315"/>
      <c r="EC2315"/>
      <c r="ED2315"/>
      <c r="EE2315"/>
      <c r="EF2315"/>
      <c r="EG2315"/>
    </row>
    <row r="2316" spans="1:137" s="1" customFormat="1" ht="14.4" x14ac:dyDescent="0.3">
      <c r="A2316"/>
      <c r="B2316"/>
      <c r="C2316"/>
      <c r="D2316" s="40" t="s">
        <v>164</v>
      </c>
      <c r="E2316" s="28">
        <v>42759.579861111109</v>
      </c>
      <c r="F2316" s="10">
        <f t="shared" si="712"/>
        <v>2875.9604166666686</v>
      </c>
      <c r="G2316" s="86">
        <v>52645</v>
      </c>
      <c r="H2316" s="86">
        <v>0.32</v>
      </c>
      <c r="I2316" s="86">
        <v>22</v>
      </c>
      <c r="J2316" s="86"/>
      <c r="K2316" s="86">
        <v>5</v>
      </c>
      <c r="L2316" s="86">
        <v>1077</v>
      </c>
      <c r="M2316" s="86"/>
      <c r="N2316" s="114"/>
      <c r="O2316" s="83"/>
      <c r="P2316" s="90"/>
      <c r="Q2316" s="83"/>
      <c r="R2316" s="83"/>
      <c r="S2316" s="83"/>
      <c r="T2316" s="16"/>
      <c r="U2316" s="16"/>
      <c r="V2316" s="43">
        <f t="shared" si="716"/>
        <v>8.625840760219579E-7</v>
      </c>
      <c r="W2316" s="43">
        <f t="shared" si="717"/>
        <v>1.1684583139002606E-4</v>
      </c>
      <c r="X2316" s="43">
        <f t="shared" si="718"/>
        <v>5.790103445704873E-7</v>
      </c>
      <c r="Y2316" s="22"/>
      <c r="Z2316" s="22">
        <f t="shared" si="719"/>
        <v>0.14190855838179992</v>
      </c>
      <c r="AA2316" s="44">
        <f t="shared" si="720"/>
        <v>19.222964979774755</v>
      </c>
      <c r="AB2316" s="44">
        <f t="shared" si="721"/>
        <v>2.825287444343993</v>
      </c>
      <c r="AC2316" s="44"/>
      <c r="AD2316" s="44"/>
      <c r="AE2316" s="44"/>
      <c r="AF2316" s="44"/>
      <c r="AG2316" s="45"/>
      <c r="AH2316" s="45"/>
      <c r="DM2316"/>
      <c r="DN2316"/>
      <c r="DO2316"/>
      <c r="DP2316"/>
      <c r="DQ2316"/>
      <c r="DR2316"/>
      <c r="DS2316"/>
      <c r="DT2316"/>
      <c r="DU2316"/>
      <c r="DV2316"/>
      <c r="DW2316"/>
      <c r="DX2316"/>
      <c r="DY2316"/>
      <c r="DZ2316"/>
      <c r="EA2316"/>
      <c r="EB2316"/>
      <c r="EC2316"/>
      <c r="ED2316"/>
      <c r="EE2316"/>
      <c r="EF2316"/>
      <c r="EG2316"/>
    </row>
    <row r="2317" spans="1:137" s="1" customFormat="1" ht="14.4" x14ac:dyDescent="0.3">
      <c r="A2317"/>
      <c r="B2317"/>
      <c r="C2317"/>
      <c r="D2317" s="83"/>
      <c r="E2317" s="28">
        <v>42761.576388888891</v>
      </c>
      <c r="F2317" s="10">
        <f t="shared" si="712"/>
        <v>2877.9569444444496</v>
      </c>
      <c r="G2317" s="86">
        <v>9265</v>
      </c>
      <c r="H2317" s="86">
        <v>0.51</v>
      </c>
      <c r="I2317" s="86">
        <v>24</v>
      </c>
      <c r="J2317" s="86"/>
      <c r="K2317" s="86">
        <v>5</v>
      </c>
      <c r="L2317" s="86">
        <v>1102</v>
      </c>
      <c r="M2317" s="86"/>
      <c r="N2317" s="114"/>
      <c r="O2317" s="83"/>
      <c r="P2317" s="90"/>
      <c r="Q2317" s="83"/>
      <c r="R2317" s="83"/>
      <c r="S2317" s="83"/>
      <c r="T2317" s="16"/>
      <c r="U2317" s="16"/>
      <c r="V2317" s="43">
        <f t="shared" si="716"/>
        <v>1.4066547771757801E-6</v>
      </c>
      <c r="W2317" s="43">
        <f t="shared" si="717"/>
        <v>1.9054576995654142E-4</v>
      </c>
      <c r="X2317" s="43">
        <f t="shared" si="718"/>
        <v>9.4421829693449766E-7</v>
      </c>
      <c r="Y2317" s="22"/>
      <c r="Z2317" s="22">
        <f t="shared" si="719"/>
        <v>2.5554228452026668E-2</v>
      </c>
      <c r="AA2317" s="44">
        <f t="shared" si="720"/>
        <v>3.4615814875438358</v>
      </c>
      <c r="AB2317" s="44">
        <f t="shared" si="721"/>
        <v>0.50876452850125309</v>
      </c>
      <c r="AC2317" s="44"/>
      <c r="AD2317" s="44"/>
      <c r="AE2317" s="44"/>
      <c r="AF2317" s="44"/>
      <c r="AG2317" s="45"/>
      <c r="AH2317" s="45"/>
      <c r="DM2317"/>
      <c r="DN2317"/>
      <c r="DO2317"/>
      <c r="DP2317"/>
      <c r="DQ2317"/>
      <c r="DR2317"/>
      <c r="DS2317"/>
      <c r="DT2317"/>
      <c r="DU2317"/>
      <c r="DV2317"/>
      <c r="DW2317"/>
      <c r="DX2317"/>
      <c r="DY2317"/>
      <c r="DZ2317"/>
      <c r="EA2317"/>
      <c r="EB2317"/>
      <c r="EC2317"/>
      <c r="ED2317"/>
      <c r="EE2317"/>
      <c r="EF2317"/>
      <c r="EG2317"/>
    </row>
    <row r="2318" spans="1:137" s="1" customFormat="1" ht="14.4" x14ac:dyDescent="0.3">
      <c r="A2318"/>
      <c r="B2318"/>
      <c r="C2318"/>
      <c r="D2318" s="40" t="s">
        <v>164</v>
      </c>
      <c r="E2318" s="28">
        <v>42822.412499999999</v>
      </c>
      <c r="F2318" s="10">
        <f t="shared" si="712"/>
        <v>2938.7930555555577</v>
      </c>
      <c r="G2318" s="86">
        <v>21332</v>
      </c>
      <c r="H2318" s="86">
        <v>0.49</v>
      </c>
      <c r="I2318" s="86">
        <v>17</v>
      </c>
      <c r="J2318" s="86"/>
      <c r="K2318" s="86"/>
      <c r="L2318" s="86">
        <v>1078</v>
      </c>
      <c r="M2318" s="86"/>
      <c r="N2318" s="114"/>
      <c r="O2318" s="83"/>
      <c r="P2318" s="90"/>
      <c r="Q2318" s="83"/>
      <c r="R2318" s="83"/>
      <c r="S2318" s="83"/>
      <c r="T2318" s="16"/>
      <c r="U2318" s="16"/>
      <c r="V2318" s="43">
        <f t="shared" si="716"/>
        <v>1.3220582655417787E-6</v>
      </c>
      <c r="W2318" s="43">
        <f t="shared" si="717"/>
        <v>1.7908630761617793E-4</v>
      </c>
      <c r="X2318" s="43">
        <f t="shared" si="718"/>
        <v>8.8743281165570671E-7</v>
      </c>
      <c r="Y2318" s="22"/>
      <c r="Z2318" s="22">
        <f t="shared" si="719"/>
        <v>5.755540187864739E-2</v>
      </c>
      <c r="AA2318" s="44">
        <f t="shared" si="720"/>
        <v>7.7964675797312397</v>
      </c>
      <c r="AB2318" s="44">
        <f t="shared" si="721"/>
        <v>1.1458826453892741</v>
      </c>
      <c r="AC2318" s="44"/>
      <c r="AD2318" s="44"/>
      <c r="AE2318" s="44"/>
      <c r="AF2318" s="44"/>
      <c r="AG2318" s="45"/>
      <c r="AH2318" s="45"/>
      <c r="DM2318"/>
      <c r="DN2318"/>
      <c r="DO2318"/>
      <c r="DP2318"/>
      <c r="DQ2318"/>
      <c r="DR2318"/>
      <c r="DS2318"/>
      <c r="DT2318"/>
      <c r="DU2318"/>
      <c r="DV2318"/>
      <c r="DW2318"/>
      <c r="DX2318"/>
      <c r="DY2318"/>
      <c r="DZ2318"/>
      <c r="EA2318"/>
      <c r="EB2318"/>
      <c r="EC2318"/>
      <c r="ED2318"/>
      <c r="EE2318"/>
      <c r="EF2318"/>
      <c r="EG2318"/>
    </row>
    <row r="2319" spans="1:137" s="1" customFormat="1" ht="14.4" x14ac:dyDescent="0.3">
      <c r="A2319"/>
      <c r="B2319"/>
      <c r="C2319"/>
      <c r="D2319" s="40"/>
      <c r="E2319" s="28">
        <v>42822.577777777777</v>
      </c>
      <c r="F2319" s="10">
        <f t="shared" si="712"/>
        <v>2938.9583333333358</v>
      </c>
      <c r="G2319" s="86">
        <v>4162</v>
      </c>
      <c r="H2319" s="86">
        <v>0.46</v>
      </c>
      <c r="I2319" s="86">
        <v>42</v>
      </c>
      <c r="J2319" s="86"/>
      <c r="K2319" s="86">
        <v>5</v>
      </c>
      <c r="L2319" s="86">
        <v>1085</v>
      </c>
      <c r="M2319" s="86"/>
      <c r="N2319" s="114"/>
      <c r="O2319" s="83"/>
      <c r="P2319" s="90"/>
      <c r="Q2319" s="83"/>
      <c r="R2319" s="83"/>
      <c r="S2319" s="83"/>
      <c r="T2319" s="16"/>
      <c r="U2319" s="16"/>
      <c r="V2319" s="43">
        <f t="shared" si="716"/>
        <v>1.2491751170571007E-6</v>
      </c>
      <c r="W2319" s="43">
        <f t="shared" si="717"/>
        <v>1.6921354006140321E-4</v>
      </c>
      <c r="X2319" s="43">
        <f t="shared" si="718"/>
        <v>8.3850993203090244E-7</v>
      </c>
      <c r="Y2319" s="22"/>
      <c r="Z2319" s="22">
        <f t="shared" si="719"/>
        <v>1.1302319211286202E-2</v>
      </c>
      <c r="AA2319" s="44">
        <f t="shared" si="720"/>
        <v>1.5310146820338266</v>
      </c>
      <c r="AB2319" s="44">
        <f t="shared" si="721"/>
        <v>0.22502025898749597</v>
      </c>
      <c r="AC2319" s="44"/>
      <c r="AD2319" s="44"/>
      <c r="AE2319" s="44"/>
      <c r="AF2319" s="44"/>
      <c r="AG2319" s="45"/>
      <c r="AH2319" s="45"/>
      <c r="DM2319"/>
      <c r="DN2319"/>
      <c r="DO2319"/>
      <c r="DP2319"/>
      <c r="DQ2319"/>
      <c r="DR2319"/>
      <c r="DS2319"/>
      <c r="DT2319"/>
      <c r="DU2319"/>
      <c r="DV2319"/>
      <c r="DW2319"/>
      <c r="DX2319"/>
      <c r="DY2319"/>
      <c r="DZ2319"/>
      <c r="EA2319"/>
      <c r="EB2319"/>
      <c r="EC2319"/>
      <c r="ED2319"/>
      <c r="EE2319"/>
      <c r="EF2319"/>
      <c r="EG2319"/>
    </row>
    <row r="2320" spans="1:137" s="1" customFormat="1" ht="14.4" x14ac:dyDescent="0.3">
      <c r="A2320"/>
      <c r="B2320"/>
      <c r="C2320"/>
      <c r="D2320" s="40" t="s">
        <v>164</v>
      </c>
      <c r="E2320" s="28">
        <v>42968.611805555556</v>
      </c>
      <c r="F2320" s="10">
        <f t="shared" si="712"/>
        <v>3084.9923611111153</v>
      </c>
      <c r="G2320" s="86">
        <v>41286</v>
      </c>
      <c r="H2320" s="86">
        <v>0</v>
      </c>
      <c r="I2320" s="86">
        <v>40</v>
      </c>
      <c r="J2320" s="86"/>
      <c r="K2320" s="86"/>
      <c r="L2320" s="86">
        <v>1051</v>
      </c>
      <c r="M2320" s="86"/>
      <c r="N2320" s="114"/>
      <c r="O2320" s="83"/>
      <c r="P2320" s="90"/>
      <c r="Q2320" s="83"/>
      <c r="R2320" s="83"/>
      <c r="S2320" s="83"/>
      <c r="T2320" s="16"/>
      <c r="U2320" s="16"/>
      <c r="V2320" s="43">
        <f t="shared" si="716"/>
        <v>0</v>
      </c>
      <c r="W2320" s="43">
        <f t="shared" si="717"/>
        <v>0</v>
      </c>
      <c r="X2320" s="43">
        <f t="shared" si="718"/>
        <v>0</v>
      </c>
      <c r="Y2320" s="22"/>
      <c r="Z2320" s="22">
        <f t="shared" si="719"/>
        <v>0.10860286419724155</v>
      </c>
      <c r="AA2320" s="44">
        <f t="shared" si="720"/>
        <v>14.711368214664041</v>
      </c>
      <c r="AB2320" s="44">
        <f t="shared" si="721"/>
        <v>2.1621973483145074</v>
      </c>
      <c r="AC2320" s="44"/>
      <c r="AD2320" s="44"/>
      <c r="AE2320" s="44"/>
      <c r="AF2320" s="44"/>
      <c r="AG2320" s="45"/>
      <c r="AH2320" s="45"/>
      <c r="DM2320"/>
      <c r="DN2320"/>
      <c r="DO2320"/>
      <c r="DP2320"/>
      <c r="DQ2320"/>
      <c r="DR2320"/>
      <c r="DS2320"/>
      <c r="DT2320"/>
      <c r="DU2320"/>
      <c r="DV2320"/>
      <c r="DW2320"/>
      <c r="DX2320"/>
      <c r="DY2320"/>
      <c r="DZ2320"/>
      <c r="EA2320"/>
      <c r="EB2320"/>
      <c r="EC2320"/>
      <c r="ED2320"/>
      <c r="EE2320"/>
      <c r="EF2320"/>
      <c r="EG2320"/>
    </row>
    <row r="2321" spans="1:137" s="1" customFormat="1" ht="14.4" x14ac:dyDescent="0.3">
      <c r="A2321"/>
      <c r="B2321"/>
      <c r="C2321"/>
      <c r="D2321" s="40"/>
      <c r="E2321" s="28">
        <v>42969.490277777775</v>
      </c>
      <c r="F2321" s="10">
        <f t="shared" si="712"/>
        <v>3085.8708333333343</v>
      </c>
      <c r="G2321" s="86">
        <v>6450</v>
      </c>
      <c r="H2321" s="86">
        <v>1.07</v>
      </c>
      <c r="I2321" s="86">
        <v>26</v>
      </c>
      <c r="J2321" s="86"/>
      <c r="K2321" s="86">
        <v>5</v>
      </c>
      <c r="L2321" s="86">
        <v>1084</v>
      </c>
      <c r="M2321" s="86"/>
      <c r="N2321" s="114"/>
      <c r="O2321" s="83"/>
      <c r="P2321" s="90"/>
      <c r="Q2321" s="83"/>
      <c r="R2321" s="83"/>
      <c r="S2321" s="83"/>
      <c r="T2321" s="16"/>
      <c r="U2321" s="16"/>
      <c r="V2321" s="43">
        <f t="shared" si="716"/>
        <v>2.9030118909480871E-6</v>
      </c>
      <c r="W2321" s="43">
        <f t="shared" si="717"/>
        <v>3.9324263844203646E-4</v>
      </c>
      <c r="X2321" s="43">
        <f t="shared" si="718"/>
        <v>1.9486493687918312E-6</v>
      </c>
      <c r="Y2321" s="22"/>
      <c r="Z2321" s="22">
        <f t="shared" si="719"/>
        <v>1.7499464202444071E-2</v>
      </c>
      <c r="AA2321" s="44">
        <f t="shared" si="720"/>
        <v>2.3704813251879768</v>
      </c>
      <c r="AB2321" s="44">
        <f t="shared" si="721"/>
        <v>0.34840052677367861</v>
      </c>
      <c r="AC2321" s="44"/>
      <c r="AD2321" s="44"/>
      <c r="AE2321" s="44"/>
      <c r="AF2321" s="44"/>
      <c r="AG2321" s="45"/>
      <c r="AH2321" s="45"/>
      <c r="DM2321"/>
      <c r="DN2321"/>
      <c r="DO2321"/>
      <c r="DP2321"/>
      <c r="DQ2321"/>
      <c r="DR2321"/>
      <c r="DS2321"/>
      <c r="DT2321"/>
      <c r="DU2321"/>
      <c r="DV2321"/>
      <c r="DW2321"/>
      <c r="DX2321"/>
      <c r="DY2321"/>
      <c r="DZ2321"/>
      <c r="EA2321"/>
      <c r="EB2321"/>
      <c r="EC2321"/>
      <c r="ED2321"/>
      <c r="EE2321"/>
      <c r="EF2321"/>
      <c r="EG2321"/>
    </row>
    <row r="2322" spans="1:137" s="1" customFormat="1" ht="14.4" x14ac:dyDescent="0.3">
      <c r="A2322"/>
      <c r="B2322"/>
      <c r="C2322"/>
      <c r="D2322" s="40"/>
      <c r="E2322" s="28">
        <v>43046.604166666664</v>
      </c>
      <c r="F2322" s="10">
        <f t="shared" si="712"/>
        <v>3162.9847222222234</v>
      </c>
      <c r="G2322" s="86">
        <v>25319</v>
      </c>
      <c r="H2322" s="86">
        <v>1.23</v>
      </c>
      <c r="I2322" s="86">
        <v>55</v>
      </c>
      <c r="J2322" s="86"/>
      <c r="K2322" s="86"/>
      <c r="L2322" s="86">
        <v>1048</v>
      </c>
      <c r="M2322" s="86"/>
      <c r="N2322" s="114"/>
      <c r="O2322" s="83"/>
      <c r="P2322" s="90"/>
      <c r="Q2322" s="83"/>
      <c r="R2322" s="83"/>
      <c r="S2322" s="83"/>
      <c r="T2322" s="16"/>
      <c r="U2322" s="16"/>
      <c r="V2322" s="43">
        <f t="shared" si="716"/>
        <v>3.226280691026418E-6</v>
      </c>
      <c r="W2322" s="43">
        <f t="shared" si="717"/>
        <v>4.3703270222550833E-4</v>
      </c>
      <c r="X2322" s="43">
        <f t="shared" si="718"/>
        <v>2.1656438444903117E-6</v>
      </c>
      <c r="Y2322" s="22"/>
      <c r="Z2322" s="22">
        <f t="shared" si="719"/>
        <v>6.6411545378941367E-2</v>
      </c>
      <c r="AA2322" s="44">
        <f t="shared" si="720"/>
        <v>8.9961227541850786</v>
      </c>
      <c r="AB2322" s="44">
        <f t="shared" si="721"/>
        <v>1.3222014757826508</v>
      </c>
      <c r="AC2322" s="44"/>
      <c r="AD2322" s="44"/>
      <c r="AE2322" s="44"/>
      <c r="AF2322" s="44"/>
      <c r="AG2322" s="45"/>
      <c r="AH2322" s="45"/>
      <c r="DM2322"/>
      <c r="DN2322"/>
      <c r="DO2322"/>
      <c r="DP2322"/>
      <c r="DQ2322"/>
      <c r="DR2322"/>
      <c r="DS2322"/>
      <c r="DT2322"/>
      <c r="DU2322"/>
      <c r="DV2322"/>
      <c r="DW2322"/>
      <c r="DX2322"/>
      <c r="DY2322"/>
      <c r="DZ2322"/>
      <c r="EA2322"/>
      <c r="EB2322"/>
      <c r="EC2322"/>
      <c r="ED2322"/>
      <c r="EE2322"/>
      <c r="EF2322"/>
      <c r="EG2322"/>
    </row>
    <row r="2323" spans="1:137" s="1" customFormat="1" ht="14.4" x14ac:dyDescent="0.3">
      <c r="A2323"/>
      <c r="B2323"/>
      <c r="C2323"/>
      <c r="D2323" s="40"/>
      <c r="E2323" s="28">
        <v>43123.557638888888</v>
      </c>
      <c r="F2323" s="86"/>
      <c r="G2323" s="86">
        <v>34069.4</v>
      </c>
      <c r="H2323" s="86">
        <v>1</v>
      </c>
      <c r="I2323" s="86">
        <v>161</v>
      </c>
      <c r="J2323" s="86"/>
      <c r="K2323" s="86"/>
      <c r="L2323" s="86">
        <v>1037</v>
      </c>
      <c r="M2323" s="86"/>
      <c r="N2323" s="114"/>
      <c r="O2323" s="83"/>
      <c r="P2323" s="90"/>
      <c r="Q2323" s="83"/>
      <c r="R2323" s="83"/>
      <c r="S2323" s="83"/>
      <c r="T2323" s="16"/>
      <c r="U2323" s="16"/>
      <c r="V2323" s="43">
        <f t="shared" si="716"/>
        <v>2.5954610226171379E-6</v>
      </c>
      <c r="W2323" s="43">
        <f t="shared" si="717"/>
        <v>3.515817291999101E-4</v>
      </c>
      <c r="X2323" s="43">
        <f t="shared" si="718"/>
        <v>1.7422055690563929E-6</v>
      </c>
      <c r="Y2323" s="22"/>
      <c r="Z2323" s="22">
        <f t="shared" si="719"/>
        <v>8.8425799763952317E-2</v>
      </c>
      <c r="AA2323" s="44">
        <f t="shared" si="720"/>
        <v>11.978178564803418</v>
      </c>
      <c r="AB2323" s="44">
        <f t="shared" si="721"/>
        <v>1.7604879133294864</v>
      </c>
      <c r="AC2323" s="44"/>
      <c r="AD2323" s="44"/>
      <c r="AE2323" s="44"/>
      <c r="AF2323" s="44"/>
      <c r="AG2323" s="45"/>
      <c r="AH2323" s="45"/>
      <c r="DM2323"/>
      <c r="DN2323"/>
      <c r="DO2323"/>
      <c r="DP2323"/>
      <c r="DQ2323"/>
      <c r="DR2323"/>
      <c r="DS2323"/>
      <c r="DT2323"/>
      <c r="DU2323"/>
      <c r="DV2323"/>
      <c r="DW2323"/>
      <c r="DX2323"/>
      <c r="DY2323"/>
      <c r="DZ2323"/>
      <c r="EA2323"/>
      <c r="EB2323"/>
      <c r="EC2323"/>
      <c r="ED2323"/>
      <c r="EE2323"/>
      <c r="EF2323"/>
      <c r="EG2323"/>
    </row>
    <row r="2324" spans="1:137" s="1" customFormat="1" ht="14.4" x14ac:dyDescent="0.3">
      <c r="A2324"/>
      <c r="B2324"/>
      <c r="C2324"/>
      <c r="D2324" s="40"/>
      <c r="E2324" s="28"/>
      <c r="F2324" s="86"/>
      <c r="G2324" s="86"/>
      <c r="H2324" s="86"/>
      <c r="I2324" s="86"/>
      <c r="J2324" s="86"/>
      <c r="K2324" s="86"/>
      <c r="L2324" s="86"/>
      <c r="M2324" s="86"/>
      <c r="N2324" s="114"/>
      <c r="O2324" s="83"/>
      <c r="P2324" s="90"/>
      <c r="Q2324" s="83"/>
      <c r="R2324" s="83"/>
      <c r="S2324" s="83"/>
      <c r="T2324" s="16"/>
      <c r="U2324" s="16"/>
      <c r="V2324" s="43"/>
      <c r="W2324" s="43"/>
      <c r="X2324" s="43"/>
      <c r="Y2324" s="22"/>
      <c r="Z2324" s="22"/>
      <c r="AA2324" s="44"/>
      <c r="AB2324" s="44"/>
      <c r="AC2324" s="44"/>
      <c r="AD2324" s="44"/>
      <c r="AE2324" s="44"/>
      <c r="AF2324" s="44"/>
      <c r="AG2324" s="45"/>
      <c r="AH2324" s="45"/>
      <c r="DM2324"/>
      <c r="DN2324"/>
      <c r="DO2324"/>
      <c r="DP2324"/>
      <c r="DQ2324"/>
      <c r="DR2324"/>
      <c r="DS2324"/>
      <c r="DT2324"/>
      <c r="DU2324"/>
      <c r="DV2324"/>
      <c r="DW2324"/>
      <c r="DX2324"/>
      <c r="DY2324"/>
      <c r="DZ2324"/>
      <c r="EA2324"/>
      <c r="EB2324"/>
      <c r="EC2324"/>
      <c r="ED2324"/>
      <c r="EE2324"/>
      <c r="EF2324"/>
      <c r="EG2324"/>
    </row>
    <row r="2325" spans="1:137" s="1" customFormat="1" ht="14.4" x14ac:dyDescent="0.3">
      <c r="A2325"/>
      <c r="B2325"/>
      <c r="C2325"/>
      <c r="D2325" s="83"/>
      <c r="E2325" s="89"/>
      <c r="F2325" s="86"/>
      <c r="G2325" s="86"/>
      <c r="H2325" s="86"/>
      <c r="I2325" s="86"/>
      <c r="J2325" s="86"/>
      <c r="K2325" s="86"/>
      <c r="L2325" s="86"/>
      <c r="M2325" s="86"/>
      <c r="N2325" s="114"/>
      <c r="O2325" s="83"/>
      <c r="P2325" s="90"/>
      <c r="Q2325" s="83"/>
      <c r="R2325" s="83"/>
      <c r="S2325" s="83"/>
      <c r="T2325" s="16"/>
      <c r="U2325" s="16"/>
      <c r="V2325" s="43"/>
      <c r="W2325" s="43"/>
      <c r="X2325" s="43"/>
      <c r="Y2325" s="22"/>
      <c r="Z2325" s="22"/>
      <c r="AA2325" s="44"/>
      <c r="AB2325" s="44"/>
      <c r="AC2325" s="44"/>
      <c r="AD2325" s="44"/>
      <c r="AE2325" s="44"/>
      <c r="AF2325" s="44"/>
      <c r="AG2325" s="45"/>
      <c r="AH2325" s="45"/>
      <c r="DM2325"/>
      <c r="DN2325"/>
      <c r="DO2325"/>
      <c r="DP2325"/>
      <c r="DQ2325"/>
      <c r="DR2325"/>
      <c r="DS2325"/>
      <c r="DT2325"/>
      <c r="DU2325"/>
      <c r="DV2325"/>
      <c r="DW2325"/>
      <c r="DX2325"/>
      <c r="DY2325"/>
      <c r="DZ2325"/>
      <c r="EA2325"/>
      <c r="EB2325"/>
      <c r="EC2325"/>
      <c r="ED2325"/>
      <c r="EE2325"/>
      <c r="EF2325"/>
      <c r="EG2325"/>
    </row>
    <row r="2326" spans="1:137" s="1" customFormat="1" ht="14.4" x14ac:dyDescent="0.3">
      <c r="A2326"/>
      <c r="B2326"/>
      <c r="C2326"/>
      <c r="D2326" s="83"/>
      <c r="E2326" s="89"/>
      <c r="F2326" s="86"/>
      <c r="G2326" s="86"/>
      <c r="H2326" s="86"/>
      <c r="I2326" s="86"/>
      <c r="J2326" s="86"/>
      <c r="K2326" s="86"/>
      <c r="L2326" s="86"/>
      <c r="M2326" s="86"/>
      <c r="N2326" s="114"/>
      <c r="O2326" s="83"/>
      <c r="P2326" s="90"/>
      <c r="Q2326" s="83"/>
      <c r="R2326" s="83"/>
      <c r="S2326" s="83"/>
      <c r="T2326" s="16"/>
      <c r="U2326" s="16"/>
      <c r="V2326" s="43"/>
      <c r="W2326" s="43"/>
      <c r="X2326" s="43"/>
      <c r="Y2326" s="22"/>
      <c r="Z2326" s="22"/>
      <c r="AA2326" s="44"/>
      <c r="AB2326" s="44"/>
      <c r="AC2326" s="44"/>
      <c r="AD2326" s="44"/>
      <c r="AE2326" s="44"/>
      <c r="AF2326" s="44"/>
      <c r="AG2326" s="45"/>
      <c r="AH2326" s="45"/>
      <c r="DM2326"/>
      <c r="DN2326"/>
      <c r="DO2326"/>
      <c r="DP2326"/>
      <c r="DQ2326"/>
      <c r="DR2326"/>
      <c r="DS2326"/>
      <c r="DT2326"/>
      <c r="DU2326"/>
      <c r="DV2326"/>
      <c r="DW2326"/>
      <c r="DX2326"/>
      <c r="DY2326"/>
      <c r="DZ2326"/>
      <c r="EA2326"/>
      <c r="EB2326"/>
      <c r="EC2326"/>
      <c r="ED2326"/>
      <c r="EE2326"/>
      <c r="EF2326"/>
      <c r="EG2326"/>
    </row>
    <row r="2327" spans="1:137" s="1" customFormat="1" x14ac:dyDescent="0.25">
      <c r="A2327"/>
      <c r="B2327"/>
      <c r="C2327"/>
      <c r="D2327" s="83"/>
      <c r="E2327" s="89"/>
      <c r="F2327" s="86"/>
      <c r="G2327" s="86"/>
      <c r="H2327" s="86"/>
      <c r="I2327" s="86"/>
      <c r="J2327" s="86"/>
      <c r="K2327" s="86"/>
      <c r="L2327" s="86"/>
      <c r="M2327" s="86"/>
      <c r="N2327" s="86"/>
      <c r="O2327" s="83"/>
      <c r="P2327" s="90"/>
      <c r="Q2327" s="83"/>
      <c r="R2327" s="83"/>
      <c r="S2327" s="83"/>
      <c r="T2327" s="16"/>
      <c r="U2327" s="16"/>
      <c r="V2327" s="17"/>
      <c r="W2327" s="17"/>
      <c r="X2327" s="17"/>
      <c r="Y2327" s="17"/>
      <c r="Z2327" s="17"/>
      <c r="AA2327" s="17"/>
      <c r="AB2327" s="17"/>
      <c r="AC2327" s="17"/>
      <c r="AD2327" s="17"/>
      <c r="AE2327" s="17"/>
      <c r="AF2327" s="17"/>
      <c r="AG2327" s="17"/>
      <c r="AH2327" s="17"/>
      <c r="DM2327"/>
      <c r="DN2327"/>
      <c r="DO2327"/>
      <c r="DP2327"/>
      <c r="DQ2327"/>
      <c r="DR2327"/>
      <c r="DS2327"/>
      <c r="DT2327"/>
      <c r="DU2327"/>
      <c r="DV2327"/>
      <c r="DW2327"/>
      <c r="DX2327"/>
      <c r="DY2327"/>
      <c r="DZ2327"/>
      <c r="EA2327"/>
      <c r="EB2327"/>
      <c r="EC2327"/>
      <c r="ED2327"/>
      <c r="EE2327"/>
      <c r="EF2327"/>
      <c r="EG2327"/>
    </row>
    <row r="2328" spans="1:137" x14ac:dyDescent="0.25">
      <c r="D2328" s="18" t="s">
        <v>229</v>
      </c>
      <c r="E2328" s="18" t="s">
        <v>16</v>
      </c>
      <c r="F2328" s="10" t="s">
        <v>17</v>
      </c>
      <c r="G2328" s="10" t="s">
        <v>20</v>
      </c>
      <c r="H2328" s="10" t="s">
        <v>21</v>
      </c>
      <c r="I2328" s="10" t="s">
        <v>22</v>
      </c>
      <c r="K2328" s="10"/>
      <c r="L2328" s="10"/>
    </row>
    <row r="2329" spans="1:137" s="1" customFormat="1" ht="14.4" thickBot="1" x14ac:dyDescent="0.3">
      <c r="A2329"/>
      <c r="B2329"/>
      <c r="C2329"/>
      <c r="D2329" s="18"/>
      <c r="E2329" s="28">
        <f>E2330-1</f>
        <v>39883.621527777781</v>
      </c>
      <c r="F2329" s="10"/>
      <c r="G2329" s="10"/>
      <c r="H2329" s="10"/>
      <c r="I2329" s="10"/>
      <c r="J2329" s="10"/>
      <c r="K2329" s="10"/>
      <c r="L2329" s="79">
        <v>1037</v>
      </c>
      <c r="M2329" s="86"/>
      <c r="N2329" s="114">
        <v>7.2</v>
      </c>
      <c r="O2329" s="90"/>
      <c r="P2329" s="90"/>
      <c r="Q2329" s="90"/>
      <c r="R2329" s="87"/>
      <c r="S2329" s="87"/>
      <c r="T2329" s="16"/>
      <c r="U2329" s="16"/>
      <c r="V2329" s="17"/>
      <c r="W2329" s="17"/>
      <c r="X2329" s="17"/>
      <c r="Y2329" s="17"/>
      <c r="Z2329" s="17"/>
      <c r="AA2329" s="17"/>
      <c r="AB2329" s="17"/>
      <c r="AC2329" s="17"/>
      <c r="AD2329" s="17"/>
      <c r="AE2329" s="17"/>
      <c r="AF2329" s="17"/>
      <c r="AG2329" s="17"/>
      <c r="AH2329" s="17"/>
      <c r="DM2329"/>
      <c r="DN2329"/>
      <c r="DO2329"/>
      <c r="DP2329"/>
      <c r="DQ2329"/>
      <c r="DR2329"/>
      <c r="DS2329"/>
      <c r="DT2329"/>
      <c r="DU2329"/>
      <c r="DV2329"/>
      <c r="DW2329"/>
      <c r="DX2329"/>
      <c r="DY2329"/>
      <c r="DZ2329"/>
      <c r="EA2329"/>
      <c r="EB2329"/>
      <c r="EC2329"/>
      <c r="ED2329"/>
      <c r="EE2329"/>
      <c r="EF2329"/>
      <c r="EG2329"/>
    </row>
    <row r="2330" spans="1:137" s="1" customFormat="1" ht="15" thickBot="1" x14ac:dyDescent="0.35">
      <c r="A2330"/>
      <c r="B2330"/>
      <c r="C2330"/>
      <c r="D2330" s="18"/>
      <c r="E2330" s="28">
        <v>39884.621527777781</v>
      </c>
      <c r="F2330" s="10">
        <f>E2330-$E$2329</f>
        <v>1</v>
      </c>
      <c r="G2330" s="10">
        <v>4623</v>
      </c>
      <c r="H2330" s="10">
        <v>3.05</v>
      </c>
      <c r="I2330" s="10">
        <v>843</v>
      </c>
      <c r="J2330" s="10"/>
      <c r="K2330" s="10"/>
      <c r="L2330" s="79">
        <v>1037</v>
      </c>
      <c r="M2330" s="86"/>
      <c r="N2330" s="114">
        <v>7.2</v>
      </c>
      <c r="O2330" s="37">
        <v>91.47</v>
      </c>
      <c r="P2330" s="38">
        <v>19.87</v>
      </c>
      <c r="Q2330" s="39">
        <f>P2330-S2330</f>
        <v>11.238472000000002</v>
      </c>
      <c r="R2330" s="18">
        <v>43.44</v>
      </c>
      <c r="S2330" s="85">
        <f>R2330*P2330/100</f>
        <v>8.6315279999999994</v>
      </c>
      <c r="T2330" s="40">
        <f>Q2330/$A$18+S2330</f>
        <v>13.314224666666668</v>
      </c>
      <c r="U2330" s="40">
        <f>$A$16-T2330</f>
        <v>103.68577533333334</v>
      </c>
      <c r="V2330" s="43">
        <f t="shared" ref="V2330:V2361" si="723">($A$15*L2330/1000/$A$13*H2330)/$Q$2330</f>
        <v>9.1591559725919654E-6</v>
      </c>
      <c r="W2330" s="43">
        <f t="shared" ref="W2330:W2361" si="724">($U$2330*L2330/1000/$A$13*H2330)/$Q$2330</f>
        <v>1.2662322512228381E-3</v>
      </c>
      <c r="X2330" s="43">
        <f t="shared" ref="X2330:X2361" si="725">($A$46*$S$2330*H2330*L2330/1000000)/$Q$2330</f>
        <v>5.3137269856219962E-6</v>
      </c>
      <c r="Y2330" s="22">
        <f>X2330+W2330+SUM($V$2330:V2330)</f>
        <v>1.2807051341810519E-3</v>
      </c>
      <c r="Z2330" s="22">
        <f t="shared" ref="Z2330:Z2361" si="726">($A$15*L2330/1000/$A$13*G2330)/$Q$2330</f>
        <v>1.388287805288284E-2</v>
      </c>
      <c r="AA2330" s="44">
        <f t="shared" ref="AA2330:AA2361" si="727">($U$2330*L2330/1000/$A$13*G2330)/$Q$2330</f>
        <v>1.9192759663616987</v>
      </c>
      <c r="AB2330" s="44">
        <f t="shared" ref="AB2330:AB2361" si="728">($A$14*$S$2330/1000*G2330/1000000*L2330/1000*1000000)/$Q$2330</f>
        <v>0.23888696670097545</v>
      </c>
      <c r="AC2330" s="44">
        <f t="shared" ref="AC2330:AC2361" si="729">($A$14*((L2330/1000)*G2330/10^6)*(1+($A$28/(10^-N2330))+(($A$28*$A$29)/(10^-N2330)^2))*1000000)*$S$2330/1000/$Q$2330</f>
        <v>1.3731284039593914</v>
      </c>
      <c r="AD2330" s="44">
        <f t="shared" ref="AD2330:AD2331" si="730">AC2330/(1+($A$28/(10^-N2330))+(($A$28*$A$29)/(10^-N2330)^2))*1</f>
        <v>0.23888696670097545</v>
      </c>
      <c r="AE2330" s="44">
        <f t="shared" ref="AE2330:AE2331" si="731">AC2330/(1+($A$28/(10^-N2330))+(($A$28*$A$29)/(10^-N2330)^2))*($A$28/(10^-N2330))</f>
        <v>1.1337569203226179</v>
      </c>
      <c r="AF2330" s="44">
        <f t="shared" ref="AF2330:AF2331" si="732">AC2330/(1+($A$28/(10^-N2330))+(($A$28*$A$29)/(10^-N2330)^2))*(($A$28*$A$29)/(10^-N2330)^2)</f>
        <v>4.8451693579805395E-4</v>
      </c>
      <c r="AG2330" s="45">
        <f>AC2330+AA2330+SUM($Z$2330:Z2330)</f>
        <v>3.3062872483739731</v>
      </c>
      <c r="AH2330" s="45">
        <f>AC2330+AA2330+SUM($Z$2330:Z2330)</f>
        <v>3.3062872483739731</v>
      </c>
      <c r="DM2330"/>
      <c r="DN2330"/>
      <c r="DO2330"/>
      <c r="DP2330"/>
      <c r="DQ2330"/>
      <c r="DR2330"/>
      <c r="DS2330"/>
      <c r="DT2330"/>
      <c r="DU2330"/>
      <c r="DV2330"/>
      <c r="DW2330"/>
      <c r="DX2330"/>
      <c r="DY2330"/>
      <c r="DZ2330"/>
      <c r="EA2330"/>
      <c r="EB2330"/>
      <c r="EC2330"/>
      <c r="ED2330"/>
      <c r="EE2330"/>
      <c r="EF2330"/>
      <c r="EG2330"/>
    </row>
    <row r="2331" spans="1:137" s="1" customFormat="1" ht="14.4" x14ac:dyDescent="0.3">
      <c r="A2331"/>
      <c r="B2331"/>
      <c r="C2331"/>
      <c r="D2331" s="18"/>
      <c r="E2331" s="28">
        <v>39891.609027777777</v>
      </c>
      <c r="F2331" s="10">
        <f t="shared" ref="F2331:F2390" si="733">E2331-$E$2329</f>
        <v>7.9874999999956344</v>
      </c>
      <c r="G2331" s="10">
        <v>23600</v>
      </c>
      <c r="H2331" s="10">
        <v>3.47</v>
      </c>
      <c r="I2331" s="10">
        <v>1071</v>
      </c>
      <c r="J2331" s="10"/>
      <c r="K2331" s="10"/>
      <c r="L2331" s="79">
        <v>1037</v>
      </c>
      <c r="M2331" s="86"/>
      <c r="N2331" s="114">
        <v>7.2</v>
      </c>
      <c r="O2331" s="90"/>
      <c r="P2331" s="90"/>
      <c r="Q2331" s="90"/>
      <c r="R2331" s="88"/>
      <c r="S2331" s="87"/>
      <c r="T2331" s="16"/>
      <c r="U2331" s="16"/>
      <c r="V2331" s="43">
        <f t="shared" si="723"/>
        <v>1.0420416795047254E-5</v>
      </c>
      <c r="W2331" s="43">
        <f t="shared" si="724"/>
        <v>1.4405986595879504E-3</v>
      </c>
      <c r="X2331" s="43">
        <f t="shared" si="725"/>
        <v>6.0454533246256825E-6</v>
      </c>
      <c r="Y2331" s="22">
        <f>X2331+W2331+SUM($V$2330:V2331)</f>
        <v>1.4662236856802153E-3</v>
      </c>
      <c r="Z2331" s="22">
        <f t="shared" si="726"/>
        <v>7.0870846214154223E-2</v>
      </c>
      <c r="AA2331" s="44">
        <f t="shared" si="727"/>
        <v>9.7977315176586828</v>
      </c>
      <c r="AB2331" s="44">
        <f t="shared" si="728"/>
        <v>1.2194965204722086</v>
      </c>
      <c r="AC2331" s="44">
        <f t="shared" si="729"/>
        <v>7.0096972384688794</v>
      </c>
      <c r="AD2331" s="44">
        <f t="shared" si="730"/>
        <v>1.2194965204722084</v>
      </c>
      <c r="AE2331" s="44">
        <f t="shared" si="731"/>
        <v>5.7877273025338036</v>
      </c>
      <c r="AF2331" s="44">
        <f t="shared" si="732"/>
        <v>2.4734154628669848E-3</v>
      </c>
      <c r="AG2331" s="45">
        <f>AC2331+AA2331+SUM($Z$2330:Z2331)</f>
        <v>16.892182480394602</v>
      </c>
      <c r="AH2331" s="45">
        <f>AC2331+AA2331+SUM($Z$2330:Z2331)</f>
        <v>16.892182480394602</v>
      </c>
      <c r="DM2331"/>
      <c r="DN2331"/>
      <c r="DO2331"/>
      <c r="DP2331"/>
      <c r="DQ2331"/>
      <c r="DR2331"/>
      <c r="DS2331"/>
      <c r="DT2331"/>
      <c r="DU2331"/>
      <c r="DV2331"/>
      <c r="DW2331"/>
      <c r="DX2331"/>
      <c r="DY2331"/>
      <c r="DZ2331"/>
      <c r="EA2331"/>
      <c r="EB2331"/>
      <c r="EC2331"/>
      <c r="ED2331"/>
      <c r="EE2331"/>
      <c r="EF2331"/>
      <c r="EG2331"/>
    </row>
    <row r="2332" spans="1:137" s="1" customFormat="1" ht="14.4" x14ac:dyDescent="0.3">
      <c r="A2332"/>
      <c r="B2332"/>
      <c r="C2332"/>
      <c r="D2332" s="18"/>
      <c r="E2332" s="28">
        <v>39898.464583333334</v>
      </c>
      <c r="F2332" s="10">
        <f t="shared" si="733"/>
        <v>14.843055555553292</v>
      </c>
      <c r="G2332" s="10">
        <v>38456</v>
      </c>
      <c r="H2332" s="10">
        <v>4.03</v>
      </c>
      <c r="I2332" s="10">
        <v>1288</v>
      </c>
      <c r="J2332" s="10"/>
      <c r="K2332" s="10"/>
      <c r="L2332" s="79">
        <v>1037</v>
      </c>
      <c r="M2332" s="87"/>
      <c r="N2332" s="114">
        <v>7.2</v>
      </c>
      <c r="O2332" s="90"/>
      <c r="P2332" s="90"/>
      <c r="Q2332" s="90"/>
      <c r="R2332" s="87"/>
      <c r="S2332" s="87"/>
      <c r="T2332" s="16"/>
      <c r="U2332" s="16"/>
      <c r="V2332" s="43">
        <f t="shared" si="723"/>
        <v>1.2102097891654305E-5</v>
      </c>
      <c r="W2332" s="43">
        <f t="shared" si="724"/>
        <v>1.6730872040747668E-3</v>
      </c>
      <c r="X2332" s="43">
        <f t="shared" si="725"/>
        <v>7.0210884432972638E-6</v>
      </c>
      <c r="Y2332" s="22">
        <f>X2332+W2332+SUM($V$2330:V2332)</f>
        <v>1.7117899631773576E-3</v>
      </c>
      <c r="Z2332" s="22">
        <f t="shared" si="726"/>
        <v>0.11548344330557268</v>
      </c>
      <c r="AA2332" s="44">
        <f t="shared" si="727"/>
        <v>15.965320476401793</v>
      </c>
      <c r="AB2332" s="44">
        <f t="shared" si="728"/>
        <v>1.9871592453931888</v>
      </c>
      <c r="AC2332" s="44">
        <f t="shared" si="729"/>
        <v>11.422242245871153</v>
      </c>
      <c r="AD2332" s="44">
        <f t="shared" ref="AD2332:AD2381" si="734">AC2332/(1+($A$28/(10^-N2332))+(($A$28*$A$29)/(10^-N2332)^2))*1</f>
        <v>1.9871592453931883</v>
      </c>
      <c r="AE2332" s="44">
        <f t="shared" ref="AE2332:AE2381" si="735">AC2332/(1+($A$28/(10^-N2332))+(($A$28*$A$29)/(10^-N2332)^2))*($A$28/(10^-N2332))</f>
        <v>9.4310525909423717</v>
      </c>
      <c r="AF2332" s="44">
        <f t="shared" ref="AF2332:AF2381" si="736">AC2332/(1+($A$28/(10^-N2332))+(($A$28*$A$29)/(10^-N2332)^2))*(($A$28*$A$29)/(10^-N2332)^2)</f>
        <v>4.0304095355937607E-3</v>
      </c>
      <c r="AG2332" s="45">
        <f>AC2332+AA2332+SUM($Z$2330:Z2332)</f>
        <v>27.587799889845556</v>
      </c>
      <c r="AH2332" s="45">
        <f>AC2332+AA2332+SUM($Z$2330:Z2332)</f>
        <v>27.587799889845556</v>
      </c>
      <c r="DM2332"/>
      <c r="DN2332"/>
      <c r="DO2332"/>
      <c r="DP2332"/>
      <c r="DQ2332"/>
      <c r="DR2332"/>
      <c r="DS2332"/>
      <c r="DT2332"/>
      <c r="DU2332"/>
      <c r="DV2332"/>
      <c r="DW2332"/>
      <c r="DX2332"/>
      <c r="DY2332"/>
      <c r="DZ2332"/>
      <c r="EA2332"/>
      <c r="EB2332"/>
      <c r="EC2332"/>
      <c r="ED2332"/>
      <c r="EE2332"/>
      <c r="EF2332"/>
      <c r="EG2332"/>
    </row>
    <row r="2333" spans="1:137" s="1" customFormat="1" ht="14.4" x14ac:dyDescent="0.3">
      <c r="A2333"/>
      <c r="B2333"/>
      <c r="C2333"/>
      <c r="D2333" s="18"/>
      <c r="E2333" s="28">
        <v>39913.745138888888</v>
      </c>
      <c r="F2333" s="10">
        <f t="shared" si="733"/>
        <v>30.123611111106584</v>
      </c>
      <c r="G2333" s="10">
        <v>75364</v>
      </c>
      <c r="H2333" s="10">
        <v>3.26</v>
      </c>
      <c r="I2333" s="10">
        <v>1643</v>
      </c>
      <c r="J2333" s="10"/>
      <c r="K2333" s="10"/>
      <c r="L2333" s="79">
        <v>1037</v>
      </c>
      <c r="M2333" s="86"/>
      <c r="N2333" s="114">
        <v>7.2</v>
      </c>
      <c r="O2333" s="90"/>
      <c r="P2333" s="90"/>
      <c r="Q2333" s="90"/>
      <c r="R2333" s="87"/>
      <c r="S2333" s="87"/>
      <c r="T2333" s="16"/>
      <c r="U2333" s="16"/>
      <c r="V2333" s="43">
        <f t="shared" si="723"/>
        <v>9.7897863838196095E-6</v>
      </c>
      <c r="W2333" s="43">
        <f t="shared" si="724"/>
        <v>1.3534154554053943E-3</v>
      </c>
      <c r="X2333" s="43">
        <f t="shared" si="725"/>
        <v>5.6795901551238402E-6</v>
      </c>
      <c r="Y2333" s="22">
        <f>X2333+W2333+SUM($V$2330:V2333)</f>
        <v>1.4005665026036312E-3</v>
      </c>
      <c r="Z2333" s="22">
        <f t="shared" si="726"/>
        <v>0.22631823957981015</v>
      </c>
      <c r="AA2333" s="44">
        <f t="shared" si="727"/>
        <v>31.287976190543603</v>
      </c>
      <c r="AB2333" s="44">
        <f t="shared" si="728"/>
        <v>3.894327786816421</v>
      </c>
      <c r="AC2333" s="44">
        <f t="shared" si="729"/>
        <v>22.384695876269859</v>
      </c>
      <c r="AD2333" s="44">
        <f t="shared" si="734"/>
        <v>3.8943277868164206</v>
      </c>
      <c r="AE2333" s="44">
        <f t="shared" si="735"/>
        <v>18.482469509667698</v>
      </c>
      <c r="AF2333" s="44">
        <f t="shared" si="736"/>
        <v>7.8985797857418424E-3</v>
      </c>
      <c r="AG2333" s="45">
        <f>AC2333+AA2333+SUM($Z$2330:Z2333)</f>
        <v>54.099227473965882</v>
      </c>
      <c r="AH2333" s="45">
        <f>AC2333+AA2333+SUM($Z$2330:Z2333)</f>
        <v>54.099227473965882</v>
      </c>
      <c r="DM2333"/>
      <c r="DN2333"/>
      <c r="DO2333"/>
      <c r="DP2333"/>
      <c r="DQ2333"/>
      <c r="DR2333"/>
      <c r="DS2333"/>
      <c r="DT2333"/>
      <c r="DU2333"/>
      <c r="DV2333"/>
      <c r="DW2333"/>
      <c r="DX2333"/>
      <c r="DY2333"/>
      <c r="DZ2333"/>
      <c r="EA2333"/>
      <c r="EB2333"/>
      <c r="EC2333"/>
      <c r="ED2333"/>
      <c r="EE2333"/>
      <c r="EF2333"/>
      <c r="EG2333"/>
    </row>
    <row r="2334" spans="1:137" s="1" customFormat="1" ht="14.4" x14ac:dyDescent="0.3">
      <c r="A2334"/>
      <c r="B2334"/>
      <c r="C2334"/>
      <c r="D2334" s="29"/>
      <c r="E2334" s="28">
        <v>39921.580555555556</v>
      </c>
      <c r="F2334" s="10">
        <f t="shared" si="733"/>
        <v>37.959027777775191</v>
      </c>
      <c r="G2334" s="10">
        <v>84956</v>
      </c>
      <c r="H2334" s="10">
        <v>3.53</v>
      </c>
      <c r="I2334" s="10">
        <v>1845</v>
      </c>
      <c r="J2334" s="10"/>
      <c r="K2334" s="10"/>
      <c r="L2334" s="79">
        <v>1037</v>
      </c>
      <c r="M2334" s="86"/>
      <c r="N2334" s="114">
        <v>7.2</v>
      </c>
      <c r="O2334" s="90"/>
      <c r="P2334" s="90"/>
      <c r="Q2334" s="90"/>
      <c r="R2334" s="87"/>
      <c r="S2334" s="87"/>
      <c r="T2334" s="16"/>
      <c r="U2334" s="16"/>
      <c r="V2334" s="43">
        <f t="shared" si="723"/>
        <v>1.0600596912540865E-5</v>
      </c>
      <c r="W2334" s="43">
        <f t="shared" si="724"/>
        <v>1.4655081464972522E-3</v>
      </c>
      <c r="X2334" s="43">
        <f t="shared" si="725"/>
        <v>6.1499856587690651E-6</v>
      </c>
      <c r="Y2334" s="22">
        <f>X2334+W2334+SUM($V$2330:V2334)</f>
        <v>1.5237301861116752E-3</v>
      </c>
      <c r="Z2334" s="22">
        <f t="shared" si="726"/>
        <v>0.25512303436312234</v>
      </c>
      <c r="AA2334" s="44">
        <f t="shared" si="727"/>
        <v>35.270172831110635</v>
      </c>
      <c r="AB2334" s="44">
        <f t="shared" si="728"/>
        <v>4.3899807793744472</v>
      </c>
      <c r="AC2334" s="44">
        <f t="shared" si="729"/>
        <v>25.233721974210269</v>
      </c>
      <c r="AD2334" s="44">
        <f t="shared" si="734"/>
        <v>4.3899807793744481</v>
      </c>
      <c r="AE2334" s="44">
        <f t="shared" si="735"/>
        <v>20.834837318392459</v>
      </c>
      <c r="AF2334" s="44">
        <f t="shared" si="736"/>
        <v>8.9038764433613405E-3</v>
      </c>
      <c r="AG2334" s="45">
        <f>AC2334+AA2334+SUM($Z$2330:Z2334)</f>
        <v>61.185573246836448</v>
      </c>
      <c r="AH2334" s="45">
        <f>AC2334+AA2334+SUM($Z$2330:Z2334)</f>
        <v>61.185573246836448</v>
      </c>
      <c r="DM2334"/>
      <c r="DN2334"/>
      <c r="DO2334"/>
      <c r="DP2334"/>
      <c r="DQ2334"/>
      <c r="DR2334"/>
      <c r="DS2334"/>
      <c r="DT2334"/>
      <c r="DU2334"/>
      <c r="DV2334"/>
      <c r="DW2334"/>
      <c r="DX2334"/>
      <c r="DY2334"/>
      <c r="DZ2334"/>
      <c r="EA2334"/>
      <c r="EB2334"/>
      <c r="EC2334"/>
      <c r="ED2334"/>
      <c r="EE2334"/>
      <c r="EF2334"/>
      <c r="EG2334"/>
    </row>
    <row r="2335" spans="1:137" s="1" customFormat="1" ht="14.4" x14ac:dyDescent="0.3">
      <c r="A2335"/>
      <c r="B2335"/>
      <c r="C2335"/>
      <c r="D2335" s="16"/>
      <c r="E2335" s="28">
        <v>39939.655555555553</v>
      </c>
      <c r="F2335" s="10">
        <f t="shared" si="733"/>
        <v>56.03402777777228</v>
      </c>
      <c r="G2335" s="10">
        <v>114253</v>
      </c>
      <c r="H2335" s="10">
        <v>6.6</v>
      </c>
      <c r="I2335" s="10">
        <v>188</v>
      </c>
      <c r="J2335" s="10"/>
      <c r="K2335" s="10"/>
      <c r="L2335" s="79">
        <v>1037</v>
      </c>
      <c r="M2335" s="86"/>
      <c r="N2335" s="114">
        <v>7.2</v>
      </c>
      <c r="O2335" s="90"/>
      <c r="P2335" s="90"/>
      <c r="Q2335" s="90"/>
      <c r="R2335" s="87"/>
      <c r="S2335" s="87"/>
      <c r="T2335" s="16"/>
      <c r="U2335" s="16"/>
      <c r="V2335" s="43">
        <f t="shared" si="723"/>
        <v>1.9819812924297371E-5</v>
      </c>
      <c r="W2335" s="43">
        <f t="shared" si="724"/>
        <v>2.7400435600231907E-3</v>
      </c>
      <c r="X2335" s="43">
        <f t="shared" si="725"/>
        <v>1.1498556755772189E-5</v>
      </c>
      <c r="Y2335" s="22">
        <f>X2335+W2335+SUM($V$2330:V2335)</f>
        <v>2.8234339836589141E-3</v>
      </c>
      <c r="Z2335" s="22">
        <f t="shared" si="726"/>
        <v>0.34310198273329506</v>
      </c>
      <c r="AA2335" s="44">
        <f t="shared" si="727"/>
        <v>47.433060130807519</v>
      </c>
      <c r="AB2335" s="44">
        <f t="shared" si="728"/>
        <v>5.9038616929453935</v>
      </c>
      <c r="AC2335" s="44">
        <f t="shared" si="729"/>
        <v>33.935548245202753</v>
      </c>
      <c r="AD2335" s="44">
        <f t="shared" si="734"/>
        <v>5.9038616929453918</v>
      </c>
      <c r="AE2335" s="44">
        <f t="shared" si="735"/>
        <v>28.019712182050629</v>
      </c>
      <c r="AF2335" s="44">
        <f t="shared" si="736"/>
        <v>1.1974370206734817E-2</v>
      </c>
      <c r="AG2335" s="45">
        <f>AC2335+AA2335+SUM($Z$2330:Z2335)</f>
        <v>82.393388800259103</v>
      </c>
      <c r="AH2335" s="45">
        <f>AC2335+AA2335+SUM($Z$2330:Z2335)</f>
        <v>82.393388800259103</v>
      </c>
      <c r="DM2335"/>
      <c r="DN2335"/>
      <c r="DO2335"/>
      <c r="DP2335"/>
      <c r="DQ2335"/>
      <c r="DR2335"/>
      <c r="DS2335"/>
      <c r="DT2335"/>
      <c r="DU2335"/>
      <c r="DV2335"/>
      <c r="DW2335"/>
      <c r="DX2335"/>
      <c r="DY2335"/>
      <c r="DZ2335"/>
      <c r="EA2335"/>
      <c r="EB2335"/>
      <c r="EC2335"/>
      <c r="ED2335"/>
      <c r="EE2335"/>
      <c r="EF2335"/>
      <c r="EG2335"/>
    </row>
    <row r="2336" spans="1:137" s="1" customFormat="1" ht="14.4" x14ac:dyDescent="0.3">
      <c r="A2336"/>
      <c r="B2336"/>
      <c r="C2336"/>
      <c r="D2336" s="16"/>
      <c r="E2336" s="28">
        <v>39952.540277777778</v>
      </c>
      <c r="F2336" s="10">
        <f t="shared" si="733"/>
        <v>68.91874999999709</v>
      </c>
      <c r="G2336" s="10">
        <v>129423</v>
      </c>
      <c r="H2336" s="10">
        <v>6.53</v>
      </c>
      <c r="I2336" s="10">
        <v>550</v>
      </c>
      <c r="J2336" s="10"/>
      <c r="K2336" s="10"/>
      <c r="L2336" s="79">
        <v>1037</v>
      </c>
      <c r="M2336" s="86"/>
      <c r="N2336" s="114">
        <v>7.2</v>
      </c>
      <c r="O2336" s="90"/>
      <c r="P2336" s="90"/>
      <c r="Q2336" s="90"/>
      <c r="R2336" s="87"/>
      <c r="S2336" s="87"/>
      <c r="T2336" s="16"/>
      <c r="U2336" s="16"/>
      <c r="V2336" s="43">
        <f t="shared" si="723"/>
        <v>1.9609602787221489E-5</v>
      </c>
      <c r="W2336" s="43">
        <f t="shared" si="724"/>
        <v>2.7109824919623392E-3</v>
      </c>
      <c r="X2336" s="43">
        <f t="shared" si="725"/>
        <v>1.1376602365938243E-5</v>
      </c>
      <c r="Y2336" s="22">
        <f>X2336+W2336+SUM($V$2330:V2336)</f>
        <v>2.8138605639954502E-3</v>
      </c>
      <c r="Z2336" s="22">
        <f t="shared" si="726"/>
        <v>0.38865752243959673</v>
      </c>
      <c r="AA2336" s="44">
        <f t="shared" si="727"/>
        <v>53.73100873770931</v>
      </c>
      <c r="AB2336" s="44">
        <f t="shared" si="728"/>
        <v>6.6877499224184183</v>
      </c>
      <c r="AC2336" s="44">
        <f t="shared" si="729"/>
        <v>38.441357868404999</v>
      </c>
      <c r="AD2336" s="44">
        <f t="shared" si="734"/>
        <v>6.6877499224184183</v>
      </c>
      <c r="AE2336" s="44">
        <f t="shared" si="735"/>
        <v>31.740043672704775</v>
      </c>
      <c r="AF2336" s="44">
        <f t="shared" si="736"/>
        <v>1.3564273281806519E-2</v>
      </c>
      <c r="AG2336" s="45">
        <f>AC2336+AA2336+SUM($Z$2330:Z2336)</f>
        <v>93.585804552802742</v>
      </c>
      <c r="AH2336" s="45">
        <f>AC2336+AA2336+SUM($Z$2330:Z2336)</f>
        <v>93.585804552802742</v>
      </c>
      <c r="DM2336"/>
      <c r="DN2336"/>
      <c r="DO2336"/>
      <c r="DP2336"/>
      <c r="DQ2336"/>
      <c r="DR2336"/>
      <c r="DS2336"/>
      <c r="DT2336"/>
      <c r="DU2336"/>
      <c r="DV2336"/>
      <c r="DW2336"/>
      <c r="DX2336"/>
      <c r="DY2336"/>
      <c r="DZ2336"/>
      <c r="EA2336"/>
      <c r="EB2336"/>
      <c r="EC2336"/>
      <c r="ED2336"/>
      <c r="EE2336"/>
      <c r="EF2336"/>
      <c r="EG2336"/>
    </row>
    <row r="2337" spans="1:137" s="1" customFormat="1" ht="14.4" x14ac:dyDescent="0.3">
      <c r="A2337"/>
      <c r="B2337"/>
      <c r="C2337"/>
      <c r="D2337" s="16"/>
      <c r="E2337" s="28">
        <v>39966.484027777777</v>
      </c>
      <c r="F2337" s="10">
        <f t="shared" si="733"/>
        <v>82.862499999995634</v>
      </c>
      <c r="G2337" s="10">
        <v>132731</v>
      </c>
      <c r="H2337" s="10">
        <v>8.83</v>
      </c>
      <c r="I2337" s="10">
        <v>782</v>
      </c>
      <c r="J2337" s="10"/>
      <c r="K2337" s="10"/>
      <c r="L2337" s="79">
        <v>1037</v>
      </c>
      <c r="M2337" s="86"/>
      <c r="N2337" s="114">
        <v>7.2</v>
      </c>
      <c r="O2337" s="90"/>
      <c r="P2337" s="90"/>
      <c r="Q2337" s="90"/>
      <c r="R2337" s="87"/>
      <c r="S2337" s="87"/>
      <c r="T2337" s="16"/>
      <c r="U2337" s="16"/>
      <c r="V2337" s="43">
        <f t="shared" si="723"/>
        <v>2.6516507291143298E-5</v>
      </c>
      <c r="W2337" s="43">
        <f t="shared" si="724"/>
        <v>3.6658461568189055E-3</v>
      </c>
      <c r="X2337" s="43">
        <f t="shared" si="725"/>
        <v>1.5383675174767947E-5</v>
      </c>
      <c r="Y2337" s="22">
        <f>X2337+W2337+SUM($V$2330:V2337)</f>
        <v>3.7992478089519896E-3</v>
      </c>
      <c r="Z2337" s="22">
        <f t="shared" si="726"/>
        <v>0.39859145291741122</v>
      </c>
      <c r="AA2337" s="44">
        <f t="shared" si="727"/>
        <v>55.104351782642141</v>
      </c>
      <c r="AB2337" s="44">
        <f t="shared" si="728"/>
        <v>6.8586861296100317</v>
      </c>
      <c r="AC2337" s="44">
        <f t="shared" si="729"/>
        <v>39.423903566068333</v>
      </c>
      <c r="AD2337" s="44">
        <f t="shared" si="734"/>
        <v>6.8586861296100281</v>
      </c>
      <c r="AE2337" s="44">
        <f t="shared" si="735"/>
        <v>32.551306465788734</v>
      </c>
      <c r="AF2337" s="44">
        <f t="shared" si="736"/>
        <v>1.39109706695677E-2</v>
      </c>
      <c r="AG2337" s="45">
        <f>AC2337+AA2337+SUM($Z$2330:Z2337)</f>
        <v>96.340284748316321</v>
      </c>
      <c r="AH2337" s="45">
        <f>AC2337+AA2337+SUM($Z$2330:Z2337)</f>
        <v>96.340284748316321</v>
      </c>
      <c r="DM2337"/>
      <c r="DN2337"/>
      <c r="DO2337"/>
      <c r="DP2337"/>
      <c r="DQ2337"/>
      <c r="DR2337"/>
      <c r="DS2337"/>
      <c r="DT2337"/>
      <c r="DU2337"/>
      <c r="DV2337"/>
      <c r="DW2337"/>
      <c r="DX2337"/>
      <c r="DY2337"/>
      <c r="DZ2337"/>
      <c r="EA2337"/>
      <c r="EB2337"/>
      <c r="EC2337"/>
      <c r="ED2337"/>
      <c r="EE2337"/>
      <c r="EF2337"/>
      <c r="EG2337"/>
    </row>
    <row r="2338" spans="1:137" s="1" customFormat="1" ht="14.4" x14ac:dyDescent="0.3">
      <c r="A2338"/>
      <c r="B2338"/>
      <c r="C2338"/>
      <c r="D2338" s="16"/>
      <c r="E2338" s="28">
        <v>39976.371527777781</v>
      </c>
      <c r="F2338" s="10">
        <f t="shared" si="733"/>
        <v>92.75</v>
      </c>
      <c r="G2338" s="10">
        <v>135887</v>
      </c>
      <c r="H2338" s="10">
        <v>8.74</v>
      </c>
      <c r="I2338" s="10">
        <v>1002</v>
      </c>
      <c r="J2338" s="10"/>
      <c r="K2338" s="10"/>
      <c r="L2338" s="79">
        <v>1037</v>
      </c>
      <c r="M2338" s="86"/>
      <c r="N2338" s="114">
        <v>7.2</v>
      </c>
      <c r="O2338" s="90"/>
      <c r="P2338" s="90"/>
      <c r="Q2338" s="90"/>
      <c r="R2338" s="87"/>
      <c r="S2338" s="87"/>
      <c r="T2338" s="16"/>
      <c r="U2338" s="16"/>
      <c r="V2338" s="43">
        <f t="shared" si="723"/>
        <v>2.624623711490288E-5</v>
      </c>
      <c r="W2338" s="43">
        <f t="shared" si="724"/>
        <v>3.6284819264549529E-3</v>
      </c>
      <c r="X2338" s="43">
        <f t="shared" si="725"/>
        <v>1.5226876673552869E-5</v>
      </c>
      <c r="Y2338" s="22">
        <f>X2338+W2338+SUM($V$2330:V2338)</f>
        <v>3.7879730172017249E-3</v>
      </c>
      <c r="Z2338" s="22">
        <f t="shared" si="726"/>
        <v>0.4080689270975752</v>
      </c>
      <c r="AA2338" s="44">
        <f t="shared" si="727"/>
        <v>56.414590794071415</v>
      </c>
      <c r="AB2338" s="44">
        <f t="shared" si="728"/>
        <v>7.0217679524325005</v>
      </c>
      <c r="AC2338" s="44">
        <f t="shared" si="729"/>
        <v>40.361302061178847</v>
      </c>
      <c r="AD2338" s="44">
        <f t="shared" si="734"/>
        <v>7.0217679524325005</v>
      </c>
      <c r="AE2338" s="44">
        <f t="shared" si="735"/>
        <v>33.325292371161488</v>
      </c>
      <c r="AF2338" s="44">
        <f t="shared" si="736"/>
        <v>1.4241737584856187E-2</v>
      </c>
      <c r="AG2338" s="45">
        <f>AC2338+AA2338+SUM($Z$2330:Z2338)</f>
        <v>98.995991181953684</v>
      </c>
      <c r="AH2338" s="45">
        <f>AC2338+AA2338+SUM($Z$2330:Z2338)</f>
        <v>98.995991181953684</v>
      </c>
      <c r="DM2338"/>
      <c r="DN2338"/>
      <c r="DO2338"/>
      <c r="DP2338"/>
      <c r="DQ2338"/>
      <c r="DR2338"/>
      <c r="DS2338"/>
      <c r="DT2338"/>
      <c r="DU2338"/>
      <c r="DV2338"/>
      <c r="DW2338"/>
      <c r="DX2338"/>
      <c r="DY2338"/>
      <c r="DZ2338"/>
      <c r="EA2338"/>
      <c r="EB2338"/>
      <c r="EC2338"/>
      <c r="ED2338"/>
      <c r="EE2338"/>
      <c r="EF2338"/>
      <c r="EG2338"/>
    </row>
    <row r="2339" spans="1:137" s="1" customFormat="1" ht="14.4" x14ac:dyDescent="0.3">
      <c r="A2339"/>
      <c r="B2339"/>
      <c r="C2339"/>
      <c r="D2339" s="16"/>
      <c r="E2339" s="28">
        <v>39981.488194444442</v>
      </c>
      <c r="F2339" s="10">
        <f t="shared" si="733"/>
        <v>97.866666666661331</v>
      </c>
      <c r="G2339" s="10">
        <v>130087</v>
      </c>
      <c r="H2339" s="10">
        <v>8.2200000000000006</v>
      </c>
      <c r="I2339" s="10">
        <v>1102</v>
      </c>
      <c r="J2339" s="10"/>
      <c r="K2339" s="10"/>
      <c r="L2339" s="79">
        <v>1037</v>
      </c>
      <c r="M2339" s="86"/>
      <c r="N2339" s="114">
        <v>7.2</v>
      </c>
      <c r="O2339" s="90"/>
      <c r="P2339" s="90"/>
      <c r="Q2339" s="90"/>
      <c r="R2339" s="87"/>
      <c r="S2339" s="87"/>
      <c r="T2339" s="16"/>
      <c r="U2339" s="16"/>
      <c r="V2339" s="43">
        <f t="shared" si="723"/>
        <v>2.4684676096624909E-5</v>
      </c>
      <c r="W2339" s="43">
        <f t="shared" si="724"/>
        <v>3.4125997065743382E-3</v>
      </c>
      <c r="X2339" s="43">
        <f t="shared" si="725"/>
        <v>1.4320929777643547E-5</v>
      </c>
      <c r="Y2339" s="22">
        <f>X2339+W2339+SUM($V$2330:V2339)</f>
        <v>3.5958695265218259E-3</v>
      </c>
      <c r="Z2339" s="22">
        <f t="shared" si="726"/>
        <v>0.39065151573985935</v>
      </c>
      <c r="AA2339" s="44">
        <f t="shared" si="727"/>
        <v>54.006673726172252</v>
      </c>
      <c r="AB2339" s="44">
        <f t="shared" si="728"/>
        <v>6.7220611804520427</v>
      </c>
      <c r="AC2339" s="44">
        <f t="shared" si="729"/>
        <v>38.638579858504293</v>
      </c>
      <c r="AD2339" s="44">
        <f t="shared" si="734"/>
        <v>6.7220611804520427</v>
      </c>
      <c r="AE2339" s="44">
        <f t="shared" si="735"/>
        <v>31.902884813759115</v>
      </c>
      <c r="AF2339" s="44">
        <f t="shared" si="736"/>
        <v>1.3633864293134641E-2</v>
      </c>
      <c r="AG2339" s="45">
        <f>AC2339+AA2339+SUM($Z$2330:Z2339)</f>
        <v>95.256003427119822</v>
      </c>
      <c r="AH2339" s="45">
        <f>AC2339+AA2339+SUM($Z$2330:Z2339)</f>
        <v>95.256003427119822</v>
      </c>
      <c r="DM2339"/>
      <c r="DN2339"/>
      <c r="DO2339"/>
      <c r="DP2339"/>
      <c r="DQ2339"/>
      <c r="DR2339"/>
      <c r="DS2339"/>
      <c r="DT2339"/>
      <c r="DU2339"/>
      <c r="DV2339"/>
      <c r="DW2339"/>
      <c r="DX2339"/>
      <c r="DY2339"/>
      <c r="DZ2339"/>
      <c r="EA2339"/>
      <c r="EB2339"/>
      <c r="EC2339"/>
      <c r="ED2339"/>
      <c r="EE2339"/>
      <c r="EF2339"/>
      <c r="EG2339"/>
    </row>
    <row r="2340" spans="1:137" s="1" customFormat="1" ht="14.4" x14ac:dyDescent="0.3">
      <c r="A2340"/>
      <c r="B2340"/>
      <c r="C2340"/>
      <c r="D2340" s="16"/>
      <c r="E2340" s="28">
        <v>39988.498611111114</v>
      </c>
      <c r="F2340" s="10">
        <f t="shared" si="733"/>
        <v>104.87708333333285</v>
      </c>
      <c r="G2340" s="10">
        <v>135052</v>
      </c>
      <c r="H2340" s="10">
        <v>7.04</v>
      </c>
      <c r="I2340" s="10">
        <v>1209</v>
      </c>
      <c r="J2340" s="10"/>
      <c r="K2340" s="10"/>
      <c r="L2340" s="79">
        <v>1037</v>
      </c>
      <c r="M2340" s="86"/>
      <c r="N2340" s="114">
        <v>7.2</v>
      </c>
      <c r="O2340" s="90"/>
      <c r="P2340" s="90"/>
      <c r="Q2340" s="90"/>
      <c r="R2340" s="87"/>
      <c r="S2340" s="87"/>
      <c r="T2340" s="16"/>
      <c r="U2340" s="16"/>
      <c r="V2340" s="43">
        <f t="shared" si="723"/>
        <v>2.1141133785917196E-5</v>
      </c>
      <c r="W2340" s="43">
        <f t="shared" si="724"/>
        <v>2.9227131306914034E-3</v>
      </c>
      <c r="X2340" s="43">
        <f t="shared" si="725"/>
        <v>1.2265127206157004E-5</v>
      </c>
      <c r="Y2340" s="22">
        <f>X2340+W2340+SUM($V$2330:V2340)</f>
        <v>3.1250682818533219E-3</v>
      </c>
      <c r="Z2340" s="22">
        <f t="shared" si="726"/>
        <v>0.40556142046245586</v>
      </c>
      <c r="AA2340" s="44">
        <f t="shared" si="727"/>
        <v>56.067933767916969</v>
      </c>
      <c r="AB2340" s="44">
        <f t="shared" si="728"/>
        <v>6.9786205119835882</v>
      </c>
      <c r="AC2340" s="44">
        <f t="shared" si="729"/>
        <v>40.11328946820759</v>
      </c>
      <c r="AD2340" s="44">
        <f t="shared" si="734"/>
        <v>6.9786205119835891</v>
      </c>
      <c r="AE2340" s="44">
        <f t="shared" si="735"/>
        <v>33.12051473143201</v>
      </c>
      <c r="AF2340" s="44">
        <f t="shared" si="736"/>
        <v>1.4154224791996274E-2</v>
      </c>
      <c r="AG2340" s="45">
        <f>AC2340+AA2340+SUM($Z$2330:Z2340)</f>
        <v>99.197534499030297</v>
      </c>
      <c r="AH2340" s="45">
        <f>AC2340+AA2340+SUM($Z$2330:Z2340)</f>
        <v>99.197534499030297</v>
      </c>
      <c r="DM2340"/>
      <c r="DN2340"/>
      <c r="DO2340"/>
      <c r="DP2340"/>
      <c r="DQ2340"/>
      <c r="DR2340"/>
      <c r="DS2340"/>
      <c r="DT2340"/>
      <c r="DU2340"/>
      <c r="DV2340"/>
      <c r="DW2340"/>
      <c r="DX2340"/>
      <c r="DY2340"/>
      <c r="DZ2340"/>
      <c r="EA2340"/>
      <c r="EB2340"/>
      <c r="EC2340"/>
      <c r="ED2340"/>
      <c r="EE2340"/>
      <c r="EF2340"/>
      <c r="EG2340"/>
    </row>
    <row r="2341" spans="1:137" s="1" customFormat="1" ht="14.4" x14ac:dyDescent="0.3">
      <c r="A2341"/>
      <c r="B2341"/>
      <c r="C2341"/>
      <c r="D2341" s="16"/>
      <c r="E2341" s="28">
        <v>39995.597916666666</v>
      </c>
      <c r="F2341" s="10">
        <f t="shared" si="733"/>
        <v>111.97638888888469</v>
      </c>
      <c r="G2341" s="10">
        <v>129590</v>
      </c>
      <c r="H2341" s="10">
        <v>6.51</v>
      </c>
      <c r="I2341" s="10">
        <v>1429</v>
      </c>
      <c r="J2341" s="10"/>
      <c r="K2341" s="10"/>
      <c r="L2341" s="79">
        <v>1037</v>
      </c>
      <c r="M2341" s="86"/>
      <c r="N2341" s="114">
        <v>7.2</v>
      </c>
      <c r="O2341" s="90"/>
      <c r="P2341" s="90"/>
      <c r="Q2341" s="90"/>
      <c r="R2341" s="87"/>
      <c r="S2341" s="87"/>
      <c r="T2341" s="16"/>
      <c r="U2341" s="16"/>
      <c r="V2341" s="43">
        <f t="shared" si="723"/>
        <v>1.9549542748056952E-5</v>
      </c>
      <c r="W2341" s="43">
        <f t="shared" si="724"/>
        <v>2.7026793296592382E-3</v>
      </c>
      <c r="X2341" s="43">
        <f t="shared" si="725"/>
        <v>1.1341758254557113E-5</v>
      </c>
      <c r="Y2341" s="22">
        <f>X2341+W2341+SUM($V$2330:V2341)</f>
        <v>2.9236606546176134E-3</v>
      </c>
      <c r="Z2341" s="22">
        <f t="shared" si="726"/>
        <v>0.38915902376662059</v>
      </c>
      <c r="AA2341" s="44">
        <f t="shared" si="727"/>
        <v>53.8003401429402</v>
      </c>
      <c r="AB2341" s="44">
        <f t="shared" si="728"/>
        <v>6.6963794105081984</v>
      </c>
      <c r="AC2341" s="44">
        <f t="shared" si="729"/>
        <v>38.490960386999241</v>
      </c>
      <c r="AD2341" s="44">
        <f t="shared" si="734"/>
        <v>6.6963794105081984</v>
      </c>
      <c r="AE2341" s="44">
        <f t="shared" si="735"/>
        <v>31.780999200650662</v>
      </c>
      <c r="AF2341" s="44">
        <f t="shared" si="736"/>
        <v>1.3581775840378498E-2</v>
      </c>
      <c r="AG2341" s="45">
        <f>AC2341+AA2341+SUM($Z$2330:Z2341)</f>
        <v>95.696770816611789</v>
      </c>
      <c r="AH2341" s="45">
        <f>AC2341+AA2341+SUM($Z$2330:Z2341)</f>
        <v>95.696770816611789</v>
      </c>
      <c r="DM2341"/>
      <c r="DN2341"/>
      <c r="DO2341"/>
      <c r="DP2341"/>
      <c r="DQ2341"/>
      <c r="DR2341"/>
      <c r="DS2341"/>
      <c r="DT2341"/>
      <c r="DU2341"/>
      <c r="DV2341"/>
      <c r="DW2341"/>
      <c r="DX2341"/>
      <c r="DY2341"/>
      <c r="DZ2341"/>
      <c r="EA2341"/>
      <c r="EB2341"/>
      <c r="EC2341"/>
      <c r="ED2341"/>
      <c r="EE2341"/>
      <c r="EF2341"/>
      <c r="EG2341"/>
    </row>
    <row r="2342" spans="1:137" s="1" customFormat="1" ht="14.4" x14ac:dyDescent="0.3">
      <c r="A2342"/>
      <c r="B2342"/>
      <c r="C2342"/>
      <c r="D2342" s="16"/>
      <c r="E2342" s="28">
        <v>40002.533333333333</v>
      </c>
      <c r="F2342" s="10">
        <f t="shared" si="733"/>
        <v>118.91180555555184</v>
      </c>
      <c r="G2342" s="10">
        <v>126665</v>
      </c>
      <c r="H2342" s="10">
        <v>6.43</v>
      </c>
      <c r="I2342" s="10">
        <v>77</v>
      </c>
      <c r="J2342" s="10"/>
      <c r="K2342" s="10"/>
      <c r="L2342" s="79">
        <v>1037</v>
      </c>
      <c r="M2342" s="86"/>
      <c r="N2342" s="114">
        <v>7.2</v>
      </c>
      <c r="O2342" s="90"/>
      <c r="P2342" s="90"/>
      <c r="Q2342" s="90"/>
      <c r="R2342" s="87"/>
      <c r="S2342" s="87"/>
      <c r="T2342" s="16"/>
      <c r="U2342" s="16"/>
      <c r="V2342" s="43">
        <f t="shared" si="723"/>
        <v>1.9309302591398801E-5</v>
      </c>
      <c r="W2342" s="43">
        <f t="shared" si="724"/>
        <v>2.6694666804468357E-3</v>
      </c>
      <c r="X2342" s="43">
        <f t="shared" si="725"/>
        <v>1.1202381809032604E-5</v>
      </c>
      <c r="Y2342" s="22">
        <f>X2342+W2342+SUM($V$2330:V2342)</f>
        <v>2.9096179315510852E-3</v>
      </c>
      <c r="Z2342" s="22">
        <f t="shared" si="726"/>
        <v>0.38037524303880699</v>
      </c>
      <c r="AA2342" s="44">
        <f t="shared" si="727"/>
        <v>52.586002656111745</v>
      </c>
      <c r="AB2342" s="44">
        <f t="shared" si="728"/>
        <v>6.5452341849835722</v>
      </c>
      <c r="AC2342" s="44">
        <f t="shared" si="729"/>
        <v>37.622173758926294</v>
      </c>
      <c r="AD2342" s="44">
        <f t="shared" si="734"/>
        <v>6.5452341849835705</v>
      </c>
      <c r="AE2342" s="44">
        <f t="shared" si="735"/>
        <v>31.063664354891703</v>
      </c>
      <c r="AF2342" s="44">
        <f t="shared" si="736"/>
        <v>1.3275219051018923E-2</v>
      </c>
      <c r="AG2342" s="45">
        <f>AC2342+AA2342+SUM($Z$2330:Z2342)</f>
        <v>93.994021944749207</v>
      </c>
      <c r="AH2342" s="45">
        <f>AC2342+AA2342+SUM($Z$2330:Z2342)</f>
        <v>93.994021944749207</v>
      </c>
      <c r="DM2342"/>
      <c r="DN2342"/>
      <c r="DO2342"/>
      <c r="DP2342"/>
      <c r="DQ2342"/>
      <c r="DR2342"/>
      <c r="DS2342"/>
      <c r="DT2342"/>
      <c r="DU2342"/>
      <c r="DV2342"/>
      <c r="DW2342"/>
      <c r="DX2342"/>
      <c r="DY2342"/>
      <c r="DZ2342"/>
      <c r="EA2342"/>
      <c r="EB2342"/>
      <c r="EC2342"/>
      <c r="ED2342"/>
      <c r="EE2342"/>
      <c r="EF2342"/>
      <c r="EG2342"/>
    </row>
    <row r="2343" spans="1:137" s="1" customFormat="1" ht="14.4" x14ac:dyDescent="0.3">
      <c r="A2343"/>
      <c r="B2343"/>
      <c r="C2343"/>
      <c r="D2343" s="18"/>
      <c r="E2343" s="28">
        <v>40011.477777777778</v>
      </c>
      <c r="F2343" s="10">
        <f t="shared" si="733"/>
        <v>127.85624999999709</v>
      </c>
      <c r="G2343" s="10">
        <v>128811</v>
      </c>
      <c r="H2343" s="10">
        <v>7.13</v>
      </c>
      <c r="I2343" s="10">
        <v>59</v>
      </c>
      <c r="J2343" s="10"/>
      <c r="K2343" s="10"/>
      <c r="L2343" s="79">
        <v>1037</v>
      </c>
      <c r="M2343" s="86"/>
      <c r="N2343" s="114">
        <v>7.2</v>
      </c>
      <c r="O2343" s="83"/>
      <c r="P2343" s="83"/>
      <c r="Q2343" s="83"/>
      <c r="R2343" s="83"/>
      <c r="S2343" s="83"/>
      <c r="T2343" s="16"/>
      <c r="U2343" s="16"/>
      <c r="V2343" s="43">
        <f t="shared" si="723"/>
        <v>2.1411403962157614E-5</v>
      </c>
      <c r="W2343" s="43">
        <f t="shared" si="724"/>
        <v>2.9600773610553559E-3</v>
      </c>
      <c r="X2343" s="43">
        <f t="shared" si="725"/>
        <v>1.2421925707372078E-5</v>
      </c>
      <c r="Y2343" s="22">
        <f>X2343+W2343+SUM($V$2330:V2343)</f>
        <v>3.2228595600201026E-3</v>
      </c>
      <c r="Z2343" s="22">
        <f t="shared" si="726"/>
        <v>0.38681968524116189</v>
      </c>
      <c r="AA2343" s="44">
        <f t="shared" si="727"/>
        <v>53.476931971234428</v>
      </c>
      <c r="AB2343" s="44">
        <f t="shared" si="728"/>
        <v>6.6561256906163413</v>
      </c>
      <c r="AC2343" s="44">
        <f t="shared" si="729"/>
        <v>38.259580973915881</v>
      </c>
      <c r="AD2343" s="44">
        <f t="shared" si="734"/>
        <v>6.6561256906163404</v>
      </c>
      <c r="AE2343" s="44">
        <f t="shared" si="735"/>
        <v>31.589955151130585</v>
      </c>
      <c r="AF2343" s="44">
        <f t="shared" si="736"/>
        <v>1.3500132168955898E-2</v>
      </c>
      <c r="AG2343" s="45">
        <f>AC2343+AA2343+SUM($Z$2330:Z2343)</f>
        <v>95.909178160102641</v>
      </c>
      <c r="AH2343" s="45">
        <f>AC2343+AA2343+SUM($Z$2330:Z2343)</f>
        <v>95.909178160102641</v>
      </c>
      <c r="DM2343"/>
      <c r="DN2343"/>
      <c r="DO2343"/>
      <c r="DP2343"/>
      <c r="DQ2343"/>
      <c r="DR2343"/>
      <c r="DS2343"/>
      <c r="DT2343"/>
      <c r="DU2343"/>
      <c r="DV2343"/>
      <c r="DW2343"/>
      <c r="DX2343"/>
      <c r="DY2343"/>
      <c r="DZ2343"/>
      <c r="EA2343"/>
      <c r="EB2343"/>
      <c r="EC2343"/>
      <c r="ED2343"/>
      <c r="EE2343"/>
      <c r="EF2343"/>
      <c r="EG2343"/>
    </row>
    <row r="2344" spans="1:137" s="1" customFormat="1" ht="14.4" x14ac:dyDescent="0.3">
      <c r="A2344"/>
      <c r="B2344"/>
      <c r="C2344"/>
      <c r="D2344" s="18"/>
      <c r="E2344" s="28">
        <v>40017.51458333333</v>
      </c>
      <c r="F2344" s="10">
        <f t="shared" si="733"/>
        <v>133.89305555554893</v>
      </c>
      <c r="G2344" s="10">
        <v>126627</v>
      </c>
      <c r="H2344" s="10">
        <v>6.1</v>
      </c>
      <c r="I2344" s="10">
        <v>168</v>
      </c>
      <c r="J2344" s="10"/>
      <c r="K2344" s="10"/>
      <c r="L2344" s="79">
        <v>1037</v>
      </c>
      <c r="M2344" s="86"/>
      <c r="N2344" s="114">
        <v>7.2</v>
      </c>
      <c r="O2344" s="83"/>
      <c r="P2344" s="83"/>
      <c r="Q2344" s="83"/>
      <c r="R2344" s="83"/>
      <c r="S2344" s="83"/>
      <c r="T2344" s="16"/>
      <c r="U2344" s="16"/>
      <c r="V2344" s="43">
        <f t="shared" si="723"/>
        <v>1.8318311945183931E-5</v>
      </c>
      <c r="W2344" s="43">
        <f t="shared" si="724"/>
        <v>2.5324645024456761E-3</v>
      </c>
      <c r="X2344" s="43">
        <f t="shared" si="725"/>
        <v>1.0627453971243992E-5</v>
      </c>
      <c r="Y2344" s="22">
        <f>X2344+W2344+SUM($V$2330:V2344)</f>
        <v>2.8117705416194783E-3</v>
      </c>
      <c r="Z2344" s="22">
        <f t="shared" si="726"/>
        <v>0.3802611289643944</v>
      </c>
      <c r="AA2344" s="44">
        <f t="shared" si="727"/>
        <v>52.570226647735851</v>
      </c>
      <c r="AB2344" s="44">
        <f t="shared" si="728"/>
        <v>6.5432705888912865</v>
      </c>
      <c r="AC2344" s="44">
        <f t="shared" si="729"/>
        <v>37.610886958288091</v>
      </c>
      <c r="AD2344" s="44">
        <f t="shared" si="734"/>
        <v>6.5432705888912865</v>
      </c>
      <c r="AE2344" s="44">
        <f t="shared" si="735"/>
        <v>31.054345132963903</v>
      </c>
      <c r="AF2344" s="44">
        <f t="shared" si="736"/>
        <v>1.3271236432900752E-2</v>
      </c>
      <c r="AG2344" s="45">
        <f>AC2344+AA2344+SUM($Z$2330:Z2344)</f>
        <v>94.734039949940666</v>
      </c>
      <c r="AH2344" s="45">
        <f>AC2344+AA2344+SUM($Z$2330:Z2344)</f>
        <v>94.734039949940666</v>
      </c>
      <c r="DM2344"/>
      <c r="DN2344"/>
      <c r="DO2344"/>
      <c r="DP2344"/>
      <c r="DQ2344"/>
      <c r="DR2344"/>
      <c r="DS2344"/>
      <c r="DT2344"/>
      <c r="DU2344"/>
      <c r="DV2344"/>
      <c r="DW2344"/>
      <c r="DX2344"/>
      <c r="DY2344"/>
      <c r="DZ2344"/>
      <c r="EA2344"/>
      <c r="EB2344"/>
      <c r="EC2344"/>
      <c r="ED2344"/>
      <c r="EE2344"/>
      <c r="EF2344"/>
      <c r="EG2344"/>
    </row>
    <row r="2345" spans="1:137" s="1" customFormat="1" ht="14.4" x14ac:dyDescent="0.3">
      <c r="A2345"/>
      <c r="B2345"/>
      <c r="C2345"/>
      <c r="D2345" s="18"/>
      <c r="E2345" s="28">
        <v>40028.493750000001</v>
      </c>
      <c r="F2345" s="10">
        <f t="shared" si="733"/>
        <v>144.87222222222044</v>
      </c>
      <c r="G2345" s="10">
        <v>133002</v>
      </c>
      <c r="H2345" s="10">
        <v>7.91</v>
      </c>
      <c r="I2345" s="10">
        <v>363</v>
      </c>
      <c r="J2345" s="10"/>
      <c r="K2345" s="10"/>
      <c r="L2345" s="79">
        <v>1037</v>
      </c>
      <c r="M2345" s="86"/>
      <c r="N2345" s="114">
        <v>7.2</v>
      </c>
      <c r="O2345" s="83"/>
      <c r="P2345" s="83"/>
      <c r="Q2345" s="83"/>
      <c r="R2345" s="83"/>
      <c r="S2345" s="83"/>
      <c r="T2345" s="16"/>
      <c r="U2345" s="16"/>
      <c r="V2345" s="43">
        <f t="shared" si="723"/>
        <v>2.3753745489574573E-5</v>
      </c>
      <c r="W2345" s="43">
        <f t="shared" si="724"/>
        <v>3.2839006908762787E-3</v>
      </c>
      <c r="X2345" s="43">
        <f t="shared" si="725"/>
        <v>1.3780846051236064E-5</v>
      </c>
      <c r="Y2345" s="22">
        <f>X2345+W2345+SUM($V$2330:V2345)</f>
        <v>3.5901138676196478E-3</v>
      </c>
      <c r="Z2345" s="22">
        <f t="shared" si="726"/>
        <v>0.39940526644809077</v>
      </c>
      <c r="AA2345" s="44">
        <f t="shared" si="727"/>
        <v>55.216859631849161</v>
      </c>
      <c r="AB2345" s="44">
        <f t="shared" si="728"/>
        <v>6.8726896701629094</v>
      </c>
      <c r="AC2345" s="44">
        <f t="shared" si="729"/>
        <v>39.504396275882975</v>
      </c>
      <c r="AD2345" s="44">
        <f t="shared" si="734"/>
        <v>6.8726896701629121</v>
      </c>
      <c r="AE2345" s="44">
        <f t="shared" si="735"/>
        <v>32.617767232694973</v>
      </c>
      <c r="AF2345" s="44">
        <f t="shared" si="736"/>
        <v>1.3939373025094697E-2</v>
      </c>
      <c r="AG2345" s="45">
        <f>AC2345+AA2345+SUM($Z$2330:Z2345)</f>
        <v>99.673587518096951</v>
      </c>
      <c r="AH2345" s="45">
        <f>AC2345+AA2345+SUM($Z$2330:Z2345)</f>
        <v>99.673587518096951</v>
      </c>
      <c r="DM2345"/>
      <c r="DN2345"/>
      <c r="DO2345"/>
      <c r="DP2345"/>
      <c r="DQ2345"/>
      <c r="DR2345"/>
      <c r="DS2345"/>
      <c r="DT2345"/>
      <c r="DU2345"/>
      <c r="DV2345"/>
      <c r="DW2345"/>
      <c r="DX2345"/>
      <c r="DY2345"/>
      <c r="DZ2345"/>
      <c r="EA2345"/>
      <c r="EB2345"/>
      <c r="EC2345"/>
      <c r="ED2345"/>
      <c r="EE2345"/>
      <c r="EF2345"/>
      <c r="EG2345"/>
    </row>
    <row r="2346" spans="1:137" s="1" customFormat="1" ht="14.4" x14ac:dyDescent="0.3">
      <c r="A2346"/>
      <c r="B2346"/>
      <c r="C2346"/>
      <c r="D2346" s="18"/>
      <c r="E2346" s="28">
        <v>40038.559027777781</v>
      </c>
      <c r="F2346" s="10">
        <f t="shared" si="733"/>
        <v>154.9375</v>
      </c>
      <c r="G2346" s="10">
        <v>132105</v>
      </c>
      <c r="H2346" s="10">
        <v>6.76</v>
      </c>
      <c r="I2346" s="10">
        <v>562</v>
      </c>
      <c r="J2346" s="10"/>
      <c r="K2346" s="10"/>
      <c r="L2346" s="79">
        <v>1037</v>
      </c>
      <c r="M2346" s="86"/>
      <c r="N2346" s="114">
        <v>7.2</v>
      </c>
      <c r="O2346" s="83"/>
      <c r="P2346" s="83"/>
      <c r="Q2346" s="83"/>
      <c r="R2346" s="83"/>
      <c r="S2346" s="83"/>
      <c r="T2346" s="16"/>
      <c r="U2346" s="16"/>
      <c r="V2346" s="43">
        <f t="shared" si="723"/>
        <v>2.0300293237613667E-5</v>
      </c>
      <c r="W2346" s="43">
        <f t="shared" si="724"/>
        <v>2.8064688584479953E-3</v>
      </c>
      <c r="X2346" s="43">
        <f t="shared" si="725"/>
        <v>1.1777309646821216E-5</v>
      </c>
      <c r="Y2346" s="22">
        <f>X2346+W2346+SUM($V$2330:V2346)</f>
        <v>3.1309787920245635E-3</v>
      </c>
      <c r="Z2346" s="22">
        <f t="shared" si="726"/>
        <v>0.39671157369156124</v>
      </c>
      <c r="AA2346" s="44">
        <f t="shared" si="727"/>
        <v>54.8444628025551</v>
      </c>
      <c r="AB2346" s="44">
        <f t="shared" si="728"/>
        <v>6.8263384676686911</v>
      </c>
      <c r="AC2346" s="44">
        <f t="shared" si="729"/>
        <v>39.237968376607263</v>
      </c>
      <c r="AD2346" s="44">
        <f t="shared" si="734"/>
        <v>6.8263384676686911</v>
      </c>
      <c r="AE2346" s="44">
        <f t="shared" si="735"/>
        <v>32.397784546662216</v>
      </c>
      <c r="AF2346" s="44">
        <f t="shared" si="736"/>
        <v>1.3845362276357758E-2</v>
      </c>
      <c r="AG2346" s="45">
        <f>AC2346+AA2346+SUM($Z$2330:Z2346)</f>
        <v>99.43147436321874</v>
      </c>
      <c r="AH2346" s="45">
        <f>AC2346+AA2346+SUM($Z$2330:Z2346)</f>
        <v>99.43147436321874</v>
      </c>
      <c r="DM2346"/>
      <c r="DN2346"/>
      <c r="DO2346"/>
      <c r="DP2346"/>
      <c r="DQ2346"/>
      <c r="DR2346"/>
      <c r="DS2346"/>
      <c r="DT2346"/>
      <c r="DU2346"/>
      <c r="DV2346"/>
      <c r="DW2346"/>
      <c r="DX2346"/>
      <c r="DY2346"/>
      <c r="DZ2346"/>
      <c r="EA2346"/>
      <c r="EB2346"/>
      <c r="EC2346"/>
      <c r="ED2346"/>
      <c r="EE2346"/>
      <c r="EF2346"/>
      <c r="EG2346"/>
    </row>
    <row r="2347" spans="1:137" s="1" customFormat="1" ht="14.4" x14ac:dyDescent="0.3">
      <c r="A2347"/>
      <c r="B2347"/>
      <c r="C2347"/>
      <c r="D2347" s="18"/>
      <c r="E2347" s="28">
        <v>40045.504166666666</v>
      </c>
      <c r="F2347" s="10">
        <f t="shared" si="733"/>
        <v>161.88263888888469</v>
      </c>
      <c r="G2347" s="10">
        <v>135119</v>
      </c>
      <c r="H2347" s="10">
        <v>7.25</v>
      </c>
      <c r="I2347" s="10">
        <v>654</v>
      </c>
      <c r="J2347" s="10"/>
      <c r="K2347" s="10"/>
      <c r="L2347" s="79">
        <v>1037</v>
      </c>
      <c r="M2347" s="86"/>
      <c r="N2347" s="114">
        <v>7.2</v>
      </c>
      <c r="O2347" s="83"/>
      <c r="P2347" s="83"/>
      <c r="Q2347" s="83"/>
      <c r="R2347" s="83"/>
      <c r="S2347" s="83"/>
      <c r="T2347" s="16"/>
      <c r="U2347" s="16"/>
      <c r="V2347" s="43">
        <f t="shared" si="723"/>
        <v>2.1771764197144837E-5</v>
      </c>
      <c r="W2347" s="43">
        <f t="shared" si="724"/>
        <v>3.0098963348739595E-3</v>
      </c>
      <c r="X2347" s="43">
        <f t="shared" si="725"/>
        <v>1.2630990375658845E-5</v>
      </c>
      <c r="Y2347" s="22">
        <f>X2347+W2347+SUM($V$2330:V2347)</f>
        <v>3.3570317133765097E-3</v>
      </c>
      <c r="Z2347" s="22">
        <f t="shared" si="726"/>
        <v>0.405762621593657</v>
      </c>
      <c r="AA2347" s="44">
        <f t="shared" si="727"/>
        <v>56.09574936163235</v>
      </c>
      <c r="AB2347" s="44">
        <f t="shared" si="728"/>
        <v>6.9820826419357784</v>
      </c>
      <c r="AC2347" s="44">
        <f t="shared" si="729"/>
        <v>40.133189879859181</v>
      </c>
      <c r="AD2347" s="44">
        <f t="shared" si="734"/>
        <v>6.9820826419357775</v>
      </c>
      <c r="AE2347" s="44">
        <f t="shared" si="735"/>
        <v>33.136945991146831</v>
      </c>
      <c r="AF2347" s="44">
        <f t="shared" si="736"/>
        <v>1.4161246776573058E-2</v>
      </c>
      <c r="AG2347" s="45">
        <f>AC2347+AA2347+SUM($Z$2330:Z2347)</f>
        <v>101.98374504714155</v>
      </c>
      <c r="AH2347" s="45">
        <f>AC2347+AA2347+SUM($Z$2330:Z2347)</f>
        <v>101.98374504714155</v>
      </c>
      <c r="DM2347"/>
      <c r="DN2347"/>
      <c r="DO2347"/>
      <c r="DP2347"/>
      <c r="DQ2347"/>
      <c r="DR2347"/>
      <c r="DS2347"/>
      <c r="DT2347"/>
      <c r="DU2347"/>
      <c r="DV2347"/>
      <c r="DW2347"/>
      <c r="DX2347"/>
      <c r="DY2347"/>
      <c r="DZ2347"/>
      <c r="EA2347"/>
      <c r="EB2347"/>
      <c r="EC2347"/>
      <c r="ED2347"/>
      <c r="EE2347"/>
      <c r="EF2347"/>
      <c r="EG2347"/>
    </row>
    <row r="2348" spans="1:137" s="1" customFormat="1" ht="14.4" x14ac:dyDescent="0.3">
      <c r="A2348"/>
      <c r="B2348"/>
      <c r="C2348"/>
      <c r="D2348" s="29"/>
      <c r="E2348" s="28">
        <v>40052.503472222219</v>
      </c>
      <c r="F2348" s="10">
        <f t="shared" si="733"/>
        <v>168.88194444443798</v>
      </c>
      <c r="G2348" s="10">
        <v>129903</v>
      </c>
      <c r="H2348" s="10">
        <v>8.9600000000000009</v>
      </c>
      <c r="I2348" s="10">
        <v>845</v>
      </c>
      <c r="J2348" s="10"/>
      <c r="K2348" s="10"/>
      <c r="L2348" s="79">
        <v>1037</v>
      </c>
      <c r="M2348" s="86"/>
      <c r="N2348" s="114">
        <v>7.2</v>
      </c>
      <c r="O2348" s="83"/>
      <c r="P2348" s="83"/>
      <c r="Q2348" s="83"/>
      <c r="R2348" s="83"/>
      <c r="S2348" s="83"/>
      <c r="T2348" s="16"/>
      <c r="U2348" s="16"/>
      <c r="V2348" s="43">
        <f t="shared" si="723"/>
        <v>2.6906897545712797E-5</v>
      </c>
      <c r="W2348" s="43">
        <f t="shared" si="724"/>
        <v>3.7198167117890595E-3</v>
      </c>
      <c r="X2348" s="43">
        <f t="shared" si="725"/>
        <v>1.5610161898745279E-5</v>
      </c>
      <c r="Y2348" s="22">
        <f>X2348+W2348+SUM($V$2330:V2348)</f>
        <v>4.0968381593604096E-3</v>
      </c>
      <c r="Z2348" s="22">
        <f t="shared" si="726"/>
        <v>0.39009896337954558</v>
      </c>
      <c r="AA2348" s="44">
        <f t="shared" si="727"/>
        <v>53.930284632983721</v>
      </c>
      <c r="AB2348" s="44">
        <f t="shared" si="728"/>
        <v>6.7125532414788696</v>
      </c>
      <c r="AC2348" s="44">
        <f t="shared" si="729"/>
        <v>38.583927981729794</v>
      </c>
      <c r="AD2348" s="44">
        <f t="shared" si="734"/>
        <v>6.7125532414788704</v>
      </c>
      <c r="AE2348" s="44">
        <f t="shared" si="735"/>
        <v>31.857760160213942</v>
      </c>
      <c r="AF2348" s="44">
        <f t="shared" si="736"/>
        <v>1.3614580036983476E-2</v>
      </c>
      <c r="AG2348" s="45">
        <f>AC2348+AA2348+SUM($Z$2330:Z2348)</f>
        <v>98.659117383743094</v>
      </c>
      <c r="AH2348" s="45">
        <f>AC2348+AA2348+SUM($Z$2330:Z2348)</f>
        <v>98.659117383743094</v>
      </c>
      <c r="DM2348"/>
      <c r="DN2348"/>
      <c r="DO2348"/>
      <c r="DP2348"/>
      <c r="DQ2348"/>
      <c r="DR2348"/>
      <c r="DS2348"/>
      <c r="DT2348"/>
      <c r="DU2348"/>
      <c r="DV2348"/>
      <c r="DW2348"/>
      <c r="DX2348"/>
      <c r="DY2348"/>
      <c r="DZ2348"/>
      <c r="EA2348"/>
      <c r="EB2348"/>
      <c r="EC2348"/>
      <c r="ED2348"/>
      <c r="EE2348"/>
      <c r="EF2348"/>
      <c r="EG2348"/>
    </row>
    <row r="2349" spans="1:137" s="1" customFormat="1" ht="14.4" x14ac:dyDescent="0.3">
      <c r="A2349"/>
      <c r="B2349"/>
      <c r="C2349"/>
      <c r="D2349" s="18"/>
      <c r="E2349" s="28">
        <v>40059.47152777778</v>
      </c>
      <c r="F2349" s="10">
        <f t="shared" si="733"/>
        <v>175.84999999999854</v>
      </c>
      <c r="G2349" s="10">
        <v>132315</v>
      </c>
      <c r="H2349" s="10">
        <v>7.6</v>
      </c>
      <c r="I2349" s="10">
        <v>939</v>
      </c>
      <c r="J2349" s="10"/>
      <c r="K2349" s="10"/>
      <c r="L2349" s="79">
        <v>1037</v>
      </c>
      <c r="M2349" s="86"/>
      <c r="N2349" s="114">
        <v>7.2</v>
      </c>
      <c r="O2349" s="83"/>
      <c r="P2349" s="83"/>
      <c r="Q2349" s="83"/>
      <c r="R2349" s="83"/>
      <c r="S2349" s="83"/>
      <c r="T2349" s="16"/>
      <c r="U2349" s="16"/>
      <c r="V2349" s="43">
        <f t="shared" si="723"/>
        <v>2.2822814882524244E-5</v>
      </c>
      <c r="W2349" s="43">
        <f t="shared" si="724"/>
        <v>3.15520167517822E-3</v>
      </c>
      <c r="X2349" s="43">
        <f t="shared" si="725"/>
        <v>1.3240762324828583E-5</v>
      </c>
      <c r="Y2349" s="22">
        <f>X2349+W2349+SUM($V$2330:V2349)</f>
        <v>3.5526765380581773E-3</v>
      </c>
      <c r="Z2349" s="22">
        <f t="shared" si="726"/>
        <v>0.39734220410278881</v>
      </c>
      <c r="AA2349" s="44">
        <f t="shared" si="727"/>
        <v>54.931646006737651</v>
      </c>
      <c r="AB2349" s="44">
        <f t="shared" si="728"/>
        <v>6.8371899197576385</v>
      </c>
      <c r="AC2349" s="44">
        <f t="shared" si="729"/>
        <v>39.300342801186865</v>
      </c>
      <c r="AD2349" s="44">
        <f t="shared" si="734"/>
        <v>6.8371899197576393</v>
      </c>
      <c r="AE2349" s="44">
        <f t="shared" si="735"/>
        <v>32.44928550994748</v>
      </c>
      <c r="AF2349" s="44">
        <f t="shared" si="736"/>
        <v>1.3867371481747676E-2</v>
      </c>
      <c r="AG2349" s="45">
        <f>AC2349+AA2349+SUM($Z$2330:Z2349)</f>
        <v>100.77423578105689</v>
      </c>
      <c r="AH2349" s="45">
        <f>AC2349+AA2349+SUM($Z$2330:Z2349)</f>
        <v>100.77423578105689</v>
      </c>
      <c r="DM2349"/>
      <c r="DN2349"/>
      <c r="DO2349"/>
      <c r="DP2349"/>
      <c r="DQ2349"/>
      <c r="DR2349"/>
      <c r="DS2349"/>
      <c r="DT2349"/>
      <c r="DU2349"/>
      <c r="DV2349"/>
      <c r="DW2349"/>
      <c r="DX2349"/>
      <c r="DY2349"/>
      <c r="DZ2349"/>
      <c r="EA2349"/>
      <c r="EB2349"/>
      <c r="EC2349"/>
      <c r="ED2349"/>
      <c r="EE2349"/>
      <c r="EF2349"/>
      <c r="EG2349"/>
    </row>
    <row r="2350" spans="1:137" s="1" customFormat="1" ht="14.4" x14ac:dyDescent="0.3">
      <c r="A2350"/>
      <c r="B2350"/>
      <c r="C2350"/>
      <c r="D2350" s="18"/>
      <c r="E2350" s="28">
        <v>40066.465277777781</v>
      </c>
      <c r="F2350" s="10">
        <f t="shared" si="733"/>
        <v>182.84375</v>
      </c>
      <c r="G2350" s="10">
        <v>129984</v>
      </c>
      <c r="H2350" s="10">
        <v>7.05</v>
      </c>
      <c r="I2350" s="10">
        <v>1146</v>
      </c>
      <c r="J2350" s="10"/>
      <c r="K2350" s="10"/>
      <c r="L2350" s="79">
        <v>1037</v>
      </c>
      <c r="M2350" s="91"/>
      <c r="N2350" s="114">
        <v>7.2</v>
      </c>
      <c r="O2350" s="83"/>
      <c r="P2350" s="83"/>
      <c r="Q2350" s="83"/>
      <c r="R2350" s="83"/>
      <c r="S2350" s="83"/>
      <c r="T2350" s="16"/>
      <c r="U2350" s="16"/>
      <c r="V2350" s="43">
        <f t="shared" si="723"/>
        <v>2.1171163805499463E-5</v>
      </c>
      <c r="W2350" s="43">
        <f t="shared" si="724"/>
        <v>2.9268647118429539E-3</v>
      </c>
      <c r="X2350" s="43">
        <f t="shared" si="725"/>
        <v>1.2282549261847566E-5</v>
      </c>
      <c r="Y2350" s="22">
        <f>X2350+W2350+SUM($V$2330:V2350)</f>
        <v>3.3445525254654296E-3</v>
      </c>
      <c r="Z2350" s="22">
        <f t="shared" si="726"/>
        <v>0.39034220653816204</v>
      </c>
      <c r="AA2350" s="44">
        <f t="shared" si="727"/>
        <v>53.963912440311283</v>
      </c>
      <c r="AB2350" s="44">
        <f t="shared" si="728"/>
        <v>6.7167388015703224</v>
      </c>
      <c r="AC2350" s="44">
        <f t="shared" si="729"/>
        <v>38.60798668835335</v>
      </c>
      <c r="AD2350" s="44">
        <f t="shared" si="734"/>
        <v>6.7167388015703215</v>
      </c>
      <c r="AE2350" s="44">
        <f t="shared" si="735"/>
        <v>31.877624817481113</v>
      </c>
      <c r="AF2350" s="44">
        <f t="shared" si="736"/>
        <v>1.3623069301919586E-2</v>
      </c>
      <c r="AG2350" s="45">
        <f>AC2350+AA2350+SUM($Z$2330:Z2350)</f>
        <v>99.504488308335155</v>
      </c>
      <c r="AH2350" s="45">
        <f>AC2350+AA2350+SUM($Z$2330:Z2350)</f>
        <v>99.504488308335155</v>
      </c>
      <c r="DM2350"/>
      <c r="DN2350"/>
      <c r="DO2350"/>
      <c r="DP2350"/>
      <c r="DQ2350"/>
      <c r="DR2350"/>
      <c r="DS2350"/>
      <c r="DT2350"/>
      <c r="DU2350"/>
      <c r="DV2350"/>
      <c r="DW2350"/>
      <c r="DX2350"/>
      <c r="DY2350"/>
      <c r="DZ2350"/>
      <c r="EA2350"/>
      <c r="EB2350"/>
      <c r="EC2350"/>
      <c r="ED2350"/>
      <c r="EE2350"/>
      <c r="EF2350"/>
      <c r="EG2350"/>
    </row>
    <row r="2351" spans="1:137" s="1" customFormat="1" ht="14.4" x14ac:dyDescent="0.3">
      <c r="A2351"/>
      <c r="B2351"/>
      <c r="C2351"/>
      <c r="D2351" s="18"/>
      <c r="E2351" s="28">
        <v>40073.472222222219</v>
      </c>
      <c r="F2351" s="10">
        <f t="shared" si="733"/>
        <v>189.85069444443798</v>
      </c>
      <c r="G2351" s="10">
        <v>126652</v>
      </c>
      <c r="H2351" s="10">
        <v>9.1199999999999992</v>
      </c>
      <c r="I2351" s="10">
        <v>1282</v>
      </c>
      <c r="J2351" s="10"/>
      <c r="K2351" s="10"/>
      <c r="L2351" s="79">
        <v>1037</v>
      </c>
      <c r="M2351" s="87"/>
      <c r="N2351" s="114">
        <v>7.2</v>
      </c>
      <c r="O2351" s="83"/>
      <c r="P2351" s="83"/>
      <c r="Q2351" s="83"/>
      <c r="R2351" s="83"/>
      <c r="S2351" s="83"/>
      <c r="T2351" s="16"/>
      <c r="U2351" s="16"/>
      <c r="V2351" s="43">
        <f t="shared" si="723"/>
        <v>2.7387377859029094E-5</v>
      </c>
      <c r="W2351" s="43">
        <f t="shared" si="724"/>
        <v>3.7862420102138632E-3</v>
      </c>
      <c r="X2351" s="43">
        <f t="shared" si="725"/>
        <v>1.5888914789794297E-5</v>
      </c>
      <c r="Y2351" s="22">
        <f>X2351+W2351+SUM($V$2330:V2351)</f>
        <v>4.2349235672233141E-3</v>
      </c>
      <c r="Z2351" s="22">
        <f t="shared" si="726"/>
        <v>0.38033620401335011</v>
      </c>
      <c r="AA2351" s="44">
        <f t="shared" si="727"/>
        <v>52.580605600614724</v>
      </c>
      <c r="AB2351" s="44">
        <f t="shared" si="728"/>
        <v>6.544562428425686</v>
      </c>
      <c r="AC2351" s="44">
        <f t="shared" si="729"/>
        <v>37.61831248502375</v>
      </c>
      <c r="AD2351" s="44">
        <f t="shared" si="734"/>
        <v>6.5445624284256843</v>
      </c>
      <c r="AE2351" s="44">
        <f t="shared" si="735"/>
        <v>31.060476200021668</v>
      </c>
      <c r="AF2351" s="44">
        <f t="shared" si="736"/>
        <v>1.327385657639955E-2</v>
      </c>
      <c r="AG2351" s="45">
        <f>AC2351+AA2351+SUM($Z$2330:Z2351)</f>
        <v>97.511843469322343</v>
      </c>
      <c r="AH2351" s="45">
        <f>AC2351+AA2351+SUM($Z$2330:Z2351)</f>
        <v>97.511843469322343</v>
      </c>
      <c r="DM2351"/>
      <c r="DN2351"/>
      <c r="DO2351"/>
      <c r="DP2351"/>
      <c r="DQ2351"/>
      <c r="DR2351"/>
      <c r="DS2351"/>
      <c r="DT2351"/>
      <c r="DU2351"/>
      <c r="DV2351"/>
      <c r="DW2351"/>
      <c r="DX2351"/>
      <c r="DY2351"/>
      <c r="DZ2351"/>
      <c r="EA2351"/>
      <c r="EB2351"/>
      <c r="EC2351"/>
      <c r="ED2351"/>
      <c r="EE2351"/>
      <c r="EF2351"/>
      <c r="EG2351"/>
    </row>
    <row r="2352" spans="1:137" s="1" customFormat="1" ht="14.4" x14ac:dyDescent="0.3">
      <c r="A2352"/>
      <c r="B2352"/>
      <c r="C2352"/>
      <c r="D2352" s="18"/>
      <c r="E2352" s="28">
        <v>40079.468055555553</v>
      </c>
      <c r="F2352" s="10">
        <f t="shared" si="733"/>
        <v>195.84652777777228</v>
      </c>
      <c r="G2352" s="10">
        <v>135761</v>
      </c>
      <c r="H2352" s="10">
        <v>6.76</v>
      </c>
      <c r="I2352" s="10">
        <v>1511</v>
      </c>
      <c r="J2352" s="10"/>
      <c r="K2352" s="10"/>
      <c r="L2352" s="79">
        <v>1037</v>
      </c>
      <c r="M2352" s="86"/>
      <c r="N2352" s="114">
        <v>7.2</v>
      </c>
      <c r="O2352" s="83"/>
      <c r="P2352" s="83"/>
      <c r="Q2352" s="83"/>
      <c r="R2352" s="83"/>
      <c r="S2352" s="83"/>
      <c r="T2352" s="16"/>
      <c r="U2352" s="16"/>
      <c r="V2352" s="43">
        <f t="shared" si="723"/>
        <v>2.0300293237613667E-5</v>
      </c>
      <c r="W2352" s="43">
        <f t="shared" si="724"/>
        <v>2.8064688584479953E-3</v>
      </c>
      <c r="X2352" s="43">
        <f t="shared" si="725"/>
        <v>1.1777309646821216E-5</v>
      </c>
      <c r="Y2352" s="22">
        <f>X2352+W2352+SUM($V$2330:V2352)</f>
        <v>3.2713391035520873E-3</v>
      </c>
      <c r="Z2352" s="22">
        <f t="shared" si="726"/>
        <v>0.40769054885083866</v>
      </c>
      <c r="AA2352" s="44">
        <f t="shared" si="727"/>
        <v>56.362280871561879</v>
      </c>
      <c r="AB2352" s="44">
        <f t="shared" si="728"/>
        <v>7.0152570811791328</v>
      </c>
      <c r="AC2352" s="44">
        <f t="shared" si="729"/>
        <v>40.323877406431073</v>
      </c>
      <c r="AD2352" s="44">
        <f t="shared" si="734"/>
        <v>7.0152570811791293</v>
      </c>
      <c r="AE2352" s="44">
        <f t="shared" si="735"/>
        <v>33.294391793190321</v>
      </c>
      <c r="AF2352" s="44">
        <f t="shared" si="736"/>
        <v>1.422853206162223E-2</v>
      </c>
      <c r="AG2352" s="45">
        <f>AC2352+AA2352+SUM($Z$2330:Z2352)</f>
        <v>104.40677421052766</v>
      </c>
      <c r="AH2352" s="45">
        <f>AC2352+AA2352+SUM($Z$2330:Z2352)</f>
        <v>104.40677421052766</v>
      </c>
      <c r="DM2352"/>
      <c r="DN2352"/>
      <c r="DO2352"/>
      <c r="DP2352"/>
      <c r="DQ2352"/>
      <c r="DR2352"/>
      <c r="DS2352"/>
      <c r="DT2352"/>
      <c r="DU2352"/>
      <c r="DV2352"/>
      <c r="DW2352"/>
      <c r="DX2352"/>
      <c r="DY2352"/>
      <c r="DZ2352"/>
      <c r="EA2352"/>
      <c r="EB2352"/>
      <c r="EC2352"/>
      <c r="ED2352"/>
      <c r="EE2352"/>
      <c r="EF2352"/>
      <c r="EG2352"/>
    </row>
    <row r="2353" spans="1:137" s="1" customFormat="1" ht="14.4" x14ac:dyDescent="0.3">
      <c r="A2353"/>
      <c r="B2353"/>
      <c r="C2353"/>
      <c r="D2353" s="18"/>
      <c r="E2353" s="28">
        <v>40086.436805555553</v>
      </c>
      <c r="F2353" s="10">
        <f t="shared" si="733"/>
        <v>202.81527777777228</v>
      </c>
      <c r="G2353" s="10">
        <v>135445</v>
      </c>
      <c r="H2353" s="10">
        <v>5.93</v>
      </c>
      <c r="I2353" s="10">
        <v>1605</v>
      </c>
      <c r="J2353" s="10"/>
      <c r="K2353" s="10"/>
      <c r="L2353" s="79">
        <v>1037</v>
      </c>
      <c r="M2353" s="86"/>
      <c r="N2353" s="114">
        <v>7.2</v>
      </c>
      <c r="O2353" s="83"/>
      <c r="P2353" s="83"/>
      <c r="Q2353" s="83"/>
      <c r="R2353" s="83"/>
      <c r="S2353" s="83"/>
      <c r="T2353" s="16"/>
      <c r="U2353" s="16"/>
      <c r="V2353" s="43">
        <f t="shared" si="723"/>
        <v>1.7807801612285361E-5</v>
      </c>
      <c r="W2353" s="43">
        <f t="shared" si="724"/>
        <v>2.4618876228693215E-3</v>
      </c>
      <c r="X2353" s="43">
        <f t="shared" si="725"/>
        <v>1.0331279024504407E-5</v>
      </c>
      <c r="Y2353" s="22">
        <f>X2353+W2353+SUM($V$2330:V2353)</f>
        <v>2.9431196389633823E-3</v>
      </c>
      <c r="Z2353" s="22">
        <f t="shared" si="726"/>
        <v>0.40674160023203892</v>
      </c>
      <c r="AA2353" s="44">
        <f t="shared" si="727"/>
        <v>56.231090907172891</v>
      </c>
      <c r="AB2353" s="44">
        <f t="shared" si="728"/>
        <v>6.9989282294643349</v>
      </c>
      <c r="AC2353" s="44">
        <f t="shared" si="729"/>
        <v>40.23001874849227</v>
      </c>
      <c r="AD2353" s="44">
        <f t="shared" si="734"/>
        <v>6.9989282294643349</v>
      </c>
      <c r="AE2353" s="44">
        <f t="shared" si="735"/>
        <v>33.216895105580136</v>
      </c>
      <c r="AF2353" s="44">
        <f t="shared" si="736"/>
        <v>1.4195413447797407E-2</v>
      </c>
      <c r="AG2353" s="45">
        <f>AC2353+AA2353+SUM($Z$2330:Z2353)</f>
        <v>104.58846718843191</v>
      </c>
      <c r="AH2353" s="45">
        <f>AC2353+AA2353+SUM($Z$2330:Z2353)</f>
        <v>104.58846718843191</v>
      </c>
      <c r="DM2353"/>
      <c r="DN2353"/>
      <c r="DO2353"/>
      <c r="DP2353"/>
      <c r="DQ2353"/>
      <c r="DR2353"/>
      <c r="DS2353"/>
      <c r="DT2353"/>
      <c r="DU2353"/>
      <c r="DV2353"/>
      <c r="DW2353"/>
      <c r="DX2353"/>
      <c r="DY2353"/>
      <c r="DZ2353"/>
      <c r="EA2353"/>
      <c r="EB2353"/>
      <c r="EC2353"/>
      <c r="ED2353"/>
      <c r="EE2353"/>
      <c r="EF2353"/>
      <c r="EG2353"/>
    </row>
    <row r="2354" spans="1:137" s="1" customFormat="1" ht="14.4" x14ac:dyDescent="0.3">
      <c r="A2354"/>
      <c r="B2354"/>
      <c r="C2354"/>
      <c r="D2354" s="18"/>
      <c r="E2354" s="28">
        <v>40093.431944444441</v>
      </c>
      <c r="F2354" s="10">
        <f t="shared" si="733"/>
        <v>209.81041666665988</v>
      </c>
      <c r="G2354" s="10">
        <v>135200</v>
      </c>
      <c r="H2354" s="10">
        <v>6.76</v>
      </c>
      <c r="I2354" s="10">
        <v>1799</v>
      </c>
      <c r="J2354" s="10"/>
      <c r="K2354" s="10"/>
      <c r="L2354" s="79">
        <v>1037</v>
      </c>
      <c r="M2354" s="86"/>
      <c r="N2354" s="114">
        <v>7.2</v>
      </c>
      <c r="O2354" s="83"/>
      <c r="P2354" s="83"/>
      <c r="Q2354" s="83"/>
      <c r="R2354" s="83"/>
      <c r="S2354" s="83"/>
      <c r="T2354" s="16"/>
      <c r="U2354" s="16"/>
      <c r="V2354" s="43">
        <f t="shared" si="723"/>
        <v>2.0300293237613667E-5</v>
      </c>
      <c r="W2354" s="43">
        <f t="shared" si="724"/>
        <v>2.8064688584479953E-3</v>
      </c>
      <c r="X2354" s="43">
        <f t="shared" si="725"/>
        <v>1.1777309646821216E-5</v>
      </c>
      <c r="Y2354" s="22">
        <f>X2354+W2354+SUM($V$2330:V2354)</f>
        <v>3.3094471984019868E-3</v>
      </c>
      <c r="Z2354" s="22">
        <f t="shared" si="726"/>
        <v>0.40600586475227335</v>
      </c>
      <c r="AA2354" s="44">
        <f t="shared" si="727"/>
        <v>56.129377168959913</v>
      </c>
      <c r="AB2354" s="44">
        <f t="shared" si="728"/>
        <v>6.9862682020272286</v>
      </c>
      <c r="AC2354" s="44">
        <f t="shared" si="729"/>
        <v>40.157248586482744</v>
      </c>
      <c r="AD2354" s="44">
        <f t="shared" si="734"/>
        <v>6.9862682020272295</v>
      </c>
      <c r="AE2354" s="44">
        <f t="shared" si="735"/>
        <v>33.156810648414002</v>
      </c>
      <c r="AF2354" s="44">
        <f t="shared" si="736"/>
        <v>1.416973604150917E-2</v>
      </c>
      <c r="AG2354" s="45">
        <f>AC2354+AA2354+SUM($Z$2330:Z2354)</f>
        <v>104.81998915296168</v>
      </c>
      <c r="AH2354" s="45">
        <f>AC2354+AA2354+SUM($Z$2330:Z2354)</f>
        <v>104.81998915296168</v>
      </c>
      <c r="DM2354"/>
      <c r="DN2354"/>
      <c r="DO2354"/>
      <c r="DP2354"/>
      <c r="DQ2354"/>
      <c r="DR2354"/>
      <c r="DS2354"/>
      <c r="DT2354"/>
      <c r="DU2354"/>
      <c r="DV2354"/>
      <c r="DW2354"/>
      <c r="DX2354"/>
      <c r="DY2354"/>
      <c r="DZ2354"/>
      <c r="EA2354"/>
      <c r="EB2354"/>
      <c r="EC2354"/>
      <c r="ED2354"/>
      <c r="EE2354"/>
      <c r="EF2354"/>
      <c r="EG2354"/>
    </row>
    <row r="2355" spans="1:137" s="1" customFormat="1" ht="14.4" x14ac:dyDescent="0.3">
      <c r="A2355"/>
      <c r="B2355"/>
      <c r="C2355"/>
      <c r="D2355" s="18"/>
      <c r="E2355" s="28">
        <v>40100.446527777778</v>
      </c>
      <c r="F2355" s="10">
        <f t="shared" si="733"/>
        <v>216.82499999999709</v>
      </c>
      <c r="G2355" s="10">
        <v>142766</v>
      </c>
      <c r="H2355" s="10">
        <v>7.13</v>
      </c>
      <c r="I2355" s="10">
        <v>1891</v>
      </c>
      <c r="J2355" s="10"/>
      <c r="K2355" s="10"/>
      <c r="L2355" s="79">
        <v>1037</v>
      </c>
      <c r="M2355" s="86"/>
      <c r="N2355" s="114">
        <v>7.2</v>
      </c>
      <c r="O2355" s="83"/>
      <c r="P2355" s="83"/>
      <c r="Q2355" s="83"/>
      <c r="R2355" s="83"/>
      <c r="S2355" s="83"/>
      <c r="T2355" s="16"/>
      <c r="U2355" s="16"/>
      <c r="V2355" s="43">
        <f t="shared" si="723"/>
        <v>2.1411403962157614E-5</v>
      </c>
      <c r="W2355" s="43">
        <f t="shared" si="724"/>
        <v>2.9600773610553559E-3</v>
      </c>
      <c r="X2355" s="43">
        <f t="shared" si="725"/>
        <v>1.2421925707372078E-5</v>
      </c>
      <c r="Y2355" s="22">
        <f>X2355+W2355+SUM($V$2330:V2355)</f>
        <v>3.4851117210320556E-3</v>
      </c>
      <c r="Z2355" s="22">
        <f t="shared" si="726"/>
        <v>0.42872657756821791</v>
      </c>
      <c r="AA2355" s="44">
        <f t="shared" si="727"/>
        <v>59.270463468222864</v>
      </c>
      <c r="AB2355" s="44">
        <f t="shared" si="728"/>
        <v>7.3772305187175968</v>
      </c>
      <c r="AC2355" s="44">
        <f t="shared" si="729"/>
        <v>42.404509997764755</v>
      </c>
      <c r="AD2355" s="44">
        <f t="shared" si="734"/>
        <v>7.3772305187175995</v>
      </c>
      <c r="AE2355" s="44">
        <f t="shared" si="735"/>
        <v>35.01231678277717</v>
      </c>
      <c r="AF2355" s="44">
        <f t="shared" si="736"/>
        <v>1.4962696269985934E-2</v>
      </c>
      <c r="AG2355" s="45">
        <f>AC2355+AA2355+SUM($Z$2330:Z2355)</f>
        <v>110.63706344107487</v>
      </c>
      <c r="AH2355" s="45">
        <f>AC2355+AA2355+SUM($Z$2330:Z2355)</f>
        <v>110.63706344107487</v>
      </c>
      <c r="DM2355"/>
      <c r="DN2355"/>
      <c r="DO2355"/>
      <c r="DP2355"/>
      <c r="DQ2355"/>
      <c r="DR2355"/>
      <c r="DS2355"/>
      <c r="DT2355"/>
      <c r="DU2355"/>
      <c r="DV2355"/>
      <c r="DW2355"/>
      <c r="DX2355"/>
      <c r="DY2355"/>
      <c r="DZ2355"/>
      <c r="EA2355"/>
      <c r="EB2355"/>
      <c r="EC2355"/>
      <c r="ED2355"/>
      <c r="EE2355"/>
      <c r="EF2355"/>
      <c r="EG2355"/>
    </row>
    <row r="2356" spans="1:137" s="1" customFormat="1" ht="14.4" x14ac:dyDescent="0.3">
      <c r="A2356"/>
      <c r="B2356"/>
      <c r="C2356"/>
      <c r="D2356" s="18"/>
      <c r="E2356" s="28">
        <v>40107.591666666667</v>
      </c>
      <c r="F2356" s="10">
        <f t="shared" si="733"/>
        <v>223.97013888888614</v>
      </c>
      <c r="G2356" s="10">
        <v>134464</v>
      </c>
      <c r="H2356" s="10">
        <v>8.75</v>
      </c>
      <c r="I2356" s="10">
        <v>2179</v>
      </c>
      <c r="J2356" s="10"/>
      <c r="K2356" s="10"/>
      <c r="L2356" s="79">
        <v>1037</v>
      </c>
      <c r="M2356" s="86"/>
      <c r="N2356" s="114">
        <v>7.2</v>
      </c>
      <c r="O2356" s="83"/>
      <c r="P2356" s="83"/>
      <c r="Q2356" s="83"/>
      <c r="R2356" s="83"/>
      <c r="S2356" s="83"/>
      <c r="T2356" s="16"/>
      <c r="U2356" s="16"/>
      <c r="V2356" s="43">
        <f t="shared" si="723"/>
        <v>2.627626713448515E-5</v>
      </c>
      <c r="W2356" s="43">
        <f t="shared" si="724"/>
        <v>3.6326335076065034E-3</v>
      </c>
      <c r="X2356" s="43">
        <f t="shared" si="725"/>
        <v>1.5244298729243436E-5</v>
      </c>
      <c r="Y2356" s="22">
        <f>X2356+W2356+SUM($V$2330:V2356)</f>
        <v>4.1867665077395593E-3</v>
      </c>
      <c r="Z2356" s="22">
        <f t="shared" si="726"/>
        <v>0.40379565531101841</v>
      </c>
      <c r="AA2356" s="44">
        <f t="shared" si="727"/>
        <v>55.823820796205808</v>
      </c>
      <c r="AB2356" s="44">
        <f t="shared" si="728"/>
        <v>6.9482364461345352</v>
      </c>
      <c r="AC2356" s="44">
        <f t="shared" si="729"/>
        <v>39.938641079384723</v>
      </c>
      <c r="AD2356" s="44">
        <f t="shared" si="734"/>
        <v>6.9482364461345361</v>
      </c>
      <c r="AE2356" s="44">
        <f t="shared" si="735"/>
        <v>32.976312034233288</v>
      </c>
      <c r="AF2356" s="44">
        <f t="shared" si="736"/>
        <v>1.4092599016904503E-2</v>
      </c>
      <c r="AG2356" s="45">
        <f>AC2356+AA2356+SUM($Z$2330:Z2356)</f>
        <v>105.1283475059888</v>
      </c>
      <c r="AH2356" s="45">
        <f>AC2356+AA2356+SUM($Z$2330:Z2356)</f>
        <v>105.1283475059888</v>
      </c>
      <c r="DM2356"/>
      <c r="DN2356"/>
      <c r="DO2356"/>
      <c r="DP2356"/>
      <c r="DQ2356"/>
      <c r="DR2356"/>
      <c r="DS2356"/>
      <c r="DT2356"/>
      <c r="DU2356"/>
      <c r="DV2356"/>
      <c r="DW2356"/>
      <c r="DX2356"/>
      <c r="DY2356"/>
      <c r="DZ2356"/>
      <c r="EA2356"/>
      <c r="EB2356"/>
      <c r="EC2356"/>
      <c r="ED2356"/>
      <c r="EE2356"/>
      <c r="EF2356"/>
      <c r="EG2356"/>
    </row>
    <row r="2357" spans="1:137" s="1" customFormat="1" ht="14.4" x14ac:dyDescent="0.3">
      <c r="A2357"/>
      <c r="B2357"/>
      <c r="C2357"/>
      <c r="D2357" s="18"/>
      <c r="E2357" s="28">
        <v>40115.428472222222</v>
      </c>
      <c r="F2357" s="10">
        <f t="shared" si="733"/>
        <v>231.80694444444089</v>
      </c>
      <c r="G2357" s="10">
        <v>132432</v>
      </c>
      <c r="H2357" s="10">
        <v>7.84</v>
      </c>
      <c r="I2357" s="10">
        <v>2233</v>
      </c>
      <c r="J2357" s="10"/>
      <c r="K2357" s="10"/>
      <c r="L2357" s="79">
        <v>1037</v>
      </c>
      <c r="M2357" s="86"/>
      <c r="N2357" s="114">
        <v>7.2</v>
      </c>
      <c r="O2357" s="83"/>
      <c r="P2357" s="83"/>
      <c r="Q2357" s="83"/>
      <c r="R2357" s="83"/>
      <c r="S2357" s="83"/>
      <c r="T2357" s="16"/>
      <c r="U2357" s="16"/>
      <c r="V2357" s="43">
        <f t="shared" si="723"/>
        <v>2.3543535352498692E-5</v>
      </c>
      <c r="W2357" s="43">
        <f t="shared" si="724"/>
        <v>3.2548396228154267E-3</v>
      </c>
      <c r="X2357" s="43">
        <f t="shared" si="725"/>
        <v>1.3658891661402114E-5</v>
      </c>
      <c r="Y2357" s="22">
        <f>X2357+W2357+SUM($V$2330:V2357)</f>
        <v>3.8309307512331397E-3</v>
      </c>
      <c r="Z2357" s="22">
        <f t="shared" si="726"/>
        <v>0.39769355533190137</v>
      </c>
      <c r="AA2357" s="44">
        <f t="shared" si="727"/>
        <v>54.980219506210787</v>
      </c>
      <c r="AB2357" s="44">
        <f t="shared" si="728"/>
        <v>6.843235728778625</v>
      </c>
      <c r="AC2357" s="44">
        <f t="shared" si="729"/>
        <v>39.335094266309781</v>
      </c>
      <c r="AD2357" s="44">
        <f t="shared" si="734"/>
        <v>6.843235728778625</v>
      </c>
      <c r="AE2357" s="44">
        <f t="shared" si="735"/>
        <v>32.477978903777839</v>
      </c>
      <c r="AF2357" s="44">
        <f t="shared" si="736"/>
        <v>1.387963375332206E-2</v>
      </c>
      <c r="AG2357" s="45">
        <f>AC2357+AA2357+SUM($Z$2330:Z2357)</f>
        <v>104.07889295825073</v>
      </c>
      <c r="AH2357" s="45">
        <f>AC2357+AA2357+SUM($Z$2330:Z2357)</f>
        <v>104.07889295825073</v>
      </c>
      <c r="DM2357"/>
      <c r="DN2357"/>
      <c r="DO2357"/>
      <c r="DP2357"/>
      <c r="DQ2357"/>
      <c r="DR2357"/>
      <c r="DS2357"/>
      <c r="DT2357"/>
      <c r="DU2357"/>
      <c r="DV2357"/>
      <c r="DW2357"/>
      <c r="DX2357"/>
      <c r="DY2357"/>
      <c r="DZ2357"/>
      <c r="EA2357"/>
      <c r="EB2357"/>
      <c r="EC2357"/>
      <c r="ED2357"/>
      <c r="EE2357"/>
      <c r="EF2357"/>
      <c r="EG2357"/>
    </row>
    <row r="2358" spans="1:137" s="1" customFormat="1" ht="14.4" x14ac:dyDescent="0.3">
      <c r="A2358"/>
      <c r="B2358"/>
      <c r="C2358"/>
      <c r="D2358" s="18"/>
      <c r="E2358" s="28">
        <v>40158.406944444447</v>
      </c>
      <c r="F2358" s="10">
        <f t="shared" si="733"/>
        <v>274.7854166666657</v>
      </c>
      <c r="G2358" s="10">
        <v>59782</v>
      </c>
      <c r="H2358" s="10">
        <v>7.72</v>
      </c>
      <c r="I2358" s="10">
        <v>2471</v>
      </c>
      <c r="J2358" s="10"/>
      <c r="K2358" s="10"/>
      <c r="L2358" s="79">
        <v>1037</v>
      </c>
      <c r="M2358" s="86"/>
      <c r="N2358" s="114">
        <v>7.2</v>
      </c>
      <c r="O2358" s="83"/>
      <c r="P2358" s="83"/>
      <c r="Q2358" s="83"/>
      <c r="R2358" s="83"/>
      <c r="S2358" s="83"/>
      <c r="T2358" s="16"/>
      <c r="U2358" s="16"/>
      <c r="V2358" s="43">
        <f t="shared" si="723"/>
        <v>2.3183175117511466E-5</v>
      </c>
      <c r="W2358" s="43">
        <f t="shared" si="724"/>
        <v>3.2050206489968236E-3</v>
      </c>
      <c r="X2358" s="43">
        <f t="shared" si="725"/>
        <v>1.3449826993115348E-5</v>
      </c>
      <c r="Y2358" s="22">
        <f>X2358+W2358+SUM($V$2330:V2358)</f>
        <v>3.8040858878637617E-3</v>
      </c>
      <c r="Z2358" s="22">
        <f t="shared" si="726"/>
        <v>0.17952546306671899</v>
      </c>
      <c r="AA2358" s="44">
        <f t="shared" si="727"/>
        <v>24.818982440197939</v>
      </c>
      <c r="AB2358" s="44">
        <f t="shared" si="728"/>
        <v>3.0891500418165077</v>
      </c>
      <c r="AC2358" s="44">
        <f t="shared" si="729"/>
        <v>17.756513572463842</v>
      </c>
      <c r="AD2358" s="44">
        <f t="shared" si="734"/>
        <v>3.0891500418165077</v>
      </c>
      <c r="AE2358" s="44">
        <f t="shared" si="735"/>
        <v>14.661098033901524</v>
      </c>
      <c r="AF2358" s="44">
        <f t="shared" si="736"/>
        <v>6.2654967458099205E-3</v>
      </c>
      <c r="AG2358" s="45">
        <f>AC2358+AA2358+SUM($Z$2330:Z2358)</f>
        <v>52.518600661458663</v>
      </c>
      <c r="AH2358" s="77">
        <f>AC2358+AA2358+SUM($Z$2358:Z2358)+$AH$2357</f>
        <v>146.83391443397923</v>
      </c>
      <c r="DM2358"/>
      <c r="DN2358"/>
      <c r="DO2358"/>
      <c r="DP2358"/>
      <c r="DQ2358"/>
      <c r="DR2358"/>
      <c r="DS2358"/>
      <c r="DT2358"/>
      <c r="DU2358"/>
      <c r="DV2358"/>
      <c r="DW2358"/>
      <c r="DX2358"/>
      <c r="DY2358"/>
      <c r="DZ2358"/>
      <c r="EA2358"/>
      <c r="EB2358"/>
      <c r="EC2358"/>
      <c r="ED2358"/>
      <c r="EE2358"/>
      <c r="EF2358"/>
      <c r="EG2358"/>
    </row>
    <row r="2359" spans="1:137" s="1" customFormat="1" ht="14.4" x14ac:dyDescent="0.3">
      <c r="A2359"/>
      <c r="B2359"/>
      <c r="C2359"/>
      <c r="D2359" s="18"/>
      <c r="E2359" s="28">
        <v>40185.632638888892</v>
      </c>
      <c r="F2359" s="10">
        <f t="shared" si="733"/>
        <v>302.01111111111095</v>
      </c>
      <c r="G2359" s="10">
        <v>110661</v>
      </c>
      <c r="H2359" s="10">
        <v>5.05</v>
      </c>
      <c r="I2359" s="10">
        <v>2687</v>
      </c>
      <c r="J2359" s="10"/>
      <c r="K2359" s="10"/>
      <c r="L2359" s="79">
        <v>1037</v>
      </c>
      <c r="M2359" s="86"/>
      <c r="N2359" s="114">
        <v>7.2</v>
      </c>
      <c r="O2359" s="83"/>
      <c r="P2359" s="83"/>
      <c r="Q2359" s="83"/>
      <c r="R2359" s="83"/>
      <c r="S2359" s="83"/>
      <c r="T2359" s="16"/>
      <c r="U2359" s="16"/>
      <c r="V2359" s="43">
        <f t="shared" si="723"/>
        <v>1.5165159889045713E-5</v>
      </c>
      <c r="W2359" s="43">
        <f t="shared" si="724"/>
        <v>2.0965484815328962E-3</v>
      </c>
      <c r="X2359" s="43">
        <f t="shared" si="725"/>
        <v>8.7981381237347833E-6</v>
      </c>
      <c r="Y2359" s="22">
        <f>X2359+W2359+SUM($V$2330:V2359)</f>
        <v>2.7061271914194992E-3</v>
      </c>
      <c r="Z2359" s="22">
        <f t="shared" si="726"/>
        <v>0.33231519969934414</v>
      </c>
      <c r="AA2359" s="44">
        <f t="shared" si="727"/>
        <v>45.941812181170654</v>
      </c>
      <c r="AB2359" s="44">
        <f t="shared" si="728"/>
        <v>5.7182501886430117</v>
      </c>
      <c r="AC2359" s="44">
        <f t="shared" si="729"/>
        <v>32.868648563822234</v>
      </c>
      <c r="AD2359" s="44">
        <f t="shared" si="734"/>
        <v>5.7182501886430108</v>
      </c>
      <c r="AE2359" s="44">
        <f t="shared" si="735"/>
        <v>27.138800467190393</v>
      </c>
      <c r="AF2359" s="44">
        <f t="shared" si="736"/>
        <v>1.1597907988827262E-2</v>
      </c>
      <c r="AG2359" s="45">
        <f>AC2359+AA2359+SUM($Z$2330:Z2359)</f>
        <v>89.085880593489122</v>
      </c>
      <c r="AH2359" s="45">
        <f>AC2359+AA2359+SUM($Z$2358:Z2359)+$AH$2357</f>
        <v>183.40119436600969</v>
      </c>
      <c r="DM2359"/>
      <c r="DN2359"/>
      <c r="DO2359"/>
      <c r="DP2359"/>
      <c r="DQ2359"/>
      <c r="DR2359"/>
      <c r="DS2359"/>
      <c r="DT2359"/>
      <c r="DU2359"/>
      <c r="DV2359"/>
      <c r="DW2359"/>
      <c r="DX2359"/>
      <c r="DY2359"/>
      <c r="DZ2359"/>
      <c r="EA2359"/>
      <c r="EB2359"/>
      <c r="EC2359"/>
      <c r="ED2359"/>
      <c r="EE2359"/>
      <c r="EF2359"/>
      <c r="EG2359"/>
    </row>
    <row r="2360" spans="1:137" s="1" customFormat="1" ht="14.4" x14ac:dyDescent="0.3">
      <c r="A2360"/>
      <c r="B2360"/>
      <c r="C2360"/>
      <c r="D2360" s="18"/>
      <c r="E2360" s="28">
        <v>40199.60833333333</v>
      </c>
      <c r="F2360" s="10">
        <f t="shared" si="733"/>
        <v>315.98680555554893</v>
      </c>
      <c r="G2360" s="10">
        <v>117953</v>
      </c>
      <c r="H2360" s="10">
        <v>3.95</v>
      </c>
      <c r="I2360" s="78">
        <v>2890</v>
      </c>
      <c r="J2360" s="78"/>
      <c r="K2360" s="78"/>
      <c r="L2360" s="79">
        <v>1037</v>
      </c>
      <c r="M2360" s="90"/>
      <c r="N2360" s="114">
        <v>7.2</v>
      </c>
      <c r="O2360" s="83"/>
      <c r="P2360" s="83"/>
      <c r="Q2360" s="83"/>
      <c r="R2360" s="83"/>
      <c r="S2360" s="83"/>
      <c r="T2360" s="16"/>
      <c r="U2360" s="16"/>
      <c r="V2360" s="43">
        <f t="shared" si="723"/>
        <v>1.1861857734996155E-5</v>
      </c>
      <c r="W2360" s="43">
        <f t="shared" si="724"/>
        <v>1.6398745548623645E-3</v>
      </c>
      <c r="X2360" s="43">
        <f t="shared" si="725"/>
        <v>6.8817119977727506E-6</v>
      </c>
      <c r="Y2360" s="22">
        <f>X2360+W2360+SUM($V$2330:V2360)</f>
        <v>2.2593986963580018E-3</v>
      </c>
      <c r="Z2360" s="22">
        <f t="shared" si="726"/>
        <v>0.35421308997873446</v>
      </c>
      <c r="AA2360" s="44">
        <f t="shared" si="727"/>
        <v>48.969145156881119</v>
      </c>
      <c r="AB2360" s="44">
        <f t="shared" si="728"/>
        <v>6.0950539440363745</v>
      </c>
      <c r="AC2360" s="44">
        <f t="shared" si="729"/>
        <v>35.034526202081338</v>
      </c>
      <c r="AD2360" s="44">
        <f t="shared" si="734"/>
        <v>6.0950539440363718</v>
      </c>
      <c r="AE2360" s="44">
        <f t="shared" si="735"/>
        <v>28.927110106600409</v>
      </c>
      <c r="AF2360" s="44">
        <f t="shared" si="736"/>
        <v>1.2362151444557178E-2</v>
      </c>
      <c r="AG2360" s="45">
        <f>AC2360+AA2360+SUM($Z$2330:Z2360)</f>
        <v>94.633304297437434</v>
      </c>
      <c r="AH2360" s="45">
        <f>AC2360+AA2360+SUM($Z$2358:Z2360)+$AH$2357</f>
        <v>188.948618069958</v>
      </c>
      <c r="DM2360"/>
      <c r="DN2360"/>
      <c r="DO2360"/>
      <c r="DP2360"/>
      <c r="DQ2360"/>
      <c r="DR2360"/>
      <c r="DS2360"/>
      <c r="DT2360"/>
      <c r="DU2360"/>
      <c r="DV2360"/>
      <c r="DW2360"/>
      <c r="DX2360"/>
      <c r="DY2360"/>
      <c r="DZ2360"/>
      <c r="EA2360"/>
      <c r="EB2360"/>
      <c r="EC2360"/>
      <c r="ED2360"/>
      <c r="EE2360"/>
      <c r="EF2360"/>
      <c r="EG2360"/>
    </row>
    <row r="2361" spans="1:137" s="1" customFormat="1" ht="14.4" x14ac:dyDescent="0.3">
      <c r="A2361"/>
      <c r="B2361"/>
      <c r="C2361"/>
      <c r="D2361" s="16"/>
      <c r="E2361" s="28">
        <v>40287.554166666669</v>
      </c>
      <c r="F2361" s="10">
        <f t="shared" si="733"/>
        <v>403.9326388888876</v>
      </c>
      <c r="G2361" s="10">
        <v>183821</v>
      </c>
      <c r="H2361" s="10">
        <v>2.76</v>
      </c>
      <c r="I2361" s="18">
        <v>127</v>
      </c>
      <c r="J2361" s="18"/>
      <c r="K2361" s="18"/>
      <c r="L2361" s="79">
        <v>1037</v>
      </c>
      <c r="M2361" s="96"/>
      <c r="N2361" s="114">
        <v>7.2</v>
      </c>
      <c r="O2361" s="83"/>
      <c r="P2361" s="83"/>
      <c r="Q2361" s="83"/>
      <c r="R2361" s="83"/>
      <c r="S2361" s="83"/>
      <c r="T2361" s="16"/>
      <c r="U2361" s="16"/>
      <c r="V2361" s="43">
        <f t="shared" si="723"/>
        <v>8.288285404706173E-6</v>
      </c>
      <c r="W2361" s="43">
        <f t="shared" si="724"/>
        <v>1.1458363978278797E-3</v>
      </c>
      <c r="X2361" s="43">
        <f t="shared" si="725"/>
        <v>4.8084873705956424E-6</v>
      </c>
      <c r="Y2361" s="22">
        <f>X2361+W2361+SUM($V$2330:V2361)</f>
        <v>1.7715756001010462E-3</v>
      </c>
      <c r="Z2361" s="22">
        <f t="shared" si="726"/>
        <v>0.55201482296322224</v>
      </c>
      <c r="AA2361" s="44">
        <f t="shared" si="727"/>
        <v>76.314779885912571</v>
      </c>
      <c r="AB2361" s="44">
        <f t="shared" si="728"/>
        <v>9.4986894021068586</v>
      </c>
      <c r="AC2361" s="44">
        <f t="shared" si="729"/>
        <v>54.598710003075745</v>
      </c>
      <c r="AD2361" s="44">
        <f t="shared" si="734"/>
        <v>9.4986894021068551</v>
      </c>
      <c r="AE2361" s="44">
        <f t="shared" si="735"/>
        <v>45.080755105045178</v>
      </c>
      <c r="AF2361" s="44">
        <f t="shared" si="736"/>
        <v>1.9265495923714911E-2</v>
      </c>
      <c r="AG2361" s="45">
        <f>AC2361+AA2361+SUM($Z$2330:Z2361)</f>
        <v>142.09513765042652</v>
      </c>
      <c r="AH2361" s="45">
        <f>AC2361+AA2361+SUM($Z$2358:Z2361)+$AH$2357</f>
        <v>236.41045142294706</v>
      </c>
      <c r="DM2361"/>
      <c r="DN2361"/>
      <c r="DO2361"/>
      <c r="DP2361"/>
      <c r="DQ2361"/>
      <c r="DR2361"/>
      <c r="DS2361"/>
      <c r="DT2361"/>
      <c r="DU2361"/>
      <c r="DV2361"/>
      <c r="DW2361"/>
      <c r="DX2361"/>
      <c r="DY2361"/>
      <c r="DZ2361"/>
      <c r="EA2361"/>
      <c r="EB2361"/>
      <c r="EC2361"/>
      <c r="ED2361"/>
      <c r="EE2361"/>
      <c r="EF2361"/>
      <c r="EG2361"/>
    </row>
    <row r="2362" spans="1:137" s="1" customFormat="1" ht="14.4" x14ac:dyDescent="0.3">
      <c r="A2362"/>
      <c r="B2362"/>
      <c r="C2362"/>
      <c r="D2362" s="16"/>
      <c r="E2362" s="28">
        <v>40360.582638888889</v>
      </c>
      <c r="F2362" s="10">
        <f t="shared" si="733"/>
        <v>476.96111111110804</v>
      </c>
      <c r="G2362" s="10">
        <v>193632</v>
      </c>
      <c r="H2362" s="10">
        <v>3.6</v>
      </c>
      <c r="I2362" s="10">
        <v>43</v>
      </c>
      <c r="J2362" s="10"/>
      <c r="K2362" s="10"/>
      <c r="L2362" s="79">
        <v>1037</v>
      </c>
      <c r="M2362" s="90"/>
      <c r="N2362" s="114">
        <v>7.2</v>
      </c>
      <c r="O2362" s="83"/>
      <c r="P2362" s="83"/>
      <c r="Q2362" s="83"/>
      <c r="R2362" s="83"/>
      <c r="S2362" s="83"/>
      <c r="T2362" s="16"/>
      <c r="U2362" s="16"/>
      <c r="V2362" s="43">
        <f t="shared" ref="V2362:V2391" si="737">($A$15*L2362/1000/$A$13*H2362)/$Q$2330</f>
        <v>1.0810807049616748E-5</v>
      </c>
      <c r="W2362" s="43">
        <f t="shared" ref="W2362:W2391" si="738">($U$2330*L2362/1000/$A$13*H2362)/$Q$2330</f>
        <v>1.4945692145581042E-3</v>
      </c>
      <c r="X2362" s="43">
        <f t="shared" ref="X2362:X2391" si="739">($A$46*$S$2330*H2362*L2362/1000000)/$Q$2330</f>
        <v>6.2719400486030142E-6</v>
      </c>
      <c r="Y2362" s="22">
        <f>X2362+W2362+SUM($V$2330:V2362)</f>
        <v>2.1325826765588949E-3</v>
      </c>
      <c r="Z2362" s="22">
        <f t="shared" ref="Z2362:Z2391" si="740">($A$15*L2362/1000/$A$13*G2362)/$Q$2330</f>
        <v>0.58147727517538605</v>
      </c>
      <c r="AA2362" s="44">
        <f t="shared" ref="AA2362:AA2391" si="741">($U$2330*L2362/1000/$A$13*G2362)/$Q$2330</f>
        <v>80.387896153698563</v>
      </c>
      <c r="AB2362" s="44">
        <f t="shared" ref="AB2362:AB2391" si="742">($A$14*$S$2330/1000*G2362/1000000*L2362/1000*1000000)/$Q$2330</f>
        <v>10.005658908986216</v>
      </c>
      <c r="AC2362" s="44">
        <f t="shared" ref="AC2362:AC2381" si="743">($A$14*((L2362/1000)*G2362/10^6)*(1+($A$28/(10^-N2362))+(($A$28*$A$29)/(10^-N2362)^2))*1000000)*$S$2330/1000/$Q$2330</f>
        <v>57.512783715220607</v>
      </c>
      <c r="AD2362" s="44">
        <f t="shared" si="734"/>
        <v>10.005658908986216</v>
      </c>
      <c r="AE2362" s="44">
        <f t="shared" si="735"/>
        <v>47.486831061196007</v>
      </c>
      <c r="AF2362" s="44">
        <f t="shared" si="736"/>
        <v>2.0293745038383902E-2</v>
      </c>
      <c r="AG2362" s="45">
        <f>AC2362+AA2362+SUM($Z$2330:Z2362)</f>
        <v>149.66380490553274</v>
      </c>
      <c r="AH2362" s="45">
        <f>AC2362+AA2362+SUM($Z$2358:Z2362)+$AH$2357</f>
        <v>243.97911867805328</v>
      </c>
      <c r="DM2362"/>
      <c r="DN2362"/>
      <c r="DO2362"/>
      <c r="DP2362"/>
      <c r="DQ2362"/>
      <c r="DR2362"/>
      <c r="DS2362"/>
      <c r="DT2362"/>
      <c r="DU2362"/>
      <c r="DV2362"/>
      <c r="DW2362"/>
      <c r="DX2362"/>
      <c r="DY2362"/>
      <c r="DZ2362"/>
      <c r="EA2362"/>
      <c r="EB2362"/>
      <c r="EC2362"/>
      <c r="ED2362"/>
      <c r="EE2362"/>
      <c r="EF2362"/>
      <c r="EG2362"/>
    </row>
    <row r="2363" spans="1:137" s="1" customFormat="1" ht="14.4" x14ac:dyDescent="0.3">
      <c r="A2363"/>
      <c r="B2363"/>
      <c r="C2363"/>
      <c r="D2363" s="16"/>
      <c r="E2363" s="28">
        <v>40533.509722222225</v>
      </c>
      <c r="F2363" s="10">
        <f t="shared" si="733"/>
        <v>649.8881944444438</v>
      </c>
      <c r="G2363" s="10">
        <v>169053</v>
      </c>
      <c r="H2363" s="10">
        <v>14.39</v>
      </c>
      <c r="I2363" s="10">
        <v>23</v>
      </c>
      <c r="J2363" s="10"/>
      <c r="K2363" s="10"/>
      <c r="L2363" s="79">
        <v>1037</v>
      </c>
      <c r="M2363" s="90"/>
      <c r="N2363" s="114">
        <v>7.2</v>
      </c>
      <c r="O2363" s="83"/>
      <c r="P2363" s="83"/>
      <c r="Q2363" s="83"/>
      <c r="R2363" s="83"/>
      <c r="S2363" s="83"/>
      <c r="T2363" s="16"/>
      <c r="U2363" s="16"/>
      <c r="V2363" s="43">
        <f t="shared" si="737"/>
        <v>4.3213198178884722E-5</v>
      </c>
      <c r="W2363" s="43">
        <f t="shared" si="738"/>
        <v>5.9741252770808663E-3</v>
      </c>
      <c r="X2363" s="43">
        <f t="shared" si="739"/>
        <v>2.507033813872149E-5</v>
      </c>
      <c r="Y2363" s="22">
        <f>X2363+W2363+SUM($V$2330:V2363)</f>
        <v>6.6741503353506598E-3</v>
      </c>
      <c r="Z2363" s="22">
        <f t="shared" si="740"/>
        <v>0.50766649004412778</v>
      </c>
      <c r="AA2363" s="44">
        <f t="shared" si="741"/>
        <v>70.183724841303103</v>
      </c>
      <c r="AB2363" s="44">
        <f t="shared" si="742"/>
        <v>8.7355739523469609</v>
      </c>
      <c r="AC2363" s="44">
        <f t="shared" si="743"/>
        <v>50.212302849783043</v>
      </c>
      <c r="AD2363" s="44">
        <f t="shared" si="734"/>
        <v>8.7355739523469627</v>
      </c>
      <c r="AE2363" s="44">
        <f t="shared" si="735"/>
        <v>41.459011172679979</v>
      </c>
      <c r="AF2363" s="44">
        <f t="shared" si="736"/>
        <v>1.771772475610392E-2</v>
      </c>
      <c r="AG2363" s="45">
        <f>AC2363+AA2363+SUM($Z$2330:Z2363)</f>
        <v>132.66681921774384</v>
      </c>
      <c r="AH2363" s="45">
        <f>AC2363+AA2363+SUM($Z$2358:Z2363)+$AH$2357</f>
        <v>226.9821329902644</v>
      </c>
      <c r="DM2363"/>
      <c r="DN2363"/>
      <c r="DO2363"/>
      <c r="DP2363"/>
      <c r="DQ2363"/>
      <c r="DR2363"/>
      <c r="DS2363"/>
      <c r="DT2363"/>
      <c r="DU2363"/>
      <c r="DV2363"/>
      <c r="DW2363"/>
      <c r="DX2363"/>
      <c r="DY2363"/>
      <c r="DZ2363"/>
      <c r="EA2363"/>
      <c r="EB2363"/>
      <c r="EC2363"/>
      <c r="ED2363"/>
      <c r="EE2363"/>
      <c r="EF2363"/>
      <c r="EG2363"/>
    </row>
    <row r="2364" spans="1:137" s="1" customFormat="1" ht="14.4" x14ac:dyDescent="0.3">
      <c r="A2364"/>
      <c r="B2364"/>
      <c r="C2364"/>
      <c r="D2364" s="16"/>
      <c r="E2364" s="28">
        <v>40606.593055555553</v>
      </c>
      <c r="F2364" s="10">
        <f t="shared" si="733"/>
        <v>722.97152777777228</v>
      </c>
      <c r="G2364" s="10">
        <v>170108</v>
      </c>
      <c r="H2364" s="10">
        <v>27.42</v>
      </c>
      <c r="I2364" s="10">
        <v>22</v>
      </c>
      <c r="J2364" s="10"/>
      <c r="K2364" s="10"/>
      <c r="L2364" s="79">
        <v>1037</v>
      </c>
      <c r="M2364" s="90"/>
      <c r="N2364" s="114">
        <v>7.2</v>
      </c>
      <c r="O2364" s="83"/>
      <c r="P2364" s="83"/>
      <c r="Q2364" s="83"/>
      <c r="R2364" s="83"/>
      <c r="S2364" s="83"/>
      <c r="T2364" s="16"/>
      <c r="U2364" s="16"/>
      <c r="V2364" s="43">
        <f t="shared" si="737"/>
        <v>8.2342313694580896E-5</v>
      </c>
      <c r="W2364" s="43">
        <f t="shared" si="738"/>
        <v>1.1383635517550894E-2</v>
      </c>
      <c r="X2364" s="43">
        <f t="shared" si="739"/>
        <v>4.777127670352629E-5</v>
      </c>
      <c r="Y2364" s="22">
        <f>X2364+W2364+SUM($V$2330:V2364)</f>
        <v>1.2188703828080074E-2</v>
      </c>
      <c r="Z2364" s="22">
        <f t="shared" si="740"/>
        <v>0.51083465711005716</v>
      </c>
      <c r="AA2364" s="44">
        <f t="shared" si="741"/>
        <v>70.621716652791662</v>
      </c>
      <c r="AB2364" s="44">
        <f t="shared" si="742"/>
        <v>8.790089580698579</v>
      </c>
      <c r="AC2364" s="44">
        <f t="shared" si="743"/>
        <v>50.52566007802816</v>
      </c>
      <c r="AD2364" s="44">
        <f t="shared" si="734"/>
        <v>8.7900895806985808</v>
      </c>
      <c r="AE2364" s="44">
        <f t="shared" si="735"/>
        <v>41.717742202517826</v>
      </c>
      <c r="AF2364" s="44">
        <f t="shared" si="736"/>
        <v>1.782829481175327E-2</v>
      </c>
      <c r="AG2364" s="45">
        <f>AC2364+AA2364+SUM($Z$2330:Z2364)</f>
        <v>133.92900291458758</v>
      </c>
      <c r="AH2364" s="45">
        <f>AC2364+AA2364+SUM($Z$2358:Z2364)+$AH$2357</f>
        <v>228.24431668710815</v>
      </c>
      <c r="DM2364"/>
      <c r="DN2364"/>
      <c r="DO2364"/>
      <c r="DP2364"/>
      <c r="DQ2364"/>
      <c r="DR2364"/>
      <c r="DS2364"/>
      <c r="DT2364"/>
      <c r="DU2364"/>
      <c r="DV2364"/>
      <c r="DW2364"/>
      <c r="DX2364"/>
      <c r="DY2364"/>
      <c r="DZ2364"/>
      <c r="EA2364"/>
      <c r="EB2364"/>
      <c r="EC2364"/>
      <c r="ED2364"/>
      <c r="EE2364"/>
      <c r="EF2364"/>
      <c r="EG2364"/>
    </row>
    <row r="2365" spans="1:137" s="1" customFormat="1" ht="14.4" x14ac:dyDescent="0.3">
      <c r="A2365"/>
      <c r="B2365"/>
      <c r="C2365"/>
      <c r="D2365" s="16"/>
      <c r="E2365" s="28">
        <v>40627.46597222222</v>
      </c>
      <c r="F2365" s="10">
        <f t="shared" si="733"/>
        <v>743.84444444443943</v>
      </c>
      <c r="G2365" s="52">
        <v>58189</v>
      </c>
      <c r="H2365" s="123">
        <v>2.23</v>
      </c>
      <c r="I2365" s="10">
        <v>14</v>
      </c>
      <c r="J2365" s="10"/>
      <c r="K2365" s="10"/>
      <c r="L2365" s="79">
        <v>1037</v>
      </c>
      <c r="M2365" s="90"/>
      <c r="N2365" s="114">
        <v>7.2</v>
      </c>
      <c r="O2365" s="83"/>
      <c r="P2365" s="83"/>
      <c r="Q2365" s="83"/>
      <c r="R2365" s="83"/>
      <c r="S2365" s="83"/>
      <c r="T2365" s="16"/>
      <c r="U2365" s="16"/>
      <c r="V2365" s="43">
        <f t="shared" si="737"/>
        <v>6.6966943668459291E-6</v>
      </c>
      <c r="W2365" s="43">
        <f t="shared" si="738"/>
        <v>9.2580259679571461E-4</v>
      </c>
      <c r="X2365" s="43">
        <f t="shared" si="739"/>
        <v>3.885118418995755E-6</v>
      </c>
      <c r="Y2365" s="22">
        <f>X2365+W2365+SUM($V$2330:V2365)</f>
        <v>1.6936814434072094E-3</v>
      </c>
      <c r="Z2365" s="22">
        <f t="shared" si="740"/>
        <v>0.17474168094726358</v>
      </c>
      <c r="AA2365" s="44">
        <f t="shared" si="741"/>
        <v>24.157635562755978</v>
      </c>
      <c r="AB2365" s="44">
        <f t="shared" si="742"/>
        <v>3.0068340266846327</v>
      </c>
      <c r="AC2365" s="44">
        <f t="shared" si="743"/>
        <v>17.28335900886719</v>
      </c>
      <c r="AD2365" s="44">
        <f t="shared" si="734"/>
        <v>3.0068340266846336</v>
      </c>
      <c r="AE2365" s="44">
        <f t="shared" si="735"/>
        <v>14.270426440980492</v>
      </c>
      <c r="AF2365" s="44">
        <f t="shared" si="736"/>
        <v>6.0985412020663991E-3</v>
      </c>
      <c r="AG2365" s="45">
        <f>AC2365+AA2365+SUM($Z$2330:Z2365)</f>
        <v>54.397362436338184</v>
      </c>
      <c r="AH2365" s="45">
        <f>AC2365+AA2365+SUM($Z$2365:Z2365)+$AH$2364</f>
        <v>269.86005293967855</v>
      </c>
      <c r="DM2365"/>
      <c r="DN2365"/>
      <c r="DO2365"/>
      <c r="DP2365"/>
      <c r="DQ2365"/>
      <c r="DR2365"/>
      <c r="DS2365"/>
      <c r="DT2365"/>
      <c r="DU2365"/>
      <c r="DV2365"/>
      <c r="DW2365"/>
      <c r="DX2365"/>
      <c r="DY2365"/>
      <c r="DZ2365"/>
      <c r="EA2365"/>
      <c r="EB2365"/>
      <c r="EC2365"/>
      <c r="ED2365"/>
      <c r="EE2365"/>
      <c r="EF2365"/>
      <c r="EG2365"/>
    </row>
    <row r="2366" spans="1:137" s="1" customFormat="1" ht="14.4" x14ac:dyDescent="0.3">
      <c r="A2366"/>
      <c r="B2366"/>
      <c r="C2366"/>
      <c r="D2366" s="16"/>
      <c r="E2366" s="28">
        <v>40633.502083333333</v>
      </c>
      <c r="F2366" s="10">
        <f t="shared" si="733"/>
        <v>749.88055555555184</v>
      </c>
      <c r="G2366" s="52">
        <v>88204</v>
      </c>
      <c r="H2366" s="123">
        <v>4.72</v>
      </c>
      <c r="I2366" s="10">
        <v>49</v>
      </c>
      <c r="J2366" s="10"/>
      <c r="K2366" s="10"/>
      <c r="L2366" s="79">
        <v>1037</v>
      </c>
      <c r="M2366" s="90"/>
      <c r="N2366" s="114">
        <v>7.2</v>
      </c>
      <c r="O2366" s="83"/>
      <c r="P2366" s="83"/>
      <c r="Q2366" s="83"/>
      <c r="R2366" s="83"/>
      <c r="S2366" s="83"/>
      <c r="T2366" s="16"/>
      <c r="U2366" s="16"/>
      <c r="V2366" s="43">
        <f t="shared" si="737"/>
        <v>1.4174169242830845E-5</v>
      </c>
      <c r="W2366" s="43">
        <f t="shared" si="738"/>
        <v>1.9595463035317366E-3</v>
      </c>
      <c r="X2366" s="43">
        <f t="shared" si="739"/>
        <v>8.2232102859461716E-6</v>
      </c>
      <c r="Y2366" s="22">
        <f>X2366+W2366+SUM($V$2330:V2366)</f>
        <v>2.7459374112530125E-3</v>
      </c>
      <c r="Z2366" s="22">
        <f t="shared" si="740"/>
        <v>0.26487678472344317</v>
      </c>
      <c r="AA2366" s="44">
        <f t="shared" si="741"/>
        <v>36.618606389134172</v>
      </c>
      <c r="AB2366" s="44">
        <f t="shared" si="742"/>
        <v>4.557816571683504</v>
      </c>
      <c r="AC2366" s="44">
        <f t="shared" si="743"/>
        <v>26.198446407708012</v>
      </c>
      <c r="AD2366" s="44">
        <f t="shared" si="734"/>
        <v>4.5578165716835031</v>
      </c>
      <c r="AE2366" s="44">
        <f t="shared" si="735"/>
        <v>21.631385550537782</v>
      </c>
      <c r="AF2366" s="44">
        <f t="shared" si="736"/>
        <v>9.2442854867254044E-3</v>
      </c>
      <c r="AG2366" s="45">
        <f>AC2366+AA2366+SUM($Z$2330:Z2366)</f>
        <v>76.038297446280652</v>
      </c>
      <c r="AH2366" s="45">
        <f>AC2366+AA2366+SUM($Z$2365:Z2366)+$AH$2364</f>
        <v>291.50098794962105</v>
      </c>
      <c r="DM2366"/>
      <c r="DN2366"/>
      <c r="DO2366"/>
      <c r="DP2366"/>
      <c r="DQ2366"/>
      <c r="DR2366"/>
      <c r="DS2366"/>
      <c r="DT2366"/>
      <c r="DU2366"/>
      <c r="DV2366"/>
      <c r="DW2366"/>
      <c r="DX2366"/>
      <c r="DY2366"/>
      <c r="DZ2366"/>
      <c r="EA2366"/>
      <c r="EB2366"/>
      <c r="EC2366"/>
      <c r="ED2366"/>
      <c r="EE2366"/>
      <c r="EF2366"/>
      <c r="EG2366"/>
    </row>
    <row r="2367" spans="1:137" s="1" customFormat="1" ht="14.4" x14ac:dyDescent="0.3">
      <c r="A2367"/>
      <c r="B2367"/>
      <c r="C2367"/>
      <c r="D2367" s="16"/>
      <c r="E2367" s="28">
        <v>40654.438888888886</v>
      </c>
      <c r="F2367" s="10">
        <f t="shared" si="733"/>
        <v>770.81736111110513</v>
      </c>
      <c r="G2367" s="10">
        <v>116772</v>
      </c>
      <c r="H2367" s="40">
        <v>10.94</v>
      </c>
      <c r="I2367" s="10">
        <v>28</v>
      </c>
      <c r="J2367" s="10"/>
      <c r="K2367" s="10"/>
      <c r="L2367" s="79">
        <v>1037</v>
      </c>
      <c r="M2367" s="90"/>
      <c r="N2367" s="114">
        <v>7.2</v>
      </c>
      <c r="O2367" s="83"/>
      <c r="P2367" s="83"/>
      <c r="Q2367" s="83"/>
      <c r="R2367" s="83"/>
      <c r="S2367" s="83"/>
      <c r="T2367" s="16"/>
      <c r="U2367" s="16"/>
      <c r="V2367" s="43">
        <f t="shared" si="737"/>
        <v>3.2852841423001996E-5</v>
      </c>
      <c r="W2367" s="43">
        <f t="shared" si="738"/>
        <v>4.5418297797960167E-3</v>
      </c>
      <c r="X2367" s="43">
        <f t="shared" si="739"/>
        <v>1.9059728925476933E-5</v>
      </c>
      <c r="Y2367" s="22">
        <f>X2367+W2367+SUM($V$2330:V2367)</f>
        <v>5.3719102475798261E-3</v>
      </c>
      <c r="Z2367" s="22">
        <f t="shared" si="740"/>
        <v>0.35066654466606856</v>
      </c>
      <c r="AA2367" s="44">
        <f t="shared" si="741"/>
        <v>48.478843422883038</v>
      </c>
      <c r="AB2367" s="44">
        <f t="shared" si="742"/>
        <v>6.0340274444313877</v>
      </c>
      <c r="AC2367" s="44">
        <f t="shared" si="743"/>
        <v>34.683744319088483</v>
      </c>
      <c r="AD2367" s="44">
        <f t="shared" si="734"/>
        <v>6.0340274444313877</v>
      </c>
      <c r="AE2367" s="44">
        <f t="shared" si="735"/>
        <v>28.63747849879142</v>
      </c>
      <c r="AF2367" s="44">
        <f t="shared" si="736"/>
        <v>1.2238375865673883E-2</v>
      </c>
      <c r="AG2367" s="45">
        <f>AC2367+AA2367+SUM($Z$2330:Z2367)</f>
        <v>96.734498936076051</v>
      </c>
      <c r="AH2367" s="45">
        <f>AC2367+AA2367+SUM($Z$2365:Z2367)+$AH$2364</f>
        <v>312.19718943941643</v>
      </c>
      <c r="DM2367"/>
      <c r="DN2367"/>
      <c r="DO2367"/>
      <c r="DP2367"/>
      <c r="DQ2367"/>
      <c r="DR2367"/>
      <c r="DS2367"/>
      <c r="DT2367"/>
      <c r="DU2367"/>
      <c r="DV2367"/>
      <c r="DW2367"/>
      <c r="DX2367"/>
      <c r="DY2367"/>
      <c r="DZ2367"/>
      <c r="EA2367"/>
      <c r="EB2367"/>
      <c r="EC2367"/>
      <c r="ED2367"/>
      <c r="EE2367"/>
      <c r="EF2367"/>
      <c r="EG2367"/>
    </row>
    <row r="2368" spans="1:137" s="1" customFormat="1" ht="14.4" x14ac:dyDescent="0.3">
      <c r="A2368"/>
      <c r="B2368"/>
      <c r="C2368"/>
      <c r="D2368" s="16"/>
      <c r="E2368" s="28">
        <v>40693.693749999999</v>
      </c>
      <c r="F2368" s="10">
        <f t="shared" si="733"/>
        <v>810.07222222221753</v>
      </c>
      <c r="G2368" s="10">
        <v>147566</v>
      </c>
      <c r="H2368" s="10">
        <v>7.61</v>
      </c>
      <c r="I2368" s="10">
        <v>80</v>
      </c>
      <c r="J2368" s="10"/>
      <c r="K2368" s="10"/>
      <c r="L2368" s="79">
        <v>1037</v>
      </c>
      <c r="M2368" s="90"/>
      <c r="N2368" s="114">
        <v>7.2</v>
      </c>
      <c r="O2368" s="83"/>
      <c r="P2368" s="83"/>
      <c r="Q2368" s="83"/>
      <c r="R2368" s="83"/>
      <c r="S2368" s="83"/>
      <c r="T2368" s="16"/>
      <c r="U2368" s="16"/>
      <c r="V2368" s="43">
        <f t="shared" si="737"/>
        <v>2.2852844902106514E-5</v>
      </c>
      <c r="W2368" s="43">
        <f t="shared" si="738"/>
        <v>3.1593532563297705E-3</v>
      </c>
      <c r="X2368" s="43">
        <f t="shared" si="739"/>
        <v>1.3258184380519147E-5</v>
      </c>
      <c r="Y2368" s="22">
        <f>X2368+W2368+SUM($V$2330:V2368)</f>
        <v>4.0064850244707281E-3</v>
      </c>
      <c r="Z2368" s="22">
        <f t="shared" si="740"/>
        <v>0.44314098696770693</v>
      </c>
      <c r="AA2368" s="44">
        <f t="shared" si="741"/>
        <v>61.263222420966997</v>
      </c>
      <c r="AB2368" s="44">
        <f t="shared" si="742"/>
        <v>7.6252637093221161</v>
      </c>
      <c r="AC2368" s="44">
        <f t="shared" si="743"/>
        <v>43.830211131012661</v>
      </c>
      <c r="AD2368" s="44">
        <f t="shared" si="734"/>
        <v>7.6252637093221161</v>
      </c>
      <c r="AE2368" s="44">
        <f t="shared" si="735"/>
        <v>36.189481657868789</v>
      </c>
      <c r="AF2368" s="44">
        <f t="shared" si="736"/>
        <v>1.5465763821755489E-2</v>
      </c>
      <c r="AG2368" s="45">
        <f>AC2368+AA2368+SUM($Z$2330:Z2368)</f>
        <v>119.10848573305191</v>
      </c>
      <c r="AH2368" s="45">
        <f>AC2368+AA2368+SUM($Z$2365:Z2368)+$AH$2364</f>
        <v>334.57117623639226</v>
      </c>
      <c r="DM2368"/>
      <c r="DN2368"/>
      <c r="DO2368"/>
      <c r="DP2368"/>
      <c r="DQ2368"/>
      <c r="DR2368"/>
      <c r="DS2368"/>
      <c r="DT2368"/>
      <c r="DU2368"/>
      <c r="DV2368"/>
      <c r="DW2368"/>
      <c r="DX2368"/>
      <c r="DY2368"/>
      <c r="DZ2368"/>
      <c r="EA2368"/>
      <c r="EB2368"/>
      <c r="EC2368"/>
      <c r="ED2368"/>
      <c r="EE2368"/>
      <c r="EF2368"/>
      <c r="EG2368"/>
    </row>
    <row r="2369" spans="1:137" s="1" customFormat="1" ht="14.4" x14ac:dyDescent="0.3">
      <c r="A2369"/>
      <c r="B2369"/>
      <c r="C2369"/>
      <c r="D2369" s="16"/>
      <c r="E2369" s="28">
        <v>40750.50277777778</v>
      </c>
      <c r="F2369" s="10">
        <f t="shared" si="733"/>
        <v>866.88124999999854</v>
      </c>
      <c r="G2369" s="10">
        <v>162823</v>
      </c>
      <c r="H2369" s="40">
        <v>11.25</v>
      </c>
      <c r="I2369" s="36" t="s">
        <v>230</v>
      </c>
      <c r="J2369" s="36"/>
      <c r="K2369" s="36"/>
      <c r="L2369" s="79">
        <v>1037</v>
      </c>
      <c r="M2369" s="90"/>
      <c r="N2369" s="114">
        <v>7.2</v>
      </c>
      <c r="O2369" s="83"/>
      <c r="P2369" s="83"/>
      <c r="Q2369" s="83"/>
      <c r="R2369" s="83"/>
      <c r="S2369" s="83"/>
      <c r="T2369" s="16"/>
      <c r="U2369" s="16"/>
      <c r="V2369" s="43">
        <f t="shared" si="737"/>
        <v>3.3783772030052333E-5</v>
      </c>
      <c r="W2369" s="43">
        <f t="shared" si="738"/>
        <v>4.6705287954940753E-3</v>
      </c>
      <c r="X2369" s="43">
        <f t="shared" si="739"/>
        <v>1.9599812651884414E-5</v>
      </c>
      <c r="Y2369" s="22">
        <f>X2369+W2369+SUM($V$2330:V2369)</f>
        <v>5.5577859639364506E-3</v>
      </c>
      <c r="Z2369" s="22">
        <f t="shared" si="740"/>
        <v>0.48895778784437433</v>
      </c>
      <c r="AA2369" s="44">
        <f t="shared" si="741"/>
        <v>67.597289783887277</v>
      </c>
      <c r="AB2369" s="44">
        <f t="shared" si="742"/>
        <v>8.4136475403748481</v>
      </c>
      <c r="AC2369" s="44">
        <f t="shared" si="743"/>
        <v>48.361861587255028</v>
      </c>
      <c r="AD2369" s="44">
        <f t="shared" si="734"/>
        <v>8.4136475403748499</v>
      </c>
      <c r="AE2369" s="44">
        <f t="shared" si="735"/>
        <v>39.931149261883981</v>
      </c>
      <c r="AF2369" s="44">
        <f t="shared" si="736"/>
        <v>1.7064784996203015E-2</v>
      </c>
      <c r="AG2369" s="45">
        <f>AC2369+AA2369+SUM($Z$2330:Z2369)</f>
        <v>130.46316134005892</v>
      </c>
      <c r="AH2369" s="45">
        <f>AC2369+AA2369+SUM($Z$2365:Z2369)+$AH$2364</f>
        <v>345.9258518433993</v>
      </c>
      <c r="DM2369"/>
      <c r="DN2369"/>
      <c r="DO2369"/>
      <c r="DP2369"/>
      <c r="DQ2369"/>
      <c r="DR2369"/>
      <c r="DS2369"/>
      <c r="DT2369"/>
      <c r="DU2369"/>
      <c r="DV2369"/>
      <c r="DW2369"/>
      <c r="DX2369"/>
      <c r="DY2369"/>
      <c r="DZ2369"/>
      <c r="EA2369"/>
      <c r="EB2369"/>
      <c r="EC2369"/>
      <c r="ED2369"/>
      <c r="EE2369"/>
      <c r="EF2369"/>
      <c r="EG2369"/>
    </row>
    <row r="2370" spans="1:137" s="1" customFormat="1" ht="14.4" x14ac:dyDescent="0.3">
      <c r="A2370"/>
      <c r="B2370"/>
      <c r="C2370"/>
      <c r="D2370" s="16"/>
      <c r="E2370" s="28">
        <v>40849.64166666667</v>
      </c>
      <c r="F2370" s="10">
        <f t="shared" si="733"/>
        <v>966.02013888888905</v>
      </c>
      <c r="G2370" s="10">
        <v>199320</v>
      </c>
      <c r="H2370" s="10">
        <v>13.22</v>
      </c>
      <c r="I2370" s="10">
        <v>54</v>
      </c>
      <c r="J2370" s="10"/>
      <c r="K2370" s="10"/>
      <c r="L2370" s="79">
        <v>1037</v>
      </c>
      <c r="M2370" s="90"/>
      <c r="N2370" s="114">
        <v>7.2</v>
      </c>
      <c r="O2370" s="83"/>
      <c r="P2370" s="83"/>
      <c r="Q2370" s="83"/>
      <c r="R2370" s="83"/>
      <c r="S2370" s="83"/>
      <c r="T2370" s="16"/>
      <c r="U2370" s="16"/>
      <c r="V2370" s="43">
        <f t="shared" si="737"/>
        <v>3.9699685887759275E-5</v>
      </c>
      <c r="W2370" s="43">
        <f t="shared" si="738"/>
        <v>5.4883902823494824E-3</v>
      </c>
      <c r="X2370" s="43">
        <f t="shared" si="739"/>
        <v>2.3031957622925507E-5</v>
      </c>
      <c r="Y2370" s="22">
        <f>X2370+W2370+SUM($V$2330:V2370)</f>
        <v>6.4187792816506571E-3</v>
      </c>
      <c r="Z2370" s="22">
        <f t="shared" si="740"/>
        <v>0.59855835031378057</v>
      </c>
      <c r="AA2370" s="44">
        <f t="shared" si="741"/>
        <v>82.749315512700363</v>
      </c>
      <c r="AB2370" s="44">
        <f t="shared" si="742"/>
        <v>10.299578239852568</v>
      </c>
      <c r="AC2370" s="44">
        <f t="shared" si="743"/>
        <v>59.202239558119388</v>
      </c>
      <c r="AD2370" s="44">
        <f t="shared" si="734"/>
        <v>10.29957823985257</v>
      </c>
      <c r="AE2370" s="44">
        <f t="shared" si="735"/>
        <v>48.881771438179584</v>
      </c>
      <c r="AF2370" s="44">
        <f t="shared" si="736"/>
        <v>2.088988008723083E-2</v>
      </c>
      <c r="AG2370" s="45">
        <f>AC2370+AA2370+SUM($Z$2330:Z2370)</f>
        <v>157.05412339005014</v>
      </c>
      <c r="AH2370" s="45">
        <f>AC2370+AA2370+SUM($Z$2365:Z2370)+$AH$2364</f>
        <v>372.51681389339058</v>
      </c>
      <c r="DM2370"/>
      <c r="DN2370"/>
      <c r="DO2370"/>
      <c r="DP2370"/>
      <c r="DQ2370"/>
      <c r="DR2370"/>
      <c r="DS2370"/>
      <c r="DT2370"/>
      <c r="DU2370"/>
      <c r="DV2370"/>
      <c r="DW2370"/>
      <c r="DX2370"/>
      <c r="DY2370"/>
      <c r="DZ2370"/>
      <c r="EA2370"/>
      <c r="EB2370"/>
      <c r="EC2370"/>
      <c r="ED2370"/>
      <c r="EE2370"/>
      <c r="EF2370"/>
      <c r="EG2370"/>
    </row>
    <row r="2371" spans="1:137" s="1" customFormat="1" ht="14.4" x14ac:dyDescent="0.3">
      <c r="A2371"/>
      <c r="B2371"/>
      <c r="C2371"/>
      <c r="D2371" s="16"/>
      <c r="E2371" s="28">
        <v>40939.65347222222</v>
      </c>
      <c r="F2371" s="10">
        <f t="shared" si="733"/>
        <v>1056.0319444444394</v>
      </c>
      <c r="G2371" s="10">
        <v>200824</v>
      </c>
      <c r="H2371" s="10">
        <v>18.7</v>
      </c>
      <c r="I2371" s="10">
        <v>21</v>
      </c>
      <c r="J2371" s="10"/>
      <c r="K2371" s="10"/>
      <c r="L2371" s="79">
        <v>1037</v>
      </c>
      <c r="M2371" s="90"/>
      <c r="N2371" s="114">
        <v>7.2</v>
      </c>
      <c r="O2371" s="83"/>
      <c r="P2371" s="83"/>
      <c r="Q2371" s="83"/>
      <c r="R2371" s="83"/>
      <c r="S2371" s="83"/>
      <c r="T2371" s="16"/>
      <c r="U2371" s="16"/>
      <c r="V2371" s="43">
        <f t="shared" si="737"/>
        <v>5.615613661884255E-5</v>
      </c>
      <c r="W2371" s="43">
        <f t="shared" si="738"/>
        <v>7.7634567533990404E-3</v>
      </c>
      <c r="X2371" s="43">
        <f t="shared" si="739"/>
        <v>3.2579244141354534E-5</v>
      </c>
      <c r="Y2371" s="22">
        <f>X2371+W2371+SUM($V$2330:V2371)</f>
        <v>8.7595491758374871E-3</v>
      </c>
      <c r="Z2371" s="22">
        <f t="shared" si="740"/>
        <v>0.60307486525895382</v>
      </c>
      <c r="AA2371" s="44">
        <f t="shared" si="741"/>
        <v>83.373713317893518</v>
      </c>
      <c r="AB2371" s="44">
        <f t="shared" si="742"/>
        <v>10.377295306241985</v>
      </c>
      <c r="AC2371" s="44">
        <f t="shared" si="743"/>
        <v>59.648959246537054</v>
      </c>
      <c r="AD2371" s="44">
        <f t="shared" si="734"/>
        <v>10.377295306241985</v>
      </c>
      <c r="AE2371" s="44">
        <f t="shared" si="735"/>
        <v>49.250616432374954</v>
      </c>
      <c r="AF2371" s="44">
        <f t="shared" si="736"/>
        <v>2.104750792011862E-2</v>
      </c>
      <c r="AG2371" s="45">
        <f>AC2371+AA2371+SUM($Z$2330:Z2371)</f>
        <v>158.72831574891993</v>
      </c>
      <c r="AH2371" s="45">
        <f>AC2371+AA2371+SUM($Z$2365:Z2371)+$AH$2364</f>
        <v>374.19100625226031</v>
      </c>
      <c r="DM2371"/>
      <c r="DN2371"/>
      <c r="DO2371"/>
      <c r="DP2371"/>
      <c r="DQ2371"/>
      <c r="DR2371"/>
      <c r="DS2371"/>
      <c r="DT2371"/>
      <c r="DU2371"/>
      <c r="DV2371"/>
      <c r="DW2371"/>
      <c r="DX2371"/>
      <c r="DY2371"/>
      <c r="DZ2371"/>
      <c r="EA2371"/>
      <c r="EB2371"/>
      <c r="EC2371"/>
      <c r="ED2371"/>
      <c r="EE2371"/>
      <c r="EF2371"/>
      <c r="EG2371"/>
    </row>
    <row r="2372" spans="1:137" s="1" customFormat="1" ht="14.4" x14ac:dyDescent="0.3">
      <c r="A2372"/>
      <c r="B2372"/>
      <c r="C2372"/>
      <c r="D2372" s="16"/>
      <c r="E2372" s="28">
        <v>41018.459722222222</v>
      </c>
      <c r="F2372" s="10">
        <f t="shared" si="733"/>
        <v>1134.8381944444409</v>
      </c>
      <c r="G2372" s="10">
        <v>189115</v>
      </c>
      <c r="H2372" s="21">
        <v>25.8</v>
      </c>
      <c r="I2372" s="10">
        <v>23</v>
      </c>
      <c r="J2372" s="10"/>
      <c r="K2372" s="10"/>
      <c r="L2372" s="79">
        <v>1037</v>
      </c>
      <c r="M2372" s="90"/>
      <c r="N2372" s="114">
        <v>7.2</v>
      </c>
      <c r="O2372" s="83"/>
      <c r="P2372" s="83"/>
      <c r="Q2372" s="83"/>
      <c r="R2372" s="83"/>
      <c r="S2372" s="83"/>
      <c r="T2372" s="16"/>
      <c r="U2372" s="16"/>
      <c r="V2372" s="43">
        <f t="shared" si="737"/>
        <v>7.7477450522253364E-5</v>
      </c>
      <c r="W2372" s="43">
        <f t="shared" si="738"/>
        <v>1.0711079370999747E-2</v>
      </c>
      <c r="X2372" s="43">
        <f t="shared" si="739"/>
        <v>4.4948903681654922E-5</v>
      </c>
      <c r="Y2372" s="22">
        <f>X2372+W2372+SUM($V$2330:V2372)</f>
        <v>1.1797018903500748E-2</v>
      </c>
      <c r="Z2372" s="22">
        <f t="shared" si="740"/>
        <v>0.56791271533007526</v>
      </c>
      <c r="AA2372" s="44">
        <f t="shared" si="741"/>
        <v>78.512626947543296</v>
      </c>
      <c r="AB2372" s="44">
        <f t="shared" si="742"/>
        <v>9.7722493419110901</v>
      </c>
      <c r="AC2372" s="44">
        <f t="shared" si="743"/>
        <v>56.171139544620431</v>
      </c>
      <c r="AD2372" s="44">
        <f t="shared" si="734"/>
        <v>9.7722493419110883</v>
      </c>
      <c r="AE2372" s="44">
        <f t="shared" si="735"/>
        <v>46.379069865198318</v>
      </c>
      <c r="AF2372" s="44">
        <f t="shared" si="736"/>
        <v>1.9820337511020754E-2</v>
      </c>
      <c r="AG2372" s="45">
        <f>AC2372+AA2372+SUM($Z$2330:Z2372)</f>
        <v>150.95732239198315</v>
      </c>
      <c r="AH2372" s="45">
        <f>AC2372+AA2372+SUM($Z$2365:Z2372)+$AH$2364</f>
        <v>366.42001289532357</v>
      </c>
      <c r="DM2372"/>
      <c r="DN2372"/>
      <c r="DO2372"/>
      <c r="DP2372"/>
      <c r="DQ2372"/>
      <c r="DR2372"/>
      <c r="DS2372"/>
      <c r="DT2372"/>
      <c r="DU2372"/>
      <c r="DV2372"/>
      <c r="DW2372"/>
      <c r="DX2372"/>
      <c r="DY2372"/>
      <c r="DZ2372"/>
      <c r="EA2372"/>
      <c r="EB2372"/>
      <c r="EC2372"/>
      <c r="ED2372"/>
      <c r="EE2372"/>
      <c r="EF2372"/>
      <c r="EG2372"/>
    </row>
    <row r="2373" spans="1:137" s="1" customFormat="1" ht="14.4" x14ac:dyDescent="0.3">
      <c r="A2373"/>
      <c r="B2373"/>
      <c r="C2373"/>
      <c r="D2373" s="16"/>
      <c r="E2373" s="28">
        <v>41036.634722222225</v>
      </c>
      <c r="F2373" s="10">
        <f t="shared" si="733"/>
        <v>1153.0131944444438</v>
      </c>
      <c r="G2373" s="10">
        <v>196347</v>
      </c>
      <c r="H2373" s="10">
        <v>23</v>
      </c>
      <c r="I2373" s="10">
        <v>49</v>
      </c>
      <c r="J2373" s="10"/>
      <c r="K2373" s="10"/>
      <c r="L2373" s="79">
        <v>1037</v>
      </c>
      <c r="M2373" s="90"/>
      <c r="N2373" s="114">
        <v>7.2</v>
      </c>
      <c r="O2373" s="83"/>
      <c r="P2373" s="83"/>
      <c r="Q2373" s="83"/>
      <c r="R2373" s="83"/>
      <c r="S2373" s="83"/>
      <c r="T2373" s="16"/>
      <c r="U2373" s="16"/>
      <c r="V2373" s="43">
        <f t="shared" si="737"/>
        <v>6.9069045039218109E-5</v>
      </c>
      <c r="W2373" s="43">
        <f t="shared" si="738"/>
        <v>9.5486366485656657E-3</v>
      </c>
      <c r="X2373" s="43">
        <f t="shared" si="739"/>
        <v>4.0070728088297031E-5</v>
      </c>
      <c r="Y2373" s="22">
        <f>X2373+W2373+SUM($V$2330:V2373)</f>
        <v>1.0698767050512528E-2</v>
      </c>
      <c r="Z2373" s="22">
        <f t="shared" si="740"/>
        <v>0.58963042549197209</v>
      </c>
      <c r="AA2373" s="44">
        <f t="shared" si="741"/>
        <v>81.515050436344467</v>
      </c>
      <c r="AB2373" s="44">
        <f t="shared" si="742"/>
        <v>10.145952682421896</v>
      </c>
      <c r="AC2373" s="44">
        <f t="shared" si="743"/>
        <v>58.319195918713952</v>
      </c>
      <c r="AD2373" s="44">
        <f t="shared" si="734"/>
        <v>10.145952682421896</v>
      </c>
      <c r="AE2373" s="44">
        <f t="shared" si="735"/>
        <v>48.152664943669706</v>
      </c>
      <c r="AF2373" s="44">
        <f t="shared" si="736"/>
        <v>2.0578292622353559E-2</v>
      </c>
      <c r="AG2373" s="45">
        <f>AC2373+AA2373+SUM($Z$2330:Z2373)</f>
        <v>156.69743268036981</v>
      </c>
      <c r="AH2373" s="45">
        <f>AC2373+AA2373+SUM($Z$2365:Z2373)+$AH$2364</f>
        <v>372.1601231837102</v>
      </c>
      <c r="DM2373"/>
      <c r="DN2373"/>
      <c r="DO2373"/>
      <c r="DP2373"/>
      <c r="DQ2373"/>
      <c r="DR2373"/>
      <c r="DS2373"/>
      <c r="DT2373"/>
      <c r="DU2373"/>
      <c r="DV2373"/>
      <c r="DW2373"/>
      <c r="DX2373"/>
      <c r="DY2373"/>
      <c r="DZ2373"/>
      <c r="EA2373"/>
      <c r="EB2373"/>
      <c r="EC2373"/>
      <c r="ED2373"/>
      <c r="EE2373"/>
      <c r="EF2373"/>
      <c r="EG2373"/>
    </row>
    <row r="2374" spans="1:137" s="1" customFormat="1" ht="14.4" x14ac:dyDescent="0.3">
      <c r="A2374"/>
      <c r="B2374"/>
      <c r="C2374"/>
      <c r="D2374" s="16"/>
      <c r="E2374" s="28">
        <v>41039.587500000001</v>
      </c>
      <c r="F2374" s="10">
        <f t="shared" si="733"/>
        <v>1155.9659722222204</v>
      </c>
      <c r="G2374" s="10">
        <v>43945</v>
      </c>
      <c r="H2374" s="10">
        <v>0</v>
      </c>
      <c r="I2374" s="10">
        <v>47</v>
      </c>
      <c r="J2374" s="10"/>
      <c r="K2374" s="10"/>
      <c r="L2374" s="79">
        <v>1037</v>
      </c>
      <c r="M2374" s="90"/>
      <c r="N2374" s="114">
        <v>7.2</v>
      </c>
      <c r="O2374" s="83"/>
      <c r="P2374" s="83"/>
      <c r="Q2374" s="83"/>
      <c r="R2374" s="83"/>
      <c r="S2374" s="83"/>
      <c r="T2374" s="16"/>
      <c r="U2374" s="16"/>
      <c r="V2374" s="43">
        <f t="shared" si="737"/>
        <v>0</v>
      </c>
      <c r="W2374" s="43">
        <f t="shared" si="738"/>
        <v>0</v>
      </c>
      <c r="X2374" s="43">
        <f t="shared" si="739"/>
        <v>0</v>
      </c>
      <c r="Y2374" s="22">
        <f>X2374+W2374+SUM($V$2330:V2374)</f>
        <v>1.110059673858564E-3</v>
      </c>
      <c r="Z2374" s="22">
        <f t="shared" si="740"/>
        <v>0.13196692105427998</v>
      </c>
      <c r="AA2374" s="44">
        <f t="shared" si="741"/>
        <v>18.244123370487745</v>
      </c>
      <c r="AB2374" s="44">
        <f t="shared" si="742"/>
        <v>2.2707955335657291</v>
      </c>
      <c r="AC2374" s="44">
        <f t="shared" si="743"/>
        <v>13.052590895954022</v>
      </c>
      <c r="AD2374" s="44">
        <f t="shared" si="734"/>
        <v>2.2707955335657291</v>
      </c>
      <c r="AE2374" s="44">
        <f t="shared" si="735"/>
        <v>10.777189674146104</v>
      </c>
      <c r="AF2374" s="44">
        <f t="shared" si="736"/>
        <v>4.6056882421902402E-3</v>
      </c>
      <c r="AG2374" s="45">
        <f>AC2374+AA2374+SUM($Z$2330:Z2374)</f>
        <v>48.291867512807443</v>
      </c>
      <c r="AH2374" s="45">
        <f>AC2374+AA2374+SUM($Z$2374:Z2374)+$AH$2373</f>
        <v>403.58880437120627</v>
      </c>
      <c r="DM2374"/>
      <c r="DN2374"/>
      <c r="DO2374"/>
      <c r="DP2374"/>
      <c r="DQ2374"/>
      <c r="DR2374"/>
      <c r="DS2374"/>
      <c r="DT2374"/>
      <c r="DU2374"/>
      <c r="DV2374"/>
      <c r="DW2374"/>
      <c r="DX2374"/>
      <c r="DY2374"/>
      <c r="DZ2374"/>
      <c r="EA2374"/>
      <c r="EB2374"/>
      <c r="EC2374"/>
      <c r="ED2374"/>
      <c r="EE2374"/>
      <c r="EF2374"/>
      <c r="EG2374"/>
    </row>
    <row r="2375" spans="1:137" s="1" customFormat="1" ht="14.4" x14ac:dyDescent="0.3">
      <c r="A2375"/>
      <c r="B2375"/>
      <c r="C2375"/>
      <c r="D2375" s="16"/>
      <c r="E2375" s="28">
        <v>41044.586805555555</v>
      </c>
      <c r="F2375" s="10">
        <f t="shared" si="733"/>
        <v>1160.9652777777737</v>
      </c>
      <c r="G2375" s="10">
        <v>58554</v>
      </c>
      <c r="H2375" s="21">
        <v>1.7</v>
      </c>
      <c r="I2375" s="10">
        <v>50</v>
      </c>
      <c r="J2375" s="10"/>
      <c r="K2375" s="10"/>
      <c r="L2375" s="79">
        <v>1037</v>
      </c>
      <c r="M2375" s="90"/>
      <c r="N2375" s="114">
        <v>7.2</v>
      </c>
      <c r="O2375" s="83"/>
      <c r="P2375" s="83"/>
      <c r="Q2375" s="83"/>
      <c r="R2375" s="83"/>
      <c r="S2375" s="83"/>
      <c r="T2375" s="16"/>
      <c r="U2375" s="16"/>
      <c r="V2375" s="43">
        <f t="shared" si="737"/>
        <v>5.1051033289856861E-6</v>
      </c>
      <c r="W2375" s="43">
        <f t="shared" si="738"/>
        <v>7.0576879576354909E-4</v>
      </c>
      <c r="X2375" s="43">
        <f t="shared" si="739"/>
        <v>2.9617494673958676E-6</v>
      </c>
      <c r="Y2375" s="22">
        <f>X2375+W2375+SUM($V$2330:V2375)</f>
        <v>1.8238953224184945E-3</v>
      </c>
      <c r="Z2375" s="22">
        <f t="shared" si="740"/>
        <v>0.17583777666201639</v>
      </c>
      <c r="AA2375" s="44">
        <f t="shared" si="741"/>
        <v>24.309168274787567</v>
      </c>
      <c r="AB2375" s="44">
        <f t="shared" si="742"/>
        <v>3.0256948838868518</v>
      </c>
      <c r="AC2375" s="44">
        <f t="shared" si="743"/>
        <v>17.391771699207919</v>
      </c>
      <c r="AD2375" s="44">
        <f t="shared" si="734"/>
        <v>3.0256948838868523</v>
      </c>
      <c r="AE2375" s="44">
        <f t="shared" si="735"/>
        <v>14.359940020023918</v>
      </c>
      <c r="AF2375" s="44">
        <f t="shared" si="736"/>
        <v>6.1367952971488763E-3</v>
      </c>
      <c r="AG2375" s="45">
        <f>AC2375+AA2375+SUM($Z$2330:Z2375)</f>
        <v>58.871930997023185</v>
      </c>
      <c r="AH2375" s="45">
        <f>AC2375+AA2375+SUM($Z$2374:Z2375)+$AH$2373</f>
        <v>414.16886785542198</v>
      </c>
      <c r="DM2375"/>
      <c r="DN2375"/>
      <c r="DO2375"/>
      <c r="DP2375"/>
      <c r="DQ2375"/>
      <c r="DR2375"/>
      <c r="DS2375"/>
      <c r="DT2375"/>
      <c r="DU2375"/>
      <c r="DV2375"/>
      <c r="DW2375"/>
      <c r="DX2375"/>
      <c r="DY2375"/>
      <c r="DZ2375"/>
      <c r="EA2375"/>
      <c r="EB2375"/>
      <c r="EC2375"/>
      <c r="ED2375"/>
      <c r="EE2375"/>
      <c r="EF2375"/>
      <c r="EG2375"/>
    </row>
    <row r="2376" spans="1:137" s="1" customFormat="1" ht="14.4" x14ac:dyDescent="0.3">
      <c r="A2376"/>
      <c r="B2376"/>
      <c r="C2376"/>
      <c r="D2376" s="16"/>
      <c r="E2376" s="28">
        <v>41052.572222222225</v>
      </c>
      <c r="F2376" s="10">
        <f t="shared" si="733"/>
        <v>1168.9506944444438</v>
      </c>
      <c r="G2376" s="10">
        <v>76021</v>
      </c>
      <c r="H2376" s="40">
        <v>1.52</v>
      </c>
      <c r="I2376" s="10">
        <v>48</v>
      </c>
      <c r="J2376" s="10"/>
      <c r="K2376" s="10"/>
      <c r="L2376" s="79">
        <v>1037</v>
      </c>
      <c r="M2376" s="90"/>
      <c r="N2376" s="114">
        <v>7.2</v>
      </c>
      <c r="O2376" s="83"/>
      <c r="P2376" s="83"/>
      <c r="Q2376" s="83"/>
      <c r="R2376" s="83"/>
      <c r="S2376" s="83"/>
      <c r="T2376" s="16"/>
      <c r="U2376" s="16"/>
      <c r="V2376" s="43">
        <f t="shared" si="737"/>
        <v>4.5645629765048484E-6</v>
      </c>
      <c r="W2376" s="43">
        <f t="shared" si="738"/>
        <v>6.3104033503564401E-4</v>
      </c>
      <c r="X2376" s="43">
        <f t="shared" si="739"/>
        <v>2.6481524649657165E-6</v>
      </c>
      <c r="Y2376" s="22">
        <f>X2376+W2376+SUM($V$2330:V2376)</f>
        <v>1.7534178276646644E-3</v>
      </c>
      <c r="Z2376" s="22">
        <f t="shared" si="740"/>
        <v>0.22829121186636522</v>
      </c>
      <c r="AA2376" s="44">
        <f t="shared" si="741"/>
        <v>31.560735072200455</v>
      </c>
      <c r="AB2376" s="44">
        <f t="shared" si="742"/>
        <v>3.9282773297804132</v>
      </c>
      <c r="AC2376" s="44">
        <f t="shared" si="743"/>
        <v>22.57983871888317</v>
      </c>
      <c r="AD2376" s="44">
        <f t="shared" si="734"/>
        <v>3.9282773297804146</v>
      </c>
      <c r="AE2376" s="44">
        <f t="shared" si="735"/>
        <v>18.643593951945867</v>
      </c>
      <c r="AF2376" s="44">
        <f t="shared" si="736"/>
        <v>7.9674371568903019E-3</v>
      </c>
      <c r="AG2376" s="45">
        <f>AC2376+AA2376+SUM($Z$2330:Z2376)</f>
        <v>71.539856025977684</v>
      </c>
      <c r="AH2376" s="45">
        <f>AC2376+AA2376+SUM($Z$2374:Z2376)+$AH$2373</f>
        <v>426.83679288437651</v>
      </c>
      <c r="DM2376"/>
      <c r="DN2376"/>
      <c r="DO2376"/>
      <c r="DP2376"/>
      <c r="DQ2376"/>
      <c r="DR2376"/>
      <c r="DS2376"/>
      <c r="DT2376"/>
      <c r="DU2376"/>
      <c r="DV2376"/>
      <c r="DW2376"/>
      <c r="DX2376"/>
      <c r="DY2376"/>
      <c r="DZ2376"/>
      <c r="EA2376"/>
      <c r="EB2376"/>
      <c r="EC2376"/>
      <c r="ED2376"/>
      <c r="EE2376"/>
      <c r="EF2376"/>
      <c r="EG2376"/>
    </row>
    <row r="2377" spans="1:137" s="1" customFormat="1" ht="14.4" x14ac:dyDescent="0.3">
      <c r="A2377"/>
      <c r="B2377"/>
      <c r="C2377"/>
      <c r="D2377" s="16"/>
      <c r="E2377" s="28">
        <v>41109.630555555559</v>
      </c>
      <c r="F2377" s="10">
        <f t="shared" si="733"/>
        <v>1226.0090277777781</v>
      </c>
      <c r="G2377" s="10">
        <v>110348</v>
      </c>
      <c r="H2377" s="10">
        <v>1.73</v>
      </c>
      <c r="I2377" s="10">
        <v>47</v>
      </c>
      <c r="J2377" s="10"/>
      <c r="K2377" s="10"/>
      <c r="L2377" s="79">
        <v>1037</v>
      </c>
      <c r="M2377" s="90"/>
      <c r="N2377" s="114">
        <v>7.2</v>
      </c>
      <c r="O2377" s="83"/>
      <c r="P2377" s="83"/>
      <c r="Q2377" s="83"/>
      <c r="R2377" s="83"/>
      <c r="S2377" s="83"/>
      <c r="T2377" s="16"/>
      <c r="U2377" s="16"/>
      <c r="V2377" s="43">
        <f t="shared" si="737"/>
        <v>5.1951933877324917E-6</v>
      </c>
      <c r="W2377" s="43">
        <f t="shared" si="738"/>
        <v>7.1822353921819997E-4</v>
      </c>
      <c r="X2377" s="43">
        <f t="shared" si="739"/>
        <v>3.0140156344675588E-6</v>
      </c>
      <c r="Y2377" s="22">
        <f>X2377+W2377+SUM($V$2330:V2377)</f>
        <v>1.8461620884044545E-3</v>
      </c>
      <c r="Z2377" s="22">
        <f t="shared" si="740"/>
        <v>0.3313752600864191</v>
      </c>
      <c r="AA2377" s="44">
        <f t="shared" si="741"/>
        <v>45.811867691127134</v>
      </c>
      <c r="AB2377" s="44">
        <f t="shared" si="742"/>
        <v>5.7020763576723432</v>
      </c>
      <c r="AC2377" s="44">
        <f t="shared" si="743"/>
        <v>32.775680969091688</v>
      </c>
      <c r="AD2377" s="44">
        <f t="shared" si="734"/>
        <v>5.7020763576723406</v>
      </c>
      <c r="AE2377" s="44">
        <f t="shared" si="735"/>
        <v>27.062039507627123</v>
      </c>
      <c r="AF2377" s="44">
        <f t="shared" si="736"/>
        <v>1.1565103792222288E-2</v>
      </c>
      <c r="AG2377" s="45">
        <f>AC2377+AA2377+SUM($Z$2330:Z2377)</f>
        <v>96.318206155199306</v>
      </c>
      <c r="AH2377" s="45">
        <f>AC2377+AA2377+SUM($Z$2374:Z2377)+$AH$2373</f>
        <v>451.61514301359807</v>
      </c>
      <c r="DM2377"/>
      <c r="DN2377"/>
      <c r="DO2377"/>
      <c r="DP2377"/>
      <c r="DQ2377"/>
      <c r="DR2377"/>
      <c r="DS2377"/>
      <c r="DT2377"/>
      <c r="DU2377"/>
      <c r="DV2377"/>
      <c r="DW2377"/>
      <c r="DX2377"/>
      <c r="DY2377"/>
      <c r="DZ2377"/>
      <c r="EA2377"/>
      <c r="EB2377"/>
      <c r="EC2377"/>
      <c r="ED2377"/>
      <c r="EE2377"/>
      <c r="EF2377"/>
      <c r="EG2377"/>
    </row>
    <row r="2378" spans="1:137" s="1" customFormat="1" ht="14.4" x14ac:dyDescent="0.3">
      <c r="A2378"/>
      <c r="B2378"/>
      <c r="C2378"/>
      <c r="D2378" s="16"/>
      <c r="E2378" s="28">
        <v>41134.592361111114</v>
      </c>
      <c r="F2378" s="10">
        <f t="shared" si="733"/>
        <v>1250.9708333333328</v>
      </c>
      <c r="G2378" s="10">
        <v>117969</v>
      </c>
      <c r="H2378" s="10">
        <v>1.78</v>
      </c>
      <c r="I2378" s="10">
        <v>47</v>
      </c>
      <c r="J2378" s="10"/>
      <c r="K2378" s="10"/>
      <c r="L2378" s="79">
        <v>1037</v>
      </c>
      <c r="M2378" s="90"/>
      <c r="N2378" s="114">
        <v>7.2</v>
      </c>
      <c r="O2378" s="83"/>
      <c r="P2378" s="83"/>
      <c r="Q2378" s="83"/>
      <c r="R2378" s="83"/>
      <c r="S2378" s="83"/>
      <c r="T2378" s="16"/>
      <c r="U2378" s="16"/>
      <c r="V2378" s="43">
        <f t="shared" si="737"/>
        <v>5.3453434856438361E-6</v>
      </c>
      <c r="W2378" s="43">
        <f t="shared" si="738"/>
        <v>7.3898144497595158E-4</v>
      </c>
      <c r="X2378" s="43">
        <f t="shared" si="739"/>
        <v>3.101125912920379E-6</v>
      </c>
      <c r="Y2378" s="22">
        <f>X2378+W2378+SUM($V$2330:V2378)</f>
        <v>1.8723524479263029E-3</v>
      </c>
      <c r="Z2378" s="22">
        <f t="shared" si="740"/>
        <v>0.35426113801006615</v>
      </c>
      <c r="AA2378" s="44">
        <f t="shared" si="741"/>
        <v>48.975787686723606</v>
      </c>
      <c r="AB2378" s="44">
        <f t="shared" si="742"/>
        <v>6.0958807213383883</v>
      </c>
      <c r="AC2378" s="44">
        <f t="shared" si="743"/>
        <v>35.039278539192182</v>
      </c>
      <c r="AD2378" s="44">
        <f t="shared" si="734"/>
        <v>6.0958807213383901</v>
      </c>
      <c r="AE2378" s="44">
        <f t="shared" si="735"/>
        <v>28.931033989517399</v>
      </c>
      <c r="AF2378" s="44">
        <f t="shared" si="736"/>
        <v>1.2363828336396416E-2</v>
      </c>
      <c r="AG2378" s="45">
        <f>AC2378+AA2378+SUM($Z$2330:Z2378)</f>
        <v>102.09998485890634</v>
      </c>
      <c r="AH2378" s="45">
        <f>AC2378+AA2378+SUM($Z$2374:Z2378)+$AH$2373</f>
        <v>457.39692171730513</v>
      </c>
      <c r="DM2378"/>
      <c r="DN2378"/>
      <c r="DO2378"/>
      <c r="DP2378"/>
      <c r="DQ2378"/>
      <c r="DR2378"/>
      <c r="DS2378"/>
      <c r="DT2378"/>
      <c r="DU2378"/>
      <c r="DV2378"/>
      <c r="DW2378"/>
      <c r="DX2378"/>
      <c r="DY2378"/>
      <c r="DZ2378"/>
      <c r="EA2378"/>
      <c r="EB2378"/>
      <c r="EC2378"/>
      <c r="ED2378"/>
      <c r="EE2378"/>
      <c r="EF2378"/>
      <c r="EG2378"/>
    </row>
    <row r="2379" spans="1:137" s="1" customFormat="1" ht="14.4" x14ac:dyDescent="0.3">
      <c r="A2379"/>
      <c r="B2379"/>
      <c r="C2379"/>
      <c r="D2379" s="16"/>
      <c r="E2379" s="28">
        <v>42304.606944444444</v>
      </c>
      <c r="F2379" s="10">
        <f t="shared" si="733"/>
        <v>2420.9854166666628</v>
      </c>
      <c r="G2379" s="10">
        <v>137015</v>
      </c>
      <c r="H2379" s="10">
        <v>0.5</v>
      </c>
      <c r="I2379" s="10">
        <v>44</v>
      </c>
      <c r="J2379" s="10"/>
      <c r="K2379" s="10"/>
      <c r="L2379" s="10">
        <v>1044</v>
      </c>
      <c r="M2379" s="90"/>
      <c r="N2379" s="114">
        <v>7.2</v>
      </c>
      <c r="O2379" s="83"/>
      <c r="P2379" s="83"/>
      <c r="Q2379" s="83"/>
      <c r="R2379" s="83"/>
      <c r="S2379" s="83"/>
      <c r="T2379" s="16"/>
      <c r="U2379" s="16"/>
      <c r="V2379" s="43">
        <f t="shared" si="737"/>
        <v>1.5116364727043666E-6</v>
      </c>
      <c r="W2379" s="43">
        <f t="shared" si="738"/>
        <v>2.0898026625932987E-4</v>
      </c>
      <c r="X2379" s="43">
        <f t="shared" si="739"/>
        <v>8.7698293832925449E-7</v>
      </c>
      <c r="Y2379" s="22">
        <f>X2379+W2379+SUM($V$2330:V2379)</f>
        <v>1.3416387627077945E-3</v>
      </c>
      <c r="Z2379" s="22">
        <f t="shared" si="740"/>
        <v>0.41423374261517754</v>
      </c>
      <c r="AA2379" s="44">
        <f t="shared" si="741"/>
        <v>57.266862363044162</v>
      </c>
      <c r="AB2379" s="44">
        <f t="shared" si="742"/>
        <v>7.1278478354121928</v>
      </c>
      <c r="AC2379" s="44">
        <f t="shared" si="743"/>
        <v>40.971051945903341</v>
      </c>
      <c r="AD2379" s="44">
        <f t="shared" si="734"/>
        <v>7.1278478354121928</v>
      </c>
      <c r="AE2379" s="44">
        <f t="shared" si="735"/>
        <v>33.828747218850125</v>
      </c>
      <c r="AF2379" s="44">
        <f t="shared" si="736"/>
        <v>1.4456891641023149E-2</v>
      </c>
      <c r="AG2379" s="45">
        <f>AC2379+AA2379+SUM($Z$2330:Z2379)</f>
        <v>116.73706668455321</v>
      </c>
      <c r="AH2379" s="45">
        <f>AC2379+AA2379+SUM($Z$2374:Z2379)+$AH$2373</f>
        <v>472.03400354295201</v>
      </c>
      <c r="DM2379"/>
      <c r="DN2379"/>
      <c r="DO2379"/>
      <c r="DP2379"/>
      <c r="DQ2379"/>
      <c r="DR2379"/>
      <c r="DS2379"/>
      <c r="DT2379"/>
      <c r="DU2379"/>
      <c r="DV2379"/>
      <c r="DW2379"/>
      <c r="DX2379"/>
      <c r="DY2379"/>
      <c r="DZ2379"/>
      <c r="EA2379"/>
      <c r="EB2379"/>
      <c r="EC2379"/>
      <c r="ED2379"/>
      <c r="EE2379"/>
      <c r="EF2379"/>
      <c r="EG2379"/>
    </row>
    <row r="2380" spans="1:137" s="1" customFormat="1" ht="14.4" x14ac:dyDescent="0.3">
      <c r="A2380"/>
      <c r="B2380"/>
      <c r="C2380"/>
      <c r="D2380" s="40" t="s">
        <v>164</v>
      </c>
      <c r="E2380" s="28">
        <v>42305.618055555555</v>
      </c>
      <c r="F2380" s="10">
        <f t="shared" si="733"/>
        <v>2421.9965277777737</v>
      </c>
      <c r="G2380" s="10"/>
      <c r="H2380" s="10"/>
      <c r="I2380" s="10">
        <v>43</v>
      </c>
      <c r="J2380" s="21">
        <v>225.7</v>
      </c>
      <c r="K2380" s="10"/>
      <c r="L2380" s="10">
        <v>1030</v>
      </c>
      <c r="M2380" s="90"/>
      <c r="N2380" s="114">
        <v>7.2</v>
      </c>
      <c r="O2380" s="83"/>
      <c r="P2380" s="83"/>
      <c r="Q2380" s="83"/>
      <c r="R2380" s="83"/>
      <c r="S2380" s="83"/>
      <c r="T2380" s="16"/>
      <c r="U2380" s="16"/>
      <c r="V2380" s="43">
        <f t="shared" si="737"/>
        <v>0</v>
      </c>
      <c r="W2380" s="43">
        <f t="shared" si="738"/>
        <v>0</v>
      </c>
      <c r="X2380" s="43">
        <f t="shared" si="739"/>
        <v>0</v>
      </c>
      <c r="Y2380" s="22">
        <f>X2380+W2380+SUM($V$2330:V2380)</f>
        <v>1.1317815135101353E-3</v>
      </c>
      <c r="Z2380" s="22">
        <f t="shared" si="740"/>
        <v>0</v>
      </c>
      <c r="AA2380" s="44">
        <f t="shared" si="741"/>
        <v>0</v>
      </c>
      <c r="AB2380" s="44">
        <f t="shared" si="742"/>
        <v>0</v>
      </c>
      <c r="AC2380" s="44">
        <f t="shared" si="743"/>
        <v>0</v>
      </c>
      <c r="AD2380" s="44">
        <f t="shared" si="734"/>
        <v>0</v>
      </c>
      <c r="AE2380" s="44">
        <f t="shared" si="735"/>
        <v>0</v>
      </c>
      <c r="AF2380" s="44">
        <f t="shared" si="736"/>
        <v>0</v>
      </c>
      <c r="AG2380" s="45">
        <f>AC2380+AA2380+SUM($Z$2330:Z2380)</f>
        <v>18.499152375605721</v>
      </c>
      <c r="AH2380" s="45">
        <f>AC2380+AA2380+SUM($Z$2380:Z2380)+$AH$2379</f>
        <v>472.03400354295201</v>
      </c>
      <c r="DM2380"/>
      <c r="DN2380"/>
      <c r="DO2380"/>
      <c r="DP2380"/>
      <c r="DQ2380"/>
      <c r="DR2380"/>
      <c r="DS2380"/>
      <c r="DT2380"/>
      <c r="DU2380"/>
      <c r="DV2380"/>
      <c r="DW2380"/>
      <c r="DX2380"/>
      <c r="DY2380"/>
      <c r="DZ2380"/>
      <c r="EA2380"/>
      <c r="EB2380"/>
      <c r="EC2380"/>
      <c r="ED2380"/>
      <c r="EE2380"/>
      <c r="EF2380"/>
      <c r="EG2380"/>
    </row>
    <row r="2381" spans="1:137" s="1" customFormat="1" ht="14.4" x14ac:dyDescent="0.3">
      <c r="A2381"/>
      <c r="B2381"/>
      <c r="C2381"/>
      <c r="D2381" s="16"/>
      <c r="E2381" s="28">
        <v>42311.645138888889</v>
      </c>
      <c r="F2381" s="10">
        <f t="shared" si="733"/>
        <v>2428.023611111108</v>
      </c>
      <c r="G2381" s="10">
        <v>6390</v>
      </c>
      <c r="H2381" s="10">
        <v>0.84</v>
      </c>
      <c r="I2381" s="10">
        <v>44</v>
      </c>
      <c r="J2381" s="10"/>
      <c r="K2381" s="10">
        <v>5</v>
      </c>
      <c r="L2381" s="10">
        <v>1080</v>
      </c>
      <c r="M2381" s="90"/>
      <c r="N2381" s="114">
        <v>7.2</v>
      </c>
      <c r="O2381" s="83"/>
      <c r="P2381" s="83"/>
      <c r="Q2381" s="83"/>
      <c r="R2381" s="83"/>
      <c r="S2381" s="83"/>
      <c r="T2381" s="16"/>
      <c r="U2381" s="16"/>
      <c r="V2381" s="43">
        <f t="shared" si="737"/>
        <v>2.6271199387689682E-6</v>
      </c>
      <c r="W2381" s="43">
        <f t="shared" si="738"/>
        <v>3.631932903265595E-4</v>
      </c>
      <c r="X2381" s="43">
        <f t="shared" si="739"/>
        <v>1.5241358652342905E-6</v>
      </c>
      <c r="Y2381" s="22">
        <f>X2381+W2381+SUM($V$2330:V2381)</f>
        <v>1.4991260596406981E-3</v>
      </c>
      <c r="Z2381" s="22">
        <f t="shared" si="740"/>
        <v>1.9984876677063938E-2</v>
      </c>
      <c r="AA2381" s="44">
        <f t="shared" si="741"/>
        <v>2.7628632442698993</v>
      </c>
      <c r="AB2381" s="44">
        <f t="shared" si="742"/>
        <v>0.34388594001122885</v>
      </c>
      <c r="AC2381" s="44">
        <f t="shared" si="743"/>
        <v>1.9766651922152167</v>
      </c>
      <c r="AD2381" s="44">
        <f t="shared" si="734"/>
        <v>0.34388594001122891</v>
      </c>
      <c r="AE2381" s="44">
        <f t="shared" si="735"/>
        <v>1.6320817735419275</v>
      </c>
      <c r="AF2381" s="44">
        <f t="shared" si="736"/>
        <v>6.9747866206044333E-4</v>
      </c>
      <c r="AG2381" s="45">
        <f>AC2381+AA2381+SUM($Z$2330:Z2381)</f>
        <v>23.258665688767902</v>
      </c>
      <c r="AH2381" s="45">
        <f>AC2381+AA2381+SUM($Z$2380:Z2381)+$AH$2379</f>
        <v>476.79351685611419</v>
      </c>
      <c r="DM2381"/>
      <c r="DN2381"/>
      <c r="DO2381"/>
      <c r="DP2381"/>
      <c r="DQ2381"/>
      <c r="DR2381"/>
      <c r="DS2381"/>
      <c r="DT2381"/>
      <c r="DU2381"/>
      <c r="DV2381"/>
      <c r="DW2381"/>
      <c r="DX2381"/>
      <c r="DY2381"/>
      <c r="DZ2381"/>
      <c r="EA2381"/>
      <c r="EB2381"/>
      <c r="EC2381"/>
      <c r="ED2381"/>
      <c r="EE2381"/>
      <c r="EF2381"/>
      <c r="EG2381"/>
    </row>
    <row r="2382" spans="1:137" s="1" customFormat="1" ht="14.4" x14ac:dyDescent="0.3">
      <c r="A2382"/>
      <c r="B2382"/>
      <c r="C2382"/>
      <c r="D2382" s="40" t="s">
        <v>164</v>
      </c>
      <c r="E2382" s="28">
        <v>42486.631249999999</v>
      </c>
      <c r="F2382" s="10">
        <f t="shared" si="733"/>
        <v>2603.0097222222175</v>
      </c>
      <c r="G2382" s="86">
        <v>43768</v>
      </c>
      <c r="H2382" s="86">
        <v>0.72</v>
      </c>
      <c r="I2382" s="86">
        <v>43</v>
      </c>
      <c r="J2382" s="90"/>
      <c r="K2382" s="90"/>
      <c r="L2382" s="86">
        <v>1086</v>
      </c>
      <c r="M2382" s="90"/>
      <c r="N2382" s="114"/>
      <c r="O2382" s="83"/>
      <c r="P2382" s="83"/>
      <c r="Q2382" s="83"/>
      <c r="R2382" s="83"/>
      <c r="S2382" s="83"/>
      <c r="T2382" s="16"/>
      <c r="U2382" s="16"/>
      <c r="V2382" s="43">
        <f t="shared" si="737"/>
        <v>2.26432718531992E-6</v>
      </c>
      <c r="W2382" s="43">
        <f t="shared" si="738"/>
        <v>3.1303802642432038E-4</v>
      </c>
      <c r="X2382" s="43">
        <f t="shared" si="739"/>
        <v>1.3136599600352694E-6</v>
      </c>
      <c r="Y2382" s="22"/>
      <c r="Z2382" s="22">
        <f t="shared" si="740"/>
        <v>0.13764593367650313</v>
      </c>
      <c r="AA2382" s="44">
        <f t="shared" si="741"/>
        <v>19.029233806305079</v>
      </c>
      <c r="AB2382" s="44">
        <f t="shared" si="742"/>
        <v>2.3685160562132457</v>
      </c>
      <c r="AC2382" s="44"/>
      <c r="AD2382" s="44"/>
      <c r="AE2382" s="44"/>
      <c r="AF2382" s="44"/>
      <c r="AG2382" s="45"/>
      <c r="AH2382" s="45"/>
      <c r="DM2382"/>
      <c r="DN2382"/>
      <c r="DO2382"/>
      <c r="DP2382"/>
      <c r="DQ2382"/>
      <c r="DR2382"/>
      <c r="DS2382"/>
      <c r="DT2382"/>
      <c r="DU2382"/>
      <c r="DV2382"/>
      <c r="DW2382"/>
      <c r="DX2382"/>
      <c r="DY2382"/>
      <c r="DZ2382"/>
      <c r="EA2382"/>
      <c r="EB2382"/>
      <c r="EC2382"/>
      <c r="ED2382"/>
      <c r="EE2382"/>
      <c r="EF2382"/>
      <c r="EG2382"/>
    </row>
    <row r="2383" spans="1:137" s="1" customFormat="1" ht="14.4" x14ac:dyDescent="0.3">
      <c r="A2383"/>
      <c r="B2383"/>
      <c r="C2383"/>
      <c r="D2383" s="83"/>
      <c r="E2383" s="28">
        <v>42487.560416666667</v>
      </c>
      <c r="F2383" s="10">
        <f t="shared" si="733"/>
        <v>2603.9388888888861</v>
      </c>
      <c r="G2383" s="86">
        <v>5765</v>
      </c>
      <c r="H2383" s="86">
        <v>0.27</v>
      </c>
      <c r="I2383" s="86">
        <v>16</v>
      </c>
      <c r="J2383" s="90"/>
      <c r="K2383" s="90">
        <v>5</v>
      </c>
      <c r="L2383" s="86">
        <v>1069</v>
      </c>
      <c r="M2383" s="90"/>
      <c r="N2383" s="114"/>
      <c r="O2383" s="83"/>
      <c r="P2383" s="83"/>
      <c r="Q2383" s="83"/>
      <c r="R2383" s="83"/>
      <c r="S2383" s="83"/>
      <c r="T2383" s="16"/>
      <c r="U2383" s="16"/>
      <c r="V2383" s="43">
        <f t="shared" si="737"/>
        <v>8.3583071861429365E-7</v>
      </c>
      <c r="W2383" s="43">
        <f t="shared" si="738"/>
        <v>1.1555167480925365E-4</v>
      </c>
      <c r="X2383" s="43">
        <f t="shared" si="739"/>
        <v>4.8491108331412395E-7</v>
      </c>
      <c r="Y2383" s="22"/>
      <c r="Z2383" s="22">
        <f t="shared" si="740"/>
        <v>1.7846533677079269E-2</v>
      </c>
      <c r="AA2383" s="44">
        <f t="shared" si="741"/>
        <v>2.4672422417605451</v>
      </c>
      <c r="AB2383" s="44">
        <f t="shared" si="742"/>
        <v>0.30709081215036527</v>
      </c>
      <c r="AC2383" s="44"/>
      <c r="AD2383" s="44"/>
      <c r="AE2383" s="44"/>
      <c r="AF2383" s="44"/>
      <c r="AG2383" s="45"/>
      <c r="AH2383" s="45"/>
      <c r="DM2383"/>
      <c r="DN2383"/>
      <c r="DO2383"/>
      <c r="DP2383"/>
      <c r="DQ2383"/>
      <c r="DR2383"/>
      <c r="DS2383"/>
      <c r="DT2383"/>
      <c r="DU2383"/>
      <c r="DV2383"/>
      <c r="DW2383"/>
      <c r="DX2383"/>
      <c r="DY2383"/>
      <c r="DZ2383"/>
      <c r="EA2383"/>
      <c r="EB2383"/>
      <c r="EC2383"/>
      <c r="ED2383"/>
      <c r="EE2383"/>
      <c r="EF2383"/>
      <c r="EG2383"/>
    </row>
    <row r="2384" spans="1:137" s="1" customFormat="1" ht="14.4" x14ac:dyDescent="0.3">
      <c r="A2384"/>
      <c r="B2384"/>
      <c r="C2384"/>
      <c r="D2384" s="83"/>
      <c r="E2384" s="28">
        <v>42613.651388888888</v>
      </c>
      <c r="F2384" s="10">
        <f t="shared" si="733"/>
        <v>2730.0298611111066</v>
      </c>
      <c r="G2384" s="86">
        <v>28898</v>
      </c>
      <c r="H2384" s="86">
        <v>0.3</v>
      </c>
      <c r="I2384" s="86">
        <v>31</v>
      </c>
      <c r="J2384" s="90"/>
      <c r="K2384" s="90"/>
      <c r="L2384" s="86">
        <v>1045</v>
      </c>
      <c r="M2384" s="90"/>
      <c r="N2384" s="114"/>
      <c r="O2384" s="83"/>
      <c r="P2384" s="83"/>
      <c r="Q2384" s="83"/>
      <c r="R2384" s="83"/>
      <c r="S2384" s="83"/>
      <c r="T2384" s="16"/>
      <c r="U2384" s="16"/>
      <c r="V2384" s="43">
        <f t="shared" si="737"/>
        <v>9.0785064021612809E-7</v>
      </c>
      <c r="W2384" s="43">
        <f t="shared" si="738"/>
        <v>1.2550826335689644E-4</v>
      </c>
      <c r="X2384" s="43">
        <f t="shared" si="739"/>
        <v>5.2669377618050055E-7</v>
      </c>
      <c r="Y2384" s="22"/>
      <c r="Z2384" s="22">
        <f t="shared" si="740"/>
        <v>8.7450226003218903E-2</v>
      </c>
      <c r="AA2384" s="44">
        <f t="shared" si="741"/>
        <v>12.089792648291978</v>
      </c>
      <c r="AB2384" s="44">
        <f t="shared" si="742"/>
        <v>1.5047830246470897</v>
      </c>
      <c r="AC2384" s="44"/>
      <c r="AD2384" s="44"/>
      <c r="AE2384" s="44"/>
      <c r="AF2384" s="44"/>
      <c r="AG2384" s="45"/>
      <c r="AH2384" s="45"/>
      <c r="DM2384"/>
      <c r="DN2384"/>
      <c r="DO2384"/>
      <c r="DP2384"/>
      <c r="DQ2384"/>
      <c r="DR2384"/>
      <c r="DS2384"/>
      <c r="DT2384"/>
      <c r="DU2384"/>
      <c r="DV2384"/>
      <c r="DW2384"/>
      <c r="DX2384"/>
      <c r="DY2384"/>
      <c r="DZ2384"/>
      <c r="EA2384"/>
      <c r="EB2384"/>
      <c r="EC2384"/>
      <c r="ED2384"/>
      <c r="EE2384"/>
      <c r="EF2384"/>
      <c r="EG2384"/>
    </row>
    <row r="2385" spans="1:137" s="1" customFormat="1" ht="14.4" x14ac:dyDescent="0.3">
      <c r="A2385"/>
      <c r="B2385"/>
      <c r="C2385"/>
      <c r="D2385" s="40" t="s">
        <v>164</v>
      </c>
      <c r="E2385" s="28">
        <v>42759.581944444442</v>
      </c>
      <c r="F2385" s="10">
        <f t="shared" si="733"/>
        <v>2875.9604166666613</v>
      </c>
      <c r="G2385" s="86">
        <v>40986</v>
      </c>
      <c r="H2385" s="86">
        <v>0.32</v>
      </c>
      <c r="I2385" s="86">
        <v>23</v>
      </c>
      <c r="J2385" s="90"/>
      <c r="K2385" s="90">
        <v>5</v>
      </c>
      <c r="L2385" s="86">
        <v>1085</v>
      </c>
      <c r="M2385" s="90"/>
      <c r="N2385" s="114"/>
      <c r="O2385" s="83"/>
      <c r="P2385" s="83"/>
      <c r="Q2385" s="83"/>
      <c r="R2385" s="83"/>
      <c r="S2385" s="83"/>
      <c r="T2385" s="16"/>
      <c r="U2385" s="16"/>
      <c r="V2385" s="43">
        <f t="shared" si="737"/>
        <v>1.0054409642202223E-6</v>
      </c>
      <c r="W2385" s="43">
        <f t="shared" si="738"/>
        <v>1.3899990123609069E-4</v>
      </c>
      <c r="X2385" s="43">
        <f t="shared" si="739"/>
        <v>5.8331125706497543E-7</v>
      </c>
      <c r="Y2385" s="22"/>
      <c r="Z2385" s="22">
        <f t="shared" si="740"/>
        <v>0.12877813549853134</v>
      </c>
      <c r="AA2385" s="44">
        <f t="shared" si="741"/>
        <v>17.803281100195044</v>
      </c>
      <c r="AB2385" s="44">
        <f t="shared" si="742"/>
        <v>2.2159251164972389</v>
      </c>
      <c r="AC2385" s="44"/>
      <c r="AD2385" s="44"/>
      <c r="AE2385" s="44"/>
      <c r="AF2385" s="44"/>
      <c r="AG2385" s="45"/>
      <c r="AH2385" s="45"/>
      <c r="DM2385"/>
      <c r="DN2385"/>
      <c r="DO2385"/>
      <c r="DP2385"/>
      <c r="DQ2385"/>
      <c r="DR2385"/>
      <c r="DS2385"/>
      <c r="DT2385"/>
      <c r="DU2385"/>
      <c r="DV2385"/>
      <c r="DW2385"/>
      <c r="DX2385"/>
      <c r="DY2385"/>
      <c r="DZ2385"/>
      <c r="EA2385"/>
      <c r="EB2385"/>
      <c r="EC2385"/>
      <c r="ED2385"/>
      <c r="EE2385"/>
      <c r="EF2385"/>
      <c r="EG2385"/>
    </row>
    <row r="2386" spans="1:137" s="1" customFormat="1" ht="14.4" x14ac:dyDescent="0.3">
      <c r="A2386"/>
      <c r="B2386"/>
      <c r="C2386"/>
      <c r="D2386" s="83"/>
      <c r="E2386" s="28">
        <v>42761.57916666667</v>
      </c>
      <c r="F2386" s="10">
        <f t="shared" si="733"/>
        <v>2877.9576388888891</v>
      </c>
      <c r="G2386" s="86">
        <v>5797</v>
      </c>
      <c r="H2386" s="86">
        <v>0.47</v>
      </c>
      <c r="I2386" s="86">
        <v>25</v>
      </c>
      <c r="J2386" s="90"/>
      <c r="K2386" s="90">
        <v>5</v>
      </c>
      <c r="L2386" s="86">
        <v>1089</v>
      </c>
      <c r="M2386" s="90"/>
      <c r="N2386" s="114"/>
      <c r="O2386" s="83"/>
      <c r="P2386" s="83"/>
      <c r="Q2386" s="83"/>
      <c r="R2386" s="83"/>
      <c r="S2386" s="83"/>
      <c r="T2386" s="16"/>
      <c r="U2386" s="16"/>
      <c r="V2386" s="43">
        <f t="shared" si="737"/>
        <v>1.4821856241844365E-6</v>
      </c>
      <c r="W2386" s="43">
        <f t="shared" si="738"/>
        <v>2.0490875417531192E-4</v>
      </c>
      <c r="X2386" s="43">
        <f t="shared" si="739"/>
        <v>8.5989689142732247E-7</v>
      </c>
      <c r="Y2386" s="22"/>
      <c r="Z2386" s="22">
        <f t="shared" si="740"/>
        <v>1.8281340560419527E-2</v>
      </c>
      <c r="AA2386" s="44">
        <f t="shared" si="741"/>
        <v>2.5273532935197514</v>
      </c>
      <c r="AB2386" s="44">
        <f t="shared" si="742"/>
        <v>0.31457266836679232</v>
      </c>
      <c r="AC2386" s="44"/>
      <c r="AD2386" s="44"/>
      <c r="AE2386" s="44"/>
      <c r="AF2386" s="44"/>
      <c r="AG2386" s="45"/>
      <c r="AH2386" s="45"/>
      <c r="DM2386"/>
      <c r="DN2386"/>
      <c r="DO2386"/>
      <c r="DP2386"/>
      <c r="DQ2386"/>
      <c r="DR2386"/>
      <c r="DS2386"/>
      <c r="DT2386"/>
      <c r="DU2386"/>
      <c r="DV2386"/>
      <c r="DW2386"/>
      <c r="DX2386"/>
      <c r="DY2386"/>
      <c r="DZ2386"/>
      <c r="EA2386"/>
      <c r="EB2386"/>
      <c r="EC2386"/>
      <c r="ED2386"/>
      <c r="EE2386"/>
      <c r="EF2386"/>
      <c r="EG2386"/>
    </row>
    <row r="2387" spans="1:137" s="1" customFormat="1" ht="14.4" x14ac:dyDescent="0.3">
      <c r="A2387"/>
      <c r="B2387"/>
      <c r="C2387"/>
      <c r="D2387" s="40" t="s">
        <v>164</v>
      </c>
      <c r="E2387" s="28">
        <v>42822.414583333331</v>
      </c>
      <c r="F2387" s="10">
        <f t="shared" si="733"/>
        <v>2938.7930555555504</v>
      </c>
      <c r="G2387" s="86">
        <v>15023</v>
      </c>
      <c r="H2387" s="86">
        <v>0.51</v>
      </c>
      <c r="I2387" s="86">
        <v>18</v>
      </c>
      <c r="J2387" s="90"/>
      <c r="K2387" s="90"/>
      <c r="L2387" s="86">
        <v>1077</v>
      </c>
      <c r="M2387" s="90"/>
      <c r="N2387" s="114"/>
      <c r="O2387" s="83"/>
      <c r="P2387" s="83"/>
      <c r="Q2387" s="83"/>
      <c r="R2387" s="83"/>
      <c r="S2387" s="83"/>
      <c r="T2387" s="16"/>
      <c r="U2387" s="16"/>
      <c r="V2387" s="43">
        <f t="shared" si="737"/>
        <v>1.5906064470542669E-6</v>
      </c>
      <c r="W2387" s="43">
        <f t="shared" si="738"/>
        <v>2.1989768361736046E-4</v>
      </c>
      <c r="X2387" s="43">
        <f t="shared" si="739"/>
        <v>9.22797736659214E-7</v>
      </c>
      <c r="Y2387" s="22"/>
      <c r="Z2387" s="22">
        <f t="shared" si="740"/>
        <v>4.6854275792345593E-2</v>
      </c>
      <c r="AA2387" s="44">
        <f t="shared" si="741"/>
        <v>6.4774958842815797</v>
      </c>
      <c r="AB2387" s="44">
        <f t="shared" si="742"/>
        <v>0.80623598207578684</v>
      </c>
      <c r="AC2387" s="44"/>
      <c r="AD2387" s="44"/>
      <c r="AE2387" s="44"/>
      <c r="AF2387" s="44"/>
      <c r="AG2387" s="45"/>
      <c r="AH2387" s="45"/>
      <c r="DM2387"/>
      <c r="DN2387"/>
      <c r="DO2387"/>
      <c r="DP2387"/>
      <c r="DQ2387"/>
      <c r="DR2387"/>
      <c r="DS2387"/>
      <c r="DT2387"/>
      <c r="DU2387"/>
      <c r="DV2387"/>
      <c r="DW2387"/>
      <c r="DX2387"/>
      <c r="DY2387"/>
      <c r="DZ2387"/>
      <c r="EA2387"/>
      <c r="EB2387"/>
      <c r="EC2387"/>
      <c r="ED2387"/>
      <c r="EE2387"/>
      <c r="EF2387"/>
      <c r="EG2387"/>
    </row>
    <row r="2388" spans="1:137" s="1" customFormat="1" ht="14.4" x14ac:dyDescent="0.3">
      <c r="A2388"/>
      <c r="B2388"/>
      <c r="C2388"/>
      <c r="D2388" s="40"/>
      <c r="E2388" s="28">
        <v>42822.579861111109</v>
      </c>
      <c r="F2388" s="10">
        <f t="shared" si="733"/>
        <v>2938.9583333333285</v>
      </c>
      <c r="G2388" s="86">
        <v>3251</v>
      </c>
      <c r="H2388" s="86">
        <v>0.52</v>
      </c>
      <c r="I2388" s="86">
        <v>43</v>
      </c>
      <c r="J2388" s="90"/>
      <c r="K2388" s="90">
        <v>5</v>
      </c>
      <c r="L2388" s="86">
        <v>1067</v>
      </c>
      <c r="M2388" s="90"/>
      <c r="N2388" s="114"/>
      <c r="O2388" s="83"/>
      <c r="P2388" s="83"/>
      <c r="Q2388" s="83"/>
      <c r="R2388" s="83"/>
      <c r="S2388" s="83"/>
      <c r="T2388" s="16"/>
      <c r="U2388" s="16"/>
      <c r="V2388" s="43">
        <f t="shared" si="737"/>
        <v>1.6067363611404041E-6</v>
      </c>
      <c r="W2388" s="43">
        <f t="shared" si="738"/>
        <v>2.2212760714813523E-4</v>
      </c>
      <c r="X2388" s="43">
        <f t="shared" si="739"/>
        <v>9.3215558142261212E-7</v>
      </c>
      <c r="Y2388" s="22"/>
      <c r="Z2388" s="22">
        <f t="shared" si="740"/>
        <v>1.0045192134745102E-2</v>
      </c>
      <c r="AA2388" s="44">
        <f t="shared" si="741"/>
        <v>1.3887247131511302</v>
      </c>
      <c r="AB2388" s="44">
        <f t="shared" si="742"/>
        <v>0.172850720856073</v>
      </c>
      <c r="AC2388" s="44"/>
      <c r="AD2388" s="44"/>
      <c r="AE2388" s="44"/>
      <c r="AF2388" s="44"/>
      <c r="AG2388" s="45"/>
      <c r="AH2388" s="45"/>
      <c r="DM2388"/>
      <c r="DN2388"/>
      <c r="DO2388"/>
      <c r="DP2388"/>
      <c r="DQ2388"/>
      <c r="DR2388"/>
      <c r="DS2388"/>
      <c r="DT2388"/>
      <c r="DU2388"/>
      <c r="DV2388"/>
      <c r="DW2388"/>
      <c r="DX2388"/>
      <c r="DY2388"/>
      <c r="DZ2388"/>
      <c r="EA2388"/>
      <c r="EB2388"/>
      <c r="EC2388"/>
      <c r="ED2388"/>
      <c r="EE2388"/>
      <c r="EF2388"/>
      <c r="EG2388"/>
    </row>
    <row r="2389" spans="1:137" s="1" customFormat="1" ht="14.4" x14ac:dyDescent="0.3">
      <c r="A2389"/>
      <c r="B2389"/>
      <c r="C2389"/>
      <c r="D2389" s="40"/>
      <c r="E2389" s="28">
        <v>42968.614583333336</v>
      </c>
      <c r="F2389" s="10">
        <f t="shared" si="733"/>
        <v>3084.9930555555547</v>
      </c>
      <c r="G2389" s="86">
        <v>20560</v>
      </c>
      <c r="H2389" s="86">
        <v>0</v>
      </c>
      <c r="I2389" s="86">
        <v>41</v>
      </c>
      <c r="J2389" s="90"/>
      <c r="K2389" s="90"/>
      <c r="L2389" s="86">
        <v>1053</v>
      </c>
      <c r="M2389" s="90"/>
      <c r="N2389" s="114"/>
      <c r="O2389" s="83"/>
      <c r="P2389" s="83"/>
      <c r="Q2389" s="83"/>
      <c r="R2389" s="83"/>
      <c r="S2389" s="83"/>
      <c r="T2389" s="16"/>
      <c r="U2389" s="16"/>
      <c r="V2389" s="43">
        <f t="shared" si="737"/>
        <v>0</v>
      </c>
      <c r="W2389" s="43">
        <f t="shared" si="738"/>
        <v>0</v>
      </c>
      <c r="X2389" s="43">
        <f t="shared" si="739"/>
        <v>0</v>
      </c>
      <c r="Y2389" s="22"/>
      <c r="Z2389" s="22">
        <f t="shared" si="740"/>
        <v>6.2694340824479444E-2</v>
      </c>
      <c r="AA2389" s="44">
        <f t="shared" si="741"/>
        <v>8.667348449864539</v>
      </c>
      <c r="AB2389" s="44">
        <f t="shared" si="742"/>
        <v>1.0788008690868691</v>
      </c>
      <c r="AC2389" s="44"/>
      <c r="AD2389" s="44"/>
      <c r="AE2389" s="44"/>
      <c r="AF2389" s="44"/>
      <c r="AG2389" s="45"/>
      <c r="AH2389" s="45"/>
      <c r="DM2389"/>
      <c r="DN2389"/>
      <c r="DO2389"/>
      <c r="DP2389"/>
      <c r="DQ2389"/>
      <c r="DR2389"/>
      <c r="DS2389"/>
      <c r="DT2389"/>
      <c r="DU2389"/>
      <c r="DV2389"/>
      <c r="DW2389"/>
      <c r="DX2389"/>
      <c r="DY2389"/>
      <c r="DZ2389"/>
      <c r="EA2389"/>
      <c r="EB2389"/>
      <c r="EC2389"/>
      <c r="ED2389"/>
      <c r="EE2389"/>
      <c r="EF2389"/>
      <c r="EG2389"/>
    </row>
    <row r="2390" spans="1:137" s="1" customFormat="1" ht="14.4" x14ac:dyDescent="0.3">
      <c r="A2390"/>
      <c r="B2390"/>
      <c r="C2390"/>
      <c r="D2390" s="40"/>
      <c r="E2390" s="28">
        <v>43046.606944444444</v>
      </c>
      <c r="F2390" s="10">
        <f t="shared" si="733"/>
        <v>3162.9854166666628</v>
      </c>
      <c r="G2390" s="86">
        <v>27410</v>
      </c>
      <c r="H2390" s="86">
        <v>0</v>
      </c>
      <c r="I2390" s="86">
        <v>56</v>
      </c>
      <c r="J2390" s="90"/>
      <c r="K2390" s="90"/>
      <c r="L2390" s="86">
        <v>1046</v>
      </c>
      <c r="M2390" s="90"/>
      <c r="N2390" s="114"/>
      <c r="O2390" s="83"/>
      <c r="P2390" s="83"/>
      <c r="Q2390" s="83"/>
      <c r="R2390" s="83"/>
      <c r="S2390" s="83"/>
      <c r="T2390" s="16"/>
      <c r="U2390" s="16"/>
      <c r="V2390" s="43">
        <f t="shared" si="737"/>
        <v>0</v>
      </c>
      <c r="W2390" s="43">
        <f t="shared" si="738"/>
        <v>0</v>
      </c>
      <c r="X2390" s="43">
        <f t="shared" si="739"/>
        <v>0</v>
      </c>
      <c r="Y2390" s="22"/>
      <c r="Z2390" s="22">
        <f t="shared" si="740"/>
        <v>8.302666222184045E-2</v>
      </c>
      <c r="AA2390" s="44">
        <f t="shared" si="741"/>
        <v>11.478245127747071</v>
      </c>
      <c r="AB2390" s="44">
        <f t="shared" si="742"/>
        <v>1.4286653976164063</v>
      </c>
      <c r="AC2390" s="44"/>
      <c r="AD2390" s="44"/>
      <c r="AE2390" s="44"/>
      <c r="AF2390" s="44"/>
      <c r="AG2390" s="45"/>
      <c r="AH2390" s="45"/>
      <c r="DM2390"/>
      <c r="DN2390"/>
      <c r="DO2390"/>
      <c r="DP2390"/>
      <c r="DQ2390"/>
      <c r="DR2390"/>
      <c r="DS2390"/>
      <c r="DT2390"/>
      <c r="DU2390"/>
      <c r="DV2390"/>
      <c r="DW2390"/>
      <c r="DX2390"/>
      <c r="DY2390"/>
      <c r="DZ2390"/>
      <c r="EA2390"/>
      <c r="EB2390"/>
      <c r="EC2390"/>
      <c r="ED2390"/>
      <c r="EE2390"/>
      <c r="EF2390"/>
      <c r="EG2390"/>
    </row>
    <row r="2391" spans="1:137" s="1" customFormat="1" ht="14.4" x14ac:dyDescent="0.3">
      <c r="A2391"/>
      <c r="B2391"/>
      <c r="C2391"/>
      <c r="D2391" s="40"/>
      <c r="E2391" s="28">
        <v>43123.561805555553</v>
      </c>
      <c r="F2391" s="86"/>
      <c r="G2391" s="86">
        <v>33080.400000000001</v>
      </c>
      <c r="H2391" s="86">
        <v>0</v>
      </c>
      <c r="I2391" s="86">
        <v>162</v>
      </c>
      <c r="J2391" s="90"/>
      <c r="K2391" s="90"/>
      <c r="L2391" s="86">
        <v>1013</v>
      </c>
      <c r="M2391" s="90"/>
      <c r="N2391" s="114"/>
      <c r="O2391" s="83"/>
      <c r="P2391" s="83"/>
      <c r="Q2391" s="83"/>
      <c r="R2391" s="83"/>
      <c r="S2391" s="83"/>
      <c r="T2391" s="16"/>
      <c r="U2391" s="16"/>
      <c r="V2391" s="43">
        <f t="shared" si="737"/>
        <v>0</v>
      </c>
      <c r="W2391" s="43">
        <f t="shared" si="738"/>
        <v>0</v>
      </c>
      <c r="X2391" s="43">
        <f t="shared" si="739"/>
        <v>0</v>
      </c>
      <c r="Y2391" s="22"/>
      <c r="Z2391" s="22">
        <f t="shared" si="740"/>
        <v>9.7041400729657043E-2</v>
      </c>
      <c r="AA2391" s="44">
        <f t="shared" si="741"/>
        <v>13.415750498782918</v>
      </c>
      <c r="AB2391" s="44">
        <f t="shared" si="742"/>
        <v>1.6698213278555574</v>
      </c>
      <c r="AC2391" s="44"/>
      <c r="AD2391" s="44"/>
      <c r="AE2391" s="44"/>
      <c r="AF2391" s="44"/>
      <c r="AG2391" s="45"/>
      <c r="AH2391" s="45"/>
      <c r="DM2391"/>
      <c r="DN2391"/>
      <c r="DO2391"/>
      <c r="DP2391"/>
      <c r="DQ2391"/>
      <c r="DR2391"/>
      <c r="DS2391"/>
      <c r="DT2391"/>
      <c r="DU2391"/>
      <c r="DV2391"/>
      <c r="DW2391"/>
      <c r="DX2391"/>
      <c r="DY2391"/>
      <c r="DZ2391"/>
      <c r="EA2391"/>
      <c r="EB2391"/>
      <c r="EC2391"/>
      <c r="ED2391"/>
      <c r="EE2391"/>
      <c r="EF2391"/>
      <c r="EG2391"/>
    </row>
    <row r="2392" spans="1:137" s="1" customFormat="1" ht="14.4" x14ac:dyDescent="0.3">
      <c r="A2392"/>
      <c r="B2392"/>
      <c r="C2392"/>
      <c r="D2392" s="83"/>
      <c r="E2392" s="28"/>
      <c r="F2392" s="86"/>
      <c r="G2392" s="86"/>
      <c r="H2392" s="86"/>
      <c r="I2392" s="86"/>
      <c r="J2392" s="90"/>
      <c r="K2392" s="90"/>
      <c r="L2392" s="86"/>
      <c r="M2392" s="90"/>
      <c r="N2392" s="114"/>
      <c r="O2392" s="83"/>
      <c r="P2392" s="83"/>
      <c r="Q2392" s="83"/>
      <c r="R2392" s="83"/>
      <c r="S2392" s="83"/>
      <c r="T2392" s="16"/>
      <c r="U2392" s="16"/>
      <c r="V2392" s="43"/>
      <c r="W2392" s="43"/>
      <c r="X2392" s="43"/>
      <c r="Y2392" s="22"/>
      <c r="Z2392" s="22"/>
      <c r="AA2392" s="44"/>
      <c r="AB2392" s="44"/>
      <c r="AC2392" s="44"/>
      <c r="AD2392" s="44"/>
      <c r="AE2392" s="44"/>
      <c r="AF2392" s="44"/>
      <c r="AG2392" s="45"/>
      <c r="AH2392" s="45"/>
      <c r="DM2392"/>
      <c r="DN2392"/>
      <c r="DO2392"/>
      <c r="DP2392"/>
      <c r="DQ2392"/>
      <c r="DR2392"/>
      <c r="DS2392"/>
      <c r="DT2392"/>
      <c r="DU2392"/>
      <c r="DV2392"/>
      <c r="DW2392"/>
      <c r="DX2392"/>
      <c r="DY2392"/>
      <c r="DZ2392"/>
      <c r="EA2392"/>
      <c r="EB2392"/>
      <c r="EC2392"/>
      <c r="ED2392"/>
      <c r="EE2392"/>
      <c r="EF2392"/>
      <c r="EG2392"/>
    </row>
    <row r="2393" spans="1:137" s="1" customFormat="1" ht="14.4" x14ac:dyDescent="0.3">
      <c r="A2393"/>
      <c r="B2393"/>
      <c r="C2393"/>
      <c r="D2393" s="83"/>
      <c r="E2393" s="28"/>
      <c r="F2393" s="86"/>
      <c r="G2393" s="86"/>
      <c r="H2393" s="86"/>
      <c r="I2393" s="86"/>
      <c r="J2393" s="90"/>
      <c r="K2393" s="90"/>
      <c r="L2393" s="86"/>
      <c r="M2393" s="90"/>
      <c r="N2393" s="114"/>
      <c r="O2393" s="83"/>
      <c r="P2393" s="83"/>
      <c r="Q2393" s="83"/>
      <c r="R2393" s="83"/>
      <c r="S2393" s="83"/>
      <c r="T2393" s="16"/>
      <c r="U2393" s="16"/>
      <c r="V2393" s="43"/>
      <c r="W2393" s="43"/>
      <c r="X2393" s="43"/>
      <c r="Y2393" s="22"/>
      <c r="Z2393" s="22"/>
      <c r="AA2393" s="44"/>
      <c r="AB2393" s="44"/>
      <c r="AC2393" s="44"/>
      <c r="AD2393" s="44"/>
      <c r="AE2393" s="44"/>
      <c r="AF2393" s="44"/>
      <c r="AG2393" s="45"/>
      <c r="AH2393" s="45"/>
      <c r="DM2393"/>
      <c r="DN2393"/>
      <c r="DO2393"/>
      <c r="DP2393"/>
      <c r="DQ2393"/>
      <c r="DR2393"/>
      <c r="DS2393"/>
      <c r="DT2393"/>
      <c r="DU2393"/>
      <c r="DV2393"/>
      <c r="DW2393"/>
      <c r="DX2393"/>
      <c r="DY2393"/>
      <c r="DZ2393"/>
      <c r="EA2393"/>
      <c r="EB2393"/>
      <c r="EC2393"/>
      <c r="ED2393"/>
      <c r="EE2393"/>
      <c r="EF2393"/>
      <c r="EG2393"/>
    </row>
    <row r="2395" spans="1:137" x14ac:dyDescent="0.25">
      <c r="D2395" s="18" t="s">
        <v>231</v>
      </c>
      <c r="E2395" s="18" t="s">
        <v>16</v>
      </c>
      <c r="F2395" s="10" t="s">
        <v>17</v>
      </c>
      <c r="G2395" s="10" t="s">
        <v>204</v>
      </c>
      <c r="H2395" s="10" t="s">
        <v>205</v>
      </c>
      <c r="I2395" s="10" t="s">
        <v>22</v>
      </c>
      <c r="K2395" s="10"/>
      <c r="L2395" s="10"/>
    </row>
    <row r="2396" spans="1:137" s="1" customFormat="1" ht="14.4" thickBot="1" x14ac:dyDescent="0.3">
      <c r="A2396"/>
      <c r="B2396"/>
      <c r="C2396"/>
      <c r="D2396" s="18"/>
      <c r="E2396" s="28">
        <f>E2397-1</f>
        <v>39883.623611111114</v>
      </c>
      <c r="F2396" s="10"/>
      <c r="G2396" s="10"/>
      <c r="H2396" s="10"/>
      <c r="I2396" s="10"/>
      <c r="J2396" s="10"/>
      <c r="K2396" s="10"/>
      <c r="L2396" s="79">
        <v>1037</v>
      </c>
      <c r="M2396" s="86"/>
      <c r="N2396" s="114">
        <v>7.2</v>
      </c>
      <c r="O2396" s="90"/>
      <c r="P2396" s="90"/>
      <c r="Q2396" s="90"/>
      <c r="R2396" s="87"/>
      <c r="S2396" s="87"/>
      <c r="T2396" s="16"/>
      <c r="U2396" s="16"/>
      <c r="V2396" s="17"/>
      <c r="W2396" s="17"/>
      <c r="X2396" s="17"/>
      <c r="Y2396" s="17"/>
      <c r="Z2396" s="17"/>
      <c r="AA2396" s="17"/>
      <c r="AB2396" s="17"/>
      <c r="AC2396" s="17"/>
      <c r="AD2396" s="17"/>
      <c r="AE2396" s="17"/>
      <c r="AF2396" s="17"/>
      <c r="AG2396" s="17"/>
      <c r="AH2396" s="17"/>
      <c r="DM2396"/>
      <c r="DN2396"/>
      <c r="DO2396"/>
      <c r="DP2396"/>
      <c r="DQ2396"/>
      <c r="DR2396"/>
      <c r="DS2396"/>
      <c r="DT2396"/>
      <c r="DU2396"/>
      <c r="DV2396"/>
      <c r="DW2396"/>
      <c r="DX2396"/>
      <c r="DY2396"/>
      <c r="DZ2396"/>
      <c r="EA2396"/>
      <c r="EB2396"/>
      <c r="EC2396"/>
      <c r="ED2396"/>
      <c r="EE2396"/>
      <c r="EF2396"/>
      <c r="EG2396"/>
    </row>
    <row r="2397" spans="1:137" s="1" customFormat="1" ht="15" thickBot="1" x14ac:dyDescent="0.35">
      <c r="A2397"/>
      <c r="B2397"/>
      <c r="C2397"/>
      <c r="D2397" s="18"/>
      <c r="E2397" s="28">
        <v>39884.623611111114</v>
      </c>
      <c r="F2397" s="10">
        <f>E2397-$E$2396</f>
        <v>1</v>
      </c>
      <c r="G2397" s="10">
        <v>8005</v>
      </c>
      <c r="H2397" s="10">
        <v>3.5</v>
      </c>
      <c r="I2397" s="10">
        <v>844</v>
      </c>
      <c r="J2397" s="10"/>
      <c r="K2397" s="10"/>
      <c r="L2397" s="79">
        <v>1037</v>
      </c>
      <c r="M2397" s="86"/>
      <c r="N2397" s="114">
        <v>7.2</v>
      </c>
      <c r="O2397" s="37">
        <v>91.41</v>
      </c>
      <c r="P2397" s="38">
        <v>19.41</v>
      </c>
      <c r="Q2397" s="39">
        <f>P2397-S2397</f>
        <v>10.978296</v>
      </c>
      <c r="R2397" s="18">
        <v>43.44</v>
      </c>
      <c r="S2397" s="85">
        <f>R2397*P2397/100</f>
        <v>8.4317039999999999</v>
      </c>
      <c r="T2397" s="40">
        <f>Q2397/$A$18+S2397</f>
        <v>13.005994000000001</v>
      </c>
      <c r="U2397" s="40">
        <f>$A$16-T2397</f>
        <v>103.994006</v>
      </c>
      <c r="V2397" s="43">
        <f t="shared" ref="V2397:V2428" si="744">($A$15*L2397/1000/$A$13*H2397)/$Q$2397</f>
        <v>1.0759596660736114E-5</v>
      </c>
      <c r="W2397" s="43">
        <f t="shared" ref="W2397:W2428" si="745">($U$2397*L2397/1000/$A$13*H2397)/$Q$2397</f>
        <v>1.4919114129255621E-3</v>
      </c>
      <c r="X2397" s="43">
        <f t="shared" ref="X2397:X2428" si="746">($A$46*$S$2397*H2397*L2397/1000000)/$Q$2397</f>
        <v>6.0977194916973755E-6</v>
      </c>
      <c r="Y2397" s="22">
        <f>X2397+W2397+SUM($V$2397:V2397)</f>
        <v>1.5087687290779956E-3</v>
      </c>
      <c r="Z2397" s="22">
        <f t="shared" ref="Z2397:Z2428" si="747">($A$15*L2397/1000/$A$13*G2397)/$Q$2397</f>
        <v>2.4608734648340746E-2</v>
      </c>
      <c r="AA2397" s="44">
        <f t="shared" ref="AA2397:AA2428" si="748">($U$2397*L2397/1000/$A$13*G2397)/$Q$2397</f>
        <v>3.4122145315626069</v>
      </c>
      <c r="AB2397" s="44">
        <f t="shared" ref="AB2397:AB2428" si="749">($A$14*$S$2397/1000*G2397/1000000*L2397/1000*1000000)/$Q$2397</f>
        <v>0.41364701891440808</v>
      </c>
      <c r="AC2397" s="44">
        <f t="shared" ref="AC2397:AC2428" si="750">($A$14*((L2397/1000)*G2397/10^6)*(1+($A$28/(10^-N2397))+(($A$28*$A$29)/(10^-N2397)^2))*1000000)*$S$2397/1000/$Q$2397</f>
        <v>2.3776536607603131</v>
      </c>
      <c r="AD2397" s="44">
        <f t="shared" ref="AD2397:AD2398" si="751">AC2397/(1+($A$28/(10^-N2397))+(($A$28*$A$29)/(10^-N2397)^2))*1</f>
        <v>0.41364701891440808</v>
      </c>
      <c r="AE2397" s="44">
        <f t="shared" ref="AE2397:AE2398" si="752">AC2397/(1+($A$28/(10^-N2397))+(($A$28*$A$29)/(10^-N2397)^2))*($A$28/(10^-N2397))</f>
        <v>1.9631676718975895</v>
      </c>
      <c r="AF2397" s="44">
        <f t="shared" ref="AF2397:AF2398" si="753">AC2397/(1+($A$28/(10^-N2397))+(($A$28*$A$29)/(10^-N2397)^2))*(($A$28*$A$29)/(10^-N2397)^2)</f>
        <v>8.3896994831568722E-4</v>
      </c>
      <c r="AG2397" s="45">
        <f>AC2397+AA2397+SUM($Z$2397:Z2397)</f>
        <v>5.8144769269712615</v>
      </c>
      <c r="AH2397" s="45">
        <f>AC2397+AA2397+SUM($Z$2397:Z2397)</f>
        <v>5.8144769269712615</v>
      </c>
      <c r="DM2397"/>
      <c r="DN2397"/>
      <c r="DO2397"/>
      <c r="DP2397"/>
      <c r="DQ2397"/>
      <c r="DR2397"/>
      <c r="DS2397"/>
      <c r="DT2397"/>
      <c r="DU2397"/>
      <c r="DV2397"/>
      <c r="DW2397"/>
      <c r="DX2397"/>
      <c r="DY2397"/>
      <c r="DZ2397"/>
      <c r="EA2397"/>
      <c r="EB2397"/>
      <c r="EC2397"/>
      <c r="ED2397"/>
      <c r="EE2397"/>
      <c r="EF2397"/>
      <c r="EG2397"/>
    </row>
    <row r="2398" spans="1:137" s="1" customFormat="1" ht="14.4" x14ac:dyDescent="0.3">
      <c r="A2398"/>
      <c r="B2398"/>
      <c r="C2398"/>
      <c r="D2398" s="18"/>
      <c r="E2398" s="28">
        <v>39891.611111111109</v>
      </c>
      <c r="F2398" s="10">
        <f t="shared" ref="F2398:F2457" si="754">E2398-$E$2396</f>
        <v>7.9874999999956344</v>
      </c>
      <c r="G2398" s="10">
        <v>19333</v>
      </c>
      <c r="H2398" s="10">
        <v>4.0599999999999996</v>
      </c>
      <c r="I2398" s="10">
        <v>1072</v>
      </c>
      <c r="J2398" s="10"/>
      <c r="K2398" s="10"/>
      <c r="L2398" s="79">
        <v>1037</v>
      </c>
      <c r="M2398" s="86"/>
      <c r="N2398" s="114">
        <v>7.2</v>
      </c>
      <c r="O2398" s="90"/>
      <c r="P2398" s="90"/>
      <c r="Q2398" s="90"/>
      <c r="R2398" s="88"/>
      <c r="S2398" s="87"/>
      <c r="T2398" s="16"/>
      <c r="U2398" s="16"/>
      <c r="V2398" s="43">
        <f t="shared" si="744"/>
        <v>1.2481132126453892E-5</v>
      </c>
      <c r="W2398" s="43">
        <f t="shared" si="745"/>
        <v>1.7306172389936515E-3</v>
      </c>
      <c r="X2398" s="43">
        <f t="shared" si="746"/>
        <v>7.0733546103689534E-6</v>
      </c>
      <c r="Y2398" s="22">
        <f>X2398+W2398+SUM($V$2397:V2398)</f>
        <v>1.7609313223912104E-3</v>
      </c>
      <c r="Z2398" s="22">
        <f t="shared" si="747"/>
        <v>5.9432937783431804E-2</v>
      </c>
      <c r="AA2398" s="44">
        <f t="shared" si="748"/>
        <v>8.2408923845971103</v>
      </c>
      <c r="AB2398" s="44">
        <f t="shared" si="749"/>
        <v>0.99900534874106839</v>
      </c>
      <c r="AC2398" s="44">
        <f t="shared" si="750"/>
        <v>5.7423083352253776</v>
      </c>
      <c r="AD2398" s="44">
        <f t="shared" si="751"/>
        <v>0.9990053487410685</v>
      </c>
      <c r="AE2398" s="44">
        <f t="shared" si="752"/>
        <v>4.7412767771138169</v>
      </c>
      <c r="AF2398" s="44">
        <f t="shared" si="753"/>
        <v>2.0262093704918405E-3</v>
      </c>
      <c r="AG2398" s="45">
        <f>AC2398+AA2398+SUM($Z$2397:Z2398)</f>
        <v>14.067242392254261</v>
      </c>
      <c r="AH2398" s="45">
        <f>AC2398+AA2398+SUM($Z$2397:Z2398)</f>
        <v>14.067242392254261</v>
      </c>
      <c r="DM2398"/>
      <c r="DN2398"/>
      <c r="DO2398"/>
      <c r="DP2398"/>
      <c r="DQ2398"/>
      <c r="DR2398"/>
      <c r="DS2398"/>
      <c r="DT2398"/>
      <c r="DU2398"/>
      <c r="DV2398"/>
      <c r="DW2398"/>
      <c r="DX2398"/>
      <c r="DY2398"/>
      <c r="DZ2398"/>
      <c r="EA2398"/>
      <c r="EB2398"/>
      <c r="EC2398"/>
      <c r="ED2398"/>
      <c r="EE2398"/>
      <c r="EF2398"/>
      <c r="EG2398"/>
    </row>
    <row r="2399" spans="1:137" s="1" customFormat="1" ht="14.4" x14ac:dyDescent="0.3">
      <c r="A2399"/>
      <c r="B2399"/>
      <c r="C2399"/>
      <c r="D2399" s="18"/>
      <c r="E2399" s="28">
        <v>39898.466666666667</v>
      </c>
      <c r="F2399" s="10">
        <f t="shared" si="754"/>
        <v>14.843055555553292</v>
      </c>
      <c r="G2399" s="10">
        <v>39355</v>
      </c>
      <c r="H2399" s="10">
        <v>4.6900000000000004</v>
      </c>
      <c r="I2399" s="10">
        <v>1289</v>
      </c>
      <c r="J2399" s="10"/>
      <c r="K2399" s="10"/>
      <c r="L2399" s="79">
        <v>1037</v>
      </c>
      <c r="M2399" s="87"/>
      <c r="N2399" s="114">
        <v>7.2</v>
      </c>
      <c r="O2399" s="90"/>
      <c r="P2399" s="90"/>
      <c r="Q2399" s="90"/>
      <c r="R2399" s="87"/>
      <c r="S2399" s="87"/>
      <c r="T2399" s="16"/>
      <c r="U2399" s="16"/>
      <c r="V2399" s="43">
        <f t="shared" si="744"/>
        <v>1.4417859525386394E-5</v>
      </c>
      <c r="W2399" s="43">
        <f t="shared" si="745"/>
        <v>1.9991612933202528E-3</v>
      </c>
      <c r="X2399" s="43">
        <f t="shared" si="746"/>
        <v>8.1709441188744829E-6</v>
      </c>
      <c r="Y2399" s="22">
        <f>X2399+W2399+SUM($V$2397:V2399)</f>
        <v>2.0449908257517036E-3</v>
      </c>
      <c r="Z2399" s="22">
        <f t="shared" si="747"/>
        <v>0.12098397902379138</v>
      </c>
      <c r="AA2399" s="44">
        <f t="shared" si="748"/>
        <v>16.775478187338713</v>
      </c>
      <c r="AB2399" s="44">
        <f t="shared" si="749"/>
        <v>2.0336137950501603</v>
      </c>
      <c r="AC2399" s="44">
        <f t="shared" si="750"/>
        <v>11.68926418728571</v>
      </c>
      <c r="AD2399" s="44">
        <f t="shared" ref="AD2399:AD2448" si="755">AC2399/(1+($A$28/(10^-N2399))+(($A$28*$A$29)/(10^-N2399)^2))*1</f>
        <v>2.0336137950501594</v>
      </c>
      <c r="AE2399" s="44">
        <f t="shared" ref="AE2399:AE2448" si="756">AC2399/(1+($A$28/(10^-N2399))+(($A$28*$A$29)/(10^-N2399)^2))*($A$28/(10^-N2399))</f>
        <v>9.6515257623397392</v>
      </c>
      <c r="AF2399" s="44">
        <f t="shared" ref="AF2399:AF2448" si="757">AC2399/(1+($A$28/(10^-N2399))+(($A$28*$A$29)/(10^-N2399)^2))*(($A$28*$A$29)/(10^-N2399)^2)</f>
        <v>4.1246298958106014E-3</v>
      </c>
      <c r="AG2399" s="45">
        <f>AC2399+AA2399+SUM($Z$2397:Z2399)</f>
        <v>28.669768026079986</v>
      </c>
      <c r="AH2399" s="45">
        <f>AC2399+AA2399+SUM($Z$2397:Z2399)</f>
        <v>28.669768026079986</v>
      </c>
      <c r="DM2399"/>
      <c r="DN2399"/>
      <c r="DO2399"/>
      <c r="DP2399"/>
      <c r="DQ2399"/>
      <c r="DR2399"/>
      <c r="DS2399"/>
      <c r="DT2399"/>
      <c r="DU2399"/>
      <c r="DV2399"/>
      <c r="DW2399"/>
      <c r="DX2399"/>
      <c r="DY2399"/>
      <c r="DZ2399"/>
      <c r="EA2399"/>
      <c r="EB2399"/>
      <c r="EC2399"/>
      <c r="ED2399"/>
      <c r="EE2399"/>
      <c r="EF2399"/>
      <c r="EG2399"/>
    </row>
    <row r="2400" spans="1:137" s="1" customFormat="1" ht="14.4" x14ac:dyDescent="0.3">
      <c r="A2400"/>
      <c r="B2400"/>
      <c r="C2400"/>
      <c r="D2400" s="18"/>
      <c r="E2400" s="28">
        <v>39913.74722222222</v>
      </c>
      <c r="F2400" s="10">
        <f t="shared" si="754"/>
        <v>30.123611111106584</v>
      </c>
      <c r="G2400" s="10">
        <v>78754</v>
      </c>
      <c r="H2400" s="10">
        <v>3.86</v>
      </c>
      <c r="I2400" s="10">
        <v>1644</v>
      </c>
      <c r="J2400" s="10"/>
      <c r="K2400" s="10"/>
      <c r="L2400" s="79">
        <v>1037</v>
      </c>
      <c r="M2400" s="86"/>
      <c r="N2400" s="114">
        <v>7.2</v>
      </c>
      <c r="O2400" s="90"/>
      <c r="P2400" s="90"/>
      <c r="Q2400" s="90"/>
      <c r="R2400" s="87"/>
      <c r="S2400" s="87"/>
      <c r="T2400" s="16"/>
      <c r="U2400" s="16"/>
      <c r="V2400" s="43">
        <f t="shared" si="744"/>
        <v>1.1866298031554686E-5</v>
      </c>
      <c r="W2400" s="43">
        <f t="shared" si="745"/>
        <v>1.6453651582550482E-3</v>
      </c>
      <c r="X2400" s="43">
        <f t="shared" si="746"/>
        <v>6.7249134965576751E-6</v>
      </c>
      <c r="Y2400" s="22">
        <f>X2400+W2400+SUM($V$2397:V2400)</f>
        <v>1.701614958095737E-3</v>
      </c>
      <c r="Z2400" s="22">
        <f t="shared" si="747"/>
        <v>0.24210322154846056</v>
      </c>
      <c r="AA2400" s="44">
        <f t="shared" si="748"/>
        <v>33.569711832439914</v>
      </c>
      <c r="AB2400" s="44">
        <f t="shared" si="749"/>
        <v>4.0695012276808615</v>
      </c>
      <c r="AC2400" s="44">
        <f t="shared" si="750"/>
        <v>23.391597301626199</v>
      </c>
      <c r="AD2400" s="44">
        <f t="shared" si="755"/>
        <v>4.0695012276808615</v>
      </c>
      <c r="AE2400" s="44">
        <f t="shared" si="756"/>
        <v>19.31384220270116</v>
      </c>
      <c r="AF2400" s="44">
        <f t="shared" si="757"/>
        <v>8.253871244179093E-3</v>
      </c>
      <c r="AG2400" s="45">
        <f>AC2400+AA2400+SUM($Z$2397:Z2400)</f>
        <v>57.408438007070139</v>
      </c>
      <c r="AH2400" s="45">
        <f>AC2400+AA2400+SUM($Z$2397:Z2400)</f>
        <v>57.408438007070139</v>
      </c>
      <c r="DM2400"/>
      <c r="DN2400"/>
      <c r="DO2400"/>
      <c r="DP2400"/>
      <c r="DQ2400"/>
      <c r="DR2400"/>
      <c r="DS2400"/>
      <c r="DT2400"/>
      <c r="DU2400"/>
      <c r="DV2400"/>
      <c r="DW2400"/>
      <c r="DX2400"/>
      <c r="DY2400"/>
      <c r="DZ2400"/>
      <c r="EA2400"/>
      <c r="EB2400"/>
      <c r="EC2400"/>
      <c r="ED2400"/>
      <c r="EE2400"/>
      <c r="EF2400"/>
      <c r="EG2400"/>
    </row>
    <row r="2401" spans="1:137" s="1" customFormat="1" ht="14.4" x14ac:dyDescent="0.3">
      <c r="A2401"/>
      <c r="B2401"/>
      <c r="C2401"/>
      <c r="D2401" s="29"/>
      <c r="E2401" s="28">
        <v>39921.582638888889</v>
      </c>
      <c r="F2401" s="10">
        <f t="shared" si="754"/>
        <v>37.959027777775191</v>
      </c>
      <c r="G2401" s="10">
        <v>90260</v>
      </c>
      <c r="H2401" s="10">
        <v>5.0999999999999996</v>
      </c>
      <c r="I2401" s="10">
        <v>1846</v>
      </c>
      <c r="J2401" s="10"/>
      <c r="K2401" s="10"/>
      <c r="L2401" s="79">
        <v>1037</v>
      </c>
      <c r="M2401" s="86"/>
      <c r="N2401" s="114">
        <v>7.2</v>
      </c>
      <c r="O2401" s="90"/>
      <c r="P2401" s="90"/>
      <c r="Q2401" s="90"/>
      <c r="R2401" s="87"/>
      <c r="S2401" s="87"/>
      <c r="T2401" s="16"/>
      <c r="U2401" s="16"/>
      <c r="V2401" s="43">
        <f t="shared" si="744"/>
        <v>1.5678269419929764E-5</v>
      </c>
      <c r="W2401" s="43">
        <f t="shared" si="745"/>
        <v>2.1739280588343904E-3</v>
      </c>
      <c r="X2401" s="43">
        <f t="shared" si="746"/>
        <v>8.8852484021876018E-6</v>
      </c>
      <c r="Y2401" s="22">
        <f>X2401+W2401+SUM($V$2397:V2401)</f>
        <v>2.2480164630006385E-3</v>
      </c>
      <c r="Z2401" s="22">
        <f t="shared" si="747"/>
        <v>0.2774746270280119</v>
      </c>
      <c r="AA2401" s="44">
        <f t="shared" si="748"/>
        <v>38.474264037331778</v>
      </c>
      <c r="AB2401" s="44">
        <f t="shared" si="749"/>
        <v>4.6640574549924398</v>
      </c>
      <c r="AC2401" s="44">
        <f t="shared" si="750"/>
        <v>26.809121726449206</v>
      </c>
      <c r="AD2401" s="44">
        <f t="shared" si="755"/>
        <v>4.664057454992439</v>
      </c>
      <c r="AE2401" s="44">
        <f t="shared" si="756"/>
        <v>22.135604505368697</v>
      </c>
      <c r="AF2401" s="44">
        <f t="shared" si="757"/>
        <v>9.4597660880666994E-3</v>
      </c>
      <c r="AG2401" s="45">
        <f>AC2401+AA2401+SUM($Z$2397:Z2401)</f>
        <v>66.007989263813016</v>
      </c>
      <c r="AH2401" s="45">
        <f>AC2401+AA2401+SUM($Z$2397:Z2401)</f>
        <v>66.007989263813016</v>
      </c>
      <c r="DM2401"/>
      <c r="DN2401"/>
      <c r="DO2401"/>
      <c r="DP2401"/>
      <c r="DQ2401"/>
      <c r="DR2401"/>
      <c r="DS2401"/>
      <c r="DT2401"/>
      <c r="DU2401"/>
      <c r="DV2401"/>
      <c r="DW2401"/>
      <c r="DX2401"/>
      <c r="DY2401"/>
      <c r="DZ2401"/>
      <c r="EA2401"/>
      <c r="EB2401"/>
      <c r="EC2401"/>
      <c r="ED2401"/>
      <c r="EE2401"/>
      <c r="EF2401"/>
      <c r="EG2401"/>
    </row>
    <row r="2402" spans="1:137" s="1" customFormat="1" ht="14.4" x14ac:dyDescent="0.3">
      <c r="A2402"/>
      <c r="B2402"/>
      <c r="C2402"/>
      <c r="D2402" s="18"/>
      <c r="E2402" s="28">
        <v>39941.479861111111</v>
      </c>
      <c r="F2402" s="10">
        <f t="shared" si="754"/>
        <v>57.85624999999709</v>
      </c>
      <c r="G2402" s="10">
        <v>116873</v>
      </c>
      <c r="H2402" s="10">
        <v>12.16</v>
      </c>
      <c r="I2402" s="10">
        <v>189</v>
      </c>
      <c r="J2402" s="10"/>
      <c r="K2402" s="10"/>
      <c r="L2402" s="79">
        <v>1037</v>
      </c>
      <c r="M2402" s="86"/>
      <c r="N2402" s="114">
        <v>7.2</v>
      </c>
      <c r="O2402" s="90"/>
      <c r="P2402" s="90"/>
      <c r="Q2402" s="90"/>
      <c r="R2402" s="87"/>
      <c r="S2402" s="87"/>
      <c r="T2402" s="16"/>
      <c r="U2402" s="16"/>
      <c r="V2402" s="43">
        <f t="shared" si="744"/>
        <v>3.7381912969871754E-5</v>
      </c>
      <c r="W2402" s="43">
        <f t="shared" si="745"/>
        <v>5.1833265089070955E-3</v>
      </c>
      <c r="X2402" s="43">
        <f t="shared" si="746"/>
        <v>2.1185219719725735E-5</v>
      </c>
      <c r="Y2402" s="22">
        <f>X2402+W2402+SUM($V$2397:V2402)</f>
        <v>5.3070967973607537E-3</v>
      </c>
      <c r="Z2402" s="22">
        <f t="shared" si="747"/>
        <v>0.35928752586577484</v>
      </c>
      <c r="AA2402" s="44">
        <f t="shared" si="748"/>
        <v>49.818332160814059</v>
      </c>
      <c r="AB2402" s="44">
        <f t="shared" si="749"/>
        <v>6.0392464761503586</v>
      </c>
      <c r="AC2402" s="44">
        <f t="shared" si="750"/>
        <v>34.713743447100569</v>
      </c>
      <c r="AD2402" s="44">
        <f t="shared" si="755"/>
        <v>6.0392464761503568</v>
      </c>
      <c r="AE2402" s="44">
        <f t="shared" si="756"/>
        <v>28.6622480097048</v>
      </c>
      <c r="AF2402" s="44">
        <f t="shared" si="757"/>
        <v>1.2248961245409031E-2</v>
      </c>
      <c r="AG2402" s="45">
        <f>AC2402+AA2402+SUM($Z$2397:Z2402)</f>
        <v>85.615966633812448</v>
      </c>
      <c r="AH2402" s="45">
        <f>AC2402+AA2402+SUM($Z$2397:Z2402)</f>
        <v>85.615966633812448</v>
      </c>
      <c r="DM2402"/>
      <c r="DN2402"/>
      <c r="DO2402"/>
      <c r="DP2402"/>
      <c r="DQ2402"/>
      <c r="DR2402"/>
      <c r="DS2402"/>
      <c r="DT2402"/>
      <c r="DU2402"/>
      <c r="DV2402"/>
      <c r="DW2402"/>
      <c r="DX2402"/>
      <c r="DY2402"/>
      <c r="DZ2402"/>
      <c r="EA2402"/>
      <c r="EB2402"/>
      <c r="EC2402"/>
      <c r="ED2402"/>
      <c r="EE2402"/>
      <c r="EF2402"/>
      <c r="EG2402"/>
    </row>
    <row r="2403" spans="1:137" s="1" customFormat="1" ht="14.4" x14ac:dyDescent="0.3">
      <c r="A2403"/>
      <c r="B2403"/>
      <c r="C2403"/>
      <c r="D2403" s="18"/>
      <c r="E2403" s="28">
        <v>39952.542361111111</v>
      </c>
      <c r="F2403" s="10">
        <f t="shared" si="754"/>
        <v>68.91874999999709</v>
      </c>
      <c r="G2403" s="10">
        <v>123556</v>
      </c>
      <c r="H2403" s="10">
        <v>9.02</v>
      </c>
      <c r="I2403" s="10">
        <v>551</v>
      </c>
      <c r="J2403" s="10"/>
      <c r="K2403" s="10"/>
      <c r="L2403" s="79">
        <v>1037</v>
      </c>
      <c r="M2403" s="86"/>
      <c r="N2403" s="114">
        <v>7.2</v>
      </c>
      <c r="O2403" s="90"/>
      <c r="P2403" s="90"/>
      <c r="Q2403" s="90"/>
      <c r="R2403" s="87"/>
      <c r="S2403" s="87"/>
      <c r="T2403" s="16"/>
      <c r="U2403" s="16"/>
      <c r="V2403" s="43">
        <f t="shared" si="744"/>
        <v>2.7729017679954213E-5</v>
      </c>
      <c r="W2403" s="43">
        <f t="shared" si="745"/>
        <v>3.8448688413110195E-3</v>
      </c>
      <c r="X2403" s="43">
        <f t="shared" si="746"/>
        <v>1.5714694232888664E-5</v>
      </c>
      <c r="Y2403" s="22">
        <f>X2403+W2403+SUM($V$2397:V2403)</f>
        <v>3.9908976219577954E-3</v>
      </c>
      <c r="Z2403" s="22">
        <f t="shared" si="747"/>
        <v>0.37983220714683186</v>
      </c>
      <c r="AA2403" s="44">
        <f t="shared" si="748"/>
        <v>52.667030438694496</v>
      </c>
      <c r="AB2403" s="44">
        <f t="shared" si="749"/>
        <v>6.3845810204857738</v>
      </c>
      <c r="AC2403" s="44">
        <f t="shared" si="750"/>
        <v>36.698735254078869</v>
      </c>
      <c r="AD2403" s="44">
        <f t="shared" si="755"/>
        <v>6.3845810204857738</v>
      </c>
      <c r="AE2403" s="44">
        <f t="shared" si="756"/>
        <v>30.301204855587589</v>
      </c>
      <c r="AF2403" s="44">
        <f t="shared" si="757"/>
        <v>1.2949378005508192E-2</v>
      </c>
      <c r="AG2403" s="45">
        <f>AC2403+AA2403+SUM($Z$2397:Z2403)</f>
        <v>90.829488925818012</v>
      </c>
      <c r="AH2403" s="45">
        <f>AC2403+AA2403+SUM($Z$2397:Z2403)</f>
        <v>90.829488925818012</v>
      </c>
      <c r="DM2403"/>
      <c r="DN2403"/>
      <c r="DO2403"/>
      <c r="DP2403"/>
      <c r="DQ2403"/>
      <c r="DR2403"/>
      <c r="DS2403"/>
      <c r="DT2403"/>
      <c r="DU2403"/>
      <c r="DV2403"/>
      <c r="DW2403"/>
      <c r="DX2403"/>
      <c r="DY2403"/>
      <c r="DZ2403"/>
      <c r="EA2403"/>
      <c r="EB2403"/>
      <c r="EC2403"/>
      <c r="ED2403"/>
      <c r="EE2403"/>
      <c r="EF2403"/>
      <c r="EG2403"/>
    </row>
    <row r="2404" spans="1:137" s="1" customFormat="1" ht="14.4" x14ac:dyDescent="0.3">
      <c r="A2404"/>
      <c r="B2404"/>
      <c r="C2404"/>
      <c r="D2404" s="18"/>
      <c r="E2404" s="28">
        <v>39966.488888888889</v>
      </c>
      <c r="F2404" s="10">
        <f t="shared" si="754"/>
        <v>82.865277777775191</v>
      </c>
      <c r="G2404" s="10">
        <v>126290</v>
      </c>
      <c r="H2404" s="10">
        <v>10.48</v>
      </c>
      <c r="I2404" s="10">
        <v>784</v>
      </c>
      <c r="J2404" s="10"/>
      <c r="K2404" s="10"/>
      <c r="L2404" s="79">
        <v>1037</v>
      </c>
      <c r="M2404" s="86"/>
      <c r="N2404" s="114">
        <v>7.2</v>
      </c>
      <c r="O2404" s="90"/>
      <c r="P2404" s="90"/>
      <c r="Q2404" s="90"/>
      <c r="R2404" s="87"/>
      <c r="S2404" s="87"/>
      <c r="T2404" s="16"/>
      <c r="U2404" s="16"/>
      <c r="V2404" s="43">
        <f t="shared" si="744"/>
        <v>3.2217306572718424E-5</v>
      </c>
      <c r="W2404" s="43">
        <f t="shared" si="745"/>
        <v>4.4672090307028255E-3</v>
      </c>
      <c r="X2404" s="43">
        <f t="shared" si="746"/>
        <v>1.8258314363710997E-5</v>
      </c>
      <c r="Y2404" s="22">
        <f>X2404+W2404+SUM($V$2397:V2404)</f>
        <v>4.6479987380531416E-3</v>
      </c>
      <c r="Z2404" s="22">
        <f t="shared" si="747"/>
        <v>0.38823698922410393</v>
      </c>
      <c r="AA2404" s="44">
        <f t="shared" si="748"/>
        <v>53.832426382391198</v>
      </c>
      <c r="AB2404" s="44">
        <f t="shared" si="749"/>
        <v>6.525856591967595</v>
      </c>
      <c r="AC2404" s="44">
        <f t="shared" si="750"/>
        <v>37.510790857891323</v>
      </c>
      <c r="AD2404" s="44">
        <f t="shared" si="755"/>
        <v>6.5258565919675968</v>
      </c>
      <c r="AE2404" s="44">
        <f t="shared" si="756"/>
        <v>30.971698349025193</v>
      </c>
      <c r="AF2404" s="44">
        <f t="shared" si="757"/>
        <v>1.3235916898536936E-2</v>
      </c>
      <c r="AG2404" s="45">
        <f>AC2404+AA2404+SUM($Z$2397:Z2404)</f>
        <v>93.195177462551257</v>
      </c>
      <c r="AH2404" s="45">
        <f>AC2404+AA2404+SUM($Z$2397:Z2404)</f>
        <v>93.195177462551257</v>
      </c>
      <c r="DM2404"/>
      <c r="DN2404"/>
      <c r="DO2404"/>
      <c r="DP2404"/>
      <c r="DQ2404"/>
      <c r="DR2404"/>
      <c r="DS2404"/>
      <c r="DT2404"/>
      <c r="DU2404"/>
      <c r="DV2404"/>
      <c r="DW2404"/>
      <c r="DX2404"/>
      <c r="DY2404"/>
      <c r="DZ2404"/>
      <c r="EA2404"/>
      <c r="EB2404"/>
      <c r="EC2404"/>
      <c r="ED2404"/>
      <c r="EE2404"/>
      <c r="EF2404"/>
      <c r="EG2404"/>
    </row>
    <row r="2405" spans="1:137" s="1" customFormat="1" ht="14.4" x14ac:dyDescent="0.3">
      <c r="A2405"/>
      <c r="B2405"/>
      <c r="C2405"/>
      <c r="D2405" s="18"/>
      <c r="E2405" s="28">
        <v>39976.376388888886</v>
      </c>
      <c r="F2405" s="10">
        <f t="shared" si="754"/>
        <v>92.75277777777228</v>
      </c>
      <c r="G2405" s="10">
        <v>132146</v>
      </c>
      <c r="H2405" s="10">
        <v>11.5</v>
      </c>
      <c r="I2405" s="10">
        <v>1004</v>
      </c>
      <c r="J2405" s="10"/>
      <c r="K2405" s="10"/>
      <c r="L2405" s="79">
        <v>1037</v>
      </c>
      <c r="M2405" s="86"/>
      <c r="N2405" s="114">
        <v>7.2</v>
      </c>
      <c r="O2405" s="90"/>
      <c r="P2405" s="90"/>
      <c r="Q2405" s="90"/>
      <c r="R2405" s="87"/>
      <c r="S2405" s="87"/>
      <c r="T2405" s="16"/>
      <c r="U2405" s="16"/>
      <c r="V2405" s="43">
        <f t="shared" si="744"/>
        <v>3.5352960456704379E-5</v>
      </c>
      <c r="W2405" s="43">
        <f t="shared" si="745"/>
        <v>4.901994642469704E-3</v>
      </c>
      <c r="X2405" s="43">
        <f t="shared" si="746"/>
        <v>2.0035364044148515E-5</v>
      </c>
      <c r="Y2405" s="22">
        <f>X2405+W2405+SUM($V$2397:V2405)</f>
        <v>5.1199143599571627E-3</v>
      </c>
      <c r="Z2405" s="22">
        <f t="shared" si="747"/>
        <v>0.40623933152275277</v>
      </c>
      <c r="AA2405" s="44">
        <f t="shared" si="748"/>
        <v>56.328607306417517</v>
      </c>
      <c r="AB2405" s="44">
        <f t="shared" si="749"/>
        <v>6.8284570845051062</v>
      </c>
      <c r="AC2405" s="44">
        <f t="shared" si="750"/>
        <v>39.250146240453773</v>
      </c>
      <c r="AD2405" s="44">
        <f t="shared" si="755"/>
        <v>6.828457084505108</v>
      </c>
      <c r="AE2405" s="44">
        <f t="shared" si="756"/>
        <v>32.407839496636974</v>
      </c>
      <c r="AF2405" s="44">
        <f t="shared" si="757"/>
        <v>1.3849659311695796E-2</v>
      </c>
      <c r="AG2405" s="45">
        <f>AC2405+AA2405+SUM($Z$2397:Z2405)</f>
        <v>97.836953100662797</v>
      </c>
      <c r="AH2405" s="45">
        <f>AC2405+AA2405+SUM($Z$2397:Z2405)</f>
        <v>97.836953100662797</v>
      </c>
      <c r="DM2405"/>
      <c r="DN2405"/>
      <c r="DO2405"/>
      <c r="DP2405"/>
      <c r="DQ2405"/>
      <c r="DR2405"/>
      <c r="DS2405"/>
      <c r="DT2405"/>
      <c r="DU2405"/>
      <c r="DV2405"/>
      <c r="DW2405"/>
      <c r="DX2405"/>
      <c r="DY2405"/>
      <c r="DZ2405"/>
      <c r="EA2405"/>
      <c r="EB2405"/>
      <c r="EC2405"/>
      <c r="ED2405"/>
      <c r="EE2405"/>
      <c r="EF2405"/>
      <c r="EG2405"/>
    </row>
    <row r="2406" spans="1:137" s="1" customFormat="1" ht="14.4" x14ac:dyDescent="0.3">
      <c r="A2406"/>
      <c r="B2406"/>
      <c r="C2406"/>
      <c r="D2406" s="18"/>
      <c r="E2406" s="28">
        <v>39981.493055555555</v>
      </c>
      <c r="F2406" s="10">
        <f t="shared" si="754"/>
        <v>97.869444444440887</v>
      </c>
      <c r="G2406" s="10">
        <v>132128</v>
      </c>
      <c r="H2406" s="10">
        <v>9.17</v>
      </c>
      <c r="I2406" s="10">
        <v>1104</v>
      </c>
      <c r="J2406" s="10"/>
      <c r="K2406" s="10"/>
      <c r="L2406" s="79">
        <v>1037</v>
      </c>
      <c r="M2406" s="86"/>
      <c r="N2406" s="114">
        <v>7.2</v>
      </c>
      <c r="O2406" s="90"/>
      <c r="P2406" s="90"/>
      <c r="Q2406" s="90"/>
      <c r="R2406" s="87"/>
      <c r="S2406" s="87"/>
      <c r="T2406" s="16"/>
      <c r="U2406" s="16"/>
      <c r="V2406" s="43">
        <f t="shared" si="744"/>
        <v>2.819014325112862E-5</v>
      </c>
      <c r="W2406" s="43">
        <f t="shared" si="745"/>
        <v>3.9088079018649718E-3</v>
      </c>
      <c r="X2406" s="43">
        <f t="shared" si="746"/>
        <v>1.5976025068247121E-5</v>
      </c>
      <c r="Y2406" s="22">
        <f>X2406+W2406+SUM($V$2397:V2406)</f>
        <v>4.1508584236276567E-3</v>
      </c>
      <c r="Z2406" s="22">
        <f t="shared" si="747"/>
        <v>0.40618399645421183</v>
      </c>
      <c r="AA2406" s="44">
        <f t="shared" si="748"/>
        <v>56.320934619151039</v>
      </c>
      <c r="AB2406" s="44">
        <f t="shared" si="749"/>
        <v>6.8275269600403394</v>
      </c>
      <c r="AC2406" s="44">
        <f t="shared" si="750"/>
        <v>39.244799861204079</v>
      </c>
      <c r="AD2406" s="44">
        <f t="shared" si="755"/>
        <v>6.8275269600403385</v>
      </c>
      <c r="AE2406" s="44">
        <f t="shared" si="756"/>
        <v>32.403425128355366</v>
      </c>
      <c r="AF2406" s="44">
        <f t="shared" si="757"/>
        <v>1.3847772808376655E-2</v>
      </c>
      <c r="AG2406" s="45">
        <f>AC2406+AA2406+SUM($Z$2397:Z2406)</f>
        <v>98.230118030600835</v>
      </c>
      <c r="AH2406" s="45">
        <f>AC2406+AA2406+SUM($Z$2397:Z2406)</f>
        <v>98.230118030600835</v>
      </c>
      <c r="DM2406"/>
      <c r="DN2406"/>
      <c r="DO2406"/>
      <c r="DP2406"/>
      <c r="DQ2406"/>
      <c r="DR2406"/>
      <c r="DS2406"/>
      <c r="DT2406"/>
      <c r="DU2406"/>
      <c r="DV2406"/>
      <c r="DW2406"/>
      <c r="DX2406"/>
      <c r="DY2406"/>
      <c r="DZ2406"/>
      <c r="EA2406"/>
      <c r="EB2406"/>
      <c r="EC2406"/>
      <c r="ED2406"/>
      <c r="EE2406"/>
      <c r="EF2406"/>
      <c r="EG2406"/>
    </row>
    <row r="2407" spans="1:137" s="1" customFormat="1" ht="14.4" x14ac:dyDescent="0.3">
      <c r="A2407"/>
      <c r="B2407"/>
      <c r="C2407"/>
      <c r="D2407" s="18"/>
      <c r="E2407" s="28">
        <v>39988.506249999999</v>
      </c>
      <c r="F2407" s="10">
        <f t="shared" si="754"/>
        <v>104.88263888888469</v>
      </c>
      <c r="G2407" s="10">
        <v>132081</v>
      </c>
      <c r="H2407" s="10">
        <v>10.64</v>
      </c>
      <c r="I2407" s="10">
        <v>1212</v>
      </c>
      <c r="J2407" s="10"/>
      <c r="K2407" s="10"/>
      <c r="L2407" s="79">
        <v>1037</v>
      </c>
      <c r="M2407" s="86"/>
      <c r="N2407" s="114">
        <v>7.2</v>
      </c>
      <c r="O2407" s="90"/>
      <c r="P2407" s="90"/>
      <c r="Q2407" s="90"/>
      <c r="R2407" s="87"/>
      <c r="S2407" s="87"/>
      <c r="T2407" s="16"/>
      <c r="U2407" s="16"/>
      <c r="V2407" s="43">
        <f t="shared" si="744"/>
        <v>3.2709173848637791E-5</v>
      </c>
      <c r="W2407" s="43">
        <f t="shared" si="745"/>
        <v>4.5354106952937082E-3</v>
      </c>
      <c r="X2407" s="43">
        <f t="shared" si="746"/>
        <v>1.8537067254760021E-5</v>
      </c>
      <c r="Y2407" s="22">
        <f>X2407+W2407+SUM($V$2397:V2407)</f>
        <v>4.8127314330915442E-3</v>
      </c>
      <c r="Z2407" s="22">
        <f t="shared" si="747"/>
        <v>0.4060395104419105</v>
      </c>
      <c r="AA2407" s="44">
        <f t="shared" si="748"/>
        <v>56.300900380177474</v>
      </c>
      <c r="AB2407" s="44">
        <f t="shared" si="749"/>
        <v>6.8250983017156708</v>
      </c>
      <c r="AC2407" s="44">
        <f t="shared" si="750"/>
        <v>39.23083987094104</v>
      </c>
      <c r="AD2407" s="44">
        <f t="shared" si="755"/>
        <v>6.8250983017156717</v>
      </c>
      <c r="AE2407" s="44">
        <f t="shared" si="756"/>
        <v>32.391898722286768</v>
      </c>
      <c r="AF2407" s="44">
        <f t="shared" si="757"/>
        <v>1.3842846938598916E-2</v>
      </c>
      <c r="AG2407" s="45">
        <f>AC2407+AA2407+SUM($Z$2397:Z2407)</f>
        <v>98.602163311806137</v>
      </c>
      <c r="AH2407" s="45">
        <f>AC2407+AA2407+SUM($Z$2397:Z2407)</f>
        <v>98.602163311806137</v>
      </c>
      <c r="DM2407"/>
      <c r="DN2407"/>
      <c r="DO2407"/>
      <c r="DP2407"/>
      <c r="DQ2407"/>
      <c r="DR2407"/>
      <c r="DS2407"/>
      <c r="DT2407"/>
      <c r="DU2407"/>
      <c r="DV2407"/>
      <c r="DW2407"/>
      <c r="DX2407"/>
      <c r="DY2407"/>
      <c r="DZ2407"/>
      <c r="EA2407"/>
      <c r="EB2407"/>
      <c r="EC2407"/>
      <c r="ED2407"/>
      <c r="EE2407"/>
      <c r="EF2407"/>
      <c r="EG2407"/>
    </row>
    <row r="2408" spans="1:137" s="1" customFormat="1" ht="14.4" x14ac:dyDescent="0.3">
      <c r="A2408"/>
      <c r="B2408"/>
      <c r="C2408"/>
      <c r="D2408" s="18"/>
      <c r="E2408" s="28">
        <v>39995.600694444445</v>
      </c>
      <c r="F2408" s="10">
        <f t="shared" si="754"/>
        <v>111.97708333333139</v>
      </c>
      <c r="G2408" s="10">
        <v>123966</v>
      </c>
      <c r="H2408" s="10">
        <v>9.51</v>
      </c>
      <c r="I2408" s="10">
        <v>1430</v>
      </c>
      <c r="J2408" s="10"/>
      <c r="K2408" s="10"/>
      <c r="L2408" s="79">
        <v>1037</v>
      </c>
      <c r="M2408" s="86"/>
      <c r="N2408" s="114">
        <v>7.2</v>
      </c>
      <c r="O2408" s="90"/>
      <c r="P2408" s="90"/>
      <c r="Q2408" s="90"/>
      <c r="R2408" s="87"/>
      <c r="S2408" s="87"/>
      <c r="T2408" s="16"/>
      <c r="U2408" s="16"/>
      <c r="V2408" s="43">
        <f t="shared" si="744"/>
        <v>2.9235361212457267E-5</v>
      </c>
      <c r="W2408" s="43">
        <f t="shared" si="745"/>
        <v>4.053736439120598E-3</v>
      </c>
      <c r="X2408" s="43">
        <f t="shared" si="746"/>
        <v>1.6568374961726295E-5</v>
      </c>
      <c r="Y2408" s="22">
        <f>X2408+W2408+SUM($V$2397:V2408)</f>
        <v>4.358323845837858E-3</v>
      </c>
      <c r="Z2408" s="22">
        <f t="shared" si="747"/>
        <v>0.38109261704137515</v>
      </c>
      <c r="AA2408" s="44">
        <f t="shared" si="748"/>
        <v>52.841797204208632</v>
      </c>
      <c r="AB2408" s="44">
        <f t="shared" si="749"/>
        <v>6.4057671888499099</v>
      </c>
      <c r="AC2408" s="44">
        <f t="shared" si="750"/>
        <v>36.820513892543794</v>
      </c>
      <c r="AD2408" s="44">
        <f t="shared" si="755"/>
        <v>6.4057671888499099</v>
      </c>
      <c r="AE2408" s="44">
        <f t="shared" si="756"/>
        <v>30.401754355334997</v>
      </c>
      <c r="AF2408" s="44">
        <f t="shared" si="757"/>
        <v>1.2992348358888508E-2</v>
      </c>
      <c r="AG2408" s="45">
        <f>AC2408+AA2408+SUM($Z$2397:Z2408)</f>
        <v>93.113826774481424</v>
      </c>
      <c r="AH2408" s="45">
        <f>AC2408+AA2408+SUM($Z$2397:Z2408)</f>
        <v>93.113826774481424</v>
      </c>
      <c r="DM2408"/>
      <c r="DN2408"/>
      <c r="DO2408"/>
      <c r="DP2408"/>
      <c r="DQ2408"/>
      <c r="DR2408"/>
      <c r="DS2408"/>
      <c r="DT2408"/>
      <c r="DU2408"/>
      <c r="DV2408"/>
      <c r="DW2408"/>
      <c r="DX2408"/>
      <c r="DY2408"/>
      <c r="DZ2408"/>
      <c r="EA2408"/>
      <c r="EB2408"/>
      <c r="EC2408"/>
      <c r="ED2408"/>
      <c r="EE2408"/>
      <c r="EF2408"/>
      <c r="EG2408"/>
    </row>
    <row r="2409" spans="1:137" s="1" customFormat="1" ht="14.4" x14ac:dyDescent="0.3">
      <c r="A2409"/>
      <c r="B2409"/>
      <c r="C2409"/>
      <c r="D2409" s="18"/>
      <c r="E2409" s="28">
        <v>40002.550694444442</v>
      </c>
      <c r="F2409" s="10">
        <f t="shared" si="754"/>
        <v>118.92708333332848</v>
      </c>
      <c r="G2409" s="10">
        <v>123808</v>
      </c>
      <c r="H2409" s="10">
        <v>8.0399999999999991</v>
      </c>
      <c r="I2409" s="10">
        <v>84</v>
      </c>
      <c r="J2409" s="10"/>
      <c r="K2409" s="10"/>
      <c r="L2409" s="79">
        <v>1037</v>
      </c>
      <c r="M2409" s="86"/>
      <c r="N2409" s="114">
        <v>7.2</v>
      </c>
      <c r="O2409" s="90"/>
      <c r="P2409" s="90"/>
      <c r="Q2409" s="90"/>
      <c r="R2409" s="87"/>
      <c r="S2409" s="87"/>
      <c r="T2409" s="16"/>
      <c r="U2409" s="16"/>
      <c r="V2409" s="43">
        <f t="shared" si="744"/>
        <v>2.4716330614948103E-5</v>
      </c>
      <c r="W2409" s="43">
        <f t="shared" si="745"/>
        <v>3.4271336456918617E-3</v>
      </c>
      <c r="X2409" s="43">
        <f t="shared" si="746"/>
        <v>1.4007332775213396E-5</v>
      </c>
      <c r="Y2409" s="22">
        <f>X2409+W2409+SUM($V$2397:V2409)</f>
        <v>3.7538763408375567E-3</v>
      </c>
      <c r="Z2409" s="22">
        <f t="shared" si="747"/>
        <v>0.38060689810640486</v>
      </c>
      <c r="AA2409" s="44">
        <f t="shared" si="748"/>
        <v>52.774448060425136</v>
      </c>
      <c r="AB2409" s="44">
        <f t="shared" si="749"/>
        <v>6.3976027629925083</v>
      </c>
      <c r="AC2409" s="44">
        <f t="shared" si="750"/>
        <v>36.773584563574381</v>
      </c>
      <c r="AD2409" s="44">
        <f t="shared" si="755"/>
        <v>6.3976027629925101</v>
      </c>
      <c r="AE2409" s="44">
        <f t="shared" si="756"/>
        <v>30.363006011529894</v>
      </c>
      <c r="AF2409" s="44">
        <f t="shared" si="757"/>
        <v>1.2975789051976092E-2</v>
      </c>
      <c r="AG2409" s="45">
        <f>AC2409+AA2409+SUM($Z$2397:Z2409)</f>
        <v>93.380155199834917</v>
      </c>
      <c r="AH2409" s="45">
        <f>AC2409+AA2409+SUM($Z$2397:Z2409)</f>
        <v>93.380155199834917</v>
      </c>
      <c r="DM2409"/>
      <c r="DN2409"/>
      <c r="DO2409"/>
      <c r="DP2409"/>
      <c r="DQ2409"/>
      <c r="DR2409"/>
      <c r="DS2409"/>
      <c r="DT2409"/>
      <c r="DU2409"/>
      <c r="DV2409"/>
      <c r="DW2409"/>
      <c r="DX2409"/>
      <c r="DY2409"/>
      <c r="DZ2409"/>
      <c r="EA2409"/>
      <c r="EB2409"/>
      <c r="EC2409"/>
      <c r="ED2409"/>
      <c r="EE2409"/>
      <c r="EF2409"/>
      <c r="EG2409"/>
    </row>
    <row r="2410" spans="1:137" s="1" customFormat="1" ht="14.4" x14ac:dyDescent="0.3">
      <c r="A2410"/>
      <c r="B2410"/>
      <c r="C2410"/>
      <c r="D2410" s="18"/>
      <c r="E2410" s="28">
        <v>40011.480555555558</v>
      </c>
      <c r="F2410" s="10">
        <f t="shared" si="754"/>
        <v>127.8569444444438</v>
      </c>
      <c r="G2410" s="10">
        <v>128630</v>
      </c>
      <c r="H2410" s="10">
        <v>9.68</v>
      </c>
      <c r="I2410" s="10">
        <v>60</v>
      </c>
      <c r="J2410" s="10"/>
      <c r="K2410" s="10"/>
      <c r="L2410" s="79">
        <v>1037</v>
      </c>
      <c r="M2410" s="86"/>
      <c r="N2410" s="114">
        <v>7.2</v>
      </c>
      <c r="O2410" s="90"/>
      <c r="P2410" s="90"/>
      <c r="Q2410" s="90"/>
      <c r="R2410" s="87"/>
      <c r="S2410" s="87"/>
      <c r="T2410" s="16"/>
      <c r="U2410" s="16"/>
      <c r="V2410" s="43">
        <f t="shared" si="744"/>
        <v>2.9757970193121598E-5</v>
      </c>
      <c r="W2410" s="43">
        <f t="shared" si="745"/>
        <v>4.1262007077484111E-3</v>
      </c>
      <c r="X2410" s="43">
        <f t="shared" si="746"/>
        <v>1.686454990846588E-5</v>
      </c>
      <c r="Y2410" s="22">
        <f>X2410+W2410+SUM($V$2397:V2410)</f>
        <v>4.4855585902204799E-3</v>
      </c>
      <c r="Z2410" s="22">
        <f t="shared" si="747"/>
        <v>0.39543054813442474</v>
      </c>
      <c r="AA2410" s="44">
        <f t="shared" si="748"/>
        <v>54.829875727032871</v>
      </c>
      <c r="AB2410" s="44">
        <f t="shared" si="749"/>
        <v>6.6467727723872967</v>
      </c>
      <c r="AC2410" s="44">
        <f t="shared" si="750"/>
        <v>38.205820160349674</v>
      </c>
      <c r="AD2410" s="44">
        <f t="shared" si="755"/>
        <v>6.6467727723872976</v>
      </c>
      <c r="AE2410" s="44">
        <f t="shared" si="756"/>
        <v>31.545566225632349</v>
      </c>
      <c r="AF2410" s="44">
        <f t="shared" si="757"/>
        <v>1.3481162330024592E-2</v>
      </c>
      <c r="AG2410" s="45">
        <f>AC2410+AA2410+SUM($Z$2397:Z2410)</f>
        <v>97.263249011352372</v>
      </c>
      <c r="AH2410" s="45">
        <f>AC2410+AA2410+SUM($Z$2397:Z2410)</f>
        <v>97.263249011352372</v>
      </c>
      <c r="DM2410"/>
      <c r="DN2410"/>
      <c r="DO2410"/>
      <c r="DP2410"/>
      <c r="DQ2410"/>
      <c r="DR2410"/>
      <c r="DS2410"/>
      <c r="DT2410"/>
      <c r="DU2410"/>
      <c r="DV2410"/>
      <c r="DW2410"/>
      <c r="DX2410"/>
      <c r="DY2410"/>
      <c r="DZ2410"/>
      <c r="EA2410"/>
      <c r="EB2410"/>
      <c r="EC2410"/>
      <c r="ED2410"/>
      <c r="EE2410"/>
      <c r="EF2410"/>
      <c r="EG2410"/>
    </row>
    <row r="2411" spans="1:137" s="1" customFormat="1" ht="14.4" x14ac:dyDescent="0.3">
      <c r="A2411"/>
      <c r="B2411"/>
      <c r="C2411"/>
      <c r="D2411" s="18"/>
      <c r="E2411" s="28">
        <v>40017.51666666667</v>
      </c>
      <c r="F2411" s="10">
        <f t="shared" si="754"/>
        <v>133.8930555555562</v>
      </c>
      <c r="G2411" s="10">
        <v>126197</v>
      </c>
      <c r="H2411" s="10">
        <v>8.81</v>
      </c>
      <c r="I2411" s="10">
        <v>169</v>
      </c>
      <c r="J2411" s="10"/>
      <c r="K2411" s="10"/>
      <c r="L2411" s="79">
        <v>1037</v>
      </c>
      <c r="M2411" s="86"/>
      <c r="N2411" s="114">
        <v>7.2</v>
      </c>
      <c r="O2411" s="90"/>
      <c r="P2411" s="90"/>
      <c r="Q2411" s="90"/>
      <c r="R2411" s="87"/>
      <c r="S2411" s="87"/>
      <c r="T2411" s="16"/>
      <c r="U2411" s="16"/>
      <c r="V2411" s="43">
        <f t="shared" si="744"/>
        <v>2.7083441880310051E-5</v>
      </c>
      <c r="W2411" s="43">
        <f t="shared" si="745"/>
        <v>3.7553541565354858E-3</v>
      </c>
      <c r="X2411" s="43">
        <f t="shared" si="746"/>
        <v>1.5348831063386822E-5</v>
      </c>
      <c r="Y2411" s="22">
        <f>X2411+W2411+SUM($V$2397:V2411)</f>
        <v>4.140279762042785E-3</v>
      </c>
      <c r="Z2411" s="22">
        <f t="shared" si="747"/>
        <v>0.38795109136997585</v>
      </c>
      <c r="AA2411" s="44">
        <f t="shared" si="748"/>
        <v>53.792784164847752</v>
      </c>
      <c r="AB2411" s="44">
        <f t="shared" si="749"/>
        <v>6.5210509488996333</v>
      </c>
      <c r="AC2411" s="44">
        <f t="shared" si="750"/>
        <v>37.483167898434637</v>
      </c>
      <c r="AD2411" s="44">
        <f t="shared" si="755"/>
        <v>6.5210509488996324</v>
      </c>
      <c r="AE2411" s="44">
        <f t="shared" si="756"/>
        <v>30.948890779570281</v>
      </c>
      <c r="AF2411" s="44">
        <f t="shared" si="757"/>
        <v>1.3226169964721396E-2</v>
      </c>
      <c r="AG2411" s="45">
        <f>AC2411+AA2411+SUM($Z$2397:Z2411)</f>
        <v>95.891456278622186</v>
      </c>
      <c r="AH2411" s="45">
        <f>AC2411+AA2411+SUM($Z$2397:Z2411)</f>
        <v>95.891456278622186</v>
      </c>
      <c r="DM2411"/>
      <c r="DN2411"/>
      <c r="DO2411"/>
      <c r="DP2411"/>
      <c r="DQ2411"/>
      <c r="DR2411"/>
      <c r="DS2411"/>
      <c r="DT2411"/>
      <c r="DU2411"/>
      <c r="DV2411"/>
      <c r="DW2411"/>
      <c r="DX2411"/>
      <c r="DY2411"/>
      <c r="DZ2411"/>
      <c r="EA2411"/>
      <c r="EB2411"/>
      <c r="EC2411"/>
      <c r="ED2411"/>
      <c r="EE2411"/>
      <c r="EF2411"/>
      <c r="EG2411"/>
    </row>
    <row r="2412" spans="1:137" s="1" customFormat="1" ht="14.4" x14ac:dyDescent="0.3">
      <c r="A2412"/>
      <c r="B2412"/>
      <c r="C2412"/>
      <c r="D2412" s="18"/>
      <c r="E2412" s="28">
        <v>40028.496527777781</v>
      </c>
      <c r="F2412" s="10">
        <f t="shared" si="754"/>
        <v>144.87291666666715</v>
      </c>
      <c r="G2412" s="10">
        <v>130337</v>
      </c>
      <c r="H2412" s="10">
        <v>10.15</v>
      </c>
      <c r="I2412" s="10">
        <v>364</v>
      </c>
      <c r="J2412" s="10"/>
      <c r="K2412" s="10"/>
      <c r="L2412" s="79">
        <v>1037</v>
      </c>
      <c r="M2412" s="86"/>
      <c r="N2412" s="114">
        <v>7.2</v>
      </c>
      <c r="O2412" s="90"/>
      <c r="P2412" s="90"/>
      <c r="Q2412" s="90"/>
      <c r="R2412" s="87"/>
      <c r="S2412" s="87"/>
      <c r="T2412" s="16"/>
      <c r="U2412" s="16"/>
      <c r="V2412" s="43">
        <f t="shared" si="744"/>
        <v>3.1202830316134733E-5</v>
      </c>
      <c r="W2412" s="43">
        <f t="shared" si="745"/>
        <v>4.3265430974841297E-3</v>
      </c>
      <c r="X2412" s="43">
        <f t="shared" si="746"/>
        <v>1.7683386525922387E-5</v>
      </c>
      <c r="Y2412" s="22">
        <f>X2412+W2412+SUM($V$2397:V2412)</f>
        <v>4.7450060887701002E-3</v>
      </c>
      <c r="Z2412" s="22">
        <f t="shared" si="747"/>
        <v>0.40067815713438942</v>
      </c>
      <c r="AA2412" s="44">
        <f t="shared" si="748"/>
        <v>55.557502236136848</v>
      </c>
      <c r="AB2412" s="44">
        <f t="shared" si="749"/>
        <v>6.7349795757960287</v>
      </c>
      <c r="AC2412" s="44">
        <f t="shared" si="750"/>
        <v>38.712835125860948</v>
      </c>
      <c r="AD2412" s="44">
        <f t="shared" si="755"/>
        <v>6.7349795757960269</v>
      </c>
      <c r="AE2412" s="44">
        <f t="shared" si="756"/>
        <v>31.964195484336798</v>
      </c>
      <c r="AF2412" s="44">
        <f t="shared" si="757"/>
        <v>1.3660065728122636E-2</v>
      </c>
      <c r="AG2412" s="45">
        <f>AC2412+AA2412+SUM($Z$2397:Z2412)</f>
        <v>99.286519734471995</v>
      </c>
      <c r="AH2412" s="45">
        <f>AC2412+AA2412+SUM($Z$2397:Z2412)</f>
        <v>99.286519734471995</v>
      </c>
      <c r="DM2412"/>
      <c r="DN2412"/>
      <c r="DO2412"/>
      <c r="DP2412"/>
      <c r="DQ2412"/>
      <c r="DR2412"/>
      <c r="DS2412"/>
      <c r="DT2412"/>
      <c r="DU2412"/>
      <c r="DV2412"/>
      <c r="DW2412"/>
      <c r="DX2412"/>
      <c r="DY2412"/>
      <c r="DZ2412"/>
      <c r="EA2412"/>
      <c r="EB2412"/>
      <c r="EC2412"/>
      <c r="ED2412"/>
      <c r="EE2412"/>
      <c r="EF2412"/>
      <c r="EG2412"/>
    </row>
    <row r="2413" spans="1:137" s="1" customFormat="1" ht="14.4" x14ac:dyDescent="0.3">
      <c r="A2413"/>
      <c r="B2413"/>
      <c r="C2413"/>
      <c r="D2413" s="18"/>
      <c r="E2413" s="28">
        <v>40038.561805555553</v>
      </c>
      <c r="F2413" s="10">
        <f t="shared" si="754"/>
        <v>154.93819444443943</v>
      </c>
      <c r="G2413" s="10">
        <v>132353</v>
      </c>
      <c r="H2413" s="10">
        <v>9.24</v>
      </c>
      <c r="I2413" s="10">
        <v>563</v>
      </c>
      <c r="J2413" s="10"/>
      <c r="K2413" s="10"/>
      <c r="L2413" s="79">
        <v>1037</v>
      </c>
      <c r="M2413" s="86"/>
      <c r="N2413" s="114">
        <v>7.2</v>
      </c>
      <c r="O2413" s="90"/>
      <c r="P2413" s="90"/>
      <c r="Q2413" s="90"/>
      <c r="R2413" s="87"/>
      <c r="S2413" s="87"/>
      <c r="T2413" s="16"/>
      <c r="U2413" s="16"/>
      <c r="V2413" s="43">
        <f t="shared" si="744"/>
        <v>2.8405335184343344E-5</v>
      </c>
      <c r="W2413" s="43">
        <f t="shared" si="745"/>
        <v>3.9386461301234837E-3</v>
      </c>
      <c r="X2413" s="43">
        <f t="shared" si="746"/>
        <v>1.6097979458081069E-5</v>
      </c>
      <c r="Y2413" s="22">
        <f>X2413+W2413+SUM($V$2397:V2413)</f>
        <v>4.3839290495259562E-3</v>
      </c>
      <c r="Z2413" s="22">
        <f t="shared" si="747"/>
        <v>0.40687568481097347</v>
      </c>
      <c r="AA2413" s="44">
        <f t="shared" si="748"/>
        <v>56.41684320998197</v>
      </c>
      <c r="AB2413" s="44">
        <f t="shared" si="749"/>
        <v>6.8391535158499259</v>
      </c>
      <c r="AC2413" s="44">
        <f t="shared" si="750"/>
        <v>39.311629601825075</v>
      </c>
      <c r="AD2413" s="44">
        <f t="shared" si="755"/>
        <v>6.839153515849925</v>
      </c>
      <c r="AE2413" s="44">
        <f t="shared" si="756"/>
        <v>32.458604731875283</v>
      </c>
      <c r="AF2413" s="44">
        <f t="shared" si="757"/>
        <v>1.3871354099865852E-2</v>
      </c>
      <c r="AG2413" s="45">
        <f>AC2413+AA2413+SUM($Z$2397:Z2413)</f>
        <v>101.15153086909221</v>
      </c>
      <c r="AH2413" s="45">
        <f>AC2413+AA2413+SUM($Z$2397:Z2413)</f>
        <v>101.15153086909221</v>
      </c>
      <c r="DM2413"/>
      <c r="DN2413"/>
      <c r="DO2413"/>
      <c r="DP2413"/>
      <c r="DQ2413"/>
      <c r="DR2413"/>
      <c r="DS2413"/>
      <c r="DT2413"/>
      <c r="DU2413"/>
      <c r="DV2413"/>
      <c r="DW2413"/>
      <c r="DX2413"/>
      <c r="DY2413"/>
      <c r="DZ2413"/>
      <c r="EA2413"/>
      <c r="EB2413"/>
      <c r="EC2413"/>
      <c r="ED2413"/>
      <c r="EE2413"/>
      <c r="EF2413"/>
      <c r="EG2413"/>
    </row>
    <row r="2414" spans="1:137" s="1" customFormat="1" ht="14.4" x14ac:dyDescent="0.3">
      <c r="A2414"/>
      <c r="B2414"/>
      <c r="C2414"/>
      <c r="D2414" s="18"/>
      <c r="E2414" s="28">
        <v>40045.506249999999</v>
      </c>
      <c r="F2414" s="10">
        <f t="shared" si="754"/>
        <v>161.88263888888469</v>
      </c>
      <c r="G2414" s="10">
        <v>129126</v>
      </c>
      <c r="H2414" s="10">
        <v>9.52</v>
      </c>
      <c r="I2414" s="10">
        <v>655</v>
      </c>
      <c r="J2414" s="10"/>
      <c r="K2414" s="10"/>
      <c r="L2414" s="79">
        <v>1037</v>
      </c>
      <c r="M2414" s="86"/>
      <c r="N2414" s="114">
        <v>7.2</v>
      </c>
      <c r="O2414" s="90"/>
      <c r="P2414" s="90"/>
      <c r="Q2414" s="90"/>
      <c r="R2414" s="87"/>
      <c r="S2414" s="87"/>
      <c r="T2414" s="16"/>
      <c r="U2414" s="16"/>
      <c r="V2414" s="43">
        <f t="shared" si="744"/>
        <v>2.926610291720223E-5</v>
      </c>
      <c r="W2414" s="43">
        <f t="shared" si="745"/>
        <v>4.0579990431575284E-3</v>
      </c>
      <c r="X2414" s="43">
        <f t="shared" si="746"/>
        <v>1.6585797017416859E-5</v>
      </c>
      <c r="Y2414" s="22">
        <f>X2414+W2414+SUM($V$2397:V2414)</f>
        <v>4.5330358830365384E-3</v>
      </c>
      <c r="Z2414" s="22">
        <f t="shared" si="747"/>
        <v>0.39695533668977473</v>
      </c>
      <c r="AA2414" s="44">
        <f t="shared" si="748"/>
        <v>55.041300887264605</v>
      </c>
      <c r="AB2414" s="44">
        <f t="shared" si="749"/>
        <v>6.6724028687497654</v>
      </c>
      <c r="AC2414" s="44">
        <f t="shared" si="750"/>
        <v>38.353142610785284</v>
      </c>
      <c r="AD2414" s="44">
        <f t="shared" si="755"/>
        <v>6.6724028687497636</v>
      </c>
      <c r="AE2414" s="44">
        <f t="shared" si="756"/>
        <v>31.667206596058481</v>
      </c>
      <c r="AF2414" s="44">
        <f t="shared" si="757"/>
        <v>1.3533145977040778E-2</v>
      </c>
      <c r="AG2414" s="45">
        <f>AC2414+AA2414+SUM($Z$2397:Z2414)</f>
        <v>99.214456892024842</v>
      </c>
      <c r="AH2414" s="45">
        <f>AC2414+AA2414+SUM($Z$2397:Z2414)</f>
        <v>99.214456892024842</v>
      </c>
      <c r="DM2414"/>
      <c r="DN2414"/>
      <c r="DO2414"/>
      <c r="DP2414"/>
      <c r="DQ2414"/>
      <c r="DR2414"/>
      <c r="DS2414"/>
      <c r="DT2414"/>
      <c r="DU2414"/>
      <c r="DV2414"/>
      <c r="DW2414"/>
      <c r="DX2414"/>
      <c r="DY2414"/>
      <c r="DZ2414"/>
      <c r="EA2414"/>
      <c r="EB2414"/>
      <c r="EC2414"/>
      <c r="ED2414"/>
      <c r="EE2414"/>
      <c r="EF2414"/>
      <c r="EG2414"/>
    </row>
    <row r="2415" spans="1:137" s="1" customFormat="1" ht="14.4" x14ac:dyDescent="0.3">
      <c r="A2415"/>
      <c r="B2415"/>
      <c r="C2415"/>
      <c r="D2415" s="29"/>
      <c r="E2415" s="28">
        <v>40052.506249999999</v>
      </c>
      <c r="F2415" s="10">
        <f t="shared" si="754"/>
        <v>168.88263888888469</v>
      </c>
      <c r="G2415" s="10">
        <v>128839</v>
      </c>
      <c r="H2415" s="10">
        <v>13.47</v>
      </c>
      <c r="I2415" s="10">
        <v>846</v>
      </c>
      <c r="J2415" s="10"/>
      <c r="K2415" s="10"/>
      <c r="L2415" s="79">
        <v>1037</v>
      </c>
      <c r="M2415" s="86"/>
      <c r="N2415" s="114">
        <v>7.2</v>
      </c>
      <c r="O2415" s="90"/>
      <c r="P2415" s="90"/>
      <c r="Q2415" s="90"/>
      <c r="R2415" s="87"/>
      <c r="S2415" s="87"/>
      <c r="T2415" s="16"/>
      <c r="U2415" s="16"/>
      <c r="V2415" s="43">
        <f t="shared" si="744"/>
        <v>4.1409076291461561E-5</v>
      </c>
      <c r="W2415" s="43">
        <f t="shared" si="745"/>
        <v>5.7417276377449483E-3</v>
      </c>
      <c r="X2415" s="43">
        <f t="shared" si="746"/>
        <v>2.3467509015189611E-5</v>
      </c>
      <c r="Y2415" s="22">
        <f>X2415+W2415+SUM($V$2397:V2415)</f>
        <v>6.2650552659131928E-3</v>
      </c>
      <c r="Z2415" s="22">
        <f t="shared" si="747"/>
        <v>0.39607304976359442</v>
      </c>
      <c r="AA2415" s="44">
        <f t="shared" si="748"/>
        <v>54.918964151404708</v>
      </c>
      <c r="AB2415" s="44">
        <f t="shared" si="749"/>
        <v>6.6575725508948684</v>
      </c>
      <c r="AC2415" s="44">
        <f t="shared" si="750"/>
        <v>38.26789756385984</v>
      </c>
      <c r="AD2415" s="44">
        <f t="shared" si="755"/>
        <v>6.6575725508948693</v>
      </c>
      <c r="AE2415" s="44">
        <f t="shared" si="756"/>
        <v>31.596821946235298</v>
      </c>
      <c r="AF2415" s="44">
        <f t="shared" si="757"/>
        <v>1.3503066729674558E-2</v>
      </c>
      <c r="AG2415" s="45">
        <f>AC2415+AA2415+SUM($Z$2397:Z2415)</f>
        <v>99.402948159003074</v>
      </c>
      <c r="AH2415" s="45">
        <f>AC2415+AA2415+SUM($Z$2397:Z2415)</f>
        <v>99.402948159003074</v>
      </c>
      <c r="DM2415"/>
      <c r="DN2415"/>
      <c r="DO2415"/>
      <c r="DP2415"/>
      <c r="DQ2415"/>
      <c r="DR2415"/>
      <c r="DS2415"/>
      <c r="DT2415"/>
      <c r="DU2415"/>
      <c r="DV2415"/>
      <c r="DW2415"/>
      <c r="DX2415"/>
      <c r="DY2415"/>
      <c r="DZ2415"/>
      <c r="EA2415"/>
      <c r="EB2415"/>
      <c r="EC2415"/>
      <c r="ED2415"/>
      <c r="EE2415"/>
      <c r="EF2415"/>
      <c r="EG2415"/>
    </row>
    <row r="2416" spans="1:137" s="1" customFormat="1" ht="14.4" x14ac:dyDescent="0.3">
      <c r="A2416"/>
      <c r="B2416"/>
      <c r="C2416"/>
      <c r="D2416" s="29"/>
      <c r="E2416" s="28">
        <v>40059.473611111112</v>
      </c>
      <c r="F2416" s="10">
        <f t="shared" si="754"/>
        <v>175.84999999999854</v>
      </c>
      <c r="G2416" s="10">
        <v>124247</v>
      </c>
      <c r="H2416" s="10">
        <v>8.5500000000000007</v>
      </c>
      <c r="I2416" s="10">
        <v>940</v>
      </c>
      <c r="J2416" s="10"/>
      <c r="K2416" s="10"/>
      <c r="L2416" s="79">
        <v>1037</v>
      </c>
      <c r="M2416" s="86"/>
      <c r="N2416" s="114">
        <v>7.2</v>
      </c>
      <c r="O2416" s="90"/>
      <c r="P2416" s="90"/>
      <c r="Q2416" s="90"/>
      <c r="R2416" s="87"/>
      <c r="S2416" s="87"/>
      <c r="T2416" s="16"/>
      <c r="U2416" s="16"/>
      <c r="V2416" s="43">
        <f t="shared" si="744"/>
        <v>2.6284157556941084E-5</v>
      </c>
      <c r="W2416" s="43">
        <f t="shared" si="745"/>
        <v>3.6445264515753018E-3</v>
      </c>
      <c r="X2416" s="43">
        <f t="shared" si="746"/>
        <v>1.4895857615432161E-5</v>
      </c>
      <c r="Y2416" s="22">
        <f>X2416+W2416+SUM($V$2397:V2416)</f>
        <v>4.1855665859007298E-3</v>
      </c>
      <c r="Z2416" s="22">
        <f t="shared" si="747"/>
        <v>0.38195645894470859</v>
      </c>
      <c r="AA2416" s="44">
        <f t="shared" si="748"/>
        <v>52.961576377646367</v>
      </c>
      <c r="AB2416" s="44">
        <f t="shared" si="749"/>
        <v>6.4202874652165489</v>
      </c>
      <c r="AC2416" s="44">
        <f t="shared" si="750"/>
        <v>36.903976813052672</v>
      </c>
      <c r="AD2416" s="44">
        <f t="shared" si="755"/>
        <v>6.4202874652165471</v>
      </c>
      <c r="AE2416" s="44">
        <f t="shared" si="756"/>
        <v>30.470667549064309</v>
      </c>
      <c r="AF2416" s="44">
        <f t="shared" si="757"/>
        <v>1.3021798771815014E-2</v>
      </c>
      <c r="AG2416" s="45">
        <f>AC2416+AA2416+SUM($Z$2397:Z2416)</f>
        <v>96.463596093382293</v>
      </c>
      <c r="AH2416" s="45">
        <f>AC2416+AA2416+SUM($Z$2397:Z2416)</f>
        <v>96.463596093382293</v>
      </c>
      <c r="DM2416"/>
      <c r="DN2416"/>
      <c r="DO2416"/>
      <c r="DP2416"/>
      <c r="DQ2416"/>
      <c r="DR2416"/>
      <c r="DS2416"/>
      <c r="DT2416"/>
      <c r="DU2416"/>
      <c r="DV2416"/>
      <c r="DW2416"/>
      <c r="DX2416"/>
      <c r="DY2416"/>
      <c r="DZ2416"/>
      <c r="EA2416"/>
      <c r="EB2416"/>
      <c r="EC2416"/>
      <c r="ED2416"/>
      <c r="EE2416"/>
      <c r="EF2416"/>
      <c r="EG2416"/>
    </row>
    <row r="2417" spans="1:137" s="1" customFormat="1" ht="14.4" x14ac:dyDescent="0.3">
      <c r="A2417"/>
      <c r="B2417"/>
      <c r="C2417"/>
      <c r="D2417" s="29"/>
      <c r="E2417" s="28">
        <v>40066.468055555553</v>
      </c>
      <c r="F2417" s="10">
        <f t="shared" si="754"/>
        <v>182.84444444443943</v>
      </c>
      <c r="G2417" s="10">
        <v>128380</v>
      </c>
      <c r="H2417" s="10">
        <v>7.71</v>
      </c>
      <c r="I2417" s="10">
        <v>1147</v>
      </c>
      <c r="J2417" s="10"/>
      <c r="K2417" s="10"/>
      <c r="L2417" s="79">
        <v>1037</v>
      </c>
      <c r="M2417" s="91"/>
      <c r="N2417" s="114">
        <v>7.2</v>
      </c>
      <c r="O2417" s="90"/>
      <c r="P2417" s="90"/>
      <c r="Q2417" s="90"/>
      <c r="R2417" s="87"/>
      <c r="S2417" s="87"/>
      <c r="T2417" s="16"/>
      <c r="U2417" s="16"/>
      <c r="V2417" s="43">
        <f t="shared" si="744"/>
        <v>2.3701854358364412E-5</v>
      </c>
      <c r="W2417" s="43">
        <f t="shared" si="745"/>
        <v>3.2864677124731663E-3</v>
      </c>
      <c r="X2417" s="43">
        <f t="shared" si="746"/>
        <v>1.3432404937424788E-5</v>
      </c>
      <c r="Y2417" s="22">
        <f>X2417+W2417+SUM($V$2397:V2417)</f>
        <v>3.8497462484789512E-3</v>
      </c>
      <c r="Z2417" s="22">
        <f t="shared" si="747"/>
        <v>0.39466200551580072</v>
      </c>
      <c r="AA2417" s="44">
        <f t="shared" si="748"/>
        <v>54.723310626109615</v>
      </c>
      <c r="AB2417" s="44">
        <f t="shared" si="749"/>
        <v>6.6338543770433125</v>
      </c>
      <c r="AC2417" s="44">
        <f t="shared" si="750"/>
        <v>38.131564892993012</v>
      </c>
      <c r="AD2417" s="44">
        <f t="shared" si="755"/>
        <v>6.6338543770433125</v>
      </c>
      <c r="AE2417" s="44">
        <f t="shared" si="756"/>
        <v>31.484255555054663</v>
      </c>
      <c r="AF2417" s="44">
        <f t="shared" si="757"/>
        <v>1.3454960895036594E-2</v>
      </c>
      <c r="AG2417" s="45">
        <f>AC2417+AA2417+SUM($Z$2397:Z2417)</f>
        <v>99.847580427301665</v>
      </c>
      <c r="AH2417" s="45">
        <f>AC2417+AA2417+SUM($Z$2397:Z2417)</f>
        <v>99.847580427301665</v>
      </c>
      <c r="DM2417"/>
      <c r="DN2417"/>
      <c r="DO2417"/>
      <c r="DP2417"/>
      <c r="DQ2417"/>
      <c r="DR2417"/>
      <c r="DS2417"/>
      <c r="DT2417"/>
      <c r="DU2417"/>
      <c r="DV2417"/>
      <c r="DW2417"/>
      <c r="DX2417"/>
      <c r="DY2417"/>
      <c r="DZ2417"/>
      <c r="EA2417"/>
      <c r="EB2417"/>
      <c r="EC2417"/>
      <c r="ED2417"/>
      <c r="EE2417"/>
      <c r="EF2417"/>
      <c r="EG2417"/>
    </row>
    <row r="2418" spans="1:137" s="1" customFormat="1" ht="14.4" x14ac:dyDescent="0.3">
      <c r="A2418"/>
      <c r="B2418"/>
      <c r="C2418"/>
      <c r="D2418" s="29"/>
      <c r="E2418" s="28">
        <v>40073.460416666669</v>
      </c>
      <c r="F2418" s="10">
        <f t="shared" si="754"/>
        <v>189.83680555555475</v>
      </c>
      <c r="G2418" s="10">
        <v>128246</v>
      </c>
      <c r="H2418" s="10">
        <v>13.31</v>
      </c>
      <c r="I2418" s="10">
        <v>1277</v>
      </c>
      <c r="J2418" s="10"/>
      <c r="K2418" s="10"/>
      <c r="L2418" s="79">
        <v>1037</v>
      </c>
      <c r="M2418" s="87"/>
      <c r="N2418" s="114">
        <v>7.2</v>
      </c>
      <c r="O2418" s="90"/>
      <c r="P2418" s="90"/>
      <c r="Q2418" s="90"/>
      <c r="R2418" s="87"/>
      <c r="S2418" s="87"/>
      <c r="T2418" s="16"/>
      <c r="U2418" s="16"/>
      <c r="V2418" s="43">
        <f t="shared" si="744"/>
        <v>4.0917209015542194E-5</v>
      </c>
      <c r="W2418" s="43">
        <f t="shared" si="745"/>
        <v>5.6735259731540656E-3</v>
      </c>
      <c r="X2418" s="43">
        <f t="shared" si="746"/>
        <v>2.3188756124140587E-5</v>
      </c>
      <c r="Y2418" s="22">
        <f>X2418+W2418+SUM($V$2397:V2418)</f>
        <v>6.2874780693621089E-3</v>
      </c>
      <c r="Z2418" s="22">
        <f t="shared" si="747"/>
        <v>0.39425006667221818</v>
      </c>
      <c r="AA2418" s="44">
        <f t="shared" si="748"/>
        <v>54.666191732014752</v>
      </c>
      <c r="AB2418" s="44">
        <f t="shared" si="749"/>
        <v>6.6269301171389348</v>
      </c>
      <c r="AC2418" s="44">
        <f t="shared" si="750"/>
        <v>38.09176406968983</v>
      </c>
      <c r="AD2418" s="44">
        <f t="shared" si="755"/>
        <v>6.6269301171389348</v>
      </c>
      <c r="AE2418" s="44">
        <f t="shared" si="756"/>
        <v>31.451393035625014</v>
      </c>
      <c r="AF2418" s="44">
        <f t="shared" si="757"/>
        <v>1.3440916925883024E-2</v>
      </c>
      <c r="AG2418" s="45">
        <f>AC2418+AA2418+SUM($Z$2397:Z2418)</f>
        <v>100.14491077657584</v>
      </c>
      <c r="AH2418" s="45">
        <f>AC2418+AA2418+SUM($Z$2397:Z2418)</f>
        <v>100.14491077657584</v>
      </c>
      <c r="DM2418"/>
      <c r="DN2418"/>
      <c r="DO2418"/>
      <c r="DP2418"/>
      <c r="DQ2418"/>
      <c r="DR2418"/>
      <c r="DS2418"/>
      <c r="DT2418"/>
      <c r="DU2418"/>
      <c r="DV2418"/>
      <c r="DW2418"/>
      <c r="DX2418"/>
      <c r="DY2418"/>
      <c r="DZ2418"/>
      <c r="EA2418"/>
      <c r="EB2418"/>
      <c r="EC2418"/>
      <c r="ED2418"/>
      <c r="EE2418"/>
      <c r="EF2418"/>
      <c r="EG2418"/>
    </row>
    <row r="2419" spans="1:137" s="1" customFormat="1" ht="14.4" x14ac:dyDescent="0.3">
      <c r="A2419"/>
      <c r="B2419"/>
      <c r="C2419"/>
      <c r="D2419" s="29"/>
      <c r="E2419" s="28">
        <v>40079.46597222222</v>
      </c>
      <c r="F2419" s="10">
        <f t="shared" si="754"/>
        <v>195.84236111110658</v>
      </c>
      <c r="G2419" s="10">
        <v>132767</v>
      </c>
      <c r="H2419" s="10">
        <v>10.52</v>
      </c>
      <c r="I2419" s="10">
        <v>1510</v>
      </c>
      <c r="J2419" s="10"/>
      <c r="K2419" s="10"/>
      <c r="L2419" s="79">
        <v>1037</v>
      </c>
      <c r="M2419" s="86"/>
      <c r="N2419" s="114">
        <v>7.2</v>
      </c>
      <c r="O2419" s="83"/>
      <c r="P2419" s="83"/>
      <c r="Q2419" s="83"/>
      <c r="R2419" s="83"/>
      <c r="S2419" s="83"/>
      <c r="T2419" s="16"/>
      <c r="U2419" s="16"/>
      <c r="V2419" s="43">
        <f t="shared" si="744"/>
        <v>3.2340273391698263E-5</v>
      </c>
      <c r="W2419" s="43">
        <f t="shared" si="745"/>
        <v>4.4842594468505461E-3</v>
      </c>
      <c r="X2419" s="43">
        <f t="shared" si="746"/>
        <v>1.8328002586473253E-5</v>
      </c>
      <c r="Y2419" s="22">
        <f>X2419+W2419+SUM($V$2397:V2419)</f>
        <v>5.1256910629126204E-3</v>
      </c>
      <c r="Z2419" s="22">
        <f t="shared" si="747"/>
        <v>0.40814839138741477</v>
      </c>
      <c r="AA2419" s="44">
        <f t="shared" si="748"/>
        <v>56.593315017110875</v>
      </c>
      <c r="AB2419" s="44">
        <f t="shared" si="749"/>
        <v>6.8605463785395653</v>
      </c>
      <c r="AC2419" s="44">
        <f t="shared" si="750"/>
        <v>39.434596324567714</v>
      </c>
      <c r="AD2419" s="44">
        <f t="shared" si="755"/>
        <v>6.8605463785395662</v>
      </c>
      <c r="AE2419" s="44">
        <f t="shared" si="756"/>
        <v>32.560135202351944</v>
      </c>
      <c r="AF2419" s="44">
        <f t="shared" si="757"/>
        <v>1.3914743676205979E-2</v>
      </c>
      <c r="AG2419" s="45">
        <f>AC2419+AA2419+SUM($Z$2397:Z2419)</f>
        <v>103.82301470793726</v>
      </c>
      <c r="AH2419" s="45">
        <f>AC2419+AA2419+SUM($Z$2397:Z2419)</f>
        <v>103.82301470793726</v>
      </c>
      <c r="DM2419"/>
      <c r="DN2419"/>
      <c r="DO2419"/>
      <c r="DP2419"/>
      <c r="DQ2419"/>
      <c r="DR2419"/>
      <c r="DS2419"/>
      <c r="DT2419"/>
      <c r="DU2419"/>
      <c r="DV2419"/>
      <c r="DW2419"/>
      <c r="DX2419"/>
      <c r="DY2419"/>
      <c r="DZ2419"/>
      <c r="EA2419"/>
      <c r="EB2419"/>
      <c r="EC2419"/>
      <c r="ED2419"/>
      <c r="EE2419"/>
      <c r="EF2419"/>
      <c r="EG2419"/>
    </row>
    <row r="2420" spans="1:137" s="1" customFormat="1" ht="14.4" x14ac:dyDescent="0.3">
      <c r="A2420"/>
      <c r="B2420"/>
      <c r="C2420"/>
      <c r="D2420" s="29"/>
      <c r="E2420" s="28">
        <v>40086.438888888886</v>
      </c>
      <c r="F2420" s="10">
        <f t="shared" si="754"/>
        <v>202.81527777777228</v>
      </c>
      <c r="G2420" s="10">
        <v>131966</v>
      </c>
      <c r="H2420" s="10">
        <v>10.96</v>
      </c>
      <c r="I2420" s="10">
        <v>1606</v>
      </c>
      <c r="J2420" s="10"/>
      <c r="K2420" s="10"/>
      <c r="L2420" s="79">
        <v>1037</v>
      </c>
      <c r="M2420" s="86"/>
      <c r="N2420" s="114">
        <v>7.2</v>
      </c>
      <c r="O2420" s="83"/>
      <c r="P2420" s="83"/>
      <c r="Q2420" s="83"/>
      <c r="R2420" s="83"/>
      <c r="S2420" s="83"/>
      <c r="T2420" s="16"/>
      <c r="U2420" s="16"/>
      <c r="V2420" s="43">
        <f t="shared" si="744"/>
        <v>3.3692908400476519E-5</v>
      </c>
      <c r="W2420" s="43">
        <f t="shared" si="745"/>
        <v>4.6718140244754736E-3</v>
      </c>
      <c r="X2420" s="43">
        <f t="shared" si="746"/>
        <v>1.9094573036858067E-5</v>
      </c>
      <c r="Y2420" s="22">
        <f>X2420+W2420+SUM($V$2397:V2420)</f>
        <v>5.3477051193884092E-3</v>
      </c>
      <c r="Z2420" s="22">
        <f t="shared" si="747"/>
        <v>0.40568598083734347</v>
      </c>
      <c r="AA2420" s="44">
        <f t="shared" si="748"/>
        <v>56.251880433752767</v>
      </c>
      <c r="AB2420" s="44">
        <f t="shared" si="749"/>
        <v>6.8191558398574381</v>
      </c>
      <c r="AC2420" s="44">
        <f t="shared" si="750"/>
        <v>39.196682447956967</v>
      </c>
      <c r="AD2420" s="44">
        <f t="shared" si="755"/>
        <v>6.8191558398574363</v>
      </c>
      <c r="AE2420" s="44">
        <f t="shared" si="756"/>
        <v>32.363695813821025</v>
      </c>
      <c r="AF2420" s="44">
        <f t="shared" si="757"/>
        <v>1.3830794278504432E-2</v>
      </c>
      <c r="AG2420" s="45">
        <f>AC2420+AA2420+SUM($Z$2397:Z2420)</f>
        <v>103.64935222880575</v>
      </c>
      <c r="AH2420" s="45">
        <f>AC2420+AA2420+SUM($Z$2397:Z2420)</f>
        <v>103.64935222880575</v>
      </c>
      <c r="DM2420"/>
      <c r="DN2420"/>
      <c r="DO2420"/>
      <c r="DP2420"/>
      <c r="DQ2420"/>
      <c r="DR2420"/>
      <c r="DS2420"/>
      <c r="DT2420"/>
      <c r="DU2420"/>
      <c r="DV2420"/>
      <c r="DW2420"/>
      <c r="DX2420"/>
      <c r="DY2420"/>
      <c r="DZ2420"/>
      <c r="EA2420"/>
      <c r="EB2420"/>
      <c r="EC2420"/>
      <c r="ED2420"/>
      <c r="EE2420"/>
      <c r="EF2420"/>
      <c r="EG2420"/>
    </row>
    <row r="2421" spans="1:137" s="1" customFormat="1" ht="14.4" x14ac:dyDescent="0.3">
      <c r="A2421"/>
      <c r="B2421"/>
      <c r="C2421"/>
      <c r="D2421" s="29"/>
      <c r="E2421" s="28">
        <v>40093.434027777781</v>
      </c>
      <c r="F2421" s="10">
        <f t="shared" si="754"/>
        <v>209.81041666666715</v>
      </c>
      <c r="G2421" s="10">
        <v>132534</v>
      </c>
      <c r="H2421" s="10">
        <v>12.64</v>
      </c>
      <c r="I2421" s="10">
        <v>1800</v>
      </c>
      <c r="J2421" s="10"/>
      <c r="K2421" s="10"/>
      <c r="L2421" s="79">
        <v>1037</v>
      </c>
      <c r="M2421" s="86"/>
      <c r="N2421" s="114">
        <v>7.2</v>
      </c>
      <c r="O2421" s="83"/>
      <c r="P2421" s="83"/>
      <c r="Q2421" s="83"/>
      <c r="R2421" s="83"/>
      <c r="S2421" s="83"/>
      <c r="T2421" s="16"/>
      <c r="U2421" s="16"/>
      <c r="V2421" s="43">
        <f t="shared" si="744"/>
        <v>3.8857514797629856E-5</v>
      </c>
      <c r="W2421" s="43">
        <f t="shared" si="745"/>
        <v>5.3879315026797436E-3</v>
      </c>
      <c r="X2421" s="43">
        <f t="shared" si="746"/>
        <v>2.2021478392872803E-5</v>
      </c>
      <c r="Y2421" s="22">
        <f>X2421+W2421+SUM($V$2397:V2421)</f>
        <v>6.1056070177463234E-3</v>
      </c>
      <c r="Z2421" s="22">
        <f t="shared" si="747"/>
        <v>0.40743210966685717</v>
      </c>
      <c r="AA2421" s="44">
        <f t="shared" si="748"/>
        <v>56.493996343050405</v>
      </c>
      <c r="AB2421" s="44">
        <f t="shared" si="749"/>
        <v>6.8485064340789714</v>
      </c>
      <c r="AC2421" s="44">
        <f t="shared" si="750"/>
        <v>39.365390415391303</v>
      </c>
      <c r="AD2421" s="44">
        <f t="shared" si="755"/>
        <v>6.8485064340789714</v>
      </c>
      <c r="AE2421" s="44">
        <f t="shared" si="756"/>
        <v>32.502993657373537</v>
      </c>
      <c r="AF2421" s="44">
        <f t="shared" si="757"/>
        <v>1.3890323938797165E-2</v>
      </c>
      <c r="AG2421" s="45">
        <f>AC2421+AA2421+SUM($Z$2397:Z2421)</f>
        <v>104.46760821520458</v>
      </c>
      <c r="AH2421" s="45">
        <f>AC2421+AA2421+SUM($Z$2397:Z2421)</f>
        <v>104.46760821520458</v>
      </c>
      <c r="DM2421"/>
      <c r="DN2421"/>
      <c r="DO2421"/>
      <c r="DP2421"/>
      <c r="DQ2421"/>
      <c r="DR2421"/>
      <c r="DS2421"/>
      <c r="DT2421"/>
      <c r="DU2421"/>
      <c r="DV2421"/>
      <c r="DW2421"/>
      <c r="DX2421"/>
      <c r="DY2421"/>
      <c r="DZ2421"/>
      <c r="EA2421"/>
      <c r="EB2421"/>
      <c r="EC2421"/>
      <c r="ED2421"/>
      <c r="EE2421"/>
      <c r="EF2421"/>
      <c r="EG2421"/>
    </row>
    <row r="2422" spans="1:137" s="1" customFormat="1" ht="14.4" x14ac:dyDescent="0.3">
      <c r="A2422"/>
      <c r="B2422"/>
      <c r="C2422"/>
      <c r="D2422" s="29"/>
      <c r="E2422" s="28">
        <v>40100.448611111111</v>
      </c>
      <c r="F2422" s="10">
        <f t="shared" si="754"/>
        <v>216.82499999999709</v>
      </c>
      <c r="G2422" s="10">
        <v>135562</v>
      </c>
      <c r="H2422" s="10">
        <v>11.1</v>
      </c>
      <c r="I2422" s="10">
        <v>1892</v>
      </c>
      <c r="J2422" s="10"/>
      <c r="K2422" s="10"/>
      <c r="L2422" s="79">
        <v>1037</v>
      </c>
      <c r="M2422" s="86"/>
      <c r="N2422" s="114">
        <v>7.2</v>
      </c>
      <c r="O2422" s="83"/>
      <c r="P2422" s="83"/>
      <c r="Q2422" s="83"/>
      <c r="R2422" s="83"/>
      <c r="S2422" s="83"/>
      <c r="T2422" s="16"/>
      <c r="U2422" s="16"/>
      <c r="V2422" s="43">
        <f t="shared" si="744"/>
        <v>3.4123292266905961E-5</v>
      </c>
      <c r="W2422" s="43">
        <f t="shared" si="745"/>
        <v>4.7314904809924964E-3</v>
      </c>
      <c r="X2422" s="43">
        <f t="shared" si="746"/>
        <v>1.9338481816525957E-5</v>
      </c>
      <c r="Y2422" s="22">
        <f>X2422+W2422+SUM($V$2397:V2422)</f>
        <v>5.4806062917496356E-3</v>
      </c>
      <c r="Z2422" s="22">
        <f t="shared" si="747"/>
        <v>0.41674069786363116</v>
      </c>
      <c r="AA2422" s="44">
        <f t="shared" si="748"/>
        <v>57.784712845432864</v>
      </c>
      <c r="AB2422" s="44">
        <f t="shared" si="749"/>
        <v>7.0049740384853205</v>
      </c>
      <c r="AC2422" s="44">
        <f t="shared" si="750"/>
        <v>40.264770213615193</v>
      </c>
      <c r="AD2422" s="44">
        <f t="shared" si="755"/>
        <v>7.0049740384853214</v>
      </c>
      <c r="AE2422" s="44">
        <f t="shared" si="756"/>
        <v>33.245588499410502</v>
      </c>
      <c r="AF2422" s="44">
        <f t="shared" si="757"/>
        <v>1.4207675719371794E-2</v>
      </c>
      <c r="AG2422" s="45">
        <f>AC2422+AA2422+SUM($Z$2397:Z2422)</f>
        <v>107.07444521367457</v>
      </c>
      <c r="AH2422" s="45">
        <f>AC2422+AA2422+SUM($Z$2397:Z2422)</f>
        <v>107.07444521367457</v>
      </c>
      <c r="DM2422"/>
      <c r="DN2422"/>
      <c r="DO2422"/>
      <c r="DP2422"/>
      <c r="DQ2422"/>
      <c r="DR2422"/>
      <c r="DS2422"/>
      <c r="DT2422"/>
      <c r="DU2422"/>
      <c r="DV2422"/>
      <c r="DW2422"/>
      <c r="DX2422"/>
      <c r="DY2422"/>
      <c r="DZ2422"/>
      <c r="EA2422"/>
      <c r="EB2422"/>
      <c r="EC2422"/>
      <c r="ED2422"/>
      <c r="EE2422"/>
      <c r="EF2422"/>
      <c r="EG2422"/>
    </row>
    <row r="2423" spans="1:137" s="1" customFormat="1" ht="14.4" x14ac:dyDescent="0.3">
      <c r="A2423"/>
      <c r="B2423"/>
      <c r="C2423"/>
      <c r="D2423" s="29"/>
      <c r="E2423" s="28">
        <v>40107.473611111112</v>
      </c>
      <c r="F2423" s="10">
        <f t="shared" si="754"/>
        <v>223.84999999999854</v>
      </c>
      <c r="G2423" s="10">
        <v>129835</v>
      </c>
      <c r="H2423" s="10">
        <v>12.69</v>
      </c>
      <c r="I2423" s="10">
        <v>2130</v>
      </c>
      <c r="J2423" s="10"/>
      <c r="K2423" s="10"/>
      <c r="L2423" s="79">
        <v>1037</v>
      </c>
      <c r="M2423" s="86"/>
      <c r="N2423" s="114">
        <v>7.2</v>
      </c>
      <c r="O2423" s="83"/>
      <c r="P2423" s="83"/>
      <c r="Q2423" s="83"/>
      <c r="R2423" s="83"/>
      <c r="S2423" s="83"/>
      <c r="T2423" s="16"/>
      <c r="U2423" s="16"/>
      <c r="V2423" s="43">
        <f t="shared" si="744"/>
        <v>3.9011223321354651E-5</v>
      </c>
      <c r="W2423" s="43">
        <f t="shared" si="745"/>
        <v>5.4092445228643947E-3</v>
      </c>
      <c r="X2423" s="43">
        <f t="shared" si="746"/>
        <v>2.2108588671325623E-5</v>
      </c>
      <c r="Y2423" s="22">
        <f>X2423+W2423+SUM($V$2397:V2423)</f>
        <v>6.200141663797688E-3</v>
      </c>
      <c r="Z2423" s="22">
        <f t="shared" si="747"/>
        <v>0.39913492355619246</v>
      </c>
      <c r="AA2423" s="44">
        <f t="shared" si="748"/>
        <v>55.343519513482953</v>
      </c>
      <c r="AB2423" s="44">
        <f t="shared" si="749"/>
        <v>6.7090394379453064</v>
      </c>
      <c r="AC2423" s="44">
        <f t="shared" si="750"/>
        <v>38.563730549008781</v>
      </c>
      <c r="AD2423" s="44">
        <f t="shared" si="755"/>
        <v>6.7090394379453064</v>
      </c>
      <c r="AE2423" s="44">
        <f t="shared" si="756"/>
        <v>31.84108365781681</v>
      </c>
      <c r="AF2423" s="44">
        <f t="shared" si="757"/>
        <v>1.3607453246666741E-2</v>
      </c>
      <c r="AG2423" s="45">
        <f>AC2423+AA2423+SUM($Z$2397:Z2423)</f>
        <v>103.33134714067442</v>
      </c>
      <c r="AH2423" s="45">
        <f>AC2423+AA2423+SUM($Z$2397:Z2423)</f>
        <v>103.33134714067442</v>
      </c>
      <c r="DM2423"/>
      <c r="DN2423"/>
      <c r="DO2423"/>
      <c r="DP2423"/>
      <c r="DQ2423"/>
      <c r="DR2423"/>
      <c r="DS2423"/>
      <c r="DT2423"/>
      <c r="DU2423"/>
      <c r="DV2423"/>
      <c r="DW2423"/>
      <c r="DX2423"/>
      <c r="DY2423"/>
      <c r="DZ2423"/>
      <c r="EA2423"/>
      <c r="EB2423"/>
      <c r="EC2423"/>
      <c r="ED2423"/>
      <c r="EE2423"/>
      <c r="EF2423"/>
      <c r="EG2423"/>
    </row>
    <row r="2424" spans="1:137" s="1" customFormat="1" ht="14.4" x14ac:dyDescent="0.3">
      <c r="A2424"/>
      <c r="B2424"/>
      <c r="C2424"/>
      <c r="D2424" s="29"/>
      <c r="E2424" s="28">
        <v>40115.431250000001</v>
      </c>
      <c r="F2424" s="10">
        <f t="shared" si="754"/>
        <v>231.8076388888876</v>
      </c>
      <c r="G2424" s="10">
        <v>133484</v>
      </c>
      <c r="H2424" s="10">
        <v>13.43</v>
      </c>
      <c r="I2424" s="10">
        <v>2234</v>
      </c>
      <c r="J2424" s="10"/>
      <c r="K2424" s="10"/>
      <c r="L2424" s="79">
        <v>1037</v>
      </c>
      <c r="M2424" s="86"/>
      <c r="N2424" s="114">
        <v>7.2</v>
      </c>
      <c r="O2424" s="83"/>
      <c r="P2424" s="83"/>
      <c r="Q2424" s="83"/>
      <c r="R2424" s="83"/>
      <c r="S2424" s="83"/>
      <c r="T2424" s="16"/>
      <c r="U2424" s="16"/>
      <c r="V2424" s="43">
        <f t="shared" si="744"/>
        <v>4.1286109472481723E-5</v>
      </c>
      <c r="W2424" s="43">
        <f t="shared" si="745"/>
        <v>5.7246772215972276E-3</v>
      </c>
      <c r="X2424" s="43">
        <f t="shared" si="746"/>
        <v>2.3397820792427358E-5</v>
      </c>
      <c r="Y2424" s="22">
        <f>X2424+W2424+SUM($V$2397:V2424)</f>
        <v>6.5581497041241046E-3</v>
      </c>
      <c r="Z2424" s="22">
        <f t="shared" si="747"/>
        <v>0.41035257161762845</v>
      </c>
      <c r="AA2424" s="44">
        <f t="shared" si="748"/>
        <v>56.898943726558777</v>
      </c>
      <c r="AB2424" s="44">
        <f t="shared" si="749"/>
        <v>6.8975963363861146</v>
      </c>
      <c r="AC2424" s="44">
        <f t="shared" si="750"/>
        <v>39.647560431346612</v>
      </c>
      <c r="AD2424" s="44">
        <f t="shared" si="755"/>
        <v>6.8975963363861146</v>
      </c>
      <c r="AE2424" s="44">
        <f t="shared" si="756"/>
        <v>32.735974205568752</v>
      </c>
      <c r="AF2424" s="44">
        <f t="shared" si="757"/>
        <v>1.3989889391751553E-2</v>
      </c>
      <c r="AG2424" s="45">
        <f>AC2424+AA2424+SUM($Z$2397:Z2424)</f>
        <v>106.38095380770572</v>
      </c>
      <c r="AH2424" s="45">
        <f>AC2424+AA2424+SUM($Z$2397:Z2424)</f>
        <v>106.38095380770572</v>
      </c>
      <c r="DM2424"/>
      <c r="DN2424"/>
      <c r="DO2424"/>
      <c r="DP2424"/>
      <c r="DQ2424"/>
      <c r="DR2424"/>
      <c r="DS2424"/>
      <c r="DT2424"/>
      <c r="DU2424"/>
      <c r="DV2424"/>
      <c r="DW2424"/>
      <c r="DX2424"/>
      <c r="DY2424"/>
      <c r="DZ2424"/>
      <c r="EA2424"/>
      <c r="EB2424"/>
      <c r="EC2424"/>
      <c r="ED2424"/>
      <c r="EE2424"/>
      <c r="EF2424"/>
      <c r="EG2424"/>
    </row>
    <row r="2425" spans="1:137" s="1" customFormat="1" ht="14.4" x14ac:dyDescent="0.3">
      <c r="A2425"/>
      <c r="B2425"/>
      <c r="C2425"/>
      <c r="D2425" s="29"/>
      <c r="E2425" s="28">
        <v>40158.409722222219</v>
      </c>
      <c r="F2425" s="10">
        <f t="shared" si="754"/>
        <v>274.78611111110513</v>
      </c>
      <c r="G2425" s="10">
        <v>57649</v>
      </c>
      <c r="H2425" s="10">
        <v>6.87</v>
      </c>
      <c r="I2425" s="10">
        <v>2472</v>
      </c>
      <c r="J2425" s="10"/>
      <c r="K2425" s="10"/>
      <c r="L2425" s="79">
        <v>1037</v>
      </c>
      <c r="M2425" s="86"/>
      <c r="N2425" s="114">
        <v>7.2</v>
      </c>
      <c r="O2425" s="83"/>
      <c r="P2425" s="83"/>
      <c r="Q2425" s="83"/>
      <c r="R2425" s="83"/>
      <c r="S2425" s="83"/>
      <c r="T2425" s="16"/>
      <c r="U2425" s="16"/>
      <c r="V2425" s="43">
        <f t="shared" si="744"/>
        <v>2.1119551159787747E-5</v>
      </c>
      <c r="W2425" s="43">
        <f t="shared" si="745"/>
        <v>2.9284089733710313E-3</v>
      </c>
      <c r="X2425" s="43">
        <f t="shared" si="746"/>
        <v>1.1968952259417418E-5</v>
      </c>
      <c r="Y2425" s="22">
        <f>X2425+W2425+SUM($V$2397:V2425)</f>
        <v>3.771572138524686E-3</v>
      </c>
      <c r="Z2425" s="22">
        <f t="shared" si="747"/>
        <v>0.1772228536842218</v>
      </c>
      <c r="AA2425" s="44">
        <f t="shared" si="748"/>
        <v>24.573486012498776</v>
      </c>
      <c r="AB2425" s="44">
        <f t="shared" si="749"/>
        <v>2.9789302927416261</v>
      </c>
      <c r="AC2425" s="44">
        <f t="shared" si="750"/>
        <v>17.122967631376802</v>
      </c>
      <c r="AD2425" s="44">
        <f t="shared" si="755"/>
        <v>2.9789302927416257</v>
      </c>
      <c r="AE2425" s="44">
        <f t="shared" si="756"/>
        <v>14.137995392532686</v>
      </c>
      <c r="AF2425" s="44">
        <f t="shared" si="757"/>
        <v>6.041946102492324E-3</v>
      </c>
      <c r="AG2425" s="45">
        <f>AC2425+AA2425+SUM($Z$2397:Z2425)</f>
        <v>51.708126147360133</v>
      </c>
      <c r="AH2425" s="77">
        <f>AC2425+AA2425+SUM($Z$2425:Z2425)+$AH$2424</f>
        <v>148.25463030526552</v>
      </c>
      <c r="DM2425"/>
      <c r="DN2425"/>
      <c r="DO2425"/>
      <c r="DP2425"/>
      <c r="DQ2425"/>
      <c r="DR2425"/>
      <c r="DS2425"/>
      <c r="DT2425"/>
      <c r="DU2425"/>
      <c r="DV2425"/>
      <c r="DW2425"/>
      <c r="DX2425"/>
      <c r="DY2425"/>
      <c r="DZ2425"/>
      <c r="EA2425"/>
      <c r="EB2425"/>
      <c r="EC2425"/>
      <c r="ED2425"/>
      <c r="EE2425"/>
      <c r="EF2425"/>
      <c r="EG2425"/>
    </row>
    <row r="2426" spans="1:137" s="1" customFormat="1" ht="14.4" x14ac:dyDescent="0.3">
      <c r="A2426"/>
      <c r="B2426"/>
      <c r="C2426"/>
      <c r="D2426" s="29"/>
      <c r="E2426" s="28">
        <v>40185.634722222225</v>
      </c>
      <c r="F2426" s="10">
        <f t="shared" si="754"/>
        <v>302.01111111111095</v>
      </c>
      <c r="G2426" s="10">
        <v>106719</v>
      </c>
      <c r="H2426" s="10">
        <v>7.78</v>
      </c>
      <c r="I2426" s="10">
        <v>2688</v>
      </c>
      <c r="J2426" s="10"/>
      <c r="K2426" s="10"/>
      <c r="L2426" s="79">
        <v>1037</v>
      </c>
      <c r="M2426" s="86"/>
      <c r="N2426" s="114">
        <v>7.2</v>
      </c>
      <c r="O2426" s="83"/>
      <c r="P2426" s="83"/>
      <c r="Q2426" s="83"/>
      <c r="R2426" s="83"/>
      <c r="S2426" s="83"/>
      <c r="T2426" s="16"/>
      <c r="U2426" s="16"/>
      <c r="V2426" s="43">
        <f t="shared" si="744"/>
        <v>2.3917046291579136E-5</v>
      </c>
      <c r="W2426" s="43">
        <f t="shared" si="745"/>
        <v>3.3163059407316777E-3</v>
      </c>
      <c r="X2426" s="43">
        <f t="shared" si="746"/>
        <v>1.3554359327258734E-5</v>
      </c>
      <c r="Y2426" s="22">
        <f>X2426+W2426+SUM($V$2397:V2426)</f>
        <v>4.1849715592447529E-3</v>
      </c>
      <c r="Z2426" s="22">
        <f t="shared" si="747"/>
        <v>0.32807239886774214</v>
      </c>
      <c r="AA2426" s="44">
        <f t="shared" si="748"/>
        <v>45.490084021715155</v>
      </c>
      <c r="AB2426" s="44">
        <f t="shared" si="749"/>
        <v>5.514552930859054</v>
      </c>
      <c r="AC2426" s="44">
        <f t="shared" si="750"/>
        <v>31.697791508142394</v>
      </c>
      <c r="AD2426" s="44">
        <f t="shared" si="755"/>
        <v>5.5145529308590522</v>
      </c>
      <c r="AE2426" s="44">
        <f t="shared" si="756"/>
        <v>26.172053813521405</v>
      </c>
      <c r="AF2426" s="44">
        <f t="shared" si="757"/>
        <v>1.1184763761936516E-2</v>
      </c>
      <c r="AG2426" s="45">
        <f>AC2426+AA2426+SUM($Z$2397:Z2426)</f>
        <v>87.527620432209844</v>
      </c>
      <c r="AH2426" s="45">
        <f>AC2426+AA2426+SUM($Z$2425:Z2426)+$AH$2424</f>
        <v>184.07412459011522</v>
      </c>
      <c r="DM2426"/>
      <c r="DN2426"/>
      <c r="DO2426"/>
      <c r="DP2426"/>
      <c r="DQ2426"/>
      <c r="DR2426"/>
      <c r="DS2426"/>
      <c r="DT2426"/>
      <c r="DU2426"/>
      <c r="DV2426"/>
      <c r="DW2426"/>
      <c r="DX2426"/>
      <c r="DY2426"/>
      <c r="DZ2426"/>
      <c r="EA2426"/>
      <c r="EB2426"/>
      <c r="EC2426"/>
      <c r="ED2426"/>
      <c r="EE2426"/>
      <c r="EF2426"/>
      <c r="EG2426"/>
    </row>
    <row r="2427" spans="1:137" s="1" customFormat="1" ht="14.4" x14ac:dyDescent="0.3">
      <c r="A2427"/>
      <c r="B2427"/>
      <c r="C2427"/>
      <c r="D2427" s="29"/>
      <c r="E2427" s="28">
        <v>40199.61041666667</v>
      </c>
      <c r="F2427" s="10">
        <f t="shared" si="754"/>
        <v>315.9868055555562</v>
      </c>
      <c r="G2427" s="10">
        <v>124920</v>
      </c>
      <c r="H2427" s="10">
        <v>6.02</v>
      </c>
      <c r="I2427" s="78">
        <v>2891</v>
      </c>
      <c r="J2427" s="78"/>
      <c r="K2427" s="78"/>
      <c r="L2427" s="79">
        <v>1037</v>
      </c>
      <c r="M2427" s="90"/>
      <c r="N2427" s="114">
        <v>7.2</v>
      </c>
      <c r="O2427" s="83"/>
      <c r="P2427" s="83"/>
      <c r="Q2427" s="83"/>
      <c r="R2427" s="83"/>
      <c r="S2427" s="83"/>
      <c r="T2427" s="16"/>
      <c r="U2427" s="16"/>
      <c r="V2427" s="43">
        <f t="shared" si="744"/>
        <v>1.8506506256466116E-5</v>
      </c>
      <c r="W2427" s="43">
        <f t="shared" si="745"/>
        <v>2.5660876302319663E-3</v>
      </c>
      <c r="X2427" s="43">
        <f t="shared" si="746"/>
        <v>1.0488077525719483E-5</v>
      </c>
      <c r="Y2427" s="22">
        <f>X2427+W2427+SUM($V$2397:V2427)</f>
        <v>3.4501934731999686E-3</v>
      </c>
      <c r="Z2427" s="22">
        <f t="shared" si="747"/>
        <v>0.38402537567404443</v>
      </c>
      <c r="AA2427" s="44">
        <f t="shared" si="748"/>
        <v>53.248449629331766</v>
      </c>
      <c r="AB2427" s="44">
        <f t="shared" si="749"/>
        <v>6.4550637854825563</v>
      </c>
      <c r="AC2427" s="44">
        <f t="shared" si="750"/>
        <v>37.103871992776817</v>
      </c>
      <c r="AD2427" s="44">
        <f t="shared" si="755"/>
        <v>6.4550637854825572</v>
      </c>
      <c r="AE2427" s="44">
        <f t="shared" si="756"/>
        <v>30.635715874259457</v>
      </c>
      <c r="AF2427" s="44">
        <f t="shared" si="757"/>
        <v>1.3092333034802707E-2</v>
      </c>
      <c r="AG2427" s="45">
        <f>AC2427+AA2427+SUM($Z$2397:Z2427)</f>
        <v>101.07609190013491</v>
      </c>
      <c r="AH2427" s="45">
        <f>AC2427+AA2427+SUM($Z$2425:Z2427)+$AH$2424</f>
        <v>197.6225960580403</v>
      </c>
      <c r="DM2427"/>
      <c r="DN2427"/>
      <c r="DO2427"/>
      <c r="DP2427"/>
      <c r="DQ2427"/>
      <c r="DR2427"/>
      <c r="DS2427"/>
      <c r="DT2427"/>
      <c r="DU2427"/>
      <c r="DV2427"/>
      <c r="DW2427"/>
      <c r="DX2427"/>
      <c r="DY2427"/>
      <c r="DZ2427"/>
      <c r="EA2427"/>
      <c r="EB2427"/>
      <c r="EC2427"/>
      <c r="ED2427"/>
      <c r="EE2427"/>
      <c r="EF2427"/>
      <c r="EG2427"/>
    </row>
    <row r="2428" spans="1:137" s="1" customFormat="1" ht="14.4" x14ac:dyDescent="0.3">
      <c r="A2428"/>
      <c r="B2428"/>
      <c r="C2428"/>
      <c r="D2428" s="16"/>
      <c r="E2428" s="28">
        <v>40287.556250000001</v>
      </c>
      <c r="F2428" s="10">
        <f t="shared" si="754"/>
        <v>403.9326388888876</v>
      </c>
      <c r="G2428" s="10">
        <v>175276</v>
      </c>
      <c r="H2428" s="10">
        <v>2.67</v>
      </c>
      <c r="I2428" s="18">
        <v>128</v>
      </c>
      <c r="J2428" s="18"/>
      <c r="K2428" s="18"/>
      <c r="L2428" s="79">
        <v>1037</v>
      </c>
      <c r="M2428" s="86"/>
      <c r="N2428" s="114">
        <v>7.2</v>
      </c>
      <c r="O2428" s="83"/>
      <c r="P2428" s="83"/>
      <c r="Q2428" s="83"/>
      <c r="R2428" s="83"/>
      <c r="S2428" s="83"/>
      <c r="T2428" s="16"/>
      <c r="U2428" s="16"/>
      <c r="V2428" s="43">
        <f t="shared" si="744"/>
        <v>8.2080351669044075E-6</v>
      </c>
      <c r="W2428" s="43">
        <f t="shared" si="745"/>
        <v>1.1381152778603572E-3</v>
      </c>
      <c r="X2428" s="43">
        <f t="shared" si="746"/>
        <v>4.6516888693805686E-6</v>
      </c>
      <c r="Y2428" s="22">
        <f>X2428+W2428+SUM($V$2397:V2428)</f>
        <v>2.0245927673389246E-3</v>
      </c>
      <c r="Z2428" s="22">
        <f t="shared" si="747"/>
        <v>0.53882830408776672</v>
      </c>
      <c r="AA2428" s="44">
        <f t="shared" si="748"/>
        <v>74.713218517697371</v>
      </c>
      <c r="AB2428" s="44">
        <f t="shared" si="749"/>
        <v>9.0571386492494437</v>
      </c>
      <c r="AC2428" s="44">
        <f t="shared" si="750"/>
        <v>52.060664964825079</v>
      </c>
      <c r="AD2428" s="44">
        <f t="shared" si="755"/>
        <v>9.0571386492494455</v>
      </c>
      <c r="AE2428" s="44">
        <f t="shared" si="756"/>
        <v>42.985156384699813</v>
      </c>
      <c r="AF2428" s="44">
        <f t="shared" si="757"/>
        <v>1.8369930875825162E-2</v>
      </c>
      <c r="AG2428" s="45">
        <f>AC2428+AA2428+SUM($Z$2397:Z2428)</f>
        <v>138.03648206463654</v>
      </c>
      <c r="AH2428" s="45">
        <f>AC2428+AA2428+SUM($Z$2425:Z2428)+$AH$2424</f>
        <v>234.58298622254193</v>
      </c>
      <c r="DM2428"/>
      <c r="DN2428"/>
      <c r="DO2428"/>
      <c r="DP2428"/>
      <c r="DQ2428"/>
      <c r="DR2428"/>
      <c r="DS2428"/>
      <c r="DT2428"/>
      <c r="DU2428"/>
      <c r="DV2428"/>
      <c r="DW2428"/>
      <c r="DX2428"/>
      <c r="DY2428"/>
      <c r="DZ2428"/>
      <c r="EA2428"/>
      <c r="EB2428"/>
      <c r="EC2428"/>
      <c r="ED2428"/>
      <c r="EE2428"/>
      <c r="EF2428"/>
      <c r="EG2428"/>
    </row>
    <row r="2429" spans="1:137" s="1" customFormat="1" ht="14.4" x14ac:dyDescent="0.3">
      <c r="A2429"/>
      <c r="B2429"/>
      <c r="C2429"/>
      <c r="D2429" s="16"/>
      <c r="E2429" s="28">
        <v>40360.584722222222</v>
      </c>
      <c r="F2429" s="10">
        <f t="shared" si="754"/>
        <v>476.96111111110804</v>
      </c>
      <c r="G2429" s="10">
        <v>194349</v>
      </c>
      <c r="H2429" s="10">
        <v>3.91</v>
      </c>
      <c r="I2429" s="10">
        <v>44</v>
      </c>
      <c r="J2429" s="10"/>
      <c r="K2429" s="10"/>
      <c r="L2429" s="79">
        <v>1037</v>
      </c>
      <c r="M2429" s="86"/>
      <c r="N2429" s="114">
        <v>7.2</v>
      </c>
      <c r="O2429" s="83"/>
      <c r="P2429" s="83"/>
      <c r="Q2429" s="83"/>
      <c r="R2429" s="83"/>
      <c r="S2429" s="83"/>
      <c r="T2429" s="16"/>
      <c r="U2429" s="16"/>
      <c r="V2429" s="43">
        <f t="shared" ref="V2429:V2458" si="758">($A$15*L2429/1000/$A$13*H2429)/$Q$2397</f>
        <v>1.2020006555279489E-5</v>
      </c>
      <c r="W2429" s="43">
        <f t="shared" ref="W2429:W2458" si="759">($U$2397*L2429/1000/$A$13*H2429)/$Q$2397</f>
        <v>1.6666781784396992E-3</v>
      </c>
      <c r="X2429" s="43">
        <f t="shared" ref="X2429:X2458" si="760">($A$46*$S$2397*H2429*L2429/1000000)/$Q$2397</f>
        <v>6.812023775010497E-6</v>
      </c>
      <c r="Y2429" s="22">
        <f>X2429+W2429+SUM($V$2397:V2429)</f>
        <v>2.5673360093791762E-3</v>
      </c>
      <c r="Z2429" s="22">
        <f t="shared" ref="Z2429:Z2458" si="761">($A$15*L2429/1000/$A$13*G2429)/$Q$2397</f>
        <v>0.59746195754782949</v>
      </c>
      <c r="AA2429" s="44">
        <f t="shared" ref="AA2429:AA2458" si="762">($U$2397*L2429/1000/$A$13*G2429)/$Q$2397</f>
        <v>82.843283197334287</v>
      </c>
      <c r="AB2429" s="44">
        <f t="shared" ref="AB2429:AB2458" si="763">($A$14*$S$2397/1000*G2429/1000000*L2429/1000*1000000)/$Q$2397</f>
        <v>10.042708866832767</v>
      </c>
      <c r="AC2429" s="44">
        <f t="shared" ref="AC2429:AC2448" si="764">($A$14*((L2429/1000)*G2429/10^6)*(1+($A$28/(10^-N2429))+(($A$28*$A$29)/(10^-N2429)^2))*1000000)*$S$2397/1000/$Q$2397</f>
        <v>57.725747821999533</v>
      </c>
      <c r="AD2429" s="44">
        <f t="shared" si="755"/>
        <v>10.04270886683277</v>
      </c>
      <c r="AE2429" s="44">
        <f t="shared" si="756"/>
        <v>47.662670064412836</v>
      </c>
      <c r="AF2429" s="44">
        <f t="shared" si="757"/>
        <v>2.0368890753929489E-2</v>
      </c>
      <c r="AG2429" s="45">
        <f>AC2429+AA2429+SUM($Z$2397:Z2429)</f>
        <v>152.42909155899574</v>
      </c>
      <c r="AH2429" s="45">
        <f>AC2429+AA2429+SUM($Z$2425:Z2429)+$AH$2424</f>
        <v>248.97559571690113</v>
      </c>
      <c r="DM2429"/>
      <c r="DN2429"/>
      <c r="DO2429"/>
      <c r="DP2429"/>
      <c r="DQ2429"/>
      <c r="DR2429"/>
      <c r="DS2429"/>
      <c r="DT2429"/>
      <c r="DU2429"/>
      <c r="DV2429"/>
      <c r="DW2429"/>
      <c r="DX2429"/>
      <c r="DY2429"/>
      <c r="DZ2429"/>
      <c r="EA2429"/>
      <c r="EB2429"/>
      <c r="EC2429"/>
      <c r="ED2429"/>
      <c r="EE2429"/>
      <c r="EF2429"/>
      <c r="EG2429"/>
    </row>
    <row r="2430" spans="1:137" s="1" customFormat="1" ht="14.4" x14ac:dyDescent="0.3">
      <c r="A2430"/>
      <c r="B2430"/>
      <c r="C2430"/>
      <c r="D2430" s="16"/>
      <c r="E2430" s="28">
        <v>40533.511805555558</v>
      </c>
      <c r="F2430" s="10">
        <f t="shared" si="754"/>
        <v>649.8881944444438</v>
      </c>
      <c r="G2430" s="10">
        <v>156953</v>
      </c>
      <c r="H2430" s="10">
        <v>36.22</v>
      </c>
      <c r="I2430" s="10">
        <v>24</v>
      </c>
      <c r="J2430" s="10"/>
      <c r="K2430" s="10"/>
      <c r="L2430" s="79">
        <v>1037</v>
      </c>
      <c r="M2430" s="86"/>
      <c r="N2430" s="114">
        <v>7.2</v>
      </c>
      <c r="O2430" s="83"/>
      <c r="P2430" s="83"/>
      <c r="Q2430" s="83"/>
      <c r="R2430" s="83"/>
      <c r="S2430" s="83"/>
      <c r="T2430" s="16"/>
      <c r="U2430" s="16"/>
      <c r="V2430" s="43">
        <f t="shared" si="758"/>
        <v>1.113464545862463E-4</v>
      </c>
      <c r="W2430" s="43">
        <f t="shared" si="759"/>
        <v>1.5439151821761102E-2</v>
      </c>
      <c r="X2430" s="43">
        <f t="shared" si="760"/>
        <v>6.3102685711222538E-5</v>
      </c>
      <c r="Y2430" s="22">
        <f>X2430+W2430+SUM($V$2397:V2430)</f>
        <v>1.6507446769223038E-2</v>
      </c>
      <c r="Z2430" s="22">
        <f t="shared" si="761"/>
        <v>0.48250027848357585</v>
      </c>
      <c r="AA2430" s="44">
        <f t="shared" si="762"/>
        <v>66.902849140830199</v>
      </c>
      <c r="AB2430" s="44">
        <f t="shared" si="763"/>
        <v>8.1103236176980769</v>
      </c>
      <c r="AC2430" s="44">
        <f t="shared" si="764"/>
        <v>46.618347909720612</v>
      </c>
      <c r="AD2430" s="44">
        <f t="shared" si="755"/>
        <v>8.1103236176980769</v>
      </c>
      <c r="AE2430" s="44">
        <f t="shared" si="756"/>
        <v>38.491574716719853</v>
      </c>
      <c r="AF2430" s="44">
        <f t="shared" si="757"/>
        <v>1.6449575302684833E-2</v>
      </c>
      <c r="AG2430" s="45">
        <f>AC2430+AA2430+SUM($Z$2397:Z2430)</f>
        <v>125.86375786869633</v>
      </c>
      <c r="AH2430" s="45">
        <f>AC2430+AA2430+SUM($Z$2425:Z2430)+$AH$2424</f>
        <v>222.41026202660171</v>
      </c>
      <c r="DM2430"/>
      <c r="DN2430"/>
      <c r="DO2430"/>
      <c r="DP2430"/>
      <c r="DQ2430"/>
      <c r="DR2430"/>
      <c r="DS2430"/>
      <c r="DT2430"/>
      <c r="DU2430"/>
      <c r="DV2430"/>
      <c r="DW2430"/>
      <c r="DX2430"/>
      <c r="DY2430"/>
      <c r="DZ2430"/>
      <c r="EA2430"/>
      <c r="EB2430"/>
      <c r="EC2430"/>
      <c r="ED2430"/>
      <c r="EE2430"/>
      <c r="EF2430"/>
      <c r="EG2430"/>
    </row>
    <row r="2431" spans="1:137" s="1" customFormat="1" ht="14.4" x14ac:dyDescent="0.3">
      <c r="A2431"/>
      <c r="B2431"/>
      <c r="C2431"/>
      <c r="D2431" s="16"/>
      <c r="E2431" s="28">
        <v>40606.595138888886</v>
      </c>
      <c r="F2431" s="10">
        <f t="shared" si="754"/>
        <v>722.97152777777228</v>
      </c>
      <c r="G2431" s="10">
        <v>153930</v>
      </c>
      <c r="H2431" s="10">
        <v>56.13</v>
      </c>
      <c r="I2431" s="10">
        <v>23</v>
      </c>
      <c r="J2431" s="10"/>
      <c r="K2431" s="10"/>
      <c r="L2431" s="79">
        <v>1037</v>
      </c>
      <c r="M2431" s="86"/>
      <c r="N2431" s="114">
        <v>7.2</v>
      </c>
      <c r="O2431" s="83"/>
      <c r="P2431" s="83"/>
      <c r="Q2431" s="83"/>
      <c r="R2431" s="83"/>
      <c r="S2431" s="83"/>
      <c r="T2431" s="16"/>
      <c r="U2431" s="16"/>
      <c r="V2431" s="43">
        <f t="shared" si="758"/>
        <v>1.7255318873346233E-4</v>
      </c>
      <c r="W2431" s="43">
        <f t="shared" si="759"/>
        <v>2.3925996459289084E-2</v>
      </c>
      <c r="X2431" s="43">
        <f t="shared" si="760"/>
        <v>9.7789998591135327E-5</v>
      </c>
      <c r="Y2431" s="22">
        <f>X2431+W2431+SUM($V$2397:V2431)</f>
        <v>2.5201531908364393E-2</v>
      </c>
      <c r="Z2431" s="22">
        <f t="shared" si="761"/>
        <v>0.47320706113917432</v>
      </c>
      <c r="AA2431" s="44">
        <f t="shared" si="762"/>
        <v>65.614263940466216</v>
      </c>
      <c r="AB2431" s="44">
        <f t="shared" si="763"/>
        <v>7.9541143811986075</v>
      </c>
      <c r="AC2431" s="44">
        <f t="shared" si="764"/>
        <v>45.72045321684385</v>
      </c>
      <c r="AD2431" s="44">
        <f t="shared" si="755"/>
        <v>7.9541143811986057</v>
      </c>
      <c r="AE2431" s="44">
        <f t="shared" si="756"/>
        <v>37.750206088094437</v>
      </c>
      <c r="AF2431" s="44">
        <f t="shared" si="757"/>
        <v>1.613274755080996E-2</v>
      </c>
      <c r="AG2431" s="45">
        <f>AC2431+AA2431+SUM($Z$2397:Z2431)</f>
        <v>124.15048503659474</v>
      </c>
      <c r="AH2431" s="45">
        <f>AC2431+AA2431+SUM($Z$2425:Z2431)+$AH$2424</f>
        <v>220.69698919450013</v>
      </c>
      <c r="DM2431"/>
      <c r="DN2431"/>
      <c r="DO2431"/>
      <c r="DP2431"/>
      <c r="DQ2431"/>
      <c r="DR2431"/>
      <c r="DS2431"/>
      <c r="DT2431"/>
      <c r="DU2431"/>
      <c r="DV2431"/>
      <c r="DW2431"/>
      <c r="DX2431"/>
      <c r="DY2431"/>
      <c r="DZ2431"/>
      <c r="EA2431"/>
      <c r="EB2431"/>
      <c r="EC2431"/>
      <c r="ED2431"/>
      <c r="EE2431"/>
      <c r="EF2431"/>
      <c r="EG2431"/>
    </row>
    <row r="2432" spans="1:137" s="1" customFormat="1" ht="14.4" x14ac:dyDescent="0.3">
      <c r="A2432"/>
      <c r="B2432"/>
      <c r="C2432"/>
      <c r="D2432" s="16"/>
      <c r="E2432" s="28">
        <v>40627.468055555553</v>
      </c>
      <c r="F2432" s="10">
        <f t="shared" si="754"/>
        <v>743.84444444443943</v>
      </c>
      <c r="G2432" s="52">
        <v>57223</v>
      </c>
      <c r="H2432" s="123">
        <v>3.67</v>
      </c>
      <c r="I2432" s="10">
        <v>15</v>
      </c>
      <c r="J2432" s="10"/>
      <c r="K2432" s="10"/>
      <c r="L2432" s="79">
        <v>1037</v>
      </c>
      <c r="M2432" s="86"/>
      <c r="N2432" s="114">
        <v>7.2</v>
      </c>
      <c r="O2432" s="83"/>
      <c r="P2432" s="83"/>
      <c r="Q2432" s="83"/>
      <c r="R2432" s="83"/>
      <c r="S2432" s="83"/>
      <c r="T2432" s="16"/>
      <c r="U2432" s="16"/>
      <c r="V2432" s="43">
        <f t="shared" si="758"/>
        <v>1.128220564140044E-5</v>
      </c>
      <c r="W2432" s="43">
        <f t="shared" si="759"/>
        <v>1.5643756815533749E-3</v>
      </c>
      <c r="X2432" s="43">
        <f t="shared" si="760"/>
        <v>6.3938944384369617E-6</v>
      </c>
      <c r="Y2432" s="22">
        <f>X2432+W2432+SUM($V$2397:V2432)</f>
        <v>2.7597972321173874E-3</v>
      </c>
      <c r="Z2432" s="22">
        <f t="shared" si="761"/>
        <v>0.17591325706208649</v>
      </c>
      <c r="AA2432" s="44">
        <f t="shared" si="762"/>
        <v>24.391899080525551</v>
      </c>
      <c r="AB2432" s="44">
        <f t="shared" si="763"/>
        <v>2.9569173470754744</v>
      </c>
      <c r="AC2432" s="44">
        <f t="shared" si="764"/>
        <v>16.996436655801052</v>
      </c>
      <c r="AD2432" s="44">
        <f t="shared" si="755"/>
        <v>2.9569173470754748</v>
      </c>
      <c r="AE2432" s="44">
        <f t="shared" si="756"/>
        <v>14.033522009868305</v>
      </c>
      <c r="AF2432" s="44">
        <f t="shared" si="757"/>
        <v>5.9972988572727761E-3</v>
      </c>
      <c r="AG2432" s="45">
        <f>AC2432+AA2432+SUM($Z$2397:Z2432)</f>
        <v>54.380016872673373</v>
      </c>
      <c r="AH2432" s="45">
        <f>AC2432+AA2432+SUM($Z$2432:Z2432)+$AH$2431</f>
        <v>262.26123818788881</v>
      </c>
      <c r="DM2432"/>
      <c r="DN2432"/>
      <c r="DO2432"/>
      <c r="DP2432"/>
      <c r="DQ2432"/>
      <c r="DR2432"/>
      <c r="DS2432"/>
      <c r="DT2432"/>
      <c r="DU2432"/>
      <c r="DV2432"/>
      <c r="DW2432"/>
      <c r="DX2432"/>
      <c r="DY2432"/>
      <c r="DZ2432"/>
      <c r="EA2432"/>
      <c r="EB2432"/>
      <c r="EC2432"/>
      <c r="ED2432"/>
      <c r="EE2432"/>
      <c r="EF2432"/>
      <c r="EG2432"/>
    </row>
    <row r="2433" spans="1:137" s="1" customFormat="1" ht="14.4" x14ac:dyDescent="0.3">
      <c r="A2433"/>
      <c r="B2433"/>
      <c r="C2433"/>
      <c r="D2433" s="16"/>
      <c r="E2433" s="28">
        <v>40633.504861111112</v>
      </c>
      <c r="F2433" s="10">
        <f t="shared" si="754"/>
        <v>749.88124999999854</v>
      </c>
      <c r="G2433" s="52">
        <v>85023</v>
      </c>
      <c r="H2433" s="123">
        <v>8.3000000000000007</v>
      </c>
      <c r="I2433" s="10">
        <v>50</v>
      </c>
      <c r="J2433" s="10"/>
      <c r="K2433" s="10"/>
      <c r="L2433" s="79">
        <v>1037</v>
      </c>
      <c r="M2433" s="86"/>
      <c r="N2433" s="114">
        <v>7.2</v>
      </c>
      <c r="O2433" s="83"/>
      <c r="P2433" s="83"/>
      <c r="Q2433" s="83"/>
      <c r="R2433" s="83"/>
      <c r="S2433" s="83"/>
      <c r="T2433" s="16"/>
      <c r="U2433" s="16"/>
      <c r="V2433" s="43">
        <f t="shared" si="758"/>
        <v>2.5515614938317073E-5</v>
      </c>
      <c r="W2433" s="43">
        <f t="shared" si="759"/>
        <v>3.5379613506520474E-3</v>
      </c>
      <c r="X2433" s="43">
        <f t="shared" si="760"/>
        <v>1.4460306223168061E-5</v>
      </c>
      <c r="Y2433" s="22">
        <f>X2433+W2433+SUM($V$2397:V2433)</f>
        <v>4.7669649279391078E-3</v>
      </c>
      <c r="Z2433" s="22">
        <f t="shared" si="761"/>
        <v>0.2613751962530762</v>
      </c>
      <c r="AA2433" s="44">
        <f t="shared" si="762"/>
        <v>36.241938303191446</v>
      </c>
      <c r="AB2433" s="44">
        <f t="shared" si="763"/>
        <v>4.3934429093266365</v>
      </c>
      <c r="AC2433" s="44">
        <f t="shared" si="764"/>
        <v>25.253622385861846</v>
      </c>
      <c r="AD2433" s="44">
        <f t="shared" si="755"/>
        <v>4.3934429093266347</v>
      </c>
      <c r="AE2433" s="44">
        <f t="shared" si="756"/>
        <v>20.851268578107273</v>
      </c>
      <c r="AF2433" s="44">
        <f t="shared" si="757"/>
        <v>8.9108984279381211E-3</v>
      </c>
      <c r="AG2433" s="45">
        <f>AC2433+AA2433+SUM($Z$2397:Z2433)</f>
        <v>74.748617021653132</v>
      </c>
      <c r="AH2433" s="45">
        <f>AC2433+AA2433+SUM($Z$2432:Z2433)+$AH$2431</f>
        <v>282.6298383368686</v>
      </c>
      <c r="DM2433"/>
      <c r="DN2433"/>
      <c r="DO2433"/>
      <c r="DP2433"/>
      <c r="DQ2433"/>
      <c r="DR2433"/>
      <c r="DS2433"/>
      <c r="DT2433"/>
      <c r="DU2433"/>
      <c r="DV2433"/>
      <c r="DW2433"/>
      <c r="DX2433"/>
      <c r="DY2433"/>
      <c r="DZ2433"/>
      <c r="EA2433"/>
      <c r="EB2433"/>
      <c r="EC2433"/>
      <c r="ED2433"/>
      <c r="EE2433"/>
      <c r="EF2433"/>
      <c r="EG2433"/>
    </row>
    <row r="2434" spans="1:137" s="1" customFormat="1" ht="14.4" x14ac:dyDescent="0.3">
      <c r="A2434"/>
      <c r="B2434"/>
      <c r="C2434"/>
      <c r="D2434" s="16"/>
      <c r="E2434" s="28">
        <v>40654.440972222219</v>
      </c>
      <c r="F2434" s="10">
        <f t="shared" si="754"/>
        <v>770.81736111110513</v>
      </c>
      <c r="G2434" s="10">
        <v>112124</v>
      </c>
      <c r="H2434" s="40">
        <v>16.25</v>
      </c>
      <c r="I2434" s="10">
        <v>29</v>
      </c>
      <c r="J2434" s="10"/>
      <c r="K2434" s="10"/>
      <c r="L2434" s="79">
        <v>1037</v>
      </c>
      <c r="M2434" s="86"/>
      <c r="N2434" s="114">
        <v>7.2</v>
      </c>
      <c r="O2434" s="83"/>
      <c r="P2434" s="83"/>
      <c r="Q2434" s="83"/>
      <c r="R2434" s="83"/>
      <c r="S2434" s="83"/>
      <c r="T2434" s="16"/>
      <c r="U2434" s="16"/>
      <c r="V2434" s="43">
        <f t="shared" si="758"/>
        <v>4.9955270210560536E-5</v>
      </c>
      <c r="W2434" s="43">
        <f t="shared" si="759"/>
        <v>6.9267315600115374E-3</v>
      </c>
      <c r="X2434" s="43">
        <f t="shared" si="760"/>
        <v>2.8310840497166381E-5</v>
      </c>
      <c r="Y2434" s="22">
        <f>X2434+W2434+SUM($V$2397:V2434)</f>
        <v>8.2195409417831575E-3</v>
      </c>
      <c r="Z2434" s="22">
        <f t="shared" si="761"/>
        <v>0.34468829028239317</v>
      </c>
      <c r="AA2434" s="44">
        <f t="shared" si="762"/>
        <v>47.794021503675914</v>
      </c>
      <c r="AB2434" s="44">
        <f t="shared" si="763"/>
        <v>5.7938486381960157</v>
      </c>
      <c r="AC2434" s="44">
        <f t="shared" si="764"/>
        <v>33.303190388393432</v>
      </c>
      <c r="AD2434" s="44">
        <f t="shared" si="755"/>
        <v>5.7938486381960157</v>
      </c>
      <c r="AE2434" s="44">
        <f t="shared" si="756"/>
        <v>27.497590511411044</v>
      </c>
      <c r="AF2434" s="44">
        <f t="shared" si="757"/>
        <v>1.1751238786377032E-2</v>
      </c>
      <c r="AG2434" s="45">
        <f>AC2434+AA2434+SUM($Z$2397:Z2434)</f>
        <v>94.694956514951585</v>
      </c>
      <c r="AH2434" s="45">
        <f>AC2434+AA2434+SUM($Z$2432:Z2434)+$AH$2431</f>
        <v>302.57617783016701</v>
      </c>
      <c r="DM2434"/>
      <c r="DN2434"/>
      <c r="DO2434"/>
      <c r="DP2434"/>
      <c r="DQ2434"/>
      <c r="DR2434"/>
      <c r="DS2434"/>
      <c r="DT2434"/>
      <c r="DU2434"/>
      <c r="DV2434"/>
      <c r="DW2434"/>
      <c r="DX2434"/>
      <c r="DY2434"/>
      <c r="DZ2434"/>
      <c r="EA2434"/>
      <c r="EB2434"/>
      <c r="EC2434"/>
      <c r="ED2434"/>
      <c r="EE2434"/>
      <c r="EF2434"/>
      <c r="EG2434"/>
    </row>
    <row r="2435" spans="1:137" s="1" customFormat="1" ht="14.4" x14ac:dyDescent="0.3">
      <c r="A2435"/>
      <c r="B2435"/>
      <c r="C2435"/>
      <c r="D2435" s="16"/>
      <c r="E2435" s="28">
        <v>40693.697222222225</v>
      </c>
      <c r="F2435" s="10">
        <f t="shared" si="754"/>
        <v>810.07361111111095</v>
      </c>
      <c r="G2435" s="10">
        <v>120300</v>
      </c>
      <c r="H2435" s="40">
        <v>20.440000000000001</v>
      </c>
      <c r="I2435" s="10">
        <v>81</v>
      </c>
      <c r="J2435" s="10"/>
      <c r="K2435" s="10"/>
      <c r="L2435" s="79">
        <v>1037</v>
      </c>
      <c r="M2435" s="86"/>
      <c r="N2435" s="114">
        <v>7.2</v>
      </c>
      <c r="O2435" s="83"/>
      <c r="P2435" s="83"/>
      <c r="Q2435" s="83"/>
      <c r="R2435" s="83"/>
      <c r="S2435" s="83"/>
      <c r="T2435" s="16"/>
      <c r="U2435" s="16"/>
      <c r="V2435" s="43">
        <f t="shared" si="758"/>
        <v>6.2836044498698908E-5</v>
      </c>
      <c r="W2435" s="43">
        <f t="shared" si="759"/>
        <v>8.7127626514852813E-3</v>
      </c>
      <c r="X2435" s="43">
        <f t="shared" si="760"/>
        <v>3.5610681831512663E-5</v>
      </c>
      <c r="Y2435" s="22">
        <f>X2435+W2435+SUM($V$2397:V2435)</f>
        <v>1.0075707919089946E-2</v>
      </c>
      <c r="Z2435" s="22">
        <f t="shared" si="761"/>
        <v>0.36982270808187273</v>
      </c>
      <c r="AA2435" s="44">
        <f t="shared" si="762"/>
        <v>51.279126564270022</v>
      </c>
      <c r="AB2435" s="44">
        <f t="shared" si="763"/>
        <v>6.2163318395257079</v>
      </c>
      <c r="AC2435" s="44">
        <f t="shared" si="764"/>
        <v>35.731634652025697</v>
      </c>
      <c r="AD2435" s="44">
        <f t="shared" si="755"/>
        <v>6.2163318395257088</v>
      </c>
      <c r="AE2435" s="44">
        <f t="shared" si="756"/>
        <v>29.502694681983765</v>
      </c>
      <c r="AF2435" s="44">
        <f t="shared" si="757"/>
        <v>1.2608130516224508E-2</v>
      </c>
      <c r="AG2435" s="45">
        <f>AC2435+AA2435+SUM($Z$2397:Z2435)</f>
        <v>100.97832854725984</v>
      </c>
      <c r="AH2435" s="45">
        <f>AC2435+AA2435+SUM($Z$2432:Z2435)+$AH$2431</f>
        <v>308.85954986247526</v>
      </c>
      <c r="DM2435"/>
      <c r="DN2435"/>
      <c r="DO2435"/>
      <c r="DP2435"/>
      <c r="DQ2435"/>
      <c r="DR2435"/>
      <c r="DS2435"/>
      <c r="DT2435"/>
      <c r="DU2435"/>
      <c r="DV2435"/>
      <c r="DW2435"/>
      <c r="DX2435"/>
      <c r="DY2435"/>
      <c r="DZ2435"/>
      <c r="EA2435"/>
      <c r="EB2435"/>
      <c r="EC2435"/>
      <c r="ED2435"/>
      <c r="EE2435"/>
      <c r="EF2435"/>
      <c r="EG2435"/>
    </row>
    <row r="2436" spans="1:137" s="1" customFormat="1" ht="14.4" x14ac:dyDescent="0.3">
      <c r="A2436"/>
      <c r="B2436"/>
      <c r="C2436"/>
      <c r="D2436" s="16"/>
      <c r="E2436" s="28">
        <v>40750.504861111112</v>
      </c>
      <c r="F2436" s="10">
        <f t="shared" si="754"/>
        <v>866.88124999999854</v>
      </c>
      <c r="G2436" s="10">
        <v>155055</v>
      </c>
      <c r="H2436" s="40">
        <v>29.59</v>
      </c>
      <c r="I2436" s="36" t="s">
        <v>232</v>
      </c>
      <c r="J2436" s="36"/>
      <c r="K2436" s="36"/>
      <c r="L2436" s="79">
        <v>1037</v>
      </c>
      <c r="M2436" s="86"/>
      <c r="N2436" s="114">
        <v>7.2</v>
      </c>
      <c r="O2436" s="83"/>
      <c r="P2436" s="83"/>
      <c r="Q2436" s="83"/>
      <c r="R2436" s="83"/>
      <c r="S2436" s="83"/>
      <c r="T2436" s="16"/>
      <c r="U2436" s="16"/>
      <c r="V2436" s="43">
        <f t="shared" si="758"/>
        <v>9.0964704340337619E-5</v>
      </c>
      <c r="W2436" s="43">
        <f t="shared" si="759"/>
        <v>1.2613045345276394E-2</v>
      </c>
      <c r="X2436" s="43">
        <f t="shared" si="760"/>
        <v>5.155186278837866E-5</v>
      </c>
      <c r="Y2436" s="22">
        <f>X2436+W2436+SUM($V$2397:V2436)</f>
        <v>1.4082896498178264E-2</v>
      </c>
      <c r="Z2436" s="22">
        <f t="shared" si="761"/>
        <v>0.47666550292298238</v>
      </c>
      <c r="AA2436" s="44">
        <f t="shared" si="762"/>
        <v>66.093806894620855</v>
      </c>
      <c r="AB2436" s="44">
        <f t="shared" si="763"/>
        <v>8.0122471602465399</v>
      </c>
      <c r="AC2436" s="44">
        <f t="shared" si="764"/>
        <v>46.05460191994883</v>
      </c>
      <c r="AD2436" s="44">
        <f t="shared" si="755"/>
        <v>8.0122471602465399</v>
      </c>
      <c r="AE2436" s="44">
        <f t="shared" si="756"/>
        <v>38.026104105694039</v>
      </c>
      <c r="AF2436" s="44">
        <f t="shared" si="757"/>
        <v>1.6250654008255951E-2</v>
      </c>
      <c r="AG2436" s="45">
        <f>AC2436+AA2436+SUM($Z$2397:Z2436)</f>
        <v>126.59264164845678</v>
      </c>
      <c r="AH2436" s="45">
        <f>AC2436+AA2436+SUM($Z$2432:Z2436)+$AH$2431</f>
        <v>334.47386296367222</v>
      </c>
      <c r="DM2436"/>
      <c r="DN2436"/>
      <c r="DO2436"/>
      <c r="DP2436"/>
      <c r="DQ2436"/>
      <c r="DR2436"/>
      <c r="DS2436"/>
      <c r="DT2436"/>
      <c r="DU2436"/>
      <c r="DV2436"/>
      <c r="DW2436"/>
      <c r="DX2436"/>
      <c r="DY2436"/>
      <c r="DZ2436"/>
      <c r="EA2436"/>
      <c r="EB2436"/>
      <c r="EC2436"/>
      <c r="ED2436"/>
      <c r="EE2436"/>
      <c r="EF2436"/>
      <c r="EG2436"/>
    </row>
    <row r="2437" spans="1:137" s="1" customFormat="1" ht="14.4" x14ac:dyDescent="0.3">
      <c r="A2437"/>
      <c r="B2437"/>
      <c r="C2437"/>
      <c r="D2437" s="16"/>
      <c r="E2437" s="28">
        <v>40849.64166666667</v>
      </c>
      <c r="F2437" s="10">
        <f t="shared" si="754"/>
        <v>966.0180555555562</v>
      </c>
      <c r="G2437" s="10">
        <v>193444</v>
      </c>
      <c r="H2437" s="10">
        <v>45.27</v>
      </c>
      <c r="I2437" s="10">
        <v>55</v>
      </c>
      <c r="J2437" s="10"/>
      <c r="K2437" s="10"/>
      <c r="L2437" s="79">
        <v>1037</v>
      </c>
      <c r="M2437" s="86"/>
      <c r="N2437" s="114">
        <v>7.2</v>
      </c>
      <c r="O2437" s="83"/>
      <c r="P2437" s="83"/>
      <c r="Q2437" s="83"/>
      <c r="R2437" s="83"/>
      <c r="S2437" s="83"/>
      <c r="T2437" s="16"/>
      <c r="U2437" s="16"/>
      <c r="V2437" s="43">
        <f t="shared" si="758"/>
        <v>1.391676973804354E-4</v>
      </c>
      <c r="W2437" s="43">
        <f t="shared" si="759"/>
        <v>1.9296808475182912E-2</v>
      </c>
      <c r="X2437" s="43">
        <f t="shared" si="760"/>
        <v>7.88696461111829E-5</v>
      </c>
      <c r="Y2437" s="22">
        <f>X2437+W2437+SUM($V$2397:V2437)</f>
        <v>2.093314510878802E-2</v>
      </c>
      <c r="Z2437" s="22">
        <f t="shared" si="761"/>
        <v>0.59467983326841056</v>
      </c>
      <c r="AA2437" s="44">
        <f t="shared" si="762"/>
        <v>82.45751753199211</v>
      </c>
      <c r="AB2437" s="44">
        <f t="shared" si="763"/>
        <v>9.9959442756875418</v>
      </c>
      <c r="AC2437" s="44">
        <f t="shared" si="764"/>
        <v>57.456943754168407</v>
      </c>
      <c r="AD2437" s="44">
        <f t="shared" si="755"/>
        <v>9.9959442756875418</v>
      </c>
      <c r="AE2437" s="44">
        <f t="shared" si="756"/>
        <v>47.440725436921596</v>
      </c>
      <c r="AF2437" s="44">
        <f t="shared" si="757"/>
        <v>2.0274041559272933E-2</v>
      </c>
      <c r="AG2437" s="45">
        <f>AC2437+AA2437+SUM($Z$2397:Z2437)</f>
        <v>154.95337395331603</v>
      </c>
      <c r="AH2437" s="45">
        <f>AC2437+AA2437+SUM($Z$2432:Z2437)+$AH$2431</f>
        <v>362.83459526853147</v>
      </c>
      <c r="DM2437"/>
      <c r="DN2437"/>
      <c r="DO2437"/>
      <c r="DP2437"/>
      <c r="DQ2437"/>
      <c r="DR2437"/>
      <c r="DS2437"/>
      <c r="DT2437"/>
      <c r="DU2437"/>
      <c r="DV2437"/>
      <c r="DW2437"/>
      <c r="DX2437"/>
      <c r="DY2437"/>
      <c r="DZ2437"/>
      <c r="EA2437"/>
      <c r="EB2437"/>
      <c r="EC2437"/>
      <c r="ED2437"/>
      <c r="EE2437"/>
      <c r="EF2437"/>
      <c r="EG2437"/>
    </row>
    <row r="2438" spans="1:137" s="1" customFormat="1" ht="14.4" x14ac:dyDescent="0.3">
      <c r="A2438"/>
      <c r="B2438"/>
      <c r="C2438"/>
      <c r="D2438" s="16"/>
      <c r="E2438" s="28">
        <v>40939.655555555553</v>
      </c>
      <c r="F2438" s="10">
        <f t="shared" si="754"/>
        <v>1056.0319444444394</v>
      </c>
      <c r="G2438" s="10">
        <v>205331</v>
      </c>
      <c r="H2438" s="10">
        <v>56.9</v>
      </c>
      <c r="I2438" s="10">
        <v>22</v>
      </c>
      <c r="J2438" s="10"/>
      <c r="K2438" s="10"/>
      <c r="L2438" s="79">
        <v>1037</v>
      </c>
      <c r="M2438" s="86"/>
      <c r="N2438" s="114">
        <v>7.2</v>
      </c>
      <c r="O2438" s="83"/>
      <c r="P2438" s="83"/>
      <c r="Q2438" s="83"/>
      <c r="R2438" s="83"/>
      <c r="S2438" s="83"/>
      <c r="T2438" s="16"/>
      <c r="U2438" s="16"/>
      <c r="V2438" s="43">
        <f t="shared" si="758"/>
        <v>1.7492029999882424E-4</v>
      </c>
      <c r="W2438" s="43">
        <f t="shared" si="759"/>
        <v>2.4254216970132705E-2</v>
      </c>
      <c r="X2438" s="43">
        <f t="shared" si="760"/>
        <v>9.9131496879308731E-5</v>
      </c>
      <c r="Y2438" s="22">
        <f>X2438+W2438+SUM($V$2397:V2438)</f>
        <v>2.6085735754504763E-2</v>
      </c>
      <c r="Z2438" s="22">
        <f t="shared" si="761"/>
        <v>0.63122249769874494</v>
      </c>
      <c r="AA2438" s="44">
        <f t="shared" si="762"/>
        <v>87.524474950691015</v>
      </c>
      <c r="AB2438" s="44">
        <f t="shared" si="763"/>
        <v>10.610188137503354</v>
      </c>
      <c r="AC2438" s="44">
        <f t="shared" si="764"/>
        <v>60.987633206442958</v>
      </c>
      <c r="AD2438" s="44">
        <f t="shared" si="755"/>
        <v>10.610188137503352</v>
      </c>
      <c r="AE2438" s="44">
        <f t="shared" si="756"/>
        <v>50.355925201549532</v>
      </c>
      <c r="AF2438" s="44">
        <f t="shared" si="757"/>
        <v>2.1519867390082246E-2</v>
      </c>
      <c r="AG2438" s="45">
        <f>AC2438+AA2438+SUM($Z$2397:Z2438)</f>
        <v>164.18224332198824</v>
      </c>
      <c r="AH2438" s="45">
        <f>AC2438+AA2438+SUM($Z$2432:Z2438)+$AH$2431</f>
        <v>372.06346463720365</v>
      </c>
      <c r="DM2438"/>
      <c r="DN2438"/>
      <c r="DO2438"/>
      <c r="DP2438"/>
      <c r="DQ2438"/>
      <c r="DR2438"/>
      <c r="DS2438"/>
      <c r="DT2438"/>
      <c r="DU2438"/>
      <c r="DV2438"/>
      <c r="DW2438"/>
      <c r="DX2438"/>
      <c r="DY2438"/>
      <c r="DZ2438"/>
      <c r="EA2438"/>
      <c r="EB2438"/>
      <c r="EC2438"/>
      <c r="ED2438"/>
      <c r="EE2438"/>
      <c r="EF2438"/>
      <c r="EG2438"/>
    </row>
    <row r="2439" spans="1:137" s="1" customFormat="1" ht="14.4" x14ac:dyDescent="0.3">
      <c r="A2439"/>
      <c r="B2439"/>
      <c r="C2439"/>
      <c r="D2439" s="16"/>
      <c r="E2439" s="28">
        <v>41018.462500000001</v>
      </c>
      <c r="F2439" s="10">
        <f t="shared" si="754"/>
        <v>1134.8388888888876</v>
      </c>
      <c r="G2439" s="10">
        <v>193868</v>
      </c>
      <c r="H2439" s="21">
        <v>70.5</v>
      </c>
      <c r="I2439" s="10">
        <v>24</v>
      </c>
      <c r="J2439" s="10"/>
      <c r="K2439" s="10"/>
      <c r="L2439" s="79">
        <v>1037</v>
      </c>
      <c r="M2439" s="86"/>
      <c r="N2439" s="114">
        <v>7.2</v>
      </c>
      <c r="O2439" s="83"/>
      <c r="P2439" s="83"/>
      <c r="Q2439" s="83"/>
      <c r="R2439" s="83"/>
      <c r="S2439" s="83"/>
      <c r="T2439" s="16"/>
      <c r="U2439" s="16"/>
      <c r="V2439" s="43">
        <f t="shared" si="758"/>
        <v>2.1672901845197032E-4</v>
      </c>
      <c r="W2439" s="43">
        <f t="shared" si="759"/>
        <v>3.0051358460357745E-2</v>
      </c>
      <c r="X2439" s="43">
        <f t="shared" si="760"/>
        <v>1.2282549261847565E-4</v>
      </c>
      <c r="Y2439" s="22">
        <f>X2439+W2439+SUM($V$2397:V2439)</f>
        <v>3.2123300258920941E-2</v>
      </c>
      <c r="Z2439" s="22">
        <f t="shared" si="761"/>
        <v>0.5959832815495969</v>
      </c>
      <c r="AA2439" s="44">
        <f t="shared" si="762"/>
        <v>82.638251943157954</v>
      </c>
      <c r="AB2439" s="44">
        <f t="shared" si="763"/>
        <v>10.017853874190941</v>
      </c>
      <c r="AC2439" s="44">
        <f t="shared" si="764"/>
        <v>57.582880687605311</v>
      </c>
      <c r="AD2439" s="44">
        <f t="shared" si="755"/>
        <v>10.017853874190941</v>
      </c>
      <c r="AE2439" s="44">
        <f t="shared" si="756"/>
        <v>47.544708334221355</v>
      </c>
      <c r="AF2439" s="44">
        <f t="shared" si="757"/>
        <v>2.0318479193012575E-2</v>
      </c>
      <c r="AG2439" s="45">
        <f>AC2439+AA2439+SUM($Z$2397:Z2439)</f>
        <v>156.48725107716712</v>
      </c>
      <c r="AH2439" s="45">
        <f>AC2439+AA2439+SUM($Z$2432:Z2439)+$AH$2431</f>
        <v>364.36847239238256</v>
      </c>
      <c r="DM2439"/>
      <c r="DN2439"/>
      <c r="DO2439"/>
      <c r="DP2439"/>
      <c r="DQ2439"/>
      <c r="DR2439"/>
      <c r="DS2439"/>
      <c r="DT2439"/>
      <c r="DU2439"/>
      <c r="DV2439"/>
      <c r="DW2439"/>
      <c r="DX2439"/>
      <c r="DY2439"/>
      <c r="DZ2439"/>
      <c r="EA2439"/>
      <c r="EB2439"/>
      <c r="EC2439"/>
      <c r="ED2439"/>
      <c r="EE2439"/>
      <c r="EF2439"/>
      <c r="EG2439"/>
    </row>
    <row r="2440" spans="1:137" s="1" customFormat="1" ht="14.4" x14ac:dyDescent="0.3">
      <c r="A2440"/>
      <c r="B2440"/>
      <c r="C2440"/>
      <c r="D2440" s="16"/>
      <c r="E2440" s="28">
        <v>41036.637499999997</v>
      </c>
      <c r="F2440" s="10">
        <f t="shared" si="754"/>
        <v>1153.0138888888832</v>
      </c>
      <c r="G2440" s="10">
        <v>206970</v>
      </c>
      <c r="H2440" s="21">
        <v>74.2</v>
      </c>
      <c r="I2440" s="10">
        <v>50</v>
      </c>
      <c r="J2440" s="10"/>
      <c r="K2440" s="10"/>
      <c r="L2440" s="79">
        <v>1037</v>
      </c>
      <c r="M2440" s="86"/>
      <c r="N2440" s="114">
        <v>7.2</v>
      </c>
      <c r="O2440" s="83"/>
      <c r="P2440" s="83"/>
      <c r="Q2440" s="83"/>
      <c r="R2440" s="83"/>
      <c r="S2440" s="83"/>
      <c r="T2440" s="16"/>
      <c r="U2440" s="16"/>
      <c r="V2440" s="43">
        <f t="shared" si="758"/>
        <v>2.2810344920760564E-4</v>
      </c>
      <c r="W2440" s="43">
        <f t="shared" si="759"/>
        <v>3.1628521954021917E-2</v>
      </c>
      <c r="X2440" s="43">
        <f t="shared" si="760"/>
        <v>1.2927165322398435E-4</v>
      </c>
      <c r="Y2440" s="22">
        <f>X2440+W2440+SUM($V$2397:V2440)</f>
        <v>3.3935013362398223E-2</v>
      </c>
      <c r="Z2440" s="22">
        <f t="shared" si="761"/>
        <v>0.63626106310644392</v>
      </c>
      <c r="AA2440" s="44">
        <f t="shared" si="762"/>
        <v>88.223115752343872</v>
      </c>
      <c r="AB2440" s="44">
        <f t="shared" si="763"/>
        <v>10.69488113737852</v>
      </c>
      <c r="AC2440" s="44">
        <f t="shared" si="764"/>
        <v>61.474450739233234</v>
      </c>
      <c r="AD2440" s="44">
        <f t="shared" si="755"/>
        <v>10.694881137378518</v>
      </c>
      <c r="AE2440" s="44">
        <f t="shared" si="756"/>
        <v>50.757877957856849</v>
      </c>
      <c r="AF2440" s="44">
        <f t="shared" si="757"/>
        <v>2.1691643997863556E-2</v>
      </c>
      <c r="AG2440" s="45">
        <f>AC2440+AA2440+SUM($Z$2397:Z2440)</f>
        <v>166.5999460010874</v>
      </c>
      <c r="AH2440" s="45">
        <f>AC2440+AA2440+SUM($Z$2432:Z2440)+$AH$2431</f>
        <v>374.48116731630284</v>
      </c>
      <c r="DM2440"/>
      <c r="DN2440"/>
      <c r="DO2440"/>
      <c r="DP2440"/>
      <c r="DQ2440"/>
      <c r="DR2440"/>
      <c r="DS2440"/>
      <c r="DT2440"/>
      <c r="DU2440"/>
      <c r="DV2440"/>
      <c r="DW2440"/>
      <c r="DX2440"/>
      <c r="DY2440"/>
      <c r="DZ2440"/>
      <c r="EA2440"/>
      <c r="EB2440"/>
      <c r="EC2440"/>
      <c r="ED2440"/>
      <c r="EE2440"/>
      <c r="EF2440"/>
      <c r="EG2440"/>
    </row>
    <row r="2441" spans="1:137" s="1" customFormat="1" ht="14.4" x14ac:dyDescent="0.3">
      <c r="A2441"/>
      <c r="B2441"/>
      <c r="C2441"/>
      <c r="D2441" s="16"/>
      <c r="E2441" s="28">
        <v>41039.589583333334</v>
      </c>
      <c r="F2441" s="10">
        <f t="shared" si="754"/>
        <v>1155.9659722222204</v>
      </c>
      <c r="G2441" s="10">
        <v>41999</v>
      </c>
      <c r="H2441" s="10">
        <v>0</v>
      </c>
      <c r="I2441" s="10">
        <v>48</v>
      </c>
      <c r="J2441" s="10"/>
      <c r="K2441" s="10"/>
      <c r="L2441" s="79">
        <v>1037</v>
      </c>
      <c r="M2441" s="86"/>
      <c r="N2441" s="114">
        <v>7.2</v>
      </c>
      <c r="O2441" s="83"/>
      <c r="P2441" s="83"/>
      <c r="Q2441" s="83"/>
      <c r="R2441" s="83"/>
      <c r="S2441" s="83"/>
      <c r="T2441" s="16"/>
      <c r="U2441" s="16"/>
      <c r="V2441" s="43">
        <f t="shared" si="758"/>
        <v>0</v>
      </c>
      <c r="W2441" s="43">
        <f t="shared" si="759"/>
        <v>0</v>
      </c>
      <c r="X2441" s="43">
        <f t="shared" si="760"/>
        <v>0</v>
      </c>
      <c r="Y2441" s="22">
        <f>X2441+W2441+SUM($V$2397:V2441)</f>
        <v>2.1772197551523254E-3</v>
      </c>
      <c r="Z2441" s="22">
        <f t="shared" si="761"/>
        <v>0.12911208575835886</v>
      </c>
      <c r="AA2441" s="44">
        <f t="shared" si="762"/>
        <v>17.90251069470305</v>
      </c>
      <c r="AB2441" s="44">
        <f t="shared" si="763"/>
        <v>2.1702387442081483</v>
      </c>
      <c r="AC2441" s="44">
        <f t="shared" si="764"/>
        <v>12.474587894849767</v>
      </c>
      <c r="AD2441" s="44">
        <f t="shared" si="755"/>
        <v>2.1702387442081479</v>
      </c>
      <c r="AE2441" s="44">
        <f t="shared" si="756"/>
        <v>10.299947414369376</v>
      </c>
      <c r="AF2441" s="44">
        <f t="shared" si="757"/>
        <v>4.4017362722436658E-3</v>
      </c>
      <c r="AG2441" s="45">
        <f>AC2441+AA2441+SUM($Z$2397:Z2441)</f>
        <v>47.408590184821463</v>
      </c>
      <c r="AH2441" s="45">
        <f>AC2441+AA2441+SUM($Z$2441:Z2441)+$AH$2440</f>
        <v>404.98737799161404</v>
      </c>
      <c r="DM2441"/>
      <c r="DN2441"/>
      <c r="DO2441"/>
      <c r="DP2441"/>
      <c r="DQ2441"/>
      <c r="DR2441"/>
      <c r="DS2441"/>
      <c r="DT2441"/>
      <c r="DU2441"/>
      <c r="DV2441"/>
      <c r="DW2441"/>
      <c r="DX2441"/>
      <c r="DY2441"/>
      <c r="DZ2441"/>
      <c r="EA2441"/>
      <c r="EB2441"/>
      <c r="EC2441"/>
      <c r="ED2441"/>
      <c r="EE2441"/>
      <c r="EF2441"/>
      <c r="EG2441"/>
    </row>
    <row r="2442" spans="1:137" s="1" customFormat="1" ht="14.4" x14ac:dyDescent="0.3">
      <c r="A2442"/>
      <c r="B2442"/>
      <c r="C2442"/>
      <c r="D2442" s="16"/>
      <c r="E2442" s="28">
        <v>41044.588888888888</v>
      </c>
      <c r="F2442" s="10">
        <f t="shared" si="754"/>
        <v>1160.9652777777737</v>
      </c>
      <c r="G2442" s="10">
        <v>54998</v>
      </c>
      <c r="H2442" s="40">
        <v>2.19</v>
      </c>
      <c r="I2442" s="10">
        <v>51</v>
      </c>
      <c r="J2442" s="10"/>
      <c r="K2442" s="10"/>
      <c r="L2442" s="79">
        <v>1037</v>
      </c>
      <c r="M2442" s="86"/>
      <c r="N2442" s="114">
        <v>7.2</v>
      </c>
      <c r="O2442" s="83"/>
      <c r="P2442" s="83"/>
      <c r="Q2442" s="83"/>
      <c r="R2442" s="83"/>
      <c r="S2442" s="83"/>
      <c r="T2442" s="16"/>
      <c r="U2442" s="16"/>
      <c r="V2442" s="43">
        <f t="shared" si="758"/>
        <v>6.7324333391463114E-6</v>
      </c>
      <c r="W2442" s="43">
        <f t="shared" si="759"/>
        <v>9.3351028408770879E-4</v>
      </c>
      <c r="X2442" s="43">
        <f t="shared" si="760"/>
        <v>3.8154301962335005E-6</v>
      </c>
      <c r="Y2442" s="22">
        <f>X2442+W2442+SUM($V$2397:V2442)</f>
        <v>3.1212779027754139E-3</v>
      </c>
      <c r="Z2442" s="22">
        <f t="shared" si="761"/>
        <v>0.16907322775633279</v>
      </c>
      <c r="AA2442" s="44">
        <f t="shared" si="762"/>
        <v>23.443469682308585</v>
      </c>
      <c r="AB2442" s="44">
        <f t="shared" si="763"/>
        <v>2.8419436285140063</v>
      </c>
      <c r="AC2442" s="44">
        <f t="shared" si="764"/>
        <v>16.335564776326763</v>
      </c>
      <c r="AD2442" s="44">
        <f t="shared" si="755"/>
        <v>2.8419436285140063</v>
      </c>
      <c r="AE2442" s="44">
        <f t="shared" si="756"/>
        <v>13.487857041726878</v>
      </c>
      <c r="AF2442" s="44">
        <f t="shared" si="757"/>
        <v>5.7641060858795974E-3</v>
      </c>
      <c r="AG2442" s="45">
        <f>AC2442+AA2442+SUM($Z$2397:Z2442)</f>
        <v>56.979599281660334</v>
      </c>
      <c r="AH2442" s="45">
        <f>AC2442+AA2442+SUM($Z$2441:Z2442)+$AH$2440</f>
        <v>414.55838708845289</v>
      </c>
      <c r="DM2442"/>
      <c r="DN2442"/>
      <c r="DO2442"/>
      <c r="DP2442"/>
      <c r="DQ2442"/>
      <c r="DR2442"/>
      <c r="DS2442"/>
      <c r="DT2442"/>
      <c r="DU2442"/>
      <c r="DV2442"/>
      <c r="DW2442"/>
      <c r="DX2442"/>
      <c r="DY2442"/>
      <c r="DZ2442"/>
      <c r="EA2442"/>
      <c r="EB2442"/>
      <c r="EC2442"/>
      <c r="ED2442"/>
      <c r="EE2442"/>
      <c r="EF2442"/>
      <c r="EG2442"/>
    </row>
    <row r="2443" spans="1:137" s="1" customFormat="1" ht="14.4" x14ac:dyDescent="0.3">
      <c r="A2443"/>
      <c r="B2443"/>
      <c r="C2443"/>
      <c r="D2443" s="16"/>
      <c r="E2443" s="28">
        <v>41052.574305555558</v>
      </c>
      <c r="F2443" s="10">
        <f t="shared" si="754"/>
        <v>1168.9506944444438</v>
      </c>
      <c r="G2443" s="10">
        <v>68041</v>
      </c>
      <c r="H2443" s="21">
        <v>1.8</v>
      </c>
      <c r="I2443" s="10">
        <v>49</v>
      </c>
      <c r="J2443" s="10"/>
      <c r="K2443" s="10"/>
      <c r="L2443" s="79">
        <v>1037</v>
      </c>
      <c r="M2443" s="86"/>
      <c r="N2443" s="114">
        <v>7.2</v>
      </c>
      <c r="O2443" s="83"/>
      <c r="P2443" s="83"/>
      <c r="Q2443" s="83"/>
      <c r="R2443" s="83"/>
      <c r="S2443" s="83"/>
      <c r="T2443" s="16"/>
      <c r="U2443" s="16"/>
      <c r="V2443" s="43">
        <f t="shared" si="758"/>
        <v>5.5335068540928595E-6</v>
      </c>
      <c r="W2443" s="43">
        <f t="shared" si="759"/>
        <v>7.6726872664743188E-4</v>
      </c>
      <c r="X2443" s="43">
        <f t="shared" si="760"/>
        <v>3.1359700243015071E-6</v>
      </c>
      <c r="Y2443" s="22">
        <f>X2443+W2443+SUM($V$2397:V2443)</f>
        <v>2.9598903920172981E-3</v>
      </c>
      <c r="Z2443" s="22">
        <f t="shared" si="761"/>
        <v>0.20916963325518456</v>
      </c>
      <c r="AA2443" s="44">
        <f t="shared" si="762"/>
        <v>29.003184127676619</v>
      </c>
      <c r="AB2443" s="44">
        <f t="shared" si="763"/>
        <v>3.5159221504004057</v>
      </c>
      <c r="AC2443" s="44">
        <f t="shared" si="764"/>
        <v>20.20961058485852</v>
      </c>
      <c r="AD2443" s="44">
        <f t="shared" si="755"/>
        <v>3.5159221504004043</v>
      </c>
      <c r="AE2443" s="44">
        <f t="shared" si="756"/>
        <v>16.686557347106042</v>
      </c>
      <c r="AF2443" s="44">
        <f t="shared" si="757"/>
        <v>7.1310873520734125E-3</v>
      </c>
      <c r="AG2443" s="45">
        <f>AC2443+AA2443+SUM($Z$2397:Z2443)</f>
        <v>66.622529168815305</v>
      </c>
      <c r="AH2443" s="45">
        <f>AC2443+AA2443+SUM($Z$2441:Z2443)+$AH$2440</f>
        <v>424.20131697560788</v>
      </c>
      <c r="DM2443"/>
      <c r="DN2443"/>
      <c r="DO2443"/>
      <c r="DP2443"/>
      <c r="DQ2443"/>
      <c r="DR2443"/>
      <c r="DS2443"/>
      <c r="DT2443"/>
      <c r="DU2443"/>
      <c r="DV2443"/>
      <c r="DW2443"/>
      <c r="DX2443"/>
      <c r="DY2443"/>
      <c r="DZ2443"/>
      <c r="EA2443"/>
      <c r="EB2443"/>
      <c r="EC2443"/>
      <c r="ED2443"/>
      <c r="EE2443"/>
      <c r="EF2443"/>
      <c r="EG2443"/>
    </row>
    <row r="2444" spans="1:137" s="1" customFormat="1" ht="14.4" x14ac:dyDescent="0.3">
      <c r="A2444"/>
      <c r="B2444"/>
      <c r="C2444"/>
      <c r="D2444" s="16"/>
      <c r="E2444" s="28">
        <v>41109.633333333331</v>
      </c>
      <c r="F2444" s="10">
        <f t="shared" si="754"/>
        <v>1226.0097222222175</v>
      </c>
      <c r="G2444" s="10">
        <v>97840</v>
      </c>
      <c r="H2444" s="10">
        <v>2.46</v>
      </c>
      <c r="I2444" s="10">
        <v>48</v>
      </c>
      <c r="J2444" s="10"/>
      <c r="K2444" s="10"/>
      <c r="L2444" s="79">
        <v>1037</v>
      </c>
      <c r="M2444" s="86"/>
      <c r="N2444" s="114">
        <v>7.2</v>
      </c>
      <c r="O2444" s="83"/>
      <c r="P2444" s="83"/>
      <c r="Q2444" s="83"/>
      <c r="R2444" s="83"/>
      <c r="S2444" s="83"/>
      <c r="T2444" s="16"/>
      <c r="U2444" s="16"/>
      <c r="V2444" s="43">
        <f t="shared" si="758"/>
        <v>7.5624593672602412E-6</v>
      </c>
      <c r="W2444" s="43">
        <f t="shared" si="759"/>
        <v>1.0486005930848234E-3</v>
      </c>
      <c r="X2444" s="43">
        <f t="shared" si="760"/>
        <v>4.2858256998787262E-6</v>
      </c>
      <c r="Y2444" s="22">
        <f>X2444+W2444+SUM($V$2397:V2444)</f>
        <v>3.2499345734975271E-3</v>
      </c>
      <c r="Z2444" s="22">
        <f t="shared" si="761"/>
        <v>0.30077683922469184</v>
      </c>
      <c r="AA2444" s="44">
        <f t="shared" si="762"/>
        <v>41.705317897324854</v>
      </c>
      <c r="AB2444" s="44">
        <f t="shared" si="763"/>
        <v>5.0557432018220725</v>
      </c>
      <c r="AC2444" s="44">
        <f t="shared" si="764"/>
        <v>29.060541432703186</v>
      </c>
      <c r="AD2444" s="44">
        <f t="shared" si="755"/>
        <v>5.0557432018220707</v>
      </c>
      <c r="AE2444" s="44">
        <f t="shared" si="756"/>
        <v>23.994544037284211</v>
      </c>
      <c r="AF2444" s="44">
        <f t="shared" si="757"/>
        <v>1.0254193596902788E-2</v>
      </c>
      <c r="AG2444" s="45">
        <f>AC2444+AA2444+SUM($Z$2397:Z2444)</f>
        <v>88.476370625532894</v>
      </c>
      <c r="AH2444" s="45">
        <f>AC2444+AA2444+SUM($Z$2441:Z2444)+$AH$2440</f>
        <v>446.05515843232547</v>
      </c>
      <c r="DM2444"/>
      <c r="DN2444"/>
      <c r="DO2444"/>
      <c r="DP2444"/>
      <c r="DQ2444"/>
      <c r="DR2444"/>
      <c r="DS2444"/>
      <c r="DT2444"/>
      <c r="DU2444"/>
      <c r="DV2444"/>
      <c r="DW2444"/>
      <c r="DX2444"/>
      <c r="DY2444"/>
      <c r="DZ2444"/>
      <c r="EA2444"/>
      <c r="EB2444"/>
      <c r="EC2444"/>
      <c r="ED2444"/>
      <c r="EE2444"/>
      <c r="EF2444"/>
      <c r="EG2444"/>
    </row>
    <row r="2445" spans="1:137" s="1" customFormat="1" ht="14.4" x14ac:dyDescent="0.3">
      <c r="A2445"/>
      <c r="B2445"/>
      <c r="C2445"/>
      <c r="D2445" s="16"/>
      <c r="E2445" s="28">
        <v>41134.595138888886</v>
      </c>
      <c r="F2445" s="10">
        <f t="shared" si="754"/>
        <v>1250.9715277777723</v>
      </c>
      <c r="G2445" s="10">
        <v>103291</v>
      </c>
      <c r="H2445" s="10">
        <v>2.81</v>
      </c>
      <c r="I2445" s="10">
        <v>48</v>
      </c>
      <c r="J2445" s="10"/>
      <c r="K2445" s="10"/>
      <c r="L2445" s="79">
        <v>1037</v>
      </c>
      <c r="M2445" s="86"/>
      <c r="N2445" s="114">
        <v>7.2</v>
      </c>
      <c r="O2445" s="83"/>
      <c r="P2445" s="83"/>
      <c r="Q2445" s="83"/>
      <c r="R2445" s="83"/>
      <c r="S2445" s="83"/>
      <c r="T2445" s="16"/>
      <c r="U2445" s="16"/>
      <c r="V2445" s="43">
        <f t="shared" si="758"/>
        <v>8.6384190333338522E-6</v>
      </c>
      <c r="W2445" s="43">
        <f t="shared" si="759"/>
        <v>1.1977917343773796E-3</v>
      </c>
      <c r="X2445" s="43">
        <f t="shared" si="760"/>
        <v>4.8955976490484634E-6</v>
      </c>
      <c r="Y2445" s="22">
        <f>X2445+W2445+SUM($V$2397:V2445)</f>
        <v>3.4083739057725868E-3</v>
      </c>
      <c r="Z2445" s="22">
        <f t="shared" si="761"/>
        <v>0.31753414248116973</v>
      </c>
      <c r="AA2445" s="44">
        <f t="shared" si="762"/>
        <v>44.028863357855492</v>
      </c>
      <c r="AB2445" s="44">
        <f t="shared" si="763"/>
        <v>5.3374158939023282</v>
      </c>
      <c r="AC2445" s="44">
        <f t="shared" si="764"/>
        <v>30.679603282147852</v>
      </c>
      <c r="AD2445" s="44">
        <f t="shared" si="755"/>
        <v>5.3374158939023273</v>
      </c>
      <c r="AE2445" s="44">
        <f t="shared" si="756"/>
        <v>25.331361898560143</v>
      </c>
      <c r="AF2445" s="44">
        <f t="shared" si="757"/>
        <v>1.0825489685381095E-2</v>
      </c>
      <c r="AG2445" s="45">
        <f>AC2445+AA2445+SUM($Z$2397:Z2445)</f>
        <v>92.736512077989374</v>
      </c>
      <c r="AH2445" s="45">
        <f>AC2445+AA2445+SUM($Z$2441:Z2445)+$AH$2440</f>
        <v>450.31529988478189</v>
      </c>
      <c r="DM2445"/>
      <c r="DN2445"/>
      <c r="DO2445"/>
      <c r="DP2445"/>
      <c r="DQ2445"/>
      <c r="DR2445"/>
      <c r="DS2445"/>
      <c r="DT2445"/>
      <c r="DU2445"/>
      <c r="DV2445"/>
      <c r="DW2445"/>
      <c r="DX2445"/>
      <c r="DY2445"/>
      <c r="DZ2445"/>
      <c r="EA2445"/>
      <c r="EB2445"/>
      <c r="EC2445"/>
      <c r="ED2445"/>
      <c r="EE2445"/>
      <c r="EF2445"/>
      <c r="EG2445"/>
    </row>
    <row r="2446" spans="1:137" s="1" customFormat="1" ht="14.4" x14ac:dyDescent="0.3">
      <c r="A2446"/>
      <c r="B2446"/>
      <c r="C2446"/>
      <c r="D2446" s="16"/>
      <c r="E2446" s="28">
        <v>42304.60833333333</v>
      </c>
      <c r="F2446" s="10">
        <f t="shared" si="754"/>
        <v>2420.9847222222161</v>
      </c>
      <c r="G2446" s="10">
        <v>115023</v>
      </c>
      <c r="H2446" s="10">
        <v>0.68</v>
      </c>
      <c r="I2446" s="10">
        <v>45</v>
      </c>
      <c r="J2446" s="10"/>
      <c r="K2446" s="10"/>
      <c r="L2446" s="10">
        <v>1086</v>
      </c>
      <c r="M2446" s="86"/>
      <c r="N2446" s="114">
        <v>7.2</v>
      </c>
      <c r="O2446" s="83"/>
      <c r="P2446" s="83"/>
      <c r="Q2446" s="83"/>
      <c r="R2446" s="83"/>
      <c r="S2446" s="83"/>
      <c r="T2446" s="16"/>
      <c r="U2446" s="16"/>
      <c r="V2446" s="43">
        <f t="shared" si="758"/>
        <v>2.18921254773947E-6</v>
      </c>
      <c r="W2446" s="43">
        <f t="shared" si="759"/>
        <v>3.0355331043319166E-4</v>
      </c>
      <c r="X2446" s="43">
        <f t="shared" si="760"/>
        <v>1.2406788511444215E-6</v>
      </c>
      <c r="Y2446" s="22">
        <f>X2446+W2446+SUM($V$2397:V2446)</f>
        <v>2.5126697755782344E-3</v>
      </c>
      <c r="Z2446" s="22">
        <f t="shared" si="761"/>
        <v>0.37030852188034852</v>
      </c>
      <c r="AA2446" s="44">
        <f t="shared" si="762"/>
        <v>51.346488861701467</v>
      </c>
      <c r="AB2446" s="44">
        <f t="shared" si="763"/>
        <v>6.2244978599391372</v>
      </c>
      <c r="AC2446" s="44">
        <f t="shared" si="764"/>
        <v>35.778573146544019</v>
      </c>
      <c r="AD2446" s="44">
        <f t="shared" si="755"/>
        <v>6.2244978599391381</v>
      </c>
      <c r="AE2446" s="44">
        <f t="shared" si="756"/>
        <v>29.541450593547623</v>
      </c>
      <c r="AF2446" s="44">
        <f t="shared" si="757"/>
        <v>1.2624693057258116E-2</v>
      </c>
      <c r="AG2446" s="45">
        <f>AC2446+AA2446+SUM($Z$2397:Z2446)</f>
        <v>105.52341596811188</v>
      </c>
      <c r="AH2446" s="45">
        <f>AC2446+AA2446+SUM($Z$2441:Z2446)+$AH$2440</f>
        <v>463.10220377490441</v>
      </c>
      <c r="DM2446"/>
      <c r="DN2446"/>
      <c r="DO2446"/>
      <c r="DP2446"/>
      <c r="DQ2446"/>
      <c r="DR2446"/>
      <c r="DS2446"/>
      <c r="DT2446"/>
      <c r="DU2446"/>
      <c r="DV2446"/>
      <c r="DW2446"/>
      <c r="DX2446"/>
      <c r="DY2446"/>
      <c r="DZ2446"/>
      <c r="EA2446"/>
      <c r="EB2446"/>
      <c r="EC2446"/>
      <c r="ED2446"/>
      <c r="EE2446"/>
      <c r="EF2446"/>
      <c r="EG2446"/>
    </row>
    <row r="2447" spans="1:137" s="1" customFormat="1" ht="14.4" x14ac:dyDescent="0.3">
      <c r="A2447"/>
      <c r="B2447"/>
      <c r="C2447"/>
      <c r="D2447" s="40" t="s">
        <v>164</v>
      </c>
      <c r="E2447" s="28">
        <v>42305.620833333334</v>
      </c>
      <c r="F2447" s="10">
        <f t="shared" si="754"/>
        <v>2421.9972222222204</v>
      </c>
      <c r="G2447" s="10"/>
      <c r="H2447" s="10"/>
      <c r="I2447" s="10">
        <v>44</v>
      </c>
      <c r="J2447" s="40">
        <v>66.819999999999993</v>
      </c>
      <c r="K2447" s="10"/>
      <c r="L2447" s="10">
        <v>1078</v>
      </c>
      <c r="M2447" s="86"/>
      <c r="N2447" s="114">
        <v>7.2</v>
      </c>
      <c r="O2447" s="83"/>
      <c r="P2447" s="83"/>
      <c r="Q2447" s="83"/>
      <c r="R2447" s="83"/>
      <c r="S2447" s="83"/>
      <c r="T2447" s="16"/>
      <c r="U2447" s="16"/>
      <c r="V2447" s="43">
        <f t="shared" si="758"/>
        <v>0</v>
      </c>
      <c r="W2447" s="43">
        <f t="shared" si="759"/>
        <v>0</v>
      </c>
      <c r="X2447" s="43">
        <f t="shared" si="760"/>
        <v>0</v>
      </c>
      <c r="Y2447" s="22">
        <f>X2447+W2447+SUM($V$2397:V2447)</f>
        <v>2.2078757862938982E-3</v>
      </c>
      <c r="Z2447" s="22">
        <f t="shared" si="761"/>
        <v>0</v>
      </c>
      <c r="AA2447" s="44">
        <f t="shared" si="762"/>
        <v>0</v>
      </c>
      <c r="AB2447" s="44">
        <f t="shared" si="763"/>
        <v>0</v>
      </c>
      <c r="AC2447" s="44">
        <f t="shared" si="764"/>
        <v>0</v>
      </c>
      <c r="AD2447" s="44">
        <f t="shared" si="755"/>
        <v>0</v>
      </c>
      <c r="AE2447" s="44">
        <f t="shared" si="756"/>
        <v>0</v>
      </c>
      <c r="AF2447" s="44">
        <f t="shared" si="757"/>
        <v>0</v>
      </c>
      <c r="AG2447" s="45">
        <f>AC2447+AA2447+SUM($Z$2397:Z2447)</f>
        <v>18.39835395986638</v>
      </c>
      <c r="AH2447" s="45">
        <f>AC2447+AA2447+SUM($Z$2447:Z2447)+$AH$2446</f>
        <v>463.10220377490441</v>
      </c>
      <c r="DM2447"/>
      <c r="DN2447"/>
      <c r="DO2447"/>
      <c r="DP2447"/>
      <c r="DQ2447"/>
      <c r="DR2447"/>
      <c r="DS2447"/>
      <c r="DT2447"/>
      <c r="DU2447"/>
      <c r="DV2447"/>
      <c r="DW2447"/>
      <c r="DX2447"/>
      <c r="DY2447"/>
      <c r="DZ2447"/>
      <c r="EA2447"/>
      <c r="EB2447"/>
      <c r="EC2447"/>
      <c r="ED2447"/>
      <c r="EE2447"/>
      <c r="EF2447"/>
      <c r="EG2447"/>
    </row>
    <row r="2448" spans="1:137" s="1" customFormat="1" ht="14.4" x14ac:dyDescent="0.3">
      <c r="A2448"/>
      <c r="B2448"/>
      <c r="C2448"/>
      <c r="D2448" s="16"/>
      <c r="E2448" s="28">
        <v>42311.647222222222</v>
      </c>
      <c r="F2448" s="10">
        <f t="shared" si="754"/>
        <v>2428.023611111108</v>
      </c>
      <c r="G2448" s="10">
        <v>5468</v>
      </c>
      <c r="H2448" s="10">
        <v>0.75</v>
      </c>
      <c r="I2448" s="10">
        <v>45</v>
      </c>
      <c r="J2448" s="10"/>
      <c r="K2448" s="10">
        <v>5</v>
      </c>
      <c r="L2448" s="10">
        <v>1085</v>
      </c>
      <c r="M2448" s="86"/>
      <c r="N2448" s="114">
        <v>7.2</v>
      </c>
      <c r="O2448" s="83"/>
      <c r="P2448" s="83"/>
      <c r="Q2448" s="83"/>
      <c r="R2448" s="83"/>
      <c r="S2448" s="83"/>
      <c r="T2448" s="16"/>
      <c r="U2448" s="16"/>
      <c r="V2448" s="43">
        <f t="shared" si="758"/>
        <v>2.4123492995382318E-6</v>
      </c>
      <c r="W2448" s="43">
        <f t="shared" si="759"/>
        <v>3.3449315670703293E-4</v>
      </c>
      <c r="X2448" s="43">
        <f t="shared" si="760"/>
        <v>1.3671357587460362E-6</v>
      </c>
      <c r="Y2448" s="22">
        <f>X2448+W2448+SUM($V$2397:V2448)</f>
        <v>2.5461484280592155E-3</v>
      </c>
      <c r="Z2448" s="22">
        <f t="shared" si="761"/>
        <v>1.7587634626500068E-2</v>
      </c>
      <c r="AA2448" s="44">
        <f t="shared" si="762"/>
        <v>2.4386781078320747</v>
      </c>
      <c r="AB2448" s="44">
        <f t="shared" si="763"/>
        <v>0.29562969152898316</v>
      </c>
      <c r="AC2448" s="44">
        <f t="shared" si="764"/>
        <v>1.6992870398004107</v>
      </c>
      <c r="AD2448" s="44">
        <f t="shared" si="755"/>
        <v>0.29562969152898316</v>
      </c>
      <c r="AE2448" s="44">
        <f t="shared" si="756"/>
        <v>1.4030577442233345</v>
      </c>
      <c r="AF2448" s="44">
        <f t="shared" si="757"/>
        <v>5.9960404809293404E-4</v>
      </c>
      <c r="AG2448" s="45">
        <f>AC2448+AA2448+SUM($Z$2397:Z2448)</f>
        <v>22.553906742125367</v>
      </c>
      <c r="AH2448" s="45">
        <f>AC2448+AA2448+SUM($Z$2447:Z2448)+$AH$2446</f>
        <v>467.25775655716342</v>
      </c>
      <c r="DM2448"/>
      <c r="DN2448"/>
      <c r="DO2448"/>
      <c r="DP2448"/>
      <c r="DQ2448"/>
      <c r="DR2448"/>
      <c r="DS2448"/>
      <c r="DT2448"/>
      <c r="DU2448"/>
      <c r="DV2448"/>
      <c r="DW2448"/>
      <c r="DX2448"/>
      <c r="DY2448"/>
      <c r="DZ2448"/>
      <c r="EA2448"/>
      <c r="EB2448"/>
      <c r="EC2448"/>
      <c r="ED2448"/>
      <c r="EE2448"/>
      <c r="EF2448"/>
      <c r="EG2448"/>
    </row>
    <row r="2449" spans="1:137" s="1" customFormat="1" ht="14.4" x14ac:dyDescent="0.3">
      <c r="A2449"/>
      <c r="B2449"/>
      <c r="C2449"/>
      <c r="D2449" s="40" t="s">
        <v>164</v>
      </c>
      <c r="E2449" s="28">
        <v>42486.633333333331</v>
      </c>
      <c r="F2449" s="10">
        <f t="shared" si="754"/>
        <v>2603.0097222222175</v>
      </c>
      <c r="G2449" s="86">
        <v>53192</v>
      </c>
      <c r="H2449" s="86">
        <v>0.83</v>
      </c>
      <c r="I2449" s="86">
        <v>44</v>
      </c>
      <c r="J2449" s="86"/>
      <c r="K2449" s="86"/>
      <c r="L2449" s="86">
        <v>1087</v>
      </c>
      <c r="M2449" s="86"/>
      <c r="N2449" s="114"/>
      <c r="O2449" s="83"/>
      <c r="P2449" s="83"/>
      <c r="Q2449" s="83"/>
      <c r="R2449" s="83"/>
      <c r="S2449" s="83"/>
      <c r="T2449" s="16"/>
      <c r="U2449" s="16"/>
      <c r="V2449" s="43">
        <f t="shared" si="758"/>
        <v>2.6745876025024742E-6</v>
      </c>
      <c r="W2449" s="43">
        <f t="shared" si="759"/>
        <v>3.7085477224289056E-4</v>
      </c>
      <c r="X2449" s="43">
        <f t="shared" si="760"/>
        <v>1.5157524459579247E-6</v>
      </c>
      <c r="Y2449" s="22"/>
      <c r="Z2449" s="22">
        <f t="shared" si="761"/>
        <v>0.1714056189786887</v>
      </c>
      <c r="AA2449" s="44">
        <f t="shared" si="762"/>
        <v>23.766875958004618</v>
      </c>
      <c r="AB2449" s="44">
        <f t="shared" si="763"/>
        <v>2.8811486786661757</v>
      </c>
      <c r="AC2449" s="44"/>
      <c r="AD2449" s="44"/>
      <c r="AE2449" s="44"/>
      <c r="AF2449" s="44"/>
      <c r="AG2449" s="45"/>
      <c r="AH2449" s="45"/>
      <c r="DM2449"/>
      <c r="DN2449"/>
      <c r="DO2449"/>
      <c r="DP2449"/>
      <c r="DQ2449"/>
      <c r="DR2449"/>
      <c r="DS2449"/>
      <c r="DT2449"/>
      <c r="DU2449"/>
      <c r="DV2449"/>
      <c r="DW2449"/>
      <c r="DX2449"/>
      <c r="DY2449"/>
      <c r="DZ2449"/>
      <c r="EA2449"/>
      <c r="EB2449"/>
      <c r="EC2449"/>
      <c r="ED2449"/>
      <c r="EE2449"/>
      <c r="EF2449"/>
      <c r="EG2449"/>
    </row>
    <row r="2450" spans="1:137" s="1" customFormat="1" ht="14.4" x14ac:dyDescent="0.3">
      <c r="A2450"/>
      <c r="B2450"/>
      <c r="C2450"/>
      <c r="D2450" s="83"/>
      <c r="E2450" s="28">
        <v>42487.5625</v>
      </c>
      <c r="F2450" s="10">
        <f t="shared" si="754"/>
        <v>2603.9388888888861</v>
      </c>
      <c r="G2450" s="86">
        <v>6594</v>
      </c>
      <c r="H2450" s="86">
        <v>0.27</v>
      </c>
      <c r="I2450" s="86">
        <v>17</v>
      </c>
      <c r="J2450" s="86"/>
      <c r="K2450" s="86">
        <v>5</v>
      </c>
      <c r="L2450" s="86">
        <v>1078</v>
      </c>
      <c r="M2450" s="86"/>
      <c r="N2450" s="114"/>
      <c r="O2450" s="83"/>
      <c r="P2450" s="83"/>
      <c r="Q2450" s="83"/>
      <c r="R2450" s="83"/>
      <c r="S2450" s="83"/>
      <c r="T2450" s="16"/>
      <c r="U2450" s="16"/>
      <c r="V2450" s="43">
        <f t="shared" si="758"/>
        <v>8.6284287204128757E-7</v>
      </c>
      <c r="W2450" s="43">
        <f t="shared" si="759"/>
        <v>1.1964064908282519E-4</v>
      </c>
      <c r="X2450" s="43">
        <f t="shared" si="760"/>
        <v>4.8899359009600169E-7</v>
      </c>
      <c r="Y2450" s="22"/>
      <c r="Z2450" s="22">
        <f t="shared" si="761"/>
        <v>2.1072540363852775E-2</v>
      </c>
      <c r="AA2450" s="44">
        <f t="shared" si="762"/>
        <v>2.9218905187116637</v>
      </c>
      <c r="AB2450" s="44">
        <f t="shared" si="763"/>
        <v>0.35420730187965849</v>
      </c>
      <c r="AC2450" s="44"/>
      <c r="AD2450" s="44"/>
      <c r="AE2450" s="44"/>
      <c r="AF2450" s="44"/>
      <c r="AG2450" s="45"/>
      <c r="AH2450" s="45"/>
      <c r="DM2450"/>
      <c r="DN2450"/>
      <c r="DO2450"/>
      <c r="DP2450"/>
      <c r="DQ2450"/>
      <c r="DR2450"/>
      <c r="DS2450"/>
      <c r="DT2450"/>
      <c r="DU2450"/>
      <c r="DV2450"/>
      <c r="DW2450"/>
      <c r="DX2450"/>
      <c r="DY2450"/>
      <c r="DZ2450"/>
      <c r="EA2450"/>
      <c r="EB2450"/>
      <c r="EC2450"/>
      <c r="ED2450"/>
      <c r="EE2450"/>
      <c r="EF2450"/>
      <c r="EG2450"/>
    </row>
    <row r="2451" spans="1:137" s="1" customFormat="1" ht="14.4" x14ac:dyDescent="0.3">
      <c r="A2451"/>
      <c r="B2451"/>
      <c r="C2451"/>
      <c r="D2451" s="83"/>
      <c r="E2451" s="28">
        <v>42613.65347222222</v>
      </c>
      <c r="F2451" s="10">
        <f t="shared" si="754"/>
        <v>2730.0298611111066</v>
      </c>
      <c r="G2451" s="86">
        <v>35693</v>
      </c>
      <c r="H2451" s="86">
        <v>0.4</v>
      </c>
      <c r="I2451" s="86">
        <v>32</v>
      </c>
      <c r="J2451" s="86"/>
      <c r="K2451" s="86"/>
      <c r="L2451" s="86">
        <v>1027</v>
      </c>
      <c r="M2451" s="86"/>
      <c r="N2451" s="114"/>
      <c r="O2451" s="83"/>
      <c r="P2451" s="83"/>
      <c r="Q2451" s="83"/>
      <c r="R2451" s="83"/>
      <c r="S2451" s="83"/>
      <c r="T2451" s="16"/>
      <c r="U2451" s="16"/>
      <c r="V2451" s="43">
        <f t="shared" si="758"/>
        <v>1.2178102516132788E-6</v>
      </c>
      <c r="W2451" s="43">
        <f t="shared" si="759"/>
        <v>1.6885995548417712E-4</v>
      </c>
      <c r="X2451" s="43">
        <f t="shared" si="760"/>
        <v>6.9016205184991927E-7</v>
      </c>
      <c r="Y2451" s="22"/>
      <c r="Z2451" s="22">
        <f t="shared" si="761"/>
        <v>0.10866825327708189</v>
      </c>
      <c r="AA2451" s="44">
        <f t="shared" si="762"/>
        <v>15.067795977741834</v>
      </c>
      <c r="AB2451" s="44">
        <f t="shared" si="763"/>
        <v>1.8265993624231958</v>
      </c>
      <c r="AC2451" s="44"/>
      <c r="AD2451" s="44"/>
      <c r="AE2451" s="44"/>
      <c r="AF2451" s="44"/>
      <c r="AG2451" s="45"/>
      <c r="AH2451" s="45"/>
      <c r="DM2451"/>
      <c r="DN2451"/>
      <c r="DO2451"/>
      <c r="DP2451"/>
      <c r="DQ2451"/>
      <c r="DR2451"/>
      <c r="DS2451"/>
      <c r="DT2451"/>
      <c r="DU2451"/>
      <c r="DV2451"/>
      <c r="DW2451"/>
      <c r="DX2451"/>
      <c r="DY2451"/>
      <c r="DZ2451"/>
      <c r="EA2451"/>
      <c r="EB2451"/>
      <c r="EC2451"/>
      <c r="ED2451"/>
      <c r="EE2451"/>
      <c r="EF2451"/>
      <c r="EG2451"/>
    </row>
    <row r="2452" spans="1:137" s="1" customFormat="1" ht="14.4" x14ac:dyDescent="0.3">
      <c r="A2452"/>
      <c r="B2452"/>
      <c r="C2452"/>
      <c r="D2452" s="40" t="s">
        <v>164</v>
      </c>
      <c r="E2452" s="28">
        <v>42759.584722222222</v>
      </c>
      <c r="F2452" s="10">
        <f t="shared" si="754"/>
        <v>2875.961111111108</v>
      </c>
      <c r="G2452" s="86">
        <v>50364</v>
      </c>
      <c r="H2452" s="86">
        <v>0.46</v>
      </c>
      <c r="I2452" s="86">
        <v>24</v>
      </c>
      <c r="J2452" s="86"/>
      <c r="K2452" s="86">
        <v>5</v>
      </c>
      <c r="L2452" s="86">
        <v>1080</v>
      </c>
      <c r="M2452" s="86"/>
      <c r="N2452" s="114"/>
      <c r="O2452" s="83"/>
      <c r="P2452" s="83"/>
      <c r="Q2452" s="83"/>
      <c r="R2452" s="83"/>
      <c r="S2452" s="83"/>
      <c r="T2452" s="16"/>
      <c r="U2452" s="16"/>
      <c r="V2452" s="43">
        <f t="shared" si="758"/>
        <v>1.4727559225936637E-6</v>
      </c>
      <c r="W2452" s="43">
        <f t="shared" si="759"/>
        <v>2.0421038433432134E-4</v>
      </c>
      <c r="X2452" s="43">
        <f t="shared" si="760"/>
        <v>8.3464583096163538E-7</v>
      </c>
      <c r="Y2452" s="22"/>
      <c r="Z2452" s="22">
        <f t="shared" si="761"/>
        <v>0.16124756366414622</v>
      </c>
      <c r="AA2452" s="44">
        <f t="shared" si="762"/>
        <v>22.358373470899476</v>
      </c>
      <c r="AB2452" s="44">
        <f t="shared" si="763"/>
        <v>2.7104024229617423</v>
      </c>
      <c r="AC2452" s="44"/>
      <c r="AD2452" s="44"/>
      <c r="AE2452" s="44"/>
      <c r="AF2452" s="44"/>
      <c r="AG2452" s="45"/>
      <c r="AH2452" s="45"/>
      <c r="DM2452"/>
      <c r="DN2452"/>
      <c r="DO2452"/>
      <c r="DP2452"/>
      <c r="DQ2452"/>
      <c r="DR2452"/>
      <c r="DS2452"/>
      <c r="DT2452"/>
      <c r="DU2452"/>
      <c r="DV2452"/>
      <c r="DW2452"/>
      <c r="DX2452"/>
      <c r="DY2452"/>
      <c r="DZ2452"/>
      <c r="EA2452"/>
      <c r="EB2452"/>
      <c r="EC2452"/>
      <c r="ED2452"/>
      <c r="EE2452"/>
      <c r="EF2452"/>
      <c r="EG2452"/>
    </row>
    <row r="2453" spans="1:137" s="1" customFormat="1" ht="14.4" x14ac:dyDescent="0.3">
      <c r="A2453"/>
      <c r="B2453"/>
      <c r="C2453"/>
      <c r="D2453" s="83"/>
      <c r="E2453" s="28">
        <v>42761.582638888889</v>
      </c>
      <c r="F2453" s="10">
        <f t="shared" si="754"/>
        <v>2877.9590277777752</v>
      </c>
      <c r="G2453" s="86">
        <v>6699</v>
      </c>
      <c r="H2453" s="86">
        <v>0.47</v>
      </c>
      <c r="I2453" s="86">
        <v>26</v>
      </c>
      <c r="J2453" s="86"/>
      <c r="K2453" s="86">
        <v>5</v>
      </c>
      <c r="L2453" s="86">
        <v>1109</v>
      </c>
      <c r="M2453" s="86"/>
      <c r="N2453" s="114"/>
      <c r="O2453" s="83"/>
      <c r="P2453" s="83"/>
      <c r="Q2453" s="83"/>
      <c r="R2453" s="83"/>
      <c r="S2453" s="83"/>
      <c r="T2453" s="16"/>
      <c r="U2453" s="16"/>
      <c r="V2453" s="43">
        <f t="shared" si="758"/>
        <v>1.5451782800593701E-6</v>
      </c>
      <c r="W2453" s="43">
        <f t="shared" si="759"/>
        <v>2.1425237243675175E-4</v>
      </c>
      <c r="X2453" s="43">
        <f t="shared" si="760"/>
        <v>8.7568930449302166E-7</v>
      </c>
      <c r="Y2453" s="22"/>
      <c r="Z2453" s="22">
        <f t="shared" si="761"/>
        <v>2.2023721910888767E-2</v>
      </c>
      <c r="AA2453" s="44">
        <f t="shared" si="762"/>
        <v>3.0537800913910642</v>
      </c>
      <c r="AB2453" s="44">
        <f t="shared" si="763"/>
        <v>0.37019566605198539</v>
      </c>
      <c r="AC2453" s="44"/>
      <c r="AD2453" s="44"/>
      <c r="AE2453" s="44"/>
      <c r="AF2453" s="44"/>
      <c r="AG2453" s="45"/>
      <c r="AH2453" s="45"/>
      <c r="DM2453"/>
      <c r="DN2453"/>
      <c r="DO2453"/>
      <c r="DP2453"/>
      <c r="DQ2453"/>
      <c r="DR2453"/>
      <c r="DS2453"/>
      <c r="DT2453"/>
      <c r="DU2453"/>
      <c r="DV2453"/>
      <c r="DW2453"/>
      <c r="DX2453"/>
      <c r="DY2453"/>
      <c r="DZ2453"/>
      <c r="EA2453"/>
      <c r="EB2453"/>
      <c r="EC2453"/>
      <c r="ED2453"/>
      <c r="EE2453"/>
      <c r="EF2453"/>
      <c r="EG2453"/>
    </row>
    <row r="2454" spans="1:137" s="1" customFormat="1" ht="14.4" x14ac:dyDescent="0.3">
      <c r="A2454"/>
      <c r="B2454"/>
      <c r="C2454"/>
      <c r="D2454" s="40" t="s">
        <v>164</v>
      </c>
      <c r="E2454" s="28">
        <v>42822.416666666664</v>
      </c>
      <c r="F2454" s="10">
        <f t="shared" si="754"/>
        <v>2938.7930555555504</v>
      </c>
      <c r="G2454" s="86">
        <v>15987</v>
      </c>
      <c r="H2454" s="86">
        <v>0.55000000000000004</v>
      </c>
      <c r="I2454" s="86">
        <v>19</v>
      </c>
      <c r="J2454" s="86"/>
      <c r="K2454" s="86"/>
      <c r="L2454" s="86">
        <v>1088</v>
      </c>
      <c r="M2454" s="86"/>
      <c r="N2454" s="114"/>
      <c r="O2454" s="83"/>
      <c r="P2454" s="83"/>
      <c r="Q2454" s="83"/>
      <c r="R2454" s="83"/>
      <c r="S2454" s="83"/>
      <c r="T2454" s="16"/>
      <c r="U2454" s="16"/>
      <c r="V2454" s="43">
        <f t="shared" si="758"/>
        <v>1.773947552496071E-6</v>
      </c>
      <c r="W2454" s="43">
        <f t="shared" si="759"/>
        <v>2.4597321655728233E-4</v>
      </c>
      <c r="X2454" s="43">
        <f t="shared" si="760"/>
        <v>1.0053382955866398E-6</v>
      </c>
      <c r="Y2454" s="22"/>
      <c r="Z2454" s="22">
        <f t="shared" si="761"/>
        <v>5.1563817312281247E-2</v>
      </c>
      <c r="AA2454" s="44">
        <f t="shared" si="762"/>
        <v>7.1497705692750406</v>
      </c>
      <c r="AB2454" s="44">
        <f t="shared" si="763"/>
        <v>0.86673368703703035</v>
      </c>
      <c r="AC2454" s="44"/>
      <c r="AD2454" s="44"/>
      <c r="AE2454" s="44"/>
      <c r="AF2454" s="44"/>
      <c r="AG2454" s="45"/>
      <c r="AH2454" s="45"/>
      <c r="DM2454"/>
      <c r="DN2454"/>
      <c r="DO2454"/>
      <c r="DP2454"/>
      <c r="DQ2454"/>
      <c r="DR2454"/>
      <c r="DS2454"/>
      <c r="DT2454"/>
      <c r="DU2454"/>
      <c r="DV2454"/>
      <c r="DW2454"/>
      <c r="DX2454"/>
      <c r="DY2454"/>
      <c r="DZ2454"/>
      <c r="EA2454"/>
      <c r="EB2454"/>
      <c r="EC2454"/>
      <c r="ED2454"/>
      <c r="EE2454"/>
      <c r="EF2454"/>
      <c r="EG2454"/>
    </row>
    <row r="2455" spans="1:137" s="1" customFormat="1" ht="14.4" x14ac:dyDescent="0.3">
      <c r="A2455"/>
      <c r="B2455"/>
      <c r="C2455"/>
      <c r="D2455" s="83"/>
      <c r="E2455" s="28">
        <v>42822.581250000003</v>
      </c>
      <c r="F2455" s="10">
        <f t="shared" si="754"/>
        <v>2938.9576388888891</v>
      </c>
      <c r="G2455" s="86">
        <v>3192</v>
      </c>
      <c r="H2455" s="86">
        <v>0.45</v>
      </c>
      <c r="I2455" s="86">
        <v>44</v>
      </c>
      <c r="J2455" s="86"/>
      <c r="K2455" s="86">
        <v>5</v>
      </c>
      <c r="L2455" s="86">
        <v>1088</v>
      </c>
      <c r="M2455" s="86"/>
      <c r="N2455" s="114"/>
      <c r="O2455" s="83"/>
      <c r="P2455" s="83"/>
      <c r="Q2455" s="83"/>
      <c r="R2455" s="83"/>
      <c r="S2455" s="83"/>
      <c r="T2455" s="16"/>
      <c r="U2455" s="16"/>
      <c r="V2455" s="43">
        <f t="shared" si="758"/>
        <v>1.4514116338604217E-6</v>
      </c>
      <c r="W2455" s="43">
        <f t="shared" si="759"/>
        <v>2.0125081354686736E-4</v>
      </c>
      <c r="X2455" s="43">
        <f t="shared" si="760"/>
        <v>8.2254951457088708E-7</v>
      </c>
      <c r="Y2455" s="22"/>
      <c r="Z2455" s="22">
        <f t="shared" si="761"/>
        <v>1.0295346522849925E-2</v>
      </c>
      <c r="AA2455" s="44">
        <f t="shared" si="762"/>
        <v>1.4275391040924457</v>
      </c>
      <c r="AB2455" s="44">
        <f t="shared" si="763"/>
        <v>0.17305397692013519</v>
      </c>
      <c r="AC2455" s="44"/>
      <c r="AD2455" s="44"/>
      <c r="AE2455" s="44"/>
      <c r="AF2455" s="44"/>
      <c r="AG2455" s="45"/>
      <c r="AH2455" s="45"/>
      <c r="DM2455"/>
      <c r="DN2455"/>
      <c r="DO2455"/>
      <c r="DP2455"/>
      <c r="DQ2455"/>
      <c r="DR2455"/>
      <c r="DS2455"/>
      <c r="DT2455"/>
      <c r="DU2455"/>
      <c r="DV2455"/>
      <c r="DW2455"/>
      <c r="DX2455"/>
      <c r="DY2455"/>
      <c r="DZ2455"/>
      <c r="EA2455"/>
      <c r="EB2455"/>
      <c r="EC2455"/>
      <c r="ED2455"/>
      <c r="EE2455"/>
      <c r="EF2455"/>
      <c r="EG2455"/>
    </row>
    <row r="2456" spans="1:137" s="1" customFormat="1" ht="14.4" x14ac:dyDescent="0.3">
      <c r="A2456"/>
      <c r="B2456"/>
      <c r="C2456"/>
      <c r="D2456" s="83"/>
      <c r="E2456" s="28">
        <v>42968.616666666669</v>
      </c>
      <c r="F2456" s="10">
        <f t="shared" si="754"/>
        <v>3084.9930555555547</v>
      </c>
      <c r="G2456" s="86">
        <v>19886</v>
      </c>
      <c r="H2456" s="86">
        <v>0</v>
      </c>
      <c r="I2456" s="86">
        <v>42</v>
      </c>
      <c r="J2456" s="86"/>
      <c r="K2456" s="86"/>
      <c r="L2456" s="86">
        <v>1070</v>
      </c>
      <c r="M2456" s="86"/>
      <c r="N2456" s="114"/>
      <c r="O2456" s="83"/>
      <c r="P2456" s="83"/>
      <c r="Q2456" s="83"/>
      <c r="R2456" s="83"/>
      <c r="S2456" s="83"/>
      <c r="T2456" s="16"/>
      <c r="U2456" s="16"/>
      <c r="V2456" s="43">
        <f t="shared" si="758"/>
        <v>0</v>
      </c>
      <c r="W2456" s="43">
        <f t="shared" si="759"/>
        <v>0</v>
      </c>
      <c r="X2456" s="43">
        <f t="shared" si="760"/>
        <v>0</v>
      </c>
      <c r="Y2456" s="22"/>
      <c r="Z2456" s="22">
        <f t="shared" si="761"/>
        <v>6.3078361465512114E-2</v>
      </c>
      <c r="AA2456" s="44">
        <f t="shared" si="762"/>
        <v>8.746362000952848</v>
      </c>
      <c r="AB2456" s="44">
        <f t="shared" si="763"/>
        <v>1.0602810973856329</v>
      </c>
      <c r="AC2456" s="44"/>
      <c r="AD2456" s="44"/>
      <c r="AE2456" s="44"/>
      <c r="AF2456" s="44"/>
      <c r="AG2456" s="45"/>
      <c r="AH2456" s="45"/>
      <c r="DM2456"/>
      <c r="DN2456"/>
      <c r="DO2456"/>
      <c r="DP2456"/>
      <c r="DQ2456"/>
      <c r="DR2456"/>
      <c r="DS2456"/>
      <c r="DT2456"/>
      <c r="DU2456"/>
      <c r="DV2456"/>
      <c r="DW2456"/>
      <c r="DX2456"/>
      <c r="DY2456"/>
      <c r="DZ2456"/>
      <c r="EA2456"/>
      <c r="EB2456"/>
      <c r="EC2456"/>
      <c r="ED2456"/>
      <c r="EE2456"/>
      <c r="EF2456"/>
      <c r="EG2456"/>
    </row>
    <row r="2457" spans="1:137" s="1" customFormat="1" ht="14.4" x14ac:dyDescent="0.3">
      <c r="A2457"/>
      <c r="B2457"/>
      <c r="C2457"/>
      <c r="D2457" s="83"/>
      <c r="E2457" s="28">
        <v>43046.609027777777</v>
      </c>
      <c r="F2457" s="10">
        <f t="shared" si="754"/>
        <v>3162.9854166666628</v>
      </c>
      <c r="G2457" s="86">
        <v>26712</v>
      </c>
      <c r="H2457" s="86">
        <v>0</v>
      </c>
      <c r="I2457" s="86">
        <v>57</v>
      </c>
      <c r="J2457" s="86"/>
      <c r="K2457" s="86"/>
      <c r="L2457" s="86">
        <v>1058</v>
      </c>
      <c r="M2457" s="86"/>
      <c r="N2457" s="114"/>
      <c r="O2457" s="83"/>
      <c r="P2457" s="83"/>
      <c r="Q2457" s="83"/>
      <c r="R2457" s="83"/>
      <c r="S2457" s="83"/>
      <c r="T2457" s="16"/>
      <c r="U2457" s="16"/>
      <c r="V2457" s="43">
        <f t="shared" si="758"/>
        <v>0</v>
      </c>
      <c r="W2457" s="43">
        <f t="shared" si="759"/>
        <v>0</v>
      </c>
      <c r="X2457" s="43">
        <f t="shared" si="760"/>
        <v>0</v>
      </c>
      <c r="Y2457" s="22"/>
      <c r="Z2457" s="22">
        <f t="shared" si="761"/>
        <v>8.3780175249944855E-2</v>
      </c>
      <c r="AA2457" s="44">
        <f t="shared" si="762"/>
        <v>11.616848063498422</v>
      </c>
      <c r="AB2457" s="44">
        <f t="shared" si="763"/>
        <v>1.4082568742965837</v>
      </c>
      <c r="AC2457" s="44"/>
      <c r="AD2457" s="44"/>
      <c r="AE2457" s="44"/>
      <c r="AF2457" s="44"/>
      <c r="AG2457" s="45"/>
      <c r="AH2457" s="45"/>
      <c r="DM2457"/>
      <c r="DN2457"/>
      <c r="DO2457"/>
      <c r="DP2457"/>
      <c r="DQ2457"/>
      <c r="DR2457"/>
      <c r="DS2457"/>
      <c r="DT2457"/>
      <c r="DU2457"/>
      <c r="DV2457"/>
      <c r="DW2457"/>
      <c r="DX2457"/>
      <c r="DY2457"/>
      <c r="DZ2457"/>
      <c r="EA2457"/>
      <c r="EB2457"/>
      <c r="EC2457"/>
      <c r="ED2457"/>
      <c r="EE2457"/>
      <c r="EF2457"/>
      <c r="EG2457"/>
    </row>
    <row r="2458" spans="1:137" s="1" customFormat="1" ht="14.4" x14ac:dyDescent="0.3">
      <c r="A2458"/>
      <c r="B2458"/>
      <c r="C2458"/>
      <c r="D2458" s="83"/>
      <c r="E2458" s="28">
        <v>43123.563888888886</v>
      </c>
      <c r="F2458" s="86"/>
      <c r="G2458" s="86">
        <v>33673.5</v>
      </c>
      <c r="H2458" s="86">
        <v>0.65</v>
      </c>
      <c r="I2458" s="86">
        <v>163</v>
      </c>
      <c r="J2458" s="86"/>
      <c r="K2458" s="86"/>
      <c r="L2458" s="86">
        <v>1044</v>
      </c>
      <c r="M2458" s="86"/>
      <c r="N2458" s="114"/>
      <c r="O2458" s="83"/>
      <c r="P2458" s="83"/>
      <c r="Q2458" s="83"/>
      <c r="R2458" s="83"/>
      <c r="S2458" s="83"/>
      <c r="T2458" s="16"/>
      <c r="U2458" s="16"/>
      <c r="V2458" s="43">
        <f t="shared" si="758"/>
        <v>2.0116992131080113E-6</v>
      </c>
      <c r="W2458" s="43">
        <f t="shared" si="759"/>
        <v>2.7893954671753308E-4</v>
      </c>
      <c r="X2458" s="43">
        <f t="shared" si="760"/>
        <v>1.140077819828031E-6</v>
      </c>
      <c r="Y2458" s="22"/>
      <c r="Z2458" s="22">
        <f t="shared" si="761"/>
        <v>0.1042168514655271</v>
      </c>
      <c r="AA2458" s="44">
        <f t="shared" si="762"/>
        <v>14.450570502142845</v>
      </c>
      <c r="AB2458" s="44">
        <f t="shared" si="763"/>
        <v>1.7517759667609569</v>
      </c>
      <c r="AC2458" s="44"/>
      <c r="AD2458" s="44"/>
      <c r="AE2458" s="44"/>
      <c r="AF2458" s="44"/>
      <c r="AG2458" s="45"/>
      <c r="AH2458" s="45"/>
      <c r="DM2458"/>
      <c r="DN2458"/>
      <c r="DO2458"/>
      <c r="DP2458"/>
      <c r="DQ2458"/>
      <c r="DR2458"/>
      <c r="DS2458"/>
      <c r="DT2458"/>
      <c r="DU2458"/>
      <c r="DV2458"/>
      <c r="DW2458"/>
      <c r="DX2458"/>
      <c r="DY2458"/>
      <c r="DZ2458"/>
      <c r="EA2458"/>
      <c r="EB2458"/>
      <c r="EC2458"/>
      <c r="ED2458"/>
      <c r="EE2458"/>
      <c r="EF2458"/>
      <c r="EG2458"/>
    </row>
    <row r="2459" spans="1:137" s="1" customFormat="1" ht="14.4" x14ac:dyDescent="0.3">
      <c r="A2459"/>
      <c r="B2459"/>
      <c r="C2459"/>
      <c r="D2459" s="83"/>
      <c r="E2459" s="28"/>
      <c r="F2459" s="86"/>
      <c r="G2459" s="86"/>
      <c r="H2459" s="86"/>
      <c r="I2459" s="86"/>
      <c r="J2459" s="86"/>
      <c r="K2459" s="86"/>
      <c r="L2459" s="86"/>
      <c r="M2459" s="86"/>
      <c r="N2459" s="114"/>
      <c r="O2459" s="83"/>
      <c r="P2459" s="83"/>
      <c r="Q2459" s="83"/>
      <c r="R2459" s="83"/>
      <c r="S2459" s="83"/>
      <c r="T2459" s="16"/>
      <c r="U2459" s="16"/>
      <c r="V2459" s="43"/>
      <c r="W2459" s="43"/>
      <c r="X2459" s="43"/>
      <c r="Y2459" s="22"/>
      <c r="Z2459" s="22"/>
      <c r="AA2459" s="44"/>
      <c r="AB2459" s="44"/>
      <c r="AC2459" s="44"/>
      <c r="AD2459" s="44"/>
      <c r="AE2459" s="44"/>
      <c r="AF2459" s="44"/>
      <c r="AG2459" s="45"/>
      <c r="AH2459" s="45"/>
      <c r="DM2459"/>
      <c r="DN2459"/>
      <c r="DO2459"/>
      <c r="DP2459"/>
      <c r="DQ2459"/>
      <c r="DR2459"/>
      <c r="DS2459"/>
      <c r="DT2459"/>
      <c r="DU2459"/>
      <c r="DV2459"/>
      <c r="DW2459"/>
      <c r="DX2459"/>
      <c r="DY2459"/>
      <c r="DZ2459"/>
      <c r="EA2459"/>
      <c r="EB2459"/>
      <c r="EC2459"/>
      <c r="ED2459"/>
      <c r="EE2459"/>
      <c r="EF2459"/>
      <c r="EG2459"/>
    </row>
    <row r="2460" spans="1:137" s="1" customFormat="1" ht="14.4" x14ac:dyDescent="0.3">
      <c r="A2460"/>
      <c r="B2460"/>
      <c r="C2460"/>
      <c r="D2460" s="83"/>
      <c r="E2460" s="28"/>
      <c r="F2460" s="86"/>
      <c r="G2460" s="86"/>
      <c r="H2460" s="86"/>
      <c r="I2460" s="86"/>
      <c r="J2460" s="86"/>
      <c r="K2460" s="86"/>
      <c r="L2460" s="86"/>
      <c r="M2460" s="86"/>
      <c r="N2460" s="114"/>
      <c r="O2460" s="83"/>
      <c r="P2460" s="83"/>
      <c r="Q2460" s="83"/>
      <c r="R2460" s="83"/>
      <c r="S2460" s="83"/>
      <c r="T2460" s="16"/>
      <c r="U2460" s="16"/>
      <c r="V2460" s="43"/>
      <c r="W2460" s="43"/>
      <c r="X2460" s="43"/>
      <c r="Y2460" s="22"/>
      <c r="Z2460" s="22"/>
      <c r="AA2460" s="44"/>
      <c r="AB2460" s="44"/>
      <c r="AC2460" s="44"/>
      <c r="AD2460" s="44"/>
      <c r="AE2460" s="44"/>
      <c r="AF2460" s="44"/>
      <c r="AG2460" s="45"/>
      <c r="AH2460" s="45"/>
      <c r="DM2460"/>
      <c r="DN2460"/>
      <c r="DO2460"/>
      <c r="DP2460"/>
      <c r="DQ2460"/>
      <c r="DR2460"/>
      <c r="DS2460"/>
      <c r="DT2460"/>
      <c r="DU2460"/>
      <c r="DV2460"/>
      <c r="DW2460"/>
      <c r="DX2460"/>
      <c r="DY2460"/>
      <c r="DZ2460"/>
      <c r="EA2460"/>
      <c r="EB2460"/>
      <c r="EC2460"/>
      <c r="ED2460"/>
      <c r="EE2460"/>
      <c r="EF2460"/>
      <c r="EG2460"/>
    </row>
    <row r="2461" spans="1:137" s="1" customFormat="1" ht="14.4" x14ac:dyDescent="0.3">
      <c r="A2461"/>
      <c r="B2461"/>
      <c r="C2461"/>
      <c r="D2461" s="83"/>
      <c r="E2461" s="89"/>
      <c r="F2461" s="86"/>
      <c r="G2461" s="86"/>
      <c r="H2461" s="86"/>
      <c r="I2461" s="86"/>
      <c r="J2461" s="86"/>
      <c r="K2461" s="86"/>
      <c r="L2461" s="86"/>
      <c r="M2461" s="86"/>
      <c r="N2461" s="114"/>
      <c r="O2461" s="83"/>
      <c r="P2461" s="83"/>
      <c r="Q2461" s="83"/>
      <c r="R2461" s="83"/>
      <c r="S2461" s="83"/>
      <c r="T2461" s="16"/>
      <c r="U2461" s="16"/>
      <c r="V2461" s="43"/>
      <c r="W2461" s="43"/>
      <c r="X2461" s="43"/>
      <c r="Y2461" s="22"/>
      <c r="Z2461" s="22"/>
      <c r="AA2461" s="44"/>
      <c r="AB2461" s="44"/>
      <c r="AC2461" s="44"/>
      <c r="AD2461" s="44"/>
      <c r="AE2461" s="44"/>
      <c r="AF2461" s="44"/>
      <c r="AG2461" s="45"/>
      <c r="AH2461" s="45"/>
      <c r="DM2461"/>
      <c r="DN2461"/>
      <c r="DO2461"/>
      <c r="DP2461"/>
      <c r="DQ2461"/>
      <c r="DR2461"/>
      <c r="DS2461"/>
      <c r="DT2461"/>
      <c r="DU2461"/>
      <c r="DV2461"/>
      <c r="DW2461"/>
      <c r="DX2461"/>
      <c r="DY2461"/>
      <c r="DZ2461"/>
      <c r="EA2461"/>
      <c r="EB2461"/>
      <c r="EC2461"/>
      <c r="ED2461"/>
      <c r="EE2461"/>
      <c r="EF2461"/>
      <c r="EG2461"/>
    </row>
    <row r="2462" spans="1:137" ht="14.4" thickBot="1" x14ac:dyDescent="0.3">
      <c r="D2462" s="18" t="s">
        <v>233</v>
      </c>
      <c r="E2462" s="18" t="s">
        <v>16</v>
      </c>
      <c r="F2462" s="10" t="s">
        <v>17</v>
      </c>
      <c r="G2462" s="10" t="s">
        <v>20</v>
      </c>
      <c r="H2462" s="10" t="s">
        <v>21</v>
      </c>
      <c r="I2462" s="10" t="s">
        <v>22</v>
      </c>
      <c r="K2462" s="10"/>
      <c r="L2462" s="10"/>
    </row>
    <row r="2463" spans="1:137" ht="14.4" thickBot="1" x14ac:dyDescent="0.3">
      <c r="D2463" s="18"/>
      <c r="E2463" s="28">
        <f>E2464-1</f>
        <v>39883.644444444442</v>
      </c>
      <c r="F2463" s="10"/>
      <c r="K2463" s="10"/>
      <c r="L2463" s="10"/>
      <c r="M2463" s="86"/>
      <c r="N2463" s="86"/>
      <c r="O2463" s="37">
        <v>92.88</v>
      </c>
      <c r="P2463" s="38">
        <v>19.04</v>
      </c>
      <c r="Q2463" s="126">
        <f>P2463-(P2463/100*R2463)</f>
        <v>10.534965449160907</v>
      </c>
      <c r="R2463" s="21">
        <v>44.669299111549854</v>
      </c>
      <c r="S2463" s="85">
        <f>R2463*P2463/100</f>
        <v>8.5050345508390919</v>
      </c>
      <c r="T2463" s="40">
        <f>Q2463/$A$18+S2463</f>
        <v>12.894603487989471</v>
      </c>
      <c r="U2463" s="40">
        <f>$A$16-T2463</f>
        <v>104.10539651201053</v>
      </c>
    </row>
    <row r="2464" spans="1:137" ht="14.4" x14ac:dyDescent="0.3">
      <c r="D2464" s="18"/>
      <c r="E2464" s="28">
        <v>39884.644444444442</v>
      </c>
      <c r="F2464" s="10">
        <f>E2464-$E$2463</f>
        <v>1</v>
      </c>
      <c r="G2464" s="10">
        <v>10516</v>
      </c>
      <c r="H2464" s="10">
        <v>3.88</v>
      </c>
      <c r="I2464" s="10">
        <v>854</v>
      </c>
      <c r="K2464" s="10"/>
      <c r="L2464" s="79">
        <v>1037</v>
      </c>
      <c r="M2464" s="86"/>
      <c r="N2464" s="42">
        <v>7.05</v>
      </c>
      <c r="V2464" s="43">
        <f t="shared" ref="V2464:V2495" si="765">($A$15*L2464/1000/$A$13*H2464)/$Q$2463</f>
        <v>1.2429724227859138E-5</v>
      </c>
      <c r="W2464" s="43">
        <f t="shared" ref="W2464:W2495" si="766">($U$2463*L2464/1000/$A$13*H2464)/$Q$2463</f>
        <v>1.725335159034959E-3</v>
      </c>
      <c r="X2464" s="43">
        <f t="shared" ref="X2464:X2495" si="767">($A$46*$S$2463*H2464*L2464/1000000)/$Q$2463</f>
        <v>7.1054841344227408E-6</v>
      </c>
      <c r="Y2464" s="22">
        <f>X2464+W2464+SUM($V$2463:V2464)</f>
        <v>1.7448703673972408E-3</v>
      </c>
      <c r="Z2464" s="22">
        <f t="shared" ref="Z2464:Z2495" si="768">($A$15*L2464/1000/$A$13*G2464)/$Q$2463</f>
        <v>3.3688396902104817E-2</v>
      </c>
      <c r="AA2464" s="44">
        <f t="shared" ref="AA2464:AA2495" si="769">($U$2463*L2464/1000/$A$13*G2464)/$Q$2463</f>
        <v>4.6761918897968116</v>
      </c>
      <c r="AB2464" s="44">
        <f t="shared" ref="AB2464:AB2495" si="770">($A$14*$S$2463/1000*G2464/1000000*L2464/1000*1000000)/$Q$2463</f>
        <v>0.57119144052456616</v>
      </c>
      <c r="AC2464" s="44">
        <f t="shared" ref="AC2464:AC2495" si="771">($A$14*((L2464/1000)*G2464/10^6)*(1+($A$28/(10^-N2464))+(($A$28*$A$29)/(10^-N2464)^2))*1000000)*$S$2463/1000/$Q$2463</f>
        <v>2.4909232417523288</v>
      </c>
      <c r="AD2464" s="44">
        <f t="shared" ref="AD2464" si="772">AC2464/(1+($A$28/(10^-N2464))+(($A$28*$A$29)/(10^-N2464)^2))*1</f>
        <v>0.57119144052456594</v>
      </c>
      <c r="AE2464" s="44">
        <f t="shared" ref="AE2464" si="773">AC2464/(1+($A$28/(10^-N2464))+(($A$28*$A$29)/(10^-N2464)^2))*($A$28/(10^-N2464))</f>
        <v>1.9191511729315958</v>
      </c>
      <c r="AF2464" s="44">
        <f t="shared" ref="AF2464" si="774">AC2464/(1+($A$28/(10^-N2464))+(($A$28*$A$29)/(10^-N2464)^2))*(($A$28*$A$29)/(10^-N2464)^2)</f>
        <v>5.806282961670088E-4</v>
      </c>
      <c r="AG2464" s="45">
        <f>AC2464+AA2464+SUM($Z$2463:Z2464)</f>
        <v>7.2008035284512451</v>
      </c>
      <c r="AH2464" s="45">
        <f>AC2464+AA2464+SUM($Z$2463:Z2464)</f>
        <v>7.2008035284512451</v>
      </c>
    </row>
    <row r="2465" spans="4:34" ht="14.4" x14ac:dyDescent="0.3">
      <c r="D2465" s="18"/>
      <c r="E2465" s="28">
        <v>39891.638194444444</v>
      </c>
      <c r="F2465" s="10">
        <f t="shared" ref="F2465:F2523" si="775">E2465-$E$2463</f>
        <v>7.9937500000014552</v>
      </c>
      <c r="G2465" s="10">
        <v>22197</v>
      </c>
      <c r="H2465" s="10">
        <v>3.82</v>
      </c>
      <c r="I2465" s="10">
        <v>1082</v>
      </c>
      <c r="K2465" s="10"/>
      <c r="L2465" s="79">
        <v>1037</v>
      </c>
      <c r="M2465" s="86"/>
      <c r="N2465" s="42">
        <v>7.05</v>
      </c>
      <c r="O2465" s="90"/>
      <c r="P2465" s="90"/>
      <c r="Q2465" s="90"/>
      <c r="R2465" s="88"/>
      <c r="S2465" s="87"/>
      <c r="V2465" s="43">
        <f t="shared" si="765"/>
        <v>1.223751199753142E-5</v>
      </c>
      <c r="W2465" s="43">
        <f t="shared" si="766"/>
        <v>1.6986547184313255E-3</v>
      </c>
      <c r="X2465" s="43">
        <f t="shared" si="767"/>
        <v>6.995605513787337E-6</v>
      </c>
      <c r="Y2465" s="22">
        <f>X2465+W2465+SUM($V$2463:V2465)</f>
        <v>1.7303175601705034E-3</v>
      </c>
      <c r="Z2465" s="22">
        <f t="shared" si="768"/>
        <v>7.1108914609739504E-2</v>
      </c>
      <c r="AA2465" s="44">
        <f t="shared" si="769"/>
        <v>9.8704290013141716</v>
      </c>
      <c r="AB2465" s="44">
        <f t="shared" si="770"/>
        <v>1.2056615067824072</v>
      </c>
      <c r="AC2465" s="44">
        <f t="shared" si="771"/>
        <v>5.2577998475823939</v>
      </c>
      <c r="AD2465" s="44">
        <f t="shared" ref="AD2465:AD2515" si="776">AC2465/(1+($A$28/(10^-N2465))+(($A$28*$A$29)/(10^-N2465)^2))*1</f>
        <v>1.205661506782407</v>
      </c>
      <c r="AE2465" s="44">
        <f t="shared" ref="AE2465:AE2515" si="777">AC2465/(1+($A$28/(10^-N2465))+(($A$28*$A$29)/(10^-N2465)^2))*($A$28/(10^-N2465))</f>
        <v>4.0509127601333814</v>
      </c>
      <c r="AF2465" s="44">
        <f t="shared" ref="AF2465:AF2515" si="778">AC2465/(1+($A$28/(10^-N2465))+(($A$28*$A$29)/(10^-N2465)^2))*(($A$28*$A$29)/(10^-N2465)^2)</f>
        <v>1.2255806666050873E-3</v>
      </c>
      <c r="AG2465" s="45">
        <f>AC2465+AA2465+SUM($Z$2463:Z2465)</f>
        <v>15.233026160408409</v>
      </c>
      <c r="AH2465" s="45">
        <f>AC2465+AA2465+SUM($Z$2463:Z2465)</f>
        <v>15.233026160408409</v>
      </c>
    </row>
    <row r="2466" spans="4:34" ht="14.4" x14ac:dyDescent="0.3">
      <c r="D2466" s="18"/>
      <c r="E2466" s="28">
        <v>39898.486805555556</v>
      </c>
      <c r="F2466" s="10">
        <f t="shared" si="775"/>
        <v>14.84236111111386</v>
      </c>
      <c r="G2466" s="10">
        <v>31216</v>
      </c>
      <c r="H2466" s="10">
        <v>7.1</v>
      </c>
      <c r="I2466" s="10">
        <v>1299</v>
      </c>
      <c r="K2466" s="10"/>
      <c r="L2466" s="79">
        <v>1037</v>
      </c>
      <c r="M2466" s="87"/>
      <c r="N2466" s="42">
        <v>7.05</v>
      </c>
      <c r="O2466" s="90"/>
      <c r="P2466" s="90"/>
      <c r="Q2466" s="90"/>
      <c r="R2466" s="87"/>
      <c r="S2466" s="87"/>
      <c r="V2466" s="43">
        <f t="shared" si="765"/>
        <v>2.2745113922113371E-5</v>
      </c>
      <c r="W2466" s="43">
        <f t="shared" si="766"/>
        <v>3.1571854714299509E-3</v>
      </c>
      <c r="X2466" s="43">
        <f t="shared" si="767"/>
        <v>1.3002303441856042E-5</v>
      </c>
      <c r="Y2466" s="22">
        <f>X2466+W2466+SUM($V$2463:V2466)</f>
        <v>3.217600125019311E-3</v>
      </c>
      <c r="Z2466" s="22">
        <f t="shared" si="768"/>
        <v>0.10000161636516776</v>
      </c>
      <c r="AA2466" s="44">
        <f t="shared" si="769"/>
        <v>13.880943898050329</v>
      </c>
      <c r="AB2466" s="44">
        <f t="shared" si="770"/>
        <v>1.6955412711501388</v>
      </c>
      <c r="AC2466" s="44">
        <f t="shared" si="771"/>
        <v>7.3941289382408444</v>
      </c>
      <c r="AD2466" s="44">
        <f t="shared" si="776"/>
        <v>1.6955412711501383</v>
      </c>
      <c r="AE2466" s="44">
        <f t="shared" si="777"/>
        <v>5.6968641131830271</v>
      </c>
      <c r="AF2466" s="44">
        <f t="shared" si="778"/>
        <v>1.7235539076787135E-3</v>
      </c>
      <c r="AG2466" s="45">
        <f>AC2466+AA2466+SUM($Z$2463:Z2466)</f>
        <v>21.479871764168184</v>
      </c>
      <c r="AH2466" s="45">
        <f>AC2466+AA2466+SUM($Z$2463:Z2466)</f>
        <v>21.479871764168184</v>
      </c>
    </row>
    <row r="2467" spans="4:34" ht="14.4" x14ac:dyDescent="0.3">
      <c r="D2467" s="18"/>
      <c r="E2467" s="28">
        <v>39914.474999999999</v>
      </c>
      <c r="F2467" s="10">
        <f t="shared" si="775"/>
        <v>30.830555555556202</v>
      </c>
      <c r="G2467" s="10">
        <v>52620.1</v>
      </c>
      <c r="H2467" s="10">
        <v>4.88</v>
      </c>
      <c r="I2467" s="10">
        <v>1656</v>
      </c>
      <c r="K2467" s="10"/>
      <c r="L2467" s="79">
        <v>1037</v>
      </c>
      <c r="M2467" s="86"/>
      <c r="N2467" s="42">
        <v>7.05</v>
      </c>
      <c r="O2467" s="90"/>
      <c r="P2467" s="90"/>
      <c r="Q2467" s="90"/>
      <c r="R2467" s="87"/>
      <c r="S2467" s="87"/>
      <c r="V2467" s="43">
        <f t="shared" si="765"/>
        <v>1.563326139998778E-5</v>
      </c>
      <c r="W2467" s="43">
        <f t="shared" si="766"/>
        <v>2.1700091690955155E-3</v>
      </c>
      <c r="X2467" s="43">
        <f t="shared" si="767"/>
        <v>8.9367944783461267E-6</v>
      </c>
      <c r="Y2467" s="22">
        <f>X2467+W2467+SUM($V$2463:V2467)</f>
        <v>2.2419915751213534E-3</v>
      </c>
      <c r="Z2467" s="22">
        <f t="shared" si="768"/>
        <v>0.16857044635112645</v>
      </c>
      <c r="AA2467" s="44">
        <f t="shared" si="769"/>
        <v>23.398790876787483</v>
      </c>
      <c r="AB2467" s="44">
        <f t="shared" si="770"/>
        <v>2.8581352909420619</v>
      </c>
      <c r="AC2467" s="44">
        <f t="shared" si="771"/>
        <v>12.464114689362088</v>
      </c>
      <c r="AD2467" s="44">
        <f t="shared" si="776"/>
        <v>2.8581352909420605</v>
      </c>
      <c r="AE2467" s="44">
        <f t="shared" si="777"/>
        <v>9.603074042865904</v>
      </c>
      <c r="AF2467" s="44">
        <f t="shared" si="778"/>
        <v>2.9053555541211124E-3</v>
      </c>
      <c r="AG2467" s="45">
        <f>AC2467+AA2467+SUM($Z$2463:Z2467)</f>
        <v>36.236274940377712</v>
      </c>
      <c r="AH2467" s="45">
        <f>AC2467+AA2467+SUM($Z$2463:Z2467)</f>
        <v>36.236274940377712</v>
      </c>
    </row>
    <row r="2468" spans="4:34" ht="14.4" x14ac:dyDescent="0.3">
      <c r="D2468" s="29"/>
      <c r="E2468" s="28">
        <v>39921.659722222219</v>
      </c>
      <c r="F2468" s="10">
        <f t="shared" si="775"/>
        <v>38.015277777776646</v>
      </c>
      <c r="G2468" s="10">
        <v>36282</v>
      </c>
      <c r="H2468" s="10">
        <v>3.09</v>
      </c>
      <c r="I2468" s="10">
        <v>1856</v>
      </c>
      <c r="K2468" s="10"/>
      <c r="L2468" s="79">
        <v>1037</v>
      </c>
      <c r="M2468" s="86"/>
      <c r="N2468" s="42">
        <v>7.05</v>
      </c>
      <c r="O2468" s="90"/>
      <c r="P2468" s="90"/>
      <c r="Q2468" s="90"/>
      <c r="R2468" s="87"/>
      <c r="S2468" s="87"/>
      <c r="V2468" s="43">
        <f t="shared" si="765"/>
        <v>9.8989298618775084E-6</v>
      </c>
      <c r="W2468" s="43">
        <f t="shared" si="766"/>
        <v>1.3740426910871194E-3</v>
      </c>
      <c r="X2468" s="43">
        <f t="shared" si="767"/>
        <v>5.6587489627232646E-6</v>
      </c>
      <c r="Y2468" s="22">
        <f>X2468+W2468+SUM($V$2463:V2468)</f>
        <v>1.4526459814592119E-3</v>
      </c>
      <c r="Z2468" s="22">
        <f t="shared" si="768"/>
        <v>0.11623073567917144</v>
      </c>
      <c r="AA2468" s="44">
        <f t="shared" si="769"/>
        <v>16.133662433017108</v>
      </c>
      <c r="AB2468" s="44">
        <f t="shared" si="770"/>
        <v>1.970708239360242</v>
      </c>
      <c r="AC2468" s="44">
        <f t="shared" si="771"/>
        <v>8.5941115497582707</v>
      </c>
      <c r="AD2468" s="44">
        <f t="shared" si="776"/>
        <v>1.9707082393602411</v>
      </c>
      <c r="AE2468" s="44">
        <f t="shared" si="777"/>
        <v>6.6214000433914171</v>
      </c>
      <c r="AF2468" s="44">
        <f t="shared" si="778"/>
        <v>2.0032670066119636E-3</v>
      </c>
      <c r="AG2468" s="45">
        <f>AC2468+AA2468+SUM($Z$2463:Z2468)</f>
        <v>25.217374092682689</v>
      </c>
      <c r="AH2468" s="45">
        <f>AC2468+AA2468+SUM($Z$2463:Z2468)</f>
        <v>25.217374092682689</v>
      </c>
    </row>
    <row r="2469" spans="4:34" ht="14.4" x14ac:dyDescent="0.3">
      <c r="D2469" s="18"/>
      <c r="E2469" s="28">
        <v>39939.67083333333</v>
      </c>
      <c r="F2469" s="10">
        <f t="shared" si="775"/>
        <v>56.026388888887595</v>
      </c>
      <c r="G2469" s="10">
        <v>74269</v>
      </c>
      <c r="H2469" s="10">
        <v>8.33</v>
      </c>
      <c r="I2469" s="10">
        <v>193</v>
      </c>
      <c r="K2469" s="10"/>
      <c r="L2469" s="79">
        <v>1037</v>
      </c>
      <c r="M2469" s="86"/>
      <c r="N2469" s="42">
        <v>7.05</v>
      </c>
      <c r="O2469" s="90"/>
      <c r="P2469" s="90"/>
      <c r="Q2469" s="90"/>
      <c r="R2469" s="87"/>
      <c r="S2469" s="87"/>
      <c r="V2469" s="43">
        <f t="shared" si="765"/>
        <v>2.6685464643831602E-5</v>
      </c>
      <c r="W2469" s="43">
        <f t="shared" si="766"/>
        <v>3.7041345038044352E-3</v>
      </c>
      <c r="X2469" s="43">
        <f t="shared" si="767"/>
        <v>1.5254815164881812E-5</v>
      </c>
      <c r="Y2469" s="22">
        <f>X2469+W2469+SUM($V$2463:V2469)</f>
        <v>3.8190193250225179E-3</v>
      </c>
      <c r="Z2469" s="22">
        <f t="shared" si="768"/>
        <v>0.23792350223682221</v>
      </c>
      <c r="AA2469" s="44">
        <f t="shared" si="769"/>
        <v>33.025494053187465</v>
      </c>
      <c r="AB2469" s="44">
        <f t="shared" si="770"/>
        <v>4.0340259696005125</v>
      </c>
      <c r="AC2469" s="44">
        <f t="shared" si="771"/>
        <v>17.592086177415723</v>
      </c>
      <c r="AD2469" s="44">
        <f t="shared" si="776"/>
        <v>4.0340259696005134</v>
      </c>
      <c r="AE2469" s="44">
        <f t="shared" si="777"/>
        <v>13.553959534276981</v>
      </c>
      <c r="AF2469" s="44">
        <f t="shared" si="778"/>
        <v>4.1006735382300864E-3</v>
      </c>
      <c r="AG2469" s="45">
        <f>AC2469+AA2469+SUM($Z$2463:Z2469)</f>
        <v>51.345103842747321</v>
      </c>
      <c r="AH2469" s="45">
        <f>AC2469+AA2469+SUM($Z$2463:Z2469)</f>
        <v>51.345103842747321</v>
      </c>
    </row>
    <row r="2470" spans="4:34" ht="14.4" x14ac:dyDescent="0.3">
      <c r="D2470" s="18"/>
      <c r="E2470" s="28">
        <v>39952.555555555555</v>
      </c>
      <c r="F2470" s="10">
        <f t="shared" si="775"/>
        <v>68.911111111112405</v>
      </c>
      <c r="G2470" s="10">
        <v>79311.199999999997</v>
      </c>
      <c r="H2470" s="10">
        <v>9.99</v>
      </c>
      <c r="I2470" s="10">
        <v>556</v>
      </c>
      <c r="K2470" s="10"/>
      <c r="L2470" s="79">
        <v>1037</v>
      </c>
      <c r="M2470" s="86"/>
      <c r="N2470" s="42">
        <v>7.05</v>
      </c>
      <c r="O2470" s="90"/>
      <c r="P2470" s="90"/>
      <c r="Q2470" s="90"/>
      <c r="R2470" s="87"/>
      <c r="S2470" s="87"/>
      <c r="V2470" s="43">
        <f t="shared" si="765"/>
        <v>3.2003336349565148E-5</v>
      </c>
      <c r="W2470" s="43">
        <f t="shared" si="766"/>
        <v>4.4422933605049592E-3</v>
      </c>
      <c r="X2470" s="43">
        <f t="shared" si="767"/>
        <v>1.8294790335794634E-5</v>
      </c>
      <c r="Y2470" s="22">
        <f>X2470+W2470+SUM($V$2463:V2470)</f>
        <v>4.5922214932435194E-3</v>
      </c>
      <c r="Z2470" s="22">
        <f t="shared" si="768"/>
        <v>0.25407637736612926</v>
      </c>
      <c r="AA2470" s="44">
        <f t="shared" si="769"/>
        <v>35.267629346714799</v>
      </c>
      <c r="AB2470" s="44">
        <f t="shared" si="770"/>
        <v>4.3079002070874823</v>
      </c>
      <c r="AC2470" s="44">
        <f t="shared" si="771"/>
        <v>18.786431286731396</v>
      </c>
      <c r="AD2470" s="44">
        <f t="shared" si="776"/>
        <v>4.3079002070874823</v>
      </c>
      <c r="AE2470" s="44">
        <f t="shared" si="777"/>
        <v>14.474152007095133</v>
      </c>
      <c r="AF2470" s="44">
        <f t="shared" si="778"/>
        <v>4.3790725487790868E-3</v>
      </c>
      <c r="AG2470" s="45">
        <f>AC2470+AA2470+SUM($Z$2463:Z2470)</f>
        <v>55.035660622956456</v>
      </c>
      <c r="AH2470" s="45">
        <f>AC2470+AA2470+SUM($Z$2463:Z2470)</f>
        <v>55.035660622956456</v>
      </c>
    </row>
    <row r="2471" spans="4:34" ht="14.4" x14ac:dyDescent="0.3">
      <c r="D2471" s="18"/>
      <c r="E2471" s="28">
        <v>39966.5</v>
      </c>
      <c r="F2471" s="10">
        <f t="shared" si="775"/>
        <v>82.855555555557657</v>
      </c>
      <c r="G2471" s="10">
        <v>83489.600000000006</v>
      </c>
      <c r="H2471" s="10">
        <v>7.23</v>
      </c>
      <c r="I2471" s="10">
        <v>788</v>
      </c>
      <c r="K2471" s="10"/>
      <c r="L2471" s="79">
        <v>1037</v>
      </c>
      <c r="M2471" s="86"/>
      <c r="N2471" s="42">
        <v>7.05</v>
      </c>
      <c r="O2471" s="90"/>
      <c r="P2471" s="90"/>
      <c r="Q2471" s="90"/>
      <c r="R2471" s="87"/>
      <c r="S2471" s="87"/>
      <c r="V2471" s="43">
        <f t="shared" si="765"/>
        <v>2.3161573754490096E-5</v>
      </c>
      <c r="W2471" s="43">
        <f t="shared" si="766"/>
        <v>3.2149930927378233E-3</v>
      </c>
      <c r="X2471" s="43">
        <f t="shared" si="767"/>
        <v>1.3240373786566086E-5</v>
      </c>
      <c r="Y2471" s="22">
        <f>X2471+W2471+SUM($V$2463:V2471)</f>
        <v>3.3830283826816457E-3</v>
      </c>
      <c r="Z2471" s="22">
        <f t="shared" si="768"/>
        <v>0.26746203708615163</v>
      </c>
      <c r="AA2471" s="44">
        <f t="shared" si="769"/>
        <v>37.125655230351839</v>
      </c>
      <c r="AB2471" s="44">
        <f t="shared" si="770"/>
        <v>4.5348559236230335</v>
      </c>
      <c r="AC2471" s="44">
        <f t="shared" si="771"/>
        <v>19.776168227900847</v>
      </c>
      <c r="AD2471" s="44">
        <f t="shared" si="776"/>
        <v>4.5348559236230335</v>
      </c>
      <c r="AE2471" s="44">
        <f t="shared" si="777"/>
        <v>15.236702526396902</v>
      </c>
      <c r="AF2471" s="44">
        <f t="shared" si="778"/>
        <v>4.6097778809114798E-3</v>
      </c>
      <c r="AG2471" s="45">
        <f>AC2471+AA2471+SUM($Z$2463:Z2471)</f>
        <v>58.150885484849098</v>
      </c>
      <c r="AH2471" s="45">
        <f>AC2471+AA2471+SUM($Z$2463:Z2471)</f>
        <v>58.150885484849098</v>
      </c>
    </row>
    <row r="2472" spans="4:34" ht="14.4" x14ac:dyDescent="0.3">
      <c r="D2472" s="18"/>
      <c r="E2472" s="28">
        <v>39976.387499999997</v>
      </c>
      <c r="F2472" s="10">
        <f t="shared" si="775"/>
        <v>92.743055555554747</v>
      </c>
      <c r="G2472" s="10">
        <v>87283.4</v>
      </c>
      <c r="H2472" s="10">
        <v>7.2</v>
      </c>
      <c r="I2472" s="10">
        <v>1009</v>
      </c>
      <c r="K2472" s="10"/>
      <c r="L2472" s="79">
        <v>1037</v>
      </c>
      <c r="M2472" s="86"/>
      <c r="N2472" s="42">
        <v>7.05</v>
      </c>
      <c r="O2472" s="90"/>
      <c r="P2472" s="90"/>
      <c r="Q2472" s="90"/>
      <c r="R2472" s="87"/>
      <c r="S2472" s="87"/>
      <c r="V2472" s="43">
        <f t="shared" si="765"/>
        <v>2.3065467639326236E-5</v>
      </c>
      <c r="W2472" s="43">
        <f t="shared" si="766"/>
        <v>3.2016528724360068E-3</v>
      </c>
      <c r="X2472" s="43">
        <f t="shared" si="767"/>
        <v>1.3185434476248383E-5</v>
      </c>
      <c r="Y2472" s="22">
        <f>X2472+W2472+SUM($V$2463:V2472)</f>
        <v>3.3926986907088378E-3</v>
      </c>
      <c r="Z2472" s="22">
        <f t="shared" si="768"/>
        <v>0.27961561640977323</v>
      </c>
      <c r="AA2472" s="44">
        <f t="shared" si="769"/>
        <v>38.812659489719572</v>
      </c>
      <c r="AB2472" s="44">
        <f t="shared" si="770"/>
        <v>4.7409215462040599</v>
      </c>
      <c r="AC2472" s="44">
        <f t="shared" si="771"/>
        <v>20.674805028448578</v>
      </c>
      <c r="AD2472" s="44">
        <f t="shared" si="776"/>
        <v>4.7409215462040608</v>
      </c>
      <c r="AE2472" s="44">
        <f t="shared" si="777"/>
        <v>15.929064234258052</v>
      </c>
      <c r="AF2472" s="44">
        <f t="shared" si="778"/>
        <v>4.819247986464768E-3</v>
      </c>
      <c r="AG2472" s="45">
        <f>AC2472+AA2472+SUM($Z$2463:Z2472)</f>
        <v>61.016142161174336</v>
      </c>
      <c r="AH2472" s="45">
        <f>AC2472+AA2472+SUM($Z$2463:Z2472)</f>
        <v>61.016142161174336</v>
      </c>
    </row>
    <row r="2473" spans="4:34" ht="14.4" x14ac:dyDescent="0.3">
      <c r="D2473" s="18"/>
      <c r="E2473" s="28">
        <v>39981.503472222219</v>
      </c>
      <c r="F2473" s="10">
        <f t="shared" si="775"/>
        <v>97.859027777776646</v>
      </c>
      <c r="G2473" s="10">
        <v>89488.8</v>
      </c>
      <c r="H2473" s="10">
        <v>10.17</v>
      </c>
      <c r="I2473" s="10">
        <v>1108</v>
      </c>
      <c r="K2473" s="10"/>
      <c r="L2473" s="79">
        <v>1037</v>
      </c>
      <c r="M2473" s="86"/>
      <c r="N2473" s="42">
        <v>7.05</v>
      </c>
      <c r="O2473" s="90"/>
      <c r="P2473" s="90"/>
      <c r="Q2473" s="90"/>
      <c r="R2473" s="87"/>
      <c r="S2473" s="87"/>
      <c r="V2473" s="43">
        <f t="shared" si="765"/>
        <v>3.2579973040548303E-5</v>
      </c>
      <c r="W2473" s="43">
        <f t="shared" si="766"/>
        <v>4.5223346823158594E-3</v>
      </c>
      <c r="X2473" s="43">
        <f t="shared" si="767"/>
        <v>1.8624426197700839E-5</v>
      </c>
      <c r="Y2473" s="22">
        <f>X2473+W2473+SUM($V$2463:V2473)</f>
        <v>4.7513994653506902E-3</v>
      </c>
      <c r="Z2473" s="22">
        <f t="shared" si="768"/>
        <v>0.28668069728918577</v>
      </c>
      <c r="AA2473" s="44">
        <f t="shared" si="769"/>
        <v>39.793343551507128</v>
      </c>
      <c r="AB2473" s="44">
        <f t="shared" si="770"/>
        <v>4.8607109721200832</v>
      </c>
      <c r="AC2473" s="44">
        <f t="shared" si="771"/>
        <v>21.197197774488952</v>
      </c>
      <c r="AD2473" s="44">
        <f t="shared" si="776"/>
        <v>4.8607109721200814</v>
      </c>
      <c r="AE2473" s="44">
        <f t="shared" si="777"/>
        <v>16.33154578587305</v>
      </c>
      <c r="AF2473" s="44">
        <f t="shared" si="778"/>
        <v>4.9410164958187735E-3</v>
      </c>
      <c r="AG2473" s="45">
        <f>AC2473+AA2473+SUM($Z$2463:Z2473)</f>
        <v>62.805899666291445</v>
      </c>
      <c r="AH2473" s="45">
        <f>AC2473+AA2473+SUM($Z$2463:Z2473)</f>
        <v>62.805899666291445</v>
      </c>
    </row>
    <row r="2474" spans="4:34" ht="14.4" x14ac:dyDescent="0.3">
      <c r="D2474" s="18"/>
      <c r="E2474" s="28">
        <v>39988.513888888891</v>
      </c>
      <c r="F2474" s="10">
        <f t="shared" si="775"/>
        <v>104.86944444444816</v>
      </c>
      <c r="G2474" s="10">
        <v>93265.2</v>
      </c>
      <c r="H2474" s="10">
        <v>7.41</v>
      </c>
      <c r="I2474" s="10">
        <v>1215</v>
      </c>
      <c r="K2474" s="10"/>
      <c r="L2474" s="79">
        <v>1037</v>
      </c>
      <c r="M2474" s="86"/>
      <c r="N2474" s="42">
        <v>7.05</v>
      </c>
      <c r="O2474" s="90"/>
      <c r="P2474" s="90"/>
      <c r="Q2474" s="90"/>
      <c r="R2474" s="87"/>
      <c r="S2474" s="87"/>
      <c r="V2474" s="43">
        <f t="shared" si="765"/>
        <v>2.3738210445473248E-5</v>
      </c>
      <c r="W2474" s="43">
        <f t="shared" si="766"/>
        <v>3.2950344145487235E-3</v>
      </c>
      <c r="X2474" s="43">
        <f t="shared" si="767"/>
        <v>1.3570009648472294E-5</v>
      </c>
      <c r="Y2474" s="22">
        <f>X2474+W2474+SUM($V$2463:V2474)</f>
        <v>3.5427829914797997E-3</v>
      </c>
      <c r="Z2474" s="22">
        <f t="shared" si="768"/>
        <v>0.29877853506601237</v>
      </c>
      <c r="AA2474" s="44">
        <f t="shared" si="769"/>
        <v>41.472610483099807</v>
      </c>
      <c r="AB2474" s="44">
        <f t="shared" si="770"/>
        <v>5.0658314890463823</v>
      </c>
      <c r="AC2474" s="44">
        <f t="shared" si="771"/>
        <v>22.091713039813555</v>
      </c>
      <c r="AD2474" s="44">
        <f t="shared" si="776"/>
        <v>5.0658314890463823</v>
      </c>
      <c r="AE2474" s="44">
        <f t="shared" si="777"/>
        <v>17.020732024885877</v>
      </c>
      <c r="AF2474" s="44">
        <f t="shared" si="778"/>
        <v>5.149525881292822E-3</v>
      </c>
      <c r="AG2474" s="45">
        <f>AC2474+AA2474+SUM($Z$2463:Z2474)</f>
        <v>65.678460398274751</v>
      </c>
      <c r="AH2474" s="45">
        <f>AC2474+AA2474+SUM($Z$2463:Z2474)</f>
        <v>65.678460398274751</v>
      </c>
    </row>
    <row r="2475" spans="4:34" ht="14.4" x14ac:dyDescent="0.3">
      <c r="D2475" s="18"/>
      <c r="E2475" s="28">
        <v>39995.613888888889</v>
      </c>
      <c r="F2475" s="10">
        <f t="shared" si="775"/>
        <v>111.96944444444671</v>
      </c>
      <c r="G2475" s="10">
        <v>94230.1</v>
      </c>
      <c r="H2475" s="10">
        <v>6.57</v>
      </c>
      <c r="I2475" s="10">
        <v>1435</v>
      </c>
      <c r="K2475" s="10"/>
      <c r="L2475" s="79">
        <v>1037</v>
      </c>
      <c r="M2475" s="86"/>
      <c r="N2475" s="42">
        <v>7.05</v>
      </c>
      <c r="O2475" s="90"/>
      <c r="P2475" s="90"/>
      <c r="Q2475" s="90"/>
      <c r="R2475" s="87"/>
      <c r="S2475" s="87"/>
      <c r="V2475" s="43">
        <f t="shared" si="765"/>
        <v>2.104723922088519E-5</v>
      </c>
      <c r="W2475" s="43">
        <f t="shared" si="766"/>
        <v>2.9215082460978558E-3</v>
      </c>
      <c r="X2475" s="43">
        <f t="shared" si="767"/>
        <v>1.203170895957665E-5</v>
      </c>
      <c r="Y2475" s="22">
        <f>X2475+W2475+SUM($V$2463:V2475)</f>
        <v>3.1887657615609216E-3</v>
      </c>
      <c r="Z2475" s="22">
        <f t="shared" si="768"/>
        <v>0.30186962808339934</v>
      </c>
      <c r="AA2475" s="44">
        <f t="shared" si="769"/>
        <v>41.901676435407246</v>
      </c>
      <c r="AB2475" s="44">
        <f t="shared" si="770"/>
        <v>5.1182413997502767</v>
      </c>
      <c r="AC2475" s="44">
        <f t="shared" si="771"/>
        <v>22.320268748825235</v>
      </c>
      <c r="AD2475" s="44">
        <f t="shared" si="776"/>
        <v>5.1182413997502767</v>
      </c>
      <c r="AE2475" s="44">
        <f t="shared" si="777"/>
        <v>17.196824547400304</v>
      </c>
      <c r="AF2475" s="44">
        <f t="shared" si="778"/>
        <v>5.2028016746526115E-3</v>
      </c>
      <c r="AG2475" s="45">
        <f>AC2475+AA2475+SUM($Z$2463:Z2475)</f>
        <v>66.637951687677258</v>
      </c>
      <c r="AH2475" s="45">
        <f>AC2475+AA2475+SUM($Z$2463:Z2475)</f>
        <v>66.637951687677258</v>
      </c>
    </row>
    <row r="2476" spans="4:34" ht="14.4" x14ac:dyDescent="0.3">
      <c r="D2476" s="18"/>
      <c r="E2476" s="28">
        <v>40002.54583333333</v>
      </c>
      <c r="F2476" s="10">
        <f t="shared" si="775"/>
        <v>118.9013888888876</v>
      </c>
      <c r="G2476" s="10">
        <v>93376.2</v>
      </c>
      <c r="H2476" s="10">
        <v>6.54</v>
      </c>
      <c r="I2476" s="10">
        <v>82</v>
      </c>
      <c r="K2476" s="10"/>
      <c r="L2476" s="79">
        <v>1037</v>
      </c>
      <c r="M2476" s="86"/>
      <c r="N2476" s="42">
        <v>7.05</v>
      </c>
      <c r="O2476" s="90"/>
      <c r="P2476" s="90"/>
      <c r="Q2476" s="90"/>
      <c r="R2476" s="88"/>
      <c r="S2476" s="85"/>
      <c r="V2476" s="43">
        <f t="shared" si="765"/>
        <v>2.095113310572133E-5</v>
      </c>
      <c r="W2476" s="43">
        <f t="shared" si="766"/>
        <v>2.9081680257960394E-3</v>
      </c>
      <c r="X2476" s="43">
        <f t="shared" si="767"/>
        <v>1.197676964925895E-5</v>
      </c>
      <c r="Y2476" s="22">
        <f>X2476+W2476+SUM($V$2463:V2476)</f>
        <v>3.1963217350545084E-3</v>
      </c>
      <c r="Z2476" s="22">
        <f t="shared" si="768"/>
        <v>0.29913412769211867</v>
      </c>
      <c r="AA2476" s="44">
        <f t="shared" si="769"/>
        <v>41.521969298216533</v>
      </c>
      <c r="AB2476" s="44">
        <f t="shared" si="770"/>
        <v>5.0718606113265485</v>
      </c>
      <c r="AC2476" s="44">
        <f t="shared" si="771"/>
        <v>22.11800559209907</v>
      </c>
      <c r="AD2476" s="44">
        <f t="shared" si="776"/>
        <v>5.0718606113265476</v>
      </c>
      <c r="AE2476" s="44">
        <f t="shared" si="777"/>
        <v>17.040989326159689</v>
      </c>
      <c r="AF2476" s="44">
        <f t="shared" si="778"/>
        <v>5.1556546128328122E-3</v>
      </c>
      <c r="AG2476" s="45">
        <f>AC2476+AA2476+SUM($Z$2463:Z2476)</f>
        <v>66.355115521452504</v>
      </c>
      <c r="AH2476" s="45">
        <f>AC2476+AA2476+SUM($Z$2463:Z2476)</f>
        <v>66.355115521452504</v>
      </c>
    </row>
    <row r="2477" spans="4:34" ht="14.4" x14ac:dyDescent="0.3">
      <c r="D2477" s="18"/>
      <c r="E2477" s="28">
        <v>40011.487500000003</v>
      </c>
      <c r="F2477" s="10">
        <f t="shared" si="775"/>
        <v>127.84305555556057</v>
      </c>
      <c r="G2477" s="10">
        <v>99548.2</v>
      </c>
      <c r="H2477" s="10">
        <v>7.91</v>
      </c>
      <c r="I2477" s="10">
        <v>63</v>
      </c>
      <c r="K2477" s="10"/>
      <c r="L2477" s="79">
        <v>1037</v>
      </c>
      <c r="M2477" s="86"/>
      <c r="N2477" s="42">
        <v>7.05</v>
      </c>
      <c r="O2477" s="90"/>
      <c r="P2477" s="90"/>
      <c r="Q2477" s="90"/>
      <c r="R2477" s="88"/>
      <c r="S2477" s="87"/>
      <c r="V2477" s="43">
        <f t="shared" si="765"/>
        <v>2.5339979031537571E-5</v>
      </c>
      <c r="W2477" s="43">
        <f t="shared" si="766"/>
        <v>3.5173714195790018E-3</v>
      </c>
      <c r="X2477" s="43">
        <f t="shared" si="767"/>
        <v>1.4485664820433989E-5</v>
      </c>
      <c r="Y2477" s="22">
        <f>X2477+W2477+SUM($V$2463:V2477)</f>
        <v>3.8333740030401836E-3</v>
      </c>
      <c r="Z2477" s="22">
        <f t="shared" si="768"/>
        <v>0.31890635911849663</v>
      </c>
      <c r="AA2477" s="44">
        <f t="shared" si="769"/>
        <v>44.266497288310283</v>
      </c>
      <c r="AB2477" s="44">
        <f t="shared" si="770"/>
        <v>5.4071015366705604</v>
      </c>
      <c r="AC2477" s="44">
        <f t="shared" si="771"/>
        <v>23.579966247110043</v>
      </c>
      <c r="AD2477" s="44">
        <f t="shared" si="776"/>
        <v>5.4071015366705595</v>
      </c>
      <c r="AE2477" s="44">
        <f t="shared" si="777"/>
        <v>18.167368276267506</v>
      </c>
      <c r="AF2477" s="44">
        <f t="shared" si="778"/>
        <v>5.4964341719753364E-3</v>
      </c>
      <c r="AG2477" s="45">
        <f>AC2477+AA2477+SUM($Z$2463:Z2477)</f>
        <v>70.880510525675732</v>
      </c>
      <c r="AH2477" s="45">
        <f>AC2477+AA2477+SUM($Z$2463:Z2477)</f>
        <v>70.880510525675732</v>
      </c>
    </row>
    <row r="2478" spans="4:34" ht="14.4" x14ac:dyDescent="0.3">
      <c r="D2478" s="18"/>
      <c r="E2478" s="28">
        <v>40017.509722222225</v>
      </c>
      <c r="F2478" s="10">
        <f t="shared" si="775"/>
        <v>133.86527777778247</v>
      </c>
      <c r="G2478" s="10">
        <v>102401</v>
      </c>
      <c r="H2478" s="10">
        <v>7.18</v>
      </c>
      <c r="I2478" s="10">
        <v>166</v>
      </c>
      <c r="K2478" s="10"/>
      <c r="L2478" s="79">
        <v>1037</v>
      </c>
      <c r="M2478" s="86"/>
      <c r="N2478" s="42">
        <v>7.05</v>
      </c>
      <c r="O2478" s="90"/>
      <c r="P2478" s="90"/>
      <c r="Q2478" s="90"/>
      <c r="R2478" s="87"/>
      <c r="S2478" s="87"/>
      <c r="V2478" s="43">
        <f t="shared" si="765"/>
        <v>2.300139689588366E-5</v>
      </c>
      <c r="W2478" s="43">
        <f t="shared" si="766"/>
        <v>3.1927593922347953E-3</v>
      </c>
      <c r="X2478" s="43">
        <f t="shared" si="767"/>
        <v>1.3148808269369917E-5</v>
      </c>
      <c r="Y2478" s="22">
        <f>X2478+W2478+SUM($V$2463:V2478)</f>
        <v>3.530426516040797E-3</v>
      </c>
      <c r="Z2478" s="22">
        <f t="shared" si="768"/>
        <v>0.32804540996314524</v>
      </c>
      <c r="AA2478" s="44">
        <f t="shared" si="769"/>
        <v>45.535063304211043</v>
      </c>
      <c r="AB2478" s="44">
        <f t="shared" si="770"/>
        <v>5.5620554109125235</v>
      </c>
      <c r="AC2478" s="44">
        <f t="shared" si="771"/>
        <v>24.255708527831899</v>
      </c>
      <c r="AD2478" s="44">
        <f t="shared" si="776"/>
        <v>5.5620554109125218</v>
      </c>
      <c r="AE2478" s="44">
        <f t="shared" si="777"/>
        <v>18.687999168825442</v>
      </c>
      <c r="AF2478" s="44">
        <f t="shared" si="778"/>
        <v>5.6539480939328517E-3</v>
      </c>
      <c r="AG2478" s="45">
        <f>AC2478+AA2478+SUM($Z$2463:Z2478)</f>
        <v>73.152864232261479</v>
      </c>
      <c r="AH2478" s="45">
        <f>AC2478+AA2478+SUM($Z$2463:Z2478)</f>
        <v>73.152864232261479</v>
      </c>
    </row>
    <row r="2479" spans="4:34" ht="14.4" x14ac:dyDescent="0.3">
      <c r="D2479" s="18"/>
      <c r="E2479" s="28">
        <v>40028.508333333331</v>
      </c>
      <c r="F2479" s="10">
        <f t="shared" si="775"/>
        <v>144.86388888888905</v>
      </c>
      <c r="G2479" s="10">
        <v>103737</v>
      </c>
      <c r="H2479" s="10">
        <v>7</v>
      </c>
      <c r="I2479" s="10">
        <v>369</v>
      </c>
      <c r="K2479" s="10"/>
      <c r="L2479" s="79">
        <v>1037</v>
      </c>
      <c r="M2479" s="86"/>
      <c r="N2479" s="42">
        <v>7.05</v>
      </c>
      <c r="O2479" s="90"/>
      <c r="P2479" s="90"/>
      <c r="Q2479" s="90"/>
      <c r="R2479" s="87"/>
      <c r="S2479" s="87"/>
      <c r="V2479" s="43">
        <f t="shared" si="765"/>
        <v>2.2424760204900505E-5</v>
      </c>
      <c r="W2479" s="43">
        <f t="shared" si="766"/>
        <v>3.1127180704238946E-3</v>
      </c>
      <c r="X2479" s="43">
        <f t="shared" si="767"/>
        <v>1.2819172407463708E-5</v>
      </c>
      <c r="Y2479" s="22">
        <f>X2479+W2479+SUM($V$2463:V2479)</f>
        <v>3.4724803185728903E-3</v>
      </c>
      <c r="Z2479" s="22">
        <f t="shared" si="768"/>
        <v>0.33232533562510913</v>
      </c>
      <c r="AA2479" s="44">
        <f t="shared" si="769"/>
        <v>46.129147781651945</v>
      </c>
      <c r="AB2479" s="44">
        <f t="shared" si="770"/>
        <v>5.6346221439422699</v>
      </c>
      <c r="AC2479" s="44">
        <f t="shared" si="771"/>
        <v>24.572166634619759</v>
      </c>
      <c r="AD2479" s="44">
        <f t="shared" si="776"/>
        <v>5.6346221439422699</v>
      </c>
      <c r="AE2479" s="44">
        <f t="shared" si="777"/>
        <v>18.931816776949887</v>
      </c>
      <c r="AF2479" s="44">
        <f t="shared" si="778"/>
        <v>5.727713727603367E-3</v>
      </c>
      <c r="AG2479" s="45">
        <f>AC2479+AA2479+SUM($Z$2463:Z2479)</f>
        <v>74.395732152115357</v>
      </c>
      <c r="AH2479" s="45">
        <f>AC2479+AA2479+SUM($Z$2463:Z2479)</f>
        <v>74.395732152115357</v>
      </c>
    </row>
    <row r="2480" spans="4:34" ht="14.4" x14ac:dyDescent="0.3">
      <c r="D2480" s="18"/>
      <c r="E2480" s="28">
        <v>40038.570833333331</v>
      </c>
      <c r="F2480" s="10">
        <f t="shared" si="775"/>
        <v>154.92638888888905</v>
      </c>
      <c r="G2480" s="10">
        <v>105205</v>
      </c>
      <c r="H2480" s="10">
        <v>7.65</v>
      </c>
      <c r="I2480" s="10">
        <v>567</v>
      </c>
      <c r="K2480" s="10"/>
      <c r="L2480" s="79">
        <v>1037</v>
      </c>
      <c r="M2480" s="86"/>
      <c r="N2480" s="42">
        <v>7.05</v>
      </c>
      <c r="O2480" s="90"/>
      <c r="P2480" s="90"/>
      <c r="Q2480" s="90"/>
      <c r="R2480" s="87"/>
      <c r="S2480" s="87"/>
      <c r="V2480" s="43">
        <f t="shared" si="765"/>
        <v>2.4507059366784127E-5</v>
      </c>
      <c r="W2480" s="43">
        <f t="shared" si="766"/>
        <v>3.4017561769632571E-3</v>
      </c>
      <c r="X2480" s="43">
        <f t="shared" si="767"/>
        <v>1.4009524131013907E-5</v>
      </c>
      <c r="Y2480" s="22">
        <f>X2480+W2480+SUM($V$2463:V2480)</f>
        <v>3.7872158362025872E-3</v>
      </c>
      <c r="Z2480" s="22">
        <f t="shared" si="768"/>
        <v>0.33702812819379396</v>
      </c>
      <c r="AA2480" s="44">
        <f t="shared" si="769"/>
        <v>46.781929228420843</v>
      </c>
      <c r="AB2480" s="44">
        <f t="shared" si="770"/>
        <v>5.7143586440078895</v>
      </c>
      <c r="AC2480" s="44">
        <f t="shared" si="771"/>
        <v>24.91989156034175</v>
      </c>
      <c r="AD2480" s="44">
        <f t="shared" si="776"/>
        <v>5.7143586440078904</v>
      </c>
      <c r="AE2480" s="44">
        <f t="shared" si="777"/>
        <v>19.199724148751294</v>
      </c>
      <c r="AF2480" s="44">
        <f t="shared" si="778"/>
        <v>5.8087675825646808E-3</v>
      </c>
      <c r="AG2480" s="45">
        <f>AC2480+AA2480+SUM($Z$2463:Z2480)</f>
        <v>75.73326665280004</v>
      </c>
      <c r="AH2480" s="45">
        <f>AC2480+AA2480+SUM($Z$2463:Z2480)</f>
        <v>75.73326665280004</v>
      </c>
    </row>
    <row r="2481" spans="4:34" ht="14.4" x14ac:dyDescent="0.3">
      <c r="D2481" s="18"/>
      <c r="E2481" s="28">
        <v>40045.515972222223</v>
      </c>
      <c r="F2481" s="10">
        <f t="shared" si="775"/>
        <v>161.87152777778101</v>
      </c>
      <c r="G2481" s="10">
        <v>111692</v>
      </c>
      <c r="H2481" s="10">
        <v>8.39</v>
      </c>
      <c r="I2481" s="10">
        <v>659</v>
      </c>
      <c r="K2481" s="10"/>
      <c r="L2481" s="79">
        <v>1037</v>
      </c>
      <c r="M2481" s="86"/>
      <c r="N2481" s="42">
        <v>7.05</v>
      </c>
      <c r="O2481" s="90"/>
      <c r="P2481" s="90"/>
      <c r="Q2481" s="90"/>
      <c r="R2481" s="87"/>
      <c r="S2481" s="87"/>
      <c r="V2481" s="43">
        <f t="shared" si="765"/>
        <v>2.6877676874159323E-5</v>
      </c>
      <c r="W2481" s="43">
        <f t="shared" si="766"/>
        <v>3.7308149444080685E-3</v>
      </c>
      <c r="X2481" s="43">
        <f t="shared" si="767"/>
        <v>1.5364693785517213E-5</v>
      </c>
      <c r="Y2481" s="22">
        <f>X2481+W2481+SUM($V$2463:V2481)</f>
        <v>4.1445074501760618E-3</v>
      </c>
      <c r="Z2481" s="22">
        <f t="shared" si="768"/>
        <v>0.35780947382939249</v>
      </c>
      <c r="AA2481" s="44">
        <f t="shared" si="769"/>
        <v>49.666529531683679</v>
      </c>
      <c r="AB2481" s="44">
        <f t="shared" si="770"/>
        <v>6.0667092406875085</v>
      </c>
      <c r="AC2481" s="44">
        <f t="shared" si="771"/>
        <v>26.456466215081885</v>
      </c>
      <c r="AD2481" s="44">
        <f t="shared" si="776"/>
        <v>6.0667092406875067</v>
      </c>
      <c r="AE2481" s="44">
        <f t="shared" si="777"/>
        <v>20.383590034906408</v>
      </c>
      <c r="AF2481" s="44">
        <f t="shared" si="778"/>
        <v>6.1669394879693374E-3</v>
      </c>
      <c r="AG2481" s="45">
        <f>AC2481+AA2481+SUM($Z$2463:Z2481)</f>
        <v>80.51225108463241</v>
      </c>
      <c r="AH2481" s="45">
        <f>AC2481+AA2481+SUM($Z$2463:Z2481)</f>
        <v>80.51225108463241</v>
      </c>
    </row>
    <row r="2482" spans="4:34" ht="14.4" x14ac:dyDescent="0.3">
      <c r="D2482" s="18"/>
      <c r="E2482" s="28">
        <v>40052.515277777777</v>
      </c>
      <c r="F2482" s="10">
        <f t="shared" si="775"/>
        <v>168.8708333333343</v>
      </c>
      <c r="G2482" s="10">
        <v>110062</v>
      </c>
      <c r="H2482" s="10">
        <v>9.3699999999999992</v>
      </c>
      <c r="I2482" s="10">
        <v>850</v>
      </c>
      <c r="K2482" s="10"/>
      <c r="L2482" s="79">
        <v>1037</v>
      </c>
      <c r="M2482" s="86"/>
      <c r="N2482" s="42">
        <v>7.05</v>
      </c>
      <c r="O2482" s="83"/>
      <c r="P2482" s="83"/>
      <c r="Q2482" s="83"/>
      <c r="R2482" s="83"/>
      <c r="S2482" s="83"/>
      <c r="V2482" s="43">
        <f t="shared" si="765"/>
        <v>3.0017143302845387E-5</v>
      </c>
      <c r="W2482" s="43">
        <f t="shared" si="766"/>
        <v>4.1665954742674139E-3</v>
      </c>
      <c r="X2482" s="43">
        <f t="shared" si="767"/>
        <v>1.7159377922562131E-5</v>
      </c>
      <c r="Y2482" s="22">
        <f>X2482+W2482+SUM($V$2463:V2482)</f>
        <v>4.6120998074752973E-3</v>
      </c>
      <c r="Z2482" s="22">
        <f t="shared" si="768"/>
        <v>0.35258770823882279</v>
      </c>
      <c r="AA2482" s="44">
        <f t="shared" si="769"/>
        <v>48.941710895284963</v>
      </c>
      <c r="AB2482" s="44">
        <f t="shared" si="770"/>
        <v>5.9781734810778628</v>
      </c>
      <c r="AC2482" s="44">
        <f t="shared" si="771"/>
        <v>26.070368375213469</v>
      </c>
      <c r="AD2482" s="44">
        <f t="shared" si="776"/>
        <v>5.9781734810778602</v>
      </c>
      <c r="AE2482" s="44">
        <f t="shared" si="777"/>
        <v>20.086117953137819</v>
      </c>
      <c r="AF2482" s="44">
        <f t="shared" si="778"/>
        <v>6.0769409977874979E-3</v>
      </c>
      <c r="AG2482" s="45">
        <f>AC2482+AA2482+SUM($Z$2463:Z2482)</f>
        <v>79.75392231660409</v>
      </c>
      <c r="AH2482" s="45">
        <f>AC2482+AA2482+SUM($Z$2463:Z2482)</f>
        <v>79.75392231660409</v>
      </c>
    </row>
    <row r="2483" spans="4:34" ht="14.4" x14ac:dyDescent="0.3">
      <c r="D2483" s="18"/>
      <c r="E2483" s="28">
        <v>40059.48333333333</v>
      </c>
      <c r="F2483" s="10">
        <f t="shared" si="775"/>
        <v>175.8388888888876</v>
      </c>
      <c r="G2483" s="10">
        <v>108490</v>
      </c>
      <c r="H2483" s="10">
        <v>8.86</v>
      </c>
      <c r="I2483" s="10">
        <v>944</v>
      </c>
      <c r="K2483" s="10"/>
      <c r="L2483" s="79">
        <v>1037</v>
      </c>
      <c r="M2483" s="86"/>
      <c r="N2483" s="42">
        <v>7.05</v>
      </c>
      <c r="O2483" s="83"/>
      <c r="P2483" s="83"/>
      <c r="Q2483" s="83"/>
      <c r="R2483" s="83"/>
      <c r="S2483" s="83"/>
      <c r="V2483" s="43">
        <f t="shared" si="765"/>
        <v>2.8383339345059779E-5</v>
      </c>
      <c r="W2483" s="43">
        <f t="shared" si="766"/>
        <v>3.9398117291365295E-3</v>
      </c>
      <c r="X2483" s="43">
        <f t="shared" si="767"/>
        <v>1.6225409647161202E-5</v>
      </c>
      <c r="Y2483" s="22">
        <f>X2483+W2483+SUM($V$2463:V2483)</f>
        <v>4.4127654334140719E-3</v>
      </c>
      <c r="Z2483" s="22">
        <f t="shared" si="768"/>
        <v>0.34755174780423659</v>
      </c>
      <c r="AA2483" s="44">
        <f t="shared" si="769"/>
        <v>48.242683351469772</v>
      </c>
      <c r="AB2483" s="44">
        <f t="shared" si="770"/>
        <v>5.8927880736506451</v>
      </c>
      <c r="AC2483" s="44">
        <f t="shared" si="771"/>
        <v>25.698008986088837</v>
      </c>
      <c r="AD2483" s="44">
        <f t="shared" si="776"/>
        <v>5.8927880736506442</v>
      </c>
      <c r="AE2483" s="44">
        <f t="shared" si="777"/>
        <v>19.799230767530325</v>
      </c>
      <c r="AF2483" s="44">
        <f t="shared" si="778"/>
        <v>5.9901449078697986E-3</v>
      </c>
      <c r="AG2483" s="45">
        <f>AC2483+AA2483+SUM($Z$2463:Z2483)</f>
        <v>79.030087131468505</v>
      </c>
      <c r="AH2483" s="45">
        <f>AC2483+AA2483+SUM($Z$2463:Z2483)</f>
        <v>79.030087131468505</v>
      </c>
    </row>
    <row r="2484" spans="4:34" ht="14.4" x14ac:dyDescent="0.3">
      <c r="D2484" s="18"/>
      <c r="E2484" s="28">
        <v>40066.479861111111</v>
      </c>
      <c r="F2484" s="10">
        <f t="shared" si="775"/>
        <v>182.83541666666861</v>
      </c>
      <c r="G2484" s="10">
        <v>112270</v>
      </c>
      <c r="H2484" s="10">
        <v>7.35</v>
      </c>
      <c r="I2484" s="10">
        <v>1152</v>
      </c>
      <c r="K2484" s="10"/>
      <c r="L2484" s="79">
        <v>1037</v>
      </c>
      <c r="M2484" s="91"/>
      <c r="N2484" s="42">
        <v>7.05</v>
      </c>
      <c r="O2484" s="83"/>
      <c r="P2484" s="83"/>
      <c r="Q2484" s="83"/>
      <c r="R2484" s="83"/>
      <c r="S2484" s="83"/>
      <c r="V2484" s="43">
        <f t="shared" si="765"/>
        <v>2.3545998215145531E-5</v>
      </c>
      <c r="W2484" s="43">
        <f t="shared" si="766"/>
        <v>3.2683539739450898E-3</v>
      </c>
      <c r="X2484" s="43">
        <f t="shared" si="767"/>
        <v>1.3460131027836891E-5</v>
      </c>
      <c r="Y2484" s="22">
        <f>X2484+W2484+SUM($V$2463:V2484)</f>
        <v>3.7620883978184529E-3</v>
      </c>
      <c r="Z2484" s="22">
        <f t="shared" si="768"/>
        <v>0.35966111831488284</v>
      </c>
      <c r="AA2484" s="44">
        <f t="shared" si="769"/>
        <v>49.923551109498668</v>
      </c>
      <c r="AB2484" s="44">
        <f t="shared" si="770"/>
        <v>6.0981041296779228</v>
      </c>
      <c r="AC2484" s="44">
        <f t="shared" si="771"/>
        <v>26.593376982838905</v>
      </c>
      <c r="AD2484" s="44">
        <f t="shared" si="776"/>
        <v>6.0981041296779201</v>
      </c>
      <c r="AE2484" s="44">
        <f t="shared" si="777"/>
        <v>20.489074000097968</v>
      </c>
      <c r="AF2484" s="44">
        <f t="shared" si="778"/>
        <v>6.1988530630154122E-3</v>
      </c>
      <c r="AG2484" s="45">
        <f>AC2484+AA2484+SUM($Z$2463:Z2484)</f>
        <v>81.965984004562344</v>
      </c>
      <c r="AH2484" s="45">
        <f>AC2484+AA2484+SUM($Z$2463:Z2484)</f>
        <v>81.965984004562344</v>
      </c>
    </row>
    <row r="2485" spans="4:34" ht="14.4" x14ac:dyDescent="0.3">
      <c r="D2485" s="18"/>
      <c r="E2485" s="28">
        <v>40073.477083333331</v>
      </c>
      <c r="F2485" s="10">
        <f t="shared" si="775"/>
        <v>189.83263888888905</v>
      </c>
      <c r="G2485" s="10">
        <v>112300</v>
      </c>
      <c r="H2485" s="10">
        <v>8.81</v>
      </c>
      <c r="I2485" s="10">
        <v>1283</v>
      </c>
      <c r="K2485" s="10"/>
      <c r="L2485" s="79">
        <v>1037</v>
      </c>
      <c r="M2485" s="87"/>
      <c r="N2485" s="42">
        <v>7.05</v>
      </c>
      <c r="O2485" s="83"/>
      <c r="P2485" s="83"/>
      <c r="Q2485" s="83"/>
      <c r="R2485" s="83"/>
      <c r="S2485" s="83"/>
      <c r="V2485" s="43">
        <f t="shared" si="765"/>
        <v>2.8223162486453353E-5</v>
      </c>
      <c r="W2485" s="43">
        <f t="shared" si="766"/>
        <v>3.9175780286335024E-3</v>
      </c>
      <c r="X2485" s="43">
        <f t="shared" si="767"/>
        <v>1.6133844129965037E-5</v>
      </c>
      <c r="Y2485" s="22">
        <f>X2485+W2485+SUM($V$2463:V2485)</f>
        <v>4.4422093280954474E-3</v>
      </c>
      <c r="Z2485" s="22">
        <f t="shared" si="768"/>
        <v>0.35975722443004671</v>
      </c>
      <c r="AA2485" s="44">
        <f t="shared" si="769"/>
        <v>49.936891329800488</v>
      </c>
      <c r="AB2485" s="44">
        <f t="shared" si="770"/>
        <v>6.0997336221860738</v>
      </c>
      <c r="AC2485" s="44">
        <f t="shared" si="771"/>
        <v>26.600483078051216</v>
      </c>
      <c r="AD2485" s="44">
        <f t="shared" si="776"/>
        <v>6.0997336221860747</v>
      </c>
      <c r="AE2485" s="44">
        <f t="shared" si="777"/>
        <v>20.494548946388193</v>
      </c>
      <c r="AF2485" s="44">
        <f t="shared" si="778"/>
        <v>6.2005094769451404E-3</v>
      </c>
      <c r="AG2485" s="45">
        <f>AC2485+AA2485+SUM($Z$2463:Z2485)</f>
        <v>82.346187544506535</v>
      </c>
      <c r="AH2485" s="45">
        <f>AC2485+AA2485+SUM($Z$2463:Z2485)</f>
        <v>82.346187544506535</v>
      </c>
    </row>
    <row r="2486" spans="4:34" ht="14.4" x14ac:dyDescent="0.3">
      <c r="D2486" s="18"/>
      <c r="E2486" s="28">
        <v>40079.477777777778</v>
      </c>
      <c r="F2486" s="10">
        <f t="shared" si="775"/>
        <v>195.83333333333576</v>
      </c>
      <c r="G2486" s="10">
        <v>114685</v>
      </c>
      <c r="H2486" s="10">
        <v>8.31</v>
      </c>
      <c r="I2486" s="10">
        <v>1515</v>
      </c>
      <c r="K2486" s="10"/>
      <c r="L2486" s="79">
        <v>1037</v>
      </c>
      <c r="M2486" s="86"/>
      <c r="N2486" s="42">
        <v>7.05</v>
      </c>
      <c r="O2486" s="83"/>
      <c r="P2486" s="83"/>
      <c r="Q2486" s="83"/>
      <c r="R2486" s="83"/>
      <c r="S2486" s="83"/>
      <c r="V2486" s="43">
        <f t="shared" si="765"/>
        <v>2.662139390038903E-5</v>
      </c>
      <c r="W2486" s="43">
        <f t="shared" si="766"/>
        <v>3.6952410236032241E-3</v>
      </c>
      <c r="X2486" s="43">
        <f t="shared" si="767"/>
        <v>1.5218188958003343E-5</v>
      </c>
      <c r="Y2486" s="22">
        <f>X2486+W2486+SUM($V$2463:V2486)</f>
        <v>4.2455780617935961E-3</v>
      </c>
      <c r="Z2486" s="22">
        <f t="shared" si="768"/>
        <v>0.36739766058557349</v>
      </c>
      <c r="AA2486" s="44">
        <f t="shared" si="769"/>
        <v>50.997438843794917</v>
      </c>
      <c r="AB2486" s="44">
        <f t="shared" si="770"/>
        <v>6.2292782765842389</v>
      </c>
      <c r="AC2486" s="44">
        <f t="shared" si="771"/>
        <v>27.165417647429241</v>
      </c>
      <c r="AD2486" s="44">
        <f t="shared" si="776"/>
        <v>6.2292782765842389</v>
      </c>
      <c r="AE2486" s="44">
        <f t="shared" si="777"/>
        <v>20.929807176460642</v>
      </c>
      <c r="AF2486" s="44">
        <f t="shared" si="778"/>
        <v>6.3321943843584463E-3</v>
      </c>
      <c r="AG2486" s="45">
        <f>AC2486+AA2486+SUM($Z$2463:Z2486)</f>
        <v>84.339067288464562</v>
      </c>
      <c r="AH2486" s="45">
        <f>AC2486+AA2486+SUM($Z$2463:Z2486)</f>
        <v>84.339067288464562</v>
      </c>
    </row>
    <row r="2487" spans="4:34" ht="14.4" x14ac:dyDescent="0.3">
      <c r="D2487" s="18"/>
      <c r="E2487" s="28">
        <v>40086.447916666664</v>
      </c>
      <c r="F2487" s="10">
        <f t="shared" si="775"/>
        <v>202.8034722222219</v>
      </c>
      <c r="G2487" s="10">
        <v>117778</v>
      </c>
      <c r="H2487" s="10">
        <v>6.53</v>
      </c>
      <c r="I2487" s="10">
        <v>1610</v>
      </c>
      <c r="K2487" s="10"/>
      <c r="L2487" s="79">
        <v>1037</v>
      </c>
      <c r="M2487" s="86"/>
      <c r="N2487" s="42">
        <v>7.05</v>
      </c>
      <c r="O2487" s="83"/>
      <c r="P2487" s="83"/>
      <c r="Q2487" s="83"/>
      <c r="R2487" s="83"/>
      <c r="S2487" s="83"/>
      <c r="V2487" s="43">
        <f t="shared" si="765"/>
        <v>2.0919097734000046E-5</v>
      </c>
      <c r="W2487" s="43">
        <f t="shared" si="766"/>
        <v>2.9037212856954336E-3</v>
      </c>
      <c r="X2487" s="43">
        <f t="shared" si="767"/>
        <v>1.1958456545819714E-5</v>
      </c>
      <c r="Y2487" s="22">
        <f>X2487+W2487+SUM($V$2463:V2487)</f>
        <v>3.471717689207622E-3</v>
      </c>
      <c r="Z2487" s="22">
        <f t="shared" si="768"/>
        <v>0.37730620105896739</v>
      </c>
      <c r="AA2487" s="44">
        <f t="shared" si="769"/>
        <v>52.372815556912222</v>
      </c>
      <c r="AB2487" s="44">
        <f t="shared" si="770"/>
        <v>6.3972789541748147</v>
      </c>
      <c r="AC2487" s="44">
        <f t="shared" si="771"/>
        <v>27.898056063817592</v>
      </c>
      <c r="AD2487" s="44">
        <f t="shared" si="776"/>
        <v>6.3972789541748121</v>
      </c>
      <c r="AE2487" s="44">
        <f t="shared" si="777"/>
        <v>21.494274138982263</v>
      </c>
      <c r="AF2487" s="44">
        <f t="shared" si="778"/>
        <v>6.5029706605133093E-3</v>
      </c>
      <c r="AG2487" s="45">
        <f>AC2487+AA2487+SUM($Z$2463:Z2487)</f>
        <v>86.824388619029193</v>
      </c>
      <c r="AH2487" s="45">
        <f>AC2487+AA2487+SUM($Z$2463:Z2487)</f>
        <v>86.824388619029193</v>
      </c>
    </row>
    <row r="2488" spans="4:34" ht="14.4" x14ac:dyDescent="0.3">
      <c r="D2488" s="18"/>
      <c r="E2488" s="28">
        <v>40093.443749999999</v>
      </c>
      <c r="F2488" s="10">
        <f t="shared" si="775"/>
        <v>209.7993055555562</v>
      </c>
      <c r="G2488" s="10">
        <v>114366</v>
      </c>
      <c r="H2488" s="10">
        <v>6.67</v>
      </c>
      <c r="I2488" s="10">
        <v>1804</v>
      </c>
      <c r="K2488" s="10"/>
      <c r="L2488" s="79">
        <v>1037</v>
      </c>
      <c r="M2488" s="86"/>
      <c r="N2488" s="42">
        <v>7.05</v>
      </c>
      <c r="O2488" s="83"/>
      <c r="P2488" s="83"/>
      <c r="Q2488" s="83"/>
      <c r="R2488" s="83"/>
      <c r="S2488" s="83"/>
      <c r="V2488" s="43">
        <f t="shared" si="765"/>
        <v>2.1367592938098056E-5</v>
      </c>
      <c r="W2488" s="43">
        <f t="shared" si="766"/>
        <v>2.9659756471039117E-3</v>
      </c>
      <c r="X2488" s="43">
        <f t="shared" si="767"/>
        <v>1.2214839993968991E-5</v>
      </c>
      <c r="Y2488" s="22">
        <f>X2488+W2488+SUM($V$2463:V2488)</f>
        <v>3.5555960270023473E-3</v>
      </c>
      <c r="Z2488" s="22">
        <f t="shared" si="768"/>
        <v>0.36637573222766445</v>
      </c>
      <c r="AA2488" s="44">
        <f t="shared" si="769"/>
        <v>50.855587834585599</v>
      </c>
      <c r="AB2488" s="44">
        <f t="shared" si="770"/>
        <v>6.211951339580879</v>
      </c>
      <c r="AC2488" s="44">
        <f t="shared" si="771"/>
        <v>27.089856168338425</v>
      </c>
      <c r="AD2488" s="44">
        <f t="shared" si="776"/>
        <v>6.2119513395808781</v>
      </c>
      <c r="AE2488" s="44">
        <f t="shared" si="777"/>
        <v>20.871590247574638</v>
      </c>
      <c r="AF2488" s="44">
        <f t="shared" si="778"/>
        <v>6.3145811829056807E-3</v>
      </c>
      <c r="AG2488" s="45">
        <f>AC2488+AA2488+SUM($Z$2463:Z2488)</f>
        <v>84.865336733451059</v>
      </c>
      <c r="AH2488" s="45">
        <f>AC2488+AA2488+SUM($Z$2463:Z2488)</f>
        <v>84.865336733451059</v>
      </c>
    </row>
    <row r="2489" spans="4:34" ht="14.4" x14ac:dyDescent="0.3">
      <c r="D2489" s="18"/>
      <c r="E2489" s="28">
        <v>40100.458333333336</v>
      </c>
      <c r="F2489" s="10">
        <f t="shared" si="775"/>
        <v>216.81388888889342</v>
      </c>
      <c r="G2489" s="10">
        <v>118162</v>
      </c>
      <c r="H2489" s="10">
        <v>8.35</v>
      </c>
      <c r="I2489" s="10">
        <v>1896</v>
      </c>
      <c r="K2489" s="10"/>
      <c r="L2489" s="79">
        <v>1037</v>
      </c>
      <c r="M2489" s="86"/>
      <c r="N2489" s="42">
        <v>7.05</v>
      </c>
      <c r="O2489" s="83"/>
      <c r="P2489" s="83"/>
      <c r="Q2489" s="83"/>
      <c r="R2489" s="83"/>
      <c r="S2489" s="83"/>
      <c r="V2489" s="43">
        <f t="shared" si="765"/>
        <v>2.6749535387274174E-5</v>
      </c>
      <c r="W2489" s="43">
        <f t="shared" si="766"/>
        <v>3.7130279840056459E-3</v>
      </c>
      <c r="X2489" s="43">
        <f t="shared" si="767"/>
        <v>1.529144137176028E-5</v>
      </c>
      <c r="Y2489" s="22">
        <f>X2489+W2489+SUM($V$2463:V2489)</f>
        <v>4.332474500669147E-3</v>
      </c>
      <c r="Z2489" s="22">
        <f t="shared" si="768"/>
        <v>0.37853635933306479</v>
      </c>
      <c r="AA2489" s="44">
        <f t="shared" si="769"/>
        <v>52.543570376775477</v>
      </c>
      <c r="AB2489" s="44">
        <f t="shared" si="770"/>
        <v>6.4181364582791716</v>
      </c>
      <c r="AC2489" s="44">
        <f t="shared" si="771"/>
        <v>27.989014082535064</v>
      </c>
      <c r="AD2489" s="44">
        <f t="shared" si="776"/>
        <v>6.4181364582791716</v>
      </c>
      <c r="AE2489" s="44">
        <f t="shared" si="777"/>
        <v>21.564353451497077</v>
      </c>
      <c r="AF2489" s="44">
        <f t="shared" si="778"/>
        <v>6.5241727588138173E-3</v>
      </c>
      <c r="AG2489" s="45">
        <f>AC2489+AA2489+SUM($Z$2463:Z2489)</f>
        <v>87.831013549170649</v>
      </c>
      <c r="AH2489" s="45">
        <f>AC2489+AA2489+SUM($Z$2463:Z2489)</f>
        <v>87.831013549170649</v>
      </c>
    </row>
    <row r="2490" spans="4:34" ht="14.4" x14ac:dyDescent="0.3">
      <c r="D2490" s="18"/>
      <c r="E2490" s="28">
        <v>40107.484722222223</v>
      </c>
      <c r="F2490" s="10">
        <f t="shared" si="775"/>
        <v>223.84027777778101</v>
      </c>
      <c r="G2490" s="10">
        <v>106753</v>
      </c>
      <c r="H2490" s="10">
        <v>9.61</v>
      </c>
      <c r="I2490" s="10">
        <v>2135</v>
      </c>
      <c r="K2490" s="10"/>
      <c r="L2490" s="79">
        <v>1037</v>
      </c>
      <c r="M2490" s="86"/>
      <c r="N2490" s="42">
        <v>7.05</v>
      </c>
      <c r="O2490" s="83"/>
      <c r="P2490" s="83"/>
      <c r="Q2490" s="83"/>
      <c r="R2490" s="83"/>
      <c r="S2490" s="83"/>
      <c r="V2490" s="43">
        <f t="shared" si="765"/>
        <v>3.0785992224156263E-5</v>
      </c>
      <c r="W2490" s="43">
        <f t="shared" si="766"/>
        <v>4.273317236681947E-3</v>
      </c>
      <c r="X2490" s="43">
        <f t="shared" si="767"/>
        <v>1.7598892405103746E-5</v>
      </c>
      <c r="Y2490" s="22">
        <f>X2490+W2490+SUM($V$2463:V2490)</f>
        <v>4.925857196602948E-3</v>
      </c>
      <c r="Z2490" s="22">
        <f t="shared" si="768"/>
        <v>0.34198720373624913</v>
      </c>
      <c r="AA2490" s="44">
        <f t="shared" si="769"/>
        <v>47.470284595994585</v>
      </c>
      <c r="AB2490" s="44">
        <f t="shared" si="770"/>
        <v>5.7984404574285859</v>
      </c>
      <c r="AC2490" s="44">
        <f t="shared" si="771"/>
        <v>25.286566073296541</v>
      </c>
      <c r="AD2490" s="44">
        <f t="shared" si="776"/>
        <v>5.798440457428585</v>
      </c>
      <c r="AE2490" s="44">
        <f t="shared" si="777"/>
        <v>19.482231377326617</v>
      </c>
      <c r="AF2490" s="44">
        <f t="shared" si="778"/>
        <v>5.8942385413385985E-3</v>
      </c>
      <c r="AG2490" s="45">
        <f>AC2490+AA2490+SUM($Z$2463:Z2490)</f>
        <v>80.397266962887471</v>
      </c>
      <c r="AH2490" s="45">
        <f>AC2490+AA2490+SUM($Z$2463:Z2490)</f>
        <v>80.397266962887471</v>
      </c>
    </row>
    <row r="2491" spans="4:34" ht="14.4" x14ac:dyDescent="0.3">
      <c r="D2491" s="29"/>
      <c r="E2491" s="28">
        <v>40115.440972222219</v>
      </c>
      <c r="F2491" s="10">
        <f t="shared" si="775"/>
        <v>231.79652777777665</v>
      </c>
      <c r="G2491" s="10">
        <v>116577</v>
      </c>
      <c r="H2491" s="10">
        <v>7.92</v>
      </c>
      <c r="I2491" s="10">
        <v>2237</v>
      </c>
      <c r="K2491" s="10"/>
      <c r="L2491" s="79">
        <v>1037</v>
      </c>
      <c r="M2491" s="86"/>
      <c r="N2491" s="42">
        <v>7.05</v>
      </c>
      <c r="O2491" s="83"/>
      <c r="P2491" s="83"/>
      <c r="Q2491" s="83"/>
      <c r="R2491" s="83"/>
      <c r="S2491" s="83"/>
      <c r="V2491" s="43">
        <f t="shared" si="765"/>
        <v>2.5372014403258859E-5</v>
      </c>
      <c r="W2491" s="43">
        <f t="shared" si="766"/>
        <v>3.5218181596796071E-3</v>
      </c>
      <c r="X2491" s="43">
        <f t="shared" si="767"/>
        <v>1.4503977923873222E-5</v>
      </c>
      <c r="Y2491" s="22">
        <f>X2491+W2491+SUM($V$2463:V2491)</f>
        <v>4.1966352195226368E-3</v>
      </c>
      <c r="Z2491" s="22">
        <f t="shared" si="768"/>
        <v>0.37345875291524094</v>
      </c>
      <c r="AA2491" s="44">
        <f t="shared" si="769"/>
        <v>51.838762070829482</v>
      </c>
      <c r="AB2491" s="44">
        <f t="shared" si="770"/>
        <v>6.332044937431756</v>
      </c>
      <c r="AC2491" s="44">
        <f t="shared" si="771"/>
        <v>27.613575385485099</v>
      </c>
      <c r="AD2491" s="44">
        <f t="shared" si="776"/>
        <v>6.3320449374317551</v>
      </c>
      <c r="AE2491" s="44">
        <f t="shared" si="777"/>
        <v>21.275093789163815</v>
      </c>
      <c r="AF2491" s="44">
        <f t="shared" si="778"/>
        <v>6.4366588895265692E-3</v>
      </c>
      <c r="AG2491" s="45">
        <f>AC2491+AA2491+SUM($Z$2463:Z2491)</f>
        <v>87.466212502826167</v>
      </c>
      <c r="AH2491" s="45">
        <f>AC2491+AA2491+SUM($Z$2463:Z2491)</f>
        <v>87.466212502826167</v>
      </c>
    </row>
    <row r="2492" spans="4:34" ht="14.4" x14ac:dyDescent="0.3">
      <c r="D2492" s="18"/>
      <c r="E2492" s="28">
        <v>40158.419444444444</v>
      </c>
      <c r="F2492" s="10">
        <f t="shared" si="775"/>
        <v>274.77500000000146</v>
      </c>
      <c r="G2492" s="10">
        <v>27104</v>
      </c>
      <c r="H2492" s="10">
        <v>0</v>
      </c>
      <c r="I2492" s="10">
        <v>2476</v>
      </c>
      <c r="K2492" s="10"/>
      <c r="L2492" s="79">
        <v>1037</v>
      </c>
      <c r="M2492" s="86"/>
      <c r="N2492" s="42">
        <v>7.05</v>
      </c>
      <c r="O2492" s="83"/>
      <c r="P2492" s="83"/>
      <c r="Q2492" s="83"/>
      <c r="R2492" s="83"/>
      <c r="S2492" s="83"/>
      <c r="V2492" s="43">
        <f t="shared" si="765"/>
        <v>0</v>
      </c>
      <c r="W2492" s="43">
        <f t="shared" si="766"/>
        <v>0</v>
      </c>
      <c r="X2492" s="43">
        <f t="shared" si="767"/>
        <v>0</v>
      </c>
      <c r="Y2492" s="22">
        <f>X2492+W2492+SUM($V$2463:V2492)</f>
        <v>6.6031308191915597E-4</v>
      </c>
      <c r="Z2492" s="22">
        <f t="shared" si="768"/>
        <v>8.6828671513374756E-2</v>
      </c>
      <c r="AA2492" s="44">
        <f t="shared" si="769"/>
        <v>12.052444368681321</v>
      </c>
      <c r="AB2492" s="44">
        <f t="shared" si="770"/>
        <v>1.4721921646992999</v>
      </c>
      <c r="AC2492" s="44">
        <f t="shared" si="771"/>
        <v>6.4201201544746231</v>
      </c>
      <c r="AD2492" s="44">
        <f t="shared" si="776"/>
        <v>1.4721921646992999</v>
      </c>
      <c r="AE2492" s="44">
        <f t="shared" si="777"/>
        <v>4.946431475003612</v>
      </c>
      <c r="AF2492" s="44">
        <f t="shared" si="778"/>
        <v>1.4965147717107845E-3</v>
      </c>
      <c r="AG2492" s="45">
        <f>AC2492+AA2492+SUM($Z$2463:Z2492)</f>
        <v>26.573268241180912</v>
      </c>
      <c r="AH2492" s="77">
        <f>AC2492+AA2492+SUM($Z$2492:Z2492)+$AH$2491</f>
        <v>106.02560569749548</v>
      </c>
    </row>
    <row r="2493" spans="4:34" ht="14.4" x14ac:dyDescent="0.3">
      <c r="D2493" s="18"/>
      <c r="E2493" s="28">
        <v>40185.645138888889</v>
      </c>
      <c r="F2493" s="10">
        <f t="shared" si="775"/>
        <v>302.00069444444671</v>
      </c>
      <c r="G2493" s="10">
        <v>41727</v>
      </c>
      <c r="H2493" s="10">
        <v>3.73</v>
      </c>
      <c r="I2493" s="10">
        <v>2692</v>
      </c>
      <c r="K2493" s="10"/>
      <c r="L2493" s="79">
        <v>1037</v>
      </c>
      <c r="M2493" s="86"/>
      <c r="N2493" s="42">
        <v>7.05</v>
      </c>
      <c r="O2493" s="83"/>
      <c r="P2493" s="83"/>
      <c r="Q2493" s="83"/>
      <c r="R2493" s="83"/>
      <c r="S2493" s="83"/>
      <c r="V2493" s="43">
        <f t="shared" si="765"/>
        <v>1.194919365203984E-5</v>
      </c>
      <c r="W2493" s="43">
        <f t="shared" si="766"/>
        <v>1.6586340575258757E-3</v>
      </c>
      <c r="X2493" s="43">
        <f t="shared" si="767"/>
        <v>6.8307875828342325E-6</v>
      </c>
      <c r="Y2493" s="22">
        <f>X2493+W2493+SUM($V$2463:V2493)</f>
        <v>2.3377271206799057E-3</v>
      </c>
      <c r="Z2493" s="22">
        <f t="shared" si="768"/>
        <v>0.13367399558141191</v>
      </c>
      <c r="AA2493" s="44">
        <f t="shared" si="769"/>
        <v>18.554912417796839</v>
      </c>
      <c r="AB2493" s="44">
        <f t="shared" si="770"/>
        <v>2.2664611295900121</v>
      </c>
      <c r="AC2493" s="44">
        <f t="shared" si="771"/>
        <v>9.8838678307911216</v>
      </c>
      <c r="AD2493" s="44">
        <f t="shared" si="776"/>
        <v>2.2664611295900117</v>
      </c>
      <c r="AE2493" s="44">
        <f t="shared" si="777"/>
        <v>7.6151027950662513</v>
      </c>
      <c r="AF2493" s="44">
        <f t="shared" si="778"/>
        <v>2.3039061348574339E-3</v>
      </c>
      <c r="AG2493" s="45">
        <f>AC2493+AA2493+SUM($Z$2463:Z2493)</f>
        <v>36.673157962194338</v>
      </c>
      <c r="AH2493" s="45">
        <f>AC2493+AA2493+SUM($Z$2492:Z2493)+$AH$2491</f>
        <v>116.12549541850892</v>
      </c>
    </row>
    <row r="2494" spans="4:34" ht="14.4" x14ac:dyDescent="0.3">
      <c r="D2494" s="18"/>
      <c r="E2494" s="28">
        <v>40199.621527777781</v>
      </c>
      <c r="F2494" s="10">
        <f t="shared" si="775"/>
        <v>315.97708333333867</v>
      </c>
      <c r="G2494" s="10">
        <v>48497</v>
      </c>
      <c r="H2494" s="10">
        <v>3.11</v>
      </c>
      <c r="I2494" s="78">
        <v>2895</v>
      </c>
      <c r="J2494" s="78"/>
      <c r="K2494" s="78"/>
      <c r="L2494" s="79">
        <v>1037</v>
      </c>
      <c r="M2494" s="90"/>
      <c r="N2494" s="42">
        <v>7.05</v>
      </c>
      <c r="O2494" s="83"/>
      <c r="P2494" s="83"/>
      <c r="Q2494" s="83"/>
      <c r="R2494" s="83"/>
      <c r="S2494" s="83"/>
      <c r="V2494" s="43">
        <f t="shared" si="765"/>
        <v>9.9630006053200824E-6</v>
      </c>
      <c r="W2494" s="43">
        <f t="shared" si="766"/>
        <v>1.3829361712883305E-3</v>
      </c>
      <c r="X2494" s="43">
        <f t="shared" si="767"/>
        <v>5.6953751696017319E-6</v>
      </c>
      <c r="Y2494" s="22">
        <f>X2494+W2494+SUM($V$2463:V2494)</f>
        <v>2.0708568226344482E-3</v>
      </c>
      <c r="Z2494" s="22">
        <f t="shared" si="768"/>
        <v>0.15536194223672284</v>
      </c>
      <c r="AA2494" s="44">
        <f t="shared" si="769"/>
        <v>21.565355465906805</v>
      </c>
      <c r="AB2494" s="44">
        <f t="shared" si="770"/>
        <v>2.6341832722632068</v>
      </c>
      <c r="AC2494" s="44">
        <f t="shared" si="771"/>
        <v>11.487476650367318</v>
      </c>
      <c r="AD2494" s="44">
        <f t="shared" si="776"/>
        <v>2.6341832722632064</v>
      </c>
      <c r="AE2494" s="44">
        <f t="shared" si="777"/>
        <v>8.850615674559112</v>
      </c>
      <c r="AF2494" s="44">
        <f t="shared" si="778"/>
        <v>2.6777035449991851E-3</v>
      </c>
      <c r="AG2494" s="45">
        <f>AC2494+AA2494+SUM($Z$2463:Z2494)</f>
        <v>41.442571772117226</v>
      </c>
      <c r="AH2494" s="45">
        <f>AC2494+AA2494+SUM($Z$2492:Z2494)+$AH$2491</f>
        <v>120.8949092284318</v>
      </c>
    </row>
    <row r="2495" spans="4:34" ht="14.4" x14ac:dyDescent="0.3">
      <c r="D2495" s="18"/>
      <c r="E2495" s="28">
        <v>40287.56527777778</v>
      </c>
      <c r="F2495" s="10">
        <f t="shared" si="775"/>
        <v>403.92083333333721</v>
      </c>
      <c r="G2495" s="10">
        <v>76076</v>
      </c>
      <c r="H2495" s="10">
        <v>0.21</v>
      </c>
      <c r="I2495" s="78">
        <v>132</v>
      </c>
      <c r="J2495" s="78"/>
      <c r="K2495" s="78"/>
      <c r="L2495" s="79">
        <v>1037</v>
      </c>
      <c r="M2495" s="86"/>
      <c r="N2495" s="42">
        <v>7.05</v>
      </c>
      <c r="O2495" s="83"/>
      <c r="P2495" s="83"/>
      <c r="Q2495" s="83"/>
      <c r="R2495" s="83"/>
      <c r="S2495" s="83"/>
      <c r="V2495" s="43">
        <f t="shared" si="765"/>
        <v>6.7274280614701516E-7</v>
      </c>
      <c r="W2495" s="43">
        <f t="shared" si="766"/>
        <v>9.3381542112716851E-5</v>
      </c>
      <c r="X2495" s="43">
        <f t="shared" si="767"/>
        <v>3.8457517222391118E-7</v>
      </c>
      <c r="Y2495" s="22">
        <f>X2495+W2495+SUM($V$2463:V2495)</f>
        <v>7.7666413626760369E-4</v>
      </c>
      <c r="Z2495" s="22">
        <f t="shared" si="768"/>
        <v>0.2437122939068587</v>
      </c>
      <c r="AA2495" s="44">
        <f t="shared" si="769"/>
        <v>33.829019989366891</v>
      </c>
      <c r="AB2495" s="44">
        <f t="shared" si="770"/>
        <v>4.1321757350082624</v>
      </c>
      <c r="AC2495" s="44">
        <f t="shared" si="771"/>
        <v>18.020109979036722</v>
      </c>
      <c r="AD2495" s="44">
        <f t="shared" si="776"/>
        <v>4.1321757350082615</v>
      </c>
      <c r="AE2495" s="44">
        <f t="shared" si="777"/>
        <v>13.883733799157863</v>
      </c>
      <c r="AF2495" s="44">
        <f t="shared" si="778"/>
        <v>4.200444870597315E-3</v>
      </c>
      <c r="AG2495" s="45">
        <f>AC2495+AA2495+SUM($Z$2463:Z2495)</f>
        <v>60.482581918153578</v>
      </c>
      <c r="AH2495" s="45">
        <f>AC2495+AA2495+SUM($Z$2492:Z2495)+$AH$2491</f>
        <v>139.93491937446817</v>
      </c>
    </row>
    <row r="2496" spans="4:34" ht="14.4" x14ac:dyDescent="0.3">
      <c r="E2496" s="28">
        <v>40360.597222222219</v>
      </c>
      <c r="F2496" s="10">
        <f t="shared" si="775"/>
        <v>476.95277777777665</v>
      </c>
      <c r="G2496" s="10">
        <v>82667</v>
      </c>
      <c r="H2496" s="10">
        <v>0.57999999999999996</v>
      </c>
      <c r="I2496" s="10">
        <v>48</v>
      </c>
      <c r="K2496" s="10"/>
      <c r="L2496" s="79">
        <v>1037</v>
      </c>
      <c r="M2496" s="86"/>
      <c r="N2496" s="42">
        <v>7.05</v>
      </c>
      <c r="O2496" s="83"/>
      <c r="P2496" s="83"/>
      <c r="Q2496" s="83"/>
      <c r="R2496" s="83"/>
      <c r="S2496" s="83"/>
      <c r="V2496" s="43">
        <f t="shared" ref="V2496:V2524" si="779">($A$15*L2496/1000/$A$13*H2496)/$Q$2463</f>
        <v>1.8580515598346131E-6</v>
      </c>
      <c r="W2496" s="43">
        <f t="shared" ref="W2496:W2524" si="780">($U$2463*L2496/1000/$A$13*H2496)/$Q$2463</f>
        <v>2.5791092583512268E-4</v>
      </c>
      <c r="X2496" s="43">
        <f t="shared" ref="X2496:X2524" si="781">($A$46*$S$2463*H2496*L2496/1000000)/$Q$2463</f>
        <v>1.0621599994755641E-6</v>
      </c>
      <c r="Y2496" s="22">
        <f>X2496+W2496+SUM($V$2463:V2496)</f>
        <v>9.4372915637709576E-4</v>
      </c>
      <c r="Z2496" s="22">
        <f t="shared" ref="Z2496:Z2524" si="782">($A$15*L2496/1000/$A$13*G2496)/$Q$2463</f>
        <v>0.26482680740835857</v>
      </c>
      <c r="AA2496" s="44">
        <f t="shared" ref="AA2496:AA2524" si="783">($U$2463*L2496/1000/$A$13*G2496)/$Q$2463</f>
        <v>36.75986638967602</v>
      </c>
      <c r="AB2496" s="44">
        <f t="shared" ref="AB2496:AB2524" si="784">($A$14*$S$2463/1000*G2496/1000000*L2496/1000*1000000)/$Q$2463</f>
        <v>4.4901752390494778</v>
      </c>
      <c r="AC2496" s="44">
        <f t="shared" ref="AC2496:AC2515" si="785">($A$14*((L2496/1000)*G2496/10^6)*(1+($A$28/(10^-N2496))+(($A$28*$A$29)/(10^-N2496)^2))*1000000)*$S$2463/1000/$Q$2463</f>
        <v>19.581319097179513</v>
      </c>
      <c r="AD2496" s="44">
        <f t="shared" si="776"/>
        <v>4.490175239049476</v>
      </c>
      <c r="AE2496" s="44">
        <f t="shared" si="777"/>
        <v>15.086579499119077</v>
      </c>
      <c r="AF2496" s="44">
        <f t="shared" si="778"/>
        <v>4.5643590109583606E-3</v>
      </c>
      <c r="AG2496" s="45">
        <f>AC2496+AA2496+SUM($Z$2463:Z2496)</f>
        <v>65.23946424401386</v>
      </c>
      <c r="AH2496" s="45">
        <f>AC2496+AA2496+SUM($Z$2492:Z2496)+$AH$2491</f>
        <v>144.69180170032843</v>
      </c>
    </row>
    <row r="2497" spans="5:34" ht="14.4" x14ac:dyDescent="0.3">
      <c r="E2497" s="28">
        <v>40533.520138888889</v>
      </c>
      <c r="F2497" s="10">
        <f t="shared" si="775"/>
        <v>649.87569444444671</v>
      </c>
      <c r="G2497" s="10">
        <v>125816</v>
      </c>
      <c r="H2497" s="10">
        <v>2.27</v>
      </c>
      <c r="I2497" s="10">
        <v>28</v>
      </c>
      <c r="K2497" s="10"/>
      <c r="L2497" s="79">
        <v>1037</v>
      </c>
      <c r="M2497" s="86"/>
      <c r="N2497" s="42">
        <v>7.05</v>
      </c>
      <c r="O2497" s="83"/>
      <c r="P2497" s="83"/>
      <c r="Q2497" s="83"/>
      <c r="R2497" s="83"/>
      <c r="S2497" s="83"/>
      <c r="V2497" s="43">
        <f t="shared" si="779"/>
        <v>7.2720293807320214E-6</v>
      </c>
      <c r="W2497" s="43">
        <f t="shared" si="780"/>
        <v>1.0094100028374632E-3</v>
      </c>
      <c r="X2497" s="43">
        <f t="shared" si="781"/>
        <v>4.1570744807060885E-6</v>
      </c>
      <c r="Y2497" s="22">
        <f>X2497+W2497+SUM($V$2463:V2497)</f>
        <v>1.7055951772413989E-3</v>
      </c>
      <c r="Z2497" s="22">
        <f t="shared" si="782"/>
        <v>0.40305623284853742</v>
      </c>
      <c r="AA2497" s="44">
        <f t="shared" si="783"/>
        <v>55.947105249778971</v>
      </c>
      <c r="AB2497" s="44">
        <f t="shared" si="784"/>
        <v>6.8338743135259428</v>
      </c>
      <c r="AC2497" s="44">
        <f t="shared" si="785"/>
        <v>29.802015841033764</v>
      </c>
      <c r="AD2497" s="44">
        <f t="shared" si="776"/>
        <v>6.8338743135259419</v>
      </c>
      <c r="AE2497" s="44">
        <f t="shared" si="777"/>
        <v>22.961194748341736</v>
      </c>
      <c r="AF2497" s="44">
        <f t="shared" si="778"/>
        <v>6.9467791660848613E-3</v>
      </c>
      <c r="AG2497" s="45">
        <f>AC2497+AA2497+SUM($Z$2463:Z2497)</f>
        <v>95.050456080819586</v>
      </c>
      <c r="AH2497" s="45">
        <f>AC2497+AA2497+SUM($Z$2492:Z2497)+$AH$2491</f>
        <v>174.50279353713415</v>
      </c>
    </row>
    <row r="2498" spans="5:34" ht="14.4" x14ac:dyDescent="0.3">
      <c r="E2498" s="28">
        <v>40609.486805555556</v>
      </c>
      <c r="F2498" s="10">
        <f t="shared" si="775"/>
        <v>725.84236111111386</v>
      </c>
      <c r="G2498" s="10">
        <v>125906</v>
      </c>
      <c r="H2498" s="10">
        <v>5.44</v>
      </c>
      <c r="I2498" s="10">
        <v>23</v>
      </c>
      <c r="K2498" s="10"/>
      <c r="L2498" s="79">
        <v>1037</v>
      </c>
      <c r="M2498" s="86"/>
      <c r="N2498" s="42">
        <v>7.05</v>
      </c>
      <c r="O2498" s="83"/>
      <c r="P2498" s="83"/>
      <c r="Q2498" s="83"/>
      <c r="R2498" s="83"/>
      <c r="S2498" s="83"/>
      <c r="V2498" s="43">
        <f t="shared" si="779"/>
        <v>1.7427242216379824E-5</v>
      </c>
      <c r="W2498" s="43">
        <f t="shared" si="780"/>
        <v>2.419026614729427E-3</v>
      </c>
      <c r="X2498" s="43">
        <f t="shared" si="781"/>
        <v>9.9623282709432251E-6</v>
      </c>
      <c r="Y2498" s="22">
        <f>X2498+W2498+SUM($V$2463:V2498)</f>
        <v>3.1384442851399796E-3</v>
      </c>
      <c r="Z2498" s="22">
        <f t="shared" si="782"/>
        <v>0.40334455119402901</v>
      </c>
      <c r="AA2498" s="44">
        <f t="shared" si="783"/>
        <v>55.987125910684419</v>
      </c>
      <c r="AB2498" s="44">
        <f t="shared" si="784"/>
        <v>6.8387627910504012</v>
      </c>
      <c r="AC2498" s="44">
        <f t="shared" si="785"/>
        <v>29.823334126670666</v>
      </c>
      <c r="AD2498" s="44">
        <f t="shared" si="776"/>
        <v>6.8387627910503994</v>
      </c>
      <c r="AE2498" s="44">
        <f t="shared" si="777"/>
        <v>22.977619587212391</v>
      </c>
      <c r="AF2498" s="44">
        <f t="shared" si="778"/>
        <v>6.9517484078740407E-3</v>
      </c>
      <c r="AG2498" s="45">
        <f>AC2498+AA2498+SUM($Z$2463:Z2498)</f>
        <v>95.515139578555974</v>
      </c>
      <c r="AH2498" s="45">
        <f>AC2498+AA2498+SUM($Z$2492:Z2498)+$AH$2491</f>
        <v>174.96747703487054</v>
      </c>
    </row>
    <row r="2499" spans="5:34" ht="14.4" x14ac:dyDescent="0.3">
      <c r="E2499" s="28">
        <v>40627.479861111111</v>
      </c>
      <c r="F2499" s="10">
        <f t="shared" si="775"/>
        <v>743.83541666666861</v>
      </c>
      <c r="G2499" s="52">
        <v>22472</v>
      </c>
      <c r="H2499" s="123">
        <v>0</v>
      </c>
      <c r="I2499" s="10">
        <v>19</v>
      </c>
      <c r="K2499" s="10"/>
      <c r="L2499" s="79">
        <v>1037</v>
      </c>
      <c r="M2499" s="86"/>
      <c r="N2499" s="42">
        <v>7.05</v>
      </c>
      <c r="O2499" s="83"/>
      <c r="P2499" s="83"/>
      <c r="Q2499" s="83"/>
      <c r="R2499" s="83"/>
      <c r="S2499" s="83"/>
      <c r="V2499" s="43">
        <f t="shared" si="779"/>
        <v>0</v>
      </c>
      <c r="W2499" s="43">
        <f t="shared" si="780"/>
        <v>0</v>
      </c>
      <c r="X2499" s="43">
        <f t="shared" si="781"/>
        <v>0</v>
      </c>
      <c r="Y2499" s="22">
        <f>X2499+W2499+SUM($V$2463:V2499)</f>
        <v>7.094553421396094E-4</v>
      </c>
      <c r="Z2499" s="22">
        <f t="shared" si="782"/>
        <v>7.1989887332074884E-2</v>
      </c>
      <c r="AA2499" s="44">
        <f t="shared" si="783"/>
        <v>9.9927143540808245</v>
      </c>
      <c r="AB2499" s="44">
        <f t="shared" si="784"/>
        <v>1.2205985214404764</v>
      </c>
      <c r="AC2499" s="44">
        <f t="shared" si="785"/>
        <v>5.3229390536951646</v>
      </c>
      <c r="AD2499" s="44">
        <f t="shared" si="776"/>
        <v>1.2205985214404764</v>
      </c>
      <c r="AE2499" s="44">
        <f t="shared" si="777"/>
        <v>4.1010997677937269</v>
      </c>
      <c r="AF2499" s="44">
        <f t="shared" si="778"/>
        <v>1.2407644609609193E-3</v>
      </c>
      <c r="AG2499" s="45">
        <f>AC2499+AA2499+SUM($Z$2463:Z2499)</f>
        <v>25.092322836308952</v>
      </c>
      <c r="AH2499" s="45">
        <f>AC2499+AA2499+SUM($Z$2499:Z2499)+$AH$2498</f>
        <v>190.3551203299786</v>
      </c>
    </row>
    <row r="2500" spans="5:34" ht="14.4" x14ac:dyDescent="0.3">
      <c r="E2500" s="28">
        <v>40633.513888888891</v>
      </c>
      <c r="F2500" s="10">
        <f t="shared" si="775"/>
        <v>749.86944444444816</v>
      </c>
      <c r="G2500" s="52">
        <v>28380</v>
      </c>
      <c r="H2500" s="123">
        <v>1.34</v>
      </c>
      <c r="I2500" s="10">
        <v>54</v>
      </c>
      <c r="K2500" s="10"/>
      <c r="L2500" s="79">
        <v>1037</v>
      </c>
      <c r="M2500" s="86"/>
      <c r="N2500" s="42">
        <v>7.05</v>
      </c>
      <c r="O2500" s="83"/>
      <c r="P2500" s="83"/>
      <c r="Q2500" s="83"/>
      <c r="R2500" s="83"/>
      <c r="S2500" s="83"/>
      <c r="V2500" s="43">
        <f t="shared" si="779"/>
        <v>4.2927398106523829E-6</v>
      </c>
      <c r="W2500" s="43">
        <f t="shared" si="780"/>
        <v>5.9586317348114576E-4</v>
      </c>
      <c r="X2500" s="43">
        <f t="shared" si="781"/>
        <v>2.4539558608573385E-6</v>
      </c>
      <c r="Y2500" s="22">
        <f>X2500+W2500+SUM($V$2463:V2500)</f>
        <v>1.3120652112922648E-3</v>
      </c>
      <c r="Z2500" s="22">
        <f t="shared" si="782"/>
        <v>9.0916384945010906E-2</v>
      </c>
      <c r="AA2500" s="44">
        <f t="shared" si="783"/>
        <v>12.619848405518592</v>
      </c>
      <c r="AB2500" s="44">
        <f t="shared" si="784"/>
        <v>1.5414999127127411</v>
      </c>
      <c r="AC2500" s="44">
        <f t="shared" si="785"/>
        <v>6.7223660708378752</v>
      </c>
      <c r="AD2500" s="44">
        <f t="shared" si="776"/>
        <v>1.5414999127127407</v>
      </c>
      <c r="AE2500" s="44">
        <f t="shared" si="777"/>
        <v>5.1792991905476118</v>
      </c>
      <c r="AF2500" s="44">
        <f t="shared" si="778"/>
        <v>1.5669675775218438E-3</v>
      </c>
      <c r="AG2500" s="45">
        <f>AC2500+AA2500+SUM($Z$2463:Z2500)</f>
        <v>29.20980028983444</v>
      </c>
      <c r="AH2500" s="45">
        <f>AC2500+AA2500+SUM($Z$2499:Z2500)+$AH$2498</f>
        <v>194.47259778350409</v>
      </c>
    </row>
    <row r="2501" spans="5:34" ht="14.4" x14ac:dyDescent="0.3">
      <c r="E2501" s="28">
        <v>40654.451388888891</v>
      </c>
      <c r="F2501" s="10">
        <f t="shared" si="775"/>
        <v>770.80694444444816</v>
      </c>
      <c r="G2501" s="10">
        <v>29740</v>
      </c>
      <c r="H2501" s="10">
        <v>0</v>
      </c>
      <c r="I2501" s="10">
        <v>33</v>
      </c>
      <c r="K2501" s="10"/>
      <c r="L2501" s="79">
        <v>1037</v>
      </c>
      <c r="M2501" s="86"/>
      <c r="N2501" s="42">
        <v>7.05</v>
      </c>
      <c r="O2501" s="83"/>
      <c r="P2501" s="83"/>
      <c r="Q2501" s="83"/>
      <c r="R2501" s="83"/>
      <c r="S2501" s="83"/>
      <c r="V2501" s="43">
        <f t="shared" si="779"/>
        <v>0</v>
      </c>
      <c r="W2501" s="43">
        <f t="shared" si="780"/>
        <v>0</v>
      </c>
      <c r="X2501" s="43">
        <f t="shared" si="781"/>
        <v>0</v>
      </c>
      <c r="Y2501" s="22">
        <f>X2501+W2501+SUM($V$2463:V2501)</f>
        <v>7.1374808195026173E-4</v>
      </c>
      <c r="Z2501" s="22">
        <f t="shared" si="782"/>
        <v>9.5273195499105859E-2</v>
      </c>
      <c r="AA2501" s="44">
        <f t="shared" si="783"/>
        <v>13.224605059200949</v>
      </c>
      <c r="AB2501" s="44">
        <f t="shared" si="784"/>
        <v>1.6153702397490108</v>
      </c>
      <c r="AC2501" s="44">
        <f t="shared" si="785"/>
        <v>7.0445090537955748</v>
      </c>
      <c r="AD2501" s="44">
        <f t="shared" si="776"/>
        <v>1.6153702397490102</v>
      </c>
      <c r="AE2501" s="44">
        <f t="shared" si="777"/>
        <v>5.4274967557042277</v>
      </c>
      <c r="AF2501" s="44">
        <f t="shared" si="778"/>
        <v>1.6420583423361395E-3</v>
      </c>
      <c r="AG2501" s="45">
        <f>AC2501+AA2501+SUM($Z$2463:Z2501)</f>
        <v>30.231973121973599</v>
      </c>
      <c r="AH2501" s="45">
        <f>AC2501+AA2501+SUM($Z$2499:Z2501)+$AH$2498</f>
        <v>195.49477061564326</v>
      </c>
    </row>
    <row r="2502" spans="5:34" ht="14.4" x14ac:dyDescent="0.3">
      <c r="E2502" s="28">
        <v>40694.486805555556</v>
      </c>
      <c r="F2502" s="10">
        <f t="shared" si="775"/>
        <v>810.84236111111386</v>
      </c>
      <c r="G2502" s="10">
        <v>35734</v>
      </c>
      <c r="H2502" s="10">
        <v>0</v>
      </c>
      <c r="I2502" s="10">
        <v>6</v>
      </c>
      <c r="K2502" s="10"/>
      <c r="L2502" s="79">
        <v>1037</v>
      </c>
      <c r="M2502" s="86"/>
      <c r="N2502" s="42">
        <v>7.05</v>
      </c>
      <c r="O2502" s="83"/>
      <c r="P2502" s="83"/>
      <c r="Q2502" s="83"/>
      <c r="R2502" s="83"/>
      <c r="S2502" s="83"/>
      <c r="V2502" s="43">
        <f t="shared" si="779"/>
        <v>0</v>
      </c>
      <c r="W2502" s="43">
        <f t="shared" si="780"/>
        <v>0</v>
      </c>
      <c r="X2502" s="43">
        <f t="shared" si="781"/>
        <v>0</v>
      </c>
      <c r="Y2502" s="22">
        <f>X2502+W2502+SUM($V$2463:V2502)</f>
        <v>7.1374808195026173E-4</v>
      </c>
      <c r="Z2502" s="22">
        <f t="shared" si="782"/>
        <v>0.11447519730884496</v>
      </c>
      <c r="AA2502" s="44">
        <f t="shared" si="783"/>
        <v>15.889981075503924</v>
      </c>
      <c r="AB2502" s="44">
        <f t="shared" si="784"/>
        <v>1.9409428428779805</v>
      </c>
      <c r="AC2502" s="44">
        <f t="shared" si="785"/>
        <v>8.4643068772135557</v>
      </c>
      <c r="AD2502" s="44">
        <f t="shared" si="776"/>
        <v>1.9409428428779809</v>
      </c>
      <c r="AE2502" s="44">
        <f t="shared" si="777"/>
        <v>6.5213910244900788</v>
      </c>
      <c r="AF2502" s="44">
        <f t="shared" si="778"/>
        <v>1.9730098454956162E-3</v>
      </c>
      <c r="AG2502" s="45">
        <f>AC2502+AA2502+SUM($Z$2463:Z2502)</f>
        <v>34.431622159003396</v>
      </c>
      <c r="AH2502" s="45">
        <f>AC2502+AA2502+SUM($Z$2499:Z2502)+$AH$2498</f>
        <v>199.69441965267305</v>
      </c>
    </row>
    <row r="2503" spans="5:34" ht="14.4" x14ac:dyDescent="0.3">
      <c r="E2503" s="28">
        <v>40750.513888888891</v>
      </c>
      <c r="F2503" s="10">
        <f t="shared" si="775"/>
        <v>866.86944444444816</v>
      </c>
      <c r="G2503" s="10">
        <v>41655</v>
      </c>
      <c r="H2503" s="10">
        <v>0</v>
      </c>
      <c r="I2503" s="36" t="s">
        <v>234</v>
      </c>
      <c r="J2503" s="36"/>
      <c r="K2503" s="36"/>
      <c r="L2503" s="79">
        <v>1037</v>
      </c>
      <c r="M2503" s="86"/>
      <c r="N2503" s="42">
        <v>7.05</v>
      </c>
      <c r="O2503" s="83"/>
      <c r="P2503" s="83"/>
      <c r="Q2503" s="83"/>
      <c r="R2503" s="83"/>
      <c r="S2503" s="83"/>
      <c r="V2503" s="43">
        <f t="shared" si="779"/>
        <v>0</v>
      </c>
      <c r="W2503" s="43">
        <f t="shared" si="780"/>
        <v>0</v>
      </c>
      <c r="X2503" s="43">
        <f t="shared" si="781"/>
        <v>0</v>
      </c>
      <c r="Y2503" s="22">
        <f>X2503+W2503+SUM($V$2463:V2503)</f>
        <v>7.1374808195026173E-4</v>
      </c>
      <c r="Z2503" s="22">
        <f t="shared" si="782"/>
        <v>0.13344334090501866</v>
      </c>
      <c r="AA2503" s="44">
        <f t="shared" si="783"/>
        <v>18.52289588907248</v>
      </c>
      <c r="AB2503" s="44">
        <f t="shared" si="784"/>
        <v>2.2625503475704454</v>
      </c>
      <c r="AC2503" s="44">
        <f t="shared" si="785"/>
        <v>9.8668132022815964</v>
      </c>
      <c r="AD2503" s="44">
        <f t="shared" si="776"/>
        <v>2.2625503475704445</v>
      </c>
      <c r="AE2503" s="44">
        <f t="shared" si="777"/>
        <v>7.6019629239697242</v>
      </c>
      <c r="AF2503" s="44">
        <f t="shared" si="778"/>
        <v>2.2999307414260889E-3</v>
      </c>
      <c r="AG2503" s="45">
        <f>AC2503+AA2503+SUM($Z$2463:Z2503)</f>
        <v>38.600486638545021</v>
      </c>
      <c r="AH2503" s="45">
        <f>AC2503+AA2503+SUM($Z$2499:Z2503)+$AH$2498</f>
        <v>203.86328413221469</v>
      </c>
    </row>
    <row r="2504" spans="5:34" ht="14.4" x14ac:dyDescent="0.3">
      <c r="E2504" s="28">
        <v>40850.499305555553</v>
      </c>
      <c r="F2504" s="10">
        <f t="shared" si="775"/>
        <v>966.85486111111095</v>
      </c>
      <c r="G2504" s="10">
        <v>63046</v>
      </c>
      <c r="H2504" s="10">
        <v>1.52</v>
      </c>
      <c r="I2504" s="10">
        <v>7</v>
      </c>
      <c r="K2504" s="10"/>
      <c r="L2504" s="79">
        <v>1037</v>
      </c>
      <c r="N2504" s="42">
        <v>7.05</v>
      </c>
      <c r="V2504" s="43">
        <f t="shared" si="779"/>
        <v>4.8693765016355378E-6</v>
      </c>
      <c r="W2504" s="43">
        <f t="shared" si="780"/>
        <v>6.7590449529204583E-4</v>
      </c>
      <c r="X2504" s="43">
        <f t="shared" si="781"/>
        <v>2.7835917227635479E-6</v>
      </c>
      <c r="Y2504" s="22">
        <f>X2504+W2504+SUM($V$2463:V2504)</f>
        <v>1.3973055454667067E-3</v>
      </c>
      <c r="Z2504" s="22">
        <f t="shared" si="782"/>
        <v>0.20197020455402245</v>
      </c>
      <c r="AA2504" s="44">
        <f t="shared" si="783"/>
        <v>28.03491763827784</v>
      </c>
      <c r="AB2504" s="44">
        <f t="shared" si="784"/>
        <v>3.4244328223004747</v>
      </c>
      <c r="AC2504" s="44">
        <f t="shared" si="785"/>
        <v>14.933695958493471</v>
      </c>
      <c r="AD2504" s="44">
        <f t="shared" si="776"/>
        <v>3.4244328223004743</v>
      </c>
      <c r="AE2504" s="44">
        <f t="shared" si="777"/>
        <v>11.505782127105878</v>
      </c>
      <c r="AF2504" s="44">
        <f t="shared" si="778"/>
        <v>3.4810090871191749E-3</v>
      </c>
      <c r="AG2504" s="45">
        <f>AC2504+AA2504+SUM($Z$2463:Z2504)</f>
        <v>53.381361348516279</v>
      </c>
      <c r="AH2504" s="45">
        <f>AC2504+AA2504+SUM($Z$2499:Z2504)+$AH$2498</f>
        <v>218.64415884218593</v>
      </c>
    </row>
    <row r="2505" spans="5:34" ht="14.4" x14ac:dyDescent="0.3">
      <c r="E2505" s="28">
        <v>40940.601388888892</v>
      </c>
      <c r="F2505" s="10">
        <f t="shared" si="775"/>
        <v>1056.9569444444496</v>
      </c>
      <c r="G2505" s="10">
        <v>79484</v>
      </c>
      <c r="H2505" s="21">
        <v>10.7</v>
      </c>
      <c r="I2505" s="10">
        <v>5</v>
      </c>
      <c r="K2505" s="10"/>
      <c r="L2505" s="79">
        <v>1037</v>
      </c>
      <c r="N2505" s="42">
        <v>7.05</v>
      </c>
      <c r="V2505" s="43">
        <f t="shared" si="779"/>
        <v>3.4277847741776487E-5</v>
      </c>
      <c r="W2505" s="43">
        <f t="shared" si="780"/>
        <v>4.7580119076479537E-3</v>
      </c>
      <c r="X2505" s="43">
        <f t="shared" si="781"/>
        <v>1.9595020679980238E-5</v>
      </c>
      <c r="Y2505" s="22">
        <f>X2505+W2505+SUM($V$2463:V2505)</f>
        <v>5.5305022345216075E-3</v>
      </c>
      <c r="Z2505" s="22">
        <f t="shared" si="782"/>
        <v>0.25462994858947313</v>
      </c>
      <c r="AA2505" s="44">
        <f t="shared" si="783"/>
        <v>35.344469015653267</v>
      </c>
      <c r="AB2505" s="44">
        <f t="shared" si="784"/>
        <v>4.3172860839344436</v>
      </c>
      <c r="AC2505" s="44">
        <f t="shared" si="785"/>
        <v>18.827362395154253</v>
      </c>
      <c r="AD2505" s="44">
        <f t="shared" si="776"/>
        <v>4.3172860839344427</v>
      </c>
      <c r="AE2505" s="44">
        <f t="shared" si="777"/>
        <v>14.505687697726794</v>
      </c>
      <c r="AF2505" s="44">
        <f t="shared" si="778"/>
        <v>4.3886134930143147E-3</v>
      </c>
      <c r="AG2505" s="45">
        <f>AC2505+AA2505+SUM($Z$2463:Z2505)</f>
        <v>64.839209111141955</v>
      </c>
      <c r="AH2505" s="45">
        <f>AC2505+AA2505+SUM($Z$2499:Z2505)+$AH$2498</f>
        <v>230.10200660481161</v>
      </c>
    </row>
    <row r="2506" spans="5:34" ht="14.4" x14ac:dyDescent="0.3">
      <c r="E2506" s="28">
        <v>41018.47152777778</v>
      </c>
      <c r="F2506" s="10">
        <f t="shared" si="775"/>
        <v>1134.8270833333372</v>
      </c>
      <c r="G2506" s="10">
        <v>86940</v>
      </c>
      <c r="H2506" s="40">
        <v>1.83</v>
      </c>
      <c r="I2506" s="10">
        <v>28</v>
      </c>
      <c r="K2506" s="10"/>
      <c r="L2506" s="79">
        <v>1037</v>
      </c>
      <c r="N2506" s="42">
        <v>7.05</v>
      </c>
      <c r="V2506" s="43">
        <f t="shared" si="779"/>
        <v>5.8624730249954185E-6</v>
      </c>
      <c r="W2506" s="43">
        <f t="shared" si="780"/>
        <v>8.1375343841081835E-4</v>
      </c>
      <c r="X2506" s="43">
        <f t="shared" si="781"/>
        <v>3.3512979293797977E-6</v>
      </c>
      <c r="Y2506" s="22">
        <f>X2506+W2506+SUM($V$2463:V2506)</f>
        <v>1.5758625155588672E-3</v>
      </c>
      <c r="Z2506" s="22">
        <f t="shared" si="782"/>
        <v>0.27851552174486427</v>
      </c>
      <c r="AA2506" s="44">
        <f t="shared" si="783"/>
        <v>38.65995843466478</v>
      </c>
      <c r="AB2506" s="44">
        <f t="shared" si="784"/>
        <v>4.7222692886274045</v>
      </c>
      <c r="AC2506" s="44">
        <f t="shared" si="785"/>
        <v>20.593463925251758</v>
      </c>
      <c r="AD2506" s="44">
        <f t="shared" si="776"/>
        <v>4.7222692886274027</v>
      </c>
      <c r="AE2506" s="44">
        <f t="shared" si="777"/>
        <v>15.866394349056005</v>
      </c>
      <c r="AF2506" s="44">
        <f t="shared" si="778"/>
        <v>4.8002875683491588E-3</v>
      </c>
      <c r="AG2506" s="45">
        <f>AC2506+AA2506+SUM($Z$2463:Z2506)</f>
        <v>70.199315581995847</v>
      </c>
      <c r="AH2506" s="45">
        <f>AC2506+AA2506+SUM($Z$2499:Z2506)+$AH$2498</f>
        <v>235.46211307566551</v>
      </c>
    </row>
    <row r="2507" spans="5:34" ht="14.4" x14ac:dyDescent="0.3">
      <c r="E2507" s="28">
        <v>41036.645833333336</v>
      </c>
      <c r="F2507" s="10">
        <f t="shared" si="775"/>
        <v>1153.0013888888934</v>
      </c>
      <c r="G2507" s="10">
        <v>88299</v>
      </c>
      <c r="H2507" s="10">
        <v>0</v>
      </c>
      <c r="I2507" s="10">
        <v>54</v>
      </c>
      <c r="K2507" s="10"/>
      <c r="L2507" s="79">
        <v>1037</v>
      </c>
      <c r="N2507" s="42">
        <v>7.05</v>
      </c>
      <c r="V2507" s="43">
        <f t="shared" si="779"/>
        <v>0</v>
      </c>
      <c r="W2507" s="43">
        <f t="shared" si="780"/>
        <v>0</v>
      </c>
      <c r="X2507" s="43">
        <f t="shared" si="781"/>
        <v>0</v>
      </c>
      <c r="Y2507" s="22">
        <f>X2507+W2507+SUM($V$2463:V2507)</f>
        <v>7.5875777921866918E-4</v>
      </c>
      <c r="Z2507" s="22">
        <f t="shared" si="782"/>
        <v>0.28286912876178716</v>
      </c>
      <c r="AA2507" s="44">
        <f t="shared" si="783"/>
        <v>39.264270414337076</v>
      </c>
      <c r="AB2507" s="44">
        <f t="shared" si="784"/>
        <v>4.7960852992467347</v>
      </c>
      <c r="AC2507" s="44">
        <f t="shared" si="785"/>
        <v>20.915370038369048</v>
      </c>
      <c r="AD2507" s="44">
        <f t="shared" si="776"/>
        <v>4.7960852992467338</v>
      </c>
      <c r="AE2507" s="44">
        <f t="shared" si="777"/>
        <v>16.114409416002946</v>
      </c>
      <c r="AF2507" s="44">
        <f t="shared" si="778"/>
        <v>4.8753231193657967E-3</v>
      </c>
      <c r="AG2507" s="45">
        <f>AC2507+AA2507+SUM($Z$2463:Z2507)</f>
        <v>71.408402803547219</v>
      </c>
      <c r="AH2507" s="45">
        <f>AC2507+AA2507+SUM($Z$2499:Z2507)+$AH$2498</f>
        <v>236.67120029721687</v>
      </c>
    </row>
    <row r="2508" spans="5:34" ht="14.4" x14ac:dyDescent="0.3">
      <c r="E2508" s="28">
        <v>41039.598611111112</v>
      </c>
      <c r="F2508" s="10">
        <f t="shared" si="775"/>
        <v>1155.9541666666701</v>
      </c>
      <c r="G2508" s="10">
        <v>16398</v>
      </c>
      <c r="H2508" s="10">
        <v>0</v>
      </c>
      <c r="I2508" s="10">
        <v>52</v>
      </c>
      <c r="K2508" s="10"/>
      <c r="L2508" s="79">
        <v>1037</v>
      </c>
      <c r="N2508" s="42">
        <v>7.05</v>
      </c>
      <c r="V2508" s="43">
        <f t="shared" si="779"/>
        <v>0</v>
      </c>
      <c r="W2508" s="43">
        <f t="shared" si="780"/>
        <v>0</v>
      </c>
      <c r="X2508" s="43">
        <f t="shared" si="781"/>
        <v>0</v>
      </c>
      <c r="Y2508" s="22">
        <f>X2508+W2508+SUM($V$2463:V2508)</f>
        <v>7.5875777921866918E-4</v>
      </c>
      <c r="Z2508" s="22">
        <f t="shared" si="782"/>
        <v>5.2531602548565495E-2</v>
      </c>
      <c r="AA2508" s="44">
        <f t="shared" si="783"/>
        <v>7.2917644169730051</v>
      </c>
      <c r="AB2508" s="44">
        <f t="shared" si="784"/>
        <v>0.89068060495643164</v>
      </c>
      <c r="AC2508" s="44">
        <f t="shared" si="785"/>
        <v>3.8841916430443786</v>
      </c>
      <c r="AD2508" s="44">
        <f t="shared" si="776"/>
        <v>0.89068060495643131</v>
      </c>
      <c r="AE2508" s="44">
        <f t="shared" si="777"/>
        <v>2.9926056422339582</v>
      </c>
      <c r="AF2508" s="44">
        <f t="shared" si="778"/>
        <v>9.0539585398883703E-4</v>
      </c>
      <c r="AG2508" s="45">
        <f>AC2508+AA2508+SUM($Z$2463:Z2508)</f>
        <v>22.457250013407041</v>
      </c>
      <c r="AH2508" s="45">
        <f>AC2508+AA2508+SUM($Z$2508:Z2508)+$AH$2507</f>
        <v>247.89968795978282</v>
      </c>
    </row>
    <row r="2509" spans="5:34" ht="14.4" x14ac:dyDescent="0.3">
      <c r="E2509" s="28">
        <v>41044.599305555559</v>
      </c>
      <c r="F2509" s="10">
        <f t="shared" si="775"/>
        <v>1160.9548611111168</v>
      </c>
      <c r="G2509" s="10">
        <v>20512</v>
      </c>
      <c r="H2509" s="21">
        <v>0.7</v>
      </c>
      <c r="I2509" s="10">
        <v>55</v>
      </c>
      <c r="K2509" s="10"/>
      <c r="L2509" s="79">
        <v>1037</v>
      </c>
      <c r="N2509" s="42">
        <v>7.05</v>
      </c>
      <c r="V2509" s="43">
        <f t="shared" si="779"/>
        <v>2.2424760204900505E-6</v>
      </c>
      <c r="W2509" s="43">
        <f t="shared" si="780"/>
        <v>3.1127180704238947E-4</v>
      </c>
      <c r="X2509" s="43">
        <f t="shared" si="781"/>
        <v>1.2819172407463705E-6</v>
      </c>
      <c r="Y2509" s="22">
        <f>X2509+W2509+SUM($V$2463:V2509)</f>
        <v>1.073553979522295E-3</v>
      </c>
      <c r="Z2509" s="22">
        <f t="shared" si="782"/>
        <v>6.5710954474702737E-2</v>
      </c>
      <c r="AA2509" s="44">
        <f t="shared" si="783"/>
        <v>9.1211532943621343</v>
      </c>
      <c r="AB2509" s="44">
        <f t="shared" si="784"/>
        <v>1.1141383442411465</v>
      </c>
      <c r="AC2509" s="44">
        <f t="shared" si="785"/>
        <v>4.8586741664914204</v>
      </c>
      <c r="AD2509" s="44">
        <f t="shared" si="776"/>
        <v>1.1141383442411465</v>
      </c>
      <c r="AE2509" s="44">
        <f t="shared" si="777"/>
        <v>3.743403276832721</v>
      </c>
      <c r="AF2509" s="44">
        <f t="shared" si="778"/>
        <v>1.1325454175520812E-3</v>
      </c>
      <c r="AG2509" s="45">
        <f>AC2509+AA2509+SUM($Z$2463:Z2509)</f>
        <v>25.326832368717913</v>
      </c>
      <c r="AH2509" s="45">
        <f>AC2509+AA2509+SUM($Z$2508:Z2509)+$AH$2507</f>
        <v>250.76927031509371</v>
      </c>
    </row>
    <row r="2510" spans="5:34" ht="14.4" x14ac:dyDescent="0.3">
      <c r="E2510" s="28">
        <v>41052.584722222222</v>
      </c>
      <c r="F2510" s="10">
        <f t="shared" si="775"/>
        <v>1168.9402777777796</v>
      </c>
      <c r="G2510" s="10">
        <v>23667</v>
      </c>
      <c r="H2510" s="40">
        <v>0.89</v>
      </c>
      <c r="I2510" s="10">
        <v>53</v>
      </c>
      <c r="K2510" s="10"/>
      <c r="L2510" s="79">
        <v>1037</v>
      </c>
      <c r="N2510" s="42">
        <v>7.05</v>
      </c>
      <c r="V2510" s="43">
        <f t="shared" si="779"/>
        <v>2.8511480831944929E-6</v>
      </c>
      <c r="W2510" s="43">
        <f t="shared" si="780"/>
        <v>3.957598689538952E-4</v>
      </c>
      <c r="X2510" s="43">
        <f t="shared" si="781"/>
        <v>1.6298662060918144E-6</v>
      </c>
      <c r="Y2510" s="22">
        <f>X2510+W2510+SUM($V$2463:V2510)</f>
        <v>1.1612411384823408E-3</v>
      </c>
      <c r="Z2510" s="22">
        <f t="shared" si="782"/>
        <v>7.5818114252768604E-2</v>
      </c>
      <c r="AA2510" s="44">
        <f t="shared" si="783"/>
        <v>10.524099796103188</v>
      </c>
      <c r="AB2510" s="44">
        <f t="shared" si="784"/>
        <v>1.2855066396819044</v>
      </c>
      <c r="AC2510" s="44">
        <f t="shared" si="785"/>
        <v>5.6059985129852015</v>
      </c>
      <c r="AD2510" s="44">
        <f t="shared" si="776"/>
        <v>1.2855066396819042</v>
      </c>
      <c r="AE2510" s="44">
        <f t="shared" si="777"/>
        <v>4.3191851283541354</v>
      </c>
      <c r="AF2510" s="44">
        <f t="shared" si="778"/>
        <v>1.3067449491617155E-3</v>
      </c>
      <c r="AG2510" s="45">
        <f>AC2510+AA2510+SUM($Z$2463:Z2510)</f>
        <v>27.552921331205518</v>
      </c>
      <c r="AH2510" s="45">
        <f>AC2510+AA2510+SUM($Z$2508:Z2510)+$AH$2507</f>
        <v>252.99535927758129</v>
      </c>
    </row>
    <row r="2511" spans="5:34" ht="14.4" x14ac:dyDescent="0.3">
      <c r="E2511" s="28">
        <v>41109.642361111109</v>
      </c>
      <c r="F2511" s="10">
        <f t="shared" si="775"/>
        <v>1225.9979166666672</v>
      </c>
      <c r="G2511" s="10">
        <v>29879</v>
      </c>
      <c r="H2511" s="10">
        <v>0.9</v>
      </c>
      <c r="I2511" s="10">
        <v>52</v>
      </c>
      <c r="K2511" s="10"/>
      <c r="L2511" s="79">
        <v>1037</v>
      </c>
      <c r="N2511" s="42">
        <v>7.05</v>
      </c>
      <c r="V2511" s="43">
        <f t="shared" si="779"/>
        <v>2.8831834549157795E-6</v>
      </c>
      <c r="W2511" s="43">
        <f t="shared" si="780"/>
        <v>4.0020660905450085E-4</v>
      </c>
      <c r="X2511" s="43">
        <f t="shared" si="781"/>
        <v>1.6481793095310479E-6</v>
      </c>
      <c r="Y2511" s="22">
        <f>X2511+W2511+SUM($V$2463:V2511)</f>
        <v>1.1685893751413015E-3</v>
      </c>
      <c r="Z2511" s="22">
        <f t="shared" si="782"/>
        <v>9.5718487166031749E-2</v>
      </c>
      <c r="AA2511" s="44">
        <f t="shared" si="783"/>
        <v>13.286414746599366</v>
      </c>
      <c r="AB2511" s="44">
        <f t="shared" si="784"/>
        <v>1.6229202217034526</v>
      </c>
      <c r="AC2511" s="44">
        <f t="shared" si="785"/>
        <v>7.0774339616125745</v>
      </c>
      <c r="AD2511" s="44">
        <f t="shared" si="776"/>
        <v>1.6229202217034524</v>
      </c>
      <c r="AE2511" s="44">
        <f t="shared" si="777"/>
        <v>5.4528640068489116</v>
      </c>
      <c r="AF2511" s="44">
        <f t="shared" si="778"/>
        <v>1.6497330602105416E-3</v>
      </c>
      <c r="AG2511" s="45">
        <f>AC2511+AA2511+SUM($Z$2463:Z2511)</f>
        <v>31.8823902174951</v>
      </c>
      <c r="AH2511" s="45">
        <f>AC2511+AA2511+SUM($Z$2508:Z2511)+$AH$2507</f>
        <v>257.3248281638709</v>
      </c>
    </row>
    <row r="2512" spans="5:34" ht="14.4" x14ac:dyDescent="0.3">
      <c r="E2512" s="28">
        <v>41134.603472222225</v>
      </c>
      <c r="F2512" s="10">
        <f t="shared" si="775"/>
        <v>1250.9590277777825</v>
      </c>
      <c r="G2512" s="10">
        <v>32450</v>
      </c>
      <c r="H2512" s="10">
        <v>2.2000000000000002</v>
      </c>
      <c r="I2512" s="10">
        <v>52</v>
      </c>
      <c r="K2512" s="10"/>
      <c r="L2512" s="79">
        <v>1037</v>
      </c>
      <c r="N2512" s="42">
        <v>7.05</v>
      </c>
      <c r="V2512" s="43">
        <f t="shared" si="779"/>
        <v>7.0477817786830172E-6</v>
      </c>
      <c r="W2512" s="43">
        <f t="shared" si="780"/>
        <v>9.7828282213322437E-4</v>
      </c>
      <c r="X2512" s="43">
        <f t="shared" si="781"/>
        <v>4.0288827566314506E-6</v>
      </c>
      <c r="Y2512" s="22">
        <f>X2512+W2512+SUM($V$2463:V2512)</f>
        <v>1.7560940734458082E-3</v>
      </c>
      <c r="Z2512" s="22">
        <f t="shared" si="782"/>
        <v>0.1039547812355745</v>
      </c>
      <c r="AA2512" s="44">
        <f t="shared" si="783"/>
        <v>14.429671626465057</v>
      </c>
      <c r="AB2512" s="44">
        <f t="shared" si="784"/>
        <v>1.7625677296521649</v>
      </c>
      <c r="AC2512" s="44">
        <f t="shared" si="785"/>
        <v>7.6864263213068744</v>
      </c>
      <c r="AD2512" s="44">
        <f t="shared" si="776"/>
        <v>1.7625677296521651</v>
      </c>
      <c r="AE2512" s="44">
        <f t="shared" si="777"/>
        <v>5.9220669039207205</v>
      </c>
      <c r="AF2512" s="44">
        <f t="shared" si="778"/>
        <v>1.7916877339881551E-3</v>
      </c>
      <c r="AG2512" s="45">
        <f>AC2512+AA2512+SUM($Z$2463:Z2512)</f>
        <v>33.738594238290659</v>
      </c>
      <c r="AH2512" s="45">
        <f>AC2512+AA2512+SUM($Z$2508:Z2512)+$AH$2507</f>
        <v>259.18103218466644</v>
      </c>
    </row>
    <row r="2513" spans="4:34" ht="14.4" x14ac:dyDescent="0.3">
      <c r="E2513" s="28">
        <v>42304.61041666667</v>
      </c>
      <c r="F2513" s="10">
        <f t="shared" si="775"/>
        <v>2420.9659722222277</v>
      </c>
      <c r="G2513" s="10">
        <v>81919</v>
      </c>
      <c r="H2513" s="10">
        <v>0.46</v>
      </c>
      <c r="I2513" s="10">
        <v>46</v>
      </c>
      <c r="K2513" s="10"/>
      <c r="L2513" s="10">
        <v>1074</v>
      </c>
      <c r="N2513" s="42">
        <v>7.05</v>
      </c>
      <c r="V2513" s="43">
        <f t="shared" si="779"/>
        <v>1.5262058867101591E-6</v>
      </c>
      <c r="W2513" s="43">
        <f t="shared" si="780"/>
        <v>2.1184835865990101E-4</v>
      </c>
      <c r="X2513" s="43">
        <f t="shared" si="781"/>
        <v>8.7245955864215034E-7</v>
      </c>
      <c r="Y2513" s="22">
        <f>X2513+W2513+SUM($V$2463:V2513)</f>
        <v>9.8802939266120593E-4</v>
      </c>
      <c r="Z2513" s="22">
        <f t="shared" si="782"/>
        <v>0.27179404355089026</v>
      </c>
      <c r="AA2513" s="44">
        <f t="shared" si="783"/>
        <v>37.726968897957455</v>
      </c>
      <c r="AB2513" s="44">
        <f t="shared" si="784"/>
        <v>4.6083056938850664</v>
      </c>
      <c r="AC2513" s="44">
        <f t="shared" si="785"/>
        <v>20.096477194153991</v>
      </c>
      <c r="AD2513" s="44">
        <f t="shared" si="776"/>
        <v>4.6083056938850664</v>
      </c>
      <c r="AE2513" s="44">
        <f t="shared" si="777"/>
        <v>15.483487059128139</v>
      </c>
      <c r="AF2513" s="44">
        <f t="shared" si="778"/>
        <v>4.6844411407844511E-3</v>
      </c>
      <c r="AG2513" s="45">
        <f>AC2513+AA2513+SUM($Z$2463:Z2513)</f>
        <v>69.717736426181062</v>
      </c>
      <c r="AH2513" s="45">
        <f>AC2513+AA2513+SUM($Z$2508:Z2513)+$AH$2507</f>
        <v>295.16017437255687</v>
      </c>
    </row>
    <row r="2514" spans="4:34" ht="14.4" x14ac:dyDescent="0.3">
      <c r="D2514" s="40" t="s">
        <v>164</v>
      </c>
      <c r="E2514" s="28">
        <v>42305.624305555553</v>
      </c>
      <c r="F2514" s="10">
        <f t="shared" si="775"/>
        <v>2421.9798611111109</v>
      </c>
      <c r="I2514" s="10">
        <v>45</v>
      </c>
      <c r="J2514" s="40">
        <v>1.42</v>
      </c>
      <c r="K2514" s="10"/>
      <c r="L2514" s="10">
        <v>1063</v>
      </c>
      <c r="N2514" s="42">
        <v>7.05</v>
      </c>
      <c r="V2514" s="43">
        <f t="shared" si="779"/>
        <v>0</v>
      </c>
      <c r="W2514" s="43">
        <f t="shared" si="780"/>
        <v>0</v>
      </c>
      <c r="X2514" s="43">
        <f t="shared" si="781"/>
        <v>0</v>
      </c>
      <c r="Y2514" s="22">
        <f>X2514+W2514+SUM($V$2463:V2514)</f>
        <v>7.7530857444266276E-4</v>
      </c>
      <c r="Z2514" s="22">
        <f t="shared" si="782"/>
        <v>0</v>
      </c>
      <c r="AA2514" s="44">
        <f t="shared" si="783"/>
        <v>0</v>
      </c>
      <c r="AB2514" s="44">
        <f t="shared" si="784"/>
        <v>0</v>
      </c>
      <c r="AC2514" s="44">
        <f t="shared" si="785"/>
        <v>0</v>
      </c>
      <c r="AD2514" s="44">
        <f t="shared" si="776"/>
        <v>0</v>
      </c>
      <c r="AE2514" s="44">
        <f t="shared" si="777"/>
        <v>0</v>
      </c>
      <c r="AF2514" s="44">
        <f t="shared" si="778"/>
        <v>0</v>
      </c>
      <c r="AG2514" s="45">
        <f>AC2514+AA2514+SUM($Z$2463:Z2514)</f>
        <v>11.894290334069623</v>
      </c>
      <c r="AH2514" s="45">
        <f>AC2514+AA2514+SUM($Z$2514:Z2514)+$AH$2513</f>
        <v>295.16017437255687</v>
      </c>
    </row>
    <row r="2515" spans="4:34" ht="14.4" x14ac:dyDescent="0.3">
      <c r="E2515" s="28">
        <v>42311.649305555555</v>
      </c>
      <c r="F2515" s="10">
        <f t="shared" si="775"/>
        <v>2428.0048611111124</v>
      </c>
      <c r="G2515" s="10">
        <v>5294</v>
      </c>
      <c r="H2515" s="10">
        <v>0.81</v>
      </c>
      <c r="I2515" s="10">
        <v>46</v>
      </c>
      <c r="K2515" s="10">
        <v>5</v>
      </c>
      <c r="L2515" s="10">
        <v>1093</v>
      </c>
      <c r="N2515" s="42">
        <v>7.05</v>
      </c>
      <c r="V2515" s="43">
        <f t="shared" si="779"/>
        <v>2.7349928298945534E-6</v>
      </c>
      <c r="W2515" s="43">
        <f t="shared" si="780"/>
        <v>3.796366840182377E-4</v>
      </c>
      <c r="X2515" s="43">
        <f t="shared" si="781"/>
        <v>1.5634657538916992E-6</v>
      </c>
      <c r="Y2515" s="22">
        <f>X2515+W2515+SUM($V$2463:V2515)</f>
        <v>1.1592437170446868E-3</v>
      </c>
      <c r="Z2515" s="22">
        <f t="shared" si="782"/>
        <v>1.7875372890693537E-2</v>
      </c>
      <c r="AA2515" s="44">
        <f t="shared" si="783"/>
        <v>2.4812303767809261</v>
      </c>
      <c r="AB2515" s="44">
        <f t="shared" si="784"/>
        <v>0.30307942586342224</v>
      </c>
      <c r="AC2515" s="44">
        <f t="shared" si="785"/>
        <v>1.3217067561216043</v>
      </c>
      <c r="AD2515" s="44">
        <f t="shared" si="776"/>
        <v>0.30307942586342224</v>
      </c>
      <c r="AE2515" s="44">
        <f t="shared" si="777"/>
        <v>1.0183192435500186</v>
      </c>
      <c r="AF2515" s="44">
        <f t="shared" si="778"/>
        <v>3.0808670816345274E-4</v>
      </c>
      <c r="AG2515" s="45">
        <f>AC2515+AA2515+SUM($Z$2463:Z2515)</f>
        <v>15.715102839862848</v>
      </c>
      <c r="AH2515" s="45">
        <f>AC2515+AA2515+SUM($Z$2514:Z2515)+$AH$2513</f>
        <v>298.98098687835011</v>
      </c>
    </row>
    <row r="2516" spans="4:34" x14ac:dyDescent="0.25">
      <c r="D2516" s="40" t="s">
        <v>164</v>
      </c>
      <c r="E2516" s="28">
        <v>42486.635416666664</v>
      </c>
      <c r="F2516" s="10">
        <f t="shared" si="775"/>
        <v>2602.9909722222219</v>
      </c>
      <c r="G2516" s="10">
        <v>31822</v>
      </c>
      <c r="H2516" s="10">
        <v>0.67</v>
      </c>
      <c r="I2516" s="10">
        <v>45</v>
      </c>
      <c r="L2516" s="17">
        <v>1102</v>
      </c>
      <c r="V2516" s="17">
        <f t="shared" si="779"/>
        <v>2.2809061096137538E-6</v>
      </c>
      <c r="W2516" s="17">
        <f t="shared" si="780"/>
        <v>3.1660617993067625E-4</v>
      </c>
      <c r="X2516" s="17">
        <f t="shared" si="781"/>
        <v>1.3038859009955579E-6</v>
      </c>
      <c r="Z2516" s="17">
        <f t="shared" si="782"/>
        <v>0.1083328271942222</v>
      </c>
      <c r="AA2516" s="17">
        <f t="shared" si="783"/>
        <v>15.037375907095489</v>
      </c>
      <c r="AB2516" s="17">
        <f t="shared" si="784"/>
        <v>1.836798105917012</v>
      </c>
    </row>
    <row r="2517" spans="4:34" x14ac:dyDescent="0.25">
      <c r="E2517" s="28">
        <v>42487.571527777778</v>
      </c>
      <c r="F2517" s="10">
        <f t="shared" si="775"/>
        <v>2603.9270833333358</v>
      </c>
      <c r="G2517" s="10">
        <v>4547</v>
      </c>
      <c r="H2517" s="10">
        <v>0.27</v>
      </c>
      <c r="I2517" s="10">
        <v>18</v>
      </c>
      <c r="K2517" s="17">
        <v>5</v>
      </c>
      <c r="L2517" s="17">
        <v>1077</v>
      </c>
      <c r="V2517" s="17">
        <f t="shared" si="779"/>
        <v>8.9831877944386525E-7</v>
      </c>
      <c r="W2517" s="17">
        <f t="shared" si="780"/>
        <v>1.2469311030425192E-4</v>
      </c>
      <c r="X2517" s="17">
        <f t="shared" si="781"/>
        <v>5.1352626317211351E-7</v>
      </c>
      <c r="Z2517" s="17">
        <f t="shared" si="782"/>
        <v>1.5128353667152794E-2</v>
      </c>
      <c r="AA2517" s="17">
        <f t="shared" si="783"/>
        <v>2.0999243427904939</v>
      </c>
      <c r="AB2517" s="17">
        <f t="shared" si="784"/>
        <v>0.25650333404158565</v>
      </c>
    </row>
    <row r="2518" spans="4:34" x14ac:dyDescent="0.25">
      <c r="E2518" s="28">
        <v>42613.65902777778</v>
      </c>
      <c r="F2518" s="10">
        <f t="shared" si="775"/>
        <v>2730.0145833333372</v>
      </c>
      <c r="G2518" s="10">
        <v>20139</v>
      </c>
      <c r="H2518" s="10">
        <v>0.28999999999999998</v>
      </c>
      <c r="I2518" s="10">
        <v>33</v>
      </c>
      <c r="L2518" s="17">
        <v>1047</v>
      </c>
      <c r="V2518" s="17">
        <f t="shared" si="779"/>
        <v>9.379845627516102E-7</v>
      </c>
      <c r="W2518" s="17">
        <f t="shared" si="780"/>
        <v>1.3019900643653498E-4</v>
      </c>
      <c r="X2518" s="17">
        <f t="shared" si="781"/>
        <v>5.3620131121066328E-7</v>
      </c>
      <c r="Z2518" s="17">
        <f t="shared" si="782"/>
        <v>6.5138176238809242E-2</v>
      </c>
      <c r="AA2518" s="17">
        <f t="shared" si="783"/>
        <v>9.0416475538806136</v>
      </c>
      <c r="AB2518" s="17">
        <f t="shared" si="784"/>
        <v>1.1044268098332664</v>
      </c>
    </row>
    <row r="2519" spans="4:34" x14ac:dyDescent="0.25">
      <c r="E2519" s="28">
        <v>42759.586805555555</v>
      </c>
      <c r="F2519" s="10">
        <f t="shared" si="775"/>
        <v>2875.9423611111124</v>
      </c>
      <c r="G2519" s="10">
        <v>28813</v>
      </c>
      <c r="H2519" s="10">
        <v>0.28999999999999998</v>
      </c>
      <c r="I2519" s="10">
        <v>25</v>
      </c>
      <c r="K2519" s="17">
        <v>5</v>
      </c>
      <c r="L2519" s="17">
        <v>1090</v>
      </c>
      <c r="V2519" s="17">
        <f t="shared" si="779"/>
        <v>9.7650732893911686E-7</v>
      </c>
      <c r="W2519" s="17">
        <f t="shared" si="780"/>
        <v>1.3554624356812141E-4</v>
      </c>
      <c r="X2519" s="17">
        <f t="shared" si="781"/>
        <v>5.5822295054405258E-7</v>
      </c>
      <c r="Z2519" s="17">
        <f t="shared" si="782"/>
        <v>9.7021054030078546E-2</v>
      </c>
      <c r="AA2519" s="17">
        <f t="shared" si="783"/>
        <v>13.467220399752696</v>
      </c>
      <c r="AB2519" s="17">
        <f t="shared" si="784"/>
        <v>1.6450054234901834</v>
      </c>
    </row>
    <row r="2520" spans="4:34" x14ac:dyDescent="0.25">
      <c r="D2520" s="40" t="s">
        <v>164</v>
      </c>
      <c r="E2520" s="28">
        <v>42822.418749999997</v>
      </c>
      <c r="F2520" s="10">
        <f t="shared" si="775"/>
        <v>2938.7743055555547</v>
      </c>
      <c r="G2520" s="10">
        <v>25139</v>
      </c>
      <c r="H2520" s="10">
        <v>0.44</v>
      </c>
      <c r="I2520" s="10">
        <v>20</v>
      </c>
      <c r="L2520" s="17">
        <v>1064</v>
      </c>
      <c r="V2520" s="17">
        <f t="shared" si="779"/>
        <v>1.4462564730026478E-6</v>
      </c>
      <c r="W2520" s="17">
        <f t="shared" si="780"/>
        <v>2.0075080477333665E-4</v>
      </c>
      <c r="X2520" s="17">
        <f t="shared" si="781"/>
        <v>8.2675626867036891E-7</v>
      </c>
      <c r="Z2520" s="17">
        <f t="shared" si="782"/>
        <v>8.2630548806394449E-2</v>
      </c>
      <c r="AA2520" s="17">
        <f t="shared" si="783"/>
        <v>11.469714729992978</v>
      </c>
      <c r="AB2520" s="17">
        <f t="shared" si="784"/>
        <v>1.4010124121136509</v>
      </c>
    </row>
    <row r="2521" spans="4:34" x14ac:dyDescent="0.25">
      <c r="E2521" s="28">
        <v>42822.583333333336</v>
      </c>
      <c r="F2521" s="10">
        <f t="shared" si="775"/>
        <v>2938.9388888888934</v>
      </c>
      <c r="G2521" s="10">
        <v>3950</v>
      </c>
      <c r="H2521" s="10">
        <v>0.5</v>
      </c>
      <c r="I2521" s="10">
        <v>45</v>
      </c>
      <c r="K2521" s="17">
        <v>5</v>
      </c>
      <c r="L2521" s="17">
        <v>1089</v>
      </c>
      <c r="V2521" s="17">
        <f t="shared" si="779"/>
        <v>1.6820887080270454E-6</v>
      </c>
      <c r="W2521" s="17">
        <f t="shared" si="780"/>
        <v>2.3348601589004146E-4</v>
      </c>
      <c r="X2521" s="17">
        <f t="shared" si="781"/>
        <v>9.615703782702835E-7</v>
      </c>
      <c r="Z2521" s="17">
        <f t="shared" si="782"/>
        <v>1.3288500793413659E-2</v>
      </c>
      <c r="AA2521" s="17">
        <f t="shared" si="783"/>
        <v>1.8445395255313275</v>
      </c>
      <c r="AB2521" s="17">
        <f t="shared" si="784"/>
        <v>0.22530837346337348</v>
      </c>
    </row>
    <row r="2522" spans="4:34" x14ac:dyDescent="0.25">
      <c r="E2522" s="28">
        <v>42968.618750000001</v>
      </c>
      <c r="F2522" s="10">
        <f t="shared" si="775"/>
        <v>3084.9743055555591</v>
      </c>
      <c r="G2522" s="10">
        <v>18654</v>
      </c>
      <c r="H2522" s="10">
        <v>0</v>
      </c>
      <c r="I2522" s="10">
        <v>43</v>
      </c>
      <c r="L2522" s="17">
        <v>1085</v>
      </c>
      <c r="V2522" s="17">
        <f t="shared" si="779"/>
        <v>0</v>
      </c>
      <c r="W2522" s="17">
        <f t="shared" si="780"/>
        <v>0</v>
      </c>
      <c r="X2522" s="17">
        <f t="shared" si="781"/>
        <v>0</v>
      </c>
      <c r="Z2522" s="17">
        <f t="shared" si="782"/>
        <v>6.2524859125981838E-2</v>
      </c>
      <c r="AA2522" s="17">
        <f t="shared" si="783"/>
        <v>8.6789003348905869</v>
      </c>
      <c r="AB2522" s="17">
        <f t="shared" si="784"/>
        <v>1.0601176558369796</v>
      </c>
    </row>
    <row r="2523" spans="4:34" x14ac:dyDescent="0.25">
      <c r="E2523" s="28">
        <v>43046.611111111109</v>
      </c>
      <c r="F2523" s="10">
        <f t="shared" si="775"/>
        <v>3162.9666666666672</v>
      </c>
      <c r="G2523" s="10">
        <v>23828</v>
      </c>
      <c r="H2523" s="10">
        <v>0</v>
      </c>
      <c r="I2523" s="10">
        <v>58</v>
      </c>
      <c r="L2523" s="17">
        <v>1058</v>
      </c>
      <c r="V2523" s="17">
        <f t="shared" si="779"/>
        <v>0</v>
      </c>
      <c r="W2523" s="17">
        <f t="shared" si="780"/>
        <v>0</v>
      </c>
      <c r="X2523" s="17">
        <f t="shared" si="781"/>
        <v>0</v>
      </c>
      <c r="Z2523" s="17">
        <f t="shared" si="782"/>
        <v>7.787970009089222E-2</v>
      </c>
      <c r="AA2523" s="17">
        <f t="shared" si="783"/>
        <v>10.810262744265062</v>
      </c>
      <c r="AB2523" s="17">
        <f t="shared" si="784"/>
        <v>1.3204611134155384</v>
      </c>
    </row>
    <row r="2524" spans="4:34" x14ac:dyDescent="0.25">
      <c r="E2524" s="28">
        <v>43123.570833333331</v>
      </c>
      <c r="G2524" s="10">
        <v>28791.599999999999</v>
      </c>
      <c r="H2524" s="10">
        <v>0</v>
      </c>
      <c r="I2524" s="10">
        <v>164</v>
      </c>
      <c r="L2524" s="17">
        <v>1046</v>
      </c>
      <c r="V2524" s="17">
        <f t="shared" si="779"/>
        <v>0</v>
      </c>
      <c r="W2524" s="17">
        <f t="shared" si="780"/>
        <v>0</v>
      </c>
      <c r="X2524" s="17">
        <f t="shared" si="781"/>
        <v>0</v>
      </c>
      <c r="Z2524" s="17">
        <f t="shared" si="782"/>
        <v>9.3035457130117405E-2</v>
      </c>
      <c r="AA2524" s="17">
        <f t="shared" si="783"/>
        <v>12.913990872276043</v>
      </c>
      <c r="AB2524" s="17">
        <f t="shared" si="784"/>
        <v>1.5774290754302136</v>
      </c>
    </row>
    <row r="2525" spans="4:34" x14ac:dyDescent="0.25">
      <c r="E2525" s="28"/>
    </row>
    <row r="2528" spans="4:34" ht="14.4" thickBot="1" x14ac:dyDescent="0.3">
      <c r="D2528" s="18" t="s">
        <v>235</v>
      </c>
      <c r="E2528" s="18" t="s">
        <v>16</v>
      </c>
      <c r="F2528" s="10" t="s">
        <v>17</v>
      </c>
      <c r="G2528" s="10" t="s">
        <v>20</v>
      </c>
      <c r="H2528" s="10" t="s">
        <v>21</v>
      </c>
      <c r="I2528" s="10" t="s">
        <v>22</v>
      </c>
      <c r="K2528" s="10"/>
      <c r="L2528" s="10"/>
    </row>
    <row r="2529" spans="4:34" ht="14.4" thickBot="1" x14ac:dyDescent="0.3">
      <c r="D2529" s="18"/>
      <c r="E2529" s="28">
        <f>E2530-1</f>
        <v>39883.648611111108</v>
      </c>
      <c r="F2529" s="10"/>
      <c r="K2529" s="10"/>
      <c r="L2529" s="10"/>
      <c r="M2529" s="86"/>
      <c r="N2529" s="86"/>
      <c r="O2529" s="37">
        <v>91.59</v>
      </c>
      <c r="P2529" s="38">
        <v>19.16</v>
      </c>
      <c r="Q2529" s="126">
        <f>P2529-(P2529/100*R2529)</f>
        <v>10.601362290227048</v>
      </c>
      <c r="R2529" s="21">
        <v>44.669299111549854</v>
      </c>
      <c r="S2529" s="85">
        <f>R2529*P2529/100</f>
        <v>8.5586377097729525</v>
      </c>
      <c r="T2529" s="40">
        <f>Q2529/$A$18+S2529</f>
        <v>12.975871997367555</v>
      </c>
      <c r="U2529" s="40">
        <f>$A$16-T2529</f>
        <v>104.02412800263244</v>
      </c>
    </row>
    <row r="2530" spans="4:34" ht="14.4" x14ac:dyDescent="0.3">
      <c r="D2530" s="18"/>
      <c r="E2530" s="28">
        <v>39884.648611111108</v>
      </c>
      <c r="F2530" s="10">
        <f>E2530-E$2529</f>
        <v>1</v>
      </c>
      <c r="G2530" s="10">
        <v>8109</v>
      </c>
      <c r="H2530" s="10">
        <v>4.95</v>
      </c>
      <c r="I2530" s="10">
        <v>856</v>
      </c>
      <c r="K2530" s="10"/>
      <c r="L2530" s="79">
        <v>1037</v>
      </c>
      <c r="M2530" s="86"/>
      <c r="N2530" s="42">
        <v>7.05</v>
      </c>
      <c r="V2530" s="43">
        <f t="shared" ref="V2530:V2561" si="786">($A$15*L2530/1000/$A$13*H2530)/$Q$2529</f>
        <v>1.5758192661731753E-5</v>
      </c>
      <c r="W2530" s="43">
        <f t="shared" ref="W2530:W2561" si="787">($U$2529*L2530/1000/$A$13*H2530)/$Q$2529</f>
        <v>2.1856430007121696E-3</v>
      </c>
      <c r="X2530" s="43">
        <f t="shared" ref="X2530:X2561" si="788">($A$46*$S$2529*H2530*L2530/1000000)/$Q$2529</f>
        <v>9.0649862024207646E-6</v>
      </c>
      <c r="Y2530" s="22">
        <f>X2530+W2530+SUM($V$2529:V2530)</f>
        <v>2.2104661795763225E-3</v>
      </c>
      <c r="Z2530" s="22">
        <f t="shared" ref="Z2530:Z2561" si="789">($A$15*L2530/1000/$A$13*G2530)/$Q$2529</f>
        <v>2.5814784705855107E-2</v>
      </c>
      <c r="AA2530" s="44">
        <f t="shared" ref="AA2530:AA2561" si="790">($U$2529*L2530/1000/$A$13*G2530)/$Q$2529</f>
        <v>3.5804806248030268</v>
      </c>
      <c r="AB2530" s="44">
        <f t="shared" ref="AB2530:AB2561" si="791">($A$14*$S$2529/1000*G2530/1000000*L2530/1000*1000000)/$Q$2529</f>
        <v>0.44045182495375673</v>
      </c>
      <c r="AC2530" s="44">
        <f t="shared" ref="AC2530:AC2561" si="792">($A$14*((L2530/1000)*G2530/10^6)*(1+($A$28/(10^-N2530))+(($A$28*$A$29)/(10^-N2530)^2))*1000000)*$S$2529/1000/$Q$2529</f>
        <v>1.9207775358852834</v>
      </c>
      <c r="AD2530" s="44">
        <f t="shared" ref="AD2530:AD2531" si="793">AC2530/(1+($A$28/(10^-N2530))+(($A$28*$A$29)/(10^-N2530)^2))*1</f>
        <v>0.44045182495375679</v>
      </c>
      <c r="AE2530" s="44">
        <f t="shared" ref="AE2530:AE2531" si="794">AC2530/(1+($A$28/(10^-N2530))+(($A$28*$A$29)/(10^-N2530)^2))*($A$28/(10^-N2530))</f>
        <v>1.4798779822463213</v>
      </c>
      <c r="AF2530" s="44">
        <f t="shared" ref="AF2530:AF2531" si="795">AC2530/(1+($A$28/(10^-N2530))+(($A$28*$A$29)/(10^-N2530)^2))*(($A$28*$A$29)/(10^-N2530)^2)</f>
        <v>4.4772868520523732E-4</v>
      </c>
      <c r="AG2530" s="45">
        <f>AC2530+AA2530+SUM($Z$2529:Z2530)</f>
        <v>5.527072945394166</v>
      </c>
      <c r="AH2530" s="45">
        <f>AC2530+AA2530+SUM($Z$2529:Z2530)</f>
        <v>5.527072945394166</v>
      </c>
    </row>
    <row r="2531" spans="4:34" ht="14.4" x14ac:dyDescent="0.3">
      <c r="D2531" s="18"/>
      <c r="E2531" s="28">
        <v>39891.642361111109</v>
      </c>
      <c r="F2531" s="10">
        <f t="shared" ref="F2531:F2589" si="796">E2531-E$2529</f>
        <v>7.9937500000014552</v>
      </c>
      <c r="G2531" s="10">
        <v>16497</v>
      </c>
      <c r="H2531" s="10">
        <v>4.8099999999999996</v>
      </c>
      <c r="I2531" s="10">
        <v>1084</v>
      </c>
      <c r="K2531" s="10"/>
      <c r="L2531" s="79">
        <v>1037</v>
      </c>
      <c r="M2531" s="86"/>
      <c r="N2531" s="42">
        <v>7.05</v>
      </c>
      <c r="O2531" s="90"/>
      <c r="P2531" s="90"/>
      <c r="Q2531" s="90"/>
      <c r="R2531" s="88"/>
      <c r="S2531" s="87"/>
      <c r="V2531" s="43">
        <f t="shared" si="786"/>
        <v>1.531250640463227E-5</v>
      </c>
      <c r="W2531" s="43">
        <f t="shared" si="787"/>
        <v>2.1238268350354614E-3</v>
      </c>
      <c r="X2531" s="43">
        <f t="shared" si="788"/>
        <v>8.8086027542714887E-6</v>
      </c>
      <c r="Y2531" s="22">
        <f>X2531+W2531+SUM($V$2529:V2531)</f>
        <v>2.1637061368560968E-3</v>
      </c>
      <c r="Z2531" s="22">
        <f t="shared" si="789"/>
        <v>5.2517758452644191E-2</v>
      </c>
      <c r="AA2531" s="44">
        <f t="shared" si="790"/>
        <v>7.284152036918921</v>
      </c>
      <c r="AB2531" s="44">
        <f t="shared" si="791"/>
        <v>0.89605793023333624</v>
      </c>
      <c r="AC2531" s="44">
        <f t="shared" si="792"/>
        <v>3.9076417572449773</v>
      </c>
      <c r="AD2531" s="44">
        <f t="shared" si="793"/>
        <v>0.89605793023333657</v>
      </c>
      <c r="AE2531" s="44">
        <f t="shared" si="794"/>
        <v>3.0106729649916839</v>
      </c>
      <c r="AF2531" s="44">
        <f t="shared" si="795"/>
        <v>9.1086201995693684E-4</v>
      </c>
      <c r="AG2531" s="45">
        <f>AC2531+AA2531+SUM($Z$2529:Z2531)</f>
        <v>11.270126337322397</v>
      </c>
      <c r="AH2531" s="45">
        <f>AC2531+AA2531+SUM($Z$2529:Z2531)</f>
        <v>11.270126337322397</v>
      </c>
    </row>
    <row r="2532" spans="4:34" ht="14.4" x14ac:dyDescent="0.3">
      <c r="D2532" s="18"/>
      <c r="E2532" s="28">
        <v>39898.490972222222</v>
      </c>
      <c r="F2532" s="10">
        <f t="shared" si="796"/>
        <v>14.84236111111386</v>
      </c>
      <c r="G2532" s="10">
        <v>35829</v>
      </c>
      <c r="H2532" s="10">
        <v>6.2</v>
      </c>
      <c r="I2532" s="10">
        <v>1300</v>
      </c>
      <c r="K2532" s="10"/>
      <c r="L2532" s="79">
        <v>1037</v>
      </c>
      <c r="M2532" s="87"/>
      <c r="N2532" s="42">
        <v>7.05</v>
      </c>
      <c r="O2532" s="90"/>
      <c r="P2532" s="90"/>
      <c r="Q2532" s="90"/>
      <c r="R2532" s="87"/>
      <c r="S2532" s="87"/>
      <c r="V2532" s="43">
        <f t="shared" si="786"/>
        <v>1.9737534242977149E-5</v>
      </c>
      <c r="W2532" s="43">
        <f t="shared" si="787"/>
        <v>2.7375730513970607E-3</v>
      </c>
      <c r="X2532" s="43">
        <f t="shared" si="788"/>
        <v>1.1354124132324999E-5</v>
      </c>
      <c r="Y2532" s="22">
        <f>X2532+W2532+SUM($V$2529:V2532)</f>
        <v>2.799735408838727E-3</v>
      </c>
      <c r="Z2532" s="22">
        <f t="shared" si="789"/>
        <v>0.11406066361155293</v>
      </c>
      <c r="AA2532" s="44">
        <f t="shared" si="790"/>
        <v>15.820081428791175</v>
      </c>
      <c r="AB2532" s="44">
        <f t="shared" si="791"/>
        <v>1.9461029024871315</v>
      </c>
      <c r="AC2532" s="44">
        <f t="shared" si="792"/>
        <v>8.4868095120525098</v>
      </c>
      <c r="AD2532" s="44">
        <f t="shared" ref="AD2532:AD2581" si="797">AC2532/(1+($A$28/(10^-N2532))+(($A$28*$A$29)/(10^-N2532)^2))*1</f>
        <v>1.9461029024871312</v>
      </c>
      <c r="AE2532" s="44">
        <f t="shared" ref="AE2532:AE2581" si="798">AC2532/(1+($A$28/(10^-N2532))+(($A$28*$A$29)/(10^-N2532)^2))*($A$28/(10^-N2532))</f>
        <v>6.5387283544091046</v>
      </c>
      <c r="AF2532" s="44">
        <f t="shared" ref="AF2532:AF2581" si="799">AC2532/(1+($A$28/(10^-N2532))+(($A$28*$A$29)/(10^-N2532)^2))*(($A$28*$A$29)/(10^-N2532)^2)</f>
        <v>1.9782551562730847E-3</v>
      </c>
      <c r="AG2532" s="45">
        <f>AC2532+AA2532+SUM($Z$2529:Z2532)</f>
        <v>24.499284147613739</v>
      </c>
      <c r="AH2532" s="45">
        <f>AC2532+AA2532+SUM($Z$2529:Z2532)</f>
        <v>24.499284147613739</v>
      </c>
    </row>
    <row r="2533" spans="4:34" ht="14.4" x14ac:dyDescent="0.3">
      <c r="D2533" s="18"/>
      <c r="E2533" s="28">
        <v>39914.478472222225</v>
      </c>
      <c r="F2533" s="10">
        <f t="shared" si="796"/>
        <v>30.82986111111677</v>
      </c>
      <c r="G2533" s="10">
        <v>50781</v>
      </c>
      <c r="H2533" s="10">
        <v>5.31</v>
      </c>
      <c r="I2533" s="10">
        <v>1658</v>
      </c>
      <c r="K2533" s="10"/>
      <c r="L2533" s="79">
        <v>1037</v>
      </c>
      <c r="M2533" s="86"/>
      <c r="N2533" s="42">
        <v>7.05</v>
      </c>
      <c r="O2533" s="90"/>
      <c r="P2533" s="90"/>
      <c r="Q2533" s="90"/>
      <c r="R2533" s="87"/>
      <c r="S2533" s="87"/>
      <c r="V2533" s="43">
        <f t="shared" si="786"/>
        <v>1.6904243037130425E-5</v>
      </c>
      <c r="W2533" s="43">
        <f t="shared" si="787"/>
        <v>2.3445988553094177E-3</v>
      </c>
      <c r="X2533" s="43">
        <f t="shared" si="788"/>
        <v>9.7242579262331825E-6</v>
      </c>
      <c r="Y2533" s="22">
        <f>X2533+W2533+SUM($V$2529:V2533)</f>
        <v>2.4220355895821226E-3</v>
      </c>
      <c r="Z2533" s="22">
        <f t="shared" si="789"/>
        <v>0.1616599558697778</v>
      </c>
      <c r="AA2533" s="44">
        <f t="shared" si="790"/>
        <v>22.42204792306357</v>
      </c>
      <c r="AB2533" s="44">
        <f t="shared" si="791"/>
        <v>2.7582419685505886</v>
      </c>
      <c r="AC2533" s="44">
        <f t="shared" si="792"/>
        <v>12.028487365863924</v>
      </c>
      <c r="AD2533" s="44">
        <f t="shared" si="797"/>
        <v>2.7582419685505881</v>
      </c>
      <c r="AE2533" s="44">
        <f t="shared" si="798"/>
        <v>9.2674415854544865</v>
      </c>
      <c r="AF2533" s="44">
        <f t="shared" si="799"/>
        <v>2.8038118588490754E-3</v>
      </c>
      <c r="AG2533" s="45">
        <f>AC2533+AA2533+SUM($Z$2529:Z2533)</f>
        <v>34.804588451567327</v>
      </c>
      <c r="AH2533" s="45">
        <f>AC2533+AA2533+SUM($Z$2529:Z2533)</f>
        <v>34.804588451567327</v>
      </c>
    </row>
    <row r="2534" spans="4:34" ht="14.4" x14ac:dyDescent="0.3">
      <c r="D2534" s="29"/>
      <c r="E2534" s="28">
        <v>39921.666666666664</v>
      </c>
      <c r="F2534" s="10">
        <f t="shared" si="796"/>
        <v>38.018055555556202</v>
      </c>
      <c r="G2534" s="10">
        <v>59369</v>
      </c>
      <c r="H2534" s="10">
        <v>4.9800000000000004</v>
      </c>
      <c r="I2534" s="10">
        <v>1858</v>
      </c>
      <c r="K2534" s="10"/>
      <c r="L2534" s="79">
        <v>1037</v>
      </c>
      <c r="M2534" s="86"/>
      <c r="N2534" s="42">
        <v>7.05</v>
      </c>
      <c r="O2534" s="90"/>
      <c r="P2534" s="90"/>
      <c r="Q2534" s="90"/>
      <c r="R2534" s="87"/>
      <c r="S2534" s="87"/>
      <c r="V2534" s="43">
        <f t="shared" si="786"/>
        <v>1.5853696859681646E-5</v>
      </c>
      <c r="W2534" s="43">
        <f t="shared" si="787"/>
        <v>2.1988893219286069E-3</v>
      </c>
      <c r="X2534" s="43">
        <f t="shared" si="788"/>
        <v>9.1199255127384678E-6</v>
      </c>
      <c r="Y2534" s="22">
        <f>X2534+W2534+SUM($V$2529:V2534)</f>
        <v>2.2915754206474987E-3</v>
      </c>
      <c r="Z2534" s="22">
        <f t="shared" si="789"/>
        <v>0.18899962426956615</v>
      </c>
      <c r="AA2534" s="44">
        <f t="shared" si="790"/>
        <v>26.214028143289045</v>
      </c>
      <c r="AB2534" s="44">
        <f t="shared" si="791"/>
        <v>3.224711357217855</v>
      </c>
      <c r="AC2534" s="44">
        <f t="shared" si="792"/>
        <v>14.062725555305633</v>
      </c>
      <c r="AD2534" s="44">
        <f t="shared" si="797"/>
        <v>3.2247113572178545</v>
      </c>
      <c r="AE2534" s="44">
        <f t="shared" si="798"/>
        <v>10.834736210134645</v>
      </c>
      <c r="AF2534" s="44">
        <f t="shared" si="799"/>
        <v>3.2779879531322888E-3</v>
      </c>
      <c r="AG2534" s="45">
        <f>AC2534+AA2534+SUM($Z$2529:Z2534)</f>
        <v>40.819806485504074</v>
      </c>
      <c r="AH2534" s="45">
        <f>AC2534+AA2534+SUM($Z$2529:Z2534)</f>
        <v>40.819806485504074</v>
      </c>
    </row>
    <row r="2535" spans="4:34" ht="14.4" x14ac:dyDescent="0.3">
      <c r="D2535" s="18"/>
      <c r="E2535" s="28">
        <v>39939.675000000003</v>
      </c>
      <c r="F2535" s="10">
        <f t="shared" si="796"/>
        <v>56.026388888894871</v>
      </c>
      <c r="G2535" s="10">
        <v>75213.600000000006</v>
      </c>
      <c r="H2535" s="10">
        <v>7.43</v>
      </c>
      <c r="I2535" s="10">
        <v>195</v>
      </c>
      <c r="K2535" s="10"/>
      <c r="L2535" s="79">
        <v>1037</v>
      </c>
      <c r="M2535" s="86"/>
      <c r="N2535" s="42">
        <v>7.05</v>
      </c>
      <c r="O2535" s="90"/>
      <c r="P2535" s="90"/>
      <c r="Q2535" s="90"/>
      <c r="R2535" s="87"/>
      <c r="S2535" s="87"/>
      <c r="V2535" s="43">
        <f t="shared" si="786"/>
        <v>2.3653206358922611E-5</v>
      </c>
      <c r="W2535" s="43">
        <f t="shared" si="787"/>
        <v>3.2806722212709934E-3</v>
      </c>
      <c r="X2535" s="43">
        <f t="shared" si="788"/>
        <v>1.3606635855350765E-5</v>
      </c>
      <c r="Y2535" s="22">
        <f>X2535+W2535+SUM($V$2529:V2535)</f>
        <v>3.4014982366914201E-3</v>
      </c>
      <c r="Z2535" s="22">
        <f t="shared" si="789"/>
        <v>0.2394404847641268</v>
      </c>
      <c r="AA2535" s="44">
        <f t="shared" si="790"/>
        <v>33.210116848154513</v>
      </c>
      <c r="AB2535" s="44">
        <f t="shared" si="791"/>
        <v>4.0853332570405572</v>
      </c>
      <c r="AC2535" s="44">
        <f t="shared" si="792"/>
        <v>17.815833428667084</v>
      </c>
      <c r="AD2535" s="44">
        <f t="shared" si="797"/>
        <v>4.0853332570405581</v>
      </c>
      <c r="AE2535" s="44">
        <f t="shared" si="798"/>
        <v>13.726347343135025</v>
      </c>
      <c r="AF2535" s="44">
        <f t="shared" si="799"/>
        <v>4.1528284914974277E-3</v>
      </c>
      <c r="AG2535" s="45">
        <f>AC2535+AA2535+SUM($Z$2529:Z2535)</f>
        <v>51.80844354849512</v>
      </c>
      <c r="AH2535" s="45">
        <f>AC2535+AA2535+SUM($Z$2529:Z2535)</f>
        <v>51.80844354849512</v>
      </c>
    </row>
    <row r="2536" spans="4:34" ht="14.4" x14ac:dyDescent="0.3">
      <c r="D2536" s="18"/>
      <c r="E2536" s="28">
        <v>39952.55972222222</v>
      </c>
      <c r="F2536" s="10">
        <f t="shared" si="796"/>
        <v>68.911111111112405</v>
      </c>
      <c r="G2536" s="10">
        <v>79425.399999999994</v>
      </c>
      <c r="H2536" s="10">
        <v>7.71</v>
      </c>
      <c r="I2536" s="10">
        <v>558</v>
      </c>
      <c r="K2536" s="10"/>
      <c r="L2536" s="79">
        <v>1037</v>
      </c>
      <c r="M2536" s="86"/>
      <c r="N2536" s="42">
        <v>7.05</v>
      </c>
      <c r="O2536" s="90"/>
      <c r="P2536" s="90"/>
      <c r="Q2536" s="90"/>
      <c r="R2536" s="87"/>
      <c r="S2536" s="87"/>
      <c r="V2536" s="43">
        <f t="shared" si="786"/>
        <v>2.4544578873121581E-5</v>
      </c>
      <c r="W2536" s="43">
        <f t="shared" si="787"/>
        <v>3.4043045526244093E-3</v>
      </c>
      <c r="X2536" s="43">
        <f t="shared" si="788"/>
        <v>1.4119402751649312E-5</v>
      </c>
      <c r="Y2536" s="22">
        <f>X2536+W2536+SUM($V$2529:V2536)</f>
        <v>3.5501879138142558E-3</v>
      </c>
      <c r="Z2536" s="22">
        <f t="shared" si="789"/>
        <v>0.25284863746163821</v>
      </c>
      <c r="AA2536" s="44">
        <f t="shared" si="790"/>
        <v>35.069812038134209</v>
      </c>
      <c r="AB2536" s="44">
        <f t="shared" si="791"/>
        <v>4.3141031419018505</v>
      </c>
      <c r="AC2536" s="44">
        <f t="shared" si="792"/>
        <v>18.813481822506223</v>
      </c>
      <c r="AD2536" s="44">
        <f t="shared" si="797"/>
        <v>4.3141031419018505</v>
      </c>
      <c r="AE2536" s="44">
        <f t="shared" si="798"/>
        <v>14.494993302639898</v>
      </c>
      <c r="AF2536" s="44">
        <f t="shared" si="799"/>
        <v>4.3853779644715809E-3</v>
      </c>
      <c r="AG2536" s="45">
        <f>AC2536+AA2536+SUM($Z$2529:Z2536)</f>
        <v>54.918635769775598</v>
      </c>
      <c r="AH2536" s="45">
        <f>AC2536+AA2536+SUM($Z$2529:Z2536)</f>
        <v>54.918635769775598</v>
      </c>
    </row>
    <row r="2537" spans="4:34" ht="14.4" x14ac:dyDescent="0.3">
      <c r="D2537" s="18"/>
      <c r="E2537" s="28">
        <v>39966.502083333333</v>
      </c>
      <c r="F2537" s="10">
        <f t="shared" si="796"/>
        <v>82.853472222224809</v>
      </c>
      <c r="G2537" s="10">
        <v>87237.6</v>
      </c>
      <c r="H2537" s="10">
        <v>6.25</v>
      </c>
      <c r="I2537" s="10">
        <v>789</v>
      </c>
      <c r="K2537" s="10"/>
      <c r="L2537" s="79">
        <v>1037</v>
      </c>
      <c r="M2537" s="86"/>
      <c r="N2537" s="42">
        <v>7.05</v>
      </c>
      <c r="O2537" s="90"/>
      <c r="P2537" s="90"/>
      <c r="Q2537" s="90"/>
      <c r="R2537" s="87"/>
      <c r="S2537" s="87"/>
      <c r="V2537" s="43">
        <f t="shared" si="786"/>
        <v>1.9896707906226962E-5</v>
      </c>
      <c r="W2537" s="43">
        <f t="shared" si="787"/>
        <v>2.7596502534244561E-3</v>
      </c>
      <c r="X2537" s="43">
        <f t="shared" si="788"/>
        <v>1.1445689649521169E-5</v>
      </c>
      <c r="Y2537" s="22">
        <f>X2537+W2537+SUM($V$2529:V2537)</f>
        <v>2.9227566094184015E-3</v>
      </c>
      <c r="Z2537" s="22">
        <f t="shared" si="789"/>
        <v>0.27771856730244249</v>
      </c>
      <c r="AA2537" s="44">
        <f t="shared" si="790"/>
        <v>38.519242391702619</v>
      </c>
      <c r="AB2537" s="44">
        <f t="shared" si="791"/>
        <v>4.7384338543082807</v>
      </c>
      <c r="AC2537" s="44">
        <f t="shared" si="792"/>
        <v>20.663956389757796</v>
      </c>
      <c r="AD2537" s="44">
        <f t="shared" si="797"/>
        <v>4.7384338543082807</v>
      </c>
      <c r="AE2537" s="44">
        <f t="shared" si="798"/>
        <v>15.920705816254983</v>
      </c>
      <c r="AF2537" s="44">
        <f t="shared" si="799"/>
        <v>4.8167191945320516E-3</v>
      </c>
      <c r="AG2537" s="45">
        <f>AC2537+AA2537+SUM($Z$2529:Z2537)</f>
        <v>60.496259257898025</v>
      </c>
      <c r="AH2537" s="45">
        <f>AC2537+AA2537+SUM($Z$2529:Z2537)</f>
        <v>60.496259257898025</v>
      </c>
    </row>
    <row r="2538" spans="4:34" ht="14.4" x14ac:dyDescent="0.3">
      <c r="D2538" s="18"/>
      <c r="E2538" s="28">
        <v>39976.390277777777</v>
      </c>
      <c r="F2538" s="10">
        <f t="shared" si="796"/>
        <v>92.741666666668607</v>
      </c>
      <c r="G2538" s="10">
        <v>88633.9</v>
      </c>
      <c r="H2538" s="10">
        <v>8.59</v>
      </c>
      <c r="I2538" s="10">
        <v>1010</v>
      </c>
      <c r="K2538" s="10"/>
      <c r="L2538" s="79">
        <v>1037</v>
      </c>
      <c r="M2538" s="86"/>
      <c r="N2538" s="42">
        <v>7.05</v>
      </c>
      <c r="O2538" s="90"/>
      <c r="P2538" s="90"/>
      <c r="Q2538" s="90"/>
      <c r="R2538" s="87"/>
      <c r="S2538" s="87"/>
      <c r="V2538" s="43">
        <f t="shared" si="786"/>
        <v>2.7346035346318339E-5</v>
      </c>
      <c r="W2538" s="43">
        <f t="shared" si="787"/>
        <v>3.7928633083065726E-3</v>
      </c>
      <c r="X2538" s="43">
        <f t="shared" si="788"/>
        <v>1.5730955854301892E-5</v>
      </c>
      <c r="Y2538" s="22">
        <f>X2538+W2538+SUM($V$2529:V2538)</f>
        <v>3.9876009658516174E-3</v>
      </c>
      <c r="Z2538" s="22">
        <f t="shared" si="789"/>
        <v>0.28216365102235674</v>
      </c>
      <c r="AA2538" s="44">
        <f t="shared" si="790"/>
        <v>39.135770335519666</v>
      </c>
      <c r="AB2538" s="44">
        <f t="shared" si="791"/>
        <v>4.8142758672794148</v>
      </c>
      <c r="AC2538" s="44">
        <f t="shared" si="792"/>
        <v>20.994697747922384</v>
      </c>
      <c r="AD2538" s="44">
        <f t="shared" si="797"/>
        <v>4.8142758672794157</v>
      </c>
      <c r="AE2538" s="44">
        <f t="shared" si="798"/>
        <v>16.175528066422764</v>
      </c>
      <c r="AF2538" s="44">
        <f t="shared" si="799"/>
        <v>4.8938142202013171E-3</v>
      </c>
      <c r="AG2538" s="45">
        <f>AC2538+AA2538+SUM($Z$2529:Z2538)</f>
        <v>61.725692210902011</v>
      </c>
      <c r="AH2538" s="45">
        <f>AC2538+AA2538+SUM($Z$2529:Z2538)</f>
        <v>61.725692210902011</v>
      </c>
    </row>
    <row r="2539" spans="4:34" ht="14.4" x14ac:dyDescent="0.3">
      <c r="D2539" s="18"/>
      <c r="E2539" s="28">
        <v>39981.509722222225</v>
      </c>
      <c r="F2539" s="10">
        <f t="shared" si="796"/>
        <v>97.86111111111677</v>
      </c>
      <c r="G2539" s="10">
        <v>90432.5</v>
      </c>
      <c r="H2539" s="10">
        <v>8.65</v>
      </c>
      <c r="I2539" s="10">
        <v>1110</v>
      </c>
      <c r="K2539" s="10"/>
      <c r="L2539" s="79">
        <v>1037</v>
      </c>
      <c r="M2539" s="86"/>
      <c r="N2539" s="42">
        <v>7.05</v>
      </c>
      <c r="O2539" s="90"/>
      <c r="P2539" s="90"/>
      <c r="Q2539" s="90"/>
      <c r="R2539" s="87"/>
      <c r="S2539" s="87"/>
      <c r="V2539" s="43">
        <f t="shared" si="786"/>
        <v>2.7537043742218117E-5</v>
      </c>
      <c r="W2539" s="43">
        <f t="shared" si="787"/>
        <v>3.8193559507394472E-3</v>
      </c>
      <c r="X2539" s="43">
        <f t="shared" si="788"/>
        <v>1.5840834474937295E-5</v>
      </c>
      <c r="Y2539" s="22">
        <f>X2539+W2539+SUM($V$2529:V2539)</f>
        <v>4.0417405306473449E-3</v>
      </c>
      <c r="Z2539" s="22">
        <f t="shared" si="789"/>
        <v>0.28788944603677918</v>
      </c>
      <c r="AA2539" s="44">
        <f t="shared" si="790"/>
        <v>39.929931446849139</v>
      </c>
      <c r="AB2539" s="44">
        <f t="shared" si="791"/>
        <v>4.9119693747848814</v>
      </c>
      <c r="AC2539" s="44">
        <f t="shared" si="792"/>
        <v>21.420731842883939</v>
      </c>
      <c r="AD2539" s="44">
        <f t="shared" si="797"/>
        <v>4.9119693747848814</v>
      </c>
      <c r="AE2539" s="44">
        <f t="shared" si="798"/>
        <v>16.503769346342388</v>
      </c>
      <c r="AF2539" s="44">
        <f t="shared" si="799"/>
        <v>4.9931217566682225E-3</v>
      </c>
      <c r="AG2539" s="45">
        <f>AC2539+AA2539+SUM($Z$2529:Z2539)</f>
        <v>63.233776863229814</v>
      </c>
      <c r="AH2539" s="45">
        <f>AC2539+AA2539+SUM($Z$2529:Z2539)</f>
        <v>63.233776863229814</v>
      </c>
    </row>
    <row r="2540" spans="4:34" ht="14.4" x14ac:dyDescent="0.3">
      <c r="D2540" s="18"/>
      <c r="E2540" s="28">
        <v>39988.527083333334</v>
      </c>
      <c r="F2540" s="10">
        <f t="shared" si="796"/>
        <v>104.87847222222626</v>
      </c>
      <c r="G2540" s="10">
        <v>95029.3</v>
      </c>
      <c r="H2540" s="10">
        <v>7.93</v>
      </c>
      <c r="I2540" s="10">
        <v>1220</v>
      </c>
      <c r="K2540" s="10"/>
      <c r="L2540" s="79">
        <v>1037</v>
      </c>
      <c r="M2540" s="86"/>
      <c r="N2540" s="42">
        <v>7.05</v>
      </c>
      <c r="O2540" s="90"/>
      <c r="P2540" s="90"/>
      <c r="Q2540" s="90"/>
      <c r="R2540" s="87"/>
      <c r="S2540" s="87"/>
      <c r="V2540" s="43">
        <f t="shared" si="786"/>
        <v>2.524494299142077E-5</v>
      </c>
      <c r="W2540" s="43">
        <f t="shared" si="787"/>
        <v>3.5014442415449501E-3</v>
      </c>
      <c r="X2540" s="43">
        <f t="shared" si="788"/>
        <v>1.4522291027312459E-5</v>
      </c>
      <c r="Y2540" s="22">
        <f>X2540+W2540+SUM($V$2529:V2540)</f>
        <v>3.7477552209966439E-3</v>
      </c>
      <c r="Z2540" s="22">
        <f t="shared" si="789"/>
        <v>0.30252323594131425</v>
      </c>
      <c r="AA2540" s="44">
        <f t="shared" si="790"/>
        <v>41.959621092439789</v>
      </c>
      <c r="AB2540" s="44">
        <f t="shared" si="791"/>
        <v>5.1616510801674726</v>
      </c>
      <c r="AC2540" s="44">
        <f t="shared" si="792"/>
        <v>22.509575125280964</v>
      </c>
      <c r="AD2540" s="44">
        <f t="shared" si="797"/>
        <v>5.1616510801674726</v>
      </c>
      <c r="AE2540" s="44">
        <f t="shared" si="798"/>
        <v>17.34267711657175</v>
      </c>
      <c r="AF2540" s="44">
        <f t="shared" si="799"/>
        <v>5.2469285417405418E-3</v>
      </c>
      <c r="AG2540" s="45">
        <f>AC2540+AA2540+SUM($Z$2529:Z2540)</f>
        <v>66.654833027158801</v>
      </c>
      <c r="AH2540" s="45">
        <f>AC2540+AA2540+SUM($Z$2529:Z2540)</f>
        <v>66.654833027158801</v>
      </c>
    </row>
    <row r="2541" spans="4:34" ht="14.4" x14ac:dyDescent="0.3">
      <c r="D2541" s="18"/>
      <c r="E2541" s="28">
        <v>39995.615972222222</v>
      </c>
      <c r="F2541" s="10">
        <f t="shared" si="796"/>
        <v>111.96736111111386</v>
      </c>
      <c r="G2541" s="10">
        <v>94900.800000000003</v>
      </c>
      <c r="H2541" s="10">
        <v>7.44</v>
      </c>
      <c r="I2541" s="10">
        <v>1436</v>
      </c>
      <c r="K2541" s="10"/>
      <c r="L2541" s="79">
        <v>1037</v>
      </c>
      <c r="M2541" s="86"/>
      <c r="N2541" s="42">
        <v>7.05</v>
      </c>
      <c r="O2541" s="90"/>
      <c r="P2541" s="90"/>
      <c r="Q2541" s="90"/>
      <c r="R2541" s="87"/>
      <c r="S2541" s="87"/>
      <c r="V2541" s="43">
        <f t="shared" si="786"/>
        <v>2.3685041091572576E-5</v>
      </c>
      <c r="W2541" s="43">
        <f t="shared" si="787"/>
        <v>3.2850876616764726E-3</v>
      </c>
      <c r="X2541" s="43">
        <f t="shared" si="788"/>
        <v>1.3624948958789999E-5</v>
      </c>
      <c r="Y2541" s="22">
        <f>X2541+W2541+SUM($V$2529:V2541)</f>
        <v>3.5541863401512166E-3</v>
      </c>
      <c r="Z2541" s="22">
        <f t="shared" si="789"/>
        <v>0.30211415962676219</v>
      </c>
      <c r="AA2541" s="44">
        <f t="shared" si="790"/>
        <v>41.902882683229386</v>
      </c>
      <c r="AB2541" s="44">
        <f t="shared" si="791"/>
        <v>5.1546714205908835</v>
      </c>
      <c r="AC2541" s="44">
        <f t="shared" si="792"/>
        <v>22.479137350788271</v>
      </c>
      <c r="AD2541" s="44">
        <f t="shared" si="797"/>
        <v>5.1546714205908843</v>
      </c>
      <c r="AE2541" s="44">
        <f t="shared" si="798"/>
        <v>17.319226096628643</v>
      </c>
      <c r="AF2541" s="44">
        <f t="shared" si="799"/>
        <v>5.2398335687415445E-3</v>
      </c>
      <c r="AG2541" s="45">
        <f>AC2541+AA2541+SUM($Z$2529:Z2541)</f>
        <v>66.869771003082477</v>
      </c>
      <c r="AH2541" s="45">
        <f>AC2541+AA2541+SUM($Z$2529:Z2541)</f>
        <v>66.869771003082477</v>
      </c>
    </row>
    <row r="2542" spans="4:34" ht="14.4" x14ac:dyDescent="0.3">
      <c r="D2542" s="18"/>
      <c r="E2542" s="28">
        <v>40002.548611111109</v>
      </c>
      <c r="F2542" s="10">
        <f t="shared" si="796"/>
        <v>118.90000000000146</v>
      </c>
      <c r="G2542" s="10">
        <v>96183.1</v>
      </c>
      <c r="H2542" s="10">
        <v>8.26</v>
      </c>
      <c r="I2542" s="10">
        <v>83</v>
      </c>
      <c r="K2542" s="10"/>
      <c r="L2542" s="79">
        <v>1037</v>
      </c>
      <c r="M2542" s="86"/>
      <c r="N2542" s="42">
        <v>7.05</v>
      </c>
      <c r="O2542" s="90"/>
      <c r="P2542" s="90"/>
      <c r="Q2542" s="90"/>
      <c r="R2542" s="88"/>
      <c r="S2542" s="85"/>
      <c r="V2542" s="43">
        <f t="shared" si="786"/>
        <v>2.6295489168869553E-5</v>
      </c>
      <c r="W2542" s="43">
        <f t="shared" si="787"/>
        <v>3.6471537749257613E-3</v>
      </c>
      <c r="X2542" s="43">
        <f t="shared" si="788"/>
        <v>1.5126623440807174E-5</v>
      </c>
      <c r="Y2542" s="22">
        <f>X2542+W2542+SUM($V$2529:V2542)</f>
        <v>3.9440496170513924E-3</v>
      </c>
      <c r="Z2542" s="22">
        <f t="shared" si="789"/>
        <v>0.306196327394467</v>
      </c>
      <c r="AA2542" s="44">
        <f t="shared" si="790"/>
        <v>42.469074606423973</v>
      </c>
      <c r="AB2542" s="44">
        <f t="shared" si="791"/>
        <v>5.2243213620310369</v>
      </c>
      <c r="AC2542" s="44">
        <f t="shared" si="792"/>
        <v>22.782875547146105</v>
      </c>
      <c r="AD2542" s="44">
        <f t="shared" si="797"/>
        <v>5.2243213620310369</v>
      </c>
      <c r="AE2542" s="44">
        <f t="shared" si="798"/>
        <v>17.55324355089359</v>
      </c>
      <c r="AF2542" s="44">
        <f t="shared" si="799"/>
        <v>5.3106342214778463E-3</v>
      </c>
      <c r="AG2542" s="45">
        <f>AC2542+AA2542+SUM($Z$2529:Z2542)</f>
        <v>68.045897450029358</v>
      </c>
      <c r="AH2542" s="45">
        <f>AC2542+AA2542+SUM($Z$2529:Z2542)</f>
        <v>68.045897450029358</v>
      </c>
    </row>
    <row r="2543" spans="4:34" ht="14.4" x14ac:dyDescent="0.3">
      <c r="D2543" s="18"/>
      <c r="E2543" s="28">
        <v>40011.493055555555</v>
      </c>
      <c r="F2543" s="10">
        <f t="shared" si="796"/>
        <v>127.84444444444671</v>
      </c>
      <c r="G2543" s="10">
        <v>99618.6</v>
      </c>
      <c r="H2543" s="10">
        <v>6.89</v>
      </c>
      <c r="I2543" s="10">
        <v>65</v>
      </c>
      <c r="K2543" s="10"/>
      <c r="L2543" s="79">
        <v>1037</v>
      </c>
      <c r="M2543" s="86"/>
      <c r="N2543" s="42">
        <v>7.05</v>
      </c>
      <c r="O2543" s="90"/>
      <c r="P2543" s="90"/>
      <c r="Q2543" s="90"/>
      <c r="R2543" s="88"/>
      <c r="S2543" s="87"/>
      <c r="V2543" s="43">
        <f t="shared" si="786"/>
        <v>2.1934130795824604E-5</v>
      </c>
      <c r="W2543" s="43">
        <f t="shared" si="787"/>
        <v>3.0422384393751205E-3</v>
      </c>
      <c r="X2543" s="43">
        <f t="shared" si="788"/>
        <v>1.2617728269632133E-5</v>
      </c>
      <c r="Y2543" s="22">
        <f>X2543+W2543+SUM($V$2529:V2543)</f>
        <v>3.3585595171254008E-3</v>
      </c>
      <c r="Z2543" s="22">
        <f t="shared" si="789"/>
        <v>0.31713314979636181</v>
      </c>
      <c r="AA2543" s="44">
        <f t="shared" si="790"/>
        <v>43.985999157726333</v>
      </c>
      <c r="AB2543" s="44">
        <f t="shared" si="791"/>
        <v>5.4109254124230253</v>
      </c>
      <c r="AC2543" s="44">
        <f t="shared" si="792"/>
        <v>23.596641883874916</v>
      </c>
      <c r="AD2543" s="44">
        <f t="shared" si="797"/>
        <v>5.4109254124230262</v>
      </c>
      <c r="AE2543" s="44">
        <f t="shared" si="798"/>
        <v>18.18021615022856</v>
      </c>
      <c r="AF2543" s="44">
        <f t="shared" si="799"/>
        <v>5.5003212233304304E-3</v>
      </c>
      <c r="AG2543" s="45">
        <f>AC2543+AA2543+SUM($Z$2529:Z2543)</f>
        <v>70.693721487856891</v>
      </c>
      <c r="AH2543" s="45">
        <f>AC2543+AA2543+SUM($Z$2529:Z2543)</f>
        <v>70.693721487856891</v>
      </c>
    </row>
    <row r="2544" spans="4:34" ht="14.4" x14ac:dyDescent="0.3">
      <c r="D2544" s="18"/>
      <c r="E2544" s="28">
        <v>40017.512499999997</v>
      </c>
      <c r="F2544" s="10">
        <f t="shared" si="796"/>
        <v>133.86388888888905</v>
      </c>
      <c r="G2544" s="10">
        <v>98006.1</v>
      </c>
      <c r="H2544" s="10">
        <v>6.94</v>
      </c>
      <c r="I2544" s="10">
        <v>167</v>
      </c>
      <c r="K2544" s="10"/>
      <c r="L2544" s="79">
        <v>1037</v>
      </c>
      <c r="M2544" s="86"/>
      <c r="N2544" s="42">
        <v>7.05</v>
      </c>
      <c r="O2544" s="90"/>
      <c r="P2544" s="90"/>
      <c r="Q2544" s="90"/>
      <c r="R2544" s="87"/>
      <c r="S2544" s="87"/>
      <c r="V2544" s="43">
        <f t="shared" si="786"/>
        <v>2.209330445907442E-5</v>
      </c>
      <c r="W2544" s="43">
        <f t="shared" si="787"/>
        <v>3.0643156414025168E-3</v>
      </c>
      <c r="X2544" s="43">
        <f t="shared" si="788"/>
        <v>1.2709293786828305E-5</v>
      </c>
      <c r="Y2544" s="22">
        <f>X2544+W2544+SUM($V$2529:V2544)</f>
        <v>3.4028215891290679E-3</v>
      </c>
      <c r="Z2544" s="22">
        <f t="shared" si="789"/>
        <v>0.31199979915655524</v>
      </c>
      <c r="AA2544" s="44">
        <f t="shared" si="790"/>
        <v>43.274009392342819</v>
      </c>
      <c r="AB2544" s="44">
        <f t="shared" si="791"/>
        <v>5.3233401901098016</v>
      </c>
      <c r="AC2544" s="44">
        <f t="shared" si="792"/>
        <v>23.214689266213675</v>
      </c>
      <c r="AD2544" s="44">
        <f t="shared" si="797"/>
        <v>5.3233401901098025</v>
      </c>
      <c r="AE2544" s="44">
        <f t="shared" si="798"/>
        <v>17.885937787129265</v>
      </c>
      <c r="AF2544" s="44">
        <f t="shared" si="799"/>
        <v>5.4112889746075988E-3</v>
      </c>
      <c r="AG2544" s="45">
        <f>AC2544+AA2544+SUM($Z$2529:Z2544)</f>
        <v>69.911778903968695</v>
      </c>
      <c r="AH2544" s="45">
        <f>AC2544+AA2544+SUM($Z$2529:Z2544)</f>
        <v>69.911778903968695</v>
      </c>
    </row>
    <row r="2545" spans="4:34" ht="14.4" x14ac:dyDescent="0.3">
      <c r="D2545" s="18"/>
      <c r="E2545" s="28">
        <v>40028.510416666664</v>
      </c>
      <c r="F2545" s="10">
        <f t="shared" si="796"/>
        <v>144.8618055555562</v>
      </c>
      <c r="G2545" s="10">
        <v>108004</v>
      </c>
      <c r="H2545" s="10">
        <v>8.09</v>
      </c>
      <c r="I2545" s="10">
        <v>370</v>
      </c>
      <c r="K2545" s="10"/>
      <c r="L2545" s="79">
        <v>1037</v>
      </c>
      <c r="M2545" s="86"/>
      <c r="N2545" s="42">
        <v>7.05</v>
      </c>
      <c r="O2545" s="90"/>
      <c r="P2545" s="90"/>
      <c r="Q2545" s="90"/>
      <c r="R2545" s="87"/>
      <c r="S2545" s="87"/>
      <c r="V2545" s="43">
        <f t="shared" si="786"/>
        <v>2.575429871382018E-5</v>
      </c>
      <c r="W2545" s="43">
        <f t="shared" si="787"/>
        <v>3.5720912880326159E-3</v>
      </c>
      <c r="X2545" s="43">
        <f t="shared" si="788"/>
        <v>1.4815300682340198E-5</v>
      </c>
      <c r="Y2545" s="22">
        <f>X2545+W2545+SUM($V$2529:V2545)</f>
        <v>3.9384575413684989E-3</v>
      </c>
      <c r="Z2545" s="22">
        <f t="shared" si="789"/>
        <v>0.34382784651266191</v>
      </c>
      <c r="AA2545" s="44">
        <f t="shared" si="790"/>
        <v>47.688522555336796</v>
      </c>
      <c r="AB2545" s="44">
        <f t="shared" si="791"/>
        <v>5.8663902950185642</v>
      </c>
      <c r="AC2545" s="44">
        <f t="shared" si="792"/>
        <v>25.58289024364954</v>
      </c>
      <c r="AD2545" s="44">
        <f t="shared" si="797"/>
        <v>5.8663902950185651</v>
      </c>
      <c r="AE2545" s="44">
        <f t="shared" si="798"/>
        <v>19.710536637628767</v>
      </c>
      <c r="AF2545" s="44">
        <f t="shared" si="799"/>
        <v>5.9633110022082195E-3</v>
      </c>
      <c r="AG2545" s="45">
        <f>AC2545+AA2545+SUM($Z$2529:Z2545)</f>
        <v>77.038320890911194</v>
      </c>
      <c r="AH2545" s="45">
        <f>AC2545+AA2545+SUM($Z$2529:Z2545)</f>
        <v>77.038320890911194</v>
      </c>
    </row>
    <row r="2546" spans="4:34" ht="14.4" x14ac:dyDescent="0.3">
      <c r="D2546" s="18"/>
      <c r="E2546" s="28">
        <v>40038.573611111111</v>
      </c>
      <c r="F2546" s="10">
        <f t="shared" si="796"/>
        <v>154.92500000000291</v>
      </c>
      <c r="G2546" s="10">
        <v>108266</v>
      </c>
      <c r="H2546" s="10">
        <v>8.35</v>
      </c>
      <c r="I2546" s="10">
        <v>568</v>
      </c>
      <c r="K2546" s="10"/>
      <c r="L2546" s="79">
        <v>1037</v>
      </c>
      <c r="M2546" s="86"/>
      <c r="N2546" s="42">
        <v>7.05</v>
      </c>
      <c r="O2546" s="90"/>
      <c r="P2546" s="90"/>
      <c r="Q2546" s="90"/>
      <c r="R2546" s="87"/>
      <c r="S2546" s="87"/>
      <c r="V2546" s="43">
        <f t="shared" si="786"/>
        <v>2.658200176271922E-5</v>
      </c>
      <c r="W2546" s="43">
        <f t="shared" si="787"/>
        <v>3.6868927385750733E-3</v>
      </c>
      <c r="X2546" s="43">
        <f t="shared" si="788"/>
        <v>1.529144137176028E-5</v>
      </c>
      <c r="Y2546" s="22">
        <f>X2546+W2546+SUM($V$2529:V2546)</f>
        <v>4.0803171343630953E-3</v>
      </c>
      <c r="Z2546" s="22">
        <f t="shared" si="789"/>
        <v>0.34466191650809092</v>
      </c>
      <c r="AA2546" s="44">
        <f t="shared" si="790"/>
        <v>47.804207093960351</v>
      </c>
      <c r="AB2546" s="44">
        <f t="shared" si="791"/>
        <v>5.880621196256433</v>
      </c>
      <c r="AC2546" s="44">
        <f t="shared" si="792"/>
        <v>25.644950141836979</v>
      </c>
      <c r="AD2546" s="44">
        <f t="shared" si="797"/>
        <v>5.8806211962564348</v>
      </c>
      <c r="AE2546" s="44">
        <f t="shared" si="798"/>
        <v>19.758351168563351</v>
      </c>
      <c r="AF2546" s="44">
        <f t="shared" si="799"/>
        <v>5.9777770171945029E-3</v>
      </c>
      <c r="AG2546" s="45">
        <f>AC2546+AA2546+SUM($Z$2529:Z2546)</f>
        <v>77.560727244230279</v>
      </c>
      <c r="AH2546" s="45">
        <f>AC2546+AA2546+SUM($Z$2529:Z2546)</f>
        <v>77.560727244230279</v>
      </c>
    </row>
    <row r="2547" spans="4:34" ht="14.4" x14ac:dyDescent="0.3">
      <c r="D2547" s="18"/>
      <c r="E2547" s="28">
        <v>40045.518750000003</v>
      </c>
      <c r="F2547" s="10">
        <f t="shared" si="796"/>
        <v>161.87013888889487</v>
      </c>
      <c r="G2547" s="10">
        <v>107487</v>
      </c>
      <c r="H2547" s="10">
        <v>7.04</v>
      </c>
      <c r="I2547" s="10">
        <v>660</v>
      </c>
      <c r="K2547" s="10"/>
      <c r="L2547" s="79">
        <v>1037</v>
      </c>
      <c r="M2547" s="86"/>
      <c r="N2547" s="42">
        <v>7.05</v>
      </c>
      <c r="O2547" s="90"/>
      <c r="P2547" s="90"/>
      <c r="Q2547" s="90"/>
      <c r="R2547" s="87"/>
      <c r="S2547" s="87"/>
      <c r="V2547" s="43">
        <f t="shared" si="786"/>
        <v>2.2411651785574049E-5</v>
      </c>
      <c r="W2547" s="43">
        <f t="shared" si="787"/>
        <v>3.1084700454573071E-3</v>
      </c>
      <c r="X2547" s="43">
        <f t="shared" si="788"/>
        <v>1.2892424821220641E-5</v>
      </c>
      <c r="Y2547" s="22">
        <f>X2547+W2547+SUM($V$2529:V2547)</f>
        <v>3.521907076480364E-3</v>
      </c>
      <c r="Z2547" s="22">
        <f t="shared" si="789"/>
        <v>0.34218199083465878</v>
      </c>
      <c r="AA2547" s="44">
        <f t="shared" si="790"/>
        <v>47.460244286373523</v>
      </c>
      <c r="AB2547" s="44">
        <f t="shared" si="791"/>
        <v>5.8383087074613949</v>
      </c>
      <c r="AC2547" s="44">
        <f t="shared" si="792"/>
        <v>25.460428536157529</v>
      </c>
      <c r="AD2547" s="44">
        <f t="shared" si="797"/>
        <v>5.838308707461394</v>
      </c>
      <c r="AE2547" s="44">
        <f t="shared" si="798"/>
        <v>19.616185063227313</v>
      </c>
      <c r="AF2547" s="44">
        <f t="shared" si="799"/>
        <v>5.9347654688192541E-3</v>
      </c>
      <c r="AG2547" s="45">
        <f>AC2547+AA2547+SUM($Z$2529:Z2547)</f>
        <v>77.374424821798669</v>
      </c>
      <c r="AH2547" s="45">
        <f>AC2547+AA2547+SUM($Z$2529:Z2547)</f>
        <v>77.374424821798669</v>
      </c>
    </row>
    <row r="2548" spans="4:34" ht="14.4" x14ac:dyDescent="0.3">
      <c r="D2548" s="18"/>
      <c r="E2548" s="28">
        <v>40052.518055555556</v>
      </c>
      <c r="F2548" s="10">
        <f t="shared" si="796"/>
        <v>168.86944444444816</v>
      </c>
      <c r="G2548" s="10">
        <v>110660</v>
      </c>
      <c r="H2548" s="10">
        <v>9.1300000000000008</v>
      </c>
      <c r="I2548" s="10">
        <v>851</v>
      </c>
      <c r="K2548" s="10"/>
      <c r="L2548" s="79">
        <v>1037</v>
      </c>
      <c r="M2548" s="86"/>
      <c r="N2548" s="42">
        <v>7.05</v>
      </c>
      <c r="O2548" s="83"/>
      <c r="P2548" s="83"/>
      <c r="Q2548" s="83"/>
      <c r="R2548" s="83"/>
      <c r="S2548" s="83"/>
      <c r="V2548" s="43">
        <f t="shared" si="786"/>
        <v>2.9065110909416349E-5</v>
      </c>
      <c r="W2548" s="43">
        <f t="shared" si="787"/>
        <v>4.0312970902024459E-3</v>
      </c>
      <c r="X2548" s="43">
        <f t="shared" si="788"/>
        <v>1.6719863440020525E-5</v>
      </c>
      <c r="Y2548" s="22">
        <f>X2548+W2548+SUM($V$2529:V2548)</f>
        <v>4.4776266707537184E-3</v>
      </c>
      <c r="Z2548" s="22">
        <f t="shared" si="789"/>
        <v>0.35228315150449208</v>
      </c>
      <c r="AA2548" s="44">
        <f t="shared" si="790"/>
        <v>48.861263527032051</v>
      </c>
      <c r="AB2548" s="44">
        <f t="shared" si="791"/>
        <v>6.0106546984070439</v>
      </c>
      <c r="AC2548" s="44">
        <f t="shared" si="792"/>
        <v>26.212016539778695</v>
      </c>
      <c r="AD2548" s="44">
        <f t="shared" si="797"/>
        <v>6.0106546984070439</v>
      </c>
      <c r="AE2548" s="44">
        <f t="shared" si="798"/>
        <v>20.195251882522861</v>
      </c>
      <c r="AF2548" s="44">
        <f t="shared" si="799"/>
        <v>6.1099588487867253E-3</v>
      </c>
      <c r="AG2548" s="45">
        <f>AC2548+AA2548+SUM($Z$2529:Z2548)</f>
        <v>79.879315217582857</v>
      </c>
      <c r="AH2548" s="45">
        <f>AC2548+AA2548+SUM($Z$2529:Z2548)</f>
        <v>79.879315217582857</v>
      </c>
    </row>
    <row r="2549" spans="4:34" ht="14.4" x14ac:dyDescent="0.3">
      <c r="D2549" s="18"/>
      <c r="E2549" s="28">
        <v>40059.48541666667</v>
      </c>
      <c r="F2549" s="10">
        <f t="shared" si="796"/>
        <v>175.83680555556202</v>
      </c>
      <c r="G2549" s="10">
        <v>108615</v>
      </c>
      <c r="H2549" s="10">
        <v>7.33</v>
      </c>
      <c r="I2549" s="10">
        <v>945</v>
      </c>
      <c r="K2549" s="10"/>
      <c r="L2549" s="79">
        <v>1037</v>
      </c>
      <c r="M2549" s="86"/>
      <c r="N2549" s="42">
        <v>7.05</v>
      </c>
      <c r="O2549" s="83"/>
      <c r="P2549" s="83"/>
      <c r="Q2549" s="83"/>
      <c r="R2549" s="83"/>
      <c r="S2549" s="83"/>
      <c r="V2549" s="43">
        <f t="shared" si="786"/>
        <v>2.3334859032422982E-5</v>
      </c>
      <c r="W2549" s="43">
        <f t="shared" si="787"/>
        <v>3.2365178172162026E-3</v>
      </c>
      <c r="X2549" s="43">
        <f t="shared" si="788"/>
        <v>1.3423504820958426E-5</v>
      </c>
      <c r="Y2549" s="22">
        <f>X2549+W2549+SUM($V$2529:V2549)</f>
        <v>3.7028858981808365E-3</v>
      </c>
      <c r="Z2549" s="22">
        <f t="shared" si="789"/>
        <v>0.34577294867757463</v>
      </c>
      <c r="AA2549" s="44">
        <f t="shared" si="790"/>
        <v>47.958305964111574</v>
      </c>
      <c r="AB2549" s="44">
        <f t="shared" si="791"/>
        <v>5.8995776257679475</v>
      </c>
      <c r="AC2549" s="44">
        <f t="shared" si="792"/>
        <v>25.727617716140092</v>
      </c>
      <c r="AD2549" s="44">
        <f t="shared" si="797"/>
        <v>5.8995776257679466</v>
      </c>
      <c r="AE2549" s="44">
        <f t="shared" si="798"/>
        <v>19.822043043739566</v>
      </c>
      <c r="AF2549" s="44">
        <f t="shared" si="799"/>
        <v>5.9970466325769932E-3</v>
      </c>
      <c r="AG2549" s="45">
        <f>AC2549+AA2549+SUM($Z$2529:Z2549)</f>
        <v>78.837731779701343</v>
      </c>
      <c r="AH2549" s="45">
        <f>AC2549+AA2549+SUM($Z$2529:Z2549)</f>
        <v>78.837731779701343</v>
      </c>
    </row>
    <row r="2550" spans="4:34" ht="14.4" x14ac:dyDescent="0.3">
      <c r="D2550" s="18"/>
      <c r="E2550" s="28">
        <v>40066.481944444444</v>
      </c>
      <c r="F2550" s="10">
        <f t="shared" si="796"/>
        <v>182.83333333333576</v>
      </c>
      <c r="G2550" s="10">
        <v>107112</v>
      </c>
      <c r="H2550" s="10">
        <v>7.11</v>
      </c>
      <c r="I2550" s="10">
        <v>1153</v>
      </c>
      <c r="K2550" s="10"/>
      <c r="L2550" s="79">
        <v>1037</v>
      </c>
      <c r="M2550" s="91"/>
      <c r="N2550" s="42">
        <v>7.05</v>
      </c>
      <c r="O2550" s="83"/>
      <c r="P2550" s="83"/>
      <c r="Q2550" s="83"/>
      <c r="R2550" s="83"/>
      <c r="S2550" s="83"/>
      <c r="V2550" s="43">
        <f t="shared" si="786"/>
        <v>2.2634494914123793E-5</v>
      </c>
      <c r="W2550" s="43">
        <f t="shared" si="787"/>
        <v>3.1393781282956614E-3</v>
      </c>
      <c r="X2550" s="43">
        <f t="shared" si="788"/>
        <v>1.302061654529528E-5</v>
      </c>
      <c r="Y2550" s="22">
        <f>X2550+W2550+SUM($V$2529:V2550)</f>
        <v>3.6279778158987558E-3</v>
      </c>
      <c r="Z2550" s="22">
        <f t="shared" si="789"/>
        <v>0.34098818836028522</v>
      </c>
      <c r="AA2550" s="44">
        <f t="shared" si="790"/>
        <v>47.294665271168057</v>
      </c>
      <c r="AB2550" s="44">
        <f t="shared" si="791"/>
        <v>5.8179400511094821</v>
      </c>
      <c r="AC2550" s="44">
        <f t="shared" si="792"/>
        <v>25.371602346003751</v>
      </c>
      <c r="AD2550" s="44">
        <f t="shared" si="797"/>
        <v>5.8179400511094812</v>
      </c>
      <c r="AE2550" s="44">
        <f t="shared" si="798"/>
        <v>19.54774823459957</v>
      </c>
      <c r="AF2550" s="44">
        <f t="shared" si="799"/>
        <v>5.9140602946976652E-3</v>
      </c>
      <c r="AG2550" s="45">
        <f>AC2550+AA2550+SUM($Z$2529:Z2550)</f>
        <v>78.159063904981778</v>
      </c>
      <c r="AH2550" s="45">
        <f>AC2550+AA2550+SUM($Z$2529:Z2550)</f>
        <v>78.159063904981778</v>
      </c>
    </row>
    <row r="2551" spans="4:34" ht="14.4" x14ac:dyDescent="0.3">
      <c r="D2551" s="18"/>
      <c r="E2551" s="28">
        <v>40073.477083333331</v>
      </c>
      <c r="F2551" s="10">
        <f t="shared" si="796"/>
        <v>189.82847222222335</v>
      </c>
      <c r="G2551" s="10">
        <v>110180</v>
      </c>
      <c r="H2551" s="10">
        <v>9.2200000000000006</v>
      </c>
      <c r="I2551" s="10">
        <v>1284</v>
      </c>
      <c r="K2551" s="10"/>
      <c r="L2551" s="79">
        <v>1037</v>
      </c>
      <c r="M2551" s="87"/>
      <c r="N2551" s="42">
        <v>7.05</v>
      </c>
      <c r="O2551" s="83"/>
      <c r="P2551" s="83"/>
      <c r="Q2551" s="83"/>
      <c r="R2551" s="83"/>
      <c r="S2551" s="83"/>
      <c r="V2551" s="43">
        <f t="shared" si="786"/>
        <v>2.9351623503266016E-5</v>
      </c>
      <c r="W2551" s="43">
        <f t="shared" si="787"/>
        <v>4.0710360538517582E-3</v>
      </c>
      <c r="X2551" s="43">
        <f t="shared" si="788"/>
        <v>1.688468137097363E-5</v>
      </c>
      <c r="Y2551" s="22">
        <f>X2551+W2551+SUM($V$2529:V2551)</f>
        <v>4.5928514297837973E-3</v>
      </c>
      <c r="Z2551" s="22">
        <f t="shared" si="789"/>
        <v>0.35075508433729385</v>
      </c>
      <c r="AA2551" s="44">
        <f t="shared" si="790"/>
        <v>48.649322387569057</v>
      </c>
      <c r="AB2551" s="44">
        <f t="shared" si="791"/>
        <v>5.9845828182765954</v>
      </c>
      <c r="AC2551" s="44">
        <f t="shared" si="792"/>
        <v>26.098319016381854</v>
      </c>
      <c r="AD2551" s="44">
        <f t="shared" si="797"/>
        <v>5.9845828182765946</v>
      </c>
      <c r="AE2551" s="44">
        <f t="shared" si="798"/>
        <v>20.107652741879345</v>
      </c>
      <c r="AF2551" s="44">
        <f t="shared" si="799"/>
        <v>6.0834562259110903E-3</v>
      </c>
      <c r="AG2551" s="45">
        <f>AC2551+AA2551+SUM($Z$2529:Z2551)</f>
        <v>80.591192776098168</v>
      </c>
      <c r="AH2551" s="45">
        <f>AC2551+AA2551+SUM($Z$2529:Z2551)</f>
        <v>80.591192776098168</v>
      </c>
    </row>
    <row r="2552" spans="4:34" ht="14.4" x14ac:dyDescent="0.3">
      <c r="D2552" s="18"/>
      <c r="E2552" s="28">
        <v>40079.479861111111</v>
      </c>
      <c r="F2552" s="10">
        <f t="shared" si="796"/>
        <v>195.83125000000291</v>
      </c>
      <c r="G2552" s="10">
        <v>111163</v>
      </c>
      <c r="H2552" s="10">
        <v>7.14</v>
      </c>
      <c r="I2552" s="10">
        <v>1516</v>
      </c>
      <c r="K2552" s="10"/>
      <c r="L2552" s="79">
        <v>1037</v>
      </c>
      <c r="M2552" s="86"/>
      <c r="N2552" s="42">
        <v>7.05</v>
      </c>
      <c r="O2552" s="83"/>
      <c r="P2552" s="83"/>
      <c r="Q2552" s="83"/>
      <c r="R2552" s="83"/>
      <c r="S2552" s="83"/>
      <c r="V2552" s="43">
        <f t="shared" si="786"/>
        <v>2.2729999112073679E-5</v>
      </c>
      <c r="W2552" s="43">
        <f t="shared" si="787"/>
        <v>3.1526244495120987E-3</v>
      </c>
      <c r="X2552" s="43">
        <f t="shared" si="788"/>
        <v>1.307555585561298E-5</v>
      </c>
      <c r="Y2552" s="22">
        <f>X2552+W2552+SUM($V$2529:V2552)</f>
        <v>3.6933606990408505E-3</v>
      </c>
      <c r="Z2552" s="22">
        <f t="shared" si="789"/>
        <v>0.35388443855678525</v>
      </c>
      <c r="AA2552" s="44">
        <f t="shared" si="790"/>
        <v>49.083360179427657</v>
      </c>
      <c r="AB2552" s="44">
        <f t="shared" si="791"/>
        <v>6.0379758561270753</v>
      </c>
      <c r="AC2552" s="44">
        <f t="shared" si="792"/>
        <v>26.331162069504959</v>
      </c>
      <c r="AD2552" s="44">
        <f t="shared" si="797"/>
        <v>6.0379758561270753</v>
      </c>
      <c r="AE2552" s="44">
        <f t="shared" si="798"/>
        <v>20.287048481988872</v>
      </c>
      <c r="AF2552" s="44">
        <f t="shared" si="799"/>
        <v>6.1377313890084821E-3</v>
      </c>
      <c r="AG2552" s="45">
        <f>AC2552+AA2552+SUM($Z$2529:Z2552)</f>
        <v>81.611958059636663</v>
      </c>
      <c r="AH2552" s="45">
        <f>AC2552+AA2552+SUM($Z$2529:Z2552)</f>
        <v>81.611958059636663</v>
      </c>
    </row>
    <row r="2553" spans="4:34" ht="14.4" x14ac:dyDescent="0.3">
      <c r="D2553" s="18"/>
      <c r="E2553" s="28">
        <v>40086.450694444444</v>
      </c>
      <c r="F2553" s="10">
        <f t="shared" si="796"/>
        <v>202.80208333333576</v>
      </c>
      <c r="G2553" s="10">
        <v>115324</v>
      </c>
      <c r="H2553" s="10">
        <v>7.13</v>
      </c>
      <c r="I2553" s="10">
        <v>1611</v>
      </c>
      <c r="K2553" s="10"/>
      <c r="L2553" s="79">
        <v>1037</v>
      </c>
      <c r="M2553" s="86"/>
      <c r="N2553" s="42">
        <v>7.05</v>
      </c>
      <c r="O2553" s="83"/>
      <c r="P2553" s="83"/>
      <c r="Q2553" s="83"/>
      <c r="R2553" s="83"/>
      <c r="S2553" s="83"/>
      <c r="V2553" s="43">
        <f t="shared" si="786"/>
        <v>2.269816437942372E-5</v>
      </c>
      <c r="W2553" s="43">
        <f t="shared" si="787"/>
        <v>3.1482090091066199E-3</v>
      </c>
      <c r="X2553" s="43">
        <f t="shared" si="788"/>
        <v>1.3057242752173749E-5</v>
      </c>
      <c r="Y2553" s="22">
        <f>X2553+W2553+SUM($V$2529:V2553)</f>
        <v>3.7116251099113566E-3</v>
      </c>
      <c r="Z2553" s="22">
        <f t="shared" si="789"/>
        <v>0.3671308708124349</v>
      </c>
      <c r="AA2553" s="44">
        <f t="shared" si="790"/>
        <v>50.920624932147518</v>
      </c>
      <c r="AB2553" s="44">
        <f t="shared" si="791"/>
        <v>6.2639864670078964</v>
      </c>
      <c r="AC2553" s="44">
        <f t="shared" si="792"/>
        <v>27.316777475451271</v>
      </c>
      <c r="AD2553" s="44">
        <f t="shared" si="797"/>
        <v>6.2639864670078964</v>
      </c>
      <c r="AE2553" s="44">
        <f t="shared" si="798"/>
        <v>21.046423532442311</v>
      </c>
      <c r="AF2553" s="44">
        <f t="shared" si="799"/>
        <v>6.3674760010616321E-3</v>
      </c>
      <c r="AG2553" s="45">
        <f>AC2553+AA2553+SUM($Z$2529:Z2553)</f>
        <v>84.801969089115275</v>
      </c>
      <c r="AH2553" s="45">
        <f>AC2553+AA2553+SUM($Z$2529:Z2553)</f>
        <v>84.801969089115275</v>
      </c>
    </row>
    <row r="2554" spans="4:34" ht="14.4" x14ac:dyDescent="0.3">
      <c r="D2554" s="18"/>
      <c r="E2554" s="28">
        <v>40093.445833333331</v>
      </c>
      <c r="F2554" s="10">
        <f t="shared" si="796"/>
        <v>209.79722222222335</v>
      </c>
      <c r="G2554" s="10">
        <v>109761</v>
      </c>
      <c r="H2554" s="10">
        <v>7.74</v>
      </c>
      <c r="I2554" s="10">
        <v>1805</v>
      </c>
      <c r="K2554" s="10"/>
      <c r="L2554" s="79">
        <v>1037</v>
      </c>
      <c r="M2554" s="86"/>
      <c r="N2554" s="42">
        <v>7.05</v>
      </c>
      <c r="O2554" s="83"/>
      <c r="P2554" s="83"/>
      <c r="Q2554" s="83"/>
      <c r="R2554" s="83"/>
      <c r="S2554" s="83"/>
      <c r="V2554" s="43">
        <f t="shared" si="786"/>
        <v>2.4640083071071473E-5</v>
      </c>
      <c r="W2554" s="43">
        <f t="shared" si="787"/>
        <v>3.4175508738408466E-3</v>
      </c>
      <c r="X2554" s="43">
        <f t="shared" si="788"/>
        <v>1.4174342061967013E-5</v>
      </c>
      <c r="Y2554" s="22">
        <f>X2554+W2554+SUM($V$2529:V2554)</f>
        <v>4.006724157026448E-3</v>
      </c>
      <c r="Z2554" s="22">
        <f t="shared" si="789"/>
        <v>0.34942120903926044</v>
      </c>
      <c r="AA2554" s="44">
        <f t="shared" si="790"/>
        <v>48.464315434579476</v>
      </c>
      <c r="AB2554" s="44">
        <f t="shared" si="791"/>
        <v>5.961824239579391</v>
      </c>
      <c r="AC2554" s="44">
        <f t="shared" si="792"/>
        <v>25.999070553250036</v>
      </c>
      <c r="AD2554" s="44">
        <f t="shared" si="797"/>
        <v>5.9618242395793919</v>
      </c>
      <c r="AE2554" s="44">
        <f t="shared" si="798"/>
        <v>20.03118599202595</v>
      </c>
      <c r="AF2554" s="44">
        <f t="shared" si="799"/>
        <v>6.0603216446925689E-3</v>
      </c>
      <c r="AG2554" s="45">
        <f>AC2554+AA2554+SUM($Z$2529:Z2554)</f>
        <v>81.377373878385242</v>
      </c>
      <c r="AH2554" s="45">
        <f>AC2554+AA2554+SUM($Z$2529:Z2554)</f>
        <v>81.377373878385242</v>
      </c>
    </row>
    <row r="2555" spans="4:34" ht="14.4" x14ac:dyDescent="0.3">
      <c r="D2555" s="18"/>
      <c r="E2555" s="28">
        <v>40100.460416666669</v>
      </c>
      <c r="F2555" s="10">
        <f t="shared" si="796"/>
        <v>216.81180555556057</v>
      </c>
      <c r="G2555" s="10">
        <v>115904</v>
      </c>
      <c r="H2555" s="10">
        <v>8.3800000000000008</v>
      </c>
      <c r="I2555" s="10">
        <v>1897</v>
      </c>
      <c r="K2555" s="10"/>
      <c r="L2555" s="79">
        <v>1037</v>
      </c>
      <c r="M2555" s="86"/>
      <c r="N2555" s="42">
        <v>7.05</v>
      </c>
      <c r="O2555" s="83"/>
      <c r="P2555" s="83"/>
      <c r="Q2555" s="83"/>
      <c r="R2555" s="83"/>
      <c r="S2555" s="83"/>
      <c r="V2555" s="43">
        <f t="shared" si="786"/>
        <v>2.6677505960669116E-5</v>
      </c>
      <c r="W2555" s="43">
        <f t="shared" si="787"/>
        <v>3.7001390597915114E-3</v>
      </c>
      <c r="X2555" s="43">
        <f t="shared" si="788"/>
        <v>1.5346380682077985E-5</v>
      </c>
      <c r="Y2555" s="22">
        <f>X2555+W2555+SUM($V$2529:V2555)</f>
        <v>4.3171618875578925E-3</v>
      </c>
      <c r="Z2555" s="22">
        <f t="shared" si="789"/>
        <v>0.36897728530613277</v>
      </c>
      <c r="AA2555" s="44">
        <f t="shared" si="790"/>
        <v>51.176720475665313</v>
      </c>
      <c r="AB2555" s="44">
        <f t="shared" si="791"/>
        <v>6.2954899888321902</v>
      </c>
      <c r="AC2555" s="44">
        <f t="shared" si="792"/>
        <v>27.454161982889115</v>
      </c>
      <c r="AD2555" s="44">
        <f t="shared" si="797"/>
        <v>6.2954899888321885</v>
      </c>
      <c r="AE2555" s="44">
        <f t="shared" si="798"/>
        <v>21.152272494053221</v>
      </c>
      <c r="AF2555" s="44">
        <f t="shared" si="799"/>
        <v>6.3995000037030238E-3</v>
      </c>
      <c r="AG2555" s="45">
        <f>AC2555+AA2555+SUM($Z$2529:Z2555)</f>
        <v>85.9138476344163</v>
      </c>
      <c r="AH2555" s="45">
        <f>AC2555+AA2555+SUM($Z$2529:Z2555)</f>
        <v>85.9138476344163</v>
      </c>
    </row>
    <row r="2556" spans="4:34" ht="14.4" x14ac:dyDescent="0.3">
      <c r="D2556" s="18"/>
      <c r="E2556" s="28">
        <v>40107.482638888891</v>
      </c>
      <c r="F2556" s="10">
        <f t="shared" si="796"/>
        <v>223.83402777778247</v>
      </c>
      <c r="G2556" s="10">
        <v>107773</v>
      </c>
      <c r="H2556" s="10">
        <v>7.68</v>
      </c>
      <c r="I2556" s="10">
        <v>2134</v>
      </c>
      <c r="K2556" s="10"/>
      <c r="L2556" s="79">
        <v>1037</v>
      </c>
      <c r="M2556" s="86"/>
      <c r="N2556" s="42">
        <v>7.05</v>
      </c>
      <c r="O2556" s="83"/>
      <c r="P2556" s="83"/>
      <c r="Q2556" s="83"/>
      <c r="R2556" s="83"/>
      <c r="S2556" s="83"/>
      <c r="V2556" s="43">
        <f t="shared" si="786"/>
        <v>2.4449074675171688E-5</v>
      </c>
      <c r="W2556" s="43">
        <f t="shared" si="787"/>
        <v>3.391058231407972E-3</v>
      </c>
      <c r="X2556" s="43">
        <f t="shared" si="788"/>
        <v>1.4064463441331609E-5</v>
      </c>
      <c r="Y2556" s="22">
        <f>X2556+W2556+SUM($V$2529:V2556)</f>
        <v>4.031248216608779E-3</v>
      </c>
      <c r="Z2556" s="22">
        <f t="shared" si="789"/>
        <v>0.34309246418844774</v>
      </c>
      <c r="AA2556" s="44">
        <f t="shared" si="790"/>
        <v>47.586525881970225</v>
      </c>
      <c r="AB2556" s="44">
        <f t="shared" si="791"/>
        <v>5.8538432027057867</v>
      </c>
      <c r="AC2556" s="44">
        <f t="shared" si="792"/>
        <v>25.52817331051482</v>
      </c>
      <c r="AD2556" s="44">
        <f t="shared" si="797"/>
        <v>5.8538432027057885</v>
      </c>
      <c r="AE2556" s="44">
        <f t="shared" si="798"/>
        <v>19.668379551194082</v>
      </c>
      <c r="AF2556" s="44">
        <f t="shared" si="799"/>
        <v>5.9505566149493216E-3</v>
      </c>
      <c r="AG2556" s="45">
        <f>AC2556+AA2556+SUM($Z$2529:Z2556)</f>
        <v>80.740756832535368</v>
      </c>
      <c r="AH2556" s="45">
        <f>AC2556+AA2556+SUM($Z$2529:Z2556)</f>
        <v>80.740756832535368</v>
      </c>
    </row>
    <row r="2557" spans="4:34" ht="14.4" x14ac:dyDescent="0.3">
      <c r="D2557" s="29"/>
      <c r="E2557" s="28">
        <v>40115.443055555559</v>
      </c>
      <c r="F2557" s="10">
        <f t="shared" si="796"/>
        <v>231.79444444445107</v>
      </c>
      <c r="G2557" s="10">
        <v>114820</v>
      </c>
      <c r="H2557" s="10">
        <v>8.52</v>
      </c>
      <c r="I2557" s="10">
        <v>2238</v>
      </c>
      <c r="K2557" s="10"/>
      <c r="L2557" s="79">
        <v>1037</v>
      </c>
      <c r="M2557" s="86"/>
      <c r="N2557" s="42">
        <v>7.05</v>
      </c>
      <c r="O2557" s="83"/>
      <c r="P2557" s="83"/>
      <c r="Q2557" s="83"/>
      <c r="R2557" s="83"/>
      <c r="S2557" s="83"/>
      <c r="V2557" s="43">
        <f t="shared" si="786"/>
        <v>2.7123192217768596E-5</v>
      </c>
      <c r="W2557" s="43">
        <f t="shared" si="787"/>
        <v>3.7619552254682187E-3</v>
      </c>
      <c r="X2557" s="43">
        <f t="shared" si="788"/>
        <v>1.5602764130227257E-5</v>
      </c>
      <c r="Y2557" s="22">
        <f>X2557+W2557+SUM($V$2529:V2557)</f>
        <v>4.4308067035756897E-3</v>
      </c>
      <c r="Z2557" s="22">
        <f t="shared" si="789"/>
        <v>0.36552640028687677</v>
      </c>
      <c r="AA2557" s="44">
        <f t="shared" si="790"/>
        <v>50.698086735711371</v>
      </c>
      <c r="AB2557" s="44">
        <f t="shared" si="791"/>
        <v>6.2366109928709266</v>
      </c>
      <c r="AC2557" s="44">
        <f t="shared" si="792"/>
        <v>27.1973950758846</v>
      </c>
      <c r="AD2557" s="44">
        <f t="shared" si="797"/>
        <v>6.2366109928709275</v>
      </c>
      <c r="AE2557" s="44">
        <f t="shared" si="798"/>
        <v>20.954444434766629</v>
      </c>
      <c r="AF2557" s="44">
        <f t="shared" si="799"/>
        <v>6.3396482470422181E-3</v>
      </c>
      <c r="AG2557" s="45">
        <f>AC2557+AA2557+SUM($Z$2529:Z2557)</f>
        <v>85.887065851933173</v>
      </c>
      <c r="AH2557" s="45">
        <f>AC2557+AA2557+SUM($Z$2529:Z2557)</f>
        <v>85.887065851933173</v>
      </c>
    </row>
    <row r="2558" spans="4:34" ht="14.4" x14ac:dyDescent="0.3">
      <c r="D2558" s="29"/>
      <c r="E2558" s="28">
        <v>40158.422222222223</v>
      </c>
      <c r="F2558" s="10">
        <f t="shared" si="796"/>
        <v>274.77361111111531</v>
      </c>
      <c r="G2558" s="10">
        <v>29048</v>
      </c>
      <c r="H2558" s="10">
        <v>6.58</v>
      </c>
      <c r="I2558" s="10">
        <v>2477</v>
      </c>
      <c r="K2558" s="10"/>
      <c r="L2558" s="79">
        <v>1037</v>
      </c>
      <c r="M2558" s="86"/>
      <c r="N2558" s="42">
        <v>7.05</v>
      </c>
      <c r="O2558" s="83"/>
      <c r="P2558" s="83"/>
      <c r="Q2558" s="83"/>
      <c r="R2558" s="83"/>
      <c r="S2558" s="83"/>
      <c r="V2558" s="43">
        <f t="shared" si="786"/>
        <v>2.0947254083675745E-5</v>
      </c>
      <c r="W2558" s="43">
        <f t="shared" si="787"/>
        <v>2.9053597868052674E-3</v>
      </c>
      <c r="X2558" s="43">
        <f t="shared" si="788"/>
        <v>1.2050022063015885E-5</v>
      </c>
      <c r="Y2558" s="22">
        <f>X2558+W2558+SUM($V$2529:V2558)</f>
        <v>3.5916057769292027E-3</v>
      </c>
      <c r="Z2558" s="22">
        <f t="shared" si="789"/>
        <v>9.2473531401612935E-2</v>
      </c>
      <c r="AA2558" s="44">
        <f t="shared" si="790"/>
        <v>12.825971289835776</v>
      </c>
      <c r="AB2558" s="44">
        <f t="shared" si="791"/>
        <v>1.5777832792276141</v>
      </c>
      <c r="AC2558" s="44">
        <f t="shared" si="792"/>
        <v>6.8805951242318049</v>
      </c>
      <c r="AD2558" s="44">
        <f t="shared" si="797"/>
        <v>1.5777832792276145</v>
      </c>
      <c r="AE2558" s="44">
        <f t="shared" si="798"/>
        <v>5.3012079946098334</v>
      </c>
      <c r="AF2558" s="44">
        <f t="shared" si="799"/>
        <v>1.6038503943571012E-3</v>
      </c>
      <c r="AG2558" s="45">
        <f>AC2558+AA2558+SUM($Z$2529:Z2558)</f>
        <v>27.790623985806391</v>
      </c>
      <c r="AH2558" s="77">
        <f>AC2558+AA2558+SUM($Z$2558:Z2558)+$AH$2557</f>
        <v>105.68610579740236</v>
      </c>
    </row>
    <row r="2559" spans="4:34" ht="14.4" x14ac:dyDescent="0.3">
      <c r="D2559" s="29"/>
      <c r="E2559" s="28">
        <v>40185.647222222222</v>
      </c>
      <c r="F2559" s="10">
        <f t="shared" si="796"/>
        <v>301.99861111111386</v>
      </c>
      <c r="G2559" s="10">
        <v>43677</v>
      </c>
      <c r="H2559" s="10">
        <v>7.43</v>
      </c>
      <c r="I2559" s="10">
        <v>2693</v>
      </c>
      <c r="K2559" s="10"/>
      <c r="L2559" s="79">
        <v>1037</v>
      </c>
      <c r="M2559" s="86"/>
      <c r="N2559" s="42">
        <v>7.05</v>
      </c>
      <c r="O2559" s="83"/>
      <c r="P2559" s="83"/>
      <c r="Q2559" s="83"/>
      <c r="R2559" s="83"/>
      <c r="S2559" s="83"/>
      <c r="V2559" s="43">
        <f t="shared" si="786"/>
        <v>2.3653206358922611E-5</v>
      </c>
      <c r="W2559" s="43">
        <f t="shared" si="787"/>
        <v>3.2806722212709934E-3</v>
      </c>
      <c r="X2559" s="43">
        <f t="shared" si="788"/>
        <v>1.3606635855350765E-5</v>
      </c>
      <c r="Y2559" s="22">
        <f>X2559+W2559+SUM($V$2529:V2559)</f>
        <v>3.992128031546186E-3</v>
      </c>
      <c r="Z2559" s="22">
        <f t="shared" si="789"/>
        <v>0.13904456179524399</v>
      </c>
      <c r="AA2559" s="44">
        <f t="shared" si="790"/>
        <v>19.285319059011197</v>
      </c>
      <c r="AB2559" s="44">
        <f t="shared" si="791"/>
        <v>2.3723781426199575</v>
      </c>
      <c r="AC2559" s="44">
        <f t="shared" si="792"/>
        <v>10.345764019590765</v>
      </c>
      <c r="AD2559" s="44">
        <f t="shared" si="797"/>
        <v>2.3723781426199575</v>
      </c>
      <c r="AE2559" s="44">
        <f t="shared" si="798"/>
        <v>7.9709743039305181</v>
      </c>
      <c r="AF2559" s="44">
        <f t="shared" si="799"/>
        <v>2.4115730402896967E-3</v>
      </c>
      <c r="AG2559" s="45">
        <f>AC2559+AA2559+SUM($Z$2529:Z2559)</f>
        <v>37.854185212136017</v>
      </c>
      <c r="AH2559" s="45">
        <f>AC2559+AA2559+SUM($Z$2558:Z2559)+$AH$2557</f>
        <v>115.74966702373199</v>
      </c>
    </row>
    <row r="2560" spans="4:34" ht="14.4" x14ac:dyDescent="0.3">
      <c r="D2560" s="29"/>
      <c r="E2560" s="28">
        <v>40199.624305555553</v>
      </c>
      <c r="F2560" s="10">
        <f t="shared" si="796"/>
        <v>315.97569444444525</v>
      </c>
      <c r="G2560" s="10">
        <v>49948</v>
      </c>
      <c r="H2560" s="10">
        <v>8.1</v>
      </c>
      <c r="I2560" s="78">
        <v>2896</v>
      </c>
      <c r="J2560" s="78"/>
      <c r="K2560" s="78"/>
      <c r="L2560" s="79">
        <v>1037</v>
      </c>
      <c r="M2560" s="90"/>
      <c r="N2560" s="42">
        <v>7.05</v>
      </c>
      <c r="O2560" s="83"/>
      <c r="P2560" s="83"/>
      <c r="Q2560" s="83"/>
      <c r="R2560" s="83"/>
      <c r="S2560" s="83"/>
      <c r="V2560" s="43">
        <f t="shared" si="786"/>
        <v>2.5786133446470139E-5</v>
      </c>
      <c r="W2560" s="43">
        <f t="shared" si="787"/>
        <v>3.5765067284380956E-3</v>
      </c>
      <c r="X2560" s="43">
        <f t="shared" si="788"/>
        <v>1.4833613785779435E-5</v>
      </c>
      <c r="Y2560" s="22">
        <f>X2560+W2560+SUM($V$2529:V2560)</f>
        <v>4.314975650090187E-3</v>
      </c>
      <c r="Z2560" s="22">
        <f t="shared" si="789"/>
        <v>0.15900812264003589</v>
      </c>
      <c r="AA2560" s="44">
        <f t="shared" si="790"/>
        <v>22.05424173728716</v>
      </c>
      <c r="AB2560" s="44">
        <f t="shared" si="791"/>
        <v>2.7129963932408732</v>
      </c>
      <c r="AC2560" s="44">
        <f t="shared" si="792"/>
        <v>11.831174788802334</v>
      </c>
      <c r="AD2560" s="44">
        <f t="shared" si="797"/>
        <v>2.7129963932408736</v>
      </c>
      <c r="AE2560" s="44">
        <f t="shared" si="798"/>
        <v>9.1154205767960601</v>
      </c>
      <c r="AF2560" s="44">
        <f t="shared" si="799"/>
        <v>2.7578187654003199E-3</v>
      </c>
      <c r="AG2560" s="45">
        <f>AC2560+AA2560+SUM($Z$2529:Z2560)</f>
        <v>42.26752678226358</v>
      </c>
      <c r="AH2560" s="45">
        <f>AC2560+AA2560+SUM($Z$2558:Z2560)+$AH$2557</f>
        <v>120.16300859385956</v>
      </c>
    </row>
    <row r="2561" spans="4:36" ht="14.4" x14ac:dyDescent="0.3">
      <c r="D2561" s="18"/>
      <c r="E2561" s="28">
        <v>40287.567361111112</v>
      </c>
      <c r="F2561" s="10">
        <f t="shared" si="796"/>
        <v>403.91875000000437</v>
      </c>
      <c r="G2561" s="10">
        <v>74542</v>
      </c>
      <c r="H2561" s="10">
        <v>0.26</v>
      </c>
      <c r="I2561" s="10">
        <v>133</v>
      </c>
      <c r="K2561" s="10"/>
      <c r="L2561" s="79">
        <v>1037</v>
      </c>
      <c r="M2561" s="86"/>
      <c r="N2561" s="42">
        <v>7.05</v>
      </c>
      <c r="O2561" s="83"/>
      <c r="P2561" s="83"/>
      <c r="Q2561" s="83"/>
      <c r="R2561" s="83"/>
      <c r="S2561" s="83"/>
      <c r="V2561" s="43">
        <f t="shared" si="786"/>
        <v>8.277030488990417E-7</v>
      </c>
      <c r="W2561" s="43">
        <f t="shared" si="787"/>
        <v>1.1480145054245737E-4</v>
      </c>
      <c r="X2561" s="43">
        <f t="shared" si="788"/>
        <v>4.7614068942008068E-7</v>
      </c>
      <c r="Y2561" s="22">
        <f>X2561+W2561+SUM($V$2529:V2561)</f>
        <v>8.3974060214708855E-4</v>
      </c>
      <c r="Z2561" s="22">
        <f t="shared" si="789"/>
        <v>0.23730246411935524</v>
      </c>
      <c r="AA2561" s="44">
        <f t="shared" si="790"/>
        <v>32.913575870522529</v>
      </c>
      <c r="AB2561" s="44">
        <f t="shared" si="791"/>
        <v>4.0488543514247048</v>
      </c>
      <c r="AC2561" s="44">
        <f t="shared" si="792"/>
        <v>17.65675164384767</v>
      </c>
      <c r="AD2561" s="44">
        <f t="shared" si="797"/>
        <v>4.0488543514247048</v>
      </c>
      <c r="AE2561" s="44">
        <f t="shared" si="798"/>
        <v>13.603781545517975</v>
      </c>
      <c r="AF2561" s="44">
        <f t="shared" si="799"/>
        <v>4.1157469049906024E-3</v>
      </c>
      <c r="AG2561" s="45">
        <f>AC2561+AA2561+SUM($Z$2529:Z2561)</f>
        <v>59.189740234663645</v>
      </c>
      <c r="AH2561" s="45">
        <f>AC2561+AA2561+SUM($Z$2558:Z2561)+$AH$2557</f>
        <v>137.08522204625962</v>
      </c>
    </row>
    <row r="2562" spans="4:36" ht="14.4" x14ac:dyDescent="0.3">
      <c r="D2562" s="18"/>
      <c r="E2562" s="28">
        <v>40360.599305555559</v>
      </c>
      <c r="F2562" s="10">
        <f t="shared" si="796"/>
        <v>476.95069444445107</v>
      </c>
      <c r="G2562" s="10">
        <v>92082</v>
      </c>
      <c r="H2562" s="10">
        <v>0</v>
      </c>
      <c r="I2562" s="10">
        <v>49</v>
      </c>
      <c r="K2562" s="10"/>
      <c r="L2562" s="79">
        <v>1037</v>
      </c>
      <c r="M2562" s="86"/>
      <c r="N2562" s="42">
        <v>7.05</v>
      </c>
      <c r="O2562" s="83"/>
      <c r="P2562" s="83"/>
      <c r="Q2562" s="83"/>
      <c r="R2562" s="83"/>
      <c r="S2562" s="83"/>
      <c r="V2562" s="43">
        <f t="shared" ref="V2562:V2590" si="800">($A$15*L2562/1000/$A$13*H2562)/$Q$2529</f>
        <v>0</v>
      </c>
      <c r="W2562" s="43">
        <f t="shared" ref="W2562:W2590" si="801">($U$2529*L2562/1000/$A$13*H2562)/$Q$2529</f>
        <v>0</v>
      </c>
      <c r="X2562" s="43">
        <f t="shared" ref="X2562:X2590" si="802">($A$46*$S$2529*H2562*L2562/1000000)/$Q$2529</f>
        <v>0</v>
      </c>
      <c r="Y2562" s="22">
        <f>X2562+W2562+SUM($V$2529:V2562)</f>
        <v>7.2446301091521107E-4</v>
      </c>
      <c r="Z2562" s="22">
        <f t="shared" ref="Z2562:Z2590" si="803">($A$15*L2562/1000/$A$13*G2562)/$Q$2529</f>
        <v>0.29314058518739056</v>
      </c>
      <c r="AA2562" s="44">
        <f t="shared" ref="AA2562:AA2590" si="804">($U$2529*L2562/1000/$A$13*G2562)/$Q$2529</f>
        <v>40.658258341732925</v>
      </c>
      <c r="AB2562" s="44">
        <f t="shared" ref="AB2562:AB2590" si="805">($A$14*$S$2529/1000*G2562/1000000*L2562/1000*1000000)/$Q$2529</f>
        <v>5.0015643045248286</v>
      </c>
      <c r="AC2562" s="44">
        <f t="shared" ref="AC2562:AC2581" si="806">($A$14*((L2562/1000)*G2562/10^6)*(1+($A$28/(10^-N2562))+(($A$28*$A$29)/(10^-N2562)^2))*1000000)*$S$2529/1000/$Q$2529</f>
        <v>21.811448644640361</v>
      </c>
      <c r="AD2562" s="44">
        <f t="shared" si="797"/>
        <v>5.0015643045248286</v>
      </c>
      <c r="AE2562" s="44">
        <f t="shared" si="798"/>
        <v>16.804800143199625</v>
      </c>
      <c r="AF2562" s="44">
        <f t="shared" si="799"/>
        <v>5.0841969159043862E-3</v>
      </c>
      <c r="AG2562" s="45">
        <f>AC2562+AA2562+SUM($Z$2529:Z2562)</f>
        <v>71.382260291854124</v>
      </c>
      <c r="AH2562" s="45">
        <f>AC2562+AA2562+SUM($Z$2558:Z2562)+$AH$2557</f>
        <v>149.27774210345009</v>
      </c>
    </row>
    <row r="2563" spans="4:36" ht="14.4" x14ac:dyDescent="0.3">
      <c r="D2563" s="18"/>
      <c r="E2563" s="28">
        <v>40533.522222222222</v>
      </c>
      <c r="F2563" s="10">
        <f t="shared" si="796"/>
        <v>649.87361111111386</v>
      </c>
      <c r="G2563" s="10">
        <v>119954</v>
      </c>
      <c r="H2563" s="10">
        <v>1.94</v>
      </c>
      <c r="I2563" s="10">
        <v>29</v>
      </c>
      <c r="K2563" s="10"/>
      <c r="L2563" s="79">
        <v>1037</v>
      </c>
      <c r="M2563" s="86"/>
      <c r="N2563" s="42">
        <v>7.05</v>
      </c>
      <c r="O2563" s="83"/>
      <c r="P2563" s="83"/>
      <c r="Q2563" s="83"/>
      <c r="R2563" s="83"/>
      <c r="S2563" s="83"/>
      <c r="V2563" s="43">
        <f t="shared" si="800"/>
        <v>6.1759381340928493E-6</v>
      </c>
      <c r="W2563" s="43">
        <f t="shared" si="801"/>
        <v>8.5659543866295116E-4</v>
      </c>
      <c r="X2563" s="43">
        <f t="shared" si="802"/>
        <v>3.5527420672113704E-6</v>
      </c>
      <c r="Y2563" s="22">
        <f>X2563+W2563+SUM($V$2529:V2563)</f>
        <v>1.5907871297794664E-3</v>
      </c>
      <c r="Z2563" s="22">
        <f t="shared" si="803"/>
        <v>0.38187035202936787</v>
      </c>
      <c r="AA2563" s="44">
        <f t="shared" si="804"/>
        <v>52.964973839884358</v>
      </c>
      <c r="AB2563" s="44">
        <f t="shared" si="805"/>
        <v>6.5154714774328442</v>
      </c>
      <c r="AC2563" s="44">
        <f t="shared" si="806"/>
        <v>28.413484836549916</v>
      </c>
      <c r="AD2563" s="44">
        <f t="shared" si="797"/>
        <v>6.515471477432845</v>
      </c>
      <c r="AE2563" s="44">
        <f t="shared" si="798"/>
        <v>21.891390243232856</v>
      </c>
      <c r="AF2563" s="44">
        <f t="shared" si="799"/>
        <v>6.6231158842161844E-3</v>
      </c>
      <c r="AG2563" s="45">
        <f>AC2563+AA2563+SUM($Z$2529:Z2563)</f>
        <v>90.672882333944486</v>
      </c>
      <c r="AH2563" s="45">
        <f>AC2563+AA2563+SUM($Z$2558:Z2563)+$AH$2557</f>
        <v>168.56836414554044</v>
      </c>
    </row>
    <row r="2564" spans="4:36" ht="14.4" x14ac:dyDescent="0.3">
      <c r="D2564" s="18"/>
      <c r="E2564" s="28">
        <v>40609.488194444442</v>
      </c>
      <c r="F2564" s="10">
        <f t="shared" si="796"/>
        <v>725.8395833333343</v>
      </c>
      <c r="G2564" s="10">
        <v>121903</v>
      </c>
      <c r="H2564" s="10">
        <v>1.76</v>
      </c>
      <c r="I2564" s="10">
        <v>24</v>
      </c>
      <c r="K2564" s="10"/>
      <c r="L2564" s="79">
        <v>1037</v>
      </c>
      <c r="M2564" s="86"/>
      <c r="N2564" s="42">
        <v>7.05</v>
      </c>
      <c r="O2564" s="83"/>
      <c r="P2564" s="83"/>
      <c r="Q2564" s="83"/>
      <c r="R2564" s="83"/>
      <c r="S2564" s="83"/>
      <c r="V2564" s="43">
        <f t="shared" si="800"/>
        <v>5.6029129463935124E-6</v>
      </c>
      <c r="W2564" s="43">
        <f t="shared" si="801"/>
        <v>7.7711751136432677E-4</v>
      </c>
      <c r="X2564" s="43">
        <f t="shared" si="802"/>
        <v>3.2231062053051602E-6</v>
      </c>
      <c r="Y2564" s="22">
        <f>X2564+W2564+SUM($V$2529:V2564)</f>
        <v>1.5165824795653295E-3</v>
      </c>
      <c r="Z2564" s="22">
        <f t="shared" si="803"/>
        <v>0.38807494142284565</v>
      </c>
      <c r="AA2564" s="44">
        <f t="shared" si="804"/>
        <v>53.825543174912241</v>
      </c>
      <c r="AB2564" s="44">
        <f t="shared" si="805"/>
        <v>6.6213341740458516</v>
      </c>
      <c r="AC2564" s="44">
        <f t="shared" si="806"/>
        <v>28.875144155509151</v>
      </c>
      <c r="AD2564" s="44">
        <f t="shared" si="797"/>
        <v>6.6213341740458524</v>
      </c>
      <c r="AE2564" s="44">
        <f t="shared" si="798"/>
        <v>22.247079253887449</v>
      </c>
      <c r="AF2564" s="44">
        <f t="shared" si="799"/>
        <v>6.7307275758507895E-3</v>
      </c>
      <c r="AG2564" s="45">
        <f>AC2564+AA2564+SUM($Z$2529:Z2564)</f>
        <v>92.38318592935444</v>
      </c>
      <c r="AH2564" s="45">
        <f>AC2564+AA2564+SUM($Z$2558:Z2564)+$AH$2557</f>
        <v>170.27866774095043</v>
      </c>
    </row>
    <row r="2565" spans="4:36" ht="14.4" x14ac:dyDescent="0.3">
      <c r="D2565" s="18"/>
      <c r="E2565" s="28">
        <v>40627.481249999997</v>
      </c>
      <c r="F2565" s="10">
        <f t="shared" si="796"/>
        <v>743.83263888888905</v>
      </c>
      <c r="G2565" s="121">
        <v>18982</v>
      </c>
      <c r="H2565" s="40">
        <v>1.48</v>
      </c>
      <c r="I2565" s="10">
        <v>20</v>
      </c>
      <c r="K2565" s="10"/>
      <c r="L2565" s="79">
        <v>1037</v>
      </c>
      <c r="M2565" s="86"/>
      <c r="N2565" s="42">
        <v>7.05</v>
      </c>
      <c r="O2565" s="83"/>
      <c r="P2565" s="83"/>
      <c r="Q2565" s="83"/>
      <c r="R2565" s="83"/>
      <c r="S2565" s="83"/>
      <c r="V2565" s="43">
        <f t="shared" si="800"/>
        <v>4.7115404321945447E-6</v>
      </c>
      <c r="W2565" s="43">
        <f t="shared" si="801"/>
        <v>6.5348518001091122E-4</v>
      </c>
      <c r="X2565" s="43">
        <f t="shared" si="802"/>
        <v>2.7103393090066127E-6</v>
      </c>
      <c r="Y2565" s="22">
        <f>X2565+W2565+SUM($V$2529:V2565)</f>
        <v>1.39714892174781E-3</v>
      </c>
      <c r="Z2565" s="22">
        <f t="shared" si="803"/>
        <v>6.0428689516160032E-2</v>
      </c>
      <c r="AA2565" s="44">
        <f t="shared" si="804"/>
        <v>8.3813889776804853</v>
      </c>
      <c r="AB2565" s="44">
        <f t="shared" si="805"/>
        <v>1.0310342263253434</v>
      </c>
      <c r="AC2565" s="44">
        <f t="shared" si="806"/>
        <v>4.4962633106640082</v>
      </c>
      <c r="AD2565" s="44">
        <f t="shared" si="797"/>
        <v>1.0310342263253434</v>
      </c>
      <c r="AE2565" s="44">
        <f t="shared" si="798"/>
        <v>3.4641810160315285</v>
      </c>
      <c r="AF2565" s="44">
        <f t="shared" si="799"/>
        <v>1.0480683071359986E-3</v>
      </c>
      <c r="AG2565" s="45">
        <f>AC2565+AA2565+SUM($Z$2529:Z2565)</f>
        <v>22.620579576793702</v>
      </c>
      <c r="AH2565" s="45">
        <f>AC2565+AA2565+SUM($Z$2565:Z2565)+$AH$2564</f>
        <v>183.21674871881109</v>
      </c>
    </row>
    <row r="2566" spans="4:36" ht="14.4" x14ac:dyDescent="0.3">
      <c r="D2566" s="18"/>
      <c r="E2566" s="28">
        <v>40633.515972222223</v>
      </c>
      <c r="F2566" s="10">
        <f t="shared" si="796"/>
        <v>749.86736111111531</v>
      </c>
      <c r="G2566" s="121">
        <v>24736</v>
      </c>
      <c r="H2566" s="40">
        <v>0</v>
      </c>
      <c r="I2566" s="10">
        <v>55</v>
      </c>
      <c r="K2566" s="10"/>
      <c r="L2566" s="79">
        <v>1037</v>
      </c>
      <c r="M2566" s="86"/>
      <c r="N2566" s="42">
        <v>7.05</v>
      </c>
      <c r="O2566" s="83"/>
      <c r="P2566" s="83"/>
      <c r="Q2566" s="83"/>
      <c r="R2566" s="83"/>
      <c r="S2566" s="83"/>
      <c r="V2566" s="43">
        <f t="shared" si="800"/>
        <v>0</v>
      </c>
      <c r="W2566" s="43">
        <f t="shared" si="801"/>
        <v>0</v>
      </c>
      <c r="X2566" s="43">
        <f t="shared" si="802"/>
        <v>0</v>
      </c>
      <c r="Y2566" s="22">
        <f>X2566+W2566+SUM($V$2529:V2566)</f>
        <v>7.4095340242789204E-4</v>
      </c>
      <c r="Z2566" s="22">
        <f t="shared" si="803"/>
        <v>7.874639468294882E-2</v>
      </c>
      <c r="AA2566" s="44">
        <f t="shared" si="804"/>
        <v>10.922033386993176</v>
      </c>
      <c r="AB2566" s="44">
        <f t="shared" si="805"/>
        <v>1.3435708893890892</v>
      </c>
      <c r="AC2566" s="44">
        <f t="shared" si="806"/>
        <v>5.8592123723835696</v>
      </c>
      <c r="AD2566" s="44">
        <f t="shared" si="797"/>
        <v>1.3435708893890894</v>
      </c>
      <c r="AE2566" s="44">
        <f t="shared" si="798"/>
        <v>4.5142757144956214</v>
      </c>
      <c r="AF2566" s="44">
        <f t="shared" si="799"/>
        <v>1.3657684988576579E-3</v>
      </c>
      <c r="AG2566" s="45">
        <f>AC2566+AA2566+SUM($Z$2529:Z2566)</f>
        <v>26.602919442508899</v>
      </c>
      <c r="AH2566" s="45">
        <f>AC2566+AA2566+SUM($Z$2565:Z2566)+$AH$2564</f>
        <v>187.19908858452629</v>
      </c>
    </row>
    <row r="2567" spans="4:36" ht="14.4" x14ac:dyDescent="0.3">
      <c r="D2567" s="18"/>
      <c r="E2567" s="28">
        <v>40654.453472222223</v>
      </c>
      <c r="F2567" s="10">
        <f t="shared" si="796"/>
        <v>770.80486111111531</v>
      </c>
      <c r="G2567" s="10">
        <v>29717</v>
      </c>
      <c r="H2567" s="40">
        <v>1.37</v>
      </c>
      <c r="I2567" s="10">
        <v>34</v>
      </c>
      <c r="K2567" s="10"/>
      <c r="L2567" s="79">
        <v>1037</v>
      </c>
      <c r="M2567" s="86"/>
      <c r="N2567" s="42">
        <v>7.05</v>
      </c>
      <c r="O2567" s="83"/>
      <c r="P2567" s="83"/>
      <c r="Q2567" s="83"/>
      <c r="R2567" s="83"/>
      <c r="S2567" s="83"/>
      <c r="V2567" s="43">
        <f t="shared" si="800"/>
        <v>4.3613583730449503E-6</v>
      </c>
      <c r="W2567" s="43">
        <f t="shared" si="801"/>
        <v>6.0491533555064091E-4</v>
      </c>
      <c r="X2567" s="43">
        <f t="shared" si="802"/>
        <v>2.5088951711750404E-6</v>
      </c>
      <c r="Y2567" s="22">
        <f>X2567+W2567+SUM($V$2529:V2567)</f>
        <v>1.3527389915227528E-3</v>
      </c>
      <c r="Z2567" s="22">
        <f t="shared" si="803"/>
        <v>9.4603275015895452E-2</v>
      </c>
      <c r="AA2567" s="44">
        <f t="shared" si="804"/>
        <v>13.121364252962332</v>
      </c>
      <c r="AB2567" s="44">
        <f t="shared" si="805"/>
        <v>1.6141209621594261</v>
      </c>
      <c r="AC2567" s="44">
        <f t="shared" si="806"/>
        <v>7.0390610474661459</v>
      </c>
      <c r="AD2567" s="44">
        <f t="shared" si="797"/>
        <v>1.614120962159427</v>
      </c>
      <c r="AE2567" s="44">
        <f t="shared" si="798"/>
        <v>5.4232992968817291</v>
      </c>
      <c r="AF2567" s="44">
        <f t="shared" si="799"/>
        <v>1.6407884249900161E-3</v>
      </c>
      <c r="AG2567" s="45">
        <f>AC2567+AA2567+SUM($Z$2529:Z2567)</f>
        <v>30.076702258576532</v>
      </c>
      <c r="AH2567" s="45">
        <f>AC2567+AA2567+SUM($Z$2565:Z2567)+$AH$2564</f>
        <v>190.67287140059392</v>
      </c>
    </row>
    <row r="2568" spans="4:36" ht="14.4" x14ac:dyDescent="0.3">
      <c r="D2568" s="18"/>
      <c r="E2568" s="28">
        <v>40694.488888888889</v>
      </c>
      <c r="F2568" s="10">
        <f t="shared" si="796"/>
        <v>810.84027777778101</v>
      </c>
      <c r="G2568" s="10">
        <v>31855</v>
      </c>
      <c r="H2568" s="40">
        <v>0</v>
      </c>
      <c r="I2568" s="10">
        <v>7</v>
      </c>
      <c r="K2568" s="10"/>
      <c r="L2568" s="79">
        <v>1037</v>
      </c>
      <c r="M2568" s="86"/>
      <c r="N2568" s="42">
        <v>7.05</v>
      </c>
      <c r="O2568" s="83"/>
      <c r="P2568" s="83"/>
      <c r="Q2568" s="83"/>
      <c r="R2568" s="83"/>
      <c r="S2568" s="83"/>
      <c r="V2568" s="43">
        <f t="shared" si="800"/>
        <v>0</v>
      </c>
      <c r="W2568" s="43">
        <f t="shared" si="801"/>
        <v>0</v>
      </c>
      <c r="X2568" s="43">
        <f t="shared" si="802"/>
        <v>0</v>
      </c>
      <c r="Y2568" s="22">
        <f>X2568+W2568+SUM($V$2529:V2568)</f>
        <v>7.4531476080093697E-4</v>
      </c>
      <c r="Z2568" s="22">
        <f t="shared" si="803"/>
        <v>0.10140954085645758</v>
      </c>
      <c r="AA2568" s="44">
        <f t="shared" si="804"/>
        <v>14.065385411653768</v>
      </c>
      <c r="AB2568" s="44">
        <f t="shared" si="805"/>
        <v>1.7302494615737971</v>
      </c>
      <c r="AC2568" s="44">
        <f t="shared" si="806"/>
        <v>7.5454887662628787</v>
      </c>
      <c r="AD2568" s="44">
        <f t="shared" si="797"/>
        <v>1.7302494615737967</v>
      </c>
      <c r="AE2568" s="44">
        <f t="shared" si="798"/>
        <v>5.8134804691646993</v>
      </c>
      <c r="AF2568" s="44">
        <f t="shared" si="799"/>
        <v>1.7588355243819004E-3</v>
      </c>
      <c r="AG2568" s="45">
        <f>AC2568+AA2568+SUM($Z$2529:Z2568)</f>
        <v>31.628560676921154</v>
      </c>
      <c r="AH2568" s="45">
        <f>AC2568+AA2568+SUM($Z$2565:Z2568)+$AH$2564</f>
        <v>192.22472981893853</v>
      </c>
    </row>
    <row r="2569" spans="4:36" ht="14.4" x14ac:dyDescent="0.3">
      <c r="D2569" s="18"/>
      <c r="E2569" s="28">
        <v>40750.515972222223</v>
      </c>
      <c r="F2569" s="10">
        <f t="shared" si="796"/>
        <v>866.86736111111531</v>
      </c>
      <c r="G2569" s="10">
        <v>37864</v>
      </c>
      <c r="H2569" s="10">
        <v>0</v>
      </c>
      <c r="I2569" s="36" t="s">
        <v>236</v>
      </c>
      <c r="J2569" s="36"/>
      <c r="K2569" s="36"/>
      <c r="L2569" s="79">
        <v>1037</v>
      </c>
      <c r="M2569" s="86"/>
      <c r="N2569" s="42">
        <v>7.05</v>
      </c>
      <c r="O2569" s="83"/>
      <c r="P2569" s="83"/>
      <c r="Q2569" s="83"/>
      <c r="R2569" s="83"/>
      <c r="S2569" s="83"/>
      <c r="V2569" s="43">
        <f t="shared" si="800"/>
        <v>0</v>
      </c>
      <c r="W2569" s="43">
        <f t="shared" si="801"/>
        <v>0</v>
      </c>
      <c r="X2569" s="43">
        <f t="shared" si="802"/>
        <v>0</v>
      </c>
      <c r="Y2569" s="22">
        <f>X2569+W2569+SUM($V$2529:V2569)</f>
        <v>7.4531476080093697E-4</v>
      </c>
      <c r="Z2569" s="22">
        <f t="shared" si="803"/>
        <v>0.12053903170582043</v>
      </c>
      <c r="AA2569" s="44">
        <f t="shared" si="804"/>
        <v>16.718623551306177</v>
      </c>
      <c r="AB2569" s="44">
        <f t="shared" si="805"/>
        <v>2.0566368109568436</v>
      </c>
      <c r="AC2569" s="44">
        <f t="shared" si="806"/>
        <v>8.9688396372870081</v>
      </c>
      <c r="AD2569" s="44">
        <f t="shared" si="797"/>
        <v>2.0566368109568431</v>
      </c>
      <c r="AE2569" s="44">
        <f t="shared" si="798"/>
        <v>6.9101122110956581</v>
      </c>
      <c r="AF2569" s="44">
        <f t="shared" si="799"/>
        <v>2.09061523450624E-3</v>
      </c>
      <c r="AG2569" s="45">
        <f>AC2569+AA2569+SUM($Z$2529:Z2569)</f>
        <v>35.825688719303514</v>
      </c>
      <c r="AH2569" s="45">
        <f>AC2569+AA2569+SUM($Z$2565:Z2569)+$AH$2564</f>
        <v>196.42185786132089</v>
      </c>
    </row>
    <row r="2570" spans="4:36" ht="14.4" x14ac:dyDescent="0.3">
      <c r="D2570" s="18"/>
      <c r="E2570" s="28">
        <v>40850.511805555558</v>
      </c>
      <c r="F2570" s="10">
        <f t="shared" si="796"/>
        <v>966.86319444444962</v>
      </c>
      <c r="G2570" s="10">
        <v>56676</v>
      </c>
      <c r="H2570" s="40">
        <v>1.55</v>
      </c>
      <c r="I2570" s="10">
        <v>8</v>
      </c>
      <c r="K2570" s="10"/>
      <c r="L2570" s="79">
        <v>1037</v>
      </c>
      <c r="N2570" s="42">
        <v>7.05</v>
      </c>
      <c r="V2570" s="43">
        <f t="shared" si="800"/>
        <v>4.9343835607442872E-6</v>
      </c>
      <c r="W2570" s="43">
        <f t="shared" si="801"/>
        <v>6.8439326284926519E-4</v>
      </c>
      <c r="X2570" s="43">
        <f t="shared" si="802"/>
        <v>2.8385310330812498E-6</v>
      </c>
      <c r="Y2570" s="22">
        <f>X2570+W2570+SUM($V$2529:V2570)</f>
        <v>1.4374809382440277E-3</v>
      </c>
      <c r="Z2570" s="22">
        <f t="shared" si="803"/>
        <v>0.18042653076693108</v>
      </c>
      <c r="AA2570" s="44">
        <f t="shared" si="804"/>
        <v>25.024950042093515</v>
      </c>
      <c r="AB2570" s="44">
        <f t="shared" si="805"/>
        <v>3.078437246402653</v>
      </c>
      <c r="AC2570" s="44">
        <f t="shared" si="806"/>
        <v>13.424835075081306</v>
      </c>
      <c r="AD2570" s="44">
        <f t="shared" si="797"/>
        <v>3.0784372464026535</v>
      </c>
      <c r="AE2570" s="44">
        <f t="shared" si="798"/>
        <v>10.343268531482611</v>
      </c>
      <c r="AF2570" s="44">
        <f t="shared" si="799"/>
        <v>3.1292971960404522E-3</v>
      </c>
      <c r="AG2570" s="45">
        <f>AC2570+AA2570+SUM($Z$2529:Z2570)</f>
        <v>48.768437178652079</v>
      </c>
      <c r="AH2570" s="45">
        <f>AC2570+AA2570+SUM($Z$2565:Z2570)+$AH$2564</f>
        <v>209.36460632066945</v>
      </c>
    </row>
    <row r="2571" spans="4:36" ht="14.4" x14ac:dyDescent="0.3">
      <c r="D2571" s="18"/>
      <c r="E2571" s="28">
        <v>40940.616666666669</v>
      </c>
      <c r="F2571" s="10">
        <f t="shared" si="796"/>
        <v>1056.9680555555606</v>
      </c>
      <c r="G2571" s="10">
        <v>70047</v>
      </c>
      <c r="H2571" s="40">
        <v>0.94</v>
      </c>
      <c r="I2571" s="10">
        <v>6</v>
      </c>
      <c r="K2571" s="10"/>
      <c r="L2571" s="79">
        <v>1037</v>
      </c>
      <c r="N2571" s="42">
        <v>7.05</v>
      </c>
      <c r="V2571" s="43">
        <f t="shared" si="800"/>
        <v>2.9924648690965347E-6</v>
      </c>
      <c r="W2571" s="43">
        <f t="shared" si="801"/>
        <v>4.1505139811503816E-4</v>
      </c>
      <c r="X2571" s="43">
        <f t="shared" si="802"/>
        <v>1.7214317232879833E-6</v>
      </c>
      <c r="Y2571" s="22">
        <f>X2571+W2571+SUM($V$2529:V2571)</f>
        <v>1.170014439069104E-3</v>
      </c>
      <c r="Z2571" s="22">
        <f t="shared" si="803"/>
        <v>0.2229927517931968</v>
      </c>
      <c r="AA2571" s="44">
        <f t="shared" si="804"/>
        <v>30.928835408259662</v>
      </c>
      <c r="AB2571" s="44">
        <f t="shared" si="805"/>
        <v>3.8047020572864469</v>
      </c>
      <c r="AC2571" s="44">
        <f t="shared" si="806"/>
        <v>16.592021711204399</v>
      </c>
      <c r="AD2571" s="44">
        <f t="shared" si="797"/>
        <v>3.8047020572864483</v>
      </c>
      <c r="AE2571" s="44">
        <f t="shared" si="798"/>
        <v>12.78345209303343</v>
      </c>
      <c r="AF2571" s="44">
        <f t="shared" si="799"/>
        <v>3.8675608845198258E-3</v>
      </c>
      <c r="AG2571" s="45">
        <f>AC2571+AA2571+SUM($Z$2529:Z2571)</f>
        <v>58.06250193273452</v>
      </c>
      <c r="AH2571" s="45">
        <f>AC2571+AA2571+SUM($Z$2565:Z2571)+$AH$2564</f>
        <v>218.65867107475191</v>
      </c>
    </row>
    <row r="2572" spans="4:36" ht="14.4" x14ac:dyDescent="0.3">
      <c r="D2572" s="18"/>
      <c r="E2572" s="28">
        <v>41018.473611111112</v>
      </c>
      <c r="F2572" s="10">
        <f t="shared" si="796"/>
        <v>1134.8250000000044</v>
      </c>
      <c r="G2572" s="10">
        <v>75204</v>
      </c>
      <c r="H2572" s="40">
        <v>0.06</v>
      </c>
      <c r="I2572" s="10">
        <v>29</v>
      </c>
      <c r="K2572" s="10"/>
      <c r="L2572" s="79">
        <v>1037</v>
      </c>
      <c r="N2572" s="42">
        <v>7.05</v>
      </c>
      <c r="V2572" s="43">
        <f t="shared" si="800"/>
        <v>1.9100839589977882E-7</v>
      </c>
      <c r="W2572" s="43">
        <f t="shared" si="801"/>
        <v>2.6492642432874781E-5</v>
      </c>
      <c r="X2572" s="43">
        <f t="shared" si="802"/>
        <v>1.0987862063540319E-7</v>
      </c>
      <c r="Y2572" s="22">
        <f>X2572+W2572+SUM($V$2529:V2572)</f>
        <v>7.8003513868018777E-4</v>
      </c>
      <c r="Z2572" s="22">
        <f t="shared" si="803"/>
        <v>0.23940992342078277</v>
      </c>
      <c r="AA2572" s="44">
        <f t="shared" si="804"/>
        <v>33.205878025365244</v>
      </c>
      <c r="AB2572" s="44">
        <f t="shared" si="805"/>
        <v>4.0848118194379479</v>
      </c>
      <c r="AC2572" s="44">
        <f t="shared" si="806"/>
        <v>17.813559478199135</v>
      </c>
      <c r="AD2572" s="44">
        <f t="shared" si="797"/>
        <v>4.084811819437947</v>
      </c>
      <c r="AE2572" s="44">
        <f t="shared" si="798"/>
        <v>13.724595360322148</v>
      </c>
      <c r="AF2572" s="44">
        <f t="shared" si="799"/>
        <v>4.1522984390399134E-3</v>
      </c>
      <c r="AG2572" s="45">
        <f>AC2572+AA2572+SUM($Z$2529:Z2572)</f>
        <v>61.800492240255615</v>
      </c>
      <c r="AH2572" s="45">
        <f>AC2572+AA2572+SUM($Z$2565:Z2572)+$AH$2564</f>
        <v>222.39666138227301</v>
      </c>
      <c r="AJ2572" s="1" t="s">
        <v>172</v>
      </c>
    </row>
    <row r="2573" spans="4:36" ht="14.4" x14ac:dyDescent="0.3">
      <c r="D2573" s="18"/>
      <c r="E2573" s="28">
        <v>41036.648611111108</v>
      </c>
      <c r="F2573" s="10">
        <f t="shared" si="796"/>
        <v>1153</v>
      </c>
      <c r="G2573" s="10">
        <v>79781</v>
      </c>
      <c r="H2573" s="10">
        <v>0</v>
      </c>
      <c r="I2573" s="10">
        <v>55</v>
      </c>
      <c r="K2573" s="10"/>
      <c r="L2573" s="79">
        <v>1037</v>
      </c>
      <c r="N2573" s="42">
        <v>7.05</v>
      </c>
      <c r="V2573" s="43">
        <f t="shared" si="800"/>
        <v>0</v>
      </c>
      <c r="W2573" s="43">
        <f t="shared" si="801"/>
        <v>0</v>
      </c>
      <c r="X2573" s="43">
        <f t="shared" si="802"/>
        <v>0</v>
      </c>
      <c r="Y2573" s="22">
        <f>X2573+W2573+SUM($V$2529:V2573)</f>
        <v>7.5343261762667762E-4</v>
      </c>
      <c r="Z2573" s="22">
        <f t="shared" si="803"/>
        <v>0.25398068055467093</v>
      </c>
      <c r="AA2573" s="44">
        <f t="shared" si="804"/>
        <v>35.22682509895305</v>
      </c>
      <c r="AB2573" s="44">
        <f t="shared" si="805"/>
        <v>4.3334180597651581</v>
      </c>
      <c r="AC2573" s="44">
        <f t="shared" si="806"/>
        <v>18.897712737756045</v>
      </c>
      <c r="AD2573" s="44">
        <f t="shared" si="797"/>
        <v>4.3334180597651581</v>
      </c>
      <c r="AE2573" s="44">
        <f t="shared" si="798"/>
        <v>14.559889665999968</v>
      </c>
      <c r="AF2573" s="44">
        <f t="shared" si="799"/>
        <v>4.4050119909186131E-3</v>
      </c>
      <c r="AG2573" s="45">
        <f>AC2573+AA2573+SUM($Z$2529:Z2573)</f>
        <v>65.159573253955003</v>
      </c>
      <c r="AH2573" s="45">
        <f>AC2573+AA2573+SUM($Z$2565:Z2573)+$AH$2564</f>
        <v>225.75574239597239</v>
      </c>
    </row>
    <row r="2574" spans="4:36" ht="14.4" x14ac:dyDescent="0.3">
      <c r="D2574" s="18"/>
      <c r="E2574" s="28">
        <v>41039.600694444445</v>
      </c>
      <c r="F2574" s="10">
        <f t="shared" si="796"/>
        <v>1155.9520833333372</v>
      </c>
      <c r="G2574" s="10">
        <v>14617</v>
      </c>
      <c r="H2574" s="10">
        <v>0</v>
      </c>
      <c r="I2574" s="10">
        <v>53</v>
      </c>
      <c r="K2574" s="10"/>
      <c r="L2574" s="79">
        <v>1037</v>
      </c>
      <c r="N2574" s="42">
        <v>7.05</v>
      </c>
      <c r="V2574" s="43">
        <f t="shared" si="800"/>
        <v>0</v>
      </c>
      <c r="W2574" s="43">
        <f t="shared" si="801"/>
        <v>0</v>
      </c>
      <c r="X2574" s="43">
        <f t="shared" si="802"/>
        <v>0</v>
      </c>
      <c r="Y2574" s="22">
        <f>X2574+W2574+SUM($V$2529:V2574)</f>
        <v>7.5343261762667762E-4</v>
      </c>
      <c r="Z2574" s="22">
        <f t="shared" si="803"/>
        <v>4.6532828714451122E-2</v>
      </c>
      <c r="AA2574" s="44">
        <f t="shared" si="804"/>
        <v>6.4540492406888443</v>
      </c>
      <c r="AB2574" s="44">
        <f t="shared" si="805"/>
        <v>0.79394306638908152</v>
      </c>
      <c r="AC2574" s="44">
        <f t="shared" si="806"/>
        <v>3.4623264572740395</v>
      </c>
      <c r="AD2574" s="44">
        <f t="shared" si="797"/>
        <v>0.79394306638908163</v>
      </c>
      <c r="AE2574" s="44">
        <f t="shared" si="798"/>
        <v>2.667576330804597</v>
      </c>
      <c r="AF2574" s="44">
        <f t="shared" si="799"/>
        <v>8.070600803607046E-4</v>
      </c>
      <c r="AG2574" s="45">
        <f>AC2574+AA2574+SUM($Z$2529:Z2574)</f>
        <v>20.997943943923246</v>
      </c>
      <c r="AH2574" s="45">
        <f>AC2574+AA2574+SUM($Z$2574:Z2574)+$AH$2573</f>
        <v>235.71865092264972</v>
      </c>
    </row>
    <row r="2575" spans="4:36" ht="14.4" x14ac:dyDescent="0.3">
      <c r="D2575" s="18"/>
      <c r="E2575" s="28">
        <v>41044.601388888892</v>
      </c>
      <c r="F2575" s="10">
        <f t="shared" si="796"/>
        <v>1160.9527777777839</v>
      </c>
      <c r="G2575" s="10">
        <v>19194</v>
      </c>
      <c r="H2575" s="40">
        <v>0.87</v>
      </c>
      <c r="I2575" s="10">
        <v>56</v>
      </c>
      <c r="K2575" s="10"/>
      <c r="L2575" s="79">
        <v>1037</v>
      </c>
      <c r="N2575" s="42">
        <v>7.05</v>
      </c>
      <c r="V2575" s="43">
        <f t="shared" si="800"/>
        <v>2.769621740546793E-6</v>
      </c>
      <c r="W2575" s="43">
        <f t="shared" si="801"/>
        <v>3.841433152766843E-4</v>
      </c>
      <c r="X2575" s="43">
        <f t="shared" si="802"/>
        <v>1.5932399992133466E-6</v>
      </c>
      <c r="Y2575" s="22">
        <f>X2575+W2575+SUM($V$2529:V2575)</f>
        <v>1.141938794643122E-3</v>
      </c>
      <c r="Z2575" s="22">
        <f t="shared" si="803"/>
        <v>6.1103585848339255E-2</v>
      </c>
      <c r="AA2575" s="44">
        <f t="shared" si="804"/>
        <v>8.4749963142766411</v>
      </c>
      <c r="AB2575" s="44">
        <f t="shared" si="805"/>
        <v>1.0425493067162914</v>
      </c>
      <c r="AC2575" s="44">
        <f t="shared" si="806"/>
        <v>4.5464797168309454</v>
      </c>
      <c r="AD2575" s="44">
        <f t="shared" si="797"/>
        <v>1.0425493067162916</v>
      </c>
      <c r="AE2575" s="44">
        <f t="shared" si="798"/>
        <v>3.502870636482414</v>
      </c>
      <c r="AF2575" s="44">
        <f t="shared" si="799"/>
        <v>1.059773632239404E-3</v>
      </c>
      <c r="AG2575" s="45">
        <f>AC2575+AA2575+SUM($Z$2529:Z2575)</f>
        <v>24.164147862916288</v>
      </c>
      <c r="AH2575" s="45">
        <f>AC2575+AA2575+SUM($Z$2574:Z2575)+$AH$2573</f>
        <v>238.88485484164278</v>
      </c>
    </row>
    <row r="2576" spans="4:36" ht="14.4" x14ac:dyDescent="0.3">
      <c r="D2576" s="18"/>
      <c r="E2576" s="28">
        <v>41052.586805555555</v>
      </c>
      <c r="F2576" s="10">
        <f t="shared" si="796"/>
        <v>1168.9381944444467</v>
      </c>
      <c r="G2576" s="10">
        <v>21558</v>
      </c>
      <c r="H2576" s="40">
        <v>0.87</v>
      </c>
      <c r="I2576" s="10">
        <v>54</v>
      </c>
      <c r="K2576" s="10"/>
      <c r="L2576" s="79">
        <v>1037</v>
      </c>
      <c r="N2576" s="42">
        <v>7.05</v>
      </c>
      <c r="V2576" s="43">
        <f t="shared" si="800"/>
        <v>2.769621740546793E-6</v>
      </c>
      <c r="W2576" s="43">
        <f t="shared" si="801"/>
        <v>3.841433152766843E-4</v>
      </c>
      <c r="X2576" s="43">
        <f t="shared" si="802"/>
        <v>1.5932399992133466E-6</v>
      </c>
      <c r="Y2576" s="22">
        <f>X2576+W2576+SUM($V$2529:V2576)</f>
        <v>1.1447084163836688E-3</v>
      </c>
      <c r="Z2576" s="22">
        <f t="shared" si="803"/>
        <v>6.8629316646790534E-2</v>
      </c>
      <c r="AA2576" s="44">
        <f t="shared" si="804"/>
        <v>9.5188064261319081</v>
      </c>
      <c r="AB2576" s="44">
        <f t="shared" si="805"/>
        <v>1.1709533163587478</v>
      </c>
      <c r="AC2576" s="44">
        <f t="shared" si="806"/>
        <v>5.1064400195603561</v>
      </c>
      <c r="AD2576" s="44">
        <f t="shared" si="797"/>
        <v>1.1709533163587478</v>
      </c>
      <c r="AE2576" s="44">
        <f t="shared" si="798"/>
        <v>3.9342964041517061</v>
      </c>
      <c r="AF2576" s="44">
        <f t="shared" si="799"/>
        <v>1.1902990499018996E-3</v>
      </c>
      <c r="AG2576" s="45">
        <f>AC2576+AA2576+SUM($Z$2529:Z2576)</f>
        <v>25.836547594147756</v>
      </c>
      <c r="AH2576" s="45">
        <f>AC2576+AA2576+SUM($Z$2574:Z2576)+$AH$2573</f>
        <v>240.55725457287423</v>
      </c>
    </row>
    <row r="2577" spans="4:34" ht="14.4" x14ac:dyDescent="0.3">
      <c r="D2577" s="18"/>
      <c r="E2577" s="28">
        <v>41109.644444444442</v>
      </c>
      <c r="F2577" s="10">
        <f t="shared" si="796"/>
        <v>1225.9958333333343</v>
      </c>
      <c r="G2577" s="10">
        <v>27991</v>
      </c>
      <c r="H2577" s="10">
        <v>0.57999999999999996</v>
      </c>
      <c r="I2577" s="10">
        <v>53</v>
      </c>
      <c r="K2577" s="10"/>
      <c r="L2577" s="79">
        <v>1037</v>
      </c>
      <c r="N2577" s="42">
        <v>7.05</v>
      </c>
      <c r="V2577" s="43">
        <f t="shared" si="800"/>
        <v>1.8464144936978617E-6</v>
      </c>
      <c r="W2577" s="43">
        <f t="shared" si="801"/>
        <v>2.560955435177895E-4</v>
      </c>
      <c r="X2577" s="43">
        <f t="shared" si="802"/>
        <v>1.0621599994755643E-6</v>
      </c>
      <c r="Y2577" s="22">
        <f>X2577+W2577+SUM($V$2529:V2577)</f>
        <v>1.017975979118734E-3</v>
      </c>
      <c r="Z2577" s="22">
        <f t="shared" si="803"/>
        <v>8.9108600160511822E-2</v>
      </c>
      <c r="AA2577" s="44">
        <f t="shared" si="804"/>
        <v>12.359259238976632</v>
      </c>
      <c r="AB2577" s="44">
        <f t="shared" si="805"/>
        <v>1.5203708265236902</v>
      </c>
      <c r="AC2577" s="44">
        <f t="shared" si="806"/>
        <v>6.6302237029183582</v>
      </c>
      <c r="AD2577" s="44">
        <f t="shared" si="797"/>
        <v>1.5203708265236904</v>
      </c>
      <c r="AE2577" s="44">
        <f t="shared" si="798"/>
        <v>5.1083073869844338</v>
      </c>
      <c r="AF2577" s="44">
        <f t="shared" si="799"/>
        <v>1.5454894102330493E-3</v>
      </c>
      <c r="AG2577" s="45">
        <f>AC2577+AA2577+SUM($Z$2529:Z2577)</f>
        <v>30.289892690510996</v>
      </c>
      <c r="AH2577" s="45">
        <f>AC2577+AA2577+SUM($Z$2574:Z2577)+$AH$2573</f>
        <v>245.01059966923748</v>
      </c>
    </row>
    <row r="2578" spans="4:34" ht="14.4" x14ac:dyDescent="0.3">
      <c r="D2578" s="18"/>
      <c r="E2578" s="28">
        <v>41134.605555555558</v>
      </c>
      <c r="F2578" s="10">
        <f t="shared" si="796"/>
        <v>1250.9569444444496</v>
      </c>
      <c r="G2578" s="10">
        <v>30769</v>
      </c>
      <c r="H2578" s="10">
        <v>1</v>
      </c>
      <c r="I2578" s="10">
        <v>53</v>
      </c>
      <c r="K2578" s="10"/>
      <c r="L2578" s="79">
        <v>1037</v>
      </c>
      <c r="N2578" s="42">
        <v>7.05</v>
      </c>
      <c r="V2578" s="43">
        <f t="shared" si="800"/>
        <v>3.1834732649963141E-6</v>
      </c>
      <c r="W2578" s="43">
        <f t="shared" si="801"/>
        <v>4.4154404054791299E-4</v>
      </c>
      <c r="X2578" s="43">
        <f t="shared" si="802"/>
        <v>1.8313103439233869E-6</v>
      </c>
      <c r="Y2578" s="22">
        <f>X2578+W2578+SUM($V$2529:V2578)</f>
        <v>1.2073770997583018E-3</v>
      </c>
      <c r="Z2578" s="22">
        <f t="shared" si="803"/>
        <v>9.7952288890671591E-2</v>
      </c>
      <c r="AA2578" s="44">
        <f t="shared" si="804"/>
        <v>13.585868583618735</v>
      </c>
      <c r="AB2578" s="44">
        <f t="shared" si="805"/>
        <v>1.6712618327786584</v>
      </c>
      <c r="AC2578" s="44">
        <f t="shared" si="806"/>
        <v>7.2882481195775402</v>
      </c>
      <c r="AD2578" s="44">
        <f t="shared" si="797"/>
        <v>1.6712618327786584</v>
      </c>
      <c r="AE2578" s="44">
        <f t="shared" si="798"/>
        <v>5.6152874134587556</v>
      </c>
      <c r="AF2578" s="44">
        <f t="shared" si="799"/>
        <v>1.6988733401257794E-3</v>
      </c>
      <c r="AG2578" s="45">
        <f>AC2578+AA2578+SUM($Z$2529:Z2578)</f>
        <v>32.272478740702951</v>
      </c>
      <c r="AH2578" s="45">
        <f>AC2578+AA2578+SUM($Z$2574:Z2578)+$AH$2573</f>
        <v>246.99318571942942</v>
      </c>
    </row>
    <row r="2579" spans="4:34" ht="14.4" x14ac:dyDescent="0.3">
      <c r="D2579" s="18"/>
      <c r="E2579" s="28">
        <v>42304.613888888889</v>
      </c>
      <c r="F2579" s="10">
        <f t="shared" si="796"/>
        <v>2420.965277777781</v>
      </c>
      <c r="G2579" s="10">
        <v>82221</v>
      </c>
      <c r="H2579" s="10">
        <v>0.48</v>
      </c>
      <c r="I2579" s="10">
        <v>47</v>
      </c>
      <c r="K2579" s="10"/>
      <c r="L2579" s="10">
        <v>1060</v>
      </c>
      <c r="N2579" s="42">
        <v>7.05</v>
      </c>
      <c r="V2579" s="43">
        <f t="shared" si="800"/>
        <v>1.5619587244263494E-6</v>
      </c>
      <c r="W2579" s="43">
        <f t="shared" si="801"/>
        <v>2.166418590460734E-4</v>
      </c>
      <c r="X2579" s="43">
        <f t="shared" si="802"/>
        <v>8.9852526806964244E-7</v>
      </c>
      <c r="Y2579" s="22">
        <f>X2579+W2579+SUM($V$2529:V2579)</f>
        <v>9.8310409190503463E-4</v>
      </c>
      <c r="Z2579" s="22">
        <f t="shared" si="803"/>
        <v>0.26755376725220603</v>
      </c>
      <c r="AA2579" s="44">
        <f t="shared" si="804"/>
        <v>37.109396442973335</v>
      </c>
      <c r="AB2579" s="44">
        <f t="shared" si="805"/>
        <v>4.5650020483323352</v>
      </c>
      <c r="AC2579" s="44">
        <f t="shared" si="806"/>
        <v>19.907633227828374</v>
      </c>
      <c r="AD2579" s="44">
        <f t="shared" si="797"/>
        <v>4.5650020483323352</v>
      </c>
      <c r="AE2579" s="44">
        <f t="shared" si="798"/>
        <v>15.337990757435636</v>
      </c>
      <c r="AF2579" s="44">
        <f t="shared" si="799"/>
        <v>4.6404220604004528E-3</v>
      </c>
      <c r="AG2579" s="45">
        <f>AC2579+AA2579+SUM($Z$2529:Z2579)</f>
        <v>68.682945475560587</v>
      </c>
      <c r="AH2579" s="45">
        <f>AC2579+AA2579+SUM($Z$2574:Z2579)+$AH$2573</f>
        <v>283.40365245428706</v>
      </c>
    </row>
    <row r="2580" spans="4:34" ht="14.4" x14ac:dyDescent="0.3">
      <c r="D2580" s="40" t="s">
        <v>164</v>
      </c>
      <c r="E2580" s="28">
        <v>42305.627083333333</v>
      </c>
      <c r="F2580" s="10">
        <f t="shared" si="796"/>
        <v>2421.9784722222248</v>
      </c>
      <c r="I2580" s="10">
        <v>46</v>
      </c>
      <c r="J2580" s="40">
        <v>1.62</v>
      </c>
      <c r="K2580" s="10"/>
      <c r="L2580" s="10">
        <v>1076</v>
      </c>
      <c r="N2580" s="42">
        <v>7.05</v>
      </c>
      <c r="V2580" s="43">
        <f t="shared" si="800"/>
        <v>0</v>
      </c>
      <c r="W2580" s="43">
        <f t="shared" si="801"/>
        <v>0</v>
      </c>
      <c r="X2580" s="43">
        <f t="shared" si="802"/>
        <v>0</v>
      </c>
      <c r="Y2580" s="22">
        <f>X2580+W2580+SUM($V$2529:V2580)</f>
        <v>7.6556370759089162E-4</v>
      </c>
      <c r="Z2580" s="22">
        <f t="shared" si="803"/>
        <v>0</v>
      </c>
      <c r="AA2580" s="44">
        <f t="shared" si="804"/>
        <v>0</v>
      </c>
      <c r="AB2580" s="44">
        <f t="shared" si="805"/>
        <v>0</v>
      </c>
      <c r="AC2580" s="44">
        <f t="shared" si="806"/>
        <v>0</v>
      </c>
      <c r="AD2580" s="44">
        <f t="shared" si="797"/>
        <v>0</v>
      </c>
      <c r="AE2580" s="44">
        <f t="shared" si="798"/>
        <v>0</v>
      </c>
      <c r="AF2580" s="44">
        <f t="shared" si="799"/>
        <v>0</v>
      </c>
      <c r="AG2580" s="45">
        <f>AC2580+AA2580+SUM($Z$2529:Z2580)</f>
        <v>11.66591580475888</v>
      </c>
      <c r="AH2580" s="45">
        <f>AC2580+AA2580+SUM($Z$2580:Z2580)+$AH$2579</f>
        <v>283.40365245428706</v>
      </c>
    </row>
    <row r="2581" spans="4:34" ht="14.4" x14ac:dyDescent="0.3">
      <c r="D2581" s="18"/>
      <c r="E2581" s="28">
        <v>42311.651388888888</v>
      </c>
      <c r="F2581" s="10">
        <f t="shared" si="796"/>
        <v>2428.0027777777796</v>
      </c>
      <c r="G2581" s="10">
        <v>4961</v>
      </c>
      <c r="H2581" s="10">
        <v>0.78</v>
      </c>
      <c r="I2581" s="10">
        <v>47</v>
      </c>
      <c r="K2581" s="10">
        <v>5</v>
      </c>
      <c r="L2581" s="10">
        <v>1092</v>
      </c>
      <c r="N2581" s="42">
        <v>7.05</v>
      </c>
      <c r="V2581" s="43">
        <f t="shared" si="800"/>
        <v>2.6148073174476956E-6</v>
      </c>
      <c r="W2581" s="43">
        <f t="shared" si="801"/>
        <v>3.626707347898654E-4</v>
      </c>
      <c r="X2581" s="43">
        <f t="shared" si="802"/>
        <v>1.5041821586694157E-6</v>
      </c>
      <c r="Y2581" s="22">
        <f>X2581+W2581+SUM($V$2529:V2581)</f>
        <v>1.1323534318568741E-3</v>
      </c>
      <c r="Z2581" s="22">
        <f t="shared" si="803"/>
        <v>1.6630845002382075E-2</v>
      </c>
      <c r="AA2581" s="44">
        <f t="shared" si="804"/>
        <v>2.3066788657596438</v>
      </c>
      <c r="AB2581" s="44">
        <f t="shared" si="805"/>
        <v>0.28375545700990601</v>
      </c>
      <c r="AC2581" s="44">
        <f t="shared" si="806"/>
        <v>1.2374363701789926</v>
      </c>
      <c r="AD2581" s="44">
        <f t="shared" si="797"/>
        <v>0.28375545700990606</v>
      </c>
      <c r="AE2581" s="44">
        <f t="shared" si="798"/>
        <v>0.95339246968789482</v>
      </c>
      <c r="AF2581" s="44">
        <f t="shared" si="799"/>
        <v>2.8844348119160375E-4</v>
      </c>
      <c r="AG2581" s="45">
        <f>AC2581+AA2581+SUM($Z$2529:Z2581)</f>
        <v>15.226661885699897</v>
      </c>
      <c r="AH2581" s="45">
        <f>AC2581+AA2581+SUM($Z$2580:Z2581)+$AH$2579</f>
        <v>286.9643985352281</v>
      </c>
    </row>
    <row r="2582" spans="4:34" x14ac:dyDescent="0.25">
      <c r="D2582" s="40" t="s">
        <v>164</v>
      </c>
      <c r="E2582" s="28">
        <v>42486.637499999997</v>
      </c>
      <c r="F2582" s="10">
        <f t="shared" si="796"/>
        <v>2602.9888888888891</v>
      </c>
      <c r="G2582" s="10">
        <v>29206</v>
      </c>
      <c r="H2582" s="10">
        <v>0.65</v>
      </c>
      <c r="I2582" s="10">
        <v>46</v>
      </c>
      <c r="L2582" s="17">
        <v>1104</v>
      </c>
      <c r="V2582" s="17">
        <f t="shared" si="800"/>
        <v>2.2029512198277287E-6</v>
      </c>
      <c r="W2582" s="17">
        <f t="shared" si="801"/>
        <v>3.0554677289988653E-4</v>
      </c>
      <c r="X2582" s="17">
        <f t="shared" si="802"/>
        <v>1.2672596941170903E-6</v>
      </c>
      <c r="Z2582" s="17">
        <f t="shared" si="803"/>
        <v>9.8983682040444054E-2</v>
      </c>
      <c r="AA2582" s="17">
        <f t="shared" si="804"/>
        <v>13.728921614329364</v>
      </c>
      <c r="AB2582" s="17">
        <f t="shared" si="805"/>
        <v>1.6888594614336461</v>
      </c>
    </row>
    <row r="2583" spans="4:34" x14ac:dyDescent="0.25">
      <c r="E2583" s="28">
        <v>42487.574305555558</v>
      </c>
      <c r="F2583" s="10">
        <f t="shared" si="796"/>
        <v>2603.9256944444496</v>
      </c>
      <c r="G2583" s="10">
        <v>4213</v>
      </c>
      <c r="H2583" s="10">
        <v>0.26</v>
      </c>
      <c r="I2583" s="10">
        <v>19</v>
      </c>
      <c r="K2583" s="17">
        <v>5</v>
      </c>
      <c r="L2583" s="17">
        <v>1075</v>
      </c>
      <c r="V2583" s="17">
        <f t="shared" si="800"/>
        <v>8.5803353670826383E-7</v>
      </c>
      <c r="W2583" s="17">
        <f t="shared" si="801"/>
        <v>1.190082539374558E-4</v>
      </c>
      <c r="X2583" s="17">
        <f t="shared" si="802"/>
        <v>4.9358846781734498E-7</v>
      </c>
      <c r="Z2583" s="17">
        <f t="shared" si="803"/>
        <v>1.3903443423661213E-2</v>
      </c>
      <c r="AA2583" s="17">
        <f t="shared" si="804"/>
        <v>1.9283914378403897</v>
      </c>
      <c r="AB2583" s="17">
        <f t="shared" si="805"/>
        <v>0.23722053462270165</v>
      </c>
    </row>
    <row r="2584" spans="4:34" x14ac:dyDescent="0.25">
      <c r="E2584" s="28">
        <v>42613.661111111112</v>
      </c>
      <c r="F2584" s="10">
        <f t="shared" si="796"/>
        <v>2730.0125000000044</v>
      </c>
      <c r="G2584" s="10">
        <v>18494</v>
      </c>
      <c r="H2584" s="10">
        <v>0.27</v>
      </c>
      <c r="I2584" s="10">
        <v>34</v>
      </c>
      <c r="L2584" s="17">
        <v>1036</v>
      </c>
      <c r="V2584" s="17">
        <f t="shared" si="800"/>
        <v>8.5870891194288231E-7</v>
      </c>
      <c r="W2584" s="17">
        <f t="shared" si="801"/>
        <v>1.1910192769726347E-4</v>
      </c>
      <c r="X2584" s="17">
        <f t="shared" si="802"/>
        <v>4.9397698110149444E-7</v>
      </c>
      <c r="Z2584" s="17">
        <f t="shared" si="803"/>
        <v>5.8818380064709873E-2</v>
      </c>
      <c r="AA2584" s="17">
        <f t="shared" si="804"/>
        <v>8.1580409290118165</v>
      </c>
      <c r="AB2584" s="17">
        <f t="shared" si="805"/>
        <v>1.0035591284419729</v>
      </c>
    </row>
    <row r="2585" spans="4:34" x14ac:dyDescent="0.25">
      <c r="E2585" s="28">
        <v>42759.59375</v>
      </c>
      <c r="F2585" s="10">
        <f t="shared" si="796"/>
        <v>2875.945138888892</v>
      </c>
      <c r="G2585" s="10">
        <v>27635</v>
      </c>
      <c r="H2585" s="10">
        <v>0.27</v>
      </c>
      <c r="I2585" s="10">
        <v>26</v>
      </c>
      <c r="K2585" s="17">
        <v>5</v>
      </c>
      <c r="L2585" s="17">
        <v>1085</v>
      </c>
      <c r="V2585" s="17">
        <f t="shared" si="800"/>
        <v>8.993235226428834E-7</v>
      </c>
      <c r="W2585" s="17">
        <f t="shared" si="801"/>
        <v>1.2473512698024216E-4</v>
      </c>
      <c r="X2585" s="17">
        <f t="shared" si="802"/>
        <v>5.1734075723467328E-7</v>
      </c>
      <c r="Z2585" s="17">
        <f t="shared" si="803"/>
        <v>9.2047427956429936E-2</v>
      </c>
      <c r="AA2585" s="17">
        <f t="shared" si="804"/>
        <v>12.766871237403674</v>
      </c>
      <c r="AB2585" s="17">
        <f t="shared" si="805"/>
        <v>1.5705131027691077</v>
      </c>
    </row>
    <row r="2586" spans="4:34" x14ac:dyDescent="0.25">
      <c r="D2586" s="40" t="s">
        <v>164</v>
      </c>
      <c r="E2586" s="28">
        <v>42822.42083333333</v>
      </c>
      <c r="F2586" s="10">
        <f t="shared" si="796"/>
        <v>2938.7722222222219</v>
      </c>
      <c r="G2586" s="10">
        <v>24426</v>
      </c>
      <c r="H2586" s="10">
        <v>0.4</v>
      </c>
      <c r="I2586" s="10">
        <v>21</v>
      </c>
      <c r="L2586" s="17">
        <v>1054</v>
      </c>
      <c r="V2586" s="17">
        <f t="shared" si="800"/>
        <v>1.2942645405230915E-6</v>
      </c>
      <c r="W2586" s="17">
        <f t="shared" si="801"/>
        <v>1.7951298697685644E-4</v>
      </c>
      <c r="X2586" s="17">
        <f t="shared" si="802"/>
        <v>7.4453272998852457E-7</v>
      </c>
      <c r="Z2586" s="17">
        <f t="shared" si="803"/>
        <v>7.9034264167042581E-2</v>
      </c>
      <c r="AA2586" s="17">
        <f t="shared" si="804"/>
        <v>10.961960549741738</v>
      </c>
      <c r="AB2586" s="17">
        <f t="shared" si="805"/>
        <v>1.3484825181732272</v>
      </c>
    </row>
    <row r="2587" spans="4:34" x14ac:dyDescent="0.25">
      <c r="E2587" s="28">
        <v>42822.585416666669</v>
      </c>
      <c r="F2587" s="10">
        <f t="shared" si="796"/>
        <v>2938.9368055555606</v>
      </c>
      <c r="G2587" s="10">
        <v>3539</v>
      </c>
      <c r="H2587" s="10">
        <v>0.48</v>
      </c>
      <c r="I2587" s="10">
        <v>46</v>
      </c>
      <c r="K2587" s="17">
        <v>5</v>
      </c>
      <c r="L2587" s="17">
        <v>1077</v>
      </c>
      <c r="V2587" s="17">
        <f t="shared" si="800"/>
        <v>1.5870090058558285E-6</v>
      </c>
      <c r="W2587" s="17">
        <f t="shared" si="801"/>
        <v>2.2011630395530289E-4</v>
      </c>
      <c r="X2587" s="17">
        <f t="shared" si="802"/>
        <v>9.129355789726461E-7</v>
      </c>
      <c r="Z2587" s="17">
        <f t="shared" si="803"/>
        <v>1.1700885149424536E-2</v>
      </c>
      <c r="AA2587" s="17">
        <f t="shared" si="804"/>
        <v>1.6228991660371186</v>
      </c>
      <c r="AB2587" s="17">
        <f t="shared" si="805"/>
        <v>0.19964048805215992</v>
      </c>
    </row>
    <row r="2588" spans="4:34" x14ac:dyDescent="0.25">
      <c r="E2588" s="28">
        <v>42968.621527777781</v>
      </c>
      <c r="F2588" s="10">
        <f t="shared" si="796"/>
        <v>3084.972916666673</v>
      </c>
      <c r="G2588" s="10">
        <v>18157</v>
      </c>
      <c r="H2588" s="10">
        <v>0</v>
      </c>
      <c r="I2588" s="10">
        <v>44</v>
      </c>
      <c r="L2588" s="17">
        <v>1076</v>
      </c>
      <c r="V2588" s="17">
        <f t="shared" si="800"/>
        <v>0</v>
      </c>
      <c r="W2588" s="17">
        <f t="shared" si="801"/>
        <v>0</v>
      </c>
      <c r="X2588" s="17">
        <f t="shared" si="802"/>
        <v>0</v>
      </c>
      <c r="Z2588" s="17">
        <f t="shared" si="803"/>
        <v>5.9976181969190898E-2</v>
      </c>
      <c r="AA2588" s="17">
        <f t="shared" si="804"/>
        <v>8.3186267070297202</v>
      </c>
      <c r="AB2588" s="17">
        <f t="shared" si="805"/>
        <v>1.0233135431145826</v>
      </c>
    </row>
    <row r="2589" spans="4:34" x14ac:dyDescent="0.25">
      <c r="E2589" s="28">
        <v>43046.613194444442</v>
      </c>
      <c r="F2589" s="10">
        <f t="shared" si="796"/>
        <v>3162.9645833333343</v>
      </c>
      <c r="G2589" s="10">
        <v>23302</v>
      </c>
      <c r="H2589" s="10">
        <v>0</v>
      </c>
      <c r="I2589" s="10">
        <v>59</v>
      </c>
      <c r="L2589" s="17">
        <v>1055</v>
      </c>
      <c r="V2589" s="17">
        <f t="shared" si="800"/>
        <v>0</v>
      </c>
      <c r="W2589" s="17">
        <f t="shared" si="801"/>
        <v>0</v>
      </c>
      <c r="X2589" s="17">
        <f t="shared" si="802"/>
        <v>0</v>
      </c>
      <c r="Z2589" s="17">
        <f t="shared" si="803"/>
        <v>7.5468915325068484E-2</v>
      </c>
      <c r="AA2589" s="17">
        <f t="shared" si="804"/>
        <v>10.46745081065967</v>
      </c>
      <c r="AB2589" s="17">
        <f t="shared" si="805"/>
        <v>1.2876505406092975</v>
      </c>
    </row>
    <row r="2590" spans="4:34" x14ac:dyDescent="0.25">
      <c r="E2590" s="28">
        <v>43123.574305555558</v>
      </c>
      <c r="G2590" s="10">
        <v>28028.799999999999</v>
      </c>
      <c r="H2590" s="10">
        <v>0</v>
      </c>
      <c r="I2590" s="10">
        <v>165</v>
      </c>
      <c r="L2590" s="17">
        <v>1042</v>
      </c>
      <c r="V2590" s="17">
        <f t="shared" si="800"/>
        <v>0</v>
      </c>
      <c r="W2590" s="17">
        <f t="shared" si="801"/>
        <v>0</v>
      </c>
      <c r="X2590" s="17">
        <f t="shared" si="802"/>
        <v>0</v>
      </c>
      <c r="Z2590" s="17">
        <f t="shared" si="803"/>
        <v>8.9659161753930267E-2</v>
      </c>
      <c r="AA2590" s="17">
        <f t="shared" si="804"/>
        <v>12.435621491866092</v>
      </c>
      <c r="AB2590" s="17">
        <f t="shared" si="805"/>
        <v>1.5297645077545705</v>
      </c>
    </row>
    <row r="2591" spans="4:34" x14ac:dyDescent="0.25">
      <c r="E2591" s="28"/>
    </row>
    <row r="2592" spans="4:34" x14ac:dyDescent="0.25">
      <c r="E2592" s="28"/>
    </row>
    <row r="2594" spans="4:34" ht="14.4" thickBot="1" x14ac:dyDescent="0.3">
      <c r="D2594" s="18" t="s">
        <v>237</v>
      </c>
      <c r="E2594" s="18" t="s">
        <v>16</v>
      </c>
      <c r="F2594" s="10" t="s">
        <v>17</v>
      </c>
      <c r="G2594" s="10" t="s">
        <v>20</v>
      </c>
      <c r="H2594" s="10" t="s">
        <v>21</v>
      </c>
      <c r="I2594" s="10" t="s">
        <v>22</v>
      </c>
      <c r="K2594" s="10"/>
      <c r="L2594" s="10"/>
    </row>
    <row r="2595" spans="4:34" ht="14.4" thickBot="1" x14ac:dyDescent="0.3">
      <c r="D2595" s="18"/>
      <c r="E2595" s="28">
        <f>E2596-1</f>
        <v>39897.604166666664</v>
      </c>
      <c r="F2595" s="10"/>
      <c r="K2595" s="10"/>
      <c r="L2595" s="10"/>
      <c r="M2595" s="86"/>
      <c r="N2595" s="86"/>
      <c r="O2595" s="37">
        <v>96</v>
      </c>
      <c r="P2595" s="38">
        <v>22.53</v>
      </c>
      <c r="Q2595" s="126">
        <f>P2595-(P2595/100*R2595)</f>
        <v>18.247047000000002</v>
      </c>
      <c r="R2595" s="21">
        <v>19.010000000000002</v>
      </c>
      <c r="S2595" s="85">
        <f>R2595*P2595/100</f>
        <v>4.2829530000000009</v>
      </c>
      <c r="T2595" s="40">
        <f>Q2595/$A$18+S2595</f>
        <v>11.885889250000002</v>
      </c>
      <c r="U2595" s="40">
        <f>$A$16-T2595</f>
        <v>105.11411074999999</v>
      </c>
    </row>
    <row r="2596" spans="4:34" ht="14.4" x14ac:dyDescent="0.3">
      <c r="D2596" s="18"/>
      <c r="E2596" s="28">
        <v>39898.604166666664</v>
      </c>
      <c r="F2596" s="10">
        <f>E2596-E$2595</f>
        <v>1</v>
      </c>
      <c r="G2596" s="10">
        <v>3043</v>
      </c>
      <c r="H2596" s="10">
        <v>22.32</v>
      </c>
      <c r="I2596" s="10">
        <v>1322</v>
      </c>
      <c r="K2596" s="10"/>
      <c r="L2596" s="79">
        <v>1037</v>
      </c>
      <c r="M2596" s="86"/>
      <c r="N2596" s="114">
        <v>5.95</v>
      </c>
      <c r="V2596" s="43">
        <f t="shared" ref="V2596:V2627" si="807">($A$15*L2596/1000/$A$13*H2596)/$Q$2595</f>
        <v>4.1282356778717493E-5</v>
      </c>
      <c r="W2596" s="43">
        <f t="shared" ref="W2596:W2627" si="808">($U$2595*L2596/1000/$A$13*H2596)/$Q$2595</f>
        <v>5.7858109632788306E-3</v>
      </c>
      <c r="X2596" s="43">
        <f t="shared" ref="X2596:X2627" si="809">($A$46*$S$2595*H2596*L2596/1000000)/$Q$2595</f>
        <v>1.1884034119938257E-5</v>
      </c>
      <c r="Y2596" s="22">
        <f>X2596+W2596+SUM($V$2595:V2596)</f>
        <v>5.8389773541774864E-3</v>
      </c>
      <c r="Z2596" s="22">
        <f t="shared" ref="Z2596:Z2627" si="810">($A$15*L2596/1000/$A$13*G2596)/$Q$2595</f>
        <v>5.6282352902167262E-3</v>
      </c>
      <c r="AA2596" s="44">
        <f t="shared" ref="AA2596:AA2627" si="811">($U$2595*L2596/1000/$A$13*G2596)/$Q$2595</f>
        <v>0.78880926349719893</v>
      </c>
      <c r="AB2596" s="44">
        <f t="shared" ref="AB2596:AB2627" si="812">($A$14*$S$2595/1000*G2596/1000000*L2596/1000*1000000)/$Q$2595</f>
        <v>4.8055247350326465E-2</v>
      </c>
      <c r="AC2596" s="44">
        <f t="shared" ref="AC2596:AC2627" si="813">($A$14*((L2596/1000)*G2596/10^6)*(1+($A$28/(10^-N2596))+(($A$28*$A$29)/(10^-N2596)^2))*1000000)*$S$2595/1000/$Q$2595</f>
        <v>6.0880878584225757E-2</v>
      </c>
      <c r="AD2596" s="44">
        <f t="shared" ref="AD2596" si="814">AC2596/(1+($A$28/(10^-N2596))+(($A$28*$A$29)/(10^-N2596)^2))*1</f>
        <v>4.8055247350326465E-2</v>
      </c>
      <c r="AE2596" s="44">
        <f t="shared" ref="AE2596" si="815">AC2596/(1+($A$28/(10^-N2596))+(($A$28*$A$29)/(10^-N2596)^2))*($A$28/(10^-N2596))</f>
        <v>1.2825323016378348E-2</v>
      </c>
      <c r="AF2596" s="44">
        <f t="shared" ref="AF2596" si="816">AC2596/(1+($A$28/(10^-N2596))+(($A$28*$A$29)/(10^-N2596)^2))*(($A$28*$A$29)/(10^-N2596)^2)</f>
        <v>3.0821752094351322E-7</v>
      </c>
      <c r="AG2596" s="45">
        <f>AC2596+AA2596+SUM($Z$2595:Z2596)</f>
        <v>0.8553183773716414</v>
      </c>
      <c r="AH2596" s="45">
        <f>AC2596+AA2596+SUM($Z$2595:Z2596)</f>
        <v>0.8553183773716414</v>
      </c>
    </row>
    <row r="2597" spans="4:34" ht="14.4" x14ac:dyDescent="0.3">
      <c r="D2597" s="18"/>
      <c r="E2597" s="28">
        <v>39904.577777777777</v>
      </c>
      <c r="F2597" s="10">
        <f t="shared" ref="F2597:F2656" si="817">E2597-E$2595</f>
        <v>6.9736111111124046</v>
      </c>
      <c r="G2597" s="10">
        <v>11225</v>
      </c>
      <c r="H2597" s="10">
        <v>118.53</v>
      </c>
      <c r="I2597" s="10">
        <v>1392</v>
      </c>
      <c r="K2597" s="10"/>
      <c r="L2597" s="79">
        <v>1037</v>
      </c>
      <c r="M2597" s="86"/>
      <c r="N2597" s="114">
        <v>5.95</v>
      </c>
      <c r="O2597" s="90"/>
      <c r="P2597" s="90"/>
      <c r="Q2597" s="90"/>
      <c r="R2597" s="88"/>
      <c r="S2597" s="87"/>
      <c r="V2597" s="43">
        <f t="shared" si="807"/>
        <v>2.1922928982891506E-4</v>
      </c>
      <c r="W2597" s="43">
        <f t="shared" si="808"/>
        <v>3.0725455800960564E-2</v>
      </c>
      <c r="X2597" s="43">
        <f t="shared" si="809"/>
        <v>6.310997151596244E-5</v>
      </c>
      <c r="Y2597" s="22">
        <f>X2597+W2597+SUM($V$2595:V2597)</f>
        <v>3.1049077419084161E-2</v>
      </c>
      <c r="Z2597" s="22">
        <f t="shared" si="810"/>
        <v>2.0761400306501067E-2</v>
      </c>
      <c r="AA2597" s="44">
        <f t="shared" si="811"/>
        <v>2.9097548415235157</v>
      </c>
      <c r="AB2597" s="44">
        <f t="shared" si="812"/>
        <v>0.17726590585192722</v>
      </c>
      <c r="AC2597" s="44">
        <f t="shared" si="813"/>
        <v>0.22457701679524608</v>
      </c>
      <c r="AD2597" s="44">
        <f t="shared" ref="AD2597:AD2657" si="818">AC2597/(1+($A$28/(10^-N2597))+(($A$28*$A$29)/(10^-N2597)^2))*1</f>
        <v>0.17726590585192714</v>
      </c>
      <c r="AE2597" s="44">
        <f t="shared" ref="AE2597:AE2657" si="819">AC2597/(1+($A$28/(10^-N2597))+(($A$28*$A$29)/(10^-N2597)^2))*($A$28/(10^-N2597))</f>
        <v>4.7309973992391348E-2</v>
      </c>
      <c r="AF2597" s="44">
        <f t="shared" ref="AF2597:AF2657" si="820">AC2597/(1+($A$28/(10^-N2597))+(($A$28*$A$29)/(10^-N2597)^2))*(($A$28*$A$29)/(10^-N2597)^2)</f>
        <v>1.1369509275684964E-6</v>
      </c>
      <c r="AG2597" s="45">
        <f>AC2597+AA2597+SUM($Z$2595:Z2597)</f>
        <v>3.1607214939154797</v>
      </c>
      <c r="AH2597" s="45">
        <f>AC2597+AA2597+SUM($Z$2595:Z2597)</f>
        <v>3.1607214939154797</v>
      </c>
    </row>
    <row r="2598" spans="4:34" ht="14.4" x14ac:dyDescent="0.3">
      <c r="D2598" s="18"/>
      <c r="E2598" s="28">
        <v>39910.439583333333</v>
      </c>
      <c r="F2598" s="10">
        <f t="shared" si="817"/>
        <v>12.835416666668607</v>
      </c>
      <c r="G2598" s="10">
        <v>16967</v>
      </c>
      <c r="H2598" s="10">
        <v>220</v>
      </c>
      <c r="I2598" s="18">
        <v>1454</v>
      </c>
      <c r="J2598" s="18"/>
      <c r="K2598" s="18"/>
      <c r="L2598" s="79">
        <v>1037</v>
      </c>
      <c r="M2598" s="87"/>
      <c r="N2598" s="114">
        <v>5.95</v>
      </c>
      <c r="O2598" s="90"/>
      <c r="P2598" s="90"/>
      <c r="Q2598" s="90"/>
      <c r="R2598" s="87"/>
      <c r="S2598" s="87"/>
      <c r="V2598" s="43">
        <f t="shared" si="807"/>
        <v>4.0690495032786055E-4</v>
      </c>
      <c r="W2598" s="43">
        <f t="shared" si="808"/>
        <v>5.7028602684647968E-2</v>
      </c>
      <c r="X2598" s="43">
        <f t="shared" si="809"/>
        <v>1.1713653702448102E-4</v>
      </c>
      <c r="Y2598" s="22">
        <f>X2598+W2598+SUM($V$2595:V2598)</f>
        <v>5.7813155818607943E-2</v>
      </c>
      <c r="Z2598" s="22">
        <f t="shared" si="810"/>
        <v>3.1381619510058224E-2</v>
      </c>
      <c r="AA2598" s="44">
        <f t="shared" si="811"/>
        <v>4.398201371592827</v>
      </c>
      <c r="AB2598" s="44">
        <f t="shared" si="812"/>
        <v>0.26794393092112689</v>
      </c>
      <c r="AC2598" s="44">
        <f t="shared" si="813"/>
        <v>0.33945641371625307</v>
      </c>
      <c r="AD2598" s="44">
        <f t="shared" si="818"/>
        <v>0.26794393092112678</v>
      </c>
      <c r="AE2598" s="44">
        <f t="shared" si="819"/>
        <v>7.1510764252018189E-2</v>
      </c>
      <c r="AF2598" s="44">
        <f t="shared" si="820"/>
        <v>1.718543108067232E-6</v>
      </c>
      <c r="AG2598" s="45">
        <f>AC2598+AA2598+SUM($Z$2595:Z2598)</f>
        <v>4.7954290404158568</v>
      </c>
      <c r="AH2598" s="45">
        <f>AC2598+AA2598+SUM($Z$2595:Z2598)</f>
        <v>4.7954290404158568</v>
      </c>
    </row>
    <row r="2599" spans="4:34" ht="14.4" x14ac:dyDescent="0.3">
      <c r="D2599" s="18"/>
      <c r="E2599" s="28">
        <v>39914.581250000003</v>
      </c>
      <c r="F2599" s="10">
        <f t="shared" si="817"/>
        <v>16.977083333338669</v>
      </c>
      <c r="G2599" s="10">
        <v>18959</v>
      </c>
      <c r="H2599" s="10">
        <v>254</v>
      </c>
      <c r="I2599" s="10">
        <v>1674</v>
      </c>
      <c r="K2599" s="10"/>
      <c r="L2599" s="79">
        <v>1037</v>
      </c>
      <c r="M2599" s="86"/>
      <c r="N2599" s="114">
        <v>5.95</v>
      </c>
      <c r="O2599" s="90"/>
      <c r="P2599" s="90"/>
      <c r="Q2599" s="90"/>
      <c r="R2599" s="87"/>
      <c r="S2599" s="87"/>
      <c r="V2599" s="43">
        <f t="shared" si="807"/>
        <v>4.6979026083307545E-4</v>
      </c>
      <c r="W2599" s="43">
        <f t="shared" si="808"/>
        <v>6.5842114008639013E-2</v>
      </c>
      <c r="X2599" s="43">
        <f t="shared" si="809"/>
        <v>1.352394563828099E-4</v>
      </c>
      <c r="Y2599" s="22">
        <f>X2599+W2599+SUM($V$2595:V2599)</f>
        <v>6.7114560322790395E-2</v>
      </c>
      <c r="Z2599" s="22">
        <f t="shared" si="810"/>
        <v>3.5065958878481407E-2</v>
      </c>
      <c r="AA2599" s="44">
        <f t="shared" si="811"/>
        <v>4.9145694468101864</v>
      </c>
      <c r="AB2599" s="44">
        <f t="shared" si="812"/>
        <v>0.29940172018233302</v>
      </c>
      <c r="AC2599" s="44">
        <f t="shared" si="813"/>
        <v>0.37931008119564114</v>
      </c>
      <c r="AD2599" s="44">
        <f t="shared" si="818"/>
        <v>0.29940172018233296</v>
      </c>
      <c r="AE2599" s="44">
        <f t="shared" si="819"/>
        <v>7.9906440705723641E-2</v>
      </c>
      <c r="AF2599" s="44">
        <f t="shared" si="820"/>
        <v>1.920307584478497E-6</v>
      </c>
      <c r="AG2599" s="45">
        <f>AC2599+AA2599+SUM($Z$2595:Z2599)</f>
        <v>5.3867167419910853</v>
      </c>
      <c r="AH2599" s="45">
        <f>AC2599+AA2599+SUM($Z$2595:Z2599)</f>
        <v>5.3867167419910853</v>
      </c>
    </row>
    <row r="2600" spans="4:34" ht="14.4" x14ac:dyDescent="0.3">
      <c r="D2600" s="29"/>
      <c r="E2600" s="28">
        <v>39921.709027777775</v>
      </c>
      <c r="F2600" s="10">
        <f t="shared" si="817"/>
        <v>24.104861111110949</v>
      </c>
      <c r="G2600" s="10">
        <v>22503</v>
      </c>
      <c r="H2600" s="10">
        <v>232</v>
      </c>
      <c r="I2600" s="10">
        <v>1874</v>
      </c>
      <c r="K2600" s="10"/>
      <c r="L2600" s="79">
        <v>1037</v>
      </c>
      <c r="M2600" s="86"/>
      <c r="N2600" s="114">
        <v>5.95</v>
      </c>
      <c r="O2600" s="90"/>
      <c r="P2600" s="90"/>
      <c r="Q2600" s="90"/>
      <c r="R2600" s="87"/>
      <c r="S2600" s="87"/>
      <c r="V2600" s="43">
        <f t="shared" si="807"/>
        <v>4.2909976580028929E-4</v>
      </c>
      <c r="W2600" s="43">
        <f t="shared" si="808"/>
        <v>6.0139253740174217E-2</v>
      </c>
      <c r="X2600" s="43">
        <f t="shared" si="809"/>
        <v>1.235258026803618E-4</v>
      </c>
      <c r="Y2600" s="22">
        <f>X2600+W2600+SUM($V$2595:V2600)</f>
        <v>6.1829086166423436E-2</v>
      </c>
      <c r="Z2600" s="22">
        <f t="shared" si="810"/>
        <v>4.1620827714672029E-2</v>
      </c>
      <c r="AA2600" s="44">
        <f t="shared" si="811"/>
        <v>5.833248391875606</v>
      </c>
      <c r="AB2600" s="44">
        <f t="shared" si="812"/>
        <v>0.3553687910366074</v>
      </c>
      <c r="AC2600" s="44">
        <f t="shared" si="813"/>
        <v>0.45021439723326723</v>
      </c>
      <c r="AD2600" s="44">
        <f t="shared" si="818"/>
        <v>0.3553687910366074</v>
      </c>
      <c r="AE2600" s="44">
        <f t="shared" si="819"/>
        <v>9.4843326926573088E-2</v>
      </c>
      <c r="AF2600" s="44">
        <f t="shared" si="820"/>
        <v>2.2792700866880966E-6</v>
      </c>
      <c r="AG2600" s="45">
        <f>AC2600+AA2600+SUM($Z$2595:Z2600)</f>
        <v>6.4179208308088027</v>
      </c>
      <c r="AH2600" s="45">
        <f>AC2600+AA2600+SUM($Z$2595:Z2600)</f>
        <v>6.4179208308088027</v>
      </c>
    </row>
    <row r="2601" spans="4:34" ht="14.4" x14ac:dyDescent="0.3">
      <c r="D2601" s="18"/>
      <c r="E2601" s="28">
        <v>39940.419444444444</v>
      </c>
      <c r="F2601" s="10">
        <f t="shared" si="817"/>
        <v>42.815277777779556</v>
      </c>
      <c r="G2601" s="10">
        <v>34238</v>
      </c>
      <c r="H2601" s="10">
        <v>207.37</v>
      </c>
      <c r="I2601" s="10">
        <v>209</v>
      </c>
      <c r="K2601" s="10"/>
      <c r="L2601" s="79">
        <v>1037</v>
      </c>
      <c r="M2601" s="86"/>
      <c r="N2601" s="114">
        <v>5.95</v>
      </c>
      <c r="O2601" s="90"/>
      <c r="P2601" s="90"/>
      <c r="Q2601" s="90"/>
      <c r="R2601" s="87"/>
      <c r="S2601" s="87"/>
      <c r="V2601" s="43">
        <f t="shared" si="807"/>
        <v>3.8354490704312934E-4</v>
      </c>
      <c r="W2601" s="43">
        <f t="shared" si="808"/>
        <v>5.3754642448706591E-2</v>
      </c>
      <c r="X2601" s="43">
        <f t="shared" si="809"/>
        <v>1.104118349216665E-4</v>
      </c>
      <c r="Y2601" s="22">
        <f>X2601+W2601+SUM($V$2595:V2601)</f>
        <v>5.5814905814240243E-2</v>
      </c>
      <c r="Z2601" s="22">
        <f t="shared" si="810"/>
        <v>6.3325507678751322E-2</v>
      </c>
      <c r="AA2601" s="44">
        <f t="shared" si="811"/>
        <v>8.875205903258987</v>
      </c>
      <c r="AB2601" s="44">
        <f t="shared" si="812"/>
        <v>0.54068864895842184</v>
      </c>
      <c r="AC2601" s="44">
        <f t="shared" si="813"/>
        <v>0.68499491323257367</v>
      </c>
      <c r="AD2601" s="44">
        <f t="shared" si="818"/>
        <v>0.54068864895842184</v>
      </c>
      <c r="AE2601" s="44">
        <f t="shared" si="819"/>
        <v>0.14430279639656979</v>
      </c>
      <c r="AF2601" s="44">
        <f t="shared" si="820"/>
        <v>3.46787758201249E-6</v>
      </c>
      <c r="AG2601" s="45">
        <f>AC2601+AA2601+SUM($Z$2595:Z2601)</f>
        <v>9.7579843658702412</v>
      </c>
      <c r="AH2601" s="45">
        <f>AC2601+AA2601+SUM($Z$2595:Z2601)</f>
        <v>9.7579843658702412</v>
      </c>
    </row>
    <row r="2602" spans="4:34" ht="14.4" x14ac:dyDescent="0.3">
      <c r="D2602" s="18"/>
      <c r="E2602" s="28">
        <v>39952.593055555553</v>
      </c>
      <c r="F2602" s="10">
        <f t="shared" si="817"/>
        <v>54.988888888889051</v>
      </c>
      <c r="G2602" s="10">
        <v>39297.800000000003</v>
      </c>
      <c r="H2602" s="10">
        <v>161.93</v>
      </c>
      <c r="I2602" s="10">
        <v>569</v>
      </c>
      <c r="K2602" s="10"/>
      <c r="L2602" s="79">
        <v>1037</v>
      </c>
      <c r="M2602" s="86"/>
      <c r="N2602" s="114">
        <v>5.95</v>
      </c>
      <c r="O2602" s="90"/>
      <c r="P2602" s="90"/>
      <c r="Q2602" s="90"/>
      <c r="R2602" s="87"/>
      <c r="S2602" s="87"/>
      <c r="V2602" s="43">
        <f t="shared" si="807"/>
        <v>2.9950053912086575E-4</v>
      </c>
      <c r="W2602" s="43">
        <f t="shared" si="808"/>
        <v>4.1975643785113842E-2</v>
      </c>
      <c r="X2602" s="43">
        <f t="shared" si="809"/>
        <v>8.6217815638064607E-5</v>
      </c>
      <c r="Y2602" s="22">
        <f>X2602+W2602+SUM($V$2595:V2602)</f>
        <v>4.431121367048476E-2</v>
      </c>
      <c r="Z2602" s="22">
        <f t="shared" si="810"/>
        <v>7.2683951622700901E-2</v>
      </c>
      <c r="AA2602" s="44">
        <f t="shared" si="811"/>
        <v>10.186811920821633</v>
      </c>
      <c r="AB2602" s="44">
        <f t="shared" si="812"/>
        <v>0.62059332872943118</v>
      </c>
      <c r="AC2602" s="44">
        <f t="shared" si="813"/>
        <v>0.78622562945356111</v>
      </c>
      <c r="AD2602" s="44">
        <f t="shared" si="818"/>
        <v>0.62059332872943107</v>
      </c>
      <c r="AE2602" s="44">
        <f t="shared" si="819"/>
        <v>0.16562832035262334</v>
      </c>
      <c r="AF2602" s="44">
        <f t="shared" si="820"/>
        <v>3.9803715065836318E-6</v>
      </c>
      <c r="AG2602" s="45">
        <f>AC2602+AA2602+SUM($Z$2595:Z2602)</f>
        <v>11.243505051276575</v>
      </c>
      <c r="AH2602" s="45">
        <f>AC2602+AA2602+SUM($Z$2595:Z2602)</f>
        <v>11.243505051276575</v>
      </c>
    </row>
    <row r="2603" spans="4:34" ht="14.4" x14ac:dyDescent="0.3">
      <c r="D2603" s="18"/>
      <c r="E2603" s="28">
        <v>39966.524305555555</v>
      </c>
      <c r="F2603" s="10">
        <f t="shared" si="817"/>
        <v>68.920138888890506</v>
      </c>
      <c r="G2603" s="10">
        <v>44103.8</v>
      </c>
      <c r="H2603" s="10">
        <v>121.34</v>
      </c>
      <c r="I2603" s="10">
        <v>798</v>
      </c>
      <c r="K2603" s="10"/>
      <c r="L2603" s="79">
        <v>1037</v>
      </c>
      <c r="M2603" s="86"/>
      <c r="N2603" s="114">
        <v>5.95</v>
      </c>
      <c r="O2603" s="90"/>
      <c r="P2603" s="90"/>
      <c r="Q2603" s="90"/>
      <c r="R2603" s="87"/>
      <c r="S2603" s="87"/>
      <c r="V2603" s="43">
        <f t="shared" si="807"/>
        <v>2.2442657578537547E-4</v>
      </c>
      <c r="W2603" s="43">
        <f t="shared" si="808"/>
        <v>3.1453866589796299E-2</v>
      </c>
      <c r="X2603" s="43">
        <f t="shared" si="809"/>
        <v>6.460612455704786E-5</v>
      </c>
      <c r="Y2603" s="22">
        <f>X2603+W2603+SUM($V$2595:V2603)</f>
        <v>3.3992251359871578E-2</v>
      </c>
      <c r="Z2603" s="22">
        <f t="shared" si="810"/>
        <v>8.1572975219408636E-2</v>
      </c>
      <c r="AA2603" s="44">
        <f t="shared" si="811"/>
        <v>11.432627668559896</v>
      </c>
      <c r="AB2603" s="44">
        <f t="shared" si="812"/>
        <v>0.69648998294095577</v>
      </c>
      <c r="AC2603" s="44">
        <f t="shared" si="813"/>
        <v>0.88237860430594006</v>
      </c>
      <c r="AD2603" s="44">
        <f t="shared" si="818"/>
        <v>0.69648998294095565</v>
      </c>
      <c r="AE2603" s="44">
        <f t="shared" si="819"/>
        <v>0.18588415420629223</v>
      </c>
      <c r="AF2603" s="44">
        <f t="shared" si="820"/>
        <v>4.4671586921421354E-6</v>
      </c>
      <c r="AG2603" s="45">
        <f>AC2603+AA2603+SUM($Z$2595:Z2603)</f>
        <v>12.667046749086625</v>
      </c>
      <c r="AH2603" s="45">
        <f>AC2603+AA2603+SUM($Z$2595:Z2603)</f>
        <v>12.667046749086625</v>
      </c>
    </row>
    <row r="2604" spans="4:34" ht="14.4" x14ac:dyDescent="0.3">
      <c r="D2604" s="18"/>
      <c r="E2604" s="28">
        <v>39976.406944444447</v>
      </c>
      <c r="F2604" s="10">
        <f t="shared" si="817"/>
        <v>78.802777777782467</v>
      </c>
      <c r="G2604" s="10">
        <v>47380.800000000003</v>
      </c>
      <c r="H2604" s="10">
        <v>96.67</v>
      </c>
      <c r="I2604" s="10">
        <v>1017</v>
      </c>
      <c r="K2604" s="10"/>
      <c r="L2604" s="79">
        <v>1037</v>
      </c>
      <c r="M2604" s="86"/>
      <c r="N2604" s="114">
        <v>5.95</v>
      </c>
      <c r="O2604" s="90"/>
      <c r="P2604" s="90"/>
      <c r="Q2604" s="90"/>
      <c r="R2604" s="87"/>
      <c r="S2604" s="87"/>
      <c r="V2604" s="43">
        <f t="shared" si="807"/>
        <v>1.7879773430997401E-4</v>
      </c>
      <c r="W2604" s="43">
        <f t="shared" si="808"/>
        <v>2.5058886461476904E-2</v>
      </c>
      <c r="X2604" s="43">
        <f t="shared" si="809"/>
        <v>5.1470859246166284E-5</v>
      </c>
      <c r="Y2604" s="22">
        <f>X2604+W2604+SUM($V$2595:V2604)</f>
        <v>2.7762933700551273E-2</v>
      </c>
      <c r="Z2604" s="22">
        <f t="shared" si="810"/>
        <v>8.7634009411337713E-2</v>
      </c>
      <c r="AA2604" s="44">
        <f t="shared" si="811"/>
        <v>12.282094627639857</v>
      </c>
      <c r="AB2604" s="44">
        <f t="shared" si="812"/>
        <v>0.74824057300570102</v>
      </c>
      <c r="AC2604" s="44">
        <f t="shared" si="813"/>
        <v>0.94794108840732294</v>
      </c>
      <c r="AD2604" s="44">
        <f t="shared" si="818"/>
        <v>0.7482405730057009</v>
      </c>
      <c r="AE2604" s="44">
        <f t="shared" si="819"/>
        <v>0.19969571632416008</v>
      </c>
      <c r="AF2604" s="44">
        <f t="shared" si="820"/>
        <v>4.7990774618207061E-6</v>
      </c>
      <c r="AG2604" s="45">
        <f>AC2604+AA2604+SUM($Z$2595:Z2604)</f>
        <v>13.669710201679308</v>
      </c>
      <c r="AH2604" s="45">
        <f>AC2604+AA2604+SUM($Z$2595:Z2604)</f>
        <v>13.669710201679308</v>
      </c>
    </row>
    <row r="2605" spans="4:34" ht="14.4" x14ac:dyDescent="0.3">
      <c r="D2605" s="18"/>
      <c r="E2605" s="28">
        <v>39981.540277777778</v>
      </c>
      <c r="F2605" s="10">
        <f t="shared" si="817"/>
        <v>83.93611111111386</v>
      </c>
      <c r="G2605" s="10">
        <v>48723.1</v>
      </c>
      <c r="H2605" s="10">
        <v>84.76</v>
      </c>
      <c r="I2605" s="10">
        <v>1122</v>
      </c>
      <c r="K2605" s="10"/>
      <c r="L2605" s="79">
        <v>1037</v>
      </c>
      <c r="M2605" s="86"/>
      <c r="N2605" s="114">
        <v>5.95</v>
      </c>
      <c r="O2605" s="90"/>
      <c r="P2605" s="90"/>
      <c r="Q2605" s="90"/>
      <c r="R2605" s="87"/>
      <c r="S2605" s="87"/>
      <c r="V2605" s="43">
        <f t="shared" si="807"/>
        <v>1.5676937995358847E-4</v>
      </c>
      <c r="W2605" s="43">
        <f t="shared" si="808"/>
        <v>2.1971565288867099E-2</v>
      </c>
      <c r="X2605" s="43">
        <f t="shared" si="809"/>
        <v>4.51295130827046E-5</v>
      </c>
      <c r="Y2605" s="22">
        <f>X2605+W2605+SUM($V$2595:V2605)</f>
        <v>2.4826040561731596E-2</v>
      </c>
      <c r="Z2605" s="22">
        <f t="shared" si="810"/>
        <v>9.0116684478724465E-2</v>
      </c>
      <c r="AA2605" s="44">
        <f t="shared" si="811"/>
        <v>12.630046870292597</v>
      </c>
      <c r="AB2605" s="44">
        <f t="shared" si="812"/>
        <v>0.76943825901238627</v>
      </c>
      <c r="AC2605" s="44">
        <f t="shared" si="813"/>
        <v>0.97479629817518543</v>
      </c>
      <c r="AD2605" s="44">
        <f t="shared" si="818"/>
        <v>0.76943825901238605</v>
      </c>
      <c r="AE2605" s="44">
        <f t="shared" si="819"/>
        <v>0.20535310412727692</v>
      </c>
      <c r="AF2605" s="44">
        <f t="shared" si="820"/>
        <v>4.9350355224064692E-6</v>
      </c>
      <c r="AG2605" s="45">
        <f>AC2605+AA2605+SUM($Z$2595:Z2605)</f>
        <v>14.134634338578635</v>
      </c>
      <c r="AH2605" s="45">
        <f>AC2605+AA2605+SUM($Z$2595:Z2605)</f>
        <v>14.134634338578635</v>
      </c>
    </row>
    <row r="2606" spans="4:34" ht="14.4" x14ac:dyDescent="0.3">
      <c r="D2606" s="18"/>
      <c r="E2606" s="28">
        <v>39988.542361111111</v>
      </c>
      <c r="F2606" s="10">
        <f t="shared" si="817"/>
        <v>90.938194444446708</v>
      </c>
      <c r="G2606" s="10">
        <v>52370.6</v>
      </c>
      <c r="H2606" s="10">
        <v>70.349999999999994</v>
      </c>
      <c r="I2606" s="10">
        <v>1226</v>
      </c>
      <c r="K2606" s="10"/>
      <c r="L2606" s="79">
        <v>1037</v>
      </c>
      <c r="M2606" s="86"/>
      <c r="N2606" s="114">
        <v>5.95</v>
      </c>
      <c r="O2606" s="90"/>
      <c r="P2606" s="90"/>
      <c r="Q2606" s="90"/>
      <c r="R2606" s="87"/>
      <c r="S2606" s="87"/>
      <c r="V2606" s="43">
        <f t="shared" si="807"/>
        <v>1.301171057071136E-4</v>
      </c>
      <c r="W2606" s="43">
        <f t="shared" si="808"/>
        <v>1.8236191813022655E-2</v>
      </c>
      <c r="X2606" s="43">
        <f t="shared" si="809"/>
        <v>3.7457069907601088E-5</v>
      </c>
      <c r="Y2606" s="22">
        <f>X2606+W2606+SUM($V$2595:V2606)</f>
        <v>2.121311174841916E-2</v>
      </c>
      <c r="Z2606" s="22">
        <f t="shared" si="810"/>
        <v>9.6862983598364802E-2</v>
      </c>
      <c r="AA2606" s="44">
        <f t="shared" si="811"/>
        <v>13.57555518071193</v>
      </c>
      <c r="AB2606" s="44">
        <f t="shared" si="812"/>
        <v>0.82703980837496105</v>
      </c>
      <c r="AC2606" s="44">
        <f t="shared" si="813"/>
        <v>1.0477713243454003</v>
      </c>
      <c r="AD2606" s="44">
        <f t="shared" si="818"/>
        <v>0.82703980837496116</v>
      </c>
      <c r="AE2606" s="44">
        <f t="shared" si="819"/>
        <v>0.22072621148916982</v>
      </c>
      <c r="AF2606" s="44">
        <f t="shared" si="820"/>
        <v>5.3044812692488832E-6</v>
      </c>
      <c r="AG2606" s="45">
        <f>AC2606+AA2606+SUM($Z$2595:Z2606)</f>
        <v>15.24998065876655</v>
      </c>
      <c r="AH2606" s="45">
        <f>AC2606+AA2606+SUM($Z$2595:Z2606)</f>
        <v>15.24998065876655</v>
      </c>
    </row>
    <row r="2607" spans="4:34" ht="14.4" x14ac:dyDescent="0.3">
      <c r="D2607" s="18"/>
      <c r="E2607" s="28">
        <v>39995.637499999997</v>
      </c>
      <c r="F2607" s="10">
        <f t="shared" si="817"/>
        <v>98.033333333332848</v>
      </c>
      <c r="G2607" s="10">
        <v>53793.2</v>
      </c>
      <c r="H2607" s="10">
        <v>58.98</v>
      </c>
      <c r="I2607" s="10">
        <v>1444</v>
      </c>
      <c r="K2607" s="10"/>
      <c r="L2607" s="79">
        <v>1037</v>
      </c>
      <c r="M2607" s="86"/>
      <c r="N2607" s="114">
        <v>5.95</v>
      </c>
      <c r="O2607" s="90"/>
      <c r="P2607" s="90"/>
      <c r="Q2607" s="90"/>
      <c r="R2607" s="87"/>
      <c r="S2607" s="87"/>
      <c r="V2607" s="43">
        <f t="shared" si="807"/>
        <v>1.0908751804698734E-4</v>
      </c>
      <c r="W2607" s="43">
        <f t="shared" si="808"/>
        <v>1.5288849937911532E-2</v>
      </c>
      <c r="X2607" s="43">
        <f t="shared" si="809"/>
        <v>3.1403240698654046E-5</v>
      </c>
      <c r="Y2607" s="22">
        <f>X2607+W2607+SUM($V$2595:V2607)</f>
        <v>1.8368803562146079E-2</v>
      </c>
      <c r="Z2607" s="22">
        <f t="shared" si="810"/>
        <v>9.9494178972621208E-2</v>
      </c>
      <c r="AA2607" s="44">
        <f t="shared" si="811"/>
        <v>13.944322863344567</v>
      </c>
      <c r="AB2607" s="44">
        <f t="shared" si="812"/>
        <v>0.84950559703108142</v>
      </c>
      <c r="AC2607" s="44">
        <f t="shared" si="813"/>
        <v>1.0762330850663728</v>
      </c>
      <c r="AD2607" s="44">
        <f t="shared" si="818"/>
        <v>0.84950559703108153</v>
      </c>
      <c r="AE2607" s="44">
        <f t="shared" si="819"/>
        <v>0.22672203946258415</v>
      </c>
      <c r="AF2607" s="44">
        <f t="shared" si="820"/>
        <v>5.4485727070715057E-6</v>
      </c>
      <c r="AG2607" s="45">
        <f>AC2607+AA2607+SUM($Z$2595:Z2607)</f>
        <v>15.746704281092779</v>
      </c>
      <c r="AH2607" s="45">
        <f>AC2607+AA2607+SUM($Z$2595:Z2607)</f>
        <v>15.746704281092779</v>
      </c>
    </row>
    <row r="2608" spans="4:34" ht="14.4" x14ac:dyDescent="0.3">
      <c r="D2608" s="18"/>
      <c r="E2608" s="28">
        <v>40002.568055555559</v>
      </c>
      <c r="F2608" s="10">
        <f t="shared" si="817"/>
        <v>104.96388888889487</v>
      </c>
      <c r="G2608" s="10">
        <v>53419.199999999997</v>
      </c>
      <c r="H2608" s="10">
        <v>47.2</v>
      </c>
      <c r="I2608" s="10">
        <v>91</v>
      </c>
      <c r="K2608" s="10"/>
      <c r="L2608" s="79">
        <v>1037</v>
      </c>
      <c r="M2608" s="86"/>
      <c r="N2608" s="114">
        <v>5.95</v>
      </c>
      <c r="O2608" s="90"/>
      <c r="P2608" s="90"/>
      <c r="Q2608" s="90"/>
      <c r="R2608" s="88"/>
      <c r="S2608" s="85"/>
      <c r="V2608" s="43">
        <f t="shared" si="807"/>
        <v>8.7299607524886455E-5</v>
      </c>
      <c r="W2608" s="43">
        <f t="shared" si="808"/>
        <v>1.2235227485069928E-2</v>
      </c>
      <c r="X2608" s="43">
        <f t="shared" si="809"/>
        <v>2.513111157979775E-5</v>
      </c>
      <c r="Y2608" s="22">
        <f>X2608+W2608+SUM($V$2595:V2608)</f>
        <v>1.5396208587710503E-2</v>
      </c>
      <c r="Z2608" s="22">
        <f t="shared" si="810"/>
        <v>9.8802440557063845E-2</v>
      </c>
      <c r="AA2608" s="44">
        <f t="shared" si="811"/>
        <v>13.847374238780667</v>
      </c>
      <c r="AB2608" s="44">
        <f t="shared" si="812"/>
        <v>0.84359936551316428</v>
      </c>
      <c r="AC2608" s="44">
        <f t="shared" si="813"/>
        <v>1.0687505189833955</v>
      </c>
      <c r="AD2608" s="44">
        <f t="shared" si="818"/>
        <v>0.84359936551316439</v>
      </c>
      <c r="AE2608" s="44">
        <f t="shared" si="819"/>
        <v>0.22514574277900695</v>
      </c>
      <c r="AF2608" s="44">
        <f t="shared" si="820"/>
        <v>5.4106912240505163E-6</v>
      </c>
      <c r="AG2608" s="45">
        <f>AC2608+AA2608+SUM($Z$2595:Z2608)</f>
        <v>15.741075531002965</v>
      </c>
      <c r="AH2608" s="45">
        <f>AC2608+AA2608+SUM($Z$2595:Z2608)</f>
        <v>15.741075531002965</v>
      </c>
    </row>
    <row r="2609" spans="4:34" ht="14.4" x14ac:dyDescent="0.3">
      <c r="D2609" s="18"/>
      <c r="E2609" s="28">
        <v>40011.511805555558</v>
      </c>
      <c r="F2609" s="10">
        <f t="shared" si="817"/>
        <v>113.90763888889342</v>
      </c>
      <c r="G2609" s="10">
        <v>58226.9</v>
      </c>
      <c r="H2609" s="10">
        <v>37.29</v>
      </c>
      <c r="I2609" s="10">
        <v>72</v>
      </c>
      <c r="K2609" s="10"/>
      <c r="L2609" s="79">
        <v>1037</v>
      </c>
      <c r="M2609" s="86"/>
      <c r="N2609" s="114">
        <v>5.95</v>
      </c>
      <c r="O2609" s="90"/>
      <c r="P2609" s="90"/>
      <c r="Q2609" s="90"/>
      <c r="R2609" s="88"/>
      <c r="S2609" s="87"/>
      <c r="V2609" s="43">
        <f t="shared" si="807"/>
        <v>6.8970389080572365E-5</v>
      </c>
      <c r="W2609" s="43">
        <f t="shared" si="808"/>
        <v>9.6663481550478304E-3</v>
      </c>
      <c r="X2609" s="43">
        <f t="shared" si="809"/>
        <v>1.9854643025649532E-5</v>
      </c>
      <c r="Y2609" s="22">
        <f>X2609+W2609+SUM($V$2595:V2609)</f>
        <v>1.289102317821483E-2</v>
      </c>
      <c r="Z2609" s="22">
        <f t="shared" si="810"/>
        <v>0.10769460841929684</v>
      </c>
      <c r="AA2609" s="44">
        <f t="shared" si="811"/>
        <v>15.093630662085131</v>
      </c>
      <c r="AB2609" s="44">
        <f t="shared" si="812"/>
        <v>0.91952286623158841</v>
      </c>
      <c r="AC2609" s="44">
        <f t="shared" si="813"/>
        <v>1.1649375054997879</v>
      </c>
      <c r="AD2609" s="44">
        <f t="shared" si="818"/>
        <v>0.91952286623158852</v>
      </c>
      <c r="AE2609" s="44">
        <f t="shared" si="819"/>
        <v>0.24540874161760118</v>
      </c>
      <c r="AF2609" s="44">
        <f t="shared" si="820"/>
        <v>5.8976505981682055E-6</v>
      </c>
      <c r="AG2609" s="45">
        <f>AC2609+AA2609+SUM($Z$2595:Z2609)</f>
        <v>17.191213549243116</v>
      </c>
      <c r="AH2609" s="45">
        <f>AC2609+AA2609+SUM($Z$2595:Z2609)</f>
        <v>17.191213549243116</v>
      </c>
    </row>
    <row r="2610" spans="4:34" ht="14.4" x14ac:dyDescent="0.3">
      <c r="D2610" s="18"/>
      <c r="E2610" s="28">
        <v>40017.539583333331</v>
      </c>
      <c r="F2610" s="10">
        <f t="shared" si="817"/>
        <v>119.93541666666715</v>
      </c>
      <c r="G2610" s="10">
        <v>60127.4</v>
      </c>
      <c r="H2610" s="10">
        <v>30.73</v>
      </c>
      <c r="I2610" s="10">
        <v>178</v>
      </c>
      <c r="K2610" s="10"/>
      <c r="L2610" s="79">
        <v>1037</v>
      </c>
      <c r="M2610" s="86"/>
      <c r="N2610" s="114">
        <v>5.95</v>
      </c>
      <c r="O2610" s="90"/>
      <c r="P2610" s="90"/>
      <c r="Q2610" s="90"/>
      <c r="R2610" s="87"/>
      <c r="S2610" s="87"/>
      <c r="V2610" s="43">
        <f t="shared" si="807"/>
        <v>5.683722328897797E-5</v>
      </c>
      <c r="W2610" s="43">
        <f t="shared" si="808"/>
        <v>7.9658589113601463E-3</v>
      </c>
      <c r="X2610" s="43">
        <f t="shared" si="809"/>
        <v>1.6361844467101371E-5</v>
      </c>
      <c r="Y2610" s="22">
        <f>X2610+W2610+SUM($V$2595:V2610)</f>
        <v>1.1243878359257577E-2</v>
      </c>
      <c r="Z2610" s="22">
        <f t="shared" si="810"/>
        <v>0.11120971231974273</v>
      </c>
      <c r="AA2610" s="44">
        <f t="shared" si="811"/>
        <v>15.586280023004102</v>
      </c>
      <c r="AB2610" s="44">
        <f t="shared" si="812"/>
        <v>0.94953568173907954</v>
      </c>
      <c r="AC2610" s="44">
        <f t="shared" si="813"/>
        <v>1.2029605451808001</v>
      </c>
      <c r="AD2610" s="44">
        <f t="shared" si="818"/>
        <v>0.94953568173907932</v>
      </c>
      <c r="AE2610" s="44">
        <f t="shared" si="819"/>
        <v>0.25341877329444207</v>
      </c>
      <c r="AF2610" s="44">
        <f t="shared" si="820"/>
        <v>6.0901472785997342E-6</v>
      </c>
      <c r="AG2610" s="45">
        <f>AC2610+AA2610+SUM($Z$2595:Z2610)</f>
        <v>17.833095662162844</v>
      </c>
      <c r="AH2610" s="45">
        <f>AC2610+AA2610+SUM($Z$2595:Z2610)</f>
        <v>17.833095662162844</v>
      </c>
    </row>
    <row r="2611" spans="4:34" ht="14.4" x14ac:dyDescent="0.3">
      <c r="D2611" s="18"/>
      <c r="E2611" s="28">
        <v>40028.529166666667</v>
      </c>
      <c r="F2611" s="10">
        <f t="shared" si="817"/>
        <v>130.92500000000291</v>
      </c>
      <c r="G2611" s="10">
        <v>62609.1</v>
      </c>
      <c r="H2611" s="10">
        <v>22.95</v>
      </c>
      <c r="I2611" s="10">
        <v>378</v>
      </c>
      <c r="K2611" s="10"/>
      <c r="L2611" s="79">
        <v>1037</v>
      </c>
      <c r="M2611" s="86"/>
      <c r="N2611" s="114">
        <v>5.95</v>
      </c>
      <c r="O2611" s="90"/>
      <c r="P2611" s="90"/>
      <c r="Q2611" s="90"/>
      <c r="R2611" s="87"/>
      <c r="S2611" s="87"/>
      <c r="V2611" s="43">
        <f t="shared" si="807"/>
        <v>4.2447584591019996E-5</v>
      </c>
      <c r="W2611" s="43">
        <f t="shared" si="808"/>
        <v>5.9491201436939582E-3</v>
      </c>
      <c r="X2611" s="43">
        <f t="shared" si="809"/>
        <v>1.2219470566871997E-5</v>
      </c>
      <c r="Y2611" s="22">
        <f>X2611+W2611+SUM($V$2595:V2611)</f>
        <v>9.2654448022821793E-3</v>
      </c>
      <c r="Z2611" s="22">
        <f t="shared" si="810"/>
        <v>0.11579978511623661</v>
      </c>
      <c r="AA2611" s="44">
        <f t="shared" si="811"/>
        <v>16.229588583379059</v>
      </c>
      <c r="AB2611" s="44">
        <f t="shared" si="812"/>
        <v>0.9887268441936653</v>
      </c>
      <c r="AC2611" s="44">
        <f t="shared" si="813"/>
        <v>1.2526115725822047</v>
      </c>
      <c r="AD2611" s="44">
        <f t="shared" si="818"/>
        <v>0.98872684419366563</v>
      </c>
      <c r="AE2611" s="44">
        <f t="shared" si="819"/>
        <v>0.26387838687635018</v>
      </c>
      <c r="AF2611" s="44">
        <f t="shared" si="820"/>
        <v>6.3415121887954367E-6</v>
      </c>
      <c r="AG2611" s="45">
        <f>AC2611+AA2611+SUM($Z$2595:Z2611)</f>
        <v>18.641855035055443</v>
      </c>
      <c r="AH2611" s="45">
        <f>AC2611+AA2611+SUM($Z$2595:Z2611)</f>
        <v>18.641855035055443</v>
      </c>
    </row>
    <row r="2612" spans="4:34" ht="14.4" x14ac:dyDescent="0.3">
      <c r="D2612" s="18"/>
      <c r="E2612" s="28">
        <v>40038.595138888886</v>
      </c>
      <c r="F2612" s="10">
        <f t="shared" si="817"/>
        <v>140.9909722222219</v>
      </c>
      <c r="G2612" s="10">
        <v>64727</v>
      </c>
      <c r="H2612" s="10">
        <v>16.93</v>
      </c>
      <c r="I2612" s="10">
        <v>575</v>
      </c>
      <c r="K2612" s="10"/>
      <c r="L2612" s="79">
        <v>1037</v>
      </c>
      <c r="M2612" s="86"/>
      <c r="N2612" s="114">
        <v>5.95</v>
      </c>
      <c r="O2612" s="90"/>
      <c r="P2612" s="90"/>
      <c r="Q2612" s="90"/>
      <c r="R2612" s="87"/>
      <c r="S2612" s="87"/>
      <c r="V2612" s="43">
        <f t="shared" si="807"/>
        <v>3.131318549568491E-5</v>
      </c>
      <c r="W2612" s="43">
        <f t="shared" si="808"/>
        <v>4.3886101975049554E-3</v>
      </c>
      <c r="X2612" s="43">
        <f t="shared" si="809"/>
        <v>9.0141889628384733E-6</v>
      </c>
      <c r="Y2612" s="22">
        <f>X2612+W2612+SUM($V$2595:V2612)</f>
        <v>7.7330427599848275E-3</v>
      </c>
      <c r="Z2612" s="22">
        <f t="shared" si="810"/>
        <v>0.11971698509032469</v>
      </c>
      <c r="AA2612" s="44">
        <f t="shared" si="811"/>
        <v>16.778592572587314</v>
      </c>
      <c r="AB2612" s="44">
        <f t="shared" si="812"/>
        <v>1.0221728541717323</v>
      </c>
      <c r="AC2612" s="44">
        <f t="shared" si="813"/>
        <v>1.2949841038847123</v>
      </c>
      <c r="AD2612" s="44">
        <f t="shared" si="818"/>
        <v>1.0221728541717319</v>
      </c>
      <c r="AE2612" s="44">
        <f t="shared" si="819"/>
        <v>0.27280469368423299</v>
      </c>
      <c r="AF2612" s="44">
        <f t="shared" si="820"/>
        <v>6.556028747325263E-6</v>
      </c>
      <c r="AG2612" s="45">
        <f>AC2612+AA2612+SUM($Z$2595:Z2612)</f>
        <v>19.352948540656531</v>
      </c>
      <c r="AH2612" s="45">
        <f>AC2612+AA2612+SUM($Z$2595:Z2612)</f>
        <v>19.352948540656531</v>
      </c>
    </row>
    <row r="2613" spans="4:34" ht="14.4" x14ac:dyDescent="0.3">
      <c r="D2613" s="18"/>
      <c r="E2613" s="28">
        <v>40045.537499999999</v>
      </c>
      <c r="F2613" s="10">
        <f t="shared" si="817"/>
        <v>147.9333333333343</v>
      </c>
      <c r="G2613" s="10">
        <v>69548</v>
      </c>
      <c r="H2613" s="10">
        <v>13.55</v>
      </c>
      <c r="I2613" s="10">
        <v>667</v>
      </c>
      <c r="K2613" s="10"/>
      <c r="L2613" s="79">
        <v>1037</v>
      </c>
      <c r="M2613" s="86"/>
      <c r="N2613" s="114">
        <v>5.95</v>
      </c>
      <c r="O2613" s="90"/>
      <c r="P2613" s="90"/>
      <c r="Q2613" s="90"/>
      <c r="R2613" s="87"/>
      <c r="S2613" s="87"/>
      <c r="V2613" s="43">
        <f t="shared" si="807"/>
        <v>2.506164580428414E-5</v>
      </c>
      <c r="W2613" s="43">
        <f t="shared" si="808"/>
        <v>3.5124434835317273E-3</v>
      </c>
      <c r="X2613" s="43">
        <f t="shared" si="809"/>
        <v>7.2145458030987178E-6</v>
      </c>
      <c r="Y2613" s="22">
        <f>X2613+W2613+SUM($V$2595:V2613)</f>
        <v>6.8801380486561434E-3</v>
      </c>
      <c r="Z2613" s="22">
        <f t="shared" si="810"/>
        <v>0.12863375220637294</v>
      </c>
      <c r="AA2613" s="44">
        <f t="shared" si="811"/>
        <v>18.028296634144983</v>
      </c>
      <c r="AB2613" s="44">
        <f t="shared" si="812"/>
        <v>1.0983063893264886</v>
      </c>
      <c r="AC2613" s="44">
        <f t="shared" si="813"/>
        <v>1.3914371816548581</v>
      </c>
      <c r="AD2613" s="44">
        <f t="shared" si="818"/>
        <v>1.0983063893264886</v>
      </c>
      <c r="AE2613" s="44">
        <f t="shared" si="819"/>
        <v>0.29312374799312563</v>
      </c>
      <c r="AF2613" s="44">
        <f t="shared" si="820"/>
        <v>7.0443352437001173E-6</v>
      </c>
      <c r="AG2613" s="45">
        <f>AC2613+AA2613+SUM($Z$2595:Z2613)</f>
        <v>20.827739432190718</v>
      </c>
      <c r="AH2613" s="45">
        <f>AC2613+AA2613+SUM($Z$2595:Z2613)</f>
        <v>20.827739432190718</v>
      </c>
    </row>
    <row r="2614" spans="4:34" ht="14.4" x14ac:dyDescent="0.3">
      <c r="D2614" s="18"/>
      <c r="E2614" s="28">
        <v>40052.541666666664</v>
      </c>
      <c r="F2614" s="10">
        <f t="shared" si="817"/>
        <v>154.9375</v>
      </c>
      <c r="G2614" s="10">
        <v>69625</v>
      </c>
      <c r="H2614" s="10">
        <v>11.22</v>
      </c>
      <c r="I2614" s="10">
        <v>858</v>
      </c>
      <c r="K2614" s="10"/>
      <c r="L2614" s="79">
        <v>1037</v>
      </c>
      <c r="M2614" s="86"/>
      <c r="N2614" s="114">
        <v>5.95</v>
      </c>
      <c r="O2614" s="83"/>
      <c r="P2614" s="83"/>
      <c r="Q2614" s="83"/>
      <c r="R2614" s="83"/>
      <c r="S2614" s="83"/>
      <c r="V2614" s="43">
        <f t="shared" si="807"/>
        <v>2.075215246672089E-5</v>
      </c>
      <c r="W2614" s="43">
        <f t="shared" si="808"/>
        <v>2.9084587369170465E-3</v>
      </c>
      <c r="X2614" s="43">
        <f t="shared" si="809"/>
        <v>5.9739633882485335E-6</v>
      </c>
      <c r="Y2614" s="22">
        <f>X2614+W2614+SUM($V$2595:V2614)</f>
        <v>6.2956648720933327E-3</v>
      </c>
      <c r="Z2614" s="22">
        <f t="shared" si="810"/>
        <v>0.12877616893898769</v>
      </c>
      <c r="AA2614" s="44">
        <f t="shared" si="811"/>
        <v>18.048256645084614</v>
      </c>
      <c r="AB2614" s="44">
        <f t="shared" si="812"/>
        <v>1.0995223781684127</v>
      </c>
      <c r="AC2614" s="44">
        <f t="shared" si="813"/>
        <v>1.3929777099660592</v>
      </c>
      <c r="AD2614" s="44">
        <f t="shared" si="818"/>
        <v>1.0995223781684127</v>
      </c>
      <c r="AE2614" s="44">
        <f t="shared" si="819"/>
        <v>0.29344827966327386</v>
      </c>
      <c r="AF2614" s="44">
        <f t="shared" si="820"/>
        <v>7.0521343725573802E-6</v>
      </c>
      <c r="AG2614" s="45">
        <f>AC2614+AA2614+SUM($Z$2595:Z2614)</f>
        <v>20.978016140380536</v>
      </c>
      <c r="AH2614" s="45">
        <f>AC2614+AA2614+SUM($Z$2595:Z2614)</f>
        <v>20.978016140380536</v>
      </c>
    </row>
    <row r="2615" spans="4:34" ht="14.4" x14ac:dyDescent="0.3">
      <c r="D2615" s="18"/>
      <c r="E2615" s="28">
        <v>40059.504861111112</v>
      </c>
      <c r="F2615" s="10">
        <f t="shared" si="817"/>
        <v>161.90069444444816</v>
      </c>
      <c r="G2615" s="10">
        <v>68446.7</v>
      </c>
      <c r="H2615" s="10">
        <v>8.48</v>
      </c>
      <c r="I2615" s="10">
        <v>953</v>
      </c>
      <c r="K2615" s="10"/>
      <c r="L2615" s="79">
        <v>1037</v>
      </c>
      <c r="M2615" s="86"/>
      <c r="N2615" s="114">
        <v>5.95</v>
      </c>
      <c r="O2615" s="83"/>
      <c r="P2615" s="83"/>
      <c r="Q2615" s="83"/>
      <c r="R2615" s="83"/>
      <c r="S2615" s="83"/>
      <c r="V2615" s="43">
        <f t="shared" si="807"/>
        <v>1.5684336267182991E-5</v>
      </c>
      <c r="W2615" s="43">
        <f t="shared" si="808"/>
        <v>2.1981934125718857E-3</v>
      </c>
      <c r="X2615" s="43">
        <f t="shared" si="809"/>
        <v>4.5150810634890868E-6</v>
      </c>
      <c r="Y2615" s="22">
        <f>X2615+W2615+SUM($V$2595:V2615)</f>
        <v>5.599625001690596E-3</v>
      </c>
      <c r="Z2615" s="22">
        <f t="shared" si="810"/>
        <v>0.1265968230163908</v>
      </c>
      <c r="AA2615" s="44">
        <f t="shared" si="811"/>
        <v>17.742816633524061</v>
      </c>
      <c r="AB2615" s="44">
        <f t="shared" si="812"/>
        <v>1.0809145904743969</v>
      </c>
      <c r="AC2615" s="44">
        <f t="shared" si="813"/>
        <v>1.3694036254324431</v>
      </c>
      <c r="AD2615" s="44">
        <f t="shared" si="818"/>
        <v>1.0809145904743969</v>
      </c>
      <c r="AE2615" s="44">
        <f t="shared" si="819"/>
        <v>0.28848210217060255</v>
      </c>
      <c r="AF2615" s="44">
        <f t="shared" si="820"/>
        <v>6.9327874435637074E-6</v>
      </c>
      <c r="AG2615" s="45">
        <f>AC2615+AA2615+SUM($Z$2595:Z2615)</f>
        <v>20.775598867302758</v>
      </c>
      <c r="AH2615" s="45">
        <f>AC2615+AA2615+SUM($Z$2595:Z2615)</f>
        <v>20.775598867302758</v>
      </c>
    </row>
    <row r="2616" spans="4:34" ht="14.4" x14ac:dyDescent="0.3">
      <c r="D2616" s="18"/>
      <c r="E2616" s="28">
        <v>40066.525694444441</v>
      </c>
      <c r="F2616" s="10">
        <f t="shared" si="817"/>
        <v>168.92152777777665</v>
      </c>
      <c r="G2616" s="10">
        <v>68993.600000000006</v>
      </c>
      <c r="H2616" s="10">
        <v>9.59</v>
      </c>
      <c r="I2616" s="10">
        <v>1169</v>
      </c>
      <c r="K2616" s="10"/>
      <c r="L2616" s="79">
        <v>1037</v>
      </c>
      <c r="M2616" s="91"/>
      <c r="N2616" s="114">
        <v>5.95</v>
      </c>
      <c r="O2616" s="83"/>
      <c r="P2616" s="83"/>
      <c r="Q2616" s="83"/>
      <c r="R2616" s="83"/>
      <c r="S2616" s="83"/>
      <c r="V2616" s="43">
        <f t="shared" si="807"/>
        <v>1.773735669838265E-5</v>
      </c>
      <c r="W2616" s="43">
        <f t="shared" si="808"/>
        <v>2.4859286352080638E-3</v>
      </c>
      <c r="X2616" s="43">
        <f t="shared" si="809"/>
        <v>5.1060881366580593E-6</v>
      </c>
      <c r="Y2616" s="22">
        <f>X2616+W2616+SUM($V$2595:V2616)</f>
        <v>5.9056885880983262E-3</v>
      </c>
      <c r="Z2616" s="22">
        <f t="shared" si="810"/>
        <v>0.12760835173154672</v>
      </c>
      <c r="AA2616" s="44">
        <f t="shared" si="811"/>
        <v>17.884584555379675</v>
      </c>
      <c r="AB2616" s="44">
        <f t="shared" si="812"/>
        <v>1.0895512696646348</v>
      </c>
      <c r="AC2616" s="44">
        <f t="shared" si="813"/>
        <v>1.3803453778142092</v>
      </c>
      <c r="AD2616" s="44">
        <f t="shared" si="818"/>
        <v>1.089551269664635</v>
      </c>
      <c r="AE2616" s="44">
        <f t="shared" si="819"/>
        <v>0.29078711996805823</v>
      </c>
      <c r="AF2616" s="44">
        <f t="shared" si="820"/>
        <v>6.9881815159278266E-6</v>
      </c>
      <c r="AG2616" s="45">
        <f>AC2616+AA2616+SUM($Z$2595:Z2616)</f>
        <v>21.055916893271686</v>
      </c>
      <c r="AH2616" s="45">
        <f>AC2616+AA2616+SUM($Z$2595:Z2616)</f>
        <v>21.055916893271686</v>
      </c>
    </row>
    <row r="2617" spans="4:34" ht="14.4" x14ac:dyDescent="0.3">
      <c r="D2617" s="18"/>
      <c r="E2617" s="28">
        <v>40073.526388888888</v>
      </c>
      <c r="F2617" s="10">
        <f t="shared" si="817"/>
        <v>175.92222222222335</v>
      </c>
      <c r="G2617" s="10">
        <v>72879.899999999994</v>
      </c>
      <c r="H2617" s="10">
        <v>7.74</v>
      </c>
      <c r="I2617" s="10">
        <v>1305</v>
      </c>
      <c r="K2617" s="10"/>
      <c r="L2617" s="79">
        <v>1037</v>
      </c>
      <c r="M2617" s="87"/>
      <c r="N2617" s="114">
        <v>5.95</v>
      </c>
      <c r="O2617" s="83"/>
      <c r="P2617" s="83"/>
      <c r="Q2617" s="83"/>
      <c r="R2617" s="83"/>
      <c r="S2617" s="83"/>
      <c r="V2617" s="43">
        <f t="shared" si="807"/>
        <v>1.431565597971655E-5</v>
      </c>
      <c r="W2617" s="43">
        <f t="shared" si="808"/>
        <v>2.0063699308144329E-3</v>
      </c>
      <c r="X2617" s="43">
        <f t="shared" si="809"/>
        <v>4.1210763480431051E-6</v>
      </c>
      <c r="Y2617" s="22">
        <f>X2617+W2617+SUM($V$2595:V2617)</f>
        <v>5.4394605278957966E-3</v>
      </c>
      <c r="Z2617" s="22">
        <f t="shared" si="810"/>
        <v>0.13479632767908839</v>
      </c>
      <c r="AA2617" s="44">
        <f t="shared" si="811"/>
        <v>18.891994821803976</v>
      </c>
      <c r="AB2617" s="44">
        <f t="shared" si="812"/>
        <v>1.1509239636434629</v>
      </c>
      <c r="AC2617" s="44">
        <f t="shared" si="813"/>
        <v>1.4580980424352659</v>
      </c>
      <c r="AD2617" s="44">
        <f t="shared" si="818"/>
        <v>1.1509239636434627</v>
      </c>
      <c r="AE2617" s="44">
        <f t="shared" si="819"/>
        <v>0.30716669697711213</v>
      </c>
      <c r="AF2617" s="44">
        <f t="shared" si="820"/>
        <v>7.381814690966528E-6</v>
      </c>
      <c r="AG2617" s="45">
        <f>AC2617+AA2617+SUM($Z$2595:Z2617)</f>
        <v>22.275876151996133</v>
      </c>
      <c r="AH2617" s="45">
        <f>AC2617+AA2617+SUM($Z$2595:Z2617)</f>
        <v>22.275876151996133</v>
      </c>
    </row>
    <row r="2618" spans="4:34" ht="14.4" x14ac:dyDescent="0.3">
      <c r="D2618" s="18"/>
      <c r="E2618" s="28">
        <v>40079.496527777781</v>
      </c>
      <c r="F2618" s="10">
        <f t="shared" si="817"/>
        <v>181.89236111111677</v>
      </c>
      <c r="G2618" s="10">
        <v>76737.5</v>
      </c>
      <c r="H2618" s="10">
        <v>5.59</v>
      </c>
      <c r="I2618" s="10">
        <v>1523</v>
      </c>
      <c r="K2618" s="10"/>
      <c r="L2618" s="79">
        <v>1037</v>
      </c>
      <c r="M2618" s="86"/>
      <c r="N2618" s="114">
        <v>5.95</v>
      </c>
      <c r="O2618" s="83"/>
      <c r="P2618" s="83"/>
      <c r="Q2618" s="83"/>
      <c r="R2618" s="83"/>
      <c r="S2618" s="83"/>
      <c r="V2618" s="43">
        <f t="shared" si="807"/>
        <v>1.033908487423973E-5</v>
      </c>
      <c r="W2618" s="43">
        <f t="shared" si="808"/>
        <v>1.4490449500326461E-3</v>
      </c>
      <c r="X2618" s="43">
        <f t="shared" si="809"/>
        <v>2.9763329180311314E-6</v>
      </c>
      <c r="Y2618" s="22">
        <f>X2618+W2618+SUM($V$2595:V2618)</f>
        <v>4.8913298885582372E-3</v>
      </c>
      <c r="Z2618" s="22">
        <f t="shared" si="810"/>
        <v>0.14193122102629183</v>
      </c>
      <c r="AA2618" s="44">
        <f t="shared" si="811"/>
        <v>19.89196544778715</v>
      </c>
      <c r="AB2618" s="44">
        <f t="shared" si="812"/>
        <v>1.2118434254175736</v>
      </c>
      <c r="AC2618" s="44">
        <f t="shared" si="813"/>
        <v>1.5352765101403296</v>
      </c>
      <c r="AD2618" s="44">
        <f t="shared" si="818"/>
        <v>1.2118434254175734</v>
      </c>
      <c r="AE2618" s="44">
        <f t="shared" si="819"/>
        <v>0.32342531218183801</v>
      </c>
      <c r="AF2618" s="44">
        <f t="shared" si="820"/>
        <v>7.7725409179766152E-6</v>
      </c>
      <c r="AG2618" s="45">
        <f>AC2618+AA2618+SUM($Z$2595:Z2618)</f>
        <v>23.494956466710661</v>
      </c>
      <c r="AH2618" s="45">
        <f>AC2618+AA2618+SUM($Z$2595:Z2618)</f>
        <v>23.494956466710661</v>
      </c>
    </row>
    <row r="2619" spans="4:34" ht="14.4" x14ac:dyDescent="0.3">
      <c r="D2619" s="18"/>
      <c r="E2619" s="28">
        <v>40086.470833333333</v>
      </c>
      <c r="F2619" s="10">
        <f t="shared" si="817"/>
        <v>188.86666666666861</v>
      </c>
      <c r="G2619" s="10">
        <v>77890.5</v>
      </c>
      <c r="H2619" s="10">
        <v>3.94</v>
      </c>
      <c r="I2619" s="10">
        <v>1620</v>
      </c>
      <c r="K2619" s="10"/>
      <c r="L2619" s="79">
        <v>1037</v>
      </c>
      <c r="M2619" s="86"/>
      <c r="N2619" s="114">
        <v>5.95</v>
      </c>
      <c r="O2619" s="83"/>
      <c r="P2619" s="83"/>
      <c r="Q2619" s="83"/>
      <c r="R2619" s="83"/>
      <c r="S2619" s="83"/>
      <c r="V2619" s="43">
        <f t="shared" si="807"/>
        <v>7.2872977467807752E-6</v>
      </c>
      <c r="W2619" s="43">
        <f t="shared" si="808"/>
        <v>1.0213304298977864E-3</v>
      </c>
      <c r="X2619" s="43">
        <f t="shared" si="809"/>
        <v>2.0978088903475235E-6</v>
      </c>
      <c r="Y2619" s="22">
        <f>X2619+W2619+SUM($V$2595:V2619)</f>
        <v>4.4700241421424753E-3</v>
      </c>
      <c r="Z2619" s="22">
        <f t="shared" si="810"/>
        <v>0.14406377287960101</v>
      </c>
      <c r="AA2619" s="44">
        <f t="shared" si="811"/>
        <v>20.190847170038968</v>
      </c>
      <c r="AB2619" s="44">
        <f t="shared" si="812"/>
        <v>1.2300516739206715</v>
      </c>
      <c r="AC2619" s="44">
        <f t="shared" si="813"/>
        <v>1.5583444210859798</v>
      </c>
      <c r="AD2619" s="44">
        <f t="shared" si="818"/>
        <v>1.2300516739206715</v>
      </c>
      <c r="AE2619" s="44">
        <f t="shared" si="819"/>
        <v>0.32828485784003208</v>
      </c>
      <c r="AF2619" s="44">
        <f t="shared" si="820"/>
        <v>7.8893252760600443E-6</v>
      </c>
      <c r="AG2619" s="45">
        <f>AC2619+AA2619+SUM($Z$2595:Z2619)</f>
        <v>23.960969872787729</v>
      </c>
      <c r="AH2619" s="45">
        <f>AC2619+AA2619+SUM($Z$2595:Z2619)</f>
        <v>23.960969872787729</v>
      </c>
    </row>
    <row r="2620" spans="4:34" ht="14.4" x14ac:dyDescent="0.3">
      <c r="D2620" s="18"/>
      <c r="E2620" s="28">
        <v>40093.462500000001</v>
      </c>
      <c r="F2620" s="10">
        <f t="shared" si="817"/>
        <v>195.85833333333721</v>
      </c>
      <c r="G2620" s="10">
        <v>77120.5</v>
      </c>
      <c r="H2620" s="10">
        <v>4.6100000000000003</v>
      </c>
      <c r="I2620" s="10">
        <v>1812</v>
      </c>
      <c r="K2620" s="10"/>
      <c r="L2620" s="79">
        <v>1037</v>
      </c>
      <c r="M2620" s="86"/>
      <c r="N2620" s="114">
        <v>5.95</v>
      </c>
      <c r="O2620" s="83"/>
      <c r="P2620" s="83"/>
      <c r="Q2620" s="83"/>
      <c r="R2620" s="83"/>
      <c r="S2620" s="83"/>
      <c r="V2620" s="43">
        <f t="shared" si="807"/>
        <v>8.526508277324715E-6</v>
      </c>
      <c r="W2620" s="43">
        <f t="shared" si="808"/>
        <v>1.1950084471646688E-3</v>
      </c>
      <c r="X2620" s="43">
        <f t="shared" si="809"/>
        <v>2.4545428894675342E-6</v>
      </c>
      <c r="Y2620" s="22">
        <f>X2620+W2620+SUM($V$2595:V2620)</f>
        <v>4.6525854016858026E-3</v>
      </c>
      <c r="Z2620" s="22">
        <f t="shared" si="810"/>
        <v>0.14263960555345351</v>
      </c>
      <c r="AA2620" s="44">
        <f t="shared" si="811"/>
        <v>19.991247060642699</v>
      </c>
      <c r="AB2620" s="44">
        <f t="shared" si="812"/>
        <v>1.21789178550143</v>
      </c>
      <c r="AC2620" s="44">
        <f t="shared" si="813"/>
        <v>1.542939137973967</v>
      </c>
      <c r="AD2620" s="44">
        <f t="shared" si="818"/>
        <v>1.21789178550143</v>
      </c>
      <c r="AE2620" s="44">
        <f t="shared" si="819"/>
        <v>0.32503954113854949</v>
      </c>
      <c r="AF2620" s="44">
        <f t="shared" si="820"/>
        <v>7.8113339874874164E-6</v>
      </c>
      <c r="AG2620" s="45">
        <f>AC2620+AA2620+SUM($Z$2595:Z2620)</f>
        <v>23.888604085832903</v>
      </c>
      <c r="AH2620" s="45">
        <f>AC2620+AA2620+SUM($Z$2595:Z2620)</f>
        <v>23.888604085832903</v>
      </c>
    </row>
    <row r="2621" spans="4:34" ht="14.4" x14ac:dyDescent="0.3">
      <c r="D2621" s="18"/>
      <c r="E2621" s="28">
        <v>40100.477083333331</v>
      </c>
      <c r="F2621" s="10">
        <f t="shared" si="817"/>
        <v>202.87291666666715</v>
      </c>
      <c r="G2621" s="10">
        <v>77481.399999999994</v>
      </c>
      <c r="H2621" s="10">
        <v>3.87</v>
      </c>
      <c r="I2621" s="10">
        <v>1904</v>
      </c>
      <c r="K2621" s="10"/>
      <c r="L2621" s="79">
        <v>1037</v>
      </c>
      <c r="M2621" s="86"/>
      <c r="N2621" s="114">
        <v>5.95</v>
      </c>
      <c r="O2621" s="83"/>
      <c r="P2621" s="83"/>
      <c r="Q2621" s="83"/>
      <c r="R2621" s="83"/>
      <c r="S2621" s="83"/>
      <c r="V2621" s="43">
        <f t="shared" si="807"/>
        <v>7.1578279898582749E-6</v>
      </c>
      <c r="W2621" s="43">
        <f t="shared" si="808"/>
        <v>1.0031849654072165E-3</v>
      </c>
      <c r="X2621" s="43">
        <f t="shared" si="809"/>
        <v>2.0605381740215525E-6</v>
      </c>
      <c r="Y2621" s="22">
        <f>X2621+W2621+SUM($V$2595:V2621)</f>
        <v>4.4675257432027623E-3</v>
      </c>
      <c r="Z2621" s="22">
        <f t="shared" si="810"/>
        <v>0.14330711462878679</v>
      </c>
      <c r="AA2621" s="44">
        <f t="shared" si="811"/>
        <v>20.084799891137649</v>
      </c>
      <c r="AB2621" s="44">
        <f t="shared" si="812"/>
        <v>1.2235911409955913</v>
      </c>
      <c r="AC2621" s="44">
        <f t="shared" si="813"/>
        <v>1.5501596141754284</v>
      </c>
      <c r="AD2621" s="44">
        <f t="shared" si="818"/>
        <v>1.2235911409955911</v>
      </c>
      <c r="AE2621" s="44">
        <f t="shared" si="819"/>
        <v>0.32656062529123131</v>
      </c>
      <c r="AF2621" s="44">
        <f t="shared" si="820"/>
        <v>7.8478886057287938E-6</v>
      </c>
      <c r="AG2621" s="45">
        <f>AC2621+AA2621+SUM($Z$2595:Z2621)</f>
        <v>24.1326845071581</v>
      </c>
      <c r="AH2621" s="45">
        <f>AC2621+AA2621+SUM($Z$2595:Z2621)</f>
        <v>24.1326845071581</v>
      </c>
    </row>
    <row r="2622" spans="4:34" ht="14.4" x14ac:dyDescent="0.3">
      <c r="D2622" s="18"/>
      <c r="E2622" s="28">
        <v>40107.504861111112</v>
      </c>
      <c r="F2622" s="10">
        <f t="shared" si="817"/>
        <v>209.90069444444816</v>
      </c>
      <c r="G2622" s="10">
        <v>78857.7</v>
      </c>
      <c r="H2622" s="10">
        <v>3.93</v>
      </c>
      <c r="I2622" s="10">
        <v>2143</v>
      </c>
      <c r="K2622" s="10"/>
      <c r="L2622" s="79">
        <v>1037</v>
      </c>
      <c r="M2622" s="86"/>
      <c r="N2622" s="114">
        <v>5.95</v>
      </c>
      <c r="O2622" s="83"/>
      <c r="P2622" s="83"/>
      <c r="Q2622" s="83"/>
      <c r="R2622" s="83"/>
      <c r="S2622" s="83"/>
      <c r="V2622" s="43">
        <f t="shared" si="807"/>
        <v>7.268802067220418E-6</v>
      </c>
      <c r="W2622" s="43">
        <f t="shared" si="808"/>
        <v>1.0187382206848479E-3</v>
      </c>
      <c r="X2622" s="43">
        <f t="shared" si="809"/>
        <v>2.0924845023009565E-6</v>
      </c>
      <c r="Y2622" s="22">
        <f>X2622+W2622+SUM($V$2595:V2622)</f>
        <v>4.4903797468758937E-3</v>
      </c>
      <c r="Z2622" s="22">
        <f t="shared" si="810"/>
        <v>0.14585267500667878</v>
      </c>
      <c r="AA2622" s="44">
        <f t="shared" si="811"/>
        <v>20.44156564511438</v>
      </c>
      <c r="AB2622" s="44">
        <f t="shared" si="812"/>
        <v>1.2453257571402689</v>
      </c>
      <c r="AC2622" s="44">
        <f t="shared" si="813"/>
        <v>1.577695057223562</v>
      </c>
      <c r="AD2622" s="44">
        <f t="shared" si="818"/>
        <v>1.2453257571402689</v>
      </c>
      <c r="AE2622" s="44">
        <f t="shared" si="819"/>
        <v>0.33236131279285525</v>
      </c>
      <c r="AF2622" s="44">
        <f t="shared" si="820"/>
        <v>7.9872904374982837E-6</v>
      </c>
      <c r="AG2622" s="45">
        <f>AC2622+AA2622+SUM($Z$2595:Z2622)</f>
        <v>24.662838379189644</v>
      </c>
      <c r="AH2622" s="45">
        <f>AC2622+AA2622+SUM($Z$2595:Z2622)</f>
        <v>24.662838379189644</v>
      </c>
    </row>
    <row r="2623" spans="4:34" ht="14.4" x14ac:dyDescent="0.3">
      <c r="D2623" s="18"/>
      <c r="E2623" s="28">
        <v>40115.459027777775</v>
      </c>
      <c r="F2623" s="10">
        <f t="shared" si="817"/>
        <v>217.85486111111095</v>
      </c>
      <c r="G2623" s="10">
        <v>81929.2</v>
      </c>
      <c r="H2623" s="10">
        <v>3.97</v>
      </c>
      <c r="I2623" s="10">
        <v>2246</v>
      </c>
      <c r="K2623" s="10"/>
      <c r="L2623" s="79">
        <v>1037</v>
      </c>
      <c r="M2623" s="86"/>
      <c r="N2623" s="114">
        <v>5.95</v>
      </c>
      <c r="O2623" s="83"/>
      <c r="P2623" s="83"/>
      <c r="Q2623" s="83"/>
      <c r="R2623" s="83"/>
      <c r="S2623" s="83"/>
      <c r="V2623" s="43">
        <f t="shared" si="807"/>
        <v>7.3427847854618477E-6</v>
      </c>
      <c r="W2623" s="43">
        <f t="shared" si="808"/>
        <v>1.029107057536602E-3</v>
      </c>
      <c r="X2623" s="43">
        <f t="shared" si="809"/>
        <v>2.1137820544872255E-6</v>
      </c>
      <c r="Y2623" s="22">
        <f>X2623+W2623+SUM($V$2595:V2623)</f>
        <v>4.5081126660652957E-3</v>
      </c>
      <c r="Z2623" s="22">
        <f t="shared" si="810"/>
        <v>0.15153362298364251</v>
      </c>
      <c r="AA2623" s="44">
        <f t="shared" si="811"/>
        <v>21.237762704868455</v>
      </c>
      <c r="AB2623" s="44">
        <f t="shared" si="812"/>
        <v>1.2938310782827362</v>
      </c>
      <c r="AC2623" s="44">
        <f t="shared" si="813"/>
        <v>1.6391461313515436</v>
      </c>
      <c r="AD2623" s="44">
        <f t="shared" si="818"/>
        <v>1.293831078282736</v>
      </c>
      <c r="AE2623" s="44">
        <f t="shared" si="819"/>
        <v>0.34530675467415856</v>
      </c>
      <c r="AF2623" s="44">
        <f t="shared" si="820"/>
        <v>8.2983946489928616E-6</v>
      </c>
      <c r="AG2623" s="45">
        <f>AC2623+AA2623+SUM($Z$2595:Z2623)</f>
        <v>25.672020136055345</v>
      </c>
      <c r="AH2623" s="45">
        <f>AC2623+AA2623+SUM($Z$2595:Z2623)</f>
        <v>25.672020136055345</v>
      </c>
    </row>
    <row r="2624" spans="4:34" ht="14.4" x14ac:dyDescent="0.3">
      <c r="D2624" s="18"/>
      <c r="E2624" s="28">
        <v>40158.439583333333</v>
      </c>
      <c r="F2624" s="10">
        <f t="shared" si="817"/>
        <v>260.83541666666861</v>
      </c>
      <c r="G2624" s="10">
        <v>89590</v>
      </c>
      <c r="H2624" s="10">
        <v>6.34</v>
      </c>
      <c r="I2624" s="10">
        <v>2484</v>
      </c>
      <c r="K2624" s="10"/>
      <c r="L2624" s="79">
        <v>1037</v>
      </c>
      <c r="M2624" s="86"/>
      <c r="N2624" s="114">
        <v>5.95</v>
      </c>
      <c r="O2624" s="83"/>
      <c r="P2624" s="83"/>
      <c r="Q2624" s="83"/>
      <c r="R2624" s="83"/>
      <c r="S2624" s="83"/>
      <c r="V2624" s="43">
        <f t="shared" si="807"/>
        <v>1.1726260841266527E-5</v>
      </c>
      <c r="W2624" s="43">
        <f t="shared" si="808"/>
        <v>1.6434606410030369E-3</v>
      </c>
      <c r="X2624" s="43">
        <f t="shared" si="809"/>
        <v>3.3756620215236801E-6</v>
      </c>
      <c r="Y2624" s="22">
        <f>X2624+W2624+SUM($V$2595:V2624)</f>
        <v>5.135454390340034E-3</v>
      </c>
      <c r="Z2624" s="22">
        <f t="shared" si="810"/>
        <v>0.16570279318124104</v>
      </c>
      <c r="AA2624" s="44">
        <f t="shared" si="811"/>
        <v>23.223602338716418</v>
      </c>
      <c r="AB2624" s="44">
        <f t="shared" si="812"/>
        <v>1.4148109136101703</v>
      </c>
      <c r="AC2624" s="44">
        <f t="shared" si="813"/>
        <v>1.7924146935132386</v>
      </c>
      <c r="AD2624" s="44">
        <f t="shared" si="818"/>
        <v>1.4148109136101701</v>
      </c>
      <c r="AE2624" s="44">
        <f t="shared" si="819"/>
        <v>0.37759470556599933</v>
      </c>
      <c r="AF2624" s="44">
        <f t="shared" si="820"/>
        <v>9.0743370691190761E-6</v>
      </c>
      <c r="AG2624" s="45">
        <f>AC2624+AA2624+SUM($Z$2595:Z2624)</f>
        <v>27.976831125246242</v>
      </c>
      <c r="AH2624" s="45">
        <f>AC2624+AA2624+SUM($Z$2595:Z2624)</f>
        <v>27.976831125246242</v>
      </c>
    </row>
    <row r="2625" spans="4:34" ht="14.4" x14ac:dyDescent="0.3">
      <c r="D2625" s="18"/>
      <c r="E2625" s="28">
        <v>40186.423611111109</v>
      </c>
      <c r="F2625" s="10">
        <f t="shared" si="817"/>
        <v>288.81944444444525</v>
      </c>
      <c r="G2625" s="10">
        <v>101328</v>
      </c>
      <c r="H2625" s="10">
        <v>2.06</v>
      </c>
      <c r="I2625" s="10">
        <v>2709</v>
      </c>
      <c r="K2625" s="10"/>
      <c r="L2625" s="79">
        <v>1037</v>
      </c>
      <c r="M2625" s="86"/>
      <c r="N2625" s="114">
        <v>5.95</v>
      </c>
      <c r="O2625" s="83"/>
      <c r="P2625" s="83"/>
      <c r="Q2625" s="83"/>
      <c r="R2625" s="83"/>
      <c r="S2625" s="83"/>
      <c r="V2625" s="43">
        <f t="shared" si="807"/>
        <v>3.8101099894336032E-6</v>
      </c>
      <c r="W2625" s="43">
        <f t="shared" si="808"/>
        <v>5.3399509786534007E-4</v>
      </c>
      <c r="X2625" s="43">
        <f t="shared" si="809"/>
        <v>1.0968239375928679E-6</v>
      </c>
      <c r="Y2625" s="22">
        <f>X2625+W2625+SUM($V$2595:V2625)</f>
        <v>4.0275201191078396E-3</v>
      </c>
      <c r="Z2625" s="22">
        <f t="shared" si="810"/>
        <v>0.18741302184918843</v>
      </c>
      <c r="AA2625" s="44">
        <f t="shared" si="811"/>
        <v>26.266337512863679</v>
      </c>
      <c r="AB2625" s="44">
        <f t="shared" si="812"/>
        <v>1.6001781477206309</v>
      </c>
      <c r="AC2625" s="44">
        <f t="shared" si="813"/>
        <v>2.0272552300960984</v>
      </c>
      <c r="AD2625" s="44">
        <f t="shared" si="818"/>
        <v>1.6001781477206309</v>
      </c>
      <c r="AE2625" s="44">
        <f t="shared" si="819"/>
        <v>0.42706681912704081</v>
      </c>
      <c r="AF2625" s="44">
        <f t="shared" si="820"/>
        <v>1.0263248426606739E-5</v>
      </c>
      <c r="AG2625" s="45">
        <f>AC2625+AA2625+SUM($Z$2595:Z2625)</f>
        <v>31.44181985782555</v>
      </c>
      <c r="AH2625" s="45">
        <f>AC2625+AA2625+SUM($Z$2595:Z2625)</f>
        <v>31.44181985782555</v>
      </c>
    </row>
    <row r="2626" spans="4:34" ht="14.4" x14ac:dyDescent="0.3">
      <c r="D2626" s="18"/>
      <c r="E2626" s="28">
        <v>40199.662499999999</v>
      </c>
      <c r="F2626" s="10">
        <f t="shared" si="817"/>
        <v>302.0583333333343</v>
      </c>
      <c r="G2626" s="10">
        <v>102825</v>
      </c>
      <c r="H2626" s="10">
        <v>0</v>
      </c>
      <c r="I2626" s="78">
        <v>2903</v>
      </c>
      <c r="J2626" s="78"/>
      <c r="K2626" s="78"/>
      <c r="L2626" s="79">
        <v>1037</v>
      </c>
      <c r="M2626" s="90"/>
      <c r="N2626" s="114">
        <v>5.95</v>
      </c>
      <c r="O2626" s="83"/>
      <c r="P2626" s="83"/>
      <c r="Q2626" s="83"/>
      <c r="R2626" s="83"/>
      <c r="S2626" s="83"/>
      <c r="V2626" s="43">
        <f t="shared" si="807"/>
        <v>0</v>
      </c>
      <c r="W2626" s="43">
        <f t="shared" si="808"/>
        <v>0</v>
      </c>
      <c r="X2626" s="43">
        <f t="shared" si="809"/>
        <v>0</v>
      </c>
      <c r="Y2626" s="22">
        <f>X2626+W2626+SUM($V$2595:V2626)</f>
        <v>3.4924281973049069E-3</v>
      </c>
      <c r="Z2626" s="22">
        <f t="shared" si="810"/>
        <v>0.19018182507937392</v>
      </c>
      <c r="AA2626" s="44">
        <f t="shared" si="811"/>
        <v>26.654391232040581</v>
      </c>
      <c r="AB2626" s="44">
        <f t="shared" si="812"/>
        <v>1.6238188658551818</v>
      </c>
      <c r="AC2626" s="44">
        <f t="shared" si="813"/>
        <v>2.057205501289193</v>
      </c>
      <c r="AD2626" s="44">
        <f t="shared" si="818"/>
        <v>1.623818865855182</v>
      </c>
      <c r="AE2626" s="44">
        <f t="shared" si="819"/>
        <v>0.43337622055836461</v>
      </c>
      <c r="AF2626" s="44">
        <f t="shared" si="820"/>
        <v>1.0414875646078459E-5</v>
      </c>
      <c r="AG2626" s="45">
        <f>AC2626+AA2626+SUM($Z$2595:Z2626)</f>
        <v>32.050005673274924</v>
      </c>
      <c r="AH2626" s="45">
        <f>AC2626+AA2626+SUM($Z$2595:Z2626)</f>
        <v>32.050005673274924</v>
      </c>
    </row>
    <row r="2627" spans="4:34" ht="14.4" x14ac:dyDescent="0.3">
      <c r="D2627" s="18"/>
      <c r="E2627" s="28">
        <v>40287.598611111112</v>
      </c>
      <c r="F2627" s="10">
        <f t="shared" si="817"/>
        <v>389.99444444444816</v>
      </c>
      <c r="G2627" s="10">
        <v>120593</v>
      </c>
      <c r="H2627" s="10">
        <v>2.78</v>
      </c>
      <c r="I2627" s="10">
        <v>340</v>
      </c>
      <c r="K2627" s="10"/>
      <c r="L2627" s="79">
        <v>1037</v>
      </c>
      <c r="M2627" s="86"/>
      <c r="N2627" s="114">
        <v>5.95</v>
      </c>
      <c r="O2627" s="83"/>
      <c r="P2627" s="83"/>
      <c r="Q2627" s="83"/>
      <c r="R2627" s="83"/>
      <c r="S2627" s="83"/>
      <c r="V2627" s="43">
        <f t="shared" si="807"/>
        <v>5.1417989177793286E-6</v>
      </c>
      <c r="W2627" s="43">
        <f t="shared" si="808"/>
        <v>7.2063416119691514E-4</v>
      </c>
      <c r="X2627" s="43">
        <f t="shared" si="809"/>
        <v>1.4801798769457147E-6</v>
      </c>
      <c r="Y2627" s="22">
        <f>X2627+W2627+SUM($V$2595:V2627)</f>
        <v>4.2196843372965471E-3</v>
      </c>
      <c r="Z2627" s="22">
        <f t="shared" si="810"/>
        <v>0.22304494852221676</v>
      </c>
      <c r="AA2627" s="44">
        <f t="shared" si="811"/>
        <v>31.260228561589784</v>
      </c>
      <c r="AB2627" s="44">
        <f t="shared" si="812"/>
        <v>1.9044122391448959</v>
      </c>
      <c r="AC2627" s="44">
        <f t="shared" si="813"/>
        <v>2.4126874108141756</v>
      </c>
      <c r="AD2627" s="44">
        <f t="shared" si="818"/>
        <v>1.9044122391448961</v>
      </c>
      <c r="AE2627" s="44">
        <f t="shared" si="819"/>
        <v>0.50826295711932756</v>
      </c>
      <c r="AF2627" s="44">
        <f t="shared" si="820"/>
        <v>1.2214549951738773E-5</v>
      </c>
      <c r="AG2627" s="45">
        <f>AC2627+AA2627+SUM($Z$2595:Z2627)</f>
        <v>37.234369860871318</v>
      </c>
      <c r="AH2627" s="45">
        <f>AC2627+AA2627+SUM($Z$2595:Z2627)</f>
        <v>37.234369860871318</v>
      </c>
    </row>
    <row r="2628" spans="4:34" ht="14.4" x14ac:dyDescent="0.3">
      <c r="E2628" s="28">
        <v>40360.614583333336</v>
      </c>
      <c r="F2628" s="10">
        <f t="shared" si="817"/>
        <v>463.01041666667152</v>
      </c>
      <c r="G2628" s="10">
        <v>137767</v>
      </c>
      <c r="H2628" s="10">
        <v>7.0000000000000007E-2</v>
      </c>
      <c r="I2628" s="10">
        <v>56</v>
      </c>
      <c r="K2628" s="10"/>
      <c r="L2628" s="79">
        <v>1037</v>
      </c>
      <c r="M2628" s="86"/>
      <c r="N2628" s="114">
        <v>5.95</v>
      </c>
      <c r="O2628" s="83"/>
      <c r="P2628" s="83"/>
      <c r="Q2628" s="83"/>
      <c r="R2628" s="83"/>
      <c r="S2628" s="83"/>
      <c r="V2628" s="43">
        <f t="shared" ref="V2628:V2657" si="821">($A$15*L2628/1000/$A$13*H2628)/$Q$2595</f>
        <v>1.2946975692250112E-7</v>
      </c>
      <c r="W2628" s="43">
        <f t="shared" ref="W2628:W2657" si="822">($U$2595*L2628/1000/$A$13*H2628)/$Q$2595</f>
        <v>1.814546449056981E-5</v>
      </c>
      <c r="X2628" s="43">
        <f t="shared" ref="X2628:X2657" si="823">($A$46*$S$2595*H2628*L2628/1000000)/$Q$2595</f>
        <v>3.7270716325971245E-8</v>
      </c>
      <c r="Y2628" s="22">
        <f>X2628+W2628+SUM($V$2595:V2628)</f>
        <v>3.5158822011865042E-3</v>
      </c>
      <c r="Z2628" s="22">
        <f t="shared" ref="Z2628:Z2657" si="824">($A$15*L2628/1000/$A$13*G2628)/$Q$2595</f>
        <v>0.25480942859917438</v>
      </c>
      <c r="AA2628" s="44">
        <f t="shared" ref="AA2628:AA2657" si="825">($U$2595*L2628/1000/$A$13*G2628)/$Q$2595</f>
        <v>35.712088663890434</v>
      </c>
      <c r="AB2628" s="44">
        <f t="shared" ref="AB2628:AB2657" si="826">($A$14*$S$2595/1000*G2628/1000000*L2628/1000*1000000)/$Q$2595</f>
        <v>2.1756251270826241</v>
      </c>
      <c r="AC2628" s="44">
        <f t="shared" ref="AC2628:AC2657" si="827">($A$14*((L2628/1000)*G2628/10^6)*(1+($A$28/(10^-N2628))+(($A$28*$A$29)/(10^-N2628)^2))*1000000)*$S$2595/1000/$Q$2595</f>
        <v>2.7562852447956061</v>
      </c>
      <c r="AD2628" s="44">
        <f t="shared" si="818"/>
        <v>2.1756251270826241</v>
      </c>
      <c r="AE2628" s="44">
        <f t="shared" si="819"/>
        <v>0.58064616365343269</v>
      </c>
      <c r="AF2628" s="44">
        <f t="shared" si="820"/>
        <v>1.3954059549071634E-5</v>
      </c>
      <c r="AG2628" s="45">
        <f>AC2628+AA2628+SUM($Z$2595:Z2628)</f>
        <v>42.284637225752576</v>
      </c>
      <c r="AH2628" s="45">
        <f>AC2628+AA2628+SUM($Z$2595:Z2628)</f>
        <v>42.284637225752576</v>
      </c>
    </row>
    <row r="2629" spans="4:34" ht="14.4" x14ac:dyDescent="0.3">
      <c r="E2629" s="28">
        <v>40533.538194444445</v>
      </c>
      <c r="F2629" s="10">
        <f t="shared" si="817"/>
        <v>635.93402777778101</v>
      </c>
      <c r="G2629" s="10">
        <v>164533</v>
      </c>
      <c r="H2629" s="10">
        <v>8.4700000000000006</v>
      </c>
      <c r="I2629" s="10">
        <v>36</v>
      </c>
      <c r="K2629" s="10"/>
      <c r="L2629" s="79">
        <v>1037</v>
      </c>
      <c r="M2629" s="86"/>
      <c r="N2629" s="114">
        <v>5.95</v>
      </c>
      <c r="O2629" s="83"/>
      <c r="P2629" s="83"/>
      <c r="Q2629" s="83"/>
      <c r="R2629" s="83"/>
      <c r="S2629" s="83"/>
      <c r="V2629" s="43">
        <f t="shared" si="821"/>
        <v>1.566584058762263E-5</v>
      </c>
      <c r="W2629" s="43">
        <f t="shared" si="822"/>
        <v>2.195601203358947E-3</v>
      </c>
      <c r="X2629" s="43">
        <f t="shared" si="823"/>
        <v>4.5097566754425206E-6</v>
      </c>
      <c r="Y2629" s="22">
        <f>X2629+W2629+SUM($V$2595:V2629)</f>
        <v>5.7134762666016213E-3</v>
      </c>
      <c r="Z2629" s="22">
        <f t="shared" si="824"/>
        <v>0.30431496451042672</v>
      </c>
      <c r="AA2629" s="44">
        <f t="shared" si="825"/>
        <v>42.650395843241746</v>
      </c>
      <c r="AB2629" s="44">
        <f t="shared" si="826"/>
        <v>2.5983154821857584</v>
      </c>
      <c r="AC2629" s="44">
        <f t="shared" si="827"/>
        <v>3.2917888912581064</v>
      </c>
      <c r="AD2629" s="44">
        <f t="shared" si="818"/>
        <v>2.5983154821857588</v>
      </c>
      <c r="AE2629" s="44">
        <f t="shared" si="819"/>
        <v>0.69345674395457724</v>
      </c>
      <c r="AF2629" s="44">
        <f t="shared" si="820"/>
        <v>1.6665117769766369E-5</v>
      </c>
      <c r="AG2629" s="45">
        <f>AC2629+AA2629+SUM($Z$2595:Z2629)</f>
        <v>50.062763016076822</v>
      </c>
      <c r="AH2629" s="45">
        <f>AC2629+AA2629+SUM($Z$2595:Z2629)</f>
        <v>50.062763016076822</v>
      </c>
    </row>
    <row r="2630" spans="4:34" ht="14.4" x14ac:dyDescent="0.3">
      <c r="E2630" s="28">
        <v>40609.54583333333</v>
      </c>
      <c r="F2630" s="10">
        <f t="shared" si="817"/>
        <v>711.9416666666657</v>
      </c>
      <c r="G2630" s="10">
        <v>154108</v>
      </c>
      <c r="H2630" s="10">
        <v>407.2</v>
      </c>
      <c r="I2630" s="10">
        <v>31</v>
      </c>
      <c r="K2630" s="10"/>
      <c r="L2630" s="79">
        <v>1037</v>
      </c>
      <c r="M2630" s="86"/>
      <c r="N2630" s="114">
        <v>5.95</v>
      </c>
      <c r="O2630" s="83"/>
      <c r="P2630" s="83"/>
      <c r="Q2630" s="83"/>
      <c r="R2630" s="83"/>
      <c r="S2630" s="83"/>
      <c r="V2630" s="43">
        <f t="shared" si="821"/>
        <v>7.5314407169774916E-4</v>
      </c>
      <c r="W2630" s="43">
        <f t="shared" si="822"/>
        <v>0.10555475915085751</v>
      </c>
      <c r="X2630" s="43">
        <f t="shared" si="823"/>
        <v>2.1680908125622125E-4</v>
      </c>
      <c r="Y2630" s="22">
        <f>X2630+W2630+SUM($V$2595:V2630)</f>
        <v>0.1100380776103787</v>
      </c>
      <c r="Z2630" s="22">
        <f t="shared" si="824"/>
        <v>0.28503321856875424</v>
      </c>
      <c r="AA2630" s="44">
        <f t="shared" si="825"/>
        <v>39.948017738753315</v>
      </c>
      <c r="AB2630" s="44">
        <f t="shared" si="826"/>
        <v>2.4336832266395363</v>
      </c>
      <c r="AC2630" s="44">
        <f t="shared" si="827"/>
        <v>3.0832173634104048</v>
      </c>
      <c r="AD2630" s="44">
        <f t="shared" si="818"/>
        <v>2.4336832266395363</v>
      </c>
      <c r="AE2630" s="44">
        <f t="shared" si="819"/>
        <v>0.64951852757411566</v>
      </c>
      <c r="AF2630" s="44">
        <f t="shared" si="820"/>
        <v>1.5609196752403194E-5</v>
      </c>
      <c r="AG2630" s="45">
        <f>AC2630+AA2630+SUM($Z$2595:Z2630)</f>
        <v>47.436846602309437</v>
      </c>
      <c r="AH2630" s="45">
        <f>AC2630+AA2630+SUM($Z$2595:Z2630)</f>
        <v>47.436846602309437</v>
      </c>
    </row>
    <row r="2631" spans="4:34" ht="14.4" x14ac:dyDescent="0.3">
      <c r="E2631" s="28">
        <v>40627.592361111114</v>
      </c>
      <c r="F2631" s="10">
        <f t="shared" si="817"/>
        <v>729.98819444444962</v>
      </c>
      <c r="G2631" s="52">
        <v>15228</v>
      </c>
      <c r="H2631" s="123">
        <v>1.91</v>
      </c>
      <c r="I2631" s="10">
        <v>56</v>
      </c>
      <c r="K2631" s="10"/>
      <c r="L2631" s="79">
        <v>1037</v>
      </c>
      <c r="M2631" s="86"/>
      <c r="N2631" s="114">
        <v>5.95</v>
      </c>
      <c r="O2631" s="83"/>
      <c r="P2631" s="83"/>
      <c r="Q2631" s="83"/>
      <c r="R2631" s="83"/>
      <c r="S2631" s="83"/>
      <c r="V2631" s="43">
        <f t="shared" si="821"/>
        <v>3.532674796028244E-6</v>
      </c>
      <c r="W2631" s="43">
        <f t="shared" si="822"/>
        <v>4.9511195967126196E-4</v>
      </c>
      <c r="X2631" s="43">
        <f t="shared" si="823"/>
        <v>1.016958116894358E-6</v>
      </c>
      <c r="Y2631" s="22">
        <f>X2631+W2631+SUM($V$2595:V2631)</f>
        <v>4.7661709708491651E-3</v>
      </c>
      <c r="Z2631" s="22">
        <f t="shared" si="824"/>
        <v>2.8165220834512093E-2</v>
      </c>
      <c r="AA2631" s="44">
        <f t="shared" si="825"/>
        <v>3.9474161894628148</v>
      </c>
      <c r="AB2631" s="44">
        <f t="shared" si="826"/>
        <v>0.24048153356909996</v>
      </c>
      <c r="AC2631" s="44">
        <f t="shared" si="827"/>
        <v>0.30466448211652636</v>
      </c>
      <c r="AD2631" s="44">
        <f t="shared" si="818"/>
        <v>0.24048153356909999</v>
      </c>
      <c r="AE2631" s="44">
        <f t="shared" si="819"/>
        <v>6.4181406143085581E-2</v>
      </c>
      <c r="AF2631" s="44">
        <f t="shared" si="820"/>
        <v>1.5424043407584025E-6</v>
      </c>
      <c r="AG2631" s="45">
        <f>AC2631+AA2631+SUM($Z$2595:Z2631)</f>
        <v>8.6858573925595728</v>
      </c>
      <c r="AH2631" s="77">
        <f>AC2631+AA2631+SUM($Z$2631:Z2631)+$AH$2630</f>
        <v>51.717092494723289</v>
      </c>
    </row>
    <row r="2632" spans="4:34" ht="14.4" x14ac:dyDescent="0.3">
      <c r="E2632" s="28">
        <v>40633.530555555553</v>
      </c>
      <c r="F2632" s="10">
        <f t="shared" si="817"/>
        <v>735.92638888888905</v>
      </c>
      <c r="G2632" s="52">
        <v>21244</v>
      </c>
      <c r="H2632" s="123">
        <v>9.14</v>
      </c>
      <c r="I2632" s="10">
        <v>62</v>
      </c>
      <c r="K2632" s="10"/>
      <c r="L2632" s="79">
        <v>1037</v>
      </c>
      <c r="M2632" s="86"/>
      <c r="N2632" s="114">
        <v>5.95</v>
      </c>
      <c r="O2632" s="83"/>
      <c r="P2632" s="83"/>
      <c r="Q2632" s="83"/>
      <c r="R2632" s="83"/>
      <c r="S2632" s="83"/>
      <c r="V2632" s="43">
        <f t="shared" si="821"/>
        <v>1.6905051118166569E-5</v>
      </c>
      <c r="W2632" s="43">
        <f t="shared" si="822"/>
        <v>2.3692792206258294E-3</v>
      </c>
      <c r="X2632" s="43">
        <f t="shared" si="823"/>
        <v>4.8664906745625304E-6</v>
      </c>
      <c r="Y2632" s="22">
        <f>X2632+W2632+SUM($V$2595:V2632)</f>
        <v>6.6610928154795671E-3</v>
      </c>
      <c r="Z2632" s="22">
        <f t="shared" si="824"/>
        <v>3.9292221658023041E-2</v>
      </c>
      <c r="AA2632" s="44">
        <f t="shared" si="825"/>
        <v>5.5068892519666433</v>
      </c>
      <c r="AB2632" s="44">
        <f t="shared" si="826"/>
        <v>0.33548658386800367</v>
      </c>
      <c r="AC2632" s="44">
        <f t="shared" si="827"/>
        <v>0.42502575900206768</v>
      </c>
      <c r="AD2632" s="44">
        <f t="shared" si="818"/>
        <v>0.33548658386800373</v>
      </c>
      <c r="AE2632" s="44">
        <f t="shared" si="819"/>
        <v>8.9537023384798423E-2</v>
      </c>
      <c r="AF2632" s="44">
        <f t="shared" si="820"/>
        <v>2.1517492655024629E-6</v>
      </c>
      <c r="AG2632" s="45">
        <f>AC2632+AA2632+SUM($Z$2595:Z2632)</f>
        <v>10.404983953606965</v>
      </c>
      <c r="AH2632" s="45">
        <f>AC2632+AA2632+SUM($Z$2631:Z2632)+$AH$2630</f>
        <v>53.436219055770685</v>
      </c>
    </row>
    <row r="2633" spans="4:34" ht="14.4" x14ac:dyDescent="0.3">
      <c r="E2633" s="28">
        <v>40654.468055555553</v>
      </c>
      <c r="F2633" s="10">
        <f t="shared" si="817"/>
        <v>756.86388888888905</v>
      </c>
      <c r="G2633" s="10">
        <v>29694</v>
      </c>
      <c r="H2633" s="40">
        <v>3.51</v>
      </c>
      <c r="I2633" s="10">
        <v>41</v>
      </c>
      <c r="K2633" s="10"/>
      <c r="L2633" s="79">
        <v>1037</v>
      </c>
      <c r="M2633" s="86"/>
      <c r="N2633" s="114">
        <v>5.95</v>
      </c>
      <c r="O2633" s="83"/>
      <c r="P2633" s="83"/>
      <c r="Q2633" s="83"/>
      <c r="R2633" s="83"/>
      <c r="S2633" s="83"/>
      <c r="V2633" s="43">
        <f t="shared" si="821"/>
        <v>6.4919835256854116E-6</v>
      </c>
      <c r="W2633" s="43">
        <f t="shared" si="822"/>
        <v>9.0986543374142889E-4</v>
      </c>
      <c r="X2633" s="43">
        <f t="shared" si="823"/>
        <v>1.8688602043451292E-6</v>
      </c>
      <c r="Y2633" s="22">
        <f>X2633+W2633+SUM($V$2595:V2633)</f>
        <v>5.2051733816506343E-3</v>
      </c>
      <c r="Z2633" s="22">
        <f t="shared" si="824"/>
        <v>5.492107088652496E-2</v>
      </c>
      <c r="AA2633" s="44">
        <f t="shared" si="825"/>
        <v>7.6973060368997137</v>
      </c>
      <c r="AB2633" s="44">
        <f t="shared" si="826"/>
        <v>0.46892951522201587</v>
      </c>
      <c r="AC2633" s="44">
        <f t="shared" si="827"/>
        <v>0.59408373601051556</v>
      </c>
      <c r="AD2633" s="44">
        <f t="shared" si="818"/>
        <v>0.46892951522201554</v>
      </c>
      <c r="AE2633" s="44">
        <f t="shared" si="819"/>
        <v>0.12515121316080791</v>
      </c>
      <c r="AF2633" s="44">
        <f t="shared" si="820"/>
        <v>3.0076276920462297E-6</v>
      </c>
      <c r="AG2633" s="45">
        <f>AC2633+AA2633+SUM($Z$2595:Z2633)</f>
        <v>12.819379786435009</v>
      </c>
      <c r="AH2633" s="45">
        <f>AC2633+AA2633+SUM($Z$2631:Z2633)+$AH$2630</f>
        <v>55.850614888598727</v>
      </c>
    </row>
    <row r="2634" spans="4:34" ht="14.4" x14ac:dyDescent="0.3">
      <c r="E2634" s="28">
        <v>40694.517361111109</v>
      </c>
      <c r="F2634" s="10">
        <f t="shared" si="817"/>
        <v>796.91319444444525</v>
      </c>
      <c r="G2634" s="10">
        <v>41837</v>
      </c>
      <c r="H2634" s="40">
        <v>0</v>
      </c>
      <c r="I2634" s="10">
        <v>16</v>
      </c>
      <c r="K2634" s="10"/>
      <c r="L2634" s="79">
        <v>1037</v>
      </c>
      <c r="M2634" s="86"/>
      <c r="N2634" s="114">
        <v>5.95</v>
      </c>
      <c r="O2634" s="83"/>
      <c r="P2634" s="83"/>
      <c r="Q2634" s="83"/>
      <c r="R2634" s="83"/>
      <c r="S2634" s="83"/>
      <c r="V2634" s="43">
        <f t="shared" si="821"/>
        <v>0</v>
      </c>
      <c r="W2634" s="43">
        <f t="shared" si="822"/>
        <v>0</v>
      </c>
      <c r="X2634" s="43">
        <f t="shared" si="823"/>
        <v>0</v>
      </c>
      <c r="Y2634" s="22">
        <f>X2634+W2634+SUM($V$2595:V2634)</f>
        <v>4.2934390877048603E-3</v>
      </c>
      <c r="Z2634" s="22">
        <f t="shared" si="824"/>
        <v>7.7380374576666827E-2</v>
      </c>
      <c r="AA2634" s="44">
        <f t="shared" si="825"/>
        <v>10.845025684170986</v>
      </c>
      <c r="AB2634" s="44">
        <f t="shared" si="826"/>
        <v>0.66069253479973966</v>
      </c>
      <c r="AC2634" s="44">
        <f t="shared" si="827"/>
        <v>0.8370270513730701</v>
      </c>
      <c r="AD2634" s="44">
        <f t="shared" si="818"/>
        <v>0.66069253479973966</v>
      </c>
      <c r="AE2634" s="44">
        <f t="shared" si="819"/>
        <v>0.17633027901288886</v>
      </c>
      <c r="AF2634" s="44">
        <f t="shared" si="820"/>
        <v>4.2375604415753402E-6</v>
      </c>
      <c r="AG2634" s="45">
        <f>AC2634+AA2634+SUM($Z$2595:Z2634)</f>
        <v>16.287423123645503</v>
      </c>
      <c r="AH2634" s="45">
        <f>AC2634+AA2634+SUM($Z$2631:Z2634)+$AH$2630</f>
        <v>59.318658225809223</v>
      </c>
    </row>
    <row r="2635" spans="4:34" ht="14.4" x14ac:dyDescent="0.3">
      <c r="E2635" s="28">
        <v>40750.530555555553</v>
      </c>
      <c r="F2635" s="10">
        <f t="shared" si="817"/>
        <v>852.92638888888905</v>
      </c>
      <c r="G2635" s="10">
        <v>55816</v>
      </c>
      <c r="H2635" s="10">
        <v>0</v>
      </c>
      <c r="I2635" s="36" t="s">
        <v>238</v>
      </c>
      <c r="J2635" s="36"/>
      <c r="K2635" s="36"/>
      <c r="L2635" s="79">
        <v>1037</v>
      </c>
      <c r="M2635" s="86"/>
      <c r="N2635" s="114">
        <v>5.95</v>
      </c>
      <c r="O2635" s="83"/>
      <c r="P2635" s="83"/>
      <c r="Q2635" s="83"/>
      <c r="R2635" s="83"/>
      <c r="S2635" s="83"/>
      <c r="V2635" s="43">
        <f t="shared" si="821"/>
        <v>0</v>
      </c>
      <c r="W2635" s="43">
        <f t="shared" si="822"/>
        <v>0</v>
      </c>
      <c r="X2635" s="43">
        <f t="shared" si="823"/>
        <v>0</v>
      </c>
      <c r="Y2635" s="22">
        <f>X2635+W2635+SUM($V$2595:V2635)</f>
        <v>4.2934390877048603E-3</v>
      </c>
      <c r="Z2635" s="22">
        <f t="shared" si="824"/>
        <v>0.1032354850340903</v>
      </c>
      <c r="AA2635" s="44">
        <f t="shared" si="825"/>
        <v>14.468674942937778</v>
      </c>
      <c r="AB2635" s="44">
        <f t="shared" si="826"/>
        <v>0.88144978182905764</v>
      </c>
      <c r="AC2635" s="44">
        <f t="shared" si="827"/>
        <v>1.1167029638702415</v>
      </c>
      <c r="AD2635" s="44">
        <f t="shared" si="818"/>
        <v>0.88144978182905742</v>
      </c>
      <c r="AE2635" s="44">
        <f t="shared" si="819"/>
        <v>0.23524752858434891</v>
      </c>
      <c r="AF2635" s="44">
        <f t="shared" si="820"/>
        <v>5.6534568350256765E-6</v>
      </c>
      <c r="AG2635" s="45">
        <f>AC2635+AA2635+SUM($Z$2595:Z2635)</f>
        <v>20.293983779943559</v>
      </c>
      <c r="AH2635" s="45">
        <f>AC2635+AA2635+SUM($Z$2631:Z2635)+$AH$2630</f>
        <v>63.325218882107272</v>
      </c>
    </row>
    <row r="2636" spans="4:34" ht="14.4" x14ac:dyDescent="0.3">
      <c r="E2636" s="28">
        <v>40850.558333333334</v>
      </c>
      <c r="F2636" s="10">
        <f t="shared" si="817"/>
        <v>952.95416666667006</v>
      </c>
      <c r="G2636" s="10">
        <v>92188</v>
      </c>
      <c r="H2636" s="10">
        <v>0</v>
      </c>
      <c r="I2636" s="10">
        <v>15</v>
      </c>
      <c r="K2636" s="10"/>
      <c r="L2636" s="79">
        <v>1037</v>
      </c>
      <c r="N2636" s="114">
        <v>5.95</v>
      </c>
      <c r="V2636" s="43">
        <f t="shared" si="821"/>
        <v>0</v>
      </c>
      <c r="W2636" s="43">
        <f t="shared" si="822"/>
        <v>0</v>
      </c>
      <c r="X2636" s="43">
        <f t="shared" si="823"/>
        <v>0</v>
      </c>
      <c r="Y2636" s="22">
        <f>X2636+W2636+SUM($V$2595:V2636)</f>
        <v>4.2934390877048603E-3</v>
      </c>
      <c r="Z2636" s="22">
        <f t="shared" si="824"/>
        <v>0.17050797073102186</v>
      </c>
      <c r="AA2636" s="44">
        <f t="shared" si="825"/>
        <v>23.897058292237848</v>
      </c>
      <c r="AB2636" s="44">
        <f t="shared" si="826"/>
        <v>1.4558386929779481</v>
      </c>
      <c r="AC2636" s="44">
        <f t="shared" si="827"/>
        <v>1.844392518870392</v>
      </c>
      <c r="AD2636" s="44">
        <f t="shared" si="818"/>
        <v>1.4558386929779477</v>
      </c>
      <c r="AE2636" s="44">
        <f t="shared" si="819"/>
        <v>0.38854448841074163</v>
      </c>
      <c r="AF2636" s="44">
        <f t="shared" si="820"/>
        <v>9.3374817025108742E-6</v>
      </c>
      <c r="AG2636" s="45">
        <f>AC2636+AA2636+SUM($Z$2595:Z2636)</f>
        <v>30.6205646549748</v>
      </c>
      <c r="AH2636" s="45">
        <f>AC2636+AA2636+SUM($Z$2631:Z2636)+$AH$2630</f>
        <v>73.651799757138519</v>
      </c>
    </row>
    <row r="2637" spans="4:34" ht="14.4" x14ac:dyDescent="0.3">
      <c r="E2637" s="28">
        <v>40941.459722222222</v>
      </c>
      <c r="F2637" s="10">
        <f t="shared" si="817"/>
        <v>1043.8555555555577</v>
      </c>
      <c r="G2637" s="10">
        <v>118945</v>
      </c>
      <c r="H2637" s="40">
        <v>2.5499999999999998</v>
      </c>
      <c r="I2637" s="10">
        <v>13</v>
      </c>
      <c r="K2637" s="10"/>
      <c r="L2637" s="79">
        <v>1037</v>
      </c>
      <c r="N2637" s="114">
        <v>5.95</v>
      </c>
      <c r="V2637" s="43">
        <f t="shared" si="821"/>
        <v>4.7163982878911105E-6</v>
      </c>
      <c r="W2637" s="43">
        <f t="shared" si="822"/>
        <v>6.6101334929932873E-4</v>
      </c>
      <c r="X2637" s="43">
        <f t="shared" si="823"/>
        <v>1.3577189518746663E-6</v>
      </c>
      <c r="Y2637" s="22">
        <f>X2637+W2637+SUM($V$2595:V2637)</f>
        <v>4.9605265542439552E-3</v>
      </c>
      <c r="Z2637" s="22">
        <f t="shared" si="824"/>
        <v>0.21999686053066989</v>
      </c>
      <c r="AA2637" s="44">
        <f t="shared" si="825"/>
        <v>30.833032483297512</v>
      </c>
      <c r="AB2637" s="44">
        <f t="shared" si="826"/>
        <v>1.878386919515143</v>
      </c>
      <c r="AC2637" s="44">
        <f t="shared" si="827"/>
        <v>2.3797161035822327</v>
      </c>
      <c r="AD2637" s="44">
        <f t="shared" si="818"/>
        <v>1.8783869195151437</v>
      </c>
      <c r="AE2637" s="44">
        <f t="shared" si="819"/>
        <v>0.50131713643875209</v>
      </c>
      <c r="AF2637" s="44">
        <f t="shared" si="820"/>
        <v>1.2047628336715803E-5</v>
      </c>
      <c r="AG2637" s="45">
        <f>AC2637+AA2637+SUM($Z$2595:Z2637)</f>
        <v>38.311859291276967</v>
      </c>
      <c r="AH2637" s="45">
        <f>AC2637+AA2637+SUM($Z$2631:Z2637)+$AH$2630</f>
        <v>81.34309439344068</v>
      </c>
    </row>
    <row r="2638" spans="4:34" ht="14.4" x14ac:dyDescent="0.3">
      <c r="E2638" s="28">
        <v>41018.491666666669</v>
      </c>
      <c r="F2638" s="10">
        <f t="shared" si="817"/>
        <v>1120.8875000000044</v>
      </c>
      <c r="G2638" s="10">
        <v>131108</v>
      </c>
      <c r="H2638" s="10">
        <v>0</v>
      </c>
      <c r="I2638" s="10">
        <v>36</v>
      </c>
      <c r="K2638" s="10"/>
      <c r="L2638" s="79">
        <v>1037</v>
      </c>
      <c r="N2638" s="114">
        <v>5.95</v>
      </c>
      <c r="V2638" s="43">
        <f t="shared" si="821"/>
        <v>0</v>
      </c>
      <c r="W2638" s="43">
        <f t="shared" si="822"/>
        <v>0</v>
      </c>
      <c r="X2638" s="43">
        <f t="shared" si="823"/>
        <v>0</v>
      </c>
      <c r="Y2638" s="22">
        <f>X2638+W2638+SUM($V$2595:V2638)</f>
        <v>4.2981554859927518E-3</v>
      </c>
      <c r="Z2638" s="22">
        <f t="shared" si="824"/>
        <v>0.24249315557993245</v>
      </c>
      <c r="AA2638" s="44">
        <f t="shared" si="825"/>
        <v>33.985936548994665</v>
      </c>
      <c r="AB2638" s="44">
        <f t="shared" si="826"/>
        <v>2.07046578035051</v>
      </c>
      <c r="AC2638" s="44">
        <f t="shared" si="827"/>
        <v>2.6230595561684749</v>
      </c>
      <c r="AD2638" s="44">
        <f t="shared" si="818"/>
        <v>2.0704657803505095</v>
      </c>
      <c r="AE2638" s="44">
        <f t="shared" si="819"/>
        <v>0.55258049623113115</v>
      </c>
      <c r="AF2638" s="44">
        <f t="shared" si="820"/>
        <v>1.327958683400004E-5</v>
      </c>
      <c r="AG2638" s="45">
        <f>AC2638+AA2638+SUM($Z$2595:Z2638)</f>
        <v>41.950599965140306</v>
      </c>
      <c r="AH2638" s="45">
        <f>AC2638+AA2638+SUM($Z$2631:Z2638)+$AH$2630</f>
        <v>84.981835067304019</v>
      </c>
    </row>
    <row r="2639" spans="4:34" ht="14.4" x14ac:dyDescent="0.3">
      <c r="E2639" s="28">
        <v>41036.664583333331</v>
      </c>
      <c r="F2639" s="10">
        <f t="shared" si="817"/>
        <v>1139.0604166666672</v>
      </c>
      <c r="G2639" s="10">
        <v>136273</v>
      </c>
      <c r="H2639" s="10">
        <v>0</v>
      </c>
      <c r="I2639" s="10">
        <v>62</v>
      </c>
      <c r="K2639" s="10"/>
      <c r="L2639" s="79">
        <v>1037</v>
      </c>
      <c r="N2639" s="114">
        <v>5.95</v>
      </c>
      <c r="V2639" s="43">
        <f t="shared" si="821"/>
        <v>0</v>
      </c>
      <c r="W2639" s="43">
        <f t="shared" si="822"/>
        <v>0</v>
      </c>
      <c r="X2639" s="43">
        <f t="shared" si="823"/>
        <v>0</v>
      </c>
      <c r="Y2639" s="22">
        <f>X2639+W2639+SUM($V$2595:V2639)</f>
        <v>4.2981554859927518E-3</v>
      </c>
      <c r="Z2639" s="22">
        <f t="shared" si="824"/>
        <v>0.25204617407285701</v>
      </c>
      <c r="AA2639" s="44">
        <f t="shared" si="825"/>
        <v>35.324812607477419</v>
      </c>
      <c r="AB2639" s="44">
        <f t="shared" si="826"/>
        <v>2.1520317851367197</v>
      </c>
      <c r="AC2639" s="44">
        <f t="shared" si="827"/>
        <v>2.726394994186065</v>
      </c>
      <c r="AD2639" s="44">
        <f t="shared" si="818"/>
        <v>2.1520317851367197</v>
      </c>
      <c r="AE2639" s="44">
        <f t="shared" si="819"/>
        <v>0.57434940631315357</v>
      </c>
      <c r="AF2639" s="44">
        <f t="shared" si="820"/>
        <v>1.3802736191763187E-5</v>
      </c>
      <c r="AG2639" s="45">
        <f>AC2639+AA2639+SUM($Z$2595:Z2639)</f>
        <v>43.644857635713507</v>
      </c>
      <c r="AH2639" s="45">
        <f>AC2639+AA2639+SUM($Z$2631:Z2639)+$AH$2630</f>
        <v>86.676092737877212</v>
      </c>
    </row>
    <row r="2640" spans="4:34" ht="14.4" x14ac:dyDescent="0.3">
      <c r="E2640" s="28">
        <v>41039.618055555555</v>
      </c>
      <c r="F2640" s="10">
        <f t="shared" si="817"/>
        <v>1142.0138888888905</v>
      </c>
      <c r="G2640" s="10">
        <v>15464</v>
      </c>
      <c r="H2640" s="10">
        <v>0</v>
      </c>
      <c r="I2640" s="10">
        <v>60</v>
      </c>
      <c r="K2640" s="10"/>
      <c r="L2640" s="79">
        <v>1037</v>
      </c>
      <c r="N2640" s="114">
        <v>5.95</v>
      </c>
      <c r="V2640" s="43">
        <f t="shared" si="821"/>
        <v>0</v>
      </c>
      <c r="W2640" s="43">
        <f t="shared" si="822"/>
        <v>0</v>
      </c>
      <c r="X2640" s="43">
        <f t="shared" si="823"/>
        <v>0</v>
      </c>
      <c r="Y2640" s="22">
        <f>X2640+W2640+SUM($V$2595:V2640)</f>
        <v>4.2981554859927518E-3</v>
      </c>
      <c r="Z2640" s="22">
        <f t="shared" si="824"/>
        <v>2.8601718872136528E-2</v>
      </c>
      <c r="AA2640" s="44">
        <f t="shared" si="825"/>
        <v>4.0085923268881647</v>
      </c>
      <c r="AB2640" s="44">
        <f t="shared" si="826"/>
        <v>0.24420846040928301</v>
      </c>
      <c r="AC2640" s="44">
        <f t="shared" si="827"/>
        <v>0.30938610135605221</v>
      </c>
      <c r="AD2640" s="44">
        <f t="shared" si="818"/>
        <v>0.24420846040928301</v>
      </c>
      <c r="AE2640" s="44">
        <f t="shared" si="819"/>
        <v>6.5176074638604892E-2</v>
      </c>
      <c r="AF2640" s="44">
        <f t="shared" si="820"/>
        <v>1.5663081642689737E-6</v>
      </c>
      <c r="AG2640" s="45">
        <f>AC2640+AA2640+SUM($Z$2595:Z2640)</f>
        <v>9.9402301811663705</v>
      </c>
      <c r="AH2640" s="45">
        <f>AC2640+AA2640+SUM($Z$2640:Z2640)+$AH$2639</f>
        <v>91.022672884993568</v>
      </c>
    </row>
    <row r="2641" spans="4:34" ht="14.4" x14ac:dyDescent="0.3">
      <c r="E2641" s="28">
        <v>41044.623611111114</v>
      </c>
      <c r="F2641" s="10">
        <f t="shared" si="817"/>
        <v>1147.0194444444496</v>
      </c>
      <c r="G2641" s="10">
        <v>19465</v>
      </c>
      <c r="H2641" s="40">
        <v>0.83</v>
      </c>
      <c r="I2641" s="10">
        <v>63</v>
      </c>
      <c r="K2641" s="10"/>
      <c r="L2641" s="79">
        <v>1037</v>
      </c>
      <c r="N2641" s="114">
        <v>5.95</v>
      </c>
      <c r="V2641" s="43">
        <f t="shared" si="821"/>
        <v>1.5351414035096558E-6</v>
      </c>
      <c r="W2641" s="43">
        <f t="shared" si="822"/>
        <v>2.1515336467389914E-4</v>
      </c>
      <c r="X2641" s="43">
        <f t="shared" si="823"/>
        <v>4.4192420786508744E-7</v>
      </c>
      <c r="Y2641" s="22">
        <f>X2641+W2641+SUM($V$2595:V2641)</f>
        <v>4.5152859162780256E-3</v>
      </c>
      <c r="Z2641" s="22">
        <f t="shared" si="824"/>
        <v>3.6001840264235481E-2</v>
      </c>
      <c r="AA2641" s="44">
        <f t="shared" si="825"/>
        <v>5.0457352329848755</v>
      </c>
      <c r="AB2641" s="44">
        <f t="shared" si="826"/>
        <v>0.30739250400069168</v>
      </c>
      <c r="AC2641" s="44">
        <f t="shared" si="827"/>
        <v>0.38943355295496362</v>
      </c>
      <c r="AD2641" s="44">
        <f t="shared" si="818"/>
        <v>0.30739250400069162</v>
      </c>
      <c r="AE2641" s="44">
        <f t="shared" si="819"/>
        <v>8.2039077395269319E-2</v>
      </c>
      <c r="AF2641" s="44">
        <f t="shared" si="820"/>
        <v>1.9715590026833667E-6</v>
      </c>
      <c r="AG2641" s="45">
        <f>AC2641+AA2641+SUM($Z$2595:Z2641)</f>
        <v>11.093422379126229</v>
      </c>
      <c r="AH2641" s="45">
        <f>AC2641+AA2641+SUM($Z$2640:Z2641)+$AH$2639</f>
        <v>92.175865082953422</v>
      </c>
    </row>
    <row r="2642" spans="4:34" ht="14.4" x14ac:dyDescent="0.3">
      <c r="E2642" s="28">
        <v>41052.604861111111</v>
      </c>
      <c r="F2642" s="10">
        <f t="shared" si="817"/>
        <v>1155.0006944444467</v>
      </c>
      <c r="G2642" s="10">
        <v>23104</v>
      </c>
      <c r="H2642" s="40">
        <v>0.54</v>
      </c>
      <c r="I2642" s="10">
        <v>61</v>
      </c>
      <c r="K2642" s="10"/>
      <c r="L2642" s="79">
        <v>1037</v>
      </c>
      <c r="N2642" s="114">
        <v>5.95</v>
      </c>
      <c r="V2642" s="43">
        <f t="shared" si="821"/>
        <v>9.9876669625929412E-7</v>
      </c>
      <c r="W2642" s="43">
        <f t="shared" si="822"/>
        <v>1.3997929749868138E-4</v>
      </c>
      <c r="X2642" s="43">
        <f t="shared" si="823"/>
        <v>2.8751695451463523E-7</v>
      </c>
      <c r="Y2642" s="22">
        <f>X2642+W2642+SUM($V$2595:V2642)</f>
        <v>4.4409562085457165E-3</v>
      </c>
      <c r="Z2642" s="22">
        <f t="shared" si="824"/>
        <v>4.2732418056249506E-2</v>
      </c>
      <c r="AA2642" s="44">
        <f t="shared" si="825"/>
        <v>5.9890401655732122</v>
      </c>
      <c r="AB2642" s="44">
        <f t="shared" si="826"/>
        <v>0.3648598208287685</v>
      </c>
      <c r="AC2642" s="44">
        <f t="shared" si="827"/>
        <v>0.46223852080511058</v>
      </c>
      <c r="AD2642" s="44">
        <f t="shared" si="818"/>
        <v>0.36485982082876839</v>
      </c>
      <c r="AE2642" s="44">
        <f t="shared" si="819"/>
        <v>9.7376359832535397E-2</v>
      </c>
      <c r="AF2642" s="44">
        <f t="shared" si="820"/>
        <v>2.3401438067298478E-6</v>
      </c>
      <c r="AG2642" s="45">
        <f>AC2642+AA2642+SUM($Z$2595:Z2642)</f>
        <v>12.152264697620961</v>
      </c>
      <c r="AH2642" s="45">
        <f>AC2642+AA2642+SUM($Z$2640:Z2642)+$AH$2639</f>
        <v>93.234707401448162</v>
      </c>
    </row>
    <row r="2643" spans="4:34" ht="14.4" x14ac:dyDescent="0.3">
      <c r="E2643" s="28">
        <v>41109.661805555559</v>
      </c>
      <c r="F2643" s="10">
        <f t="shared" si="817"/>
        <v>1212.0576388888949</v>
      </c>
      <c r="G2643" s="10">
        <v>37894</v>
      </c>
      <c r="H2643" s="10">
        <v>0.74</v>
      </c>
      <c r="I2643" s="10">
        <v>60</v>
      </c>
      <c r="K2643" s="10"/>
      <c r="L2643" s="79">
        <v>1037</v>
      </c>
      <c r="N2643" s="114">
        <v>5.95</v>
      </c>
      <c r="V2643" s="43">
        <f t="shared" si="821"/>
        <v>1.3686802874664402E-6</v>
      </c>
      <c r="W2643" s="43">
        <f t="shared" si="822"/>
        <v>1.9182348175745225E-4</v>
      </c>
      <c r="X2643" s="43">
        <f t="shared" si="823"/>
        <v>3.940047154459816E-7</v>
      </c>
      <c r="Y2643" s="22">
        <f>X2643+W2643+SUM($V$2595:V2643)</f>
        <v>4.4942755608528857E-3</v>
      </c>
      <c r="Z2643" s="22">
        <f t="shared" si="824"/>
        <v>7.0087528126017942E-2</v>
      </c>
      <c r="AA2643" s="44">
        <f t="shared" si="825"/>
        <v>9.8229175915093183</v>
      </c>
      <c r="AB2643" s="44">
        <f t="shared" si="826"/>
        <v>0.59842443085549502</v>
      </c>
      <c r="AC2643" s="44">
        <f t="shared" si="827"/>
        <v>0.75813999772285579</v>
      </c>
      <c r="AD2643" s="44">
        <f t="shared" si="818"/>
        <v>0.59842443085549468</v>
      </c>
      <c r="AE2643" s="44">
        <f t="shared" si="819"/>
        <v>0.15971172868308936</v>
      </c>
      <c r="AF2643" s="44">
        <f t="shared" si="820"/>
        <v>3.8381842716508332E-6</v>
      </c>
      <c r="AG2643" s="45">
        <f>AC2643+AA2643+SUM($Z$2595:Z2643)</f>
        <v>16.352131128600831</v>
      </c>
      <c r="AH2643" s="45">
        <f>AC2643+AA2643+SUM($Z$2640:Z2643)+$AH$2639</f>
        <v>97.434573832428029</v>
      </c>
    </row>
    <row r="2644" spans="4:34" ht="14.4" x14ac:dyDescent="0.3">
      <c r="E2644" s="28">
        <v>41134.619444444441</v>
      </c>
      <c r="F2644" s="10">
        <f t="shared" si="817"/>
        <v>1237.0152777777766</v>
      </c>
      <c r="G2644" s="10">
        <v>42978</v>
      </c>
      <c r="H2644" s="10">
        <v>0.8</v>
      </c>
      <c r="I2644" s="10">
        <v>60</v>
      </c>
      <c r="K2644" s="10"/>
      <c r="L2644" s="79">
        <v>1037</v>
      </c>
      <c r="N2644" s="114">
        <v>5.95</v>
      </c>
      <c r="V2644" s="43">
        <f t="shared" si="821"/>
        <v>1.479654364828584E-6</v>
      </c>
      <c r="W2644" s="43">
        <f t="shared" si="822"/>
        <v>2.0737673703508352E-4</v>
      </c>
      <c r="X2644" s="43">
        <f t="shared" si="823"/>
        <v>4.2595104372538551E-7</v>
      </c>
      <c r="Y2644" s="22">
        <f>X2644+W2644+SUM($V$2595:V2644)</f>
        <v>4.5113404168236251E-3</v>
      </c>
      <c r="Z2644" s="22">
        <f t="shared" si="824"/>
        <v>7.9490731614503596E-2</v>
      </c>
      <c r="AA2644" s="44">
        <f t="shared" si="825"/>
        <v>11.140796755367274</v>
      </c>
      <c r="AB2644" s="44">
        <f t="shared" si="826"/>
        <v>0.67871127854825197</v>
      </c>
      <c r="AC2644" s="44">
        <f t="shared" si="827"/>
        <v>0.85985487998450671</v>
      </c>
      <c r="AD2644" s="44">
        <f t="shared" si="818"/>
        <v>0.67871127854825175</v>
      </c>
      <c r="AE2644" s="44">
        <f t="shared" si="819"/>
        <v>0.18113924830690384</v>
      </c>
      <c r="AF2644" s="44">
        <f t="shared" si="820"/>
        <v>4.3531293510056871E-6</v>
      </c>
      <c r="AG2644" s="45">
        <f>AC2644+AA2644+SUM($Z$2595:Z2644)</f>
        <v>17.851215906334943</v>
      </c>
      <c r="AH2644" s="45">
        <f>AC2644+AA2644+SUM($Z$2640:Z2644)+$AH$2639</f>
        <v>98.933658610162141</v>
      </c>
    </row>
    <row r="2645" spans="4:34" ht="14.4" x14ac:dyDescent="0.3">
      <c r="E2645" s="28">
        <v>42304.619444444441</v>
      </c>
      <c r="F2645" s="10">
        <f t="shared" si="817"/>
        <v>2407.0152777777766</v>
      </c>
      <c r="G2645" s="10">
        <v>141706</v>
      </c>
      <c r="H2645" s="10">
        <v>0.31</v>
      </c>
      <c r="I2645" s="10">
        <v>48</v>
      </c>
      <c r="K2645" s="10"/>
      <c r="L2645" s="10">
        <v>1074</v>
      </c>
      <c r="N2645" s="114">
        <v>5.95</v>
      </c>
      <c r="V2645" s="43">
        <f t="shared" si="821"/>
        <v>5.9382367915384359E-7</v>
      </c>
      <c r="W2645" s="43">
        <f t="shared" si="822"/>
        <v>8.3225663968732782E-5</v>
      </c>
      <c r="X2645" s="43">
        <f t="shared" si="823"/>
        <v>1.7094520310743718E-7</v>
      </c>
      <c r="Y2645" s="22">
        <f>X2645+W2645+SUM($V$2595:V2645)</f>
        <v>4.3875281615958096E-3</v>
      </c>
      <c r="Z2645" s="22">
        <f t="shared" si="824"/>
        <v>0.27144638154249862</v>
      </c>
      <c r="AA2645" s="44">
        <f t="shared" si="825"/>
        <v>38.043793349526602</v>
      </c>
      <c r="AB2645" s="44">
        <f t="shared" si="826"/>
        <v>2.3176754941376236</v>
      </c>
      <c r="AC2645" s="44">
        <f t="shared" si="827"/>
        <v>2.9362479258005427</v>
      </c>
      <c r="AD2645" s="44">
        <f t="shared" si="818"/>
        <v>2.3176754941376236</v>
      </c>
      <c r="AE2645" s="44">
        <f t="shared" si="819"/>
        <v>0.61855756651843319</v>
      </c>
      <c r="AF2645" s="44">
        <f t="shared" si="820"/>
        <v>1.486514448561625E-5</v>
      </c>
      <c r="AG2645" s="45">
        <f>AC2645+AA2645+SUM($Z$2595:Z2645)</f>
        <v>47.102051927852806</v>
      </c>
      <c r="AH2645" s="45">
        <f>AC2645+AA2645+SUM($Z$2640:Z2645)+$AH$2639</f>
        <v>128.18449463168</v>
      </c>
    </row>
    <row r="2646" spans="4:34" ht="14.4" x14ac:dyDescent="0.3">
      <c r="D2646" s="40" t="s">
        <v>164</v>
      </c>
      <c r="E2646" s="28">
        <v>42305.629861111112</v>
      </c>
      <c r="F2646" s="10">
        <f t="shared" si="817"/>
        <v>2408.0256944444482</v>
      </c>
      <c r="I2646" s="10">
        <v>47</v>
      </c>
      <c r="J2646" s="40">
        <v>2.79</v>
      </c>
      <c r="K2646" s="10"/>
      <c r="L2646" s="10">
        <v>1063</v>
      </c>
      <c r="N2646" s="114">
        <v>5.95</v>
      </c>
      <c r="V2646" s="43">
        <f t="shared" si="821"/>
        <v>0</v>
      </c>
      <c r="W2646" s="43">
        <f t="shared" si="822"/>
        <v>0</v>
      </c>
      <c r="X2646" s="43">
        <f t="shared" si="823"/>
        <v>0</v>
      </c>
      <c r="Y2646" s="22">
        <f>X2646+W2646+SUM($V$2595:V2646)</f>
        <v>4.3041315524239695E-3</v>
      </c>
      <c r="Z2646" s="22">
        <f t="shared" si="824"/>
        <v>0</v>
      </c>
      <c r="AA2646" s="44">
        <f t="shared" si="825"/>
        <v>0</v>
      </c>
      <c r="AB2646" s="44">
        <f t="shared" si="826"/>
        <v>0</v>
      </c>
      <c r="AC2646" s="44">
        <f t="shared" si="827"/>
        <v>0</v>
      </c>
      <c r="AD2646" s="44">
        <f t="shared" si="818"/>
        <v>0</v>
      </c>
      <c r="AE2646" s="44">
        <f t="shared" si="819"/>
        <v>0</v>
      </c>
      <c r="AF2646" s="44">
        <f t="shared" si="820"/>
        <v>0</v>
      </c>
      <c r="AG2646" s="45">
        <f>AC2646+AA2646+SUM($Z$2595:Z2646)</f>
        <v>6.1220106525256597</v>
      </c>
      <c r="AH2646" s="45">
        <f>AC2646+AA2646+SUM($Z$2646:Z2646)+$AH$2645</f>
        <v>128.18449463168</v>
      </c>
    </row>
    <row r="2647" spans="4:34" ht="14.4" x14ac:dyDescent="0.3">
      <c r="E2647" s="28">
        <v>42311.652777777781</v>
      </c>
      <c r="F2647" s="10">
        <f t="shared" si="817"/>
        <v>2414.0486111111168</v>
      </c>
      <c r="G2647" s="10">
        <v>2882</v>
      </c>
      <c r="H2647" s="10">
        <v>0.83</v>
      </c>
      <c r="I2647" s="10">
        <v>48</v>
      </c>
      <c r="K2647" s="10">
        <v>5</v>
      </c>
      <c r="L2647" s="10">
        <v>1091</v>
      </c>
      <c r="V2647" s="43">
        <f t="shared" si="821"/>
        <v>1.6150812644445847E-6</v>
      </c>
      <c r="W2647" s="43">
        <f t="shared" si="822"/>
        <v>2.2635710786810413E-4</v>
      </c>
      <c r="X2647" s="43">
        <f t="shared" si="823"/>
        <v>4.6493665456201585E-7</v>
      </c>
      <c r="Y2647" s="22">
        <f>X2647+W2647+SUM($V$2595:V2647)</f>
        <v>4.53256867821108E-3</v>
      </c>
      <c r="Z2647" s="22">
        <f t="shared" si="824"/>
        <v>5.6080291616015573E-3</v>
      </c>
      <c r="AA2647" s="44">
        <f t="shared" si="825"/>
        <v>0.7859773311757543</v>
      </c>
      <c r="AB2647" s="44">
        <f t="shared" si="826"/>
        <v>4.7882722489775188E-2</v>
      </c>
      <c r="AC2647" s="44">
        <f t="shared" si="827"/>
        <v>4.788273682836134E-2</v>
      </c>
      <c r="AD2647" s="44">
        <f t="shared" si="818"/>
        <v>4.7882722489775174E-2</v>
      </c>
      <c r="AE2647" s="44">
        <f t="shared" si="819"/>
        <v>1.4338586159270969E-8</v>
      </c>
      <c r="AF2647" s="44">
        <f t="shared" si="820"/>
        <v>3.8662981470802458E-19</v>
      </c>
      <c r="AG2647" s="45">
        <f>AC2647+AA2647+SUM($Z$2595:Z2647)</f>
        <v>6.961478749691377</v>
      </c>
      <c r="AH2647" s="45">
        <f>AC2647+AA2647+SUM($Z$2646:Z2647)+$AH$2645</f>
        <v>129.0239627288457</v>
      </c>
    </row>
    <row r="2648" spans="4:34" x14ac:dyDescent="0.25">
      <c r="D2648" s="40" t="s">
        <v>164</v>
      </c>
      <c r="E2648" s="28">
        <v>42486.643750000003</v>
      </c>
      <c r="F2648" s="10">
        <f t="shared" si="817"/>
        <v>2589.0395833333387</v>
      </c>
      <c r="G2648" s="10">
        <v>34517</v>
      </c>
      <c r="H2648" s="10">
        <v>0.36</v>
      </c>
      <c r="I2648" s="10">
        <v>47</v>
      </c>
      <c r="L2648" s="17">
        <v>1071</v>
      </c>
      <c r="V2648" s="17">
        <f t="shared" si="821"/>
        <v>6.8767543021131716E-7</v>
      </c>
      <c r="W2648" s="17">
        <f t="shared" si="822"/>
        <v>9.6379188441715052E-5</v>
      </c>
      <c r="X2648" s="17">
        <f t="shared" si="823"/>
        <v>1.9796249327237181E-7</v>
      </c>
      <c r="Z2648" s="17">
        <f t="shared" si="824"/>
        <v>6.5934702290566763E-2</v>
      </c>
      <c r="AA2648" s="17">
        <f t="shared" si="825"/>
        <v>9.2408901317852177</v>
      </c>
      <c r="AB2648" s="17">
        <f t="shared" si="826"/>
        <v>0.56296658973212788</v>
      </c>
      <c r="AC2648" s="17">
        <f t="shared" si="827"/>
        <v>0.56296675831370646</v>
      </c>
      <c r="AD2648" s="17">
        <f t="shared" si="818"/>
        <v>0.56296658973212765</v>
      </c>
      <c r="AE2648" s="17">
        <f t="shared" si="819"/>
        <v>1.6858157873936222E-7</v>
      </c>
      <c r="AF2648" s="17">
        <f t="shared" si="820"/>
        <v>4.5456828049286421E-18</v>
      </c>
    </row>
    <row r="2649" spans="4:34" x14ac:dyDescent="0.25">
      <c r="E2649" s="28">
        <v>42487.577777777777</v>
      </c>
      <c r="F2649" s="10">
        <f t="shared" si="817"/>
        <v>2589.9736111111124</v>
      </c>
      <c r="G2649" s="10">
        <v>1472</v>
      </c>
      <c r="H2649" s="10">
        <v>0.26</v>
      </c>
      <c r="I2649" s="10">
        <v>20</v>
      </c>
      <c r="K2649" s="17">
        <v>5</v>
      </c>
      <c r="L2649" s="17">
        <v>1087</v>
      </c>
      <c r="V2649" s="17">
        <f t="shared" si="821"/>
        <v>5.0407415210686402E-7</v>
      </c>
      <c r="W2649" s="17">
        <f t="shared" si="822"/>
        <v>7.0647075001030983E-5</v>
      </c>
      <c r="X2649" s="17">
        <f t="shared" si="823"/>
        <v>1.4510882832409409E-7</v>
      </c>
      <c r="Z2649" s="17">
        <f t="shared" si="824"/>
        <v>2.8538351996203995E-3</v>
      </c>
      <c r="AA2649" s="17">
        <f t="shared" si="825"/>
        <v>0.39997113231352927</v>
      </c>
      <c r="AB2649" s="17">
        <f t="shared" si="826"/>
        <v>2.4366741854807149E-2</v>
      </c>
      <c r="AC2649" s="17">
        <f t="shared" si="827"/>
        <v>2.436674915148139E-2</v>
      </c>
      <c r="AD2649" s="17">
        <f t="shared" si="818"/>
        <v>2.4366741854807153E-2</v>
      </c>
      <c r="AE2649" s="17">
        <f t="shared" si="819"/>
        <v>7.2966742352729354E-9</v>
      </c>
      <c r="AF2649" s="17">
        <f t="shared" si="820"/>
        <v>1.9674964994678586E-19</v>
      </c>
    </row>
    <row r="2650" spans="4:34" x14ac:dyDescent="0.25">
      <c r="E2650" s="28">
        <v>42613.663194444445</v>
      </c>
      <c r="F2650" s="10">
        <f t="shared" si="817"/>
        <v>2716.059027777781</v>
      </c>
      <c r="G2650" s="10">
        <v>22662</v>
      </c>
      <c r="H2650" s="10">
        <v>0</v>
      </c>
      <c r="I2650" s="10">
        <v>35</v>
      </c>
      <c r="L2650" s="17">
        <v>1048</v>
      </c>
      <c r="V2650" s="17">
        <f t="shared" si="821"/>
        <v>0</v>
      </c>
      <c r="W2650" s="17">
        <f t="shared" si="822"/>
        <v>0</v>
      </c>
      <c r="X2650" s="17">
        <f t="shared" si="823"/>
        <v>0</v>
      </c>
      <c r="Z2650" s="17">
        <f t="shared" si="824"/>
        <v>4.2359522326544288E-2</v>
      </c>
      <c r="AA2650" s="17">
        <f t="shared" si="825"/>
        <v>5.9367780281992983</v>
      </c>
      <c r="AB2650" s="17">
        <f t="shared" si="826"/>
        <v>0.36167594602559294</v>
      </c>
      <c r="AC2650" s="17">
        <f t="shared" si="827"/>
        <v>0.36167605433024747</v>
      </c>
      <c r="AD2650" s="17">
        <f t="shared" si="818"/>
        <v>0.361675946025593</v>
      </c>
      <c r="AE2650" s="17">
        <f t="shared" si="819"/>
        <v>1.0830465445926134E-7</v>
      </c>
      <c r="AF2650" s="17">
        <f t="shared" si="820"/>
        <v>2.9203582571163256E-18</v>
      </c>
    </row>
    <row r="2651" spans="4:34" x14ac:dyDescent="0.25">
      <c r="D2651" s="40" t="s">
        <v>164</v>
      </c>
      <c r="E2651" s="28">
        <v>42759.600694444445</v>
      </c>
      <c r="F2651" s="10">
        <f t="shared" si="817"/>
        <v>2861.996527777781</v>
      </c>
      <c r="G2651" s="10">
        <v>41126</v>
      </c>
      <c r="H2651" s="10">
        <v>0</v>
      </c>
      <c r="I2651" s="10">
        <v>27</v>
      </c>
      <c r="K2651" s="17">
        <v>5</v>
      </c>
      <c r="L2651" s="17">
        <v>1077</v>
      </c>
      <c r="V2651" s="17">
        <f t="shared" si="821"/>
        <v>0</v>
      </c>
      <c r="W2651" s="17">
        <f t="shared" si="822"/>
        <v>0</v>
      </c>
      <c r="X2651" s="17">
        <f t="shared" si="823"/>
        <v>0</v>
      </c>
      <c r="Z2651" s="17">
        <f t="shared" si="824"/>
        <v>7.8999385058283189E-2</v>
      </c>
      <c r="AA2651" s="17">
        <f t="shared" si="825"/>
        <v>11.071933480264365</v>
      </c>
      <c r="AB2651" s="17">
        <f t="shared" si="826"/>
        <v>0.67451604166202139</v>
      </c>
      <c r="AC2651" s="17">
        <f t="shared" si="827"/>
        <v>0.67451624364732787</v>
      </c>
      <c r="AD2651" s="17">
        <f t="shared" si="818"/>
        <v>0.67451604166202128</v>
      </c>
      <c r="AE2651" s="17">
        <f t="shared" si="819"/>
        <v>2.0198530652150288E-7</v>
      </c>
      <c r="AF2651" s="17">
        <f t="shared" si="820"/>
        <v>5.4463906529346962E-18</v>
      </c>
    </row>
    <row r="2652" spans="4:34" x14ac:dyDescent="0.25">
      <c r="E2652" s="28">
        <v>42761.585416666669</v>
      </c>
      <c r="F2652" s="10">
        <f t="shared" si="817"/>
        <v>2863.9812500000044</v>
      </c>
      <c r="G2652" s="10">
        <v>2549</v>
      </c>
      <c r="H2652" s="10">
        <v>0.46</v>
      </c>
      <c r="I2652" s="10">
        <v>27</v>
      </c>
      <c r="K2652" s="17">
        <v>5</v>
      </c>
      <c r="L2652" s="17">
        <v>1095</v>
      </c>
      <c r="V2652" s="17">
        <f t="shared" si="821"/>
        <v>8.9838705829816492E-7</v>
      </c>
      <c r="W2652" s="17">
        <f t="shared" si="822"/>
        <v>1.2591087565642667E-4</v>
      </c>
      <c r="X2652" s="17">
        <f t="shared" si="823"/>
        <v>2.5862046856855924E-7</v>
      </c>
      <c r="Z2652" s="17">
        <f t="shared" si="824"/>
        <v>4.9782361121783096E-3</v>
      </c>
      <c r="AA2652" s="17">
        <f t="shared" si="825"/>
        <v>0.69771048271354696</v>
      </c>
      <c r="AB2652" s="17">
        <f t="shared" si="826"/>
        <v>4.2505395635270997E-2</v>
      </c>
      <c r="AC2652" s="17">
        <f t="shared" si="827"/>
        <v>4.2505408363604842E-2</v>
      </c>
      <c r="AD2652" s="17">
        <f t="shared" si="818"/>
        <v>4.250539563527099E-2</v>
      </c>
      <c r="AE2652" s="17">
        <f t="shared" si="819"/>
        <v>1.2728333851116722E-8</v>
      </c>
      <c r="AF2652" s="17">
        <f t="shared" si="820"/>
        <v>3.4321050232816995E-19</v>
      </c>
    </row>
    <row r="2653" spans="4:34" x14ac:dyDescent="0.25">
      <c r="D2653" s="40" t="s">
        <v>164</v>
      </c>
      <c r="E2653" s="28">
        <v>42822.425000000003</v>
      </c>
      <c r="F2653" s="10">
        <f t="shared" si="817"/>
        <v>2924.8208333333387</v>
      </c>
      <c r="G2653" s="10">
        <v>9743</v>
      </c>
      <c r="H2653" s="10">
        <v>0.48</v>
      </c>
      <c r="I2653" s="10">
        <v>22</v>
      </c>
      <c r="L2653" s="17">
        <v>1082</v>
      </c>
      <c r="V2653" s="17">
        <f t="shared" si="821"/>
        <v>9.2631785308265823E-7</v>
      </c>
      <c r="W2653" s="17">
        <f t="shared" si="822"/>
        <v>1.2982543653151035E-4</v>
      </c>
      <c r="X2653" s="17">
        <f t="shared" si="823"/>
        <v>2.6666096199278717E-7</v>
      </c>
      <c r="Z2653" s="17">
        <f t="shared" si="824"/>
        <v>1.8802322588717373E-2</v>
      </c>
      <c r="AA2653" s="17">
        <f t="shared" si="825"/>
        <v>2.6351858919302189</v>
      </c>
      <c r="AB2653" s="17">
        <f t="shared" si="826"/>
        <v>0.16053882188117463</v>
      </c>
      <c r="AC2653" s="17">
        <f t="shared" si="827"/>
        <v>0.16053886995487654</v>
      </c>
      <c r="AD2653" s="17">
        <f t="shared" si="818"/>
        <v>0.16053882188117458</v>
      </c>
      <c r="AE2653" s="17">
        <f t="shared" si="819"/>
        <v>4.8073701948393229E-8</v>
      </c>
      <c r="AF2653" s="17">
        <f t="shared" si="820"/>
        <v>1.2962733054833557E-18</v>
      </c>
    </row>
    <row r="2654" spans="4:34" x14ac:dyDescent="0.25">
      <c r="D2654" s="40"/>
      <c r="E2654" s="28">
        <v>42822.591666666667</v>
      </c>
      <c r="F2654" s="10">
        <f t="shared" si="817"/>
        <v>2924.9875000000029</v>
      </c>
      <c r="G2654" s="10">
        <v>742.8</v>
      </c>
      <c r="H2654" s="10">
        <v>0.45</v>
      </c>
      <c r="I2654" s="10">
        <v>47</v>
      </c>
      <c r="K2654" s="17">
        <v>5</v>
      </c>
      <c r="L2654" s="17">
        <v>1072</v>
      </c>
      <c r="V2654" s="17">
        <f t="shared" si="821"/>
        <v>8.6039689680967797E-7</v>
      </c>
      <c r="W2654" s="17">
        <f t="shared" si="822"/>
        <v>1.2058647293361175E-4</v>
      </c>
      <c r="X2654" s="17">
        <f t="shared" si="823"/>
        <v>2.4768416525208052E-7</v>
      </c>
      <c r="Z2654" s="17">
        <f t="shared" si="824"/>
        <v>1.4202284776671749E-3</v>
      </c>
      <c r="AA2654" s="17">
        <f t="shared" si="825"/>
        <v>0.19904807132241509</v>
      </c>
      <c r="AB2654" s="17">
        <f t="shared" si="826"/>
        <v>1.2126257569030241E-2</v>
      </c>
      <c r="AC2654" s="17">
        <f t="shared" si="827"/>
        <v>1.2126261200264641E-2</v>
      </c>
      <c r="AD2654" s="17">
        <f t="shared" si="818"/>
        <v>1.2126257569030243E-2</v>
      </c>
      <c r="AE2654" s="17">
        <f t="shared" si="819"/>
        <v>3.6312343973377997E-9</v>
      </c>
      <c r="AF2654" s="17">
        <f t="shared" si="820"/>
        <v>9.7913662240426981E-20</v>
      </c>
    </row>
    <row r="2655" spans="4:34" x14ac:dyDescent="0.25">
      <c r="D2655" s="40"/>
      <c r="E2655" s="28">
        <v>42968.62777777778</v>
      </c>
      <c r="F2655" s="10">
        <f t="shared" si="817"/>
        <v>3071.0236111111153</v>
      </c>
      <c r="G2655" s="10">
        <v>18724</v>
      </c>
      <c r="H2655" s="10">
        <v>0</v>
      </c>
      <c r="I2655" s="10">
        <v>45</v>
      </c>
      <c r="L2655" s="17">
        <v>1068</v>
      </c>
      <c r="V2655" s="17">
        <f t="shared" si="821"/>
        <v>0</v>
      </c>
      <c r="W2655" s="17">
        <f t="shared" si="822"/>
        <v>0</v>
      </c>
      <c r="X2655" s="17">
        <f t="shared" si="823"/>
        <v>0</v>
      </c>
      <c r="Z2655" s="17">
        <f t="shared" si="824"/>
        <v>3.5666576197311756E-2</v>
      </c>
      <c r="AA2655" s="17">
        <f t="shared" si="825"/>
        <v>4.9987472539700546</v>
      </c>
      <c r="AB2655" s="17">
        <f t="shared" si="826"/>
        <v>0.30452993752417956</v>
      </c>
      <c r="AC2655" s="17">
        <f t="shared" si="827"/>
        <v>0.30453002871633661</v>
      </c>
      <c r="AD2655" s="17">
        <f t="shared" si="818"/>
        <v>0.30452993752417956</v>
      </c>
      <c r="AE2655" s="17">
        <f t="shared" si="819"/>
        <v>9.1192157008204322E-8</v>
      </c>
      <c r="AF2655" s="17">
        <f t="shared" si="820"/>
        <v>2.4589318901648083E-18</v>
      </c>
    </row>
    <row r="2656" spans="4:34" x14ac:dyDescent="0.25">
      <c r="D2656" s="40"/>
      <c r="E2656" s="28">
        <v>43046.615972222222</v>
      </c>
      <c r="F2656" s="10">
        <f t="shared" si="817"/>
        <v>3149.0118055555577</v>
      </c>
      <c r="G2656" s="10">
        <v>28560</v>
      </c>
      <c r="H2656" s="10">
        <v>0</v>
      </c>
      <c r="I2656" s="10">
        <v>60</v>
      </c>
      <c r="L2656" s="17">
        <v>1046</v>
      </c>
      <c r="V2656" s="17">
        <f t="shared" si="821"/>
        <v>0</v>
      </c>
      <c r="W2656" s="17">
        <f t="shared" si="822"/>
        <v>0</v>
      </c>
      <c r="X2656" s="17">
        <f t="shared" si="823"/>
        <v>0</v>
      </c>
      <c r="Z2656" s="17">
        <f t="shared" si="824"/>
        <v>5.3282111111187982E-2</v>
      </c>
      <c r="AA2656" s="17">
        <f t="shared" si="825"/>
        <v>7.4676023044469595</v>
      </c>
      <c r="AB2656" s="17">
        <f t="shared" si="826"/>
        <v>0.45493567641823313</v>
      </c>
      <c r="AC2656" s="17">
        <f t="shared" si="827"/>
        <v>0.45493581264971827</v>
      </c>
      <c r="AD2656" s="17">
        <f t="shared" si="818"/>
        <v>0.45493567641823318</v>
      </c>
      <c r="AE2656" s="17">
        <f t="shared" si="819"/>
        <v>1.3623148505480233E-7</v>
      </c>
      <c r="AF2656" s="17">
        <f t="shared" si="820"/>
        <v>3.6733854537032859E-18</v>
      </c>
    </row>
    <row r="2657" spans="4:34" x14ac:dyDescent="0.25">
      <c r="D2657" s="40"/>
      <c r="E2657" s="28">
        <v>43123.576388888891</v>
      </c>
      <c r="G2657" s="10">
        <v>37586.199999999997</v>
      </c>
      <c r="H2657" s="10">
        <v>0</v>
      </c>
      <c r="I2657" s="10">
        <v>166</v>
      </c>
      <c r="L2657" s="17">
        <v>1045</v>
      </c>
      <c r="V2657" s="17">
        <f t="shared" si="821"/>
        <v>0</v>
      </c>
      <c r="W2657" s="17">
        <f t="shared" si="822"/>
        <v>0</v>
      </c>
      <c r="X2657" s="17">
        <f t="shared" si="823"/>
        <v>0</v>
      </c>
      <c r="Z2657" s="17">
        <f t="shared" si="824"/>
        <v>7.0054533759943957E-2</v>
      </c>
      <c r="AA2657" s="17">
        <f t="shared" si="825"/>
        <v>9.8182933602431532</v>
      </c>
      <c r="AB2657" s="17">
        <f t="shared" si="826"/>
        <v>0.59814271690057053</v>
      </c>
      <c r="AC2657" s="17">
        <f t="shared" si="827"/>
        <v>0.59814289601571768</v>
      </c>
      <c r="AD2657" s="17">
        <f t="shared" si="818"/>
        <v>0.59814271690057053</v>
      </c>
      <c r="AE2657" s="17">
        <f t="shared" si="819"/>
        <v>1.7911514708986472E-7</v>
      </c>
      <c r="AF2657" s="17">
        <f t="shared" si="820"/>
        <v>4.8297130108590829E-18</v>
      </c>
    </row>
    <row r="2658" spans="4:34" x14ac:dyDescent="0.25">
      <c r="E2658" s="28"/>
    </row>
    <row r="2659" spans="4:34" x14ac:dyDescent="0.25">
      <c r="E2659" s="28"/>
    </row>
    <row r="2660" spans="4:34" ht="14.4" thickBot="1" x14ac:dyDescent="0.3"/>
    <row r="2661" spans="4:34" ht="14.4" thickBot="1" x14ac:dyDescent="0.3">
      <c r="D2661" s="18" t="s">
        <v>239</v>
      </c>
      <c r="E2661" s="18" t="s">
        <v>16</v>
      </c>
      <c r="F2661" s="10" t="s">
        <v>17</v>
      </c>
      <c r="G2661" s="10" t="s">
        <v>20</v>
      </c>
      <c r="H2661" s="10" t="s">
        <v>21</v>
      </c>
      <c r="I2661" s="10" t="s">
        <v>22</v>
      </c>
      <c r="K2661" s="10"/>
      <c r="L2661" s="10"/>
      <c r="O2661" s="37">
        <v>96.68</v>
      </c>
      <c r="P2661" s="38">
        <v>20.53</v>
      </c>
      <c r="Q2661" s="126">
        <f>P2661-(P2661/100*R2661)</f>
        <v>16.627247000000001</v>
      </c>
      <c r="R2661" s="21">
        <v>19.010000000000002</v>
      </c>
      <c r="S2661" s="85">
        <f>R2661*P2661/100</f>
        <v>3.9027530000000006</v>
      </c>
      <c r="T2661" s="40">
        <f>Q2661/$A$18+S2661</f>
        <v>10.830772583333335</v>
      </c>
      <c r="U2661" s="40">
        <f>$A$16-T2661</f>
        <v>106.16922741666667</v>
      </c>
    </row>
    <row r="2662" spans="4:34" ht="14.4" x14ac:dyDescent="0.3">
      <c r="D2662" s="18"/>
      <c r="E2662" s="28">
        <f>E2663-1</f>
        <v>39897.606249999997</v>
      </c>
      <c r="F2662" s="10"/>
      <c r="K2662" s="10"/>
      <c r="L2662" s="10"/>
      <c r="M2662" s="86"/>
      <c r="N2662" s="86"/>
      <c r="V2662" s="43">
        <f t="shared" ref="V2662:V2693" si="828">($A$15*L2662/1000/$A$13*H2662)/$Q$2661</f>
        <v>0</v>
      </c>
      <c r="W2662" s="43">
        <f t="shared" ref="W2662:W2693" si="829">($U$2661*L2662/1000/$A$13*H2662)/$Q$2661</f>
        <v>0</v>
      </c>
      <c r="X2662" s="43">
        <f t="shared" ref="X2662:X2693" si="830">($A$46*$S$2661*H2662*L2662/1000000)/$Q$2661</f>
        <v>0</v>
      </c>
      <c r="Y2662" s="22">
        <f>X2662+W2662+SUM($V$2661:V2662)</f>
        <v>0</v>
      </c>
      <c r="Z2662" s="22">
        <f t="shared" ref="Z2662:Z2693" si="831">($A$15*L2662/1000/$A$13*G2662)/$Q$2661</f>
        <v>0</v>
      </c>
      <c r="AA2662" s="44">
        <f t="shared" ref="AA2662:AA2693" si="832">($U$2661*L2662/1000/$A$13*G2662)/$Q$2661</f>
        <v>0</v>
      </c>
      <c r="AB2662" s="44">
        <f t="shared" ref="AB2662:AB2693" si="833">($A$14*$S$2661/1000*G2662/1000000*L2662/1000*1000000)/$Q$2661</f>
        <v>0</v>
      </c>
      <c r="AC2662" s="44">
        <f t="shared" ref="AC2662:AC2693" si="834">($A$14*((L2662/1000)*G2662/10^6)*(1+($A$28/(10^-N2662))+(($A$28*$A$29)/(10^-N2662)^2))*1000000)*$S$2661/1000/$Q$2661</f>
        <v>0</v>
      </c>
      <c r="AD2662" s="44">
        <f t="shared" ref="AD2662" si="835">AC2662/(1+($A$28/(10^-N2662))+(($A$28*$A$29)/(10^-N2662)^2))*1</f>
        <v>0</v>
      </c>
      <c r="AE2662" s="44">
        <f t="shared" ref="AE2662" si="836">AC2662/(1+($A$28/(10^-N2662))+(($A$28*$A$29)/(10^-N2662)^2))*($A$28/(10^-N2662))</f>
        <v>0</v>
      </c>
      <c r="AF2662" s="44">
        <f t="shared" ref="AF2662" si="837">AC2662/(1+($A$28/(10^-N2662))+(($A$28*$A$29)/(10^-N2662)^2))*(($A$28*$A$29)/(10^-N2662)^2)</f>
        <v>0</v>
      </c>
      <c r="AG2662" s="45">
        <f>AC2662+AA2662+SUM($Z$2661:Z2662)</f>
        <v>0</v>
      </c>
      <c r="AH2662" s="45">
        <f>AC2662+AA2662+SUM($Z$2661:Z2662)</f>
        <v>0</v>
      </c>
    </row>
    <row r="2663" spans="4:34" ht="14.4" x14ac:dyDescent="0.3">
      <c r="D2663" s="18"/>
      <c r="E2663" s="28">
        <v>39898.606249999997</v>
      </c>
      <c r="F2663" s="10">
        <f>E2663-E$2662</f>
        <v>1</v>
      </c>
      <c r="G2663" s="10">
        <v>2071</v>
      </c>
      <c r="H2663" s="10">
        <v>11.64</v>
      </c>
      <c r="I2663" s="10">
        <v>1323</v>
      </c>
      <c r="K2663" s="10"/>
      <c r="L2663" s="79">
        <v>1037</v>
      </c>
      <c r="M2663" s="86"/>
      <c r="N2663" s="114">
        <v>5.95</v>
      </c>
      <c r="V2663" s="43">
        <f t="shared" si="828"/>
        <v>2.3626289177594028E-5</v>
      </c>
      <c r="W2663" s="43">
        <f t="shared" si="829"/>
        <v>3.3445131582772142E-3</v>
      </c>
      <c r="X2663" s="43">
        <f t="shared" si="830"/>
        <v>6.1975876862043613E-6</v>
      </c>
      <c r="Y2663" s="22">
        <f>X2663+W2663+SUM($V$2661:V2663)</f>
        <v>3.3743370351410123E-3</v>
      </c>
      <c r="Z2663" s="22">
        <f t="shared" si="831"/>
        <v>4.2036121036767371E-3</v>
      </c>
      <c r="AA2663" s="44">
        <f t="shared" si="832"/>
        <v>0.59505899920894423</v>
      </c>
      <c r="AB2663" s="44">
        <f t="shared" si="833"/>
        <v>3.2705362228894544E-2</v>
      </c>
      <c r="AC2663" s="44">
        <f t="shared" si="834"/>
        <v>4.1434209512958106E-2</v>
      </c>
      <c r="AD2663" s="44">
        <f t="shared" ref="AD2663:AD2714" si="838">AC2663/(1+($A$28/(10^-N2663))+(($A$28*$A$29)/(10^-N2663)^2))*1</f>
        <v>3.2705362228894537E-2</v>
      </c>
      <c r="AE2663" s="44">
        <f t="shared" ref="AE2663:AE2714" si="839">AC2663/(1+($A$28/(10^-N2663))+(($A$28*$A$29)/(10^-N2663)^2))*($A$28/(10^-N2663))</f>
        <v>8.7286375178835182E-3</v>
      </c>
      <c r="AF2663" s="44">
        <f t="shared" ref="AF2663:AF2714" si="840">AC2663/(1+($A$28/(10^-N2663))+(($A$28*$A$29)/(10^-N2663)^2))*(($A$28*$A$29)/(10^-N2663)^2)</f>
        <v>2.0976618004404065E-7</v>
      </c>
      <c r="AG2663" s="45">
        <f>AC2663+AA2663+SUM($Z$2661:Z2663)</f>
        <v>0.64069682082557899</v>
      </c>
      <c r="AH2663" s="45">
        <f>AC2663+AA2663+SUM($Z$2661:Z2663)</f>
        <v>0.64069682082557899</v>
      </c>
    </row>
    <row r="2664" spans="4:34" ht="14.4" x14ac:dyDescent="0.3">
      <c r="D2664" s="18"/>
      <c r="E2664" s="28">
        <v>39904.579861111109</v>
      </c>
      <c r="F2664" s="10">
        <f t="shared" ref="F2664:F2722" si="841">E2664-E$2662</f>
        <v>6.9736111111124046</v>
      </c>
      <c r="G2664" s="10">
        <v>8088</v>
      </c>
      <c r="H2664" s="10">
        <v>20.28</v>
      </c>
      <c r="I2664" s="10">
        <v>1393</v>
      </c>
      <c r="K2664" s="10"/>
      <c r="L2664" s="79">
        <v>1037</v>
      </c>
      <c r="M2664" s="86"/>
      <c r="N2664" s="114">
        <v>5.95</v>
      </c>
      <c r="O2664" s="90"/>
      <c r="P2664" s="90"/>
      <c r="Q2664" s="90"/>
      <c r="R2664" s="88"/>
      <c r="S2664" s="87"/>
      <c r="V2664" s="43">
        <f t="shared" si="828"/>
        <v>4.1163328567148361E-5</v>
      </c>
      <c r="W2664" s="43">
        <f t="shared" si="829"/>
        <v>5.8270383891633947E-3</v>
      </c>
      <c r="X2664" s="43">
        <f t="shared" si="830"/>
        <v>1.0797858958438528E-5</v>
      </c>
      <c r="Y2664" s="22">
        <f>X2664+W2664+SUM($V$2661:V2664)</f>
        <v>5.9026258658665754E-3</v>
      </c>
      <c r="Z2664" s="22">
        <f t="shared" si="831"/>
        <v>1.6416617428555023E-2</v>
      </c>
      <c r="AA2664" s="44">
        <f t="shared" si="832"/>
        <v>2.3239194522462294</v>
      </c>
      <c r="AB2664" s="44">
        <f t="shared" si="833"/>
        <v>0.12772620459068038</v>
      </c>
      <c r="AC2664" s="44">
        <f t="shared" si="834"/>
        <v>0.16181549325968383</v>
      </c>
      <c r="AD2664" s="44">
        <f t="shared" si="838"/>
        <v>0.12772620459068038</v>
      </c>
      <c r="AE2664" s="44">
        <f t="shared" si="839"/>
        <v>3.4088469456611259E-2</v>
      </c>
      <c r="AF2664" s="44">
        <f t="shared" si="840"/>
        <v>8.1921239217585758E-7</v>
      </c>
      <c r="AG2664" s="45">
        <f>AC2664+AA2664+SUM($Z$2661:Z2664)</f>
        <v>2.5063551750381454</v>
      </c>
      <c r="AH2664" s="45">
        <f>AC2664+AA2664+SUM($Z$2661:Z2664)</f>
        <v>2.5063551750381454</v>
      </c>
    </row>
    <row r="2665" spans="4:34" ht="14.4" x14ac:dyDescent="0.3">
      <c r="D2665" s="18"/>
      <c r="E2665" s="28">
        <v>39910.442361111112</v>
      </c>
      <c r="F2665" s="10">
        <f t="shared" si="841"/>
        <v>12.836111111115315</v>
      </c>
      <c r="G2665" s="10">
        <v>12030</v>
      </c>
      <c r="H2665" s="10">
        <v>19.87</v>
      </c>
      <c r="I2665" s="18">
        <v>1455</v>
      </c>
      <c r="J2665" s="18"/>
      <c r="K2665" s="18"/>
      <c r="L2665" s="79">
        <v>1037</v>
      </c>
      <c r="M2665" s="87"/>
      <c r="N2665" s="114">
        <v>5.95</v>
      </c>
      <c r="O2665" s="90"/>
      <c r="P2665" s="90"/>
      <c r="Q2665" s="90"/>
      <c r="R2665" s="87"/>
      <c r="S2665" s="87"/>
      <c r="V2665" s="43">
        <f t="shared" si="828"/>
        <v>4.033113109611626E-5</v>
      </c>
      <c r="W2665" s="43">
        <f t="shared" si="829"/>
        <v>5.7092333724199527E-3</v>
      </c>
      <c r="X2665" s="43">
        <f t="shared" si="830"/>
        <v>1.0579559048529266E-5</v>
      </c>
      <c r="Y2665" s="22">
        <f>X2665+W2665+SUM($V$2661:V2665)</f>
        <v>5.8249336803093401E-3</v>
      </c>
      <c r="Z2665" s="22">
        <f t="shared" si="831"/>
        <v>2.4417891650039186E-2</v>
      </c>
      <c r="AA2665" s="44">
        <f t="shared" si="832"/>
        <v>3.4565715888380488</v>
      </c>
      <c r="AB2665" s="44">
        <f t="shared" si="833"/>
        <v>0.18997851647204317</v>
      </c>
      <c r="AC2665" s="44">
        <f t="shared" si="834"/>
        <v>0.2406825400487137</v>
      </c>
      <c r="AD2665" s="44">
        <f t="shared" si="838"/>
        <v>0.18997851647204314</v>
      </c>
      <c r="AE2665" s="44">
        <f t="shared" si="839"/>
        <v>5.0702805089395821E-2</v>
      </c>
      <c r="AF2665" s="44">
        <f t="shared" si="840"/>
        <v>1.2184872747126072E-6</v>
      </c>
      <c r="AG2665" s="45">
        <f>AC2665+AA2665+SUM($Z$2661:Z2665)</f>
        <v>3.7422922500690334</v>
      </c>
      <c r="AH2665" s="45">
        <f>AC2665+AA2665+SUM($Z$2661:Z2665)</f>
        <v>3.7422922500690334</v>
      </c>
    </row>
    <row r="2666" spans="4:34" ht="14.4" x14ac:dyDescent="0.3">
      <c r="D2666" s="18"/>
      <c r="E2666" s="28">
        <v>39914.584027777775</v>
      </c>
      <c r="F2666" s="10">
        <f t="shared" si="841"/>
        <v>16.977777777778101</v>
      </c>
      <c r="G2666" s="10">
        <v>13797</v>
      </c>
      <c r="H2666" s="10">
        <v>17.25</v>
      </c>
      <c r="I2666" s="10">
        <v>1675</v>
      </c>
      <c r="K2666" s="10"/>
      <c r="L2666" s="79">
        <v>1037</v>
      </c>
      <c r="M2666" s="86"/>
      <c r="N2666" s="114">
        <v>5.95</v>
      </c>
      <c r="O2666" s="90"/>
      <c r="P2666" s="90"/>
      <c r="Q2666" s="90"/>
      <c r="R2666" s="87"/>
      <c r="S2666" s="87"/>
      <c r="V2666" s="43">
        <f t="shared" si="828"/>
        <v>3.5013186281228261E-5</v>
      </c>
      <c r="W2666" s="43">
        <f t="shared" si="829"/>
        <v>4.9564305824984483E-3</v>
      </c>
      <c r="X2666" s="43">
        <f t="shared" si="830"/>
        <v>9.1845693803286272E-6</v>
      </c>
      <c r="Y2666" s="22">
        <f>X2666+W2666+SUM($V$2661:V2666)</f>
        <v>5.1057490870008637E-3</v>
      </c>
      <c r="Z2666" s="22">
        <f t="shared" si="831"/>
        <v>2.8004459775194571E-2</v>
      </c>
      <c r="AA2666" s="44">
        <f t="shared" si="832"/>
        <v>3.9642824780713681</v>
      </c>
      <c r="AB2666" s="44">
        <f t="shared" si="833"/>
        <v>0.21788309158476971</v>
      </c>
      <c r="AC2666" s="44">
        <f t="shared" si="834"/>
        <v>0.27603466376160452</v>
      </c>
      <c r="AD2666" s="44">
        <f t="shared" si="838"/>
        <v>0.21788309158476965</v>
      </c>
      <c r="AE2666" s="44">
        <f t="shared" si="839"/>
        <v>5.8150174714745977E-2</v>
      </c>
      <c r="AF2666" s="44">
        <f t="shared" si="840"/>
        <v>1.3974620888786233E-6</v>
      </c>
      <c r="AG2666" s="45">
        <f>AC2666+AA2666+SUM($Z$2661:Z2666)</f>
        <v>4.3133597227904383</v>
      </c>
      <c r="AH2666" s="45">
        <f>AC2666+AA2666+SUM($Z$2661:Z2666)</f>
        <v>4.3133597227904383</v>
      </c>
    </row>
    <row r="2667" spans="4:34" ht="14.4" x14ac:dyDescent="0.3">
      <c r="D2667" s="29"/>
      <c r="E2667" s="28">
        <v>39921.711111111108</v>
      </c>
      <c r="F2667" s="10">
        <f t="shared" si="841"/>
        <v>24.104861111110949</v>
      </c>
      <c r="G2667" s="10">
        <v>12761</v>
      </c>
      <c r="H2667" s="10">
        <v>12.88</v>
      </c>
      <c r="I2667" s="10">
        <v>1875</v>
      </c>
      <c r="K2667" s="10"/>
      <c r="L2667" s="79">
        <v>1037</v>
      </c>
      <c r="M2667" s="86"/>
      <c r="N2667" s="114">
        <v>5.95</v>
      </c>
      <c r="O2667" s="90"/>
      <c r="P2667" s="90"/>
      <c r="Q2667" s="90"/>
      <c r="R2667" s="87"/>
      <c r="S2667" s="87"/>
      <c r="V2667" s="43">
        <f t="shared" si="828"/>
        <v>2.6143179089983769E-5</v>
      </c>
      <c r="W2667" s="43">
        <f t="shared" si="829"/>
        <v>3.7008015015988415E-3</v>
      </c>
      <c r="X2667" s="43">
        <f t="shared" si="830"/>
        <v>6.8578118039787088E-6</v>
      </c>
      <c r="Y2667" s="22">
        <f>X2667+W2667+SUM($V$2661:V2667)</f>
        <v>3.8739364276148907E-3</v>
      </c>
      <c r="Z2667" s="22">
        <f t="shared" si="831"/>
        <v>2.5901638848391525E-2</v>
      </c>
      <c r="AA2667" s="44">
        <f t="shared" si="832"/>
        <v>3.666609313812331</v>
      </c>
      <c r="AB2667" s="44">
        <f t="shared" si="833"/>
        <v>0.20152251443888136</v>
      </c>
      <c r="AC2667" s="44">
        <f t="shared" si="834"/>
        <v>0.25530755557453327</v>
      </c>
      <c r="AD2667" s="44">
        <f t="shared" si="838"/>
        <v>0.20152251443888133</v>
      </c>
      <c r="AE2667" s="44">
        <f t="shared" si="839"/>
        <v>5.3783748607296768E-2</v>
      </c>
      <c r="AF2667" s="44">
        <f t="shared" si="840"/>
        <v>1.2925283551627247E-6</v>
      </c>
      <c r="AG2667" s="45">
        <f>AC2667+AA2667+SUM($Z$2661:Z2667)</f>
        <v>4.0208610891927217</v>
      </c>
      <c r="AH2667" s="45">
        <f>AC2667+AA2667+SUM($Z$2661:Z2667)</f>
        <v>4.0208610891927217</v>
      </c>
    </row>
    <row r="2668" spans="4:34" ht="14.4" x14ac:dyDescent="0.3">
      <c r="D2668" s="29"/>
      <c r="E2668" s="28">
        <v>39940.421527777777</v>
      </c>
      <c r="F2668" s="10">
        <f t="shared" si="841"/>
        <v>42.815277777779556</v>
      </c>
      <c r="G2668" s="10">
        <v>23417</v>
      </c>
      <c r="H2668" s="10">
        <v>15.23</v>
      </c>
      <c r="I2668" s="10">
        <v>210</v>
      </c>
      <c r="K2668" s="10"/>
      <c r="L2668" s="79">
        <v>1037</v>
      </c>
      <c r="M2668" s="86"/>
      <c r="N2668" s="114">
        <v>5.95</v>
      </c>
      <c r="O2668" s="90"/>
      <c r="P2668" s="90"/>
      <c r="Q2668" s="90"/>
      <c r="R2668" s="87"/>
      <c r="S2668" s="87"/>
      <c r="V2668" s="43">
        <f t="shared" si="828"/>
        <v>3.0913091423948199E-5</v>
      </c>
      <c r="W2668" s="43">
        <f t="shared" si="829"/>
        <v>4.3760253780551518E-3</v>
      </c>
      <c r="X2668" s="43">
        <f t="shared" si="830"/>
        <v>8.1090429949220281E-6</v>
      </c>
      <c r="Y2668" s="22">
        <f>X2668+W2668+SUM($V$2661:V2668)</f>
        <v>4.5813246266860922E-3</v>
      </c>
      <c r="Z2668" s="22">
        <f t="shared" si="831"/>
        <v>4.7530654095508537E-2</v>
      </c>
      <c r="AA2668" s="44">
        <f t="shared" si="832"/>
        <v>6.728390431905285</v>
      </c>
      <c r="AB2668" s="44">
        <f t="shared" si="833"/>
        <v>0.36980273651087564</v>
      </c>
      <c r="AC2668" s="44">
        <f t="shared" si="834"/>
        <v>0.46850066835583776</v>
      </c>
      <c r="AD2668" s="44">
        <f t="shared" si="838"/>
        <v>0.36980273651087564</v>
      </c>
      <c r="AE2668" s="44">
        <f t="shared" si="839"/>
        <v>9.8695559998202981E-2</v>
      </c>
      <c r="AF2668" s="44">
        <f t="shared" si="840"/>
        <v>2.3718467590976826E-6</v>
      </c>
      <c r="AG2668" s="45">
        <f>AC2668+AA2668+SUM($Z$2661:Z2668)</f>
        <v>7.3433659741624888</v>
      </c>
      <c r="AH2668" s="45">
        <f>AC2668+AA2668+SUM($Z$2661:Z2668)</f>
        <v>7.3433659741624888</v>
      </c>
    </row>
    <row r="2669" spans="4:34" ht="14.4" x14ac:dyDescent="0.3">
      <c r="D2669" s="18"/>
      <c r="E2669" s="28">
        <v>39952.595833333333</v>
      </c>
      <c r="F2669" s="10">
        <f t="shared" si="841"/>
        <v>54.989583333335759</v>
      </c>
      <c r="G2669" s="10">
        <v>26975.7</v>
      </c>
      <c r="H2669" s="10">
        <v>15.18</v>
      </c>
      <c r="I2669" s="10">
        <v>570</v>
      </c>
      <c r="K2669" s="10"/>
      <c r="L2669" s="79">
        <v>1037</v>
      </c>
      <c r="M2669" s="86"/>
      <c r="N2669" s="114">
        <v>5.95</v>
      </c>
      <c r="O2669" s="90"/>
      <c r="P2669" s="90"/>
      <c r="Q2669" s="90"/>
      <c r="R2669" s="87"/>
      <c r="S2669" s="87"/>
      <c r="V2669" s="43">
        <f t="shared" si="828"/>
        <v>3.0811603927480867E-5</v>
      </c>
      <c r="W2669" s="43">
        <f t="shared" si="829"/>
        <v>4.3616589125986347E-3</v>
      </c>
      <c r="X2669" s="43">
        <f t="shared" si="830"/>
        <v>8.082421054689192E-6</v>
      </c>
      <c r="Y2669" s="22">
        <f>X2669+W2669+SUM($V$2661:V2669)</f>
        <v>4.5977431432168234E-3</v>
      </c>
      <c r="Z2669" s="22">
        <f t="shared" si="831"/>
        <v>5.4753925169074152E-2</v>
      </c>
      <c r="AA2669" s="44">
        <f t="shared" si="832"/>
        <v>7.7509092443074445</v>
      </c>
      <c r="AB2669" s="44">
        <f t="shared" si="833"/>
        <v>0.42600195068951741</v>
      </c>
      <c r="AC2669" s="44">
        <f t="shared" si="834"/>
        <v>0.53969908525287502</v>
      </c>
      <c r="AD2669" s="44">
        <f t="shared" si="838"/>
        <v>0.42600195068951741</v>
      </c>
      <c r="AE2669" s="44">
        <f t="shared" si="839"/>
        <v>0.11369440226517165</v>
      </c>
      <c r="AF2669" s="44">
        <f t="shared" si="840"/>
        <v>2.732298185907305E-6</v>
      </c>
      <c r="AG2669" s="45">
        <f>AC2669+AA2669+SUM($Z$2661:Z2669)</f>
        <v>8.4918371286307597</v>
      </c>
      <c r="AH2669" s="45">
        <f>AC2669+AA2669+SUM($Z$2661:Z2669)</f>
        <v>8.4918371286307597</v>
      </c>
    </row>
    <row r="2670" spans="4:34" ht="14.4" x14ac:dyDescent="0.3">
      <c r="D2670" s="18"/>
      <c r="E2670" s="28">
        <v>39966.522222222222</v>
      </c>
      <c r="F2670" s="10">
        <f t="shared" si="841"/>
        <v>68.915972222224809</v>
      </c>
      <c r="G2670" s="10">
        <v>30078.7</v>
      </c>
      <c r="H2670" s="10">
        <v>11.48</v>
      </c>
      <c r="I2670" s="10">
        <v>797</v>
      </c>
      <c r="K2670" s="10"/>
      <c r="L2670" s="79">
        <v>1037</v>
      </c>
      <c r="M2670" s="86"/>
      <c r="N2670" s="114">
        <v>5.95</v>
      </c>
      <c r="O2670" s="90"/>
      <c r="P2670" s="90"/>
      <c r="Q2670" s="90"/>
      <c r="R2670" s="87"/>
      <c r="S2670" s="87"/>
      <c r="V2670" s="43">
        <f t="shared" si="828"/>
        <v>2.3301529188898576E-5</v>
      </c>
      <c r="W2670" s="43">
        <f t="shared" si="829"/>
        <v>3.298540468816359E-3</v>
      </c>
      <c r="X2670" s="43">
        <f t="shared" si="830"/>
        <v>6.1123974774592843E-6</v>
      </c>
      <c r="Y2670" s="22">
        <f>X2670+W2670+SUM($V$2661:V2670)</f>
        <v>3.5559562050462164E-3</v>
      </c>
      <c r="Z2670" s="22">
        <f t="shared" si="831"/>
        <v>6.1052239199836551E-2</v>
      </c>
      <c r="AA2670" s="44">
        <f t="shared" si="832"/>
        <v>8.6424920905389033</v>
      </c>
      <c r="AB2670" s="44">
        <f t="shared" si="833"/>
        <v>0.47500472181277176</v>
      </c>
      <c r="AC2670" s="44">
        <f t="shared" si="834"/>
        <v>0.60178037550816665</v>
      </c>
      <c r="AD2670" s="44">
        <f t="shared" si="838"/>
        <v>0.47500472181277176</v>
      </c>
      <c r="AE2670" s="44">
        <f t="shared" si="839"/>
        <v>0.12677260710244473</v>
      </c>
      <c r="AF2670" s="44">
        <f t="shared" si="840"/>
        <v>3.0465929501162178E-6</v>
      </c>
      <c r="AG2670" s="45">
        <f>AC2670+AA2670+SUM($Z$2661:Z2670)</f>
        <v>9.5065535043173455</v>
      </c>
      <c r="AH2670" s="45">
        <f>AC2670+AA2670+SUM($Z$2661:Z2670)</f>
        <v>9.5065535043173455</v>
      </c>
    </row>
    <row r="2671" spans="4:34" ht="14.4" x14ac:dyDescent="0.3">
      <c r="D2671" s="18"/>
      <c r="E2671" s="28">
        <v>39976.40902777778</v>
      </c>
      <c r="F2671" s="10">
        <f t="shared" si="841"/>
        <v>78.802777777782467</v>
      </c>
      <c r="G2671" s="10">
        <v>33143.699999999997</v>
      </c>
      <c r="H2671" s="10">
        <v>11.29</v>
      </c>
      <c r="I2671" s="10">
        <v>1018</v>
      </c>
      <c r="K2671" s="10"/>
      <c r="L2671" s="79">
        <v>1037</v>
      </c>
      <c r="M2671" s="86"/>
      <c r="N2671" s="114">
        <v>5.95</v>
      </c>
      <c r="O2671" s="90"/>
      <c r="P2671" s="90"/>
      <c r="Q2671" s="90"/>
      <c r="R2671" s="87"/>
      <c r="S2671" s="87"/>
      <c r="V2671" s="43">
        <f t="shared" si="828"/>
        <v>2.2915876702322728E-5</v>
      </c>
      <c r="W2671" s="43">
        <f t="shared" si="829"/>
        <v>3.2439479000815931E-3</v>
      </c>
      <c r="X2671" s="43">
        <f t="shared" si="830"/>
        <v>6.0112341045745045E-6</v>
      </c>
      <c r="Y2671" s="22">
        <f>X2671+W2671+SUM($V$2661:V2671)</f>
        <v>3.5241783496408885E-3</v>
      </c>
      <c r="Z2671" s="22">
        <f t="shared" si="831"/>
        <v>6.7273422733283766E-2</v>
      </c>
      <c r="AA2671" s="44">
        <f t="shared" si="832"/>
        <v>9.5231564230234103</v>
      </c>
      <c r="AB2671" s="44">
        <f t="shared" si="833"/>
        <v>0.52340739454650498</v>
      </c>
      <c r="AC2671" s="44">
        <f t="shared" si="834"/>
        <v>0.66310140503844972</v>
      </c>
      <c r="AD2671" s="44">
        <f t="shared" si="838"/>
        <v>0.52340739454650498</v>
      </c>
      <c r="AE2671" s="44">
        <f t="shared" si="839"/>
        <v>0.13969065345315113</v>
      </c>
      <c r="AF2671" s="44">
        <f t="shared" si="840"/>
        <v>3.3570387935903767E-6</v>
      </c>
      <c r="AG2671" s="45">
        <f>AC2671+AA2671+SUM($Z$2661:Z2671)</f>
        <v>10.515812289065421</v>
      </c>
      <c r="AH2671" s="45">
        <f>AC2671+AA2671+SUM($Z$2661:Z2671)</f>
        <v>10.515812289065421</v>
      </c>
    </row>
    <row r="2672" spans="4:34" ht="14.4" x14ac:dyDescent="0.3">
      <c r="D2672" s="18"/>
      <c r="E2672" s="28">
        <v>39981.538194444445</v>
      </c>
      <c r="F2672" s="10">
        <f t="shared" si="841"/>
        <v>83.931944444448163</v>
      </c>
      <c r="G2672" s="10">
        <v>34923</v>
      </c>
      <c r="H2672" s="10">
        <v>10.41</v>
      </c>
      <c r="I2672" s="10">
        <v>1121</v>
      </c>
      <c r="K2672" s="10"/>
      <c r="L2672" s="79">
        <v>1037</v>
      </c>
      <c r="M2672" s="86"/>
      <c r="N2672" s="114">
        <v>5.95</v>
      </c>
      <c r="O2672" s="90"/>
      <c r="P2672" s="90"/>
      <c r="Q2672" s="90"/>
      <c r="R2672" s="87"/>
      <c r="S2672" s="87"/>
      <c r="V2672" s="43">
        <f t="shared" si="828"/>
        <v>2.1129696764497753E-5</v>
      </c>
      <c r="W2672" s="43">
        <f t="shared" si="829"/>
        <v>2.9910981080468902E-3</v>
      </c>
      <c r="X2672" s="43">
        <f t="shared" si="830"/>
        <v>5.5426879564765808E-6</v>
      </c>
      <c r="Y2672" s="22">
        <f>X2672+W2672+SUM($V$2661:V2672)</f>
        <v>3.2919897082225856E-3</v>
      </c>
      <c r="Z2672" s="22">
        <f t="shared" si="831"/>
        <v>7.0884956782570119E-2</v>
      </c>
      <c r="AA2672" s="44">
        <f t="shared" si="832"/>
        <v>10.034401462759032</v>
      </c>
      <c r="AB2672" s="44">
        <f t="shared" si="833"/>
        <v>0.55150621203268202</v>
      </c>
      <c r="AC2672" s="44">
        <f t="shared" si="834"/>
        <v>0.69869961314390938</v>
      </c>
      <c r="AD2672" s="44">
        <f t="shared" si="838"/>
        <v>0.55150621203268191</v>
      </c>
      <c r="AE2672" s="44">
        <f t="shared" si="839"/>
        <v>0.14718986385178476</v>
      </c>
      <c r="AF2672" s="44">
        <f t="shared" si="840"/>
        <v>3.5372594426258007E-6</v>
      </c>
      <c r="AG2672" s="45">
        <f>AC2672+AA2672+SUM($Z$2661:Z2672)</f>
        <v>11.13354049368907</v>
      </c>
      <c r="AH2672" s="45">
        <f>AC2672+AA2672+SUM($Z$2661:Z2672)</f>
        <v>11.13354049368907</v>
      </c>
    </row>
    <row r="2673" spans="4:34" ht="14.4" x14ac:dyDescent="0.3">
      <c r="D2673" s="18"/>
      <c r="E2673" s="28">
        <v>39988.550000000003</v>
      </c>
      <c r="F2673" s="10">
        <f t="shared" si="841"/>
        <v>90.943750000005821</v>
      </c>
      <c r="G2673" s="10">
        <v>34569</v>
      </c>
      <c r="H2673" s="10">
        <v>8.1199999999999992</v>
      </c>
      <c r="I2673" s="10">
        <v>1229</v>
      </c>
      <c r="K2673" s="10"/>
      <c r="L2673" s="79">
        <v>1037</v>
      </c>
      <c r="M2673" s="86"/>
      <c r="N2673" s="114">
        <v>5.95</v>
      </c>
      <c r="O2673" s="90"/>
      <c r="P2673" s="90"/>
      <c r="Q2673" s="90"/>
      <c r="R2673" s="87"/>
      <c r="S2673" s="87"/>
      <c r="V2673" s="43">
        <f t="shared" si="828"/>
        <v>1.6481569426294112E-5</v>
      </c>
      <c r="W2673" s="43">
        <f t="shared" si="829"/>
        <v>2.3331139901384E-3</v>
      </c>
      <c r="X2673" s="43">
        <f t="shared" si="830"/>
        <v>4.323403093812663E-6</v>
      </c>
      <c r="Y2673" s="22">
        <f>X2673+W2673+SUM($V$2661:V2673)</f>
        <v>2.6492678748777257E-3</v>
      </c>
      <c r="Z2673" s="22">
        <f t="shared" si="831"/>
        <v>7.0166425307581437E-2</v>
      </c>
      <c r="AA2673" s="44">
        <f t="shared" si="832"/>
        <v>9.9326868873268914</v>
      </c>
      <c r="AB2673" s="44">
        <f t="shared" si="833"/>
        <v>0.54591582177240738</v>
      </c>
      <c r="AC2673" s="44">
        <f t="shared" si="834"/>
        <v>0.69161718428462049</v>
      </c>
      <c r="AD2673" s="44">
        <f t="shared" si="838"/>
        <v>0.54591582177240727</v>
      </c>
      <c r="AE2673" s="44">
        <f t="shared" si="839"/>
        <v>0.14569786110850577</v>
      </c>
      <c r="AF2673" s="44">
        <f t="shared" si="840"/>
        <v>3.5014037073599433E-6</v>
      </c>
      <c r="AG2673" s="45">
        <f>AC2673+AA2673+SUM($Z$2661:Z2673)</f>
        <v>11.094909914705223</v>
      </c>
      <c r="AH2673" s="45">
        <f>AC2673+AA2673+SUM($Z$2661:Z2673)</f>
        <v>11.094909914705223</v>
      </c>
    </row>
    <row r="2674" spans="4:34" ht="14.4" x14ac:dyDescent="0.3">
      <c r="D2674" s="18"/>
      <c r="E2674" s="28">
        <v>39995.640277777777</v>
      </c>
      <c r="F2674" s="10">
        <f t="shared" si="841"/>
        <v>98.034027777779556</v>
      </c>
      <c r="G2674" s="10">
        <v>36242.1</v>
      </c>
      <c r="H2674" s="10">
        <v>8.39</v>
      </c>
      <c r="I2674" s="10">
        <v>1445</v>
      </c>
      <c r="K2674" s="10"/>
      <c r="L2674" s="79">
        <v>1037</v>
      </c>
      <c r="M2674" s="86"/>
      <c r="N2674" s="114">
        <v>5.95</v>
      </c>
      <c r="O2674" s="90"/>
      <c r="P2674" s="90"/>
      <c r="Q2674" s="90"/>
      <c r="R2674" s="87"/>
      <c r="S2674" s="87"/>
      <c r="V2674" s="43">
        <f t="shared" si="828"/>
        <v>1.7029601907217687E-5</v>
      </c>
      <c r="W2674" s="43">
        <f t="shared" si="829"/>
        <v>2.4106929036035937E-3</v>
      </c>
      <c r="X2674" s="43">
        <f t="shared" si="830"/>
        <v>4.4671615710699817E-6</v>
      </c>
      <c r="Y2674" s="22">
        <f>X2674+W2674+SUM($V$2661:V2674)</f>
        <v>2.7440201487273943E-3</v>
      </c>
      <c r="Z2674" s="22">
        <f t="shared" si="831"/>
        <v>7.3562399914371177E-2</v>
      </c>
      <c r="AA2674" s="44">
        <f t="shared" si="832"/>
        <v>10.413417554432872</v>
      </c>
      <c r="AB2674" s="44">
        <f t="shared" si="833"/>
        <v>0.5723375221805016</v>
      </c>
      <c r="AC2674" s="44">
        <f t="shared" si="834"/>
        <v>0.72509066373229325</v>
      </c>
      <c r="AD2674" s="44">
        <f t="shared" si="838"/>
        <v>0.57233752218050171</v>
      </c>
      <c r="AE2674" s="44">
        <f t="shared" si="839"/>
        <v>0.15274947068415567</v>
      </c>
      <c r="AF2674" s="44">
        <f t="shared" si="840"/>
        <v>3.6708676358156096E-6</v>
      </c>
      <c r="AG2674" s="45">
        <f>AC2674+AA2674+SUM($Z$2661:Z2674)</f>
        <v>11.682676461173248</v>
      </c>
      <c r="AH2674" s="45">
        <f>AC2674+AA2674+SUM($Z$2661:Z2674)</f>
        <v>11.682676461173248</v>
      </c>
    </row>
    <row r="2675" spans="4:34" ht="14.4" x14ac:dyDescent="0.3">
      <c r="D2675" s="18"/>
      <c r="E2675" s="28">
        <v>40002.570833333331</v>
      </c>
      <c r="F2675" s="10">
        <f t="shared" si="841"/>
        <v>104.9645833333343</v>
      </c>
      <c r="G2675" s="10">
        <v>37830.400000000001</v>
      </c>
      <c r="H2675" s="10">
        <v>7.32</v>
      </c>
      <c r="I2675" s="10">
        <v>92</v>
      </c>
      <c r="K2675" s="10"/>
      <c r="L2675" s="79">
        <v>1037</v>
      </c>
      <c r="M2675" s="86"/>
      <c r="N2675" s="114">
        <v>5.95</v>
      </c>
      <c r="O2675" s="90"/>
      <c r="P2675" s="90"/>
      <c r="Q2675" s="90"/>
      <c r="R2675" s="88"/>
      <c r="S2675" s="85"/>
      <c r="V2675" s="43">
        <f t="shared" si="828"/>
        <v>1.4857769482816865E-5</v>
      </c>
      <c r="W2675" s="43">
        <f t="shared" si="829"/>
        <v>2.1032505428341245E-3</v>
      </c>
      <c r="X2675" s="43">
        <f t="shared" si="830"/>
        <v>3.897452050087279E-6</v>
      </c>
      <c r="Y2675" s="22">
        <f>X2675+W2675+SUM($V$2661:V2675)</f>
        <v>2.4508658479197591E-3</v>
      </c>
      <c r="Z2675" s="22">
        <f t="shared" si="831"/>
        <v>7.6786251727152338E-2</v>
      </c>
      <c r="AA2675" s="44">
        <f t="shared" si="832"/>
        <v>10.869782696124599</v>
      </c>
      <c r="AB2675" s="44">
        <f t="shared" si="833"/>
        <v>0.59742005565619116</v>
      </c>
      <c r="AC2675" s="44">
        <f t="shared" si="834"/>
        <v>0.75686756135152589</v>
      </c>
      <c r="AD2675" s="44">
        <f t="shared" si="838"/>
        <v>0.59742005565619116</v>
      </c>
      <c r="AE2675" s="44">
        <f t="shared" si="839"/>
        <v>0.15944367395294093</v>
      </c>
      <c r="AF2675" s="44">
        <f t="shared" si="840"/>
        <v>3.8317423937895101E-6</v>
      </c>
      <c r="AG2675" s="45">
        <f>AC2675+AA2675+SUM($Z$2661:Z2675)</f>
        <v>12.247604752211361</v>
      </c>
      <c r="AH2675" s="45">
        <f>AC2675+AA2675+SUM($Z$2661:Z2675)</f>
        <v>12.247604752211361</v>
      </c>
    </row>
    <row r="2676" spans="4:34" ht="14.4" x14ac:dyDescent="0.3">
      <c r="D2676" s="18"/>
      <c r="E2676" s="28">
        <v>40011.513888888891</v>
      </c>
      <c r="F2676" s="10">
        <f t="shared" si="841"/>
        <v>113.90763888889342</v>
      </c>
      <c r="G2676" s="10">
        <v>40091.9</v>
      </c>
      <c r="H2676" s="10">
        <v>6.88</v>
      </c>
      <c r="I2676" s="10">
        <v>73</v>
      </c>
      <c r="K2676" s="10"/>
      <c r="L2676" s="79">
        <v>1037</v>
      </c>
      <c r="M2676" s="86"/>
      <c r="N2676" s="114">
        <v>5.95</v>
      </c>
      <c r="O2676" s="90"/>
      <c r="P2676" s="90"/>
      <c r="Q2676" s="90"/>
      <c r="R2676" s="88"/>
      <c r="S2676" s="87"/>
      <c r="V2676" s="43">
        <f t="shared" si="828"/>
        <v>1.3964679513904374E-5</v>
      </c>
      <c r="W2676" s="43">
        <f t="shared" si="829"/>
        <v>1.9768256468167726E-3</v>
      </c>
      <c r="X2676" s="43">
        <f t="shared" si="830"/>
        <v>3.6631789760383163E-6</v>
      </c>
      <c r="Y2676" s="22">
        <f>X2676+W2676+SUM($V$2661:V2676)</f>
        <v>2.338171358342263E-3</v>
      </c>
      <c r="Z2676" s="22">
        <f t="shared" si="831"/>
        <v>8.1376531192369581E-2</v>
      </c>
      <c r="AA2676" s="44">
        <f t="shared" si="832"/>
        <v>11.519577928722873</v>
      </c>
      <c r="AB2676" s="44">
        <f t="shared" si="833"/>
        <v>0.63313380586413193</v>
      </c>
      <c r="AC2676" s="44">
        <f t="shared" si="834"/>
        <v>0.80211307792011832</v>
      </c>
      <c r="AD2676" s="44">
        <f t="shared" si="838"/>
        <v>0.63313380586413182</v>
      </c>
      <c r="AE2676" s="44">
        <f t="shared" si="839"/>
        <v>0.16897521125216527</v>
      </c>
      <c r="AF2676" s="44">
        <f t="shared" si="840"/>
        <v>4.0608038212011944E-6</v>
      </c>
      <c r="AG2676" s="45">
        <f>AC2676+AA2676+SUM($Z$2661:Z2676)</f>
        <v>13.024022032570596</v>
      </c>
      <c r="AH2676" s="45">
        <f>AC2676+AA2676+SUM($Z$2661:Z2676)</f>
        <v>13.024022032570596</v>
      </c>
    </row>
    <row r="2677" spans="4:34" ht="14.4" x14ac:dyDescent="0.3">
      <c r="D2677" s="18"/>
      <c r="E2677" s="28">
        <v>40017.541666666664</v>
      </c>
      <c r="F2677" s="10">
        <f t="shared" si="841"/>
        <v>119.93541666666715</v>
      </c>
      <c r="G2677" s="10">
        <v>40217.4</v>
      </c>
      <c r="H2677" s="10">
        <v>5.69</v>
      </c>
      <c r="I2677" s="10">
        <v>179</v>
      </c>
      <c r="K2677" s="10"/>
      <c r="L2677" s="79">
        <v>1037</v>
      </c>
      <c r="M2677" s="86"/>
      <c r="N2677" s="114">
        <v>5.95</v>
      </c>
      <c r="O2677" s="90"/>
      <c r="P2677" s="90"/>
      <c r="Q2677" s="90"/>
      <c r="R2677" s="87"/>
      <c r="S2677" s="87"/>
      <c r="V2677" s="43">
        <f t="shared" si="828"/>
        <v>1.1549277097981961E-5</v>
      </c>
      <c r="W2677" s="43">
        <f t="shared" si="829"/>
        <v>1.6349037689516624E-3</v>
      </c>
      <c r="X2677" s="43">
        <f t="shared" si="830"/>
        <v>3.0295767984968052E-6</v>
      </c>
      <c r="Y2677" s="22">
        <f>X2677+W2677+SUM($V$2661:V2677)</f>
        <v>2.0071651553975932E-3</v>
      </c>
      <c r="Z2677" s="22">
        <f t="shared" si="831"/>
        <v>8.1631264808502579E-2</v>
      </c>
      <c r="AA2677" s="44">
        <f t="shared" si="832"/>
        <v>11.555637757018731</v>
      </c>
      <c r="AB2677" s="44">
        <f t="shared" si="833"/>
        <v>0.63511570975583942</v>
      </c>
      <c r="AC2677" s="44">
        <f t="shared" si="834"/>
        <v>0.80462393899876461</v>
      </c>
      <c r="AD2677" s="44">
        <f t="shared" si="838"/>
        <v>0.63511570975583942</v>
      </c>
      <c r="AE2677" s="44">
        <f t="shared" si="839"/>
        <v>0.1695041557275368</v>
      </c>
      <c r="AF2677" s="44">
        <f t="shared" si="840"/>
        <v>4.0735153883646557E-6</v>
      </c>
      <c r="AG2677" s="45">
        <f>AC2677+AA2677+SUM($Z$2661:Z2677)</f>
        <v>13.144223986753603</v>
      </c>
      <c r="AH2677" s="45">
        <f>AC2677+AA2677+SUM($Z$2661:Z2677)</f>
        <v>13.144223986753603</v>
      </c>
    </row>
    <row r="2678" spans="4:34" ht="14.4" x14ac:dyDescent="0.3">
      <c r="D2678" s="18"/>
      <c r="E2678" s="28">
        <v>40028.531944444447</v>
      </c>
      <c r="F2678" s="10">
        <f t="shared" si="841"/>
        <v>130.92569444444962</v>
      </c>
      <c r="G2678" s="10">
        <v>42174.400000000001</v>
      </c>
      <c r="H2678" s="10">
        <v>5.28</v>
      </c>
      <c r="I2678" s="10">
        <v>379</v>
      </c>
      <c r="K2678" s="10"/>
      <c r="L2678" s="79">
        <v>1037</v>
      </c>
      <c r="M2678" s="86"/>
      <c r="N2678" s="114">
        <v>5.95</v>
      </c>
      <c r="O2678" s="90"/>
      <c r="P2678" s="90"/>
      <c r="Q2678" s="90"/>
      <c r="R2678" s="87"/>
      <c r="S2678" s="87"/>
      <c r="V2678" s="43">
        <f t="shared" si="828"/>
        <v>1.0717079626949868E-5</v>
      </c>
      <c r="W2678" s="43">
        <f t="shared" si="829"/>
        <v>1.517098752208221E-3</v>
      </c>
      <c r="X2678" s="43">
        <f t="shared" si="830"/>
        <v>2.8112768885875454E-6</v>
      </c>
      <c r="Y2678" s="22">
        <f>X2678+W2678+SUM($V$2661:V2678)</f>
        <v>1.8998589183711922E-3</v>
      </c>
      <c r="Z2678" s="22">
        <f t="shared" si="831"/>
        <v>8.5603485420233813E-2</v>
      </c>
      <c r="AA2678" s="44">
        <f t="shared" si="832"/>
        <v>12.117941214986816</v>
      </c>
      <c r="AB2678" s="44">
        <f t="shared" si="833"/>
        <v>0.66602077681617111</v>
      </c>
      <c r="AC2678" s="44">
        <f t="shared" si="834"/>
        <v>0.84377736633669764</v>
      </c>
      <c r="AD2678" s="44">
        <f t="shared" si="838"/>
        <v>0.666020776816171</v>
      </c>
      <c r="AE2678" s="44">
        <f t="shared" si="839"/>
        <v>0.17775231778572032</v>
      </c>
      <c r="AF2678" s="44">
        <f t="shared" si="840"/>
        <v>4.2717348062044377E-6</v>
      </c>
      <c r="AG2678" s="45">
        <f>AC2678+AA2678+SUM($Z$2661:Z2678)</f>
        <v>13.831284357479854</v>
      </c>
      <c r="AH2678" s="45">
        <f>AC2678+AA2678+SUM($Z$2661:Z2678)</f>
        <v>13.831284357479854</v>
      </c>
    </row>
    <row r="2679" spans="4:34" ht="14.4" x14ac:dyDescent="0.3">
      <c r="D2679" s="18"/>
      <c r="E2679" s="28">
        <v>40038.597222222219</v>
      </c>
      <c r="F2679" s="10">
        <f t="shared" si="841"/>
        <v>140.9909722222219</v>
      </c>
      <c r="G2679" s="10">
        <v>44283</v>
      </c>
      <c r="H2679" s="10">
        <v>5.47</v>
      </c>
      <c r="I2679" s="10">
        <v>576</v>
      </c>
      <c r="K2679" s="10"/>
      <c r="L2679" s="79">
        <v>1037</v>
      </c>
      <c r="M2679" s="86"/>
      <c r="N2679" s="114">
        <v>5.95</v>
      </c>
      <c r="O2679" s="90"/>
      <c r="P2679" s="90"/>
      <c r="Q2679" s="90"/>
      <c r="R2679" s="87"/>
      <c r="S2679" s="87"/>
      <c r="V2679" s="43">
        <f t="shared" si="828"/>
        <v>1.1102732113525714E-5</v>
      </c>
      <c r="W2679" s="43">
        <f t="shared" si="829"/>
        <v>1.5716913209429864E-3</v>
      </c>
      <c r="X2679" s="43">
        <f t="shared" si="830"/>
        <v>2.9124402614723243E-6</v>
      </c>
      <c r="Y2679" s="22">
        <f>X2679+W2679+SUM($V$2661:V2679)</f>
        <v>1.9656553825923681E-3</v>
      </c>
      <c r="Z2679" s="22">
        <f t="shared" si="831"/>
        <v>8.9883416121253987E-2</v>
      </c>
      <c r="AA2679" s="44">
        <f t="shared" si="832"/>
        <v>12.723803796219061</v>
      </c>
      <c r="AB2679" s="44">
        <f t="shared" si="833"/>
        <v>0.69931992060943371</v>
      </c>
      <c r="AC2679" s="44">
        <f t="shared" si="834"/>
        <v>0.88596383383019028</v>
      </c>
      <c r="AD2679" s="44">
        <f t="shared" si="838"/>
        <v>0.6993199206094336</v>
      </c>
      <c r="AE2679" s="44">
        <f t="shared" si="839"/>
        <v>0.18663942791136454</v>
      </c>
      <c r="AF2679" s="44">
        <f t="shared" si="840"/>
        <v>4.4853093920281285E-6</v>
      </c>
      <c r="AG2679" s="45">
        <f>AC2679+AA2679+SUM($Z$2661:Z2679)</f>
        <v>14.569216822326847</v>
      </c>
      <c r="AH2679" s="45">
        <f>AC2679+AA2679+SUM($Z$2661:Z2679)</f>
        <v>14.569216822326847</v>
      </c>
    </row>
    <row r="2680" spans="4:34" ht="14.4" x14ac:dyDescent="0.3">
      <c r="D2680" s="18"/>
      <c r="E2680" s="28">
        <v>40045.539583333331</v>
      </c>
      <c r="F2680" s="10">
        <f t="shared" si="841"/>
        <v>147.9333333333343</v>
      </c>
      <c r="G2680" s="10">
        <v>48351</v>
      </c>
      <c r="H2680" s="10">
        <v>5.75</v>
      </c>
      <c r="I2680" s="10">
        <v>668</v>
      </c>
      <c r="K2680" s="10"/>
      <c r="L2680" s="79">
        <v>1037</v>
      </c>
      <c r="M2680" s="86"/>
      <c r="N2680" s="114">
        <v>5.95</v>
      </c>
      <c r="O2680" s="90"/>
      <c r="P2680" s="90"/>
      <c r="Q2680" s="90"/>
      <c r="R2680" s="87"/>
      <c r="S2680" s="87"/>
      <c r="V2680" s="43">
        <f t="shared" si="828"/>
        <v>1.1671062093742754E-5</v>
      </c>
      <c r="W2680" s="43">
        <f t="shared" si="829"/>
        <v>1.6521435274994829E-3</v>
      </c>
      <c r="X2680" s="43">
        <f t="shared" si="830"/>
        <v>3.0615231267762092E-6</v>
      </c>
      <c r="Y2680" s="22">
        <f>X2680+W2680+SUM($V$2661:V2680)</f>
        <v>2.0579277341079114E-3</v>
      </c>
      <c r="Z2680" s="22">
        <f t="shared" si="831"/>
        <v>9.8140438833835816E-2</v>
      </c>
      <c r="AA2680" s="44">
        <f t="shared" si="832"/>
        <v>13.892659425761304</v>
      </c>
      <c r="AB2680" s="44">
        <f t="shared" si="833"/>
        <v>0.76356203241394505</v>
      </c>
      <c r="AC2680" s="44">
        <f t="shared" si="834"/>
        <v>0.96735174512845845</v>
      </c>
      <c r="AD2680" s="44">
        <f t="shared" si="838"/>
        <v>0.76356203241394494</v>
      </c>
      <c r="AE2680" s="44">
        <f t="shared" si="839"/>
        <v>0.20378481536802803</v>
      </c>
      <c r="AF2680" s="44">
        <f t="shared" si="840"/>
        <v>4.8973464854222168E-6</v>
      </c>
      <c r="AG2680" s="45">
        <f>AC2680+AA2680+SUM($Z$2661:Z2680)</f>
        <v>15.917600802001193</v>
      </c>
      <c r="AH2680" s="45">
        <f>AC2680+AA2680+SUM($Z$2661:Z2680)</f>
        <v>15.917600802001193</v>
      </c>
    </row>
    <row r="2681" spans="4:34" ht="14.4" x14ac:dyDescent="0.3">
      <c r="D2681" s="18"/>
      <c r="E2681" s="28">
        <v>40052.543749999997</v>
      </c>
      <c r="F2681" s="10">
        <f t="shared" si="841"/>
        <v>154.9375</v>
      </c>
      <c r="G2681" s="10">
        <v>48011</v>
      </c>
      <c r="H2681" s="10">
        <v>5.16</v>
      </c>
      <c r="I2681" s="10">
        <v>859</v>
      </c>
      <c r="K2681" s="10"/>
      <c r="L2681" s="79">
        <v>1037</v>
      </c>
      <c r="M2681" s="86"/>
      <c r="N2681" s="114">
        <v>5.95</v>
      </c>
      <c r="O2681" s="83"/>
      <c r="P2681" s="83"/>
      <c r="Q2681" s="83"/>
      <c r="R2681" s="83"/>
      <c r="S2681" s="83"/>
      <c r="V2681" s="43">
        <f t="shared" si="828"/>
        <v>1.0473509635428281E-5</v>
      </c>
      <c r="W2681" s="43">
        <f t="shared" si="829"/>
        <v>1.4826192351125795E-3</v>
      </c>
      <c r="X2681" s="43">
        <f t="shared" si="830"/>
        <v>2.7473842320287374E-6</v>
      </c>
      <c r="Y2681" s="22">
        <f>X2681+W2681+SUM($V$2661:V2681)</f>
        <v>1.8985628124616888E-3</v>
      </c>
      <c r="Z2681" s="22">
        <f t="shared" si="831"/>
        <v>9.7450323857857971E-2</v>
      </c>
      <c r="AA2681" s="44">
        <f t="shared" si="832"/>
        <v>13.794967460656986</v>
      </c>
      <c r="AB2681" s="44">
        <f t="shared" si="833"/>
        <v>0.75819273103402041</v>
      </c>
      <c r="AC2681" s="44">
        <f t="shared" si="834"/>
        <v>0.96054941232575164</v>
      </c>
      <c r="AD2681" s="44">
        <f t="shared" si="838"/>
        <v>0.75819273103402018</v>
      </c>
      <c r="AE2681" s="44">
        <f t="shared" si="839"/>
        <v>0.20235181838295785</v>
      </c>
      <c r="AF2681" s="44">
        <f t="shared" si="840"/>
        <v>4.8629087735849525E-6</v>
      </c>
      <c r="AG2681" s="45">
        <f>AC2681+AA2681+SUM($Z$2661:Z2681)</f>
        <v>15.910556827952027</v>
      </c>
      <c r="AH2681" s="45">
        <f>AC2681+AA2681+SUM($Z$2661:Z2681)</f>
        <v>15.910556827952027</v>
      </c>
    </row>
    <row r="2682" spans="4:34" ht="14.4" x14ac:dyDescent="0.3">
      <c r="D2682" s="18"/>
      <c r="E2682" s="28">
        <v>40059.507638888892</v>
      </c>
      <c r="F2682" s="10">
        <f t="shared" si="841"/>
        <v>161.90138888889487</v>
      </c>
      <c r="G2682" s="10">
        <v>49851.3</v>
      </c>
      <c r="H2682" s="10">
        <v>4.12</v>
      </c>
      <c r="I2682" s="10">
        <v>954</v>
      </c>
      <c r="K2682" s="10"/>
      <c r="L2682" s="79">
        <v>1037</v>
      </c>
      <c r="M2682" s="86"/>
      <c r="N2682" s="114">
        <v>5.95</v>
      </c>
      <c r="O2682" s="83"/>
      <c r="P2682" s="83"/>
      <c r="Q2682" s="83"/>
      <c r="R2682" s="83"/>
      <c r="S2682" s="83"/>
      <c r="V2682" s="43">
        <f t="shared" si="828"/>
        <v>8.3625697089078508E-6</v>
      </c>
      <c r="W2682" s="43">
        <f t="shared" si="829"/>
        <v>1.1837967536170208E-3</v>
      </c>
      <c r="X2682" s="43">
        <f t="shared" si="830"/>
        <v>2.1936478751857359E-6</v>
      </c>
      <c r="Y2682" s="22">
        <f>X2682+W2682+SUM($V$2661:V2682)</f>
        <v>1.6075491643181947E-3</v>
      </c>
      <c r="Z2682" s="22">
        <f t="shared" si="831"/>
        <v>0.10118567265283447</v>
      </c>
      <c r="AA2682" s="44">
        <f t="shared" si="832"/>
        <v>14.323739588249563</v>
      </c>
      <c r="AB2682" s="44">
        <f t="shared" si="833"/>
        <v>0.787254864356007</v>
      </c>
      <c r="AC2682" s="44">
        <f t="shared" si="834"/>
        <v>0.99736803896346171</v>
      </c>
      <c r="AD2682" s="44">
        <f t="shared" si="838"/>
        <v>0.78725486435600722</v>
      </c>
      <c r="AE2682" s="44">
        <f t="shared" si="839"/>
        <v>0.21010812529950115</v>
      </c>
      <c r="AF2682" s="44">
        <f t="shared" si="840"/>
        <v>5.0493079532735337E-6</v>
      </c>
      <c r="AG2682" s="45">
        <f>AC2682+AA2682+SUM($Z$2661:Z2682)</f>
        <v>16.577333254835146</v>
      </c>
      <c r="AH2682" s="45">
        <f>AC2682+AA2682+SUM($Z$2661:Z2682)</f>
        <v>16.577333254835146</v>
      </c>
    </row>
    <row r="2683" spans="4:34" ht="14.4" x14ac:dyDescent="0.3">
      <c r="D2683" s="18"/>
      <c r="E2683" s="28">
        <v>40066.527777777781</v>
      </c>
      <c r="F2683" s="10">
        <f t="shared" si="841"/>
        <v>168.92152777778392</v>
      </c>
      <c r="G2683" s="10">
        <v>47392.5</v>
      </c>
      <c r="H2683" s="10">
        <v>6.11</v>
      </c>
      <c r="I2683" s="10">
        <v>1170</v>
      </c>
      <c r="K2683" s="10"/>
      <c r="L2683" s="79">
        <v>1037</v>
      </c>
      <c r="M2683" s="91"/>
      <c r="N2683" s="114">
        <v>5.95</v>
      </c>
      <c r="O2683" s="83"/>
      <c r="P2683" s="83"/>
      <c r="Q2683" s="83"/>
      <c r="R2683" s="83"/>
      <c r="S2683" s="83"/>
      <c r="V2683" s="43">
        <f t="shared" si="828"/>
        <v>1.2401772068307517E-5</v>
      </c>
      <c r="W2683" s="43">
        <f t="shared" si="829"/>
        <v>1.7555820787864072E-3</v>
      </c>
      <c r="X2683" s="43">
        <f t="shared" si="830"/>
        <v>3.2532010964526322E-6</v>
      </c>
      <c r="Y2683" s="22">
        <f>X2683+W2683+SUM($V$2661:V2683)</f>
        <v>2.1927958147771555E-3</v>
      </c>
      <c r="Z2683" s="22">
        <f t="shared" si="831"/>
        <v>9.6194923526557119E-2</v>
      </c>
      <c r="AA2683" s="44">
        <f t="shared" si="832"/>
        <v>13.617254282959868</v>
      </c>
      <c r="AB2683" s="44">
        <f t="shared" si="833"/>
        <v>0.74842534014142181</v>
      </c>
      <c r="AC2683" s="44">
        <f t="shared" si="834"/>
        <v>0.94817516868318075</v>
      </c>
      <c r="AD2683" s="44">
        <f t="shared" si="838"/>
        <v>0.74842534014142181</v>
      </c>
      <c r="AE2683" s="44">
        <f t="shared" si="839"/>
        <v>0.19974502827923454</v>
      </c>
      <c r="AF2683" s="44">
        <f t="shared" si="840"/>
        <v>4.8002625242574595E-6</v>
      </c>
      <c r="AG2683" s="45">
        <f>AC2683+AA2683+SUM($Z$2661:Z2683)</f>
        <v>15.917850002791729</v>
      </c>
      <c r="AH2683" s="45">
        <f>AC2683+AA2683+SUM($Z$2661:Z2683)</f>
        <v>15.917850002791729</v>
      </c>
    </row>
    <row r="2684" spans="4:34" ht="14.4" x14ac:dyDescent="0.3">
      <c r="D2684" s="18"/>
      <c r="E2684" s="28">
        <v>40073.533333333333</v>
      </c>
      <c r="F2684" s="10">
        <f t="shared" si="841"/>
        <v>175.92708333333576</v>
      </c>
      <c r="G2684" s="10">
        <v>50100.4</v>
      </c>
      <c r="H2684" s="10">
        <v>5.04</v>
      </c>
      <c r="I2684" s="10">
        <v>1308</v>
      </c>
      <c r="K2684" s="10"/>
      <c r="L2684" s="79">
        <v>1037</v>
      </c>
      <c r="M2684" s="87"/>
      <c r="N2684" s="114">
        <v>5.95</v>
      </c>
      <c r="O2684" s="83"/>
      <c r="P2684" s="83"/>
      <c r="Q2684" s="83"/>
      <c r="R2684" s="83"/>
      <c r="S2684" s="83"/>
      <c r="V2684" s="43">
        <f t="shared" si="828"/>
        <v>1.0229939643906691E-5</v>
      </c>
      <c r="W2684" s="43">
        <f t="shared" si="829"/>
        <v>1.448139718016938E-3</v>
      </c>
      <c r="X2684" s="43">
        <f t="shared" si="830"/>
        <v>2.6834915754699295E-6</v>
      </c>
      <c r="Y2684" s="22">
        <f>X2684+W2684+SUM($V$2661:V2684)</f>
        <v>1.8950136841306103E-3</v>
      </c>
      <c r="Z2684" s="22">
        <f t="shared" si="831"/>
        <v>0.1016912833602347</v>
      </c>
      <c r="AA2684" s="44">
        <f t="shared" si="832"/>
        <v>14.39531331915393</v>
      </c>
      <c r="AB2684" s="44">
        <f t="shared" si="833"/>
        <v>0.79118866721994618</v>
      </c>
      <c r="AC2684" s="44">
        <f t="shared" si="834"/>
        <v>1.0023517480845037</v>
      </c>
      <c r="AD2684" s="44">
        <f t="shared" si="838"/>
        <v>0.79118866721994618</v>
      </c>
      <c r="AE2684" s="44">
        <f t="shared" si="839"/>
        <v>0.2111580063259158</v>
      </c>
      <c r="AF2684" s="44">
        <f t="shared" si="840"/>
        <v>5.0745386415637175E-6</v>
      </c>
      <c r="AG2684" s="45">
        <f>AC2684+AA2684+SUM($Z$2661:Z2684)</f>
        <v>16.85177690174735</v>
      </c>
      <c r="AH2684" s="45">
        <f>AC2684+AA2684+SUM($Z$2661:Z2684)</f>
        <v>16.85177690174735</v>
      </c>
    </row>
    <row r="2685" spans="4:34" ht="14.4" x14ac:dyDescent="0.3">
      <c r="D2685" s="18"/>
      <c r="E2685" s="28">
        <v>40079.498611111114</v>
      </c>
      <c r="F2685" s="10">
        <f t="shared" si="841"/>
        <v>181.89236111111677</v>
      </c>
      <c r="G2685" s="10">
        <v>52383.9</v>
      </c>
      <c r="H2685" s="10">
        <v>3.92</v>
      </c>
      <c r="I2685" s="10">
        <v>1524</v>
      </c>
      <c r="K2685" s="10"/>
      <c r="L2685" s="79">
        <v>1037</v>
      </c>
      <c r="M2685" s="86"/>
      <c r="N2685" s="114">
        <v>5.95</v>
      </c>
      <c r="O2685" s="83"/>
      <c r="P2685" s="83"/>
      <c r="Q2685" s="83"/>
      <c r="R2685" s="83"/>
      <c r="S2685" s="83"/>
      <c r="V2685" s="43">
        <f t="shared" si="828"/>
        <v>7.9566197230385381E-6</v>
      </c>
      <c r="W2685" s="43">
        <f t="shared" si="829"/>
        <v>1.1263308917909519E-3</v>
      </c>
      <c r="X2685" s="43">
        <f t="shared" si="830"/>
        <v>2.0871601142543895E-6</v>
      </c>
      <c r="Y2685" s="22">
        <f>X2685+W2685+SUM($V$2661:V2685)</f>
        <v>1.5805651461664474E-3</v>
      </c>
      <c r="Z2685" s="22">
        <f t="shared" si="831"/>
        <v>0.10632621732389758</v>
      </c>
      <c r="AA2685" s="44">
        <f t="shared" si="832"/>
        <v>15.051429796553071</v>
      </c>
      <c r="AB2685" s="44">
        <f t="shared" si="833"/>
        <v>0.82724984281129366</v>
      </c>
      <c r="AC2685" s="44">
        <f t="shared" si="834"/>
        <v>1.0480374155991532</v>
      </c>
      <c r="AD2685" s="44">
        <f t="shared" si="838"/>
        <v>0.82724984281129343</v>
      </c>
      <c r="AE2685" s="44">
        <f t="shared" si="839"/>
        <v>0.22078226695946815</v>
      </c>
      <c r="AF2685" s="44">
        <f t="shared" si="840"/>
        <v>5.3058283915060466E-6</v>
      </c>
      <c r="AG2685" s="45">
        <f>AC2685+AA2685+SUM($Z$2661:Z2685)</f>
        <v>17.659905263985035</v>
      </c>
      <c r="AH2685" s="45">
        <f>AC2685+AA2685+SUM($Z$2661:Z2685)</f>
        <v>17.659905263985035</v>
      </c>
    </row>
    <row r="2686" spans="4:34" ht="14.4" x14ac:dyDescent="0.3">
      <c r="D2686" s="18"/>
      <c r="E2686" s="28">
        <v>40086.46875</v>
      </c>
      <c r="F2686" s="10">
        <f t="shared" si="841"/>
        <v>188.86250000000291</v>
      </c>
      <c r="G2686" s="10">
        <v>54694.9</v>
      </c>
      <c r="H2686" s="10">
        <v>3.43</v>
      </c>
      <c r="I2686" s="10">
        <v>1619</v>
      </c>
      <c r="K2686" s="10"/>
      <c r="L2686" s="79">
        <v>1037</v>
      </c>
      <c r="M2686" s="86"/>
      <c r="N2686" s="114">
        <v>5.95</v>
      </c>
      <c r="O2686" s="83"/>
      <c r="P2686" s="83"/>
      <c r="Q2686" s="83"/>
      <c r="R2686" s="83"/>
      <c r="S2686" s="83"/>
      <c r="V2686" s="43">
        <f t="shared" si="828"/>
        <v>6.9620422576587213E-6</v>
      </c>
      <c r="W2686" s="43">
        <f t="shared" si="829"/>
        <v>9.855395303170829E-4</v>
      </c>
      <c r="X2686" s="43">
        <f t="shared" si="830"/>
        <v>1.8262650999725909E-6</v>
      </c>
      <c r="Y2686" s="22">
        <f>X2686+W2686+SUM($V$2661:V2686)</f>
        <v>1.4464749319359552E-3</v>
      </c>
      <c r="Z2686" s="22">
        <f t="shared" si="831"/>
        <v>0.11101696941061749</v>
      </c>
      <c r="AA2686" s="44">
        <f t="shared" si="832"/>
        <v>15.7154478299533</v>
      </c>
      <c r="AB2686" s="44">
        <f t="shared" si="833"/>
        <v>0.86374530013189965</v>
      </c>
      <c r="AC2686" s="44">
        <f t="shared" si="834"/>
        <v>1.0942732717963752</v>
      </c>
      <c r="AD2686" s="44">
        <f t="shared" si="838"/>
        <v>0.86374530013189987</v>
      </c>
      <c r="AE2686" s="44">
        <f t="shared" si="839"/>
        <v>0.23052243176093071</v>
      </c>
      <c r="AF2686" s="44">
        <f t="shared" si="840"/>
        <v>5.5399035446116868E-6</v>
      </c>
      <c r="AG2686" s="45">
        <f>AC2686+AA2686+SUM($Z$2661:Z2686)</f>
        <v>18.481176122993109</v>
      </c>
      <c r="AH2686" s="45">
        <f>AC2686+AA2686+SUM($Z$2661:Z2686)</f>
        <v>18.481176122993109</v>
      </c>
    </row>
    <row r="2687" spans="4:34" ht="14.4" x14ac:dyDescent="0.3">
      <c r="D2687" s="18"/>
      <c r="E2687" s="28">
        <v>40093.464583333334</v>
      </c>
      <c r="F2687" s="10">
        <f t="shared" si="841"/>
        <v>195.85833333333721</v>
      </c>
      <c r="G2687" s="10">
        <v>55829.599999999999</v>
      </c>
      <c r="H2687" s="10">
        <v>3.11</v>
      </c>
      <c r="I2687" s="10">
        <v>1813</v>
      </c>
      <c r="K2687" s="10"/>
      <c r="L2687" s="79">
        <v>1037</v>
      </c>
      <c r="M2687" s="86"/>
      <c r="N2687" s="114">
        <v>5.95</v>
      </c>
      <c r="O2687" s="83"/>
      <c r="P2687" s="83"/>
      <c r="Q2687" s="83"/>
      <c r="R2687" s="83"/>
      <c r="S2687" s="83"/>
      <c r="V2687" s="43">
        <f t="shared" si="828"/>
        <v>6.3125222802678196E-6</v>
      </c>
      <c r="W2687" s="43">
        <f t="shared" si="829"/>
        <v>8.9359415139537242E-4</v>
      </c>
      <c r="X2687" s="43">
        <f t="shared" si="830"/>
        <v>1.6558846824824365E-6</v>
      </c>
      <c r="Y2687" s="22">
        <f>X2687+W2687+SUM($V$2661:V2687)</f>
        <v>1.3606716948770224E-3</v>
      </c>
      <c r="Z2687" s="22">
        <f t="shared" si="831"/>
        <v>0.11332012665544702</v>
      </c>
      <c r="AA2687" s="44">
        <f t="shared" si="832"/>
        <v>16.041480397023502</v>
      </c>
      <c r="AB2687" s="44">
        <f t="shared" si="833"/>
        <v>0.88166455388425435</v>
      </c>
      <c r="AC2687" s="44">
        <f t="shared" si="834"/>
        <v>1.1169750571823496</v>
      </c>
      <c r="AD2687" s="44">
        <f t="shared" si="838"/>
        <v>0.88166455388425424</v>
      </c>
      <c r="AE2687" s="44">
        <f t="shared" si="839"/>
        <v>0.23530484846375169</v>
      </c>
      <c r="AF2687" s="44">
        <f t="shared" si="840"/>
        <v>5.6548343434991661E-6</v>
      </c>
      <c r="AG2687" s="45">
        <f>AC2687+AA2687+SUM($Z$2661:Z2687)</f>
        <v>18.943230602104727</v>
      </c>
      <c r="AH2687" s="45">
        <f>AC2687+AA2687+SUM($Z$2661:Z2687)</f>
        <v>18.943230602104727</v>
      </c>
    </row>
    <row r="2688" spans="4:34" ht="14.4" x14ac:dyDescent="0.3">
      <c r="D2688" s="18"/>
      <c r="E2688" s="28">
        <v>40100.479166666664</v>
      </c>
      <c r="F2688" s="10">
        <f t="shared" si="841"/>
        <v>202.87291666666715</v>
      </c>
      <c r="G2688" s="10">
        <v>57481.9</v>
      </c>
      <c r="H2688" s="10">
        <v>3.11</v>
      </c>
      <c r="I2688" s="10">
        <v>1905</v>
      </c>
      <c r="K2688" s="10"/>
      <c r="L2688" s="79">
        <v>1037</v>
      </c>
      <c r="M2688" s="86"/>
      <c r="N2688" s="114">
        <v>5.95</v>
      </c>
      <c r="O2688" s="83"/>
      <c r="P2688" s="83"/>
      <c r="Q2688" s="83"/>
      <c r="R2688" s="83"/>
      <c r="S2688" s="83"/>
      <c r="V2688" s="43">
        <f t="shared" si="828"/>
        <v>6.3125222802678196E-6</v>
      </c>
      <c r="W2688" s="43">
        <f t="shared" si="829"/>
        <v>8.9359415139537242E-4</v>
      </c>
      <c r="X2688" s="43">
        <f t="shared" si="830"/>
        <v>1.6558846824824365E-6</v>
      </c>
      <c r="Y2688" s="22">
        <f>X2688+W2688+SUM($V$2661:V2688)</f>
        <v>1.3669842171572903E-3</v>
      </c>
      <c r="Z2688" s="22">
        <f t="shared" si="831"/>
        <v>0.11667388246370636</v>
      </c>
      <c r="AA2688" s="44">
        <f t="shared" si="832"/>
        <v>16.51623461449957</v>
      </c>
      <c r="AB2688" s="44">
        <f t="shared" si="833"/>
        <v>0.9077577793844005</v>
      </c>
      <c r="AC2688" s="44">
        <f t="shared" si="834"/>
        <v>1.1500323939173862</v>
      </c>
      <c r="AD2688" s="44">
        <f t="shared" si="838"/>
        <v>0.90775777938440039</v>
      </c>
      <c r="AE2688" s="44">
        <f t="shared" si="839"/>
        <v>0.24226879234149143</v>
      </c>
      <c r="AF2688" s="44">
        <f t="shared" si="840"/>
        <v>5.8221914942894945E-6</v>
      </c>
      <c r="AG2688" s="45">
        <f>AC2688+AA2688+SUM($Z$2661:Z2688)</f>
        <v>19.56771603877954</v>
      </c>
      <c r="AH2688" s="45">
        <f>AC2688+AA2688+SUM($Z$2661:Z2688)</f>
        <v>19.56771603877954</v>
      </c>
    </row>
    <row r="2689" spans="4:34" ht="14.4" x14ac:dyDescent="0.3">
      <c r="D2689" s="18"/>
      <c r="E2689" s="28">
        <v>40107.593055555553</v>
      </c>
      <c r="F2689" s="10">
        <f t="shared" si="841"/>
        <v>209.9868055555562</v>
      </c>
      <c r="G2689" s="10">
        <v>53663.199999999997</v>
      </c>
      <c r="H2689" s="10">
        <v>4.45</v>
      </c>
      <c r="I2689" s="10">
        <v>2180</v>
      </c>
      <c r="K2689" s="10"/>
      <c r="L2689" s="79">
        <v>1037</v>
      </c>
      <c r="M2689" s="86"/>
      <c r="N2689" s="114">
        <v>5.95</v>
      </c>
      <c r="O2689" s="83"/>
      <c r="P2689" s="83"/>
      <c r="Q2689" s="83"/>
      <c r="R2689" s="83"/>
      <c r="S2689" s="83"/>
      <c r="V2689" s="43">
        <f t="shared" si="828"/>
        <v>9.032387185592218E-6</v>
      </c>
      <c r="W2689" s="43">
        <f t="shared" si="829"/>
        <v>1.2786154256300346E-3</v>
      </c>
      <c r="X2689" s="43">
        <f t="shared" si="830"/>
        <v>2.3693526807224581E-6</v>
      </c>
      <c r="Y2689" s="22">
        <f>X2689+W2689+SUM($V$2661:V2689)</f>
        <v>1.7617513465757845E-3</v>
      </c>
      <c r="Z2689" s="22">
        <f t="shared" si="831"/>
        <v>0.10892287640851062</v>
      </c>
      <c r="AA2689" s="44">
        <f t="shared" si="832"/>
        <v>15.419010181723522</v>
      </c>
      <c r="AB2689" s="44">
        <f t="shared" si="833"/>
        <v>0.84745262885640449</v>
      </c>
      <c r="AC2689" s="44">
        <f t="shared" si="834"/>
        <v>1.0736321931123967</v>
      </c>
      <c r="AD2689" s="44">
        <f t="shared" si="838"/>
        <v>0.84745262885640438</v>
      </c>
      <c r="AE2689" s="44">
        <f t="shared" si="839"/>
        <v>0.22617412885064553</v>
      </c>
      <c r="AF2689" s="44">
        <f t="shared" si="840"/>
        <v>5.4354053466631398E-6</v>
      </c>
      <c r="AG2689" s="45">
        <f>AC2689+AA2689+SUM($Z$2661:Z2689)</f>
        <v>18.503014281607012</v>
      </c>
      <c r="AH2689" s="45">
        <f>AC2689+AA2689+SUM($Z$2661:Z2689)</f>
        <v>18.503014281607012</v>
      </c>
    </row>
    <row r="2690" spans="4:34" ht="14.4" x14ac:dyDescent="0.3">
      <c r="D2690" s="18"/>
      <c r="E2690" s="28">
        <v>40115.461805555555</v>
      </c>
      <c r="F2690" s="10">
        <f t="shared" si="841"/>
        <v>217.85555555555766</v>
      </c>
      <c r="G2690" s="10">
        <v>55343.199999999997</v>
      </c>
      <c r="H2690" s="10">
        <v>4.04</v>
      </c>
      <c r="I2690" s="10">
        <v>2247</v>
      </c>
      <c r="K2690" s="10"/>
      <c r="L2690" s="79">
        <v>1037</v>
      </c>
      <c r="M2690" s="86"/>
      <c r="N2690" s="114">
        <v>5.95</v>
      </c>
      <c r="O2690" s="83"/>
      <c r="P2690" s="83"/>
      <c r="Q2690" s="83"/>
      <c r="R2690" s="83"/>
      <c r="S2690" s="83"/>
      <c r="V2690" s="43">
        <f t="shared" si="828"/>
        <v>8.2001897145601247E-6</v>
      </c>
      <c r="W2690" s="43">
        <f t="shared" si="829"/>
        <v>1.1608104088865932E-3</v>
      </c>
      <c r="X2690" s="43">
        <f t="shared" si="830"/>
        <v>2.1510527708131978E-6</v>
      </c>
      <c r="Y2690" s="22">
        <f>X2690+W2690+SUM($V$2661:V2690)</f>
        <v>1.6519282196369941E-3</v>
      </c>
      <c r="Z2690" s="22">
        <f t="shared" si="831"/>
        <v>0.11233285628981286</v>
      </c>
      <c r="AA2690" s="44">
        <f t="shared" si="832"/>
        <v>15.901723421062501</v>
      </c>
      <c r="AB2690" s="44">
        <f t="shared" si="833"/>
        <v>0.87398329449838563</v>
      </c>
      <c r="AC2690" s="44">
        <f t="shared" si="834"/>
        <v>1.107243719902242</v>
      </c>
      <c r="AD2690" s="44">
        <f t="shared" si="838"/>
        <v>0.87398329449838552</v>
      </c>
      <c r="AE2690" s="44">
        <f t="shared" si="839"/>
        <v>0.23325481983569832</v>
      </c>
      <c r="AF2690" s="44">
        <f t="shared" si="840"/>
        <v>5.6055681580943274E-6</v>
      </c>
      <c r="AG2690" s="45">
        <f>AC2690+AA2690+SUM($Z$2661:Z2690)</f>
        <v>19.131671904025648</v>
      </c>
      <c r="AH2690" s="45">
        <f>AC2690+AA2690+SUM($Z$2661:Z2690)</f>
        <v>19.131671904025648</v>
      </c>
    </row>
    <row r="2691" spans="4:34" ht="14.4" x14ac:dyDescent="0.3">
      <c r="D2691" s="18"/>
      <c r="E2691" s="28">
        <v>40158.442361111112</v>
      </c>
      <c r="F2691" s="10">
        <f t="shared" si="841"/>
        <v>260.83611111111531</v>
      </c>
      <c r="G2691" s="10">
        <v>61987</v>
      </c>
      <c r="H2691" s="10">
        <v>5.28</v>
      </c>
      <c r="I2691" s="10">
        <v>2485</v>
      </c>
      <c r="K2691" s="10"/>
      <c r="L2691" s="79">
        <v>1037</v>
      </c>
      <c r="M2691" s="86"/>
      <c r="N2691" s="114">
        <v>5.95</v>
      </c>
      <c r="O2691" s="83"/>
      <c r="P2691" s="83"/>
      <c r="Q2691" s="83"/>
      <c r="R2691" s="83"/>
      <c r="S2691" s="83"/>
      <c r="V2691" s="43">
        <f t="shared" si="828"/>
        <v>1.0717079626949868E-5</v>
      </c>
      <c r="W2691" s="43">
        <f t="shared" si="829"/>
        <v>1.517098752208221E-3</v>
      </c>
      <c r="X2691" s="43">
        <f t="shared" si="830"/>
        <v>2.8112768885875454E-6</v>
      </c>
      <c r="Y2691" s="22">
        <f>X2691+W2691+SUM($V$2661:V2691)</f>
        <v>2.0195938667033459E-3</v>
      </c>
      <c r="Z2691" s="22">
        <f t="shared" si="831"/>
        <v>0.12581810887040559</v>
      </c>
      <c r="AA2691" s="44">
        <f t="shared" si="832"/>
        <v>17.810681885062685</v>
      </c>
      <c r="AB2691" s="44">
        <f t="shared" si="833"/>
        <v>0.97890260187469136</v>
      </c>
      <c r="AC2691" s="44">
        <f t="shared" si="834"/>
        <v>1.2401653042393694</v>
      </c>
      <c r="AD2691" s="44">
        <f t="shared" si="838"/>
        <v>0.97890260187469136</v>
      </c>
      <c r="AE2691" s="44">
        <f t="shared" si="839"/>
        <v>0.26125642386337311</v>
      </c>
      <c r="AF2691" s="44">
        <f t="shared" si="840"/>
        <v>6.2785013048720176E-6</v>
      </c>
      <c r="AG2691" s="45">
        <f>AC2691+AA2691+SUM($Z$2661:Z2691)</f>
        <v>21.299370061233368</v>
      </c>
      <c r="AH2691" s="45">
        <f>AC2691+AA2691+SUM($Z$2661:Z2691)</f>
        <v>21.299370061233368</v>
      </c>
    </row>
    <row r="2692" spans="4:34" ht="14.4" x14ac:dyDescent="0.3">
      <c r="D2692" s="18"/>
      <c r="E2692" s="28">
        <v>40186.425694444442</v>
      </c>
      <c r="F2692" s="10">
        <f t="shared" si="841"/>
        <v>288.81944444444525</v>
      </c>
      <c r="G2692" s="10">
        <v>68270</v>
      </c>
      <c r="H2692" s="10">
        <v>3.54</v>
      </c>
      <c r="I2692" s="10">
        <v>2710</v>
      </c>
      <c r="K2692" s="10"/>
      <c r="L2692" s="79">
        <v>1037</v>
      </c>
      <c r="M2692" s="86"/>
      <c r="N2692" s="114">
        <v>5.95</v>
      </c>
      <c r="O2692" s="83"/>
      <c r="P2692" s="83"/>
      <c r="Q2692" s="83"/>
      <c r="R2692" s="83"/>
      <c r="S2692" s="83"/>
      <c r="V2692" s="43">
        <f t="shared" si="828"/>
        <v>7.1853147498868432E-6</v>
      </c>
      <c r="W2692" s="43">
        <f t="shared" si="829"/>
        <v>1.0171457543214208E-3</v>
      </c>
      <c r="X2692" s="43">
        <f t="shared" si="830"/>
        <v>1.8848333684848316E-6</v>
      </c>
      <c r="Y2692" s="22">
        <f>X2692+W2692+SUM($V$2661:V2692)</f>
        <v>1.52589974004633E-3</v>
      </c>
      <c r="Z2692" s="22">
        <f t="shared" si="831"/>
        <v>0.13857102767649004</v>
      </c>
      <c r="AA2692" s="44">
        <f t="shared" si="832"/>
        <v>19.615971934328645</v>
      </c>
      <c r="AB2692" s="44">
        <f t="shared" si="833"/>
        <v>1.0781241329631244</v>
      </c>
      <c r="AC2692" s="44">
        <f t="shared" si="834"/>
        <v>1.365868413061154</v>
      </c>
      <c r="AD2692" s="44">
        <f t="shared" si="838"/>
        <v>1.0781241329631241</v>
      </c>
      <c r="AE2692" s="44">
        <f t="shared" si="839"/>
        <v>0.28773736520806753</v>
      </c>
      <c r="AF2692" s="44">
        <f t="shared" si="840"/>
        <v>6.9148899621471053E-6</v>
      </c>
      <c r="AG2692" s="45">
        <f>AC2692+AA2692+SUM($Z$2661:Z2692)</f>
        <v>23.3689342469976</v>
      </c>
      <c r="AH2692" s="45">
        <f>AC2692+AA2692+SUM($Z$2661:Z2692)</f>
        <v>23.3689342469976</v>
      </c>
    </row>
    <row r="2693" spans="4:34" ht="14.4" x14ac:dyDescent="0.3">
      <c r="D2693" s="18"/>
      <c r="E2693" s="28">
        <v>40199.665277777778</v>
      </c>
      <c r="F2693" s="10">
        <f t="shared" si="841"/>
        <v>302.05902777778101</v>
      </c>
      <c r="G2693" s="10">
        <v>70899</v>
      </c>
      <c r="H2693" s="10">
        <v>3.89</v>
      </c>
      <c r="I2693" s="78">
        <v>2904</v>
      </c>
      <c r="J2693" s="78"/>
      <c r="K2693" s="78"/>
      <c r="L2693" s="79">
        <v>1037</v>
      </c>
      <c r="M2693" s="90"/>
      <c r="N2693" s="114">
        <v>5.95</v>
      </c>
      <c r="O2693" s="83"/>
      <c r="P2693" s="83"/>
      <c r="Q2693" s="83"/>
      <c r="R2693" s="83"/>
      <c r="S2693" s="83"/>
      <c r="V2693" s="43">
        <f t="shared" si="828"/>
        <v>7.8957272251581407E-6</v>
      </c>
      <c r="W2693" s="43">
        <f t="shared" si="829"/>
        <v>1.1177110125170416E-3</v>
      </c>
      <c r="X2693" s="43">
        <f t="shared" si="830"/>
        <v>2.0711869501146879E-6</v>
      </c>
      <c r="Y2693" s="22">
        <f>X2693+W2693+SUM($V$2661:V2693)</f>
        <v>1.6345470790487388E-3</v>
      </c>
      <c r="Z2693" s="22">
        <f t="shared" si="831"/>
        <v>0.14390724024074217</v>
      </c>
      <c r="AA2693" s="44">
        <f t="shared" si="832"/>
        <v>20.371360688032318</v>
      </c>
      <c r="AB2693" s="44">
        <f t="shared" si="833"/>
        <v>1.1196414662802487</v>
      </c>
      <c r="AC2693" s="44">
        <f t="shared" si="834"/>
        <v>1.4184664511150251</v>
      </c>
      <c r="AD2693" s="44">
        <f t="shared" si="838"/>
        <v>1.1196414662802483</v>
      </c>
      <c r="AE2693" s="44">
        <f t="shared" si="839"/>
        <v>0.29881780366027222</v>
      </c>
      <c r="AF2693" s="44">
        <f t="shared" si="840"/>
        <v>7.1811745045593634E-6</v>
      </c>
      <c r="AG2693" s="45">
        <f>AC2693+AA2693+SUM($Z$2661:Z2693)</f>
        <v>24.32082827899589</v>
      </c>
      <c r="AH2693" s="45">
        <f>AC2693+AA2693+SUM($Z$2661:Z2693)</f>
        <v>24.32082827899589</v>
      </c>
    </row>
    <row r="2694" spans="4:34" ht="14.4" x14ac:dyDescent="0.3">
      <c r="D2694" s="18"/>
      <c r="E2694" s="28">
        <v>40287.600694444445</v>
      </c>
      <c r="F2694" s="10">
        <f t="shared" si="841"/>
        <v>389.99444444444816</v>
      </c>
      <c r="G2694" s="10">
        <v>82941</v>
      </c>
      <c r="H2694" s="10">
        <v>1.3</v>
      </c>
      <c r="I2694" s="18">
        <v>341</v>
      </c>
      <c r="J2694" s="18"/>
      <c r="K2694" s="18"/>
      <c r="L2694" s="79">
        <v>1037</v>
      </c>
      <c r="M2694" s="86"/>
      <c r="N2694" s="114">
        <v>5.95</v>
      </c>
      <c r="O2694" s="83"/>
      <c r="P2694" s="83"/>
      <c r="Q2694" s="83"/>
      <c r="R2694" s="83"/>
      <c r="S2694" s="83"/>
      <c r="V2694" s="43">
        <f t="shared" ref="V2694:V2723" si="842">($A$15*L2694/1000/$A$13*H2694)/$Q$2661</f>
        <v>2.6386749081505358E-6</v>
      </c>
      <c r="W2694" s="43">
        <f t="shared" ref="W2694:W2723" si="843">($U$2661*L2694/1000/$A$13*H2694)/$Q$2661</f>
        <v>3.7352810186944835E-4</v>
      </c>
      <c r="X2694" s="43">
        <f t="shared" ref="X2694:X2723" si="844">($A$46*$S$2661*H2694*L2694/1000000)/$Q$2661</f>
        <v>6.9217044605375172E-7</v>
      </c>
      <c r="Y2694" s="22">
        <f>X2694+W2694+SUM($V$2661:V2694)</f>
        <v>8.916238268052352E-4</v>
      </c>
      <c r="Z2694" s="22">
        <f t="shared" ref="Z2694:Z2723" si="845">($A$15*L2694/1000/$A$13*G2694)/$Q$2661</f>
        <v>0.16834948888993354</v>
      </c>
      <c r="AA2694" s="44">
        <f t="shared" ref="AA2694:AA2723" si="846">($U$2661*L2694/1000/$A$13*G2694)/$Q$2661</f>
        <v>23.831380228579931</v>
      </c>
      <c r="AB2694" s="44">
        <f t="shared" ref="AB2694:AB2723" si="847">($A$14*$S$2661/1000*G2694/1000000*L2694/1000*1000000)/$Q$2661</f>
        <v>1.3098094875068771</v>
      </c>
      <c r="AC2694" s="44">
        <f t="shared" ref="AC2694:AC2714" si="848">($A$14*((L2694/1000)*G2694/10^6)*(1+($A$28/(10^-N2694))+(($A$28*$A$29)/(10^-N2694)^2))*1000000)*$S$2661/1000/$Q$2661</f>
        <v>1.6593890734979524</v>
      </c>
      <c r="AD2694" s="44">
        <f t="shared" si="838"/>
        <v>1.3098094875068773</v>
      </c>
      <c r="AE2694" s="44">
        <f t="shared" si="839"/>
        <v>0.34957118511384705</v>
      </c>
      <c r="AF2694" s="44">
        <f t="shared" si="840"/>
        <v>8.4008772279250514E-6</v>
      </c>
      <c r="AG2694" s="45">
        <f>AC2694+AA2694+SUM($Z$2661:Z2694)</f>
        <v>28.190119930816362</v>
      </c>
      <c r="AH2694" s="45">
        <f>AC2694+AA2694+SUM($Z$2661:Z2694)</f>
        <v>28.190119930816362</v>
      </c>
    </row>
    <row r="2695" spans="4:34" ht="14.4" x14ac:dyDescent="0.3">
      <c r="E2695" s="28">
        <v>40360.616666666669</v>
      </c>
      <c r="F2695" s="10">
        <f t="shared" si="841"/>
        <v>463.01041666667152</v>
      </c>
      <c r="G2695" s="10">
        <v>94515</v>
      </c>
      <c r="H2695" s="10">
        <v>0</v>
      </c>
      <c r="I2695" s="10">
        <v>57</v>
      </c>
      <c r="K2695" s="10"/>
      <c r="L2695" s="79">
        <v>1037</v>
      </c>
      <c r="M2695" s="86"/>
      <c r="N2695" s="114">
        <v>5.95</v>
      </c>
      <c r="O2695" s="83"/>
      <c r="P2695" s="83"/>
      <c r="Q2695" s="83"/>
      <c r="R2695" s="83"/>
      <c r="S2695" s="83"/>
      <c r="V2695" s="43">
        <f t="shared" si="842"/>
        <v>0</v>
      </c>
      <c r="W2695" s="43">
        <f t="shared" si="843"/>
        <v>0</v>
      </c>
      <c r="X2695" s="43">
        <f t="shared" si="844"/>
        <v>0</v>
      </c>
      <c r="Y2695" s="22">
        <f>X2695+W2695+SUM($V$2661:V2695)</f>
        <v>5.1740355448973304E-4</v>
      </c>
      <c r="Z2695" s="22">
        <f t="shared" si="845"/>
        <v>0.19184181457219068</v>
      </c>
      <c r="AA2695" s="44">
        <f t="shared" si="846"/>
        <v>27.156929652454544</v>
      </c>
      <c r="AB2695" s="44">
        <f t="shared" si="847"/>
        <v>1.4925868233046682</v>
      </c>
      <c r="AC2695" s="44">
        <f t="shared" si="848"/>
        <v>1.8909484848465647</v>
      </c>
      <c r="AD2695" s="44">
        <f t="shared" si="838"/>
        <v>1.492586823304668</v>
      </c>
      <c r="AE2695" s="44">
        <f t="shared" si="839"/>
        <v>0.39835208836444269</v>
      </c>
      <c r="AF2695" s="44">
        <f t="shared" si="840"/>
        <v>9.5731774538206194E-6</v>
      </c>
      <c r="AG2695" s="45">
        <f>AC2695+AA2695+SUM($Z$2661:Z2695)</f>
        <v>31.939070580611777</v>
      </c>
      <c r="AH2695" s="45">
        <f>AC2695+AA2695+SUM($Z$2661:Z2695)</f>
        <v>31.939070580611777</v>
      </c>
    </row>
    <row r="2696" spans="4:34" ht="14.4" x14ac:dyDescent="0.3">
      <c r="E2696" s="28">
        <v>40533.540277777778</v>
      </c>
      <c r="F2696" s="10">
        <f t="shared" si="841"/>
        <v>635.93402777778101</v>
      </c>
      <c r="G2696" s="10">
        <v>111327</v>
      </c>
      <c r="H2696" s="10">
        <v>0.85</v>
      </c>
      <c r="I2696" s="10">
        <v>37</v>
      </c>
      <c r="K2696" s="10"/>
      <c r="L2696" s="79">
        <v>1037</v>
      </c>
      <c r="M2696" s="86"/>
      <c r="N2696" s="114">
        <v>5.95</v>
      </c>
      <c r="O2696" s="83"/>
      <c r="P2696" s="83"/>
      <c r="Q2696" s="83"/>
      <c r="R2696" s="83"/>
      <c r="S2696" s="83"/>
      <c r="V2696" s="43">
        <f t="shared" si="842"/>
        <v>1.725287439944581E-6</v>
      </c>
      <c r="W2696" s="43">
        <f t="shared" si="843"/>
        <v>2.4422991276079316E-4</v>
      </c>
      <c r="X2696" s="43">
        <f t="shared" si="844"/>
        <v>4.5257298395822228E-7</v>
      </c>
      <c r="Y2696" s="22">
        <f>X2696+W2696+SUM($V$2661:V2696)</f>
        <v>7.6381132767442902E-4</v>
      </c>
      <c r="Z2696" s="22">
        <f t="shared" si="845"/>
        <v>0.22596597038436514</v>
      </c>
      <c r="AA2696" s="44">
        <f t="shared" si="846"/>
        <v>31.9875099975539</v>
      </c>
      <c r="AB2696" s="44">
        <f t="shared" si="847"/>
        <v>1.7580829844790649</v>
      </c>
      <c r="AC2696" s="44">
        <f t="shared" si="848"/>
        <v>2.2273038350792307</v>
      </c>
      <c r="AD2696" s="44">
        <f t="shared" si="838"/>
        <v>1.7580829844790642</v>
      </c>
      <c r="AE2696" s="44">
        <f t="shared" si="839"/>
        <v>0.46920957457914941</v>
      </c>
      <c r="AF2696" s="44">
        <f t="shared" si="840"/>
        <v>1.1276021016785568E-5</v>
      </c>
      <c r="AG2696" s="45">
        <f>AC2696+AA2696+SUM($Z$2661:Z2696)</f>
        <v>37.331972246328171</v>
      </c>
      <c r="AH2696" s="45">
        <f>AC2696+AA2696+SUM($Z$2661:Z2696)</f>
        <v>37.331972246328171</v>
      </c>
    </row>
    <row r="2697" spans="4:34" ht="14.4" x14ac:dyDescent="0.3">
      <c r="E2697" s="28">
        <v>40609.54791666667</v>
      </c>
      <c r="F2697" s="10">
        <f t="shared" si="841"/>
        <v>711.94166666667297</v>
      </c>
      <c r="G2697" s="10">
        <v>116870</v>
      </c>
      <c r="H2697" s="10">
        <v>2.4300000000000002</v>
      </c>
      <c r="I2697" s="10">
        <v>32</v>
      </c>
      <c r="K2697" s="10"/>
      <c r="L2697" s="79">
        <v>1037</v>
      </c>
      <c r="M2697" s="86"/>
      <c r="N2697" s="114">
        <v>5.95</v>
      </c>
      <c r="O2697" s="83"/>
      <c r="P2697" s="83"/>
      <c r="Q2697" s="83"/>
      <c r="R2697" s="83"/>
      <c r="S2697" s="83"/>
      <c r="V2697" s="43">
        <f t="shared" si="842"/>
        <v>4.9322923283121557E-6</v>
      </c>
      <c r="W2697" s="43">
        <f t="shared" si="843"/>
        <v>6.9821022118673798E-4</v>
      </c>
      <c r="X2697" s="43">
        <f t="shared" si="844"/>
        <v>1.293826295315859E-6</v>
      </c>
      <c r="Y2697" s="22">
        <f>X2697+W2697+SUM($V$2661:V2697)</f>
        <v>1.2235651817400438E-3</v>
      </c>
      <c r="Z2697" s="22">
        <f t="shared" si="845"/>
        <v>0.23721687424273313</v>
      </c>
      <c r="AA2697" s="44">
        <f t="shared" si="846"/>
        <v>33.580176358063405</v>
      </c>
      <c r="AB2697" s="44">
        <f t="shared" si="847"/>
        <v>1.8456183890347202</v>
      </c>
      <c r="AC2697" s="44">
        <f t="shared" si="848"/>
        <v>2.3382018666245368</v>
      </c>
      <c r="AD2697" s="44">
        <f t="shared" si="838"/>
        <v>1.8456183890347204</v>
      </c>
      <c r="AE2697" s="44">
        <f t="shared" si="839"/>
        <v>0.49257164013280891</v>
      </c>
      <c r="AF2697" s="44">
        <f t="shared" si="840"/>
        <v>1.1837457007120734E-5</v>
      </c>
      <c r="AG2697" s="45">
        <f>AC2697+AA2697+SUM($Z$2661:Z2697)</f>
        <v>39.272753512625712</v>
      </c>
      <c r="AH2697" s="45">
        <f>AC2697+AA2697+SUM($Z$2661:Z2697)</f>
        <v>39.272753512625712</v>
      </c>
    </row>
    <row r="2698" spans="4:34" ht="14.4" x14ac:dyDescent="0.3">
      <c r="E2698" s="28">
        <v>40627.49722222222</v>
      </c>
      <c r="F2698" s="10">
        <f t="shared" si="841"/>
        <v>729.89097222222335</v>
      </c>
      <c r="G2698" s="52">
        <v>12939</v>
      </c>
      <c r="H2698" s="123">
        <v>0</v>
      </c>
      <c r="I2698" s="10">
        <v>27</v>
      </c>
      <c r="K2698" s="10"/>
      <c r="L2698" s="79">
        <v>1037</v>
      </c>
      <c r="M2698" s="86"/>
      <c r="N2698" s="114">
        <v>5.95</v>
      </c>
      <c r="O2698" s="83"/>
      <c r="P2698" s="83"/>
      <c r="Q2698" s="83"/>
      <c r="R2698" s="83"/>
      <c r="S2698" s="83"/>
      <c r="V2698" s="43">
        <f t="shared" si="842"/>
        <v>0</v>
      </c>
      <c r="W2698" s="43">
        <f t="shared" si="843"/>
        <v>0</v>
      </c>
      <c r="X2698" s="43">
        <f t="shared" si="844"/>
        <v>0</v>
      </c>
      <c r="Y2698" s="22">
        <f>X2698+W2698+SUM($V$2661:V2698)</f>
        <v>5.2406113425798985E-4</v>
      </c>
      <c r="Z2698" s="22">
        <f t="shared" si="845"/>
        <v>2.6262934335815214E-2</v>
      </c>
      <c r="AA2698" s="44">
        <f t="shared" si="846"/>
        <v>3.717753930837532</v>
      </c>
      <c r="AB2698" s="44">
        <f t="shared" si="847"/>
        <v>0.20433350163190075</v>
      </c>
      <c r="AC2698" s="44">
        <f t="shared" si="848"/>
        <v>0.25886877686536214</v>
      </c>
      <c r="AD2698" s="44">
        <f t="shared" si="838"/>
        <v>0.20433350163190075</v>
      </c>
      <c r="AE2698" s="44">
        <f t="shared" si="839"/>
        <v>5.4533964675951167E-2</v>
      </c>
      <c r="AF2698" s="44">
        <f t="shared" si="840"/>
        <v>1.31055751018341E-6</v>
      </c>
      <c r="AG2698" s="45">
        <f>AC2698+AA2698+SUM($Z$2661:Z2698)</f>
        <v>7.3572609299764773</v>
      </c>
      <c r="AH2698" s="77">
        <f>AC2698+AA2698+SUM($Z$2698:Z2698)+$AH$2697</f>
        <v>43.275639154664418</v>
      </c>
    </row>
    <row r="2699" spans="4:34" ht="14.4" x14ac:dyDescent="0.3">
      <c r="E2699" s="28">
        <v>40633.532638888886</v>
      </c>
      <c r="F2699" s="10">
        <f t="shared" si="841"/>
        <v>735.92638888888905</v>
      </c>
      <c r="G2699" s="52">
        <v>11916</v>
      </c>
      <c r="H2699" s="123">
        <v>4.1900000000000004</v>
      </c>
      <c r="I2699" s="10">
        <v>63</v>
      </c>
      <c r="K2699" s="10"/>
      <c r="L2699" s="79">
        <v>1037</v>
      </c>
      <c r="M2699" s="86"/>
      <c r="N2699" s="114">
        <v>5.95</v>
      </c>
      <c r="O2699" s="83"/>
      <c r="P2699" s="83"/>
      <c r="Q2699" s="83"/>
      <c r="R2699" s="83"/>
      <c r="S2699" s="83"/>
      <c r="V2699" s="43">
        <f t="shared" si="842"/>
        <v>8.5046522039621121E-6</v>
      </c>
      <c r="W2699" s="43">
        <f t="shared" si="843"/>
        <v>1.2039098052561452E-3</v>
      </c>
      <c r="X2699" s="43">
        <f t="shared" si="844"/>
        <v>2.2309185915117073E-6</v>
      </c>
      <c r="Y2699" s="22">
        <f>X2699+W2699+SUM($V$2661:V2699)</f>
        <v>1.7387065103096088E-3</v>
      </c>
      <c r="Z2699" s="22">
        <f t="shared" si="845"/>
        <v>2.418650015809368E-2</v>
      </c>
      <c r="AA2699" s="44">
        <f t="shared" si="846"/>
        <v>3.4238160475971893</v>
      </c>
      <c r="AB2699" s="44">
        <f t="shared" si="847"/>
        <v>0.18817822130348019</v>
      </c>
      <c r="AC2699" s="44">
        <f t="shared" si="848"/>
        <v>0.23840175787368847</v>
      </c>
      <c r="AD2699" s="44">
        <f t="shared" si="838"/>
        <v>0.18817822130348014</v>
      </c>
      <c r="AE2699" s="44">
        <f t="shared" si="839"/>
        <v>5.0222329629695812E-2</v>
      </c>
      <c r="AF2699" s="44">
        <f t="shared" si="840"/>
        <v>1.2069405125083479E-6</v>
      </c>
      <c r="AG2699" s="45">
        <f>AC2699+AA2699+SUM($Z$2661:Z2699)</f>
        <v>7.0670425279025544</v>
      </c>
      <c r="AH2699" s="45">
        <f>AC2699+AA2699+SUM($Z$2698:Z2699)+$AH$2697</f>
        <v>42.9854207525905</v>
      </c>
    </row>
    <row r="2700" spans="4:34" ht="14.4" x14ac:dyDescent="0.3">
      <c r="E2700" s="28">
        <v>40654.470138888886</v>
      </c>
      <c r="F2700" s="10">
        <f t="shared" si="841"/>
        <v>756.86388888888905</v>
      </c>
      <c r="G2700" s="10">
        <v>16082</v>
      </c>
      <c r="H2700" s="40">
        <v>4.24</v>
      </c>
      <c r="I2700" s="10">
        <v>42</v>
      </c>
      <c r="K2700" s="10"/>
      <c r="L2700" s="79">
        <v>1037</v>
      </c>
      <c r="M2700" s="86"/>
      <c r="N2700" s="114">
        <v>5.95</v>
      </c>
      <c r="O2700" s="83"/>
      <c r="P2700" s="83"/>
      <c r="Q2700" s="83"/>
      <c r="R2700" s="83"/>
      <c r="S2700" s="83"/>
      <c r="V2700" s="43">
        <f t="shared" si="842"/>
        <v>8.606139700429439E-6</v>
      </c>
      <c r="W2700" s="43">
        <f t="shared" si="843"/>
        <v>1.2182762707126623E-3</v>
      </c>
      <c r="X2700" s="43">
        <f t="shared" si="844"/>
        <v>2.2575405317445438E-6</v>
      </c>
      <c r="Y2700" s="22">
        <f>X2700+W2700+SUM($V$2661:V2700)</f>
        <v>1.7617057374067881E-3</v>
      </c>
      <c r="Z2700" s="22">
        <f t="shared" si="845"/>
        <v>3.2642438363751469E-2</v>
      </c>
      <c r="AA2700" s="44">
        <f t="shared" si="846"/>
        <v>4.6208299494342056</v>
      </c>
      <c r="AB2700" s="44">
        <f t="shared" si="847"/>
        <v>0.25396795527044042</v>
      </c>
      <c r="AC2700" s="44">
        <f t="shared" si="848"/>
        <v>0.32175034156803112</v>
      </c>
      <c r="AD2700" s="44">
        <f t="shared" si="838"/>
        <v>0.25396795527044042</v>
      </c>
      <c r="AE2700" s="44">
        <f t="shared" si="839"/>
        <v>6.7780757393820765E-2</v>
      </c>
      <c r="AF2700" s="44">
        <f t="shared" si="840"/>
        <v>1.6289037699025894E-6</v>
      </c>
      <c r="AG2700" s="45">
        <f>AC2700+AA2700+SUM($Z$2661:Z2700)</f>
        <v>8.3800474517976653</v>
      </c>
      <c r="AH2700" s="45">
        <f>AC2700+AA2700+SUM($Z$2698:Z2700)+$AH$2697</f>
        <v>44.298425676485607</v>
      </c>
    </row>
    <row r="2701" spans="4:34" ht="14.4" x14ac:dyDescent="0.3">
      <c r="E2701" s="28">
        <v>40694.519444444442</v>
      </c>
      <c r="F2701" s="10">
        <f t="shared" si="841"/>
        <v>796.91319444444525</v>
      </c>
      <c r="G2701" s="10">
        <v>19561</v>
      </c>
      <c r="H2701" s="40">
        <v>0</v>
      </c>
      <c r="I2701" s="10">
        <v>17</v>
      </c>
      <c r="K2701" s="10"/>
      <c r="L2701" s="79">
        <v>1037</v>
      </c>
      <c r="M2701" s="86"/>
      <c r="N2701" s="114">
        <v>5.95</v>
      </c>
      <c r="O2701" s="83"/>
      <c r="P2701" s="83"/>
      <c r="Q2701" s="83"/>
      <c r="R2701" s="83"/>
      <c r="S2701" s="83"/>
      <c r="V2701" s="43">
        <f t="shared" si="842"/>
        <v>0</v>
      </c>
      <c r="W2701" s="43">
        <f t="shared" si="843"/>
        <v>0</v>
      </c>
      <c r="X2701" s="43">
        <f t="shared" si="844"/>
        <v>0</v>
      </c>
      <c r="Y2701" s="22">
        <f>X2701+W2701+SUM($V$2661:V2701)</f>
        <v>5.4117192616238139E-4</v>
      </c>
      <c r="Z2701" s="22">
        <f t="shared" si="845"/>
        <v>3.9703938367948173E-2</v>
      </c>
      <c r="AA2701" s="44">
        <f t="shared" si="846"/>
        <v>5.6204486158986757</v>
      </c>
      <c r="AB2701" s="44">
        <f t="shared" si="847"/>
        <v>0.30890854203737633</v>
      </c>
      <c r="AC2701" s="44">
        <f t="shared" si="848"/>
        <v>0.39135421162866901</v>
      </c>
      <c r="AD2701" s="44">
        <f t="shared" si="838"/>
        <v>0.30890854203737617</v>
      </c>
      <c r="AE2701" s="44">
        <f t="shared" si="839"/>
        <v>8.2443688308700872E-2</v>
      </c>
      <c r="AF2701" s="44">
        <f t="shared" si="840"/>
        <v>1.9812825919080054E-6</v>
      </c>
      <c r="AG2701" s="45">
        <f>AC2701+AA2701+SUM($Z$2661:Z2701)</f>
        <v>9.488973926690722</v>
      </c>
      <c r="AH2701" s="45">
        <f>AC2701+AA2701+SUM($Z$2698:Z2701)+$AH$2697</f>
        <v>45.407352151378667</v>
      </c>
    </row>
    <row r="2702" spans="4:34" ht="14.4" x14ac:dyDescent="0.3">
      <c r="E2702" s="28">
        <v>40750.532638888886</v>
      </c>
      <c r="F2702" s="10">
        <f t="shared" si="841"/>
        <v>852.92638888888905</v>
      </c>
      <c r="G2702" s="10">
        <v>25691</v>
      </c>
      <c r="H2702" s="10">
        <v>0</v>
      </c>
      <c r="I2702" s="36" t="s">
        <v>240</v>
      </c>
      <c r="J2702" s="36"/>
      <c r="K2702" s="36"/>
      <c r="L2702" s="79">
        <v>1037</v>
      </c>
      <c r="M2702" s="86"/>
      <c r="N2702" s="114">
        <v>5.95</v>
      </c>
      <c r="O2702" s="83"/>
      <c r="P2702" s="83"/>
      <c r="Q2702" s="83"/>
      <c r="R2702" s="83"/>
      <c r="S2702" s="83"/>
      <c r="V2702" s="43">
        <f t="shared" si="842"/>
        <v>0</v>
      </c>
      <c r="W2702" s="43">
        <f t="shared" si="843"/>
        <v>0</v>
      </c>
      <c r="X2702" s="43">
        <f t="shared" si="844"/>
        <v>0</v>
      </c>
      <c r="Y2702" s="22">
        <f>X2702+W2702+SUM($V$2661:V2702)</f>
        <v>5.4117192616238139E-4</v>
      </c>
      <c r="Z2702" s="22">
        <f t="shared" si="845"/>
        <v>5.2146305434842617E-2</v>
      </c>
      <c r="AA2702" s="44">
        <f t="shared" si="846"/>
        <v>7.3817772808676896</v>
      </c>
      <c r="AB2702" s="44">
        <f t="shared" si="847"/>
        <v>0.40571388750484294</v>
      </c>
      <c r="AC2702" s="44">
        <f t="shared" si="848"/>
        <v>0.51399627068923548</v>
      </c>
      <c r="AD2702" s="44">
        <f t="shared" si="838"/>
        <v>0.40571388750484288</v>
      </c>
      <c r="AE2702" s="44">
        <f t="shared" si="839"/>
        <v>0.10827978101011372</v>
      </c>
      <c r="AF2702" s="44">
        <f t="shared" si="840"/>
        <v>2.6021742788563248E-6</v>
      </c>
      <c r="AG2702" s="45">
        <f>AC2702+AA2702+SUM($Z$2661:Z2702)</f>
        <v>11.425090956155143</v>
      </c>
      <c r="AH2702" s="45">
        <f>AC2702+AA2702+SUM($Z$2698:Z2702)+$AH$2697</f>
        <v>47.343469180843087</v>
      </c>
    </row>
    <row r="2703" spans="4:34" ht="14.4" x14ac:dyDescent="0.3">
      <c r="E2703" s="28">
        <v>40850.560416666667</v>
      </c>
      <c r="F2703" s="10">
        <f t="shared" si="841"/>
        <v>952.95416666667006</v>
      </c>
      <c r="G2703" s="10">
        <v>43257</v>
      </c>
      <c r="H2703" s="40">
        <v>1.38</v>
      </c>
      <c r="I2703" s="10">
        <v>16</v>
      </c>
      <c r="K2703" s="10"/>
      <c r="L2703" s="79">
        <v>1037</v>
      </c>
      <c r="N2703" s="114">
        <v>5.95</v>
      </c>
      <c r="V2703" s="43">
        <f t="shared" si="842"/>
        <v>2.8010549024982606E-6</v>
      </c>
      <c r="W2703" s="43">
        <f t="shared" si="843"/>
        <v>3.9651444659987583E-4</v>
      </c>
      <c r="X2703" s="43">
        <f t="shared" si="844"/>
        <v>7.3476555042629009E-7</v>
      </c>
      <c r="Y2703" s="22">
        <f>X2703+W2703+SUM($V$2661:V2703)</f>
        <v>9.4122219321518172E-4</v>
      </c>
      <c r="Z2703" s="22">
        <f t="shared" si="845"/>
        <v>8.7800892693744401E-2</v>
      </c>
      <c r="AA2703" s="44">
        <f t="shared" si="846"/>
        <v>12.429003925051326</v>
      </c>
      <c r="AB2703" s="44">
        <f t="shared" si="847"/>
        <v>0.68311726409236673</v>
      </c>
      <c r="AC2703" s="44">
        <f t="shared" si="848"/>
        <v>0.86543679425496323</v>
      </c>
      <c r="AD2703" s="44">
        <f t="shared" si="838"/>
        <v>0.68311726409236651</v>
      </c>
      <c r="AE2703" s="44">
        <f t="shared" si="839"/>
        <v>0.18231514877406441</v>
      </c>
      <c r="AF2703" s="44">
        <f t="shared" si="840"/>
        <v>4.3813885321897959E-6</v>
      </c>
      <c r="AG2703" s="45">
        <f>AC2703+AA2703+SUM($Z$2661:Z2703)</f>
        <v>16.911559016598254</v>
      </c>
      <c r="AH2703" s="45">
        <f>AC2703+AA2703+SUM($Z$2698:Z2703)+$AH$2697</f>
        <v>52.829937241286196</v>
      </c>
    </row>
    <row r="2704" spans="4:34" ht="14.4" x14ac:dyDescent="0.3">
      <c r="E2704" s="28">
        <v>40941.461805555555</v>
      </c>
      <c r="F2704" s="10">
        <f t="shared" si="841"/>
        <v>1043.8555555555577</v>
      </c>
      <c r="G2704" s="10">
        <v>57830</v>
      </c>
      <c r="H2704" s="40">
        <v>1.99</v>
      </c>
      <c r="I2704" s="10">
        <v>14</v>
      </c>
      <c r="K2704" s="10"/>
      <c r="L2704" s="79">
        <v>1037</v>
      </c>
      <c r="N2704" s="114">
        <v>5.95</v>
      </c>
      <c r="V2704" s="43">
        <f t="shared" si="842"/>
        <v>4.0392023593996666E-6</v>
      </c>
      <c r="W2704" s="43">
        <f t="shared" si="843"/>
        <v>5.7178532516938621E-4</v>
      </c>
      <c r="X2704" s="43">
        <f t="shared" si="844"/>
        <v>1.0595532212668967E-6</v>
      </c>
      <c r="Y2704" s="22">
        <f>X2704+W2704+SUM($V$2661:V2704)</f>
        <v>1.1208570618149324E-3</v>
      </c>
      <c r="Z2704" s="22">
        <f t="shared" si="845"/>
        <v>0.1173804384141119</v>
      </c>
      <c r="AA2704" s="44">
        <f t="shared" si="846"/>
        <v>16.616253947007841</v>
      </c>
      <c r="AB2704" s="44">
        <f t="shared" si="847"/>
        <v>0.91325499647367059</v>
      </c>
      <c r="AC2704" s="44">
        <f t="shared" si="848"/>
        <v>1.1569967822956866</v>
      </c>
      <c r="AD2704" s="44">
        <f t="shared" si="838"/>
        <v>0.91325499647367014</v>
      </c>
      <c r="AE2704" s="44">
        <f t="shared" si="839"/>
        <v>0.24373592837238237</v>
      </c>
      <c r="AF2704" s="44">
        <f t="shared" si="840"/>
        <v>5.8574496339675852E-6</v>
      </c>
      <c r="AG2704" s="45">
        <f>AC2704+AA2704+SUM($Z$2661:Z2704)</f>
        <v>21.507749465009603</v>
      </c>
      <c r="AH2704" s="45">
        <f>AC2704+AA2704+SUM($Z$2698:Z2704)+$AH$2697</f>
        <v>57.426127689697552</v>
      </c>
    </row>
    <row r="2705" spans="4:34" ht="14.4" x14ac:dyDescent="0.3">
      <c r="E2705" s="28">
        <v>41018.494444444441</v>
      </c>
      <c r="F2705" s="10">
        <f t="shared" si="841"/>
        <v>1120.8881944444438</v>
      </c>
      <c r="G2705" s="10">
        <v>66426</v>
      </c>
      <c r="H2705" s="10">
        <v>0</v>
      </c>
      <c r="I2705" s="10">
        <v>37</v>
      </c>
      <c r="K2705" s="10"/>
      <c r="L2705" s="79">
        <v>1037</v>
      </c>
      <c r="N2705" s="114">
        <v>5.95</v>
      </c>
      <c r="V2705" s="43">
        <f t="shared" si="842"/>
        <v>0</v>
      </c>
      <c r="W2705" s="43">
        <f t="shared" si="843"/>
        <v>0</v>
      </c>
      <c r="X2705" s="43">
        <f t="shared" si="844"/>
        <v>0</v>
      </c>
      <c r="Y2705" s="22">
        <f>X2705+W2705+SUM($V$2661:V2705)</f>
        <v>5.480121834242793E-4</v>
      </c>
      <c r="Z2705" s="22">
        <f t="shared" si="845"/>
        <v>0.13482816880677498</v>
      </c>
      <c r="AA2705" s="44">
        <f t="shared" si="846"/>
        <v>19.086136688292289</v>
      </c>
      <c r="AB2705" s="44">
        <f t="shared" si="847"/>
        <v>1.049003569008474</v>
      </c>
      <c r="AC2705" s="44">
        <f t="shared" si="848"/>
        <v>1.3289757610370621</v>
      </c>
      <c r="AD2705" s="44">
        <f t="shared" si="838"/>
        <v>1.0490035690084736</v>
      </c>
      <c r="AE2705" s="44">
        <f t="shared" si="839"/>
        <v>0.27996546391256916</v>
      </c>
      <c r="AF2705" s="44">
        <f t="shared" si="840"/>
        <v>6.7281160191238267E-6</v>
      </c>
      <c r="AG2705" s="45">
        <f>AC2705+AA2705+SUM($Z$2661:Z2705)</f>
        <v>24.284439353842199</v>
      </c>
      <c r="AH2705" s="45">
        <f>AC2705+AA2705+SUM($Z$2698:Z2705)+$AH$2697</f>
        <v>60.202817578530144</v>
      </c>
    </row>
    <row r="2706" spans="4:34" ht="14.4" x14ac:dyDescent="0.3">
      <c r="E2706" s="28">
        <v>41036.666666666664</v>
      </c>
      <c r="F2706" s="10">
        <f t="shared" si="841"/>
        <v>1139.0604166666672</v>
      </c>
      <c r="G2706" s="10">
        <v>73434</v>
      </c>
      <c r="H2706" s="10">
        <v>0</v>
      </c>
      <c r="I2706" s="10">
        <v>63</v>
      </c>
      <c r="K2706" s="10"/>
      <c r="L2706" s="79">
        <v>1037</v>
      </c>
      <c r="N2706" s="114">
        <v>5.95</v>
      </c>
      <c r="V2706" s="43">
        <f t="shared" si="842"/>
        <v>0</v>
      </c>
      <c r="W2706" s="43">
        <f t="shared" si="843"/>
        <v>0</v>
      </c>
      <c r="X2706" s="43">
        <f t="shared" si="844"/>
        <v>0</v>
      </c>
      <c r="Y2706" s="22">
        <f>X2706+W2706+SUM($V$2661:V2706)</f>
        <v>5.480121834242793E-4</v>
      </c>
      <c r="Z2706" s="22">
        <f t="shared" si="845"/>
        <v>0.14905265631163572</v>
      </c>
      <c r="AA2706" s="44">
        <f t="shared" si="846"/>
        <v>21.099740486677742</v>
      </c>
      <c r="AB2706" s="44">
        <f t="shared" si="847"/>
        <v>1.159674345686452</v>
      </c>
      <c r="AC2706" s="44">
        <f t="shared" si="848"/>
        <v>1.4691838442175593</v>
      </c>
      <c r="AD2706" s="44">
        <f t="shared" si="838"/>
        <v>1.1596743456864518</v>
      </c>
      <c r="AE2706" s="44">
        <f t="shared" si="839"/>
        <v>0.30950206059307506</v>
      </c>
      <c r="AF2706" s="44">
        <f t="shared" si="840"/>
        <v>7.4379380325224926E-6</v>
      </c>
      <c r="AG2706" s="45">
        <f>AC2706+AA2706+SUM($Z$2661:Z2706)</f>
        <v>26.587303891719788</v>
      </c>
      <c r="AH2706" s="45">
        <f>AC2706+AA2706+SUM($Z$2698:Z2706)+$AH$2697</f>
        <v>62.505682116407733</v>
      </c>
    </row>
    <row r="2707" spans="4:34" ht="14.4" x14ac:dyDescent="0.3">
      <c r="E2707" s="28">
        <v>41039.620833333334</v>
      </c>
      <c r="F2707" s="10">
        <f t="shared" si="841"/>
        <v>1142.0145833333372</v>
      </c>
      <c r="G2707" s="10">
        <v>6745</v>
      </c>
      <c r="H2707" s="10">
        <v>0</v>
      </c>
      <c r="I2707" s="10">
        <v>61</v>
      </c>
      <c r="K2707" s="10"/>
      <c r="L2707" s="79">
        <v>1037</v>
      </c>
      <c r="N2707" s="114">
        <v>5.95</v>
      </c>
      <c r="V2707" s="43">
        <f t="shared" si="842"/>
        <v>0</v>
      </c>
      <c r="W2707" s="43">
        <f t="shared" si="843"/>
        <v>0</v>
      </c>
      <c r="X2707" s="43">
        <f t="shared" si="844"/>
        <v>0</v>
      </c>
      <c r="Y2707" s="22">
        <f>X2707+W2707+SUM($V$2661:V2707)</f>
        <v>5.480121834242793E-4</v>
      </c>
      <c r="Z2707" s="22">
        <f t="shared" si="845"/>
        <v>1.3690663273442587E-2</v>
      </c>
      <c r="AA2707" s="44">
        <f t="shared" si="846"/>
        <v>1.9380361900841758</v>
      </c>
      <c r="AB2707" s="44">
        <f t="shared" si="847"/>
        <v>0.10651746413997765</v>
      </c>
      <c r="AC2707" s="44">
        <f t="shared" si="848"/>
        <v>0.13494627868899201</v>
      </c>
      <c r="AD2707" s="44">
        <f t="shared" si="838"/>
        <v>0.10651746413997763</v>
      </c>
      <c r="AE2707" s="44">
        <f t="shared" si="839"/>
        <v>2.842813136558394E-2</v>
      </c>
      <c r="AF2707" s="44">
        <f t="shared" si="840"/>
        <v>6.8318343041866457E-7</v>
      </c>
      <c r="AG2707" s="45">
        <f>AC2707+AA2707+SUM($Z$2661:Z2707)</f>
        <v>6.1050526928710962</v>
      </c>
      <c r="AH2707" s="45">
        <f>AC2707+AA2707+SUM($Z$2707:Z2707)+$AH$2706</f>
        <v>64.592355248454339</v>
      </c>
    </row>
    <row r="2708" spans="4:34" ht="14.4" x14ac:dyDescent="0.3">
      <c r="E2708" s="28">
        <v>41044.625694444447</v>
      </c>
      <c r="F2708" s="10">
        <f t="shared" si="841"/>
        <v>1147.0194444444496</v>
      </c>
      <c r="G2708" s="10">
        <v>8423</v>
      </c>
      <c r="H2708" s="40">
        <v>1.54</v>
      </c>
      <c r="I2708" s="10">
        <v>64</v>
      </c>
      <c r="K2708" s="10"/>
      <c r="L2708" s="79">
        <v>1037</v>
      </c>
      <c r="N2708" s="114">
        <v>5.95</v>
      </c>
      <c r="V2708" s="43">
        <f t="shared" si="842"/>
        <v>3.1258148911937115E-6</v>
      </c>
      <c r="W2708" s="43">
        <f t="shared" si="843"/>
        <v>4.4248713606073113E-4</v>
      </c>
      <c r="X2708" s="43">
        <f t="shared" si="844"/>
        <v>8.1995575917136738E-7</v>
      </c>
      <c r="Y2708" s="22">
        <f>X2708+W2708+SUM($V$2661:V2708)</f>
        <v>9.9444509013537534E-4</v>
      </c>
      <c r="Z2708" s="22">
        <f t="shared" si="845"/>
        <v>1.7096583654886123E-2</v>
      </c>
      <c r="AA2708" s="44">
        <f t="shared" si="846"/>
        <v>2.4201747708048948</v>
      </c>
      <c r="AB2708" s="44">
        <f t="shared" si="847"/>
        <v>0.1330165456561945</v>
      </c>
      <c r="AC2708" s="44">
        <f t="shared" si="848"/>
        <v>0.16851779175646847</v>
      </c>
      <c r="AD2708" s="44">
        <f t="shared" si="838"/>
        <v>0.13301654565619447</v>
      </c>
      <c r="AE2708" s="44">
        <f t="shared" si="839"/>
        <v>3.5500392956606903E-2</v>
      </c>
      <c r="AF2708" s="44">
        <f t="shared" si="840"/>
        <v>8.5314366707433841E-7</v>
      </c>
      <c r="AG2708" s="45">
        <f>AC2708+AA2708+SUM($Z$2661:Z2708)</f>
        <v>6.6378593703141782</v>
      </c>
      <c r="AH2708" s="45">
        <f>AC2708+AA2708+SUM($Z$2707:Z2708)+$AH$2706</f>
        <v>65.12516192589743</v>
      </c>
    </row>
    <row r="2709" spans="4:34" ht="14.4" x14ac:dyDescent="0.3">
      <c r="E2709" s="28">
        <v>41052.606944444444</v>
      </c>
      <c r="F2709" s="10">
        <f t="shared" si="841"/>
        <v>1155.0006944444467</v>
      </c>
      <c r="G2709" s="10">
        <v>11015</v>
      </c>
      <c r="H2709" s="40">
        <v>0.42</v>
      </c>
      <c r="I2709" s="10">
        <v>62</v>
      </c>
      <c r="K2709" s="10"/>
      <c r="L2709" s="79">
        <v>1037</v>
      </c>
      <c r="N2709" s="114">
        <v>5.95</v>
      </c>
      <c r="V2709" s="43">
        <f t="shared" si="842"/>
        <v>8.524949703255576E-7</v>
      </c>
      <c r="W2709" s="43">
        <f t="shared" si="843"/>
        <v>1.2067830983474484E-4</v>
      </c>
      <c r="X2709" s="43">
        <f t="shared" si="844"/>
        <v>2.2362429795582743E-7</v>
      </c>
      <c r="Y2709" s="22">
        <f>X2709+W2709+SUM($V$2661:V2709)</f>
        <v>6.7289242741849916E-4</v>
      </c>
      <c r="Z2709" s="22">
        <f t="shared" si="845"/>
        <v>2.2357695471752426E-2</v>
      </c>
      <c r="AA2709" s="44">
        <f t="shared" si="846"/>
        <v>3.1649323400707483</v>
      </c>
      <c r="AB2709" s="44">
        <f t="shared" si="847"/>
        <v>0.17394957264667957</v>
      </c>
      <c r="AC2709" s="44">
        <f t="shared" si="848"/>
        <v>0.22037557594651547</v>
      </c>
      <c r="AD2709" s="44">
        <f t="shared" si="838"/>
        <v>0.17394957264667954</v>
      </c>
      <c r="AE2709" s="44">
        <f t="shared" si="839"/>
        <v>4.642488761925976E-2</v>
      </c>
      <c r="AF2709" s="44">
        <f t="shared" si="840"/>
        <v>1.115680576139598E-6</v>
      </c>
      <c r="AG2709" s="45">
        <f>AC2709+AA2709+SUM($Z$2661:Z2709)</f>
        <v>7.4568324192418309</v>
      </c>
      <c r="AH2709" s="45">
        <f>AC2709+AA2709+SUM($Z$2707:Z2709)+$AH$2706</f>
        <v>65.944134974825076</v>
      </c>
    </row>
    <row r="2710" spans="4:34" ht="14.4" x14ac:dyDescent="0.3">
      <c r="E2710" s="28">
        <v>41109.663194444445</v>
      </c>
      <c r="F2710" s="10">
        <f t="shared" si="841"/>
        <v>1212.0569444444482</v>
      </c>
      <c r="G2710" s="10">
        <v>19500</v>
      </c>
      <c r="H2710" s="10">
        <v>0.92</v>
      </c>
      <c r="I2710" s="10">
        <v>61</v>
      </c>
      <c r="K2710" s="10"/>
      <c r="L2710" s="79">
        <v>1037</v>
      </c>
      <c r="N2710" s="114">
        <v>5.95</v>
      </c>
      <c r="V2710" s="43">
        <f t="shared" si="842"/>
        <v>1.8673699349988408E-6</v>
      </c>
      <c r="W2710" s="43">
        <f t="shared" si="843"/>
        <v>2.6434296439991728E-4</v>
      </c>
      <c r="X2710" s="43">
        <f t="shared" si="844"/>
        <v>4.898437002841935E-7</v>
      </c>
      <c r="Y2710" s="22">
        <f>X2710+W2710+SUM($V$2661:V2710)</f>
        <v>8.1869067132099886E-4</v>
      </c>
      <c r="Z2710" s="22">
        <f t="shared" si="845"/>
        <v>3.9580123622258032E-2</v>
      </c>
      <c r="AA2710" s="44">
        <f t="shared" si="846"/>
        <v>5.6029215280417253</v>
      </c>
      <c r="AB2710" s="44">
        <f t="shared" si="847"/>
        <v>0.30794522620156611</v>
      </c>
      <c r="AC2710" s="44">
        <f t="shared" si="848"/>
        <v>0.39013379309641877</v>
      </c>
      <c r="AD2710" s="44">
        <f t="shared" si="838"/>
        <v>0.30794522620156622</v>
      </c>
      <c r="AE2710" s="44">
        <f t="shared" si="839"/>
        <v>8.2186591790791241E-2</v>
      </c>
      <c r="AF2710" s="44">
        <f t="shared" si="840"/>
        <v>1.9751040612548499E-6</v>
      </c>
      <c r="AG2710" s="45">
        <f>AC2710+AA2710+SUM($Z$2661:Z2710)</f>
        <v>10.104159947984968</v>
      </c>
      <c r="AH2710" s="45">
        <f>AC2710+AA2710+SUM($Z$2707:Z2710)+$AH$2706</f>
        <v>68.591462503568209</v>
      </c>
    </row>
    <row r="2711" spans="4:34" ht="14.4" x14ac:dyDescent="0.3">
      <c r="E2711" s="28">
        <v>41134.621527777781</v>
      </c>
      <c r="F2711" s="10">
        <f t="shared" si="841"/>
        <v>1237.0152777777839</v>
      </c>
      <c r="G2711" s="10">
        <v>22770</v>
      </c>
      <c r="H2711" s="10">
        <v>0.68</v>
      </c>
      <c r="I2711" s="10">
        <v>61</v>
      </c>
      <c r="K2711" s="10"/>
      <c r="L2711" s="79">
        <v>1037</v>
      </c>
      <c r="N2711" s="114">
        <v>5.95</v>
      </c>
      <c r="V2711" s="43">
        <f t="shared" si="842"/>
        <v>1.380229951955665E-6</v>
      </c>
      <c r="W2711" s="43">
        <f t="shared" si="843"/>
        <v>1.9538393020863449E-4</v>
      </c>
      <c r="X2711" s="43">
        <f t="shared" si="844"/>
        <v>3.6205838716657779E-7</v>
      </c>
      <c r="Y2711" s="22">
        <f>X2711+W2711+SUM($V$2661:V2711)</f>
        <v>7.5098408176855406E-4</v>
      </c>
      <c r="Z2711" s="22">
        <f t="shared" si="845"/>
        <v>4.6217405891221308E-2</v>
      </c>
      <c r="AA2711" s="44">
        <f t="shared" si="846"/>
        <v>6.5424883688979527</v>
      </c>
      <c r="AB2711" s="44">
        <f t="shared" si="847"/>
        <v>0.35958527182613659</v>
      </c>
      <c r="AC2711" s="44">
        <f t="shared" si="848"/>
        <v>0.45555622916951038</v>
      </c>
      <c r="AD2711" s="44">
        <f t="shared" si="838"/>
        <v>0.35958527182613648</v>
      </c>
      <c r="AE2711" s="44">
        <f t="shared" si="839"/>
        <v>9.596865102955468E-2</v>
      </c>
      <c r="AF2711" s="44">
        <f t="shared" si="840"/>
        <v>2.3063138192191241E-6</v>
      </c>
      <c r="AG2711" s="45">
        <f>AC2711+AA2711+SUM($Z$2661:Z2711)</f>
        <v>11.15536663080551</v>
      </c>
      <c r="AH2711" s="45">
        <f>AC2711+AA2711+SUM($Z$2707:Z2711)+$AH$2706</f>
        <v>69.642669186388758</v>
      </c>
    </row>
    <row r="2712" spans="4:34" ht="14.4" x14ac:dyDescent="0.3">
      <c r="E2712" s="28">
        <v>42304.620833333334</v>
      </c>
      <c r="F2712" s="10">
        <f t="shared" si="841"/>
        <v>2407.0145833333372</v>
      </c>
      <c r="G2712" s="10">
        <v>117056</v>
      </c>
      <c r="H2712" s="10">
        <v>0.55000000000000004</v>
      </c>
      <c r="I2712" s="10">
        <v>49</v>
      </c>
      <c r="K2712" s="10"/>
      <c r="L2712" s="10">
        <v>1081</v>
      </c>
      <c r="N2712" s="114">
        <v>5.95</v>
      </c>
      <c r="V2712" s="43">
        <f t="shared" si="842"/>
        <v>1.1637298172545811E-6</v>
      </c>
      <c r="W2712" s="43">
        <f t="shared" si="843"/>
        <v>1.6473639415954343E-4</v>
      </c>
      <c r="X2712" s="43">
        <f t="shared" si="844"/>
        <v>3.0526662614142726E-7</v>
      </c>
      <c r="Y2712" s="22">
        <f>X2712+W2712+SUM($V$2661:V2712)</f>
        <v>7.2144348377569246E-4</v>
      </c>
      <c r="Z2712" s="22">
        <f t="shared" si="845"/>
        <v>0.24767555907009503</v>
      </c>
      <c r="AA2712" s="44">
        <f t="shared" si="846"/>
        <v>35.060697008617304</v>
      </c>
      <c r="AB2712" s="44">
        <f t="shared" si="847"/>
        <v>1.926990092055922</v>
      </c>
      <c r="AC2712" s="44">
        <f t="shared" si="848"/>
        <v>2.4412911450067822</v>
      </c>
      <c r="AD2712" s="44">
        <f t="shared" si="838"/>
        <v>1.9269900920559224</v>
      </c>
      <c r="AE2712" s="44">
        <f t="shared" si="839"/>
        <v>0.5142886935907105</v>
      </c>
      <c r="AF2712" s="44">
        <f t="shared" si="840"/>
        <v>1.2359360149087941E-5</v>
      </c>
      <c r="AG2712" s="45">
        <f>AC2712+AA2712+SUM($Z$2661:Z2712)</f>
        <v>41.906985745432223</v>
      </c>
      <c r="AH2712" s="45">
        <f>AC2712+AA2712+SUM($Z$2707:Z2712)+$AH$2706</f>
        <v>100.39428830101548</v>
      </c>
    </row>
    <row r="2713" spans="4:34" ht="14.4" x14ac:dyDescent="0.3">
      <c r="D2713" s="40" t="s">
        <v>164</v>
      </c>
      <c r="E2713" s="28">
        <v>42305.633333333331</v>
      </c>
      <c r="F2713" s="10">
        <f t="shared" si="841"/>
        <v>2408.0270833333343</v>
      </c>
      <c r="I2713" s="10">
        <v>48</v>
      </c>
      <c r="J2713" s="40">
        <v>7.0000000000000007E-2</v>
      </c>
      <c r="K2713" s="10"/>
      <c r="L2713" s="10">
        <v>1068</v>
      </c>
      <c r="N2713" s="114">
        <v>5.95</v>
      </c>
      <c r="V2713" s="43">
        <f t="shared" si="842"/>
        <v>0</v>
      </c>
      <c r="W2713" s="43">
        <f t="shared" si="843"/>
        <v>0</v>
      </c>
      <c r="X2713" s="43">
        <f t="shared" si="844"/>
        <v>0</v>
      </c>
      <c r="Y2713" s="22">
        <f>X2713+W2713+SUM($V$2661:V2713)</f>
        <v>5.5640182299000762E-4</v>
      </c>
      <c r="Z2713" s="22">
        <f t="shared" si="845"/>
        <v>0</v>
      </c>
      <c r="AA2713" s="44">
        <f t="shared" si="846"/>
        <v>0</v>
      </c>
      <c r="AB2713" s="44">
        <f t="shared" si="847"/>
        <v>0</v>
      </c>
      <c r="AC2713" s="44">
        <f t="shared" si="848"/>
        <v>0</v>
      </c>
      <c r="AD2713" s="44">
        <f t="shared" si="838"/>
        <v>0</v>
      </c>
      <c r="AE2713" s="44">
        <f t="shared" si="839"/>
        <v>0</v>
      </c>
      <c r="AF2713" s="44">
        <f t="shared" si="840"/>
        <v>0</v>
      </c>
      <c r="AG2713" s="45">
        <f>AC2713+AA2713+SUM($Z$2661:Z2713)</f>
        <v>4.4049975918081419</v>
      </c>
      <c r="AH2713" s="45">
        <f>AC2713+AA2713+SUM($Z$2713:Z2713)+$AH$2712</f>
        <v>100.39428830101548</v>
      </c>
    </row>
    <row r="2714" spans="4:34" ht="14.4" x14ac:dyDescent="0.3">
      <c r="E2714" s="28">
        <v>42312.484027777777</v>
      </c>
      <c r="F2714" s="10">
        <f t="shared" si="841"/>
        <v>2414.8777777777796</v>
      </c>
      <c r="G2714" s="10">
        <v>1615</v>
      </c>
      <c r="H2714" s="10">
        <v>9.4499999999999993</v>
      </c>
      <c r="I2714" s="10">
        <v>6</v>
      </c>
      <c r="K2714" s="10">
        <v>5</v>
      </c>
      <c r="L2714" s="10">
        <v>1059</v>
      </c>
      <c r="N2714" s="114">
        <v>5.95</v>
      </c>
      <c r="V2714" s="43">
        <f t="shared" si="842"/>
        <v>1.9588065482576877E-5</v>
      </c>
      <c r="W2714" s="43">
        <f t="shared" si="843"/>
        <v>2.7728663718296839E-3</v>
      </c>
      <c r="X2714" s="43">
        <f t="shared" si="844"/>
        <v>5.1382911856725925E-6</v>
      </c>
      <c r="Y2714" s="22">
        <f>X2714+W2714+SUM($V$2661:V2714)</f>
        <v>3.3539945514879407E-3</v>
      </c>
      <c r="Z2714" s="22">
        <f t="shared" si="845"/>
        <v>3.347590026916578E-3</v>
      </c>
      <c r="AA2714" s="44">
        <f t="shared" si="846"/>
        <v>0.47388139582062855</v>
      </c>
      <c r="AB2714" s="44">
        <f t="shared" si="847"/>
        <v>2.6045253873063109E-2</v>
      </c>
      <c r="AC2714" s="44">
        <f t="shared" si="848"/>
        <v>3.2996561794422195E-2</v>
      </c>
      <c r="AD2714" s="44">
        <f t="shared" si="838"/>
        <v>2.6045253873063105E-2</v>
      </c>
      <c r="AE2714" s="44">
        <f t="shared" si="839"/>
        <v>6.9511408718894926E-3</v>
      </c>
      <c r="AF2714" s="44">
        <f t="shared" si="840"/>
        <v>1.6704946959440448E-7</v>
      </c>
      <c r="AG2714" s="45">
        <f>AC2714+AA2714+SUM($Z$2661:Z2714)</f>
        <v>4.9152231394501094</v>
      </c>
      <c r="AH2714" s="45">
        <f>AC2714+AA2714+SUM($Z$2713:Z2714)+$AH$2712</f>
        <v>100.90451384865744</v>
      </c>
    </row>
    <row r="2715" spans="4:34" x14ac:dyDescent="0.25">
      <c r="D2715" s="40" t="s">
        <v>164</v>
      </c>
      <c r="E2715" s="28">
        <v>42486.645833333336</v>
      </c>
      <c r="F2715" s="10">
        <f t="shared" si="841"/>
        <v>2589.0395833333387</v>
      </c>
      <c r="G2715" s="10">
        <v>29040</v>
      </c>
      <c r="H2715" s="10">
        <v>1.1200000000000001</v>
      </c>
      <c r="I2715" s="10">
        <v>48</v>
      </c>
      <c r="L2715" s="17">
        <v>1054</v>
      </c>
      <c r="V2715" s="17">
        <f t="shared" si="842"/>
        <v>2.3105874605545171E-6</v>
      </c>
      <c r="W2715" s="17">
        <f t="shared" si="843"/>
        <v>3.2708438075428113E-4</v>
      </c>
      <c r="X2715" s="17">
        <f t="shared" si="844"/>
        <v>6.0610738680923719E-7</v>
      </c>
      <c r="Z2715" s="17">
        <f t="shared" si="845"/>
        <v>5.9910232012949254E-2</v>
      </c>
      <c r="AA2715" s="17">
        <f t="shared" si="846"/>
        <v>8.4808307295574323</v>
      </c>
      <c r="AB2715" s="17">
        <f t="shared" si="847"/>
        <v>0.46611956357410345</v>
      </c>
    </row>
    <row r="2716" spans="4:34" x14ac:dyDescent="0.25">
      <c r="E2716" s="28">
        <v>42487.580555555556</v>
      </c>
      <c r="F2716" s="10">
        <f t="shared" si="841"/>
        <v>2589.9743055555591</v>
      </c>
      <c r="G2716" s="10">
        <v>1472</v>
      </c>
      <c r="H2716" s="10">
        <v>0.27</v>
      </c>
      <c r="I2716" s="10">
        <v>21</v>
      </c>
      <c r="K2716" s="17">
        <v>5</v>
      </c>
      <c r="L2716" s="17">
        <v>1071</v>
      </c>
      <c r="V2716" s="17">
        <f t="shared" si="842"/>
        <v>5.6600075898664077E-7</v>
      </c>
      <c r="W2716" s="17">
        <f t="shared" si="843"/>
        <v>8.0122484398478133E-5</v>
      </c>
      <c r="X2716" s="17">
        <f t="shared" si="844"/>
        <v>1.4847186995427892E-7</v>
      </c>
      <c r="Z2716" s="17">
        <f t="shared" si="845"/>
        <v>3.0857522860308706E-3</v>
      </c>
      <c r="AA2716" s="17">
        <f t="shared" si="846"/>
        <v>0.43681591494281413</v>
      </c>
      <c r="AB2716" s="17">
        <f t="shared" si="847"/>
        <v>2.4008077761268131E-2</v>
      </c>
    </row>
    <row r="2717" spans="4:34" x14ac:dyDescent="0.25">
      <c r="E2717" s="28">
        <v>42613.665277777778</v>
      </c>
      <c r="F2717" s="10">
        <f t="shared" si="841"/>
        <v>2716.059027777781</v>
      </c>
      <c r="G2717" s="10">
        <v>17525</v>
      </c>
      <c r="H2717" s="10">
        <v>31</v>
      </c>
      <c r="I2717" s="10">
        <v>36</v>
      </c>
      <c r="L2717" s="17">
        <v>1028</v>
      </c>
      <c r="V2717" s="17">
        <f t="shared" si="842"/>
        <v>6.2376153084297355E-5</v>
      </c>
      <c r="W2717" s="17">
        <f t="shared" si="843"/>
        <v>8.8299039762447726E-3</v>
      </c>
      <c r="X2717" s="17">
        <f t="shared" si="844"/>
        <v>1.6362352774156929E-5</v>
      </c>
      <c r="Z2717" s="17">
        <f t="shared" si="845"/>
        <v>3.5262647832332621E-2</v>
      </c>
      <c r="AA2717" s="17">
        <f t="shared" si="846"/>
        <v>4.9917441026996654</v>
      </c>
      <c r="AB2717" s="17">
        <f t="shared" si="847"/>
        <v>0.27435397036221632</v>
      </c>
    </row>
    <row r="2718" spans="4:34" x14ac:dyDescent="0.25">
      <c r="E2718" s="28">
        <v>42759.603472222225</v>
      </c>
      <c r="F2718" s="10">
        <f t="shared" si="841"/>
        <v>2861.9972222222277</v>
      </c>
      <c r="G2718" s="10">
        <v>27870</v>
      </c>
      <c r="H2718" s="10">
        <v>0.34</v>
      </c>
      <c r="I2718" s="10">
        <v>28</v>
      </c>
      <c r="K2718" s="17">
        <v>5</v>
      </c>
      <c r="L2718" s="17">
        <v>1068</v>
      </c>
      <c r="V2718" s="17">
        <f t="shared" si="842"/>
        <v>7.1074522116135486E-7</v>
      </c>
      <c r="W2718" s="17">
        <f t="shared" si="843"/>
        <v>1.006123613610519E-4</v>
      </c>
      <c r="X2718" s="17">
        <f t="shared" si="844"/>
        <v>1.8644086667979996E-7</v>
      </c>
      <c r="Z2718" s="17">
        <f t="shared" si="845"/>
        <v>5.826020386402047E-2</v>
      </c>
      <c r="AA2718" s="17">
        <f t="shared" si="846"/>
        <v>8.2472544445074014</v>
      </c>
      <c r="AB2718" s="17">
        <f t="shared" si="847"/>
        <v>0.45328184996789606</v>
      </c>
    </row>
    <row r="2719" spans="4:34" x14ac:dyDescent="0.25">
      <c r="D2719" s="40" t="s">
        <v>164</v>
      </c>
      <c r="E2719" s="28">
        <v>42822.427083333336</v>
      </c>
      <c r="F2719" s="10">
        <f t="shared" si="841"/>
        <v>2924.8208333333387</v>
      </c>
      <c r="G2719" s="10">
        <v>25124</v>
      </c>
      <c r="H2719" s="10">
        <v>0.42</v>
      </c>
      <c r="I2719" s="10">
        <v>23</v>
      </c>
      <c r="L2719" s="17">
        <v>1051</v>
      </c>
      <c r="V2719" s="17">
        <f t="shared" si="842"/>
        <v>8.6400406346399324E-7</v>
      </c>
      <c r="W2719" s="17">
        <f t="shared" si="843"/>
        <v>1.2230752520377708E-4</v>
      </c>
      <c r="X2719" s="17">
        <f t="shared" si="844"/>
        <v>2.2664333380093987E-7</v>
      </c>
      <c r="Z2719" s="17">
        <f t="shared" si="845"/>
        <v>5.1683900215403256E-2</v>
      </c>
      <c r="AA2719" s="17">
        <f t="shared" si="846"/>
        <v>7.3163196743326075</v>
      </c>
      <c r="AB2719" s="17">
        <f t="shared" si="847"/>
        <v>0.40211623628838838</v>
      </c>
    </row>
    <row r="2720" spans="4:34" x14ac:dyDescent="0.25">
      <c r="E2720" s="28">
        <v>42822.593055555553</v>
      </c>
      <c r="F2720" s="10">
        <f t="shared" si="841"/>
        <v>2924.9868055555562</v>
      </c>
      <c r="G2720" s="10">
        <v>1327</v>
      </c>
      <c r="H2720" s="10">
        <v>0.53</v>
      </c>
      <c r="I2720" s="10">
        <v>48</v>
      </c>
      <c r="K2720" s="17">
        <v>5</v>
      </c>
      <c r="L2720" s="17">
        <v>1069</v>
      </c>
      <c r="V2720" s="17">
        <f t="shared" si="842"/>
        <v>1.1089637584087596E-6</v>
      </c>
      <c r="W2720" s="17">
        <f t="shared" si="843"/>
        <v>1.5698376728445467E-4</v>
      </c>
      <c r="X2720" s="17">
        <f t="shared" si="844"/>
        <v>2.9090053380363036E-7</v>
      </c>
      <c r="Z2720" s="17">
        <f t="shared" si="845"/>
        <v>2.7765941649215546E-3</v>
      </c>
      <c r="AA2720" s="17">
        <f t="shared" si="846"/>
        <v>0.39305180978579496</v>
      </c>
      <c r="AB2720" s="17">
        <f t="shared" si="847"/>
        <v>2.1602734906716731E-2</v>
      </c>
    </row>
    <row r="2721" spans="4:34" x14ac:dyDescent="0.25">
      <c r="E2721" s="28">
        <v>42968.629861111112</v>
      </c>
      <c r="F2721" s="10">
        <f t="shared" si="841"/>
        <v>3071.0236111111153</v>
      </c>
      <c r="G2721" s="10">
        <v>15927</v>
      </c>
      <c r="H2721" s="10">
        <v>0</v>
      </c>
      <c r="I2721" s="10">
        <v>46</v>
      </c>
      <c r="L2721" s="17">
        <v>1067</v>
      </c>
      <c r="V2721" s="17">
        <f t="shared" si="842"/>
        <v>0</v>
      </c>
      <c r="W2721" s="17">
        <f t="shared" si="843"/>
        <v>0</v>
      </c>
      <c r="X2721" s="17">
        <f t="shared" si="844"/>
        <v>0</v>
      </c>
      <c r="Z2721" s="17">
        <f t="shared" si="845"/>
        <v>3.3263058381926558E-2</v>
      </c>
      <c r="AA2721" s="17">
        <f t="shared" si="846"/>
        <v>4.7086842798994946</v>
      </c>
      <c r="AB2721" s="17">
        <f t="shared" si="847"/>
        <v>0.25879656504705745</v>
      </c>
    </row>
    <row r="2722" spans="4:34" x14ac:dyDescent="0.25">
      <c r="E2722" s="28">
        <v>43046.618750000001</v>
      </c>
      <c r="F2722" s="10">
        <f t="shared" si="841"/>
        <v>3149.0125000000044</v>
      </c>
      <c r="G2722" s="10">
        <v>23785</v>
      </c>
      <c r="H2722" s="10">
        <v>0</v>
      </c>
      <c r="I2722" s="10">
        <v>61</v>
      </c>
      <c r="L2722" s="17">
        <v>1054</v>
      </c>
      <c r="V2722" s="17">
        <f t="shared" si="842"/>
        <v>0</v>
      </c>
      <c r="W2722" s="17">
        <f t="shared" si="843"/>
        <v>0</v>
      </c>
      <c r="X2722" s="17">
        <f t="shared" si="844"/>
        <v>0</v>
      </c>
      <c r="Z2722" s="17">
        <f t="shared" si="845"/>
        <v>4.9069038169008192E-2</v>
      </c>
      <c r="AA2722" s="17">
        <f t="shared" si="846"/>
        <v>6.946162496643371</v>
      </c>
      <c r="AB2722" s="17">
        <f t="shared" si="847"/>
        <v>0.38177182574414759</v>
      </c>
    </row>
    <row r="2723" spans="4:34" x14ac:dyDescent="0.25">
      <c r="E2723" s="28">
        <v>43123.576388888891</v>
      </c>
      <c r="G2723" s="10">
        <v>30666.7</v>
      </c>
      <c r="H2723" s="10">
        <v>0</v>
      </c>
      <c r="I2723" s="10">
        <v>167</v>
      </c>
      <c r="L2723" s="17">
        <v>1040</v>
      </c>
      <c r="V2723" s="17">
        <f t="shared" si="842"/>
        <v>0</v>
      </c>
      <c r="W2723" s="17">
        <f t="shared" si="843"/>
        <v>0</v>
      </c>
      <c r="X2723" s="17">
        <f t="shared" si="844"/>
        <v>0</v>
      </c>
      <c r="Z2723" s="17">
        <f t="shared" si="845"/>
        <v>6.242580660040889E-2</v>
      </c>
      <c r="AA2723" s="17">
        <f t="shared" si="846"/>
        <v>8.8369328768368849</v>
      </c>
      <c r="AB2723" s="17">
        <f t="shared" si="847"/>
        <v>0.48569148792571226</v>
      </c>
    </row>
    <row r="2724" spans="4:34" x14ac:dyDescent="0.25">
      <c r="E2724" s="28"/>
    </row>
    <row r="2725" spans="4:34" x14ac:dyDescent="0.25">
      <c r="E2725" s="28"/>
    </row>
    <row r="2726" spans="4:34" ht="14.4" thickBot="1" x14ac:dyDescent="0.3"/>
    <row r="2727" spans="4:34" ht="14.4" thickBot="1" x14ac:dyDescent="0.3">
      <c r="D2727" s="18" t="s">
        <v>241</v>
      </c>
      <c r="E2727" s="18" t="s">
        <v>16</v>
      </c>
      <c r="F2727" s="10" t="s">
        <v>17</v>
      </c>
      <c r="G2727" s="10" t="s">
        <v>204</v>
      </c>
      <c r="H2727" s="10" t="s">
        <v>205</v>
      </c>
      <c r="I2727" s="10" t="s">
        <v>22</v>
      </c>
      <c r="K2727" s="10"/>
      <c r="L2727" s="10"/>
      <c r="O2727" s="37">
        <v>92.02</v>
      </c>
      <c r="P2727" s="38">
        <v>21.24</v>
      </c>
      <c r="Q2727" s="126">
        <f>P2727-(P2727/100*R2727)</f>
        <v>17.202275999999998</v>
      </c>
      <c r="R2727" s="21">
        <v>19.010000000000002</v>
      </c>
      <c r="S2727" s="85">
        <f>R2727*P2727/100</f>
        <v>4.0377239999999999</v>
      </c>
      <c r="T2727" s="40">
        <f>Q2727/$A$18+S2727</f>
        <v>11.205338999999999</v>
      </c>
      <c r="U2727" s="40">
        <f>$A$16-T2727</f>
        <v>105.794661</v>
      </c>
    </row>
    <row r="2728" spans="4:34" ht="14.4" x14ac:dyDescent="0.3">
      <c r="D2728" s="18"/>
      <c r="E2728" s="28">
        <f>E2729-1</f>
        <v>39897.60833333333</v>
      </c>
      <c r="F2728" s="10"/>
      <c r="K2728" s="10"/>
      <c r="L2728" s="79">
        <v>1037</v>
      </c>
      <c r="M2728" s="86"/>
      <c r="N2728" s="114">
        <v>5.95</v>
      </c>
      <c r="V2728" s="43">
        <f t="shared" ref="V2728:V2759" si="849">($A$15*L2728/1000/$A$13*H2728)/$Q$2727</f>
        <v>0</v>
      </c>
      <c r="W2728" s="43">
        <f t="shared" ref="W2728:W2759" si="850">($U$2727*L2728/1000/$A$13*H2728)/$Q$2727</f>
        <v>0</v>
      </c>
      <c r="X2728" s="43">
        <f t="shared" ref="X2728:X2759" si="851">($A$46*$S$2727*H2728*L2728/1000000)/$Q$2727</f>
        <v>0</v>
      </c>
      <c r="Y2728" s="22">
        <f>X2728+W2728+SUM($V$2727:V2728)</f>
        <v>0</v>
      </c>
      <c r="Z2728" s="22">
        <f t="shared" ref="Z2728:Z2759" si="852">($A$15*L2728/1000/$A$13*G2728)/$Q$2727</f>
        <v>0</v>
      </c>
      <c r="AA2728" s="44">
        <f t="shared" ref="AA2728:AA2759" si="853">($U$2727*L2728/1000/$A$13*G2728)/$Q$2727</f>
        <v>0</v>
      </c>
      <c r="AB2728" s="44">
        <f t="shared" ref="AB2728:AB2759" si="854">($A$14*$S$2727/1000*G2728/1000000*L2728/1000*1000000)/$Q$2727</f>
        <v>0</v>
      </c>
      <c r="AC2728" s="44">
        <f t="shared" ref="AC2728:AC2759" si="855">($A$14*((L2728/1000)*G2728/10^6)*(1+($A$28/(10^-N2728))+(($A$28*$A$29)/(10^-N2728)^2))*1000000)*$S$2727/1000/$Q$2727</f>
        <v>0</v>
      </c>
      <c r="AD2728" s="44">
        <f t="shared" ref="AD2728" si="856">AC2728/(1+($A$28/(10^-N2728))+(($A$28*$A$29)/(10^-N2728)^2))*1</f>
        <v>0</v>
      </c>
      <c r="AE2728" s="44">
        <f t="shared" ref="AE2728" si="857">AC2728/(1+($A$28/(10^-N2728))+(($A$28*$A$29)/(10^-N2728)^2))*($A$28/(10^-N2728))</f>
        <v>0</v>
      </c>
      <c r="AF2728" s="44">
        <f t="shared" ref="AF2728" si="858">AC2728/(1+($A$28/(10^-N2728))+(($A$28*$A$29)/(10^-N2728)^2))*(($A$28*$A$29)/(10^-N2728)^2)</f>
        <v>0</v>
      </c>
      <c r="AG2728" s="45">
        <f>AC2728+AA2728+SUM($Z$2727:Z2728)</f>
        <v>0</v>
      </c>
      <c r="AH2728" s="45">
        <f>AC2728+AA2728+SUM($Z$2727:Z2728)</f>
        <v>0</v>
      </c>
    </row>
    <row r="2729" spans="4:34" ht="14.4" x14ac:dyDescent="0.3">
      <c r="D2729" s="18"/>
      <c r="E2729" s="28">
        <v>39898.60833333333</v>
      </c>
      <c r="F2729" s="10">
        <f>E2729-E$2728</f>
        <v>1</v>
      </c>
      <c r="G2729" s="10">
        <v>1896</v>
      </c>
      <c r="H2729" s="10">
        <v>9.8000000000000007</v>
      </c>
      <c r="I2729" s="10">
        <v>1324</v>
      </c>
      <c r="K2729" s="10"/>
      <c r="L2729" s="79">
        <v>1037</v>
      </c>
      <c r="M2729" s="86"/>
      <c r="N2729" s="114">
        <v>5.95</v>
      </c>
      <c r="V2729" s="43">
        <f t="shared" si="849"/>
        <v>1.9226624636768035E-5</v>
      </c>
      <c r="W2729" s="43">
        <f t="shared" si="850"/>
        <v>2.7120989808281635E-3</v>
      </c>
      <c r="X2729" s="43">
        <f t="shared" si="851"/>
        <v>5.2179002856359732E-6</v>
      </c>
      <c r="Y2729" s="22">
        <f>X2729+W2729+SUM($V$2727:V2729)</f>
        <v>2.7365435057505674E-3</v>
      </c>
      <c r="Z2729" s="22">
        <f t="shared" si="852"/>
        <v>3.7197632970726725E-3</v>
      </c>
      <c r="AA2729" s="44">
        <f t="shared" si="853"/>
        <v>0.52470812935206101</v>
      </c>
      <c r="AB2729" s="44">
        <f t="shared" si="854"/>
        <v>2.9941751224521508E-2</v>
      </c>
      <c r="AC2729" s="44">
        <f t="shared" si="855"/>
        <v>3.793300880568256E-2</v>
      </c>
      <c r="AD2729" s="44">
        <f t="shared" ref="AD2729:AD2780" si="859">AC2729/(1+($A$28/(10^-N2729))+(($A$28*$A$29)/(10^-N2729)^2))*1</f>
        <v>2.9941751224521515E-2</v>
      </c>
      <c r="AE2729" s="44">
        <f t="shared" ref="AE2729:AE2780" si="860">AC2729/(1+($A$28/(10^-N2729))+(($A$28*$A$29)/(10^-N2729)^2))*($A$28/(10^-N2729))</f>
        <v>7.9910655402738555E-3</v>
      </c>
      <c r="AF2729" s="44">
        <f t="shared" ref="AF2729:AF2780" si="861">AC2729/(1+($A$28/(10^-N2729))+(($A$28*$A$29)/(10^-N2729)^2))*(($A$28*$A$29)/(10^-N2729)^2)</f>
        <v>1.9204088718662537E-7</v>
      </c>
      <c r="AG2729" s="45">
        <f>AC2729+AA2729+SUM($Z$2727:Z2729)</f>
        <v>0.56636090145481621</v>
      </c>
      <c r="AH2729" s="45">
        <f>AC2729+AA2729+SUM($Z$2727:Z2729)</f>
        <v>0.56636090145481621</v>
      </c>
    </row>
    <row r="2730" spans="4:34" ht="14.4" x14ac:dyDescent="0.3">
      <c r="D2730" s="18"/>
      <c r="E2730" s="28">
        <v>39904.581944444442</v>
      </c>
      <c r="F2730" s="10">
        <f t="shared" ref="F2730:F2789" si="862">E2730-E$2728</f>
        <v>6.9736111111124046</v>
      </c>
      <c r="G2730" s="10">
        <v>7377</v>
      </c>
      <c r="H2730" s="10">
        <v>17.71</v>
      </c>
      <c r="I2730" s="10">
        <v>1394</v>
      </c>
      <c r="K2730" s="10"/>
      <c r="L2730" s="79">
        <v>1037</v>
      </c>
      <c r="M2730" s="86"/>
      <c r="N2730" s="114">
        <v>5.95</v>
      </c>
      <c r="O2730" s="90"/>
      <c r="P2730" s="90"/>
      <c r="Q2730" s="90"/>
      <c r="R2730" s="88"/>
      <c r="V2730" s="43">
        <f t="shared" si="849"/>
        <v>3.4745257379302238E-5</v>
      </c>
      <c r="W2730" s="43">
        <f t="shared" si="850"/>
        <v>4.9011503010680376E-3</v>
      </c>
      <c r="X2730" s="43">
        <f t="shared" si="851"/>
        <v>9.4294912304707215E-6</v>
      </c>
      <c r="Y2730" s="22">
        <f>X2730+W2730+SUM($V$2727:V2730)</f>
        <v>4.9645516743145783E-3</v>
      </c>
      <c r="Z2730" s="22">
        <f t="shared" si="852"/>
        <v>1.4472939790350794E-2</v>
      </c>
      <c r="AA2730" s="44">
        <f t="shared" si="853"/>
        <v>2.041546345058098</v>
      </c>
      <c r="AB2730" s="44">
        <f t="shared" si="854"/>
        <v>0.1164980478814848</v>
      </c>
      <c r="AC2730" s="44">
        <f t="shared" si="855"/>
        <v>0.14759061495755288</v>
      </c>
      <c r="AD2730" s="44">
        <f t="shared" si="859"/>
        <v>0.11649804788148482</v>
      </c>
      <c r="AE2730" s="44">
        <f t="shared" si="860"/>
        <v>3.1091819879008564E-2</v>
      </c>
      <c r="AF2730" s="44">
        <f t="shared" si="861"/>
        <v>7.4719705948087314E-7</v>
      </c>
      <c r="AG2730" s="45">
        <f>AC2730+AA2730+SUM($Z$2727:Z2730)</f>
        <v>2.2073296631030743</v>
      </c>
      <c r="AH2730" s="45">
        <f>AC2730+AA2730+SUM($Z$2727:Z2730)</f>
        <v>2.2073296631030743</v>
      </c>
    </row>
    <row r="2731" spans="4:34" ht="14.4" x14ac:dyDescent="0.3">
      <c r="D2731" s="18"/>
      <c r="E2731" s="28">
        <v>39910.445138888892</v>
      </c>
      <c r="F2731" s="10">
        <f t="shared" si="862"/>
        <v>12.836805555562023</v>
      </c>
      <c r="G2731" s="10">
        <v>12590</v>
      </c>
      <c r="H2731" s="10">
        <v>30.14</v>
      </c>
      <c r="I2731" s="18">
        <v>1456</v>
      </c>
      <c r="J2731" s="18"/>
      <c r="K2731" s="18"/>
      <c r="L2731" s="79">
        <v>1037</v>
      </c>
      <c r="M2731" s="87"/>
      <c r="N2731" s="114">
        <v>5.95</v>
      </c>
      <c r="O2731" s="90"/>
      <c r="P2731" s="90"/>
      <c r="Q2731" s="90"/>
      <c r="R2731" s="87"/>
      <c r="V2731" s="43">
        <f t="shared" si="849"/>
        <v>5.9131680260427395E-5</v>
      </c>
      <c r="W2731" s="43">
        <f t="shared" si="850"/>
        <v>8.3410880900164127E-3</v>
      </c>
      <c r="X2731" s="43">
        <f t="shared" si="851"/>
        <v>1.6047705572353901E-5</v>
      </c>
      <c r="Y2731" s="22">
        <f>X2731+W2731+SUM($V$2727:V2731)</f>
        <v>8.4702393578652644E-3</v>
      </c>
      <c r="Z2731" s="22">
        <f t="shared" si="852"/>
        <v>2.4700326956827504E-2</v>
      </c>
      <c r="AA2731" s="44">
        <f t="shared" si="853"/>
        <v>3.4842169559823035</v>
      </c>
      <c r="AB2731" s="44">
        <f t="shared" si="854"/>
        <v>0.19882207168603683</v>
      </c>
      <c r="AC2731" s="44">
        <f t="shared" si="855"/>
        <v>0.25188638231199539</v>
      </c>
      <c r="AD2731" s="44">
        <f t="shared" si="859"/>
        <v>0.19882207168603677</v>
      </c>
      <c r="AE2731" s="44">
        <f t="shared" si="860"/>
        <v>5.3063035417746734E-2</v>
      </c>
      <c r="AF2731" s="44">
        <f t="shared" si="861"/>
        <v>1.2752082118563358E-6</v>
      </c>
      <c r="AG2731" s="45">
        <f>AC2731+AA2731+SUM($Z$2727:Z2731)</f>
        <v>3.7789963683385497</v>
      </c>
      <c r="AH2731" s="45">
        <f>AC2731+AA2731+SUM($Z$2727:Z2731)</f>
        <v>3.7789963683385497</v>
      </c>
    </row>
    <row r="2732" spans="4:34" ht="14.4" x14ac:dyDescent="0.3">
      <c r="D2732" s="18"/>
      <c r="E2732" s="28">
        <v>39914.585416666669</v>
      </c>
      <c r="F2732" s="10">
        <f t="shared" si="862"/>
        <v>16.977083333338669</v>
      </c>
      <c r="G2732" s="10">
        <v>13542</v>
      </c>
      <c r="H2732" s="10">
        <v>26.67</v>
      </c>
      <c r="I2732" s="10">
        <v>1676</v>
      </c>
      <c r="K2732" s="10"/>
      <c r="L2732" s="79">
        <v>1037</v>
      </c>
      <c r="M2732" s="86"/>
      <c r="N2732" s="114">
        <v>5.95</v>
      </c>
      <c r="O2732" s="90"/>
      <c r="P2732" s="90"/>
      <c r="Q2732" s="90"/>
      <c r="R2732" s="87"/>
      <c r="V2732" s="43">
        <f t="shared" si="849"/>
        <v>5.2323885618633008E-5</v>
      </c>
      <c r="W2732" s="43">
        <f t="shared" si="850"/>
        <v>7.380783654968073E-3</v>
      </c>
      <c r="X2732" s="43">
        <f t="shared" si="851"/>
        <v>1.4200142920195042E-5</v>
      </c>
      <c r="Y2732" s="22">
        <f>X2732+W2732+SUM($V$2727:V2732)</f>
        <v>7.5604112457833992E-3</v>
      </c>
      <c r="Z2732" s="22">
        <f t="shared" si="852"/>
        <v>2.6568056207256399E-2</v>
      </c>
      <c r="AA2732" s="44">
        <f t="shared" si="853"/>
        <v>3.7476779998341825</v>
      </c>
      <c r="AB2732" s="44">
        <f t="shared" si="854"/>
        <v>0.21385611554982611</v>
      </c>
      <c r="AC2732" s="44">
        <f t="shared" si="855"/>
        <v>0.27093291415957443</v>
      </c>
      <c r="AD2732" s="44">
        <f t="shared" si="859"/>
        <v>0.21385611554982609</v>
      </c>
      <c r="AE2732" s="44">
        <f t="shared" si="860"/>
        <v>5.7075426975943318E-2</v>
      </c>
      <c r="AF2732" s="44">
        <f t="shared" si="861"/>
        <v>1.3716338050006753E-6</v>
      </c>
      <c r="AG2732" s="45">
        <f>AC2732+AA2732+SUM($Z$2727:Z2732)</f>
        <v>4.0880720002452646</v>
      </c>
      <c r="AH2732" s="45">
        <f>AC2732+AA2732+SUM($Z$2727:Z2732)</f>
        <v>4.0880720002452646</v>
      </c>
    </row>
    <row r="2733" spans="4:34" ht="14.4" x14ac:dyDescent="0.3">
      <c r="D2733" s="29"/>
      <c r="E2733" s="28">
        <v>39921.713194444441</v>
      </c>
      <c r="F2733" s="10">
        <f t="shared" si="862"/>
        <v>24.104861111110949</v>
      </c>
      <c r="G2733" s="10">
        <v>15364</v>
      </c>
      <c r="H2733" s="10">
        <v>22.28</v>
      </c>
      <c r="I2733" s="10">
        <v>1876</v>
      </c>
      <c r="K2733" s="10"/>
      <c r="L2733" s="79">
        <v>1037</v>
      </c>
      <c r="M2733" s="86"/>
      <c r="N2733" s="114">
        <v>5.95</v>
      </c>
      <c r="O2733" s="90"/>
      <c r="P2733" s="90"/>
      <c r="Q2733" s="90"/>
      <c r="R2733" s="87"/>
      <c r="V2733" s="43">
        <f t="shared" si="849"/>
        <v>4.3711142541550187E-5</v>
      </c>
      <c r="W2733" s="43">
        <f t="shared" si="850"/>
        <v>6.1658740094746407E-3</v>
      </c>
      <c r="X2733" s="43">
        <f t="shared" si="851"/>
        <v>1.1862736567751988E-5</v>
      </c>
      <c r="Y2733" s="22">
        <f>X2733+W2733+SUM($V$2727:V2733)</f>
        <v>6.3868753364790731E-3</v>
      </c>
      <c r="Z2733" s="22">
        <f t="shared" si="852"/>
        <v>3.0142638869316743E-2</v>
      </c>
      <c r="AA2733" s="44">
        <f t="shared" si="853"/>
        <v>4.2519070144330504</v>
      </c>
      <c r="AB2733" s="44">
        <f t="shared" si="854"/>
        <v>0.24262925412106992</v>
      </c>
      <c r="AC2733" s="44">
        <f t="shared" si="855"/>
        <v>0.30738541523760904</v>
      </c>
      <c r="AD2733" s="44">
        <f t="shared" si="859"/>
        <v>0.24262925412106987</v>
      </c>
      <c r="AE2733" s="44">
        <f t="shared" si="860"/>
        <v>6.4754604937113658E-2</v>
      </c>
      <c r="AF2733" s="44">
        <f t="shared" si="861"/>
        <v>1.556179425493308E-6</v>
      </c>
      <c r="AG2733" s="45">
        <f>AC2733+AA2733+SUM($Z$2727:Z2733)</f>
        <v>4.6588961547914831</v>
      </c>
      <c r="AH2733" s="45">
        <f>AC2733+AA2733+SUM($Z$2727:Z2733)</f>
        <v>4.6588961547914831</v>
      </c>
    </row>
    <row r="2734" spans="4:34" ht="14.4" x14ac:dyDescent="0.3">
      <c r="D2734" s="29"/>
      <c r="E2734" s="28">
        <v>39940.426388888889</v>
      </c>
      <c r="F2734" s="10">
        <f t="shared" si="862"/>
        <v>42.818055555559113</v>
      </c>
      <c r="G2734" s="10">
        <v>25980</v>
      </c>
      <c r="H2734" s="10">
        <v>22.92</v>
      </c>
      <c r="I2734" s="10">
        <v>211</v>
      </c>
      <c r="K2734" s="10"/>
      <c r="L2734" s="79">
        <v>1037</v>
      </c>
      <c r="M2734" s="86"/>
      <c r="N2734" s="114">
        <v>5.95</v>
      </c>
      <c r="O2734" s="90"/>
      <c r="P2734" s="90"/>
      <c r="Q2734" s="90"/>
      <c r="R2734" s="87"/>
      <c r="V2734" s="43">
        <f t="shared" si="849"/>
        <v>4.4966758844359525E-5</v>
      </c>
      <c r="W2734" s="43">
        <f t="shared" si="850"/>
        <v>6.3429906776103573E-3</v>
      </c>
      <c r="X2734" s="43">
        <f t="shared" si="851"/>
        <v>1.2203497402732297E-5</v>
      </c>
      <c r="Y2734" s="22">
        <f>X2734+W2734+SUM($V$2727:V2734)</f>
        <v>6.6092995242941297E-3</v>
      </c>
      <c r="Z2734" s="22">
        <f t="shared" si="852"/>
        <v>5.0970174292166687E-2</v>
      </c>
      <c r="AA2734" s="44">
        <f t="shared" si="853"/>
        <v>7.1898297471342527</v>
      </c>
      <c r="AB2734" s="44">
        <f t="shared" si="854"/>
        <v>0.41027779367777906</v>
      </c>
      <c r="AC2734" s="44">
        <f t="shared" si="855"/>
        <v>0.51977825357153629</v>
      </c>
      <c r="AD2734" s="44">
        <f t="shared" si="859"/>
        <v>0.41027779367777895</v>
      </c>
      <c r="AE2734" s="44">
        <f t="shared" si="860"/>
        <v>0.1094978284474234</v>
      </c>
      <c r="AF2734" s="44">
        <f t="shared" si="861"/>
        <v>2.6314463339179997E-6</v>
      </c>
      <c r="AG2734" s="45">
        <f>AC2734+AA2734+SUM($Z$2727:Z2734)</f>
        <v>7.8601819001187794</v>
      </c>
      <c r="AH2734" s="45">
        <f>AC2734+AA2734+SUM($Z$2727:Z2734)</f>
        <v>7.8601819001187794</v>
      </c>
    </row>
    <row r="2735" spans="4:34" ht="14.4" x14ac:dyDescent="0.3">
      <c r="D2735" s="29"/>
      <c r="E2735" s="28">
        <v>39952.597916666666</v>
      </c>
      <c r="F2735" s="10">
        <f t="shared" si="862"/>
        <v>54.989583333335759</v>
      </c>
      <c r="G2735" s="10">
        <v>28565.599999999999</v>
      </c>
      <c r="H2735" s="10">
        <v>17.71</v>
      </c>
      <c r="I2735" s="10">
        <v>571</v>
      </c>
      <c r="K2735" s="10"/>
      <c r="L2735" s="79">
        <v>1037</v>
      </c>
      <c r="M2735" s="86"/>
      <c r="N2735" s="114">
        <v>5.95</v>
      </c>
      <c r="O2735" s="90"/>
      <c r="P2735" s="90"/>
      <c r="Q2735" s="90"/>
      <c r="R2735" s="87"/>
      <c r="V2735" s="43">
        <f t="shared" si="849"/>
        <v>3.4745257379302238E-5</v>
      </c>
      <c r="W2735" s="43">
        <f t="shared" si="850"/>
        <v>4.9011503010680376E-3</v>
      </c>
      <c r="X2735" s="43">
        <f t="shared" si="851"/>
        <v>9.4294912304707215E-6</v>
      </c>
      <c r="Y2735" s="22">
        <f>X2735+W2735+SUM($V$2727:V2735)</f>
        <v>5.1994303989588509E-3</v>
      </c>
      <c r="Z2735" s="22">
        <f t="shared" si="852"/>
        <v>5.6042864155516424E-2</v>
      </c>
      <c r="AA2735" s="44">
        <f t="shared" si="853"/>
        <v>7.9053810864025476</v>
      </c>
      <c r="AB2735" s="44">
        <f t="shared" si="854"/>
        <v>0.45110975146581839</v>
      </c>
      <c r="AC2735" s="44">
        <f t="shared" si="855"/>
        <v>0.57150799385000306</v>
      </c>
      <c r="AD2735" s="44">
        <f t="shared" si="859"/>
        <v>0.45110975146581844</v>
      </c>
      <c r="AE2735" s="44">
        <f t="shared" si="860"/>
        <v>0.12039534904918084</v>
      </c>
      <c r="AF2735" s="44">
        <f t="shared" si="861"/>
        <v>2.8933350037016172E-6</v>
      </c>
      <c r="AG2735" s="45">
        <f>AC2735+AA2735+SUM($Z$2727:Z2735)</f>
        <v>8.6835058438210577</v>
      </c>
      <c r="AH2735" s="45">
        <f>AC2735+AA2735+SUM($Z$2727:Z2735)</f>
        <v>8.6835058438210577</v>
      </c>
    </row>
    <row r="2736" spans="4:34" ht="14.4" x14ac:dyDescent="0.3">
      <c r="D2736" s="29"/>
      <c r="E2736" s="28">
        <v>39966.527083333334</v>
      </c>
      <c r="F2736" s="10">
        <f t="shared" si="862"/>
        <v>68.918750000004366</v>
      </c>
      <c r="G2736" s="10">
        <v>35564.1</v>
      </c>
      <c r="H2736" s="10">
        <v>15.81</v>
      </c>
      <c r="I2736" s="10">
        <v>799</v>
      </c>
      <c r="K2736" s="10"/>
      <c r="L2736" s="79">
        <v>1037</v>
      </c>
      <c r="M2736" s="86"/>
      <c r="N2736" s="114">
        <v>5.95</v>
      </c>
      <c r="O2736" s="90"/>
      <c r="P2736" s="90"/>
      <c r="Q2736" s="90"/>
      <c r="R2736" s="87"/>
      <c r="V2736" s="43">
        <f t="shared" si="849"/>
        <v>3.1017646480337001E-5</v>
      </c>
      <c r="W2736" s="43">
        <f t="shared" si="850"/>
        <v>4.375335192540129E-3</v>
      </c>
      <c r="X2736" s="43">
        <f t="shared" si="851"/>
        <v>8.4178575016229337E-6</v>
      </c>
      <c r="Y2736" s="22">
        <f>X2736+W2736+SUM($V$2727:V2736)</f>
        <v>4.7036213031824313E-3</v>
      </c>
      <c r="Z2736" s="22">
        <f t="shared" si="852"/>
        <v>6.9773224616783869E-2</v>
      </c>
      <c r="AA2736" s="44">
        <f t="shared" si="853"/>
        <v>9.8421795269460066</v>
      </c>
      <c r="AB2736" s="44">
        <f t="shared" si="854"/>
        <v>0.56163050354641642</v>
      </c>
      <c r="AC2736" s="44">
        <f t="shared" si="855"/>
        <v>0.71152601184924835</v>
      </c>
      <c r="AD2736" s="44">
        <f t="shared" si="859"/>
        <v>0.5616305035464163</v>
      </c>
      <c r="AE2736" s="44">
        <f t="shared" si="860"/>
        <v>0.14989190610804504</v>
      </c>
      <c r="AF2736" s="44">
        <f t="shared" si="861"/>
        <v>3.6021947869165938E-6</v>
      </c>
      <c r="AG2736" s="45">
        <f>AC2736+AA2736+SUM($Z$2727:Z2736)</f>
        <v>10.830095526980546</v>
      </c>
      <c r="AH2736" s="45">
        <f>AC2736+AA2736+SUM($Z$2727:Z2736)</f>
        <v>10.830095526980546</v>
      </c>
    </row>
    <row r="2737" spans="4:34" ht="14.4" x14ac:dyDescent="0.3">
      <c r="D2737" s="29"/>
      <c r="E2737" s="28">
        <v>39976.411805555559</v>
      </c>
      <c r="F2737" s="10">
        <f t="shared" si="862"/>
        <v>78.803472222229175</v>
      </c>
      <c r="G2737" s="10">
        <v>39276.1</v>
      </c>
      <c r="H2737" s="10">
        <v>13.88</v>
      </c>
      <c r="I2737" s="10">
        <v>1019</v>
      </c>
      <c r="K2737" s="10"/>
      <c r="L2737" s="79">
        <v>1037</v>
      </c>
      <c r="M2737" s="86"/>
      <c r="N2737" s="114">
        <v>5.95</v>
      </c>
      <c r="O2737" s="90"/>
      <c r="P2737" s="90"/>
      <c r="Q2737" s="90"/>
      <c r="R2737" s="87"/>
      <c r="V2737" s="43">
        <f t="shared" si="849"/>
        <v>2.7231178567177582E-5</v>
      </c>
      <c r="W2737" s="43">
        <f t="shared" si="850"/>
        <v>3.8412177401933581E-3</v>
      </c>
      <c r="X2737" s="43">
        <f t="shared" si="851"/>
        <v>7.3902506086354405E-6</v>
      </c>
      <c r="Y2737" s="22">
        <f>X2737+W2737+SUM($V$2727:V2737)</f>
        <v>4.1957074225098508E-3</v>
      </c>
      <c r="Z2737" s="22">
        <f t="shared" si="852"/>
        <v>7.7055799173078046E-2</v>
      </c>
      <c r="AA2737" s="44">
        <f t="shared" si="853"/>
        <v>10.869456202133165</v>
      </c>
      <c r="AB2737" s="44">
        <f t="shared" si="854"/>
        <v>0.62025064096488902</v>
      </c>
      <c r="AC2737" s="44">
        <f t="shared" si="855"/>
        <v>0.7857914805658589</v>
      </c>
      <c r="AD2737" s="44">
        <f t="shared" si="859"/>
        <v>0.6202506409648888</v>
      </c>
      <c r="AE2737" s="44">
        <f t="shared" si="860"/>
        <v>0.16553686142739973</v>
      </c>
      <c r="AF2737" s="44">
        <f t="shared" si="861"/>
        <v>3.9781735702693115E-6</v>
      </c>
      <c r="AG2737" s="45">
        <f>AC2737+AA2737+SUM($Z$2727:Z2737)</f>
        <v>12.008693470057393</v>
      </c>
      <c r="AH2737" s="45">
        <f>AC2737+AA2737+SUM($Z$2727:Z2737)</f>
        <v>12.008693470057393</v>
      </c>
    </row>
    <row r="2738" spans="4:34" ht="14.4" x14ac:dyDescent="0.3">
      <c r="D2738" s="29"/>
      <c r="E2738" s="28">
        <v>39981.543055555558</v>
      </c>
      <c r="F2738" s="10">
        <f t="shared" si="862"/>
        <v>83.93472222222772</v>
      </c>
      <c r="G2738" s="10">
        <v>40226.400000000001</v>
      </c>
      <c r="H2738" s="10">
        <v>12.99</v>
      </c>
      <c r="I2738" s="10">
        <v>1123</v>
      </c>
      <c r="K2738" s="10"/>
      <c r="L2738" s="79">
        <v>1037</v>
      </c>
      <c r="M2738" s="86"/>
      <c r="N2738" s="114">
        <v>5.95</v>
      </c>
      <c r="O2738" s="90"/>
      <c r="P2738" s="90"/>
      <c r="Q2738" s="90"/>
      <c r="R2738" s="87"/>
      <c r="V2738" s="43">
        <f t="shared" si="849"/>
        <v>2.5485087146083343E-5</v>
      </c>
      <c r="W2738" s="43">
        <f t="shared" si="850"/>
        <v>3.5949148735671265E-3</v>
      </c>
      <c r="X2738" s="43">
        <f t="shared" si="851"/>
        <v>6.916380072490948E-6</v>
      </c>
      <c r="Y2738" s="22">
        <f>X2738+W2738+SUM($V$2727:V2738)</f>
        <v>3.9744157724935581E-3</v>
      </c>
      <c r="Z2738" s="22">
        <f t="shared" si="852"/>
        <v>7.8920193192702617E-2</v>
      </c>
      <c r="AA2738" s="44">
        <f t="shared" si="853"/>
        <v>11.132446779835309</v>
      </c>
      <c r="AB2738" s="44">
        <f t="shared" si="854"/>
        <v>0.63525783832177851</v>
      </c>
      <c r="AC2738" s="44">
        <f t="shared" si="855"/>
        <v>0.80480400074942471</v>
      </c>
      <c r="AD2738" s="44">
        <f t="shared" si="859"/>
        <v>0.63525783832177873</v>
      </c>
      <c r="AE2738" s="44">
        <f t="shared" si="860"/>
        <v>0.16954208800067105</v>
      </c>
      <c r="AF2738" s="44">
        <f t="shared" si="861"/>
        <v>4.0744269748544666E-6</v>
      </c>
      <c r="AG2738" s="45">
        <f>AC2738+AA2738+SUM($Z$2727:Z2738)</f>
        <v>12.369616761135806</v>
      </c>
      <c r="AH2738" s="45">
        <f>AC2738+AA2738+SUM($Z$2727:Z2738)</f>
        <v>12.369616761135806</v>
      </c>
    </row>
    <row r="2739" spans="4:34" ht="14.4" x14ac:dyDescent="0.3">
      <c r="D2739" s="29"/>
      <c r="E2739" s="28">
        <v>39988.547222222223</v>
      </c>
      <c r="F2739" s="10">
        <f t="shared" si="862"/>
        <v>90.938888888893416</v>
      </c>
      <c r="G2739" s="10">
        <v>42886.1</v>
      </c>
      <c r="H2739" s="10">
        <v>10.94</v>
      </c>
      <c r="I2739" s="10">
        <v>1228</v>
      </c>
      <c r="K2739" s="10"/>
      <c r="L2739" s="79">
        <v>1037</v>
      </c>
      <c r="M2739" s="86"/>
      <c r="N2739" s="114">
        <v>5.95</v>
      </c>
      <c r="O2739" s="90"/>
      <c r="P2739" s="90"/>
      <c r="Q2739" s="90"/>
      <c r="R2739" s="87"/>
      <c r="V2739" s="43">
        <f t="shared" si="849"/>
        <v>2.1463191176147169E-5</v>
      </c>
      <c r="W2739" s="43">
        <f t="shared" si="850"/>
        <v>3.0275880459449084E-3</v>
      </c>
      <c r="X2739" s="43">
        <f t="shared" si="851"/>
        <v>5.8248805229446469E-6</v>
      </c>
      <c r="Y2739" s="22">
        <f>X2739+W2739+SUM($V$2727:V2739)</f>
        <v>3.427460636497941E-3</v>
      </c>
      <c r="Z2739" s="22">
        <f t="shared" si="852"/>
        <v>8.4138259881111996E-2</v>
      </c>
      <c r="AA2739" s="44">
        <f t="shared" si="853"/>
        <v>11.868504908336194</v>
      </c>
      <c r="AB2739" s="44">
        <f t="shared" si="854"/>
        <v>0.67725998796938391</v>
      </c>
      <c r="AC2739" s="44">
        <f t="shared" si="855"/>
        <v>0.85801624944165744</v>
      </c>
      <c r="AD2739" s="44">
        <f t="shared" si="859"/>
        <v>0.67725998796938391</v>
      </c>
      <c r="AE2739" s="44">
        <f t="shared" si="860"/>
        <v>0.18075191765123341</v>
      </c>
      <c r="AF2739" s="44">
        <f t="shared" si="861"/>
        <v>4.3438210400708508E-6</v>
      </c>
      <c r="AG2739" s="45">
        <f>AC2739+AA2739+SUM($Z$2727:Z2739)</f>
        <v>13.243025398210035</v>
      </c>
      <c r="AH2739" s="45">
        <f>AC2739+AA2739+SUM($Z$2727:Z2739)</f>
        <v>13.243025398210035</v>
      </c>
    </row>
    <row r="2740" spans="4:34" ht="14.4" x14ac:dyDescent="0.3">
      <c r="D2740" s="18"/>
      <c r="E2740" s="28">
        <v>39995.642361111109</v>
      </c>
      <c r="F2740" s="10">
        <f t="shared" si="862"/>
        <v>98.034027777779556</v>
      </c>
      <c r="G2740" s="10">
        <v>42238.5</v>
      </c>
      <c r="H2740" s="10">
        <v>9.31</v>
      </c>
      <c r="I2740" s="10">
        <v>1446</v>
      </c>
      <c r="K2740" s="10"/>
      <c r="L2740" s="79">
        <v>1037</v>
      </c>
      <c r="M2740" s="86"/>
      <c r="N2740" s="114">
        <v>5.95</v>
      </c>
      <c r="O2740" s="90"/>
      <c r="P2740" s="90"/>
      <c r="Q2740" s="90"/>
      <c r="R2740" s="87"/>
      <c r="V2740" s="43">
        <f t="shared" si="849"/>
        <v>1.8265293404929634E-5</v>
      </c>
      <c r="W2740" s="43">
        <f t="shared" si="850"/>
        <v>2.576494031786755E-3</v>
      </c>
      <c r="X2740" s="43">
        <f t="shared" si="851"/>
        <v>4.9570052713541753E-6</v>
      </c>
      <c r="Y2740" s="22">
        <f>X2740+W2740+SUM($V$2727:V2740)</f>
        <v>2.9937640404931265E-3</v>
      </c>
      <c r="Z2740" s="22">
        <f t="shared" si="852"/>
        <v>8.28677331347068E-2</v>
      </c>
      <c r="AA2740" s="44">
        <f t="shared" si="853"/>
        <v>11.689284979766363</v>
      </c>
      <c r="AB2740" s="44">
        <f t="shared" si="854"/>
        <v>0.66703304804691554</v>
      </c>
      <c r="AC2740" s="44">
        <f t="shared" si="855"/>
        <v>0.84505980613861953</v>
      </c>
      <c r="AD2740" s="44">
        <f t="shared" si="859"/>
        <v>0.66703304804691554</v>
      </c>
      <c r="AE2740" s="44">
        <f t="shared" si="860"/>
        <v>0.17802247986437619</v>
      </c>
      <c r="AF2740" s="44">
        <f t="shared" si="861"/>
        <v>4.2782273277596392E-6</v>
      </c>
      <c r="AG2740" s="45">
        <f>AC2740+AA2740+SUM($Z$2727:Z2740)</f>
        <v>13.133716759471874</v>
      </c>
      <c r="AH2740" s="45">
        <f>AC2740+AA2740+SUM($Z$2727:Z2740)</f>
        <v>13.133716759471874</v>
      </c>
    </row>
    <row r="2741" spans="4:34" ht="14.4" x14ac:dyDescent="0.3">
      <c r="D2741" s="18"/>
      <c r="E2741" s="28">
        <v>40002.572916666664</v>
      </c>
      <c r="F2741" s="10">
        <f t="shared" si="862"/>
        <v>104.9645833333343</v>
      </c>
      <c r="G2741" s="10">
        <v>43608.7</v>
      </c>
      <c r="H2741" s="10">
        <v>8.1</v>
      </c>
      <c r="I2741" s="10">
        <v>93</v>
      </c>
      <c r="K2741" s="10"/>
      <c r="L2741" s="79">
        <v>1037</v>
      </c>
      <c r="M2741" s="86"/>
      <c r="N2741" s="114">
        <v>5.95</v>
      </c>
      <c r="O2741" s="90"/>
      <c r="P2741" s="90"/>
      <c r="Q2741" s="90"/>
      <c r="R2741" s="88"/>
      <c r="V2741" s="43">
        <f t="shared" si="849"/>
        <v>1.5891393832430718E-5</v>
      </c>
      <c r="W2741" s="43">
        <f t="shared" si="850"/>
        <v>2.2416328310926655E-3</v>
      </c>
      <c r="X2741" s="43">
        <f t="shared" si="851"/>
        <v>4.3127543177195289E-6</v>
      </c>
      <c r="Y2741" s="22">
        <f>X2741+W2741+SUM($V$2727:V2741)</f>
        <v>2.6741499826778334E-3</v>
      </c>
      <c r="Z2741" s="22">
        <f t="shared" si="852"/>
        <v>8.5555929163002656E-2</v>
      </c>
      <c r="AA2741" s="44">
        <f t="shared" si="853"/>
        <v>12.068480696453173</v>
      </c>
      <c r="AB2741" s="44">
        <f t="shared" si="854"/>
        <v>0.68867133260801228</v>
      </c>
      <c r="AC2741" s="44">
        <f t="shared" si="855"/>
        <v>0.87247320733352796</v>
      </c>
      <c r="AD2741" s="44">
        <f t="shared" si="859"/>
        <v>0.68867133260801228</v>
      </c>
      <c r="AE2741" s="44">
        <f t="shared" si="860"/>
        <v>0.18379745771420911</v>
      </c>
      <c r="AF2741" s="44">
        <f t="shared" si="861"/>
        <v>4.4170113064638127E-6</v>
      </c>
      <c r="AG2741" s="45">
        <f>AC2741+AA2741+SUM($Z$2727:Z2741)</f>
        <v>13.625881806516594</v>
      </c>
      <c r="AH2741" s="45">
        <f>AC2741+AA2741+SUM($Z$2727:Z2741)</f>
        <v>13.625881806516594</v>
      </c>
    </row>
    <row r="2742" spans="4:34" ht="14.4" x14ac:dyDescent="0.3">
      <c r="D2742" s="18"/>
      <c r="E2742" s="28">
        <v>40011.51666666667</v>
      </c>
      <c r="F2742" s="10">
        <f t="shared" si="862"/>
        <v>113.90833333334012</v>
      </c>
      <c r="G2742" s="10">
        <v>48325.7</v>
      </c>
      <c r="H2742" s="10">
        <v>7.2</v>
      </c>
      <c r="I2742" s="10">
        <v>74</v>
      </c>
      <c r="K2742" s="10"/>
      <c r="L2742" s="79">
        <v>1037</v>
      </c>
      <c r="M2742" s="86"/>
      <c r="N2742" s="114">
        <v>5.95</v>
      </c>
      <c r="O2742" s="90"/>
      <c r="P2742" s="90"/>
      <c r="Q2742" s="90"/>
      <c r="R2742" s="88"/>
      <c r="V2742" s="43">
        <f t="shared" si="849"/>
        <v>1.4125683406605088E-5</v>
      </c>
      <c r="W2742" s="43">
        <f t="shared" si="850"/>
        <v>1.9925625165268137E-3</v>
      </c>
      <c r="X2742" s="43">
        <f t="shared" si="851"/>
        <v>3.8335593935284702E-6</v>
      </c>
      <c r="Y2742" s="22">
        <f>X2742+W2742+SUM($V$2727:V2742)</f>
        <v>2.4387261565943954E-3</v>
      </c>
      <c r="Z2742" s="22">
        <f t="shared" si="852"/>
        <v>9.4810213694802123E-2</v>
      </c>
      <c r="AA2742" s="44">
        <f t="shared" si="853"/>
        <v>13.3738858895722</v>
      </c>
      <c r="AB2742" s="44">
        <f t="shared" si="854"/>
        <v>0.76316249322302698</v>
      </c>
      <c r="AC2742" s="44">
        <f t="shared" si="855"/>
        <v>0.96684557154049222</v>
      </c>
      <c r="AD2742" s="44">
        <f t="shared" si="859"/>
        <v>0.76316249322302687</v>
      </c>
      <c r="AE2742" s="44">
        <f t="shared" si="860"/>
        <v>0.20367818353355072</v>
      </c>
      <c r="AF2742" s="44">
        <f t="shared" si="861"/>
        <v>4.8947839145119721E-6</v>
      </c>
      <c r="AG2742" s="45">
        <f>AC2742+AA2742+SUM($Z$2727:Z2742)</f>
        <v>15.120469577537389</v>
      </c>
      <c r="AH2742" s="45">
        <f>AC2742+AA2742+SUM($Z$2727:Z2742)</f>
        <v>15.120469577537389</v>
      </c>
    </row>
    <row r="2743" spans="4:34" ht="14.4" x14ac:dyDescent="0.3">
      <c r="D2743" s="18"/>
      <c r="E2743" s="28">
        <v>40017.551388888889</v>
      </c>
      <c r="F2743" s="10">
        <f t="shared" si="862"/>
        <v>119.94305555555911</v>
      </c>
      <c r="G2743" s="10">
        <v>46578.9</v>
      </c>
      <c r="H2743" s="10">
        <v>6.93</v>
      </c>
      <c r="I2743" s="10">
        <v>183</v>
      </c>
      <c r="K2743" s="10"/>
      <c r="L2743" s="79">
        <v>1037</v>
      </c>
      <c r="M2743" s="86"/>
      <c r="N2743" s="114">
        <v>5.95</v>
      </c>
      <c r="O2743" s="90"/>
      <c r="P2743" s="90"/>
      <c r="Q2743" s="90"/>
      <c r="R2743" s="87"/>
      <c r="V2743" s="43">
        <f t="shared" si="849"/>
        <v>1.3595970278857395E-5</v>
      </c>
      <c r="W2743" s="43">
        <f t="shared" si="850"/>
        <v>1.9178414221570582E-3</v>
      </c>
      <c r="X2743" s="43">
        <f t="shared" si="851"/>
        <v>3.6898009162711519E-6</v>
      </c>
      <c r="Y2743" s="22">
        <f>X2743+W2743+SUM($V$2727:V2743)</f>
        <v>2.37745727402624E-3</v>
      </c>
      <c r="Z2743" s="22">
        <f t="shared" si="852"/>
        <v>9.1383165948321896E-2</v>
      </c>
      <c r="AA2743" s="44">
        <f t="shared" si="853"/>
        <v>12.890468083479279</v>
      </c>
      <c r="AB2743" s="44">
        <f t="shared" si="854"/>
        <v>0.7355769177805197</v>
      </c>
      <c r="AC2743" s="44">
        <f t="shared" si="855"/>
        <v>0.93189758642352716</v>
      </c>
      <c r="AD2743" s="44">
        <f t="shared" si="859"/>
        <v>0.73557691778051959</v>
      </c>
      <c r="AE2743" s="44">
        <f t="shared" si="860"/>
        <v>0.19631595078790184</v>
      </c>
      <c r="AF2743" s="44">
        <f t="shared" si="861"/>
        <v>4.7178551055786415E-6</v>
      </c>
      <c r="AG2743" s="45">
        <f>AC2743+AA2743+SUM($Z$2727:Z2743)</f>
        <v>14.693486952275824</v>
      </c>
      <c r="AH2743" s="45">
        <f>AC2743+AA2743+SUM($Z$2727:Z2743)</f>
        <v>14.693486952275824</v>
      </c>
    </row>
    <row r="2744" spans="4:34" ht="14.4" x14ac:dyDescent="0.3">
      <c r="D2744" s="18"/>
      <c r="E2744" s="28">
        <v>40028.527083333334</v>
      </c>
      <c r="F2744" s="10">
        <f t="shared" si="862"/>
        <v>130.91875000000437</v>
      </c>
      <c r="G2744" s="10">
        <v>53260.800000000003</v>
      </c>
      <c r="H2744" s="10">
        <v>6.37</v>
      </c>
      <c r="I2744" s="10">
        <v>377</v>
      </c>
      <c r="K2744" s="10"/>
      <c r="L2744" s="79">
        <v>1037</v>
      </c>
      <c r="M2744" s="86"/>
      <c r="N2744" s="114">
        <v>5.95</v>
      </c>
      <c r="O2744" s="90"/>
      <c r="P2744" s="90"/>
      <c r="Q2744" s="90"/>
      <c r="R2744" s="87"/>
      <c r="V2744" s="43">
        <f t="shared" si="849"/>
        <v>1.2497306013899222E-5</v>
      </c>
      <c r="W2744" s="43">
        <f t="shared" si="850"/>
        <v>1.7628643375383062E-3</v>
      </c>
      <c r="X2744" s="43">
        <f t="shared" si="851"/>
        <v>3.3916351856633826E-6</v>
      </c>
      <c r="Y2744" s="22">
        <f>X2744+W2744+SUM($V$2727:V2744)</f>
        <v>2.2346793296907793E-3</v>
      </c>
      <c r="Z2744" s="22">
        <f t="shared" si="852"/>
        <v>0.10449238871979336</v>
      </c>
      <c r="AA2744" s="44">
        <f t="shared" si="853"/>
        <v>14.739649122254351</v>
      </c>
      <c r="AB2744" s="44">
        <f t="shared" si="854"/>
        <v>0.84109790275263474</v>
      </c>
      <c r="AC2744" s="44">
        <f t="shared" si="855"/>
        <v>1.0655814321717816</v>
      </c>
      <c r="AD2744" s="44">
        <f t="shared" si="859"/>
        <v>0.84109790275263485</v>
      </c>
      <c r="AE2744" s="44">
        <f t="shared" si="860"/>
        <v>0.22447813477184486</v>
      </c>
      <c r="AF2744" s="44">
        <f t="shared" si="861"/>
        <v>5.3946473018298623E-6</v>
      </c>
      <c r="AG2744" s="45">
        <f>AC2744+AA2744+SUM($Z$2727:Z2744)</f>
        <v>16.780844225518941</v>
      </c>
      <c r="AH2744" s="45">
        <f>AC2744+AA2744+SUM($Z$2727:Z2744)</f>
        <v>16.780844225518941</v>
      </c>
    </row>
    <row r="2745" spans="4:34" ht="14.4" x14ac:dyDescent="0.3">
      <c r="D2745" s="18"/>
      <c r="E2745" s="28">
        <v>40038.6</v>
      </c>
      <c r="F2745" s="10">
        <f t="shared" si="862"/>
        <v>140.99166666666861</v>
      </c>
      <c r="G2745" s="10">
        <v>54480</v>
      </c>
      <c r="H2745" s="10">
        <v>5.09</v>
      </c>
      <c r="I2745" s="10">
        <v>577</v>
      </c>
      <c r="K2745" s="10"/>
      <c r="L2745" s="79">
        <v>1037</v>
      </c>
      <c r="M2745" s="86"/>
      <c r="N2745" s="114">
        <v>5.95</v>
      </c>
      <c r="O2745" s="90"/>
      <c r="P2745" s="90"/>
      <c r="Q2745" s="90"/>
      <c r="R2745" s="87"/>
      <c r="V2745" s="43">
        <f t="shared" si="849"/>
        <v>9.9860734082805399E-6</v>
      </c>
      <c r="W2745" s="43">
        <f t="shared" si="850"/>
        <v>1.4086310012668723E-3</v>
      </c>
      <c r="X2745" s="43">
        <f t="shared" si="851"/>
        <v>2.7101135157027651E-6</v>
      </c>
      <c r="Y2745" s="22">
        <f>X2745+W2745+SUM($V$2727:V2745)</f>
        <v>1.8897505451576655E-3</v>
      </c>
      <c r="Z2745" s="22">
        <f t="shared" si="852"/>
        <v>0.10688433777664515</v>
      </c>
      <c r="AA2745" s="44">
        <f t="shared" si="853"/>
        <v>15.077056375052893</v>
      </c>
      <c r="AB2745" s="44">
        <f t="shared" si="854"/>
        <v>0.86035158581852966</v>
      </c>
      <c r="AC2745" s="44">
        <f t="shared" si="855"/>
        <v>1.0899737973278405</v>
      </c>
      <c r="AD2745" s="44">
        <f t="shared" si="859"/>
        <v>0.86035158581852944</v>
      </c>
      <c r="AE2745" s="44">
        <f t="shared" si="860"/>
        <v>0.22961669337242596</v>
      </c>
      <c r="AF2745" s="44">
        <f t="shared" si="861"/>
        <v>5.5181368849827786E-6</v>
      </c>
      <c r="AG2745" s="45">
        <f>AC2745+AA2745+SUM($Z$2727:Z2745)</f>
        <v>17.249528181250191</v>
      </c>
      <c r="AH2745" s="45">
        <f>AC2745+AA2745+SUM($Z$2727:Z2745)</f>
        <v>17.249528181250191</v>
      </c>
    </row>
    <row r="2746" spans="4:34" ht="14.4" x14ac:dyDescent="0.3">
      <c r="D2746" s="18"/>
      <c r="E2746" s="28">
        <v>40045.541666666664</v>
      </c>
      <c r="F2746" s="10">
        <f t="shared" si="862"/>
        <v>147.9333333333343</v>
      </c>
      <c r="G2746" s="10">
        <v>57276</v>
      </c>
      <c r="H2746" s="10">
        <v>5.47</v>
      </c>
      <c r="I2746" s="10">
        <v>669</v>
      </c>
      <c r="K2746" s="10"/>
      <c r="L2746" s="79">
        <v>1037</v>
      </c>
      <c r="M2746" s="86"/>
      <c r="N2746" s="114">
        <v>5.95</v>
      </c>
      <c r="O2746" s="90"/>
      <c r="P2746" s="90"/>
      <c r="Q2746" s="90"/>
      <c r="R2746" s="87"/>
      <c r="V2746" s="43">
        <f t="shared" si="849"/>
        <v>1.0731595588073585E-5</v>
      </c>
      <c r="W2746" s="43">
        <f t="shared" si="850"/>
        <v>1.5137940229724542E-3</v>
      </c>
      <c r="X2746" s="43">
        <f t="shared" si="851"/>
        <v>2.9124402614723235E-6</v>
      </c>
      <c r="Y2746" s="22">
        <f>X2746+W2746+SUM($V$2727:V2746)</f>
        <v>2.0058474891970907E-3</v>
      </c>
      <c r="Z2746" s="22">
        <f t="shared" si="852"/>
        <v>0.11236981149954346</v>
      </c>
      <c r="AA2746" s="44">
        <f t="shared" si="853"/>
        <v>15.850834818970801</v>
      </c>
      <c r="AB2746" s="44">
        <f t="shared" si="854"/>
        <v>0.90450619363696949</v>
      </c>
      <c r="AC2746" s="44">
        <f t="shared" si="855"/>
        <v>1.1459129811995117</v>
      </c>
      <c r="AD2746" s="44">
        <f t="shared" si="859"/>
        <v>0.90450619363696949</v>
      </c>
      <c r="AE2746" s="44">
        <f t="shared" si="860"/>
        <v>0.24140098622612097</v>
      </c>
      <c r="AF2746" s="44">
        <f t="shared" si="861"/>
        <v>5.801336421150398E-6</v>
      </c>
      <c r="AG2746" s="45">
        <f>AC2746+AA2746+SUM($Z$2727:Z2746)</f>
        <v>18.191615620539309</v>
      </c>
      <c r="AH2746" s="45">
        <f>AC2746+AA2746+SUM($Z$2727:Z2746)</f>
        <v>18.191615620539309</v>
      </c>
    </row>
    <row r="2747" spans="4:34" ht="14.4" x14ac:dyDescent="0.3">
      <c r="D2747" s="18"/>
      <c r="E2747" s="28">
        <v>40052.547222222223</v>
      </c>
      <c r="F2747" s="10">
        <f t="shared" si="862"/>
        <v>154.93888888889342</v>
      </c>
      <c r="G2747" s="10">
        <v>55542</v>
      </c>
      <c r="H2747" s="10">
        <v>5.33</v>
      </c>
      <c r="I2747" s="10">
        <v>860</v>
      </c>
      <c r="K2747" s="10"/>
      <c r="L2747" s="79">
        <v>1037</v>
      </c>
      <c r="M2747" s="86"/>
      <c r="N2747" s="114">
        <v>5.95</v>
      </c>
      <c r="O2747" s="83"/>
      <c r="P2747" s="83"/>
      <c r="Q2747" s="83"/>
      <c r="R2747" s="83"/>
      <c r="V2747" s="43">
        <f t="shared" si="849"/>
        <v>1.0456929521834042E-5</v>
      </c>
      <c r="W2747" s="43">
        <f t="shared" si="850"/>
        <v>1.4750497518177662E-3</v>
      </c>
      <c r="X2747" s="43">
        <f t="shared" si="851"/>
        <v>2.8378988288203814E-6</v>
      </c>
      <c r="Y2747" s="22">
        <f>X2747+W2747+SUM($V$2727:V2747)</f>
        <v>1.9774856061315843E-3</v>
      </c>
      <c r="Z2747" s="22">
        <f t="shared" si="852"/>
        <v>0.10896787607911941</v>
      </c>
      <c r="AA2747" s="44">
        <f t="shared" si="853"/>
        <v>15.370959346240594</v>
      </c>
      <c r="AB2747" s="44">
        <f t="shared" si="854"/>
        <v>0.87712275659935335</v>
      </c>
      <c r="AC2747" s="44">
        <f t="shared" si="855"/>
        <v>1.1112210839057071</v>
      </c>
      <c r="AD2747" s="44">
        <f t="shared" si="859"/>
        <v>0.87712275659935324</v>
      </c>
      <c r="AE2747" s="44">
        <f t="shared" si="860"/>
        <v>0.23409270160226289</v>
      </c>
      <c r="AF2747" s="44">
        <f t="shared" si="861"/>
        <v>5.6257040907803507E-6</v>
      </c>
      <c r="AG2747" s="45">
        <f>AC2747+AA2747+SUM($Z$2727:Z2747)</f>
        <v>17.786016126594419</v>
      </c>
      <c r="AH2747" s="45">
        <f>AC2747+AA2747+SUM($Z$2727:Z2747)</f>
        <v>17.786016126594419</v>
      </c>
    </row>
    <row r="2748" spans="4:34" ht="14.4" x14ac:dyDescent="0.3">
      <c r="D2748" s="18"/>
      <c r="E2748" s="28">
        <v>40059.509722222225</v>
      </c>
      <c r="F2748" s="10">
        <f t="shared" si="862"/>
        <v>161.90138888889487</v>
      </c>
      <c r="G2748" s="10">
        <v>57296.2</v>
      </c>
      <c r="H2748" s="10">
        <v>4.1100000000000003</v>
      </c>
      <c r="I2748" s="10">
        <v>955</v>
      </c>
      <c r="K2748" s="10"/>
      <c r="L2748" s="79">
        <v>1037</v>
      </c>
      <c r="M2748" s="86"/>
      <c r="N2748" s="114">
        <v>5.95</v>
      </c>
      <c r="O2748" s="83"/>
      <c r="P2748" s="83"/>
      <c r="Q2748" s="83"/>
      <c r="R2748" s="83"/>
      <c r="V2748" s="43">
        <f t="shared" si="849"/>
        <v>8.0634109446037385E-6</v>
      </c>
      <c r="W2748" s="43">
        <f t="shared" si="850"/>
        <v>1.1374211031840564E-3</v>
      </c>
      <c r="X2748" s="43">
        <f t="shared" si="851"/>
        <v>2.1883234871391684E-6</v>
      </c>
      <c r="Y2748" s="22">
        <f>X2748+W2748+SUM($V$2727:V2748)</f>
        <v>1.6472707931007974E-3</v>
      </c>
      <c r="Z2748" s="22">
        <f t="shared" si="852"/>
        <v>0.11240944188910088</v>
      </c>
      <c r="AA2748" s="44">
        <f t="shared" si="853"/>
        <v>15.856425063808837</v>
      </c>
      <c r="AB2748" s="44">
        <f t="shared" si="854"/>
        <v>0.90482519330718858</v>
      </c>
      <c r="AC2748" s="44">
        <f t="shared" si="855"/>
        <v>1.1463171197954372</v>
      </c>
      <c r="AD2748" s="44">
        <f t="shared" si="859"/>
        <v>0.90482519330718847</v>
      </c>
      <c r="AE2748" s="44">
        <f t="shared" si="860"/>
        <v>0.24148612310582218</v>
      </c>
      <c r="AF2748" s="44">
        <f t="shared" si="861"/>
        <v>5.8033824263830823E-6</v>
      </c>
      <c r="AG2748" s="45">
        <f>AC2748+AA2748+SUM($Z$2727:Z2748)</f>
        <v>18.418987321941493</v>
      </c>
      <c r="AH2748" s="45">
        <f>AC2748+AA2748+SUM($Z$2727:Z2748)</f>
        <v>18.418987321941493</v>
      </c>
    </row>
    <row r="2749" spans="4:34" ht="14.4" x14ac:dyDescent="0.3">
      <c r="D2749" s="18"/>
      <c r="E2749" s="28">
        <v>40066.534722222219</v>
      </c>
      <c r="F2749" s="10">
        <f t="shared" si="862"/>
        <v>168.92638888888905</v>
      </c>
      <c r="G2749" s="10">
        <v>54429.8</v>
      </c>
      <c r="H2749" s="10">
        <v>7.39</v>
      </c>
      <c r="I2749" s="10">
        <v>1173</v>
      </c>
      <c r="K2749" s="10"/>
      <c r="L2749" s="79">
        <v>1037</v>
      </c>
      <c r="M2749" s="91"/>
      <c r="N2749" s="114">
        <v>5.95</v>
      </c>
      <c r="O2749" s="83"/>
      <c r="P2749" s="83"/>
      <c r="Q2749" s="83"/>
      <c r="R2749" s="83"/>
      <c r="V2749" s="43">
        <f t="shared" si="849"/>
        <v>1.4498444496501608E-5</v>
      </c>
      <c r="W2749" s="43">
        <f t="shared" si="850"/>
        <v>2.0451440273796047E-3</v>
      </c>
      <c r="X2749" s="43">
        <f t="shared" si="851"/>
        <v>3.9347227664132483E-6</v>
      </c>
      <c r="Y2749" s="22">
        <f>X2749+W2749+SUM($V$2727:V2749)</f>
        <v>2.5712385610721215E-3</v>
      </c>
      <c r="Z2749" s="22">
        <f t="shared" si="852"/>
        <v>0.10678585037289355</v>
      </c>
      <c r="AA2749" s="44">
        <f t="shared" si="853"/>
        <v>15.063163786395997</v>
      </c>
      <c r="AB2749" s="44">
        <f t="shared" si="854"/>
        <v>0.8595588242618466</v>
      </c>
      <c r="AC2749" s="44">
        <f t="shared" si="855"/>
        <v>1.0889694528963823</v>
      </c>
      <c r="AD2749" s="44">
        <f t="shared" si="859"/>
        <v>0.8595588242618466</v>
      </c>
      <c r="AE2749" s="44">
        <f t="shared" si="860"/>
        <v>0.22940511558227739</v>
      </c>
      <c r="AF2749" s="44">
        <f t="shared" si="861"/>
        <v>5.5130522581173954E-6</v>
      </c>
      <c r="AG2749" s="45">
        <f>AC2749+AA2749+SUM($Z$2727:Z2749)</f>
        <v>17.675164228002494</v>
      </c>
      <c r="AH2749" s="45">
        <f>AC2749+AA2749+SUM($Z$2727:Z2749)</f>
        <v>17.675164228002494</v>
      </c>
    </row>
    <row r="2750" spans="4:34" ht="14.4" x14ac:dyDescent="0.3">
      <c r="D2750" s="18"/>
      <c r="E2750" s="28">
        <v>40073.53125</v>
      </c>
      <c r="F2750" s="10">
        <f t="shared" si="862"/>
        <v>175.92291666667006</v>
      </c>
      <c r="G2750" s="10">
        <v>60596.3</v>
      </c>
      <c r="H2750" s="10">
        <v>7.59</v>
      </c>
      <c r="I2750" s="10">
        <v>1307</v>
      </c>
      <c r="K2750" s="10"/>
      <c r="L2750" s="79">
        <v>1037</v>
      </c>
      <c r="M2750" s="87"/>
      <c r="N2750" s="114">
        <v>5.95</v>
      </c>
      <c r="O2750" s="83"/>
      <c r="P2750" s="83"/>
      <c r="Q2750" s="83"/>
      <c r="R2750" s="83"/>
      <c r="V2750" s="43">
        <f t="shared" si="849"/>
        <v>1.4890824591129527E-5</v>
      </c>
      <c r="W2750" s="43">
        <f t="shared" si="850"/>
        <v>2.1004929861720163E-3</v>
      </c>
      <c r="X2750" s="43">
        <f t="shared" si="851"/>
        <v>4.0412105273445952E-6</v>
      </c>
      <c r="Y2750" s="22">
        <f>X2750+W2750+SUM($V$2727:V2750)</f>
        <v>2.6415848322165936E-3</v>
      </c>
      <c r="Z2750" s="22">
        <f t="shared" si="852"/>
        <v>0.11888390964050886</v>
      </c>
      <c r="AA2750" s="44">
        <f t="shared" si="853"/>
        <v>16.769710558363023</v>
      </c>
      <c r="AB2750" s="44">
        <f t="shared" si="854"/>
        <v>0.9569405800245111</v>
      </c>
      <c r="AC2750" s="44">
        <f t="shared" si="855"/>
        <v>1.2123417623901802</v>
      </c>
      <c r="AD2750" s="44">
        <f t="shared" si="859"/>
        <v>0.95694058002451088</v>
      </c>
      <c r="AE2750" s="44">
        <f t="shared" si="860"/>
        <v>0.25539504472473445</v>
      </c>
      <c r="AF2750" s="44">
        <f t="shared" si="861"/>
        <v>6.1376409347188319E-6</v>
      </c>
      <c r="AG2750" s="45">
        <f>AC2750+AA2750+SUM($Z$2727:Z2750)</f>
        <v>19.623967219103825</v>
      </c>
      <c r="AH2750" s="45">
        <f>AC2750+AA2750+SUM($Z$2727:Z2750)</f>
        <v>19.623967219103825</v>
      </c>
    </row>
    <row r="2751" spans="4:34" ht="14.4" x14ac:dyDescent="0.3">
      <c r="D2751" s="18"/>
      <c r="E2751" s="28">
        <v>40079.501388888886</v>
      </c>
      <c r="F2751" s="10">
        <f t="shared" si="862"/>
        <v>181.8930555555562</v>
      </c>
      <c r="G2751" s="10">
        <v>59991.6</v>
      </c>
      <c r="H2751" s="10">
        <v>3.64</v>
      </c>
      <c r="I2751" s="10">
        <v>1525</v>
      </c>
      <c r="K2751" s="10"/>
      <c r="L2751" s="79">
        <v>1037</v>
      </c>
      <c r="M2751" s="86"/>
      <c r="N2751" s="114">
        <v>5.95</v>
      </c>
      <c r="O2751" s="83"/>
      <c r="P2751" s="83"/>
      <c r="Q2751" s="83"/>
      <c r="R2751" s="83"/>
      <c r="V2751" s="43">
        <f t="shared" si="849"/>
        <v>7.1413177222281266E-6</v>
      </c>
      <c r="W2751" s="43">
        <f t="shared" si="850"/>
        <v>1.0073510500218891E-3</v>
      </c>
      <c r="X2751" s="43">
        <f t="shared" si="851"/>
        <v>1.9380772489505046E-6</v>
      </c>
      <c r="Y2751" s="22">
        <f>X2751+W2751+SUM($V$2727:V2751)</f>
        <v>1.5534810805103005E-3</v>
      </c>
      <c r="Z2751" s="22">
        <f t="shared" si="852"/>
        <v>0.11769754842440133</v>
      </c>
      <c r="AA2751" s="44">
        <f t="shared" si="853"/>
        <v>16.602362981454167</v>
      </c>
      <c r="AB2751" s="44">
        <f t="shared" si="854"/>
        <v>0.94739111959968614</v>
      </c>
      <c r="AC2751" s="44">
        <f t="shared" si="855"/>
        <v>1.2002436134319543</v>
      </c>
      <c r="AD2751" s="44">
        <f t="shared" si="859"/>
        <v>0.94739111959968592</v>
      </c>
      <c r="AE2751" s="44">
        <f t="shared" si="860"/>
        <v>0.25284641743981695</v>
      </c>
      <c r="AF2751" s="44">
        <f t="shared" si="861"/>
        <v>6.0763924513423798E-6</v>
      </c>
      <c r="AG2751" s="45">
        <f>AC2751+AA2751+SUM($Z$2727:Z2751)</f>
        <v>19.562219041661145</v>
      </c>
      <c r="AH2751" s="45">
        <f>AC2751+AA2751+SUM($Z$2727:Z2751)</f>
        <v>19.562219041661145</v>
      </c>
    </row>
    <row r="2752" spans="4:34" ht="14.4" x14ac:dyDescent="0.3">
      <c r="D2752" s="18"/>
      <c r="E2752" s="28">
        <v>40086.480555555558</v>
      </c>
      <c r="F2752" s="10">
        <f t="shared" si="862"/>
        <v>188.87222222222772</v>
      </c>
      <c r="G2752" s="10">
        <v>62727.7</v>
      </c>
      <c r="H2752" s="10">
        <v>3.47</v>
      </c>
      <c r="I2752" s="10">
        <v>1624</v>
      </c>
      <c r="K2752" s="10"/>
      <c r="L2752" s="79">
        <v>1037</v>
      </c>
      <c r="M2752" s="86"/>
      <c r="N2752" s="114">
        <v>5.95</v>
      </c>
      <c r="O2752" s="83"/>
      <c r="P2752" s="83"/>
      <c r="Q2752" s="83"/>
      <c r="R2752" s="83"/>
      <c r="V2752" s="43">
        <f t="shared" si="849"/>
        <v>6.8077946417943956E-6</v>
      </c>
      <c r="W2752" s="43">
        <f t="shared" si="850"/>
        <v>9.6030443504833952E-4</v>
      </c>
      <c r="X2752" s="43">
        <f t="shared" si="851"/>
        <v>1.8475626521588601E-6</v>
      </c>
      <c r="Y2752" s="22">
        <f>X2752+W2752+SUM($V$2727:V2752)</f>
        <v>1.5131517455817538E-3</v>
      </c>
      <c r="Z2752" s="22">
        <f t="shared" si="852"/>
        <v>0.1230655043089586</v>
      </c>
      <c r="AA2752" s="44">
        <f t="shared" si="853"/>
        <v>17.35956441221375</v>
      </c>
      <c r="AB2752" s="44">
        <f t="shared" si="854"/>
        <v>0.99059978285148642</v>
      </c>
      <c r="AC2752" s="44">
        <f t="shared" si="855"/>
        <v>1.2549843863186783</v>
      </c>
      <c r="AD2752" s="44">
        <f t="shared" si="859"/>
        <v>0.99059978285148642</v>
      </c>
      <c r="AE2752" s="44">
        <f t="shared" si="860"/>
        <v>0.26437824994231879</v>
      </c>
      <c r="AF2752" s="44">
        <f t="shared" si="861"/>
        <v>6.3535248729833763E-6</v>
      </c>
      <c r="AG2752" s="45">
        <f>AC2752+AA2752+SUM($Z$2727:Z2752)</f>
        <v>20.497226749616409</v>
      </c>
      <c r="AH2752" s="45">
        <f>AC2752+AA2752+SUM($Z$2727:Z2752)</f>
        <v>20.497226749616409</v>
      </c>
    </row>
    <row r="2753" spans="4:34" ht="14.4" x14ac:dyDescent="0.3">
      <c r="D2753" s="18"/>
      <c r="E2753" s="28">
        <v>40093.467361111114</v>
      </c>
      <c r="F2753" s="10">
        <f t="shared" si="862"/>
        <v>195.85902777778392</v>
      </c>
      <c r="G2753" s="10">
        <v>65208.9</v>
      </c>
      <c r="H2753" s="10">
        <v>4.3099999999999996</v>
      </c>
      <c r="I2753" s="10">
        <v>1814</v>
      </c>
      <c r="K2753" s="10"/>
      <c r="L2753" s="79">
        <v>1037</v>
      </c>
      <c r="M2753" s="86"/>
      <c r="N2753" s="114">
        <v>5.95</v>
      </c>
      <c r="O2753" s="83"/>
      <c r="P2753" s="83"/>
      <c r="Q2753" s="83"/>
      <c r="R2753" s="83"/>
      <c r="V2753" s="43">
        <f t="shared" si="849"/>
        <v>8.4557910392316557E-6</v>
      </c>
      <c r="W2753" s="43">
        <f t="shared" si="850"/>
        <v>1.1927700619764677E-3</v>
      </c>
      <c r="X2753" s="43">
        <f t="shared" si="851"/>
        <v>2.2948112480705144E-6</v>
      </c>
      <c r="Y2753" s="22">
        <f>X2753+W2753+SUM($V$2727:V2753)</f>
        <v>1.7545204121450254E-3</v>
      </c>
      <c r="Z2753" s="22">
        <f t="shared" si="852"/>
        <v>0.12793337176291256</v>
      </c>
      <c r="AA2753" s="44">
        <f t="shared" si="853"/>
        <v>18.046223594992409</v>
      </c>
      <c r="AB2753" s="44">
        <f t="shared" si="854"/>
        <v>1.0297830492746314</v>
      </c>
      <c r="AC2753" s="44">
        <f t="shared" si="855"/>
        <v>1.3046254102894903</v>
      </c>
      <c r="AD2753" s="44">
        <f t="shared" si="859"/>
        <v>1.0297830492746314</v>
      </c>
      <c r="AE2753" s="44">
        <f t="shared" si="860"/>
        <v>0.27483575617571937</v>
      </c>
      <c r="AF2753" s="44">
        <f t="shared" si="861"/>
        <v>6.6048391394851987E-6</v>
      </c>
      <c r="AG2753" s="45">
        <f>AC2753+AA2753+SUM($Z$2727:Z2753)</f>
        <v>21.361460328128793</v>
      </c>
      <c r="AH2753" s="45">
        <f>AC2753+AA2753+SUM($Z$2727:Z2753)</f>
        <v>21.361460328128793</v>
      </c>
    </row>
    <row r="2754" spans="4:34" ht="14.4" x14ac:dyDescent="0.3">
      <c r="D2754" s="18"/>
      <c r="E2754" s="28">
        <v>40100.490972222222</v>
      </c>
      <c r="F2754" s="10">
        <f t="shared" si="862"/>
        <v>202.88263888889196</v>
      </c>
      <c r="G2754" s="10">
        <v>65190</v>
      </c>
      <c r="H2754" s="10">
        <v>3.43</v>
      </c>
      <c r="I2754" s="10">
        <v>1910</v>
      </c>
      <c r="K2754" s="10"/>
      <c r="L2754" s="79">
        <v>1037</v>
      </c>
      <c r="M2754" s="86"/>
      <c r="N2754" s="114">
        <v>5.95</v>
      </c>
      <c r="O2754" s="83"/>
      <c r="P2754" s="83"/>
      <c r="Q2754" s="83"/>
      <c r="R2754" s="83"/>
      <c r="V2754" s="43">
        <f t="shared" si="849"/>
        <v>6.729318622868812E-6</v>
      </c>
      <c r="W2754" s="43">
        <f t="shared" si="850"/>
        <v>9.4923464328985712E-4</v>
      </c>
      <c r="X2754" s="43">
        <f t="shared" si="851"/>
        <v>1.8262650999725909E-6</v>
      </c>
      <c r="Y2754" s="22">
        <f>X2754+W2754+SUM($V$2727:V2754)</f>
        <v>1.5172457659331855E-3</v>
      </c>
      <c r="Z2754" s="22">
        <f t="shared" si="852"/>
        <v>0.12789629184397022</v>
      </c>
      <c r="AA2754" s="44">
        <f t="shared" si="853"/>
        <v>18.040993118386524</v>
      </c>
      <c r="AB2754" s="44">
        <f t="shared" si="854"/>
        <v>1.0294845792861589</v>
      </c>
      <c r="AC2754" s="44">
        <f t="shared" si="855"/>
        <v>1.304247280613104</v>
      </c>
      <c r="AD2754" s="44">
        <f t="shared" si="859"/>
        <v>1.0294845792861587</v>
      </c>
      <c r="AE2754" s="44">
        <f t="shared" si="860"/>
        <v>0.27475609840213738</v>
      </c>
      <c r="AF2754" s="44">
        <f t="shared" si="861"/>
        <v>6.6029248078565949E-6</v>
      </c>
      <c r="AG2754" s="45">
        <f>AC2754+AA2754+SUM($Z$2727:Z2754)</f>
        <v>21.483748013690494</v>
      </c>
      <c r="AH2754" s="45">
        <f>AC2754+AA2754+SUM($Z$2727:Z2754)</f>
        <v>21.483748013690494</v>
      </c>
    </row>
    <row r="2755" spans="4:34" ht="14.4" x14ac:dyDescent="0.3">
      <c r="D2755" s="18"/>
      <c r="E2755" s="28">
        <v>40107.510416666664</v>
      </c>
      <c r="F2755" s="10">
        <f t="shared" si="862"/>
        <v>209.9020833333343</v>
      </c>
      <c r="G2755" s="10">
        <v>64763</v>
      </c>
      <c r="H2755" s="10">
        <v>3.84</v>
      </c>
      <c r="I2755" s="10">
        <v>2145</v>
      </c>
      <c r="K2755" s="10"/>
      <c r="L2755" s="79">
        <v>1037</v>
      </c>
      <c r="M2755" s="86"/>
      <c r="N2755" s="114">
        <v>5.95</v>
      </c>
      <c r="O2755" s="83"/>
      <c r="P2755" s="83"/>
      <c r="Q2755" s="83"/>
      <c r="R2755" s="83"/>
      <c r="V2755" s="43">
        <f t="shared" si="849"/>
        <v>7.5336978168560455E-6</v>
      </c>
      <c r="W2755" s="43">
        <f t="shared" si="850"/>
        <v>1.0627000088143006E-3</v>
      </c>
      <c r="X2755" s="43">
        <f t="shared" si="851"/>
        <v>2.0445650098818506E-6</v>
      </c>
      <c r="Y2755" s="22">
        <f>X2755+W2755+SUM($V$2727:V2755)</f>
        <v>1.6384631291843942E-3</v>
      </c>
      <c r="Z2755" s="22">
        <f t="shared" si="852"/>
        <v>0.12705856034193963</v>
      </c>
      <c r="AA2755" s="44">
        <f t="shared" si="853"/>
        <v>17.922823091364727</v>
      </c>
      <c r="AB2755" s="44">
        <f t="shared" si="854"/>
        <v>1.0227413684354887</v>
      </c>
      <c r="AC2755" s="44">
        <f t="shared" si="855"/>
        <v>1.295704350887352</v>
      </c>
      <c r="AD2755" s="44">
        <f t="shared" si="859"/>
        <v>1.0227413684354887</v>
      </c>
      <c r="AE2755" s="44">
        <f t="shared" si="860"/>
        <v>0.27295642277676985</v>
      </c>
      <c r="AF2755" s="44">
        <f t="shared" si="861"/>
        <v>6.5596750932845025E-6</v>
      </c>
      <c r="AG2755" s="45">
        <f>AC2755+AA2755+SUM($Z$2727:Z2755)</f>
        <v>21.484093617284884</v>
      </c>
      <c r="AH2755" s="45">
        <f>AC2755+AA2755+SUM($Z$2727:Z2755)</f>
        <v>21.484093617284884</v>
      </c>
    </row>
    <row r="2756" spans="4:34" ht="14.4" x14ac:dyDescent="0.3">
      <c r="D2756" s="18"/>
      <c r="E2756" s="28">
        <v>40115.463888888888</v>
      </c>
      <c r="F2756" s="10">
        <f t="shared" si="862"/>
        <v>217.85555555555766</v>
      </c>
      <c r="G2756" s="10">
        <v>64889.9</v>
      </c>
      <c r="H2756" s="10">
        <v>4.58</v>
      </c>
      <c r="I2756" s="10">
        <v>2248</v>
      </c>
      <c r="K2756" s="10"/>
      <c r="L2756" s="79">
        <v>1037</v>
      </c>
      <c r="M2756" s="86"/>
      <c r="N2756" s="114">
        <v>5.95</v>
      </c>
      <c r="O2756" s="83"/>
      <c r="P2756" s="83"/>
      <c r="Q2756" s="83"/>
      <c r="R2756" s="83"/>
      <c r="V2756" s="43">
        <f t="shared" si="849"/>
        <v>8.9855041669793453E-6</v>
      </c>
      <c r="W2756" s="43">
        <f t="shared" si="850"/>
        <v>1.2674911563462232E-3</v>
      </c>
      <c r="X2756" s="43">
        <f t="shared" si="851"/>
        <v>2.4385697253278318E-6</v>
      </c>
      <c r="Y2756" s="22">
        <f>X2756+W2756+SUM($V$2727:V2756)</f>
        <v>1.8526337855987423E-3</v>
      </c>
      <c r="Z2756" s="22">
        <f t="shared" si="852"/>
        <v>0.12730752551198105</v>
      </c>
      <c r="AA2756" s="44">
        <f t="shared" si="853"/>
        <v>17.957942005718511</v>
      </c>
      <c r="AB2756" s="44">
        <f t="shared" si="854"/>
        <v>1.0247453812152312</v>
      </c>
      <c r="AC2756" s="44">
        <f t="shared" si="855"/>
        <v>1.2982432215716566</v>
      </c>
      <c r="AD2756" s="44">
        <f t="shared" si="859"/>
        <v>1.0247453812152314</v>
      </c>
      <c r="AE2756" s="44">
        <f t="shared" si="860"/>
        <v>0.27349126782796229</v>
      </c>
      <c r="AF2756" s="44">
        <f t="shared" si="861"/>
        <v>6.5725284627908241E-6</v>
      </c>
      <c r="AG2756" s="45">
        <f>AC2756+AA2756+SUM($Z$2727:Z2756)</f>
        <v>21.649058927834954</v>
      </c>
      <c r="AH2756" s="45">
        <f>AC2756+AA2756+SUM($Z$2727:Z2756)</f>
        <v>21.649058927834954</v>
      </c>
    </row>
    <row r="2757" spans="4:34" ht="14.4" x14ac:dyDescent="0.3">
      <c r="D2757" s="18"/>
      <c r="E2757" s="28">
        <v>40158.445138888892</v>
      </c>
      <c r="F2757" s="10">
        <f t="shared" si="862"/>
        <v>260.83680555556202</v>
      </c>
      <c r="G2757" s="10">
        <v>73738</v>
      </c>
      <c r="H2757" s="10">
        <v>6.99</v>
      </c>
      <c r="I2757" s="10">
        <v>2486</v>
      </c>
      <c r="K2757" s="10"/>
      <c r="L2757" s="79">
        <v>1037</v>
      </c>
      <c r="M2757" s="86"/>
      <c r="N2757" s="114">
        <v>5.95</v>
      </c>
      <c r="O2757" s="83"/>
      <c r="P2757" s="83"/>
      <c r="Q2757" s="83"/>
      <c r="R2757" s="83"/>
      <c r="V2757" s="43">
        <f t="shared" si="849"/>
        <v>1.371368430724577E-5</v>
      </c>
      <c r="W2757" s="43">
        <f t="shared" si="850"/>
        <v>1.9344461097947816E-3</v>
      </c>
      <c r="X2757" s="43">
        <f t="shared" si="851"/>
        <v>3.7217472445505559E-6</v>
      </c>
      <c r="Y2757" s="22">
        <f>X2757+W2757+SUM($V$2727:V2757)</f>
        <v>2.5345856008737689E-3</v>
      </c>
      <c r="Z2757" s="22">
        <f t="shared" si="852"/>
        <v>0.14466661708836748</v>
      </c>
      <c r="AA2757" s="44">
        <f t="shared" si="853"/>
        <v>20.406607617174192</v>
      </c>
      <c r="AB2757" s="44">
        <f t="shared" si="854"/>
        <v>1.1644751328026199</v>
      </c>
      <c r="AC2757" s="44">
        <f t="shared" si="855"/>
        <v>1.4752659300176267</v>
      </c>
      <c r="AD2757" s="44">
        <f t="shared" si="859"/>
        <v>1.1644751328026197</v>
      </c>
      <c r="AE2757" s="44">
        <f t="shared" si="860"/>
        <v>0.31078332848560836</v>
      </c>
      <c r="AF2757" s="44">
        <f t="shared" si="861"/>
        <v>7.4687293984005164E-6</v>
      </c>
      <c r="AG2757" s="45">
        <f>AC2757+AA2757+SUM($Z$2727:Z2757)</f>
        <v>24.419413864824971</v>
      </c>
      <c r="AH2757" s="45">
        <f>AC2757+AA2757+SUM($Z$2727:Z2757)</f>
        <v>24.419413864824971</v>
      </c>
    </row>
    <row r="2758" spans="4:34" ht="14.4" x14ac:dyDescent="0.3">
      <c r="D2758" s="29"/>
      <c r="E2758" s="28">
        <v>40186.428472222222</v>
      </c>
      <c r="F2758" s="10">
        <f t="shared" si="862"/>
        <v>288.82013888889196</v>
      </c>
      <c r="G2758" s="10">
        <v>82420</v>
      </c>
      <c r="H2758" s="10">
        <v>3.07</v>
      </c>
      <c r="I2758" s="10">
        <v>2711</v>
      </c>
      <c r="K2758" s="10"/>
      <c r="L2758" s="79">
        <v>1037</v>
      </c>
      <c r="M2758" s="86"/>
      <c r="N2758" s="114">
        <v>5.95</v>
      </c>
      <c r="O2758" s="83"/>
      <c r="P2758" s="83"/>
      <c r="Q2758" s="83"/>
      <c r="R2758" s="83"/>
      <c r="V2758" s="43">
        <f t="shared" si="849"/>
        <v>6.0230344525385577E-6</v>
      </c>
      <c r="W2758" s="43">
        <f t="shared" si="850"/>
        <v>8.496065174635163E-4</v>
      </c>
      <c r="X2758" s="43">
        <f t="shared" si="851"/>
        <v>1.6345871302961669E-6</v>
      </c>
      <c r="Y2758" s="22">
        <f>X2758+W2758+SUM($V$2727:V2758)</f>
        <v>1.4536818828807881E-3</v>
      </c>
      <c r="Z2758" s="22">
        <f t="shared" si="852"/>
        <v>0.16169983699616544</v>
      </c>
      <c r="AA2758" s="44">
        <f t="shared" si="853"/>
        <v>22.809305918352777</v>
      </c>
      <c r="AB2758" s="44">
        <f t="shared" si="854"/>
        <v>1.3015818227452864</v>
      </c>
      <c r="AC2758" s="44">
        <f t="shared" si="855"/>
        <v>1.6489654988208633</v>
      </c>
      <c r="AD2758" s="44">
        <f t="shared" si="859"/>
        <v>1.3015818227452867</v>
      </c>
      <c r="AE2758" s="44">
        <f t="shared" si="860"/>
        <v>0.34737532796907766</v>
      </c>
      <c r="AF2758" s="44">
        <f t="shared" si="861"/>
        <v>8.3481064989038327E-6</v>
      </c>
      <c r="AG2758" s="45">
        <f>AC2758+AA2758+SUM($Z$2727:Z2758)</f>
        <v>27.15751157180296</v>
      </c>
      <c r="AH2758" s="45">
        <f>AC2758+AA2758+SUM($Z$2727:Z2758)</f>
        <v>27.15751157180296</v>
      </c>
    </row>
    <row r="2759" spans="4:34" ht="14.4" x14ac:dyDescent="0.3">
      <c r="D2759" s="29"/>
      <c r="E2759" s="28">
        <v>40199.667361111111</v>
      </c>
      <c r="F2759" s="10">
        <f t="shared" si="862"/>
        <v>302.05902777778101</v>
      </c>
      <c r="G2759" s="10">
        <v>82168</v>
      </c>
      <c r="H2759" s="10">
        <v>0</v>
      </c>
      <c r="I2759" s="78">
        <v>2905</v>
      </c>
      <c r="J2759" s="78"/>
      <c r="K2759" s="78"/>
      <c r="L2759" s="79">
        <v>1037</v>
      </c>
      <c r="M2759" s="90"/>
      <c r="N2759" s="114">
        <v>5.95</v>
      </c>
      <c r="O2759" s="83"/>
      <c r="P2759" s="83"/>
      <c r="Q2759" s="83"/>
      <c r="R2759" s="83"/>
      <c r="V2759" s="43">
        <f t="shared" si="849"/>
        <v>0</v>
      </c>
      <c r="W2759" s="43">
        <f t="shared" si="850"/>
        <v>0</v>
      </c>
      <c r="X2759" s="43">
        <f t="shared" si="851"/>
        <v>0</v>
      </c>
      <c r="Y2759" s="22">
        <f>X2759+W2759+SUM($V$2727:V2759)</f>
        <v>6.0244077828697554E-4</v>
      </c>
      <c r="Z2759" s="22">
        <f t="shared" si="852"/>
        <v>0.16120543807693424</v>
      </c>
      <c r="AA2759" s="44">
        <f t="shared" si="853"/>
        <v>22.739566230274338</v>
      </c>
      <c r="AB2759" s="44">
        <f t="shared" si="854"/>
        <v>1.2976022228989894</v>
      </c>
      <c r="AC2759" s="44">
        <f t="shared" si="855"/>
        <v>1.6439237698023863</v>
      </c>
      <c r="AD2759" s="44">
        <f t="shared" si="859"/>
        <v>1.2976022228989892</v>
      </c>
      <c r="AE2759" s="44">
        <f t="shared" si="860"/>
        <v>0.34631322432131967</v>
      </c>
      <c r="AF2759" s="44">
        <f t="shared" si="861"/>
        <v>8.3225820771891516E-6</v>
      </c>
      <c r="AG2759" s="45">
        <f>AC2759+AA2759+SUM($Z$2727:Z2759)</f>
        <v>27.243935592782979</v>
      </c>
      <c r="AH2759" s="45">
        <f>AC2759+AA2759+SUM($Z$2727:Z2759)</f>
        <v>27.243935592782979</v>
      </c>
    </row>
    <row r="2760" spans="4:34" ht="14.4" x14ac:dyDescent="0.3">
      <c r="E2760" s="28">
        <v>40287.603472222225</v>
      </c>
      <c r="F2760" s="10">
        <f t="shared" si="862"/>
        <v>389.99513888889487</v>
      </c>
      <c r="G2760" s="10">
        <v>99797</v>
      </c>
      <c r="H2760" s="10">
        <v>0</v>
      </c>
      <c r="I2760" s="18">
        <v>142</v>
      </c>
      <c r="J2760" s="18"/>
      <c r="K2760" s="18"/>
      <c r="L2760" s="79">
        <v>1037</v>
      </c>
      <c r="M2760" s="86"/>
      <c r="N2760" s="114">
        <v>5.95</v>
      </c>
      <c r="O2760" s="83"/>
      <c r="P2760" s="83"/>
      <c r="Q2760" s="83"/>
      <c r="R2760" s="83"/>
      <c r="V2760" s="43">
        <f t="shared" ref="V2760:V2790" si="863">($A$15*L2760/1000/$A$13*H2760)/$Q$2727</f>
        <v>0</v>
      </c>
      <c r="W2760" s="43">
        <f t="shared" ref="W2760:W2790" si="864">($U$2727*L2760/1000/$A$13*H2760)/$Q$2727</f>
        <v>0</v>
      </c>
      <c r="X2760" s="43">
        <f t="shared" ref="X2760:X2790" si="865">($A$46*$S$2727*H2760*L2760/1000000)/$Q$2727</f>
        <v>0</v>
      </c>
      <c r="Y2760" s="22">
        <f>X2760+W2760+SUM($V$2727:V2760)</f>
        <v>6.0244077828697554E-4</v>
      </c>
      <c r="Z2760" s="22">
        <f t="shared" ref="Z2760:Z2790" si="866">($A$15*L2760/1000/$A$13*G2760)/$Q$2727</f>
        <v>0.19579178151791218</v>
      </c>
      <c r="AA2760" s="44">
        <f t="shared" ref="AA2760:AA2790" si="867">($U$2727*L2760/1000/$A$13*G2760)/$Q$2727</f>
        <v>27.618300203031449</v>
      </c>
      <c r="AB2760" s="44">
        <f t="shared" ref="AB2760:AB2790" si="868">($A$14*$S$2727/1000*G2760/1000000*L2760/1000*1000000)/$Q$2727</f>
        <v>1.5760004994480872</v>
      </c>
      <c r="AC2760" s="44">
        <f t="shared" ref="AC2760:AC2780" si="869">($A$14*((L2760/1000)*G2760/10^6)*(1+($A$28/(10^-N2760))+(($A$28*$A$29)/(10^-N2760)^2))*1000000)*$S$2727/1000/$Q$2727</f>
        <v>1.9966247256227332</v>
      </c>
      <c r="AD2760" s="44">
        <f t="shared" si="859"/>
        <v>1.5760004994480872</v>
      </c>
      <c r="AE2760" s="44">
        <f t="shared" si="860"/>
        <v>0.42061411799720988</v>
      </c>
      <c r="AF2760" s="44">
        <f t="shared" si="861"/>
        <v>1.0108177435951293E-5</v>
      </c>
      <c r="AG2760" s="45">
        <f>AC2760+AA2760+SUM($Z$2727:Z2760)</f>
        <v>32.671162302878344</v>
      </c>
      <c r="AH2760" s="45">
        <f>AC2760+AA2760+SUM($Z$2727:Z2760)</f>
        <v>32.671162302878344</v>
      </c>
    </row>
    <row r="2761" spans="4:34" ht="14.4" x14ac:dyDescent="0.3">
      <c r="E2761" s="28">
        <v>40360.618055555555</v>
      </c>
      <c r="F2761" s="10">
        <f t="shared" si="862"/>
        <v>463.00972222222481</v>
      </c>
      <c r="G2761" s="10">
        <v>114658</v>
      </c>
      <c r="H2761" s="10">
        <v>0</v>
      </c>
      <c r="I2761" s="10">
        <v>58</v>
      </c>
      <c r="K2761" s="10"/>
      <c r="L2761" s="79">
        <v>1037</v>
      </c>
      <c r="M2761" s="86"/>
      <c r="N2761" s="114">
        <v>5.95</v>
      </c>
      <c r="O2761" s="83"/>
      <c r="P2761" s="83"/>
      <c r="Q2761" s="83"/>
      <c r="R2761" s="83"/>
      <c r="V2761" s="43">
        <f t="shared" si="863"/>
        <v>0</v>
      </c>
      <c r="W2761" s="43">
        <f t="shared" si="864"/>
        <v>0</v>
      </c>
      <c r="X2761" s="43">
        <f t="shared" si="865"/>
        <v>0</v>
      </c>
      <c r="Y2761" s="22">
        <f>X2761+W2761+SUM($V$2727:V2761)</f>
        <v>6.0244077828697554E-4</v>
      </c>
      <c r="Z2761" s="22">
        <f t="shared" si="866"/>
        <v>0.22494758444923973</v>
      </c>
      <c r="AA2761" s="44">
        <f t="shared" si="867"/>
        <v>31.731004586101587</v>
      </c>
      <c r="AB2761" s="44">
        <f t="shared" si="868"/>
        <v>1.8106863459394449</v>
      </c>
      <c r="AC2761" s="44">
        <f t="shared" si="869"/>
        <v>2.293946689684573</v>
      </c>
      <c r="AD2761" s="44">
        <f t="shared" si="859"/>
        <v>1.8106863459394449</v>
      </c>
      <c r="AE2761" s="44">
        <f t="shared" si="860"/>
        <v>0.48324873033582261</v>
      </c>
      <c r="AF2761" s="44">
        <f t="shared" si="861"/>
        <v>1.1613409305403002E-5</v>
      </c>
      <c r="AG2761" s="45">
        <f>AC2761+AA2761+SUM($Z$2727:Z2761)</f>
        <v>37.306136234459565</v>
      </c>
      <c r="AH2761" s="45">
        <f>AC2761+AA2761+SUM($Z$2727:Z2761)</f>
        <v>37.306136234459565</v>
      </c>
    </row>
    <row r="2762" spans="4:34" ht="14.4" x14ac:dyDescent="0.3">
      <c r="E2762" s="28">
        <v>40533.542361111111</v>
      </c>
      <c r="F2762" s="10">
        <f t="shared" si="862"/>
        <v>635.93402777778101</v>
      </c>
      <c r="G2762" s="10">
        <v>133293</v>
      </c>
      <c r="H2762" s="10">
        <v>1.3</v>
      </c>
      <c r="I2762" s="10">
        <v>38</v>
      </c>
      <c r="K2762" s="10"/>
      <c r="L2762" s="79">
        <v>1037</v>
      </c>
      <c r="M2762" s="86"/>
      <c r="N2762" s="114">
        <v>5.95</v>
      </c>
      <c r="O2762" s="83"/>
      <c r="P2762" s="83"/>
      <c r="Q2762" s="83"/>
      <c r="R2762" s="83"/>
      <c r="V2762" s="43">
        <f t="shared" si="863"/>
        <v>2.5504706150814738E-6</v>
      </c>
      <c r="W2762" s="43">
        <f t="shared" si="864"/>
        <v>3.5976823215067472E-4</v>
      </c>
      <c r="X2762" s="43">
        <f t="shared" si="865"/>
        <v>6.9217044605375151E-7</v>
      </c>
      <c r="Y2762" s="22">
        <f>X2762+W2762+SUM($V$2727:V2762)</f>
        <v>9.6545165149878546E-4</v>
      </c>
      <c r="Z2762" s="22">
        <f t="shared" si="866"/>
        <v>0.26150759976619603</v>
      </c>
      <c r="AA2762" s="44">
        <f t="shared" si="867"/>
        <v>36.888143821584521</v>
      </c>
      <c r="AB2762" s="44">
        <f t="shared" si="868"/>
        <v>2.1049714377479676</v>
      </c>
      <c r="AC2762" s="44">
        <f t="shared" si="869"/>
        <v>2.6667745478564582</v>
      </c>
      <c r="AD2762" s="44">
        <f t="shared" si="859"/>
        <v>2.1049714377479671</v>
      </c>
      <c r="AE2762" s="44">
        <f t="shared" si="860"/>
        <v>0.56178960920871468</v>
      </c>
      <c r="AF2762" s="44">
        <f t="shared" si="861"/>
        <v>1.3500899776248341E-5</v>
      </c>
      <c r="AG2762" s="45">
        <f>AC2762+AA2762+SUM($Z$2727:Z2762)</f>
        <v>43.097610927880574</v>
      </c>
      <c r="AH2762" s="45">
        <f>AC2762+AA2762+SUM($Z$2727:Z2762)</f>
        <v>43.097610927880574</v>
      </c>
    </row>
    <row r="2763" spans="4:34" ht="14.4" x14ac:dyDescent="0.3">
      <c r="E2763" s="28">
        <v>40609.550000000003</v>
      </c>
      <c r="F2763" s="10">
        <f t="shared" si="862"/>
        <v>711.94166666667297</v>
      </c>
      <c r="G2763" s="10">
        <v>135431</v>
      </c>
      <c r="H2763" s="10">
        <v>2.4900000000000002</v>
      </c>
      <c r="I2763" s="10">
        <v>33</v>
      </c>
      <c r="K2763" s="10"/>
      <c r="L2763" s="79">
        <v>1037</v>
      </c>
      <c r="M2763" s="86"/>
      <c r="N2763" s="114">
        <v>5.95</v>
      </c>
      <c r="O2763" s="83"/>
      <c r="P2763" s="83"/>
      <c r="Q2763" s="83"/>
      <c r="R2763" s="83"/>
      <c r="V2763" s="43">
        <f t="shared" si="863"/>
        <v>4.8851321781175924E-6</v>
      </c>
      <c r="W2763" s="43">
        <f t="shared" si="864"/>
        <v>6.8909453696552317E-4</v>
      </c>
      <c r="X2763" s="43">
        <f t="shared" si="865"/>
        <v>1.3257726235952628E-6</v>
      </c>
      <c r="Y2763" s="22">
        <f>X2763+W2763+SUM($V$2727:V2763)</f>
        <v>1.3002966906692929E-3</v>
      </c>
      <c r="Z2763" s="22">
        <f t="shared" si="866"/>
        <v>0.26570214297776851</v>
      </c>
      <c r="AA2763" s="44">
        <f t="shared" si="867"/>
        <v>37.479824191075402</v>
      </c>
      <c r="AB2763" s="44">
        <f t="shared" si="868"/>
        <v>2.1387348681899647</v>
      </c>
      <c r="AC2763" s="44">
        <f t="shared" si="869"/>
        <v>2.7095492170687732</v>
      </c>
      <c r="AD2763" s="44">
        <f t="shared" si="859"/>
        <v>2.1387348681899643</v>
      </c>
      <c r="AE2763" s="44">
        <f t="shared" si="860"/>
        <v>0.5708006314265972</v>
      </c>
      <c r="AF2763" s="44">
        <f t="shared" si="861"/>
        <v>1.3717452211272076E-5</v>
      </c>
      <c r="AG2763" s="45">
        <f>AC2763+AA2763+SUM($Z$2727:Z2763)</f>
        <v>43.997768109561548</v>
      </c>
      <c r="AH2763" s="45">
        <f>AC2763+AA2763+SUM($Z$2727:Z2763)</f>
        <v>43.997768109561548</v>
      </c>
    </row>
    <row r="2764" spans="4:34" ht="14.4" x14ac:dyDescent="0.3">
      <c r="E2764" s="28">
        <v>40627.499305555553</v>
      </c>
      <c r="F2764" s="10">
        <f t="shared" si="862"/>
        <v>729.89097222222335</v>
      </c>
      <c r="G2764" s="52">
        <v>10852</v>
      </c>
      <c r="H2764" s="123">
        <v>0.15</v>
      </c>
      <c r="I2764" s="10">
        <v>28</v>
      </c>
      <c r="K2764" s="10"/>
      <c r="L2764" s="79">
        <v>1037</v>
      </c>
      <c r="M2764" s="86"/>
      <c r="N2764" s="114">
        <v>5.95</v>
      </c>
      <c r="O2764" s="83"/>
      <c r="P2764" s="83"/>
      <c r="Q2764" s="83"/>
      <c r="R2764" s="83"/>
      <c r="V2764" s="43">
        <f t="shared" si="863"/>
        <v>2.9428507097093924E-7</v>
      </c>
      <c r="W2764" s="43">
        <f t="shared" si="864"/>
        <v>4.1511719094308617E-5</v>
      </c>
      <c r="X2764" s="43">
        <f t="shared" si="865"/>
        <v>7.98658206985098E-8</v>
      </c>
      <c r="Y2764" s="22">
        <f>X2764+W2764+SUM($V$2727:V2764)</f>
        <v>6.5176225106615263E-4</v>
      </c>
      <c r="Z2764" s="22">
        <f t="shared" si="866"/>
        <v>2.1290543934510887E-2</v>
      </c>
      <c r="AA2764" s="44">
        <f t="shared" si="867"/>
        <v>3.0032345040762478</v>
      </c>
      <c r="AB2764" s="44">
        <f t="shared" si="868"/>
        <v>0.17137546639689211</v>
      </c>
      <c r="AC2764" s="44">
        <f t="shared" si="869"/>
        <v>0.2171144575734531</v>
      </c>
      <c r="AD2764" s="44">
        <f t="shared" si="859"/>
        <v>0.17137546639689211</v>
      </c>
      <c r="AE2764" s="44">
        <f t="shared" si="860"/>
        <v>4.5737892005829048E-2</v>
      </c>
      <c r="AF2764" s="44">
        <f t="shared" si="861"/>
        <v>1.0991707319352629E-6</v>
      </c>
      <c r="AG2764" s="45">
        <f>AC2764+AA2764+SUM($Z$2727:Z2764)</f>
        <v>7.0500342070015805</v>
      </c>
      <c r="AH2764" s="77">
        <f>AC2764+AA2764+SUM($Z$2764:Z2764)+$AH$2763</f>
        <v>47.239407615145758</v>
      </c>
    </row>
    <row r="2765" spans="4:34" ht="14.4" x14ac:dyDescent="0.3">
      <c r="E2765" s="28">
        <v>40633.53402777778</v>
      </c>
      <c r="F2765" s="10">
        <f t="shared" si="862"/>
        <v>735.92569444444962</v>
      </c>
      <c r="G2765" s="52">
        <v>14360</v>
      </c>
      <c r="H2765" s="123">
        <v>5.75</v>
      </c>
      <c r="I2765" s="10">
        <v>64</v>
      </c>
      <c r="K2765" s="10"/>
      <c r="L2765" s="79">
        <v>1037</v>
      </c>
      <c r="M2765" s="86"/>
      <c r="N2765" s="114">
        <v>5.95</v>
      </c>
      <c r="O2765" s="83"/>
      <c r="P2765" s="83"/>
      <c r="Q2765" s="83"/>
      <c r="R2765" s="83"/>
      <c r="V2765" s="43">
        <f t="shared" si="863"/>
        <v>1.1280927720552673E-5</v>
      </c>
      <c r="W2765" s="43">
        <f t="shared" si="864"/>
        <v>1.5912825652818303E-3</v>
      </c>
      <c r="X2765" s="43">
        <f t="shared" si="865"/>
        <v>3.0615231267762084E-6</v>
      </c>
      <c r="Y2765" s="22">
        <f>X2765+W2765+SUM($V$2727:V2765)</f>
        <v>2.2157956822803047E-3</v>
      </c>
      <c r="Z2765" s="22">
        <f t="shared" si="866"/>
        <v>2.8172890794284589E-2</v>
      </c>
      <c r="AA2765" s="44">
        <f t="shared" si="867"/>
        <v>3.9740552412951446</v>
      </c>
      <c r="AB2765" s="44">
        <f t="shared" si="868"/>
        <v>0.22677402298740981</v>
      </c>
      <c r="AC2765" s="44">
        <f t="shared" si="869"/>
        <v>0.28729852660843963</v>
      </c>
      <c r="AD2765" s="44">
        <f t="shared" si="859"/>
        <v>0.22677402298740978</v>
      </c>
      <c r="AE2765" s="44">
        <f t="shared" si="860"/>
        <v>6.0523049134141652E-2</v>
      </c>
      <c r="AF2765" s="44">
        <f t="shared" si="861"/>
        <v>1.4544868881856227E-6</v>
      </c>
      <c r="AG2765" s="45">
        <f>AC2765+AA2765+SUM($Z$2727:Z2765)</f>
        <v>8.1192119040497488</v>
      </c>
      <c r="AH2765" s="45">
        <f>AC2765+AA2765+SUM($Z$2764:Z2765)+$AH$2763</f>
        <v>48.308585312193927</v>
      </c>
    </row>
    <row r="2766" spans="4:34" ht="14.4" x14ac:dyDescent="0.3">
      <c r="E2766" s="28">
        <v>40654.472222222219</v>
      </c>
      <c r="F2766" s="10">
        <f t="shared" si="862"/>
        <v>756.86388888888905</v>
      </c>
      <c r="G2766" s="10">
        <v>20941</v>
      </c>
      <c r="H2766" s="40">
        <v>0.65</v>
      </c>
      <c r="I2766" s="10">
        <v>43</v>
      </c>
      <c r="K2766" s="10"/>
      <c r="L2766" s="79">
        <v>1037</v>
      </c>
      <c r="M2766" s="86"/>
      <c r="N2766" s="114">
        <v>5.95</v>
      </c>
      <c r="O2766" s="83"/>
      <c r="P2766" s="83"/>
      <c r="Q2766" s="83"/>
      <c r="R2766" s="83"/>
      <c r="V2766" s="43">
        <f t="shared" si="863"/>
        <v>1.2752353075407369E-6</v>
      </c>
      <c r="W2766" s="43">
        <f t="shared" si="864"/>
        <v>1.7988411607533736E-4</v>
      </c>
      <c r="X2766" s="43">
        <f t="shared" si="865"/>
        <v>3.4608522302687575E-7</v>
      </c>
      <c r="Y2766" s="22">
        <f>X2766+W2766+SUM($V$2727:V2766)</f>
        <v>8.0295703047760306E-4</v>
      </c>
      <c r="Z2766" s="22">
        <f t="shared" si="866"/>
        <v>4.1084157808016261E-2</v>
      </c>
      <c r="AA2766" s="44">
        <f t="shared" si="867"/>
        <v>5.7953127303594458</v>
      </c>
      <c r="AB2766" s="44">
        <f t="shared" si="868"/>
        <v>0.33070158881471773</v>
      </c>
      <c r="AC2766" s="44">
        <f t="shared" si="869"/>
        <v>0.41896368006318485</v>
      </c>
      <c r="AD2766" s="44">
        <f t="shared" si="859"/>
        <v>0.33070158881471784</v>
      </c>
      <c r="AE2766" s="44">
        <f t="shared" si="860"/>
        <v>8.8259970189279974E-2</v>
      </c>
      <c r="AF2766" s="44">
        <f t="shared" si="861"/>
        <v>2.1210591870121953E-6</v>
      </c>
      <c r="AG2766" s="45">
        <f>AC2766+AA2766+SUM($Z$2727:Z2766)</f>
        <v>10.113218704376811</v>
      </c>
      <c r="AH2766" s="45">
        <f>AC2766+AA2766+SUM($Z$2764:Z2766)+$AH$2763</f>
        <v>50.30259211252099</v>
      </c>
    </row>
    <row r="2767" spans="4:34" ht="14.4" x14ac:dyDescent="0.3">
      <c r="E2767" s="28">
        <v>40694.521527777775</v>
      </c>
      <c r="F2767" s="10">
        <f t="shared" si="862"/>
        <v>796.91319444444525</v>
      </c>
      <c r="G2767" s="10">
        <v>27065</v>
      </c>
      <c r="H2767" s="40">
        <v>0</v>
      </c>
      <c r="I2767" s="10">
        <v>18</v>
      </c>
      <c r="K2767" s="10"/>
      <c r="L2767" s="79">
        <v>1037</v>
      </c>
      <c r="M2767" s="86"/>
      <c r="N2767" s="114">
        <v>5.95</v>
      </c>
      <c r="O2767" s="83"/>
      <c r="P2767" s="83"/>
      <c r="Q2767" s="83"/>
      <c r="R2767" s="83"/>
      <c r="V2767" s="43">
        <f t="shared" si="863"/>
        <v>0</v>
      </c>
      <c r="W2767" s="43">
        <f t="shared" si="864"/>
        <v>0</v>
      </c>
      <c r="X2767" s="43">
        <f t="shared" si="865"/>
        <v>0</v>
      </c>
      <c r="Y2767" s="22">
        <f>X2767+W2767+SUM($V$2727:V2767)</f>
        <v>6.2272682917923882E-4</v>
      </c>
      <c r="Z2767" s="22">
        <f t="shared" si="866"/>
        <v>5.3098836305523145E-2</v>
      </c>
      <c r="AA2767" s="44">
        <f t="shared" si="867"/>
        <v>7.4900978485830851</v>
      </c>
      <c r="AB2767" s="44">
        <f t="shared" si="868"/>
        <v>0.42741218190489172</v>
      </c>
      <c r="AC2767" s="44">
        <f t="shared" si="869"/>
        <v>0.5414856979566447</v>
      </c>
      <c r="AD2767" s="44">
        <f t="shared" si="859"/>
        <v>0.42741218190489172</v>
      </c>
      <c r="AE2767" s="44">
        <f t="shared" si="860"/>
        <v>0.11407077470860331</v>
      </c>
      <c r="AF2767" s="44">
        <f t="shared" si="861"/>
        <v>2.7413431496339741E-6</v>
      </c>
      <c r="AG2767" s="45">
        <f>AC2767+AA2767+SUM($Z$2727:Z2767)</f>
        <v>11.983624676799433</v>
      </c>
      <c r="AH2767" s="45">
        <f>AC2767+AA2767+SUM($Z$2764:Z2767)+$AH$2763</f>
        <v>52.172998084943615</v>
      </c>
    </row>
    <row r="2768" spans="4:34" ht="14.4" x14ac:dyDescent="0.3">
      <c r="E2768" s="28">
        <v>40750.534722222219</v>
      </c>
      <c r="F2768" s="10">
        <f t="shared" si="862"/>
        <v>852.92638888888905</v>
      </c>
      <c r="G2768" s="10">
        <v>33964</v>
      </c>
      <c r="H2768" s="10">
        <v>0</v>
      </c>
      <c r="I2768" s="36" t="s">
        <v>242</v>
      </c>
      <c r="J2768" s="36"/>
      <c r="K2768" s="36"/>
      <c r="L2768" s="79">
        <v>1037</v>
      </c>
      <c r="M2768" s="86"/>
      <c r="N2768" s="114">
        <v>5.95</v>
      </c>
      <c r="O2768" s="83"/>
      <c r="P2768" s="83"/>
      <c r="Q2768" s="83"/>
      <c r="R2768" s="83"/>
      <c r="V2768" s="43">
        <f t="shared" si="863"/>
        <v>0</v>
      </c>
      <c r="W2768" s="43">
        <f t="shared" si="864"/>
        <v>0</v>
      </c>
      <c r="X2768" s="43">
        <f t="shared" si="865"/>
        <v>0</v>
      </c>
      <c r="Y2768" s="22">
        <f>X2768+W2768+SUM($V$2727:V2768)</f>
        <v>6.2272682917923882E-4</v>
      </c>
      <c r="Z2768" s="22">
        <f t="shared" si="866"/>
        <v>6.6633987669713221E-2</v>
      </c>
      <c r="AA2768" s="44">
        <f t="shared" si="867"/>
        <v>9.3993601821273192</v>
      </c>
      <c r="AB2768" s="44">
        <f t="shared" si="868"/>
        <v>0.53636162372871765</v>
      </c>
      <c r="AC2768" s="44">
        <f t="shared" si="869"/>
        <v>0.67951303326803913</v>
      </c>
      <c r="AD2768" s="44">
        <f t="shared" si="859"/>
        <v>0.53636162372871754</v>
      </c>
      <c r="AE2768" s="44">
        <f t="shared" si="860"/>
        <v>0.14314796941448374</v>
      </c>
      <c r="AF2768" s="44">
        <f t="shared" si="861"/>
        <v>3.4401248377671638E-6</v>
      </c>
      <c r="AG2768" s="45">
        <f>AC2768+AA2768+SUM($Z$2727:Z2768)</f>
        <v>14.097548333324774</v>
      </c>
      <c r="AH2768" s="45">
        <f>AC2768+AA2768+SUM($Z$2764:Z2768)+$AH$2763</f>
        <v>54.286921741468959</v>
      </c>
    </row>
    <row r="2769" spans="4:34" ht="14.4" x14ac:dyDescent="0.3">
      <c r="E2769" s="28">
        <v>40850.5625</v>
      </c>
      <c r="F2769" s="10">
        <f t="shared" si="862"/>
        <v>952.95416666667006</v>
      </c>
      <c r="G2769" s="10">
        <v>57426</v>
      </c>
      <c r="H2769" s="10">
        <v>1.49</v>
      </c>
      <c r="I2769" s="10">
        <v>17</v>
      </c>
      <c r="K2769" s="10"/>
      <c r="L2769" s="79">
        <v>1037</v>
      </c>
      <c r="N2769" s="114">
        <v>5.95</v>
      </c>
      <c r="V2769" s="43">
        <f t="shared" si="863"/>
        <v>2.923231704977997E-6</v>
      </c>
      <c r="W2769" s="43">
        <f t="shared" si="864"/>
        <v>4.1234974300346562E-4</v>
      </c>
      <c r="X2769" s="43">
        <f t="shared" si="865"/>
        <v>7.9333381893853056E-7</v>
      </c>
      <c r="Y2769" s="22">
        <f>X2769+W2769+SUM($V$2727:V2769)</f>
        <v>1.0387931377066209E-3</v>
      </c>
      <c r="Z2769" s="22">
        <f t="shared" si="866"/>
        <v>0.1126640965705144</v>
      </c>
      <c r="AA2769" s="44">
        <f t="shared" si="867"/>
        <v>15.892346538065112</v>
      </c>
      <c r="AB2769" s="44">
        <f t="shared" si="868"/>
        <v>0.90687500306928925</v>
      </c>
      <c r="AC2769" s="44">
        <f t="shared" si="869"/>
        <v>1.1489140103771764</v>
      </c>
      <c r="AD2769" s="44">
        <f t="shared" si="859"/>
        <v>0.90687500306928925</v>
      </c>
      <c r="AE2769" s="44">
        <f t="shared" si="860"/>
        <v>0.24203319077835783</v>
      </c>
      <c r="AF2769" s="44">
        <f t="shared" si="861"/>
        <v>5.8165295293138968E-6</v>
      </c>
      <c r="AG2769" s="45">
        <f>AC2769+AA2769+SUM($Z$2727:Z2769)</f>
        <v>21.17259976294222</v>
      </c>
      <c r="AH2769" s="45">
        <f>AC2769+AA2769+SUM($Z$2764:Z2769)+$AH$2763</f>
        <v>61.361973171086397</v>
      </c>
    </row>
    <row r="2770" spans="4:34" ht="14.4" x14ac:dyDescent="0.3">
      <c r="E2770" s="28">
        <v>40941.463888888888</v>
      </c>
      <c r="F2770" s="10">
        <f t="shared" si="862"/>
        <v>1043.8555555555577</v>
      </c>
      <c r="G2770" s="10">
        <v>74224</v>
      </c>
      <c r="H2770" s="10">
        <v>0</v>
      </c>
      <c r="I2770" s="10">
        <v>15</v>
      </c>
      <c r="K2770" s="10"/>
      <c r="L2770" s="79">
        <v>1037</v>
      </c>
      <c r="N2770" s="114">
        <v>5.95</v>
      </c>
      <c r="V2770" s="43">
        <f t="shared" si="863"/>
        <v>0</v>
      </c>
      <c r="W2770" s="43">
        <f t="shared" si="864"/>
        <v>0</v>
      </c>
      <c r="X2770" s="43">
        <f t="shared" si="865"/>
        <v>0</v>
      </c>
      <c r="Y2770" s="22">
        <f>X2770+W2770+SUM($V$2727:V2770)</f>
        <v>6.2565006088421678E-4</v>
      </c>
      <c r="Z2770" s="22">
        <f t="shared" si="866"/>
        <v>0.1456201007183133</v>
      </c>
      <c r="AA2770" s="44">
        <f t="shared" si="867"/>
        <v>20.541105587039752</v>
      </c>
      <c r="AB2770" s="44">
        <f t="shared" si="868"/>
        <v>1.1721500753633358</v>
      </c>
      <c r="AC2770" s="44">
        <f t="shared" si="869"/>
        <v>1.4849892645532607</v>
      </c>
      <c r="AD2770" s="44">
        <f t="shared" si="859"/>
        <v>1.1721500753633358</v>
      </c>
      <c r="AE2770" s="44">
        <f t="shared" si="860"/>
        <v>0.31283167123485583</v>
      </c>
      <c r="AF2770" s="44">
        <f t="shared" si="861"/>
        <v>7.5179550688502541E-6</v>
      </c>
      <c r="AG2770" s="45">
        <f>AC2770+AA2770+SUM($Z$2727:Z2770)</f>
        <v>26.303054166811258</v>
      </c>
      <c r="AH2770" s="45">
        <f>AC2770+AA2770+SUM($Z$2764:Z2770)+$AH$2763</f>
        <v>66.492427574955428</v>
      </c>
    </row>
    <row r="2771" spans="4:34" ht="14.4" x14ac:dyDescent="0.3">
      <c r="E2771" s="28">
        <v>41018.495833333334</v>
      </c>
      <c r="F2771" s="10">
        <f t="shared" si="862"/>
        <v>1120.8875000000044</v>
      </c>
      <c r="G2771" s="10">
        <v>83753</v>
      </c>
      <c r="H2771" s="10">
        <v>0</v>
      </c>
      <c r="I2771" s="10">
        <v>38</v>
      </c>
      <c r="K2771" s="10"/>
      <c r="L2771" s="79">
        <v>1037</v>
      </c>
      <c r="N2771" s="114">
        <v>5.95</v>
      </c>
      <c r="V2771" s="43">
        <f t="shared" si="863"/>
        <v>0</v>
      </c>
      <c r="W2771" s="43">
        <f t="shared" si="864"/>
        <v>0</v>
      </c>
      <c r="X2771" s="43">
        <f t="shared" si="865"/>
        <v>0</v>
      </c>
      <c r="Y2771" s="22">
        <f>X2771+W2771+SUM($V$2727:V2771)</f>
        <v>6.2565006088421678E-4</v>
      </c>
      <c r="Z2771" s="22">
        <f t="shared" si="866"/>
        <v>0.16431505032686053</v>
      </c>
      <c r="AA2771" s="44">
        <f t="shared" si="867"/>
        <v>23.178206728704197</v>
      </c>
      <c r="AB2771" s="44">
        <f t="shared" si="868"/>
        <v>1.3226326425671679</v>
      </c>
      <c r="AC2771" s="44">
        <f t="shared" si="869"/>
        <v>1.6756346447797104</v>
      </c>
      <c r="AD2771" s="44">
        <f t="shared" si="859"/>
        <v>1.3226326425671677</v>
      </c>
      <c r="AE2771" s="44">
        <f t="shared" si="860"/>
        <v>0.3529935190899558</v>
      </c>
      <c r="AF2771" s="44">
        <f t="shared" si="861"/>
        <v>8.4831225867834569E-6</v>
      </c>
      <c r="AG2771" s="45">
        <f>AC2771+AA2771+SUM($Z$2727:Z2771)</f>
        <v>29.295115739029011</v>
      </c>
      <c r="AH2771" s="45">
        <f>AC2771+AA2771+SUM($Z$2764:Z2771)+$AH$2763</f>
        <v>69.484489147173193</v>
      </c>
    </row>
    <row r="2772" spans="4:34" ht="14.4" x14ac:dyDescent="0.3">
      <c r="E2772" s="28">
        <v>41036.668749999997</v>
      </c>
      <c r="F2772" s="10">
        <f t="shared" si="862"/>
        <v>1139.0604166666672</v>
      </c>
      <c r="G2772" s="10">
        <v>86729</v>
      </c>
      <c r="H2772" s="10">
        <v>0</v>
      </c>
      <c r="I2772" s="10">
        <v>64</v>
      </c>
      <c r="K2772" s="10"/>
      <c r="L2772" s="79">
        <v>1037</v>
      </c>
      <c r="N2772" s="114">
        <v>5.95</v>
      </c>
      <c r="V2772" s="43">
        <f t="shared" si="863"/>
        <v>0</v>
      </c>
      <c r="W2772" s="43">
        <f t="shared" si="864"/>
        <v>0</v>
      </c>
      <c r="X2772" s="43">
        <f t="shared" si="865"/>
        <v>0</v>
      </c>
      <c r="Y2772" s="22">
        <f>X2772+W2772+SUM($V$2727:V2772)</f>
        <v>6.2565006088421678E-4</v>
      </c>
      <c r="Z2772" s="22">
        <f t="shared" si="866"/>
        <v>0.17015366613492394</v>
      </c>
      <c r="AA2772" s="44">
        <f t="shared" si="867"/>
        <v>24.00179923553528</v>
      </c>
      <c r="AB2772" s="44">
        <f t="shared" si="868"/>
        <v>1.3696298217043916</v>
      </c>
      <c r="AC2772" s="44">
        <f t="shared" si="869"/>
        <v>1.7351750636645795</v>
      </c>
      <c r="AD2772" s="44">
        <f t="shared" si="859"/>
        <v>1.3696298217043916</v>
      </c>
      <c r="AE2772" s="44">
        <f t="shared" si="860"/>
        <v>0.36553645740633506</v>
      </c>
      <c r="AF2772" s="44">
        <f t="shared" si="861"/>
        <v>8.7845538527472741E-6</v>
      </c>
      <c r="AG2772" s="45">
        <f>AC2772+AA2772+SUM($Z$2727:Z2772)</f>
        <v>30.348402330879889</v>
      </c>
      <c r="AH2772" s="45">
        <f>AC2772+AA2772+SUM($Z$2764:Z2772)+$AH$2763</f>
        <v>70.53777573902407</v>
      </c>
    </row>
    <row r="2773" spans="4:34" ht="14.4" x14ac:dyDescent="0.3">
      <c r="E2773" s="28">
        <v>41039.622916666667</v>
      </c>
      <c r="F2773" s="10">
        <f t="shared" si="862"/>
        <v>1142.0145833333372</v>
      </c>
      <c r="G2773" s="10">
        <v>8449</v>
      </c>
      <c r="H2773" s="10">
        <v>0</v>
      </c>
      <c r="I2773" s="10">
        <v>62</v>
      </c>
      <c r="K2773" s="10"/>
      <c r="L2773" s="79">
        <v>1037</v>
      </c>
      <c r="N2773" s="114">
        <v>5.95</v>
      </c>
      <c r="V2773" s="43">
        <f t="shared" si="863"/>
        <v>0</v>
      </c>
      <c r="W2773" s="43">
        <f t="shared" si="864"/>
        <v>0</v>
      </c>
      <c r="X2773" s="43">
        <f t="shared" si="865"/>
        <v>0</v>
      </c>
      <c r="Y2773" s="22">
        <f>X2773+W2773+SUM($V$2727:V2773)</f>
        <v>6.2565006088421678E-4</v>
      </c>
      <c r="Z2773" s="22">
        <f t="shared" si="866"/>
        <v>1.657609709755644E-2</v>
      </c>
      <c r="AA2773" s="44">
        <f t="shared" si="867"/>
        <v>2.3382167641854235</v>
      </c>
      <c r="AB2773" s="44">
        <f t="shared" si="868"/>
        <v>0.13342713929112984</v>
      </c>
      <c r="AC2773" s="44">
        <f t="shared" si="869"/>
        <v>0.16903797014726368</v>
      </c>
      <c r="AD2773" s="44">
        <f t="shared" si="859"/>
        <v>0.1334271392911299</v>
      </c>
      <c r="AE2773" s="44">
        <f t="shared" si="860"/>
        <v>3.5609975078994625E-2</v>
      </c>
      <c r="AF2773" s="44">
        <f t="shared" si="861"/>
        <v>8.5577713915601151E-7</v>
      </c>
      <c r="AG2773" s="45">
        <f>AC2773+AA2773+SUM($Z$2727:Z2773)</f>
        <v>7.1352588631102716</v>
      </c>
      <c r="AH2773" s="45">
        <f>AC2773+AA2773+SUM($Z$2773:Z2773)+$AH$2772</f>
        <v>73.061606570454316</v>
      </c>
    </row>
    <row r="2774" spans="4:34" ht="14.4" x14ac:dyDescent="0.3">
      <c r="E2774" s="28">
        <v>41044.62777777778</v>
      </c>
      <c r="F2774" s="10">
        <f t="shared" si="862"/>
        <v>1147.0194444444496</v>
      </c>
      <c r="G2774" s="10">
        <v>10048</v>
      </c>
      <c r="H2774" s="40">
        <v>0.63</v>
      </c>
      <c r="I2774" s="10">
        <v>65</v>
      </c>
      <c r="K2774" s="10"/>
      <c r="L2774" s="79">
        <v>1037</v>
      </c>
      <c r="N2774" s="114">
        <v>5.95</v>
      </c>
      <c r="V2774" s="43">
        <f t="shared" si="863"/>
        <v>1.2359972980779451E-6</v>
      </c>
      <c r="W2774" s="43">
        <f t="shared" si="864"/>
        <v>1.7434922019609621E-4</v>
      </c>
      <c r="X2774" s="43">
        <f t="shared" si="865"/>
        <v>3.3543644693374119E-7</v>
      </c>
      <c r="Y2774" s="22">
        <f>X2774+W2774+SUM($V$2727:V2774)</f>
        <v>8.0157071482532462E-4</v>
      </c>
      <c r="Z2774" s="22">
        <f t="shared" si="866"/>
        <v>1.9713175954106651E-2</v>
      </c>
      <c r="AA2774" s="44">
        <f t="shared" si="867"/>
        <v>2.7807316897307537</v>
      </c>
      <c r="AB2774" s="44">
        <f t="shared" si="868"/>
        <v>0.15867864783965829</v>
      </c>
      <c r="AC2774" s="44">
        <f t="shared" si="869"/>
        <v>0.20102894118117001</v>
      </c>
      <c r="AD2774" s="44">
        <f t="shared" si="859"/>
        <v>0.15867864783965832</v>
      </c>
      <c r="AE2774" s="44">
        <f t="shared" si="860"/>
        <v>4.2349275605839509E-2</v>
      </c>
      <c r="AF2774" s="44">
        <f t="shared" si="861"/>
        <v>1.0177356721789093E-6</v>
      </c>
      <c r="AG2774" s="45">
        <f>AC2774+AA2774+SUM($Z$2727:Z2774)</f>
        <v>7.6294779356436155</v>
      </c>
      <c r="AH2774" s="45">
        <f>AC2774+AA2774+SUM($Z$2773:Z2774)+$AH$2772</f>
        <v>73.555825642987656</v>
      </c>
    </row>
    <row r="2775" spans="4:34" ht="14.4" x14ac:dyDescent="0.3">
      <c r="E2775" s="28">
        <v>41052.609027777777</v>
      </c>
      <c r="F2775" s="10">
        <f t="shared" si="862"/>
        <v>1155.0006944444467</v>
      </c>
      <c r="G2775" s="10">
        <v>11885</v>
      </c>
      <c r="H2775" s="40">
        <v>0.46</v>
      </c>
      <c r="I2775" s="10">
        <v>63</v>
      </c>
      <c r="K2775" s="10"/>
      <c r="L2775" s="79">
        <v>1037</v>
      </c>
      <c r="N2775" s="114">
        <v>5.95</v>
      </c>
      <c r="V2775" s="43">
        <f t="shared" si="863"/>
        <v>9.0247421764421388E-7</v>
      </c>
      <c r="W2775" s="43">
        <f t="shared" si="864"/>
        <v>1.2730260522254643E-4</v>
      </c>
      <c r="X2775" s="43">
        <f t="shared" si="865"/>
        <v>2.4492185014209675E-7</v>
      </c>
      <c r="Y2775" s="22">
        <f>X2775+W2775+SUM($V$2727:V2775)</f>
        <v>7.5533605947262746E-4</v>
      </c>
      <c r="Z2775" s="22">
        <f t="shared" si="866"/>
        <v>2.331718712326409E-2</v>
      </c>
      <c r="AA2775" s="44">
        <f t="shared" si="867"/>
        <v>3.289111876239053</v>
      </c>
      <c r="AB2775" s="44">
        <f t="shared" si="868"/>
        <v>0.18768866735413406</v>
      </c>
      <c r="AC2775" s="44">
        <f t="shared" si="869"/>
        <v>0.23778154517697112</v>
      </c>
      <c r="AD2775" s="44">
        <f t="shared" si="859"/>
        <v>0.18768866735413409</v>
      </c>
      <c r="AE2775" s="44">
        <f t="shared" si="860"/>
        <v>5.0091674022233537E-2</v>
      </c>
      <c r="AF2775" s="44">
        <f t="shared" si="861"/>
        <v>1.2038006034878918E-6</v>
      </c>
      <c r="AG2775" s="45">
        <f>AC2775+AA2775+SUM($Z$2727:Z2775)</f>
        <v>8.1979279132709806</v>
      </c>
      <c r="AH2775" s="45">
        <f>AC2775+AA2775+SUM($Z$2773:Z2775)+$AH$2772</f>
        <v>74.124275620615023</v>
      </c>
    </row>
    <row r="2776" spans="4:34" ht="14.4" x14ac:dyDescent="0.3">
      <c r="E2776" s="28">
        <v>41109.665972222225</v>
      </c>
      <c r="F2776" s="10">
        <f t="shared" si="862"/>
        <v>1212.0576388888949</v>
      </c>
      <c r="G2776" s="10">
        <v>18861</v>
      </c>
      <c r="H2776" s="10">
        <v>0.67</v>
      </c>
      <c r="I2776" s="10">
        <v>62</v>
      </c>
      <c r="K2776" s="10"/>
      <c r="N2776" s="114">
        <v>5.95</v>
      </c>
      <c r="V2776" s="43">
        <f t="shared" si="863"/>
        <v>0</v>
      </c>
      <c r="W2776" s="43">
        <f t="shared" si="864"/>
        <v>0</v>
      </c>
      <c r="X2776" s="43">
        <f t="shared" si="865"/>
        <v>0</v>
      </c>
      <c r="Y2776" s="22">
        <f>X2776+W2776+SUM($V$2727:V2776)</f>
        <v>6.2778853239993891E-4</v>
      </c>
      <c r="Z2776" s="22">
        <f t="shared" si="866"/>
        <v>0</v>
      </c>
      <c r="AA2776" s="44">
        <f t="shared" si="867"/>
        <v>0</v>
      </c>
      <c r="AB2776" s="44">
        <f t="shared" si="868"/>
        <v>0</v>
      </c>
      <c r="AC2776" s="44">
        <f t="shared" si="869"/>
        <v>0</v>
      </c>
      <c r="AD2776" s="44">
        <f t="shared" si="859"/>
        <v>0</v>
      </c>
      <c r="AE2776" s="44">
        <f t="shared" si="860"/>
        <v>0</v>
      </c>
      <c r="AF2776" s="44">
        <f t="shared" si="861"/>
        <v>0</v>
      </c>
      <c r="AG2776" s="45">
        <f>AC2776+AA2776+SUM($Z$2727:Z2776)</f>
        <v>4.6710344918549556</v>
      </c>
      <c r="AH2776" s="45">
        <f>AC2776+AA2776+SUM($Z$2773:Z2776)+$AH$2772</f>
        <v>70.597382199199004</v>
      </c>
    </row>
    <row r="2777" spans="4:34" ht="14.4" x14ac:dyDescent="0.3">
      <c r="E2777" s="28">
        <v>41134.622916666667</v>
      </c>
      <c r="F2777" s="10">
        <f t="shared" si="862"/>
        <v>1237.0145833333372</v>
      </c>
      <c r="G2777" s="10">
        <v>23047</v>
      </c>
      <c r="H2777" s="10">
        <v>1.07</v>
      </c>
      <c r="I2777" s="10">
        <v>62</v>
      </c>
      <c r="K2777" s="10"/>
      <c r="L2777" s="79">
        <v>1037</v>
      </c>
      <c r="N2777" s="114">
        <v>5.95</v>
      </c>
      <c r="V2777" s="43">
        <f t="shared" si="863"/>
        <v>2.0992335062593669E-6</v>
      </c>
      <c r="W2777" s="43">
        <f t="shared" si="864"/>
        <v>2.9611692953940147E-4</v>
      </c>
      <c r="X2777" s="43">
        <f t="shared" si="865"/>
        <v>5.697095209827031E-7</v>
      </c>
      <c r="Y2777" s="22">
        <f>X2777+W2777+SUM($V$2727:V2777)</f>
        <v>9.2657440496658251E-4</v>
      </c>
      <c r="Z2777" s="22">
        <f t="shared" si="866"/>
        <v>4.5215920204448257E-2</v>
      </c>
      <c r="AA2777" s="44">
        <f t="shared" si="867"/>
        <v>6.3781372664435381</v>
      </c>
      <c r="AB2777" s="44">
        <f t="shared" si="868"/>
        <v>0.36395967324448703</v>
      </c>
      <c r="AC2777" s="44">
        <f t="shared" si="869"/>
        <v>0.461098129717598</v>
      </c>
      <c r="AD2777" s="44">
        <f t="shared" si="859"/>
        <v>0.36395967324448691</v>
      </c>
      <c r="AE2777" s="44">
        <f t="shared" si="860"/>
        <v>9.7136122102685407E-2</v>
      </c>
      <c r="AF2777" s="44">
        <f t="shared" si="861"/>
        <v>2.3343704256277186E-6</v>
      </c>
      <c r="AG2777" s="45">
        <f>AC2777+AA2777+SUM($Z$2727:Z2777)</f>
        <v>11.55548580822054</v>
      </c>
      <c r="AH2777" s="45">
        <f>AC2777+AA2777+SUM($Z$2773:Z2777)+$AH$2772</f>
        <v>77.481833515564588</v>
      </c>
    </row>
    <row r="2778" spans="4:34" ht="14.4" x14ac:dyDescent="0.3">
      <c r="E2778" s="28">
        <v>42304.622916666667</v>
      </c>
      <c r="F2778" s="10">
        <f t="shared" si="862"/>
        <v>2407.0145833333372</v>
      </c>
      <c r="G2778" s="10">
        <v>137708</v>
      </c>
      <c r="H2778" s="10">
        <v>0.5</v>
      </c>
      <c r="I2778" s="10">
        <v>50</v>
      </c>
      <c r="K2778" s="10"/>
      <c r="L2778" s="10">
        <v>1084</v>
      </c>
      <c r="N2778" s="114">
        <v>5.95</v>
      </c>
      <c r="V2778" s="43">
        <f t="shared" si="863"/>
        <v>1.0254098904934046E-6</v>
      </c>
      <c r="W2778" s="43">
        <f t="shared" si="864"/>
        <v>1.4464385566772913E-4</v>
      </c>
      <c r="X2778" s="43">
        <f t="shared" si="865"/>
        <v>2.7828527687941052E-7</v>
      </c>
      <c r="Y2778" s="22">
        <f>X2778+W2778+SUM($V$2727:V2778)</f>
        <v>7.7583531674130018E-4</v>
      </c>
      <c r="Z2778" s="22">
        <f t="shared" si="866"/>
        <v>0.2824142904001315</v>
      </c>
      <c r="AA2778" s="44">
        <f t="shared" si="867"/>
        <v>39.837232152583283</v>
      </c>
      <c r="AB2778" s="44">
        <f t="shared" si="868"/>
        <v>2.2732571268889834</v>
      </c>
      <c r="AC2778" s="44">
        <f t="shared" si="869"/>
        <v>2.879974586831751</v>
      </c>
      <c r="AD2778" s="44">
        <f t="shared" si="859"/>
        <v>2.273257126888983</v>
      </c>
      <c r="AE2778" s="44">
        <f t="shared" si="860"/>
        <v>0.60670287968952297</v>
      </c>
      <c r="AF2778" s="44">
        <f t="shared" si="861"/>
        <v>1.4580253244958813E-5</v>
      </c>
      <c r="AG2778" s="45">
        <f>AC2778+AA2778+SUM($Z$2727:Z2778)</f>
        <v>47.715871441874569</v>
      </c>
      <c r="AH2778" s="45">
        <f>AC2778+AA2778+SUM($Z$2773:Z2778)+$AH$2772</f>
        <v>113.64221914921862</v>
      </c>
    </row>
    <row r="2779" spans="4:34" ht="14.4" x14ac:dyDescent="0.3">
      <c r="D2779" s="40" t="s">
        <v>164</v>
      </c>
      <c r="E2779" s="28">
        <v>42305.636111111111</v>
      </c>
      <c r="F2779" s="10">
        <f t="shared" si="862"/>
        <v>2408.027777777781</v>
      </c>
      <c r="I2779" s="10">
        <v>49</v>
      </c>
      <c r="J2779" s="40">
        <v>0.32</v>
      </c>
      <c r="K2779" s="10"/>
      <c r="L2779" s="10">
        <v>1070</v>
      </c>
      <c r="N2779" s="114">
        <v>5.95</v>
      </c>
      <c r="V2779" s="43">
        <f t="shared" si="863"/>
        <v>0</v>
      </c>
      <c r="W2779" s="43">
        <f t="shared" si="864"/>
        <v>0</v>
      </c>
      <c r="X2779" s="43">
        <f t="shared" si="865"/>
        <v>0</v>
      </c>
      <c r="Y2779" s="22">
        <f>X2779+W2779+SUM($V$2727:V2779)</f>
        <v>6.3091317579669164E-4</v>
      </c>
      <c r="Z2779" s="22">
        <f t="shared" si="866"/>
        <v>0</v>
      </c>
      <c r="AA2779" s="44">
        <f t="shared" si="867"/>
        <v>0</v>
      </c>
      <c r="AB2779" s="44">
        <f t="shared" si="868"/>
        <v>0</v>
      </c>
      <c r="AC2779" s="44">
        <f t="shared" si="869"/>
        <v>0</v>
      </c>
      <c r="AD2779" s="44">
        <f t="shared" si="859"/>
        <v>0</v>
      </c>
      <c r="AE2779" s="44">
        <f t="shared" si="860"/>
        <v>0</v>
      </c>
      <c r="AF2779" s="44">
        <f t="shared" si="861"/>
        <v>0</v>
      </c>
      <c r="AG2779" s="45">
        <f>AC2779+AA2779+SUM($Z$2727:Z2779)</f>
        <v>4.9986647024595356</v>
      </c>
      <c r="AH2779" s="45">
        <f>AC2779+AA2779+SUM($Z$2779:Z2779)+$AH$2778</f>
        <v>113.64221914921862</v>
      </c>
    </row>
    <row r="2780" spans="4:34" ht="14.4" x14ac:dyDescent="0.3">
      <c r="E2780" s="28">
        <v>42312.486111111109</v>
      </c>
      <c r="F2780" s="10">
        <f t="shared" si="862"/>
        <v>2414.8777777777796</v>
      </c>
      <c r="G2780" s="10">
        <v>2150</v>
      </c>
      <c r="H2780" s="10">
        <v>101</v>
      </c>
      <c r="I2780" s="10">
        <v>7</v>
      </c>
      <c r="K2780" s="10">
        <v>5</v>
      </c>
      <c r="L2780" s="10">
        <v>1069</v>
      </c>
      <c r="N2780" s="114">
        <v>5.95</v>
      </c>
      <c r="V2780" s="43">
        <f t="shared" si="863"/>
        <v>2.0426656912672026E-4</v>
      </c>
      <c r="W2780" s="43">
        <f t="shared" si="864"/>
        <v>2.8813749912525922E-2</v>
      </c>
      <c r="X2780" s="43">
        <f t="shared" si="865"/>
        <v>5.5435762102201245E-5</v>
      </c>
      <c r="Y2780" s="22">
        <f>X2780+W2780+SUM($V$2727:V2780)</f>
        <v>2.9704365419551536E-2</v>
      </c>
      <c r="Z2780" s="22">
        <f t="shared" si="866"/>
        <v>4.3482487487371147E-3</v>
      </c>
      <c r="AA2780" s="44">
        <f t="shared" si="867"/>
        <v>0.61336200308842304</v>
      </c>
      <c r="AB2780" s="44">
        <f t="shared" si="868"/>
        <v>3.5000663187220032E-2</v>
      </c>
      <c r="AC2780" s="44">
        <f t="shared" si="869"/>
        <v>4.4342111285668923E-2</v>
      </c>
      <c r="AD2780" s="44">
        <f t="shared" si="859"/>
        <v>3.5000663187220026E-2</v>
      </c>
      <c r="AE2780" s="44">
        <f t="shared" si="860"/>
        <v>9.3412236106305193E-3</v>
      </c>
      <c r="AF2780" s="44">
        <f t="shared" si="861"/>
        <v>2.2448781837079761E-7</v>
      </c>
      <c r="AG2780" s="45">
        <f>AC2780+AA2780+SUM($Z$2727:Z2780)</f>
        <v>5.6607170655823653</v>
      </c>
      <c r="AH2780" s="45">
        <f>AC2780+AA2780+SUM($Z$2779:Z2780)+$AH$2778</f>
        <v>114.30427151234144</v>
      </c>
    </row>
    <row r="2781" spans="4:34" ht="14.4" x14ac:dyDescent="0.3">
      <c r="D2781" s="40" t="s">
        <v>164</v>
      </c>
      <c r="E2781" s="28">
        <v>42486.647916666669</v>
      </c>
      <c r="F2781" s="10">
        <f t="shared" si="862"/>
        <v>2589.0395833333387</v>
      </c>
      <c r="G2781" s="10">
        <v>36024</v>
      </c>
      <c r="H2781" s="10">
        <v>1.05</v>
      </c>
      <c r="I2781" s="10">
        <v>49</v>
      </c>
      <c r="K2781" s="10"/>
      <c r="L2781" s="10">
        <v>1077</v>
      </c>
      <c r="N2781" s="114"/>
      <c r="V2781" s="43">
        <f t="shared" si="863"/>
        <v>2.1394553038089789E-6</v>
      </c>
      <c r="W2781" s="43">
        <f t="shared" si="864"/>
        <v>3.0179059812149729E-4</v>
      </c>
      <c r="X2781" s="43">
        <f t="shared" si="865"/>
        <v>5.8062528664037155E-7</v>
      </c>
      <c r="Y2781" s="22"/>
      <c r="Z2781" s="22">
        <f t="shared" si="866"/>
        <v>7.3401655108966332E-2</v>
      </c>
      <c r="AA2781" s="44">
        <f t="shared" si="867"/>
        <v>10.354004292122683</v>
      </c>
      <c r="AB2781" s="44">
        <f t="shared" si="868"/>
        <v>0.59083708322794948</v>
      </c>
      <c r="AC2781" s="44"/>
      <c r="AD2781" s="44"/>
      <c r="AE2781" s="44"/>
      <c r="AF2781" s="44"/>
      <c r="AG2781" s="45"/>
      <c r="AH2781" s="45"/>
    </row>
    <row r="2782" spans="4:34" ht="14.4" x14ac:dyDescent="0.3">
      <c r="E2782" s="28">
        <v>42487.582638888889</v>
      </c>
      <c r="F2782" s="10">
        <f t="shared" si="862"/>
        <v>2589.9743055555591</v>
      </c>
      <c r="G2782" s="10">
        <v>1319</v>
      </c>
      <c r="H2782" s="10">
        <v>0.27</v>
      </c>
      <c r="I2782" s="10">
        <v>22</v>
      </c>
      <c r="K2782" s="10">
        <v>5</v>
      </c>
      <c r="L2782" s="10">
        <v>1085</v>
      </c>
      <c r="N2782" s="114"/>
      <c r="V2782" s="43">
        <f t="shared" si="863"/>
        <v>5.5423215391151818E-7</v>
      </c>
      <c r="W2782" s="43">
        <f t="shared" si="864"/>
        <v>7.8179737117825204E-5</v>
      </c>
      <c r="X2782" s="43">
        <f t="shared" si="865"/>
        <v>1.5041267871185116E-7</v>
      </c>
      <c r="Y2782" s="22"/>
      <c r="Z2782" s="22">
        <f t="shared" si="866"/>
        <v>2.7075267074418243E-3</v>
      </c>
      <c r="AA2782" s="44">
        <f t="shared" si="867"/>
        <v>0.38192249354967195</v>
      </c>
      <c r="AB2782" s="44">
        <f t="shared" si="868"/>
        <v>2.1793884350589939E-2</v>
      </c>
      <c r="AC2782" s="44"/>
      <c r="AD2782" s="44"/>
      <c r="AE2782" s="44"/>
      <c r="AF2782" s="44"/>
      <c r="AG2782" s="45"/>
      <c r="AH2782" s="45"/>
    </row>
    <row r="2783" spans="4:34" ht="14.4" x14ac:dyDescent="0.3">
      <c r="E2783" s="28">
        <v>42613.668055555558</v>
      </c>
      <c r="F2783" s="10">
        <f t="shared" si="862"/>
        <v>2716.0597222222277</v>
      </c>
      <c r="G2783" s="10">
        <v>24000</v>
      </c>
      <c r="H2783" s="10">
        <v>0.28999999999999998</v>
      </c>
      <c r="I2783" s="10">
        <v>37</v>
      </c>
      <c r="K2783" s="10"/>
      <c r="L2783" s="10">
        <v>1026</v>
      </c>
      <c r="N2783" s="114"/>
      <c r="V2783" s="43">
        <f t="shared" si="863"/>
        <v>5.6291597567787366E-7</v>
      </c>
      <c r="W2783" s="43">
        <f t="shared" si="864"/>
        <v>7.9404673091099879E-5</v>
      </c>
      <c r="X2783" s="43">
        <f t="shared" si="865"/>
        <v>1.5276937506033172E-7</v>
      </c>
      <c r="Y2783" s="22"/>
      <c r="Z2783" s="22">
        <f t="shared" si="866"/>
        <v>4.6586149711272312E-2</v>
      </c>
      <c r="AA2783" s="44">
        <f t="shared" si="867"/>
        <v>6.571421221332403</v>
      </c>
      <c r="AB2783" s="44">
        <f t="shared" si="868"/>
        <v>0.37498915757917894</v>
      </c>
      <c r="AC2783" s="44"/>
      <c r="AD2783" s="44"/>
      <c r="AE2783" s="44"/>
      <c r="AF2783" s="44"/>
      <c r="AG2783" s="45"/>
      <c r="AH2783" s="45"/>
    </row>
    <row r="2784" spans="4:34" x14ac:dyDescent="0.25">
      <c r="D2784" s="40" t="s">
        <v>164</v>
      </c>
      <c r="E2784" s="28">
        <v>42759.605555555558</v>
      </c>
      <c r="F2784" s="10">
        <f t="shared" si="862"/>
        <v>2861.9972222222277</v>
      </c>
      <c r="G2784" s="10">
        <v>42277</v>
      </c>
      <c r="H2784" s="10">
        <v>0.31</v>
      </c>
      <c r="I2784" s="10">
        <v>29</v>
      </c>
      <c r="K2784" s="17">
        <v>5</v>
      </c>
      <c r="L2784" s="17">
        <v>1070</v>
      </c>
      <c r="V2784" s="17">
        <f t="shared" si="863"/>
        <v>6.2754328538129582E-7</v>
      </c>
      <c r="W2784" s="17">
        <f t="shared" si="864"/>
        <v>8.8520972186320596E-5</v>
      </c>
      <c r="X2784" s="17">
        <f t="shared" si="865"/>
        <v>1.7030853568431818E-7</v>
      </c>
      <c r="Z2784" s="17">
        <f t="shared" si="866"/>
        <v>8.5582733793758192E-2</v>
      </c>
      <c r="AA2784" s="17">
        <f t="shared" si="867"/>
        <v>12.072261745551858</v>
      </c>
      <c r="AB2784" s="17">
        <f t="shared" si="868"/>
        <v>0.68888709299964235</v>
      </c>
    </row>
    <row r="2785" spans="4:34" x14ac:dyDescent="0.25">
      <c r="E2785" s="28">
        <v>42761.614583333336</v>
      </c>
      <c r="F2785" s="10">
        <f t="shared" si="862"/>
        <v>2864.0062500000058</v>
      </c>
      <c r="G2785" s="10">
        <v>2180</v>
      </c>
      <c r="H2785" s="10">
        <v>0.48</v>
      </c>
      <c r="I2785" s="10">
        <v>28</v>
      </c>
      <c r="K2785" s="17">
        <v>5</v>
      </c>
      <c r="L2785" s="17">
        <v>1098</v>
      </c>
      <c r="V2785" s="17">
        <f t="shared" si="863"/>
        <v>9.9710706399565319E-7</v>
      </c>
      <c r="W2785" s="17">
        <f t="shared" si="864"/>
        <v>1.4065147175483389E-4</v>
      </c>
      <c r="X2785" s="17">
        <f t="shared" si="865"/>
        <v>2.7060419248436257E-7</v>
      </c>
      <c r="Z2785" s="17">
        <f t="shared" si="866"/>
        <v>4.5285279156469247E-3</v>
      </c>
      <c r="AA2785" s="17">
        <f t="shared" si="867"/>
        <v>0.63879210088653737</v>
      </c>
      <c r="AB2785" s="17">
        <f t="shared" si="868"/>
        <v>3.6451796911461408E-2</v>
      </c>
    </row>
    <row r="2786" spans="4:34" x14ac:dyDescent="0.25">
      <c r="D2786" s="40" t="s">
        <v>164</v>
      </c>
      <c r="E2786" s="28">
        <v>42822.429166666669</v>
      </c>
      <c r="F2786" s="10">
        <f t="shared" si="862"/>
        <v>2924.8208333333387</v>
      </c>
      <c r="G2786" s="10">
        <v>8370</v>
      </c>
      <c r="H2786" s="10">
        <v>0.51</v>
      </c>
      <c r="I2786" s="10">
        <v>24</v>
      </c>
      <c r="L2786" s="17">
        <v>1076</v>
      </c>
      <c r="V2786" s="17">
        <f t="shared" si="863"/>
        <v>1.038199135622068E-6</v>
      </c>
      <c r="W2786" s="17">
        <f t="shared" si="864"/>
        <v>1.4644790080483956E-4</v>
      </c>
      <c r="X2786" s="17">
        <f t="shared" si="865"/>
        <v>2.817561412183493E-7</v>
      </c>
      <c r="Z2786" s="17">
        <f t="shared" si="866"/>
        <v>1.7038679931679818E-2</v>
      </c>
      <c r="AA2786" s="17">
        <f t="shared" si="867"/>
        <v>2.4034684896794261</v>
      </c>
      <c r="AB2786" s="17">
        <f t="shared" si="868"/>
        <v>0.13715063969529703</v>
      </c>
    </row>
    <row r="2787" spans="4:34" x14ac:dyDescent="0.25">
      <c r="D2787" s="40"/>
      <c r="E2787" s="28">
        <v>42822.595138888886</v>
      </c>
      <c r="F2787" s="10">
        <f t="shared" si="862"/>
        <v>2924.9868055555562</v>
      </c>
      <c r="G2787" s="10">
        <v>603.20000000000005</v>
      </c>
      <c r="H2787" s="10">
        <v>2.0299999999999998</v>
      </c>
      <c r="I2787" s="10">
        <v>49</v>
      </c>
      <c r="K2787" s="17">
        <v>5</v>
      </c>
      <c r="L2787" s="17">
        <v>1076</v>
      </c>
      <c r="V2787" s="17">
        <f t="shared" si="863"/>
        <v>4.1324396966917596E-6</v>
      </c>
      <c r="W2787" s="17">
        <f t="shared" si="864"/>
        <v>5.8292007575259659E-4</v>
      </c>
      <c r="X2787" s="17">
        <f t="shared" si="865"/>
        <v>1.1214999346534295E-6</v>
      </c>
      <c r="Z2787" s="17">
        <f t="shared" si="866"/>
        <v>1.2279249384455518E-3</v>
      </c>
      <c r="AA2787" s="17">
        <f t="shared" si="867"/>
        <v>0.1732105367950573</v>
      </c>
      <c r="AB2787" s="17">
        <f t="shared" si="868"/>
        <v>9.8840222059979922E-3</v>
      </c>
    </row>
    <row r="2788" spans="4:34" x14ac:dyDescent="0.25">
      <c r="D2788" s="40"/>
      <c r="E2788" s="28">
        <v>42968.631944444445</v>
      </c>
      <c r="F2788" s="10">
        <f t="shared" si="862"/>
        <v>3071.0236111111153</v>
      </c>
      <c r="G2788" s="10">
        <v>17730</v>
      </c>
      <c r="H2788" s="10">
        <v>0</v>
      </c>
      <c r="I2788" s="10">
        <v>47</v>
      </c>
      <c r="L2788" s="17">
        <v>1075</v>
      </c>
      <c r="V2788" s="17">
        <f t="shared" si="863"/>
        <v>0</v>
      </c>
      <c r="W2788" s="17">
        <f t="shared" si="864"/>
        <v>0</v>
      </c>
      <c r="X2788" s="17">
        <f t="shared" si="865"/>
        <v>0</v>
      </c>
      <c r="Z2788" s="17">
        <f t="shared" si="866"/>
        <v>3.6059144207254E-2</v>
      </c>
      <c r="AA2788" s="17">
        <f t="shared" si="867"/>
        <v>5.0864865831420678</v>
      </c>
      <c r="AB2788" s="17">
        <f t="shared" si="868"/>
        <v>0.29025339490617913</v>
      </c>
    </row>
    <row r="2789" spans="4:34" x14ac:dyDescent="0.25">
      <c r="D2789" s="40"/>
      <c r="E2789" s="28">
        <v>43046.620833333334</v>
      </c>
      <c r="F2789" s="10">
        <f t="shared" si="862"/>
        <v>3149.0125000000044</v>
      </c>
      <c r="G2789" s="10">
        <v>26653</v>
      </c>
      <c r="H2789" s="10">
        <v>0</v>
      </c>
      <c r="I2789" s="10">
        <v>62</v>
      </c>
      <c r="L2789" s="17">
        <v>1055</v>
      </c>
      <c r="V2789" s="17">
        <f t="shared" si="863"/>
        <v>0</v>
      </c>
      <c r="W2789" s="17">
        <f t="shared" si="864"/>
        <v>0</v>
      </c>
      <c r="X2789" s="17">
        <f t="shared" si="865"/>
        <v>0</v>
      </c>
      <c r="Z2789" s="17">
        <f t="shared" si="866"/>
        <v>5.3198179983290315E-2</v>
      </c>
      <c r="AA2789" s="17">
        <f t="shared" si="867"/>
        <v>7.5041112228655793</v>
      </c>
      <c r="AB2789" s="17">
        <f t="shared" si="868"/>
        <v>0.42821183592797829</v>
      </c>
    </row>
    <row r="2790" spans="4:34" x14ac:dyDescent="0.25">
      <c r="D2790" s="40"/>
      <c r="E2790" s="28">
        <v>43123.576388888891</v>
      </c>
      <c r="G2790" s="10">
        <v>34467.199999999997</v>
      </c>
      <c r="H2790" s="10">
        <v>0</v>
      </c>
      <c r="I2790" s="10">
        <v>168</v>
      </c>
      <c r="L2790" s="17">
        <v>1052</v>
      </c>
      <c r="V2790" s="17">
        <f t="shared" si="863"/>
        <v>0</v>
      </c>
      <c r="W2790" s="17">
        <f t="shared" si="864"/>
        <v>0</v>
      </c>
      <c r="X2790" s="17">
        <f t="shared" si="865"/>
        <v>0</v>
      </c>
      <c r="Z2790" s="17">
        <f t="shared" si="866"/>
        <v>6.8599343509317734E-2</v>
      </c>
      <c r="AA2790" s="17">
        <f t="shared" si="867"/>
        <v>9.6765923885210938</v>
      </c>
      <c r="AB2790" s="17">
        <f t="shared" si="868"/>
        <v>0.55218150013413547</v>
      </c>
    </row>
    <row r="2791" spans="4:34" x14ac:dyDescent="0.25">
      <c r="E2791" s="28"/>
    </row>
    <row r="2792" spans="4:34" x14ac:dyDescent="0.25">
      <c r="E2792" s="28"/>
    </row>
    <row r="2793" spans="4:34" ht="14.4" thickBot="1" x14ac:dyDescent="0.3"/>
    <row r="2794" spans="4:34" ht="14.4" thickBot="1" x14ac:dyDescent="0.3">
      <c r="D2794" s="18" t="s">
        <v>243</v>
      </c>
      <c r="E2794" s="18" t="s">
        <v>16</v>
      </c>
      <c r="F2794" s="10" t="s">
        <v>17</v>
      </c>
      <c r="G2794" s="10" t="s">
        <v>20</v>
      </c>
      <c r="H2794" s="10" t="s">
        <v>21</v>
      </c>
      <c r="I2794" s="10" t="s">
        <v>22</v>
      </c>
      <c r="K2794" s="10"/>
      <c r="L2794" s="10"/>
      <c r="O2794" s="37">
        <v>88.73</v>
      </c>
      <c r="P2794" s="38">
        <v>20.14</v>
      </c>
      <c r="Q2794" s="126">
        <f>P2794-(P2794/100*R2794)</f>
        <v>9.2845400000000016</v>
      </c>
      <c r="R2794" s="21">
        <v>53.9</v>
      </c>
      <c r="S2794" s="85">
        <f>R2794*P2794/100</f>
        <v>10.855460000000001</v>
      </c>
      <c r="T2794" s="40">
        <f>Q2794/$A$18+S2794</f>
        <v>14.724018333333335</v>
      </c>
      <c r="U2794" s="40">
        <f>$A$16-T2794</f>
        <v>102.27598166666667</v>
      </c>
    </row>
    <row r="2795" spans="4:34" ht="14.4" x14ac:dyDescent="0.3">
      <c r="D2795" s="18"/>
      <c r="E2795" s="28">
        <f>E2796-1</f>
        <v>39897.702777777777</v>
      </c>
      <c r="F2795" s="10"/>
      <c r="K2795" s="10"/>
      <c r="L2795" s="10"/>
      <c r="M2795" s="86"/>
      <c r="N2795" s="86"/>
      <c r="V2795" s="43">
        <f t="shared" ref="V2795:V2826" si="870">($A$15*L2795/1000/$A$13*H2795)/$Q$2794</f>
        <v>0</v>
      </c>
      <c r="W2795" s="43">
        <f t="shared" ref="W2795:W2826" si="871">($U$2794*L2795/1000/$A$13*H2795)/$Q$2794</f>
        <v>0</v>
      </c>
      <c r="X2795" s="43">
        <f t="shared" ref="X2795:X2826" si="872">($A$46*$S$2794*H2795*L2795/1000000)/$Q$2794</f>
        <v>0</v>
      </c>
      <c r="Y2795" s="22">
        <f>X2795+W2795+SUM($V$2794:V2795)</f>
        <v>0</v>
      </c>
      <c r="Z2795" s="22">
        <f t="shared" ref="Z2795:Z2826" si="873">($A$15*L2795/1000/$A$13*G2795)/$Q$2794</f>
        <v>0</v>
      </c>
      <c r="AA2795" s="44">
        <f t="shared" ref="AA2795:AA2826" si="874">($U$2794*L2795/1000/$A$13*G2795)/$Q$2794</f>
        <v>0</v>
      </c>
      <c r="AB2795" s="44">
        <f t="shared" ref="AB2795:AB2826" si="875">($A$14*$S$2794/1000*G2795/1000000*L2795/1000*1000000)/$Q$2794</f>
        <v>0</v>
      </c>
      <c r="AC2795" s="44">
        <f t="shared" ref="AC2795:AC2826" si="876">($A$14*((L2795/1000)*G2795/10^6)*(1+($A$28/(10^-N2795))+(($A$28*$A$29)/(10^-N2795)^2))*1000000)*$S$2794/1000/$Q$2794</f>
        <v>0</v>
      </c>
      <c r="AD2795" s="44">
        <f t="shared" ref="AD2795:AD2796" si="877">AC2795/(1+($A$28/(10^-N2795))+(($A$28*$A$29)/(10^-N2795)^2))*1</f>
        <v>0</v>
      </c>
      <c r="AE2795" s="44">
        <f t="shared" ref="AE2795:AE2796" si="878">AC2795/(1+($A$28/(10^-N2795))+(($A$28*$A$29)/(10^-N2795)^2))*($A$28/(10^-N2795))</f>
        <v>0</v>
      </c>
      <c r="AF2795" s="44">
        <f t="shared" ref="AF2795:AF2796" si="879">AC2795/(1+($A$28/(10^-N2795))+(($A$28*$A$29)/(10^-N2795)^2))*(($A$28*$A$29)/(10^-N2795)^2)</f>
        <v>0</v>
      </c>
      <c r="AG2795" s="45">
        <f>AC2795+AA2795+SUM($Z$2794:Z2795)</f>
        <v>0</v>
      </c>
      <c r="AH2795" s="45">
        <f>AC2795+AA2795+SUM($Z$2794:Z2795)</f>
        <v>0</v>
      </c>
    </row>
    <row r="2796" spans="4:34" ht="14.4" x14ac:dyDescent="0.3">
      <c r="D2796" s="18" t="s">
        <v>244</v>
      </c>
      <c r="E2796" s="28">
        <v>39898.702777777777</v>
      </c>
      <c r="F2796" s="10">
        <f>E2796-E$2795</f>
        <v>1</v>
      </c>
      <c r="G2796" s="10">
        <v>4193</v>
      </c>
      <c r="H2796" s="10">
        <v>13.45</v>
      </c>
      <c r="I2796" s="10">
        <v>1352</v>
      </c>
      <c r="K2796" s="10"/>
      <c r="L2796" s="79">
        <v>1037</v>
      </c>
      <c r="M2796" s="86"/>
      <c r="N2796" s="114">
        <v>5.99</v>
      </c>
      <c r="V2796" s="43">
        <f t="shared" si="870"/>
        <v>4.8890533461623049E-5</v>
      </c>
      <c r="W2796" s="43">
        <f t="shared" si="871"/>
        <v>6.6671030719926824E-3</v>
      </c>
      <c r="X2796" s="43">
        <f t="shared" si="872"/>
        <v>3.5672135252809407E-5</v>
      </c>
      <c r="Y2796" s="22">
        <f>X2796+W2796+SUM($V$2794:V2796)</f>
        <v>6.751665740707115E-3</v>
      </c>
      <c r="Z2796" s="22">
        <f t="shared" si="873"/>
        <v>1.5241487494764719E-2</v>
      </c>
      <c r="AA2796" s="44">
        <f t="shared" si="874"/>
        <v>2.0784507941163808</v>
      </c>
      <c r="AB2796" s="44">
        <f t="shared" si="875"/>
        <v>0.32983812191089523</v>
      </c>
      <c r="AC2796" s="44">
        <f t="shared" si="876"/>
        <v>0.42636311688001644</v>
      </c>
      <c r="AD2796" s="44">
        <f t="shared" si="877"/>
        <v>0.32983812191089512</v>
      </c>
      <c r="AE2796" s="44">
        <f t="shared" si="878"/>
        <v>9.6522451553379351E-2</v>
      </c>
      <c r="AF2796" s="44">
        <f t="shared" si="879"/>
        <v>2.5434157420030114E-6</v>
      </c>
      <c r="AG2796" s="45">
        <f>AC2796+AA2796+SUM($Z$2794:Z2796)</f>
        <v>2.520055398491162</v>
      </c>
      <c r="AH2796" s="45">
        <f>AC2796+AA2796+SUM($Z$2794:Z2796)</f>
        <v>2.520055398491162</v>
      </c>
    </row>
    <row r="2797" spans="4:34" ht="14.4" x14ac:dyDescent="0.3">
      <c r="D2797" s="18" t="s">
        <v>37</v>
      </c>
      <c r="E2797" s="28">
        <v>39904.656944444447</v>
      </c>
      <c r="F2797" s="10">
        <f t="shared" ref="F2797:F2855" si="880">E2797-E$2795</f>
        <v>6.9541666666700621</v>
      </c>
      <c r="G2797" s="10">
        <v>7641</v>
      </c>
      <c r="H2797" s="10">
        <v>0</v>
      </c>
      <c r="I2797" s="10">
        <v>1422</v>
      </c>
      <c r="K2797" s="10"/>
      <c r="L2797" s="79">
        <v>1037</v>
      </c>
      <c r="M2797" s="86"/>
      <c r="N2797" s="114">
        <v>5.99</v>
      </c>
      <c r="O2797" s="90"/>
      <c r="P2797" s="90"/>
      <c r="Q2797" s="90"/>
      <c r="R2797" s="88"/>
      <c r="V2797" s="43">
        <f t="shared" si="870"/>
        <v>0</v>
      </c>
      <c r="W2797" s="43">
        <f t="shared" si="871"/>
        <v>0</v>
      </c>
      <c r="X2797" s="43">
        <f t="shared" si="872"/>
        <v>0</v>
      </c>
      <c r="Y2797" s="22">
        <f>X2797+W2797+SUM($V$2794:V2797)</f>
        <v>4.8890533461623049E-5</v>
      </c>
      <c r="Z2797" s="22">
        <f t="shared" si="873"/>
        <v>2.7774911983662581E-2</v>
      </c>
      <c r="AA2797" s="44">
        <f t="shared" si="874"/>
        <v>3.7876085184458059</v>
      </c>
      <c r="AB2797" s="44">
        <f t="shared" si="875"/>
        <v>0.6010715691679348</v>
      </c>
      <c r="AC2797" s="44">
        <f t="shared" si="876"/>
        <v>0.77697127977109626</v>
      </c>
      <c r="AD2797" s="44">
        <f t="shared" ref="AD2797:AD2847" si="881">AC2797/(1+($A$28/(10^-N2797))+(($A$28*$A$29)/(10^-N2797)^2))*1</f>
        <v>0.6010715691679348</v>
      </c>
      <c r="AE2797" s="44">
        <f t="shared" ref="AE2797:AE2847" si="882">AC2797/(1+($A$28/(10^-N2797))+(($A$28*$A$29)/(10^-N2797)^2))*($A$28/(10^-N2797))</f>
        <v>0.17589507567836199</v>
      </c>
      <c r="AF2797" s="44">
        <f t="shared" ref="AF2797:AF2847" si="883">AC2797/(1+($A$28/(10^-N2797))+(($A$28*$A$29)/(10^-N2797)^2))*(($A$28*$A$29)/(10^-N2797)^2)</f>
        <v>4.6349247995814493E-6</v>
      </c>
      <c r="AG2797" s="45">
        <f>AC2797+AA2797+SUM($Z$2794:Z2797)</f>
        <v>4.6075961976953295</v>
      </c>
      <c r="AH2797" s="45">
        <f>AC2797+AA2797+SUM($Z$2794:Z2797)</f>
        <v>4.6075961976953295</v>
      </c>
    </row>
    <row r="2798" spans="4:34" ht="14.4" x14ac:dyDescent="0.3">
      <c r="D2798" s="18">
        <v>4</v>
      </c>
      <c r="E2798" s="28">
        <v>39910.649305555555</v>
      </c>
      <c r="F2798" s="10">
        <f t="shared" si="880"/>
        <v>12.946527777778101</v>
      </c>
      <c r="G2798" s="10">
        <v>10417</v>
      </c>
      <c r="H2798" s="10">
        <v>25.19</v>
      </c>
      <c r="I2798" s="18">
        <v>1484</v>
      </c>
      <c r="J2798" s="18"/>
      <c r="K2798" s="18"/>
      <c r="L2798" s="79">
        <v>1037</v>
      </c>
      <c r="M2798" s="87"/>
      <c r="N2798" s="114">
        <v>5.99</v>
      </c>
      <c r="O2798" s="90"/>
      <c r="P2798" s="90"/>
      <c r="Q2798" s="90"/>
      <c r="R2798" s="87"/>
      <c r="V2798" s="43">
        <f t="shared" si="870"/>
        <v>9.1565244453404074E-5</v>
      </c>
      <c r="W2798" s="43">
        <f t="shared" si="871"/>
        <v>1.2486567017360275E-2</v>
      </c>
      <c r="X2798" s="43">
        <f t="shared" si="872"/>
        <v>6.6809002752287659E-5</v>
      </c>
      <c r="Y2798" s="22">
        <f>X2798+W2798+SUM($V$2794:V2798)</f>
        <v>1.2693831798027589E-2</v>
      </c>
      <c r="Z2798" s="22">
        <f t="shared" si="873"/>
        <v>3.7865627291429539E-2</v>
      </c>
      <c r="AA2798" s="44">
        <f t="shared" si="874"/>
        <v>5.1636589368734409</v>
      </c>
      <c r="AB2798" s="44">
        <f t="shared" si="875"/>
        <v>0.81944281324726831</v>
      </c>
      <c r="AC2798" s="44">
        <f t="shared" si="876"/>
        <v>1.0592474573191346</v>
      </c>
      <c r="AD2798" s="44">
        <f t="shared" si="881"/>
        <v>0.81944281324726798</v>
      </c>
      <c r="AE2798" s="44">
        <f t="shared" si="882"/>
        <v>0.23979832526390477</v>
      </c>
      <c r="AF2798" s="44">
        <f t="shared" si="883"/>
        <v>6.3188079619473817E-6</v>
      </c>
      <c r="AG2798" s="45">
        <f>AC2798+AA2798+SUM($Z$2794:Z2798)</f>
        <v>6.303788420962432</v>
      </c>
      <c r="AH2798" s="45">
        <f>AC2798+AA2798+SUM($Z$2794:Z2798)</f>
        <v>6.303788420962432</v>
      </c>
    </row>
    <row r="2799" spans="4:34" ht="16.8" x14ac:dyDescent="0.3">
      <c r="D2799" s="18" t="s">
        <v>82</v>
      </c>
      <c r="E2799" s="28">
        <v>39914.772916666669</v>
      </c>
      <c r="F2799" s="10">
        <f t="shared" si="880"/>
        <v>17.070138888891961</v>
      </c>
      <c r="G2799" s="10">
        <v>13572</v>
      </c>
      <c r="H2799" s="10">
        <v>26.69</v>
      </c>
      <c r="I2799" s="10">
        <v>1705</v>
      </c>
      <c r="K2799" s="10"/>
      <c r="L2799" s="79">
        <v>1037</v>
      </c>
      <c r="M2799" s="86"/>
      <c r="N2799" s="114">
        <v>5.99</v>
      </c>
      <c r="O2799" s="90"/>
      <c r="P2799" s="90"/>
      <c r="Q2799" s="90"/>
      <c r="R2799" s="87"/>
      <c r="V2799" s="43">
        <f t="shared" si="870"/>
        <v>9.701772030414269E-5</v>
      </c>
      <c r="W2799" s="43">
        <f t="shared" si="871"/>
        <v>1.3230110110891058E-2</v>
      </c>
      <c r="X2799" s="43">
        <f t="shared" si="872"/>
        <v>7.078730779906938E-5</v>
      </c>
      <c r="Y2799" s="22">
        <f>X2799+W2799+SUM($V$2794:V2799)</f>
        <v>1.3538370916909298E-2</v>
      </c>
      <c r="Z2799" s="22">
        <f t="shared" si="873"/>
        <v>4.9334001497483126E-2</v>
      </c>
      <c r="AA2799" s="44">
        <f t="shared" si="874"/>
        <v>6.7275779102665201</v>
      </c>
      <c r="AB2799" s="44">
        <f t="shared" si="875"/>
        <v>1.0676277106068857</v>
      </c>
      <c r="AC2799" s="44">
        <f t="shared" si="876"/>
        <v>1.3800620611246321</v>
      </c>
      <c r="AD2799" s="44">
        <f t="shared" si="881"/>
        <v>1.067627710606885</v>
      </c>
      <c r="AE2799" s="44">
        <f t="shared" si="882"/>
        <v>0.31242611793047093</v>
      </c>
      <c r="AF2799" s="44">
        <f t="shared" si="883"/>
        <v>8.2325872765239371E-6</v>
      </c>
      <c r="AG2799" s="45">
        <f>AC2799+AA2799+SUM($Z$2794:Z2799)</f>
        <v>8.2378559996584908</v>
      </c>
      <c r="AH2799" s="45">
        <f>AC2799+AA2799+SUM($Z$2794:Z2799)</f>
        <v>8.2378559996584908</v>
      </c>
    </row>
    <row r="2800" spans="4:34" ht="14.4" x14ac:dyDescent="0.3">
      <c r="D2800" s="29">
        <f>8.315*(273+D2798)/101325*1000000</f>
        <v>22731.359486799898</v>
      </c>
      <c r="E2800" s="28">
        <v>39921.81527777778</v>
      </c>
      <c r="F2800" s="10">
        <f t="shared" si="880"/>
        <v>24.11250000000291</v>
      </c>
      <c r="G2800" s="10">
        <v>17654</v>
      </c>
      <c r="H2800" s="10">
        <v>23.98</v>
      </c>
      <c r="I2800" s="10">
        <v>1904</v>
      </c>
      <c r="K2800" s="10"/>
      <c r="L2800" s="79">
        <v>1037</v>
      </c>
      <c r="M2800" s="86"/>
      <c r="N2800" s="114">
        <v>5.99</v>
      </c>
      <c r="O2800" s="90"/>
      <c r="P2800" s="90"/>
      <c r="Q2800" s="90"/>
      <c r="R2800" s="87"/>
      <c r="V2800" s="43">
        <f t="shared" si="870"/>
        <v>8.716691393380823E-5</v>
      </c>
      <c r="W2800" s="43">
        <f t="shared" si="871"/>
        <v>1.1886775588578776E-2</v>
      </c>
      <c r="X2800" s="43">
        <f t="shared" si="872"/>
        <v>6.3599836681217065E-5</v>
      </c>
      <c r="Y2800" s="22">
        <f>X2800+W2800+SUM($V$2794:V2800)</f>
        <v>1.2275015837412971E-2</v>
      </c>
      <c r="Z2800" s="22">
        <f t="shared" si="873"/>
        <v>6.417200577929319E-2</v>
      </c>
      <c r="AA2800" s="44">
        <f t="shared" si="874"/>
        <v>8.7510065154616239</v>
      </c>
      <c r="AB2800" s="44">
        <f t="shared" si="875"/>
        <v>1.3887341293143198</v>
      </c>
      <c r="AC2800" s="44">
        <f t="shared" si="876"/>
        <v>1.7951381982828072</v>
      </c>
      <c r="AD2800" s="44">
        <f t="shared" si="881"/>
        <v>1.3887341293143198</v>
      </c>
      <c r="AE2800" s="44">
        <f t="shared" si="882"/>
        <v>0.40639336029653211</v>
      </c>
      <c r="AF2800" s="44">
        <f t="shared" si="883"/>
        <v>1.0708671955478456E-5</v>
      </c>
      <c r="AG2800" s="45">
        <f>AC2800+AA2800+SUM($Z$2794:Z2800)</f>
        <v>10.740532747791065</v>
      </c>
      <c r="AH2800" s="45">
        <f>AC2800+AA2800+SUM($Z$2794:Z2800)</f>
        <v>10.740532747791065</v>
      </c>
    </row>
    <row r="2801" spans="4:34" ht="14.4" x14ac:dyDescent="0.3">
      <c r="D2801" s="18"/>
      <c r="E2801" s="28">
        <v>39940.461805555555</v>
      </c>
      <c r="F2801" s="10">
        <f t="shared" si="880"/>
        <v>42.759027777778101</v>
      </c>
      <c r="G2801" s="10">
        <v>29038</v>
      </c>
      <c r="H2801" s="10">
        <v>35.83</v>
      </c>
      <c r="I2801" s="10">
        <v>224</v>
      </c>
      <c r="K2801" s="10"/>
      <c r="L2801" s="79">
        <v>1037</v>
      </c>
      <c r="M2801" s="86"/>
      <c r="N2801" s="114">
        <v>5.99</v>
      </c>
      <c r="O2801" s="90"/>
      <c r="P2801" s="90"/>
      <c r="Q2801" s="90"/>
      <c r="R2801" s="87"/>
      <c r="V2801" s="43">
        <f t="shared" si="870"/>
        <v>1.3024147315464341E-4</v>
      </c>
      <c r="W2801" s="43">
        <f t="shared" si="871"/>
        <v>1.7760766027471956E-2</v>
      </c>
      <c r="X2801" s="43">
        <f t="shared" si="872"/>
        <v>9.5028446550792639E-5</v>
      </c>
      <c r="Y2801" s="22">
        <f>X2801+W2801+SUM($V$2794:V2801)</f>
        <v>1.8310676359330372E-2</v>
      </c>
      <c r="Z2801" s="22">
        <f t="shared" si="873"/>
        <v>0.1055526625024989</v>
      </c>
      <c r="AA2801" s="44">
        <f t="shared" si="874"/>
        <v>14.394002899964574</v>
      </c>
      <c r="AB2801" s="44">
        <f t="shared" si="875"/>
        <v>2.2842450236223648</v>
      </c>
      <c r="AC2801" s="44">
        <f t="shared" si="876"/>
        <v>2.952714569034562</v>
      </c>
      <c r="AD2801" s="44">
        <f t="shared" si="881"/>
        <v>2.2842450236223644</v>
      </c>
      <c r="AE2801" s="44">
        <f t="shared" si="882"/>
        <v>0.66845193136347003</v>
      </c>
      <c r="AF2801" s="44">
        <f t="shared" si="883"/>
        <v>1.7614048727947402E-5</v>
      </c>
      <c r="AG2801" s="45">
        <f>AC2801+AA2801+SUM($Z$2794:Z2801)</f>
        <v>17.646658165548271</v>
      </c>
      <c r="AH2801" s="45">
        <f>AC2801+AA2801+SUM($Z$2794:Z2801)</f>
        <v>17.646658165548271</v>
      </c>
    </row>
    <row r="2802" spans="4:34" ht="14.4" x14ac:dyDescent="0.3">
      <c r="D2802" s="18"/>
      <c r="E2802" s="28">
        <v>39952.631944444445</v>
      </c>
      <c r="F2802" s="10">
        <f t="shared" si="880"/>
        <v>54.929166666668607</v>
      </c>
      <c r="G2802" s="10">
        <v>33575</v>
      </c>
      <c r="H2802" s="10">
        <v>41.36</v>
      </c>
      <c r="I2802" s="10">
        <v>584</v>
      </c>
      <c r="K2802" s="10"/>
      <c r="L2802" s="79">
        <v>1037</v>
      </c>
      <c r="M2802" s="86"/>
      <c r="N2802" s="114">
        <v>5.99</v>
      </c>
      <c r="O2802" s="90"/>
      <c r="P2802" s="90"/>
      <c r="Q2802" s="90"/>
      <c r="R2802" s="87"/>
      <c r="V2802" s="43">
        <f t="shared" si="870"/>
        <v>1.5034293412436649E-4</v>
      </c>
      <c r="W2802" s="43">
        <f t="shared" si="871"/>
        <v>2.0501961565622111E-2</v>
      </c>
      <c r="X2802" s="43">
        <f t="shared" si="872"/>
        <v>1.0969513115659456E-4</v>
      </c>
      <c r="Y2802" s="22">
        <f>X2802+W2802+SUM($V$2794:V2802)</f>
        <v>2.1216881516210696E-2</v>
      </c>
      <c r="Z2802" s="22">
        <f t="shared" si="873"/>
        <v>0.122044584459033</v>
      </c>
      <c r="AA2802" s="44">
        <f t="shared" si="874"/>
        <v>16.642972910197347</v>
      </c>
      <c r="AB2802" s="44">
        <f t="shared" si="875"/>
        <v>2.6411435590647048</v>
      </c>
      <c r="AC2802" s="44">
        <f t="shared" si="876"/>
        <v>3.4140571546020868</v>
      </c>
      <c r="AD2802" s="44">
        <f t="shared" si="881"/>
        <v>2.6411435590647039</v>
      </c>
      <c r="AE2802" s="44">
        <f t="shared" si="882"/>
        <v>0.77289322940727678</v>
      </c>
      <c r="AF2802" s="44">
        <f t="shared" si="883"/>
        <v>2.0366130106785383E-5</v>
      </c>
      <c r="AG2802" s="45">
        <f>AC2802+AA2802+SUM($Z$2794:Z2802)</f>
        <v>20.4790153458076</v>
      </c>
      <c r="AH2802" s="45">
        <f>AC2802+AA2802+SUM($Z$2794:Z2802)</f>
        <v>20.4790153458076</v>
      </c>
    </row>
    <row r="2803" spans="4:34" ht="14.4" x14ac:dyDescent="0.3">
      <c r="D2803" s="18"/>
      <c r="E2803" s="28">
        <v>39966.55972222222</v>
      </c>
      <c r="F2803" s="10">
        <f t="shared" si="880"/>
        <v>68.856944444443798</v>
      </c>
      <c r="G2803" s="10">
        <v>35022.6</v>
      </c>
      <c r="H2803" s="10">
        <v>38.799999999999997</v>
      </c>
      <c r="I2803" s="10">
        <v>812</v>
      </c>
      <c r="K2803" s="10"/>
      <c r="L2803" s="79">
        <v>1037</v>
      </c>
      <c r="M2803" s="86"/>
      <c r="N2803" s="114">
        <v>5.99</v>
      </c>
      <c r="O2803" s="90"/>
      <c r="P2803" s="90"/>
      <c r="Q2803" s="90"/>
      <c r="R2803" s="87"/>
      <c r="V2803" s="43">
        <f t="shared" si="870"/>
        <v>1.410373753391059E-4</v>
      </c>
      <c r="W2803" s="43">
        <f t="shared" si="871"/>
        <v>1.9232981352662906E-2</v>
      </c>
      <c r="X2803" s="43">
        <f t="shared" si="872"/>
        <v>1.0290549054342044E-4</v>
      </c>
      <c r="Y2803" s="22">
        <f>X2803+W2803+SUM($V$2794:V2803)</f>
        <v>2.0082149037977417E-2</v>
      </c>
      <c r="Z2803" s="22">
        <f t="shared" si="873"/>
        <v>0.12730658715338583</v>
      </c>
      <c r="AA2803" s="44">
        <f t="shared" si="874"/>
        <v>17.360541564994122</v>
      </c>
      <c r="AB2803" s="44">
        <f t="shared" si="875"/>
        <v>2.7550175550766802</v>
      </c>
      <c r="AC2803" s="44">
        <f t="shared" si="876"/>
        <v>3.5612556396952226</v>
      </c>
      <c r="AD2803" s="44">
        <f t="shared" si="881"/>
        <v>2.7550175550766802</v>
      </c>
      <c r="AE2803" s="44">
        <f t="shared" si="882"/>
        <v>0.80621684039432029</v>
      </c>
      <c r="AF2803" s="44">
        <f t="shared" si="883"/>
        <v>2.1244224222722324E-5</v>
      </c>
      <c r="AG2803" s="45">
        <f>AC2803+AA2803+SUM($Z$2794:Z2803)</f>
        <v>21.471089072850894</v>
      </c>
      <c r="AH2803" s="45">
        <f>AC2803+AA2803+SUM($Z$2794:Z2803)</f>
        <v>21.471089072850894</v>
      </c>
    </row>
    <row r="2804" spans="4:34" ht="14.4" x14ac:dyDescent="0.3">
      <c r="E2804" s="28">
        <v>39976.44027777778</v>
      </c>
      <c r="F2804" s="10">
        <f t="shared" si="880"/>
        <v>78.73750000000291</v>
      </c>
      <c r="G2804" s="10">
        <v>39597.599999999999</v>
      </c>
      <c r="H2804" s="10">
        <v>40.68</v>
      </c>
      <c r="I2804" s="10">
        <v>1031</v>
      </c>
      <c r="K2804" s="10"/>
      <c r="L2804" s="79">
        <v>1037</v>
      </c>
      <c r="M2804" s="86"/>
      <c r="N2804" s="114">
        <v>5.99</v>
      </c>
      <c r="O2804" s="90"/>
      <c r="P2804" s="90"/>
      <c r="Q2804" s="90"/>
      <c r="R2804" s="87"/>
      <c r="V2804" s="43">
        <f t="shared" si="870"/>
        <v>1.4787114507203164E-4</v>
      </c>
      <c r="W2804" s="43">
        <f t="shared" si="871"/>
        <v>2.016488869655482E-2</v>
      </c>
      <c r="X2804" s="43">
        <f t="shared" si="872"/>
        <v>1.0789163286872019E-4</v>
      </c>
      <c r="Y2804" s="22">
        <f>X2804+W2804+SUM($V$2794:V2804)</f>
        <v>2.1166913669266665E-2</v>
      </c>
      <c r="Z2804" s="22">
        <f t="shared" si="873"/>
        <v>0.14393663849813865</v>
      </c>
      <c r="AA2804" s="44">
        <f t="shared" si="874"/>
        <v>19.628348000263006</v>
      </c>
      <c r="AB2804" s="44">
        <f t="shared" si="875"/>
        <v>3.1149053222463308</v>
      </c>
      <c r="AC2804" s="44">
        <f t="shared" si="876"/>
        <v>4.026462236338693</v>
      </c>
      <c r="AD2804" s="44">
        <f t="shared" si="881"/>
        <v>3.1149053222463299</v>
      </c>
      <c r="AE2804" s="44">
        <f t="shared" si="882"/>
        <v>0.91153289473648802</v>
      </c>
      <c r="AF2804" s="44">
        <f t="shared" si="883"/>
        <v>2.4019355875396719E-5</v>
      </c>
      <c r="AG2804" s="45">
        <f>AC2804+AA2804+SUM($Z$2794:Z2804)</f>
        <v>24.348038743261387</v>
      </c>
      <c r="AH2804" s="45">
        <f>AC2804+AA2804+SUM($Z$2794:Z2804)</f>
        <v>24.348038743261387</v>
      </c>
    </row>
    <row r="2805" spans="4:34" ht="14.4" x14ac:dyDescent="0.3">
      <c r="E2805" s="28">
        <v>39981.573611111111</v>
      </c>
      <c r="F2805" s="10">
        <f t="shared" si="880"/>
        <v>83.870833333334303</v>
      </c>
      <c r="G2805" s="10">
        <v>41068</v>
      </c>
      <c r="H2805" s="10">
        <v>43.04</v>
      </c>
      <c r="I2805" s="10">
        <v>1135</v>
      </c>
      <c r="K2805" s="10"/>
      <c r="L2805" s="79">
        <v>1037</v>
      </c>
      <c r="M2805" s="86"/>
      <c r="N2805" s="114">
        <v>5.99</v>
      </c>
      <c r="O2805" s="90"/>
      <c r="P2805" s="90"/>
      <c r="Q2805" s="90"/>
      <c r="R2805" s="87"/>
      <c r="V2805" s="43">
        <f t="shared" si="870"/>
        <v>1.5644970707719377E-4</v>
      </c>
      <c r="W2805" s="43">
        <f t="shared" si="871"/>
        <v>2.1334729830376584E-2</v>
      </c>
      <c r="X2805" s="43">
        <f t="shared" si="872"/>
        <v>1.141508328089901E-4</v>
      </c>
      <c r="Y2805" s="22">
        <f>X2805+W2805+SUM($V$2794:V2805)</f>
        <v>2.2499463710105892E-2</v>
      </c>
      <c r="Z2805" s="22">
        <f t="shared" si="873"/>
        <v>0.14928151882542273</v>
      </c>
      <c r="AA2805" s="44">
        <f t="shared" si="874"/>
        <v>20.357218510081449</v>
      </c>
      <c r="AB2805" s="44">
        <f t="shared" si="875"/>
        <v>3.2305728572946926</v>
      </c>
      <c r="AC2805" s="44">
        <f t="shared" si="876"/>
        <v>4.1759791280773948</v>
      </c>
      <c r="AD2805" s="44">
        <f t="shared" si="881"/>
        <v>3.2305728572946917</v>
      </c>
      <c r="AE2805" s="44">
        <f t="shared" si="882"/>
        <v>0.94538135950254787</v>
      </c>
      <c r="AF2805" s="44">
        <f t="shared" si="883"/>
        <v>2.4911280155635506E-5</v>
      </c>
      <c r="AG2805" s="45">
        <f>AC2805+AA2805+SUM($Z$2794:Z2805)</f>
        <v>25.375707663643954</v>
      </c>
      <c r="AH2805" s="45">
        <f>AC2805+AA2805+SUM($Z$2794:Z2805)</f>
        <v>25.375707663643954</v>
      </c>
    </row>
    <row r="2806" spans="4:34" ht="14.4" x14ac:dyDescent="0.3">
      <c r="D2806" s="18"/>
      <c r="E2806" s="28">
        <v>39988.585416666669</v>
      </c>
      <c r="F2806" s="10">
        <f t="shared" si="880"/>
        <v>90.882638888891961</v>
      </c>
      <c r="G2806" s="10">
        <v>42244.4</v>
      </c>
      <c r="H2806" s="10">
        <v>40.68</v>
      </c>
      <c r="I2806" s="10">
        <v>1243</v>
      </c>
      <c r="K2806" s="10"/>
      <c r="L2806" s="79">
        <v>1037</v>
      </c>
      <c r="M2806" s="86"/>
      <c r="N2806" s="114">
        <v>5.99</v>
      </c>
      <c r="O2806" s="90"/>
      <c r="P2806" s="90"/>
      <c r="Q2806" s="90"/>
      <c r="R2806" s="87"/>
      <c r="V2806" s="43">
        <f t="shared" si="870"/>
        <v>1.4787114507203164E-4</v>
      </c>
      <c r="W2806" s="43">
        <f t="shared" si="871"/>
        <v>2.016488869655482E-2</v>
      </c>
      <c r="X2806" s="43">
        <f t="shared" si="872"/>
        <v>1.0789163286872019E-4</v>
      </c>
      <c r="Y2806" s="22">
        <f>X2806+W2806+SUM($V$2794:V2806)</f>
        <v>2.1471234521415892E-2</v>
      </c>
      <c r="Z2806" s="22">
        <f t="shared" si="873"/>
        <v>0.15355771388596198</v>
      </c>
      <c r="AA2806" s="44">
        <f t="shared" si="874"/>
        <v>20.940354573567859</v>
      </c>
      <c r="AB2806" s="44">
        <f t="shared" si="875"/>
        <v>3.3231131784528078</v>
      </c>
      <c r="AC2806" s="44">
        <f t="shared" si="876"/>
        <v>4.2956007762285164</v>
      </c>
      <c r="AD2806" s="44">
        <f t="shared" si="881"/>
        <v>3.3231131784528074</v>
      </c>
      <c r="AE2806" s="44">
        <f t="shared" si="882"/>
        <v>0.97246197290760306</v>
      </c>
      <c r="AF2806" s="44">
        <f t="shared" si="883"/>
        <v>2.5624868106718828E-5</v>
      </c>
      <c r="AG2806" s="45">
        <f>AC2806+AA2806+SUM($Z$2794:Z2806)</f>
        <v>26.232023089167452</v>
      </c>
      <c r="AH2806" s="45">
        <f>AC2806+AA2806+SUM($Z$2794:Z2806)</f>
        <v>26.232023089167452</v>
      </c>
    </row>
    <row r="2807" spans="4:34" ht="14.4" x14ac:dyDescent="0.3">
      <c r="D2807" s="18"/>
      <c r="E2807" s="28">
        <v>39995.681250000001</v>
      </c>
      <c r="F2807" s="10">
        <f t="shared" si="880"/>
        <v>97.978472222224809</v>
      </c>
      <c r="G2807" s="10">
        <v>41129.1</v>
      </c>
      <c r="H2807" s="10">
        <v>39.299999999999997</v>
      </c>
      <c r="I2807" s="10">
        <v>1461</v>
      </c>
      <c r="K2807" s="10"/>
      <c r="L2807" s="79">
        <v>1037</v>
      </c>
      <c r="M2807" s="86"/>
      <c r="N2807" s="114">
        <v>5.99</v>
      </c>
      <c r="O2807" s="90"/>
      <c r="P2807" s="90"/>
      <c r="Q2807" s="90"/>
      <c r="R2807" s="87"/>
      <c r="V2807" s="43">
        <f t="shared" si="870"/>
        <v>1.4285486728935211E-4</v>
      </c>
      <c r="W2807" s="43">
        <f t="shared" si="871"/>
        <v>1.9480829050506503E-2</v>
      </c>
      <c r="X2807" s="43">
        <f t="shared" si="872"/>
        <v>1.0423159222568101E-4</v>
      </c>
      <c r="Y2807" s="22">
        <f>X2807+W2807+SUM($V$2794:V2807)</f>
        <v>2.0926369702013888E-2</v>
      </c>
      <c r="Z2807" s="22">
        <f t="shared" si="873"/>
        <v>0.14950361634174278</v>
      </c>
      <c r="AA2807" s="44">
        <f t="shared" si="874"/>
        <v>20.387505498757935</v>
      </c>
      <c r="AB2807" s="44">
        <f t="shared" si="875"/>
        <v>3.2353792272562369</v>
      </c>
      <c r="AC2807" s="44">
        <f t="shared" si="876"/>
        <v>4.1821920511495074</v>
      </c>
      <c r="AD2807" s="44">
        <f t="shared" si="881"/>
        <v>3.2353792272562361</v>
      </c>
      <c r="AE2807" s="44">
        <f t="shared" si="882"/>
        <v>0.94678787555070232</v>
      </c>
      <c r="AF2807" s="44">
        <f t="shared" si="883"/>
        <v>2.4948342569619856E-5</v>
      </c>
      <c r="AG2807" s="45">
        <f>AC2807+AA2807+SUM($Z$2794:Z2807)</f>
        <v>25.71526890562026</v>
      </c>
      <c r="AH2807" s="45">
        <f>AC2807+AA2807+SUM($Z$2794:Z2807)</f>
        <v>25.71526890562026</v>
      </c>
    </row>
    <row r="2808" spans="4:34" ht="14.4" x14ac:dyDescent="0.3">
      <c r="D2808" s="18"/>
      <c r="E2808" s="28">
        <v>40002.61041666667</v>
      </c>
      <c r="F2808" s="10">
        <f t="shared" si="880"/>
        <v>104.90763888889342</v>
      </c>
      <c r="G2808" s="10">
        <v>43858</v>
      </c>
      <c r="H2808" s="10">
        <v>40.97</v>
      </c>
      <c r="I2808" s="10">
        <v>107</v>
      </c>
      <c r="K2808" s="10"/>
      <c r="L2808" s="79">
        <v>1037</v>
      </c>
      <c r="M2808" s="86"/>
      <c r="N2808" s="114">
        <v>5.99</v>
      </c>
      <c r="O2808" s="90"/>
      <c r="P2808" s="90"/>
      <c r="Q2808" s="90"/>
      <c r="R2808" s="88"/>
      <c r="V2808" s="43">
        <f t="shared" si="870"/>
        <v>1.4892529040317444E-4</v>
      </c>
      <c r="W2808" s="43">
        <f t="shared" si="871"/>
        <v>2.0308640361304104E-2</v>
      </c>
      <c r="X2808" s="43">
        <f t="shared" si="872"/>
        <v>1.0866077184443131E-4</v>
      </c>
      <c r="Y2808" s="22">
        <f>X2808+W2808+SUM($V$2794:V2808)</f>
        <v>2.1907535482833414E-2</v>
      </c>
      <c r="Z2808" s="22">
        <f t="shared" si="873"/>
        <v>0.15942312390779656</v>
      </c>
      <c r="AA2808" s="44">
        <f t="shared" si="874"/>
        <v>21.740208664048708</v>
      </c>
      <c r="AB2808" s="44">
        <f t="shared" si="875"/>
        <v>3.4500453972735614</v>
      </c>
      <c r="AC2808" s="44">
        <f t="shared" si="876"/>
        <v>4.4596788886534142</v>
      </c>
      <c r="AD2808" s="44">
        <f t="shared" si="881"/>
        <v>3.4500453972735614</v>
      </c>
      <c r="AE2808" s="44">
        <f t="shared" si="882"/>
        <v>1.0096068877243294</v>
      </c>
      <c r="AF2808" s="44">
        <f t="shared" si="883"/>
        <v>2.6603655524151707E-5</v>
      </c>
      <c r="AG2808" s="45">
        <f>AC2808+AA2808+SUM($Z$2794:Z2808)</f>
        <v>27.504882032322737</v>
      </c>
      <c r="AH2808" s="45">
        <f>AC2808+AA2808+SUM($Z$2794:Z2808)</f>
        <v>27.504882032322737</v>
      </c>
    </row>
    <row r="2809" spans="4:34" ht="14.4" x14ac:dyDescent="0.3">
      <c r="D2809" s="18"/>
      <c r="E2809" s="28">
        <v>40011.54583333333</v>
      </c>
      <c r="F2809" s="10">
        <f t="shared" si="880"/>
        <v>113.84305555555329</v>
      </c>
      <c r="G2809" s="10">
        <v>46725</v>
      </c>
      <c r="H2809" s="10">
        <v>41.89</v>
      </c>
      <c r="I2809" s="10">
        <v>86</v>
      </c>
      <c r="K2809" s="10"/>
      <c r="L2809" s="79">
        <v>1037</v>
      </c>
      <c r="M2809" s="86"/>
      <c r="N2809" s="114">
        <v>5.99</v>
      </c>
      <c r="O2809" s="90"/>
      <c r="P2809" s="90"/>
      <c r="Q2809" s="90"/>
      <c r="R2809" s="88"/>
      <c r="V2809" s="43">
        <f t="shared" si="870"/>
        <v>1.5226947559162748E-4</v>
      </c>
      <c r="W2809" s="43">
        <f t="shared" si="871"/>
        <v>2.0764680125336322E-2</v>
      </c>
      <c r="X2809" s="43">
        <f t="shared" si="872"/>
        <v>1.1110079893979079E-4</v>
      </c>
      <c r="Y2809" s="22">
        <f>X2809+W2809+SUM($V$2794:V2809)</f>
        <v>2.2518284749552617E-2</v>
      </c>
      <c r="Z2809" s="22">
        <f t="shared" si="873"/>
        <v>0.16984462275050832</v>
      </c>
      <c r="AA2809" s="44">
        <f t="shared" si="874"/>
        <v>23.161367363483876</v>
      </c>
      <c r="AB2809" s="44">
        <f t="shared" si="875"/>
        <v>3.6755750646998773</v>
      </c>
      <c r="AC2809" s="44">
        <f t="shared" si="876"/>
        <v>4.751208355883322</v>
      </c>
      <c r="AD2809" s="44">
        <f t="shared" si="881"/>
        <v>3.675575064699875</v>
      </c>
      <c r="AE2809" s="44">
        <f t="shared" si="882"/>
        <v>1.0756049484454211</v>
      </c>
      <c r="AF2809" s="44">
        <f t="shared" si="883"/>
        <v>2.8342738026494329E-5</v>
      </c>
      <c r="AG2809" s="45">
        <f>AC2809+AA2809+SUM($Z$2794:Z2809)</f>
        <v>29.387414821738318</v>
      </c>
      <c r="AH2809" s="45">
        <f>AC2809+AA2809+SUM($Z$2794:Z2809)</f>
        <v>29.387414821738318</v>
      </c>
    </row>
    <row r="2810" spans="4:34" ht="14.4" x14ac:dyDescent="0.3">
      <c r="D2810" s="18"/>
      <c r="E2810" s="28">
        <v>40018.573611053238</v>
      </c>
      <c r="F2810" s="10">
        <f t="shared" si="880"/>
        <v>120.87083327546134</v>
      </c>
      <c r="G2810" s="10">
        <v>47356.9</v>
      </c>
      <c r="H2810" s="10">
        <v>39.56</v>
      </c>
      <c r="I2810" s="10">
        <v>192</v>
      </c>
      <c r="K2810" s="10"/>
      <c r="L2810" s="79">
        <v>1037</v>
      </c>
      <c r="M2810" s="86"/>
      <c r="N2810" s="114">
        <v>5.99</v>
      </c>
      <c r="O2810" s="90"/>
      <c r="P2810" s="90"/>
      <c r="Q2810" s="90"/>
      <c r="R2810" s="87"/>
      <c r="V2810" s="43">
        <f t="shared" si="870"/>
        <v>1.4379996310348014E-4</v>
      </c>
      <c r="W2810" s="43">
        <f t="shared" si="871"/>
        <v>1.9609709853385171E-2</v>
      </c>
      <c r="X2810" s="43">
        <f t="shared" si="872"/>
        <v>1.0492116510045652E-4</v>
      </c>
      <c r="Y2810" s="22">
        <f>X2810+W2810+SUM($V$2794:V2810)</f>
        <v>2.1500934806865612E-2</v>
      </c>
      <c r="Z2810" s="22">
        <f t="shared" si="873"/>
        <v>0.17214156907722949</v>
      </c>
      <c r="AA2810" s="44">
        <f t="shared" si="874"/>
        <v>23.474597284018611</v>
      </c>
      <c r="AB2810" s="44">
        <f t="shared" si="875"/>
        <v>3.7252828417653414</v>
      </c>
      <c r="AC2810" s="44">
        <f t="shared" si="876"/>
        <v>4.8154627926962199</v>
      </c>
      <c r="AD2810" s="44">
        <f t="shared" si="881"/>
        <v>3.7252828417653396</v>
      </c>
      <c r="AE2810" s="44">
        <f t="shared" si="882"/>
        <v>1.0901512248910636</v>
      </c>
      <c r="AF2810" s="44">
        <f t="shared" si="883"/>
        <v>2.8726039816947867E-5</v>
      </c>
      <c r="AG2810" s="45">
        <f>AC2810+AA2810+SUM($Z$2794:Z2810)</f>
        <v>29.937040748163181</v>
      </c>
      <c r="AH2810" s="45">
        <f>AC2810+AA2810+SUM($Z$2794:Z2810)</f>
        <v>29.937040748163181</v>
      </c>
    </row>
    <row r="2811" spans="4:34" ht="14.4" x14ac:dyDescent="0.3">
      <c r="D2811" s="29"/>
      <c r="E2811" s="28">
        <v>40028.560416666667</v>
      </c>
      <c r="F2811" s="10">
        <f t="shared" si="880"/>
        <v>130.85763888889051</v>
      </c>
      <c r="G2811" s="10">
        <v>51065.5</v>
      </c>
      <c r="H2811" s="10">
        <v>40.869999999999997</v>
      </c>
      <c r="I2811" s="10">
        <v>391</v>
      </c>
      <c r="K2811" s="10"/>
      <c r="L2811" s="79">
        <v>1037</v>
      </c>
      <c r="M2811" s="86"/>
      <c r="N2811" s="114">
        <v>5.99</v>
      </c>
      <c r="O2811" s="90"/>
      <c r="P2811" s="90"/>
      <c r="Q2811" s="90"/>
      <c r="R2811" s="87"/>
      <c r="V2811" s="43">
        <f t="shared" si="870"/>
        <v>1.4856179201312518E-4</v>
      </c>
      <c r="W2811" s="43">
        <f t="shared" si="871"/>
        <v>2.0259070821735385E-2</v>
      </c>
      <c r="X2811" s="43">
        <f t="shared" si="872"/>
        <v>1.083955515079792E-4</v>
      </c>
      <c r="Y2811" s="22">
        <f>X2811+W2811+SUM($V$2794:V2811)</f>
        <v>2.2302331953636473E-2</v>
      </c>
      <c r="Z2811" s="22">
        <f t="shared" si="873"/>
        <v>0.18562227037059567</v>
      </c>
      <c r="AA2811" s="44">
        <f t="shared" si="874"/>
        <v>25.312933228464114</v>
      </c>
      <c r="AB2811" s="44">
        <f t="shared" si="875"/>
        <v>4.0170161255523062</v>
      </c>
      <c r="AC2811" s="44">
        <f t="shared" si="876"/>
        <v>5.1925699368081286</v>
      </c>
      <c r="AD2811" s="44">
        <f t="shared" si="881"/>
        <v>4.0170161255523062</v>
      </c>
      <c r="AE2811" s="44">
        <f t="shared" si="882"/>
        <v>1.1755228356305973</v>
      </c>
      <c r="AF2811" s="44">
        <f t="shared" si="883"/>
        <v>3.0975625226151878E-5</v>
      </c>
      <c r="AG2811" s="45">
        <f>AC2811+AA2811+SUM($Z$2794:Z2811)</f>
        <v>32.338106107091193</v>
      </c>
      <c r="AH2811" s="45">
        <f>AC2811+AA2811+SUM($Z$2794:Z2811)</f>
        <v>32.338106107091193</v>
      </c>
    </row>
    <row r="2812" spans="4:34" ht="14.4" x14ac:dyDescent="0.3">
      <c r="D2812" s="18"/>
      <c r="E2812" s="28">
        <v>40038.629861111112</v>
      </c>
      <c r="F2812" s="10">
        <f t="shared" si="880"/>
        <v>140.92708333333576</v>
      </c>
      <c r="G2812" s="10">
        <v>53612</v>
      </c>
      <c r="H2812" s="10">
        <v>42.98</v>
      </c>
      <c r="I2812" s="10">
        <v>589</v>
      </c>
      <c r="K2812" s="10"/>
      <c r="L2812" s="79">
        <v>1037</v>
      </c>
      <c r="M2812" s="86"/>
      <c r="N2812" s="114">
        <v>5.99</v>
      </c>
      <c r="O2812" s="90"/>
      <c r="P2812" s="90"/>
      <c r="Q2812" s="90"/>
      <c r="R2812" s="87"/>
      <c r="V2812" s="43">
        <f t="shared" si="870"/>
        <v>1.5623160804316421E-4</v>
      </c>
      <c r="W2812" s="43">
        <f t="shared" si="871"/>
        <v>2.1304988106635354E-2</v>
      </c>
      <c r="X2812" s="43">
        <f t="shared" si="872"/>
        <v>1.1399170060711883E-4</v>
      </c>
      <c r="Y2812" s="22">
        <f>X2812+W2812+SUM($V$2794:V2812)</f>
        <v>2.3510076995678746E-2</v>
      </c>
      <c r="Z2812" s="22">
        <f t="shared" si="873"/>
        <v>0.19487875687319961</v>
      </c>
      <c r="AA2812" s="44">
        <f t="shared" si="874"/>
        <v>26.575221553581542</v>
      </c>
      <c r="AB2812" s="44">
        <f t="shared" si="875"/>
        <v>4.2173339832785395</v>
      </c>
      <c r="AC2812" s="44">
        <f t="shared" si="876"/>
        <v>5.4515095211474947</v>
      </c>
      <c r="AD2812" s="44">
        <f t="shared" si="881"/>
        <v>4.2173339832785386</v>
      </c>
      <c r="AE2812" s="44">
        <f t="shared" si="882"/>
        <v>1.2341430175720902</v>
      </c>
      <c r="AF2812" s="44">
        <f t="shared" si="883"/>
        <v>3.2520296866268893E-5</v>
      </c>
      <c r="AG2812" s="45">
        <f>AC2812+AA2812+SUM($Z$2794:Z2812)</f>
        <v>34.054212773421185</v>
      </c>
      <c r="AH2812" s="45">
        <f>AC2812+AA2812+SUM($Z$2794:Z2812)</f>
        <v>34.054212773421185</v>
      </c>
    </row>
    <row r="2813" spans="4:34" ht="14.4" x14ac:dyDescent="0.3">
      <c r="D2813" s="18"/>
      <c r="E2813" s="28">
        <v>40045.586111111108</v>
      </c>
      <c r="F2813" s="10">
        <f t="shared" si="880"/>
        <v>147.88333333333139</v>
      </c>
      <c r="G2813" s="10">
        <v>53018</v>
      </c>
      <c r="H2813" s="10">
        <v>41.81</v>
      </c>
      <c r="I2813" s="10">
        <v>681</v>
      </c>
      <c r="K2813" s="10"/>
      <c r="L2813" s="79">
        <v>1037</v>
      </c>
      <c r="M2813" s="86"/>
      <c r="N2813" s="114">
        <v>5.99</v>
      </c>
      <c r="O2813" s="90"/>
      <c r="P2813" s="90"/>
      <c r="Q2813" s="90"/>
      <c r="R2813" s="87"/>
      <c r="V2813" s="43">
        <f t="shared" si="870"/>
        <v>1.5197867687958809E-4</v>
      </c>
      <c r="W2813" s="43">
        <f t="shared" si="871"/>
        <v>2.0725024493681344E-2</v>
      </c>
      <c r="X2813" s="43">
        <f t="shared" si="872"/>
        <v>1.1088862267062909E-4</v>
      </c>
      <c r="Y2813" s="22">
        <f>X2813+W2813+SUM($V$2794:V2813)</f>
        <v>2.3078988981667835E-2</v>
      </c>
      <c r="Z2813" s="22">
        <f t="shared" si="873"/>
        <v>0.19271957643630713</v>
      </c>
      <c r="AA2813" s="44">
        <f t="shared" si="874"/>
        <v>26.280778488543351</v>
      </c>
      <c r="AB2813" s="44">
        <f t="shared" si="875"/>
        <v>4.1706075715411028</v>
      </c>
      <c r="AC2813" s="44">
        <f t="shared" si="876"/>
        <v>5.3911089269603432</v>
      </c>
      <c r="AD2813" s="44">
        <f t="shared" si="881"/>
        <v>4.1706075715411028</v>
      </c>
      <c r="AE2813" s="44">
        <f t="shared" si="882"/>
        <v>1.2204691954345499</v>
      </c>
      <c r="AF2813" s="44">
        <f t="shared" si="883"/>
        <v>3.2159984691036421E-5</v>
      </c>
      <c r="AG2813" s="45">
        <f>AC2813+AA2813+SUM($Z$2794:Z2813)</f>
        <v>33.89208869063215</v>
      </c>
      <c r="AH2813" s="45">
        <f>AC2813+AA2813+SUM($Z$2794:Z2813)</f>
        <v>33.89208869063215</v>
      </c>
    </row>
    <row r="2814" spans="4:34" ht="14.4" x14ac:dyDescent="0.3">
      <c r="E2814" s="28">
        <v>40052.581250000003</v>
      </c>
      <c r="F2814" s="10">
        <f t="shared" si="880"/>
        <v>154.87847222222626</v>
      </c>
      <c r="G2814" s="10">
        <v>53559</v>
      </c>
      <c r="H2814" s="10">
        <v>40.61</v>
      </c>
      <c r="I2814" s="10">
        <v>872</v>
      </c>
      <c r="K2814" s="10"/>
      <c r="L2814" s="79">
        <v>1037</v>
      </c>
      <c r="M2814" s="86"/>
      <c r="N2814" s="114">
        <v>5.99</v>
      </c>
      <c r="O2814" s="83"/>
      <c r="P2814" s="83"/>
      <c r="Q2814" s="83"/>
      <c r="R2814" s="83"/>
      <c r="V2814" s="43">
        <f t="shared" si="870"/>
        <v>1.4761669619899718E-4</v>
      </c>
      <c r="W2814" s="43">
        <f t="shared" si="871"/>
        <v>2.0130190018856717E-2</v>
      </c>
      <c r="X2814" s="43">
        <f t="shared" si="872"/>
        <v>1.0770597863320372E-4</v>
      </c>
      <c r="Y2814" s="22">
        <f>X2814+W2814+SUM($V$2794:V2814)</f>
        <v>2.2628588559004782E-2</v>
      </c>
      <c r="Z2814" s="22">
        <f t="shared" si="873"/>
        <v>0.19468610272647352</v>
      </c>
      <c r="AA2814" s="44">
        <f t="shared" si="874"/>
        <v>26.548949697610119</v>
      </c>
      <c r="AB2814" s="44">
        <f t="shared" si="875"/>
        <v>4.213164791658869</v>
      </c>
      <c r="AC2814" s="44">
        <f t="shared" si="876"/>
        <v>5.4461202425415705</v>
      </c>
      <c r="AD2814" s="44">
        <f t="shared" si="881"/>
        <v>4.213164791658869</v>
      </c>
      <c r="AE2814" s="44">
        <f t="shared" si="882"/>
        <v>1.2329229627349025</v>
      </c>
      <c r="AF2814" s="44">
        <f t="shared" si="883"/>
        <v>3.2488147800128627E-5</v>
      </c>
      <c r="AG2814" s="45">
        <f>AC2814+AA2814+SUM($Z$2794:Z2814)</f>
        <v>34.409957318006619</v>
      </c>
      <c r="AH2814" s="45">
        <f>AC2814+AA2814+SUM($Z$2794:Z2814)</f>
        <v>34.409957318006619</v>
      </c>
    </row>
    <row r="2815" spans="4:34" ht="14.4" x14ac:dyDescent="0.3">
      <c r="E2815" s="28">
        <v>40059.537499999999</v>
      </c>
      <c r="F2815" s="10">
        <f t="shared" si="880"/>
        <v>161.8347222222219</v>
      </c>
      <c r="G2815" s="10">
        <v>55471.3</v>
      </c>
      <c r="H2815" s="10">
        <v>42.18</v>
      </c>
      <c r="I2815" s="10">
        <v>967</v>
      </c>
      <c r="K2815" s="10"/>
      <c r="L2815" s="79">
        <v>1037</v>
      </c>
      <c r="M2815" s="86"/>
      <c r="N2815" s="114">
        <v>5.99</v>
      </c>
      <c r="O2815" s="83"/>
      <c r="P2815" s="83"/>
      <c r="Q2815" s="83"/>
      <c r="R2815" s="83"/>
      <c r="V2815" s="43">
        <f t="shared" si="870"/>
        <v>1.5332362092277028E-4</v>
      </c>
      <c r="W2815" s="43">
        <f t="shared" si="871"/>
        <v>2.0908431790085603E-2</v>
      </c>
      <c r="X2815" s="43">
        <f t="shared" si="872"/>
        <v>1.1186993791550192E-4</v>
      </c>
      <c r="Y2815" s="22">
        <f>X2815+W2815+SUM($V$2794:V2815)</f>
        <v>2.3564317910438736E-2</v>
      </c>
      <c r="Z2815" s="22">
        <f t="shared" si="873"/>
        <v>0.2016372824393852</v>
      </c>
      <c r="AA2815" s="44">
        <f t="shared" si="874"/>
        <v>27.49686800278273</v>
      </c>
      <c r="AB2815" s="44">
        <f t="shared" si="875"/>
        <v>4.3635939451361425</v>
      </c>
      <c r="AC2815" s="44">
        <f t="shared" si="876"/>
        <v>5.6405715157134422</v>
      </c>
      <c r="AD2815" s="44">
        <f t="shared" si="881"/>
        <v>4.3635939451361416</v>
      </c>
      <c r="AE2815" s="44">
        <f t="shared" si="882"/>
        <v>1.2769439224547992</v>
      </c>
      <c r="AF2815" s="44">
        <f t="shared" si="883"/>
        <v>3.3648122501638845E-5</v>
      </c>
      <c r="AG2815" s="45">
        <f>AC2815+AA2815+SUM($Z$2794:Z2815)</f>
        <v>35.753964178790483</v>
      </c>
      <c r="AH2815" s="45">
        <f>AC2815+AA2815+SUM($Z$2794:Z2815)</f>
        <v>35.753964178790483</v>
      </c>
    </row>
    <row r="2816" spans="4:34" ht="14.4" x14ac:dyDescent="0.3">
      <c r="E2816" s="28">
        <v>40066.645138888889</v>
      </c>
      <c r="F2816" s="10">
        <f t="shared" si="880"/>
        <v>168.9423611111124</v>
      </c>
      <c r="G2816" s="10">
        <v>57019.9</v>
      </c>
      <c r="H2816" s="10">
        <v>41.85</v>
      </c>
      <c r="I2816" s="10">
        <v>1218</v>
      </c>
      <c r="K2816" s="10"/>
      <c r="L2816" s="79">
        <v>1037</v>
      </c>
      <c r="M2816" s="91"/>
      <c r="N2816" s="114">
        <v>5.99</v>
      </c>
      <c r="O2816" s="83"/>
      <c r="P2816" s="83"/>
      <c r="Q2816" s="83"/>
      <c r="R2816" s="83"/>
      <c r="V2816" s="43">
        <f t="shared" si="870"/>
        <v>1.5212407623560779E-4</v>
      </c>
      <c r="W2816" s="43">
        <f t="shared" si="871"/>
        <v>2.0744852309508833E-2</v>
      </c>
      <c r="X2816" s="43">
        <f t="shared" si="872"/>
        <v>1.1099471080520994E-4</v>
      </c>
      <c r="Y2816" s="22">
        <f>X2816+W2816+SUM($V$2794:V2816)</f>
        <v>2.3551987278987281E-2</v>
      </c>
      <c r="Z2816" s="22">
        <f t="shared" si="873"/>
        <v>0.20726641850768776</v>
      </c>
      <c r="AA2816" s="44">
        <f t="shared" si="874"/>
        <v>28.264501892543908</v>
      </c>
      <c r="AB2816" s="44">
        <f t="shared" si="875"/>
        <v>4.4854130044233385</v>
      </c>
      <c r="AC2816" s="44">
        <f t="shared" si="876"/>
        <v>5.7980401355084306</v>
      </c>
      <c r="AD2816" s="44">
        <f t="shared" si="881"/>
        <v>4.4854130044233367</v>
      </c>
      <c r="AE2816" s="44">
        <f t="shared" si="882"/>
        <v>1.3125925436032757</v>
      </c>
      <c r="AF2816" s="44">
        <f t="shared" si="883"/>
        <v>3.458748181908837E-5</v>
      </c>
      <c r="AG2816" s="45">
        <f>AC2816+AA2816+SUM($Z$2794:Z2816)</f>
        <v>36.886333106854345</v>
      </c>
      <c r="AH2816" s="45">
        <f>AC2816+AA2816+SUM($Z$2794:Z2816)</f>
        <v>36.886333106854345</v>
      </c>
    </row>
    <row r="2817" spans="5:34" ht="14.4" x14ac:dyDescent="0.3">
      <c r="E2817" s="28">
        <v>40073.561805555553</v>
      </c>
      <c r="F2817" s="10">
        <f t="shared" si="880"/>
        <v>175.85902777777665</v>
      </c>
      <c r="G2817" s="10">
        <v>57274.1</v>
      </c>
      <c r="H2817" s="10">
        <v>42.27</v>
      </c>
      <c r="I2817" s="10">
        <v>1320</v>
      </c>
      <c r="K2817" s="10"/>
      <c r="L2817" s="79">
        <v>1037</v>
      </c>
      <c r="M2817" s="87"/>
      <c r="N2817" s="114">
        <v>5.99</v>
      </c>
      <c r="O2817" s="83"/>
      <c r="P2817" s="83"/>
      <c r="Q2817" s="83"/>
      <c r="R2817" s="83"/>
      <c r="V2817" s="43">
        <f t="shared" si="870"/>
        <v>1.5365076947381463E-4</v>
      </c>
      <c r="W2817" s="43">
        <f t="shared" si="871"/>
        <v>2.0953044375697453E-2</v>
      </c>
      <c r="X2817" s="43">
        <f t="shared" si="872"/>
        <v>1.1210863621830883E-4</v>
      </c>
      <c r="Y2817" s="22">
        <f>X2817+W2817+SUM($V$2794:V2817)</f>
        <v>2.3914944040062815E-2</v>
      </c>
      <c r="Z2817" s="22">
        <f t="shared" si="873"/>
        <v>0.20819043141519292</v>
      </c>
      <c r="AA2817" s="44">
        <f t="shared" si="874"/>
        <v>28.390507662127593</v>
      </c>
      <c r="AB2817" s="44">
        <f t="shared" si="875"/>
        <v>4.5054093913991906</v>
      </c>
      <c r="AC2817" s="44">
        <f t="shared" si="876"/>
        <v>5.8238883359164682</v>
      </c>
      <c r="AD2817" s="44">
        <f t="shared" si="881"/>
        <v>4.5054093913991888</v>
      </c>
      <c r="AE2817" s="44">
        <f t="shared" si="882"/>
        <v>1.3184442028412602</v>
      </c>
      <c r="AF2817" s="44">
        <f t="shared" si="883"/>
        <v>3.4741676019330953E-5</v>
      </c>
      <c r="AG2817" s="45">
        <f>AC2817+AA2817+SUM($Z$2794:Z2817)</f>
        <v>37.246377508261254</v>
      </c>
      <c r="AH2817" s="45">
        <f>AC2817+AA2817+SUM($Z$2794:Z2817)</f>
        <v>37.246377508261254</v>
      </c>
    </row>
    <row r="2818" spans="5:34" ht="14.4" x14ac:dyDescent="0.3">
      <c r="E2818" s="28">
        <v>40079.52847222222</v>
      </c>
      <c r="F2818" s="10">
        <f t="shared" si="880"/>
        <v>181.8256944444438</v>
      </c>
      <c r="G2818" s="10">
        <v>58090.3</v>
      </c>
      <c r="H2818" s="10">
        <v>39.770000000000003</v>
      </c>
      <c r="I2818" s="10">
        <v>1537</v>
      </c>
      <c r="K2818" s="10"/>
      <c r="L2818" s="79">
        <v>1037</v>
      </c>
      <c r="M2818" s="86"/>
      <c r="N2818" s="114">
        <v>5.99</v>
      </c>
      <c r="O2818" s="83"/>
      <c r="P2818" s="83"/>
      <c r="Q2818" s="83"/>
      <c r="R2818" s="83"/>
      <c r="V2818" s="43">
        <f t="shared" si="870"/>
        <v>1.4456330972258355E-4</v>
      </c>
      <c r="W2818" s="43">
        <f t="shared" si="871"/>
        <v>1.9713805886479481E-2</v>
      </c>
      <c r="X2818" s="43">
        <f t="shared" si="872"/>
        <v>1.0547812780700597E-4</v>
      </c>
      <c r="Y2818" s="22">
        <f>X2818+W2818+SUM($V$2794:V2818)</f>
        <v>2.2813638352156124E-2</v>
      </c>
      <c r="Z2818" s="22">
        <f t="shared" si="873"/>
        <v>0.21115730527477486</v>
      </c>
      <c r="AA2818" s="44">
        <f t="shared" si="874"/>
        <v>28.795094244087476</v>
      </c>
      <c r="AB2818" s="44">
        <f t="shared" si="875"/>
        <v>4.5696149423421124</v>
      </c>
      <c r="AC2818" s="44">
        <f t="shared" si="876"/>
        <v>5.9068832264477029</v>
      </c>
      <c r="AD2818" s="44">
        <f t="shared" si="881"/>
        <v>4.5696149423421106</v>
      </c>
      <c r="AE2818" s="44">
        <f t="shared" si="882"/>
        <v>1.3372330473339546</v>
      </c>
      <c r="AF2818" s="44">
        <f t="shared" si="883"/>
        <v>3.5236771637891136E-5</v>
      </c>
      <c r="AG2818" s="45">
        <f>AC2818+AA2818+SUM($Z$2794:Z2818)</f>
        <v>37.945116286027144</v>
      </c>
      <c r="AH2818" s="45">
        <f>AC2818+AA2818+SUM($Z$2794:Z2818)</f>
        <v>37.945116286027144</v>
      </c>
    </row>
    <row r="2819" spans="5:34" ht="14.4" x14ac:dyDescent="0.3">
      <c r="E2819" s="28">
        <v>40086.504166666666</v>
      </c>
      <c r="F2819" s="10">
        <f t="shared" si="880"/>
        <v>188.80138888888905</v>
      </c>
      <c r="G2819" s="10">
        <v>59031.9</v>
      </c>
      <c r="H2819" s="10">
        <v>40.14</v>
      </c>
      <c r="I2819" s="10">
        <v>1634</v>
      </c>
      <c r="K2819" s="10"/>
      <c r="L2819" s="79">
        <v>1037</v>
      </c>
      <c r="M2819" s="86"/>
      <c r="N2819" s="114">
        <v>5.99</v>
      </c>
      <c r="O2819" s="83"/>
      <c r="P2819" s="83"/>
      <c r="Q2819" s="83"/>
      <c r="R2819" s="83"/>
      <c r="V2819" s="43">
        <f t="shared" si="870"/>
        <v>1.4590825376576574E-4</v>
      </c>
      <c r="W2819" s="43">
        <f t="shared" si="871"/>
        <v>1.989721318288374E-2</v>
      </c>
      <c r="X2819" s="43">
        <f t="shared" si="872"/>
        <v>1.0645944305187879E-4</v>
      </c>
      <c r="Y2819" s="22">
        <f>X2819+W2819+SUM($V$2794:V2819)</f>
        <v>2.3143935217571021E-2</v>
      </c>
      <c r="Z2819" s="22">
        <f t="shared" si="873"/>
        <v>0.21458000611547851</v>
      </c>
      <c r="AA2819" s="44">
        <f t="shared" si="874"/>
        <v>29.261841028666534</v>
      </c>
      <c r="AB2819" s="44">
        <f t="shared" si="875"/>
        <v>4.64368495798516</v>
      </c>
      <c r="AC2819" s="44">
        <f t="shared" si="876"/>
        <v>6.0026293535295592</v>
      </c>
      <c r="AD2819" s="44">
        <f t="shared" si="881"/>
        <v>4.6436849579851582</v>
      </c>
      <c r="AE2819" s="44">
        <f t="shared" si="882"/>
        <v>1.358908587611241</v>
      </c>
      <c r="AF2819" s="44">
        <f t="shared" si="883"/>
        <v>3.5807933160111511E-5</v>
      </c>
      <c r="AG2819" s="45">
        <f>AC2819+AA2819+SUM($Z$2794:Z2819)</f>
        <v>38.722189203803538</v>
      </c>
      <c r="AH2819" s="45">
        <f>AC2819+AA2819+SUM($Z$2794:Z2819)</f>
        <v>38.722189203803538</v>
      </c>
    </row>
    <row r="2820" spans="5:34" ht="14.4" x14ac:dyDescent="0.3">
      <c r="E2820" s="28">
        <v>40093.495833333334</v>
      </c>
      <c r="F2820" s="10">
        <f t="shared" si="880"/>
        <v>195.79305555555766</v>
      </c>
      <c r="G2820" s="10">
        <v>61612</v>
      </c>
      <c r="H2820" s="10">
        <v>41.32</v>
      </c>
      <c r="I2820" s="10">
        <v>1826</v>
      </c>
      <c r="K2820" s="10"/>
      <c r="L2820" s="79">
        <v>1037</v>
      </c>
      <c r="M2820" s="86"/>
      <c r="N2820" s="114">
        <v>5.99</v>
      </c>
      <c r="O2820" s="83"/>
      <c r="P2820" s="83"/>
      <c r="Q2820" s="83"/>
      <c r="R2820" s="83"/>
      <c r="V2820" s="43">
        <f t="shared" si="870"/>
        <v>1.5019753476834679E-4</v>
      </c>
      <c r="W2820" s="43">
        <f t="shared" si="871"/>
        <v>2.0482133749794622E-2</v>
      </c>
      <c r="X2820" s="43">
        <f t="shared" si="872"/>
        <v>1.0958904302201374E-4</v>
      </c>
      <c r="Y2820" s="22">
        <f>X2820+W2820+SUM($V$2794:V2820)</f>
        <v>2.3882182919220382E-2</v>
      </c>
      <c r="Z2820" s="22">
        <f t="shared" si="873"/>
        <v>0.22395862807713898</v>
      </c>
      <c r="AA2820" s="44">
        <f t="shared" si="874"/>
        <v>30.540784719079046</v>
      </c>
      <c r="AB2820" s="44">
        <f t="shared" si="875"/>
        <v>4.8466459258702779</v>
      </c>
      <c r="AC2820" s="44">
        <f t="shared" si="876"/>
        <v>6.2649855371360781</v>
      </c>
      <c r="AD2820" s="44">
        <f t="shared" si="881"/>
        <v>4.846645925870277</v>
      </c>
      <c r="AE2820" s="44">
        <f t="shared" si="882"/>
        <v>1.4183022382797064</v>
      </c>
      <c r="AF2820" s="44">
        <f t="shared" si="883"/>
        <v>3.7372986094989159E-5</v>
      </c>
      <c r="AG2820" s="45">
        <f>AC2820+AA2820+SUM($Z$2794:Z2820)</f>
        <v>40.487447705899712</v>
      </c>
      <c r="AH2820" s="45">
        <f>AC2820+AA2820+SUM($Z$2794:Z2820)</f>
        <v>40.487447705899712</v>
      </c>
    </row>
    <row r="2821" spans="5:34" ht="14.4" x14ac:dyDescent="0.3">
      <c r="E2821" s="28">
        <v>40100.511805555558</v>
      </c>
      <c r="F2821" s="10">
        <f t="shared" si="880"/>
        <v>202.80902777778101</v>
      </c>
      <c r="G2821" s="10">
        <v>64315.9</v>
      </c>
      <c r="H2821" s="10">
        <v>42.64</v>
      </c>
      <c r="I2821" s="10">
        <v>1919</v>
      </c>
      <c r="K2821" s="10"/>
      <c r="L2821" s="79">
        <v>1037</v>
      </c>
      <c r="M2821" s="86"/>
      <c r="N2821" s="114">
        <v>5.99</v>
      </c>
      <c r="O2821" s="83"/>
      <c r="P2821" s="83"/>
      <c r="Q2821" s="83"/>
      <c r="R2821" s="83"/>
      <c r="V2821" s="43">
        <f t="shared" si="870"/>
        <v>1.5499571351699679E-4</v>
      </c>
      <c r="W2821" s="43">
        <f t="shared" si="871"/>
        <v>2.1136451672101712E-2</v>
      </c>
      <c r="X2821" s="43">
        <f t="shared" si="872"/>
        <v>1.1308995146318164E-4</v>
      </c>
      <c r="Y2821" s="22">
        <f>X2821+W2821+SUM($V$2794:V2821)</f>
        <v>2.4694997463485639E-2</v>
      </c>
      <c r="Z2821" s="22">
        <f t="shared" si="873"/>
        <v>0.23378726104568046</v>
      </c>
      <c r="AA2821" s="44">
        <f t="shared" si="874"/>
        <v>31.881095499477638</v>
      </c>
      <c r="AB2821" s="44">
        <f t="shared" si="875"/>
        <v>5.059345496067003</v>
      </c>
      <c r="AC2821" s="44">
        <f t="shared" si="876"/>
        <v>6.5399302620900208</v>
      </c>
      <c r="AD2821" s="44">
        <f t="shared" si="881"/>
        <v>5.0593454960670039</v>
      </c>
      <c r="AE2821" s="44">
        <f t="shared" si="882"/>
        <v>1.4805457528886221</v>
      </c>
      <c r="AF2821" s="44">
        <f t="shared" si="883"/>
        <v>3.9013134395681264E-5</v>
      </c>
      <c r="AG2821" s="45">
        <f>AC2821+AA2821+SUM($Z$2794:Z2821)</f>
        <v>42.336490472297925</v>
      </c>
      <c r="AH2821" s="45">
        <f>AC2821+AA2821+SUM($Z$2794:Z2821)</f>
        <v>42.336490472297925</v>
      </c>
    </row>
    <row r="2822" spans="5:34" ht="14.4" x14ac:dyDescent="0.3">
      <c r="E2822" s="28">
        <v>40107.543749999997</v>
      </c>
      <c r="F2822" s="10">
        <f t="shared" si="880"/>
        <v>209.84097222222044</v>
      </c>
      <c r="G2822" s="10">
        <v>60071.5</v>
      </c>
      <c r="H2822" s="10">
        <v>40.22</v>
      </c>
      <c r="I2822" s="10">
        <v>2159</v>
      </c>
      <c r="K2822" s="10"/>
      <c r="L2822" s="79">
        <v>1037</v>
      </c>
      <c r="M2822" s="86"/>
      <c r="N2822" s="114">
        <v>5.99</v>
      </c>
      <c r="O2822" s="83"/>
      <c r="P2822" s="83"/>
      <c r="Q2822" s="83"/>
      <c r="R2822" s="83"/>
      <c r="V2822" s="43">
        <f t="shared" si="870"/>
        <v>1.4619905247780513E-4</v>
      </c>
      <c r="W2822" s="43">
        <f t="shared" si="871"/>
        <v>1.9936868814538714E-2</v>
      </c>
      <c r="X2822" s="43">
        <f t="shared" si="872"/>
        <v>1.0667161932104046E-4</v>
      </c>
      <c r="Y2822" s="22">
        <f>X2822+W2822+SUM($V$2794:V2822)</f>
        <v>2.3635195326258306E-2</v>
      </c>
      <c r="Z2822" s="22">
        <f t="shared" si="873"/>
        <v>0.2183589353784304</v>
      </c>
      <c r="AA2822" s="44">
        <f t="shared" si="874"/>
        <v>29.777165962022938</v>
      </c>
      <c r="AB2822" s="44">
        <f t="shared" si="875"/>
        <v>4.7254640449249568</v>
      </c>
      <c r="AC2822" s="44">
        <f t="shared" si="876"/>
        <v>6.1083405618072772</v>
      </c>
      <c r="AD2822" s="44">
        <f t="shared" si="881"/>
        <v>4.7254640449249568</v>
      </c>
      <c r="AE2822" s="44">
        <f t="shared" si="882"/>
        <v>1.3828400783421964</v>
      </c>
      <c r="AF2822" s="44">
        <f t="shared" si="883"/>
        <v>3.6438540125383722E-5</v>
      </c>
      <c r="AG2822" s="45">
        <f>AC2822+AA2822+SUM($Z$2794:Z2822)</f>
        <v>40.019330169938911</v>
      </c>
      <c r="AH2822" s="45">
        <f>AC2822+AA2822+SUM($Z$2794:Z2822)</f>
        <v>40.019330169938911</v>
      </c>
    </row>
    <row r="2823" spans="5:34" ht="14.4" x14ac:dyDescent="0.3">
      <c r="E2823" s="28">
        <v>40115.494444444441</v>
      </c>
      <c r="F2823" s="10">
        <f t="shared" si="880"/>
        <v>217.79166666666424</v>
      </c>
      <c r="G2823" s="10">
        <v>66657.3</v>
      </c>
      <c r="H2823" s="10">
        <v>42.66</v>
      </c>
      <c r="I2823" s="10">
        <v>2261</v>
      </c>
      <c r="K2823" s="10"/>
      <c r="L2823" s="79">
        <v>1037</v>
      </c>
      <c r="M2823" s="86"/>
      <c r="N2823" s="114">
        <v>5.99</v>
      </c>
      <c r="O2823" s="83"/>
      <c r="P2823" s="83"/>
      <c r="Q2823" s="83"/>
      <c r="R2823" s="83"/>
      <c r="V2823" s="43">
        <f t="shared" si="870"/>
        <v>1.5506841319500663E-4</v>
      </c>
      <c r="W2823" s="43">
        <f t="shared" si="871"/>
        <v>2.1146365580015453E-2</v>
      </c>
      <c r="X2823" s="43">
        <f t="shared" si="872"/>
        <v>1.1314299553047206E-4</v>
      </c>
      <c r="Y2823" s="22">
        <f>X2823+W2823+SUM($V$2794:V2823)</f>
        <v>2.5006231881139481E-2</v>
      </c>
      <c r="Z2823" s="22">
        <f t="shared" si="873"/>
        <v>0.24229821235029342</v>
      </c>
      <c r="AA2823" s="44">
        <f t="shared" si="874"/>
        <v>33.041716698939624</v>
      </c>
      <c r="AB2823" s="44">
        <f t="shared" si="875"/>
        <v>5.2435293688650413</v>
      </c>
      <c r="AC2823" s="44">
        <f t="shared" si="876"/>
        <v>6.7780143550694785</v>
      </c>
      <c r="AD2823" s="44">
        <f t="shared" si="881"/>
        <v>5.2435293688650404</v>
      </c>
      <c r="AE2823" s="44">
        <f t="shared" si="882"/>
        <v>1.5344445528092236</v>
      </c>
      <c r="AF2823" s="44">
        <f t="shared" si="883"/>
        <v>4.0433395215696965E-5</v>
      </c>
      <c r="AG2823" s="45">
        <f>AC2823+AA2823+SUM($Z$2794:Z2823)</f>
        <v>44.195852912468091</v>
      </c>
      <c r="AH2823" s="45">
        <f>AC2823+AA2823+SUM($Z$2794:Z2823)</f>
        <v>44.195852912468091</v>
      </c>
    </row>
    <row r="2824" spans="5:34" ht="14.4" x14ac:dyDescent="0.3">
      <c r="E2824" s="28">
        <v>40158.486111111109</v>
      </c>
      <c r="F2824" s="10">
        <f t="shared" si="880"/>
        <v>260.78333333333285</v>
      </c>
      <c r="G2824" s="10">
        <v>70677</v>
      </c>
      <c r="H2824" s="10">
        <v>43.75</v>
      </c>
      <c r="I2824" s="10">
        <v>2498</v>
      </c>
      <c r="K2824" s="10"/>
      <c r="L2824" s="79">
        <v>1037</v>
      </c>
      <c r="M2824" s="86"/>
      <c r="N2824" s="114">
        <v>5.99</v>
      </c>
      <c r="O2824" s="83"/>
      <c r="P2824" s="83"/>
      <c r="Q2824" s="83"/>
      <c r="R2824" s="83"/>
      <c r="V2824" s="43">
        <f t="shared" si="870"/>
        <v>1.5903054564654338E-4</v>
      </c>
      <c r="W2824" s="43">
        <f t="shared" si="871"/>
        <v>2.1686673561314488E-2</v>
      </c>
      <c r="X2824" s="43">
        <f t="shared" si="872"/>
        <v>1.1603389719780012E-4</v>
      </c>
      <c r="Y2824" s="22">
        <f>X2824+W2824+SUM($V$2794:V2824)</f>
        <v>2.5708461309752389E-2</v>
      </c>
      <c r="Z2824" s="22">
        <f t="shared" si="873"/>
        <v>0.25690975713510278</v>
      </c>
      <c r="AA2824" s="44">
        <f t="shared" si="874"/>
        <v>35.034263480983412</v>
      </c>
      <c r="AB2824" s="44">
        <f t="shared" si="875"/>
        <v>5.5597350208195424</v>
      </c>
      <c r="AC2824" s="44">
        <f t="shared" si="876"/>
        <v>7.1867555477531413</v>
      </c>
      <c r="AD2824" s="44">
        <f t="shared" si="881"/>
        <v>5.5597350208195406</v>
      </c>
      <c r="AE2824" s="44">
        <f t="shared" si="882"/>
        <v>1.6269776552440238</v>
      </c>
      <c r="AF2824" s="44">
        <f t="shared" si="883"/>
        <v>4.2871689577282811E-5</v>
      </c>
      <c r="AG2824" s="45">
        <f>AC2824+AA2824+SUM($Z$2794:Z2824)</f>
        <v>46.854050644330648</v>
      </c>
      <c r="AH2824" s="45">
        <f>AC2824+AA2824+SUM($Z$2794:Z2824)</f>
        <v>46.854050644330648</v>
      </c>
    </row>
    <row r="2825" spans="5:34" ht="14.4" x14ac:dyDescent="0.3">
      <c r="E2825" s="28">
        <v>40186.458333333336</v>
      </c>
      <c r="F2825" s="10">
        <f t="shared" si="880"/>
        <v>288.75555555555911</v>
      </c>
      <c r="G2825" s="10">
        <v>75605</v>
      </c>
      <c r="H2825" s="10">
        <v>44.3</v>
      </c>
      <c r="I2825" s="10">
        <v>2723</v>
      </c>
      <c r="K2825" s="10"/>
      <c r="L2825" s="79">
        <v>1037</v>
      </c>
      <c r="M2825" s="86"/>
      <c r="N2825" s="114">
        <v>5.99</v>
      </c>
      <c r="O2825" s="83"/>
      <c r="P2825" s="83"/>
      <c r="Q2825" s="83"/>
      <c r="R2825" s="83"/>
      <c r="V2825" s="43">
        <f t="shared" si="870"/>
        <v>1.6102978679181421E-4</v>
      </c>
      <c r="W2825" s="43">
        <f t="shared" si="871"/>
        <v>2.1959306028942444E-2</v>
      </c>
      <c r="X2825" s="43">
        <f t="shared" si="872"/>
        <v>1.1749260904828673E-4</v>
      </c>
      <c r="Y2825" s="22">
        <f>X2825+W2825+SUM($V$2794:V2825)</f>
        <v>2.6143582276022648E-2</v>
      </c>
      <c r="Z2825" s="22">
        <f t="shared" si="873"/>
        <v>0.27482295779672938</v>
      </c>
      <c r="AA2825" s="44">
        <f t="shared" si="874"/>
        <v>37.477050390929875</v>
      </c>
      <c r="AB2825" s="44">
        <f t="shared" si="875"/>
        <v>5.9473911774560548</v>
      </c>
      <c r="AC2825" s="44">
        <f t="shared" si="876"/>
        <v>7.6878567736021113</v>
      </c>
      <c r="AD2825" s="44">
        <f t="shared" si="881"/>
        <v>5.9473911774560539</v>
      </c>
      <c r="AE2825" s="44">
        <f t="shared" si="882"/>
        <v>1.740419735199916</v>
      </c>
      <c r="AF2825" s="44">
        <f t="shared" si="883"/>
        <v>4.5860946142174513E-5</v>
      </c>
      <c r="AG2825" s="45">
        <f>AC2825+AA2825+SUM($Z$2794:Z2825)</f>
        <v>50.072761737922811</v>
      </c>
      <c r="AH2825" s="45">
        <f>AC2825+AA2825+SUM($Z$2794:Z2825)</f>
        <v>50.072761737922811</v>
      </c>
    </row>
    <row r="2826" spans="5:34" ht="14.4" x14ac:dyDescent="0.3">
      <c r="E2826" s="28">
        <v>40200.458333333336</v>
      </c>
      <c r="F2826" s="10">
        <f t="shared" si="880"/>
        <v>302.75555555555911</v>
      </c>
      <c r="G2826" s="10">
        <v>75856</v>
      </c>
      <c r="H2826" s="10">
        <v>49.93</v>
      </c>
      <c r="I2826" s="78">
        <v>2929</v>
      </c>
      <c r="J2826" s="78"/>
      <c r="K2826" s="78"/>
      <c r="L2826" s="79">
        <v>1037</v>
      </c>
      <c r="M2826" s="90"/>
      <c r="N2826" s="114">
        <v>5.99</v>
      </c>
      <c r="O2826" s="83"/>
      <c r="P2826" s="83"/>
      <c r="Q2826" s="83"/>
      <c r="R2826" s="83"/>
      <c r="V2826" s="43">
        <f t="shared" si="870"/>
        <v>1.8149474615158654E-4</v>
      </c>
      <c r="W2826" s="43">
        <f t="shared" si="871"/>
        <v>2.4750071106661314E-2</v>
      </c>
      <c r="X2826" s="43">
        <f t="shared" si="872"/>
        <v>1.3242451399054079E-4</v>
      </c>
      <c r="Y2826" s="22">
        <f>X2826+W2826+SUM($V$2794:V2826)</f>
        <v>2.9130774004835356E-2</v>
      </c>
      <c r="Z2826" s="22">
        <f t="shared" si="873"/>
        <v>0.27573533875575301</v>
      </c>
      <c r="AA2826" s="44">
        <f t="shared" si="874"/>
        <v>37.601469935247358</v>
      </c>
      <c r="AB2826" s="44">
        <f t="shared" si="875"/>
        <v>5.967135839654869</v>
      </c>
      <c r="AC2826" s="44">
        <f t="shared" si="876"/>
        <v>7.7133795836037491</v>
      </c>
      <c r="AD2826" s="44">
        <f t="shared" si="881"/>
        <v>5.9671358396548664</v>
      </c>
      <c r="AE2826" s="44">
        <f t="shared" si="882"/>
        <v>1.7461977307496166</v>
      </c>
      <c r="AF2826" s="44">
        <f t="shared" si="883"/>
        <v>4.6013199266725585E-5</v>
      </c>
      <c r="AG2826" s="45">
        <f>AC2826+AA2826+SUM($Z$2794:Z2826)</f>
        <v>50.498439430997678</v>
      </c>
      <c r="AH2826" s="45">
        <f>AC2826+AA2826+SUM($Z$2794:Z2826)</f>
        <v>50.498439430997678</v>
      </c>
    </row>
    <row r="2827" spans="5:34" ht="14.4" x14ac:dyDescent="0.3">
      <c r="E2827" s="28">
        <v>40287.631249999999</v>
      </c>
      <c r="F2827" s="10">
        <f t="shared" si="880"/>
        <v>389.9284722222219</v>
      </c>
      <c r="G2827" s="10">
        <v>87865</v>
      </c>
      <c r="H2827" s="10">
        <v>37.49</v>
      </c>
      <c r="I2827" s="18">
        <v>155</v>
      </c>
      <c r="J2827" s="18"/>
      <c r="K2827" s="18"/>
      <c r="L2827" s="79">
        <v>1037</v>
      </c>
      <c r="M2827" s="86"/>
      <c r="N2827" s="114">
        <v>5.99</v>
      </c>
      <c r="O2827" s="83"/>
      <c r="P2827" s="83"/>
      <c r="Q2827" s="83"/>
      <c r="R2827" s="83"/>
      <c r="V2827" s="43">
        <f t="shared" ref="V2827:V2856" si="884">($A$15*L2827/1000/$A$13*H2827)/$Q$2794</f>
        <v>1.3627554642946083E-4</v>
      </c>
      <c r="W2827" s="43">
        <f t="shared" ref="W2827:W2856" si="885">($U$2794*L2827/1000/$A$13*H2827)/$Q$2794</f>
        <v>1.8583620384312691E-2</v>
      </c>
      <c r="X2827" s="43">
        <f t="shared" ref="X2827:X2856" si="886">($A$46*$S$2794*H2827*L2827/1000000)/$Q$2794</f>
        <v>9.9431104135897744E-5</v>
      </c>
      <c r="Y2827" s="22">
        <f>X2827+W2827+SUM($V$2794:V2827)</f>
        <v>2.3067605419061551E-2</v>
      </c>
      <c r="Z2827" s="22">
        <f t="shared" ref="Z2827:Z2856" si="887">($A$15*L2827/1000/$A$13*G2827)/$Q$2794</f>
        <v>0.31938786041676648</v>
      </c>
      <c r="AA2827" s="44">
        <f t="shared" ref="AA2827:AA2856" si="888">($U$2794*L2827/1000/$A$13*G2827)/$Q$2794</f>
        <v>43.554275942054808</v>
      </c>
      <c r="AB2827" s="44">
        <f t="shared" ref="AB2827:AB2856" si="889">($A$14*$S$2794/1000*G2827/1000000*L2827/1000*1000000)/$Q$2794</f>
        <v>6.9118117294778934</v>
      </c>
      <c r="AC2827" s="44">
        <f t="shared" ref="AC2827:AC2847" si="890">($A$14*((L2827/1000)*G2827/10^6)*(1+($A$28/(10^-N2827))+(($A$28*$A$29)/(10^-N2827)^2))*1000000)*$S$2794/1000/$Q$2794</f>
        <v>8.9345087681046138</v>
      </c>
      <c r="AD2827" s="44">
        <f t="shared" si="881"/>
        <v>6.9118117294778925</v>
      </c>
      <c r="AE2827" s="44">
        <f t="shared" si="882"/>
        <v>2.0226437409343374</v>
      </c>
      <c r="AF2827" s="44">
        <f t="shared" si="883"/>
        <v>5.3297692385188315E-5</v>
      </c>
      <c r="AG2827" s="45">
        <f>AC2827+AA2827+SUM($Z$2794:Z2827)</f>
        <v>57.991762482722763</v>
      </c>
      <c r="AH2827" s="45">
        <f>AC2827+AA2827+SUM($Z$2794:Z2827)</f>
        <v>57.991762482722763</v>
      </c>
    </row>
    <row r="2828" spans="5:34" ht="14.4" x14ac:dyDescent="0.3">
      <c r="E2828" s="28">
        <v>40360.652777777781</v>
      </c>
      <c r="F2828" s="10">
        <f t="shared" si="880"/>
        <v>462.95000000000437</v>
      </c>
      <c r="G2828" s="10">
        <v>106469</v>
      </c>
      <c r="H2828" s="10">
        <v>39.4</v>
      </c>
      <c r="I2828" s="10">
        <v>73</v>
      </c>
      <c r="K2828" s="10"/>
      <c r="L2828" s="79">
        <v>1037</v>
      </c>
      <c r="M2828" s="86"/>
      <c r="N2828" s="114">
        <v>5.99</v>
      </c>
      <c r="O2828" s="83"/>
      <c r="P2828" s="83"/>
      <c r="Q2828" s="83"/>
      <c r="R2828" s="83"/>
      <c r="V2828" s="43">
        <f t="shared" si="884"/>
        <v>1.4321836567940133E-4</v>
      </c>
      <c r="W2828" s="43">
        <f t="shared" si="885"/>
        <v>1.9530398590075219E-2</v>
      </c>
      <c r="X2828" s="43">
        <f t="shared" si="886"/>
        <v>1.0449681256213312E-4</v>
      </c>
      <c r="Y2828" s="22">
        <f>X2828+W2828+SUM($V$2794:V2828)</f>
        <v>2.4162667698929718E-2</v>
      </c>
      <c r="Z2828" s="22">
        <f t="shared" si="887"/>
        <v>0.38701310090152746</v>
      </c>
      <c r="AA2828" s="44">
        <f t="shared" si="888"/>
        <v>52.776193083419258</v>
      </c>
      <c r="AB2828" s="44">
        <f t="shared" si="889"/>
        <v>8.3752766519749819</v>
      </c>
      <c r="AC2828" s="44">
        <f t="shared" si="890"/>
        <v>10.826247243286064</v>
      </c>
      <c r="AD2828" s="44">
        <f t="shared" si="881"/>
        <v>8.3752766519749802</v>
      </c>
      <c r="AE2828" s="44">
        <f t="shared" si="882"/>
        <v>2.4509060086898988</v>
      </c>
      <c r="AF2828" s="44">
        <f t="shared" si="883"/>
        <v>6.4582621186577301E-5</v>
      </c>
      <c r="AG2828" s="45">
        <f>AC2828+AA2828+SUM($Z$2794:Z2828)</f>
        <v>69.492431200170188</v>
      </c>
      <c r="AH2828" s="45">
        <f>AC2828+AA2828+SUM($Z$2794:Z2828)</f>
        <v>69.492431200170188</v>
      </c>
    </row>
    <row r="2829" spans="5:34" ht="14.4" x14ac:dyDescent="0.3">
      <c r="E2829" s="28">
        <v>40533.582638888889</v>
      </c>
      <c r="F2829" s="10">
        <f t="shared" si="880"/>
        <v>635.8798611111124</v>
      </c>
      <c r="G2829" s="10">
        <v>121990</v>
      </c>
      <c r="H2829" s="10">
        <v>44.32</v>
      </c>
      <c r="I2829" s="10">
        <v>50</v>
      </c>
      <c r="K2829" s="10"/>
      <c r="L2829" s="79">
        <v>1037</v>
      </c>
      <c r="M2829" s="86"/>
      <c r="N2829" s="114">
        <v>5.99</v>
      </c>
      <c r="O2829" s="83"/>
      <c r="P2829" s="83"/>
      <c r="Q2829" s="83"/>
      <c r="R2829" s="83"/>
      <c r="V2829" s="43">
        <f t="shared" si="884"/>
        <v>1.6110248646982408E-4</v>
      </c>
      <c r="W2829" s="43">
        <f t="shared" si="885"/>
        <v>2.1969219936856188E-2</v>
      </c>
      <c r="X2829" s="43">
        <f t="shared" si="886"/>
        <v>1.1754565311557716E-4</v>
      </c>
      <c r="Y2829" s="22">
        <f>X2829+W2829+SUM($V$2794:V2829)</f>
        <v>2.6775640372733951E-2</v>
      </c>
      <c r="Z2829" s="22">
        <f t="shared" si="887"/>
        <v>0.4434316860210703</v>
      </c>
      <c r="AA2829" s="44">
        <f t="shared" si="888"/>
        <v>60.469881319880109</v>
      </c>
      <c r="AB2829" s="44">
        <f t="shared" si="889"/>
        <v>9.596220484595781</v>
      </c>
      <c r="AC2829" s="44">
        <f t="shared" si="890"/>
        <v>12.404492398805914</v>
      </c>
      <c r="AD2829" s="44">
        <f t="shared" si="881"/>
        <v>9.5962204845957775</v>
      </c>
      <c r="AE2829" s="44">
        <f t="shared" si="882"/>
        <v>2.8081979167652626</v>
      </c>
      <c r="AF2829" s="44">
        <f t="shared" si="883"/>
        <v>7.399744487644821E-5</v>
      </c>
      <c r="AG2829" s="45">
        <f>AC2829+AA2829+SUM($Z$2794:Z2829)</f>
        <v>79.207796278171969</v>
      </c>
      <c r="AH2829" s="45">
        <f>AC2829+AA2829+SUM($Z$2794:Z2829)</f>
        <v>79.207796278171969</v>
      </c>
    </row>
    <row r="2830" spans="5:34" ht="14.4" x14ac:dyDescent="0.3">
      <c r="E2830" s="28">
        <v>40609.577777777777</v>
      </c>
      <c r="F2830" s="10">
        <f t="shared" si="880"/>
        <v>711.875</v>
      </c>
      <c r="G2830" s="10">
        <v>126304</v>
      </c>
      <c r="H2830" s="10">
        <v>46.75</v>
      </c>
      <c r="I2830" s="10">
        <v>45</v>
      </c>
      <c r="K2830" s="10"/>
      <c r="L2830" s="79">
        <v>1037</v>
      </c>
      <c r="M2830" s="86"/>
      <c r="N2830" s="114">
        <v>5.99</v>
      </c>
      <c r="O2830" s="83"/>
      <c r="P2830" s="83"/>
      <c r="Q2830" s="83"/>
      <c r="R2830" s="83"/>
      <c r="V2830" s="43">
        <f t="shared" si="884"/>
        <v>1.6993549734802064E-4</v>
      </c>
      <c r="W2830" s="43">
        <f t="shared" si="885"/>
        <v>2.3173759748376058E-2</v>
      </c>
      <c r="X2830" s="43">
        <f t="shared" si="886"/>
        <v>1.2399050729136355E-4</v>
      </c>
      <c r="Y2830" s="22">
        <f>X2830+W2830+SUM($V$2794:V2830)</f>
        <v>2.8156560535777628E-2</v>
      </c>
      <c r="Z2830" s="22">
        <f t="shared" si="887"/>
        <v>0.45911300656779469</v>
      </c>
      <c r="AA2830" s="44">
        <f t="shared" si="888"/>
        <v>62.608311256874636</v>
      </c>
      <c r="AB2830" s="44">
        <f t="shared" si="889"/>
        <v>9.9355769496383779</v>
      </c>
      <c r="AC2830" s="44">
        <f t="shared" si="890"/>
        <v>12.843159340427761</v>
      </c>
      <c r="AD2830" s="44">
        <f t="shared" si="881"/>
        <v>9.9355769496383743</v>
      </c>
      <c r="AE2830" s="44">
        <f t="shared" si="882"/>
        <v>2.9075057765318451</v>
      </c>
      <c r="AF2830" s="44">
        <f t="shared" si="883"/>
        <v>7.6614257543035626E-5</v>
      </c>
      <c r="AG2830" s="45">
        <f>AC2830+AA2830+SUM($Z$2794:Z2830)</f>
        <v>82.244006163356133</v>
      </c>
      <c r="AH2830" s="45">
        <f>AC2830+AA2830+SUM($Z$2794:Z2830)</f>
        <v>82.244006163356133</v>
      </c>
    </row>
    <row r="2831" spans="5:34" ht="14.4" x14ac:dyDescent="0.3">
      <c r="E2831" s="28">
        <v>40627.530555555553</v>
      </c>
      <c r="F2831" s="10">
        <f t="shared" si="880"/>
        <v>729.82777777777665</v>
      </c>
      <c r="G2831" s="52">
        <v>15714</v>
      </c>
      <c r="H2831" s="123">
        <v>1.69</v>
      </c>
      <c r="I2831" s="10">
        <v>39</v>
      </c>
      <c r="K2831" s="10"/>
      <c r="L2831" s="79">
        <v>1037</v>
      </c>
      <c r="M2831" s="86"/>
      <c r="N2831" s="114">
        <v>5.99</v>
      </c>
      <c r="O2831" s="83"/>
      <c r="P2831" s="83"/>
      <c r="Q2831" s="83"/>
      <c r="R2831" s="83"/>
      <c r="V2831" s="43">
        <f t="shared" si="884"/>
        <v>6.1431227918321894E-6</v>
      </c>
      <c r="W2831" s="43">
        <f t="shared" si="885"/>
        <v>8.3772521871134829E-4</v>
      </c>
      <c r="X2831" s="43">
        <f t="shared" si="886"/>
        <v>4.4822236860407361E-6</v>
      </c>
      <c r="Y2831" s="22">
        <f>X2831+W2831+SUM($V$2794:V2831)</f>
        <v>5.7071608452994296E-3</v>
      </c>
      <c r="Z2831" s="22">
        <f t="shared" si="887"/>
        <v>5.7120137012337889E-2</v>
      </c>
      <c r="AA2831" s="44">
        <f t="shared" si="888"/>
        <v>7.7893574478284782</v>
      </c>
      <c r="AB2831" s="44">
        <f t="shared" si="889"/>
        <v>1.2361259832358236</v>
      </c>
      <c r="AC2831" s="44">
        <f t="shared" si="890"/>
        <v>1.5978702644055758</v>
      </c>
      <c r="AD2831" s="44">
        <f t="shared" si="881"/>
        <v>1.2361259832358233</v>
      </c>
      <c r="AE2831" s="44">
        <f t="shared" si="882"/>
        <v>0.36173474927493521</v>
      </c>
      <c r="AF2831" s="44">
        <f t="shared" si="883"/>
        <v>9.5318948175137927E-6</v>
      </c>
      <c r="AG2831" s="45">
        <f>AC2831+AA2831+SUM($Z$2794:Z2831)</f>
        <v>16.236883415300127</v>
      </c>
      <c r="AH2831" s="77">
        <f>AC2831+AA2831+SUM($Z$2831:Z2831)+$AH$2830</f>
        <v>91.688354012602531</v>
      </c>
    </row>
    <row r="2832" spans="5:34" ht="14.4" x14ac:dyDescent="0.3">
      <c r="E2832" s="28">
        <v>40633.565972222219</v>
      </c>
      <c r="F2832" s="10">
        <f t="shared" si="880"/>
        <v>735.86319444444234</v>
      </c>
      <c r="G2832" s="52">
        <v>21398</v>
      </c>
      <c r="H2832" s="123">
        <v>0</v>
      </c>
      <c r="I2832" s="10">
        <v>76</v>
      </c>
      <c r="K2832" s="10"/>
      <c r="L2832" s="79">
        <v>1037</v>
      </c>
      <c r="M2832" s="86"/>
      <c r="N2832" s="114">
        <v>5.99</v>
      </c>
      <c r="O2832" s="83"/>
      <c r="P2832" s="83"/>
      <c r="Q2832" s="83"/>
      <c r="R2832" s="83"/>
      <c r="V2832" s="43">
        <f t="shared" si="884"/>
        <v>0</v>
      </c>
      <c r="W2832" s="43">
        <f t="shared" si="885"/>
        <v>0</v>
      </c>
      <c r="X2832" s="43">
        <f t="shared" si="886"/>
        <v>0</v>
      </c>
      <c r="Y2832" s="22">
        <f>X2832+W2832+SUM($V$2794:V2832)</f>
        <v>4.8649534029020407E-3</v>
      </c>
      <c r="Z2832" s="22">
        <f t="shared" si="887"/>
        <v>7.7781385502736805E-2</v>
      </c>
      <c r="AA2832" s="44">
        <f t="shared" si="888"/>
        <v>10.606890076914457</v>
      </c>
      <c r="AB2832" s="44">
        <f t="shared" si="889"/>
        <v>1.683252118447254</v>
      </c>
      <c r="AC2832" s="44">
        <f t="shared" si="890"/>
        <v>2.1758449737654644</v>
      </c>
      <c r="AD2832" s="44">
        <f t="shared" si="881"/>
        <v>1.6832521184472535</v>
      </c>
      <c r="AE2832" s="44">
        <f t="shared" si="882"/>
        <v>0.49257987558769645</v>
      </c>
      <c r="AF2832" s="44">
        <f t="shared" si="883"/>
        <v>1.2979730514519541E-5</v>
      </c>
      <c r="AG2832" s="45">
        <f>AC2832+AA2832+SUM($Z$2794:Z2832)</f>
        <v>19.71017213924873</v>
      </c>
      <c r="AH2832" s="45">
        <f>AC2832+AA2832+SUM($Z$2831:Z2832)+$AH$2830</f>
        <v>95.16164273655113</v>
      </c>
    </row>
    <row r="2833" spans="4:34" ht="14.4" x14ac:dyDescent="0.3">
      <c r="E2833" s="28">
        <v>40654.513194444444</v>
      </c>
      <c r="F2833" s="10">
        <f t="shared" si="880"/>
        <v>756.81041666666715</v>
      </c>
      <c r="G2833" s="10">
        <v>23765</v>
      </c>
      <c r="H2833" s="40">
        <v>1.1299999999999999</v>
      </c>
      <c r="I2833" s="10">
        <v>55</v>
      </c>
      <c r="K2833" s="10"/>
      <c r="L2833" s="79">
        <v>1037</v>
      </c>
      <c r="M2833" s="86"/>
      <c r="N2833" s="114">
        <v>5.99</v>
      </c>
      <c r="O2833" s="83"/>
      <c r="P2833" s="83"/>
      <c r="Q2833" s="83"/>
      <c r="R2833" s="83"/>
      <c r="V2833" s="43">
        <f t="shared" si="884"/>
        <v>4.1075318075564345E-6</v>
      </c>
      <c r="W2833" s="43">
        <f t="shared" si="885"/>
        <v>5.6013579712652279E-4</v>
      </c>
      <c r="X2833" s="43">
        <f t="shared" si="886"/>
        <v>2.9969898019088939E-6</v>
      </c>
      <c r="Y2833" s="22">
        <f>X2833+W2833+SUM($V$2794:V2833)</f>
        <v>5.4321937216380281E-3</v>
      </c>
      <c r="Z2833" s="22">
        <f t="shared" si="887"/>
        <v>8.6385392395202362E-2</v>
      </c>
      <c r="AA2833" s="44">
        <f t="shared" si="888"/>
        <v>11.78020107850603</v>
      </c>
      <c r="AB2833" s="44">
        <f t="shared" si="889"/>
        <v>1.8694497894615851</v>
      </c>
      <c r="AC2833" s="44">
        <f t="shared" si="890"/>
        <v>2.4165321899960865</v>
      </c>
      <c r="AD2833" s="44">
        <f t="shared" si="881"/>
        <v>1.8694497894615842</v>
      </c>
      <c r="AE2833" s="44">
        <f t="shared" si="882"/>
        <v>0.54706798501456244</v>
      </c>
      <c r="AF2833" s="44">
        <f t="shared" si="883"/>
        <v>1.4415519940067151E-5</v>
      </c>
      <c r="AG2833" s="45">
        <f>AC2833+AA2833+SUM($Z$2794:Z2833)</f>
        <v>21.210555749466128</v>
      </c>
      <c r="AH2833" s="45">
        <f>AC2833+AA2833+SUM($Z$2831:Z2833)+$AH$2830</f>
        <v>96.662026346768528</v>
      </c>
    </row>
    <row r="2834" spans="4:34" ht="14.4" x14ac:dyDescent="0.3">
      <c r="E2834" s="28">
        <v>40694.563888888886</v>
      </c>
      <c r="F2834" s="10">
        <f t="shared" si="880"/>
        <v>796.86111111110949</v>
      </c>
      <c r="G2834" s="10">
        <v>26212</v>
      </c>
      <c r="H2834" s="40">
        <v>0.72</v>
      </c>
      <c r="I2834" s="10">
        <v>30</v>
      </c>
      <c r="K2834" s="10"/>
      <c r="L2834" s="79">
        <v>1037</v>
      </c>
      <c r="M2834" s="86"/>
      <c r="N2834" s="114">
        <v>5.99</v>
      </c>
      <c r="O2834" s="83"/>
      <c r="P2834" s="83"/>
      <c r="Q2834" s="83"/>
      <c r="R2834" s="83"/>
      <c r="V2834" s="43">
        <f t="shared" si="884"/>
        <v>2.6171884083545426E-6</v>
      </c>
      <c r="W2834" s="43">
        <f t="shared" si="885"/>
        <v>3.5690068489477561E-4</v>
      </c>
      <c r="X2834" s="43">
        <f t="shared" si="886"/>
        <v>1.9095864224552251E-6</v>
      </c>
      <c r="Y2834" s="22">
        <f>X2834+W2834+SUM($V$2794:V2834)</f>
        <v>5.2304883944351826E-3</v>
      </c>
      <c r="Z2834" s="22">
        <f t="shared" si="887"/>
        <v>9.5280197999707314E-2</v>
      </c>
      <c r="AA2834" s="44">
        <f t="shared" si="888"/>
        <v>12.99316771175258</v>
      </c>
      <c r="AB2834" s="44">
        <f t="shared" si="889"/>
        <v>2.0619405799018327</v>
      </c>
      <c r="AC2834" s="44">
        <f t="shared" si="890"/>
        <v>2.6653541663865941</v>
      </c>
      <c r="AD2834" s="44">
        <f t="shared" si="881"/>
        <v>2.0619405799018322</v>
      </c>
      <c r="AE2834" s="44">
        <f t="shared" si="882"/>
        <v>0.60339768664850446</v>
      </c>
      <c r="AF2834" s="44">
        <f t="shared" si="883"/>
        <v>1.5899836257901964E-5</v>
      </c>
      <c r="AG2834" s="45">
        <f>AC2834+AA2834+SUM($Z$2794:Z2834)</f>
        <v>22.767624557102891</v>
      </c>
      <c r="AH2834" s="45">
        <f>AC2834+AA2834+SUM($Z$2831:Z2834)+$AH$2830</f>
        <v>98.219095154405295</v>
      </c>
    </row>
    <row r="2835" spans="4:34" ht="14.4" x14ac:dyDescent="0.3">
      <c r="E2835" s="28">
        <v>40750.566666666666</v>
      </c>
      <c r="F2835" s="10">
        <f t="shared" si="880"/>
        <v>852.86388888888905</v>
      </c>
      <c r="G2835" s="10">
        <v>30556</v>
      </c>
      <c r="H2835" s="10">
        <v>0</v>
      </c>
      <c r="I2835" s="36" t="s">
        <v>93</v>
      </c>
      <c r="J2835" s="36"/>
      <c r="K2835" s="36"/>
      <c r="L2835" s="79">
        <v>1037</v>
      </c>
      <c r="M2835" s="86"/>
      <c r="N2835" s="114">
        <v>5.99</v>
      </c>
      <c r="O2835" s="83"/>
      <c r="P2835" s="83"/>
      <c r="Q2835" s="83"/>
      <c r="R2835" s="83"/>
      <c r="V2835" s="43">
        <f t="shared" si="884"/>
        <v>0</v>
      </c>
      <c r="W2835" s="43">
        <f t="shared" si="885"/>
        <v>0</v>
      </c>
      <c r="X2835" s="43">
        <f t="shared" si="886"/>
        <v>0</v>
      </c>
      <c r="Y2835" s="22">
        <f>X2835+W2835+SUM($V$2794:V2835)</f>
        <v>4.8716781231179515E-3</v>
      </c>
      <c r="Z2835" s="22">
        <f t="shared" si="887"/>
        <v>0.1110705680634464</v>
      </c>
      <c r="AA2835" s="44">
        <f t="shared" si="888"/>
        <v>15.146468510617726</v>
      </c>
      <c r="AB2835" s="44">
        <f t="shared" si="889"/>
        <v>2.403656964729147</v>
      </c>
      <c r="AC2835" s="44">
        <f t="shared" si="890"/>
        <v>3.1070716430683962</v>
      </c>
      <c r="AD2835" s="44">
        <f t="shared" si="881"/>
        <v>2.403656964729147</v>
      </c>
      <c r="AE2835" s="44">
        <f t="shared" si="882"/>
        <v>0.70339614349274027</v>
      </c>
      <c r="AF2835" s="44">
        <f t="shared" si="883"/>
        <v>1.8534846509097074E-5</v>
      </c>
      <c r="AG2835" s="45">
        <f>AC2835+AA2835+SUM($Z$2794:Z2835)</f>
        <v>25.47371340071329</v>
      </c>
      <c r="AH2835" s="45">
        <f>AC2835+AA2835+SUM($Z$2831:Z2835)+$AH$2830</f>
        <v>100.92518399801568</v>
      </c>
    </row>
    <row r="2836" spans="4:34" ht="14.4" x14ac:dyDescent="0.3">
      <c r="E2836" s="28">
        <v>40850.606249999997</v>
      </c>
      <c r="F2836" s="10">
        <f t="shared" si="880"/>
        <v>952.90347222222044</v>
      </c>
      <c r="G2836" s="10">
        <v>46516</v>
      </c>
      <c r="H2836" s="40">
        <v>3.56</v>
      </c>
      <c r="I2836" s="10">
        <v>30</v>
      </c>
      <c r="K2836" s="10"/>
      <c r="L2836" s="79">
        <v>1037</v>
      </c>
      <c r="N2836" s="114">
        <v>5.99</v>
      </c>
      <c r="V2836" s="43">
        <f t="shared" si="884"/>
        <v>1.2940542685753016E-5</v>
      </c>
      <c r="W2836" s="43">
        <f t="shared" si="885"/>
        <v>1.7646756086463905E-3</v>
      </c>
      <c r="X2836" s="43">
        <f t="shared" si="886"/>
        <v>9.4418439776952782E-6</v>
      </c>
      <c r="Y2836" s="22">
        <f>X2836+W2836+SUM($V$2794:V2836)</f>
        <v>6.6587361184277903E-3</v>
      </c>
      <c r="Z2836" s="22">
        <f t="shared" si="887"/>
        <v>0.16908491111530541</v>
      </c>
      <c r="AA2836" s="44">
        <f t="shared" si="888"/>
        <v>23.057767025785253</v>
      </c>
      <c r="AB2836" s="44">
        <f t="shared" si="889"/>
        <v>3.6591342901996669</v>
      </c>
      <c r="AC2836" s="44">
        <f t="shared" si="890"/>
        <v>4.7299562949656195</v>
      </c>
      <c r="AD2836" s="44">
        <f t="shared" si="881"/>
        <v>3.6591342901996655</v>
      </c>
      <c r="AE2836" s="44">
        <f t="shared" si="882"/>
        <v>1.0707937888044345</v>
      </c>
      <c r="AF2836" s="44">
        <f t="shared" si="883"/>
        <v>2.8215961520394009E-5</v>
      </c>
      <c r="AG2836" s="45">
        <f>AC2836+AA2836+SUM($Z$2794:Z2836)</f>
        <v>35.176981478893339</v>
      </c>
      <c r="AH2836" s="45">
        <f>AC2836+AA2836+SUM($Z$2831:Z2836)+$AH$2830</f>
        <v>110.62845207619574</v>
      </c>
    </row>
    <row r="2837" spans="4:34" ht="14.4" x14ac:dyDescent="0.3">
      <c r="E2837" s="28">
        <v>40941.572916666664</v>
      </c>
      <c r="F2837" s="10">
        <f t="shared" si="880"/>
        <v>1043.8701388888876</v>
      </c>
      <c r="G2837" s="10">
        <v>61662</v>
      </c>
      <c r="H2837" s="40">
        <v>1.84</v>
      </c>
      <c r="I2837" s="10">
        <v>27</v>
      </c>
      <c r="K2837" s="10"/>
      <c r="L2837" s="79">
        <v>1037</v>
      </c>
      <c r="N2837" s="114">
        <v>5.99</v>
      </c>
      <c r="V2837" s="43">
        <f t="shared" si="884"/>
        <v>6.6883703769060537E-6</v>
      </c>
      <c r="W2837" s="43">
        <f t="shared" si="885"/>
        <v>9.120795280644266E-4</v>
      </c>
      <c r="X2837" s="43">
        <f t="shared" si="886"/>
        <v>4.8800541907189075E-6</v>
      </c>
      <c r="Y2837" s="22">
        <f>X2837+W2837+SUM($V$2794:V2837)</f>
        <v>5.8082666184357552E-3</v>
      </c>
      <c r="Z2837" s="22">
        <f t="shared" si="887"/>
        <v>0.2241403772721636</v>
      </c>
      <c r="AA2837" s="44">
        <f t="shared" si="888"/>
        <v>30.565569488863407</v>
      </c>
      <c r="AB2837" s="44">
        <f t="shared" si="889"/>
        <v>4.8505791255114774</v>
      </c>
      <c r="AC2837" s="44">
        <f t="shared" si="890"/>
        <v>6.2700697622360089</v>
      </c>
      <c r="AD2837" s="44">
        <f t="shared" si="881"/>
        <v>4.8505791255114774</v>
      </c>
      <c r="AE2837" s="44">
        <f t="shared" si="882"/>
        <v>1.4194532334091294</v>
      </c>
      <c r="AF2837" s="44">
        <f t="shared" si="883"/>
        <v>3.7403315402668678E-5</v>
      </c>
      <c r="AG2837" s="45">
        <f>AC2837+AA2837+SUM($Z$2794:Z2837)</f>
        <v>44.449037786514047</v>
      </c>
      <c r="AH2837" s="45">
        <f>AC2837+AA2837+SUM($Z$2831:Z2837)+$AH$2830</f>
        <v>119.90050838381646</v>
      </c>
    </row>
    <row r="2838" spans="4:34" ht="14.4" x14ac:dyDescent="0.3">
      <c r="E2838" s="28">
        <v>41018.560416666667</v>
      </c>
      <c r="F2838" s="10">
        <f t="shared" si="880"/>
        <v>1120.8576388888905</v>
      </c>
      <c r="G2838" s="10">
        <v>63640</v>
      </c>
      <c r="H2838" s="10">
        <v>0</v>
      </c>
      <c r="I2838" s="10">
        <v>51</v>
      </c>
      <c r="K2838" s="10"/>
      <c r="L2838" s="79">
        <v>1037</v>
      </c>
      <c r="N2838" s="114">
        <v>5.99</v>
      </c>
      <c r="V2838" s="43">
        <f t="shared" si="884"/>
        <v>0</v>
      </c>
      <c r="W2838" s="43">
        <f t="shared" si="885"/>
        <v>0</v>
      </c>
      <c r="X2838" s="43">
        <f t="shared" si="886"/>
        <v>0</v>
      </c>
      <c r="Y2838" s="22">
        <f>X2838+W2838+SUM($V$2794:V2838)</f>
        <v>4.8913070361806098E-3</v>
      </c>
      <c r="Z2838" s="22">
        <f t="shared" si="887"/>
        <v>0.23133037542733764</v>
      </c>
      <c r="AA2838" s="44">
        <f t="shared" si="888"/>
        <v>31.546054981532667</v>
      </c>
      <c r="AB2838" s="44">
        <f t="shared" si="889"/>
        <v>5.0061765033172847</v>
      </c>
      <c r="AC2838" s="44">
        <f t="shared" si="890"/>
        <v>6.4712017071891843</v>
      </c>
      <c r="AD2838" s="44">
        <f t="shared" si="881"/>
        <v>5.0061765033172838</v>
      </c>
      <c r="AE2838" s="44">
        <f t="shared" si="882"/>
        <v>1.4649866007290873</v>
      </c>
      <c r="AF2838" s="44">
        <f t="shared" si="883"/>
        <v>3.8603142814469753E-5</v>
      </c>
      <c r="AG2838" s="45">
        <f>AC2838+AA2838+SUM($Z$2794:Z2838)</f>
        <v>45.861985599563823</v>
      </c>
      <c r="AH2838" s="45">
        <f>AC2838+AA2838+SUM($Z$2831:Z2838)+$AH$2830</f>
        <v>121.31345619686621</v>
      </c>
    </row>
    <row r="2839" spans="4:34" ht="14.4" x14ac:dyDescent="0.3">
      <c r="E2839" s="28">
        <v>41037.415972222225</v>
      </c>
      <c r="F2839" s="10">
        <f t="shared" si="880"/>
        <v>1139.7131944444482</v>
      </c>
      <c r="G2839" s="10">
        <v>65974</v>
      </c>
      <c r="H2839" s="40">
        <v>0.89</v>
      </c>
      <c r="I2839" s="10">
        <v>7</v>
      </c>
      <c r="K2839" s="10"/>
      <c r="L2839" s="79">
        <v>1037</v>
      </c>
      <c r="N2839" s="114">
        <v>5.99</v>
      </c>
      <c r="V2839" s="43">
        <f t="shared" si="884"/>
        <v>3.2351356714382541E-6</v>
      </c>
      <c r="W2839" s="43">
        <f t="shared" si="885"/>
        <v>4.4116890216159763E-4</v>
      </c>
      <c r="X2839" s="43">
        <f t="shared" si="886"/>
        <v>2.3604609944238196E-6</v>
      </c>
      <c r="Y2839" s="22">
        <f>X2839+W2839+SUM($V$2794:V2839)</f>
        <v>5.3380715350080698E-3</v>
      </c>
      <c r="Z2839" s="22">
        <f t="shared" si="887"/>
        <v>0.23981442785108692</v>
      </c>
      <c r="AA2839" s="44">
        <f t="shared" si="888"/>
        <v>32.703008035066567</v>
      </c>
      <c r="AB2839" s="44">
        <f t="shared" si="889"/>
        <v>5.1897782625684243</v>
      </c>
      <c r="AC2839" s="44">
        <f t="shared" si="890"/>
        <v>6.7085333348538532</v>
      </c>
      <c r="AD2839" s="44">
        <f t="shared" si="881"/>
        <v>5.1897782625684226</v>
      </c>
      <c r="AE2839" s="44">
        <f t="shared" si="882"/>
        <v>1.518715053370534</v>
      </c>
      <c r="AF2839" s="44">
        <f t="shared" si="883"/>
        <v>4.0018914896948886E-5</v>
      </c>
      <c r="AG2839" s="45">
        <f>AC2839+AA2839+SUM($Z$2794:Z2839)</f>
        <v>47.496084708613481</v>
      </c>
      <c r="AH2839" s="45">
        <f>AC2839+AA2839+SUM($Z$2831:Z2839)+$AH$2830</f>
        <v>122.94755530591587</v>
      </c>
    </row>
    <row r="2840" spans="4:34" ht="14.4" x14ac:dyDescent="0.3">
      <c r="E2840" s="28">
        <v>41039.655555555553</v>
      </c>
      <c r="F2840" s="10">
        <f t="shared" si="880"/>
        <v>1141.9527777777766</v>
      </c>
      <c r="G2840" s="10">
        <v>10645</v>
      </c>
      <c r="H2840" s="40">
        <v>0</v>
      </c>
      <c r="I2840" s="10">
        <v>74</v>
      </c>
      <c r="K2840" s="10"/>
      <c r="L2840" s="79">
        <v>1037</v>
      </c>
      <c r="N2840" s="114">
        <v>5.99</v>
      </c>
      <c r="V2840" s="43">
        <f t="shared" si="884"/>
        <v>0</v>
      </c>
      <c r="W2840" s="43">
        <f t="shared" si="885"/>
        <v>0</v>
      </c>
      <c r="X2840" s="43">
        <f t="shared" si="886"/>
        <v>0</v>
      </c>
      <c r="Y2840" s="22">
        <f>X2840+W2840+SUM($V$2794:V2840)</f>
        <v>4.8945421718520482E-3</v>
      </c>
      <c r="Z2840" s="22">
        <f t="shared" si="887"/>
        <v>3.8694403620741807E-2</v>
      </c>
      <c r="AA2840" s="44">
        <f t="shared" si="888"/>
        <v>5.2766774870901196</v>
      </c>
      <c r="AB2840" s="44">
        <f t="shared" si="889"/>
        <v>0.8373782036111328</v>
      </c>
      <c r="AC2840" s="44">
        <f t="shared" si="890"/>
        <v>1.0824315237748094</v>
      </c>
      <c r="AD2840" s="44">
        <f t="shared" si="881"/>
        <v>0.83737820361113269</v>
      </c>
      <c r="AE2840" s="44">
        <f t="shared" si="882"/>
        <v>0.24504686305407186</v>
      </c>
      <c r="AF2840" s="44">
        <f t="shared" si="883"/>
        <v>6.4571096049659099E-6</v>
      </c>
      <c r="AG2840" s="45">
        <f>AC2840+AA2840+SUM($Z$2794:Z2840)</f>
        <v>14.48234675317873</v>
      </c>
      <c r="AH2840" s="45">
        <f>AC2840+AA2840+SUM($Z$2840:Z2840)+$AH$2839</f>
        <v>129.34535872040155</v>
      </c>
    </row>
    <row r="2841" spans="4:34" ht="14.4" x14ac:dyDescent="0.3">
      <c r="E2841" s="28">
        <v>41045.397222222222</v>
      </c>
      <c r="F2841" s="10">
        <f t="shared" si="880"/>
        <v>1147.6944444444453</v>
      </c>
      <c r="G2841" s="10">
        <v>13533</v>
      </c>
      <c r="H2841" s="40">
        <v>1.99</v>
      </c>
      <c r="I2841" s="10">
        <v>6</v>
      </c>
      <c r="K2841" s="10"/>
      <c r="L2841" s="79">
        <v>1037</v>
      </c>
      <c r="N2841" s="114">
        <v>5.99</v>
      </c>
      <c r="V2841" s="43">
        <f t="shared" si="884"/>
        <v>7.2336179619799162E-6</v>
      </c>
      <c r="W2841" s="43">
        <f t="shared" si="885"/>
        <v>9.864338374175048E-4</v>
      </c>
      <c r="X2841" s="43">
        <f t="shared" si="886"/>
        <v>5.2778846953970797E-6</v>
      </c>
      <c r="Y2841" s="22">
        <f>X2841+W2841+SUM($V$2794:V2841)</f>
        <v>5.8934875119269299E-3</v>
      </c>
      <c r="Z2841" s="22">
        <f t="shared" si="887"/>
        <v>4.919223712536392E-2</v>
      </c>
      <c r="AA2841" s="44">
        <f t="shared" si="888"/>
        <v>6.7082457898347201</v>
      </c>
      <c r="AB2841" s="44">
        <f t="shared" si="889"/>
        <v>1.0645598148867508</v>
      </c>
      <c r="AC2841" s="44">
        <f t="shared" si="890"/>
        <v>1.376096365546688</v>
      </c>
      <c r="AD2841" s="44">
        <f t="shared" si="881"/>
        <v>1.0645598148867503</v>
      </c>
      <c r="AE2841" s="44">
        <f t="shared" si="882"/>
        <v>0.31152834172952132</v>
      </c>
      <c r="AF2841" s="44">
        <f t="shared" si="883"/>
        <v>8.2089304165339277E-6</v>
      </c>
      <c r="AG2841" s="45">
        <f>AC2841+AA2841+SUM($Z$2794:Z2841)</f>
        <v>16.256772134820572</v>
      </c>
      <c r="AH2841" s="45">
        <f>AC2841+AA2841+SUM($Z$2840:Z2841)+$AH$2839</f>
        <v>131.11978410204338</v>
      </c>
    </row>
    <row r="2842" spans="4:34" ht="14.4" x14ac:dyDescent="0.3">
      <c r="E2842" s="28">
        <v>41052.638194444444</v>
      </c>
      <c r="F2842" s="10">
        <f t="shared" si="880"/>
        <v>1154.9354166666672</v>
      </c>
      <c r="G2842" s="10">
        <v>15170</v>
      </c>
      <c r="H2842" s="40">
        <v>0.49</v>
      </c>
      <c r="I2842" s="10">
        <v>75</v>
      </c>
      <c r="K2842" s="10"/>
      <c r="L2842" s="79">
        <v>1037</v>
      </c>
      <c r="N2842" s="114">
        <v>5.99</v>
      </c>
      <c r="V2842" s="43">
        <f t="shared" si="884"/>
        <v>1.7811421112412858E-6</v>
      </c>
      <c r="W2842" s="43">
        <f t="shared" si="885"/>
        <v>2.428907438867223E-4</v>
      </c>
      <c r="X2842" s="43">
        <f t="shared" si="886"/>
        <v>1.2995796486153613E-6</v>
      </c>
      <c r="Y2842" s="22">
        <f>X2842+W2842+SUM($V$2794:V2842)</f>
        <v>5.1477472554606069E-3</v>
      </c>
      <c r="Z2842" s="22">
        <f t="shared" si="887"/>
        <v>5.5142705770470007E-2</v>
      </c>
      <c r="AA2842" s="44">
        <f t="shared" si="888"/>
        <v>7.5196991525746473</v>
      </c>
      <c r="AB2842" s="44">
        <f t="shared" si="889"/>
        <v>1.1933327711395854</v>
      </c>
      <c r="AC2842" s="44">
        <f t="shared" si="890"/>
        <v>1.542553895318352</v>
      </c>
      <c r="AD2842" s="44">
        <f t="shared" si="881"/>
        <v>1.1933327711395849</v>
      </c>
      <c r="AE2842" s="44">
        <f t="shared" si="882"/>
        <v>0.3492119222668173</v>
      </c>
      <c r="AF2842" s="44">
        <f t="shared" si="883"/>
        <v>9.2019119499608123E-6</v>
      </c>
      <c r="AG2842" s="45">
        <f>AC2842+AA2842+SUM($Z$2794:Z2842)</f>
        <v>17.289825733102635</v>
      </c>
      <c r="AH2842" s="45">
        <f>AC2842+AA2842+SUM($Z$2840:Z2842)+$AH$2839</f>
        <v>132.15283770032545</v>
      </c>
    </row>
    <row r="2843" spans="4:34" ht="14.4" x14ac:dyDescent="0.3">
      <c r="E2843" s="28">
        <v>41113.493055555555</v>
      </c>
      <c r="F2843" s="10">
        <f t="shared" si="880"/>
        <v>1215.7902777777781</v>
      </c>
      <c r="G2843" s="10">
        <v>19975</v>
      </c>
      <c r="H2843" s="40">
        <v>2.37</v>
      </c>
      <c r="I2843" s="10">
        <v>16</v>
      </c>
      <c r="K2843" s="10"/>
      <c r="L2843" s="79">
        <v>1037</v>
      </c>
      <c r="N2843" s="114">
        <v>5.99</v>
      </c>
      <c r="V2843" s="43">
        <f t="shared" si="884"/>
        <v>8.6149118441670362E-6</v>
      </c>
      <c r="W2843" s="43">
        <f t="shared" si="885"/>
        <v>1.1747980877786365E-3</v>
      </c>
      <c r="X2843" s="43">
        <f t="shared" si="886"/>
        <v>6.2857219739151155E-6</v>
      </c>
      <c r="Y2843" s="22">
        <f>X2843+W2843+SUM($V$2794:V2843)</f>
        <v>6.0932556535219879E-3</v>
      </c>
      <c r="Z2843" s="22">
        <f t="shared" si="887"/>
        <v>7.2608803412336095E-2</v>
      </c>
      <c r="AA2843" s="44">
        <f t="shared" si="888"/>
        <v>9.9015155288515864</v>
      </c>
      <c r="AB2843" s="44">
        <f t="shared" si="889"/>
        <v>1.5713132566587484</v>
      </c>
      <c r="AC2843" s="44">
        <f t="shared" si="890"/>
        <v>2.031147927421495</v>
      </c>
      <c r="AD2843" s="44">
        <f t="shared" si="881"/>
        <v>1.571313256658748</v>
      </c>
      <c r="AE2843" s="44">
        <f t="shared" si="882"/>
        <v>0.45982255420432921</v>
      </c>
      <c r="AF2843" s="44">
        <f t="shared" si="883"/>
        <v>1.2116558417960924E-5</v>
      </c>
      <c r="AG2843" s="45">
        <f>AC2843+AA2843+SUM($Z$2794:Z2843)</f>
        <v>20.232844944895053</v>
      </c>
      <c r="AH2843" s="45">
        <f>AC2843+AA2843+SUM($Z$2840:Z2843)+$AH$2839</f>
        <v>135.09585691211785</v>
      </c>
    </row>
    <row r="2844" spans="4:34" ht="14.4" x14ac:dyDescent="0.3">
      <c r="E2844" s="28">
        <v>41134.646527777775</v>
      </c>
      <c r="F2844" s="10">
        <f t="shared" si="880"/>
        <v>1236.9437499999985</v>
      </c>
      <c r="G2844" s="10">
        <v>21719</v>
      </c>
      <c r="H2844" s="10">
        <v>1.1000000000000001</v>
      </c>
      <c r="I2844" s="10">
        <v>74</v>
      </c>
      <c r="K2844" s="10"/>
      <c r="L2844" s="79">
        <v>1037</v>
      </c>
      <c r="N2844" s="114">
        <v>5.99</v>
      </c>
      <c r="V2844" s="43">
        <f t="shared" si="884"/>
        <v>3.998482290541663E-6</v>
      </c>
      <c r="W2844" s="43">
        <f t="shared" si="885"/>
        <v>5.4526493525590717E-4</v>
      </c>
      <c r="X2844" s="43">
        <f t="shared" si="886"/>
        <v>2.9174237009732601E-6</v>
      </c>
      <c r="Y2844" s="22">
        <f>X2844+W2844+SUM($V$2794:V2844)</f>
        <v>5.4643526850168579E-3</v>
      </c>
      <c r="Z2844" s="22">
        <f t="shared" si="887"/>
        <v>7.8948215334794875E-2</v>
      </c>
      <c r="AA2844" s="44">
        <f t="shared" si="888"/>
        <v>10.766008298930043</v>
      </c>
      <c r="AB2844" s="44">
        <f t="shared" si="889"/>
        <v>1.7085032601437473</v>
      </c>
      <c r="AC2844" s="44">
        <f t="shared" si="890"/>
        <v>2.2084856989070065</v>
      </c>
      <c r="AD2844" s="44">
        <f t="shared" si="881"/>
        <v>1.7085032601437473</v>
      </c>
      <c r="AE2844" s="44">
        <f t="shared" si="882"/>
        <v>0.49996926431858962</v>
      </c>
      <c r="AF2844" s="44">
        <f t="shared" si="883"/>
        <v>1.3174444669821944E-5</v>
      </c>
      <c r="AG2844" s="45">
        <f>AC2844+AA2844+SUM($Z$2794:Z2844)</f>
        <v>21.353623701793815</v>
      </c>
      <c r="AH2844" s="45">
        <f>AC2844+AA2844+SUM($Z$2840:Z2844)+$AH$2839</f>
        <v>136.21663566901663</v>
      </c>
    </row>
    <row r="2845" spans="4:34" ht="14.4" x14ac:dyDescent="0.3">
      <c r="E2845" s="28">
        <v>42304.625</v>
      </c>
      <c r="F2845" s="10">
        <f t="shared" si="880"/>
        <v>2406.9222222222234</v>
      </c>
      <c r="G2845" s="10">
        <v>64629</v>
      </c>
      <c r="H2845" s="10">
        <v>1.88</v>
      </c>
      <c r="I2845" s="10">
        <v>51</v>
      </c>
      <c r="K2845" s="10"/>
      <c r="L2845" s="10">
        <v>1092</v>
      </c>
      <c r="N2845" s="114">
        <v>5.99</v>
      </c>
      <c r="V2845" s="43">
        <f t="shared" si="884"/>
        <v>7.1962165365042604E-6</v>
      </c>
      <c r="W2845" s="43">
        <f t="shared" si="885"/>
        <v>9.8133348074249771E-4</v>
      </c>
      <c r="X2845" s="43">
        <f t="shared" si="886"/>
        <v>5.2505953898045613E-6</v>
      </c>
      <c r="Y2845" s="22">
        <f>X2845+W2845+SUM($V$2794:V2845)</f>
        <v>5.9099506187287841E-3</v>
      </c>
      <c r="Z2845" s="22">
        <f t="shared" si="887"/>
        <v>0.24738525454134783</v>
      </c>
      <c r="AA2845" s="44">
        <f t="shared" si="888"/>
        <v>33.735426344099402</v>
      </c>
      <c r="AB2845" s="44">
        <f t="shared" si="889"/>
        <v>5.3536170780177885</v>
      </c>
      <c r="AC2845" s="44">
        <f t="shared" si="890"/>
        <v>6.920318520920949</v>
      </c>
      <c r="AD2845" s="44">
        <f t="shared" si="881"/>
        <v>5.3536170780177859</v>
      </c>
      <c r="AE2845" s="44">
        <f t="shared" si="882"/>
        <v>1.5666601606102799</v>
      </c>
      <c r="AF2845" s="44">
        <f t="shared" si="883"/>
        <v>4.1282292883552902E-5</v>
      </c>
      <c r="AG2845" s="45">
        <f>AC2845+AA2845+SUM($Z$2794:Z2845)</f>
        <v>49.282259823518466</v>
      </c>
      <c r="AH2845" s="45">
        <f>AC2845+AA2845+SUM($Z$2840:Z2845)+$AH$2839</f>
        <v>164.14527179074128</v>
      </c>
    </row>
    <row r="2846" spans="4:34" ht="14.4" x14ac:dyDescent="0.3">
      <c r="D2846" s="40" t="s">
        <v>164</v>
      </c>
      <c r="E2846" s="28">
        <v>42305.63958333333</v>
      </c>
      <c r="F2846" s="10">
        <f t="shared" si="880"/>
        <v>2407.9368055555533</v>
      </c>
      <c r="I2846" s="10">
        <v>50</v>
      </c>
      <c r="J2846" s="40">
        <v>0.08</v>
      </c>
      <c r="K2846" s="10"/>
      <c r="L2846" s="10">
        <v>1084</v>
      </c>
      <c r="N2846" s="114">
        <v>5.99</v>
      </c>
      <c r="V2846" s="43">
        <f t="shared" si="884"/>
        <v>0</v>
      </c>
      <c r="W2846" s="43">
        <f t="shared" si="885"/>
        <v>0</v>
      </c>
      <c r="X2846" s="43">
        <f t="shared" si="886"/>
        <v>0</v>
      </c>
      <c r="Y2846" s="22">
        <f>X2846+W2846+SUM($V$2794:V2846)</f>
        <v>4.9233665425964818E-3</v>
      </c>
      <c r="Z2846" s="22">
        <f t="shared" si="887"/>
        <v>0</v>
      </c>
      <c r="AA2846" s="44">
        <f t="shared" si="888"/>
        <v>0</v>
      </c>
      <c r="AB2846" s="44">
        <f t="shared" si="889"/>
        <v>0</v>
      </c>
      <c r="AC2846" s="44">
        <f t="shared" si="890"/>
        <v>0</v>
      </c>
      <c r="AD2846" s="44">
        <f t="shared" si="881"/>
        <v>0</v>
      </c>
      <c r="AE2846" s="44">
        <f t="shared" si="882"/>
        <v>0</v>
      </c>
      <c r="AF2846" s="44">
        <f t="shared" si="883"/>
        <v>0</v>
      </c>
      <c r="AG2846" s="45">
        <f>AC2846+AA2846+SUM($Z$2794:Z2846)</f>
        <v>8.6265149584981131</v>
      </c>
      <c r="AH2846" s="45">
        <f>AC2846+AA2846+SUM($Z$2846:Z2846)+$AH$2845</f>
        <v>164.14527179074128</v>
      </c>
    </row>
    <row r="2847" spans="4:34" ht="14.4" x14ac:dyDescent="0.3">
      <c r="E2847" s="28">
        <v>42312.488194444442</v>
      </c>
      <c r="F2847" s="10">
        <f t="shared" si="880"/>
        <v>2414.7854166666657</v>
      </c>
      <c r="G2847" s="10">
        <v>1944</v>
      </c>
      <c r="H2847" s="10">
        <v>1.05</v>
      </c>
      <c r="I2847" s="10">
        <v>8</v>
      </c>
      <c r="K2847" s="10">
        <v>5</v>
      </c>
      <c r="L2847" s="10">
        <v>1074</v>
      </c>
      <c r="N2847" s="114">
        <v>5.99</v>
      </c>
      <c r="V2847" s="43">
        <f t="shared" si="884"/>
        <v>3.9529135434766657E-6</v>
      </c>
      <c r="W2847" s="43">
        <f t="shared" si="885"/>
        <v>5.3905081747005032E-4</v>
      </c>
      <c r="X2847" s="43">
        <f t="shared" si="886"/>
        <v>2.8841752499233326E-6</v>
      </c>
      <c r="Y2847" s="22">
        <f>X2847+W2847+SUM($V$2794:V2847)</f>
        <v>5.4692544488599325E-3</v>
      </c>
      <c r="Z2847" s="22">
        <f t="shared" si="887"/>
        <v>7.3185370747796538E-3</v>
      </c>
      <c r="AA2847" s="44">
        <f t="shared" si="888"/>
        <v>0.99801408491597898</v>
      </c>
      <c r="AB2847" s="44">
        <f t="shared" si="889"/>
        <v>0.15837906403228277</v>
      </c>
      <c r="AC2847" s="44">
        <f t="shared" si="890"/>
        <v>0.20472767367862355</v>
      </c>
      <c r="AD2847" s="44">
        <f t="shared" si="881"/>
        <v>0.15837906403228277</v>
      </c>
      <c r="AE2847" s="44">
        <f t="shared" si="882"/>
        <v>4.634738836905989E-2</v>
      </c>
      <c r="AF2847" s="44">
        <f t="shared" si="883"/>
        <v>1.221277280896696E-6</v>
      </c>
      <c r="AG2847" s="45">
        <f>AC2847+AA2847+SUM($Z$2794:Z2847)</f>
        <v>9.836575254167494</v>
      </c>
      <c r="AH2847" s="45">
        <f>AC2847+AA2847+SUM($Z$2846:Z2847)+$AH$2845</f>
        <v>165.35533208641067</v>
      </c>
    </row>
    <row r="2848" spans="4:34" ht="14.4" x14ac:dyDescent="0.3">
      <c r="E2848" s="28">
        <v>42486.650694444441</v>
      </c>
      <c r="F2848" s="10">
        <f t="shared" si="880"/>
        <v>2588.9479166666642</v>
      </c>
      <c r="G2848" s="10">
        <v>23818</v>
      </c>
      <c r="H2848" s="10">
        <v>1.36</v>
      </c>
      <c r="I2848" s="10">
        <v>50</v>
      </c>
      <c r="K2848" s="10"/>
      <c r="L2848" s="10">
        <v>1077</v>
      </c>
      <c r="N2848" s="114"/>
      <c r="V2848" s="43">
        <f t="shared" si="884"/>
        <v>5.1342657846955221E-6</v>
      </c>
      <c r="W2848" s="43">
        <f t="shared" si="885"/>
        <v>7.0014943102308437E-4</v>
      </c>
      <c r="X2848" s="43">
        <f t="shared" si="886"/>
        <v>3.7461285555269171E-6</v>
      </c>
      <c r="Y2848" s="22"/>
      <c r="Z2848" s="22">
        <f t="shared" si="887"/>
        <v>8.9917604749910257E-2</v>
      </c>
      <c r="AA2848" s="44">
        <f t="shared" si="888"/>
        <v>12.261881726549868</v>
      </c>
      <c r="AB2848" s="44">
        <f t="shared" si="889"/>
        <v>1.9458897228780245</v>
      </c>
      <c r="AC2848" s="44"/>
      <c r="AD2848" s="44"/>
      <c r="AE2848" s="44"/>
      <c r="AF2848" s="44"/>
      <c r="AG2848" s="45"/>
      <c r="AH2848" s="45"/>
    </row>
    <row r="2849" spans="4:35" ht="14.4" x14ac:dyDescent="0.3">
      <c r="E2849" s="28">
        <v>42613.670138888891</v>
      </c>
      <c r="F2849" s="10">
        <f t="shared" si="880"/>
        <v>2715.9673611111139</v>
      </c>
      <c r="G2849" s="10">
        <v>33889</v>
      </c>
      <c r="H2849" s="10">
        <v>1.49</v>
      </c>
      <c r="I2849" s="10">
        <v>38</v>
      </c>
      <c r="K2849" s="10"/>
      <c r="L2849" s="10">
        <v>1048</v>
      </c>
      <c r="N2849" s="114"/>
      <c r="V2849" s="43">
        <f t="shared" si="884"/>
        <v>5.4735776859179591E-6</v>
      </c>
      <c r="W2849" s="43">
        <f t="shared" si="885"/>
        <v>7.4642070807469461E-4</v>
      </c>
      <c r="X2849" s="43">
        <f t="shared" si="886"/>
        <v>3.9937016371909927E-6</v>
      </c>
      <c r="Y2849" s="22"/>
      <c r="Z2849" s="22">
        <f t="shared" si="887"/>
        <v>0.12449266724702934</v>
      </c>
      <c r="AA2849" s="44">
        <f t="shared" si="888"/>
        <v>16.976813003988809</v>
      </c>
      <c r="AB2849" s="44">
        <f t="shared" si="889"/>
        <v>2.6941220514429882</v>
      </c>
      <c r="AC2849" s="44"/>
      <c r="AD2849" s="44"/>
      <c r="AE2849" s="44"/>
      <c r="AF2849" s="44"/>
      <c r="AG2849" s="45"/>
      <c r="AH2849" s="45"/>
    </row>
    <row r="2850" spans="4:35" ht="14.4" x14ac:dyDescent="0.3">
      <c r="D2850" s="40" t="s">
        <v>164</v>
      </c>
      <c r="E2850" s="28">
        <v>42759.612500000003</v>
      </c>
      <c r="F2850" s="10">
        <f t="shared" si="880"/>
        <v>2861.9097222222263</v>
      </c>
      <c r="G2850" s="10">
        <v>40653</v>
      </c>
      <c r="H2850" s="10">
        <v>1.66</v>
      </c>
      <c r="I2850" s="10">
        <v>30</v>
      </c>
      <c r="K2850" s="10">
        <v>5</v>
      </c>
      <c r="L2850" s="10">
        <v>1097</v>
      </c>
      <c r="N2850" s="114"/>
      <c r="V2850" s="43">
        <f t="shared" si="884"/>
        <v>6.3831999831000056E-6</v>
      </c>
      <c r="W2850" s="43">
        <f t="shared" si="885"/>
        <v>8.7046405926160413E-4</v>
      </c>
      <c r="X2850" s="43">
        <f t="shared" si="886"/>
        <v>4.6573918716107009E-6</v>
      </c>
      <c r="Y2850" s="22"/>
      <c r="Z2850" s="22">
        <f t="shared" si="887"/>
        <v>0.15632302946564128</v>
      </c>
      <c r="AA2850" s="44">
        <f t="shared" si="888"/>
        <v>21.317455060940961</v>
      </c>
      <c r="AB2850" s="44">
        <f t="shared" si="889"/>
        <v>3.3829568451294141</v>
      </c>
      <c r="AC2850" s="44"/>
      <c r="AD2850" s="44"/>
      <c r="AE2850" s="44"/>
      <c r="AF2850" s="44"/>
      <c r="AG2850" s="45"/>
      <c r="AH2850" s="45"/>
    </row>
    <row r="2851" spans="4:35" ht="14.4" x14ac:dyDescent="0.3">
      <c r="E2851" s="28">
        <v>42761.616666666669</v>
      </c>
      <c r="F2851" s="10">
        <f t="shared" si="880"/>
        <v>2863.913888888892</v>
      </c>
      <c r="G2851" s="10">
        <v>3135</v>
      </c>
      <c r="H2851" s="10">
        <v>0.48</v>
      </c>
      <c r="I2851" s="10">
        <v>29</v>
      </c>
      <c r="K2851" s="10">
        <v>5</v>
      </c>
      <c r="L2851" s="10">
        <v>1090</v>
      </c>
      <c r="N2851" s="114"/>
      <c r="V2851" s="43">
        <f t="shared" si="884"/>
        <v>1.8339668049543241E-6</v>
      </c>
      <c r="W2851" s="43">
        <f t="shared" si="885"/>
        <v>2.500943404277116E-4</v>
      </c>
      <c r="X2851" s="43">
        <f t="shared" si="886"/>
        <v>1.3381222761017004E-6</v>
      </c>
      <c r="Y2851" s="22"/>
      <c r="Z2851" s="22">
        <f t="shared" si="887"/>
        <v>1.1978095694857929E-2</v>
      </c>
      <c r="AA2851" s="44">
        <f t="shared" si="888"/>
        <v>1.6334286609184914</v>
      </c>
      <c r="AB2851" s="44">
        <f t="shared" si="889"/>
        <v>0.25921568281429141</v>
      </c>
      <c r="AC2851" s="44"/>
      <c r="AD2851" s="44"/>
      <c r="AE2851" s="44"/>
      <c r="AF2851" s="44"/>
      <c r="AG2851" s="45"/>
      <c r="AH2851" s="45"/>
    </row>
    <row r="2852" spans="4:35" ht="14.4" x14ac:dyDescent="0.3">
      <c r="D2852" s="40" t="s">
        <v>164</v>
      </c>
      <c r="E2852" s="28">
        <v>42822.430555555555</v>
      </c>
      <c r="F2852" s="10">
        <f t="shared" si="880"/>
        <v>2924.7277777777781</v>
      </c>
      <c r="G2852" s="10">
        <v>8248</v>
      </c>
      <c r="H2852" s="10">
        <v>0.6</v>
      </c>
      <c r="I2852" s="10">
        <v>25</v>
      </c>
      <c r="K2852" s="10"/>
      <c r="L2852" s="10">
        <v>1085</v>
      </c>
      <c r="N2852" s="114"/>
      <c r="V2852" s="43">
        <f t="shared" si="884"/>
        <v>2.2819426414855978E-6</v>
      </c>
      <c r="W2852" s="43">
        <f t="shared" si="885"/>
        <v>3.111838983532879E-4</v>
      </c>
      <c r="X2852" s="43">
        <f t="shared" si="886"/>
        <v>1.6649801256540648E-6</v>
      </c>
      <c r="Y2852" s="22"/>
      <c r="Z2852" s="22">
        <f t="shared" si="887"/>
        <v>3.1369104844955358E-2</v>
      </c>
      <c r="AA2852" s="44">
        <f t="shared" si="888"/>
        <v>4.2777413226965315</v>
      </c>
      <c r="AB2852" s="44">
        <f t="shared" si="889"/>
        <v>0.67885281089788818</v>
      </c>
      <c r="AC2852" s="44"/>
      <c r="AD2852" s="44"/>
      <c r="AE2852" s="44"/>
      <c r="AF2852" s="44"/>
      <c r="AG2852" s="45"/>
      <c r="AH2852" s="45"/>
    </row>
    <row r="2853" spans="4:35" ht="14.4" x14ac:dyDescent="0.3">
      <c r="E2853" s="28">
        <v>42822.597222222219</v>
      </c>
      <c r="F2853" s="10">
        <f t="shared" si="880"/>
        <v>2924.8944444444423</v>
      </c>
      <c r="G2853" s="10">
        <v>839.8</v>
      </c>
      <c r="H2853" s="10">
        <v>0.51</v>
      </c>
      <c r="I2853" s="10">
        <v>50</v>
      </c>
      <c r="K2853" s="10">
        <v>5</v>
      </c>
      <c r="L2853" s="10">
        <v>1076</v>
      </c>
      <c r="N2853" s="114"/>
      <c r="V2853" s="43">
        <f t="shared" si="884"/>
        <v>1.9235619722605793E-6</v>
      </c>
      <c r="W2853" s="43">
        <f t="shared" si="885"/>
        <v>2.6231225201282684E-4</v>
      </c>
      <c r="X2853" s="43">
        <f t="shared" si="886"/>
        <v>1.4034938460121735E-6</v>
      </c>
      <c r="Y2853" s="22"/>
      <c r="Z2853" s="22">
        <f t="shared" si="887"/>
        <v>3.1674653809890866E-3</v>
      </c>
      <c r="AA2853" s="44">
        <f t="shared" si="888"/>
        <v>0.43194084164778812</v>
      </c>
      <c r="AB2853" s="44">
        <f t="shared" si="889"/>
        <v>6.8546513773152309E-2</v>
      </c>
      <c r="AC2853" s="44"/>
      <c r="AD2853" s="44"/>
      <c r="AE2853" s="44"/>
      <c r="AF2853" s="44"/>
      <c r="AG2853" s="45"/>
      <c r="AH2853" s="45"/>
    </row>
    <row r="2854" spans="4:35" ht="14.4" x14ac:dyDescent="0.3">
      <c r="E2854" s="28">
        <v>42968.634722222225</v>
      </c>
      <c r="F2854" s="10">
        <f t="shared" si="880"/>
        <v>3070.9319444444482</v>
      </c>
      <c r="G2854" s="10">
        <v>10267</v>
      </c>
      <c r="H2854" s="10">
        <v>0</v>
      </c>
      <c r="I2854" s="10">
        <v>48</v>
      </c>
      <c r="K2854" s="10"/>
      <c r="L2854" s="10">
        <v>1085</v>
      </c>
      <c r="N2854" s="114"/>
      <c r="V2854" s="43">
        <f t="shared" si="884"/>
        <v>0</v>
      </c>
      <c r="W2854" s="43">
        <f t="shared" si="885"/>
        <v>0</v>
      </c>
      <c r="X2854" s="43">
        <f t="shared" si="886"/>
        <v>0</v>
      </c>
      <c r="Y2854" s="22"/>
      <c r="Z2854" s="22">
        <f t="shared" si="887"/>
        <v>3.9047841833554392E-2</v>
      </c>
      <c r="AA2854" s="44">
        <f t="shared" si="888"/>
        <v>5.3248751406553456</v>
      </c>
      <c r="AB2854" s="44">
        <f t="shared" si="889"/>
        <v>0.84502689251801866</v>
      </c>
      <c r="AC2854" s="44"/>
      <c r="AD2854" s="44"/>
      <c r="AE2854" s="44"/>
      <c r="AF2854" s="44"/>
      <c r="AG2854" s="45"/>
      <c r="AH2854" s="45"/>
    </row>
    <row r="2855" spans="4:35" ht="14.4" x14ac:dyDescent="0.3">
      <c r="E2855" s="28">
        <v>43046.622916666667</v>
      </c>
      <c r="F2855" s="10">
        <f t="shared" si="880"/>
        <v>3148.9201388888905</v>
      </c>
      <c r="G2855" s="10">
        <v>15217</v>
      </c>
      <c r="H2855" s="10">
        <v>0.68</v>
      </c>
      <c r="I2855" s="10">
        <v>63</v>
      </c>
      <c r="K2855" s="10"/>
      <c r="L2855" s="10">
        <v>1068</v>
      </c>
      <c r="N2855" s="114"/>
      <c r="V2855" s="43">
        <f t="shared" si="884"/>
        <v>2.5456805283448556E-6</v>
      </c>
      <c r="W2855" s="43">
        <f t="shared" si="885"/>
        <v>3.47149300061585E-4</v>
      </c>
      <c r="X2855" s="43">
        <f t="shared" si="886"/>
        <v>1.8574119300384153E-6</v>
      </c>
      <c r="Y2855" s="22"/>
      <c r="Z2855" s="22">
        <f t="shared" si="887"/>
        <v>5.6967089117387744E-2</v>
      </c>
      <c r="AA2855" s="44">
        <f t="shared" si="888"/>
        <v>7.7684866162310851</v>
      </c>
      <c r="AB2855" s="44">
        <f t="shared" si="889"/>
        <v>1.2328139029516574</v>
      </c>
      <c r="AC2855" s="44"/>
      <c r="AD2855" s="44"/>
      <c r="AE2855" s="44"/>
      <c r="AF2855" s="44"/>
      <c r="AG2855" s="45"/>
      <c r="AH2855" s="45"/>
    </row>
    <row r="2856" spans="4:35" ht="14.4" x14ac:dyDescent="0.3">
      <c r="E2856" s="28">
        <v>43123.583333333336</v>
      </c>
      <c r="F2856" s="10"/>
      <c r="G2856" s="10">
        <v>20515.099999999999</v>
      </c>
      <c r="H2856" s="10">
        <v>0.79</v>
      </c>
      <c r="I2856" s="10">
        <v>169</v>
      </c>
      <c r="K2856" s="10"/>
      <c r="L2856" s="10">
        <v>1055</v>
      </c>
      <c r="N2856" s="114"/>
      <c r="V2856" s="43">
        <f t="shared" si="884"/>
        <v>2.9214824801016464E-6</v>
      </c>
      <c r="W2856" s="43">
        <f t="shared" si="885"/>
        <v>3.9839665143248518E-4</v>
      </c>
      <c r="X2856" s="43">
        <f t="shared" si="886"/>
        <v>2.1316093482740102E-6</v>
      </c>
      <c r="Y2856" s="22"/>
      <c r="Z2856" s="22">
        <f t="shared" si="887"/>
        <v>7.5866462313333258E-2</v>
      </c>
      <c r="AA2856" s="44">
        <f t="shared" si="888"/>
        <v>10.345755878231108</v>
      </c>
      <c r="AB2856" s="44">
        <f t="shared" si="889"/>
        <v>1.6418116311842204</v>
      </c>
      <c r="AC2856" s="44"/>
      <c r="AD2856" s="44"/>
      <c r="AE2856" s="44"/>
      <c r="AF2856" s="44"/>
      <c r="AG2856" s="45"/>
      <c r="AH2856" s="45"/>
    </row>
    <row r="2857" spans="4:35" ht="14.4" x14ac:dyDescent="0.3">
      <c r="E2857" s="28"/>
      <c r="F2857" s="10"/>
      <c r="K2857" s="10"/>
      <c r="L2857" s="10"/>
      <c r="N2857" s="114"/>
      <c r="V2857" s="43"/>
      <c r="W2857" s="43"/>
      <c r="X2857" s="43"/>
      <c r="Y2857" s="22"/>
      <c r="Z2857" s="22"/>
      <c r="AA2857" s="44"/>
      <c r="AB2857" s="44"/>
      <c r="AC2857" s="44"/>
      <c r="AD2857" s="44"/>
      <c r="AE2857" s="44"/>
      <c r="AF2857" s="44"/>
      <c r="AG2857" s="45"/>
      <c r="AH2857" s="45"/>
    </row>
    <row r="2859" spans="4:35" ht="14.4" thickBot="1" x14ac:dyDescent="0.3"/>
    <row r="2860" spans="4:35" ht="14.4" thickBot="1" x14ac:dyDescent="0.3">
      <c r="D2860" s="18" t="s">
        <v>245</v>
      </c>
      <c r="E2860" s="18" t="s">
        <v>16</v>
      </c>
      <c r="F2860" s="10" t="s">
        <v>17</v>
      </c>
      <c r="G2860" s="10" t="s">
        <v>20</v>
      </c>
      <c r="H2860" s="10" t="s">
        <v>21</v>
      </c>
      <c r="I2860" s="10" t="s">
        <v>22</v>
      </c>
      <c r="K2860" s="10"/>
      <c r="L2860" s="10"/>
      <c r="O2860" s="37">
        <v>95.29</v>
      </c>
      <c r="P2860" s="38">
        <v>20.16</v>
      </c>
      <c r="Q2860" s="126">
        <f>P2860-(P2860/100*R2860)</f>
        <v>9.2937600000000007</v>
      </c>
      <c r="R2860" s="21">
        <v>53.9</v>
      </c>
      <c r="S2860" s="85">
        <f>R2860*P2860/100</f>
        <v>10.866239999999999</v>
      </c>
      <c r="T2860" s="40">
        <f>Q2860/$A$18+S2860</f>
        <v>14.73864</v>
      </c>
      <c r="U2860" s="40">
        <f>$A$16-T2860</f>
        <v>102.26136</v>
      </c>
      <c r="V2860" s="40"/>
      <c r="AI2860" s="17"/>
    </row>
    <row r="2861" spans="4:35" ht="14.4" x14ac:dyDescent="0.3">
      <c r="D2861" s="18"/>
      <c r="E2861" s="28">
        <f>E2862-1</f>
        <v>39897.704861111109</v>
      </c>
      <c r="F2861" s="10"/>
      <c r="K2861" s="10"/>
      <c r="L2861" s="79">
        <v>1037</v>
      </c>
      <c r="M2861" s="86"/>
      <c r="N2861" s="114">
        <v>5.99</v>
      </c>
      <c r="S2861" s="18"/>
      <c r="V2861" s="43">
        <f t="shared" ref="V2861:V2892" si="891">($A$15*L2861/1000/$A$13*H2861)/$Q$2860</f>
        <v>0</v>
      </c>
      <c r="W2861" s="43">
        <f t="shared" ref="W2861:W2892" si="892">($U$2860*L2861/1000/$A$13*H2861)/$Q$2860</f>
        <v>0</v>
      </c>
      <c r="X2861" s="43">
        <f t="shared" ref="X2861:X2892" si="893">($A$46*$S$2860*H2861*L2861/1000000)/$Q$2860</f>
        <v>0</v>
      </c>
      <c r="Y2861" s="22">
        <f>X2861+W2861+SUM($V$2860:V2861)</f>
        <v>0</v>
      </c>
      <c r="Z2861" s="22">
        <f t="shared" ref="Z2861:Z2892" si="894">($A$15*L2861/1000/$A$13*G2861)/$Q$2860</f>
        <v>0</v>
      </c>
      <c r="AA2861" s="44">
        <f t="shared" ref="AA2861:AA2892" si="895">($U$2860*L2861/1000/$A$13*G2861)/$Q$2860</f>
        <v>0</v>
      </c>
      <c r="AB2861" s="44">
        <f t="shared" ref="AB2861:AB2892" si="896">($A$14*$S$2860/1000*G2861/1000000*L2861/1000*1000000)/$Q$2860</f>
        <v>0</v>
      </c>
      <c r="AC2861" s="44">
        <f t="shared" ref="AC2861:AC2892" si="897">($A$14*((L2861/1000)*G2861/10^6)*(1+($A$28/(10^-N2861))+(($A$28*$A$29)/(10^-N2861)^2))*1000000)*$S$2860/1000/$Q$2860</f>
        <v>0</v>
      </c>
      <c r="AD2861" s="44">
        <f t="shared" ref="AD2861" si="898">AC2861/(1+($A$28/(10^-N2861))+(($A$28*$A$29)/(10^-N2861)^2))*1</f>
        <v>0</v>
      </c>
      <c r="AE2861" s="44">
        <f t="shared" ref="AE2861" si="899">AC2861/(1+($A$28/(10^-N2861))+(($A$28*$A$29)/(10^-N2861)^2))*($A$28/(10^-N2861))</f>
        <v>0</v>
      </c>
      <c r="AF2861" s="44">
        <f t="shared" ref="AF2861" si="900">AC2861/(1+($A$28/(10^-N2861))+(($A$28*$A$29)/(10^-N2861)^2))*(($A$28*$A$29)/(10^-N2861)^2)</f>
        <v>0</v>
      </c>
      <c r="AG2861" s="45">
        <f>AC2861+AA2861+SUM($Z$2860:Z2861)</f>
        <v>0</v>
      </c>
      <c r="AH2861" s="45">
        <f>AC2861+AA2861+SUM($Z$2860:Z2861)</f>
        <v>0</v>
      </c>
      <c r="AI2861" s="45"/>
    </row>
    <row r="2862" spans="4:35" ht="14.4" x14ac:dyDescent="0.3">
      <c r="D2862" s="18"/>
      <c r="E2862" s="28">
        <v>39898.704861111109</v>
      </c>
      <c r="F2862" s="10">
        <f>E2862-E$2861</f>
        <v>1</v>
      </c>
      <c r="G2862" s="10">
        <v>4294</v>
      </c>
      <c r="H2862" s="10">
        <v>11.68</v>
      </c>
      <c r="I2862" s="10">
        <v>1353</v>
      </c>
      <c r="K2862" s="10"/>
      <c r="L2862" s="79">
        <v>1037</v>
      </c>
      <c r="M2862" s="86"/>
      <c r="N2862" s="114">
        <v>5.99</v>
      </c>
      <c r="S2862" s="18"/>
      <c r="V2862" s="43">
        <f t="shared" si="891"/>
        <v>4.2414492303031482E-5</v>
      </c>
      <c r="W2862" s="43">
        <f t="shared" si="892"/>
        <v>5.7831515554900414E-3</v>
      </c>
      <c r="X2862" s="43">
        <f t="shared" si="893"/>
        <v>3.0977735297606973E-5</v>
      </c>
      <c r="Y2862" s="22">
        <f>X2862+W2862+SUM($V$2860:V2862)</f>
        <v>5.8565437830906805E-3</v>
      </c>
      <c r="Z2862" s="22">
        <f t="shared" si="894"/>
        <v>1.5593136125789142E-2</v>
      </c>
      <c r="AA2862" s="44">
        <f t="shared" si="895"/>
        <v>2.126100409184438</v>
      </c>
      <c r="AB2862" s="44">
        <f t="shared" si="896"/>
        <v>0.33778318518611589</v>
      </c>
      <c r="AC2862" s="44">
        <f t="shared" si="897"/>
        <v>0.43663325158187238</v>
      </c>
      <c r="AD2862" s="44">
        <f t="shared" ref="AD2862:AD2913" si="901">AC2862/(1+($A$28/(10^-N2862))+(($A$28*$A$29)/(10^-N2862)^2))*1</f>
        <v>0.33778318518611589</v>
      </c>
      <c r="AE2862" s="44">
        <f t="shared" ref="AE2862:AE2913" si="902">AC2862/(1+($A$28/(10^-N2862))+(($A$28*$A$29)/(10^-N2862)^2))*($A$28/(10^-N2862))</f>
        <v>9.8847461714813012E-2</v>
      </c>
      <c r="AF2862" s="44">
        <f t="shared" ref="AF2862:AF2913" si="903">AC2862/(1+($A$28/(10^-N2862))+(($A$28*$A$29)/(10^-N2862)^2))*(($A$28*$A$29)/(10^-N2862)^2)</f>
        <v>2.6046809435156053E-6</v>
      </c>
      <c r="AG2862" s="45">
        <f>AC2862+AA2862+SUM($Z$2860:Z2862)</f>
        <v>2.5783267968920995</v>
      </c>
      <c r="AH2862" s="45">
        <f>AC2862+AA2862+SUM($Z$2860:Z2862)</f>
        <v>2.5783267968920995</v>
      </c>
      <c r="AI2862" s="45"/>
    </row>
    <row r="2863" spans="4:35" ht="14.4" x14ac:dyDescent="0.3">
      <c r="D2863" s="18"/>
      <c r="E2863" s="28">
        <v>39904.65902777778</v>
      </c>
      <c r="F2863" s="10">
        <f t="shared" ref="F2863:F2921" si="904">E2863-E$2861</f>
        <v>6.9541666666700621</v>
      </c>
      <c r="G2863" s="10">
        <v>7627</v>
      </c>
      <c r="H2863" s="10">
        <v>18.149999999999999</v>
      </c>
      <c r="I2863" s="10">
        <v>1423</v>
      </c>
      <c r="K2863" s="10"/>
      <c r="L2863" s="79">
        <v>1037</v>
      </c>
      <c r="M2863" s="86"/>
      <c r="N2863" s="114">
        <v>5.99</v>
      </c>
      <c r="O2863" s="90"/>
      <c r="P2863" s="90"/>
      <c r="Q2863" s="90"/>
      <c r="R2863" s="88"/>
      <c r="V2863" s="43">
        <f t="shared" si="891"/>
        <v>6.5909506446919634E-5</v>
      </c>
      <c r="W2863" s="43">
        <f t="shared" si="892"/>
        <v>8.9866610215876899E-3</v>
      </c>
      <c r="X2863" s="43">
        <f t="shared" si="893"/>
        <v>4.8137491066058785E-5</v>
      </c>
      <c r="Y2863" s="22">
        <f>X2863+W2863+SUM($V$2860:V2863)</f>
        <v>9.1431225114037007E-3</v>
      </c>
      <c r="Z2863" s="22">
        <f t="shared" si="894"/>
        <v>2.769651821876893E-2</v>
      </c>
      <c r="AA2863" s="44">
        <f t="shared" si="895"/>
        <v>3.7763781604214501</v>
      </c>
      <c r="AB2863" s="44">
        <f t="shared" si="896"/>
        <v>0.59997027326839902</v>
      </c>
      <c r="AC2863" s="44">
        <f t="shared" si="897"/>
        <v>0.77554769674311619</v>
      </c>
      <c r="AD2863" s="44">
        <f t="shared" si="901"/>
        <v>0.59997027326839925</v>
      </c>
      <c r="AE2863" s="44">
        <f t="shared" si="902"/>
        <v>0.17557279704212367</v>
      </c>
      <c r="AF2863" s="44">
        <f t="shared" si="903"/>
        <v>4.6264325934311892E-6</v>
      </c>
      <c r="AG2863" s="45">
        <f>AC2863+AA2863+SUM($Z$2860:Z2863)</f>
        <v>4.5952155115091244</v>
      </c>
      <c r="AH2863" s="45">
        <f>AC2863+AA2863+SUM($Z$2860:Z2863)</f>
        <v>4.5952155115091244</v>
      </c>
      <c r="AI2863" s="45"/>
    </row>
    <row r="2864" spans="4:35" ht="14.4" x14ac:dyDescent="0.3">
      <c r="D2864" s="18"/>
      <c r="E2864" s="28">
        <v>39910.651388888888</v>
      </c>
      <c r="F2864" s="10">
        <f t="shared" si="904"/>
        <v>12.946527777778101</v>
      </c>
      <c r="G2864" s="10">
        <v>10679</v>
      </c>
      <c r="H2864" s="10">
        <v>21.64</v>
      </c>
      <c r="I2864" s="18">
        <v>1485</v>
      </c>
      <c r="J2864" s="18"/>
      <c r="K2864" s="18"/>
      <c r="L2864" s="79">
        <v>1037</v>
      </c>
      <c r="M2864" s="87"/>
      <c r="N2864" s="114">
        <v>5.99</v>
      </c>
      <c r="O2864" s="90"/>
      <c r="P2864" s="90"/>
      <c r="Q2864" s="90"/>
      <c r="R2864" s="87"/>
      <c r="V2864" s="43">
        <f t="shared" si="891"/>
        <v>7.8583014849109697E-5</v>
      </c>
      <c r="W2864" s="43">
        <f t="shared" si="892"/>
        <v>1.0714674628493535E-2</v>
      </c>
      <c r="X2864" s="43">
        <f t="shared" si="893"/>
        <v>5.7393680808237576E-5</v>
      </c>
      <c r="Y2864" s="22">
        <f>X2864+W2864+SUM($V$2860:V2864)</f>
        <v>1.0958975322900834E-2</v>
      </c>
      <c r="Z2864" s="22">
        <f t="shared" si="894"/>
        <v>3.8779483159595306E-2</v>
      </c>
      <c r="AA2864" s="44">
        <f t="shared" si="895"/>
        <v>5.2875235839964168</v>
      </c>
      <c r="AB2864" s="44">
        <f t="shared" si="896"/>
        <v>0.84005277936714762</v>
      </c>
      <c r="AC2864" s="44">
        <f t="shared" si="897"/>
        <v>1.0858887968427609</v>
      </c>
      <c r="AD2864" s="44">
        <f t="shared" si="901"/>
        <v>0.84005277936714751</v>
      </c>
      <c r="AE2864" s="44">
        <f t="shared" si="902"/>
        <v>0.24582953974207922</v>
      </c>
      <c r="AF2864" s="44">
        <f t="shared" si="903"/>
        <v>6.4777335341879707E-6</v>
      </c>
      <c r="AG2864" s="45">
        <f>AC2864+AA2864+SUM($Z$2860:Z2864)</f>
        <v>6.4554815183433307</v>
      </c>
      <c r="AH2864" s="45">
        <f>AC2864+AA2864+SUM($Z$2860:Z2864)</f>
        <v>6.4554815183433307</v>
      </c>
      <c r="AI2864" s="45"/>
    </row>
    <row r="2865" spans="4:35" ht="14.4" x14ac:dyDescent="0.3">
      <c r="D2865" s="18"/>
      <c r="E2865" s="28">
        <v>39914.775000000001</v>
      </c>
      <c r="F2865" s="10">
        <f t="shared" si="904"/>
        <v>17.070138888891961</v>
      </c>
      <c r="G2865" s="10">
        <v>12899</v>
      </c>
      <c r="H2865" s="10">
        <v>21.95</v>
      </c>
      <c r="I2865" s="10">
        <v>1706</v>
      </c>
      <c r="K2865" s="10"/>
      <c r="L2865" s="79">
        <v>1037</v>
      </c>
      <c r="M2865" s="86"/>
      <c r="N2865" s="114">
        <v>5.99</v>
      </c>
      <c r="O2865" s="90"/>
      <c r="P2865" s="90"/>
      <c r="Q2865" s="90"/>
      <c r="R2865" s="87"/>
      <c r="V2865" s="43">
        <f t="shared" si="891"/>
        <v>7.9708741956467554E-5</v>
      </c>
      <c r="W2865" s="43">
        <f t="shared" si="892"/>
        <v>1.0868165808476575E-2</v>
      </c>
      <c r="X2865" s="43">
        <f t="shared" si="893"/>
        <v>5.8215863851239142E-5</v>
      </c>
      <c r="Y2865" s="22">
        <f>X2865+W2865+SUM($V$2860:V2865)</f>
        <v>1.1192997427883343E-2</v>
      </c>
      <c r="Z2865" s="22">
        <f t="shared" si="894"/>
        <v>4.6841141799383826E-2</v>
      </c>
      <c r="AA2865" s="44">
        <f t="shared" si="895"/>
        <v>6.3867184858104489</v>
      </c>
      <c r="AB2865" s="44">
        <f t="shared" si="896"/>
        <v>1.014686843436355</v>
      </c>
      <c r="AC2865" s="44">
        <f t="shared" si="897"/>
        <v>1.311628391279593</v>
      </c>
      <c r="AD2865" s="44">
        <f t="shared" si="901"/>
        <v>1.0146868434363552</v>
      </c>
      <c r="AE2865" s="44">
        <f t="shared" si="902"/>
        <v>0.29693372348844277</v>
      </c>
      <c r="AF2865" s="44">
        <f t="shared" si="903"/>
        <v>7.8243547951578476E-6</v>
      </c>
      <c r="AG2865" s="45">
        <f>AC2865+AA2865+SUM($Z$2860:Z2865)</f>
        <v>7.8272571563935793</v>
      </c>
      <c r="AH2865" s="45">
        <f>AC2865+AA2865+SUM($Z$2860:Z2865)</f>
        <v>7.8272571563935793</v>
      </c>
      <c r="AI2865" s="45"/>
    </row>
    <row r="2866" spans="4:35" ht="14.4" x14ac:dyDescent="0.3">
      <c r="D2866" s="29"/>
      <c r="E2866" s="28">
        <v>39921.817361111112</v>
      </c>
      <c r="F2866" s="10">
        <f t="shared" si="904"/>
        <v>24.11250000000291</v>
      </c>
      <c r="G2866" s="10">
        <v>19529</v>
      </c>
      <c r="H2866" s="10">
        <v>23.19</v>
      </c>
      <c r="I2866" s="10">
        <v>1905</v>
      </c>
      <c r="K2866" s="10"/>
      <c r="L2866" s="79">
        <v>1037</v>
      </c>
      <c r="M2866" s="86"/>
      <c r="N2866" s="114">
        <v>5.99</v>
      </c>
      <c r="O2866" s="90"/>
      <c r="P2866" s="90"/>
      <c r="Q2866" s="90"/>
      <c r="R2866" s="87"/>
      <c r="V2866" s="43">
        <f t="shared" si="891"/>
        <v>8.421165038589897E-5</v>
      </c>
      <c r="W2866" s="43">
        <f t="shared" si="892"/>
        <v>1.1482130528408737E-2</v>
      </c>
      <c r="X2866" s="43">
        <f t="shared" si="893"/>
        <v>6.1504596023245365E-5</v>
      </c>
      <c r="Y2866" s="22">
        <f>X2866+W2866+SUM($V$2860:V2866)</f>
        <v>1.189446253037341E-2</v>
      </c>
      <c r="Z2866" s="22">
        <f t="shared" si="894"/>
        <v>7.0917176385779268E-2</v>
      </c>
      <c r="AA2866" s="44">
        <f t="shared" si="895"/>
        <v>9.669449206092894</v>
      </c>
      <c r="AB2866" s="44">
        <f t="shared" si="896"/>
        <v>1.5362291158592585</v>
      </c>
      <c r="AC2866" s="44">
        <f t="shared" si="897"/>
        <v>1.9857966395301314</v>
      </c>
      <c r="AD2866" s="44">
        <f t="shared" si="901"/>
        <v>1.5362291158592585</v>
      </c>
      <c r="AE2866" s="44">
        <f t="shared" si="902"/>
        <v>0.44955567764987964</v>
      </c>
      <c r="AF2866" s="44">
        <f t="shared" si="903"/>
        <v>1.1846020993459768E-5</v>
      </c>
      <c r="AG2866" s="45">
        <f>AC2866+AA2866+SUM($Z$2860:Z2866)</f>
        <v>11.855073301312341</v>
      </c>
      <c r="AH2866" s="45">
        <f>AC2866+AA2866+SUM($Z$2860:Z2866)</f>
        <v>11.855073301312341</v>
      </c>
      <c r="AI2866" s="45"/>
    </row>
    <row r="2867" spans="4:35" ht="14.4" x14ac:dyDescent="0.3">
      <c r="D2867" s="18"/>
      <c r="E2867" s="28">
        <v>39940.463888888888</v>
      </c>
      <c r="F2867" s="10">
        <f t="shared" si="904"/>
        <v>42.759027777778101</v>
      </c>
      <c r="G2867" s="10">
        <v>31289</v>
      </c>
      <c r="H2867" s="10">
        <v>30.95</v>
      </c>
      <c r="I2867" s="10">
        <v>225</v>
      </c>
      <c r="K2867" s="10"/>
      <c r="L2867" s="79">
        <v>1037</v>
      </c>
      <c r="M2867" s="86"/>
      <c r="N2867" s="114">
        <v>5.99</v>
      </c>
      <c r="O2867" s="90"/>
      <c r="P2867" s="90"/>
      <c r="Q2867" s="90"/>
      <c r="R2867" s="87"/>
      <c r="V2867" s="43">
        <f t="shared" si="891"/>
        <v>1.1239114184750206E-4</v>
      </c>
      <c r="W2867" s="43">
        <f t="shared" si="892"/>
        <v>1.5324361356371297E-2</v>
      </c>
      <c r="X2867" s="43">
        <f t="shared" si="893"/>
        <v>8.208569413192945E-5</v>
      </c>
      <c r="Y2867" s="22">
        <f>X2867+W2867+SUM($V$2860:V2867)</f>
        <v>1.5869665598292157E-2</v>
      </c>
      <c r="Z2867" s="22">
        <f t="shared" si="894"/>
        <v>0.11362217891006439</v>
      </c>
      <c r="AA2867" s="44">
        <f t="shared" si="895"/>
        <v>15.492211388675331</v>
      </c>
      <c r="AB2867" s="44">
        <f t="shared" si="896"/>
        <v>2.4613176714691147</v>
      </c>
      <c r="AC2867" s="44">
        <f t="shared" si="897"/>
        <v>3.1816063830333499</v>
      </c>
      <c r="AD2867" s="44">
        <f t="shared" si="901"/>
        <v>2.4613176714691152</v>
      </c>
      <c r="AE2867" s="44">
        <f t="shared" si="902"/>
        <v>0.72026973209007561</v>
      </c>
      <c r="AF2867" s="44">
        <f t="shared" si="903"/>
        <v>1.8979474159678571E-5</v>
      </c>
      <c r="AG2867" s="45">
        <f>AC2867+AA2867+SUM($Z$2860:Z2867)</f>
        <v>18.98726740630806</v>
      </c>
      <c r="AH2867" s="45">
        <f>AC2867+AA2867+SUM($Z$2860:Z2867)</f>
        <v>18.98726740630806</v>
      </c>
      <c r="AI2867" s="45"/>
    </row>
    <row r="2868" spans="4:35" ht="14.4" x14ac:dyDescent="0.3">
      <c r="E2868" s="28">
        <v>39952.634027777778</v>
      </c>
      <c r="F2868" s="10">
        <f t="shared" si="904"/>
        <v>54.929166666668607</v>
      </c>
      <c r="G2868" s="10">
        <v>34211.300000000003</v>
      </c>
      <c r="H2868" s="10">
        <v>33.07</v>
      </c>
      <c r="I2868" s="10">
        <v>585</v>
      </c>
      <c r="K2868" s="10"/>
      <c r="L2868" s="79">
        <v>1037</v>
      </c>
      <c r="M2868" s="86"/>
      <c r="N2868" s="114">
        <v>5.99</v>
      </c>
      <c r="O2868" s="90"/>
      <c r="P2868" s="90"/>
      <c r="Q2868" s="90"/>
      <c r="R2868" s="87"/>
      <c r="V2868" s="43">
        <f t="shared" si="891"/>
        <v>1.2008966271072355E-4</v>
      </c>
      <c r="W2868" s="43">
        <f t="shared" si="892"/>
        <v>1.6374042974319832E-2</v>
      </c>
      <c r="X2868" s="43">
        <f t="shared" si="893"/>
        <v>8.7708365264714276E-5</v>
      </c>
      <c r="Y2868" s="22">
        <f>X2868+W2868+SUM($V$2860:V2868)</f>
        <v>1.7045059550084198E-2</v>
      </c>
      <c r="Z2868" s="22">
        <f t="shared" si="894"/>
        <v>0.12423415415468331</v>
      </c>
      <c r="AA2868" s="44">
        <f t="shared" si="895"/>
        <v>16.939138083076749</v>
      </c>
      <c r="AB2868" s="44">
        <f t="shared" si="896"/>
        <v>2.6911974576985944</v>
      </c>
      <c r="AC2868" s="44">
        <f t="shared" si="897"/>
        <v>3.4787590032237796</v>
      </c>
      <c r="AD2868" s="44">
        <f t="shared" si="901"/>
        <v>2.6911974576985949</v>
      </c>
      <c r="AE2868" s="44">
        <f t="shared" si="902"/>
        <v>0.78754079342430894</v>
      </c>
      <c r="AF2868" s="44">
        <f t="shared" si="903"/>
        <v>2.0752100876314725E-5</v>
      </c>
      <c r="AG2868" s="45">
        <f>AC2868+AA2868+SUM($Z$2860:Z2868)</f>
        <v>20.855580875054592</v>
      </c>
      <c r="AH2868" s="45">
        <f>AC2868+AA2868+SUM($Z$2860:Z2868)</f>
        <v>20.855580875054592</v>
      </c>
      <c r="AI2868" s="45"/>
    </row>
    <row r="2869" spans="4:35" ht="14.4" x14ac:dyDescent="0.3">
      <c r="E2869" s="28">
        <v>39966.5625</v>
      </c>
      <c r="F2869" s="10">
        <f t="shared" si="904"/>
        <v>68.857638888890506</v>
      </c>
      <c r="G2869" s="10">
        <v>37358.300000000003</v>
      </c>
      <c r="H2869" s="10">
        <v>31.87</v>
      </c>
      <c r="I2869" s="10">
        <v>813</v>
      </c>
      <c r="K2869" s="10"/>
      <c r="L2869" s="79">
        <v>1037</v>
      </c>
      <c r="M2869" s="86"/>
      <c r="N2869" s="114">
        <v>5.99</v>
      </c>
      <c r="O2869" s="90"/>
      <c r="P2869" s="90"/>
      <c r="Q2869" s="90"/>
      <c r="R2869" s="87"/>
      <c r="V2869" s="43">
        <f t="shared" si="891"/>
        <v>1.1573200939191893E-4</v>
      </c>
      <c r="W2869" s="43">
        <f t="shared" si="892"/>
        <v>1.5779883567933868E-2</v>
      </c>
      <c r="X2869" s="43">
        <f t="shared" si="893"/>
        <v>8.4525721227288905E-5</v>
      </c>
      <c r="Y2869" s="22">
        <f>X2869+W2869+SUM($V$2860:V2869)</f>
        <v>1.6563449509052728E-2</v>
      </c>
      <c r="Z2869" s="22">
        <f t="shared" si="894"/>
        <v>0.13566209998324838</v>
      </c>
      <c r="AA2869" s="44">
        <f t="shared" si="895"/>
        <v>18.497321126323939</v>
      </c>
      <c r="AB2869" s="44">
        <f t="shared" si="896"/>
        <v>2.9387530431156206</v>
      </c>
      <c r="AC2869" s="44">
        <f t="shared" si="897"/>
        <v>3.7987601310132884</v>
      </c>
      <c r="AD2869" s="44">
        <f t="shared" si="901"/>
        <v>2.9387530431156197</v>
      </c>
      <c r="AE2869" s="44">
        <f t="shared" si="902"/>
        <v>0.8599844268701673</v>
      </c>
      <c r="AF2869" s="44">
        <f t="shared" si="903"/>
        <v>2.2661027501662557E-5</v>
      </c>
      <c r="AG2869" s="45">
        <f>AC2869+AA2869+SUM($Z$2860:Z2869)</f>
        <v>22.869427146074539</v>
      </c>
      <c r="AH2869" s="45">
        <f>AC2869+AA2869+SUM($Z$2860:Z2869)</f>
        <v>22.869427146074539</v>
      </c>
      <c r="AI2869" s="45"/>
    </row>
    <row r="2870" spans="4:35" ht="14.4" x14ac:dyDescent="0.3">
      <c r="E2870" s="28">
        <v>39976.443055555559</v>
      </c>
      <c r="F2870" s="10">
        <f t="shared" si="904"/>
        <v>78.738194444449618</v>
      </c>
      <c r="G2870" s="10">
        <v>41341.599999999999</v>
      </c>
      <c r="H2870" s="10">
        <v>33.200000000000003</v>
      </c>
      <c r="I2870" s="10">
        <v>1032</v>
      </c>
      <c r="K2870" s="10"/>
      <c r="L2870" s="79">
        <v>1037</v>
      </c>
      <c r="M2870" s="86"/>
      <c r="N2870" s="114">
        <v>5.99</v>
      </c>
      <c r="O2870" s="90"/>
      <c r="P2870" s="90"/>
      <c r="Q2870" s="90"/>
      <c r="R2870" s="87"/>
      <c r="V2870" s="43">
        <f t="shared" si="891"/>
        <v>1.2056174182026072E-4</v>
      </c>
      <c r="W2870" s="43">
        <f t="shared" si="892"/>
        <v>1.643841024334498E-2</v>
      </c>
      <c r="X2870" s="43">
        <f t="shared" si="893"/>
        <v>8.8053151702102031E-5</v>
      </c>
      <c r="Y2870" s="22">
        <f>X2870+W2870+SUM($V$2860:V2870)</f>
        <v>1.7346065356758915E-2</v>
      </c>
      <c r="Z2870" s="22">
        <f t="shared" si="894"/>
        <v>0.15012696703724368</v>
      </c>
      <c r="AA2870" s="44">
        <f t="shared" si="895"/>
        <v>20.469583762538274</v>
      </c>
      <c r="AB2870" s="44">
        <f t="shared" si="896"/>
        <v>3.2520953257313292</v>
      </c>
      <c r="AC2870" s="44">
        <f t="shared" si="897"/>
        <v>4.2038000078242037</v>
      </c>
      <c r="AD2870" s="44">
        <f t="shared" si="901"/>
        <v>3.2520953257313288</v>
      </c>
      <c r="AE2870" s="44">
        <f t="shared" si="902"/>
        <v>0.95167960485074821</v>
      </c>
      <c r="AF2870" s="44">
        <f t="shared" si="903"/>
        <v>2.5077242127257738E-5</v>
      </c>
      <c r="AG2870" s="45">
        <f>AC2870+AA2870+SUM($Z$2860:Z2870)</f>
        <v>25.396856626137033</v>
      </c>
      <c r="AH2870" s="45">
        <f>AC2870+AA2870+SUM($Z$2860:Z2870)</f>
        <v>25.396856626137033</v>
      </c>
      <c r="AI2870" s="45"/>
    </row>
    <row r="2871" spans="4:35" ht="14.4" x14ac:dyDescent="0.3">
      <c r="E2871" s="28">
        <v>39981.57708333333</v>
      </c>
      <c r="F2871" s="10">
        <f t="shared" si="904"/>
        <v>83.872222222220444</v>
      </c>
      <c r="G2871" s="10">
        <v>42937.7</v>
      </c>
      <c r="H2871" s="10">
        <v>32.76</v>
      </c>
      <c r="I2871" s="10">
        <v>1136</v>
      </c>
      <c r="K2871" s="10"/>
      <c r="L2871" s="79">
        <v>1037</v>
      </c>
      <c r="M2871" s="86"/>
      <c r="N2871" s="114">
        <v>5.99</v>
      </c>
      <c r="O2871" s="90"/>
      <c r="P2871" s="90"/>
      <c r="Q2871" s="90"/>
      <c r="R2871" s="87"/>
      <c r="V2871" s="43">
        <f t="shared" si="891"/>
        <v>1.1896393560336568E-4</v>
      </c>
      <c r="W2871" s="43">
        <f t="shared" si="892"/>
        <v>1.6220551794336794E-2</v>
      </c>
      <c r="X2871" s="43">
        <f t="shared" si="893"/>
        <v>8.6886182221712716E-5</v>
      </c>
      <c r="Y2871" s="22">
        <f>X2871+W2871+SUM($V$2860:V2871)</f>
        <v>1.7246003873873702E-2</v>
      </c>
      <c r="Z2871" s="22">
        <f t="shared" si="894"/>
        <v>0.15592300908903037</v>
      </c>
      <c r="AA2871" s="44">
        <f t="shared" si="895"/>
        <v>21.25986528631547</v>
      </c>
      <c r="AB2871" s="44">
        <f t="shared" si="896"/>
        <v>3.3776509246776634</v>
      </c>
      <c r="AC2871" s="44">
        <f t="shared" si="897"/>
        <v>4.3660986414641263</v>
      </c>
      <c r="AD2871" s="44">
        <f t="shared" si="901"/>
        <v>3.3776509246776634</v>
      </c>
      <c r="AE2871" s="44">
        <f t="shared" si="902"/>
        <v>0.98842167137217662</v>
      </c>
      <c r="AF2871" s="44">
        <f t="shared" si="903"/>
        <v>2.6045414287002794E-5</v>
      </c>
      <c r="AG2871" s="45">
        <f>AC2871+AA2871+SUM($Z$2860:Z2871)</f>
        <v>26.505359792643183</v>
      </c>
      <c r="AH2871" s="45">
        <f>AC2871+AA2871+SUM($Z$2860:Z2871)</f>
        <v>26.505359792643183</v>
      </c>
      <c r="AI2871" s="45"/>
    </row>
    <row r="2872" spans="4:35" ht="14.4" x14ac:dyDescent="0.3">
      <c r="E2872" s="28">
        <v>39988.588194444441</v>
      </c>
      <c r="F2872" s="10">
        <f t="shared" si="904"/>
        <v>90.883333333331393</v>
      </c>
      <c r="G2872" s="10">
        <v>45548.1</v>
      </c>
      <c r="H2872" s="10">
        <v>32.14</v>
      </c>
      <c r="I2872" s="10">
        <v>1244</v>
      </c>
      <c r="K2872" s="10"/>
      <c r="L2872" s="79">
        <v>1037</v>
      </c>
      <c r="M2872" s="86"/>
      <c r="N2872" s="114">
        <v>5.99</v>
      </c>
      <c r="O2872" s="90"/>
      <c r="P2872" s="90"/>
      <c r="Q2872" s="90"/>
      <c r="R2872" s="87"/>
      <c r="V2872" s="43">
        <f t="shared" si="891"/>
        <v>1.1671248138864997E-4</v>
      </c>
      <c r="W2872" s="43">
        <f t="shared" si="892"/>
        <v>1.5913569434370712E-2</v>
      </c>
      <c r="X2872" s="43">
        <f t="shared" si="893"/>
        <v>8.5241816135709611E-5</v>
      </c>
      <c r="Y2872" s="22">
        <f>X2872+W2872+SUM($V$2860:V2872)</f>
        <v>1.7054089629210272E-2</v>
      </c>
      <c r="Z2872" s="22">
        <f t="shared" si="894"/>
        <v>0.16540235760853664</v>
      </c>
      <c r="AA2872" s="44">
        <f t="shared" si="895"/>
        <v>22.552360048340404</v>
      </c>
      <c r="AB2872" s="44">
        <f t="shared" si="896"/>
        <v>3.5829954115453475</v>
      </c>
      <c r="AC2872" s="44">
        <f t="shared" si="897"/>
        <v>4.6315358654812018</v>
      </c>
      <c r="AD2872" s="44">
        <f t="shared" si="901"/>
        <v>3.582995411545348</v>
      </c>
      <c r="AE2872" s="44">
        <f t="shared" si="902"/>
        <v>1.0485128250890718</v>
      </c>
      <c r="AF2872" s="44">
        <f t="shared" si="903"/>
        <v>2.7628846782334217E-5</v>
      </c>
      <c r="AG2872" s="45">
        <f>AC2872+AA2872+SUM($Z$2860:Z2872)</f>
        <v>28.228694136293729</v>
      </c>
      <c r="AH2872" s="45">
        <f>AC2872+AA2872+SUM($Z$2860:Z2872)</f>
        <v>28.228694136293729</v>
      </c>
      <c r="AI2872" s="45"/>
    </row>
    <row r="2873" spans="4:35" ht="14.4" x14ac:dyDescent="0.3">
      <c r="E2873" s="28">
        <v>39995.683333333334</v>
      </c>
      <c r="F2873" s="10">
        <f t="shared" si="904"/>
        <v>97.978472222224809</v>
      </c>
      <c r="G2873" s="10">
        <v>43918.2</v>
      </c>
      <c r="H2873" s="10">
        <v>31.97</v>
      </c>
      <c r="I2873" s="10">
        <v>1462</v>
      </c>
      <c r="K2873" s="10"/>
      <c r="L2873" s="79">
        <v>1037</v>
      </c>
      <c r="M2873" s="86"/>
      <c r="N2873" s="114">
        <v>5.99</v>
      </c>
      <c r="O2873" s="90"/>
      <c r="P2873" s="90"/>
      <c r="Q2873" s="90"/>
      <c r="R2873" s="87"/>
      <c r="V2873" s="43">
        <f t="shared" si="891"/>
        <v>1.1609514716848598E-4</v>
      </c>
      <c r="W2873" s="43">
        <f t="shared" si="892"/>
        <v>1.5829396851799366E-2</v>
      </c>
      <c r="X2873" s="43">
        <f t="shared" si="893"/>
        <v>8.4790941563741017E-5</v>
      </c>
      <c r="Y2873" s="22">
        <f>X2873+W2873+SUM($V$2860:V2873)</f>
        <v>1.7085561319235443E-2</v>
      </c>
      <c r="Z2873" s="22">
        <f t="shared" si="894"/>
        <v>0.15948357498827029</v>
      </c>
      <c r="AA2873" s="44">
        <f t="shared" si="895"/>
        <v>21.745343034616671</v>
      </c>
      <c r="AB2873" s="44">
        <f t="shared" si="896"/>
        <v>3.454780969641563</v>
      </c>
      <c r="AC2873" s="44">
        <f t="shared" si="897"/>
        <v>4.465800295673727</v>
      </c>
      <c r="AD2873" s="44">
        <f t="shared" si="901"/>
        <v>3.454780969641563</v>
      </c>
      <c r="AE2873" s="44">
        <f t="shared" si="902"/>
        <v>1.0109926858601537</v>
      </c>
      <c r="AF2873" s="44">
        <f t="shared" si="903"/>
        <v>2.6640172010597818E-5</v>
      </c>
      <c r="AG2873" s="45">
        <f>AC2873+AA2873+SUM($Z$2860:Z2873)</f>
        <v>27.41542512775079</v>
      </c>
      <c r="AH2873" s="45">
        <f>AC2873+AA2873+SUM($Z$2860:Z2873)</f>
        <v>27.41542512775079</v>
      </c>
      <c r="AI2873" s="45"/>
    </row>
    <row r="2874" spans="4:35" ht="14.4" x14ac:dyDescent="0.3">
      <c r="E2874" s="28">
        <v>40002.613194444442</v>
      </c>
      <c r="F2874" s="10">
        <f t="shared" si="904"/>
        <v>104.90833333333285</v>
      </c>
      <c r="G2874" s="10">
        <v>46610.6</v>
      </c>
      <c r="H2874" s="10">
        <v>33</v>
      </c>
      <c r="I2874" s="10">
        <v>108</v>
      </c>
      <c r="K2874" s="10"/>
      <c r="L2874" s="79">
        <v>1037</v>
      </c>
      <c r="M2874" s="86"/>
      <c r="N2874" s="114">
        <v>5.99</v>
      </c>
      <c r="O2874" s="90"/>
      <c r="P2874" s="90"/>
      <c r="Q2874" s="90"/>
      <c r="R2874" s="88"/>
      <c r="V2874" s="43">
        <f t="shared" si="891"/>
        <v>1.1983546626712661E-4</v>
      </c>
      <c r="W2874" s="43">
        <f t="shared" si="892"/>
        <v>1.6339383675613984E-2</v>
      </c>
      <c r="X2874" s="43">
        <f t="shared" si="893"/>
        <v>8.7522711029197807E-5</v>
      </c>
      <c r="Y2874" s="22">
        <f>X2874+W2874+SUM($V$2860:V2874)</f>
        <v>1.771811537878264E-2</v>
      </c>
      <c r="Z2874" s="22">
        <f t="shared" si="894"/>
        <v>0.16926069648456157</v>
      </c>
      <c r="AA2874" s="44">
        <f t="shared" si="895"/>
        <v>23.078438689411307</v>
      </c>
      <c r="AB2874" s="44">
        <f t="shared" si="896"/>
        <v>3.6665759039208128</v>
      </c>
      <c r="AC2874" s="44">
        <f t="shared" si="897"/>
        <v>4.739575648854685</v>
      </c>
      <c r="AD2874" s="44">
        <f t="shared" si="901"/>
        <v>3.6665759039208128</v>
      </c>
      <c r="AE2874" s="44">
        <f t="shared" si="902"/>
        <v>1.072971471589302</v>
      </c>
      <c r="AF2874" s="44">
        <f t="shared" si="903"/>
        <v>2.8273344570523625E-5</v>
      </c>
      <c r="AG2874" s="45">
        <f>AC2874+AA2874+SUM($Z$2860:Z2874)</f>
        <v>29.191556832210949</v>
      </c>
      <c r="AH2874" s="45">
        <f>AC2874+AA2874+SUM($Z$2860:Z2874)</f>
        <v>29.191556832210949</v>
      </c>
      <c r="AI2874" s="45"/>
    </row>
    <row r="2875" spans="4:35" ht="14.4" x14ac:dyDescent="0.3">
      <c r="E2875" s="28">
        <v>40011.54791666667</v>
      </c>
      <c r="F2875" s="10">
        <f t="shared" si="904"/>
        <v>113.84305555556057</v>
      </c>
      <c r="G2875" s="10">
        <v>50189.8</v>
      </c>
      <c r="H2875" s="10">
        <v>34.36</v>
      </c>
      <c r="I2875" s="10">
        <v>87</v>
      </c>
      <c r="K2875" s="10"/>
      <c r="L2875" s="79">
        <v>1037</v>
      </c>
      <c r="M2875" s="86"/>
      <c r="N2875" s="114">
        <v>5.99</v>
      </c>
      <c r="O2875" s="90"/>
      <c r="P2875" s="90"/>
      <c r="Q2875" s="90"/>
      <c r="R2875" s="88"/>
      <c r="V2875" s="43">
        <f t="shared" si="891"/>
        <v>1.2477414002843849E-4</v>
      </c>
      <c r="W2875" s="43">
        <f t="shared" si="892"/>
        <v>1.7012764336184743E-2</v>
      </c>
      <c r="X2875" s="43">
        <f t="shared" si="893"/>
        <v>9.1129707604946548E-5</v>
      </c>
      <c r="Y2875" s="22">
        <f>X2875+W2875+SUM($V$2860:V2875)</f>
        <v>1.8519877175957589E-2</v>
      </c>
      <c r="Z2875" s="22">
        <f t="shared" si="894"/>
        <v>0.18225812378344944</v>
      </c>
      <c r="AA2875" s="44">
        <f t="shared" si="895"/>
        <v>24.850618145525175</v>
      </c>
      <c r="AB2875" s="44">
        <f t="shared" si="896"/>
        <v>3.9481300670363564</v>
      </c>
      <c r="AC2875" s="44">
        <f t="shared" si="897"/>
        <v>5.1035248184079771</v>
      </c>
      <c r="AD2875" s="44">
        <f t="shared" si="901"/>
        <v>3.9481300670363568</v>
      </c>
      <c r="AE2875" s="44">
        <f t="shared" si="902"/>
        <v>1.1553643069338895</v>
      </c>
      <c r="AF2875" s="44">
        <f t="shared" si="903"/>
        <v>3.0444437731453073E-5</v>
      </c>
      <c r="AG2875" s="45">
        <f>AC2875+AA2875+SUM($Z$2860:Z2875)</f>
        <v>31.509943581661556</v>
      </c>
      <c r="AH2875" s="45">
        <f>AC2875+AA2875+SUM($Z$2860:Z2875)</f>
        <v>31.509943581661556</v>
      </c>
      <c r="AI2875" s="45"/>
    </row>
    <row r="2876" spans="4:35" ht="14.4" x14ac:dyDescent="0.3">
      <c r="E2876" s="28">
        <v>40017.575694444444</v>
      </c>
      <c r="F2876" s="10">
        <f t="shared" si="904"/>
        <v>119.8708333333343</v>
      </c>
      <c r="G2876" s="10">
        <v>50443.199999999997</v>
      </c>
      <c r="H2876" s="10">
        <v>33.880000000000003</v>
      </c>
      <c r="I2876" s="10">
        <v>193</v>
      </c>
      <c r="K2876" s="10"/>
      <c r="L2876" s="79">
        <v>1037</v>
      </c>
      <c r="M2876" s="86"/>
      <c r="N2876" s="114">
        <v>5.99</v>
      </c>
      <c r="O2876" s="90"/>
      <c r="P2876" s="90"/>
      <c r="Q2876" s="90"/>
      <c r="R2876" s="87"/>
      <c r="V2876" s="43">
        <f t="shared" si="891"/>
        <v>1.2303107870091664E-4</v>
      </c>
      <c r="W2876" s="43">
        <f t="shared" si="892"/>
        <v>1.677510057363036E-2</v>
      </c>
      <c r="X2876" s="43">
        <f t="shared" si="893"/>
        <v>8.9856649989976422E-5</v>
      </c>
      <c r="Y2876" s="22">
        <f>X2876+W2876+SUM($V$2860:V2876)</f>
        <v>1.8403971434489155E-2</v>
      </c>
      <c r="Z2876" s="22">
        <f t="shared" si="894"/>
        <v>0.18317831490927031</v>
      </c>
      <c r="AA2876" s="44">
        <f t="shared" si="895"/>
        <v>24.976084806840344</v>
      </c>
      <c r="AB2876" s="44">
        <f t="shared" si="896"/>
        <v>3.9680635228179488</v>
      </c>
      <c r="AC2876" s="44">
        <f t="shared" si="897"/>
        <v>5.1292916712144176</v>
      </c>
      <c r="AD2876" s="44">
        <f t="shared" si="901"/>
        <v>3.9680635228179519</v>
      </c>
      <c r="AE2876" s="44">
        <f t="shared" si="902"/>
        <v>1.1611975502498038</v>
      </c>
      <c r="AF2876" s="44">
        <f t="shared" si="903"/>
        <v>3.0598146662772802E-5</v>
      </c>
      <c r="AG2876" s="45">
        <f>AC2876+AA2876+SUM($Z$2860:Z2876)</f>
        <v>31.844355410692437</v>
      </c>
      <c r="AH2876" s="45">
        <f>AC2876+AA2876+SUM($Z$2860:Z2876)</f>
        <v>31.844355410692437</v>
      </c>
      <c r="AI2876" s="45"/>
    </row>
    <row r="2877" spans="4:35" ht="14.4" x14ac:dyDescent="0.3">
      <c r="E2877" s="28">
        <v>40028.563194444447</v>
      </c>
      <c r="F2877" s="10">
        <f t="shared" si="904"/>
        <v>130.85833333333721</v>
      </c>
      <c r="G2877" s="10">
        <v>50520.800000000003</v>
      </c>
      <c r="H2877" s="10">
        <v>30.87</v>
      </c>
      <c r="I2877" s="10">
        <v>392</v>
      </c>
      <c r="K2877" s="10"/>
      <c r="L2877" s="79">
        <v>1037</v>
      </c>
      <c r="M2877" s="86"/>
      <c r="N2877" s="114">
        <v>5.99</v>
      </c>
      <c r="O2877" s="90"/>
      <c r="P2877" s="90"/>
      <c r="Q2877" s="90"/>
      <c r="R2877" s="87"/>
      <c r="V2877" s="43">
        <f t="shared" si="891"/>
        <v>1.1210063162624846E-4</v>
      </c>
      <c r="W2877" s="43">
        <f t="shared" si="892"/>
        <v>1.5284750729278901E-2</v>
      </c>
      <c r="X2877" s="43">
        <f t="shared" si="893"/>
        <v>8.1873517862767771E-5</v>
      </c>
      <c r="Y2877" s="22">
        <f>X2877+W2877+SUM($V$2860:V2877)</f>
        <v>1.7017739089636733E-2</v>
      </c>
      <c r="Z2877" s="22">
        <f t="shared" si="894"/>
        <v>0.18346010982388639</v>
      </c>
      <c r="AA2877" s="44">
        <f t="shared" si="895"/>
        <v>25.014507115119972</v>
      </c>
      <c r="AB2877" s="44">
        <f t="shared" si="896"/>
        <v>3.9741678486610899</v>
      </c>
      <c r="AC2877" s="44">
        <f t="shared" si="897"/>
        <v>5.1371823885695065</v>
      </c>
      <c r="AD2877" s="44">
        <f t="shared" si="901"/>
        <v>3.9741678486610912</v>
      </c>
      <c r="AE2877" s="44">
        <f t="shared" si="902"/>
        <v>1.1629838946906674</v>
      </c>
      <c r="AF2877" s="44">
        <f t="shared" si="903"/>
        <v>3.0645217748291385E-5</v>
      </c>
      <c r="AG2877" s="45">
        <f>AC2877+AA2877+SUM($Z$2860:Z2877)</f>
        <v>32.074128546151037</v>
      </c>
      <c r="AH2877" s="45">
        <f>AC2877+AA2877+SUM($Z$2860:Z2877)</f>
        <v>32.074128546151037</v>
      </c>
      <c r="AI2877" s="45"/>
    </row>
    <row r="2878" spans="4:35" ht="14.4" x14ac:dyDescent="0.3">
      <c r="E2878" s="28">
        <v>40038.632638888892</v>
      </c>
      <c r="F2878" s="10">
        <f t="shared" si="904"/>
        <v>140.92777777778247</v>
      </c>
      <c r="G2878" s="10">
        <v>57399</v>
      </c>
      <c r="H2878" s="10">
        <v>35.53</v>
      </c>
      <c r="I2878" s="10">
        <v>590</v>
      </c>
      <c r="K2878" s="10"/>
      <c r="L2878" s="79">
        <v>1037</v>
      </c>
      <c r="M2878" s="86"/>
      <c r="N2878" s="114">
        <v>5.99</v>
      </c>
      <c r="O2878" s="90"/>
      <c r="P2878" s="90"/>
      <c r="Q2878" s="90"/>
      <c r="R2878" s="87"/>
      <c r="V2878" s="43">
        <f t="shared" si="891"/>
        <v>1.2902285201427298E-4</v>
      </c>
      <c r="W2878" s="43">
        <f t="shared" si="892"/>
        <v>1.7592069757411059E-2</v>
      </c>
      <c r="X2878" s="43">
        <f t="shared" si="893"/>
        <v>9.423278554143629E-5</v>
      </c>
      <c r="Y2878" s="22">
        <f>X2878+W2878+SUM($V$2860:V2878)</f>
        <v>1.9466440237461833E-2</v>
      </c>
      <c r="Z2878" s="22">
        <f t="shared" si="894"/>
        <v>0.20843745237172123</v>
      </c>
      <c r="AA2878" s="44">
        <f t="shared" si="895"/>
        <v>28.420129805956581</v>
      </c>
      <c r="AB2878" s="44">
        <f t="shared" si="896"/>
        <v>4.5152345241029028</v>
      </c>
      <c r="AC2878" s="44">
        <f t="shared" si="897"/>
        <v>5.8365887302160901</v>
      </c>
      <c r="AD2878" s="44">
        <f t="shared" si="901"/>
        <v>4.5152345241029028</v>
      </c>
      <c r="AE2878" s="44">
        <f t="shared" si="902"/>
        <v>1.321319388674558</v>
      </c>
      <c r="AF2878" s="44">
        <f t="shared" si="903"/>
        <v>3.4817438629914347E-5</v>
      </c>
      <c r="AG2878" s="45">
        <f>AC2878+AA2878+SUM($Z$2860:Z2878)</f>
        <v>36.387595031005951</v>
      </c>
      <c r="AH2878" s="45">
        <f>AC2878+AA2878+SUM($Z$2860:Z2878)</f>
        <v>36.387595031005951</v>
      </c>
      <c r="AI2878" s="45"/>
    </row>
    <row r="2879" spans="4:35" ht="14.4" x14ac:dyDescent="0.3">
      <c r="E2879" s="28">
        <v>40045.588888888888</v>
      </c>
      <c r="F2879" s="10">
        <f t="shared" si="904"/>
        <v>147.8840277777781</v>
      </c>
      <c r="G2879" s="10">
        <v>58000</v>
      </c>
      <c r="H2879" s="10">
        <v>36.03</v>
      </c>
      <c r="I2879" s="10">
        <v>682</v>
      </c>
      <c r="K2879" s="10"/>
      <c r="L2879" s="79">
        <v>1037</v>
      </c>
      <c r="M2879" s="86"/>
      <c r="N2879" s="114">
        <v>5.99</v>
      </c>
      <c r="O2879" s="90"/>
      <c r="P2879" s="90"/>
      <c r="Q2879" s="90"/>
      <c r="R2879" s="87"/>
      <c r="V2879" s="43">
        <f t="shared" si="891"/>
        <v>1.3083854089710825E-4</v>
      </c>
      <c r="W2879" s="43">
        <f t="shared" si="892"/>
        <v>1.7839636176738543E-2</v>
      </c>
      <c r="X2879" s="43">
        <f t="shared" si="893"/>
        <v>9.5558887223696863E-5</v>
      </c>
      <c r="Y2879" s="22">
        <f>X2879+W2879+SUM($V$2860:V2879)</f>
        <v>1.9846171299368685E-2</v>
      </c>
      <c r="Z2879" s="22">
        <f t="shared" si="894"/>
        <v>0.21061991040888919</v>
      </c>
      <c r="AA2879" s="44">
        <f t="shared" si="895"/>
        <v>28.717704641988217</v>
      </c>
      <c r="AB2879" s="44">
        <f t="shared" si="896"/>
        <v>4.5625115837901067</v>
      </c>
      <c r="AC2879" s="44">
        <f t="shared" si="897"/>
        <v>5.897701115917231</v>
      </c>
      <c r="AD2879" s="44">
        <f t="shared" si="901"/>
        <v>4.5625115837901058</v>
      </c>
      <c r="AE2879" s="44">
        <f t="shared" si="902"/>
        <v>1.3351543501302172</v>
      </c>
      <c r="AF2879" s="44">
        <f t="shared" si="903"/>
        <v>3.5181996908221949E-5</v>
      </c>
      <c r="AG2879" s="45">
        <f>AC2879+AA2879+SUM($Z$2860:Z2879)</f>
        <v>36.956902163147618</v>
      </c>
      <c r="AH2879" s="45">
        <f>AC2879+AA2879+SUM($Z$2860:Z2879)</f>
        <v>36.956902163147618</v>
      </c>
      <c r="AI2879" s="45"/>
    </row>
    <row r="2880" spans="4:35" ht="14.4" x14ac:dyDescent="0.3">
      <c r="E2880" s="28">
        <v>40052.583333333336</v>
      </c>
      <c r="F2880" s="10">
        <f t="shared" si="904"/>
        <v>154.87847222222626</v>
      </c>
      <c r="G2880" s="10">
        <v>58490</v>
      </c>
      <c r="H2880" s="10">
        <v>35.54</v>
      </c>
      <c r="I2880" s="10">
        <v>873</v>
      </c>
      <c r="K2880" s="10"/>
      <c r="L2880" s="79">
        <v>1037</v>
      </c>
      <c r="M2880" s="86"/>
      <c r="N2880" s="114">
        <v>5.99</v>
      </c>
      <c r="O2880" s="83"/>
      <c r="P2880" s="83"/>
      <c r="Q2880" s="83"/>
      <c r="R2880" s="83"/>
      <c r="V2880" s="43">
        <f t="shared" si="891"/>
        <v>1.2905916579192969E-4</v>
      </c>
      <c r="W2880" s="43">
        <f t="shared" si="892"/>
        <v>1.7597021085797606E-2</v>
      </c>
      <c r="X2880" s="43">
        <f t="shared" si="893"/>
        <v>9.4259307575081513E-5</v>
      </c>
      <c r="Y2880" s="22">
        <f>X2880+W2880+SUM($V$2860:V2880)</f>
        <v>1.9731315794571064E-2</v>
      </c>
      <c r="Z2880" s="22">
        <f t="shared" si="894"/>
        <v>0.21239928551406775</v>
      </c>
      <c r="AA2880" s="44">
        <f t="shared" si="895"/>
        <v>28.96031973292915</v>
      </c>
      <c r="AB2880" s="44">
        <f t="shared" si="896"/>
        <v>4.6010569402738515</v>
      </c>
      <c r="AC2880" s="44">
        <f t="shared" si="897"/>
        <v>5.947526521896533</v>
      </c>
      <c r="AD2880" s="44">
        <f t="shared" si="901"/>
        <v>4.6010569402738515</v>
      </c>
      <c r="AE2880" s="44">
        <f t="shared" si="902"/>
        <v>1.3464341023985593</v>
      </c>
      <c r="AF2880" s="44">
        <f t="shared" si="903"/>
        <v>3.5479224123481076E-5</v>
      </c>
      <c r="AG2880" s="45">
        <f>AC2880+AA2880+SUM($Z$2860:Z2880)</f>
        <v>37.461741945581927</v>
      </c>
      <c r="AH2880" s="45">
        <f>AC2880+AA2880+SUM($Z$2860:Z2880)</f>
        <v>37.461741945581927</v>
      </c>
      <c r="AI2880" s="45"/>
    </row>
    <row r="2881" spans="4:35" ht="14.4" x14ac:dyDescent="0.3">
      <c r="E2881" s="28">
        <v>40059.540277777778</v>
      </c>
      <c r="F2881" s="10">
        <f t="shared" si="904"/>
        <v>161.83541666666861</v>
      </c>
      <c r="G2881" s="10">
        <v>59072.6</v>
      </c>
      <c r="H2881" s="10">
        <v>33.57</v>
      </c>
      <c r="I2881" s="10">
        <v>968</v>
      </c>
      <c r="K2881" s="10"/>
      <c r="L2881" s="79">
        <v>1037</v>
      </c>
      <c r="M2881" s="86"/>
      <c r="N2881" s="114">
        <v>5.99</v>
      </c>
      <c r="O2881" s="83"/>
      <c r="P2881" s="83"/>
      <c r="Q2881" s="83"/>
      <c r="R2881" s="83"/>
      <c r="V2881" s="43">
        <f t="shared" si="891"/>
        <v>1.219053515935588E-4</v>
      </c>
      <c r="W2881" s="43">
        <f t="shared" si="892"/>
        <v>1.6621609393647319E-2</v>
      </c>
      <c r="X2881" s="43">
        <f t="shared" si="893"/>
        <v>8.9034466946974849E-5</v>
      </c>
      <c r="Y2881" s="22">
        <f>X2881+W2881+SUM($V$2860:V2881)</f>
        <v>1.8872584613386229E-2</v>
      </c>
      <c r="Z2881" s="22">
        <f t="shared" si="894"/>
        <v>0.21451492620034737</v>
      </c>
      <c r="AA2881" s="44">
        <f t="shared" si="895"/>
        <v>29.248784124729536</v>
      </c>
      <c r="AB2881" s="44">
        <f t="shared" si="896"/>
        <v>4.6468865824930949</v>
      </c>
      <c r="AC2881" s="44">
        <f t="shared" si="897"/>
        <v>6.0067679127609024</v>
      </c>
      <c r="AD2881" s="44">
        <f t="shared" si="901"/>
        <v>4.6468865824930949</v>
      </c>
      <c r="AE2881" s="44">
        <f t="shared" si="902"/>
        <v>1.3598454976465915</v>
      </c>
      <c r="AF2881" s="44">
        <f t="shared" si="903"/>
        <v>3.5832621216562632E-5</v>
      </c>
      <c r="AG2881" s="45">
        <f>AC2881+AA2881+SUM($Z$2860:Z2881)</f>
        <v>38.023962654447025</v>
      </c>
      <c r="AH2881" s="45">
        <f>AC2881+AA2881+SUM($Z$2860:Z2881)</f>
        <v>38.023962654447025</v>
      </c>
      <c r="AI2881" s="45"/>
    </row>
    <row r="2882" spans="4:35" ht="14.4" x14ac:dyDescent="0.3">
      <c r="D2882" s="18"/>
      <c r="E2882" s="28">
        <v>40066.615277777775</v>
      </c>
      <c r="F2882" s="10">
        <f t="shared" si="904"/>
        <v>168.9104166666657</v>
      </c>
      <c r="G2882" s="10">
        <v>63585.8</v>
      </c>
      <c r="H2882" s="10">
        <v>35.409999999999997</v>
      </c>
      <c r="I2882" s="10">
        <v>1205</v>
      </c>
      <c r="K2882" s="10"/>
      <c r="L2882" s="79">
        <v>1037</v>
      </c>
      <c r="M2882" s="91"/>
      <c r="N2882" s="114">
        <v>5.99</v>
      </c>
      <c r="O2882" s="83"/>
      <c r="P2882" s="83"/>
      <c r="Q2882" s="83"/>
      <c r="R2882" s="83"/>
      <c r="V2882" s="43">
        <f t="shared" si="891"/>
        <v>1.2858708668239251E-4</v>
      </c>
      <c r="W2882" s="43">
        <f t="shared" si="892"/>
        <v>1.7532653816772461E-2</v>
      </c>
      <c r="X2882" s="43">
        <f t="shared" si="893"/>
        <v>9.3914521137693758E-5</v>
      </c>
      <c r="Y2882" s="22">
        <f>X2882+W2882+SUM($V$2860:V2882)</f>
        <v>1.9917096177384481E-2</v>
      </c>
      <c r="Z2882" s="22">
        <f t="shared" si="894"/>
        <v>0.23090406033237149</v>
      </c>
      <c r="AA2882" s="44">
        <f t="shared" si="895"/>
        <v>31.483417652147146</v>
      </c>
      <c r="AB2882" s="44">
        <f t="shared" si="896"/>
        <v>5.0019129149062254</v>
      </c>
      <c r="AC2882" s="44">
        <f t="shared" si="897"/>
        <v>6.4656904071808619</v>
      </c>
      <c r="AD2882" s="44">
        <f t="shared" si="901"/>
        <v>5.0019129149062245</v>
      </c>
      <c r="AE2882" s="44">
        <f t="shared" si="902"/>
        <v>1.4637389220087931</v>
      </c>
      <c r="AF2882" s="44">
        <f t="shared" si="903"/>
        <v>3.857026584494517E-5</v>
      </c>
      <c r="AG2882" s="45">
        <f>AC2882+AA2882+SUM($Z$2860:Z2882)</f>
        <v>40.948422736616969</v>
      </c>
      <c r="AH2882" s="45">
        <f>AC2882+AA2882+SUM($Z$2860:Z2882)</f>
        <v>40.948422736616969</v>
      </c>
      <c r="AI2882" s="45"/>
    </row>
    <row r="2883" spans="4:35" ht="14.4" x14ac:dyDescent="0.3">
      <c r="D2883" s="18"/>
      <c r="E2883" s="28">
        <v>40073.563888888886</v>
      </c>
      <c r="F2883" s="10">
        <f t="shared" si="904"/>
        <v>175.85902777777665</v>
      </c>
      <c r="G2883" s="10">
        <v>61542.5</v>
      </c>
      <c r="H2883" s="10">
        <v>35.840000000000003</v>
      </c>
      <c r="I2883" s="10">
        <v>1321</v>
      </c>
      <c r="K2883" s="10"/>
      <c r="L2883" s="79">
        <v>1037</v>
      </c>
      <c r="M2883" s="87"/>
      <c r="N2883" s="114">
        <v>5.99</v>
      </c>
      <c r="O2883" s="83"/>
      <c r="P2883" s="83"/>
      <c r="Q2883" s="83"/>
      <c r="R2883" s="83"/>
      <c r="V2883" s="43">
        <f t="shared" si="891"/>
        <v>1.3014857912163087E-4</v>
      </c>
      <c r="W2883" s="43">
        <f t="shared" si="892"/>
        <v>1.77455609373941E-2</v>
      </c>
      <c r="X2883" s="43">
        <f t="shared" si="893"/>
        <v>9.5054968584437863E-5</v>
      </c>
      <c r="Y2883" s="22">
        <f>X2883+W2883+SUM($V$2860:V2883)</f>
        <v>2.0261292324574496E-2</v>
      </c>
      <c r="Z2883" s="22">
        <f t="shared" si="894"/>
        <v>0.22348406614377694</v>
      </c>
      <c r="AA2883" s="44">
        <f t="shared" si="895"/>
        <v>30.471712722923446</v>
      </c>
      <c r="AB2883" s="44">
        <f t="shared" si="896"/>
        <v>4.8411787783690121</v>
      </c>
      <c r="AC2883" s="44">
        <f t="shared" si="897"/>
        <v>6.2579184642471768</v>
      </c>
      <c r="AD2883" s="44">
        <f t="shared" si="901"/>
        <v>4.8411787783690112</v>
      </c>
      <c r="AE2883" s="44">
        <f t="shared" si="902"/>
        <v>1.4167023550498088</v>
      </c>
      <c r="AF2883" s="44">
        <f t="shared" si="903"/>
        <v>3.733082835731465E-5</v>
      </c>
      <c r="AG2883" s="45">
        <f>AC2883+AA2883+SUM($Z$2860:Z2883)</f>
        <v>39.952429930603358</v>
      </c>
      <c r="AH2883" s="45">
        <f>AC2883+AA2883+SUM($Z$2860:Z2883)</f>
        <v>39.952429930603358</v>
      </c>
      <c r="AI2883" s="45"/>
    </row>
    <row r="2884" spans="4:35" ht="14.4" x14ac:dyDescent="0.3">
      <c r="D2884" s="18"/>
      <c r="E2884" s="28">
        <v>40079.53125</v>
      </c>
      <c r="F2884" s="10">
        <f t="shared" si="904"/>
        <v>181.82638888889051</v>
      </c>
      <c r="G2884" s="10">
        <v>64896.1</v>
      </c>
      <c r="H2884" s="10">
        <v>34.47</v>
      </c>
      <c r="I2884" s="10">
        <v>1538</v>
      </c>
      <c r="K2884" s="10"/>
      <c r="L2884" s="79">
        <v>1037</v>
      </c>
      <c r="M2884" s="86"/>
      <c r="N2884" s="114">
        <v>5.99</v>
      </c>
      <c r="O2884" s="83"/>
      <c r="P2884" s="83"/>
      <c r="Q2884" s="83"/>
      <c r="R2884" s="83"/>
      <c r="V2884" s="43">
        <f t="shared" si="891"/>
        <v>1.2517359158266224E-4</v>
      </c>
      <c r="W2884" s="43">
        <f t="shared" si="892"/>
        <v>1.7067228948436791E-2</v>
      </c>
      <c r="X2884" s="43">
        <f t="shared" si="893"/>
        <v>9.1421449975043884E-5</v>
      </c>
      <c r="Y2884" s="22">
        <f>X2884+W2884+SUM($V$2860:V2884)</f>
        <v>1.9704500408590456E-2</v>
      </c>
      <c r="Z2884" s="22">
        <f t="shared" si="894"/>
        <v>0.23566225461872956</v>
      </c>
      <c r="AA2884" s="44">
        <f t="shared" si="895"/>
        <v>32.13219021063675</v>
      </c>
      <c r="AB2884" s="44">
        <f t="shared" si="896"/>
        <v>5.1049863447034687</v>
      </c>
      <c r="AC2884" s="44">
        <f t="shared" si="897"/>
        <v>6.5989276101495893</v>
      </c>
      <c r="AD2884" s="44">
        <f t="shared" si="901"/>
        <v>5.1049863447034669</v>
      </c>
      <c r="AE2884" s="44">
        <f t="shared" si="902"/>
        <v>1.4939019003704412</v>
      </c>
      <c r="AF2884" s="44">
        <f t="shared" si="903"/>
        <v>3.936507568199418E-5</v>
      </c>
      <c r="AG2884" s="45">
        <f>AC2884+AA2884+SUM($Z$2860:Z2884)</f>
        <v>42.189578818837802</v>
      </c>
      <c r="AH2884" s="45">
        <f>AC2884+AA2884+SUM($Z$2860:Z2884)</f>
        <v>42.189578818837802</v>
      </c>
      <c r="AI2884" s="45"/>
    </row>
    <row r="2885" spans="4:35" ht="14.4" x14ac:dyDescent="0.3">
      <c r="D2885" s="18"/>
      <c r="E2885" s="28">
        <v>40086.506249999999</v>
      </c>
      <c r="F2885" s="10">
        <f t="shared" si="904"/>
        <v>188.80138888888905</v>
      </c>
      <c r="G2885" s="10">
        <v>66586</v>
      </c>
      <c r="H2885" s="10">
        <v>34.6</v>
      </c>
      <c r="I2885" s="10">
        <v>1635</v>
      </c>
      <c r="K2885" s="10"/>
      <c r="L2885" s="79">
        <v>1037</v>
      </c>
      <c r="M2885" s="86"/>
      <c r="N2885" s="114">
        <v>5.99</v>
      </c>
      <c r="O2885" s="83"/>
      <c r="P2885" s="83"/>
      <c r="Q2885" s="83"/>
      <c r="R2885" s="83"/>
      <c r="V2885" s="43">
        <f t="shared" si="891"/>
        <v>1.2564567069219942E-4</v>
      </c>
      <c r="W2885" s="43">
        <f t="shared" si="892"/>
        <v>1.7131596217461936E-2</v>
      </c>
      <c r="X2885" s="43">
        <f t="shared" si="893"/>
        <v>9.1766236412431652E-5</v>
      </c>
      <c r="Y2885" s="22">
        <f>X2885+W2885+SUM($V$2860:V2885)</f>
        <v>1.9894858134745189E-2</v>
      </c>
      <c r="Z2885" s="22">
        <f t="shared" si="894"/>
        <v>0.24179891990493615</v>
      </c>
      <c r="AA2885" s="44">
        <f t="shared" si="895"/>
        <v>32.968915194679781</v>
      </c>
      <c r="AB2885" s="44">
        <f t="shared" si="896"/>
        <v>5.2379206261766917</v>
      </c>
      <c r="AC2885" s="44">
        <f t="shared" si="897"/>
        <v>6.7707642500769802</v>
      </c>
      <c r="AD2885" s="44">
        <f t="shared" si="901"/>
        <v>5.2379206261766909</v>
      </c>
      <c r="AE2885" s="44">
        <f t="shared" si="902"/>
        <v>1.5328032337546666</v>
      </c>
      <c r="AF2885" s="44">
        <f t="shared" si="903"/>
        <v>4.0390145622945991E-5</v>
      </c>
      <c r="AG2885" s="45">
        <f>AC2885+AA2885+SUM($Z$2860:Z2885)</f>
        <v>43.439939362713162</v>
      </c>
      <c r="AH2885" s="45">
        <f>AC2885+AA2885+SUM($Z$2860:Z2885)</f>
        <v>43.439939362713162</v>
      </c>
      <c r="AI2885" s="45"/>
    </row>
    <row r="2886" spans="4:35" ht="14.4" x14ac:dyDescent="0.3">
      <c r="D2886" s="18"/>
      <c r="E2886" s="28">
        <v>40093.497916666667</v>
      </c>
      <c r="F2886" s="10">
        <f t="shared" si="904"/>
        <v>195.79305555555766</v>
      </c>
      <c r="G2886" s="10">
        <v>66659.7</v>
      </c>
      <c r="H2886" s="10">
        <v>34.340000000000003</v>
      </c>
      <c r="I2886" s="10">
        <v>1827</v>
      </c>
      <c r="K2886" s="10"/>
      <c r="L2886" s="79">
        <v>1037</v>
      </c>
      <c r="M2886" s="86"/>
      <c r="N2886" s="114">
        <v>5.99</v>
      </c>
      <c r="O2886" s="83"/>
      <c r="P2886" s="83"/>
      <c r="Q2886" s="83"/>
      <c r="R2886" s="83"/>
      <c r="V2886" s="43">
        <f t="shared" si="891"/>
        <v>1.2470151247312509E-4</v>
      </c>
      <c r="W2886" s="43">
        <f t="shared" si="892"/>
        <v>1.7002861679411646E-2</v>
      </c>
      <c r="X2886" s="43">
        <f t="shared" si="893"/>
        <v>9.1076663537656156E-5</v>
      </c>
      <c r="Y2886" s="22">
        <f>X2886+W2886+SUM($V$2860:V2886)</f>
        <v>1.9890135536293249E-2</v>
      </c>
      <c r="Z2886" s="22">
        <f t="shared" si="894"/>
        <v>0.24206655244626607</v>
      </c>
      <c r="AA2886" s="44">
        <f t="shared" si="895"/>
        <v>33.005406484888653</v>
      </c>
      <c r="AB2886" s="44">
        <f t="shared" si="896"/>
        <v>5.2437181624478164</v>
      </c>
      <c r="AC2886" s="44">
        <f t="shared" si="897"/>
        <v>6.778258397874275</v>
      </c>
      <c r="AD2886" s="44">
        <f t="shared" si="901"/>
        <v>5.2437181624478173</v>
      </c>
      <c r="AE2886" s="44">
        <f t="shared" si="902"/>
        <v>1.5344998005754358</v>
      </c>
      <c r="AF2886" s="44">
        <f t="shared" si="903"/>
        <v>4.0434851022465578E-5</v>
      </c>
      <c r="AG2886" s="45">
        <f>AC2886+AA2886+SUM($Z$2860:Z2886)</f>
        <v>43.725991353165597</v>
      </c>
      <c r="AH2886" s="45">
        <f>AC2886+AA2886+SUM($Z$2860:Z2886)</f>
        <v>43.725991353165597</v>
      </c>
      <c r="AI2886" s="45"/>
    </row>
    <row r="2887" spans="4:35" ht="14.4" x14ac:dyDescent="0.3">
      <c r="D2887" s="29"/>
      <c r="E2887" s="28">
        <v>40100.51458333333</v>
      </c>
      <c r="F2887" s="10">
        <f t="shared" si="904"/>
        <v>202.80972222222044</v>
      </c>
      <c r="G2887" s="10">
        <v>65734.899999999994</v>
      </c>
      <c r="H2887" s="10">
        <v>34.340000000000003</v>
      </c>
      <c r="I2887" s="10">
        <v>1920</v>
      </c>
      <c r="K2887" s="10"/>
      <c r="L2887" s="79">
        <v>1037</v>
      </c>
      <c r="M2887" s="86"/>
      <c r="N2887" s="114">
        <v>5.99</v>
      </c>
      <c r="O2887" s="83"/>
      <c r="P2887" s="83"/>
      <c r="Q2887" s="83"/>
      <c r="R2887" s="83"/>
      <c r="V2887" s="43">
        <f t="shared" si="891"/>
        <v>1.2470151247312509E-4</v>
      </c>
      <c r="W2887" s="43">
        <f t="shared" si="892"/>
        <v>1.7002861679411646E-2</v>
      </c>
      <c r="X2887" s="43">
        <f t="shared" si="893"/>
        <v>9.1076663537656156E-5</v>
      </c>
      <c r="Y2887" s="22">
        <f>X2887+W2887+SUM($V$2860:V2887)</f>
        <v>2.0014837048766373E-2</v>
      </c>
      <c r="Z2887" s="22">
        <f t="shared" si="894"/>
        <v>0.23870825428857395</v>
      </c>
      <c r="AA2887" s="44">
        <f t="shared" si="895"/>
        <v>32.547507635700534</v>
      </c>
      <c r="AB2887" s="44">
        <f t="shared" si="896"/>
        <v>5.1709697018842125</v>
      </c>
      <c r="AC2887" s="44">
        <f t="shared" si="897"/>
        <v>6.6842205704259934</v>
      </c>
      <c r="AD2887" s="44">
        <f t="shared" si="901"/>
        <v>5.1709697018842116</v>
      </c>
      <c r="AE2887" s="44">
        <f t="shared" si="902"/>
        <v>1.513210994661635</v>
      </c>
      <c r="AF2887" s="44">
        <f t="shared" si="903"/>
        <v>3.9873880147625506E-5</v>
      </c>
      <c r="AG2887" s="45">
        <f>AC2887+AA2887+SUM($Z$2860:Z2887)</f>
        <v>43.412762930817763</v>
      </c>
      <c r="AH2887" s="45">
        <f>AC2887+AA2887+SUM($Z$2860:Z2887)</f>
        <v>43.412762930817763</v>
      </c>
      <c r="AI2887" s="45"/>
    </row>
    <row r="2888" spans="4:35" ht="14.4" x14ac:dyDescent="0.3">
      <c r="D2888" s="29"/>
      <c r="E2888" s="28">
        <v>40107.54583333333</v>
      </c>
      <c r="F2888" s="10">
        <f t="shared" si="904"/>
        <v>209.84097222222044</v>
      </c>
      <c r="G2888" s="10">
        <v>67429.2</v>
      </c>
      <c r="H2888" s="10">
        <v>35</v>
      </c>
      <c r="I2888" s="10">
        <v>2160</v>
      </c>
      <c r="K2888" s="10"/>
      <c r="L2888" s="79">
        <v>1037</v>
      </c>
      <c r="M2888" s="86"/>
      <c r="N2888" s="114">
        <v>5.99</v>
      </c>
      <c r="O2888" s="83"/>
      <c r="P2888" s="83"/>
      <c r="Q2888" s="83"/>
      <c r="R2888" s="83"/>
      <c r="V2888" s="43">
        <f t="shared" si="891"/>
        <v>1.2709822179846764E-4</v>
      </c>
      <c r="W2888" s="43">
        <f t="shared" si="892"/>
        <v>1.7329649352923922E-2</v>
      </c>
      <c r="X2888" s="43">
        <f t="shared" si="893"/>
        <v>9.2827117758240087E-5</v>
      </c>
      <c r="Y2888" s="22">
        <f>X2888+W2888+SUM($V$2860:V2888)</f>
        <v>2.04704733982977E-2</v>
      </c>
      <c r="Z2888" s="22">
        <f t="shared" si="894"/>
        <v>0.24486089763694949</v>
      </c>
      <c r="AA2888" s="44">
        <f t="shared" si="895"/>
        <v>33.386411204233646</v>
      </c>
      <c r="AB2888" s="44">
        <f t="shared" si="896"/>
        <v>5.3042501049258597</v>
      </c>
      <c r="AC2888" s="44">
        <f t="shared" si="897"/>
        <v>6.8565046221621762</v>
      </c>
      <c r="AD2888" s="44">
        <f t="shared" si="901"/>
        <v>5.3042501049258597</v>
      </c>
      <c r="AE2888" s="44">
        <f t="shared" si="902"/>
        <v>1.5522136156172495</v>
      </c>
      <c r="AF2888" s="44">
        <f t="shared" si="903"/>
        <v>4.0901619067653104E-5</v>
      </c>
      <c r="AG2888" s="45">
        <f>AC2888+AA2888+SUM($Z$2860:Z2888)</f>
        <v>44.668811448724014</v>
      </c>
      <c r="AH2888" s="45">
        <f>AC2888+AA2888+SUM($Z$2860:Z2888)</f>
        <v>44.668811448724014</v>
      </c>
      <c r="AI2888" s="45"/>
    </row>
    <row r="2889" spans="4:35" ht="14.4" x14ac:dyDescent="0.3">
      <c r="D2889" s="29"/>
      <c r="E2889" s="28">
        <v>40115.492361111108</v>
      </c>
      <c r="F2889" s="10">
        <f t="shared" si="904"/>
        <v>217.78749999999854</v>
      </c>
      <c r="G2889" s="10">
        <v>73645.2</v>
      </c>
      <c r="H2889" s="10">
        <v>37.5</v>
      </c>
      <c r="I2889" s="10">
        <v>2260</v>
      </c>
      <c r="K2889" s="10"/>
      <c r="L2889" s="79">
        <v>1037</v>
      </c>
      <c r="M2889" s="86"/>
      <c r="N2889" s="114">
        <v>5.99</v>
      </c>
      <c r="O2889" s="83"/>
      <c r="P2889" s="83"/>
      <c r="Q2889" s="83"/>
      <c r="R2889" s="83"/>
      <c r="V2889" s="43">
        <f t="shared" si="891"/>
        <v>1.3617666621264387E-4</v>
      </c>
      <c r="W2889" s="43">
        <f t="shared" si="892"/>
        <v>1.8567481449561347E-2</v>
      </c>
      <c r="X2889" s="43">
        <f t="shared" si="893"/>
        <v>9.9457626169542968E-5</v>
      </c>
      <c r="Y2889" s="22">
        <f>X2889+W2889+SUM($V$2860:V2889)</f>
        <v>2.1851112669559074E-2</v>
      </c>
      <c r="Z2889" s="22">
        <f t="shared" si="894"/>
        <v>0.26743354182835738</v>
      </c>
      <c r="AA2889" s="44">
        <f t="shared" si="895"/>
        <v>36.464156929312942</v>
      </c>
      <c r="AB2889" s="44">
        <f t="shared" si="896"/>
        <v>5.79322548431964</v>
      </c>
      <c r="AC2889" s="44">
        <f t="shared" si="897"/>
        <v>7.4885754865853054</v>
      </c>
      <c r="AD2889" s="44">
        <f t="shared" si="901"/>
        <v>5.7932254843196409</v>
      </c>
      <c r="AE2889" s="44">
        <f t="shared" si="902"/>
        <v>1.6953053301070673</v>
      </c>
      <c r="AF2889" s="44">
        <f t="shared" si="903"/>
        <v>4.4672158598368754E-5</v>
      </c>
      <c r="AG2889" s="45">
        <f>AC2889+AA2889+SUM($Z$2860:Z2889)</f>
        <v>48.646061580054791</v>
      </c>
      <c r="AH2889" s="45">
        <f>AC2889+AA2889+SUM($Z$2860:Z2889)</f>
        <v>48.646061580054791</v>
      </c>
      <c r="AI2889" s="45"/>
    </row>
    <row r="2890" spans="4:35" ht="14.4" x14ac:dyDescent="0.3">
      <c r="D2890" s="29"/>
      <c r="E2890" s="28">
        <v>40158.488194444442</v>
      </c>
      <c r="F2890" s="10">
        <f t="shared" si="904"/>
        <v>260.78333333333285</v>
      </c>
      <c r="G2890" s="10">
        <v>80146</v>
      </c>
      <c r="H2890" s="10">
        <v>38.04</v>
      </c>
      <c r="I2890" s="10">
        <v>2499</v>
      </c>
      <c r="K2890" s="10"/>
      <c r="L2890" s="79">
        <v>1037</v>
      </c>
      <c r="M2890" s="86"/>
      <c r="N2890" s="114">
        <v>5.99</v>
      </c>
      <c r="O2890" s="83"/>
      <c r="P2890" s="83"/>
      <c r="Q2890" s="83"/>
      <c r="R2890" s="83"/>
      <c r="V2890" s="43">
        <f t="shared" si="891"/>
        <v>1.3813761020610592E-4</v>
      </c>
      <c r="W2890" s="43">
        <f t="shared" si="892"/>
        <v>1.8834853182435028E-2</v>
      </c>
      <c r="X2890" s="43">
        <f t="shared" si="893"/>
        <v>1.0088981598638437E-4</v>
      </c>
      <c r="Y2890" s="22">
        <f>X2890+W2890+SUM($V$2860:V2890)</f>
        <v>2.2258054202455701E-2</v>
      </c>
      <c r="Z2890" s="22">
        <f t="shared" si="894"/>
        <v>0.29104040240742818</v>
      </c>
      <c r="AA2890" s="44">
        <f t="shared" si="895"/>
        <v>39.682916486841165</v>
      </c>
      <c r="AB2890" s="44">
        <f t="shared" si="896"/>
        <v>6.304604368869688</v>
      </c>
      <c r="AC2890" s="44">
        <f t="shared" si="897"/>
        <v>8.1496060971776281</v>
      </c>
      <c r="AD2890" s="44">
        <f t="shared" si="901"/>
        <v>6.3046043688696871</v>
      </c>
      <c r="AE2890" s="44">
        <f t="shared" si="902"/>
        <v>1.8449531128540759</v>
      </c>
      <c r="AF2890" s="44">
        <f t="shared" si="903"/>
        <v>4.8615453865626839E-5</v>
      </c>
      <c r="AG2890" s="45">
        <f>AC2890+AA2890+SUM($Z$2860:Z2890)</f>
        <v>52.816892150582767</v>
      </c>
      <c r="AH2890" s="45">
        <f>AC2890+AA2890+SUM($Z$2860:Z2890)</f>
        <v>52.816892150582767</v>
      </c>
      <c r="AI2890" s="45"/>
    </row>
    <row r="2891" spans="4:35" ht="14.4" x14ac:dyDescent="0.3">
      <c r="D2891" s="29"/>
      <c r="E2891" s="28">
        <v>40186.460416666669</v>
      </c>
      <c r="F2891" s="10">
        <f t="shared" si="904"/>
        <v>288.75555555555911</v>
      </c>
      <c r="G2891" s="10">
        <v>86113</v>
      </c>
      <c r="H2891" s="10">
        <v>40.9</v>
      </c>
      <c r="I2891" s="10">
        <v>2724</v>
      </c>
      <c r="K2891" s="10"/>
      <c r="L2891" s="79">
        <v>1037</v>
      </c>
      <c r="M2891" s="86"/>
      <c r="N2891" s="114">
        <v>5.99</v>
      </c>
      <c r="O2891" s="83"/>
      <c r="P2891" s="83"/>
      <c r="Q2891" s="83"/>
      <c r="R2891" s="83"/>
      <c r="V2891" s="43">
        <f t="shared" si="891"/>
        <v>1.4852335061592357E-4</v>
      </c>
      <c r="W2891" s="43">
        <f t="shared" si="892"/>
        <v>2.0250933100988241E-2</v>
      </c>
      <c r="X2891" s="43">
        <f t="shared" si="893"/>
        <v>1.0847511760891483E-4</v>
      </c>
      <c r="Y2891" s="22">
        <f>X2891+W2891+SUM($V$2860:V2891)</f>
        <v>2.3830242773247367E-2</v>
      </c>
      <c r="Z2891" s="22">
        <f t="shared" si="894"/>
        <v>0.31270883353518408</v>
      </c>
      <c r="AA2891" s="44">
        <f t="shared" si="895"/>
        <v>42.637374135095371</v>
      </c>
      <c r="AB2891" s="44">
        <f t="shared" si="896"/>
        <v>6.7739924140503014</v>
      </c>
      <c r="AC2891" s="44">
        <f t="shared" si="897"/>
        <v>8.7563575206031121</v>
      </c>
      <c r="AD2891" s="44">
        <f t="shared" si="901"/>
        <v>6.7739924140502996</v>
      </c>
      <c r="AE2891" s="44">
        <f t="shared" si="902"/>
        <v>1.982312871599369</v>
      </c>
      <c r="AF2891" s="44">
        <f t="shared" si="903"/>
        <v>5.2234953444098563E-5</v>
      </c>
      <c r="AG2891" s="45">
        <f>AC2891+AA2891+SUM($Z$2860:Z2891)</f>
        <v>56.690810055797641</v>
      </c>
      <c r="AH2891" s="45">
        <f>AC2891+AA2891+SUM($Z$2860:Z2891)</f>
        <v>56.690810055797641</v>
      </c>
      <c r="AI2891" s="45"/>
    </row>
    <row r="2892" spans="4:35" ht="14.4" x14ac:dyDescent="0.3">
      <c r="D2892" s="29"/>
      <c r="E2892" s="28">
        <v>40200.461111111108</v>
      </c>
      <c r="F2892" s="10">
        <f t="shared" si="904"/>
        <v>302.75624999999854</v>
      </c>
      <c r="G2892" s="10">
        <v>86076</v>
      </c>
      <c r="H2892" s="10">
        <v>39.43</v>
      </c>
      <c r="I2892" s="78">
        <v>2930</v>
      </c>
      <c r="J2892" s="78"/>
      <c r="K2892" s="78"/>
      <c r="L2892" s="79">
        <v>1037</v>
      </c>
      <c r="M2892" s="90"/>
      <c r="N2892" s="114">
        <v>5.99</v>
      </c>
      <c r="O2892" s="83"/>
      <c r="P2892" s="83"/>
      <c r="Q2892" s="83"/>
      <c r="R2892" s="83"/>
      <c r="V2892" s="43">
        <f t="shared" si="891"/>
        <v>1.4318522530038796E-4</v>
      </c>
      <c r="W2892" s="43">
        <f t="shared" si="892"/>
        <v>1.9523087828165437E-2</v>
      </c>
      <c r="X2892" s="43">
        <f t="shared" si="893"/>
        <v>1.0457637866306875E-4</v>
      </c>
      <c r="Y2892" s="22">
        <f>X2892+W2892+SUM($V$2860:V2892)</f>
        <v>2.3241683986779105E-2</v>
      </c>
      <c r="Z2892" s="22">
        <f t="shared" si="894"/>
        <v>0.31257447255785425</v>
      </c>
      <c r="AA2892" s="44">
        <f t="shared" si="895"/>
        <v>42.619054220065131</v>
      </c>
      <c r="AB2892" s="44">
        <f t="shared" si="896"/>
        <v>6.7710818463158144</v>
      </c>
      <c r="AC2892" s="44">
        <f t="shared" si="897"/>
        <v>8.7525951940291673</v>
      </c>
      <c r="AD2892" s="44">
        <f t="shared" si="901"/>
        <v>6.7710818463158153</v>
      </c>
      <c r="AE2892" s="44">
        <f t="shared" si="902"/>
        <v>1.9814611352035969</v>
      </c>
      <c r="AF2892" s="44">
        <f t="shared" si="903"/>
        <v>5.221250975641575E-5</v>
      </c>
      <c r="AG2892" s="45">
        <f>AC2892+AA2892+SUM($Z$2860:Z2892)</f>
        <v>56.981302286751315</v>
      </c>
      <c r="AH2892" s="45">
        <f>AC2892+AA2892+SUM($Z$2860:Z2892)</f>
        <v>56.981302286751315</v>
      </c>
      <c r="AI2892" s="45"/>
    </row>
    <row r="2893" spans="4:35" ht="14.4" x14ac:dyDescent="0.3">
      <c r="E2893" s="28">
        <v>40287.633333333331</v>
      </c>
      <c r="F2893" s="10">
        <f t="shared" si="904"/>
        <v>389.9284722222219</v>
      </c>
      <c r="G2893" s="10">
        <v>105748</v>
      </c>
      <c r="H2893" s="10">
        <v>32.35</v>
      </c>
      <c r="I2893" s="18">
        <v>156</v>
      </c>
      <c r="J2893" s="18"/>
      <c r="K2893" s="18"/>
      <c r="L2893" s="79">
        <v>1037</v>
      </c>
      <c r="M2893" s="86"/>
      <c r="N2893" s="114">
        <v>5.99</v>
      </c>
      <c r="O2893" s="83"/>
      <c r="P2893" s="83"/>
      <c r="Q2893" s="83"/>
      <c r="R2893" s="83"/>
      <c r="V2893" s="43">
        <f t="shared" ref="V2893:V2922" si="905">($A$15*L2893/1000/$A$13*H2893)/$Q$2860</f>
        <v>1.1747507071944078E-4</v>
      </c>
      <c r="W2893" s="43">
        <f t="shared" ref="W2893:W2922" si="906">($U$2860*L2893/1000/$A$13*H2893)/$Q$2860</f>
        <v>1.6017547330488255E-2</v>
      </c>
      <c r="X2893" s="43">
        <f t="shared" ref="X2893:X2922" si="907">($A$46*$S$2860*H2893*L2893/1000000)/$Q$2860</f>
        <v>8.5798778842259072E-5</v>
      </c>
      <c r="Y2893" s="22">
        <f>X2893+W2893+SUM($V$2860:V2893)</f>
        <v>1.9834840960000554E-2</v>
      </c>
      <c r="Z2893" s="22">
        <f t="shared" ref="Z2893:Z2922" si="908">($A$15*L2893/1000/$A$13*G2893)/$Q$2860</f>
        <v>0.38401093596412439</v>
      </c>
      <c r="AA2893" s="44">
        <f t="shared" ref="AA2893:AA2922" si="909">($U$2860*L2893/1000/$A$13*G2893)/$Q$2860</f>
        <v>52.359307422085685</v>
      </c>
      <c r="AB2893" s="44">
        <f t="shared" ref="AB2893:AB2922" si="910">($A$14*$S$2860/1000*G2893/1000000*L2893/1000*1000000)/$Q$2860</f>
        <v>8.318559913148901</v>
      </c>
      <c r="AC2893" s="44">
        <f t="shared" ref="AC2893:AC2913" si="911">($A$14*((L2893/1000)*G2893/10^6)*(1+($A$28/(10^-N2893))+(($A$28*$A$29)/(10^-N2893)^2))*1000000)*$S$2860/1000/$Q$2860</f>
        <v>10.752932717345093</v>
      </c>
      <c r="AD2893" s="44">
        <f t="shared" si="901"/>
        <v>8.3185599131488992</v>
      </c>
      <c r="AE2893" s="44">
        <f t="shared" si="902"/>
        <v>2.4343086589236247</v>
      </c>
      <c r="AF2893" s="44">
        <f t="shared" si="903"/>
        <v>6.4145272569838882E-5</v>
      </c>
      <c r="AG2893" s="45">
        <f>AC2893+AA2893+SUM($Z$2860:Z2893)</f>
        <v>69.105903948051917</v>
      </c>
      <c r="AH2893" s="45">
        <f>AC2893+AA2893+SUM($Z$2860:Z2893)</f>
        <v>69.105903948051917</v>
      </c>
      <c r="AI2893" s="45"/>
    </row>
    <row r="2894" spans="4:35" ht="14.4" x14ac:dyDescent="0.3">
      <c r="E2894" s="28">
        <v>40360.654166666667</v>
      </c>
      <c r="F2894" s="10">
        <f t="shared" si="904"/>
        <v>462.94930555555766</v>
      </c>
      <c r="G2894" s="10">
        <v>124737</v>
      </c>
      <c r="H2894" s="10">
        <v>34.92</v>
      </c>
      <c r="I2894" s="10">
        <v>74</v>
      </c>
      <c r="K2894" s="10"/>
      <c r="L2894" s="79">
        <v>1037</v>
      </c>
      <c r="M2894" s="86"/>
      <c r="N2894" s="114">
        <v>5.99</v>
      </c>
      <c r="O2894" s="83"/>
      <c r="P2894" s="83"/>
      <c r="Q2894" s="83"/>
      <c r="R2894" s="83"/>
      <c r="V2894" s="43">
        <f t="shared" si="905"/>
        <v>1.26807711577214E-4</v>
      </c>
      <c r="W2894" s="43">
        <f t="shared" si="906"/>
        <v>1.7290038725831527E-2</v>
      </c>
      <c r="X2894" s="43">
        <f t="shared" si="907"/>
        <v>9.2614941489078395E-5</v>
      </c>
      <c r="Y2894" s="22">
        <f>X2894+W2894+SUM($V$2860:V2894)</f>
        <v>2.124095622956786E-2</v>
      </c>
      <c r="Z2894" s="22">
        <f t="shared" si="908"/>
        <v>0.45296716835644163</v>
      </c>
      <c r="AA2894" s="44">
        <f t="shared" si="909"/>
        <v>61.7613848953049</v>
      </c>
      <c r="AB2894" s="44">
        <f t="shared" si="910"/>
        <v>9.8123104728832171</v>
      </c>
      <c r="AC2894" s="44">
        <f t="shared" si="911"/>
        <v>12.683819725795995</v>
      </c>
      <c r="AD2894" s="44">
        <f t="shared" si="901"/>
        <v>9.8123104728832153</v>
      </c>
      <c r="AE2894" s="44">
        <f t="shared" si="902"/>
        <v>2.8714335891757403</v>
      </c>
      <c r="AF2894" s="44">
        <f t="shared" si="903"/>
        <v>7.5663737040360029E-5</v>
      </c>
      <c r="AG2894" s="45">
        <f>AC2894+AA2894+SUM($Z$2860:Z2894)</f>
        <v>80.891835598078472</v>
      </c>
      <c r="AH2894" s="45">
        <f>AC2894+AA2894+SUM($Z$2860:Z2894)</f>
        <v>80.891835598078472</v>
      </c>
      <c r="AI2894" s="45"/>
    </row>
    <row r="2895" spans="4:35" ht="14.4" x14ac:dyDescent="0.3">
      <c r="E2895" s="28">
        <v>40533.584722222222</v>
      </c>
      <c r="F2895" s="10">
        <f t="shared" si="904"/>
        <v>635.8798611111124</v>
      </c>
      <c r="G2895" s="10">
        <v>136262</v>
      </c>
      <c r="H2895" s="10">
        <v>38.79</v>
      </c>
      <c r="I2895" s="10">
        <v>51</v>
      </c>
      <c r="K2895" s="10"/>
      <c r="L2895" s="79">
        <v>1037</v>
      </c>
      <c r="M2895" s="86"/>
      <c r="N2895" s="114">
        <v>5.99</v>
      </c>
      <c r="O2895" s="83"/>
      <c r="P2895" s="83"/>
      <c r="Q2895" s="83"/>
      <c r="R2895" s="83"/>
      <c r="V2895" s="43">
        <f t="shared" si="905"/>
        <v>1.4086114353035881E-4</v>
      </c>
      <c r="W2895" s="43">
        <f t="shared" si="906"/>
        <v>1.9206202811426255E-2</v>
      </c>
      <c r="X2895" s="43">
        <f t="shared" si="907"/>
        <v>1.0287896850977523E-4</v>
      </c>
      <c r="Y2895" s="22">
        <f>X2895+W2895+SUM($V$2860:V2895)</f>
        <v>2.3308245485713645E-2</v>
      </c>
      <c r="Z2895" s="22">
        <f t="shared" si="908"/>
        <v>0.49481879710579413</v>
      </c>
      <c r="AA2895" s="44">
        <f t="shared" si="909"/>
        <v>67.467790860803419</v>
      </c>
      <c r="AB2895" s="44">
        <f t="shared" si="910"/>
        <v>10.718912990179442</v>
      </c>
      <c r="AC2895" s="44">
        <f t="shared" si="911"/>
        <v>13.85573361132955</v>
      </c>
      <c r="AD2895" s="44">
        <f t="shared" si="901"/>
        <v>10.71891299017944</v>
      </c>
      <c r="AE2895" s="44">
        <f t="shared" si="902"/>
        <v>3.13673796650765</v>
      </c>
      <c r="AF2895" s="44">
        <f t="shared" si="903"/>
        <v>8.2654642460485174E-5</v>
      </c>
      <c r="AG2895" s="45">
        <f>AC2895+AA2895+SUM($Z$2860:Z2895)</f>
        <v>88.264974246216354</v>
      </c>
      <c r="AH2895" s="45">
        <f>AC2895+AA2895+SUM($Z$2860:Z2895)</f>
        <v>88.264974246216354</v>
      </c>
      <c r="AI2895" s="45"/>
    </row>
    <row r="2896" spans="4:35" ht="14.4" x14ac:dyDescent="0.3">
      <c r="E2896" s="28">
        <v>40609.579861111109</v>
      </c>
      <c r="F2896" s="10">
        <f t="shared" si="904"/>
        <v>711.875</v>
      </c>
      <c r="G2896" s="10">
        <v>134111</v>
      </c>
      <c r="H2896" s="10">
        <v>38.369999999999997</v>
      </c>
      <c r="I2896" s="10">
        <v>46</v>
      </c>
      <c r="K2896" s="10"/>
      <c r="L2896" s="79">
        <v>1037</v>
      </c>
      <c r="M2896" s="86"/>
      <c r="N2896" s="114">
        <v>5.99</v>
      </c>
      <c r="O2896" s="83"/>
      <c r="P2896" s="83"/>
      <c r="Q2896" s="83"/>
      <c r="R2896" s="83"/>
      <c r="V2896" s="43">
        <f t="shared" si="905"/>
        <v>1.3933596486877722E-4</v>
      </c>
      <c r="W2896" s="43">
        <f t="shared" si="906"/>
        <v>1.8998247019191169E-2</v>
      </c>
      <c r="X2896" s="43">
        <f t="shared" si="907"/>
        <v>1.0176504309667636E-4</v>
      </c>
      <c r="Y2896" s="22">
        <f>X2896+W2896+SUM($V$2860:V2896)</f>
        <v>2.3238511732934234E-2</v>
      </c>
      <c r="Z2896" s="22">
        <f t="shared" si="908"/>
        <v>0.48700770353183692</v>
      </c>
      <c r="AA2896" s="44">
        <f t="shared" si="909"/>
        <v>66.40276012485657</v>
      </c>
      <c r="AB2896" s="44">
        <f t="shared" si="910"/>
        <v>10.549706741615086</v>
      </c>
      <c r="AC2896" s="44">
        <f t="shared" si="911"/>
        <v>13.637010247530622</v>
      </c>
      <c r="AD2896" s="44">
        <f t="shared" si="901"/>
        <v>10.549706741615088</v>
      </c>
      <c r="AE2896" s="44">
        <f t="shared" si="902"/>
        <v>3.08722215603989</v>
      </c>
      <c r="AF2896" s="44">
        <f t="shared" si="903"/>
        <v>8.1349875644113028E-5</v>
      </c>
      <c r="AG2896" s="45">
        <f>AC2896+AA2896+SUM($Z$2860:Z2896)</f>
        <v>87.468227850002407</v>
      </c>
      <c r="AH2896" s="45">
        <f>AC2896+AA2896+SUM($Z$2860:Z2896)</f>
        <v>87.468227850002407</v>
      </c>
      <c r="AI2896" s="45"/>
    </row>
    <row r="2897" spans="4:35" ht="14.4" x14ac:dyDescent="0.3">
      <c r="E2897" s="28">
        <v>40627.532638888886</v>
      </c>
      <c r="F2897" s="10">
        <f t="shared" si="904"/>
        <v>729.82777777777665</v>
      </c>
      <c r="G2897" s="52">
        <v>19347</v>
      </c>
      <c r="H2897" s="123">
        <v>2.69</v>
      </c>
      <c r="I2897" s="10">
        <v>40</v>
      </c>
      <c r="K2897" s="10"/>
      <c r="L2897" s="79">
        <v>1037</v>
      </c>
      <c r="M2897" s="86"/>
      <c r="N2897" s="114">
        <v>5.99</v>
      </c>
      <c r="O2897" s="83"/>
      <c r="P2897" s="83"/>
      <c r="Q2897" s="83"/>
      <c r="R2897" s="83"/>
      <c r="V2897" s="43">
        <f t="shared" si="905"/>
        <v>9.7684061896536543E-6</v>
      </c>
      <c r="W2897" s="43">
        <f t="shared" si="906"/>
        <v>1.3319073359818673E-3</v>
      </c>
      <c r="X2897" s="43">
        <f t="shared" si="907"/>
        <v>7.1344270505618813E-6</v>
      </c>
      <c r="Y2897" s="22">
        <f>X2897+W2897+SUM($V$2860:V2897)</f>
        <v>5.4873098398684718E-3</v>
      </c>
      <c r="Z2897" s="22">
        <f t="shared" si="908"/>
        <v>7.025626563242722E-2</v>
      </c>
      <c r="AA2897" s="44">
        <f t="shared" si="909"/>
        <v>9.57933502945769</v>
      </c>
      <c r="AB2897" s="44">
        <f t="shared" si="910"/>
        <v>1.5219122691652969</v>
      </c>
      <c r="AC2897" s="44">
        <f t="shared" si="911"/>
        <v>1.9672900601663914</v>
      </c>
      <c r="AD2897" s="44">
        <f t="shared" si="901"/>
        <v>1.5219122691652966</v>
      </c>
      <c r="AE2897" s="44">
        <f t="shared" si="902"/>
        <v>0.44536605537878143</v>
      </c>
      <c r="AF2897" s="44">
        <f t="shared" si="903"/>
        <v>1.1735622313506384E-5</v>
      </c>
      <c r="AG2897" s="45">
        <f>AC2897+AA2897+SUM($Z$2860:Z2897)</f>
        <v>19.045338832871717</v>
      </c>
      <c r="AH2897" s="77">
        <f>AC2897+AA2897+SUM($Z$2897:Z2897)+$AH$2896</f>
        <v>99.085109205258917</v>
      </c>
      <c r="AI2897" s="45"/>
    </row>
    <row r="2898" spans="4:35" ht="14.4" x14ac:dyDescent="0.3">
      <c r="E2898" s="28">
        <v>40633.569444444445</v>
      </c>
      <c r="F2898" s="10">
        <f t="shared" si="904"/>
        <v>735.86458333333576</v>
      </c>
      <c r="G2898" s="52">
        <v>24063</v>
      </c>
      <c r="H2898" s="123">
        <v>0.61</v>
      </c>
      <c r="I2898" s="10">
        <v>78</v>
      </c>
      <c r="K2898" s="10"/>
      <c r="L2898" s="79">
        <v>1037</v>
      </c>
      <c r="M2898" s="86"/>
      <c r="N2898" s="114">
        <v>5.99</v>
      </c>
      <c r="O2898" s="83"/>
      <c r="P2898" s="83"/>
      <c r="Q2898" s="83"/>
      <c r="R2898" s="83"/>
      <c r="V2898" s="43">
        <f t="shared" si="905"/>
        <v>2.2151404370590071E-6</v>
      </c>
      <c r="W2898" s="43">
        <f t="shared" si="906"/>
        <v>3.0203103157953122E-4</v>
      </c>
      <c r="X2898" s="43">
        <f t="shared" si="907"/>
        <v>1.6178440523578989E-6</v>
      </c>
      <c r="Y2898" s="22">
        <f>X2898+W2898+SUM($V$2860:V2898)</f>
        <v>4.4541320929049914E-3</v>
      </c>
      <c r="Z2898" s="22">
        <f t="shared" si="908"/>
        <v>8.7381843175329321E-2</v>
      </c>
      <c r="AA2898" s="44">
        <f t="shared" si="909"/>
        <v>11.914381496554526</v>
      </c>
      <c r="AB2898" s="44">
        <f t="shared" si="910"/>
        <v>1.8928916593231266</v>
      </c>
      <c r="AC2898" s="44">
        <f t="shared" si="911"/>
        <v>2.4468341715916608</v>
      </c>
      <c r="AD2898" s="44">
        <f t="shared" si="901"/>
        <v>1.8928916593231262</v>
      </c>
      <c r="AE2898" s="44">
        <f t="shared" si="902"/>
        <v>0.55392791598592106</v>
      </c>
      <c r="AF2898" s="44">
        <f t="shared" si="903"/>
        <v>1.4596282613836979E-5</v>
      </c>
      <c r="AG2898" s="45">
        <f>AC2898+AA2898+SUM($Z$2860:Z2898)</f>
        <v>21.947311254569154</v>
      </c>
      <c r="AH2898" s="45">
        <f>AC2898+AA2898+SUM($Z$2897:Z2898)+$AH$2896</f>
        <v>101.98708162695635</v>
      </c>
      <c r="AI2898" s="45"/>
    </row>
    <row r="2899" spans="4:35" ht="14.4" x14ac:dyDescent="0.3">
      <c r="E2899" s="28">
        <v>40654.515277777777</v>
      </c>
      <c r="F2899" s="10">
        <f t="shared" si="904"/>
        <v>756.81041666666715</v>
      </c>
      <c r="G2899" s="10">
        <v>29746</v>
      </c>
      <c r="H2899" s="40">
        <v>2.34</v>
      </c>
      <c r="I2899" s="10">
        <v>56</v>
      </c>
      <c r="K2899" s="10"/>
      <c r="L2899" s="79">
        <v>1037</v>
      </c>
      <c r="M2899" s="86"/>
      <c r="N2899" s="114">
        <v>5.99</v>
      </c>
      <c r="O2899" s="83"/>
      <c r="P2899" s="83"/>
      <c r="Q2899" s="83"/>
      <c r="R2899" s="83"/>
      <c r="V2899" s="43">
        <f t="shared" si="905"/>
        <v>8.4974239716689773E-6</v>
      </c>
      <c r="W2899" s="43">
        <f t="shared" si="906"/>
        <v>1.1586108424526281E-3</v>
      </c>
      <c r="X2899" s="43">
        <f t="shared" si="907"/>
        <v>6.2061558729794801E-6</v>
      </c>
      <c r="Y2899" s="22">
        <f>X2899+W2899+SUM($V$2860:V2899)</f>
        <v>5.3237976395703792E-3</v>
      </c>
      <c r="Z2899" s="22">
        <f t="shared" si="908"/>
        <v>0.10801896301763481</v>
      </c>
      <c r="AA2899" s="44">
        <f t="shared" si="909"/>
        <v>14.728221418630717</v>
      </c>
      <c r="AB2899" s="44">
        <f t="shared" si="910"/>
        <v>2.3399391305417332</v>
      </c>
      <c r="AC2899" s="44">
        <f t="shared" si="911"/>
        <v>3.024707196449552</v>
      </c>
      <c r="AD2899" s="44">
        <f t="shared" si="901"/>
        <v>2.3399391305417336</v>
      </c>
      <c r="AE2899" s="44">
        <f t="shared" si="902"/>
        <v>0.68475002239609417</v>
      </c>
      <c r="AF2899" s="44">
        <f t="shared" si="903"/>
        <v>1.8043511724689149E-5</v>
      </c>
      <c r="AG2899" s="45">
        <f>AC2899+AA2899+SUM($Z$2860:Z2899)</f>
        <v>25.447043164520871</v>
      </c>
      <c r="AH2899" s="45">
        <f>AC2899+AA2899+SUM($Z$2897:Z2899)+$AH$2896</f>
        <v>105.48681353690807</v>
      </c>
      <c r="AI2899" s="45"/>
    </row>
    <row r="2900" spans="4:35" ht="14.4" x14ac:dyDescent="0.3">
      <c r="E2900" s="28">
        <v>40694.565972222219</v>
      </c>
      <c r="F2900" s="10">
        <f t="shared" si="904"/>
        <v>796.86111111110949</v>
      </c>
      <c r="G2900" s="10">
        <v>31951</v>
      </c>
      <c r="H2900" s="40">
        <v>0</v>
      </c>
      <c r="I2900" s="10">
        <v>31</v>
      </c>
      <c r="K2900" s="10"/>
      <c r="L2900" s="79">
        <v>1037</v>
      </c>
      <c r="M2900" s="86"/>
      <c r="N2900" s="114">
        <v>5.99</v>
      </c>
      <c r="O2900" s="83"/>
      <c r="P2900" s="83"/>
      <c r="Q2900" s="83"/>
      <c r="R2900" s="83"/>
      <c r="V2900" s="43">
        <f t="shared" si="905"/>
        <v>0</v>
      </c>
      <c r="W2900" s="43">
        <f t="shared" si="906"/>
        <v>0</v>
      </c>
      <c r="X2900" s="43">
        <f t="shared" si="907"/>
        <v>0</v>
      </c>
      <c r="Y2900" s="22">
        <f>X2900+W2900+SUM($V$2860:V2900)</f>
        <v>4.1589806412447713E-3</v>
      </c>
      <c r="Z2900" s="22">
        <f t="shared" si="908"/>
        <v>0.11602615099093824</v>
      </c>
      <c r="AA2900" s="44">
        <f t="shared" si="909"/>
        <v>15.819989327864921</v>
      </c>
      <c r="AB2900" s="44">
        <f t="shared" si="910"/>
        <v>2.5133932347185812</v>
      </c>
      <c r="AC2900" s="44">
        <f t="shared" si="911"/>
        <v>3.2489215233564051</v>
      </c>
      <c r="AD2900" s="44">
        <f t="shared" si="901"/>
        <v>2.5133932347185812</v>
      </c>
      <c r="AE2900" s="44">
        <f t="shared" si="902"/>
        <v>0.73550890760363075</v>
      </c>
      <c r="AF2900" s="44">
        <f t="shared" si="903"/>
        <v>1.9381034193355168E-5</v>
      </c>
      <c r="AG2900" s="45">
        <f>AC2900+AA2900+SUM($Z$2860:Z2900)</f>
        <v>26.879051551652864</v>
      </c>
      <c r="AH2900" s="45">
        <f>AC2900+AA2900+SUM($Z$2897:Z2900)+$AH$2896</f>
        <v>106.91882192404006</v>
      </c>
      <c r="AI2900" s="45"/>
    </row>
    <row r="2901" spans="4:35" ht="14.4" x14ac:dyDescent="0.3">
      <c r="E2901" s="28">
        <v>40750.570138888892</v>
      </c>
      <c r="F2901" s="10">
        <f t="shared" si="904"/>
        <v>852.86527777778247</v>
      </c>
      <c r="G2901" s="10">
        <v>38008</v>
      </c>
      <c r="H2901" s="10">
        <v>0</v>
      </c>
      <c r="I2901" s="36" t="s">
        <v>91</v>
      </c>
      <c r="J2901" s="36"/>
      <c r="K2901" s="36"/>
      <c r="L2901" s="79">
        <v>1037</v>
      </c>
      <c r="M2901" s="86"/>
      <c r="N2901" s="114">
        <v>5.99</v>
      </c>
      <c r="O2901" s="83"/>
      <c r="P2901" s="83"/>
      <c r="Q2901" s="83"/>
      <c r="R2901" s="83"/>
      <c r="V2901" s="43">
        <f t="shared" si="905"/>
        <v>0</v>
      </c>
      <c r="W2901" s="43">
        <f t="shared" si="906"/>
        <v>0</v>
      </c>
      <c r="X2901" s="43">
        <f t="shared" si="907"/>
        <v>0</v>
      </c>
      <c r="Y2901" s="22">
        <f>X2901+W2901+SUM($V$2860:V2901)</f>
        <v>4.1589806412447713E-3</v>
      </c>
      <c r="Z2901" s="22">
        <f t="shared" si="908"/>
        <v>0.13802140611760449</v>
      </c>
      <c r="AA2901" s="44">
        <f t="shared" si="909"/>
        <v>18.81900893159807</v>
      </c>
      <c r="AB2901" s="44">
        <f t="shared" si="910"/>
        <v>2.989861039253352</v>
      </c>
      <c r="AC2901" s="44">
        <f t="shared" si="911"/>
        <v>3.8648245519617608</v>
      </c>
      <c r="AD2901" s="44">
        <f t="shared" si="901"/>
        <v>2.9898610392533511</v>
      </c>
      <c r="AE2901" s="44">
        <f t="shared" si="902"/>
        <v>0.87494045758188455</v>
      </c>
      <c r="AF2901" s="44">
        <f t="shared" si="903"/>
        <v>2.3055126525649999E-5</v>
      </c>
      <c r="AG2901" s="45">
        <f>AC2901+AA2901+SUM($Z$2860:Z2901)</f>
        <v>30.631995590108975</v>
      </c>
      <c r="AH2901" s="45">
        <f>AC2901+AA2901+SUM($Z$2897:Z2901)+$AH$2896</f>
        <v>110.67176596249617</v>
      </c>
      <c r="AI2901" s="45"/>
    </row>
    <row r="2902" spans="4:35" ht="14.4" x14ac:dyDescent="0.3">
      <c r="E2902" s="28">
        <v>40850.60833333333</v>
      </c>
      <c r="F2902" s="10">
        <f t="shared" si="904"/>
        <v>952.90347222222044</v>
      </c>
      <c r="G2902" s="10">
        <v>58063</v>
      </c>
      <c r="H2902" s="40">
        <v>2.65</v>
      </c>
      <c r="I2902" s="10">
        <v>31</v>
      </c>
      <c r="K2902" s="10"/>
      <c r="L2902" s="79">
        <v>1037</v>
      </c>
      <c r="N2902" s="114">
        <v>5.99</v>
      </c>
      <c r="V2902" s="43">
        <f t="shared" si="905"/>
        <v>9.6231510790268346E-6</v>
      </c>
      <c r="W2902" s="43">
        <f t="shared" si="906"/>
        <v>1.3121020224356684E-3</v>
      </c>
      <c r="X2902" s="43">
        <f t="shared" si="907"/>
        <v>7.0283389159810352E-6</v>
      </c>
      <c r="Y2902" s="22">
        <f>X2902+W2902+SUM($V$2860:V2902)</f>
        <v>5.4877341536754484E-3</v>
      </c>
      <c r="Z2902" s="22">
        <f t="shared" si="908"/>
        <v>0.21084868720812644</v>
      </c>
      <c r="AA2902" s="44">
        <f t="shared" si="909"/>
        <v>28.748898010823478</v>
      </c>
      <c r="AB2902" s="44">
        <f t="shared" si="910"/>
        <v>4.567467415338017</v>
      </c>
      <c r="AC2902" s="44">
        <f t="shared" si="911"/>
        <v>5.9041072395431433</v>
      </c>
      <c r="AD2902" s="44">
        <f t="shared" si="901"/>
        <v>4.5674674153380179</v>
      </c>
      <c r="AE2902" s="44">
        <f t="shared" si="902"/>
        <v>1.3366046039932904</v>
      </c>
      <c r="AF2902" s="44">
        <f t="shared" si="903"/>
        <v>3.5220211835898139E-5</v>
      </c>
      <c r="AG2902" s="45">
        <f>AC2902+AA2902+SUM($Z$2860:Z2902)</f>
        <v>42.812016044123894</v>
      </c>
      <c r="AH2902" s="45">
        <f>AC2902+AA2902+SUM($Z$2897:Z2902)+$AH$2896</f>
        <v>122.85178641651109</v>
      </c>
      <c r="AI2902" s="45"/>
    </row>
    <row r="2903" spans="4:35" ht="14.4" x14ac:dyDescent="0.3">
      <c r="E2903" s="28">
        <v>40941.574999999997</v>
      </c>
      <c r="F2903" s="10">
        <f t="shared" si="904"/>
        <v>1043.8701388888876</v>
      </c>
      <c r="G2903" s="10">
        <v>77183</v>
      </c>
      <c r="H2903" s="40">
        <v>2.1800000000000002</v>
      </c>
      <c r="I2903" s="10">
        <v>28</v>
      </c>
      <c r="K2903" s="10"/>
      <c r="L2903" s="79">
        <v>1037</v>
      </c>
      <c r="N2903" s="114">
        <v>5.99</v>
      </c>
      <c r="V2903" s="43">
        <f t="shared" si="905"/>
        <v>7.9164035291616983E-6</v>
      </c>
      <c r="W2903" s="43">
        <f t="shared" si="906"/>
        <v>1.0793895882678329E-3</v>
      </c>
      <c r="X2903" s="43">
        <f t="shared" si="907"/>
        <v>5.7818033346560972E-6</v>
      </c>
      <c r="Y2903" s="22">
        <f>X2903+W2903+SUM($V$2860:V2903)</f>
        <v>5.2616915874554495E-3</v>
      </c>
      <c r="Z2903" s="22">
        <f t="shared" si="908"/>
        <v>0.28028063008774645</v>
      </c>
      <c r="AA2903" s="44">
        <f t="shared" si="909"/>
        <v>38.215837885906495</v>
      </c>
      <c r="AB2903" s="44">
        <f t="shared" si="910"/>
        <v>6.0715229581322738</v>
      </c>
      <c r="AC2903" s="44">
        <f t="shared" si="911"/>
        <v>7.8483149177558573</v>
      </c>
      <c r="AD2903" s="44">
        <f t="shared" si="901"/>
        <v>6.0715229581322729</v>
      </c>
      <c r="AE2903" s="44">
        <f t="shared" si="902"/>
        <v>1.7767451414844928</v>
      </c>
      <c r="AF2903" s="44">
        <f t="shared" si="903"/>
        <v>4.6818139092539574E-5</v>
      </c>
      <c r="AG2903" s="45">
        <f>AC2903+AA2903+SUM($Z$2860:Z2903)</f>
        <v>54.503444227507373</v>
      </c>
      <c r="AH2903" s="45">
        <f>AC2903+AA2903+SUM($Z$2897:Z2903)+$AH$2896</f>
        <v>134.54321459989455</v>
      </c>
      <c r="AI2903" s="45"/>
    </row>
    <row r="2904" spans="4:35" ht="14.4" x14ac:dyDescent="0.3">
      <c r="E2904" s="28">
        <v>41018.563888888886</v>
      </c>
      <c r="F2904" s="10">
        <f t="shared" si="904"/>
        <v>1120.8590277777766</v>
      </c>
      <c r="G2904" s="10">
        <v>80943</v>
      </c>
      <c r="H2904" s="10">
        <v>0</v>
      </c>
      <c r="I2904" s="10">
        <v>52</v>
      </c>
      <c r="K2904" s="10"/>
      <c r="L2904" s="79">
        <v>1037</v>
      </c>
      <c r="N2904" s="114">
        <v>5.99</v>
      </c>
      <c r="V2904" s="43">
        <f t="shared" si="905"/>
        <v>0</v>
      </c>
      <c r="W2904" s="43">
        <f t="shared" si="906"/>
        <v>0</v>
      </c>
      <c r="X2904" s="43">
        <f t="shared" si="907"/>
        <v>0</v>
      </c>
      <c r="Y2904" s="22">
        <f>X2904+W2904+SUM($V$2860:V2904)</f>
        <v>4.1765201958529601E-3</v>
      </c>
      <c r="Z2904" s="22">
        <f t="shared" si="908"/>
        <v>0.29393461048666758</v>
      </c>
      <c r="AA2904" s="44">
        <f t="shared" si="909"/>
        <v>40.077537359249177</v>
      </c>
      <c r="AB2904" s="44">
        <f t="shared" si="910"/>
        <v>6.3672995711503901</v>
      </c>
      <c r="AC2904" s="44">
        <f t="shared" si="911"/>
        <v>8.2306486452704917</v>
      </c>
      <c r="AD2904" s="44">
        <f t="shared" si="901"/>
        <v>6.3672995711503901</v>
      </c>
      <c r="AE2904" s="44">
        <f t="shared" si="902"/>
        <v>1.8632999752170725</v>
      </c>
      <c r="AF2904" s="44">
        <f t="shared" si="903"/>
        <v>4.9098903030038099E-5</v>
      </c>
      <c r="AG2904" s="45">
        <f>AC2904+AA2904+SUM($Z$2860:Z2904)</f>
        <v>57.041412038851355</v>
      </c>
      <c r="AH2904" s="45">
        <f>AC2904+AA2904+SUM($Z$2897:Z2904)+$AH$2896</f>
        <v>137.08118241123856</v>
      </c>
      <c r="AI2904" s="45"/>
    </row>
    <row r="2905" spans="4:35" ht="14.4" x14ac:dyDescent="0.3">
      <c r="E2905" s="28">
        <v>41037.418749999997</v>
      </c>
      <c r="F2905" s="10">
        <f t="shared" si="904"/>
        <v>1139.7138888888876</v>
      </c>
      <c r="G2905" s="10">
        <v>83284</v>
      </c>
      <c r="H2905" s="10">
        <v>1.02</v>
      </c>
      <c r="I2905" s="10">
        <v>8</v>
      </c>
      <c r="K2905" s="10"/>
      <c r="L2905" s="79">
        <v>1037</v>
      </c>
      <c r="N2905" s="114">
        <v>5.99</v>
      </c>
      <c r="V2905" s="43">
        <f t="shared" si="905"/>
        <v>3.7040053209839137E-6</v>
      </c>
      <c r="W2905" s="43">
        <f t="shared" si="906"/>
        <v>5.0503549542806872E-4</v>
      </c>
      <c r="X2905" s="43">
        <f t="shared" si="907"/>
        <v>2.7052474318115683E-6</v>
      </c>
      <c r="Y2905" s="22">
        <f>X2905+W2905+SUM($V$2860:V2905)</f>
        <v>4.6879649440338244E-3</v>
      </c>
      <c r="Z2905" s="22">
        <f t="shared" si="908"/>
        <v>0.30243566583610221</v>
      </c>
      <c r="AA2905" s="44">
        <f t="shared" si="909"/>
        <v>41.23664333454046</v>
      </c>
      <c r="AB2905" s="44">
        <f t="shared" si="910"/>
        <v>6.5514519783512979</v>
      </c>
      <c r="AC2905" s="44">
        <f t="shared" si="911"/>
        <v>8.4686920644491508</v>
      </c>
      <c r="AD2905" s="44">
        <f t="shared" si="901"/>
        <v>6.5514519783512979</v>
      </c>
      <c r="AE2905" s="44">
        <f t="shared" si="902"/>
        <v>1.9171895671766388</v>
      </c>
      <c r="AF2905" s="44">
        <f t="shared" si="903"/>
        <v>5.0518921215592375E-5</v>
      </c>
      <c r="AG2905" s="45">
        <f>AC2905+AA2905+SUM($Z$2860:Z2905)</f>
        <v>58.740997099157397</v>
      </c>
      <c r="AH2905" s="45">
        <f>AC2905+AA2905+SUM($Z$2897:Z2905)+$AH$2896</f>
        <v>138.78076747154461</v>
      </c>
      <c r="AI2905" s="45"/>
    </row>
    <row r="2906" spans="4:35" ht="14.4" x14ac:dyDescent="0.3">
      <c r="E2906" s="28">
        <v>41039.657638888886</v>
      </c>
      <c r="F2906" s="10">
        <f t="shared" si="904"/>
        <v>1141.9527777777766</v>
      </c>
      <c r="G2906" s="10">
        <v>13493</v>
      </c>
      <c r="H2906" s="10">
        <v>0</v>
      </c>
      <c r="I2906" s="10">
        <v>75</v>
      </c>
      <c r="K2906" s="10"/>
      <c r="L2906" s="79">
        <v>1037</v>
      </c>
      <c r="N2906" s="114">
        <v>5.99</v>
      </c>
      <c r="V2906" s="43">
        <f t="shared" si="905"/>
        <v>0</v>
      </c>
      <c r="W2906" s="43">
        <f t="shared" si="906"/>
        <v>0</v>
      </c>
      <c r="X2906" s="43">
        <f t="shared" si="907"/>
        <v>0</v>
      </c>
      <c r="Y2906" s="22">
        <f>X2906+W2906+SUM($V$2860:V2906)</f>
        <v>4.1802242011739444E-3</v>
      </c>
      <c r="Z2906" s="22">
        <f t="shared" si="908"/>
        <v>4.8998180192192098E-2</v>
      </c>
      <c r="AA2906" s="44">
        <f t="shared" si="909"/>
        <v>6.6808273919714996</v>
      </c>
      <c r="AB2906" s="44">
        <f t="shared" si="910"/>
        <v>1.0614132551737916</v>
      </c>
      <c r="AC2906" s="44">
        <f t="shared" si="911"/>
        <v>1.3720289854667449</v>
      </c>
      <c r="AD2906" s="44">
        <f t="shared" si="901"/>
        <v>1.0614132551737916</v>
      </c>
      <c r="AE2906" s="44">
        <f t="shared" si="902"/>
        <v>0.31060754562598319</v>
      </c>
      <c r="AF2906" s="44">
        <f t="shared" si="903"/>
        <v>8.1846669703903246E-6</v>
      </c>
      <c r="AG2906" s="45">
        <f>AC2906+AA2906+SUM($Z$2860:Z2906)</f>
        <v>17.137516257798225</v>
      </c>
      <c r="AH2906" s="45">
        <f>AC2906+AA2906+SUM($Z$2906:Z2906)+$AH$2905</f>
        <v>146.88262202917505</v>
      </c>
      <c r="AI2906" s="45"/>
    </row>
    <row r="2907" spans="4:35" ht="14.4" x14ac:dyDescent="0.3">
      <c r="E2907" s="28">
        <v>41045.4</v>
      </c>
      <c r="F2907" s="10">
        <f t="shared" si="904"/>
        <v>1147.695138888892</v>
      </c>
      <c r="G2907" s="10">
        <v>17689</v>
      </c>
      <c r="H2907" s="40">
        <v>1.54</v>
      </c>
      <c r="I2907" s="10">
        <v>7</v>
      </c>
      <c r="K2907" s="10"/>
      <c r="L2907" s="79">
        <v>1037</v>
      </c>
      <c r="N2907" s="114">
        <v>5.99</v>
      </c>
      <c r="V2907" s="43">
        <f t="shared" si="905"/>
        <v>5.5923217591325747E-6</v>
      </c>
      <c r="W2907" s="43">
        <f t="shared" si="906"/>
        <v>7.6250457152865264E-4</v>
      </c>
      <c r="X2907" s="43">
        <f t="shared" si="907"/>
        <v>4.0843931813625648E-6</v>
      </c>
      <c r="Y2907" s="22">
        <f>X2907+W2907+SUM($V$2860:V2907)</f>
        <v>4.9524054876430926E-3</v>
      </c>
      <c r="Z2907" s="22">
        <f t="shared" si="908"/>
        <v>6.4235441296945542E-2</v>
      </c>
      <c r="AA2907" s="44">
        <f t="shared" si="909"/>
        <v>8.7584047829677498</v>
      </c>
      <c r="AB2907" s="44">
        <f t="shared" si="910"/>
        <v>1.3914873690631586</v>
      </c>
      <c r="AC2907" s="44">
        <f t="shared" si="911"/>
        <v>1.7986971558527571</v>
      </c>
      <c r="AD2907" s="44">
        <f t="shared" si="901"/>
        <v>1.3914873690631586</v>
      </c>
      <c r="AE2907" s="44">
        <f t="shared" si="902"/>
        <v>0.40719905688712793</v>
      </c>
      <c r="AF2907" s="44">
        <f t="shared" si="903"/>
        <v>1.0729902470854107E-5</v>
      </c>
      <c r="AG2907" s="45">
        <f>AC2907+AA2907+SUM($Z$2860:Z2907)</f>
        <v>19.705997260477432</v>
      </c>
      <c r="AH2907" s="45">
        <f>AC2907+AA2907+SUM($Z$2906:Z2907)+$AH$2905</f>
        <v>149.45110303185425</v>
      </c>
      <c r="AI2907" s="45"/>
    </row>
    <row r="2908" spans="4:35" ht="14.4" x14ac:dyDescent="0.3">
      <c r="E2908" s="28">
        <v>41052.640277777777</v>
      </c>
      <c r="F2908" s="10">
        <f t="shared" si="904"/>
        <v>1154.9354166666672</v>
      </c>
      <c r="G2908" s="10">
        <v>18085</v>
      </c>
      <c r="H2908" s="40">
        <v>0.63</v>
      </c>
      <c r="I2908" s="10">
        <v>76</v>
      </c>
      <c r="K2908" s="10"/>
      <c r="L2908" s="79">
        <v>1037</v>
      </c>
      <c r="N2908" s="114">
        <v>5.99</v>
      </c>
      <c r="V2908" s="43">
        <f t="shared" si="905"/>
        <v>2.287767992372417E-6</v>
      </c>
      <c r="W2908" s="43">
        <f t="shared" si="906"/>
        <v>3.1193368835263062E-4</v>
      </c>
      <c r="X2908" s="43">
        <f t="shared" si="907"/>
        <v>1.6708881196483213E-6</v>
      </c>
      <c r="Y2908" s="22">
        <f>X2908+W2908+SUM($V$2860:V2908)</f>
        <v>4.5017088673977284E-3</v>
      </c>
      <c r="Z2908" s="22">
        <f t="shared" si="908"/>
        <v>6.5673466892151047E-2</v>
      </c>
      <c r="AA2908" s="44">
        <f t="shared" si="909"/>
        <v>8.9544773870751193</v>
      </c>
      <c r="AB2908" s="44">
        <f t="shared" si="910"/>
        <v>1.4226383102214499</v>
      </c>
      <c r="AC2908" s="44">
        <f t="shared" si="911"/>
        <v>1.8389642186441915</v>
      </c>
      <c r="AD2908" s="44">
        <f t="shared" si="901"/>
        <v>1.4226383102214493</v>
      </c>
      <c r="AE2908" s="44">
        <f t="shared" si="902"/>
        <v>0.41631493831215477</v>
      </c>
      <c r="AF2908" s="44">
        <f t="shared" si="903"/>
        <v>1.0970110587675758E-5</v>
      </c>
      <c r="AG2908" s="45">
        <f>AC2908+AA2908+SUM($Z$2860:Z2908)</f>
        <v>20.008010394268389</v>
      </c>
      <c r="AH2908" s="45">
        <f>AC2908+AA2908+SUM($Z$2906:Z2908)+$AH$2905</f>
        <v>149.7531161656452</v>
      </c>
      <c r="AI2908" s="45"/>
    </row>
    <row r="2909" spans="4:35" ht="14.4" x14ac:dyDescent="0.3">
      <c r="E2909" s="28">
        <v>41113.494444444441</v>
      </c>
      <c r="F2909" s="10">
        <f t="shared" si="904"/>
        <v>1215.7895833333314</v>
      </c>
      <c r="G2909" s="10">
        <v>24737</v>
      </c>
      <c r="H2909" s="10">
        <v>1.99</v>
      </c>
      <c r="I2909" s="10">
        <v>17</v>
      </c>
      <c r="K2909" s="10"/>
      <c r="L2909" s="79">
        <v>1037</v>
      </c>
      <c r="N2909" s="114">
        <v>5.99</v>
      </c>
      <c r="V2909" s="43">
        <f t="shared" si="905"/>
        <v>7.2264417536843019E-6</v>
      </c>
      <c r="W2909" s="43">
        <f t="shared" si="906"/>
        <v>9.8531434892338882E-4</v>
      </c>
      <c r="X2909" s="43">
        <f t="shared" si="907"/>
        <v>5.2778846953970797E-6</v>
      </c>
      <c r="Y2909" s="22">
        <f>X2909+W2909+SUM($V$2860:V2909)</f>
        <v>5.1859229662979192E-3</v>
      </c>
      <c r="Z2909" s="22">
        <f t="shared" si="908"/>
        <v>8.9829391789391241E-2</v>
      </c>
      <c r="AA2909" s="44">
        <f t="shared" si="909"/>
        <v>12.248101029807973</v>
      </c>
      <c r="AB2909" s="44">
        <f t="shared" si="910"/>
        <v>1.9459111904864805</v>
      </c>
      <c r="AC2909" s="44">
        <f t="shared" si="911"/>
        <v>2.515369525938699</v>
      </c>
      <c r="AD2909" s="44">
        <f t="shared" si="901"/>
        <v>1.9459111904864803</v>
      </c>
      <c r="AE2909" s="44">
        <f t="shared" si="902"/>
        <v>0.56944333033053773</v>
      </c>
      <c r="AF2909" s="44">
        <f t="shared" si="903"/>
        <v>1.5005121681356663E-5</v>
      </c>
      <c r="AG2909" s="45">
        <f>AC2909+AA2909+SUM($Z$2860:Z2909)</f>
        <v>24.067868736085142</v>
      </c>
      <c r="AH2909" s="45">
        <f>AC2909+AA2909+SUM($Z$2906:Z2909)+$AH$2905</f>
        <v>153.81297450746194</v>
      </c>
      <c r="AI2909" s="45"/>
    </row>
    <row r="2910" spans="4:35" ht="14.4" x14ac:dyDescent="0.3">
      <c r="E2910" s="28">
        <v>41134.648611111108</v>
      </c>
      <c r="F2910" s="10">
        <f t="shared" si="904"/>
        <v>1236.9437499999985</v>
      </c>
      <c r="G2910" s="10">
        <v>28266</v>
      </c>
      <c r="H2910" s="10">
        <v>1.27</v>
      </c>
      <c r="I2910" s="10">
        <v>75</v>
      </c>
      <c r="K2910" s="10"/>
      <c r="L2910" s="79">
        <v>1037</v>
      </c>
      <c r="N2910" s="114">
        <v>5.99</v>
      </c>
      <c r="V2910" s="43">
        <f t="shared" si="905"/>
        <v>4.6118497624015397E-6</v>
      </c>
      <c r="W2910" s="43">
        <f t="shared" si="906"/>
        <v>6.2881870509181096E-4</v>
      </c>
      <c r="X2910" s="43">
        <f t="shared" si="907"/>
        <v>3.368298272941855E-6</v>
      </c>
      <c r="Y2910" s="22">
        <f>X2910+W2910+SUM($V$2860:V2910)</f>
        <v>4.8321295858062881E-3</v>
      </c>
      <c r="Z2910" s="22">
        <f t="shared" si="908"/>
        <v>0.10264452392444245</v>
      </c>
      <c r="AA2910" s="44">
        <f t="shared" si="909"/>
        <v>13.995424817421361</v>
      </c>
      <c r="AB2910" s="44">
        <f t="shared" si="910"/>
        <v>2.223516421162262</v>
      </c>
      <c r="AC2910" s="44">
        <f t="shared" si="911"/>
        <v>2.8742141334916638</v>
      </c>
      <c r="AD2910" s="44">
        <f t="shared" si="901"/>
        <v>2.2235164211622616</v>
      </c>
      <c r="AE2910" s="44">
        <f t="shared" si="902"/>
        <v>0.65068056656518503</v>
      </c>
      <c r="AF2910" s="44">
        <f t="shared" si="903"/>
        <v>1.7145764217375894E-5</v>
      </c>
      <c r="AG2910" s="45">
        <f>AC2910+AA2910+SUM($Z$2860:Z2910)</f>
        <v>26.276681655175938</v>
      </c>
      <c r="AH2910" s="45">
        <f>AC2910+AA2910+SUM($Z$2906:Z2910)+$AH$2905</f>
        <v>156.02178742655275</v>
      </c>
      <c r="AI2910" s="45"/>
    </row>
    <row r="2911" spans="4:35" ht="14.4" x14ac:dyDescent="0.3">
      <c r="E2911" s="28">
        <v>42304.627083333333</v>
      </c>
      <c r="F2911" s="10">
        <f t="shared" si="904"/>
        <v>2406.9222222222234</v>
      </c>
      <c r="G2911" s="10">
        <v>74814</v>
      </c>
      <c r="H2911" s="10">
        <v>1.81</v>
      </c>
      <c r="I2911" s="10">
        <v>52</v>
      </c>
      <c r="K2911" s="10"/>
      <c r="L2911" s="10">
        <v>1109</v>
      </c>
      <c r="N2911" s="114">
        <v>5.99</v>
      </c>
      <c r="V2911" s="43">
        <f t="shared" si="905"/>
        <v>7.029149735055683E-6</v>
      </c>
      <c r="W2911" s="43">
        <f t="shared" si="906"/>
        <v>9.5841388206724528E-4</v>
      </c>
      <c r="X2911" s="43">
        <f t="shared" si="907"/>
        <v>5.1337910236930093E-6</v>
      </c>
      <c r="Y2911" s="22">
        <f>X2911+W2911+SUM($V$2860:V2911)</f>
        <v>5.1705194052675289E-3</v>
      </c>
      <c r="Z2911" s="22">
        <f t="shared" si="908"/>
        <v>0.29054077805439549</v>
      </c>
      <c r="AA2911" s="44">
        <f t="shared" si="909"/>
        <v>39.614793465734181</v>
      </c>
      <c r="AB2911" s="44">
        <f t="shared" si="910"/>
        <v>6.2937813564876706</v>
      </c>
      <c r="AC2911" s="44">
        <f t="shared" si="911"/>
        <v>8.135615800160128</v>
      </c>
      <c r="AD2911" s="44">
        <f t="shared" si="901"/>
        <v>6.2937813564876706</v>
      </c>
      <c r="AE2911" s="44">
        <f t="shared" si="902"/>
        <v>1.8417859116759567</v>
      </c>
      <c r="AF2911" s="44">
        <f t="shared" si="903"/>
        <v>4.8531996502030307E-5</v>
      </c>
      <c r="AG2911" s="45">
        <f>AC2911+AA2911+SUM($Z$2860:Z2911)</f>
        <v>57.447992748211618</v>
      </c>
      <c r="AH2911" s="45">
        <f>AC2911+AA2911+SUM($Z$2906:Z2911)+$AH$2905</f>
        <v>187.19309851958843</v>
      </c>
      <c r="AI2911" s="45"/>
    </row>
    <row r="2912" spans="4:35" ht="14.4" x14ac:dyDescent="0.3">
      <c r="D2912" s="40" t="s">
        <v>164</v>
      </c>
      <c r="E2912" s="28">
        <v>42305.642361111109</v>
      </c>
      <c r="F2912" s="10">
        <f t="shared" si="904"/>
        <v>2407.9375</v>
      </c>
      <c r="I2912" s="10">
        <v>51</v>
      </c>
      <c r="J2912" s="40">
        <v>0.02</v>
      </c>
      <c r="K2912" s="10"/>
      <c r="L2912" s="10">
        <v>1090</v>
      </c>
      <c r="N2912" s="114">
        <v>5.99</v>
      </c>
      <c r="V2912" s="43">
        <f t="shared" si="905"/>
        <v>0</v>
      </c>
      <c r="W2912" s="43">
        <f t="shared" si="906"/>
        <v>0</v>
      </c>
      <c r="X2912" s="43">
        <f t="shared" si="907"/>
        <v>0</v>
      </c>
      <c r="Y2912" s="22">
        <f>X2912+W2912+SUM($V$2860:V2912)</f>
        <v>4.2069717321765905E-3</v>
      </c>
      <c r="Z2912" s="22">
        <f t="shared" si="908"/>
        <v>0</v>
      </c>
      <c r="AA2912" s="44">
        <f t="shared" si="909"/>
        <v>0</v>
      </c>
      <c r="AB2912" s="44">
        <f t="shared" si="910"/>
        <v>0</v>
      </c>
      <c r="AC2912" s="44">
        <f t="shared" si="911"/>
        <v>0</v>
      </c>
      <c r="AD2912" s="44">
        <f t="shared" si="901"/>
        <v>0</v>
      </c>
      <c r="AE2912" s="44">
        <f t="shared" si="902"/>
        <v>0</v>
      </c>
      <c r="AF2912" s="44">
        <f t="shared" si="903"/>
        <v>0</v>
      </c>
      <c r="AG2912" s="45">
        <f>AC2912+AA2912+SUM($Z$2860:Z2912)</f>
        <v>9.6975834823173095</v>
      </c>
      <c r="AH2912" s="45">
        <f>AC2912+AA2912+SUM($Z$2912:Z2912)+$AH$2911</f>
        <v>187.19309851958843</v>
      </c>
      <c r="AI2912" s="45"/>
    </row>
    <row r="2913" spans="4:35" ht="14.4" x14ac:dyDescent="0.3">
      <c r="E2913" s="28">
        <v>42312.489583333336</v>
      </c>
      <c r="F2913" s="10">
        <f t="shared" si="904"/>
        <v>2414.7847222222263</v>
      </c>
      <c r="G2913" s="10">
        <v>2519</v>
      </c>
      <c r="H2913" s="10">
        <v>1.07</v>
      </c>
      <c r="I2913" s="10">
        <v>9</v>
      </c>
      <c r="K2913" s="10">
        <v>5</v>
      </c>
      <c r="L2913" s="10">
        <v>1073</v>
      </c>
      <c r="N2913" s="114">
        <v>5.99</v>
      </c>
      <c r="V2913" s="43">
        <f t="shared" si="905"/>
        <v>4.0204639600231066E-6</v>
      </c>
      <c r="W2913" s="43">
        <f t="shared" si="906"/>
        <v>5.4818414984393127E-4</v>
      </c>
      <c r="X2913" s="43">
        <f t="shared" si="907"/>
        <v>2.9363753180717187E-6</v>
      </c>
      <c r="Y2913" s="22">
        <f>X2913+W2913+SUM($V$2860:V2913)</f>
        <v>4.7621127212986161E-3</v>
      </c>
      <c r="Z2913" s="22">
        <f t="shared" si="908"/>
        <v>9.4649987993441157E-3</v>
      </c>
      <c r="AA2913" s="44">
        <f t="shared" si="909"/>
        <v>1.2905381994923952</v>
      </c>
      <c r="AB2913" s="44">
        <f t="shared" si="910"/>
        <v>0.20503363893152812</v>
      </c>
      <c r="AC2913" s="44">
        <f t="shared" si="911"/>
        <v>0.2650354084410963</v>
      </c>
      <c r="AD2913" s="44">
        <f t="shared" si="901"/>
        <v>0.20503363893152809</v>
      </c>
      <c r="AE2913" s="44">
        <f t="shared" si="902"/>
        <v>6.0000188474053355E-2</v>
      </c>
      <c r="AF2913" s="44">
        <f t="shared" si="903"/>
        <v>1.5810355148683755E-6</v>
      </c>
      <c r="AG2913" s="45">
        <f>AC2913+AA2913+SUM($Z$2860:Z2913)</f>
        <v>11.262622089050145</v>
      </c>
      <c r="AH2913" s="45">
        <f>AC2913+AA2913+SUM($Z$2912:Z2913)+$AH$2911</f>
        <v>188.75813712632126</v>
      </c>
      <c r="AI2913" s="45"/>
    </row>
    <row r="2914" spans="4:35" ht="14.4" x14ac:dyDescent="0.3">
      <c r="E2914" s="28">
        <v>42486.652777777781</v>
      </c>
      <c r="F2914" s="10">
        <f t="shared" si="904"/>
        <v>2588.9479166666715</v>
      </c>
      <c r="G2914" s="10">
        <v>23309</v>
      </c>
      <c r="H2914" s="10">
        <v>1.31</v>
      </c>
      <c r="I2914" s="10">
        <v>51</v>
      </c>
      <c r="K2914" s="10"/>
      <c r="L2914" s="10">
        <v>1079</v>
      </c>
      <c r="N2914" s="114"/>
      <c r="V2914" s="43">
        <f t="shared" si="905"/>
        <v>4.9497745014441656E-6</v>
      </c>
      <c r="W2914" s="43">
        <f t="shared" si="906"/>
        <v>6.7489422961466983E-4</v>
      </c>
      <c r="X2914" s="43">
        <f t="shared" si="907"/>
        <v>3.615104082658625E-6</v>
      </c>
      <c r="Y2914" s="22"/>
      <c r="Z2914" s="22">
        <f t="shared" si="908"/>
        <v>8.8071980041345074E-2</v>
      </c>
      <c r="AA2914" s="44">
        <f t="shared" si="909"/>
        <v>12.008480609227739</v>
      </c>
      <c r="AB2914" s="44">
        <f t="shared" si="910"/>
        <v>1.9078416108233651</v>
      </c>
      <c r="AC2914" s="44"/>
      <c r="AD2914" s="44"/>
      <c r="AE2914" s="44"/>
      <c r="AF2914" s="44"/>
      <c r="AG2914" s="45"/>
      <c r="AH2914" s="45"/>
      <c r="AI2914" s="45"/>
    </row>
    <row r="2915" spans="4:35" ht="14.4" x14ac:dyDescent="0.3">
      <c r="E2915" s="28">
        <v>42613.672222222223</v>
      </c>
      <c r="F2915" s="10">
        <f t="shared" si="904"/>
        <v>2715.9673611111139</v>
      </c>
      <c r="G2915" s="10">
        <v>34248</v>
      </c>
      <c r="H2915" s="10">
        <v>1.46</v>
      </c>
      <c r="I2915" s="10">
        <v>39</v>
      </c>
      <c r="K2915" s="10"/>
      <c r="L2915" s="10">
        <v>1061</v>
      </c>
      <c r="N2915" s="114"/>
      <c r="V2915" s="43">
        <f t="shared" si="905"/>
        <v>5.4245149871644639E-6</v>
      </c>
      <c r="W2915" s="43">
        <f t="shared" si="906"/>
        <v>7.3962437323709415E-4</v>
      </c>
      <c r="X2915" s="43">
        <f t="shared" si="907"/>
        <v>3.9618342756462148E-6</v>
      </c>
      <c r="Y2915" s="22"/>
      <c r="Z2915" s="22">
        <f t="shared" si="908"/>
        <v>0.12724574608247163</v>
      </c>
      <c r="AA2915" s="44">
        <f t="shared" si="909"/>
        <v>17.349764064810962</v>
      </c>
      <c r="AB2915" s="44">
        <f t="shared" si="910"/>
        <v>2.7564354640651723</v>
      </c>
      <c r="AC2915" s="44"/>
      <c r="AD2915" s="44"/>
      <c r="AE2915" s="44"/>
      <c r="AF2915" s="44"/>
      <c r="AG2915" s="45"/>
      <c r="AH2915" s="45"/>
      <c r="AI2915" s="45"/>
    </row>
    <row r="2916" spans="4:35" ht="14.4" x14ac:dyDescent="0.3">
      <c r="D2916" s="40" t="s">
        <v>164</v>
      </c>
      <c r="E2916" s="28">
        <v>42759.614583333336</v>
      </c>
      <c r="F2916" s="10">
        <f t="shared" si="904"/>
        <v>2861.9097222222263</v>
      </c>
      <c r="G2916" s="10">
        <v>42591</v>
      </c>
      <c r="H2916" s="10">
        <v>1.66</v>
      </c>
      <c r="I2916" s="10">
        <v>31</v>
      </c>
      <c r="K2916" s="10"/>
      <c r="L2916" s="10">
        <v>1040</v>
      </c>
      <c r="N2916" s="114"/>
      <c r="V2916" s="43">
        <f t="shared" si="905"/>
        <v>6.045526108634095E-6</v>
      </c>
      <c r="W2916" s="43">
        <f t="shared" si="906"/>
        <v>8.2429829571257379E-4</v>
      </c>
      <c r="X2916" s="43">
        <f t="shared" si="907"/>
        <v>4.4153942994303815E-6</v>
      </c>
      <c r="Y2916" s="22"/>
      <c r="Z2916" s="22">
        <f t="shared" si="908"/>
        <v>0.15511144728484019</v>
      </c>
      <c r="AA2916" s="44">
        <f t="shared" si="909"/>
        <v>21.149210067888092</v>
      </c>
      <c r="AB2916" s="44">
        <f t="shared" si="910"/>
        <v>3.3600706297977032</v>
      </c>
      <c r="AC2916" s="44"/>
      <c r="AD2916" s="44"/>
      <c r="AE2916" s="44"/>
      <c r="AF2916" s="44"/>
      <c r="AG2916" s="45"/>
      <c r="AH2916" s="45"/>
      <c r="AI2916" s="45"/>
    </row>
    <row r="2917" spans="4:35" ht="14.4" x14ac:dyDescent="0.3">
      <c r="E2917" s="28">
        <v>42761.619444444441</v>
      </c>
      <c r="F2917" s="10">
        <f t="shared" si="904"/>
        <v>2863.9145833333314</v>
      </c>
      <c r="G2917" s="10">
        <v>2633</v>
      </c>
      <c r="H2917" s="10">
        <v>0.49</v>
      </c>
      <c r="I2917" s="10">
        <v>30</v>
      </c>
      <c r="K2917" s="10">
        <v>5</v>
      </c>
      <c r="L2917" s="10">
        <v>1089</v>
      </c>
      <c r="N2917" s="114"/>
      <c r="V2917" s="43">
        <f t="shared" si="905"/>
        <v>1.8686012435288687E-6</v>
      </c>
      <c r="W2917" s="43">
        <f t="shared" si="906"/>
        <v>2.5478093928127111E-4</v>
      </c>
      <c r="X2917" s="43">
        <f t="shared" si="907"/>
        <v>1.3647466126732192E-6</v>
      </c>
      <c r="Y2917" s="22"/>
      <c r="Z2917" s="22">
        <f t="shared" si="908"/>
        <v>1.0040871580023493E-2</v>
      </c>
      <c r="AA2917" s="44">
        <f t="shared" si="909"/>
        <v>1.3690575778114016</v>
      </c>
      <c r="AB2917" s="44">
        <f t="shared" si="910"/>
        <v>0.21750836759102804</v>
      </c>
      <c r="AC2917" s="44"/>
      <c r="AD2917" s="44"/>
      <c r="AE2917" s="44"/>
      <c r="AF2917" s="44"/>
      <c r="AG2917" s="45"/>
      <c r="AH2917" s="45"/>
      <c r="AI2917" s="45"/>
    </row>
    <row r="2918" spans="4:35" ht="14.4" x14ac:dyDescent="0.3">
      <c r="D2918" s="40" t="s">
        <v>164</v>
      </c>
      <c r="E2918" s="28">
        <v>42822.432638888888</v>
      </c>
      <c r="F2918" s="10">
        <f t="shared" si="904"/>
        <v>2924.7277777777781</v>
      </c>
      <c r="G2918" s="10">
        <v>7775</v>
      </c>
      <c r="H2918" s="10">
        <v>0.57999999999999996</v>
      </c>
      <c r="I2918" s="10">
        <v>26</v>
      </c>
      <c r="K2918" s="10"/>
      <c r="L2918" s="10">
        <v>1089</v>
      </c>
      <c r="N2918" s="114"/>
      <c r="V2918" s="43">
        <f t="shared" si="905"/>
        <v>2.2118137168300893E-6</v>
      </c>
      <c r="W2918" s="43">
        <f t="shared" si="906"/>
        <v>3.0157743833293313E-4</v>
      </c>
      <c r="X2918" s="43">
        <f t="shared" si="907"/>
        <v>1.6154143578580962E-6</v>
      </c>
      <c r="Y2918" s="22"/>
      <c r="Z2918" s="22">
        <f t="shared" si="908"/>
        <v>2.9649744221299908E-2</v>
      </c>
      <c r="AA2918" s="44">
        <f t="shared" si="909"/>
        <v>4.0426975569630264</v>
      </c>
      <c r="AB2918" s="44">
        <f t="shared" si="910"/>
        <v>0.64228163996211285</v>
      </c>
      <c r="AC2918" s="44"/>
      <c r="AD2918" s="44"/>
      <c r="AE2918" s="44"/>
      <c r="AF2918" s="44"/>
      <c r="AG2918" s="45"/>
      <c r="AH2918" s="45"/>
      <c r="AI2918" s="45"/>
    </row>
    <row r="2919" spans="4:35" ht="14.4" x14ac:dyDescent="0.3">
      <c r="D2919" s="40"/>
      <c r="E2919" s="28">
        <v>42822.599305555559</v>
      </c>
      <c r="F2919" s="10">
        <f t="shared" si="904"/>
        <v>2924.8944444444496</v>
      </c>
      <c r="G2919" s="10">
        <v>779</v>
      </c>
      <c r="H2919" s="10">
        <v>0.53</v>
      </c>
      <c r="I2919" s="10">
        <v>51</v>
      </c>
      <c r="K2919" s="10">
        <v>5</v>
      </c>
      <c r="L2919" s="10">
        <v>1078</v>
      </c>
      <c r="N2919" s="114"/>
      <c r="V2919" s="43">
        <f t="shared" si="905"/>
        <v>2.0007245637783848E-6</v>
      </c>
      <c r="W2919" s="43">
        <f t="shared" si="906"/>
        <v>2.7279575316984582E-4</v>
      </c>
      <c r="X2919" s="43">
        <f t="shared" si="907"/>
        <v>1.4612438479127401E-6</v>
      </c>
      <c r="Y2919" s="22"/>
      <c r="Z2919" s="22">
        <f t="shared" si="908"/>
        <v>2.9406876135535127E-3</v>
      </c>
      <c r="AA2919" s="44">
        <f t="shared" si="909"/>
        <v>0.40095828626284885</v>
      </c>
      <c r="AB2919" s="44">
        <f t="shared" si="910"/>
        <v>6.3702055874484534E-2</v>
      </c>
      <c r="AC2919" s="44"/>
      <c r="AD2919" s="44"/>
      <c r="AE2919" s="44"/>
      <c r="AF2919" s="44"/>
      <c r="AG2919" s="45"/>
      <c r="AH2919" s="45"/>
      <c r="AI2919" s="45"/>
    </row>
    <row r="2920" spans="4:35" ht="14.4" x14ac:dyDescent="0.3">
      <c r="D2920" s="40"/>
      <c r="E2920" s="28">
        <v>42968.636805555558</v>
      </c>
      <c r="F2920" s="10">
        <f t="shared" si="904"/>
        <v>3070.9319444444482</v>
      </c>
      <c r="G2920" s="10">
        <v>10018</v>
      </c>
      <c r="H2920" s="10">
        <v>0</v>
      </c>
      <c r="I2920" s="10">
        <v>49</v>
      </c>
      <c r="K2920" s="10"/>
      <c r="L2920" s="10">
        <v>1098</v>
      </c>
      <c r="N2920" s="114"/>
      <c r="V2920" s="43">
        <f t="shared" si="905"/>
        <v>0</v>
      </c>
      <c r="W2920" s="43">
        <f t="shared" si="906"/>
        <v>0</v>
      </c>
      <c r="X2920" s="43">
        <f t="shared" si="907"/>
        <v>0</v>
      </c>
      <c r="Y2920" s="22"/>
      <c r="Z2920" s="22">
        <f t="shared" si="908"/>
        <v>3.8519092012751048E-2</v>
      </c>
      <c r="AA2920" s="44">
        <f t="shared" si="909"/>
        <v>5.2520196469187459</v>
      </c>
      <c r="AB2920" s="44">
        <f t="shared" si="910"/>
        <v>0.83441210835229962</v>
      </c>
      <c r="AC2920" s="44"/>
      <c r="AD2920" s="44"/>
      <c r="AE2920" s="44"/>
      <c r="AF2920" s="44"/>
      <c r="AG2920" s="45"/>
      <c r="AH2920" s="45"/>
      <c r="AI2920" s="45"/>
    </row>
    <row r="2921" spans="4:35" ht="14.4" x14ac:dyDescent="0.3">
      <c r="D2921" s="40"/>
      <c r="E2921" s="28">
        <v>43046.625</v>
      </c>
      <c r="F2921" s="10">
        <f t="shared" si="904"/>
        <v>3148.9201388888905</v>
      </c>
      <c r="G2921" s="10">
        <v>14874</v>
      </c>
      <c r="H2921" s="10">
        <v>0.66</v>
      </c>
      <c r="I2921" s="10">
        <v>64</v>
      </c>
      <c r="K2921" s="10"/>
      <c r="L2921" s="10">
        <v>1072</v>
      </c>
      <c r="N2921" s="114"/>
      <c r="V2921" s="43">
        <f t="shared" si="905"/>
        <v>2.4776011540667258E-6</v>
      </c>
      <c r="W2921" s="43">
        <f t="shared" si="906"/>
        <v>3.3781715140324386E-4</v>
      </c>
      <c r="X2921" s="43">
        <f t="shared" si="907"/>
        <v>1.8095341605265195E-6</v>
      </c>
      <c r="Y2921" s="22"/>
      <c r="Z2921" s="22">
        <f t="shared" si="908"/>
        <v>5.5836120553921925E-2</v>
      </c>
      <c r="AA2921" s="44">
        <f t="shared" si="909"/>
        <v>7.6131701666240144</v>
      </c>
      <c r="AB2921" s="44">
        <f t="shared" si="910"/>
        <v>1.2095387673777014</v>
      </c>
      <c r="AC2921" s="44"/>
      <c r="AD2921" s="44"/>
      <c r="AE2921" s="44"/>
      <c r="AF2921" s="44"/>
      <c r="AG2921" s="45"/>
      <c r="AH2921" s="45"/>
      <c r="AI2921" s="45"/>
    </row>
    <row r="2922" spans="4:35" ht="14.4" x14ac:dyDescent="0.3">
      <c r="D2922" s="40"/>
      <c r="E2922" s="28">
        <v>43123.586111111108</v>
      </c>
      <c r="F2922" s="10"/>
      <c r="G2922" s="10">
        <v>19680.900000000001</v>
      </c>
      <c r="H2922" s="10">
        <v>0.72</v>
      </c>
      <c r="I2922" s="10">
        <v>170</v>
      </c>
      <c r="K2922" s="10"/>
      <c r="L2922" s="10">
        <v>1060</v>
      </c>
      <c r="N2922" s="114"/>
      <c r="V2922" s="43">
        <f t="shared" si="905"/>
        <v>2.6725819775889376E-6</v>
      </c>
      <c r="W2922" s="43">
        <f t="shared" si="906"/>
        <v>3.6440249031964562E-4</v>
      </c>
      <c r="X2922" s="43">
        <f t="shared" si="907"/>
        <v>1.9519398339465173E-6</v>
      </c>
      <c r="Y2922" s="22"/>
      <c r="Z2922" s="22">
        <f t="shared" si="908"/>
        <v>7.3053914781569612E-2</v>
      </c>
      <c r="AA2922" s="44">
        <f t="shared" si="909"/>
        <v>9.9607902385165463</v>
      </c>
      <c r="AB2922" s="44">
        <f t="shared" si="910"/>
        <v>1.5825157829810728</v>
      </c>
      <c r="AC2922" s="44"/>
      <c r="AD2922" s="44"/>
      <c r="AE2922" s="44"/>
      <c r="AF2922" s="44"/>
      <c r="AG2922" s="45"/>
      <c r="AH2922" s="45"/>
      <c r="AI2922" s="45"/>
    </row>
    <row r="2923" spans="4:35" ht="14.4" x14ac:dyDescent="0.3">
      <c r="E2923" s="28"/>
      <c r="F2923" s="10"/>
      <c r="K2923" s="10"/>
      <c r="L2923" s="10"/>
      <c r="N2923" s="114"/>
      <c r="V2923" s="43"/>
      <c r="W2923" s="43"/>
      <c r="X2923" s="43"/>
      <c r="Y2923" s="22"/>
      <c r="Z2923" s="22"/>
      <c r="AA2923" s="44"/>
      <c r="AB2923" s="44"/>
      <c r="AC2923" s="44"/>
      <c r="AD2923" s="44"/>
      <c r="AE2923" s="44"/>
      <c r="AF2923" s="44"/>
      <c r="AG2923" s="45"/>
      <c r="AH2923" s="45"/>
      <c r="AI2923" s="45"/>
    </row>
    <row r="2924" spans="4:35" ht="14.4" x14ac:dyDescent="0.3">
      <c r="E2924" s="28"/>
      <c r="F2924" s="10"/>
      <c r="K2924" s="10"/>
      <c r="L2924" s="10"/>
      <c r="N2924" s="114"/>
      <c r="V2924" s="43"/>
      <c r="W2924" s="43"/>
      <c r="X2924" s="43"/>
      <c r="Y2924" s="22"/>
      <c r="Z2924" s="22"/>
      <c r="AA2924" s="44"/>
      <c r="AB2924" s="44"/>
      <c r="AC2924" s="44"/>
      <c r="AD2924" s="44"/>
      <c r="AE2924" s="44"/>
      <c r="AF2924" s="44"/>
      <c r="AG2924" s="45"/>
      <c r="AH2924" s="45"/>
      <c r="AI2924" s="45"/>
    </row>
    <row r="2926" spans="4:35" ht="14.4" thickBot="1" x14ac:dyDescent="0.3">
      <c r="D2926" s="127" t="s">
        <v>246</v>
      </c>
      <c r="E2926" s="28"/>
      <c r="F2926" s="10"/>
      <c r="K2926" s="10"/>
      <c r="L2926" s="10"/>
    </row>
    <row r="2927" spans="4:35" ht="14.4" thickBot="1" x14ac:dyDescent="0.3">
      <c r="D2927" s="18" t="s">
        <v>247</v>
      </c>
      <c r="E2927" s="18" t="s">
        <v>16</v>
      </c>
      <c r="F2927" s="10" t="s">
        <v>17</v>
      </c>
      <c r="G2927" s="10" t="s">
        <v>20</v>
      </c>
      <c r="H2927" s="10" t="s">
        <v>21</v>
      </c>
      <c r="I2927" s="10" t="s">
        <v>22</v>
      </c>
      <c r="K2927" s="10"/>
      <c r="L2927" s="10"/>
      <c r="O2927" s="37">
        <v>89.11</v>
      </c>
      <c r="P2927" s="38">
        <v>16.850000000000001</v>
      </c>
      <c r="Q2927" s="126">
        <f>P2927-(P2927/100*R2927)</f>
        <v>8.7451500000000006</v>
      </c>
      <c r="R2927" s="21">
        <v>48.1</v>
      </c>
      <c r="S2927" s="85">
        <f>R2927*P2927/100</f>
        <v>8.1048500000000008</v>
      </c>
      <c r="T2927" s="40">
        <f>Q2927/$A$18+S2927</f>
        <v>11.748662500000002</v>
      </c>
      <c r="U2927" s="40">
        <f>$A$16-T2927</f>
        <v>105.25133750000001</v>
      </c>
      <c r="V2927" s="40"/>
      <c r="AI2927" s="17"/>
    </row>
    <row r="2928" spans="4:35" ht="14.4" x14ac:dyDescent="0.3">
      <c r="D2928" s="18"/>
      <c r="E2928" s="28">
        <f>E2929-1</f>
        <v>39898.445138888892</v>
      </c>
      <c r="F2928" s="10"/>
      <c r="K2928" s="10"/>
      <c r="L2928" s="79">
        <v>1037</v>
      </c>
      <c r="M2928" s="86"/>
      <c r="N2928" s="114">
        <v>6.57</v>
      </c>
      <c r="S2928" s="18"/>
      <c r="V2928" s="43">
        <f t="shared" ref="V2928:V2976" si="912">($A$15*L2928/1000/$A$13*H2928)/$Q$2927</f>
        <v>0</v>
      </c>
      <c r="W2928" s="43">
        <f t="shared" ref="W2928:W2976" si="913">($U$2927*L2928/1000/$A$13*H2928)/$Q$2927</f>
        <v>0</v>
      </c>
      <c r="X2928" s="43">
        <f t="shared" ref="X2928:X2976" si="914">($A$46*$S$2927*H2928*L2928/1000000)/$Q$2927</f>
        <v>0</v>
      </c>
      <c r="Y2928" s="22">
        <f>X2928+W2928+SUM($V$2927:V2928)</f>
        <v>0</v>
      </c>
      <c r="Z2928" s="22">
        <f t="shared" ref="Z2928:Z2976" si="915">($A$15*L2928/1000/$A$13*G2928)/$Q$2927</f>
        <v>0</v>
      </c>
      <c r="AA2928" s="44">
        <f t="shared" ref="AA2928:AA2976" si="916">($U$2927*L2928/1000/$A$13*G2928)/$Q$2927</f>
        <v>0</v>
      </c>
      <c r="AB2928" s="44">
        <f t="shared" ref="AB2928:AB2976" si="917">($A$14*$S$2927/1000*G2928/1000000*L2928/1000*1000000)/$Q$2927</f>
        <v>0</v>
      </c>
      <c r="AC2928" s="44">
        <f t="shared" ref="AC2928:AC2966" si="918">($A$14*((L2928/1000)*G2928/10^6)*(1+($A$28/(10^-N2928))+(($A$28*$A$29)/(10^-N2928)^2))*1000000)*$S$2927/1000/$Q$2927</f>
        <v>0</v>
      </c>
      <c r="AD2928" s="44">
        <f t="shared" ref="AD2928:AD2929" si="919">AC2928/(1+($A$28/(10^-N2928))+(($A$28*$A$29)/(10^-N2928)^2))*1</f>
        <v>0</v>
      </c>
      <c r="AE2928" s="44">
        <f t="shared" ref="AE2928:AE2929" si="920">AC2928/(1+($A$28/(10^-N2928))+(($A$28*$A$29)/(10^-N2928)^2))*($A$28/(10^-N2928))</f>
        <v>0</v>
      </c>
      <c r="AF2928" s="44">
        <f t="shared" ref="AF2928:AF2929" si="921">AC2928/(1+($A$28/(10^-N2928))+(($A$28*$A$29)/(10^-N2928)^2))*(($A$28*$A$29)/(10^-N2928)^2)</f>
        <v>0</v>
      </c>
      <c r="AG2928" s="45">
        <f>AC2928+AA2928+SUM($Z$2927:Z2928)</f>
        <v>0</v>
      </c>
      <c r="AH2928" s="45">
        <f>AC2928+AA2928+SUM($Z$2927:Z2928)</f>
        <v>0</v>
      </c>
      <c r="AI2928" s="45"/>
    </row>
    <row r="2929" spans="4:35" ht="14.4" x14ac:dyDescent="0.3">
      <c r="D2929" s="18"/>
      <c r="E2929" s="28">
        <v>39899.445138888892</v>
      </c>
      <c r="F2929" s="10">
        <f>E2929-E$2928</f>
        <v>1</v>
      </c>
      <c r="G2929" s="10">
        <v>5902</v>
      </c>
      <c r="H2929" s="10">
        <v>12.16</v>
      </c>
      <c r="I2929" s="10">
        <v>1372</v>
      </c>
      <c r="K2929" s="10"/>
      <c r="L2929" s="79">
        <v>1037</v>
      </c>
      <c r="M2929" s="86"/>
      <c r="N2929" s="114">
        <v>6.57</v>
      </c>
      <c r="S2929" s="18"/>
      <c r="V2929" s="43">
        <f t="shared" si="912"/>
        <v>4.6927691992646351E-5</v>
      </c>
      <c r="W2929" s="43">
        <f t="shared" si="913"/>
        <v>6.5856031306854249E-3</v>
      </c>
      <c r="X2929" s="43">
        <f t="shared" si="914"/>
        <v>2.5564086319945117E-5</v>
      </c>
      <c r="Y2929" s="22">
        <f>X2929+W2929+SUM($V$2927:V2929)</f>
        <v>6.6580949089980164E-3</v>
      </c>
      <c r="Z2929" s="22">
        <f t="shared" si="915"/>
        <v>2.2776911031299241E-2</v>
      </c>
      <c r="AA2929" s="44">
        <f t="shared" si="916"/>
        <v>3.1964004668836656</v>
      </c>
      <c r="AB2929" s="44">
        <f t="shared" si="917"/>
        <v>0.36801461858742096</v>
      </c>
      <c r="AC2929" s="44">
        <f t="shared" si="918"/>
        <v>0.77749780269038571</v>
      </c>
      <c r="AD2929" s="44">
        <f t="shared" si="919"/>
        <v>0.36801461858742096</v>
      </c>
      <c r="AE2929" s="44">
        <f t="shared" si="920"/>
        <v>0.40944216543278988</v>
      </c>
      <c r="AF2929" s="44">
        <f t="shared" si="921"/>
        <v>4.1018670174809947E-5</v>
      </c>
      <c r="AG2929" s="45">
        <f>AC2929+AA2929+SUM($Z$2927:Z2929)</f>
        <v>3.9966751806053504</v>
      </c>
      <c r="AH2929" s="45">
        <f>AC2929+AA2929+SUM($Z$2927:Z2929)</f>
        <v>3.9966751806053504</v>
      </c>
      <c r="AI2929" s="45"/>
    </row>
    <row r="2930" spans="4:35" ht="14.4" x14ac:dyDescent="0.3">
      <c r="D2930" s="18"/>
      <c r="E2930" s="28">
        <v>39904.711805555555</v>
      </c>
      <c r="F2930" s="10">
        <f t="shared" ref="F2930:F2975" si="922">E2930-E$2928</f>
        <v>6.2666666666627862</v>
      </c>
      <c r="G2930" s="10">
        <v>8128</v>
      </c>
      <c r="H2930" s="10">
        <v>13.35</v>
      </c>
      <c r="I2930" s="10">
        <v>1440</v>
      </c>
      <c r="K2930" s="10"/>
      <c r="L2930" s="79">
        <v>1037</v>
      </c>
      <c r="M2930" s="86"/>
      <c r="N2930" s="114">
        <v>6.57</v>
      </c>
      <c r="O2930" s="90"/>
      <c r="P2930" s="90"/>
      <c r="Q2930" s="90"/>
      <c r="R2930" s="88"/>
      <c r="V2930" s="43">
        <f t="shared" si="912"/>
        <v>5.1520122376795127E-5</v>
      </c>
      <c r="W2930" s="43">
        <f t="shared" si="913"/>
        <v>7.2300823844284878E-3</v>
      </c>
      <c r="X2930" s="43">
        <f t="shared" si="914"/>
        <v>2.8065834898952904E-5</v>
      </c>
      <c r="Y2930" s="22">
        <f>X2930+W2930+SUM($V$2927:V2930)</f>
        <v>7.3565960336968821E-3</v>
      </c>
      <c r="Z2930" s="22">
        <f t="shared" si="915"/>
        <v>3.1367457279295193E-2</v>
      </c>
      <c r="AA2930" s="44">
        <f t="shared" si="916"/>
        <v>4.4019557768265729</v>
      </c>
      <c r="AB2930" s="44">
        <f t="shared" si="917"/>
        <v>0.50681511688894576</v>
      </c>
      <c r="AC2930" s="44">
        <f t="shared" si="918"/>
        <v>1.0707390952672744</v>
      </c>
      <c r="AD2930" s="44">
        <f t="shared" ref="AD2930:AD2966" si="923">AC2930/(1+($A$28/(10^-N2930))+(($A$28*$A$29)/(10^-N2930)^2))*1</f>
        <v>0.50681511688894565</v>
      </c>
      <c r="AE2930" s="44">
        <f t="shared" ref="AE2930:AE2966" si="924">AC2930/(1+($A$28/(10^-N2930))+(($A$28*$A$29)/(10^-N2930)^2))*($A$28/(10^-N2930))</f>
        <v>0.56386748909483497</v>
      </c>
      <c r="AF2930" s="44">
        <f t="shared" ref="AF2930:AF2966" si="925">AC2930/(1+($A$28/(10^-N2930))+(($A$28*$A$29)/(10^-N2930)^2))*(($A$28*$A$29)/(10^-N2930)^2)</f>
        <v>5.6489283493875836E-5</v>
      </c>
      <c r="AG2930" s="45">
        <f>AC2930+AA2930+SUM($Z$2927:Z2930)</f>
        <v>5.526839240404442</v>
      </c>
      <c r="AH2930" s="45">
        <f>AC2930+AA2930+SUM($Z$2927:Z2930)</f>
        <v>5.526839240404442</v>
      </c>
      <c r="AI2930" s="45"/>
    </row>
    <row r="2931" spans="4:35" ht="14.4" x14ac:dyDescent="0.3">
      <c r="D2931" s="18"/>
      <c r="E2931" s="28">
        <v>39910.6875</v>
      </c>
      <c r="F2931" s="10">
        <f t="shared" si="922"/>
        <v>12.242361111108039</v>
      </c>
      <c r="G2931" s="10">
        <v>10069</v>
      </c>
      <c r="H2931" s="10">
        <v>15.7</v>
      </c>
      <c r="I2931" s="18">
        <v>1502</v>
      </c>
      <c r="J2931" s="18"/>
      <c r="K2931" s="18"/>
      <c r="L2931" s="79">
        <v>1037</v>
      </c>
      <c r="M2931" s="87"/>
      <c r="N2931" s="114">
        <v>6.57</v>
      </c>
      <c r="O2931" s="90"/>
      <c r="P2931" s="90"/>
      <c r="Q2931" s="90"/>
      <c r="R2931" s="87"/>
      <c r="V2931" s="43">
        <f t="shared" si="912"/>
        <v>6.0589207589189767E-5</v>
      </c>
      <c r="W2931" s="43">
        <f t="shared" si="913"/>
        <v>8.5027935157698312E-3</v>
      </c>
      <c r="X2931" s="43">
        <f t="shared" si="914"/>
        <v>3.3006262765060716E-5</v>
      </c>
      <c r="Y2931" s="22">
        <f>X2931+W2931+SUM($V$2927:V2931)</f>
        <v>8.6948368004935231E-3</v>
      </c>
      <c r="Z2931" s="22">
        <f t="shared" si="915"/>
        <v>3.8858135746213496E-2</v>
      </c>
      <c r="AA2931" s="44">
        <f t="shared" si="916"/>
        <v>5.4531610133940411</v>
      </c>
      <c r="AB2931" s="44">
        <f t="shared" si="917"/>
        <v>0.62784466190388721</v>
      </c>
      <c r="AC2931" s="44">
        <f t="shared" si="918"/>
        <v>1.3264360175007615</v>
      </c>
      <c r="AD2931" s="44">
        <f t="shared" si="923"/>
        <v>0.6278446619038871</v>
      </c>
      <c r="AE2931" s="44">
        <f t="shared" si="924"/>
        <v>0.69852137643896328</v>
      </c>
      <c r="AF2931" s="44">
        <f t="shared" si="925"/>
        <v>6.9979157910905003E-5</v>
      </c>
      <c r="AG2931" s="45">
        <f>AC2931+AA2931+SUM($Z$2927:Z2931)</f>
        <v>6.8725995349516102</v>
      </c>
      <c r="AH2931" s="45">
        <f>AC2931+AA2931+SUM($Z$2927:Z2931)</f>
        <v>6.8725995349516102</v>
      </c>
      <c r="AI2931" s="45"/>
    </row>
    <row r="2932" spans="4:35" ht="14.4" x14ac:dyDescent="0.3">
      <c r="D2932" s="18"/>
      <c r="E2932" s="28">
        <v>39914.810416666667</v>
      </c>
      <c r="F2932" s="10">
        <f t="shared" si="922"/>
        <v>16.365277777775191</v>
      </c>
      <c r="G2932" s="10">
        <v>10304</v>
      </c>
      <c r="H2932" s="10">
        <v>17.239999999999998</v>
      </c>
      <c r="I2932" s="10">
        <v>1723</v>
      </c>
      <c r="K2932" s="10"/>
      <c r="L2932" s="79">
        <v>1037</v>
      </c>
      <c r="M2932" s="86"/>
      <c r="N2932" s="114">
        <v>6.57</v>
      </c>
      <c r="O2932" s="90"/>
      <c r="P2932" s="90"/>
      <c r="Q2932" s="90"/>
      <c r="R2932" s="87"/>
      <c r="V2932" s="43">
        <f t="shared" si="912"/>
        <v>6.6532352792205842E-5</v>
      </c>
      <c r="W2932" s="43">
        <f t="shared" si="913"/>
        <v>9.3368254912020322E-3</v>
      </c>
      <c r="X2932" s="43">
        <f t="shared" si="914"/>
        <v>3.6243819749659021E-5</v>
      </c>
      <c r="Y2932" s="22">
        <f>X2932+W2932+SUM($V$2927:V2932)</f>
        <v>9.5986386857025274E-3</v>
      </c>
      <c r="Z2932" s="22">
        <f t="shared" si="915"/>
        <v>3.9765044267452962E-2</v>
      </c>
      <c r="AA2932" s="44">
        <f t="shared" si="916"/>
        <v>5.5804321265281756</v>
      </c>
      <c r="AB2932" s="44">
        <f t="shared" si="917"/>
        <v>0.64249790408756124</v>
      </c>
      <c r="AC2932" s="44">
        <f t="shared" si="918"/>
        <v>1.35739365620497</v>
      </c>
      <c r="AD2932" s="44">
        <f t="shared" si="923"/>
        <v>0.64249790408756102</v>
      </c>
      <c r="AE2932" s="44">
        <f t="shared" si="924"/>
        <v>0.714824139718649</v>
      </c>
      <c r="AF2932" s="44">
        <f t="shared" si="925"/>
        <v>7.1612398759952838E-5</v>
      </c>
      <c r="AG2932" s="45">
        <f>AC2932+AA2932+SUM($Z$2927:Z2932)</f>
        <v>7.0705933310574069</v>
      </c>
      <c r="AH2932" s="45">
        <f>AC2932+AA2932+SUM($Z$2927:Z2932)</f>
        <v>7.0705933310574069</v>
      </c>
      <c r="AI2932" s="45"/>
    </row>
    <row r="2933" spans="4:35" ht="14.4" x14ac:dyDescent="0.3">
      <c r="D2933" s="29"/>
      <c r="E2933" s="28">
        <v>39921.852083333331</v>
      </c>
      <c r="F2933" s="10">
        <f t="shared" si="922"/>
        <v>23.406944444439432</v>
      </c>
      <c r="G2933" s="10">
        <v>11011</v>
      </c>
      <c r="H2933" s="10">
        <v>15.72</v>
      </c>
      <c r="I2933" s="10">
        <v>1922</v>
      </c>
      <c r="K2933" s="10"/>
      <c r="L2933" s="79">
        <v>1037</v>
      </c>
      <c r="M2933" s="86"/>
      <c r="N2933" s="114">
        <v>6.57</v>
      </c>
      <c r="O2933" s="90"/>
      <c r="P2933" s="90"/>
      <c r="Q2933" s="90"/>
      <c r="R2933" s="87"/>
      <c r="V2933" s="43">
        <f t="shared" si="912"/>
        <v>6.066639129312505E-5</v>
      </c>
      <c r="W2933" s="43">
        <f t="shared" si="913"/>
        <v>8.5136250998663551E-3</v>
      </c>
      <c r="X2933" s="43">
        <f t="shared" si="914"/>
        <v>3.3048308959665888E-5</v>
      </c>
      <c r="Y2933" s="22">
        <f>X2933+W2933+SUM($V$2927:V2933)</f>
        <v>8.832909174869983E-3</v>
      </c>
      <c r="Z2933" s="22">
        <f t="shared" si="915"/>
        <v>4.2493488201564886E-2</v>
      </c>
      <c r="AA2933" s="44">
        <f t="shared" si="916"/>
        <v>5.9633286243402317</v>
      </c>
      <c r="AB2933" s="44">
        <f t="shared" si="917"/>
        <v>0.6865823390826995</v>
      </c>
      <c r="AC2933" s="44">
        <f t="shared" si="918"/>
        <v>1.4505300415831643</v>
      </c>
      <c r="AD2933" s="44">
        <f t="shared" si="923"/>
        <v>0.68658233908269939</v>
      </c>
      <c r="AE2933" s="44">
        <f t="shared" si="924"/>
        <v>0.76387117647923575</v>
      </c>
      <c r="AF2933" s="44">
        <f t="shared" si="925"/>
        <v>7.6526021229215901E-5</v>
      </c>
      <c r="AG2933" s="45">
        <f>AC2933+AA2933+SUM($Z$2927:Z2933)</f>
        <v>7.5891197024492216</v>
      </c>
      <c r="AH2933" s="45">
        <f>AC2933+AA2933+SUM($Z$2927:Z2933)</f>
        <v>7.5891197024492216</v>
      </c>
      <c r="AI2933" s="45"/>
    </row>
    <row r="2934" spans="4:35" ht="14.4" x14ac:dyDescent="0.3">
      <c r="D2934" s="29"/>
      <c r="E2934" s="28">
        <v>39940.484027777777</v>
      </c>
      <c r="F2934" s="10">
        <f t="shared" si="922"/>
        <v>42.038888888884685</v>
      </c>
      <c r="G2934" s="10">
        <v>14881</v>
      </c>
      <c r="H2934" s="10">
        <v>25.53</v>
      </c>
      <c r="I2934" s="10">
        <v>233</v>
      </c>
      <c r="K2934" s="10"/>
      <c r="L2934" s="79">
        <v>1037</v>
      </c>
      <c r="M2934" s="86"/>
      <c r="N2934" s="114">
        <v>6.57</v>
      </c>
      <c r="O2934" s="90"/>
      <c r="P2934" s="90"/>
      <c r="Q2934" s="90"/>
      <c r="R2934" s="87"/>
      <c r="V2934" s="43">
        <f t="shared" si="912"/>
        <v>9.8524998073376761E-5</v>
      </c>
      <c r="W2934" s="43">
        <f t="shared" si="913"/>
        <v>1.3826517099210435E-2</v>
      </c>
      <c r="X2934" s="43">
        <f t="shared" si="914"/>
        <v>5.3671967413503196E-5</v>
      </c>
      <c r="Y2934" s="22">
        <f>X2934+W2934+SUM($V$2927:V2934)</f>
        <v>1.4264949830741277E-2</v>
      </c>
      <c r="Z2934" s="22">
        <f t="shared" si="915"/>
        <v>5.742853491304032E-2</v>
      </c>
      <c r="AA2934" s="44">
        <f t="shared" si="916"/>
        <v>8.0592401470172543</v>
      </c>
      <c r="AB2934" s="44">
        <f t="shared" si="917"/>
        <v>0.92789317844788399</v>
      </c>
      <c r="AC2934" s="44">
        <f t="shared" si="918"/>
        <v>1.9603430704567313</v>
      </c>
      <c r="AD2934" s="44">
        <f t="shared" si="923"/>
        <v>0.92789317844788388</v>
      </c>
      <c r="AE2934" s="44">
        <f t="shared" si="924"/>
        <v>1.0323464696383169</v>
      </c>
      <c r="AF2934" s="44">
        <f t="shared" si="925"/>
        <v>1.0342237053055688E-4</v>
      </c>
      <c r="AG2934" s="45">
        <f>AC2934+AA2934+SUM($Z$2927:Z2934)</f>
        <v>10.252272788912853</v>
      </c>
      <c r="AH2934" s="45">
        <f>AC2934+AA2934+SUM($Z$2927:Z2934)</f>
        <v>10.252272788912853</v>
      </c>
      <c r="AI2934" s="45"/>
    </row>
    <row r="2935" spans="4:35" ht="14.4" x14ac:dyDescent="0.3">
      <c r="D2935" s="29"/>
      <c r="E2935" s="28">
        <v>39952.656944444447</v>
      </c>
      <c r="F2935" s="10">
        <f t="shared" si="922"/>
        <v>54.211805555554747</v>
      </c>
      <c r="G2935" s="10">
        <v>14765.3</v>
      </c>
      <c r="H2935" s="10">
        <v>27.66</v>
      </c>
      <c r="I2935" s="10">
        <v>594</v>
      </c>
      <c r="K2935" s="10"/>
      <c r="L2935" s="79">
        <v>1037</v>
      </c>
      <c r="M2935" s="86"/>
      <c r="N2935" s="114">
        <v>6.57</v>
      </c>
      <c r="O2935" s="90"/>
      <c r="P2935" s="90"/>
      <c r="Q2935" s="90"/>
      <c r="R2935" s="87"/>
      <c r="V2935" s="43">
        <f t="shared" si="912"/>
        <v>1.0674506254248339E-4</v>
      </c>
      <c r="W2935" s="43">
        <f t="shared" si="913"/>
        <v>1.4980080805490037E-2</v>
      </c>
      <c r="X2935" s="43">
        <f t="shared" si="914"/>
        <v>5.8149887138954103E-5</v>
      </c>
      <c r="Y2935" s="22">
        <f>X2935+W2935+SUM($V$2927:V2935)</f>
        <v>1.5529736519288814E-2</v>
      </c>
      <c r="Z2935" s="22">
        <f t="shared" si="915"/>
        <v>5.6982027185774761E-2</v>
      </c>
      <c r="AA2935" s="44">
        <f t="shared" si="916"/>
        <v>7.9965794330188738</v>
      </c>
      <c r="AB2935" s="44">
        <f t="shared" si="917"/>
        <v>0.92067879495575178</v>
      </c>
      <c r="AC2935" s="44">
        <f t="shared" si="918"/>
        <v>1.945101373443638</v>
      </c>
      <c r="AD2935" s="44">
        <f t="shared" si="923"/>
        <v>0.92067879495575167</v>
      </c>
      <c r="AE2935" s="44">
        <f t="shared" si="924"/>
        <v>1.0243199602278503</v>
      </c>
      <c r="AF2935" s="44">
        <f t="shared" si="925"/>
        <v>1.0261826003594057E-4</v>
      </c>
      <c r="AG2935" s="45">
        <f>AC2935+AA2935+SUM($Z$2927:Z2935)</f>
        <v>10.231352405087152</v>
      </c>
      <c r="AH2935" s="45">
        <f>AC2935+AA2935+SUM($Z$2927:Z2935)</f>
        <v>10.231352405087152</v>
      </c>
      <c r="AI2935" s="45"/>
    </row>
    <row r="2936" spans="4:35" ht="14.4" x14ac:dyDescent="0.3">
      <c r="D2936" s="29"/>
      <c r="E2936" s="28">
        <v>39966.578472222223</v>
      </c>
      <c r="F2936" s="10">
        <f t="shared" si="922"/>
        <v>68.133333333331393</v>
      </c>
      <c r="G2936" s="10">
        <v>15484.8</v>
      </c>
      <c r="H2936" s="10">
        <v>27.25</v>
      </c>
      <c r="I2936" s="10">
        <v>820</v>
      </c>
      <c r="K2936" s="10"/>
      <c r="L2936" s="79">
        <v>1037</v>
      </c>
      <c r="M2936" s="86"/>
      <c r="N2936" s="114">
        <v>6.57</v>
      </c>
      <c r="O2936" s="90"/>
      <c r="P2936" s="90"/>
      <c r="Q2936" s="90"/>
      <c r="R2936" s="87"/>
      <c r="V2936" s="43">
        <f t="shared" si="912"/>
        <v>1.0516279661181028E-4</v>
      </c>
      <c r="W2936" s="43">
        <f t="shared" si="913"/>
        <v>1.4758033331511334E-2</v>
      </c>
      <c r="X2936" s="43">
        <f t="shared" si="914"/>
        <v>5.7287940149548051E-5</v>
      </c>
      <c r="Y2936" s="22">
        <f>X2936+W2936+SUM($V$2927:V2936)</f>
        <v>1.5411989894932514E-2</v>
      </c>
      <c r="Z2936" s="22">
        <f t="shared" si="915"/>
        <v>5.9758710934846228E-2</v>
      </c>
      <c r="AA2936" s="44">
        <f t="shared" si="916"/>
        <v>8.3862456708912543</v>
      </c>
      <c r="AB2936" s="44">
        <f t="shared" si="917"/>
        <v>0.9655426577266174</v>
      </c>
      <c r="AC2936" s="44">
        <f t="shared" si="918"/>
        <v>2.0398844417316306</v>
      </c>
      <c r="AD2936" s="44">
        <f t="shared" si="923"/>
        <v>0.9655426577266174</v>
      </c>
      <c r="AE2936" s="44">
        <f t="shared" si="924"/>
        <v>1.0742341652479948</v>
      </c>
      <c r="AF2936" s="44">
        <f t="shared" si="925"/>
        <v>1.0761875701845087E-4</v>
      </c>
      <c r="AG2936" s="45">
        <f>AC2936+AA2936+SUM($Z$2927:Z2936)</f>
        <v>10.775560422182373</v>
      </c>
      <c r="AH2936" s="45">
        <f>AC2936+AA2936+SUM($Z$2927:Z2936)</f>
        <v>10.775560422182373</v>
      </c>
      <c r="AI2936" s="45"/>
    </row>
    <row r="2937" spans="4:35" ht="14.4" x14ac:dyDescent="0.3">
      <c r="D2937" s="18"/>
      <c r="E2937" s="28">
        <v>39976.461805555555</v>
      </c>
      <c r="F2937" s="10">
        <f t="shared" si="922"/>
        <v>78.016666666662786</v>
      </c>
      <c r="G2937" s="10">
        <v>15872.4</v>
      </c>
      <c r="H2937" s="10">
        <v>26.11</v>
      </c>
      <c r="I2937" s="10">
        <v>1040</v>
      </c>
      <c r="K2937" s="10"/>
      <c r="L2937" s="79">
        <v>1037</v>
      </c>
      <c r="M2937" s="86"/>
      <c r="N2937" s="114">
        <v>6.57</v>
      </c>
      <c r="O2937" s="90"/>
      <c r="P2937" s="90"/>
      <c r="Q2937" s="90"/>
      <c r="R2937" s="87"/>
      <c r="V2937" s="43">
        <f t="shared" si="912"/>
        <v>1.0076332548749969E-4</v>
      </c>
      <c r="W2937" s="43">
        <f t="shared" si="913"/>
        <v>1.4140633038009574E-2</v>
      </c>
      <c r="X2937" s="43">
        <f t="shared" si="914"/>
        <v>5.4891307057053198E-5</v>
      </c>
      <c r="Y2937" s="22">
        <f>X2937+W2937+SUM($V$2927:V2937)</f>
        <v>1.4892956293825759E-2</v>
      </c>
      <c r="Z2937" s="22">
        <f t="shared" si="915"/>
        <v>6.1254531117111842E-2</v>
      </c>
      <c r="AA2937" s="44">
        <f t="shared" si="916"/>
        <v>8.5961617706818529</v>
      </c>
      <c r="AB2937" s="44">
        <f t="shared" si="917"/>
        <v>0.9897111541963709</v>
      </c>
      <c r="AC2937" s="44">
        <f t="shared" si="918"/>
        <v>2.0909447853986576</v>
      </c>
      <c r="AD2937" s="44">
        <f t="shared" si="923"/>
        <v>0.98971115419637079</v>
      </c>
      <c r="AE2937" s="44">
        <f t="shared" si="924"/>
        <v>1.1011233186403615</v>
      </c>
      <c r="AF2937" s="44">
        <f t="shared" si="925"/>
        <v>1.1031256192522084E-4</v>
      </c>
      <c r="AG2937" s="45">
        <f>AC2937+AA2937+SUM($Z$2927:Z2937)</f>
        <v>11.09779139675711</v>
      </c>
      <c r="AH2937" s="45">
        <f>AC2937+AA2937+SUM($Z$2927:Z2937)</f>
        <v>11.09779139675711</v>
      </c>
      <c r="AI2937" s="45"/>
    </row>
    <row r="2938" spans="4:35" ht="14.4" x14ac:dyDescent="0.3">
      <c r="E2938" s="28">
        <v>39981.605555555558</v>
      </c>
      <c r="F2938" s="10">
        <f t="shared" si="922"/>
        <v>83.160416666665697</v>
      </c>
      <c r="G2938" s="10">
        <v>16975.8</v>
      </c>
      <c r="H2938" s="10">
        <v>28.02</v>
      </c>
      <c r="I2938" s="10">
        <v>1146</v>
      </c>
      <c r="K2938" s="10"/>
      <c r="L2938" s="79">
        <v>1037</v>
      </c>
      <c r="M2938" s="86"/>
      <c r="N2938" s="114">
        <v>6.57</v>
      </c>
      <c r="O2938" s="90"/>
      <c r="P2938" s="90"/>
      <c r="Q2938" s="90"/>
      <c r="R2938" s="87"/>
      <c r="V2938" s="43">
        <f t="shared" si="912"/>
        <v>1.0813436921331832E-4</v>
      </c>
      <c r="W2938" s="43">
        <f t="shared" si="913"/>
        <v>1.5175049319227432E-2</v>
      </c>
      <c r="X2938" s="43">
        <f t="shared" si="914"/>
        <v>5.8906718641847217E-5</v>
      </c>
      <c r="Y2938" s="22">
        <f>X2938+W2938+SUM($V$2927:V2938)</f>
        <v>1.6039522355841728E-2</v>
      </c>
      <c r="Z2938" s="22">
        <f t="shared" si="915"/>
        <v>6.5512756063220878E-2</v>
      </c>
      <c r="AA2938" s="44">
        <f t="shared" si="916"/>
        <v>9.1937402652869746</v>
      </c>
      <c r="AB2938" s="44">
        <f t="shared" si="917"/>
        <v>1.0585128028153747</v>
      </c>
      <c r="AC2938" s="44">
        <f t="shared" si="918"/>
        <v>2.2363007792123768</v>
      </c>
      <c r="AD2938" s="44">
        <f t="shared" si="923"/>
        <v>1.0585128028153745</v>
      </c>
      <c r="AE2938" s="44">
        <f t="shared" si="924"/>
        <v>1.1776699952480438</v>
      </c>
      <c r="AF2938" s="44">
        <f t="shared" si="925"/>
        <v>1.1798114895857991E-4</v>
      </c>
      <c r="AG2938" s="45">
        <f>AC2938+AA2938+SUM($Z$2927:Z2938)</f>
        <v>11.90623864123917</v>
      </c>
      <c r="AH2938" s="45">
        <f>AC2938+AA2938+SUM($Z$2927:Z2938)</f>
        <v>11.90623864123917</v>
      </c>
      <c r="AI2938" s="45"/>
    </row>
    <row r="2939" spans="4:35" ht="14.4" x14ac:dyDescent="0.3">
      <c r="E2939" s="28">
        <v>39988.62222222222</v>
      </c>
      <c r="F2939" s="10">
        <f t="shared" si="922"/>
        <v>90.177083333328483</v>
      </c>
      <c r="G2939" s="10">
        <v>16991.400000000001</v>
      </c>
      <c r="H2939" s="10">
        <v>27.11</v>
      </c>
      <c r="I2939" s="10">
        <v>1257</v>
      </c>
      <c r="K2939" s="10"/>
      <c r="L2939" s="79">
        <v>1037</v>
      </c>
      <c r="M2939" s="86"/>
      <c r="N2939" s="114">
        <v>6.57</v>
      </c>
      <c r="O2939" s="90"/>
      <c r="P2939" s="90"/>
      <c r="Q2939" s="90"/>
      <c r="R2939" s="87"/>
      <c r="V2939" s="43">
        <f t="shared" si="912"/>
        <v>1.0462251068426337E-4</v>
      </c>
      <c r="W2939" s="43">
        <f t="shared" si="913"/>
        <v>1.468221224283568E-2</v>
      </c>
      <c r="X2939" s="43">
        <f t="shared" si="914"/>
        <v>5.6993616787311845E-5</v>
      </c>
      <c r="Y2939" s="22">
        <f>X2939+W2939+SUM($V$2927:V2939)</f>
        <v>1.5649394688279708E-2</v>
      </c>
      <c r="Z2939" s="22">
        <f t="shared" si="915"/>
        <v>6.5572959352290391E-2</v>
      </c>
      <c r="AA2939" s="44">
        <f t="shared" si="916"/>
        <v>9.2021889008822644</v>
      </c>
      <c r="AB2939" s="44">
        <f t="shared" si="917"/>
        <v>1.0594855286794822</v>
      </c>
      <c r="AC2939" s="44">
        <f t="shared" si="918"/>
        <v>2.2383558394838059</v>
      </c>
      <c r="AD2939" s="44">
        <f t="shared" si="923"/>
        <v>1.0594855286794826</v>
      </c>
      <c r="AE2939" s="44">
        <f t="shared" si="924"/>
        <v>1.1787522212359722</v>
      </c>
      <c r="AF2939" s="44">
        <f t="shared" si="925"/>
        <v>1.180895683511125E-4</v>
      </c>
      <c r="AG2939" s="45">
        <f>AC2939+AA2939+SUM($Z$2927:Z2939)</f>
        <v>11.98231529645818</v>
      </c>
      <c r="AH2939" s="45">
        <f>AC2939+AA2939+SUM($Z$2927:Z2939)</f>
        <v>11.98231529645818</v>
      </c>
      <c r="AI2939" s="45"/>
    </row>
    <row r="2940" spans="4:35" ht="14.4" x14ac:dyDescent="0.3">
      <c r="E2940" s="28">
        <v>39995.705555555556</v>
      </c>
      <c r="F2940" s="10">
        <f t="shared" si="922"/>
        <v>97.260416666664241</v>
      </c>
      <c r="G2940" s="10">
        <v>16848.2</v>
      </c>
      <c r="H2940" s="10">
        <v>29.22</v>
      </c>
      <c r="I2940" s="10">
        <v>1471</v>
      </c>
      <c r="K2940" s="10"/>
      <c r="L2940" s="79">
        <v>1037</v>
      </c>
      <c r="M2940" s="86"/>
      <c r="N2940" s="114">
        <v>6.57</v>
      </c>
      <c r="O2940" s="90"/>
      <c r="P2940" s="90"/>
      <c r="Q2940" s="90"/>
      <c r="R2940" s="87"/>
      <c r="V2940" s="43">
        <f t="shared" si="912"/>
        <v>1.1276539144943472E-4</v>
      </c>
      <c r="W2940" s="43">
        <f t="shared" si="913"/>
        <v>1.5824944365018759E-2</v>
      </c>
      <c r="X2940" s="43">
        <f t="shared" si="914"/>
        <v>6.1429490318157587E-5</v>
      </c>
      <c r="Y2940" s="22">
        <f>X2940+W2940+SUM($V$2927:V2940)</f>
        <v>1.6909328075443063E-2</v>
      </c>
      <c r="Z2940" s="22">
        <f t="shared" si="915"/>
        <v>6.5020324032113844E-2</v>
      </c>
      <c r="AA2940" s="44">
        <f t="shared" si="916"/>
        <v>9.1246347587511654</v>
      </c>
      <c r="AB2940" s="44">
        <f t="shared" si="917"/>
        <v>1.0505564040807502</v>
      </c>
      <c r="AC2940" s="44">
        <f t="shared" si="918"/>
        <v>2.2194914400691554</v>
      </c>
      <c r="AD2940" s="44">
        <f t="shared" si="923"/>
        <v>1.0505564040807498</v>
      </c>
      <c r="AE2940" s="44">
        <f t="shared" si="924"/>
        <v>1.1688179416544782</v>
      </c>
      <c r="AF2940" s="44">
        <f t="shared" si="925"/>
        <v>1.1709433392735223E-4</v>
      </c>
      <c r="AG2940" s="45">
        <f>AC2940+AA2940+SUM($Z$2927:Z2940)</f>
        <v>11.950917078944546</v>
      </c>
      <c r="AH2940" s="45">
        <f>AC2940+AA2940+SUM($Z$2927:Z2940)</f>
        <v>11.950917078944546</v>
      </c>
      <c r="AI2940" s="45"/>
    </row>
    <row r="2941" spans="4:35" ht="14.4" x14ac:dyDescent="0.3">
      <c r="E2941" s="28">
        <v>40002.632638888892</v>
      </c>
      <c r="F2941" s="10">
        <f t="shared" si="922"/>
        <v>104.1875</v>
      </c>
      <c r="G2941" s="10">
        <v>16162.7</v>
      </c>
      <c r="H2941" s="10">
        <v>25.75</v>
      </c>
      <c r="I2941" s="10">
        <v>116</v>
      </c>
      <c r="K2941" s="10"/>
      <c r="L2941" s="79">
        <v>1037</v>
      </c>
      <c r="M2941" s="86"/>
      <c r="N2941" s="114">
        <v>6.57</v>
      </c>
      <c r="O2941" s="90"/>
      <c r="P2941" s="90"/>
      <c r="Q2941" s="90"/>
      <c r="R2941" s="88"/>
      <c r="V2941" s="43">
        <f t="shared" si="912"/>
        <v>9.9374018816664766E-5</v>
      </c>
      <c r="W2941" s="43">
        <f t="shared" si="913"/>
        <v>1.3945664524272178E-2</v>
      </c>
      <c r="X2941" s="43">
        <f t="shared" si="914"/>
        <v>5.4134475554160091E-5</v>
      </c>
      <c r="Y2941" s="22">
        <f>X2941+W2941+SUM($V$2927:V2941)</f>
        <v>1.5122127238749151E-2</v>
      </c>
      <c r="Z2941" s="22">
        <f t="shared" si="915"/>
        <v>6.2374852579732333E-2</v>
      </c>
      <c r="AA2941" s="44">
        <f t="shared" si="916"/>
        <v>8.7533822138428707</v>
      </c>
      <c r="AB2941" s="44">
        <f t="shared" si="917"/>
        <v>1.0078125848598627</v>
      </c>
      <c r="AC2941" s="44">
        <f t="shared" si="918"/>
        <v>2.1291873492958144</v>
      </c>
      <c r="AD2941" s="44">
        <f t="shared" si="923"/>
        <v>1.0078125848598625</v>
      </c>
      <c r="AE2941" s="44">
        <f t="shared" si="924"/>
        <v>1.1212624343003308</v>
      </c>
      <c r="AF2941" s="44">
        <f t="shared" si="925"/>
        <v>1.123301356208744E-4</v>
      </c>
      <c r="AG2941" s="45">
        <f>AC2941+AA2941+SUM($Z$2927:Z2941)</f>
        <v>11.55173529584264</v>
      </c>
      <c r="AH2941" s="45">
        <f>AC2941+AA2941+SUM($Z$2927:Z2941)</f>
        <v>11.55173529584264</v>
      </c>
      <c r="AI2941" s="45"/>
    </row>
    <row r="2942" spans="4:35" ht="14.4" x14ac:dyDescent="0.3">
      <c r="E2942" s="28">
        <v>40011.564583333333</v>
      </c>
      <c r="F2942" s="10">
        <f t="shared" si="922"/>
        <v>113.11944444444089</v>
      </c>
      <c r="G2942" s="10">
        <v>17723.7</v>
      </c>
      <c r="H2942" s="10">
        <v>27.49</v>
      </c>
      <c r="I2942" s="10">
        <v>94</v>
      </c>
      <c r="K2942" s="10"/>
      <c r="L2942" s="79">
        <v>1037</v>
      </c>
      <c r="M2942" s="86"/>
      <c r="N2942" s="114">
        <v>6.57</v>
      </c>
      <c r="O2942" s="90"/>
      <c r="P2942" s="90"/>
      <c r="Q2942" s="90"/>
      <c r="R2942" s="88"/>
      <c r="V2942" s="43">
        <f t="shared" si="912"/>
        <v>1.0608900105903356E-4</v>
      </c>
      <c r="W2942" s="43">
        <f t="shared" si="913"/>
        <v>1.4888012340669598E-2</v>
      </c>
      <c r="X2942" s="43">
        <f t="shared" si="914"/>
        <v>5.7792494484810132E-5</v>
      </c>
      <c r="Y2942" s="22">
        <f>X2942+W2942+SUM($V$2927:V2942)</f>
        <v>1.6174222075136253E-2</v>
      </c>
      <c r="Z2942" s="22">
        <f t="shared" si="915"/>
        <v>6.8399040671880434E-2</v>
      </c>
      <c r="AA2942" s="44">
        <f t="shared" si="916"/>
        <v>9.5987873525764194</v>
      </c>
      <c r="AB2942" s="44">
        <f t="shared" si="917"/>
        <v>1.105147525492693</v>
      </c>
      <c r="AC2942" s="44">
        <f t="shared" si="918"/>
        <v>2.3348251110714311</v>
      </c>
      <c r="AD2942" s="44">
        <f t="shared" si="923"/>
        <v>1.1051475254926926</v>
      </c>
      <c r="AE2942" s="44">
        <f t="shared" si="924"/>
        <v>1.2295544065539032</v>
      </c>
      <c r="AF2942" s="44">
        <f t="shared" si="925"/>
        <v>1.231790248351879E-4</v>
      </c>
      <c r="AG2942" s="45">
        <f>AC2942+AA2942+SUM($Z$2927:Z2942)</f>
        <v>12.671177237023688</v>
      </c>
      <c r="AH2942" s="45">
        <f>AC2942+AA2942+SUM($Z$2927:Z2942)</f>
        <v>12.671177237023688</v>
      </c>
      <c r="AI2942" s="45"/>
    </row>
    <row r="2943" spans="4:35" ht="14.4" x14ac:dyDescent="0.3">
      <c r="E2943" s="28">
        <v>40017.592361111114</v>
      </c>
      <c r="F2943" s="10">
        <f t="shared" si="922"/>
        <v>119.1472222222219</v>
      </c>
      <c r="G2943" s="10">
        <v>17894.599999999999</v>
      </c>
      <c r="H2943" s="10">
        <v>27.71</v>
      </c>
      <c r="I2943" s="10">
        <v>200</v>
      </c>
      <c r="K2943" s="10"/>
      <c r="L2943" s="79">
        <v>1037</v>
      </c>
      <c r="M2943" s="86"/>
      <c r="N2943" s="114">
        <v>6.57</v>
      </c>
      <c r="O2943" s="90"/>
      <c r="P2943" s="90"/>
      <c r="Q2943" s="90"/>
      <c r="R2943" s="87"/>
      <c r="V2943" s="43">
        <f t="shared" si="912"/>
        <v>1.0693802180232157E-4</v>
      </c>
      <c r="W2943" s="43">
        <f t="shared" si="913"/>
        <v>1.5007159765731344E-2</v>
      </c>
      <c r="X2943" s="43">
        <f t="shared" si="914"/>
        <v>5.8255002625467041E-5</v>
      </c>
      <c r="Y2943" s="22">
        <f>X2943+W2943+SUM($V$2927:V2943)</f>
        <v>1.6400770030140979E-2</v>
      </c>
      <c r="Z2943" s="22">
        <f t="shared" si="915"/>
        <v>6.9058575422007343E-2</v>
      </c>
      <c r="AA2943" s="44">
        <f t="shared" si="916"/>
        <v>9.6913432386812008</v>
      </c>
      <c r="AB2943" s="44">
        <f t="shared" si="917"/>
        <v>1.1158038620424369</v>
      </c>
      <c r="AC2943" s="44">
        <f t="shared" si="918"/>
        <v>2.357338559814194</v>
      </c>
      <c r="AD2943" s="44">
        <f t="shared" si="923"/>
        <v>1.1158038620424369</v>
      </c>
      <c r="AE2943" s="44">
        <f t="shared" si="924"/>
        <v>1.2414103309985769</v>
      </c>
      <c r="AF2943" s="44">
        <f t="shared" si="925"/>
        <v>1.2436677318030396E-4</v>
      </c>
      <c r="AG2943" s="45">
        <f>AC2943+AA2943+SUM($Z$2927:Z2943)</f>
        <v>12.855305147293238</v>
      </c>
      <c r="AH2943" s="45">
        <f>AC2943+AA2943+SUM($Z$2927:Z2943)</f>
        <v>12.855305147293238</v>
      </c>
      <c r="AI2943" s="45"/>
    </row>
    <row r="2944" spans="4:35" ht="14.4" x14ac:dyDescent="0.3">
      <c r="E2944" s="28">
        <v>40028.57916666667</v>
      </c>
      <c r="F2944" s="10">
        <f t="shared" si="922"/>
        <v>130.1340277777781</v>
      </c>
      <c r="G2944" s="10">
        <v>18361.900000000001</v>
      </c>
      <c r="H2944" s="10">
        <v>27.81</v>
      </c>
      <c r="I2944" s="10">
        <v>399</v>
      </c>
      <c r="K2944" s="10"/>
      <c r="L2944" s="79">
        <v>1037</v>
      </c>
      <c r="M2944" s="86"/>
      <c r="N2944" s="114">
        <v>6.57</v>
      </c>
      <c r="O2944" s="90"/>
      <c r="P2944" s="90"/>
      <c r="Q2944" s="90"/>
      <c r="R2944" s="87"/>
      <c r="V2944" s="43">
        <f t="shared" si="912"/>
        <v>1.0732394032199795E-4</v>
      </c>
      <c r="W2944" s="43">
        <f t="shared" si="913"/>
        <v>1.5061317686213951E-2</v>
      </c>
      <c r="X2944" s="43">
        <f t="shared" si="914"/>
        <v>5.8465233598492902E-5</v>
      </c>
      <c r="Y2944" s="22">
        <f>X2944+W2944+SUM($V$2927:V2944)</f>
        <v>1.6562462121918611E-2</v>
      </c>
      <c r="Z2944" s="22">
        <f t="shared" si="915"/>
        <v>7.0861972664455028E-2</v>
      </c>
      <c r="AA2944" s="44">
        <f t="shared" si="916"/>
        <v>9.9444232010964395</v>
      </c>
      <c r="AB2944" s="44">
        <f t="shared" si="917"/>
        <v>1.1449419900102278</v>
      </c>
      <c r="AC2944" s="44">
        <f t="shared" si="918"/>
        <v>2.4188981537140957</v>
      </c>
      <c r="AD2944" s="44">
        <f t="shared" si="923"/>
        <v>1.1449419900102278</v>
      </c>
      <c r="AE2944" s="44">
        <f t="shared" si="924"/>
        <v>1.2738285492138841</v>
      </c>
      <c r="AF2944" s="44">
        <f t="shared" si="925"/>
        <v>1.2761448998353824E-4</v>
      </c>
      <c r="AG2944" s="45">
        <f>AC2944+AA2944+SUM($Z$2927:Z2944)</f>
        <v>13.240806676272834</v>
      </c>
      <c r="AH2944" s="45">
        <f>AC2944+AA2944+SUM($Z$2927:Z2944)</f>
        <v>13.240806676272834</v>
      </c>
      <c r="AI2944" s="45"/>
    </row>
    <row r="2945" spans="4:35" ht="14.4" x14ac:dyDescent="0.3">
      <c r="E2945" s="28">
        <v>40038.649305555555</v>
      </c>
      <c r="F2945" s="10">
        <f t="shared" si="922"/>
        <v>140.20416666666279</v>
      </c>
      <c r="G2945" s="10">
        <v>18608</v>
      </c>
      <c r="H2945" s="10">
        <v>30.11</v>
      </c>
      <c r="I2945" s="10">
        <v>597</v>
      </c>
      <c r="K2945" s="10"/>
      <c r="L2945" s="79">
        <v>1037</v>
      </c>
      <c r="M2945" s="86"/>
      <c r="N2945" s="114">
        <v>6.57</v>
      </c>
      <c r="O2945" s="90"/>
      <c r="P2945" s="90"/>
      <c r="Q2945" s="90"/>
      <c r="R2945" s="87"/>
      <c r="V2945" s="43">
        <f t="shared" si="912"/>
        <v>1.1620006627455441E-4</v>
      </c>
      <c r="W2945" s="43">
        <f t="shared" si="913"/>
        <v>1.6306949857313992E-2</v>
      </c>
      <c r="X2945" s="43">
        <f t="shared" si="914"/>
        <v>6.330054597808778E-5</v>
      </c>
      <c r="Y2945" s="22">
        <f>X2945+W2945+SUM($V$2927:V2945)</f>
        <v>1.7929129671672799E-2</v>
      </c>
      <c r="Z2945" s="22">
        <f t="shared" si="915"/>
        <v>7.1811718141378558E-2</v>
      </c>
      <c r="AA2945" s="44">
        <f t="shared" si="916"/>
        <v>10.077705843404143</v>
      </c>
      <c r="AB2945" s="44">
        <f t="shared" si="917"/>
        <v>1.1602873640587479</v>
      </c>
      <c r="AC2945" s="44">
        <f t="shared" si="918"/>
        <v>2.4513180468422053</v>
      </c>
      <c r="AD2945" s="44">
        <f t="shared" si="923"/>
        <v>1.1602873640587477</v>
      </c>
      <c r="AE2945" s="44">
        <f t="shared" si="924"/>
        <v>1.2909013579080573</v>
      </c>
      <c r="AF2945" s="44">
        <f t="shared" si="925"/>
        <v>1.2932487540034962E-4</v>
      </c>
      <c r="AG2945" s="45">
        <f>AC2945+AA2945+SUM($Z$2927:Z2945)</f>
        <v>13.478320929850026</v>
      </c>
      <c r="AH2945" s="45">
        <f>AC2945+AA2945+SUM($Z$2927:Z2945)</f>
        <v>13.478320929850026</v>
      </c>
      <c r="AI2945" s="45"/>
    </row>
    <row r="2946" spans="4:35" ht="14.4" x14ac:dyDescent="0.3">
      <c r="E2946" s="28">
        <v>40045.606944444444</v>
      </c>
      <c r="F2946" s="10">
        <f t="shared" si="922"/>
        <v>147.16180555555184</v>
      </c>
      <c r="G2946" s="10">
        <v>19049</v>
      </c>
      <c r="H2946" s="10">
        <v>31.3</v>
      </c>
      <c r="I2946" s="10">
        <v>689</v>
      </c>
      <c r="K2946" s="10"/>
      <c r="L2946" s="79">
        <v>1037</v>
      </c>
      <c r="M2946" s="86"/>
      <c r="N2946" s="114">
        <v>6.57</v>
      </c>
      <c r="O2946" s="90"/>
      <c r="P2946" s="90"/>
      <c r="Q2946" s="90"/>
      <c r="R2946" s="87"/>
      <c r="V2946" s="43">
        <f t="shared" si="912"/>
        <v>1.2079249665870318E-4</v>
      </c>
      <c r="W2946" s="43">
        <f t="shared" si="913"/>
        <v>1.6951429111057056E-2</v>
      </c>
      <c r="X2946" s="43">
        <f t="shared" si="914"/>
        <v>6.5802294557095557E-5</v>
      </c>
      <c r="Y2946" s="22">
        <f>X2946+W2946+SUM($V$2927:V2946)</f>
        <v>1.8696903170653575E-2</v>
      </c>
      <c r="Z2946" s="22">
        <f t="shared" si="915"/>
        <v>7.3513618813151355E-2</v>
      </c>
      <c r="AA2946" s="44">
        <f t="shared" si="916"/>
        <v>10.316542272732454</v>
      </c>
      <c r="AB2946" s="44">
        <f t="shared" si="917"/>
        <v>1.1877855759864084</v>
      </c>
      <c r="AC2946" s="44">
        <f t="shared" si="918"/>
        <v>2.5094130198998914</v>
      </c>
      <c r="AD2946" s="44">
        <f t="shared" si="923"/>
        <v>1.1877855759864084</v>
      </c>
      <c r="AE2946" s="44">
        <f t="shared" si="924"/>
        <v>1.321495054105255</v>
      </c>
      <c r="AF2946" s="44">
        <f t="shared" si="925"/>
        <v>1.3238980822771174E-4</v>
      </c>
      <c r="AG2946" s="45">
        <f>AC2946+AA2946+SUM($Z$2927:Z2946)</f>
        <v>13.848765951049174</v>
      </c>
      <c r="AH2946" s="45">
        <f>AC2946+AA2946+SUM($Z$2927:Z2946)</f>
        <v>13.848765951049174</v>
      </c>
      <c r="AI2946" s="45"/>
    </row>
    <row r="2947" spans="4:35" ht="14.4" x14ac:dyDescent="0.3">
      <c r="E2947" s="28">
        <v>40052.600694444445</v>
      </c>
      <c r="F2947" s="10">
        <f t="shared" si="922"/>
        <v>154.15555555555329</v>
      </c>
      <c r="G2947" s="10">
        <v>18573</v>
      </c>
      <c r="H2947" s="10">
        <v>28.79</v>
      </c>
      <c r="I2947" s="10">
        <v>880</v>
      </c>
      <c r="K2947" s="10"/>
      <c r="L2947" s="79">
        <v>1037</v>
      </c>
      <c r="M2947" s="86"/>
      <c r="N2947" s="114">
        <v>6.57</v>
      </c>
      <c r="O2947" s="83"/>
      <c r="P2947" s="83"/>
      <c r="Q2947" s="83"/>
      <c r="R2947" s="83"/>
      <c r="V2947" s="43">
        <f t="shared" si="912"/>
        <v>1.1110594181482635E-4</v>
      </c>
      <c r="W2947" s="43">
        <f t="shared" si="913"/>
        <v>1.5592065306943534E-2</v>
      </c>
      <c r="X2947" s="43">
        <f t="shared" si="914"/>
        <v>6.0525497134146363E-5</v>
      </c>
      <c r="Y2947" s="22">
        <f>X2947+W2947+SUM($V$2927:V2947)</f>
        <v>1.7443368510931929E-2</v>
      </c>
      <c r="Z2947" s="22">
        <f t="shared" si="915"/>
        <v>7.1676646659491833E-2</v>
      </c>
      <c r="AA2947" s="44">
        <f t="shared" si="916"/>
        <v>10.05875057123523</v>
      </c>
      <c r="AB2947" s="44">
        <f t="shared" si="917"/>
        <v>1.1581049662867113</v>
      </c>
      <c r="AC2947" s="44">
        <f t="shared" si="918"/>
        <v>2.4467073346947701</v>
      </c>
      <c r="AD2947" s="44">
        <f t="shared" si="923"/>
        <v>1.1581049662867111</v>
      </c>
      <c r="AE2947" s="44">
        <f t="shared" si="924"/>
        <v>1.2884732867812956</v>
      </c>
      <c r="AF2947" s="44">
        <f t="shared" si="925"/>
        <v>1.2908162676325739E-4</v>
      </c>
      <c r="AG2947" s="45">
        <f>AC2947+AA2947+SUM($Z$2927:Z2947)</f>
        <v>13.59994521100632</v>
      </c>
      <c r="AH2947" s="45">
        <f>AC2947+AA2947+SUM($Z$2927:Z2947)</f>
        <v>13.59994521100632</v>
      </c>
      <c r="AI2947" s="45"/>
    </row>
    <row r="2948" spans="4:35" ht="14.4" x14ac:dyDescent="0.3">
      <c r="E2948" s="28">
        <v>40059.559027777781</v>
      </c>
      <c r="F2948" s="10">
        <f t="shared" si="922"/>
        <v>161.11388888888905</v>
      </c>
      <c r="G2948" s="10">
        <v>19368.400000000001</v>
      </c>
      <c r="H2948" s="10">
        <v>30.19</v>
      </c>
      <c r="I2948" s="10">
        <v>976</v>
      </c>
      <c r="K2948" s="10"/>
      <c r="L2948" s="79">
        <v>1037</v>
      </c>
      <c r="M2948" s="86"/>
      <c r="N2948" s="114">
        <v>6.57</v>
      </c>
      <c r="O2948" s="83"/>
      <c r="P2948" s="83"/>
      <c r="Q2948" s="83"/>
      <c r="R2948" s="83"/>
      <c r="V2948" s="43">
        <f t="shared" si="912"/>
        <v>1.165088010902955E-4</v>
      </c>
      <c r="W2948" s="43">
        <f t="shared" si="913"/>
        <v>1.6350276193700077E-2</v>
      </c>
      <c r="X2948" s="43">
        <f t="shared" si="914"/>
        <v>6.3468730756508483E-5</v>
      </c>
      <c r="Y2948" s="22">
        <f>X2948+W2948+SUM($V$2927:V2948)</f>
        <v>1.832103143240113E-2</v>
      </c>
      <c r="Z2948" s="22">
        <f t="shared" si="915"/>
        <v>7.4746242564997664E-2</v>
      </c>
      <c r="AA2948" s="44">
        <f t="shared" si="916"/>
        <v>10.489522670753914</v>
      </c>
      <c r="AB2948" s="44">
        <f t="shared" si="917"/>
        <v>1.2077015145117933</v>
      </c>
      <c r="AC2948" s="44">
        <f t="shared" si="918"/>
        <v>2.5514890616110582</v>
      </c>
      <c r="AD2948" s="44">
        <f t="shared" si="923"/>
        <v>1.2077015145117933</v>
      </c>
      <c r="AE2948" s="44">
        <f t="shared" si="924"/>
        <v>1.3436529374734747</v>
      </c>
      <c r="AF2948" s="44">
        <f t="shared" si="925"/>
        <v>1.3460962579020484E-4</v>
      </c>
      <c r="AG2948" s="45">
        <f>AC2948+AA2948+SUM($Z$2927:Z2948)</f>
        <v>14.210245280006291</v>
      </c>
      <c r="AH2948" s="45">
        <f>AC2948+AA2948+SUM($Z$2927:Z2948)</f>
        <v>14.210245280006291</v>
      </c>
      <c r="AI2948" s="45"/>
    </row>
    <row r="2949" spans="4:35" ht="14.4" x14ac:dyDescent="0.3">
      <c r="E2949" s="28">
        <v>40066.643055555556</v>
      </c>
      <c r="F2949" s="10">
        <f t="shared" si="922"/>
        <v>168.19791666666424</v>
      </c>
      <c r="G2949" s="10">
        <v>19300.8</v>
      </c>
      <c r="H2949" s="10">
        <v>30.73</v>
      </c>
      <c r="I2949" s="10">
        <v>1217</v>
      </c>
      <c r="K2949" s="10"/>
      <c r="L2949" s="79">
        <v>1037</v>
      </c>
      <c r="M2949" s="91"/>
      <c r="N2949" s="114">
        <v>6.57</v>
      </c>
      <c r="O2949" s="83"/>
      <c r="P2949" s="83"/>
      <c r="Q2949" s="83"/>
      <c r="R2949" s="83"/>
      <c r="V2949" s="43">
        <f t="shared" si="912"/>
        <v>1.1859276109654788E-4</v>
      </c>
      <c r="W2949" s="43">
        <f t="shared" si="913"/>
        <v>1.6642728964306176E-2</v>
      </c>
      <c r="X2949" s="43">
        <f t="shared" si="914"/>
        <v>6.4603978010848147E-5</v>
      </c>
      <c r="Y2949" s="22">
        <f>X2949+W2949+SUM($V$2927:V2949)</f>
        <v>1.8733212211358118E-2</v>
      </c>
      <c r="Z2949" s="22">
        <f t="shared" si="915"/>
        <v>7.4485361645696427E-2</v>
      </c>
      <c r="AA2949" s="44">
        <f t="shared" si="916"/>
        <v>10.452911916507666</v>
      </c>
      <c r="AB2949" s="44">
        <f t="shared" si="917"/>
        <v>1.2034863691006601</v>
      </c>
      <c r="AC2949" s="44">
        <f t="shared" si="918"/>
        <v>2.5425838004348682</v>
      </c>
      <c r="AD2949" s="44">
        <f t="shared" si="923"/>
        <v>1.2034863691006596</v>
      </c>
      <c r="AE2949" s="44">
        <f t="shared" si="924"/>
        <v>1.3389632915257861</v>
      </c>
      <c r="AF2949" s="44">
        <f t="shared" si="925"/>
        <v>1.3413980842256383E-4</v>
      </c>
      <c r="AG2949" s="45">
        <f>AC2949+AA2949+SUM($Z$2927:Z2949)</f>
        <v>14.23921462622955</v>
      </c>
      <c r="AH2949" s="45">
        <f>AC2949+AA2949+SUM($Z$2927:Z2949)</f>
        <v>14.23921462622955</v>
      </c>
      <c r="AI2949" s="45"/>
    </row>
    <row r="2950" spans="4:35" ht="14.4" x14ac:dyDescent="0.3">
      <c r="E2950" s="28">
        <v>40073.580555555556</v>
      </c>
      <c r="F2950" s="10">
        <f t="shared" si="922"/>
        <v>175.13541666666424</v>
      </c>
      <c r="G2950" s="10">
        <v>19211</v>
      </c>
      <c r="H2950" s="10">
        <v>29.43</v>
      </c>
      <c r="I2950" s="10">
        <v>1328</v>
      </c>
      <c r="K2950" s="10"/>
      <c r="L2950" s="79">
        <v>1037</v>
      </c>
      <c r="M2950" s="87"/>
      <c r="N2950" s="114">
        <v>6.57</v>
      </c>
      <c r="O2950" s="83"/>
      <c r="P2950" s="83"/>
      <c r="Q2950" s="83"/>
      <c r="R2950" s="83"/>
      <c r="V2950" s="43">
        <f t="shared" si="912"/>
        <v>1.1357582034075509E-4</v>
      </c>
      <c r="W2950" s="43">
        <f t="shared" si="913"/>
        <v>1.593867599803224E-2</v>
      </c>
      <c r="X2950" s="43">
        <f t="shared" si="914"/>
        <v>6.187097536151191E-5</v>
      </c>
      <c r="Y2950" s="22">
        <f>X2950+W2950+SUM($V$2927:V2950)</f>
        <v>1.81400020627756E-2</v>
      </c>
      <c r="Z2950" s="22">
        <f t="shared" si="915"/>
        <v>7.4138806815027061E-2</v>
      </c>
      <c r="AA2950" s="44">
        <f t="shared" si="916"/>
        <v>10.404278103914283</v>
      </c>
      <c r="AB2950" s="44">
        <f t="shared" si="917"/>
        <v>1.1978869599598347</v>
      </c>
      <c r="AC2950" s="44">
        <f t="shared" si="918"/>
        <v>2.5307540304108773</v>
      </c>
      <c r="AD2950" s="44">
        <f t="shared" si="923"/>
        <v>1.1978869599598345</v>
      </c>
      <c r="AE2950" s="44">
        <f t="shared" si="924"/>
        <v>1.3327335547491233</v>
      </c>
      <c r="AF2950" s="44">
        <f t="shared" si="925"/>
        <v>1.3351570191939577E-4</v>
      </c>
      <c r="AG2950" s="45">
        <f>AC2950+AA2950+SUM($Z$2927:Z2950)</f>
        <v>14.252889850427202</v>
      </c>
      <c r="AH2950" s="45">
        <f>AC2950+AA2950+SUM($Z$2927:Z2950)</f>
        <v>14.252889850427202</v>
      </c>
      <c r="AI2950" s="45"/>
    </row>
    <row r="2951" spans="4:35" ht="14.4" x14ac:dyDescent="0.3">
      <c r="E2951" s="28">
        <v>40079.54791666667</v>
      </c>
      <c r="F2951" s="10">
        <f t="shared" si="922"/>
        <v>181.1027777777781</v>
      </c>
      <c r="G2951" s="10">
        <v>19655.7</v>
      </c>
      <c r="H2951" s="10">
        <v>28.4</v>
      </c>
      <c r="I2951" s="10">
        <v>1545</v>
      </c>
      <c r="K2951" s="10"/>
      <c r="L2951" s="79">
        <v>1037</v>
      </c>
      <c r="M2951" s="86"/>
      <c r="N2951" s="114">
        <v>6.57</v>
      </c>
      <c r="O2951" s="83"/>
      <c r="P2951" s="83"/>
      <c r="Q2951" s="83"/>
      <c r="R2951" s="83"/>
      <c r="V2951" s="43">
        <f t="shared" si="912"/>
        <v>1.0960085958808851E-4</v>
      </c>
      <c r="W2951" s="43">
        <f t="shared" si="913"/>
        <v>1.5380849417061353E-2</v>
      </c>
      <c r="X2951" s="43">
        <f t="shared" si="914"/>
        <v>5.9705596339345504E-5</v>
      </c>
      <c r="Y2951" s="22">
        <f>X2951+W2951+SUM($V$2927:V2951)</f>
        <v>1.7689610962370636E-2</v>
      </c>
      <c r="Z2951" s="22">
        <f t="shared" si="915"/>
        <v>7.5854986472027874E-2</v>
      </c>
      <c r="AA2951" s="44">
        <f t="shared" si="916"/>
        <v>10.645118376300452</v>
      </c>
      <c r="AB2951" s="44">
        <f t="shared" si="917"/>
        <v>1.2256158825091106</v>
      </c>
      <c r="AC2951" s="44">
        <f t="shared" si="918"/>
        <v>2.5893364216098629</v>
      </c>
      <c r="AD2951" s="44">
        <f t="shared" si="923"/>
        <v>1.2256158825091104</v>
      </c>
      <c r="AE2951" s="44">
        <f t="shared" si="924"/>
        <v>1.3635839327511501</v>
      </c>
      <c r="AF2951" s="44">
        <f t="shared" si="925"/>
        <v>1.3660634960267905E-4</v>
      </c>
      <c r="AG2951" s="45">
        <f>AC2951+AA2951+SUM($Z$2927:Z2951)</f>
        <v>14.628167500484384</v>
      </c>
      <c r="AH2951" s="45">
        <f>AC2951+AA2951+SUM($Z$2927:Z2951)</f>
        <v>14.628167500484384</v>
      </c>
      <c r="AI2951" s="45"/>
    </row>
    <row r="2952" spans="4:35" ht="14.4" x14ac:dyDescent="0.3">
      <c r="D2952" s="18"/>
      <c r="E2952" s="28">
        <v>40086.522916666669</v>
      </c>
      <c r="F2952" s="10">
        <f t="shared" si="922"/>
        <v>188.07777777777665</v>
      </c>
      <c r="G2952" s="10">
        <v>21151.599999999999</v>
      </c>
      <c r="H2952" s="10">
        <v>29.7</v>
      </c>
      <c r="I2952" s="10">
        <v>1642</v>
      </c>
      <c r="K2952" s="10"/>
      <c r="L2952" s="79">
        <v>1037</v>
      </c>
      <c r="M2952" s="86"/>
      <c r="N2952" s="114">
        <v>6.57</v>
      </c>
      <c r="O2952" s="83"/>
      <c r="P2952" s="83"/>
      <c r="Q2952" s="83"/>
      <c r="R2952" s="83"/>
      <c r="V2952" s="43">
        <f t="shared" si="912"/>
        <v>1.146178003438813E-4</v>
      </c>
      <c r="W2952" s="43">
        <f t="shared" si="913"/>
        <v>1.6084902383335289E-2</v>
      </c>
      <c r="X2952" s="43">
        <f t="shared" si="914"/>
        <v>6.2438598988681735E-5</v>
      </c>
      <c r="Y2952" s="22">
        <f>X2952+W2952+SUM($V$2927:V2952)</f>
        <v>1.8511014731637791E-2</v>
      </c>
      <c r="Z2952" s="22">
        <f t="shared" si="915"/>
        <v>8.1627941607866655E-2</v>
      </c>
      <c r="AA2952" s="44">
        <f t="shared" si="916"/>
        <v>11.455266708799821</v>
      </c>
      <c r="AB2952" s="44">
        <f t="shared" si="917"/>
        <v>1.3188915632859528</v>
      </c>
      <c r="AC2952" s="44">
        <f t="shared" si="918"/>
        <v>2.7863982587912504</v>
      </c>
      <c r="AD2952" s="44">
        <f t="shared" si="923"/>
        <v>1.3188915632859526</v>
      </c>
      <c r="AE2952" s="44">
        <f t="shared" si="924"/>
        <v>1.4673596927089456</v>
      </c>
      <c r="AF2952" s="44">
        <f t="shared" si="925"/>
        <v>1.47002796352001E-4</v>
      </c>
      <c r="AG2952" s="45">
        <f>AC2952+AA2952+SUM($Z$2927:Z2952)</f>
        <v>15.717005611773008</v>
      </c>
      <c r="AH2952" s="45">
        <f>AC2952+AA2952+SUM($Z$2927:Z2952)</f>
        <v>15.717005611773008</v>
      </c>
      <c r="AI2952" s="45"/>
    </row>
    <row r="2953" spans="4:35" ht="14.4" x14ac:dyDescent="0.3">
      <c r="D2953" s="18"/>
      <c r="E2953" s="28">
        <v>40093.513888888891</v>
      </c>
      <c r="F2953" s="10">
        <f t="shared" si="922"/>
        <v>195.06874999999854</v>
      </c>
      <c r="G2953" s="10">
        <v>20702.400000000001</v>
      </c>
      <c r="H2953" s="10">
        <v>28.05</v>
      </c>
      <c r="I2953" s="10">
        <v>1834</v>
      </c>
      <c r="K2953" s="10"/>
      <c r="L2953" s="79">
        <v>1037</v>
      </c>
      <c r="M2953" s="86"/>
      <c r="N2953" s="114">
        <v>6.57</v>
      </c>
      <c r="O2953" s="83"/>
      <c r="P2953" s="83"/>
      <c r="Q2953" s="83"/>
      <c r="R2953" s="83"/>
      <c r="V2953" s="43">
        <f t="shared" si="912"/>
        <v>1.0825014476922123E-4</v>
      </c>
      <c r="W2953" s="43">
        <f t="shared" si="913"/>
        <v>1.5191296695372218E-2</v>
      </c>
      <c r="X2953" s="43">
        <f t="shared" si="914"/>
        <v>5.8969787933754969E-5</v>
      </c>
      <c r="Y2953" s="22">
        <f>X2953+W2953+SUM($V$2927:V2953)</f>
        <v>1.7722190377389015E-2</v>
      </c>
      <c r="Z2953" s="22">
        <f t="shared" si="915"/>
        <v>7.9894395617480421E-2</v>
      </c>
      <c r="AA2953" s="44">
        <f t="shared" si="916"/>
        <v>11.211989329991937</v>
      </c>
      <c r="AB2953" s="44">
        <f t="shared" si="917"/>
        <v>1.2908820467374151</v>
      </c>
      <c r="AC2953" s="44">
        <f t="shared" si="918"/>
        <v>2.7272230617447386</v>
      </c>
      <c r="AD2953" s="44">
        <f t="shared" si="923"/>
        <v>1.2908820467374156</v>
      </c>
      <c r="AE2953" s="44">
        <f t="shared" si="924"/>
        <v>1.4361971341334789</v>
      </c>
      <c r="AF2953" s="44">
        <f t="shared" si="925"/>
        <v>1.4388087384394879E-4</v>
      </c>
      <c r="AG2953" s="45">
        <f>AC2953+AA2953+SUM($Z$2927:Z2953)</f>
        <v>15.494447431536091</v>
      </c>
      <c r="AH2953" s="45">
        <f>AC2953+AA2953+SUM($Z$2927:Z2953)</f>
        <v>15.494447431536091</v>
      </c>
      <c r="AI2953" s="45"/>
    </row>
    <row r="2954" spans="4:35" ht="14.4" x14ac:dyDescent="0.3">
      <c r="D2954" s="18"/>
      <c r="E2954" s="28">
        <v>40100.530555555553</v>
      </c>
      <c r="F2954" s="10">
        <f t="shared" si="922"/>
        <v>202.08541666666133</v>
      </c>
      <c r="G2954" s="10">
        <v>20024.3</v>
      </c>
      <c r="H2954" s="10">
        <v>27.15</v>
      </c>
      <c r="I2954" s="10">
        <v>1927</v>
      </c>
      <c r="K2954" s="10"/>
      <c r="L2954" s="79">
        <v>1037</v>
      </c>
      <c r="M2954" s="86"/>
      <c r="N2954" s="114">
        <v>6.57</v>
      </c>
      <c r="O2954" s="83"/>
      <c r="P2954" s="83"/>
      <c r="Q2954" s="83"/>
      <c r="R2954" s="83"/>
      <c r="V2954" s="43">
        <f t="shared" si="912"/>
        <v>1.047768780921339E-4</v>
      </c>
      <c r="W2954" s="43">
        <f t="shared" si="913"/>
        <v>1.4703875411028723E-2</v>
      </c>
      <c r="X2954" s="43">
        <f t="shared" si="914"/>
        <v>5.707770917652219E-5</v>
      </c>
      <c r="Y2954" s="22">
        <f>X2954+W2954+SUM($V$2927:V2954)</f>
        <v>1.7337653892380421E-2</v>
      </c>
      <c r="Z2954" s="22">
        <f t="shared" si="915"/>
        <v>7.7277482135554965E-2</v>
      </c>
      <c r="AA2954" s="44">
        <f t="shared" si="916"/>
        <v>10.844744471199354</v>
      </c>
      <c r="AB2954" s="44">
        <f t="shared" si="917"/>
        <v>1.2485996487597582</v>
      </c>
      <c r="AC2954" s="44">
        <f t="shared" si="918"/>
        <v>2.637893807253997</v>
      </c>
      <c r="AD2954" s="44">
        <f t="shared" si="923"/>
        <v>1.2485996487597584</v>
      </c>
      <c r="AE2954" s="44">
        <f t="shared" si="924"/>
        <v>1.3891549903889893</v>
      </c>
      <c r="AF2954" s="44">
        <f t="shared" si="925"/>
        <v>1.3916810524931326E-4</v>
      </c>
      <c r="AG2954" s="45">
        <f>AC2954+AA2954+SUM($Z$2927:Z2954)</f>
        <v>15.115150800388323</v>
      </c>
      <c r="AH2954" s="45">
        <f>AC2954+AA2954+SUM($Z$2927:Z2954)</f>
        <v>15.115150800388323</v>
      </c>
      <c r="AI2954" s="45"/>
    </row>
    <row r="2955" spans="4:35" ht="14.4" x14ac:dyDescent="0.3">
      <c r="D2955" s="18"/>
      <c r="E2955" s="28">
        <v>40107.56527777778</v>
      </c>
      <c r="F2955" s="10">
        <f t="shared" si="922"/>
        <v>209.1201388888876</v>
      </c>
      <c r="G2955" s="10">
        <v>21740.6</v>
      </c>
      <c r="H2955" s="10">
        <v>29.09</v>
      </c>
      <c r="I2955" s="10">
        <v>2168</v>
      </c>
      <c r="K2955" s="10"/>
      <c r="L2955" s="79">
        <v>1037</v>
      </c>
      <c r="M2955" s="86"/>
      <c r="N2955" s="114">
        <v>6.57</v>
      </c>
      <c r="O2955" s="83"/>
      <c r="P2955" s="83"/>
      <c r="Q2955" s="83"/>
      <c r="R2955" s="83"/>
      <c r="V2955" s="43">
        <f t="shared" si="912"/>
        <v>1.1226369737385546E-4</v>
      </c>
      <c r="W2955" s="43">
        <f t="shared" si="913"/>
        <v>1.5754539068391367E-2</v>
      </c>
      <c r="X2955" s="43">
        <f t="shared" si="914"/>
        <v>6.1156190053223967E-5</v>
      </c>
      <c r="Y2955" s="22">
        <f>X2955+W2955+SUM($V$2927:V2955)</f>
        <v>1.850465972799362E-2</v>
      </c>
      <c r="Z2955" s="22">
        <f t="shared" si="915"/>
        <v>8.3901001688760468E-2</v>
      </c>
      <c r="AA2955" s="44">
        <f t="shared" si="916"/>
        <v>11.774256860442396</v>
      </c>
      <c r="AB2955" s="44">
        <f t="shared" si="917"/>
        <v>1.3556182000782253</v>
      </c>
      <c r="AC2955" s="44">
        <f t="shared" si="918"/>
        <v>2.8639899575009484</v>
      </c>
      <c r="AD2955" s="44">
        <f t="shared" si="923"/>
        <v>1.3556182000782249</v>
      </c>
      <c r="AE2955" s="44">
        <f t="shared" si="924"/>
        <v>1.5082206610993072</v>
      </c>
      <c r="AF2955" s="44">
        <f t="shared" si="925"/>
        <v>1.5109632341621027E-4</v>
      </c>
      <c r="AG2955" s="45">
        <f>AC2955+AA2955+SUM($Z$2927:Z2955)</f>
        <v>16.354660341567076</v>
      </c>
      <c r="AH2955" s="45">
        <f>AC2955+AA2955+SUM($Z$2927:Z2955)</f>
        <v>16.354660341567076</v>
      </c>
      <c r="AI2955" s="45"/>
    </row>
    <row r="2956" spans="4:35" ht="14.4" x14ac:dyDescent="0.3">
      <c r="D2956" s="18"/>
      <c r="E2956" s="28">
        <v>40115.511111111111</v>
      </c>
      <c r="F2956" s="10">
        <f t="shared" si="922"/>
        <v>217.06597222221899</v>
      </c>
      <c r="G2956" s="10">
        <v>22466.7</v>
      </c>
      <c r="H2956" s="10">
        <v>29.57</v>
      </c>
      <c r="I2956" s="10">
        <v>2268</v>
      </c>
      <c r="K2956" s="10"/>
      <c r="L2956" s="79">
        <v>1037</v>
      </c>
      <c r="M2956" s="86"/>
      <c r="N2956" s="114">
        <v>6.57</v>
      </c>
      <c r="O2956" s="83"/>
      <c r="P2956" s="83"/>
      <c r="Q2956" s="83"/>
      <c r="R2956" s="83"/>
      <c r="V2956" s="43">
        <f t="shared" si="912"/>
        <v>1.1411610626830201E-4</v>
      </c>
      <c r="W2956" s="43">
        <f t="shared" si="913"/>
        <v>1.6014497086707893E-2</v>
      </c>
      <c r="X2956" s="43">
        <f t="shared" si="914"/>
        <v>6.2165298723748115E-5</v>
      </c>
      <c r="Y2956" s="22">
        <f>X2956+W2956+SUM($V$2927:V2956)</f>
        <v>1.8879742961248971E-2</v>
      </c>
      <c r="Z2956" s="22">
        <f t="shared" si="915"/>
        <v>8.6703156060130585E-2</v>
      </c>
      <c r="AA2956" s="44">
        <f t="shared" si="916"/>
        <v>12.167497521066631</v>
      </c>
      <c r="AB2956" s="44">
        <f t="shared" si="917"/>
        <v>1.4008936007146746</v>
      </c>
      <c r="AC2956" s="44">
        <f t="shared" si="918"/>
        <v>2.9596424743653147</v>
      </c>
      <c r="AD2956" s="44">
        <f t="shared" si="923"/>
        <v>1.4008936007146748</v>
      </c>
      <c r="AE2956" s="44">
        <f t="shared" si="924"/>
        <v>1.5585927309604983</v>
      </c>
      <c r="AF2956" s="44">
        <f t="shared" si="925"/>
        <v>1.5614269014171514E-4</v>
      </c>
      <c r="AG2956" s="45">
        <f>AC2956+AA2956+SUM($Z$2927:Z2956)</f>
        <v>16.93025667511581</v>
      </c>
      <c r="AH2956" s="45">
        <f>AC2956+AA2956+SUM($Z$2927:Z2956)</f>
        <v>16.93025667511581</v>
      </c>
      <c r="AI2956" s="45"/>
    </row>
    <row r="2957" spans="4:35" ht="14.4" x14ac:dyDescent="0.3">
      <c r="D2957" s="29"/>
      <c r="E2957" s="28">
        <v>40158.505555555559</v>
      </c>
      <c r="F2957" s="10">
        <f t="shared" si="922"/>
        <v>260.06041666666715</v>
      </c>
      <c r="G2957" s="10">
        <v>22993</v>
      </c>
      <c r="H2957" s="10">
        <v>32.28</v>
      </c>
      <c r="I2957" s="10">
        <v>2506</v>
      </c>
      <c r="K2957" s="10"/>
      <c r="L2957" s="79">
        <v>1037</v>
      </c>
      <c r="M2957" s="86"/>
      <c r="N2957" s="114">
        <v>6.57</v>
      </c>
      <c r="O2957" s="83"/>
      <c r="P2957" s="83"/>
      <c r="Q2957" s="83"/>
      <c r="R2957" s="83"/>
      <c r="V2957" s="43">
        <f t="shared" si="912"/>
        <v>1.245744981515316E-4</v>
      </c>
      <c r="W2957" s="43">
        <f t="shared" si="913"/>
        <v>1.7482176731786637E-2</v>
      </c>
      <c r="X2957" s="43">
        <f t="shared" si="914"/>
        <v>6.7862558092749039E-5</v>
      </c>
      <c r="Y2957" s="22">
        <f>X2957+W2957+SUM($V$2927:V2957)</f>
        <v>2.0477694363848248E-2</v>
      </c>
      <c r="Z2957" s="22">
        <f t="shared" si="915"/>
        <v>8.8734245229187297E-2</v>
      </c>
      <c r="AA2957" s="44">
        <f t="shared" si="916"/>
        <v>12.45253065656661</v>
      </c>
      <c r="AB2957" s="44">
        <f t="shared" si="917"/>
        <v>1.4337106277838987</v>
      </c>
      <c r="AC2957" s="44">
        <f t="shared" si="918"/>
        <v>3.0289744115994641</v>
      </c>
      <c r="AD2957" s="44">
        <f t="shared" si="923"/>
        <v>1.4337106277838987</v>
      </c>
      <c r="AE2957" s="44">
        <f t="shared" si="924"/>
        <v>1.595103983360918</v>
      </c>
      <c r="AF2957" s="44">
        <f t="shared" si="925"/>
        <v>1.598004546474763E-4</v>
      </c>
      <c r="AG2957" s="45">
        <f>AC2957+AA2957+SUM($Z$2927:Z2957)</f>
        <v>17.373355993079123</v>
      </c>
      <c r="AH2957" s="45">
        <f>AC2957+AA2957+SUM($Z$2927:Z2957)</f>
        <v>17.373355993079123</v>
      </c>
      <c r="AI2957" s="45"/>
    </row>
    <row r="2958" spans="4:35" ht="14.4" x14ac:dyDescent="0.3">
      <c r="D2958" s="29"/>
      <c r="E2958" s="28">
        <v>40186.477777777778</v>
      </c>
      <c r="F2958" s="10">
        <f t="shared" si="922"/>
        <v>288.03263888888614</v>
      </c>
      <c r="G2958" s="10">
        <v>24940</v>
      </c>
      <c r="H2958" s="10">
        <v>36.08</v>
      </c>
      <c r="I2958" s="10">
        <v>2731</v>
      </c>
      <c r="K2958" s="10"/>
      <c r="L2958" s="79">
        <v>1037</v>
      </c>
      <c r="M2958" s="86"/>
      <c r="N2958" s="114">
        <v>6.57</v>
      </c>
      <c r="O2958" s="83"/>
      <c r="P2958" s="83"/>
      <c r="Q2958" s="83"/>
      <c r="R2958" s="83"/>
      <c r="V2958" s="43">
        <f t="shared" si="912"/>
        <v>1.3923940189923358E-4</v>
      </c>
      <c r="W2958" s="43">
        <f t="shared" si="913"/>
        <v>1.9540177710125832E-2</v>
      </c>
      <c r="X2958" s="43">
        <f t="shared" si="914"/>
        <v>7.5851335067731891E-5</v>
      </c>
      <c r="Y2958" s="22">
        <f>X2958+W2958+SUM($V$2927:V2958)</f>
        <v>2.268292352106166E-2</v>
      </c>
      <c r="Z2958" s="22">
        <f t="shared" si="915"/>
        <v>9.6248078807286183E-2</v>
      </c>
      <c r="AA2958" s="44">
        <f t="shared" si="916"/>
        <v>13.506985368363035</v>
      </c>
      <c r="AB2958" s="44">
        <f t="shared" si="917"/>
        <v>1.5551142981311894</v>
      </c>
      <c r="AC2958" s="44">
        <f t="shared" si="918"/>
        <v>3.2854617416296539</v>
      </c>
      <c r="AD2958" s="44">
        <f t="shared" si="923"/>
        <v>1.5551142981311892</v>
      </c>
      <c r="AE2958" s="44">
        <f t="shared" si="924"/>
        <v>1.7301741114696341</v>
      </c>
      <c r="AF2958" s="44">
        <f t="shared" si="925"/>
        <v>1.7333202883086413E-4</v>
      </c>
      <c r="AG2958" s="45">
        <f>AC2958+AA2958+SUM($Z$2927:Z2958)</f>
        <v>18.780546113713026</v>
      </c>
      <c r="AH2958" s="45">
        <f>AC2958+AA2958+SUM($Z$2927:Z2958)</f>
        <v>18.780546113713026</v>
      </c>
      <c r="AI2958" s="45"/>
    </row>
    <row r="2959" spans="4:35" ht="14.4" x14ac:dyDescent="0.3">
      <c r="D2959" s="29"/>
      <c r="E2959" s="28">
        <v>40200.478472222225</v>
      </c>
      <c r="F2959" s="10">
        <f t="shared" si="922"/>
        <v>302.03333333333285</v>
      </c>
      <c r="G2959" s="10">
        <v>24499</v>
      </c>
      <c r="H2959" s="10">
        <v>37.07</v>
      </c>
      <c r="I2959" s="78">
        <v>2936</v>
      </c>
      <c r="J2959" s="78"/>
      <c r="K2959" s="78"/>
      <c r="L2959" s="79">
        <v>1037</v>
      </c>
      <c r="M2959" s="90"/>
      <c r="N2959" s="114">
        <v>6.57</v>
      </c>
      <c r="O2959" s="83"/>
      <c r="P2959" s="83"/>
      <c r="Q2959" s="83"/>
      <c r="R2959" s="83"/>
      <c r="V2959" s="43">
        <f t="shared" si="912"/>
        <v>1.4305999524402962E-4</v>
      </c>
      <c r="W2959" s="43">
        <f t="shared" si="913"/>
        <v>2.0076341122903678E-2</v>
      </c>
      <c r="X2959" s="43">
        <f t="shared" si="914"/>
        <v>7.7932621700687945E-5</v>
      </c>
      <c r="Y2959" s="22">
        <f>X2959+W2959+SUM($V$2927:V2959)</f>
        <v>2.3364228215716491E-2</v>
      </c>
      <c r="Z2959" s="22">
        <f t="shared" si="915"/>
        <v>9.4546178135513401E-2</v>
      </c>
      <c r="AA2959" s="44">
        <f t="shared" si="916"/>
        <v>13.268148939034722</v>
      </c>
      <c r="AB2959" s="44">
        <f t="shared" si="917"/>
        <v>1.5276160862035288</v>
      </c>
      <c r="AC2959" s="44">
        <f t="shared" si="918"/>
        <v>3.2273667685719691</v>
      </c>
      <c r="AD2959" s="44">
        <f t="shared" si="923"/>
        <v>1.5276160862035288</v>
      </c>
      <c r="AE2959" s="44">
        <f t="shared" si="924"/>
        <v>1.6995804152724365</v>
      </c>
      <c r="AF2959" s="44">
        <f t="shared" si="925"/>
        <v>1.7026709600350204E-4</v>
      </c>
      <c r="AG2959" s="45">
        <f>AC2959+AA2959+SUM($Z$2927:Z2959)</f>
        <v>18.578160889462541</v>
      </c>
      <c r="AH2959" s="45">
        <f>AC2959+AA2959+SUM($Z$2927:Z2959)</f>
        <v>18.578160889462541</v>
      </c>
      <c r="AI2959" s="45"/>
    </row>
    <row r="2960" spans="4:35" ht="14.4" x14ac:dyDescent="0.3">
      <c r="D2960" s="18"/>
      <c r="E2960" s="28">
        <v>40287.665277777778</v>
      </c>
      <c r="F2960" s="10">
        <f t="shared" si="922"/>
        <v>389.22013888888614</v>
      </c>
      <c r="G2960" s="10">
        <v>25732</v>
      </c>
      <c r="H2960" s="10">
        <v>48.58</v>
      </c>
      <c r="I2960" s="18">
        <v>163</v>
      </c>
      <c r="J2960" s="18"/>
      <c r="K2960" s="18"/>
      <c r="L2960" s="79">
        <v>1037</v>
      </c>
      <c r="M2960" s="86"/>
      <c r="N2960" s="114">
        <v>6.57</v>
      </c>
      <c r="O2960" s="83"/>
      <c r="P2960" s="83"/>
      <c r="Q2960" s="83"/>
      <c r="R2960" s="83"/>
      <c r="V2960" s="43">
        <f t="shared" si="912"/>
        <v>1.8747921685877958E-4</v>
      </c>
      <c r="W2960" s="43">
        <f t="shared" si="913"/>
        <v>2.6309917770452128E-2</v>
      </c>
      <c r="X2960" s="43">
        <f t="shared" si="914"/>
        <v>1.0213020669596494E-4</v>
      </c>
      <c r="Y2960" s="22">
        <f>X2960+W2960+SUM($V$2927:V2960)</f>
        <v>2.9809481665118997E-2</v>
      </c>
      <c r="Z2960" s="22">
        <f t="shared" si="915"/>
        <v>9.9304553483123018E-2</v>
      </c>
      <c r="AA2960" s="44">
        <f t="shared" si="916"/>
        <v>13.935916098585308</v>
      </c>
      <c r="AB2960" s="44">
        <f t="shared" si="917"/>
        <v>1.6044988420012736</v>
      </c>
      <c r="AC2960" s="44">
        <f t="shared" si="918"/>
        <v>3.3897955707944774</v>
      </c>
      <c r="AD2960" s="44">
        <f t="shared" si="923"/>
        <v>1.6044988420012736</v>
      </c>
      <c r="AE2960" s="44">
        <f t="shared" si="924"/>
        <v>1.7851178923952136</v>
      </c>
      <c r="AF2960" s="44">
        <f t="shared" si="925"/>
        <v>1.7883639799020834E-4</v>
      </c>
      <c r="AG2960" s="45">
        <f>AC2960+AA2960+SUM($Z$2927:Z2960)</f>
        <v>19.507661404718757</v>
      </c>
      <c r="AH2960" s="45">
        <f>AC2960+AA2960+SUM($Z$2927:Z2960)</f>
        <v>19.507661404718757</v>
      </c>
      <c r="AI2960" s="45"/>
    </row>
    <row r="2961" spans="4:35" ht="14.4" x14ac:dyDescent="0.3">
      <c r="D2961" s="128"/>
      <c r="E2961" s="129">
        <v>40360.67291666667</v>
      </c>
      <c r="F2961" s="10">
        <f t="shared" si="922"/>
        <v>462.2277777777781</v>
      </c>
      <c r="G2961" s="130">
        <v>30993</v>
      </c>
      <c r="H2961" s="10">
        <v>67.61</v>
      </c>
      <c r="I2961" s="10">
        <v>81</v>
      </c>
      <c r="K2961" s="10"/>
      <c r="L2961" s="79">
        <v>1037</v>
      </c>
      <c r="M2961" s="86"/>
      <c r="N2961" s="114">
        <v>6.57</v>
      </c>
      <c r="O2961" s="83"/>
      <c r="P2961" s="83"/>
      <c r="Q2961" s="83"/>
      <c r="R2961" s="83"/>
      <c r="V2961" s="43">
        <f t="shared" si="912"/>
        <v>2.6091951115319239E-4</v>
      </c>
      <c r="W2961" s="43">
        <f t="shared" si="913"/>
        <v>3.6616170038292893E-2</v>
      </c>
      <c r="X2961" s="43">
        <f t="shared" si="914"/>
        <v>1.4213716086278693E-4</v>
      </c>
      <c r="Y2961" s="22">
        <f>X2961+W2961+SUM($V$2927:V2961)</f>
        <v>4.0416660398279777E-2</v>
      </c>
      <c r="Z2961" s="22">
        <f t="shared" si="915"/>
        <v>0.11960772680329675</v>
      </c>
      <c r="AA2961" s="44">
        <f t="shared" si="916"/>
        <v>16.785164295175441</v>
      </c>
      <c r="AB2961" s="44">
        <f t="shared" si="917"/>
        <v>1.9325444042493969</v>
      </c>
      <c r="AC2961" s="44">
        <f t="shared" si="918"/>
        <v>4.0828514738704031</v>
      </c>
      <c r="AD2961" s="44">
        <f t="shared" si="923"/>
        <v>1.9325444042493962</v>
      </c>
      <c r="AE2961" s="44">
        <f t="shared" si="924"/>
        <v>2.1500916694778813</v>
      </c>
      <c r="AF2961" s="44">
        <f t="shared" si="925"/>
        <v>2.1540014312570053E-4</v>
      </c>
      <c r="AG2961" s="45">
        <f>AC2961+AA2961+SUM($Z$2927:Z2961)</f>
        <v>23.169573231188114</v>
      </c>
      <c r="AH2961" s="45">
        <f>AC2961+AA2961+SUM($Z$2927:Z2961)</f>
        <v>23.169573231188114</v>
      </c>
      <c r="AI2961" s="45"/>
    </row>
    <row r="2962" spans="4:35" ht="14.4" x14ac:dyDescent="0.3">
      <c r="E2962" s="28">
        <v>40533.601388888892</v>
      </c>
      <c r="F2962" s="10">
        <f t="shared" si="922"/>
        <v>635.15625</v>
      </c>
      <c r="G2962" s="10">
        <v>27857</v>
      </c>
      <c r="H2962" s="10">
        <v>153.69</v>
      </c>
      <c r="I2962" s="10">
        <v>58</v>
      </c>
      <c r="K2962" s="10"/>
      <c r="L2962" s="79">
        <v>1037</v>
      </c>
      <c r="M2962" s="86"/>
      <c r="N2962" s="114">
        <v>6.57</v>
      </c>
      <c r="O2962" s="83"/>
      <c r="P2962" s="83"/>
      <c r="Q2962" s="83"/>
      <c r="R2962" s="83"/>
      <c r="V2962" s="43">
        <f t="shared" si="912"/>
        <v>5.9311817289061004E-4</v>
      </c>
      <c r="W2962" s="43">
        <f t="shared" si="913"/>
        <v>8.3235307989723922E-2</v>
      </c>
      <c r="X2962" s="43">
        <f t="shared" si="914"/>
        <v>3.2310398244345101E-4</v>
      </c>
      <c r="Y2962" s="22">
        <f>X2962+W2962+SUM($V$2927:V2962)</f>
        <v>8.7809883344182077E-2</v>
      </c>
      <c r="Z2962" s="22">
        <f t="shared" si="915"/>
        <v>0.10750532202624584</v>
      </c>
      <c r="AA2962" s="44">
        <f t="shared" si="916"/>
        <v>15.086771908840779</v>
      </c>
      <c r="AB2962" s="44">
        <f t="shared" si="917"/>
        <v>1.7370015638749217</v>
      </c>
      <c r="AC2962" s="44">
        <f t="shared" si="918"/>
        <v>3.6697316654601959</v>
      </c>
      <c r="AD2962" s="44">
        <f t="shared" si="923"/>
        <v>1.7370015638749214</v>
      </c>
      <c r="AE2962" s="44">
        <f t="shared" si="924"/>
        <v>1.932536496520032</v>
      </c>
      <c r="AF2962" s="44">
        <f t="shared" si="925"/>
        <v>1.9360506524223665E-4</v>
      </c>
      <c r="AG2962" s="45">
        <f>AC2962+AA2962+SUM($Z$2927:Z2962)</f>
        <v>21.165566358469491</v>
      </c>
      <c r="AH2962" s="45">
        <f>AC2962+AA2962+SUM($Z$2927:Z2962)</f>
        <v>21.165566358469491</v>
      </c>
      <c r="AI2962" s="45"/>
    </row>
    <row r="2963" spans="4:35" ht="14.4" x14ac:dyDescent="0.3">
      <c r="E2963" s="28">
        <v>40609.595833333333</v>
      </c>
      <c r="F2963" s="10">
        <f t="shared" si="922"/>
        <v>711.15069444444089</v>
      </c>
      <c r="G2963" s="10">
        <v>28446</v>
      </c>
      <c r="H2963" s="10">
        <v>322.95</v>
      </c>
      <c r="I2963" s="10">
        <v>53</v>
      </c>
      <c r="K2963" s="10"/>
      <c r="L2963" s="79">
        <v>1037</v>
      </c>
      <c r="M2963" s="86"/>
      <c r="N2963" s="114">
        <v>6.57</v>
      </c>
      <c r="O2963" s="83"/>
      <c r="P2963" s="83"/>
      <c r="Q2963" s="83"/>
      <c r="R2963" s="83"/>
      <c r="V2963" s="43">
        <f t="shared" si="912"/>
        <v>1.2463238592948305E-3</v>
      </c>
      <c r="W2963" s="43">
        <f t="shared" si="913"/>
        <v>0.17490300419859026</v>
      </c>
      <c r="X2963" s="43">
        <f t="shared" si="914"/>
        <v>6.7894092738702921E-4</v>
      </c>
      <c r="Y2963" s="22">
        <f>X2963+W2963+SUM($V$2927:V2963)</f>
        <v>0.1810797403572868</v>
      </c>
      <c r="Z2963" s="22">
        <f t="shared" si="915"/>
        <v>0.10977838210713965</v>
      </c>
      <c r="AA2963" s="44">
        <f t="shared" si="916"/>
        <v>15.405762060483353</v>
      </c>
      <c r="AB2963" s="44">
        <f t="shared" si="917"/>
        <v>1.7737282006671935</v>
      </c>
      <c r="AC2963" s="44">
        <f t="shared" si="918"/>
        <v>3.7473233641698926</v>
      </c>
      <c r="AD2963" s="44">
        <f t="shared" si="923"/>
        <v>1.7737282006671933</v>
      </c>
      <c r="AE2963" s="44">
        <f t="shared" si="924"/>
        <v>1.9733974649103929</v>
      </c>
      <c r="AF2963" s="44">
        <f t="shared" si="925"/>
        <v>1.9769859230644586E-4</v>
      </c>
      <c r="AG2963" s="45">
        <f>AC2963+AA2963+SUM($Z$2927:Z2963)</f>
        <v>21.671926590928901</v>
      </c>
      <c r="AH2963" s="45">
        <f>AC2963+AA2963+SUM($Z$2927:Z2963)</f>
        <v>21.671926590928901</v>
      </c>
      <c r="AI2963" s="45"/>
    </row>
    <row r="2964" spans="4:35" ht="14.4" x14ac:dyDescent="0.3">
      <c r="E2964" s="28">
        <v>42304.634027777778</v>
      </c>
      <c r="F2964" s="10">
        <f t="shared" si="922"/>
        <v>2406.1888888888861</v>
      </c>
      <c r="G2964" s="52">
        <v>34792</v>
      </c>
      <c r="H2964" s="123">
        <v>13533</v>
      </c>
      <c r="I2964" s="10">
        <v>53</v>
      </c>
      <c r="K2964" s="10">
        <v>5</v>
      </c>
      <c r="L2964" s="10">
        <v>1082</v>
      </c>
      <c r="M2964" s="86"/>
      <c r="N2964" s="114">
        <v>6.57</v>
      </c>
      <c r="O2964" s="83"/>
      <c r="P2964" s="83"/>
      <c r="Q2964" s="83"/>
      <c r="R2964" s="83"/>
      <c r="V2964" s="43">
        <f t="shared" si="912"/>
        <v>5.4492684894660283E-2</v>
      </c>
      <c r="W2964" s="43">
        <f t="shared" si="913"/>
        <v>7.6472372921720559</v>
      </c>
      <c r="X2964" s="43">
        <f t="shared" si="914"/>
        <v>2.9685152652957219E-2</v>
      </c>
      <c r="Y2964" s="22">
        <f>X2964+W2964+SUM($V$2927:V2964)</f>
        <v>7.7369129249509836</v>
      </c>
      <c r="Z2964" s="22">
        <f t="shared" si="915"/>
        <v>0.14009528507020028</v>
      </c>
      <c r="AA2964" s="44">
        <f t="shared" si="916"/>
        <v>19.660288174776486</v>
      </c>
      <c r="AB2964" s="44">
        <f t="shared" si="917"/>
        <v>2.263569139386715</v>
      </c>
      <c r="AC2964" s="44">
        <f t="shared" si="918"/>
        <v>4.7822014214168327</v>
      </c>
      <c r="AD2964" s="44">
        <f t="shared" si="923"/>
        <v>2.2635691393867146</v>
      </c>
      <c r="AE2964" s="44">
        <f t="shared" si="924"/>
        <v>2.5183799860851828</v>
      </c>
      <c r="AF2964" s="44">
        <f t="shared" si="925"/>
        <v>2.522959449349322E-4</v>
      </c>
      <c r="AG2964" s="45">
        <f>AC2964+AA2964+SUM($Z$2927:Z2964)</f>
        <v>27.101426047539174</v>
      </c>
      <c r="AH2964" s="45">
        <f>AC2964+AA2964+SUM($Z$2927:Z2964)</f>
        <v>27.101426047539174</v>
      </c>
      <c r="AI2964" s="45"/>
    </row>
    <row r="2965" spans="4:35" ht="14.4" x14ac:dyDescent="0.3">
      <c r="D2965" s="40" t="s">
        <v>164</v>
      </c>
      <c r="E2965" s="28">
        <v>42305.645138888889</v>
      </c>
      <c r="F2965" s="10">
        <f t="shared" si="922"/>
        <v>2407.1999999999971</v>
      </c>
      <c r="G2965" s="52"/>
      <c r="H2965" s="123"/>
      <c r="I2965" s="10">
        <v>52</v>
      </c>
      <c r="J2965" s="10">
        <v>0</v>
      </c>
      <c r="K2965" s="10"/>
      <c r="L2965" s="10">
        <v>1050</v>
      </c>
      <c r="M2965" s="86"/>
      <c r="N2965" s="114">
        <v>6.57</v>
      </c>
      <c r="O2965" s="83"/>
      <c r="P2965" s="83"/>
      <c r="Q2965" s="83"/>
      <c r="R2965" s="83"/>
      <c r="V2965" s="43">
        <f t="shared" si="912"/>
        <v>0</v>
      </c>
      <c r="W2965" s="43">
        <f t="shared" si="913"/>
        <v>0</v>
      </c>
      <c r="X2965" s="43">
        <f t="shared" si="914"/>
        <v>0</v>
      </c>
      <c r="Y2965" s="22">
        <f>X2965+W2965+SUM($V$2927:V2965)</f>
        <v>5.9990480125969824E-2</v>
      </c>
      <c r="Z2965" s="22">
        <f t="shared" si="915"/>
        <v>0</v>
      </c>
      <c r="AA2965" s="44">
        <f t="shared" si="916"/>
        <v>0</v>
      </c>
      <c r="AB2965" s="44">
        <f t="shared" si="917"/>
        <v>0</v>
      </c>
      <c r="AC2965" s="44">
        <f t="shared" si="918"/>
        <v>0</v>
      </c>
      <c r="AD2965" s="44">
        <f t="shared" si="923"/>
        <v>0</v>
      </c>
      <c r="AE2965" s="44">
        <f t="shared" si="924"/>
        <v>0</v>
      </c>
      <c r="AF2965" s="44">
        <f t="shared" si="925"/>
        <v>0</v>
      </c>
      <c r="AG2965" s="45">
        <f>AC2965+AA2965+SUM($Z$2927:Z2965)</f>
        <v>2.6589364513458555</v>
      </c>
      <c r="AH2965" s="77">
        <f>AC2965+AA2965+SUM($Z$2965:Z2965)+AH2964</f>
        <v>27.101426047539174</v>
      </c>
      <c r="AI2965" s="45"/>
    </row>
    <row r="2966" spans="4:35" ht="14.4" x14ac:dyDescent="0.3">
      <c r="E2966" s="28">
        <v>42312.491666666669</v>
      </c>
      <c r="F2966" s="10">
        <f t="shared" si="922"/>
        <v>2414.0465277777766</v>
      </c>
      <c r="G2966" s="52">
        <v>5281</v>
      </c>
      <c r="H2966" s="123">
        <v>17.53</v>
      </c>
      <c r="I2966" s="10">
        <v>10</v>
      </c>
      <c r="K2966" s="10">
        <v>5</v>
      </c>
      <c r="L2966" s="10">
        <v>1062</v>
      </c>
      <c r="M2966" s="86"/>
      <c r="N2966" s="114">
        <v>6.57</v>
      </c>
      <c r="O2966" s="83"/>
      <c r="P2966" s="83"/>
      <c r="Q2966" s="83"/>
      <c r="R2966" s="83"/>
      <c r="V2966" s="43">
        <f t="shared" si="912"/>
        <v>6.9282459519982536E-5</v>
      </c>
      <c r="W2966" s="43">
        <f t="shared" si="913"/>
        <v>9.7227620396903598E-3</v>
      </c>
      <c r="X2966" s="43">
        <f t="shared" si="914"/>
        <v>3.7741953640176419E-5</v>
      </c>
      <c r="Y2966" s="22">
        <f>X2966+W2966+SUM($V$2927:V2966)</f>
        <v>6.9820266578820345E-2</v>
      </c>
      <c r="Z2966" s="22">
        <f t="shared" si="915"/>
        <v>2.0871686749858967E-2</v>
      </c>
      <c r="AA2966" s="44">
        <f t="shared" si="916"/>
        <v>2.9290305950715796</v>
      </c>
      <c r="AB2966" s="44">
        <f t="shared" si="917"/>
        <v>0.33723123508584624</v>
      </c>
      <c r="AC2966" s="44">
        <f t="shared" si="918"/>
        <v>0.71246230729697535</v>
      </c>
      <c r="AD2966" s="44">
        <f t="shared" si="923"/>
        <v>0.33723123508584618</v>
      </c>
      <c r="AE2966" s="44">
        <f t="shared" si="924"/>
        <v>0.37519348463686997</v>
      </c>
      <c r="AF2966" s="44">
        <f t="shared" si="925"/>
        <v>3.7587574259211606E-5</v>
      </c>
      <c r="AG2966" s="45">
        <f>AC2966+AA2966+SUM($Z$2927:Z2966)</f>
        <v>6.3213010404642693</v>
      </c>
      <c r="AH2966" s="45">
        <f>AC2966+AA2966+SUM($Z$2965:Z2966)+AH2965</f>
        <v>30.763790636657589</v>
      </c>
      <c r="AI2966" s="45"/>
    </row>
    <row r="2967" spans="4:35" x14ac:dyDescent="0.25">
      <c r="D2967" s="40" t="s">
        <v>164</v>
      </c>
      <c r="E2967" s="28">
        <v>42486.657638888886</v>
      </c>
      <c r="F2967" s="10">
        <f t="shared" si="922"/>
        <v>2588.2124999999942</v>
      </c>
      <c r="G2967" s="10">
        <v>67923</v>
      </c>
      <c r="H2967" s="10">
        <v>130.6</v>
      </c>
      <c r="I2967" s="10">
        <v>52</v>
      </c>
      <c r="L2967" s="17">
        <v>1021</v>
      </c>
      <c r="V2967" s="17">
        <f t="shared" si="912"/>
        <v>4.9623316105880486E-4</v>
      </c>
      <c r="W2967" s="17">
        <f t="shared" si="913"/>
        <v>6.963893855105617E-2</v>
      </c>
      <c r="X2967" s="17">
        <f t="shared" si="914"/>
        <v>2.7032540543682379E-4</v>
      </c>
      <c r="Z2967" s="17">
        <f t="shared" si="915"/>
        <v>0.25808303980549163</v>
      </c>
      <c r="AA2967" s="17">
        <f t="shared" si="916"/>
        <v>36.218113500791638</v>
      </c>
      <c r="AB2967" s="17">
        <f t="shared" si="917"/>
        <v>4.169939081176735</v>
      </c>
    </row>
    <row r="2968" spans="4:35" x14ac:dyDescent="0.25">
      <c r="E2968" s="28">
        <v>42487.584722222222</v>
      </c>
      <c r="F2968" s="10">
        <f t="shared" si="922"/>
        <v>2589.1395833333299</v>
      </c>
      <c r="G2968" s="10">
        <v>6803</v>
      </c>
      <c r="H2968" s="10">
        <v>0.54</v>
      </c>
      <c r="I2968" s="10">
        <v>23</v>
      </c>
      <c r="K2968" s="17">
        <v>5</v>
      </c>
      <c r="L2968" s="17">
        <v>1091</v>
      </c>
      <c r="V2968" s="17">
        <f t="shared" si="912"/>
        <v>2.1924786565297537E-6</v>
      </c>
      <c r="W2968" s="17">
        <f t="shared" si="913"/>
        <v>3.0768174805327961E-4</v>
      </c>
      <c r="X2968" s="17">
        <f t="shared" si="914"/>
        <v>1.1943633119426979E-6</v>
      </c>
      <c r="Z2968" s="17">
        <f t="shared" si="915"/>
        <v>2.7621170926614654E-2</v>
      </c>
      <c r="AA2968" s="17">
        <f t="shared" si="916"/>
        <v>3.8762202444564084</v>
      </c>
      <c r="AB2968" s="17">
        <f t="shared" si="917"/>
        <v>0.44628504144076747</v>
      </c>
    </row>
    <row r="2969" spans="4:35" x14ac:dyDescent="0.25">
      <c r="E2969" s="28">
        <v>42613.677083333336</v>
      </c>
      <c r="F2969" s="10">
        <f t="shared" si="922"/>
        <v>2715.2319444444438</v>
      </c>
      <c r="G2969" s="10">
        <v>35865</v>
      </c>
      <c r="H2969" s="10">
        <v>2.66</v>
      </c>
      <c r="I2969" s="10">
        <v>40</v>
      </c>
      <c r="L2969" s="17">
        <v>1046</v>
      </c>
      <c r="V2969" s="17">
        <f t="shared" si="912"/>
        <v>1.0354525095532683E-5</v>
      </c>
      <c r="W2969" s="17">
        <f t="shared" si="913"/>
        <v>1.4531034873095071E-3</v>
      </c>
      <c r="X2969" s="17">
        <f t="shared" si="914"/>
        <v>5.6406774359522103E-6</v>
      </c>
      <c r="Z2969" s="17">
        <f t="shared" si="915"/>
        <v>0.13961091825236077</v>
      </c>
      <c r="AA2969" s="17">
        <f t="shared" si="916"/>
        <v>19.592314500885514</v>
      </c>
      <c r="AB2969" s="17">
        <f t="shared" si="917"/>
        <v>2.2557430531593652</v>
      </c>
    </row>
    <row r="2970" spans="4:35" x14ac:dyDescent="0.25">
      <c r="D2970" s="40" t="s">
        <v>164</v>
      </c>
      <c r="E2970" s="28">
        <v>42759.618055555555</v>
      </c>
      <c r="F2970" s="10">
        <f t="shared" si="922"/>
        <v>2861.1729166666628</v>
      </c>
      <c r="G2970" s="10">
        <v>51911</v>
      </c>
      <c r="H2970" s="10">
        <v>3.9</v>
      </c>
      <c r="I2970" s="10">
        <v>21</v>
      </c>
      <c r="K2970" s="17">
        <v>5</v>
      </c>
      <c r="L2970" s="17">
        <v>1079</v>
      </c>
      <c r="V2970" s="17">
        <f t="shared" si="912"/>
        <v>1.5660402339924051E-5</v>
      </c>
      <c r="W2970" s="17">
        <f t="shared" si="913"/>
        <v>2.1977043894201814E-3</v>
      </c>
      <c r="X2970" s="17">
        <f t="shared" si="914"/>
        <v>8.5310796296059793E-6</v>
      </c>
      <c r="Z2970" s="17">
        <f t="shared" si="915"/>
        <v>0.20844798611994805</v>
      </c>
      <c r="AA2970" s="17">
        <f t="shared" si="916"/>
        <v>29.252572451074624</v>
      </c>
      <c r="AB2970" s="17">
        <f t="shared" si="917"/>
        <v>3.3679679391921877</v>
      </c>
    </row>
    <row r="2971" spans="4:35" x14ac:dyDescent="0.25">
      <c r="E2971" s="28">
        <v>42761.621527777781</v>
      </c>
      <c r="F2971" s="10">
        <f t="shared" si="922"/>
        <v>2863.1763888888891</v>
      </c>
      <c r="G2971" s="10">
        <v>6176</v>
      </c>
      <c r="H2971" s="10">
        <v>0.49</v>
      </c>
      <c r="I2971" s="10">
        <v>31</v>
      </c>
      <c r="K2971" s="17">
        <v>5</v>
      </c>
      <c r="L2971" s="17">
        <v>1099</v>
      </c>
      <c r="V2971" s="17">
        <f t="shared" si="912"/>
        <v>2.0040596145701153E-6</v>
      </c>
      <c r="W2971" s="17">
        <f t="shared" si="913"/>
        <v>2.8123993981765211E-4</v>
      </c>
      <c r="X2971" s="17">
        <f t="shared" si="914"/>
        <v>1.0917211309947757E-6</v>
      </c>
      <c r="Z2971" s="17">
        <f t="shared" si="915"/>
        <v>2.525933097874496E-2</v>
      </c>
      <c r="AA2971" s="17">
        <f t="shared" si="916"/>
        <v>3.5447711598241214</v>
      </c>
      <c r="AB2971" s="17">
        <f t="shared" si="917"/>
        <v>0.40812395689399172</v>
      </c>
    </row>
    <row r="2972" spans="4:35" x14ac:dyDescent="0.25">
      <c r="D2972" s="40" t="s">
        <v>164</v>
      </c>
      <c r="E2972" s="28">
        <v>42822.4375</v>
      </c>
      <c r="F2972" s="10">
        <f t="shared" si="922"/>
        <v>2923.992361111108</v>
      </c>
      <c r="G2972" s="10">
        <v>17606</v>
      </c>
      <c r="H2972" s="10">
        <v>0.9</v>
      </c>
      <c r="I2972" s="10">
        <v>27</v>
      </c>
      <c r="L2972" s="17">
        <v>1079</v>
      </c>
      <c r="V2972" s="17">
        <f t="shared" si="912"/>
        <v>3.6139390015209352E-6</v>
      </c>
      <c r="W2972" s="17">
        <f t="shared" si="913"/>
        <v>5.0716255140465731E-4</v>
      </c>
      <c r="X2972" s="17">
        <f t="shared" si="914"/>
        <v>1.9687106837552262E-6</v>
      </c>
      <c r="Z2972" s="17">
        <f t="shared" si="915"/>
        <v>7.0696677845308434E-2</v>
      </c>
      <c r="AA2972" s="17">
        <f t="shared" si="916"/>
        <v>9.9212265333671059</v>
      </c>
      <c r="AB2972" s="17">
        <f t="shared" si="917"/>
        <v>1.1422712630736775</v>
      </c>
    </row>
    <row r="2973" spans="4:35" x14ac:dyDescent="0.25">
      <c r="D2973" s="40"/>
      <c r="E2973" s="28">
        <v>42822.611805555556</v>
      </c>
      <c r="F2973" s="10">
        <f t="shared" si="922"/>
        <v>2924.1666666666642</v>
      </c>
      <c r="G2973" s="10">
        <v>2510</v>
      </c>
      <c r="H2973" s="10">
        <v>0.53</v>
      </c>
      <c r="I2973" s="10">
        <v>52</v>
      </c>
      <c r="K2973" s="17">
        <v>5</v>
      </c>
      <c r="L2973" s="17">
        <v>1091</v>
      </c>
      <c r="V2973" s="17">
        <f t="shared" si="912"/>
        <v>2.1518771999273504E-6</v>
      </c>
      <c r="W2973" s="17">
        <f t="shared" si="913"/>
        <v>3.0198393790414478E-4</v>
      </c>
      <c r="X2973" s="17">
        <f t="shared" si="914"/>
        <v>1.172245472832648E-6</v>
      </c>
      <c r="Z2973" s="17">
        <f t="shared" si="915"/>
        <v>1.0190965607203114E-2</v>
      </c>
      <c r="AA2973" s="17">
        <f t="shared" si="916"/>
        <v>1.4301503474328363</v>
      </c>
      <c r="AB2973" s="17">
        <f t="shared" si="917"/>
        <v>0.16465904071973045</v>
      </c>
    </row>
    <row r="2974" spans="4:35" x14ac:dyDescent="0.25">
      <c r="D2974" s="40"/>
      <c r="E2974" s="28">
        <v>42968.640277777777</v>
      </c>
      <c r="F2974" s="10">
        <f t="shared" si="922"/>
        <v>3070.1951388888847</v>
      </c>
      <c r="G2974" s="10">
        <v>17852</v>
      </c>
      <c r="H2974" s="10">
        <v>1.05</v>
      </c>
      <c r="I2974" s="10">
        <v>50</v>
      </c>
      <c r="L2974" s="17">
        <v>1077</v>
      </c>
      <c r="V2974" s="17">
        <f t="shared" si="912"/>
        <v>4.2084470393058893E-6</v>
      </c>
      <c r="W2974" s="17">
        <f t="shared" si="913"/>
        <v>5.905929062464799E-4</v>
      </c>
      <c r="X2974" s="17">
        <f t="shared" si="914"/>
        <v>2.2925718017965167E-6</v>
      </c>
      <c r="Z2974" s="17">
        <f t="shared" si="915"/>
        <v>7.1551615757798795E-2</v>
      </c>
      <c r="AA2974" s="17">
        <f t="shared" si="916"/>
        <v>10.041204345059199</v>
      </c>
      <c r="AB2974" s="17">
        <f t="shared" si="917"/>
        <v>1.1560847977250055</v>
      </c>
    </row>
    <row r="2975" spans="4:35" x14ac:dyDescent="0.25">
      <c r="D2975" s="40"/>
      <c r="E2975" s="28">
        <v>43046.629166666666</v>
      </c>
      <c r="F2975" s="10">
        <f t="shared" si="922"/>
        <v>3148.1840277777737</v>
      </c>
      <c r="G2975" s="10">
        <v>23352</v>
      </c>
      <c r="H2975" s="10">
        <v>1.36</v>
      </c>
      <c r="I2975" s="10">
        <v>65</v>
      </c>
      <c r="L2975" s="17">
        <v>1062</v>
      </c>
      <c r="V2975" s="17">
        <f t="shared" si="912"/>
        <v>5.3750225297875781E-6</v>
      </c>
      <c r="W2975" s="17">
        <f t="shared" si="913"/>
        <v>7.5430441380370161E-4</v>
      </c>
      <c r="X2975" s="17">
        <f t="shared" si="914"/>
        <v>2.9280694210290891E-6</v>
      </c>
      <c r="Z2975" s="17">
        <f t="shared" si="915"/>
        <v>9.2292298614411405E-2</v>
      </c>
      <c r="AA2975" s="17">
        <f t="shared" si="916"/>
        <v>12.951850493488264</v>
      </c>
      <c r="AB2975" s="17">
        <f t="shared" si="917"/>
        <v>1.4911993565091233</v>
      </c>
    </row>
    <row r="2976" spans="4:35" x14ac:dyDescent="0.25">
      <c r="D2976" s="40"/>
      <c r="E2976" s="28">
        <v>43123.588194444441</v>
      </c>
      <c r="G2976" s="10">
        <v>28066.9</v>
      </c>
      <c r="H2976" s="10">
        <v>1.57</v>
      </c>
      <c r="I2976" s="10">
        <v>171</v>
      </c>
      <c r="L2976" s="17">
        <v>1060</v>
      </c>
      <c r="V2976" s="17">
        <f t="shared" si="912"/>
        <v>6.1933037651437962E-6</v>
      </c>
      <c r="W2976" s="17">
        <f t="shared" si="913"/>
        <v>8.691380064335607E-4</v>
      </c>
      <c r="X2976" s="17">
        <f t="shared" si="914"/>
        <v>3.373832066631086E-6</v>
      </c>
      <c r="Z2976" s="17">
        <f t="shared" si="915"/>
        <v>0.11071773085727032</v>
      </c>
      <c r="AA2976" s="17">
        <f t="shared" si="916"/>
        <v>15.537585676923634</v>
      </c>
      <c r="AB2976" s="17">
        <f t="shared" si="917"/>
        <v>1.7889055911186411</v>
      </c>
    </row>
    <row r="2977" spans="4:35" x14ac:dyDescent="0.25">
      <c r="D2977" s="40"/>
      <c r="E2977" s="28"/>
    </row>
    <row r="2978" spans="4:35" x14ac:dyDescent="0.25">
      <c r="E2978" s="28"/>
    </row>
    <row r="2980" spans="4:35" ht="14.4" thickBot="1" x14ac:dyDescent="0.3"/>
    <row r="2981" spans="4:35" ht="14.4" thickBot="1" x14ac:dyDescent="0.3">
      <c r="D2981" s="18" t="s">
        <v>248</v>
      </c>
      <c r="E2981" s="18" t="s">
        <v>16</v>
      </c>
      <c r="F2981" s="10" t="s">
        <v>17</v>
      </c>
      <c r="G2981" s="10" t="s">
        <v>20</v>
      </c>
      <c r="H2981" s="10" t="s">
        <v>21</v>
      </c>
      <c r="I2981" s="10" t="s">
        <v>22</v>
      </c>
      <c r="K2981" s="10"/>
      <c r="L2981" s="10"/>
      <c r="O2981" s="37">
        <v>97.1</v>
      </c>
      <c r="P2981" s="38">
        <v>17.82</v>
      </c>
      <c r="Q2981" s="126">
        <f>P2981-(P2981/100*R2981)</f>
        <v>9.2485800000000005</v>
      </c>
      <c r="R2981" s="21">
        <v>48.1</v>
      </c>
      <c r="S2981" s="85">
        <f>R2981*P2981/100</f>
        <v>8.5714199999999998</v>
      </c>
      <c r="T2981" s="40">
        <f>Q2981/$A$18+S2981</f>
        <v>12.424994999999999</v>
      </c>
      <c r="U2981" s="40">
        <f>$A$16-T2981</f>
        <v>104.575005</v>
      </c>
      <c r="V2981" s="40"/>
      <c r="AI2981" s="17"/>
    </row>
    <row r="2982" spans="4:35" ht="14.4" x14ac:dyDescent="0.3">
      <c r="D2982" s="18"/>
      <c r="E2982" s="28">
        <f>E2983-1</f>
        <v>39898.447222222225</v>
      </c>
      <c r="F2982" s="10"/>
      <c r="K2982" s="10"/>
      <c r="L2982" s="79">
        <v>1037</v>
      </c>
      <c r="M2982" s="86"/>
      <c r="N2982" s="114">
        <v>6.57</v>
      </c>
      <c r="S2982" s="18"/>
      <c r="V2982" s="43">
        <f t="shared" ref="V2982:V3013" si="926">($A$15*L2982/1000/$A$13*H2982)/$Q$2981</f>
        <v>0</v>
      </c>
      <c r="W2982" s="43">
        <f t="shared" ref="W2982:W3013" si="927">($U$2981*L2982/1000/$A$13*H2982)/$Q$2981</f>
        <v>0</v>
      </c>
      <c r="X2982" s="43">
        <f t="shared" ref="X2982:X3013" si="928">($A$46*$S$2981*H2982*L2982/1000000)/$Q$2981</f>
        <v>0</v>
      </c>
      <c r="Y2982" s="22">
        <f>X2982+W2982+SUM($V$2981:V2982)</f>
        <v>0</v>
      </c>
      <c r="Z2982" s="22">
        <f t="shared" ref="Z2982:Z3013" si="929">($A$15*L2982/1000/$A$13*G2982)/$Q$2981</f>
        <v>0</v>
      </c>
      <c r="AA2982" s="44">
        <f t="shared" ref="AA2982:AA3013" si="930">($U$2981*L2982/1000/$A$13*G2982)/$Q$2981</f>
        <v>0</v>
      </c>
      <c r="AB2982" s="44">
        <f t="shared" ref="AB2982:AB3013" si="931">($A$14*$S$2981/1000*G2982/1000000*L2982/1000*1000000)/$Q$2981</f>
        <v>0</v>
      </c>
      <c r="AC2982" s="44">
        <f t="shared" ref="AC2982:AC3013" si="932">($A$14*((L2982/1000)*G2982/10^6)*(1+($A$28/(10^-N2982))+(($A$28*$A$29)/(10^-N2982)^2))*1000000)*$S$2981/1000/$Q$2981</f>
        <v>0</v>
      </c>
      <c r="AD2982" s="44">
        <f t="shared" ref="AD2982:AD2983" si="933">AC2982/(1+($A$28/(10^-N2982))+(($A$28*$A$29)/(10^-N2982)^2))*1</f>
        <v>0</v>
      </c>
      <c r="AE2982" s="44">
        <f t="shared" ref="AE2982:AE2983" si="934">AC2982/(1+($A$28/(10^-N2982))+(($A$28*$A$29)/(10^-N2982)^2))*($A$28/(10^-N2982))</f>
        <v>0</v>
      </c>
      <c r="AF2982" s="44">
        <f t="shared" ref="AF2982:AF2983" si="935">AC2982/(1+($A$28/(10^-N2982))+(($A$28*$A$29)/(10^-N2982)^2))*(($A$28*$A$29)/(10^-N2982)^2)</f>
        <v>0</v>
      </c>
      <c r="AG2982" s="45">
        <f>AC2982+AA2982+SUM($Z$2981:Z2982)</f>
        <v>0</v>
      </c>
      <c r="AH2982" s="45">
        <f>AC2982+AA2982+SUM($Z$2981:Z2982)</f>
        <v>0</v>
      </c>
      <c r="AI2982" s="45"/>
    </row>
    <row r="2983" spans="4:35" ht="14.4" x14ac:dyDescent="0.3">
      <c r="D2983" s="18"/>
      <c r="E2983" s="28">
        <v>39899.447222222225</v>
      </c>
      <c r="F2983" s="10">
        <f>E2983-E$2982</f>
        <v>1</v>
      </c>
      <c r="G2983" s="10">
        <v>9240</v>
      </c>
      <c r="H2983" s="10">
        <v>21.6</v>
      </c>
      <c r="I2983" s="10">
        <v>1373</v>
      </c>
      <c r="K2983" s="10"/>
      <c r="L2983" s="79">
        <v>1037</v>
      </c>
      <c r="M2983" s="86"/>
      <c r="N2983" s="114">
        <v>6.57</v>
      </c>
      <c r="S2983" s="18"/>
      <c r="V2983" s="43">
        <f t="shared" si="926"/>
        <v>7.8820934018749111E-5</v>
      </c>
      <c r="W2983" s="43">
        <f t="shared" si="927"/>
        <v>1.0990266092153811E-2</v>
      </c>
      <c r="X2983" s="43">
        <f t="shared" si="928"/>
        <v>4.5409890173586717E-5</v>
      </c>
      <c r="Y2983" s="22">
        <f>X2983+W2983+SUM($V$2981:V2983)</f>
        <v>1.1114496916346148E-2</v>
      </c>
      <c r="Z2983" s="22">
        <f t="shared" si="929"/>
        <v>3.3717843996909344E-2</v>
      </c>
      <c r="AA2983" s="44">
        <f t="shared" si="930"/>
        <v>4.7013916060880181</v>
      </c>
      <c r="AB2983" s="44">
        <f t="shared" si="931"/>
        <v>0.57615301181764988</v>
      </c>
      <c r="AC2983" s="44">
        <f t="shared" si="932"/>
        <v>1.2172280069229351</v>
      </c>
      <c r="AD2983" s="44">
        <f t="shared" si="933"/>
        <v>0.57615301181764988</v>
      </c>
      <c r="AE2983" s="44">
        <f t="shared" si="934"/>
        <v>0.64101077746509294</v>
      </c>
      <c r="AF2983" s="44">
        <f t="shared" si="935"/>
        <v>6.4217640192349015E-5</v>
      </c>
      <c r="AG2983" s="45">
        <f>AC2983+AA2983+SUM($Z$2981:Z2983)</f>
        <v>5.9523374570078627</v>
      </c>
      <c r="AH2983" s="45">
        <f>AC2983+AA2983+SUM($Z$2981:Z2983)</f>
        <v>5.9523374570078627</v>
      </c>
      <c r="AI2983" s="45"/>
    </row>
    <row r="2984" spans="4:35" ht="14.4" x14ac:dyDescent="0.3">
      <c r="D2984" s="18"/>
      <c r="E2984" s="28">
        <v>39904.713888888888</v>
      </c>
      <c r="F2984" s="10">
        <f t="shared" ref="F2984:F3042" si="936">E2984-E$2982</f>
        <v>6.2666666666627862</v>
      </c>
      <c r="G2984" s="10">
        <v>13873</v>
      </c>
      <c r="H2984" s="10">
        <v>25.24</v>
      </c>
      <c r="I2984" s="10">
        <v>1441</v>
      </c>
      <c r="K2984" s="10"/>
      <c r="L2984" s="79">
        <v>1037</v>
      </c>
      <c r="M2984" s="86"/>
      <c r="N2984" s="114">
        <v>6.57</v>
      </c>
      <c r="O2984" s="90"/>
      <c r="P2984" s="90"/>
      <c r="Q2984" s="90"/>
      <c r="R2984" s="88"/>
      <c r="V2984" s="43">
        <f t="shared" si="926"/>
        <v>9.2103721047834595E-5</v>
      </c>
      <c r="W2984" s="43">
        <f t="shared" si="927"/>
        <v>1.2842329452127878E-2</v>
      </c>
      <c r="X2984" s="43">
        <f t="shared" si="928"/>
        <v>5.3062297591728178E-5</v>
      </c>
      <c r="Y2984" s="22">
        <f>X2984+W2984+SUM($V$2981:V2984)</f>
        <v>1.306631640478619E-2</v>
      </c>
      <c r="Z2984" s="22">
        <f t="shared" si="929"/>
        <v>5.0624204520467883E-2</v>
      </c>
      <c r="AA2984" s="44">
        <f t="shared" si="930"/>
        <v>7.0587019211319344</v>
      </c>
      <c r="AB2984" s="44">
        <f t="shared" si="931"/>
        <v>0.86504012261323104</v>
      </c>
      <c r="AC2984" s="44">
        <f t="shared" si="932"/>
        <v>1.8275545606105932</v>
      </c>
      <c r="AD2984" s="44">
        <f t="shared" ref="AD2984:AD3034" si="937">AC2984/(1+($A$28/(10^-N2984))+(($A$28*$A$29)/(10^-N2984)^2))*1</f>
        <v>0.86504012261323127</v>
      </c>
      <c r="AE2984" s="44">
        <f t="shared" ref="AE2984:AE3034" si="938">AC2984/(1+($A$28/(10^-N2984))+(($A$28*$A$29)/(10^-N2984)^2))*($A$28/(10^-N2984))</f>
        <v>0.96241802118757946</v>
      </c>
      <c r="AF2984" s="44">
        <f t="shared" ref="AF2984:AF3034" si="939">AC2984/(1+($A$28/(10^-N2984))+(($A$28*$A$29)/(10^-N2984)^2))*(($A$28*$A$29)/(10^-N2984)^2)</f>
        <v>9.6416809782300642E-5</v>
      </c>
      <c r="AG2984" s="45">
        <f>AC2984+AA2984+SUM($Z$2981:Z2984)</f>
        <v>8.9705985302599061</v>
      </c>
      <c r="AH2984" s="45">
        <f>AC2984+AA2984+SUM($Z$2981:Z2984)</f>
        <v>8.9705985302599061</v>
      </c>
    </row>
    <row r="2985" spans="4:35" ht="14.4" x14ac:dyDescent="0.3">
      <c r="D2985" s="18"/>
      <c r="E2985" s="28">
        <v>39910.693749999999</v>
      </c>
      <c r="F2985" s="10">
        <f t="shared" si="936"/>
        <v>12.246527777773736</v>
      </c>
      <c r="G2985" s="10">
        <v>18142</v>
      </c>
      <c r="H2985" s="10">
        <v>25.3</v>
      </c>
      <c r="I2985" s="18">
        <v>1503</v>
      </c>
      <c r="J2985" s="18"/>
      <c r="K2985" s="18"/>
      <c r="L2985" s="79">
        <v>1037</v>
      </c>
      <c r="M2985" s="87"/>
      <c r="N2985" s="114">
        <v>6.57</v>
      </c>
      <c r="O2985" s="90"/>
      <c r="P2985" s="90"/>
      <c r="Q2985" s="90"/>
      <c r="R2985" s="87"/>
      <c r="V2985" s="43">
        <f t="shared" si="926"/>
        <v>9.2322668086775573E-5</v>
      </c>
      <c r="W2985" s="43">
        <f t="shared" si="927"/>
        <v>1.2872857969050527E-2</v>
      </c>
      <c r="X2985" s="43">
        <f t="shared" si="928"/>
        <v>5.3188436175543695E-5</v>
      </c>
      <c r="Y2985" s="22">
        <f>X2985+W2985+SUM($V$2981:V2985)</f>
        <v>1.3189293728379431E-2</v>
      </c>
      <c r="Z2985" s="22">
        <f t="shared" si="929"/>
        <v>6.6202286341117883E-2</v>
      </c>
      <c r="AA2985" s="44">
        <f t="shared" si="930"/>
        <v>9.2308059001784457</v>
      </c>
      <c r="AB2985" s="44">
        <f t="shared" si="931"/>
        <v>1.1312302965796324</v>
      </c>
      <c r="AC2985" s="44">
        <f t="shared" si="932"/>
        <v>2.3899297079649227</v>
      </c>
      <c r="AD2985" s="44">
        <f t="shared" si="937"/>
        <v>1.1312302965796321</v>
      </c>
      <c r="AE2985" s="44">
        <f t="shared" si="938"/>
        <v>1.2585733251917437</v>
      </c>
      <c r="AF2985" s="44">
        <f t="shared" si="939"/>
        <v>1.2608619354649301E-4</v>
      </c>
      <c r="AG2985" s="45">
        <f>AC2985+AA2985+SUM($Z$2981:Z2985)</f>
        <v>11.771279943001863</v>
      </c>
      <c r="AH2985" s="45">
        <f>AC2985+AA2985+SUM($Z$2981:Z2985)</f>
        <v>11.771279943001863</v>
      </c>
    </row>
    <row r="2986" spans="4:35" ht="14.4" x14ac:dyDescent="0.3">
      <c r="D2986" s="18"/>
      <c r="E2986" s="28">
        <v>39914.811805555553</v>
      </c>
      <c r="F2986" s="10">
        <f t="shared" si="936"/>
        <v>16.364583333328483</v>
      </c>
      <c r="G2986" s="10">
        <v>22440</v>
      </c>
      <c r="H2986" s="10">
        <v>28.71</v>
      </c>
      <c r="I2986" s="10">
        <v>1724</v>
      </c>
      <c r="K2986" s="10"/>
      <c r="L2986" s="79">
        <v>1037</v>
      </c>
      <c r="M2986" s="86"/>
      <c r="N2986" s="114">
        <v>6.57</v>
      </c>
      <c r="O2986" s="90"/>
      <c r="P2986" s="90"/>
      <c r="Q2986" s="90"/>
      <c r="R2986" s="87"/>
      <c r="V2986" s="43">
        <f t="shared" si="926"/>
        <v>1.0476615813325402E-4</v>
      </c>
      <c r="W2986" s="43">
        <f t="shared" si="927"/>
        <v>1.4607895347487774E-2</v>
      </c>
      <c r="X2986" s="43">
        <f t="shared" si="928"/>
        <v>6.0357312355725681E-5</v>
      </c>
      <c r="Y2986" s="22">
        <f>X2986+W2986+SUM($V$2981:V2986)</f>
        <v>1.5036266141130112E-2</v>
      </c>
      <c r="Z2986" s="22">
        <f t="shared" si="929"/>
        <v>8.1886192563922683E-2</v>
      </c>
      <c r="AA2986" s="44">
        <f t="shared" si="930"/>
        <v>11.417665329070902</v>
      </c>
      <c r="AB2986" s="44">
        <f t="shared" si="931"/>
        <v>1.3992287429857213</v>
      </c>
      <c r="AC2986" s="44">
        <f t="shared" si="932"/>
        <v>2.9561251596699845</v>
      </c>
      <c r="AD2986" s="44">
        <f t="shared" si="937"/>
        <v>1.3992287429857206</v>
      </c>
      <c r="AE2986" s="44">
        <f t="shared" si="938"/>
        <v>1.5567404595580823</v>
      </c>
      <c r="AF2986" s="44">
        <f t="shared" si="939"/>
        <v>1.5595712618141899E-4</v>
      </c>
      <c r="AG2986" s="45">
        <f>AC2986+AA2986+SUM($Z$2981:Z2986)</f>
        <v>14.606221016163303</v>
      </c>
      <c r="AH2986" s="45">
        <f>AC2986+AA2986+SUM($Z$2981:Z2986)</f>
        <v>14.606221016163303</v>
      </c>
    </row>
    <row r="2987" spans="4:35" ht="14.4" x14ac:dyDescent="0.3">
      <c r="D2987" s="29"/>
      <c r="E2987" s="28">
        <v>39921.854166666664</v>
      </c>
      <c r="F2987" s="10">
        <f t="shared" si="936"/>
        <v>23.406944444439432</v>
      </c>
      <c r="G2987" s="10">
        <v>22318</v>
      </c>
      <c r="H2987" s="10">
        <v>24.05</v>
      </c>
      <c r="I2987" s="10">
        <v>1923</v>
      </c>
      <c r="K2987" s="10"/>
      <c r="L2987" s="79">
        <v>1037</v>
      </c>
      <c r="M2987" s="86"/>
      <c r="N2987" s="114">
        <v>6.57</v>
      </c>
      <c r="O2987" s="90"/>
      <c r="P2987" s="90"/>
      <c r="Q2987" s="90"/>
      <c r="R2987" s="87"/>
      <c r="V2987" s="43">
        <f t="shared" si="926"/>
        <v>8.7761271442172032E-5</v>
      </c>
      <c r="W2987" s="43">
        <f t="shared" si="927"/>
        <v>1.2236847199828664E-2</v>
      </c>
      <c r="X2987" s="43">
        <f t="shared" si="928"/>
        <v>5.0560549012720387E-5</v>
      </c>
      <c r="Y2987" s="22">
        <f>X2987+W2987+SUM($V$2981:V2987)</f>
        <v>1.274318250157017E-2</v>
      </c>
      <c r="Z2987" s="22">
        <f t="shared" si="929"/>
        <v>8.1441000251409379E-2</v>
      </c>
      <c r="AA2987" s="44">
        <f t="shared" si="930"/>
        <v>11.355590677994849</v>
      </c>
      <c r="AB2987" s="44">
        <f t="shared" si="931"/>
        <v>1.3916215278946227</v>
      </c>
      <c r="AC2987" s="44">
        <f t="shared" si="932"/>
        <v>2.9400535344703531</v>
      </c>
      <c r="AD2987" s="44">
        <f t="shared" si="937"/>
        <v>1.391621527894622</v>
      </c>
      <c r="AE2987" s="44">
        <f t="shared" si="938"/>
        <v>1.5482768973447989</v>
      </c>
      <c r="AF2987" s="44">
        <f t="shared" si="939"/>
        <v>1.5510923093212608E-4</v>
      </c>
      <c r="AG2987" s="45">
        <f>AC2987+AA2987+SUM($Z$2981:Z2987)</f>
        <v>14.609515740139029</v>
      </c>
      <c r="AH2987" s="45">
        <f>AC2987+AA2987+SUM($Z$2981:Z2987)</f>
        <v>14.609515740139029</v>
      </c>
    </row>
    <row r="2988" spans="4:35" ht="14.4" x14ac:dyDescent="0.3">
      <c r="E2988" s="28">
        <v>39940.486111111109</v>
      </c>
      <c r="F2988" s="10">
        <f t="shared" si="936"/>
        <v>42.038888888884685</v>
      </c>
      <c r="G2988" s="10">
        <v>36595</v>
      </c>
      <c r="H2988" s="10">
        <v>37.47</v>
      </c>
      <c r="I2988" s="10">
        <v>234</v>
      </c>
      <c r="K2988" s="10"/>
      <c r="L2988" s="79">
        <v>1037</v>
      </c>
      <c r="M2988" s="86"/>
      <c r="N2988" s="114">
        <v>6.57</v>
      </c>
      <c r="O2988" s="90"/>
      <c r="P2988" s="90"/>
      <c r="Q2988" s="90"/>
      <c r="R2988" s="87"/>
      <c r="V2988" s="43">
        <f t="shared" si="926"/>
        <v>1.3673242581863562E-4</v>
      </c>
      <c r="W2988" s="43">
        <f t="shared" si="927"/>
        <v>1.9065058818194595E-2</v>
      </c>
      <c r="X2988" s="43">
        <f t="shared" si="928"/>
        <v>7.8773545592791404E-5</v>
      </c>
      <c r="Y2988" s="22">
        <f>X2988+W2988+SUM($V$2981:V2988)</f>
        <v>1.9736339542334808E-2</v>
      </c>
      <c r="Z2988" s="22">
        <f t="shared" si="929"/>
        <v>0.13353944816741312</v>
      </c>
      <c r="AA2988" s="44">
        <f t="shared" si="930"/>
        <v>18.61985127973929</v>
      </c>
      <c r="AB2988" s="44">
        <f t="shared" si="931"/>
        <v>2.2818527562193611</v>
      </c>
      <c r="AC2988" s="44">
        <f t="shared" si="932"/>
        <v>4.8208288867256286</v>
      </c>
      <c r="AD2988" s="44">
        <f t="shared" si="937"/>
        <v>2.2818527562193611</v>
      </c>
      <c r="AE2988" s="44">
        <f t="shared" si="938"/>
        <v>2.5387217966812852</v>
      </c>
      <c r="AF2988" s="44">
        <f t="shared" si="939"/>
        <v>2.5433382498257708E-4</v>
      </c>
      <c r="AG2988" s="45">
        <f>AC2988+AA2988+SUM($Z$2981:Z2988)</f>
        <v>23.888091142306159</v>
      </c>
      <c r="AH2988" s="45">
        <f>AC2988+AA2988+SUM($Z$2981:Z2988)</f>
        <v>23.888091142306159</v>
      </c>
    </row>
    <row r="2989" spans="4:35" ht="14.4" x14ac:dyDescent="0.3">
      <c r="E2989" s="28">
        <f>E2990-1</f>
        <v>39965.580555555556</v>
      </c>
      <c r="F2989" s="10">
        <f t="shared" si="936"/>
        <v>67.133333333331393</v>
      </c>
      <c r="G2989" s="10">
        <v>40426.5</v>
      </c>
      <c r="H2989" s="10">
        <v>39.549999999999997</v>
      </c>
      <c r="I2989" s="10">
        <v>595</v>
      </c>
      <c r="K2989" s="10"/>
      <c r="L2989" s="79">
        <v>1037</v>
      </c>
      <c r="M2989" s="86"/>
      <c r="N2989" s="114">
        <v>6.57</v>
      </c>
      <c r="O2989" s="90"/>
      <c r="P2989" s="90"/>
      <c r="Q2989" s="90"/>
      <c r="R2989" s="87"/>
      <c r="V2989" s="43">
        <f t="shared" si="926"/>
        <v>1.4432258983525586E-4</v>
      </c>
      <c r="W2989" s="43">
        <f t="shared" si="927"/>
        <v>2.0123380738179777E-2</v>
      </c>
      <c r="X2989" s="43">
        <f t="shared" si="928"/>
        <v>8.3146349831729374E-5</v>
      </c>
      <c r="Y2989" s="22">
        <f>X2989+W2989+SUM($V$2981:V2989)</f>
        <v>2.0943356856394185E-2</v>
      </c>
      <c r="Z2989" s="22">
        <f t="shared" si="929"/>
        <v>0.14752104116245188</v>
      </c>
      <c r="AA2989" s="44">
        <f t="shared" si="930"/>
        <v>20.569351489558148</v>
      </c>
      <c r="AB2989" s="44">
        <f t="shared" si="931"/>
        <v>2.5207629580353053</v>
      </c>
      <c r="AC2989" s="44">
        <f t="shared" si="932"/>
        <v>5.3255701322370159</v>
      </c>
      <c r="AD2989" s="44">
        <f t="shared" si="937"/>
        <v>2.5207629580353048</v>
      </c>
      <c r="AE2989" s="44">
        <f t="shared" si="938"/>
        <v>2.804526211600928</v>
      </c>
      <c r="AF2989" s="44">
        <f t="shared" si="939"/>
        <v>2.8096260078311656E-4</v>
      </c>
      <c r="AG2989" s="45">
        <f>AC2989+AA2989+SUM($Z$2981:Z2989)</f>
        <v>26.489853638798856</v>
      </c>
      <c r="AH2989" s="45">
        <f>AC2989+AA2989+SUM($Z$2981:Z2989)</f>
        <v>26.489853638798856</v>
      </c>
    </row>
    <row r="2990" spans="4:35" ht="14.4" x14ac:dyDescent="0.3">
      <c r="E2990" s="28">
        <v>39966.580555555556</v>
      </c>
      <c r="F2990" s="10">
        <f t="shared" si="936"/>
        <v>68.133333333331393</v>
      </c>
      <c r="G2990" s="10">
        <v>45487.199999999997</v>
      </c>
      <c r="H2990" s="10">
        <v>40.67</v>
      </c>
      <c r="I2990" s="10">
        <v>821</v>
      </c>
      <c r="K2990" s="10"/>
      <c r="L2990" s="79">
        <v>1037</v>
      </c>
      <c r="M2990" s="86"/>
      <c r="N2990" s="114">
        <v>6.57</v>
      </c>
      <c r="O2990" s="90"/>
      <c r="P2990" s="90"/>
      <c r="Q2990" s="90"/>
      <c r="R2990" s="87"/>
      <c r="V2990" s="43">
        <f t="shared" si="926"/>
        <v>1.4840960122882064E-4</v>
      </c>
      <c r="W2990" s="43">
        <f t="shared" si="927"/>
        <v>2.0693246387402567E-2</v>
      </c>
      <c r="X2990" s="43">
        <f t="shared" si="928"/>
        <v>8.5500936729619061E-5</v>
      </c>
      <c r="Y2990" s="22">
        <f>X2990+W2990+SUM($V$2981:V2990)</f>
        <v>2.1663986693743684E-2</v>
      </c>
      <c r="Z2990" s="22">
        <f t="shared" si="929"/>
        <v>0.16598812916192796</v>
      </c>
      <c r="AA2990" s="44">
        <f t="shared" si="930"/>
        <v>23.144279249399016</v>
      </c>
      <c r="AB2990" s="44">
        <f t="shared" si="931"/>
        <v>2.8363189696051734</v>
      </c>
      <c r="AC2990" s="44">
        <f t="shared" si="932"/>
        <v>5.992239588366334</v>
      </c>
      <c r="AD2990" s="44">
        <f t="shared" si="937"/>
        <v>2.8363189696051729</v>
      </c>
      <c r="AE2990" s="44">
        <f t="shared" si="938"/>
        <v>3.1556044844924425</v>
      </c>
      <c r="AF2990" s="44">
        <f t="shared" si="939"/>
        <v>3.1613426871833521E-4</v>
      </c>
      <c r="AG2990" s="45">
        <f>AC2990+AA2990+SUM($Z$2981:Z2990)</f>
        <v>29.897438983930972</v>
      </c>
      <c r="AH2990" s="45">
        <f>AC2990+AA2990+SUM($Z$2981:Z2990)</f>
        <v>29.897438983930972</v>
      </c>
    </row>
    <row r="2991" spans="4:35" ht="14.4" x14ac:dyDescent="0.3">
      <c r="E2991" s="28">
        <v>39976.463888888888</v>
      </c>
      <c r="F2991" s="10">
        <f t="shared" si="936"/>
        <v>78.016666666662786</v>
      </c>
      <c r="G2991" s="10">
        <v>45731.9</v>
      </c>
      <c r="H2991" s="10">
        <v>38.119999999999997</v>
      </c>
      <c r="I2991" s="10">
        <v>1041</v>
      </c>
      <c r="K2991" s="10"/>
      <c r="L2991" s="79">
        <v>1037</v>
      </c>
      <c r="M2991" s="86"/>
      <c r="N2991" s="114">
        <v>6.57</v>
      </c>
      <c r="O2991" s="90"/>
      <c r="P2991" s="90"/>
      <c r="Q2991" s="90"/>
      <c r="R2991" s="87"/>
      <c r="V2991" s="43">
        <f t="shared" si="926"/>
        <v>1.3910435207382943E-4</v>
      </c>
      <c r="W2991" s="43">
        <f t="shared" si="927"/>
        <v>1.9395784418189961E-2</v>
      </c>
      <c r="X2991" s="43">
        <f t="shared" si="928"/>
        <v>8.014004691745953E-5</v>
      </c>
      <c r="Y2991" s="22">
        <f>X2991+W2991+SUM($V$2981:V2991)</f>
        <v>2.0500268186792747E-2</v>
      </c>
      <c r="Z2991" s="22">
        <f t="shared" si="929"/>
        <v>0.16688106816907555</v>
      </c>
      <c r="AA2991" s="44">
        <f t="shared" si="930"/>
        <v>23.268784717581891</v>
      </c>
      <c r="AB2991" s="44">
        <f t="shared" si="931"/>
        <v>2.8515770477428122</v>
      </c>
      <c r="AC2991" s="44">
        <f t="shared" si="932"/>
        <v>6.0244750530085467</v>
      </c>
      <c r="AD2991" s="44">
        <f t="shared" si="937"/>
        <v>2.8515770477428117</v>
      </c>
      <c r="AE2991" s="44">
        <f t="shared" si="938"/>
        <v>3.1725801703415457</v>
      </c>
      <c r="AF2991" s="44">
        <f t="shared" si="939"/>
        <v>3.1783492418966297E-4</v>
      </c>
      <c r="AG2991" s="45">
        <f>AC2991+AA2991+SUM($Z$2981:Z2991)</f>
        <v>30.221060984925135</v>
      </c>
      <c r="AH2991" s="45">
        <f>AC2991+AA2991+SUM($Z$2981:Z2991)</f>
        <v>30.221060984925135</v>
      </c>
    </row>
    <row r="2992" spans="4:35" ht="14.4" x14ac:dyDescent="0.3">
      <c r="E2992" s="28">
        <v>39981.60833333333</v>
      </c>
      <c r="F2992" s="10">
        <f t="shared" si="936"/>
        <v>83.161111111105129</v>
      </c>
      <c r="G2992" s="10">
        <v>49076.7</v>
      </c>
      <c r="H2992" s="10">
        <v>40.49</v>
      </c>
      <c r="I2992" s="10">
        <v>1147</v>
      </c>
      <c r="K2992" s="10"/>
      <c r="L2992" s="79">
        <v>1037</v>
      </c>
      <c r="M2992" s="86"/>
      <c r="N2992" s="114">
        <v>6.57</v>
      </c>
      <c r="O2992" s="90"/>
      <c r="P2992" s="90"/>
      <c r="Q2992" s="90"/>
      <c r="R2992" s="87"/>
      <c r="V2992" s="43">
        <f t="shared" si="926"/>
        <v>1.4775276011199775E-4</v>
      </c>
      <c r="W2992" s="43">
        <f t="shared" si="927"/>
        <v>2.060166083663462E-2</v>
      </c>
      <c r="X2992" s="43">
        <f t="shared" si="928"/>
        <v>8.5122520978172511E-5</v>
      </c>
      <c r="Y2992" s="22">
        <f>X2992+W2992+SUM($V$2981:V2992)</f>
        <v>2.1858879839410119E-2</v>
      </c>
      <c r="Z2992" s="22">
        <f t="shared" si="929"/>
        <v>0.17908663576657147</v>
      </c>
      <c r="AA2992" s="44">
        <f t="shared" si="930"/>
        <v>24.970647774296523</v>
      </c>
      <c r="AB2992" s="44">
        <f t="shared" si="931"/>
        <v>3.0601394496830365</v>
      </c>
      <c r="AC2992" s="44">
        <f t="shared" si="932"/>
        <v>6.4651010527440267</v>
      </c>
      <c r="AD2992" s="44">
        <f t="shared" si="937"/>
        <v>3.0601394496830361</v>
      </c>
      <c r="AE2992" s="44">
        <f t="shared" si="938"/>
        <v>3.4046205219070478</v>
      </c>
      <c r="AF2992" s="44">
        <f t="shared" si="939"/>
        <v>3.4108115394240849E-4</v>
      </c>
      <c r="AG2992" s="45">
        <f>AC2992+AA2992+SUM($Z$2981:Z2992)</f>
        <v>32.542636677141815</v>
      </c>
      <c r="AH2992" s="45">
        <f>AC2992+AA2992+SUM($Z$2981:Z2992)</f>
        <v>32.542636677141815</v>
      </c>
    </row>
    <row r="2993" spans="4:34" ht="14.4" x14ac:dyDescent="0.3">
      <c r="E2993" s="28">
        <v>39988.620138888888</v>
      </c>
      <c r="F2993" s="10">
        <f t="shared" si="936"/>
        <v>90.172916666662786</v>
      </c>
      <c r="G2993" s="10">
        <v>50143.8</v>
      </c>
      <c r="H2993" s="10">
        <v>39.54</v>
      </c>
      <c r="I2993" s="10">
        <v>1256</v>
      </c>
      <c r="K2993" s="10"/>
      <c r="L2993" s="79">
        <v>1037</v>
      </c>
      <c r="M2993" s="86"/>
      <c r="N2993" s="114">
        <v>6.57</v>
      </c>
      <c r="O2993" s="90"/>
      <c r="P2993" s="90"/>
      <c r="Q2993" s="90"/>
      <c r="R2993" s="87"/>
      <c r="V2993" s="43">
        <f t="shared" si="926"/>
        <v>1.4428609866209906E-4</v>
      </c>
      <c r="W2993" s="43">
        <f t="shared" si="927"/>
        <v>2.0118292652026002E-2</v>
      </c>
      <c r="X2993" s="43">
        <f t="shared" si="928"/>
        <v>8.3125326734426788E-5</v>
      </c>
      <c r="Y2993" s="22">
        <f>X2993+W2993+SUM($V$2981:V2993)</f>
        <v>2.1517800559219855E-2</v>
      </c>
      <c r="Z2993" s="22">
        <f t="shared" si="929"/>
        <v>0.18298060885413664</v>
      </c>
      <c r="AA2993" s="44">
        <f t="shared" si="930"/>
        <v>25.513597447765846</v>
      </c>
      <c r="AB2993" s="44">
        <f t="shared" si="931"/>
        <v>3.1266776400413283</v>
      </c>
      <c r="AC2993" s="44">
        <f t="shared" si="932"/>
        <v>6.6056750793876926</v>
      </c>
      <c r="AD2993" s="44">
        <f t="shared" si="937"/>
        <v>3.1266776400413283</v>
      </c>
      <c r="AE2993" s="44">
        <f t="shared" si="938"/>
        <v>3.478648941888975</v>
      </c>
      <c r="AF2993" s="44">
        <f t="shared" si="939"/>
        <v>3.4849745738929768E-4</v>
      </c>
      <c r="AG2993" s="45">
        <f>AC2993+AA2993+SUM($Z$2981:Z2993)</f>
        <v>33.409140986108945</v>
      </c>
      <c r="AH2993" s="45">
        <f>AC2993+AA2993+SUM($Z$2981:Z2993)</f>
        <v>33.409140986108945</v>
      </c>
    </row>
    <row r="2994" spans="4:34" ht="14.4" x14ac:dyDescent="0.3">
      <c r="D2994" s="18"/>
      <c r="E2994" s="28">
        <v>39995.707638888889</v>
      </c>
      <c r="F2994" s="10">
        <f t="shared" si="936"/>
        <v>97.260416666664241</v>
      </c>
      <c r="G2994" s="10">
        <v>49083.6</v>
      </c>
      <c r="H2994" s="10">
        <v>38.369999999999997</v>
      </c>
      <c r="I2994" s="10">
        <v>1472</v>
      </c>
      <c r="K2994" s="10"/>
      <c r="L2994" s="79">
        <v>1037</v>
      </c>
      <c r="M2994" s="86"/>
      <c r="N2994" s="114">
        <v>6.57</v>
      </c>
      <c r="O2994" s="90"/>
      <c r="P2994" s="90"/>
      <c r="Q2994" s="90"/>
      <c r="R2994" s="87"/>
      <c r="V2994" s="43">
        <f t="shared" si="926"/>
        <v>1.4001663140275015E-4</v>
      </c>
      <c r="W2994" s="43">
        <f t="shared" si="927"/>
        <v>1.9522986572034336E-2</v>
      </c>
      <c r="X2994" s="43">
        <f t="shared" si="928"/>
        <v>8.0665624350024169E-5</v>
      </c>
      <c r="Y2994" s="22">
        <f>X2994+W2994+SUM($V$2981:V2994)</f>
        <v>2.1060051408246534E-2</v>
      </c>
      <c r="Z2994" s="22">
        <f t="shared" si="929"/>
        <v>0.1791118146760497</v>
      </c>
      <c r="AA2994" s="44">
        <f t="shared" si="930"/>
        <v>24.974158553742626</v>
      </c>
      <c r="AB2994" s="44">
        <f t="shared" si="931"/>
        <v>3.0605696938152382</v>
      </c>
      <c r="AC2994" s="44">
        <f t="shared" si="932"/>
        <v>6.4660100217102352</v>
      </c>
      <c r="AD2994" s="44">
        <f t="shared" si="937"/>
        <v>3.0605696938152378</v>
      </c>
      <c r="AE2994" s="44">
        <f t="shared" si="938"/>
        <v>3.4050991987863237</v>
      </c>
      <c r="AF2994" s="44">
        <f t="shared" si="939"/>
        <v>3.4112910867372098E-4</v>
      </c>
      <c r="AG2994" s="45">
        <f>AC2994+AA2994+SUM($Z$2981:Z2994)</f>
        <v>32.909148849084318</v>
      </c>
      <c r="AH2994" s="45">
        <f>AC2994+AA2994+SUM($Z$2981:Z2994)</f>
        <v>32.909148849084318</v>
      </c>
    </row>
    <row r="2995" spans="4:34" ht="14.4" x14ac:dyDescent="0.3">
      <c r="D2995" s="18"/>
      <c r="E2995" s="28">
        <v>40002.635416666664</v>
      </c>
      <c r="F2995" s="10">
        <f t="shared" si="936"/>
        <v>104.18819444443943</v>
      </c>
      <c r="G2995" s="10">
        <v>49946.2</v>
      </c>
      <c r="H2995" s="10">
        <v>39.04</v>
      </c>
      <c r="I2995" s="10">
        <v>117</v>
      </c>
      <c r="K2995" s="10"/>
      <c r="L2995" s="79">
        <v>1037</v>
      </c>
      <c r="M2995" s="86"/>
      <c r="N2995" s="114">
        <v>6.57</v>
      </c>
      <c r="O2995" s="90"/>
      <c r="P2995" s="90"/>
      <c r="Q2995" s="90"/>
      <c r="R2995" s="88"/>
      <c r="V2995" s="43">
        <f t="shared" si="926"/>
        <v>1.4246154000425762E-4</v>
      </c>
      <c r="W2995" s="43">
        <f t="shared" si="927"/>
        <v>1.9863888344337256E-2</v>
      </c>
      <c r="X2995" s="43">
        <f t="shared" si="928"/>
        <v>8.2074171869297467E-5</v>
      </c>
      <c r="Y2995" s="22">
        <f>X2995+W2995+SUM($V$2981:V2995)</f>
        <v>2.1544823268072985E-2</v>
      </c>
      <c r="Z2995" s="22">
        <f t="shared" si="929"/>
        <v>0.18225954327255769</v>
      </c>
      <c r="AA2995" s="44">
        <f t="shared" si="930"/>
        <v>25.413056865367249</v>
      </c>
      <c r="AB2995" s="44">
        <f t="shared" si="931"/>
        <v>3.1143564457626303</v>
      </c>
      <c r="AC2995" s="44">
        <f t="shared" si="932"/>
        <v>6.5796443159495981</v>
      </c>
      <c r="AD2995" s="44">
        <f t="shared" si="937"/>
        <v>3.1143564457626294</v>
      </c>
      <c r="AE2995" s="44">
        <f t="shared" si="938"/>
        <v>3.4649407460418846</v>
      </c>
      <c r="AF2995" s="44">
        <f t="shared" si="939"/>
        <v>3.4712414508388542E-4</v>
      </c>
      <c r="AG2995" s="45">
        <f>AC2995+AA2995+SUM($Z$2981:Z2995)</f>
        <v>33.643940998220856</v>
      </c>
      <c r="AH2995" s="45">
        <f>AC2995+AA2995+SUM($Z$2981:Z2995)</f>
        <v>33.643940998220856</v>
      </c>
    </row>
    <row r="2996" spans="4:34" ht="14.4" x14ac:dyDescent="0.3">
      <c r="D2996" s="18"/>
      <c r="E2996" s="28">
        <v>40011.566666666666</v>
      </c>
      <c r="F2996" s="10">
        <f t="shared" si="936"/>
        <v>113.11944444444089</v>
      </c>
      <c r="G2996" s="10">
        <v>52991.9</v>
      </c>
      <c r="H2996" s="10">
        <v>40.14</v>
      </c>
      <c r="I2996" s="10">
        <v>95</v>
      </c>
      <c r="K2996" s="10"/>
      <c r="L2996" s="79">
        <v>1037</v>
      </c>
      <c r="M2996" s="86"/>
      <c r="N2996" s="114">
        <v>6.57</v>
      </c>
      <c r="O2996" s="90"/>
      <c r="P2996" s="90"/>
      <c r="Q2996" s="90"/>
      <c r="R2996" s="88"/>
      <c r="V2996" s="43">
        <f t="shared" si="926"/>
        <v>1.4647556905150876E-4</v>
      </c>
      <c r="W2996" s="43">
        <f t="shared" si="927"/>
        <v>2.0423577821252498E-2</v>
      </c>
      <c r="X2996" s="43">
        <f t="shared" si="928"/>
        <v>8.4386712572581969E-5</v>
      </c>
      <c r="Y2996" s="22">
        <f>X2996+W2996+SUM($V$2981:V2996)</f>
        <v>2.2253300854743023E-2</v>
      </c>
      <c r="Z2996" s="22">
        <f t="shared" si="929"/>
        <v>0.19337365988093289</v>
      </c>
      <c r="AA2996" s="44">
        <f t="shared" si="930"/>
        <v>26.962735265222477</v>
      </c>
      <c r="AB2996" s="44">
        <f t="shared" si="931"/>
        <v>3.304268699885252</v>
      </c>
      <c r="AC2996" s="44">
        <f t="shared" si="932"/>
        <v>6.9808684870194257</v>
      </c>
      <c r="AD2996" s="44">
        <f t="shared" si="937"/>
        <v>3.3042686998852515</v>
      </c>
      <c r="AE2996" s="44">
        <f t="shared" si="938"/>
        <v>3.6762314954926909</v>
      </c>
      <c r="AF2996" s="44">
        <f t="shared" si="939"/>
        <v>3.6829164148365155E-4</v>
      </c>
      <c r="AG2996" s="45">
        <f>AC2996+AA2996+SUM($Z$2981:Z2996)</f>
        <v>35.788217229026849</v>
      </c>
      <c r="AH2996" s="45">
        <f>AC2996+AA2996+SUM($Z$2981:Z2996)</f>
        <v>35.788217229026849</v>
      </c>
    </row>
    <row r="2997" spans="4:34" ht="14.4" x14ac:dyDescent="0.3">
      <c r="D2997" s="18"/>
      <c r="E2997" s="28">
        <v>40017.595138888886</v>
      </c>
      <c r="F2997" s="10">
        <f t="shared" si="936"/>
        <v>119.14791666666133</v>
      </c>
      <c r="G2997" s="10">
        <v>54407.7</v>
      </c>
      <c r="H2997" s="10">
        <v>40.06</v>
      </c>
      <c r="I2997" s="10">
        <v>201</v>
      </c>
      <c r="K2997" s="10"/>
      <c r="L2997" s="79">
        <v>1037</v>
      </c>
      <c r="M2997" s="86"/>
      <c r="N2997" s="114">
        <v>6.57</v>
      </c>
      <c r="O2997" s="90"/>
      <c r="P2997" s="90"/>
      <c r="Q2997" s="90"/>
      <c r="R2997" s="87"/>
      <c r="V2997" s="43">
        <f t="shared" si="926"/>
        <v>1.4618363966625413E-4</v>
      </c>
      <c r="W2997" s="43">
        <f t="shared" si="927"/>
        <v>2.0382873132022299E-2</v>
      </c>
      <c r="X2997" s="43">
        <f t="shared" si="928"/>
        <v>8.421852779416128E-5</v>
      </c>
      <c r="Y2997" s="22">
        <f>X2997+W2997+SUM($V$2981:V2997)</f>
        <v>2.2358611620400651E-2</v>
      </c>
      <c r="Z2997" s="22">
        <f t="shared" si="929"/>
        <v>0.19854008017647665</v>
      </c>
      <c r="AA2997" s="44">
        <f t="shared" si="930"/>
        <v>27.683106502873926</v>
      </c>
      <c r="AB2997" s="44">
        <f t="shared" si="931"/>
        <v>3.3925498074752323</v>
      </c>
      <c r="AC2997" s="44">
        <f t="shared" si="932"/>
        <v>7.1673783801148243</v>
      </c>
      <c r="AD2997" s="44">
        <f t="shared" si="937"/>
        <v>3.3925498074752323</v>
      </c>
      <c r="AE2997" s="44">
        <f t="shared" si="938"/>
        <v>3.7744504412432396</v>
      </c>
      <c r="AF2997" s="44">
        <f t="shared" si="939"/>
        <v>3.7813139635208519E-4</v>
      </c>
      <c r="AG2997" s="45">
        <f>AC2997+AA2997+SUM($Z$2981:Z2997)</f>
        <v>36.893638439950173</v>
      </c>
      <c r="AH2997" s="45">
        <f>AC2997+AA2997+SUM($Z$2981:Z2997)</f>
        <v>36.893638439950173</v>
      </c>
    </row>
    <row r="2998" spans="4:34" ht="14.4" x14ac:dyDescent="0.3">
      <c r="D2998" s="18"/>
      <c r="E2998" s="28">
        <v>40028.581250000003</v>
      </c>
      <c r="F2998" s="10">
        <f t="shared" si="936"/>
        <v>130.1340277777781</v>
      </c>
      <c r="G2998" s="10">
        <v>54553.8</v>
      </c>
      <c r="H2998" s="10">
        <v>39.9</v>
      </c>
      <c r="I2998" s="10">
        <v>400</v>
      </c>
      <c r="K2998" s="10"/>
      <c r="L2998" s="79">
        <v>1037</v>
      </c>
      <c r="M2998" s="86"/>
      <c r="N2998" s="114">
        <v>6.57</v>
      </c>
      <c r="O2998" s="90"/>
      <c r="P2998" s="90"/>
      <c r="Q2998" s="90"/>
      <c r="R2998" s="87"/>
      <c r="V2998" s="43">
        <f t="shared" si="926"/>
        <v>1.4559978089574488E-4</v>
      </c>
      <c r="W2998" s="43">
        <f t="shared" si="927"/>
        <v>2.0301463753561899E-2</v>
      </c>
      <c r="X2998" s="43">
        <f t="shared" si="928"/>
        <v>8.3882158237319902E-5</v>
      </c>
      <c r="Y2998" s="22">
        <f>X2998+W2998+SUM($V$2981:V2998)</f>
        <v>2.2422465653279159E-2</v>
      </c>
      <c r="Z2998" s="22">
        <f t="shared" si="929"/>
        <v>0.19907321621629792</v>
      </c>
      <c r="AA2998" s="44">
        <f t="shared" si="930"/>
        <v>27.75744344158058</v>
      </c>
      <c r="AB2998" s="44">
        <f t="shared" si="931"/>
        <v>3.4016597593179334</v>
      </c>
      <c r="AC2998" s="44">
        <f t="shared" si="932"/>
        <v>7.1866248099645471</v>
      </c>
      <c r="AD2998" s="44">
        <f t="shared" si="937"/>
        <v>3.4016597593179334</v>
      </c>
      <c r="AE2998" s="44">
        <f t="shared" si="938"/>
        <v>3.7845859038609504</v>
      </c>
      <c r="AF2998" s="44">
        <f t="shared" si="939"/>
        <v>3.7914678566291875E-4</v>
      </c>
      <c r="AG2998" s="45">
        <f>AC2998+AA2998+SUM($Z$2981:Z2998)</f>
        <v>37.186295024722845</v>
      </c>
      <c r="AH2998" s="45">
        <f>AC2998+AA2998+SUM($Z$2981:Z2998)</f>
        <v>37.186295024722845</v>
      </c>
    </row>
    <row r="2999" spans="4:34" ht="14.4" x14ac:dyDescent="0.3">
      <c r="D2999" s="29"/>
      <c r="E2999" s="28">
        <v>40038.652083333334</v>
      </c>
      <c r="F2999" s="10">
        <f t="shared" si="936"/>
        <v>140.20486111110949</v>
      </c>
      <c r="G2999" s="10">
        <v>56860</v>
      </c>
      <c r="H2999" s="10">
        <v>42.2</v>
      </c>
      <c r="I2999" s="10">
        <v>598</v>
      </c>
      <c r="K2999" s="10"/>
      <c r="L2999" s="79">
        <v>1037</v>
      </c>
      <c r="M2999" s="86"/>
      <c r="N2999" s="114">
        <v>6.57</v>
      </c>
      <c r="O2999" s="90"/>
      <c r="P2999" s="90"/>
      <c r="Q2999" s="90"/>
      <c r="R2999" s="87"/>
      <c r="V2999" s="43">
        <f t="shared" si="926"/>
        <v>1.539927507218154E-4</v>
      </c>
      <c r="W2999" s="43">
        <f t="shared" si="927"/>
        <v>2.147172356893013E-2</v>
      </c>
      <c r="X2999" s="43">
        <f t="shared" si="928"/>
        <v>8.8717470616914794E-5</v>
      </c>
      <c r="Y2999" s="22">
        <f>X2999+W2999+SUM($V$2981:V2999)</f>
        <v>2.3751553531748799E-2</v>
      </c>
      <c r="Z2999" s="22">
        <f t="shared" si="929"/>
        <v>0.20748881056972565</v>
      </c>
      <c r="AA2999" s="44">
        <f t="shared" si="930"/>
        <v>28.930857870364147</v>
      </c>
      <c r="AB2999" s="44">
        <f t="shared" si="931"/>
        <v>3.5454610662285249</v>
      </c>
      <c r="AC2999" s="44">
        <f t="shared" si="932"/>
        <v>7.4904312200907022</v>
      </c>
      <c r="AD2999" s="44">
        <f t="shared" si="937"/>
        <v>3.5454610662285249</v>
      </c>
      <c r="AE2999" s="44">
        <f t="shared" si="938"/>
        <v>3.9445749790763185</v>
      </c>
      <c r="AF2999" s="44">
        <f t="shared" si="939"/>
        <v>3.9517478585897889E-4</v>
      </c>
      <c r="AG2999" s="45">
        <f>AC2999+AA2999+SUM($Z$2981:Z2999)</f>
        <v>38.871004674202297</v>
      </c>
      <c r="AH2999" s="45">
        <f>AC2999+AA2999+SUM($Z$2981:Z2999)</f>
        <v>38.871004674202297</v>
      </c>
    </row>
    <row r="3000" spans="4:34" ht="14.4" x14ac:dyDescent="0.3">
      <c r="D3000" s="29"/>
      <c r="E3000" s="28">
        <v>40045.609027777777</v>
      </c>
      <c r="F3000" s="10">
        <f t="shared" si="936"/>
        <v>147.16180555555184</v>
      </c>
      <c r="G3000" s="10">
        <v>57279</v>
      </c>
      <c r="H3000" s="10">
        <v>40.950000000000003</v>
      </c>
      <c r="I3000" s="10">
        <v>690</v>
      </c>
      <c r="K3000" s="10"/>
      <c r="L3000" s="79">
        <v>1037</v>
      </c>
      <c r="M3000" s="86"/>
      <c r="N3000" s="114">
        <v>6.57</v>
      </c>
      <c r="O3000" s="90"/>
      <c r="P3000" s="90"/>
      <c r="Q3000" s="90"/>
      <c r="R3000" s="87"/>
      <c r="V3000" s="43">
        <f t="shared" si="926"/>
        <v>1.4943135407721186E-4</v>
      </c>
      <c r="W3000" s="43">
        <f t="shared" si="927"/>
        <v>2.0835712799708264E-2</v>
      </c>
      <c r="X3000" s="43">
        <f t="shared" si="928"/>
        <v>8.6089583454091487E-5</v>
      </c>
      <c r="Y3000" s="22">
        <f>X3000+W3000+SUM($V$2981:V3000)</f>
        <v>2.3262346229441323E-2</v>
      </c>
      <c r="Z3000" s="22">
        <f t="shared" si="929"/>
        <v>0.20901779072499674</v>
      </c>
      <c r="AA3000" s="44">
        <f t="shared" si="930"/>
        <v>29.14404868020732</v>
      </c>
      <c r="AB3000" s="44">
        <f t="shared" si="931"/>
        <v>3.5715874852709049</v>
      </c>
      <c r="AC3000" s="44">
        <f t="shared" si="932"/>
        <v>7.5456280312271424</v>
      </c>
      <c r="AD3000" s="44">
        <f t="shared" si="937"/>
        <v>3.5715874852709053</v>
      </c>
      <c r="AE3000" s="44">
        <f t="shared" si="938"/>
        <v>3.9736424591366943</v>
      </c>
      <c r="AF3000" s="44">
        <f t="shared" si="939"/>
        <v>3.9808681954302586E-4</v>
      </c>
      <c r="AG3000" s="45">
        <f>AC3000+AA3000+SUM($Z$2981:Z3000)</f>
        <v>39.348410085906899</v>
      </c>
      <c r="AH3000" s="45">
        <f>AC3000+AA3000+SUM($Z$2981:Z3000)</f>
        <v>39.348410085906899</v>
      </c>
    </row>
    <row r="3001" spans="4:34" ht="14.4" x14ac:dyDescent="0.3">
      <c r="D3001" s="29"/>
      <c r="E3001" s="28">
        <v>40052.602777777778</v>
      </c>
      <c r="F3001" s="10">
        <f t="shared" si="936"/>
        <v>154.15555555555329</v>
      </c>
      <c r="G3001" s="10">
        <v>55853</v>
      </c>
      <c r="H3001" s="10">
        <v>40.08</v>
      </c>
      <c r="I3001" s="10">
        <v>881</v>
      </c>
      <c r="K3001" s="10"/>
      <c r="L3001" s="79">
        <v>1037</v>
      </c>
      <c r="M3001" s="86"/>
      <c r="N3001" s="114">
        <v>6.57</v>
      </c>
      <c r="O3001" s="83"/>
      <c r="P3001" s="83"/>
      <c r="Q3001" s="83"/>
      <c r="R3001" s="83"/>
      <c r="V3001" s="43">
        <f t="shared" si="926"/>
        <v>1.462566220125678E-4</v>
      </c>
      <c r="W3001" s="43">
        <f t="shared" si="927"/>
        <v>2.0393049304329849E-2</v>
      </c>
      <c r="X3001" s="43">
        <f t="shared" si="928"/>
        <v>8.4260573988766466E-5</v>
      </c>
      <c r="Y3001" s="22">
        <f>X3001+W3001+SUM($V$2981:V3001)</f>
        <v>2.296411034661015E-2</v>
      </c>
      <c r="Z3001" s="22">
        <f t="shared" si="929"/>
        <v>0.20381414943283305</v>
      </c>
      <c r="AA3001" s="44">
        <f t="shared" si="930"/>
        <v>28.418487594679018</v>
      </c>
      <c r="AB3001" s="44">
        <f t="shared" si="931"/>
        <v>3.4826703646159305</v>
      </c>
      <c r="AC3001" s="44">
        <f t="shared" si="932"/>
        <v>7.3577744448773474</v>
      </c>
      <c r="AD3001" s="44">
        <f t="shared" si="937"/>
        <v>3.48267036461593</v>
      </c>
      <c r="AE3001" s="44">
        <f t="shared" si="938"/>
        <v>3.874715904086345</v>
      </c>
      <c r="AF3001" s="44">
        <f t="shared" si="939"/>
        <v>3.8817617507178238E-4</v>
      </c>
      <c r="AG3001" s="45">
        <f>AC3001+AA3001+SUM($Z$2981:Z3001)</f>
        <v>38.638809563461642</v>
      </c>
      <c r="AH3001" s="45">
        <f>AC3001+AA3001+SUM($Z$2981:Z3001)</f>
        <v>38.638809563461642</v>
      </c>
    </row>
    <row r="3002" spans="4:34" ht="14.4" x14ac:dyDescent="0.3">
      <c r="D3002" s="29"/>
      <c r="E3002" s="28">
        <v>40059.561805555553</v>
      </c>
      <c r="F3002" s="10">
        <f t="shared" si="936"/>
        <v>161.11458333332848</v>
      </c>
      <c r="G3002" s="10">
        <v>55867.9</v>
      </c>
      <c r="H3002" s="10">
        <v>39.47</v>
      </c>
      <c r="I3002" s="10">
        <v>977</v>
      </c>
      <c r="K3002" s="10"/>
      <c r="L3002" s="79">
        <v>1037</v>
      </c>
      <c r="M3002" s="86"/>
      <c r="N3002" s="114">
        <v>6.57</v>
      </c>
      <c r="O3002" s="83"/>
      <c r="P3002" s="83"/>
      <c r="Q3002" s="83"/>
      <c r="R3002" s="83"/>
      <c r="V3002" s="43">
        <f t="shared" si="926"/>
        <v>1.4403066045000124E-4</v>
      </c>
      <c r="W3002" s="43">
        <f t="shared" si="927"/>
        <v>2.0082676048949578E-2</v>
      </c>
      <c r="X3002" s="43">
        <f t="shared" si="928"/>
        <v>8.2978165053308698E-5</v>
      </c>
      <c r="Y3002" s="22">
        <f>X3002+W3002+SUM($V$2981:V3002)</f>
        <v>2.2796485342744421E-2</v>
      </c>
      <c r="Z3002" s="22">
        <f t="shared" si="929"/>
        <v>0.20386852128083671</v>
      </c>
      <c r="AA3002" s="44">
        <f t="shared" si="930"/>
        <v>28.426068843048146</v>
      </c>
      <c r="AB3002" s="44">
        <f t="shared" si="931"/>
        <v>3.4835994425245982</v>
      </c>
      <c r="AC3002" s="44">
        <f t="shared" si="932"/>
        <v>7.3597372909058265</v>
      </c>
      <c r="AD3002" s="44">
        <f t="shared" si="937"/>
        <v>3.4835994425245969</v>
      </c>
      <c r="AE3002" s="44">
        <f t="shared" si="938"/>
        <v>3.875749568651738</v>
      </c>
      <c r="AF3002" s="44">
        <f t="shared" si="939"/>
        <v>3.8827972949157305E-4</v>
      </c>
      <c r="AG3002" s="45">
        <f>AC3002+AA3002+SUM($Z$2981:Z3002)</f>
        <v>38.852222179140078</v>
      </c>
      <c r="AH3002" s="45">
        <f>AC3002+AA3002+SUM($Z$2981:Z3002)</f>
        <v>38.852222179140078</v>
      </c>
    </row>
    <row r="3003" spans="4:34" ht="14.4" x14ac:dyDescent="0.3">
      <c r="D3003" s="29"/>
      <c r="E3003" s="28">
        <v>40066.634027777778</v>
      </c>
      <c r="F3003" s="10">
        <f t="shared" si="936"/>
        <v>168.18680555555329</v>
      </c>
      <c r="G3003" s="10">
        <v>57600.9</v>
      </c>
      <c r="H3003" s="10">
        <v>40.51</v>
      </c>
      <c r="I3003" s="10">
        <v>1213</v>
      </c>
      <c r="K3003" s="10"/>
      <c r="L3003" s="79">
        <v>1037</v>
      </c>
      <c r="M3003" s="91"/>
      <c r="N3003" s="114">
        <v>6.57</v>
      </c>
      <c r="O3003" s="83"/>
      <c r="P3003" s="83"/>
      <c r="Q3003" s="83"/>
      <c r="R3003" s="83"/>
      <c r="V3003" s="43">
        <f t="shared" si="926"/>
        <v>1.4782574245831141E-4</v>
      </c>
      <c r="W3003" s="43">
        <f t="shared" si="927"/>
        <v>2.0611837008942167E-2</v>
      </c>
      <c r="X3003" s="43">
        <f t="shared" si="928"/>
        <v>8.516456717277767E-5</v>
      </c>
      <c r="Y3003" s="22">
        <f>X3003+W3003+SUM($V$2981:V3003)</f>
        <v>2.3475658447314789E-2</v>
      </c>
      <c r="Z3003" s="22">
        <f t="shared" si="929"/>
        <v>0.21019244158891506</v>
      </c>
      <c r="AA3003" s="44">
        <f t="shared" si="930"/>
        <v>29.30783417349733</v>
      </c>
      <c r="AB3003" s="44">
        <f t="shared" si="931"/>
        <v>3.5916593093514364</v>
      </c>
      <c r="AC3003" s="44">
        <f t="shared" si="932"/>
        <v>7.5880334095202686</v>
      </c>
      <c r="AD3003" s="44">
        <f t="shared" si="937"/>
        <v>3.5916593093514351</v>
      </c>
      <c r="AE3003" s="44">
        <f t="shared" si="938"/>
        <v>3.9959737761568248</v>
      </c>
      <c r="AF3003" s="44">
        <f t="shared" si="939"/>
        <v>4.0032401200816836E-4</v>
      </c>
      <c r="AG3003" s="45">
        <f>AC3003+AA3003+SUM($Z$2981:Z3003)</f>
        <v>40.172476069792623</v>
      </c>
      <c r="AH3003" s="45">
        <f>AC3003+AA3003+SUM($Z$2981:Z3003)</f>
        <v>40.172476069792623</v>
      </c>
    </row>
    <row r="3004" spans="4:34" ht="14.4" x14ac:dyDescent="0.3">
      <c r="D3004" s="29"/>
      <c r="E3004" s="28">
        <v>40073.592361111114</v>
      </c>
      <c r="F3004" s="10">
        <f t="shared" si="936"/>
        <v>175.14513888888905</v>
      </c>
      <c r="G3004" s="10">
        <v>56565.2</v>
      </c>
      <c r="H3004" s="10">
        <v>39.18</v>
      </c>
      <c r="I3004" s="10">
        <v>1333</v>
      </c>
      <c r="K3004" s="10"/>
      <c r="L3004" s="79">
        <v>1037</v>
      </c>
      <c r="M3004" s="87"/>
      <c r="N3004" s="114">
        <v>6.57</v>
      </c>
      <c r="O3004" s="83"/>
      <c r="P3004" s="83"/>
      <c r="Q3004" s="83"/>
      <c r="R3004" s="83"/>
      <c r="V3004" s="43">
        <f t="shared" si="926"/>
        <v>1.4297241642845322E-4</v>
      </c>
      <c r="W3004" s="43">
        <f t="shared" si="927"/>
        <v>1.9935121550490105E-2</v>
      </c>
      <c r="X3004" s="43">
        <f t="shared" si="928"/>
        <v>8.2368495231533673E-5</v>
      </c>
      <c r="Y3004" s="22">
        <f>X3004+W3004+SUM($V$2981:V3004)</f>
        <v>2.2939119333349939E-2</v>
      </c>
      <c r="Z3004" s="22">
        <f t="shared" si="929"/>
        <v>0.20641305078506234</v>
      </c>
      <c r="AA3004" s="44">
        <f t="shared" si="930"/>
        <v>28.780861090550861</v>
      </c>
      <c r="AB3004" s="44">
        <f t="shared" si="931"/>
        <v>3.5270790415657713</v>
      </c>
      <c r="AC3004" s="44">
        <f t="shared" si="932"/>
        <v>7.4515958503460169</v>
      </c>
      <c r="AD3004" s="44">
        <f t="shared" si="937"/>
        <v>3.5270790415657705</v>
      </c>
      <c r="AE3004" s="44">
        <f t="shared" si="938"/>
        <v>3.9241236828429074</v>
      </c>
      <c r="AF3004" s="44">
        <f t="shared" si="939"/>
        <v>3.9312593733855619E-4</v>
      </c>
      <c r="AG3004" s="45">
        <f>AC3004+AA3004+SUM($Z$2981:Z3004)</f>
        <v>39.715478478456973</v>
      </c>
      <c r="AH3004" s="45">
        <f>AC3004+AA3004+SUM($Z$2981:Z3004)</f>
        <v>39.715478478456973</v>
      </c>
    </row>
    <row r="3005" spans="4:34" ht="14.4" x14ac:dyDescent="0.3">
      <c r="D3005" s="18"/>
      <c r="E3005" s="28">
        <v>40079.550000000003</v>
      </c>
      <c r="F3005" s="10">
        <f t="shared" si="936"/>
        <v>181.1027777777781</v>
      </c>
      <c r="G3005" s="10">
        <v>58407.7</v>
      </c>
      <c r="H3005" s="10">
        <v>39.21</v>
      </c>
      <c r="I3005" s="10">
        <v>1546</v>
      </c>
      <c r="K3005" s="10"/>
      <c r="L3005" s="79">
        <v>1037</v>
      </c>
      <c r="M3005" s="86"/>
      <c r="N3005" s="114">
        <v>6.57</v>
      </c>
      <c r="O3005" s="83"/>
      <c r="P3005" s="83"/>
      <c r="Q3005" s="83"/>
      <c r="R3005" s="83"/>
      <c r="V3005" s="43">
        <f t="shared" si="926"/>
        <v>1.4308188994792374E-4</v>
      </c>
      <c r="W3005" s="43">
        <f t="shared" si="927"/>
        <v>1.9950385808951431E-2</v>
      </c>
      <c r="X3005" s="43">
        <f t="shared" si="928"/>
        <v>8.2431564523441445E-5</v>
      </c>
      <c r="Y3005" s="22">
        <f>X3005+W3005+SUM($V$2981:V3005)</f>
        <v>2.3097528551051096E-2</v>
      </c>
      <c r="Z3005" s="22">
        <f t="shared" si="929"/>
        <v>0.21313654943920796</v>
      </c>
      <c r="AA3005" s="44">
        <f t="shared" si="930"/>
        <v>29.718340964383888</v>
      </c>
      <c r="AB3005" s="44">
        <f t="shared" si="931"/>
        <v>3.6419666957079819</v>
      </c>
      <c r="AC3005" s="44">
        <f t="shared" si="932"/>
        <v>7.6943169112502918</v>
      </c>
      <c r="AD3005" s="44">
        <f t="shared" si="937"/>
        <v>3.6419666957079802</v>
      </c>
      <c r="AE3005" s="44">
        <f t="shared" si="938"/>
        <v>4.0519442843017206</v>
      </c>
      <c r="AF3005" s="44">
        <f t="shared" si="939"/>
        <v>4.0593124059119719E-4</v>
      </c>
      <c r="AG3005" s="45">
        <f>AC3005+AA3005+SUM($Z$2981:Z3005)</f>
        <v>41.108815962633479</v>
      </c>
      <c r="AH3005" s="45">
        <f>AC3005+AA3005+SUM($Z$2981:Z3005)</f>
        <v>41.108815962633479</v>
      </c>
    </row>
    <row r="3006" spans="4:34" ht="14.4" x14ac:dyDescent="0.3">
      <c r="E3006" s="28">
        <v>40086.525000000001</v>
      </c>
      <c r="F3006" s="10">
        <f t="shared" si="936"/>
        <v>188.07777777777665</v>
      </c>
      <c r="G3006" s="10">
        <v>58768.5</v>
      </c>
      <c r="H3006" s="10">
        <v>39.049999999999997</v>
      </c>
      <c r="I3006" s="10">
        <v>1643</v>
      </c>
      <c r="K3006" s="10"/>
      <c r="L3006" s="79">
        <v>1037</v>
      </c>
      <c r="M3006" s="86"/>
      <c r="N3006" s="114">
        <v>6.57</v>
      </c>
      <c r="O3006" s="83"/>
      <c r="P3006" s="83"/>
      <c r="Q3006" s="83"/>
      <c r="R3006" s="83"/>
      <c r="V3006" s="43">
        <f t="shared" si="926"/>
        <v>1.4249803117741445E-4</v>
      </c>
      <c r="W3006" s="43">
        <f t="shared" si="927"/>
        <v>1.9868976430491032E-2</v>
      </c>
      <c r="X3006" s="43">
        <f t="shared" si="928"/>
        <v>8.209519496660004E-5</v>
      </c>
      <c r="Y3006" s="22">
        <f>X3006+W3006+SUM($V$2981:V3006)</f>
        <v>2.3158280834211269E-2</v>
      </c>
      <c r="Z3006" s="22">
        <f t="shared" si="929"/>
        <v>0.21445315096670634</v>
      </c>
      <c r="AA3006" s="44">
        <f t="shared" si="930"/>
        <v>29.901919112812092</v>
      </c>
      <c r="AB3006" s="44">
        <f t="shared" si="931"/>
        <v>3.6644640990265751</v>
      </c>
      <c r="AC3006" s="44">
        <f t="shared" si="932"/>
        <v>7.7418467667587132</v>
      </c>
      <c r="AD3006" s="44">
        <f t="shared" si="937"/>
        <v>3.6644640990265751</v>
      </c>
      <c r="AE3006" s="44">
        <f t="shared" si="938"/>
        <v>4.0769742289455966</v>
      </c>
      <c r="AF3006" s="44">
        <f t="shared" si="939"/>
        <v>4.0843878654156523E-4</v>
      </c>
      <c r="AG3006" s="45">
        <f>AC3006+AA3006+SUM($Z$2981:Z3006)</f>
        <v>41.554377117536809</v>
      </c>
      <c r="AH3006" s="45">
        <f>AC3006+AA3006+SUM($Z$2981:Z3006)</f>
        <v>41.554377117536809</v>
      </c>
    </row>
    <row r="3007" spans="4:34" ht="14.4" x14ac:dyDescent="0.3">
      <c r="E3007" s="28">
        <v>40093.51666666667</v>
      </c>
      <c r="F3007" s="10">
        <f t="shared" si="936"/>
        <v>195.06944444444525</v>
      </c>
      <c r="G3007" s="10">
        <v>57563.3</v>
      </c>
      <c r="H3007" s="10">
        <v>39</v>
      </c>
      <c r="I3007" s="10">
        <v>1835</v>
      </c>
      <c r="K3007" s="10"/>
      <c r="L3007" s="79">
        <v>1037</v>
      </c>
      <c r="M3007" s="86"/>
      <c r="N3007" s="114">
        <v>6.57</v>
      </c>
      <c r="O3007" s="83"/>
      <c r="P3007" s="83"/>
      <c r="Q3007" s="83"/>
      <c r="R3007" s="83"/>
      <c r="V3007" s="43">
        <f t="shared" si="926"/>
        <v>1.4231557531163032E-4</v>
      </c>
      <c r="W3007" s="43">
        <f t="shared" si="927"/>
        <v>1.9843535999722155E-2</v>
      </c>
      <c r="X3007" s="43">
        <f t="shared" si="928"/>
        <v>8.1990079480087123E-5</v>
      </c>
      <c r="Y3007" s="22">
        <f>X3007+W3007+SUM($V$2981:V3007)</f>
        <v>2.3275050863267508E-2</v>
      </c>
      <c r="Z3007" s="22">
        <f t="shared" si="929"/>
        <v>0.21005523477784541</v>
      </c>
      <c r="AA3007" s="44">
        <f t="shared" si="930"/>
        <v>29.288702969559139</v>
      </c>
      <c r="AB3007" s="44">
        <f t="shared" si="931"/>
        <v>3.5893147906020486</v>
      </c>
      <c r="AC3007" s="44">
        <f t="shared" si="932"/>
        <v>7.5830801873275968</v>
      </c>
      <c r="AD3007" s="44">
        <f t="shared" si="937"/>
        <v>3.5893147906020482</v>
      </c>
      <c r="AE3007" s="44">
        <f t="shared" si="938"/>
        <v>3.9933653340320761</v>
      </c>
      <c r="AF3007" s="44">
        <f t="shared" si="939"/>
        <v>4.0006269347232077E-4</v>
      </c>
      <c r="AG3007" s="45">
        <f>AC3007+AA3007+SUM($Z$2981:Z3007)</f>
        <v>40.992449629630585</v>
      </c>
      <c r="AH3007" s="45">
        <f>AC3007+AA3007+SUM($Z$2981:Z3007)</f>
        <v>40.992449629630585</v>
      </c>
    </row>
    <row r="3008" spans="4:34" ht="14.4" x14ac:dyDescent="0.3">
      <c r="E3008" s="28">
        <v>40100.533333333333</v>
      </c>
      <c r="F3008" s="10">
        <f t="shared" si="936"/>
        <v>202.08611111110804</v>
      </c>
      <c r="G3008" s="10">
        <v>57366.7</v>
      </c>
      <c r="H3008" s="10">
        <v>37.549999999999997</v>
      </c>
      <c r="I3008" s="10">
        <v>1928</v>
      </c>
      <c r="K3008" s="10"/>
      <c r="L3008" s="79">
        <v>1037</v>
      </c>
      <c r="M3008" s="86"/>
      <c r="N3008" s="114">
        <v>6.57</v>
      </c>
      <c r="O3008" s="83"/>
      <c r="P3008" s="83"/>
      <c r="Q3008" s="83"/>
      <c r="R3008" s="83"/>
      <c r="V3008" s="43">
        <f t="shared" si="926"/>
        <v>1.3702435520389019E-4</v>
      </c>
      <c r="W3008" s="43">
        <f t="shared" si="927"/>
        <v>1.9105763507424791E-2</v>
      </c>
      <c r="X3008" s="43">
        <f t="shared" si="928"/>
        <v>7.894173037121208E-5</v>
      </c>
      <c r="Y3008" s="22">
        <f>X3008+W3008+SUM($V$2981:V3008)</f>
        <v>2.2671254377065159E-2</v>
      </c>
      <c r="Z3008" s="22">
        <f t="shared" si="929"/>
        <v>0.20933781831358214</v>
      </c>
      <c r="AA3008" s="44">
        <f t="shared" si="930"/>
        <v>29.188671195775925</v>
      </c>
      <c r="AB3008" s="44">
        <f t="shared" si="931"/>
        <v>3.5770559505454083</v>
      </c>
      <c r="AC3008" s="44">
        <f t="shared" si="932"/>
        <v>7.5571811585222868</v>
      </c>
      <c r="AD3008" s="44">
        <f t="shared" si="937"/>
        <v>3.5770559505454078</v>
      </c>
      <c r="AE3008" s="44">
        <f t="shared" si="938"/>
        <v>3.979726511645751</v>
      </c>
      <c r="AF3008" s="44">
        <f t="shared" si="939"/>
        <v>3.9869633112796834E-4</v>
      </c>
      <c r="AG3008" s="45">
        <f>AC3008+AA3008+SUM($Z$2981:Z3008)</f>
        <v>41.075856645355636</v>
      </c>
      <c r="AH3008" s="45">
        <f>AC3008+AA3008+SUM($Z$2981:Z3008)</f>
        <v>41.075856645355636</v>
      </c>
    </row>
    <row r="3009" spans="5:34" ht="14.4" x14ac:dyDescent="0.3">
      <c r="E3009" s="28">
        <v>40107.567361111112</v>
      </c>
      <c r="F3009" s="10">
        <f t="shared" si="936"/>
        <v>209.1201388888876</v>
      </c>
      <c r="G3009" s="10">
        <v>57686.5</v>
      </c>
      <c r="H3009" s="10">
        <v>38.950000000000003</v>
      </c>
      <c r="I3009" s="10">
        <v>2169</v>
      </c>
      <c r="K3009" s="10"/>
      <c r="L3009" s="79">
        <v>1037</v>
      </c>
      <c r="M3009" s="86"/>
      <c r="N3009" s="114">
        <v>6.57</v>
      </c>
      <c r="O3009" s="83"/>
      <c r="P3009" s="83"/>
      <c r="Q3009" s="83"/>
      <c r="R3009" s="83"/>
      <c r="V3009" s="43">
        <f t="shared" si="926"/>
        <v>1.4213311944584622E-4</v>
      </c>
      <c r="W3009" s="43">
        <f t="shared" si="927"/>
        <v>1.9818095568953285E-2</v>
      </c>
      <c r="X3009" s="43">
        <f t="shared" si="928"/>
        <v>8.1884963993574192E-5</v>
      </c>
      <c r="Y3009" s="22">
        <f>X3009+W3009+SUM($V$2981:V3009)</f>
        <v>2.3528662791661863E-2</v>
      </c>
      <c r="Z3009" s="22">
        <f t="shared" si="929"/>
        <v>0.21050480603113753</v>
      </c>
      <c r="AA3009" s="44">
        <f t="shared" si="930"/>
        <v>29.351388190973648</v>
      </c>
      <c r="AB3009" s="44">
        <f t="shared" si="931"/>
        <v>3.596996830759617</v>
      </c>
      <c r="AC3009" s="44">
        <f t="shared" si="932"/>
        <v>7.5993098940865691</v>
      </c>
      <c r="AD3009" s="44">
        <f t="shared" si="937"/>
        <v>3.596996830759617</v>
      </c>
      <c r="AE3009" s="44">
        <f t="shared" si="938"/>
        <v>4.0019121443982772</v>
      </c>
      <c r="AF3009" s="44">
        <f t="shared" si="939"/>
        <v>4.0091892867488547E-4</v>
      </c>
      <c r="AG3009" s="45">
        <f>AC3009+AA3009+SUM($Z$2981:Z3009)</f>
        <v>41.491207182148784</v>
      </c>
      <c r="AH3009" s="45">
        <f>AC3009+AA3009+SUM($Z$2981:Z3009)</f>
        <v>41.491207182148784</v>
      </c>
    </row>
    <row r="3010" spans="5:34" ht="14.4" x14ac:dyDescent="0.3">
      <c r="E3010" s="28">
        <v>40115.513194444444</v>
      </c>
      <c r="F3010" s="10">
        <f t="shared" si="936"/>
        <v>217.06597222221899</v>
      </c>
      <c r="G3010" s="10">
        <v>62265.9</v>
      </c>
      <c r="H3010" s="10">
        <v>39.99</v>
      </c>
      <c r="I3010" s="10">
        <v>2269</v>
      </c>
      <c r="K3010" s="10"/>
      <c r="L3010" s="79">
        <v>1037</v>
      </c>
      <c r="M3010" s="86"/>
      <c r="N3010" s="114">
        <v>6.57</v>
      </c>
      <c r="O3010" s="83"/>
      <c r="P3010" s="83"/>
      <c r="Q3010" s="83"/>
      <c r="R3010" s="83"/>
      <c r="V3010" s="43">
        <f t="shared" si="926"/>
        <v>1.4592820145415634E-4</v>
      </c>
      <c r="W3010" s="43">
        <f t="shared" si="927"/>
        <v>2.0347256528945874E-2</v>
      </c>
      <c r="X3010" s="43">
        <f t="shared" si="928"/>
        <v>8.4071366113043191E-5</v>
      </c>
      <c r="Y3010" s="22">
        <f>X3010+W3010+SUM($V$2981:V3010)</f>
        <v>2.4205938355228079E-2</v>
      </c>
      <c r="Z3010" s="22">
        <f t="shared" si="929"/>
        <v>0.22721557386657548</v>
      </c>
      <c r="AA3010" s="44">
        <f t="shared" si="930"/>
        <v>31.681426364233332</v>
      </c>
      <c r="AB3010" s="44">
        <f t="shared" si="931"/>
        <v>3.8825417552528787</v>
      </c>
      <c r="AC3010" s="44">
        <f t="shared" si="932"/>
        <v>8.2025754714570098</v>
      </c>
      <c r="AD3010" s="44">
        <f t="shared" si="937"/>
        <v>3.8825417552528783</v>
      </c>
      <c r="AE3010" s="44">
        <f t="shared" si="938"/>
        <v>4.319600970623779</v>
      </c>
      <c r="AF3010" s="44">
        <f t="shared" si="939"/>
        <v>4.3274558035203282E-4</v>
      </c>
      <c r="AG3010" s="45">
        <f>AC3010+AA3010+SUM($Z$2981:Z3010)</f>
        <v>44.651726506645488</v>
      </c>
      <c r="AH3010" s="45">
        <f>AC3010+AA3010+SUM($Z$2981:Z3010)</f>
        <v>44.651726506645488</v>
      </c>
    </row>
    <row r="3011" spans="5:34" ht="14.4" x14ac:dyDescent="0.3">
      <c r="E3011" s="28">
        <v>40158.508333333331</v>
      </c>
      <c r="F3011" s="10">
        <f t="shared" si="936"/>
        <v>260.06111111110658</v>
      </c>
      <c r="G3011" s="10">
        <v>64172</v>
      </c>
      <c r="H3011" s="10">
        <v>42.58</v>
      </c>
      <c r="I3011" s="10">
        <v>2507</v>
      </c>
      <c r="K3011" s="10"/>
      <c r="L3011" s="79">
        <v>1037</v>
      </c>
      <c r="M3011" s="86"/>
      <c r="N3011" s="114">
        <v>6.57</v>
      </c>
      <c r="O3011" s="83"/>
      <c r="P3011" s="83"/>
      <c r="Q3011" s="83"/>
      <c r="R3011" s="83"/>
      <c r="V3011" s="43">
        <f t="shared" si="926"/>
        <v>1.5537941530177485E-4</v>
      </c>
      <c r="W3011" s="43">
        <f t="shared" si="927"/>
        <v>2.1665070842773575E-2</v>
      </c>
      <c r="X3011" s="43">
        <f t="shared" si="928"/>
        <v>8.9516348314413067E-5</v>
      </c>
      <c r="Y3011" s="22">
        <f>X3011+W3011+SUM($V$2981:V3011)</f>
        <v>2.5684577066558925E-2</v>
      </c>
      <c r="Z3011" s="22">
        <f t="shared" si="929"/>
        <v>0.23417115638199848</v>
      </c>
      <c r="AA3011" s="44">
        <f t="shared" si="930"/>
        <v>32.651266466004365</v>
      </c>
      <c r="AB3011" s="44">
        <f t="shared" si="931"/>
        <v>4.0013951379179895</v>
      </c>
      <c r="AC3011" s="44">
        <f t="shared" si="932"/>
        <v>8.4536748550063407</v>
      </c>
      <c r="AD3011" s="44">
        <f t="shared" si="937"/>
        <v>4.0013951379179895</v>
      </c>
      <c r="AE3011" s="44">
        <f t="shared" si="938"/>
        <v>4.4518337241872228</v>
      </c>
      <c r="AF3011" s="44">
        <f t="shared" si="939"/>
        <v>4.4599290112807579E-4</v>
      </c>
      <c r="AG3011" s="45">
        <f>AC3011+AA3011+SUM($Z$2981:Z3011)</f>
        <v>46.10683714834785</v>
      </c>
      <c r="AH3011" s="45">
        <f>AC3011+AA3011+SUM($Z$2981:Z3011)</f>
        <v>46.10683714834785</v>
      </c>
    </row>
    <row r="3012" spans="5:34" ht="14.4" x14ac:dyDescent="0.3">
      <c r="E3012" s="28">
        <v>40186.479861111111</v>
      </c>
      <c r="F3012" s="10">
        <f t="shared" si="936"/>
        <v>288.03263888888614</v>
      </c>
      <c r="G3012" s="10">
        <v>68958</v>
      </c>
      <c r="H3012" s="10">
        <v>43.03</v>
      </c>
      <c r="I3012" s="10">
        <v>2732</v>
      </c>
      <c r="K3012" s="10"/>
      <c r="L3012" s="79">
        <v>1037</v>
      </c>
      <c r="M3012" s="86"/>
      <c r="N3012" s="114">
        <v>6.57</v>
      </c>
      <c r="O3012" s="83"/>
      <c r="P3012" s="83"/>
      <c r="Q3012" s="83"/>
      <c r="R3012" s="83"/>
      <c r="V3012" s="43">
        <f t="shared" si="926"/>
        <v>1.5702151809383213E-4</v>
      </c>
      <c r="W3012" s="43">
        <f t="shared" si="927"/>
        <v>2.1894034719693447E-2</v>
      </c>
      <c r="X3012" s="43">
        <f t="shared" si="928"/>
        <v>9.0462387693029456E-5</v>
      </c>
      <c r="Y3012" s="22">
        <f>X3012+W3012+SUM($V$2981:V3012)</f>
        <v>2.6071508500951246E-2</v>
      </c>
      <c r="Z3012" s="22">
        <f t="shared" si="929"/>
        <v>0.25163583185485655</v>
      </c>
      <c r="AA3012" s="44">
        <f t="shared" si="930"/>
        <v>35.086424499201044</v>
      </c>
      <c r="AB3012" s="44">
        <f t="shared" si="931"/>
        <v>4.2998224446884752</v>
      </c>
      <c r="AC3012" s="44">
        <f t="shared" si="932"/>
        <v>9.0841568075099293</v>
      </c>
      <c r="AD3012" s="44">
        <f t="shared" si="937"/>
        <v>4.2998224446884734</v>
      </c>
      <c r="AE3012" s="44">
        <f t="shared" si="938"/>
        <v>4.783855107406696</v>
      </c>
      <c r="AF3012" s="44">
        <f t="shared" si="939"/>
        <v>4.7925541476017346E-4</v>
      </c>
      <c r="AG3012" s="45">
        <f>AC3012+AA3012+SUM($Z$2981:Z3012)</f>
        <v>49.424112965902971</v>
      </c>
      <c r="AH3012" s="45">
        <f>AC3012+AA3012+SUM($Z$2981:Z3012)</f>
        <v>49.424112965902971</v>
      </c>
    </row>
    <row r="3013" spans="5:34" ht="14.4" x14ac:dyDescent="0.3">
      <c r="E3013" s="28">
        <v>40200.481249999997</v>
      </c>
      <c r="F3013" s="10">
        <f t="shared" si="936"/>
        <v>302.03402777777228</v>
      </c>
      <c r="G3013" s="10">
        <v>69107</v>
      </c>
      <c r="H3013" s="10">
        <v>42.52</v>
      </c>
      <c r="I3013" s="78">
        <v>2937</v>
      </c>
      <c r="J3013" s="78"/>
      <c r="K3013" s="78"/>
      <c r="L3013" s="79">
        <v>1037</v>
      </c>
      <c r="M3013" s="90"/>
      <c r="N3013" s="114">
        <v>6.57</v>
      </c>
      <c r="O3013" s="83"/>
      <c r="P3013" s="83"/>
      <c r="Q3013" s="83"/>
      <c r="R3013" s="83"/>
      <c r="V3013" s="43">
        <f t="shared" si="926"/>
        <v>1.5516046826283389E-4</v>
      </c>
      <c r="W3013" s="43">
        <f t="shared" si="927"/>
        <v>2.1634542325850929E-2</v>
      </c>
      <c r="X3013" s="43">
        <f t="shared" si="928"/>
        <v>8.939020973059755E-5</v>
      </c>
      <c r="Y3013" s="22">
        <f>X3013+W3013+SUM($V$2981:V3013)</f>
        <v>2.596610439740913E-2</v>
      </c>
      <c r="Z3013" s="22">
        <f t="shared" si="929"/>
        <v>0.25217955033489325</v>
      </c>
      <c r="AA3013" s="44">
        <f t="shared" si="930"/>
        <v>35.162236982892288</v>
      </c>
      <c r="AB3013" s="44">
        <f t="shared" si="931"/>
        <v>4.3091132237751451</v>
      </c>
      <c r="AC3013" s="44">
        <f t="shared" si="932"/>
        <v>9.1037852677947253</v>
      </c>
      <c r="AD3013" s="44">
        <f t="shared" si="937"/>
        <v>4.3091132237751433</v>
      </c>
      <c r="AE3013" s="44">
        <f t="shared" si="938"/>
        <v>4.7941917530606242</v>
      </c>
      <c r="AF3013" s="44">
        <f t="shared" si="939"/>
        <v>4.8029095895808039E-4</v>
      </c>
      <c r="AG3013" s="45">
        <f>AC3013+AA3013+SUM($Z$2981:Z3013)</f>
        <v>49.771733460213909</v>
      </c>
      <c r="AH3013" s="45">
        <f>AC3013+AA3013+SUM($Z$2981:Z3013)</f>
        <v>49.771733460213909</v>
      </c>
    </row>
    <row r="3014" spans="5:34" ht="14.4" x14ac:dyDescent="0.3">
      <c r="E3014" s="28">
        <v>40287.667361111111</v>
      </c>
      <c r="F3014" s="10">
        <f t="shared" si="936"/>
        <v>389.22013888888614</v>
      </c>
      <c r="G3014" s="10">
        <v>80079</v>
      </c>
      <c r="H3014" s="10">
        <v>37.68</v>
      </c>
      <c r="I3014" s="18">
        <v>164</v>
      </c>
      <c r="J3014" s="18"/>
      <c r="K3014" s="18"/>
      <c r="L3014" s="79">
        <v>1037</v>
      </c>
      <c r="M3014" s="86"/>
      <c r="N3014" s="114">
        <v>6.57</v>
      </c>
      <c r="O3014" s="83"/>
      <c r="P3014" s="83"/>
      <c r="Q3014" s="83"/>
      <c r="R3014" s="83"/>
      <c r="V3014" s="43">
        <f t="shared" ref="V3014:V3043" si="940">($A$15*L3014/1000/$A$13*H3014)/$Q$2981</f>
        <v>1.3749874045492901E-4</v>
      </c>
      <c r="W3014" s="43">
        <f t="shared" ref="W3014:W3043" si="941">($U$2981*L3014/1000/$A$13*H3014)/$Q$2981</f>
        <v>1.9171908627423868E-2</v>
      </c>
      <c r="X3014" s="43">
        <f t="shared" ref="X3014:X3043" si="942">($A$46*$S$2981*H3014*L3014/1000000)/$Q$2981</f>
        <v>7.9215030636145713E-5</v>
      </c>
      <c r="Y3014" s="22">
        <f>X3014+W3014+SUM($V$2981:V3014)</f>
        <v>2.3630794260342543E-2</v>
      </c>
      <c r="Z3014" s="22">
        <f t="shared" ref="Z3014:Z3043" si="943">($A$15*L3014/1000/$A$13*G3014)/$Q$2981</f>
        <v>0.29221766552256528</v>
      </c>
      <c r="AA3014" s="44">
        <f t="shared" ref="AA3014:AA3043" si="944">($U$2981*L3014/1000/$A$13*G3014)/$Q$2981</f>
        <v>40.744885110814117</v>
      </c>
      <c r="AB3014" s="44">
        <f t="shared" ref="AB3014:AB3043" si="945">($A$14*$S$2981/1000*G3014/1000000*L3014/1000*1000000)/$Q$2981</f>
        <v>4.9932637481975739</v>
      </c>
      <c r="AC3014" s="44">
        <f t="shared" ref="AC3014:AC3034" si="946">($A$14*((L3014/1000)*G3014/10^6)*(1+($A$28/(10^-N3014))+(($A$28*$A$29)/(10^-N3014)^2))*1000000)*$S$2981/1000/$Q$2981</f>
        <v>10.549177658699319</v>
      </c>
      <c r="AD3014" s="44">
        <f t="shared" si="937"/>
        <v>4.993263748197573</v>
      </c>
      <c r="AE3014" s="44">
        <f t="shared" si="938"/>
        <v>5.5553573645700398</v>
      </c>
      <c r="AF3014" s="44">
        <f t="shared" si="939"/>
        <v>5.5654593170596485E-4</v>
      </c>
      <c r="AG3014" s="45">
        <f>AC3014+AA3014+SUM($Z$2981:Z3014)</f>
        <v>57.091991644562896</v>
      </c>
      <c r="AH3014" s="45">
        <f>AC3014+AA3014+SUM($Z$2981:Z3014)</f>
        <v>57.091991644562896</v>
      </c>
    </row>
    <row r="3015" spans="5:34" ht="14.4" x14ac:dyDescent="0.3">
      <c r="E3015" s="28">
        <v>40360.676388888889</v>
      </c>
      <c r="F3015" s="10">
        <f t="shared" si="936"/>
        <v>462.22916666666424</v>
      </c>
      <c r="G3015" s="10">
        <v>90734</v>
      </c>
      <c r="H3015" s="10">
        <v>35.74</v>
      </c>
      <c r="I3015" s="10">
        <v>82</v>
      </c>
      <c r="K3015" s="10"/>
      <c r="L3015" s="79">
        <v>1037</v>
      </c>
      <c r="M3015" s="86"/>
      <c r="N3015" s="114">
        <v>6.57</v>
      </c>
      <c r="O3015" s="83"/>
      <c r="P3015" s="83"/>
      <c r="Q3015" s="83"/>
      <c r="R3015" s="83"/>
      <c r="V3015" s="43">
        <f t="shared" si="940"/>
        <v>1.304194528625043E-4</v>
      </c>
      <c r="W3015" s="43">
        <f t="shared" si="941"/>
        <v>1.8184819913591537E-2</v>
      </c>
      <c r="X3015" s="43">
        <f t="shared" si="942"/>
        <v>7.5136549759443949E-5</v>
      </c>
      <c r="Y3015" s="22">
        <f>X3015+W3015+SUM($V$2981:V3015)</f>
        <v>2.2770046518496012E-2</v>
      </c>
      <c r="Z3015" s="22">
        <f t="shared" si="943"/>
        <v>0.3310990105211658</v>
      </c>
      <c r="AA3015" s="44">
        <f t="shared" si="944"/>
        <v>46.166240907661283</v>
      </c>
      <c r="AB3015" s="44">
        <f t="shared" si="945"/>
        <v>5.657647984227558</v>
      </c>
      <c r="AC3015" s="44">
        <f t="shared" si="946"/>
        <v>11.952810171011427</v>
      </c>
      <c r="AD3015" s="44">
        <f t="shared" si="937"/>
        <v>5.657647984227558</v>
      </c>
      <c r="AE3015" s="44">
        <f t="shared" si="938"/>
        <v>6.2945315890170708</v>
      </c>
      <c r="AF3015" s="44">
        <f t="shared" si="939"/>
        <v>6.3059776679789991E-4</v>
      </c>
      <c r="AG3015" s="45">
        <f>AC3015+AA3015+SUM($Z$2981:Z3015)</f>
        <v>64.248078964243334</v>
      </c>
      <c r="AH3015" s="45">
        <f>AC3015+AA3015+SUM($Z$2981:Z3015)</f>
        <v>64.248078964243334</v>
      </c>
    </row>
    <row r="3016" spans="5:34" ht="14.4" x14ac:dyDescent="0.3">
      <c r="E3016" s="28">
        <v>40533.603472222225</v>
      </c>
      <c r="F3016" s="10">
        <f t="shared" si="936"/>
        <v>635.15625</v>
      </c>
      <c r="G3016" s="10">
        <v>97509</v>
      </c>
      <c r="H3016" s="10">
        <v>39.03</v>
      </c>
      <c r="I3016" s="10">
        <v>59</v>
      </c>
      <c r="K3016" s="10"/>
      <c r="L3016" s="79">
        <v>1037</v>
      </c>
      <c r="M3016" s="86"/>
      <c r="N3016" s="114">
        <v>6.57</v>
      </c>
      <c r="O3016" s="83"/>
      <c r="P3016" s="83"/>
      <c r="Q3016" s="83"/>
      <c r="R3016" s="83"/>
      <c r="V3016" s="43">
        <f t="shared" si="940"/>
        <v>1.4242504883110082E-4</v>
      </c>
      <c r="W3016" s="43">
        <f t="shared" si="941"/>
        <v>1.9858800258183481E-2</v>
      </c>
      <c r="X3016" s="43">
        <f t="shared" si="942"/>
        <v>8.2053148771994881E-5</v>
      </c>
      <c r="Y3016" s="22">
        <f>X3016+W3016+SUM($V$2981:V3016)</f>
        <v>2.4593368510931607E-2</v>
      </c>
      <c r="Z3016" s="22">
        <f t="shared" si="943"/>
        <v>0.35582178033491696</v>
      </c>
      <c r="AA3016" s="44">
        <f t="shared" si="944"/>
        <v>49.613419276843786</v>
      </c>
      <c r="AB3016" s="44">
        <f t="shared" si="945"/>
        <v>6.0800978386717786</v>
      </c>
      <c r="AC3016" s="44">
        <f t="shared" si="946"/>
        <v>12.845312308122132</v>
      </c>
      <c r="AD3016" s="44">
        <f t="shared" si="937"/>
        <v>6.0800978386717777</v>
      </c>
      <c r="AE3016" s="44">
        <f t="shared" si="938"/>
        <v>6.7645367856973753</v>
      </c>
      <c r="AF3016" s="44">
        <f t="shared" si="939"/>
        <v>6.7768375297789618E-4</v>
      </c>
      <c r="AG3016" s="45">
        <f>AC3016+AA3016+SUM($Z$2981:Z3016)</f>
        <v>68.94358125087146</v>
      </c>
      <c r="AH3016" s="45">
        <f>AC3016+AA3016+SUM($Z$2981:Z3016)</f>
        <v>68.94358125087146</v>
      </c>
    </row>
    <row r="3017" spans="5:34" ht="14.4" x14ac:dyDescent="0.3">
      <c r="E3017" s="28">
        <v>40609.597222222219</v>
      </c>
      <c r="F3017" s="10">
        <f t="shared" si="936"/>
        <v>711.14999999999418</v>
      </c>
      <c r="G3017" s="10">
        <v>98685</v>
      </c>
      <c r="H3017" s="10">
        <v>39.950000000000003</v>
      </c>
      <c r="I3017" s="10">
        <v>54</v>
      </c>
      <c r="K3017" s="10"/>
      <c r="L3017" s="79">
        <v>1037</v>
      </c>
      <c r="M3017" s="86"/>
      <c r="N3017" s="114">
        <v>6.57</v>
      </c>
      <c r="O3017" s="83"/>
      <c r="P3017" s="83"/>
      <c r="Q3017" s="83"/>
      <c r="R3017" s="83"/>
      <c r="V3017" s="43">
        <f t="shared" si="940"/>
        <v>1.4578223676152904E-4</v>
      </c>
      <c r="W3017" s="43">
        <f t="shared" si="941"/>
        <v>2.0326904184330773E-2</v>
      </c>
      <c r="X3017" s="43">
        <f t="shared" si="942"/>
        <v>8.3987273723832846E-5</v>
      </c>
      <c r="Y3017" s="22">
        <f>X3017+W3017+SUM($V$2981:V3017)</f>
        <v>2.5209188798792269E-2</v>
      </c>
      <c r="Z3017" s="22">
        <f t="shared" si="943"/>
        <v>0.36011314229815999</v>
      </c>
      <c r="AA3017" s="44">
        <f t="shared" si="944"/>
        <v>50.211778208527718</v>
      </c>
      <c r="AB3017" s="44">
        <f t="shared" si="945"/>
        <v>6.1534264038122055</v>
      </c>
      <c r="AC3017" s="44">
        <f t="shared" si="946"/>
        <v>13.000232236275956</v>
      </c>
      <c r="AD3017" s="44">
        <f t="shared" si="937"/>
        <v>6.1534264038122037</v>
      </c>
      <c r="AE3017" s="44">
        <f t="shared" si="938"/>
        <v>6.8461199755565669</v>
      </c>
      <c r="AF3017" s="44">
        <f t="shared" si="939"/>
        <v>6.8585690718419494E-4</v>
      </c>
      <c r="AG3017" s="45">
        <f>AC3017+AA3017+SUM($Z$2981:Z3017)</f>
        <v>70.056973253007371</v>
      </c>
      <c r="AH3017" s="45">
        <f>AC3017+AA3017+SUM($Z$2981:Z3017)</f>
        <v>70.056973253007371</v>
      </c>
    </row>
    <row r="3018" spans="5:34" ht="14.4" x14ac:dyDescent="0.3">
      <c r="E3018" s="28">
        <v>40627.547222222223</v>
      </c>
      <c r="F3018" s="10">
        <f t="shared" si="936"/>
        <v>729.09999999999854</v>
      </c>
      <c r="G3018" s="52">
        <v>15775</v>
      </c>
      <c r="H3018" s="123">
        <v>0</v>
      </c>
      <c r="I3018" s="10">
        <v>46</v>
      </c>
      <c r="K3018" s="10"/>
      <c r="L3018" s="79">
        <v>1037</v>
      </c>
      <c r="M3018" s="86"/>
      <c r="N3018" s="114">
        <v>6.57</v>
      </c>
      <c r="O3018" s="83"/>
      <c r="P3018" s="83"/>
      <c r="Q3018" s="83"/>
      <c r="R3018" s="83"/>
      <c r="V3018" s="43">
        <f t="shared" si="940"/>
        <v>0</v>
      </c>
      <c r="W3018" s="43">
        <f t="shared" si="941"/>
        <v>0</v>
      </c>
      <c r="X3018" s="43">
        <f t="shared" si="942"/>
        <v>0</v>
      </c>
      <c r="Y3018" s="22">
        <f>X3018+W3018+SUM($V$2981:V3018)</f>
        <v>4.7982973407376638E-3</v>
      </c>
      <c r="Z3018" s="22">
        <f t="shared" si="943"/>
        <v>5.7564825654896623E-2</v>
      </c>
      <c r="AA3018" s="44">
        <f t="shared" si="944"/>
        <v>8.0264559075799244</v>
      </c>
      <c r="AB3018" s="44">
        <f t="shared" si="945"/>
        <v>0.98363785296790329</v>
      </c>
      <c r="AC3018" s="44">
        <f t="shared" si="946"/>
        <v>2.078113832165509</v>
      </c>
      <c r="AD3018" s="44">
        <f t="shared" si="937"/>
        <v>0.9836378529679034</v>
      </c>
      <c r="AE3018" s="44">
        <f t="shared" si="938"/>
        <v>1.0943663435618876</v>
      </c>
      <c r="AF3018" s="44">
        <f t="shared" si="939"/>
        <v>1.0963563571799847E-4</v>
      </c>
      <c r="AG3018" s="45">
        <f>AC3018+AA3018+SUM($Z$2981:Z3018)</f>
        <v>17.007097373604029</v>
      </c>
      <c r="AH3018" s="77">
        <f>AC3018+AA3018+SUM($Z$3018:Z3018)+$AH$3017</f>
        <v>80.219107818407707</v>
      </c>
    </row>
    <row r="3019" spans="5:34" ht="14.4" x14ac:dyDescent="0.3">
      <c r="E3019" s="28">
        <v>40633.585416666669</v>
      </c>
      <c r="F3019" s="10">
        <f t="shared" si="936"/>
        <v>735.1381944444438</v>
      </c>
      <c r="G3019" s="52">
        <v>17854</v>
      </c>
      <c r="H3019" s="123">
        <v>0.87</v>
      </c>
      <c r="I3019" s="10">
        <v>85</v>
      </c>
      <c r="K3019" s="10"/>
      <c r="L3019" s="79">
        <v>1037</v>
      </c>
      <c r="M3019" s="86"/>
      <c r="N3019" s="114">
        <v>6.57</v>
      </c>
      <c r="O3019" s="83"/>
      <c r="P3019" s="83"/>
      <c r="Q3019" s="83"/>
      <c r="R3019" s="83"/>
      <c r="V3019" s="43">
        <f t="shared" si="940"/>
        <v>3.1747320646440611E-6</v>
      </c>
      <c r="W3019" s="43">
        <f t="shared" si="941"/>
        <v>4.4266349537841736E-4</v>
      </c>
      <c r="X3019" s="43">
        <f t="shared" si="942"/>
        <v>1.8290094653250206E-6</v>
      </c>
      <c r="Y3019" s="22">
        <f>X3019+W3019+SUM($V$2981:V3019)</f>
        <v>5.2459645776460504E-3</v>
      </c>
      <c r="Z3019" s="22">
        <f t="shared" si="943"/>
        <v>6.5151340554201229E-2</v>
      </c>
      <c r="AA3019" s="44">
        <f t="shared" si="944"/>
        <v>9.0842690189497279</v>
      </c>
      <c r="AB3019" s="44">
        <f t="shared" si="945"/>
        <v>1.1132722806268749</v>
      </c>
      <c r="AC3019" s="44">
        <f t="shared" si="946"/>
        <v>2.3519901337231692</v>
      </c>
      <c r="AD3019" s="44">
        <f t="shared" si="937"/>
        <v>1.1132722806268744</v>
      </c>
      <c r="AE3019" s="44">
        <f t="shared" si="938"/>
        <v>1.2385937684915334</v>
      </c>
      <c r="AF3019" s="44">
        <f t="shared" si="939"/>
        <v>1.2408460476127697E-4</v>
      </c>
      <c r="AG3019" s="45">
        <f>AC3019+AA3019+SUM($Z$2981:Z3019)</f>
        <v>18.403938127085695</v>
      </c>
      <c r="AH3019" s="45">
        <f>AC3019+AA3019+SUM($Z$3018:Z3019)+$AH$3017</f>
        <v>81.615948571889362</v>
      </c>
    </row>
    <row r="3020" spans="5:34" ht="14.4" x14ac:dyDescent="0.3">
      <c r="E3020" s="28">
        <v>40654.531944444447</v>
      </c>
      <c r="F3020" s="10">
        <f t="shared" si="936"/>
        <v>756.0847222222219</v>
      </c>
      <c r="G3020" s="10">
        <v>22083</v>
      </c>
      <c r="H3020" s="40">
        <v>1.72</v>
      </c>
      <c r="I3020" s="10">
        <v>63</v>
      </c>
      <c r="K3020" s="10"/>
      <c r="L3020" s="79">
        <v>1037</v>
      </c>
      <c r="M3020" s="86"/>
      <c r="N3020" s="114">
        <v>6.57</v>
      </c>
      <c r="O3020" s="83"/>
      <c r="P3020" s="83"/>
      <c r="Q3020" s="83"/>
      <c r="R3020" s="83"/>
      <c r="V3020" s="43">
        <f t="shared" si="940"/>
        <v>6.2764817829744658E-6</v>
      </c>
      <c r="W3020" s="43">
        <f t="shared" si="941"/>
        <v>8.7515081844928479E-4</v>
      </c>
      <c r="X3020" s="43">
        <f t="shared" si="942"/>
        <v>3.6159727360448677E-6</v>
      </c>
      <c r="Y3020" s="22">
        <f>X3020+W3020+SUM($V$2981:V3020)</f>
        <v>5.6865153457706114E-3</v>
      </c>
      <c r="Z3020" s="22">
        <f t="shared" si="943"/>
        <v>8.0583457682223913E-2</v>
      </c>
      <c r="AA3020" s="44">
        <f t="shared" si="944"/>
        <v>11.236020653381138</v>
      </c>
      <c r="AB3020" s="44">
        <f t="shared" si="945"/>
        <v>1.3769682857109486</v>
      </c>
      <c r="AC3020" s="44">
        <f t="shared" si="946"/>
        <v>2.909095895766145</v>
      </c>
      <c r="AD3020" s="44">
        <f t="shared" si="937"/>
        <v>1.3769682857109484</v>
      </c>
      <c r="AE3020" s="44">
        <f t="shared" si="938"/>
        <v>1.5319741340651134</v>
      </c>
      <c r="AF3020" s="44">
        <f t="shared" si="939"/>
        <v>1.534759900830783E-4</v>
      </c>
      <c r="AG3020" s="45">
        <f>AC3020+AA3020+SUM($Z$2981:Z3020)</f>
        <v>21.193378981242304</v>
      </c>
      <c r="AH3020" s="45">
        <f>AC3020+AA3020+SUM($Z$3018:Z3020)+$AH$3017</f>
        <v>84.405389426045971</v>
      </c>
    </row>
    <row r="3021" spans="5:34" ht="14.4" x14ac:dyDescent="0.3">
      <c r="E3021" s="28">
        <v>40694.59375</v>
      </c>
      <c r="F3021" s="10">
        <f t="shared" si="936"/>
        <v>796.14652777777519</v>
      </c>
      <c r="G3021" s="10">
        <v>25125</v>
      </c>
      <c r="H3021" s="10">
        <v>0</v>
      </c>
      <c r="I3021" s="10">
        <v>38</v>
      </c>
      <c r="K3021" s="10"/>
      <c r="L3021" s="79">
        <v>1037</v>
      </c>
      <c r="M3021" s="86"/>
      <c r="N3021" s="114">
        <v>6.57</v>
      </c>
      <c r="O3021" s="83"/>
      <c r="P3021" s="83"/>
      <c r="Q3021" s="83"/>
      <c r="R3021" s="83"/>
      <c r="V3021" s="43">
        <f t="shared" si="940"/>
        <v>0</v>
      </c>
      <c r="W3021" s="43">
        <f t="shared" si="941"/>
        <v>0</v>
      </c>
      <c r="X3021" s="43">
        <f t="shared" si="942"/>
        <v>0</v>
      </c>
      <c r="Y3021" s="22">
        <f>X3021+W3021+SUM($V$2981:V3021)</f>
        <v>4.8077485545852819E-3</v>
      </c>
      <c r="Z3021" s="22">
        <f t="shared" si="943"/>
        <v>9.1684072556531077E-2</v>
      </c>
      <c r="AA3021" s="44">
        <f t="shared" si="944"/>
        <v>12.783816461359468</v>
      </c>
      <c r="AB3021" s="44">
        <f t="shared" si="945"/>
        <v>1.5666498292119542</v>
      </c>
      <c r="AC3021" s="44">
        <f t="shared" si="946"/>
        <v>3.3098326486946688</v>
      </c>
      <c r="AD3021" s="44">
        <f t="shared" si="937"/>
        <v>1.5666498292119535</v>
      </c>
      <c r="AE3021" s="44">
        <f t="shared" si="938"/>
        <v>1.7430082017110884</v>
      </c>
      <c r="AF3021" s="44">
        <f t="shared" si="939"/>
        <v>1.7461777162692301E-4</v>
      </c>
      <c r="AG3021" s="45">
        <f>AC3021+AA3021+SUM($Z$2981:Z3021)</f>
        <v>23.233595614705692</v>
      </c>
      <c r="AH3021" s="45">
        <f>AC3021+AA3021+SUM($Z$3018:Z3021)+$AH$3017</f>
        <v>86.445606059509359</v>
      </c>
    </row>
    <row r="3022" spans="5:34" ht="14.4" x14ac:dyDescent="0.3">
      <c r="E3022" s="28">
        <v>40750.589583333334</v>
      </c>
      <c r="F3022" s="10">
        <f t="shared" si="936"/>
        <v>852.14236111110949</v>
      </c>
      <c r="G3022" s="10">
        <v>26857</v>
      </c>
      <c r="H3022" s="10">
        <v>0</v>
      </c>
      <c r="I3022" s="36" t="s">
        <v>249</v>
      </c>
      <c r="J3022" s="36"/>
      <c r="K3022" s="36"/>
      <c r="L3022" s="79">
        <v>1037</v>
      </c>
      <c r="M3022" s="86"/>
      <c r="N3022" s="114">
        <v>6.57</v>
      </c>
      <c r="O3022" s="83"/>
      <c r="P3022" s="83"/>
      <c r="Q3022" s="83"/>
      <c r="R3022" s="83"/>
      <c r="V3022" s="43">
        <f t="shared" si="940"/>
        <v>0</v>
      </c>
      <c r="W3022" s="43">
        <f t="shared" si="941"/>
        <v>0</v>
      </c>
      <c r="X3022" s="43">
        <f t="shared" si="942"/>
        <v>0</v>
      </c>
      <c r="Y3022" s="22">
        <f>X3022+W3022+SUM($V$2981:V3022)</f>
        <v>4.8077485545852819E-3</v>
      </c>
      <c r="Z3022" s="22">
        <f t="shared" si="943"/>
        <v>9.8004343747293735E-2</v>
      </c>
      <c r="AA3022" s="44">
        <f t="shared" si="944"/>
        <v>13.665072983193282</v>
      </c>
      <c r="AB3022" s="44">
        <f t="shared" si="945"/>
        <v>1.6746473418167342</v>
      </c>
      <c r="AC3022" s="44">
        <f t="shared" si="946"/>
        <v>3.5379970326763273</v>
      </c>
      <c r="AD3022" s="44">
        <f t="shared" si="937"/>
        <v>1.6746473418167338</v>
      </c>
      <c r="AE3022" s="44">
        <f t="shared" si="938"/>
        <v>1.863163035755411</v>
      </c>
      <c r="AF3022" s="44">
        <f t="shared" si="939"/>
        <v>1.8665510418245857E-4</v>
      </c>
      <c r="AG3022" s="45">
        <f>AC3022+AA3022+SUM($Z$2981:Z3022)</f>
        <v>24.441020864268456</v>
      </c>
      <c r="AH3022" s="45">
        <f>AC3022+AA3022+SUM($Z$3018:Z3022)+$AH$3017</f>
        <v>87.653031309072134</v>
      </c>
    </row>
    <row r="3023" spans="5:34" ht="14.4" x14ac:dyDescent="0.3">
      <c r="E3023" s="28">
        <v>40850.631944444445</v>
      </c>
      <c r="F3023" s="10">
        <f t="shared" si="936"/>
        <v>952.18472222222044</v>
      </c>
      <c r="G3023" s="10">
        <v>36465</v>
      </c>
      <c r="H3023" s="40">
        <v>2.14</v>
      </c>
      <c r="I3023" s="10">
        <v>38</v>
      </c>
      <c r="K3023" s="10"/>
      <c r="L3023" s="79">
        <v>1037</v>
      </c>
      <c r="N3023" s="114">
        <v>6.57</v>
      </c>
      <c r="V3023" s="43">
        <f t="shared" si="940"/>
        <v>7.8091110555612545E-6</v>
      </c>
      <c r="W3023" s="43">
        <f t="shared" si="941"/>
        <v>1.0888504369078312E-3</v>
      </c>
      <c r="X3023" s="43">
        <f t="shared" si="942"/>
        <v>4.4989428227534993E-6</v>
      </c>
      <c r="Y3023" s="22">
        <f>X3023+W3023+SUM($V$2981:V3023)</f>
        <v>5.9089070453714285E-3</v>
      </c>
      <c r="Z3023" s="22">
        <f t="shared" si="943"/>
        <v>0.13306506291637438</v>
      </c>
      <c r="AA3023" s="44">
        <f t="shared" si="944"/>
        <v>18.553706159740216</v>
      </c>
      <c r="AB3023" s="44">
        <f t="shared" si="945"/>
        <v>2.2737467073517967</v>
      </c>
      <c r="AC3023" s="44">
        <f t="shared" si="946"/>
        <v>4.8037033844637254</v>
      </c>
      <c r="AD3023" s="44">
        <f t="shared" si="937"/>
        <v>2.2737467073517963</v>
      </c>
      <c r="AE3023" s="44">
        <f t="shared" si="938"/>
        <v>2.5297032467818839</v>
      </c>
      <c r="AF3023" s="44">
        <f t="shared" si="939"/>
        <v>2.534303300448059E-4</v>
      </c>
      <c r="AG3023" s="45">
        <f>AC3023+AA3023+SUM($Z$2981:Z3023)</f>
        <v>30.728425455519162</v>
      </c>
      <c r="AH3023" s="45">
        <f>AC3023+AA3023+SUM($Z$3018:Z3023)+$AH$3017</f>
        <v>93.940435900322825</v>
      </c>
    </row>
    <row r="3024" spans="5:34" ht="14.4" x14ac:dyDescent="0.3">
      <c r="E3024" s="28">
        <v>40941.589583333334</v>
      </c>
      <c r="F3024" s="10">
        <f t="shared" si="936"/>
        <v>1043.1423611111095</v>
      </c>
      <c r="G3024" s="10">
        <v>43588</v>
      </c>
      <c r="H3024" s="10">
        <v>3.93</v>
      </c>
      <c r="I3024" s="10">
        <v>35</v>
      </c>
      <c r="K3024" s="10"/>
      <c r="L3024" s="79">
        <v>1037</v>
      </c>
      <c r="N3024" s="114">
        <v>6.57</v>
      </c>
      <c r="V3024" s="43">
        <f t="shared" si="940"/>
        <v>1.4341031050633517E-5</v>
      </c>
      <c r="W3024" s="43">
        <f t="shared" si="941"/>
        <v>1.9996178584335404E-3</v>
      </c>
      <c r="X3024" s="43">
        <f t="shared" si="942"/>
        <v>8.2620772399164737E-6</v>
      </c>
      <c r="Y3024" s="22">
        <f>X3024+W3024+SUM($V$2981:V3024)</f>
        <v>6.8377786323649339E-3</v>
      </c>
      <c r="Z3024" s="22">
        <f t="shared" si="943"/>
        <v>0.15905772555598313</v>
      </c>
      <c r="AA3024" s="44">
        <f t="shared" si="944"/>
        <v>22.177949927074085</v>
      </c>
      <c r="AB3024" s="44">
        <f t="shared" si="945"/>
        <v>2.7178958310722647</v>
      </c>
      <c r="AC3024" s="44">
        <f t="shared" si="946"/>
        <v>5.7420491737832124</v>
      </c>
      <c r="AD3024" s="44">
        <f t="shared" si="937"/>
        <v>2.7178958310722634</v>
      </c>
      <c r="AE3024" s="44">
        <f t="shared" si="938"/>
        <v>3.0238504078082751</v>
      </c>
      <c r="AF3024" s="44">
        <f t="shared" si="939"/>
        <v>3.0293490267360474E-4</v>
      </c>
      <c r="AG3024" s="45">
        <f>AC3024+AA3024+SUM($Z$2981:Z3024)</f>
        <v>35.450072737728505</v>
      </c>
      <c r="AH3024" s="45">
        <f>AC3024+AA3024+SUM($Z$3018:Z3024)+$AH$3017</f>
        <v>98.662083182532172</v>
      </c>
    </row>
    <row r="3025" spans="4:34" ht="14.4" x14ac:dyDescent="0.3">
      <c r="E3025" s="28">
        <v>41018.582638888889</v>
      </c>
      <c r="F3025" s="10">
        <f t="shared" si="936"/>
        <v>1120.1354166666642</v>
      </c>
      <c r="G3025" s="10">
        <v>47709</v>
      </c>
      <c r="H3025" s="40">
        <v>0.67</v>
      </c>
      <c r="I3025" s="10">
        <v>59</v>
      </c>
      <c r="K3025" s="10"/>
      <c r="L3025" s="79">
        <v>1037</v>
      </c>
      <c r="N3025" s="114">
        <v>6.57</v>
      </c>
      <c r="V3025" s="43">
        <f t="shared" si="940"/>
        <v>2.4449086015074954E-6</v>
      </c>
      <c r="W3025" s="43">
        <f t="shared" si="941"/>
        <v>3.4090177230291911E-4</v>
      </c>
      <c r="X3025" s="43">
        <f t="shared" si="942"/>
        <v>1.4085475192732916E-6</v>
      </c>
      <c r="Y3025" s="22">
        <f>X3025+W3025+SUM($V$2981:V3025)</f>
        <v>5.1746539251151767E-3</v>
      </c>
      <c r="Z3025" s="22">
        <f t="shared" si="943"/>
        <v>0.17409573801391209</v>
      </c>
      <c r="AA3025" s="44">
        <f t="shared" si="944"/>
        <v>24.274750231044727</v>
      </c>
      <c r="AB3025" s="44">
        <f t="shared" si="945"/>
        <v>2.9748575801740538</v>
      </c>
      <c r="AC3025" s="44">
        <f t="shared" si="946"/>
        <v>6.2849275954855308</v>
      </c>
      <c r="AD3025" s="44">
        <f t="shared" si="937"/>
        <v>2.9748575801740533</v>
      </c>
      <c r="AE3025" s="44">
        <f t="shared" si="938"/>
        <v>3.3097384396192764</v>
      </c>
      <c r="AF3025" s="44">
        <f t="shared" si="939"/>
        <v>3.3157569220095006E-4</v>
      </c>
      <c r="AG3025" s="45">
        <f>AC3025+AA3025+SUM($Z$2981:Z3025)</f>
        <v>38.263847201415373</v>
      </c>
      <c r="AH3025" s="45">
        <f>AC3025+AA3025+SUM($Z$3018:Z3025)+$AH$3017</f>
        <v>101.47585764621904</v>
      </c>
    </row>
    <row r="3026" spans="4:34" ht="14.4" x14ac:dyDescent="0.3">
      <c r="E3026" s="28">
        <v>41037.4375</v>
      </c>
      <c r="F3026" s="10">
        <f t="shared" si="936"/>
        <v>1138.9902777777752</v>
      </c>
      <c r="G3026" s="10">
        <v>48370</v>
      </c>
      <c r="H3026" s="40">
        <v>0.24</v>
      </c>
      <c r="I3026" s="10">
        <v>15</v>
      </c>
      <c r="K3026" s="10"/>
      <c r="L3026" s="79">
        <v>1037</v>
      </c>
      <c r="N3026" s="114">
        <v>6.57</v>
      </c>
      <c r="V3026" s="43">
        <f t="shared" si="940"/>
        <v>8.7578815576387894E-7</v>
      </c>
      <c r="W3026" s="43">
        <f t="shared" si="941"/>
        <v>1.2211406769059788E-4</v>
      </c>
      <c r="X3026" s="43">
        <f t="shared" si="942"/>
        <v>5.045543352620747E-7</v>
      </c>
      <c r="Y3026" s="22">
        <f>X3026+W3026+SUM($V$2981:V3026)</f>
        <v>4.9558380154746083E-3</v>
      </c>
      <c r="Z3026" s="22">
        <f t="shared" si="943"/>
        <v>0.17650780455957843</v>
      </c>
      <c r="AA3026" s="44">
        <f t="shared" si="944"/>
        <v>24.611072725809251</v>
      </c>
      <c r="AB3026" s="44">
        <f t="shared" si="945"/>
        <v>3.0160737209545161</v>
      </c>
      <c r="AC3026" s="44">
        <f t="shared" si="946"/>
        <v>6.3720041877556675</v>
      </c>
      <c r="AD3026" s="44">
        <f t="shared" si="937"/>
        <v>3.0160737209545152</v>
      </c>
      <c r="AE3026" s="44">
        <f t="shared" si="938"/>
        <v>3.3555942971846906</v>
      </c>
      <c r="AF3026" s="44">
        <f t="shared" si="939"/>
        <v>3.3616961646146335E-4</v>
      </c>
      <c r="AG3026" s="45">
        <f>AC3026+AA3026+SUM($Z$2981:Z3026)</f>
        <v>38.863754093009611</v>
      </c>
      <c r="AH3026" s="45">
        <f>AC3026+AA3026+SUM($Z$3018:Z3026)+$AH$3017</f>
        <v>102.07576453781328</v>
      </c>
    </row>
    <row r="3027" spans="4:34" ht="14.4" x14ac:dyDescent="0.3">
      <c r="E3027" s="28">
        <v>41039.682638888888</v>
      </c>
      <c r="F3027" s="10">
        <f t="shared" si="936"/>
        <v>1141.2354166666628</v>
      </c>
      <c r="G3027" s="10">
        <v>9115</v>
      </c>
      <c r="H3027" s="10">
        <v>0</v>
      </c>
      <c r="I3027" s="10">
        <v>82</v>
      </c>
      <c r="K3027" s="10"/>
      <c r="L3027" s="79">
        <v>1037</v>
      </c>
      <c r="N3027" s="114">
        <v>6.57</v>
      </c>
      <c r="V3027" s="43">
        <f t="shared" si="940"/>
        <v>0</v>
      </c>
      <c r="W3027" s="43">
        <f t="shared" si="941"/>
        <v>0</v>
      </c>
      <c r="X3027" s="43">
        <f t="shared" si="942"/>
        <v>0</v>
      </c>
      <c r="Y3027" s="22">
        <f>X3027+W3027+SUM($V$2981:V3027)</f>
        <v>4.8332193934487481E-3</v>
      </c>
      <c r="Z3027" s="22">
        <f t="shared" si="943"/>
        <v>3.3261704332448981E-2</v>
      </c>
      <c r="AA3027" s="44">
        <f t="shared" si="944"/>
        <v>4.6377905291658319</v>
      </c>
      <c r="AB3027" s="44">
        <f t="shared" si="945"/>
        <v>0.56835873406037662</v>
      </c>
      <c r="AC3027" s="44">
        <f t="shared" si="946"/>
        <v>1.2007611778249514</v>
      </c>
      <c r="AD3027" s="44">
        <f t="shared" si="937"/>
        <v>0.56835873406037629</v>
      </c>
      <c r="AE3027" s="44">
        <f t="shared" si="938"/>
        <v>0.63233909486951523</v>
      </c>
      <c r="AF3027" s="44">
        <f t="shared" si="939"/>
        <v>6.3348895059876738E-5</v>
      </c>
      <c r="AG3027" s="45">
        <f>AC3027+AA3027+SUM($Z$2981:Z3027)</f>
        <v>13.752490590767927</v>
      </c>
      <c r="AH3027" s="45">
        <f>AC3027+AA3027+SUM($Z$3027:Z3027)+$AH$3026</f>
        <v>107.94757794913652</v>
      </c>
    </row>
    <row r="3028" spans="4:34" ht="14.4" x14ac:dyDescent="0.3">
      <c r="E3028" s="28">
        <v>41045.424305555556</v>
      </c>
      <c r="F3028" s="10">
        <f t="shared" si="936"/>
        <v>1146.9770833333314</v>
      </c>
      <c r="G3028" s="10">
        <v>11892</v>
      </c>
      <c r="H3028" s="40">
        <v>1.18</v>
      </c>
      <c r="I3028" s="10">
        <v>14</v>
      </c>
      <c r="K3028" s="10"/>
      <c r="L3028" s="79">
        <v>1037</v>
      </c>
      <c r="N3028" s="114">
        <v>6.57</v>
      </c>
      <c r="V3028" s="43">
        <f t="shared" si="940"/>
        <v>4.3059584325057379E-6</v>
      </c>
      <c r="W3028" s="43">
        <f t="shared" si="941"/>
        <v>6.0039416614543961E-4</v>
      </c>
      <c r="X3028" s="43">
        <f t="shared" si="942"/>
        <v>2.4807254817051996E-6</v>
      </c>
      <c r="Y3028" s="22">
        <f>X3028+W3028+SUM($V$2981:V3028)</f>
        <v>5.440400243508399E-3</v>
      </c>
      <c r="Z3028" s="22">
        <f t="shared" si="943"/>
        <v>4.3395303118100206E-2</v>
      </c>
      <c r="AA3028" s="44">
        <f t="shared" si="944"/>
        <v>6.0507520540691253</v>
      </c>
      <c r="AB3028" s="44">
        <f t="shared" si="945"/>
        <v>0.74151640871596247</v>
      </c>
      <c r="AC3028" s="44">
        <f t="shared" si="946"/>
        <v>1.5665882530657513</v>
      </c>
      <c r="AD3028" s="44">
        <f t="shared" si="937"/>
        <v>0.74151640871596225</v>
      </c>
      <c r="AE3028" s="44">
        <f t="shared" si="938"/>
        <v>0.82498919541286619</v>
      </c>
      <c r="AF3028" s="44">
        <f t="shared" si="939"/>
        <v>8.2648936922880342E-5</v>
      </c>
      <c r="AG3028" s="45">
        <f>AC3028+AA3028+SUM($Z$2981:Z3028)</f>
        <v>15.57467449403012</v>
      </c>
      <c r="AH3028" s="45">
        <f>AC3028+AA3028+SUM($Z$3027:Z3028)+$AH$3026</f>
        <v>109.76976185239872</v>
      </c>
    </row>
    <row r="3029" spans="4:34" ht="14.4" x14ac:dyDescent="0.3">
      <c r="E3029" s="28">
        <v>41052.657638888886</v>
      </c>
      <c r="F3029" s="10">
        <f t="shared" si="936"/>
        <v>1154.2104166666613</v>
      </c>
      <c r="G3029" s="10">
        <v>13627</v>
      </c>
      <c r="H3029" s="40">
        <v>0.83</v>
      </c>
      <c r="I3029" s="10">
        <v>83</v>
      </c>
      <c r="K3029" s="10"/>
      <c r="L3029" s="79">
        <v>1037</v>
      </c>
      <c r="N3029" s="114">
        <v>6.57</v>
      </c>
      <c r="V3029" s="43">
        <f t="shared" si="940"/>
        <v>3.0287673720167479E-6</v>
      </c>
      <c r="W3029" s="43">
        <f t="shared" si="941"/>
        <v>4.2231115076331766E-4</v>
      </c>
      <c r="X3029" s="43">
        <f t="shared" si="942"/>
        <v>1.7449170761146746E-6</v>
      </c>
      <c r="Y3029" s="22">
        <f>X3029+W3029+SUM($V$2981:V3029)</f>
        <v>5.2646101870927036E-3</v>
      </c>
      <c r="Z3029" s="22">
        <f t="shared" si="943"/>
        <v>4.9726521660809909E-2</v>
      </c>
      <c r="AA3029" s="44">
        <f t="shared" si="944"/>
        <v>6.9335350017490729</v>
      </c>
      <c r="AB3029" s="44">
        <f t="shared" si="945"/>
        <v>0.8497009839869174</v>
      </c>
      <c r="AC3029" s="44">
        <f t="shared" si="946"/>
        <v>1.7951478409457615</v>
      </c>
      <c r="AD3029" s="44">
        <f t="shared" si="937"/>
        <v>0.84970098398691718</v>
      </c>
      <c r="AE3029" s="44">
        <f t="shared" si="938"/>
        <v>0.94535214983948279</v>
      </c>
      <c r="AF3029" s="44">
        <f t="shared" si="939"/>
        <v>9.4707119361595247E-5</v>
      </c>
      <c r="AG3029" s="45">
        <f>AC3029+AA3029+SUM($Z$2981:Z3029)</f>
        <v>16.735743551250888</v>
      </c>
      <c r="AH3029" s="45">
        <f>AC3029+AA3029+SUM($Z$3027:Z3029)+$AH$3026</f>
        <v>110.93083090961947</v>
      </c>
    </row>
    <row r="3030" spans="4:34" ht="14.4" x14ac:dyDescent="0.3">
      <c r="E3030" s="28">
        <v>41113.510416666664</v>
      </c>
      <c r="F3030" s="10">
        <f t="shared" si="936"/>
        <v>1215.0631944444394</v>
      </c>
      <c r="G3030" s="10">
        <v>16539</v>
      </c>
      <c r="H3030" s="40">
        <v>1.71</v>
      </c>
      <c r="I3030" s="10">
        <v>24</v>
      </c>
      <c r="K3030" s="10"/>
      <c r="L3030" s="79">
        <v>1037</v>
      </c>
      <c r="N3030" s="114">
        <v>6.57</v>
      </c>
      <c r="V3030" s="43">
        <f t="shared" si="940"/>
        <v>6.2399906098176372E-6</v>
      </c>
      <c r="W3030" s="43">
        <f t="shared" si="941"/>
        <v>8.7006273229550983E-4</v>
      </c>
      <c r="X3030" s="43">
        <f t="shared" si="942"/>
        <v>3.5949496387422812E-6</v>
      </c>
      <c r="Y3030" s="22">
        <f>X3030+W3030+SUM($V$2981:V3030)</f>
        <v>5.7204517917973409E-3</v>
      </c>
      <c r="Z3030" s="22">
        <f t="shared" si="943"/>
        <v>6.0352751284078313E-2</v>
      </c>
      <c r="AA3030" s="44">
        <f t="shared" si="944"/>
        <v>8.415185689728327</v>
      </c>
      <c r="AB3030" s="44">
        <f t="shared" si="945"/>
        <v>1.0312764786203585</v>
      </c>
      <c r="AC3030" s="44">
        <f t="shared" si="946"/>
        <v>2.1787590916123833</v>
      </c>
      <c r="AD3030" s="44">
        <f t="shared" si="937"/>
        <v>1.0312764786203583</v>
      </c>
      <c r="AE3030" s="44">
        <f t="shared" si="938"/>
        <v>1.1473676675860576</v>
      </c>
      <c r="AF3030" s="44">
        <f t="shared" si="939"/>
        <v>1.1494540596766887E-4</v>
      </c>
      <c r="AG3030" s="45">
        <f>AC3030+AA3030+SUM($Z$2981:Z3030)</f>
        <v>18.661358241180842</v>
      </c>
      <c r="AH3030" s="45">
        <f>AC3030+AA3030+SUM($Z$3027:Z3030)+$AH$3026</f>
        <v>112.85644559954943</v>
      </c>
    </row>
    <row r="3031" spans="4:34" ht="14.4" x14ac:dyDescent="0.3">
      <c r="E3031" s="28">
        <v>41134.661805555559</v>
      </c>
      <c r="F3031" s="10">
        <f t="shared" si="936"/>
        <v>1236.2145833333343</v>
      </c>
      <c r="G3031" s="10">
        <v>17829</v>
      </c>
      <c r="H3031" s="10">
        <v>0.98</v>
      </c>
      <c r="I3031" s="10">
        <v>82</v>
      </c>
      <c r="K3031" s="10"/>
      <c r="L3031" s="79">
        <v>1037</v>
      </c>
      <c r="N3031" s="114">
        <v>6.57</v>
      </c>
      <c r="V3031" s="43">
        <f t="shared" si="940"/>
        <v>3.5761349693691722E-6</v>
      </c>
      <c r="W3031" s="43">
        <f t="shared" si="941"/>
        <v>4.9863244306994135E-4</v>
      </c>
      <c r="X3031" s="43">
        <f t="shared" si="942"/>
        <v>2.0602635356534715E-6</v>
      </c>
      <c r="Y3031" s="22">
        <f>X3031+W3031+SUM($V$2981:V3031)</f>
        <v>5.3510629514380527E-3</v>
      </c>
      <c r="Z3031" s="22">
        <f t="shared" si="943"/>
        <v>6.5060112621309146E-2</v>
      </c>
      <c r="AA3031" s="44">
        <f t="shared" si="944"/>
        <v>9.0715488035652907</v>
      </c>
      <c r="AB3031" s="44">
        <f t="shared" si="945"/>
        <v>1.1117134250754201</v>
      </c>
      <c r="AC3031" s="44">
        <f t="shared" si="946"/>
        <v>2.3486967679035717</v>
      </c>
      <c r="AD3031" s="44">
        <f t="shared" si="937"/>
        <v>1.1117134250754195</v>
      </c>
      <c r="AE3031" s="44">
        <f t="shared" si="938"/>
        <v>1.2368594319724175</v>
      </c>
      <c r="AF3031" s="44">
        <f t="shared" si="939"/>
        <v>1.2391085573478248E-4</v>
      </c>
      <c r="AG3031" s="45">
        <f>AC3031+AA3031+SUM($Z$2981:Z3031)</f>
        <v>19.552719143930304</v>
      </c>
      <c r="AH3031" s="45">
        <f>AC3031+AA3031+SUM($Z$3027:Z3031)+$AH$3026</f>
        <v>113.7478065022989</v>
      </c>
    </row>
    <row r="3032" spans="4:34" ht="14.4" x14ac:dyDescent="0.3">
      <c r="E3032" s="28">
        <v>42304.636111111111</v>
      </c>
      <c r="F3032" s="10">
        <f t="shared" si="936"/>
        <v>2406.1888888888861</v>
      </c>
      <c r="G3032" s="10">
        <v>54114</v>
      </c>
      <c r="H3032" s="10">
        <v>6.88</v>
      </c>
      <c r="I3032" s="10">
        <v>54</v>
      </c>
      <c r="K3032" s="10">
        <v>5</v>
      </c>
      <c r="L3032" s="10">
        <v>1076</v>
      </c>
      <c r="N3032" s="114">
        <v>6.57</v>
      </c>
      <c r="V3032" s="43">
        <f t="shared" si="940"/>
        <v>2.6050123041390647E-5</v>
      </c>
      <c r="W3032" s="43">
        <f t="shared" si="941"/>
        <v>3.6322556630720561E-3</v>
      </c>
      <c r="X3032" s="43">
        <f t="shared" si="942"/>
        <v>1.5007855984510233E-5</v>
      </c>
      <c r="Y3032" s="22">
        <f>X3032+W3032+SUM($V$2981:V3032)</f>
        <v>8.5236838869304152E-3</v>
      </c>
      <c r="Z3032" s="22">
        <f t="shared" si="943"/>
        <v>0.20489481951479846</v>
      </c>
      <c r="AA3032" s="44">
        <f t="shared" si="944"/>
        <v>28.569169033645533</v>
      </c>
      <c r="AB3032" s="44">
        <f t="shared" si="945"/>
        <v>3.5011362938895423</v>
      </c>
      <c r="AC3032" s="44">
        <f t="shared" si="946"/>
        <v>7.3967870783699459</v>
      </c>
      <c r="AD3032" s="44">
        <f t="shared" si="937"/>
        <v>3.5011362938895423</v>
      </c>
      <c r="AE3032" s="44">
        <f t="shared" si="938"/>
        <v>3.8952605501048581</v>
      </c>
      <c r="AF3032" s="44">
        <f t="shared" si="939"/>
        <v>3.9023437554559244E-4</v>
      </c>
      <c r="AG3032" s="45">
        <f>AC3032+AA3032+SUM($Z$2981:Z3032)</f>
        <v>44.303324503991718</v>
      </c>
      <c r="AH3032" s="45">
        <f>AC3032+AA3032+SUM($Z$3027:Z3032)+$AH$3026</f>
        <v>138.49841186236031</v>
      </c>
    </row>
    <row r="3033" spans="4:34" ht="14.4" x14ac:dyDescent="0.3">
      <c r="D3033" s="40" t="s">
        <v>164</v>
      </c>
      <c r="E3033" s="28">
        <v>42305.648611111108</v>
      </c>
      <c r="F3033" s="10">
        <f t="shared" si="936"/>
        <v>2407.2013888888832</v>
      </c>
      <c r="I3033" s="10">
        <v>53</v>
      </c>
      <c r="J3033" s="40">
        <v>47.32</v>
      </c>
      <c r="K3033" s="10"/>
      <c r="L3033" s="10">
        <v>1045</v>
      </c>
      <c r="N3033" s="114">
        <v>6.57</v>
      </c>
      <c r="V3033" s="43">
        <f t="shared" si="940"/>
        <v>0</v>
      </c>
      <c r="W3033" s="43">
        <f t="shared" si="941"/>
        <v>0</v>
      </c>
      <c r="X3033" s="43">
        <f t="shared" si="942"/>
        <v>0</v>
      </c>
      <c r="Y3033" s="22">
        <f>X3033+W3033+SUM($V$2981:V3033)</f>
        <v>4.8764203678738488E-3</v>
      </c>
      <c r="Z3033" s="22">
        <f t="shared" si="943"/>
        <v>0</v>
      </c>
      <c r="AA3033" s="44">
        <f t="shared" si="944"/>
        <v>0</v>
      </c>
      <c r="AB3033" s="44">
        <f t="shared" si="945"/>
        <v>0</v>
      </c>
      <c r="AC3033" s="44">
        <f t="shared" si="946"/>
        <v>0</v>
      </c>
      <c r="AD3033" s="44">
        <f t="shared" si="937"/>
        <v>0</v>
      </c>
      <c r="AE3033" s="44">
        <f t="shared" si="938"/>
        <v>0</v>
      </c>
      <c r="AF3033" s="44">
        <f t="shared" si="939"/>
        <v>0</v>
      </c>
      <c r="AG3033" s="45">
        <f>AC3033+AA3033+SUM($Z$2981:Z3033)</f>
        <v>8.3373683919762396</v>
      </c>
      <c r="AH3033" s="45">
        <f>AC3033+AA3033+SUM($Z$3033:Z3033)+$AH$3032</f>
        <v>138.49841186236031</v>
      </c>
    </row>
    <row r="3034" spans="4:34" ht="14.4" x14ac:dyDescent="0.3">
      <c r="E3034" s="28">
        <v>42312.493750000001</v>
      </c>
      <c r="F3034" s="10">
        <f t="shared" si="936"/>
        <v>2414.0465277777766</v>
      </c>
      <c r="G3034" s="10">
        <v>2781</v>
      </c>
      <c r="H3034" s="10">
        <v>1.01</v>
      </c>
      <c r="I3034" s="10">
        <v>11</v>
      </c>
      <c r="K3034" s="10">
        <v>5</v>
      </c>
      <c r="L3034" s="10">
        <v>1071</v>
      </c>
      <c r="N3034" s="114">
        <v>6.57</v>
      </c>
      <c r="V3034" s="43">
        <f t="shared" si="940"/>
        <v>3.8064481114245636E-6</v>
      </c>
      <c r="W3034" s="43">
        <f t="shared" si="941"/>
        <v>5.3074577371261915E-4</v>
      </c>
      <c r="X3034" s="43">
        <f t="shared" si="942"/>
        <v>2.1929502973173363E-6</v>
      </c>
      <c r="Y3034" s="22">
        <f>X3034+W3034+SUM($V$2981:V3034)</f>
        <v>5.4131655399952093E-3</v>
      </c>
      <c r="Z3034" s="22">
        <f t="shared" si="943"/>
        <v>1.0480922968189813E-2</v>
      </c>
      <c r="AA3034" s="44">
        <f t="shared" si="944"/>
        <v>1.4613900957374195</v>
      </c>
      <c r="AB3034" s="44">
        <f t="shared" si="945"/>
        <v>0.17909256995509143</v>
      </c>
      <c r="AC3034" s="44">
        <f t="shared" si="946"/>
        <v>0.37836562078085123</v>
      </c>
      <c r="AD3034" s="44">
        <f t="shared" si="937"/>
        <v>0.17909256995509137</v>
      </c>
      <c r="AE3034" s="44">
        <f t="shared" si="938"/>
        <v>0.1992530892843245</v>
      </c>
      <c r="AF3034" s="44">
        <f t="shared" si="939"/>
        <v>1.9961541435349023E-5</v>
      </c>
      <c r="AG3034" s="45">
        <f>AC3034+AA3034+SUM($Z$2981:Z3034)</f>
        <v>10.1876050314627</v>
      </c>
      <c r="AH3034" s="45">
        <f>AC3034+AA3034+SUM($Z$3033:Z3034)+$AH$3032</f>
        <v>140.34864850184678</v>
      </c>
    </row>
    <row r="3035" spans="4:34" ht="14.4" x14ac:dyDescent="0.3">
      <c r="E3035" s="28">
        <v>42486.659722222219</v>
      </c>
      <c r="F3035" s="10">
        <f t="shared" si="936"/>
        <v>2588.2124999999942</v>
      </c>
      <c r="G3035" s="10">
        <v>19780</v>
      </c>
      <c r="H3035" s="10">
        <v>1.25</v>
      </c>
      <c r="I3035" s="10">
        <v>53</v>
      </c>
      <c r="K3035" s="10"/>
      <c r="L3035" s="10">
        <v>1072</v>
      </c>
      <c r="N3035" s="114"/>
      <c r="V3035" s="43">
        <f t="shared" si="940"/>
        <v>4.7153492796673003E-6</v>
      </c>
      <c r="W3035" s="43">
        <f t="shared" si="941"/>
        <v>6.574768993306058E-4</v>
      </c>
      <c r="X3035" s="43">
        <f t="shared" si="942"/>
        <v>2.7165815222242846E-6</v>
      </c>
      <c r="Y3035" s="22"/>
      <c r="Z3035" s="22">
        <f t="shared" si="943"/>
        <v>7.4615687001455364E-2</v>
      </c>
      <c r="AA3035" s="44">
        <f t="shared" si="944"/>
        <v>10.403914455007508</v>
      </c>
      <c r="AB3035" s="44">
        <f t="shared" si="945"/>
        <v>1.2749941188016694</v>
      </c>
      <c r="AC3035" s="44"/>
      <c r="AD3035" s="44"/>
      <c r="AE3035" s="44"/>
      <c r="AF3035" s="44"/>
      <c r="AG3035" s="45"/>
      <c r="AH3035" s="45"/>
    </row>
    <row r="3036" spans="4:34" ht="14.4" x14ac:dyDescent="0.3">
      <c r="E3036" s="28">
        <v>42613.679166666669</v>
      </c>
      <c r="F3036" s="10">
        <f t="shared" si="936"/>
        <v>2715.2319444444438</v>
      </c>
      <c r="G3036" s="10">
        <v>27465</v>
      </c>
      <c r="H3036" s="10">
        <v>1.46</v>
      </c>
      <c r="I3036" s="10">
        <v>41</v>
      </c>
      <c r="K3036" s="10"/>
      <c r="L3036" s="10">
        <v>1052</v>
      </c>
      <c r="N3036" s="114"/>
      <c r="V3036" s="43">
        <f t="shared" si="940"/>
        <v>5.4047755713631339E-6</v>
      </c>
      <c r="W3036" s="43">
        <f t="shared" si="941"/>
        <v>7.5360590986557022E-4</v>
      </c>
      <c r="X3036" s="43">
        <f t="shared" si="942"/>
        <v>3.1137700683691962E-6</v>
      </c>
      <c r="Y3036" s="22"/>
      <c r="Z3036" s="22">
        <f t="shared" si="943"/>
        <v>0.10167271305992361</v>
      </c>
      <c r="AA3036" s="44">
        <f t="shared" si="944"/>
        <v>14.17656596880677</v>
      </c>
      <c r="AB3036" s="44">
        <f t="shared" si="945"/>
        <v>1.7373305320030603</v>
      </c>
      <c r="AC3036" s="44"/>
      <c r="AD3036" s="44"/>
      <c r="AE3036" s="44"/>
      <c r="AF3036" s="44"/>
      <c r="AG3036" s="45"/>
      <c r="AH3036" s="45"/>
    </row>
    <row r="3037" spans="4:34" ht="14.4" x14ac:dyDescent="0.3">
      <c r="D3037" s="40" t="s">
        <v>164</v>
      </c>
      <c r="E3037" s="28">
        <v>42759.620138888888</v>
      </c>
      <c r="F3037" s="10">
        <f t="shared" si="936"/>
        <v>2861.1729166666628</v>
      </c>
      <c r="G3037" s="10">
        <v>31719</v>
      </c>
      <c r="H3037" s="10">
        <v>1.63</v>
      </c>
      <c r="I3037" s="10">
        <v>33</v>
      </c>
      <c r="K3037" s="10">
        <v>5</v>
      </c>
      <c r="L3037" s="10">
        <v>1094</v>
      </c>
      <c r="N3037" s="114"/>
      <c r="V3037" s="43">
        <f t="shared" si="940"/>
        <v>6.275003837677852E-6</v>
      </c>
      <c r="W3037" s="43">
        <f t="shared" si="941"/>
        <v>8.7494474360024085E-4</v>
      </c>
      <c r="X3037" s="43">
        <f t="shared" si="942"/>
        <v>3.6151212701946183E-6</v>
      </c>
      <c r="Y3037" s="22"/>
      <c r="Z3037" s="22">
        <f t="shared" si="943"/>
        <v>0.12210849492472627</v>
      </c>
      <c r="AA3037" s="44">
        <f t="shared" si="944"/>
        <v>17.025995289727632</v>
      </c>
      <c r="AB3037" s="44">
        <f t="shared" si="945"/>
        <v>2.0865265621921139</v>
      </c>
      <c r="AC3037" s="44"/>
      <c r="AD3037" s="44"/>
      <c r="AE3037" s="44"/>
      <c r="AF3037" s="44"/>
      <c r="AG3037" s="45"/>
      <c r="AH3037" s="45"/>
    </row>
    <row r="3038" spans="4:34" ht="14.4" x14ac:dyDescent="0.3">
      <c r="E3038" s="28">
        <v>42761.623611111114</v>
      </c>
      <c r="F3038" s="10">
        <f t="shared" si="936"/>
        <v>2863.1763888888891</v>
      </c>
      <c r="G3038" s="10">
        <v>4041</v>
      </c>
      <c r="H3038" s="10">
        <v>0.46</v>
      </c>
      <c r="I3038" s="10">
        <v>32</v>
      </c>
      <c r="K3038" s="10">
        <v>5</v>
      </c>
      <c r="L3038" s="10">
        <v>1092</v>
      </c>
      <c r="N3038" s="114"/>
      <c r="V3038" s="43">
        <f t="shared" si="940"/>
        <v>1.7676225747481181E-6</v>
      </c>
      <c r="W3038" s="43">
        <f t="shared" si="941"/>
        <v>2.4646551945652978E-4</v>
      </c>
      <c r="X3038" s="43">
        <f t="shared" si="942"/>
        <v>1.0183531568982856E-6</v>
      </c>
      <c r="Y3038" s="22"/>
      <c r="Z3038" s="22">
        <f t="shared" si="943"/>
        <v>1.5528180053385099E-2</v>
      </c>
      <c r="AA3038" s="44">
        <f t="shared" si="944"/>
        <v>2.1651460089648626</v>
      </c>
      <c r="AB3038" s="44">
        <f t="shared" si="945"/>
        <v>0.26533747847651973</v>
      </c>
      <c r="AC3038" s="44"/>
      <c r="AD3038" s="44"/>
      <c r="AE3038" s="44"/>
      <c r="AF3038" s="44"/>
      <c r="AG3038" s="45"/>
      <c r="AH3038" s="45"/>
    </row>
    <row r="3039" spans="4:34" ht="14.4" x14ac:dyDescent="0.3">
      <c r="D3039" s="40" t="s">
        <v>164</v>
      </c>
      <c r="E3039" s="28">
        <v>42822.439583333333</v>
      </c>
      <c r="F3039" s="10">
        <f t="shared" si="936"/>
        <v>2923.992361111108</v>
      </c>
      <c r="G3039" s="10">
        <v>8859</v>
      </c>
      <c r="H3039" s="10">
        <v>0.56000000000000005</v>
      </c>
      <c r="I3039" s="10">
        <v>28</v>
      </c>
      <c r="K3039" s="10"/>
      <c r="L3039" s="10">
        <v>1083</v>
      </c>
      <c r="N3039" s="114"/>
      <c r="V3039" s="43">
        <f t="shared" si="940"/>
        <v>2.1341530083079287E-6</v>
      </c>
      <c r="W3039" s="43">
        <f t="shared" si="941"/>
        <v>2.9757208201942225E-4</v>
      </c>
      <c r="X3039" s="43">
        <f t="shared" si="942"/>
        <v>1.2295166877601374E-6</v>
      </c>
      <c r="Y3039" s="22"/>
      <c r="Z3039" s="22">
        <f t="shared" si="943"/>
        <v>3.376153839392846E-2</v>
      </c>
      <c r="AA3039" s="44">
        <f t="shared" si="944"/>
        <v>4.7074840618036813</v>
      </c>
      <c r="AB3039" s="44">
        <f t="shared" si="945"/>
        <v>0.57689963898765617</v>
      </c>
      <c r="AC3039" s="44"/>
      <c r="AD3039" s="44"/>
      <c r="AE3039" s="44"/>
      <c r="AF3039" s="44"/>
      <c r="AG3039" s="45"/>
      <c r="AH3039" s="45"/>
    </row>
    <row r="3040" spans="4:34" ht="14.4" x14ac:dyDescent="0.3">
      <c r="D3040" s="40"/>
      <c r="E3040" s="28">
        <v>42822.614583333336</v>
      </c>
      <c r="F3040" s="10">
        <f t="shared" si="936"/>
        <v>2924.1673611111109</v>
      </c>
      <c r="G3040" s="10">
        <v>1708</v>
      </c>
      <c r="H3040" s="10">
        <v>0.44</v>
      </c>
      <c r="I3040" s="10">
        <v>53</v>
      </c>
      <c r="K3040" s="10">
        <v>5</v>
      </c>
      <c r="L3040" s="10">
        <v>1082</v>
      </c>
      <c r="N3040" s="114"/>
      <c r="V3040" s="43">
        <f t="shared" si="940"/>
        <v>1.6752861828835883E-6</v>
      </c>
      <c r="W3040" s="43">
        <f t="shared" si="941"/>
        <v>2.3359074793530954E-4</v>
      </c>
      <c r="X3040" s="43">
        <f t="shared" si="942"/>
        <v>9.6515681425413226E-7</v>
      </c>
      <c r="Y3040" s="22"/>
      <c r="Z3040" s="22">
        <f t="shared" si="943"/>
        <v>6.5031563644662926E-3</v>
      </c>
      <c r="AA3040" s="44">
        <f t="shared" si="944"/>
        <v>0.90675681243979256</v>
      </c>
      <c r="AB3040" s="44">
        <f t="shared" si="945"/>
        <v>0.11112255949851998</v>
      </c>
      <c r="AC3040" s="44"/>
      <c r="AD3040" s="44"/>
      <c r="AE3040" s="44"/>
      <c r="AF3040" s="44"/>
      <c r="AG3040" s="45"/>
      <c r="AH3040" s="45"/>
    </row>
    <row r="3041" spans="4:35" ht="14.4" x14ac:dyDescent="0.3">
      <c r="D3041" s="40"/>
      <c r="E3041" s="28">
        <v>42968.642361111109</v>
      </c>
      <c r="F3041" s="10">
        <f t="shared" si="936"/>
        <v>3070.1951388888847</v>
      </c>
      <c r="G3041" s="10">
        <v>1070</v>
      </c>
      <c r="H3041" s="10">
        <v>0</v>
      </c>
      <c r="I3041" s="10">
        <v>51</v>
      </c>
      <c r="K3041" s="10"/>
      <c r="L3041" s="10">
        <v>1070</v>
      </c>
      <c r="N3041" s="114"/>
      <c r="V3041" s="43">
        <f t="shared" si="940"/>
        <v>0</v>
      </c>
      <c r="W3041" s="43">
        <f t="shared" si="941"/>
        <v>0</v>
      </c>
      <c r="X3041" s="43">
        <f t="shared" si="942"/>
        <v>0</v>
      </c>
      <c r="Y3041" s="22"/>
      <c r="Z3041" s="22">
        <f t="shared" si="943"/>
        <v>4.0288085002172331E-3</v>
      </c>
      <c r="AA3041" s="44">
        <f t="shared" si="944"/>
        <v>0.56175022540567954</v>
      </c>
      <c r="AB3041" s="44">
        <f t="shared" si="945"/>
        <v>6.8842187882756561E-2</v>
      </c>
      <c r="AC3041" s="44"/>
      <c r="AD3041" s="44"/>
      <c r="AE3041" s="44"/>
      <c r="AF3041" s="44"/>
      <c r="AG3041" s="45"/>
      <c r="AH3041" s="45"/>
    </row>
    <row r="3042" spans="4:35" ht="14.4" x14ac:dyDescent="0.3">
      <c r="D3042" s="40"/>
      <c r="E3042" s="28">
        <v>43046.631944444445</v>
      </c>
      <c r="F3042" s="10">
        <f t="shared" si="936"/>
        <v>3148.1847222222204</v>
      </c>
      <c r="G3042" s="10">
        <v>13940</v>
      </c>
      <c r="H3042" s="10">
        <v>0.77</v>
      </c>
      <c r="I3042" s="10">
        <v>66</v>
      </c>
      <c r="K3042" s="10"/>
      <c r="L3042" s="10">
        <v>1058</v>
      </c>
      <c r="N3042" s="114"/>
      <c r="V3042" s="43">
        <f t="shared" si="940"/>
        <v>2.8667212269953452E-6</v>
      </c>
      <c r="W3042" s="43">
        <f t="shared" si="941"/>
        <v>3.9971651552885918E-4</v>
      </c>
      <c r="X3042" s="43">
        <f t="shared" si="942"/>
        <v>1.651559927533758E-6</v>
      </c>
      <c r="Y3042" s="22"/>
      <c r="Z3042" s="22">
        <f t="shared" si="943"/>
        <v>5.1898823252357285E-2</v>
      </c>
      <c r="AA3042" s="44">
        <f t="shared" si="944"/>
        <v>7.2364262681458404</v>
      </c>
      <c r="AB3042" s="44">
        <f t="shared" si="945"/>
        <v>0.88682014571804768</v>
      </c>
      <c r="AC3042" s="44"/>
      <c r="AD3042" s="44"/>
      <c r="AE3042" s="44"/>
      <c r="AF3042" s="44"/>
      <c r="AG3042" s="45"/>
      <c r="AH3042" s="45"/>
    </row>
    <row r="3043" spans="4:35" ht="14.4" x14ac:dyDescent="0.3">
      <c r="D3043" s="40"/>
      <c r="E3043" s="28">
        <v>43123.590277777781</v>
      </c>
      <c r="F3043" s="10"/>
      <c r="G3043" s="10">
        <v>19765.18</v>
      </c>
      <c r="H3043" s="10">
        <v>0.88</v>
      </c>
      <c r="I3043" s="10">
        <v>172</v>
      </c>
      <c r="K3043" s="10"/>
      <c r="L3043" s="10">
        <v>1050</v>
      </c>
      <c r="N3043" s="114"/>
      <c r="V3043" s="43">
        <f t="shared" si="940"/>
        <v>3.2514796525467056E-6</v>
      </c>
      <c r="W3043" s="43">
        <f t="shared" si="941"/>
        <v>4.5336466789662667E-4</v>
      </c>
      <c r="X3043" s="43">
        <f t="shared" si="942"/>
        <v>1.8732248705486856E-6</v>
      </c>
      <c r="Y3043" s="22"/>
      <c r="Z3043" s="22">
        <f t="shared" si="943"/>
        <v>7.3029637044230794E-2</v>
      </c>
      <c r="AA3043" s="44">
        <f t="shared" si="944"/>
        <v>10.182766212064827</v>
      </c>
      <c r="AB3043" s="44">
        <f t="shared" si="945"/>
        <v>1.2478925206143132</v>
      </c>
      <c r="AC3043" s="44"/>
      <c r="AD3043" s="44"/>
      <c r="AE3043" s="44"/>
      <c r="AF3043" s="44"/>
      <c r="AG3043" s="45"/>
      <c r="AH3043" s="45"/>
    </row>
    <row r="3044" spans="4:35" ht="14.4" x14ac:dyDescent="0.3">
      <c r="E3044" s="28"/>
      <c r="F3044" s="10"/>
      <c r="K3044" s="10"/>
      <c r="L3044" s="10"/>
      <c r="N3044" s="114"/>
      <c r="V3044" s="43"/>
      <c r="W3044" s="43"/>
      <c r="X3044" s="43"/>
      <c r="Y3044" s="22"/>
      <c r="Z3044" s="22"/>
      <c r="AA3044" s="44"/>
      <c r="AB3044" s="44"/>
      <c r="AC3044" s="44"/>
      <c r="AD3044" s="44"/>
      <c r="AE3044" s="44"/>
      <c r="AF3044" s="44"/>
      <c r="AG3044" s="45"/>
      <c r="AH3044" s="45"/>
    </row>
    <row r="3046" spans="4:35" ht="14.4" thickBot="1" x14ac:dyDescent="0.3"/>
    <row r="3047" spans="4:35" ht="14.4" thickBot="1" x14ac:dyDescent="0.3">
      <c r="D3047" s="18" t="s">
        <v>250</v>
      </c>
      <c r="E3047" s="18" t="s">
        <v>16</v>
      </c>
      <c r="F3047" s="10" t="s">
        <v>17</v>
      </c>
      <c r="G3047" s="10" t="s">
        <v>20</v>
      </c>
      <c r="H3047" s="10" t="s">
        <v>21</v>
      </c>
      <c r="I3047" s="10" t="s">
        <v>22</v>
      </c>
      <c r="K3047" s="10"/>
      <c r="L3047" s="10"/>
      <c r="O3047" s="37">
        <v>96.78</v>
      </c>
      <c r="P3047" s="38">
        <v>17.21</v>
      </c>
      <c r="Q3047" s="126">
        <f>P3047-(P3047/100*R3047)</f>
        <v>8.9319900000000008</v>
      </c>
      <c r="R3047" s="21">
        <v>48.1</v>
      </c>
      <c r="S3047" s="85">
        <f>R3047*P3047/100</f>
        <v>8.2780100000000001</v>
      </c>
      <c r="T3047" s="40">
        <f>Q3047/$A$18+S3047</f>
        <v>11.999672500000001</v>
      </c>
      <c r="U3047" s="40">
        <f>$A$16-T3047</f>
        <v>105.0003275</v>
      </c>
      <c r="V3047" s="40"/>
      <c r="AI3047" s="17"/>
    </row>
    <row r="3048" spans="4:35" ht="14.4" x14ac:dyDescent="0.3">
      <c r="D3048" s="18"/>
      <c r="E3048" s="28">
        <f>E3049-1</f>
        <v>39898.449305555558</v>
      </c>
      <c r="F3048" s="10"/>
      <c r="K3048" s="10"/>
      <c r="L3048" s="10"/>
      <c r="M3048" s="86"/>
      <c r="N3048" s="86"/>
      <c r="S3048" s="18"/>
      <c r="V3048" s="43">
        <f t="shared" ref="V3048:V3079" si="947">($A$15*L3048/1000/$A$13*H3048)/$Q$3047</f>
        <v>0</v>
      </c>
      <c r="W3048" s="43">
        <f t="shared" ref="W3048:W3079" si="948">($U$3047*L3048/1000/$A$13*H3048)/$Q$3047</f>
        <v>0</v>
      </c>
      <c r="X3048" s="43">
        <f t="shared" ref="X3048:X3079" si="949">($A$46*$S$3047*H3048*L3048/1000000)/$Q$3047</f>
        <v>0</v>
      </c>
      <c r="Y3048" s="22">
        <f>X3048+W3048+SUM($V$3047:V3048)</f>
        <v>0</v>
      </c>
      <c r="Z3048" s="22">
        <f t="shared" ref="Z3048:Z3079" si="950">($A$15*L3048/1000/$A$13*G3048)/$Q$3047</f>
        <v>0</v>
      </c>
      <c r="AA3048" s="44">
        <f t="shared" ref="AA3048:AA3079" si="951">($U$3047*L3048/1000/$A$13*G3048)/$Q$3047</f>
        <v>0</v>
      </c>
      <c r="AB3048" s="44">
        <f t="shared" ref="AB3048:AB3079" si="952">($A$14*$S$3047/1000*G3048/1000000*L3048/1000*1000000)/$Q$3047</f>
        <v>0</v>
      </c>
      <c r="AC3048" s="44">
        <f t="shared" ref="AC3048:AC3079" si="953">($A$14*((L3048/1000)*G3048/10^6)*(1+($A$28/(10^-N3048))+(($A$28*$A$29)/(10^-N3048)^2))*1000000)*$S$3047/1000/$Q$3047</f>
        <v>0</v>
      </c>
      <c r="AD3048" s="44">
        <f t="shared" ref="AD3048:AD3049" si="954">AC3048/(1+($A$28/(10^-N3048))+(($A$28*$A$29)/(10^-N3048)^2))*1</f>
        <v>0</v>
      </c>
      <c r="AE3048" s="44">
        <f t="shared" ref="AE3048:AE3049" si="955">AC3048/(1+($A$28/(10^-N3048))+(($A$28*$A$29)/(10^-N3048)^2))*($A$28/(10^-N3048))</f>
        <v>0</v>
      </c>
      <c r="AF3048" s="44">
        <f t="shared" ref="AF3048:AF3049" si="956">AC3048/(1+($A$28/(10^-N3048))+(($A$28*$A$29)/(10^-N3048)^2))*(($A$28*$A$29)/(10^-N3048)^2)</f>
        <v>0</v>
      </c>
      <c r="AG3048" s="45">
        <f>AC3048+AA3048+SUM($Z$3047:Z3048)</f>
        <v>0</v>
      </c>
      <c r="AH3048" s="45">
        <f>AC3048+AA3048+SUM($Z$3047:Z3048)</f>
        <v>0</v>
      </c>
      <c r="AI3048" s="45"/>
    </row>
    <row r="3049" spans="4:35" ht="14.4" x14ac:dyDescent="0.3">
      <c r="D3049" s="18"/>
      <c r="E3049" s="28">
        <v>39899.449305555558</v>
      </c>
      <c r="F3049" s="10">
        <f>E3049-E$3048</f>
        <v>1</v>
      </c>
      <c r="G3049" s="10">
        <v>8979</v>
      </c>
      <c r="H3049" s="10">
        <v>20.079999999999998</v>
      </c>
      <c r="I3049" s="10">
        <v>1374</v>
      </c>
      <c r="K3049" s="10"/>
      <c r="L3049" s="79">
        <v>1037</v>
      </c>
      <c r="M3049" s="86"/>
      <c r="N3049" s="114">
        <v>6.57</v>
      </c>
      <c r="S3049" s="18"/>
      <c r="V3049" s="43">
        <f t="shared" si="947"/>
        <v>7.5871446423858078E-5</v>
      </c>
      <c r="W3049" s="43">
        <f t="shared" si="948"/>
        <v>1.0622035629871733E-2</v>
      </c>
      <c r="X3049" s="43">
        <f t="shared" si="949"/>
        <v>4.2214379383593571E-5</v>
      </c>
      <c r="Y3049" s="22">
        <f>X3049+W3049+SUM($V$3047:V3049)</f>
        <v>1.0740121455679184E-2</v>
      </c>
      <c r="Z3049" s="22">
        <f t="shared" si="950"/>
        <v>3.3926778756963233E-2</v>
      </c>
      <c r="AA3049" s="44">
        <f t="shared" si="951"/>
        <v>4.7497638406682423</v>
      </c>
      <c r="AB3049" s="44">
        <f t="shared" si="952"/>
        <v>0.55987855986046298</v>
      </c>
      <c r="AC3049" s="44">
        <f t="shared" si="953"/>
        <v>1.1828452677663457</v>
      </c>
      <c r="AD3049" s="44">
        <f t="shared" si="954"/>
        <v>0.55987855986046298</v>
      </c>
      <c r="AE3049" s="44">
        <f t="shared" si="955"/>
        <v>0.622904304205527</v>
      </c>
      <c r="AF3049" s="44">
        <f t="shared" si="956"/>
        <v>6.240370035574694E-5</v>
      </c>
      <c r="AG3049" s="45">
        <f>AC3049+AA3049+SUM($Z$3047:Z3049)</f>
        <v>5.9665358871915508</v>
      </c>
      <c r="AH3049" s="45">
        <f>AC3049+AA3049+SUM($Z$3047:Z3049)</f>
        <v>5.9665358871915508</v>
      </c>
      <c r="AI3049" s="45"/>
    </row>
    <row r="3050" spans="4:35" ht="14.4" x14ac:dyDescent="0.3">
      <c r="D3050" s="18"/>
      <c r="E3050" s="28">
        <v>39904.71597222222</v>
      </c>
      <c r="F3050" s="10">
        <f t="shared" ref="F3050:F3108" si="957">E3050-E$3048</f>
        <v>6.2666666666627862</v>
      </c>
      <c r="G3050" s="10">
        <v>13936</v>
      </c>
      <c r="H3050" s="10">
        <v>22.59</v>
      </c>
      <c r="I3050" s="10">
        <v>1442</v>
      </c>
      <c r="K3050" s="10"/>
      <c r="L3050" s="79">
        <v>1037</v>
      </c>
      <c r="M3050" s="86"/>
      <c r="N3050" s="114">
        <v>6.57</v>
      </c>
      <c r="O3050" s="90"/>
      <c r="P3050" s="90"/>
      <c r="Q3050" s="90"/>
      <c r="R3050" s="88"/>
      <c r="V3050" s="43">
        <f t="shared" si="947"/>
        <v>8.5355377226840339E-5</v>
      </c>
      <c r="W3050" s="43">
        <f t="shared" si="948"/>
        <v>1.1949790083605702E-2</v>
      </c>
      <c r="X3050" s="43">
        <f t="shared" si="949"/>
        <v>4.7491176806542778E-5</v>
      </c>
      <c r="Y3050" s="22">
        <f>X3050+W3050+SUM($V$3047:V3050)</f>
        <v>1.2158508084062944E-2</v>
      </c>
      <c r="Z3050" s="22">
        <f t="shared" si="950"/>
        <v>5.2656597478231391E-2</v>
      </c>
      <c r="AA3050" s="44">
        <f t="shared" si="951"/>
        <v>7.3719466403332916</v>
      </c>
      <c r="AB3050" s="44">
        <f t="shared" si="952"/>
        <v>0.86896843860289696</v>
      </c>
      <c r="AC3050" s="44">
        <f t="shared" si="953"/>
        <v>1.8358538424759765</v>
      </c>
      <c r="AD3050" s="44">
        <f t="shared" ref="AD3050:AD3100" si="958">AC3050/(1+($A$28/(10^-N3050))+(($A$28*$A$29)/(10^-N3050)^2))*1</f>
        <v>0.86896843860289696</v>
      </c>
      <c r="AE3050" s="44">
        <f t="shared" ref="AE3050:AE3100" si="959">AC3050/(1+($A$28/(10^-N3050))+(($A$28*$A$29)/(10^-N3050)^2))*($A$28/(10^-N3050))</f>
        <v>0.96678854921575041</v>
      </c>
      <c r="AF3050" s="44">
        <f t="shared" ref="AF3050:AF3100" si="960">AC3050/(1+($A$28/(10^-N3050))+(($A$28*$A$29)/(10^-N3050)^2))*(($A$28*$A$29)/(10^-N3050)^2)</f>
        <v>9.6854657329066644E-5</v>
      </c>
      <c r="AG3050" s="45">
        <f>AC3050+AA3050+SUM($Z$3047:Z3050)</f>
        <v>9.2943838590444638</v>
      </c>
      <c r="AH3050" s="45">
        <f>AC3050+AA3050+SUM($Z$3047:Z3050)</f>
        <v>9.2943838590444638</v>
      </c>
    </row>
    <row r="3051" spans="4:35" ht="14.4" x14ac:dyDescent="0.3">
      <c r="D3051" s="18"/>
      <c r="E3051" s="28">
        <v>39910.695833333331</v>
      </c>
      <c r="F3051" s="10">
        <f t="shared" si="957"/>
        <v>12.246527777773736</v>
      </c>
      <c r="G3051" s="10">
        <v>19024</v>
      </c>
      <c r="H3051" s="10">
        <v>23.16</v>
      </c>
      <c r="I3051" s="18">
        <v>1504</v>
      </c>
      <c r="J3051" s="18"/>
      <c r="K3051" s="18"/>
      <c r="L3051" s="79">
        <v>1037</v>
      </c>
      <c r="M3051" s="87"/>
      <c r="N3051" s="114">
        <v>6.57</v>
      </c>
      <c r="O3051" s="90"/>
      <c r="P3051" s="90"/>
      <c r="Q3051" s="90"/>
      <c r="R3051" s="87"/>
      <c r="V3051" s="43">
        <f t="shared" si="947"/>
        <v>8.7509098564569381E-5</v>
      </c>
      <c r="W3051" s="43">
        <f t="shared" si="948"/>
        <v>1.2251312011346084E-2</v>
      </c>
      <c r="X3051" s="43">
        <f t="shared" si="949"/>
        <v>4.8689493352790201E-5</v>
      </c>
      <c r="Y3051" s="22">
        <f>X3051+W3051+SUM($V$3047:V3051)</f>
        <v>1.2548737426914142E-2</v>
      </c>
      <c r="Z3051" s="22">
        <f t="shared" si="950"/>
        <v>7.1881394261328488E-2</v>
      </c>
      <c r="AA3051" s="44">
        <f t="shared" si="951"/>
        <v>10.063426584794815</v>
      </c>
      <c r="AB3051" s="44">
        <f t="shared" si="952"/>
        <v>1.1862267204349535</v>
      </c>
      <c r="AC3051" s="44">
        <f t="shared" si="953"/>
        <v>2.5061196540802944</v>
      </c>
      <c r="AD3051" s="44">
        <f t="shared" si="958"/>
        <v>1.1862267204349537</v>
      </c>
      <c r="AE3051" s="44">
        <f t="shared" si="959"/>
        <v>1.3197607175861394</v>
      </c>
      <c r="AF3051" s="44">
        <f t="shared" si="960"/>
        <v>1.322160592012173E-4</v>
      </c>
      <c r="AG3051" s="45">
        <f>AC3051+AA3051+SUM($Z$3047:Z3051)</f>
        <v>12.728011009371633</v>
      </c>
      <c r="AH3051" s="45">
        <f>AC3051+AA3051+SUM($Z$3047:Z3051)</f>
        <v>12.728011009371633</v>
      </c>
    </row>
    <row r="3052" spans="4:35" ht="14.4" x14ac:dyDescent="0.3">
      <c r="D3052" s="18"/>
      <c r="E3052" s="28">
        <v>39914.813888888886</v>
      </c>
      <c r="F3052" s="10">
        <f t="shared" si="957"/>
        <v>16.364583333328483</v>
      </c>
      <c r="G3052" s="10">
        <v>24255</v>
      </c>
      <c r="H3052" s="10">
        <v>27.24</v>
      </c>
      <c r="I3052" s="10">
        <v>1725</v>
      </c>
      <c r="K3052" s="10"/>
      <c r="L3052" s="79">
        <v>1037</v>
      </c>
      <c r="M3052" s="86"/>
      <c r="N3052" s="114">
        <v>6.57</v>
      </c>
      <c r="O3052" s="90"/>
      <c r="P3052" s="90"/>
      <c r="Q3052" s="90"/>
      <c r="R3052" s="87"/>
      <c r="V3052" s="43">
        <f t="shared" si="947"/>
        <v>1.0292520919252461E-4</v>
      </c>
      <c r="W3052" s="43">
        <f t="shared" si="948"/>
        <v>1.4409574230961456E-2</v>
      </c>
      <c r="X3052" s="43">
        <f t="shared" si="949"/>
        <v>5.7266917052245465E-5</v>
      </c>
      <c r="Y3052" s="22">
        <f>X3052+W3052+SUM($V$3047:V3052)</f>
        <v>1.4818502279421494E-2</v>
      </c>
      <c r="Z3052" s="22">
        <f t="shared" si="950"/>
        <v>9.1646510608101486E-2</v>
      </c>
      <c r="AA3052" s="44">
        <f t="shared" si="951"/>
        <v>12.830551504110504</v>
      </c>
      <c r="AB3052" s="44">
        <f t="shared" si="952"/>
        <v>1.5124016560213311</v>
      </c>
      <c r="AC3052" s="44">
        <f t="shared" si="953"/>
        <v>3.1952235181727042</v>
      </c>
      <c r="AD3052" s="44">
        <f t="shared" si="958"/>
        <v>1.5124016560213307</v>
      </c>
      <c r="AE3052" s="44">
        <f t="shared" si="959"/>
        <v>1.6826532908458687</v>
      </c>
      <c r="AF3052" s="44">
        <f t="shared" si="960"/>
        <v>1.6857130550491613E-4</v>
      </c>
      <c r="AG3052" s="45">
        <f>AC3052+AA3052+SUM($Z$3047:Z3052)</f>
        <v>16.275886303387836</v>
      </c>
      <c r="AH3052" s="45">
        <f>AC3052+AA3052+SUM($Z$3047:Z3052)</f>
        <v>16.275886303387836</v>
      </c>
    </row>
    <row r="3053" spans="4:35" ht="14.4" x14ac:dyDescent="0.3">
      <c r="D3053" s="29"/>
      <c r="E3053" s="28">
        <v>39921.856249999997</v>
      </c>
      <c r="F3053" s="10">
        <f t="shared" si="957"/>
        <v>23.406944444439432</v>
      </c>
      <c r="G3053" s="10">
        <v>27704</v>
      </c>
      <c r="H3053" s="10">
        <v>27.3</v>
      </c>
      <c r="I3053" s="10">
        <v>1924</v>
      </c>
      <c r="K3053" s="10"/>
      <c r="L3053" s="79">
        <v>1037</v>
      </c>
      <c r="M3053" s="86"/>
      <c r="N3053" s="114">
        <v>6.57</v>
      </c>
      <c r="O3053" s="90"/>
      <c r="P3053" s="90"/>
      <c r="Q3053" s="90"/>
      <c r="R3053" s="87"/>
      <c r="V3053" s="43">
        <f t="shared" si="947"/>
        <v>1.0315191670175925E-4</v>
      </c>
      <c r="W3053" s="43">
        <f t="shared" si="948"/>
        <v>1.444131338124992E-2</v>
      </c>
      <c r="X3053" s="43">
        <f t="shared" si="949"/>
        <v>5.7393055636060982E-5</v>
      </c>
      <c r="Y3053" s="22">
        <f>X3053+W3053+SUM($V$3047:V3053)</f>
        <v>1.4953519484995532E-2</v>
      </c>
      <c r="Z3053" s="22">
        <f t="shared" si="950"/>
        <v>0.1046784139306058</v>
      </c>
      <c r="AA3053" s="44">
        <f t="shared" si="951"/>
        <v>14.655023659858889</v>
      </c>
      <c r="AB3053" s="44">
        <f t="shared" si="952"/>
        <v>1.7274613679000186</v>
      </c>
      <c r="AC3053" s="44">
        <f t="shared" si="953"/>
        <v>3.6495762666442637</v>
      </c>
      <c r="AD3053" s="44">
        <f t="shared" si="958"/>
        <v>1.7274613679000186</v>
      </c>
      <c r="AE3053" s="44">
        <f t="shared" si="959"/>
        <v>1.9219223570230448</v>
      </c>
      <c r="AF3053" s="44">
        <f t="shared" si="960"/>
        <v>1.925417212000906E-4</v>
      </c>
      <c r="AG3053" s="45">
        <f>AC3053+AA3053+SUM($Z$3047:Z3053)</f>
        <v>18.659389621538381</v>
      </c>
      <c r="AH3053" s="45">
        <f>AC3053+AA3053+SUM($Z$3047:Z3053)</f>
        <v>18.659389621538381</v>
      </c>
    </row>
    <row r="3054" spans="4:35" ht="14.4" x14ac:dyDescent="0.3">
      <c r="D3054" s="18"/>
      <c r="E3054" s="28">
        <v>39940.488888888889</v>
      </c>
      <c r="F3054" s="10">
        <f t="shared" si="957"/>
        <v>42.039583333331393</v>
      </c>
      <c r="G3054" s="10">
        <v>38571</v>
      </c>
      <c r="H3054" s="10">
        <v>36.76</v>
      </c>
      <c r="I3054" s="10">
        <v>235</v>
      </c>
      <c r="K3054" s="10"/>
      <c r="L3054" s="79">
        <v>1037</v>
      </c>
      <c r="M3054" s="86"/>
      <c r="N3054" s="114">
        <v>6.57</v>
      </c>
      <c r="O3054" s="90"/>
      <c r="P3054" s="90"/>
      <c r="Q3054" s="90"/>
      <c r="R3054" s="87"/>
      <c r="V3054" s="43">
        <f t="shared" si="947"/>
        <v>1.3889613399108681E-4</v>
      </c>
      <c r="W3054" s="43">
        <f t="shared" si="948"/>
        <v>1.9445519410063991E-2</v>
      </c>
      <c r="X3054" s="43">
        <f t="shared" si="949"/>
        <v>7.7280905684307761E-5</v>
      </c>
      <c r="Y3054" s="22">
        <f>X3054+W3054+SUM($V$3047:V3054)</f>
        <v>2.0116509497848937E-2</v>
      </c>
      <c r="Z3054" s="22">
        <f t="shared" si="950"/>
        <v>0.14573892231148558</v>
      </c>
      <c r="AA3054" s="44">
        <f t="shared" si="951"/>
        <v>20.403512762937382</v>
      </c>
      <c r="AB3054" s="44">
        <f t="shared" si="952"/>
        <v>2.4050646990063393</v>
      </c>
      <c r="AC3054" s="44">
        <f t="shared" si="953"/>
        <v>5.0811365211065507</v>
      </c>
      <c r="AD3054" s="44">
        <f t="shared" si="958"/>
        <v>2.4050646990063389</v>
      </c>
      <c r="AE3054" s="44">
        <f t="shared" si="959"/>
        <v>2.6758037551521752</v>
      </c>
      <c r="AF3054" s="44">
        <f t="shared" si="960"/>
        <v>2.6806694803669843E-4</v>
      </c>
      <c r="AG3054" s="45">
        <f>AC3054+AA3054+SUM($Z$3047:Z3054)</f>
        <v>25.985177901390649</v>
      </c>
      <c r="AH3054" s="45">
        <f>AC3054+AA3054+SUM($Z$3047:Z3054)</f>
        <v>25.985177901390649</v>
      </c>
    </row>
    <row r="3055" spans="4:35" ht="14.4" x14ac:dyDescent="0.3">
      <c r="D3055" s="29"/>
      <c r="E3055" s="28">
        <v>39952.661805555559</v>
      </c>
      <c r="F3055" s="10">
        <f t="shared" si="957"/>
        <v>54.212500000001455</v>
      </c>
      <c r="G3055" s="10">
        <v>40429</v>
      </c>
      <c r="H3055" s="10">
        <v>40.36</v>
      </c>
      <c r="I3055" s="10">
        <v>596</v>
      </c>
      <c r="K3055" s="10"/>
      <c r="L3055" s="79">
        <v>1037</v>
      </c>
      <c r="M3055" s="86"/>
      <c r="N3055" s="114">
        <v>6.57</v>
      </c>
      <c r="O3055" s="90"/>
      <c r="P3055" s="90"/>
      <c r="Q3055" s="90"/>
      <c r="R3055" s="87"/>
      <c r="V3055" s="43">
        <f t="shared" si="947"/>
        <v>1.5249858454516497E-4</v>
      </c>
      <c r="W3055" s="43">
        <f t="shared" si="948"/>
        <v>2.1349868427371674E-2</v>
      </c>
      <c r="X3055" s="43">
        <f t="shared" si="949"/>
        <v>8.4849220713238878E-5</v>
      </c>
      <c r="Y3055" s="22">
        <f>X3055+W3055+SUM($V$3047:V3055)</f>
        <v>2.2180925414730716E-2</v>
      </c>
      <c r="Z3055" s="22">
        <f t="shared" si="950"/>
        <v>0.15275929818078479</v>
      </c>
      <c r="AA3055" s="44">
        <f t="shared" si="951"/>
        <v>21.386368450203406</v>
      </c>
      <c r="AB3055" s="44">
        <f t="shared" si="952"/>
        <v>2.5209188435904504</v>
      </c>
      <c r="AC3055" s="44">
        <f t="shared" si="953"/>
        <v>5.3258994688189762</v>
      </c>
      <c r="AD3055" s="44">
        <f t="shared" si="958"/>
        <v>2.5209188435904508</v>
      </c>
      <c r="AE3055" s="44">
        <f t="shared" si="959"/>
        <v>2.8046996452528399</v>
      </c>
      <c r="AF3055" s="44">
        <f t="shared" si="960"/>
        <v>2.8097997568576606E-4</v>
      </c>
      <c r="AG3055" s="45">
        <f>AC3055+AA3055+SUM($Z$3047:Z3055)</f>
        <v>27.36555583454988</v>
      </c>
      <c r="AH3055" s="45">
        <f>AC3055+AA3055+SUM($Z$3047:Z3055)</f>
        <v>27.36555583454988</v>
      </c>
    </row>
    <row r="3056" spans="4:35" ht="14.4" x14ac:dyDescent="0.3">
      <c r="D3056" s="18"/>
      <c r="E3056" s="28">
        <v>39966.583333333336</v>
      </c>
      <c r="F3056" s="10">
        <f t="shared" si="957"/>
        <v>68.134027777778101</v>
      </c>
      <c r="G3056" s="10">
        <v>43695.199999999997</v>
      </c>
      <c r="H3056" s="10">
        <v>37.9</v>
      </c>
      <c r="I3056" s="10">
        <v>822</v>
      </c>
      <c r="K3056" s="10"/>
      <c r="L3056" s="79">
        <v>1037</v>
      </c>
      <c r="M3056" s="86"/>
      <c r="N3056" s="114">
        <v>6.57</v>
      </c>
      <c r="O3056" s="90"/>
      <c r="P3056" s="90"/>
      <c r="Q3056" s="90"/>
      <c r="R3056" s="87"/>
      <c r="V3056" s="43">
        <f t="shared" si="947"/>
        <v>1.4320357666654487E-4</v>
      </c>
      <c r="W3056" s="43">
        <f t="shared" si="948"/>
        <v>2.0048563265544758E-2</v>
      </c>
      <c r="X3056" s="43">
        <f t="shared" si="949"/>
        <v>7.9677538776802621E-5</v>
      </c>
      <c r="Y3056" s="22">
        <f>X3056+W3056+SUM($V$3047:V3056)</f>
        <v>2.1017652147633906E-2</v>
      </c>
      <c r="Z3056" s="22">
        <f t="shared" si="950"/>
        <v>0.16510049929182088</v>
      </c>
      <c r="AA3056" s="44">
        <f t="shared" si="951"/>
        <v>23.114141994739612</v>
      </c>
      <c r="AB3056" s="44">
        <f t="shared" si="952"/>
        <v>2.724580203676902</v>
      </c>
      <c r="AC3056" s="44">
        <f t="shared" si="953"/>
        <v>5.7561711264176436</v>
      </c>
      <c r="AD3056" s="44">
        <f t="shared" si="958"/>
        <v>2.7245802036769016</v>
      </c>
      <c r="AE3056" s="44">
        <f t="shared" si="959"/>
        <v>3.031287242802243</v>
      </c>
      <c r="AF3056" s="44">
        <f t="shared" si="960"/>
        <v>3.0367993849921303E-4</v>
      </c>
      <c r="AG3056" s="45">
        <f>AC3056+AA3056+SUM($Z$3047:Z3056)</f>
        <v>29.688701535976577</v>
      </c>
      <c r="AH3056" s="45">
        <f>AC3056+AA3056+SUM($Z$3047:Z3056)</f>
        <v>29.688701535976577</v>
      </c>
    </row>
    <row r="3057" spans="4:34" ht="14.4" x14ac:dyDescent="0.3">
      <c r="D3057" s="18"/>
      <c r="E3057" s="28">
        <v>39976.466666666667</v>
      </c>
      <c r="F3057" s="10">
        <f t="shared" si="957"/>
        <v>78.017361111109494</v>
      </c>
      <c r="G3057" s="10">
        <v>44736.6</v>
      </c>
      <c r="H3057" s="10">
        <v>37.369999999999997</v>
      </c>
      <c r="I3057" s="10">
        <v>1042</v>
      </c>
      <c r="K3057" s="10"/>
      <c r="L3057" s="79">
        <v>1037</v>
      </c>
      <c r="M3057" s="86"/>
      <c r="N3057" s="114">
        <v>6.57</v>
      </c>
      <c r="O3057" s="90"/>
      <c r="P3057" s="90"/>
      <c r="Q3057" s="90"/>
      <c r="R3057" s="87"/>
      <c r="V3057" s="43">
        <f t="shared" si="947"/>
        <v>1.4120099366830559E-4</v>
      </c>
      <c r="W3057" s="43">
        <f t="shared" si="948"/>
        <v>1.9768200771330013E-2</v>
      </c>
      <c r="X3057" s="43">
        <f t="shared" si="949"/>
        <v>7.8563314619765529E-5</v>
      </c>
      <c r="Y3057" s="22">
        <f>X3057+W3057+SUM($V$3047:V3057)</f>
        <v>2.0877376422930433E-2</v>
      </c>
      <c r="Z3057" s="22">
        <f t="shared" si="950"/>
        <v>0.16903538596043674</v>
      </c>
      <c r="AA3057" s="44">
        <f t="shared" si="951"/>
        <v>23.665027846579672</v>
      </c>
      <c r="AB3057" s="44">
        <f t="shared" si="952"/>
        <v>2.789515890528298</v>
      </c>
      <c r="AC3057" s="44">
        <f t="shared" si="953"/>
        <v>5.8933595729987633</v>
      </c>
      <c r="AD3057" s="44">
        <f t="shared" si="958"/>
        <v>2.789515890528298</v>
      </c>
      <c r="AE3057" s="44">
        <f t="shared" si="959"/>
        <v>3.1035327648425186</v>
      </c>
      <c r="AF3057" s="44">
        <f t="shared" si="960"/>
        <v>3.1091762794686586E-4</v>
      </c>
      <c r="AG3057" s="45">
        <f>AC3057+AA3057+SUM($Z$3047:Z3057)</f>
        <v>30.545811220358196</v>
      </c>
      <c r="AH3057" s="45">
        <f>AC3057+AA3057+SUM($Z$3047:Z3057)</f>
        <v>30.545811220358196</v>
      </c>
    </row>
    <row r="3058" spans="4:34" ht="14.4" x14ac:dyDescent="0.3">
      <c r="D3058" s="18"/>
      <c r="E3058" s="28">
        <v>39981.613194444442</v>
      </c>
      <c r="F3058" s="10">
        <f t="shared" si="957"/>
        <v>83.163888888884685</v>
      </c>
      <c r="G3058" s="10">
        <v>47500.3</v>
      </c>
      <c r="H3058" s="10">
        <v>39.75</v>
      </c>
      <c r="I3058" s="10">
        <v>1149</v>
      </c>
      <c r="K3058" s="10"/>
      <c r="L3058" s="79">
        <v>1037</v>
      </c>
      <c r="M3058" s="86"/>
      <c r="N3058" s="114">
        <v>6.57</v>
      </c>
      <c r="O3058" s="90"/>
      <c r="P3058" s="90"/>
      <c r="Q3058" s="90"/>
      <c r="R3058" s="87"/>
      <c r="V3058" s="43">
        <f t="shared" si="947"/>
        <v>1.5019372486794615E-4</v>
      </c>
      <c r="W3058" s="43">
        <f t="shared" si="948"/>
        <v>2.1027187066105651E-2</v>
      </c>
      <c r="X3058" s="43">
        <f t="shared" si="949"/>
        <v>8.3566811777781096E-5</v>
      </c>
      <c r="Y3058" s="22">
        <f>X3058+W3058+SUM($V$3047:V3058)</f>
        <v>2.2291559939732031E-2</v>
      </c>
      <c r="Z3058" s="22">
        <f t="shared" si="950"/>
        <v>0.1794779116816328</v>
      </c>
      <c r="AA3058" s="44">
        <f t="shared" si="951"/>
        <v>25.126986007450018</v>
      </c>
      <c r="AB3058" s="44">
        <f t="shared" si="952"/>
        <v>2.9618442540305101</v>
      </c>
      <c r="AC3058" s="44">
        <f t="shared" si="953"/>
        <v>6.2574345776235392</v>
      </c>
      <c r="AD3058" s="44">
        <f t="shared" si="958"/>
        <v>2.9618442540305105</v>
      </c>
      <c r="AE3058" s="44">
        <f t="shared" si="959"/>
        <v>3.2952601983577008</v>
      </c>
      <c r="AF3058" s="44">
        <f t="shared" si="960"/>
        <v>3.3012523532777448E-4</v>
      </c>
      <c r="AG3058" s="45">
        <f>AC3058+AA3058+SUM($Z$3047:Z3058)</f>
        <v>32.551322297534945</v>
      </c>
      <c r="AH3058" s="45">
        <f>AC3058+AA3058+SUM($Z$3047:Z3058)</f>
        <v>32.551322297534945</v>
      </c>
    </row>
    <row r="3059" spans="4:34" ht="14.4" x14ac:dyDescent="0.3">
      <c r="D3059" s="18"/>
      <c r="E3059" s="28">
        <v>39988.625</v>
      </c>
      <c r="F3059" s="10">
        <f t="shared" si="957"/>
        <v>90.175694444442343</v>
      </c>
      <c r="G3059" s="10">
        <v>46306.7</v>
      </c>
      <c r="H3059" s="10">
        <v>36.51</v>
      </c>
      <c r="I3059" s="10">
        <v>1258</v>
      </c>
      <c r="K3059" s="10"/>
      <c r="L3059" s="79">
        <v>1037</v>
      </c>
      <c r="M3059" s="86"/>
      <c r="N3059" s="114">
        <v>6.57</v>
      </c>
      <c r="O3059" s="90"/>
      <c r="P3059" s="90"/>
      <c r="Q3059" s="90"/>
      <c r="R3059" s="87"/>
      <c r="V3059" s="43">
        <f t="shared" si="947"/>
        <v>1.3795151936927581E-4</v>
      </c>
      <c r="W3059" s="43">
        <f t="shared" si="948"/>
        <v>1.9313272950528735E-2</v>
      </c>
      <c r="X3059" s="43">
        <f t="shared" si="949"/>
        <v>7.6755328251743095E-5</v>
      </c>
      <c r="Y3059" s="22">
        <f>X3059+W3059+SUM($V$3047:V3059)</f>
        <v>2.0708785859998354E-2</v>
      </c>
      <c r="Z3059" s="22">
        <f t="shared" si="950"/>
        <v>0.17496794363125842</v>
      </c>
      <c r="AA3059" s="44">
        <f t="shared" si="951"/>
        <v>24.49558851104489</v>
      </c>
      <c r="AB3059" s="44">
        <f t="shared" si="952"/>
        <v>2.8874182545818576</v>
      </c>
      <c r="AC3059" s="44">
        <f t="shared" si="953"/>
        <v>6.1001961199327122</v>
      </c>
      <c r="AD3059" s="44">
        <f t="shared" si="958"/>
        <v>2.8874182545818567</v>
      </c>
      <c r="AE3059" s="44">
        <f t="shared" si="959"/>
        <v>3.2124560355890481</v>
      </c>
      <c r="AF3059" s="44">
        <f t="shared" si="960"/>
        <v>3.2182976180682328E-4</v>
      </c>
      <c r="AG3059" s="45">
        <f>AC3059+AA3059+SUM($Z$3047:Z3059)</f>
        <v>31.937654287070252</v>
      </c>
      <c r="AH3059" s="45">
        <f>AC3059+AA3059+SUM($Z$3047:Z3059)</f>
        <v>31.937654287070252</v>
      </c>
    </row>
    <row r="3060" spans="4:34" ht="14.4" x14ac:dyDescent="0.3">
      <c r="E3060" s="28">
        <v>39995.709722222222</v>
      </c>
      <c r="F3060" s="10">
        <f t="shared" si="957"/>
        <v>97.260416666664241</v>
      </c>
      <c r="G3060" s="10">
        <v>47610.8</v>
      </c>
      <c r="H3060" s="10">
        <v>37.85</v>
      </c>
      <c r="I3060" s="10">
        <v>1473</v>
      </c>
      <c r="K3060" s="10"/>
      <c r="L3060" s="79">
        <v>1037</v>
      </c>
      <c r="M3060" s="86"/>
      <c r="N3060" s="114">
        <v>6.57</v>
      </c>
      <c r="O3060" s="90"/>
      <c r="P3060" s="90"/>
      <c r="Q3060" s="90"/>
      <c r="R3060" s="87"/>
      <c r="V3060" s="43">
        <f t="shared" si="947"/>
        <v>1.4301465374218269E-4</v>
      </c>
      <c r="W3060" s="43">
        <f t="shared" si="948"/>
        <v>2.0022113973637706E-2</v>
      </c>
      <c r="X3060" s="43">
        <f t="shared" si="949"/>
        <v>7.9572423290289691E-5</v>
      </c>
      <c r="Y3060" s="22">
        <f>X3060+W3060+SUM($V$3047:V3060)</f>
        <v>2.1563458631888053E-2</v>
      </c>
      <c r="Z3060" s="22">
        <f t="shared" si="950"/>
        <v>0.17989543134447325</v>
      </c>
      <c r="AA3060" s="44">
        <f t="shared" si="951"/>
        <v>25.185438942564602</v>
      </c>
      <c r="AB3060" s="44">
        <f t="shared" si="952"/>
        <v>2.9687343955679402</v>
      </c>
      <c r="AC3060" s="44">
        <f t="shared" si="953"/>
        <v>6.2719912545461565</v>
      </c>
      <c r="AD3060" s="44">
        <f t="shared" si="958"/>
        <v>2.9687343955679402</v>
      </c>
      <c r="AE3060" s="44">
        <f t="shared" si="959"/>
        <v>3.3029259657721917</v>
      </c>
      <c r="AF3060" s="44">
        <f t="shared" si="960"/>
        <v>3.3089320602487995E-4</v>
      </c>
      <c r="AG3060" s="45">
        <f>AC3060+AA3060+SUM($Z$3047:Z3060)</f>
        <v>32.979195284547885</v>
      </c>
      <c r="AH3060" s="45">
        <f>AC3060+AA3060+SUM($Z$3047:Z3060)</f>
        <v>32.979195284547885</v>
      </c>
    </row>
    <row r="3061" spans="4:34" ht="14.4" x14ac:dyDescent="0.3">
      <c r="E3061" s="28">
        <v>40002.637499999997</v>
      </c>
      <c r="F3061" s="10">
        <f t="shared" si="957"/>
        <v>104.18819444443943</v>
      </c>
      <c r="G3061" s="10">
        <v>49026.3</v>
      </c>
      <c r="H3061" s="10">
        <v>36.75</v>
      </c>
      <c r="I3061" s="10">
        <v>118</v>
      </c>
      <c r="K3061" s="10"/>
      <c r="L3061" s="79">
        <v>1037</v>
      </c>
      <c r="M3061" s="86"/>
      <c r="N3061" s="114">
        <v>6.57</v>
      </c>
      <c r="O3061" s="90"/>
      <c r="P3061" s="90"/>
      <c r="Q3061" s="90"/>
      <c r="R3061" s="88"/>
      <c r="V3061" s="43">
        <f t="shared" si="947"/>
        <v>1.3885834940621439E-4</v>
      </c>
      <c r="W3061" s="43">
        <f t="shared" si="948"/>
        <v>1.9440229551682581E-2</v>
      </c>
      <c r="X3061" s="43">
        <f t="shared" si="949"/>
        <v>7.7259882587005162E-5</v>
      </c>
      <c r="Y3061" s="22">
        <f>X3061+W3061+SUM($V$3047:V3061)</f>
        <v>2.1118120018635861E-2</v>
      </c>
      <c r="Z3061" s="22">
        <f t="shared" si="950"/>
        <v>0.18524383933316702</v>
      </c>
      <c r="AA3061" s="44">
        <f t="shared" si="951"/>
        <v>25.934218396453218</v>
      </c>
      <c r="AB3061" s="44">
        <f t="shared" si="952"/>
        <v>3.0569967968913039</v>
      </c>
      <c r="AC3061" s="44">
        <f t="shared" si="953"/>
        <v>6.4584616272517206</v>
      </c>
      <c r="AD3061" s="44">
        <f t="shared" si="958"/>
        <v>3.0569967968913039</v>
      </c>
      <c r="AE3061" s="44">
        <f t="shared" si="959"/>
        <v>3.4011240994845116</v>
      </c>
      <c r="AF3061" s="44">
        <f t="shared" si="960"/>
        <v>3.4073087590499575E-4</v>
      </c>
      <c r="AG3061" s="45">
        <f>AC3061+AA3061+SUM($Z$3047:Z3061)</f>
        <v>34.099688950475233</v>
      </c>
      <c r="AH3061" s="45">
        <f>AC3061+AA3061+SUM($Z$3047:Z3061)</f>
        <v>34.099688950475233</v>
      </c>
    </row>
    <row r="3062" spans="4:34" ht="14.4" x14ac:dyDescent="0.3">
      <c r="E3062" s="28">
        <v>40011.569444444445</v>
      </c>
      <c r="F3062" s="10">
        <f t="shared" si="957"/>
        <v>113.1201388888876</v>
      </c>
      <c r="G3062" s="10">
        <v>52416.5</v>
      </c>
      <c r="H3062" s="10">
        <v>38.42</v>
      </c>
      <c r="I3062" s="10">
        <v>96</v>
      </c>
      <c r="K3062" s="10"/>
      <c r="L3062" s="79">
        <v>1037</v>
      </c>
      <c r="M3062" s="86"/>
      <c r="N3062" s="114">
        <v>6.57</v>
      </c>
      <c r="O3062" s="90"/>
      <c r="P3062" s="90"/>
      <c r="Q3062" s="90"/>
      <c r="R3062" s="88"/>
      <c r="V3062" s="43">
        <f t="shared" si="947"/>
        <v>1.4516837507991173E-4</v>
      </c>
      <c r="W3062" s="43">
        <f t="shared" si="948"/>
        <v>2.0323635901378093E-2</v>
      </c>
      <c r="X3062" s="43">
        <f t="shared" si="949"/>
        <v>8.0770739836537114E-5</v>
      </c>
      <c r="Y3062" s="22">
        <f>X3062+W3062+SUM($V$3047:V3062)</f>
        <v>2.2150205600660815E-2</v>
      </c>
      <c r="Z3062" s="22">
        <f t="shared" si="950"/>
        <v>0.19805356929662138</v>
      </c>
      <c r="AA3062" s="44">
        <f t="shared" si="951"/>
        <v>27.727586184918913</v>
      </c>
      <c r="AB3062" s="44">
        <f t="shared" si="952"/>
        <v>3.2683900805129698</v>
      </c>
      <c r="AC3062" s="44">
        <f t="shared" si="953"/>
        <v>6.9050683793155869</v>
      </c>
      <c r="AD3062" s="44">
        <f t="shared" si="958"/>
        <v>3.2683900805129698</v>
      </c>
      <c r="AE3062" s="44">
        <f t="shared" si="959"/>
        <v>3.6363140061687274</v>
      </c>
      <c r="AF3062" s="44">
        <f t="shared" si="960"/>
        <v>3.6429263388985516E-4</v>
      </c>
      <c r="AG3062" s="45">
        <f>AC3062+AA3062+SUM($Z$3047:Z3062)</f>
        <v>36.537717060301411</v>
      </c>
      <c r="AH3062" s="45">
        <f>AC3062+AA3062+SUM($Z$3047:Z3062)</f>
        <v>36.537717060301411</v>
      </c>
    </row>
    <row r="3063" spans="4:34" ht="14.4" x14ac:dyDescent="0.3">
      <c r="E3063" s="28">
        <v>40017.599305555559</v>
      </c>
      <c r="F3063" s="10">
        <f t="shared" si="957"/>
        <v>119.15000000000146</v>
      </c>
      <c r="G3063" s="10">
        <v>53353.5</v>
      </c>
      <c r="H3063" s="10">
        <v>38.700000000000003</v>
      </c>
      <c r="I3063" s="10">
        <v>203</v>
      </c>
      <c r="K3063" s="10"/>
      <c r="L3063" s="79">
        <v>1037</v>
      </c>
      <c r="M3063" s="86"/>
      <c r="N3063" s="114">
        <v>6.57</v>
      </c>
      <c r="O3063" s="90"/>
      <c r="P3063" s="90"/>
      <c r="Q3063" s="90"/>
      <c r="R3063" s="87"/>
      <c r="V3063" s="43">
        <f t="shared" si="947"/>
        <v>1.4622634345634003E-4</v>
      </c>
      <c r="W3063" s="43">
        <f t="shared" si="948"/>
        <v>2.0471751936057579E-2</v>
      </c>
      <c r="X3063" s="43">
        <f t="shared" si="949"/>
        <v>8.1359386561009539E-5</v>
      </c>
      <c r="Y3063" s="22">
        <f>X3063+W3063+SUM($V$3047:V3063)</f>
        <v>2.2445136625521112E-2</v>
      </c>
      <c r="Z3063" s="22">
        <f t="shared" si="950"/>
        <v>0.20159398489916894</v>
      </c>
      <c r="AA3063" s="44">
        <f t="shared" si="951"/>
        <v>28.223245915257049</v>
      </c>
      <c r="AB3063" s="44">
        <f t="shared" si="952"/>
        <v>3.3268159865814915</v>
      </c>
      <c r="AC3063" s="44">
        <f t="shared" si="953"/>
        <v>7.0285037302340712</v>
      </c>
      <c r="AD3063" s="44">
        <f t="shared" si="958"/>
        <v>3.3268159865814915</v>
      </c>
      <c r="AE3063" s="44">
        <f t="shared" si="959"/>
        <v>3.701316938905177</v>
      </c>
      <c r="AF3063" s="44">
        <f t="shared" si="960"/>
        <v>3.7080474740286721E-4</v>
      </c>
      <c r="AG3063" s="45">
        <f>AC3063+AA3063+SUM($Z$3047:Z3063)</f>
        <v>37.358406126457197</v>
      </c>
      <c r="AH3063" s="45">
        <f>AC3063+AA3063+SUM($Z$3047:Z3063)</f>
        <v>37.358406126457197</v>
      </c>
    </row>
    <row r="3064" spans="4:34" ht="14.4" x14ac:dyDescent="0.3">
      <c r="E3064" s="28">
        <v>40028.584027777775</v>
      </c>
      <c r="F3064" s="10">
        <f t="shared" si="957"/>
        <v>130.13472222221753</v>
      </c>
      <c r="G3064" s="10">
        <v>53726.8</v>
      </c>
      <c r="H3064" s="10">
        <v>37.74</v>
      </c>
      <c r="I3064" s="10">
        <v>401</v>
      </c>
      <c r="K3064" s="10"/>
      <c r="L3064" s="79">
        <v>1037</v>
      </c>
      <c r="M3064" s="86"/>
      <c r="N3064" s="114">
        <v>6.57</v>
      </c>
      <c r="O3064" s="90"/>
      <c r="P3064" s="90"/>
      <c r="Q3064" s="90"/>
      <c r="R3064" s="87"/>
      <c r="V3064" s="43">
        <f t="shared" si="947"/>
        <v>1.4259902330858586E-4</v>
      </c>
      <c r="W3064" s="43">
        <f t="shared" si="948"/>
        <v>1.9963925531442196E-2</v>
      </c>
      <c r="X3064" s="43">
        <f t="shared" si="949"/>
        <v>7.9341169219961243E-5</v>
      </c>
      <c r="Y3064" s="22">
        <f>X3064+W3064+SUM($V$3047:V3064)</f>
        <v>2.207789102687327E-2</v>
      </c>
      <c r="Z3064" s="22">
        <f t="shared" si="950"/>
        <v>0.20300448345245711</v>
      </c>
      <c r="AA3064" s="44">
        <f t="shared" si="951"/>
        <v>28.420716328635095</v>
      </c>
      <c r="AB3064" s="44">
        <f t="shared" si="952"/>
        <v>3.3500928176758129</v>
      </c>
      <c r="AC3064" s="44">
        <f t="shared" si="953"/>
        <v>7.0776802686522897</v>
      </c>
      <c r="AD3064" s="44">
        <f t="shared" si="958"/>
        <v>3.3500928176758129</v>
      </c>
      <c r="AE3064" s="44">
        <f t="shared" si="959"/>
        <v>3.7272140518086099</v>
      </c>
      <c r="AF3064" s="44">
        <f t="shared" si="960"/>
        <v>3.7339916786648239E-4</v>
      </c>
      <c r="AG3064" s="45">
        <f>AC3064+AA3064+SUM($Z$3047:Z3064)</f>
        <v>37.808057561705922</v>
      </c>
      <c r="AH3064" s="45">
        <f>AC3064+AA3064+SUM($Z$3047:Z3064)</f>
        <v>37.808057561705922</v>
      </c>
    </row>
    <row r="3065" spans="4:34" ht="14.4" x14ac:dyDescent="0.3">
      <c r="E3065" s="28">
        <v>40038.654166666667</v>
      </c>
      <c r="F3065" s="10">
        <f t="shared" si="957"/>
        <v>140.20486111110949</v>
      </c>
      <c r="G3065" s="10">
        <v>54689</v>
      </c>
      <c r="H3065" s="10">
        <v>39.04</v>
      </c>
      <c r="I3065" s="10">
        <v>599</v>
      </c>
      <c r="K3065" s="10"/>
      <c r="L3065" s="79">
        <v>1037</v>
      </c>
      <c r="M3065" s="86"/>
      <c r="N3065" s="114">
        <v>6.57</v>
      </c>
      <c r="O3065" s="90"/>
      <c r="P3065" s="90"/>
      <c r="Q3065" s="90"/>
      <c r="R3065" s="87"/>
      <c r="V3065" s="43">
        <f t="shared" si="947"/>
        <v>1.4751101934200295E-4</v>
      </c>
      <c r="W3065" s="43">
        <f t="shared" si="948"/>
        <v>2.0651607121025525E-2</v>
      </c>
      <c r="X3065" s="43">
        <f t="shared" si="949"/>
        <v>8.2074171869297467E-5</v>
      </c>
      <c r="Y3065" s="22">
        <f>X3065+W3065+SUM($V$3047:V3065)</f>
        <v>2.2915816638447939E-2</v>
      </c>
      <c r="Z3065" s="22">
        <f t="shared" si="950"/>
        <v>0.2066401162088832</v>
      </c>
      <c r="AA3065" s="44">
        <f t="shared" si="951"/>
        <v>28.929706502094383</v>
      </c>
      <c r="AB3065" s="44">
        <f t="shared" si="952"/>
        <v>3.4100900501402003</v>
      </c>
      <c r="AC3065" s="44">
        <f t="shared" si="953"/>
        <v>7.2044353323169261</v>
      </c>
      <c r="AD3065" s="44">
        <f t="shared" si="958"/>
        <v>3.4100900501402003</v>
      </c>
      <c r="AE3065" s="44">
        <f t="shared" si="959"/>
        <v>3.7939651957563272</v>
      </c>
      <c r="AF3065" s="44">
        <f t="shared" si="960"/>
        <v>3.8008642039820075E-4</v>
      </c>
      <c r="AG3065" s="45">
        <f>AC3065+AA3065+SUM($Z$3047:Z3065)</f>
        <v>38.650442915038731</v>
      </c>
      <c r="AH3065" s="45">
        <f>AC3065+AA3065+SUM($Z$3047:Z3065)</f>
        <v>38.650442915038731</v>
      </c>
    </row>
    <row r="3066" spans="4:34" ht="14.4" x14ac:dyDescent="0.3">
      <c r="E3066" s="28">
        <v>40045.611805555556</v>
      </c>
      <c r="F3066" s="10">
        <f t="shared" si="957"/>
        <v>147.16249999999854</v>
      </c>
      <c r="G3066" s="10">
        <v>55194</v>
      </c>
      <c r="H3066" s="10">
        <v>38.840000000000003</v>
      </c>
      <c r="I3066" s="10">
        <v>691</v>
      </c>
      <c r="K3066" s="10"/>
      <c r="L3066" s="79">
        <v>1037</v>
      </c>
      <c r="M3066" s="86"/>
      <c r="N3066" s="114">
        <v>6.57</v>
      </c>
      <c r="O3066" s="90"/>
      <c r="P3066" s="90"/>
      <c r="Q3066" s="90"/>
      <c r="R3066" s="87"/>
      <c r="V3066" s="43">
        <f t="shared" si="947"/>
        <v>1.4675532764455419E-4</v>
      </c>
      <c r="W3066" s="43">
        <f t="shared" si="948"/>
        <v>2.0545809953397321E-2</v>
      </c>
      <c r="X3066" s="43">
        <f t="shared" si="949"/>
        <v>8.1653709923245745E-5</v>
      </c>
      <c r="Y3066" s="22">
        <f>X3066+W3066+SUM($V$3047:V3066)</f>
        <v>2.2956354336518235E-2</v>
      </c>
      <c r="Z3066" s="22">
        <f t="shared" si="950"/>
        <v>0.20854823774494138</v>
      </c>
      <c r="AA3066" s="44">
        <f t="shared" si="951"/>
        <v>29.196844350355605</v>
      </c>
      <c r="AB3066" s="44">
        <f t="shared" si="952"/>
        <v>3.4415789322795849</v>
      </c>
      <c r="AC3066" s="44">
        <f t="shared" si="953"/>
        <v>7.2709613218727789</v>
      </c>
      <c r="AD3066" s="44">
        <f t="shared" si="958"/>
        <v>3.4415789322795849</v>
      </c>
      <c r="AE3066" s="44">
        <f t="shared" si="959"/>
        <v>3.8289987934424605</v>
      </c>
      <c r="AF3066" s="44">
        <f t="shared" si="960"/>
        <v>3.8359615073338865E-4</v>
      </c>
      <c r="AG3066" s="45">
        <f>AC3066+AA3066+SUM($Z$3047:Z3066)</f>
        <v>39.192654990600744</v>
      </c>
      <c r="AH3066" s="45">
        <f>AC3066+AA3066+SUM($Z$3047:Z3066)</f>
        <v>39.192654990600744</v>
      </c>
    </row>
    <row r="3067" spans="4:34" ht="14.4" x14ac:dyDescent="0.3">
      <c r="E3067" s="28">
        <v>40052.605555555558</v>
      </c>
      <c r="F3067" s="10">
        <f t="shared" si="957"/>
        <v>154.15625</v>
      </c>
      <c r="G3067" s="10">
        <v>56762</v>
      </c>
      <c r="H3067" s="10">
        <v>40.270000000000003</v>
      </c>
      <c r="I3067" s="10">
        <v>882</v>
      </c>
      <c r="K3067" s="10"/>
      <c r="L3067" s="79">
        <v>1037</v>
      </c>
      <c r="M3067" s="86"/>
      <c r="N3067" s="114">
        <v>6.57</v>
      </c>
      <c r="O3067" s="83"/>
      <c r="P3067" s="83"/>
      <c r="Q3067" s="83"/>
      <c r="R3067" s="83"/>
      <c r="V3067" s="43">
        <f t="shared" si="947"/>
        <v>1.52158523281313E-4</v>
      </c>
      <c r="W3067" s="43">
        <f t="shared" si="948"/>
        <v>2.1302259701938983E-2</v>
      </c>
      <c r="X3067" s="43">
        <f t="shared" si="949"/>
        <v>8.4660012837515616E-5</v>
      </c>
      <c r="Y3067" s="22">
        <f>X3067+W3067+SUM($V$3047:V3067)</f>
        <v>2.3867968911255481E-2</v>
      </c>
      <c r="Z3067" s="22">
        <f t="shared" si="950"/>
        <v>0.21447286065293986</v>
      </c>
      <c r="AA3067" s="44">
        <f t="shared" si="951"/>
        <v>30.026294144560726</v>
      </c>
      <c r="AB3067" s="44">
        <f t="shared" si="952"/>
        <v>3.5393503524668222</v>
      </c>
      <c r="AC3067" s="44">
        <f t="shared" si="953"/>
        <v>7.4775212260778829</v>
      </c>
      <c r="AD3067" s="44">
        <f t="shared" si="958"/>
        <v>3.5393503524668222</v>
      </c>
      <c r="AE3067" s="44">
        <f t="shared" si="959"/>
        <v>3.937776379921385</v>
      </c>
      <c r="AF3067" s="44">
        <f t="shared" si="960"/>
        <v>3.9449368967512061E-4</v>
      </c>
      <c r="AG3067" s="45">
        <f>AC3067+AA3067+SUM($Z$3047:Z3067)</f>
        <v>40.443137549663909</v>
      </c>
      <c r="AH3067" s="45">
        <f>AC3067+AA3067+SUM($Z$3047:Z3067)</f>
        <v>40.443137549663909</v>
      </c>
    </row>
    <row r="3068" spans="4:34" ht="14.4" x14ac:dyDescent="0.3">
      <c r="E3068" s="28">
        <v>40059.563888888886</v>
      </c>
      <c r="F3068" s="10">
        <f t="shared" si="957"/>
        <v>161.11458333332848</v>
      </c>
      <c r="G3068" s="10">
        <v>58782.3</v>
      </c>
      <c r="H3068" s="10">
        <v>41.28</v>
      </c>
      <c r="I3068" s="10">
        <v>978</v>
      </c>
      <c r="K3068" s="10"/>
      <c r="L3068" s="79">
        <v>1037</v>
      </c>
      <c r="M3068" s="86"/>
      <c r="N3068" s="114">
        <v>6.57</v>
      </c>
      <c r="O3068" s="83"/>
      <c r="P3068" s="83"/>
      <c r="Q3068" s="83"/>
      <c r="R3068" s="83"/>
      <c r="V3068" s="43">
        <f t="shared" si="947"/>
        <v>1.5597476635342939E-4</v>
      </c>
      <c r="W3068" s="43">
        <f t="shared" si="948"/>
        <v>2.1836535398461414E-2</v>
      </c>
      <c r="X3068" s="43">
        <f t="shared" si="949"/>
        <v>8.6783345665076815E-5</v>
      </c>
      <c r="Y3068" s="22">
        <f>X3068+W3068+SUM($V$3047:V3068)</f>
        <v>2.45603427069589E-2</v>
      </c>
      <c r="Z3068" s="22">
        <f t="shared" si="950"/>
        <v>0.2221064803347188</v>
      </c>
      <c r="AA3068" s="44">
        <f t="shared" si="951"/>
        <v>31.095004233357038</v>
      </c>
      <c r="AB3068" s="44">
        <f t="shared" si="952"/>
        <v>3.6653245872909785</v>
      </c>
      <c r="AC3068" s="44">
        <f t="shared" si="953"/>
        <v>7.7436647046911302</v>
      </c>
      <c r="AD3068" s="44">
        <f t="shared" si="958"/>
        <v>3.6653245872909781</v>
      </c>
      <c r="AE3068" s="44">
        <f t="shared" si="959"/>
        <v>4.0779315827041485</v>
      </c>
      <c r="AF3068" s="44">
        <f t="shared" si="960"/>
        <v>4.0853469600419016E-4</v>
      </c>
      <c r="AG3068" s="45">
        <f>AC3068+AA3068+SUM($Z$3047:Z3068)</f>
        <v>42.000097597408185</v>
      </c>
      <c r="AH3068" s="45">
        <f>AC3068+AA3068+SUM($Z$3047:Z3068)</f>
        <v>42.000097597408185</v>
      </c>
    </row>
    <row r="3069" spans="4:34" ht="14.4" x14ac:dyDescent="0.3">
      <c r="E3069" s="28">
        <v>40066.636111111111</v>
      </c>
      <c r="F3069" s="10">
        <f t="shared" si="957"/>
        <v>168.18680555555329</v>
      </c>
      <c r="G3069" s="10">
        <v>56300.5</v>
      </c>
      <c r="H3069" s="10">
        <v>38.99</v>
      </c>
      <c r="I3069" s="10">
        <v>1214</v>
      </c>
      <c r="K3069" s="10"/>
      <c r="L3069" s="79">
        <v>1037</v>
      </c>
      <c r="M3069" s="91"/>
      <c r="N3069" s="114">
        <v>6.57</v>
      </c>
      <c r="O3069" s="83"/>
      <c r="P3069" s="83"/>
      <c r="Q3069" s="83"/>
      <c r="R3069" s="83"/>
      <c r="V3069" s="43">
        <f t="shared" si="947"/>
        <v>1.4732209641764077E-4</v>
      </c>
      <c r="W3069" s="43">
        <f t="shared" si="948"/>
        <v>2.0625157829118473E-2</v>
      </c>
      <c r="X3069" s="43">
        <f t="shared" si="949"/>
        <v>8.1969056382784537E-5</v>
      </c>
      <c r="Y3069" s="22">
        <f>X3069+W3069+SUM($V$3047:V3069)</f>
        <v>2.3491472944751311E-2</v>
      </c>
      <c r="Z3069" s="22">
        <f t="shared" si="950"/>
        <v>0.21272910206107681</v>
      </c>
      <c r="AA3069" s="44">
        <f t="shared" si="951"/>
        <v>29.782167180258643</v>
      </c>
      <c r="AB3069" s="44">
        <f t="shared" si="952"/>
        <v>3.5105738789869689</v>
      </c>
      <c r="AC3069" s="44">
        <f t="shared" si="953"/>
        <v>7.4167256930481287</v>
      </c>
      <c r="AD3069" s="44">
        <f t="shared" si="958"/>
        <v>3.5105738789869694</v>
      </c>
      <c r="AE3069" s="44">
        <f t="shared" si="959"/>
        <v>3.9057605277785137</v>
      </c>
      <c r="AF3069" s="44">
        <f t="shared" si="960"/>
        <v>3.9128628264603312E-4</v>
      </c>
      <c r="AG3069" s="45">
        <f>AC3069+AA3069+SUM($Z$3047:Z3069)</f>
        <v>40.573050634727871</v>
      </c>
      <c r="AH3069" s="45">
        <f>AC3069+AA3069+SUM($Z$3047:Z3069)</f>
        <v>40.573050634727871</v>
      </c>
    </row>
    <row r="3070" spans="4:34" ht="14.4" x14ac:dyDescent="0.3">
      <c r="E3070" s="28">
        <v>40073.584722222222</v>
      </c>
      <c r="F3070" s="10">
        <f t="shared" si="957"/>
        <v>175.13541666666424</v>
      </c>
      <c r="G3070" s="10">
        <v>56309.2</v>
      </c>
      <c r="H3070" s="10">
        <v>39.43</v>
      </c>
      <c r="I3070" s="10">
        <v>1330</v>
      </c>
      <c r="K3070" s="10"/>
      <c r="L3070" s="79">
        <v>1037</v>
      </c>
      <c r="M3070" s="87"/>
      <c r="N3070" s="114">
        <v>6.57</v>
      </c>
      <c r="O3070" s="83"/>
      <c r="P3070" s="83"/>
      <c r="Q3070" s="83"/>
      <c r="R3070" s="83"/>
      <c r="V3070" s="43">
        <f t="shared" si="947"/>
        <v>1.4898461815202811E-4</v>
      </c>
      <c r="W3070" s="43">
        <f t="shared" si="948"/>
        <v>2.0857911597900521E-2</v>
      </c>
      <c r="X3070" s="43">
        <f t="shared" si="949"/>
        <v>8.289407266409834E-5</v>
      </c>
      <c r="Y3070" s="22">
        <f>X3070+W3070+SUM($V$3047:V3070)</f>
        <v>2.3874136347966698E-2</v>
      </c>
      <c r="Z3070" s="22">
        <f t="shared" si="950"/>
        <v>0.21276197464991581</v>
      </c>
      <c r="AA3070" s="44">
        <f t="shared" si="951"/>
        <v>29.786769357050471</v>
      </c>
      <c r="AB3070" s="44">
        <f t="shared" si="952"/>
        <v>3.5111163607188747</v>
      </c>
      <c r="AC3070" s="44">
        <f t="shared" si="953"/>
        <v>7.4178717843533475</v>
      </c>
      <c r="AD3070" s="44">
        <f t="shared" si="958"/>
        <v>3.5111163607188751</v>
      </c>
      <c r="AE3070" s="44">
        <f t="shared" si="959"/>
        <v>3.906364076887165</v>
      </c>
      <c r="AF3070" s="44">
        <f t="shared" si="960"/>
        <v>3.9134674730725312E-4</v>
      </c>
      <c r="AG3070" s="45">
        <f>AC3070+AA3070+SUM($Z$3047:Z3070)</f>
        <v>40.791560877474829</v>
      </c>
      <c r="AH3070" s="45">
        <f>AC3070+AA3070+SUM($Z$3047:Z3070)</f>
        <v>40.791560877474829</v>
      </c>
    </row>
    <row r="3071" spans="4:34" ht="14.4" x14ac:dyDescent="0.3">
      <c r="E3071" s="28">
        <v>40079.552083333336</v>
      </c>
      <c r="F3071" s="10">
        <f t="shared" si="957"/>
        <v>181.1027777777781</v>
      </c>
      <c r="G3071" s="10">
        <v>57956.2</v>
      </c>
      <c r="H3071" s="10">
        <v>37.770000000000003</v>
      </c>
      <c r="I3071" s="10">
        <v>1547</v>
      </c>
      <c r="K3071" s="10"/>
      <c r="L3071" s="79">
        <v>1037</v>
      </c>
      <c r="M3071" s="86"/>
      <c r="N3071" s="114">
        <v>6.57</v>
      </c>
      <c r="O3071" s="83"/>
      <c r="P3071" s="83"/>
      <c r="Q3071" s="83"/>
      <c r="R3071" s="83"/>
      <c r="V3071" s="43">
        <f t="shared" si="947"/>
        <v>1.427123770632032E-4</v>
      </c>
      <c r="W3071" s="43">
        <f t="shared" si="948"/>
        <v>1.9979795106586425E-2</v>
      </c>
      <c r="X3071" s="43">
        <f t="shared" si="949"/>
        <v>7.9404238511869002E-5</v>
      </c>
      <c r="Y3071" s="22">
        <f>X3071+W3071+SUM($V$3047:V3071)</f>
        <v>2.3135242399563577E-2</v>
      </c>
      <c r="Z3071" s="22">
        <f t="shared" si="950"/>
        <v>0.21898509577840658</v>
      </c>
      <c r="AA3071" s="44">
        <f t="shared" si="951"/>
        <v>30.658009032468733</v>
      </c>
      <c r="AB3071" s="44">
        <f t="shared" si="952"/>
        <v>3.6138137644487101</v>
      </c>
      <c r="AC3071" s="44">
        <f t="shared" si="953"/>
        <v>7.634838724548378</v>
      </c>
      <c r="AD3071" s="44">
        <f t="shared" si="958"/>
        <v>3.6138137644487096</v>
      </c>
      <c r="AE3071" s="44">
        <f t="shared" si="959"/>
        <v>4.0206221667664952</v>
      </c>
      <c r="AF3071" s="44">
        <f t="shared" si="960"/>
        <v>4.0279333317270755E-4</v>
      </c>
      <c r="AG3071" s="45">
        <f>AC3071+AA3071+SUM($Z$3047:Z3071)</f>
        <v>42.098752588866532</v>
      </c>
      <c r="AH3071" s="45">
        <f>AC3071+AA3071+SUM($Z$3047:Z3071)</f>
        <v>42.098752588866532</v>
      </c>
    </row>
    <row r="3072" spans="4:34" ht="14.4" x14ac:dyDescent="0.3">
      <c r="E3072" s="28">
        <v>40086.527777777781</v>
      </c>
      <c r="F3072" s="10">
        <f t="shared" si="957"/>
        <v>188.07847222222335</v>
      </c>
      <c r="G3072" s="10">
        <v>60244.2</v>
      </c>
      <c r="H3072" s="10">
        <v>39.58</v>
      </c>
      <c r="I3072" s="10">
        <v>1644</v>
      </c>
      <c r="K3072" s="10"/>
      <c r="L3072" s="79">
        <v>1037</v>
      </c>
      <c r="M3072" s="86"/>
      <c r="N3072" s="114">
        <v>6.57</v>
      </c>
      <c r="O3072" s="83"/>
      <c r="P3072" s="83"/>
      <c r="Q3072" s="83"/>
      <c r="R3072" s="83"/>
      <c r="V3072" s="43">
        <f t="shared" si="947"/>
        <v>1.4955138692511469E-4</v>
      </c>
      <c r="W3072" s="43">
        <f t="shared" si="948"/>
        <v>2.0937259473621676E-2</v>
      </c>
      <c r="X3072" s="43">
        <f t="shared" si="949"/>
        <v>8.3209419123637132E-5</v>
      </c>
      <c r="Y3072" s="22">
        <f>X3072+W3072+SUM($V$3047:V3072)</f>
        <v>2.424606333413571E-2</v>
      </c>
      <c r="Z3072" s="22">
        <f t="shared" si="950"/>
        <v>0.22763020879722068</v>
      </c>
      <c r="AA3072" s="44">
        <f t="shared" si="951"/>
        <v>31.868328630135395</v>
      </c>
      <c r="AB3072" s="44">
        <f t="shared" si="952"/>
        <v>3.7564802245178424</v>
      </c>
      <c r="AC3072" s="44">
        <f t="shared" si="953"/>
        <v>7.936247564357866</v>
      </c>
      <c r="AD3072" s="44">
        <f t="shared" si="958"/>
        <v>3.7564802245178419</v>
      </c>
      <c r="AE3072" s="44">
        <f t="shared" si="959"/>
        <v>4.1793486449959465</v>
      </c>
      <c r="AF3072" s="44">
        <f t="shared" si="960"/>
        <v>4.1869484407747968E-4</v>
      </c>
      <c r="AG3072" s="45">
        <f>AC3072+AA3072+SUM($Z$3047:Z3072)</f>
        <v>43.838111235139898</v>
      </c>
      <c r="AH3072" s="45">
        <f>AC3072+AA3072+SUM($Z$3047:Z3072)</f>
        <v>43.838111235139898</v>
      </c>
    </row>
    <row r="3073" spans="5:34" ht="14.4" x14ac:dyDescent="0.3">
      <c r="E3073" s="28">
        <v>40093.518750000003</v>
      </c>
      <c r="F3073" s="10">
        <f t="shared" si="957"/>
        <v>195.06944444444525</v>
      </c>
      <c r="G3073" s="10">
        <v>57441.1</v>
      </c>
      <c r="H3073" s="10">
        <v>37.39</v>
      </c>
      <c r="I3073" s="10">
        <v>1836</v>
      </c>
      <c r="K3073" s="10"/>
      <c r="L3073" s="79">
        <v>1037</v>
      </c>
      <c r="M3073" s="86"/>
      <c r="N3073" s="114">
        <v>6.57</v>
      </c>
      <c r="O3073" s="83"/>
      <c r="P3073" s="83"/>
      <c r="Q3073" s="83"/>
      <c r="R3073" s="83"/>
      <c r="V3073" s="43">
        <f t="shared" si="947"/>
        <v>1.4127656283805049E-4</v>
      </c>
      <c r="W3073" s="43">
        <f t="shared" si="948"/>
        <v>1.9778780488092836E-2</v>
      </c>
      <c r="X3073" s="43">
        <f t="shared" si="949"/>
        <v>7.8605360814370688E-5</v>
      </c>
      <c r="Y3073" s="22">
        <f>X3073+W3073+SUM($V$3047:V3073)</f>
        <v>2.3224256853135655E-2</v>
      </c>
      <c r="Z3073" s="22">
        <f t="shared" si="950"/>
        <v>0.21703881181162724</v>
      </c>
      <c r="AA3073" s="44">
        <f t="shared" si="951"/>
        <v>30.385528427242296</v>
      </c>
      <c r="AB3073" s="44">
        <f t="shared" si="952"/>
        <v>3.5816951046665375</v>
      </c>
      <c r="AC3073" s="44">
        <f t="shared" si="953"/>
        <v>7.566982215201409</v>
      </c>
      <c r="AD3073" s="44">
        <f t="shared" si="958"/>
        <v>3.581695104666538</v>
      </c>
      <c r="AE3073" s="44">
        <f t="shared" si="959"/>
        <v>3.9848878971266397</v>
      </c>
      <c r="AF3073" s="44">
        <f t="shared" si="960"/>
        <v>3.9921340823081595E-4</v>
      </c>
      <c r="AG3073" s="45">
        <f>AC3073+AA3073+SUM($Z$3047:Z3073)</f>
        <v>42.203084494901972</v>
      </c>
      <c r="AH3073" s="45">
        <f>AC3073+AA3073+SUM($Z$3047:Z3073)</f>
        <v>42.203084494901972</v>
      </c>
    </row>
    <row r="3074" spans="5:34" ht="14.4" x14ac:dyDescent="0.3">
      <c r="E3074" s="28">
        <v>40100.535416666666</v>
      </c>
      <c r="F3074" s="10">
        <f t="shared" si="957"/>
        <v>202.08611111110804</v>
      </c>
      <c r="G3074" s="10">
        <v>60024.9</v>
      </c>
      <c r="H3074" s="10">
        <v>37.67</v>
      </c>
      <c r="I3074" s="10">
        <v>1929</v>
      </c>
      <c r="K3074" s="10"/>
      <c r="L3074" s="79">
        <v>1037</v>
      </c>
      <c r="M3074" s="86"/>
      <c r="N3074" s="114">
        <v>6.57</v>
      </c>
      <c r="O3074" s="83"/>
      <c r="P3074" s="83"/>
      <c r="Q3074" s="83"/>
      <c r="R3074" s="83"/>
      <c r="V3074" s="43">
        <f t="shared" si="947"/>
        <v>1.423345312144788E-4</v>
      </c>
      <c r="W3074" s="43">
        <f t="shared" si="948"/>
        <v>1.9926896522772325E-2</v>
      </c>
      <c r="X3074" s="43">
        <f t="shared" si="949"/>
        <v>7.9194007538843127E-5</v>
      </c>
      <c r="Y3074" s="22">
        <f>X3074+W3074+SUM($V$3047:V3074)</f>
        <v>2.3515296065754095E-2</v>
      </c>
      <c r="Z3074" s="22">
        <f t="shared" si="950"/>
        <v>0.2268015928509681</v>
      </c>
      <c r="AA3074" s="44">
        <f t="shared" si="951"/>
        <v>31.752322035831071</v>
      </c>
      <c r="AB3074" s="44">
        <f t="shared" si="952"/>
        <v>3.7428059436204815</v>
      </c>
      <c r="AC3074" s="44">
        <f t="shared" si="953"/>
        <v>7.9073581593883642</v>
      </c>
      <c r="AD3074" s="44">
        <f t="shared" si="958"/>
        <v>3.7428059436204815</v>
      </c>
      <c r="AE3074" s="44">
        <f t="shared" si="959"/>
        <v>4.1641350450502657</v>
      </c>
      <c r="AF3074" s="44">
        <f t="shared" si="960"/>
        <v>4.1717071761707033E-4</v>
      </c>
      <c r="AG3074" s="45">
        <f>AC3074+AA3074+SUM($Z$3047:Z3074)</f>
        <v>44.137055640528672</v>
      </c>
      <c r="AH3074" s="45">
        <f>AC3074+AA3074+SUM($Z$3047:Z3074)</f>
        <v>44.137055640528672</v>
      </c>
    </row>
    <row r="3075" spans="5:34" ht="14.4" x14ac:dyDescent="0.3">
      <c r="E3075" s="28">
        <v>40107.570138888892</v>
      </c>
      <c r="F3075" s="10">
        <f t="shared" si="957"/>
        <v>209.1208333333343</v>
      </c>
      <c r="G3075" s="10">
        <v>57252.9</v>
      </c>
      <c r="H3075" s="10">
        <v>36.9</v>
      </c>
      <c r="I3075" s="10">
        <v>2170</v>
      </c>
      <c r="K3075" s="10"/>
      <c r="L3075" s="79">
        <v>1037</v>
      </c>
      <c r="M3075" s="86"/>
      <c r="N3075" s="114">
        <v>6.57</v>
      </c>
      <c r="O3075" s="83"/>
      <c r="P3075" s="83"/>
      <c r="Q3075" s="83"/>
      <c r="R3075" s="83"/>
      <c r="V3075" s="43">
        <f t="shared" si="947"/>
        <v>1.3942511817930097E-4</v>
      </c>
      <c r="W3075" s="43">
        <f t="shared" si="948"/>
        <v>1.9519577427403737E-2</v>
      </c>
      <c r="X3075" s="43">
        <f t="shared" si="949"/>
        <v>7.7575229046543981E-5</v>
      </c>
      <c r="Y3075" s="22">
        <f>X3075+W3075+SUM($V$3047:V3075)</f>
        <v>2.3245783310072508E-2</v>
      </c>
      <c r="Z3075" s="22">
        <f t="shared" si="950"/>
        <v>0.21632770592432793</v>
      </c>
      <c r="AA3075" s="44">
        <f t="shared" si="951"/>
        <v>30.285973292504156</v>
      </c>
      <c r="AB3075" s="44">
        <f t="shared" si="952"/>
        <v>3.5699600400751867</v>
      </c>
      <c r="AC3075" s="44">
        <f t="shared" si="953"/>
        <v>7.5421897573114833</v>
      </c>
      <c r="AD3075" s="44">
        <f t="shared" si="958"/>
        <v>3.5699600400751863</v>
      </c>
      <c r="AE3075" s="44">
        <f t="shared" si="959"/>
        <v>3.9718318118107372</v>
      </c>
      <c r="AF3075" s="44">
        <f t="shared" si="960"/>
        <v>3.9790542555936563E-4</v>
      </c>
      <c r="AG3075" s="45">
        <f>AC3075+AA3075+SUM($Z$3047:Z3075)</f>
        <v>42.521866201049207</v>
      </c>
      <c r="AH3075" s="45">
        <f>AC3075+AA3075+SUM($Z$3047:Z3075)</f>
        <v>42.521866201049207</v>
      </c>
    </row>
    <row r="3076" spans="5:34" ht="14.4" x14ac:dyDescent="0.3">
      <c r="E3076" s="28">
        <v>40115.515277777777</v>
      </c>
      <c r="F3076" s="10">
        <f t="shared" si="957"/>
        <v>217.06597222221899</v>
      </c>
      <c r="G3076" s="10">
        <v>60847.4</v>
      </c>
      <c r="H3076" s="10">
        <v>39.049999999999997</v>
      </c>
      <c r="I3076" s="10">
        <v>2270</v>
      </c>
      <c r="K3076" s="10"/>
      <c r="L3076" s="79">
        <v>1037</v>
      </c>
      <c r="M3076" s="86"/>
      <c r="N3076" s="114">
        <v>6.57</v>
      </c>
      <c r="O3076" s="83"/>
      <c r="P3076" s="83"/>
      <c r="Q3076" s="83"/>
      <c r="R3076" s="83"/>
      <c r="V3076" s="43">
        <f t="shared" si="947"/>
        <v>1.4754880392687541E-4</v>
      </c>
      <c r="W3076" s="43">
        <f t="shared" si="948"/>
        <v>2.0656896979406932E-2</v>
      </c>
      <c r="X3076" s="43">
        <f t="shared" si="949"/>
        <v>8.2095194966600054E-5</v>
      </c>
      <c r="Y3076" s="22">
        <f>X3076+W3076+SUM($V$3047:V3076)</f>
        <v>2.4535171631922634E-2</v>
      </c>
      <c r="Z3076" s="22">
        <f t="shared" si="950"/>
        <v>0.22990937495672625</v>
      </c>
      <c r="AA3076" s="44">
        <f t="shared" si="951"/>
        <v>32.18741288770206</v>
      </c>
      <c r="AB3076" s="44">
        <f t="shared" si="952"/>
        <v>3.7940922912633401</v>
      </c>
      <c r="AC3076" s="44">
        <f t="shared" si="953"/>
        <v>8.0157098948530958</v>
      </c>
      <c r="AD3076" s="44">
        <f t="shared" si="958"/>
        <v>3.7940922912633406</v>
      </c>
      <c r="AE3076" s="44">
        <f t="shared" si="959"/>
        <v>4.2211947165291663</v>
      </c>
      <c r="AF3076" s="44">
        <f t="shared" si="960"/>
        <v>4.2288706058873779E-4</v>
      </c>
      <c r="AG3076" s="45">
        <f>AC3076+AA3076+SUM($Z$3047:Z3076)</f>
        <v>45.126735308745445</v>
      </c>
      <c r="AH3076" s="45">
        <f>AC3076+AA3076+SUM($Z$3047:Z3076)</f>
        <v>45.126735308745445</v>
      </c>
    </row>
    <row r="3077" spans="5:34" ht="14.4" x14ac:dyDescent="0.3">
      <c r="E3077" s="28">
        <v>40158.511111111111</v>
      </c>
      <c r="F3077" s="10">
        <f t="shared" si="957"/>
        <v>260.06180555555329</v>
      </c>
      <c r="G3077" s="10">
        <v>62306</v>
      </c>
      <c r="H3077" s="10">
        <v>37.75</v>
      </c>
      <c r="I3077" s="10">
        <v>2508</v>
      </c>
      <c r="K3077" s="10"/>
      <c r="L3077" s="79">
        <v>1037</v>
      </c>
      <c r="M3077" s="86"/>
      <c r="N3077" s="114">
        <v>6.57</v>
      </c>
      <c r="O3077" s="83"/>
      <c r="P3077" s="83"/>
      <c r="Q3077" s="83"/>
      <c r="R3077" s="83"/>
      <c r="V3077" s="43">
        <f t="shared" si="947"/>
        <v>1.4263680789345832E-4</v>
      </c>
      <c r="W3077" s="43">
        <f t="shared" si="948"/>
        <v>1.9969215389823602E-2</v>
      </c>
      <c r="X3077" s="43">
        <f t="shared" si="949"/>
        <v>7.9362192317263816E-5</v>
      </c>
      <c r="Y3077" s="22">
        <f>X3077+W3077+SUM($V$3047:V3077)</f>
        <v>2.3987393847583426E-2</v>
      </c>
      <c r="Z3077" s="22">
        <f t="shared" si="950"/>
        <v>0.23542063450622022</v>
      </c>
      <c r="AA3077" s="44">
        <f t="shared" si="951"/>
        <v>32.958991631214552</v>
      </c>
      <c r="AB3077" s="44">
        <f t="shared" si="952"/>
        <v>3.8850421595574134</v>
      </c>
      <c r="AC3077" s="44">
        <f t="shared" si="953"/>
        <v>8.2078580302316446</v>
      </c>
      <c r="AD3077" s="44">
        <f t="shared" si="958"/>
        <v>3.8850421595574125</v>
      </c>
      <c r="AE3077" s="44">
        <f t="shared" si="959"/>
        <v>4.3223828464004415</v>
      </c>
      <c r="AF3077" s="44">
        <f t="shared" si="960"/>
        <v>4.3302427379053002E-4</v>
      </c>
      <c r="AG3077" s="45">
        <f>AC3077+AA3077+SUM($Z$3047:Z3077)</f>
        <v>46.325882822142702</v>
      </c>
      <c r="AH3077" s="45">
        <f>AC3077+AA3077+SUM($Z$3047:Z3077)</f>
        <v>46.325882822142702</v>
      </c>
    </row>
    <row r="3078" spans="5:34" ht="14.4" x14ac:dyDescent="0.3">
      <c r="E3078" s="28">
        <v>40186.482638888891</v>
      </c>
      <c r="F3078" s="10">
        <f t="shared" si="957"/>
        <v>288.03333333333285</v>
      </c>
      <c r="G3078" s="10">
        <v>69087</v>
      </c>
      <c r="H3078" s="10">
        <v>42.8</v>
      </c>
      <c r="I3078" s="10">
        <v>2733</v>
      </c>
      <c r="K3078" s="10"/>
      <c r="L3078" s="79">
        <v>1037</v>
      </c>
      <c r="M3078" s="86"/>
      <c r="N3078" s="114">
        <v>6.57</v>
      </c>
      <c r="O3078" s="83"/>
      <c r="P3078" s="83"/>
      <c r="Q3078" s="83"/>
      <c r="R3078" s="83"/>
      <c r="V3078" s="43">
        <f t="shared" si="947"/>
        <v>1.6171802325404012E-4</v>
      </c>
      <c r="W3078" s="43">
        <f t="shared" si="948"/>
        <v>2.2640593872435767E-2</v>
      </c>
      <c r="X3078" s="43">
        <f t="shared" si="949"/>
        <v>8.9978856455069962E-5</v>
      </c>
      <c r="Y3078" s="22">
        <f>X3078+W3078+SUM($V$3047:V3078)</f>
        <v>2.6831107017587438E-2</v>
      </c>
      <c r="Z3078" s="22">
        <f t="shared" si="950"/>
        <v>0.26104236150822124</v>
      </c>
      <c r="AA3078" s="44">
        <f t="shared" si="951"/>
        <v>36.54604459964883</v>
      </c>
      <c r="AB3078" s="44">
        <f t="shared" si="952"/>
        <v>4.3078661393339788</v>
      </c>
      <c r="AC3078" s="44">
        <f t="shared" si="953"/>
        <v>9.101150575139048</v>
      </c>
      <c r="AD3078" s="44">
        <f t="shared" si="958"/>
        <v>4.3078661393339797</v>
      </c>
      <c r="AE3078" s="44">
        <f t="shared" si="959"/>
        <v>4.7928042838453324</v>
      </c>
      <c r="AF3078" s="44">
        <f t="shared" si="960"/>
        <v>4.8015195973688486E-4</v>
      </c>
      <c r="AG3078" s="45">
        <f>AC3078+AA3078+SUM($Z$3047:Z3078)</f>
        <v>51.067270696992615</v>
      </c>
      <c r="AH3078" s="45">
        <f>AC3078+AA3078+SUM($Z$3047:Z3078)</f>
        <v>51.067270696992615</v>
      </c>
    </row>
    <row r="3079" spans="5:34" ht="14.4" x14ac:dyDescent="0.3">
      <c r="E3079" s="28">
        <v>40200.48333333333</v>
      </c>
      <c r="F3079" s="10">
        <f t="shared" si="957"/>
        <v>302.03402777777228</v>
      </c>
      <c r="G3079" s="10">
        <v>68069</v>
      </c>
      <c r="H3079" s="10">
        <v>43.31</v>
      </c>
      <c r="I3079" s="78">
        <v>2938</v>
      </c>
      <c r="J3079" s="78"/>
      <c r="K3079" s="78"/>
      <c r="L3079" s="79">
        <v>1037</v>
      </c>
      <c r="M3079" s="90"/>
      <c r="N3079" s="114">
        <v>6.57</v>
      </c>
      <c r="O3079" s="83"/>
      <c r="P3079" s="83"/>
      <c r="Q3079" s="83"/>
      <c r="R3079" s="83"/>
      <c r="V3079" s="43">
        <f t="shared" si="947"/>
        <v>1.6364503708253455E-4</v>
      </c>
      <c r="W3079" s="43">
        <f t="shared" si="948"/>
        <v>2.2910376649887692E-2</v>
      </c>
      <c r="X3079" s="43">
        <f t="shared" si="949"/>
        <v>9.1051034417501882E-5</v>
      </c>
      <c r="Y3079" s="22">
        <f>X3079+W3079+SUM($V$3047:V3079)</f>
        <v>2.726560701008433E-2</v>
      </c>
      <c r="Z3079" s="22">
        <f t="shared" si="950"/>
        <v>0.25719589076820698</v>
      </c>
      <c r="AA3079" s="44">
        <f t="shared" si="951"/>
        <v>36.007537016421267</v>
      </c>
      <c r="AB3079" s="44">
        <f t="shared" si="952"/>
        <v>4.2443895412787453</v>
      </c>
      <c r="AC3079" s="44">
        <f t="shared" si="953"/>
        <v>8.9670447189650719</v>
      </c>
      <c r="AD3079" s="44">
        <f t="shared" si="958"/>
        <v>4.2443895412787453</v>
      </c>
      <c r="AE3079" s="44">
        <f t="shared" si="959"/>
        <v>4.7221821007869487</v>
      </c>
      <c r="AF3079" s="44">
        <f t="shared" si="960"/>
        <v>4.7307689937803083E-4</v>
      </c>
      <c r="AG3079" s="45">
        <f>AC3079+AA3079+SUM($Z$3047:Z3079)</f>
        <v>50.65185314835928</v>
      </c>
      <c r="AH3079" s="45">
        <f>AC3079+AA3079+SUM($Z$3047:Z3079)</f>
        <v>50.65185314835928</v>
      </c>
    </row>
    <row r="3080" spans="5:34" ht="14.4" x14ac:dyDescent="0.3">
      <c r="E3080" s="28">
        <v>40287.669444444444</v>
      </c>
      <c r="F3080" s="10">
        <f t="shared" si="957"/>
        <v>389.22013888888614</v>
      </c>
      <c r="G3080" s="10">
        <v>77968</v>
      </c>
      <c r="H3080" s="10">
        <v>36.24</v>
      </c>
      <c r="I3080" s="10">
        <v>165</v>
      </c>
      <c r="K3080" s="10"/>
      <c r="L3080" s="79">
        <v>1037</v>
      </c>
      <c r="M3080" s="86"/>
      <c r="N3080" s="114">
        <v>6.57</v>
      </c>
      <c r="O3080" s="83"/>
      <c r="P3080" s="83"/>
      <c r="Q3080" s="83"/>
      <c r="R3080" s="83"/>
      <c r="V3080" s="43">
        <f t="shared" ref="V3080:V3109" si="961">($A$15*L3080/1000/$A$13*H3080)/$Q$3047</f>
        <v>1.3693133557771998E-4</v>
      </c>
      <c r="W3080" s="43">
        <f t="shared" ref="W3080:W3109" si="962">($U$3047*L3080/1000/$A$13*H3080)/$Q$3047</f>
        <v>1.9170446774230663E-2</v>
      </c>
      <c r="X3080" s="43">
        <f t="shared" ref="X3080:X3109" si="963">($A$46*$S$3047*H3080*L3080/1000000)/$Q$3047</f>
        <v>7.6187704624573269E-5</v>
      </c>
      <c r="Y3080" s="22">
        <f>X3080+W3080+SUM($V$3047:V3080)</f>
        <v>2.364774514021209E-2</v>
      </c>
      <c r="Z3080" s="22">
        <f t="shared" ref="Z3080:Z3109" si="964">($A$15*L3080/1000/$A$13*G3080)/$Q$3047</f>
        <v>0.29459885133343461</v>
      </c>
      <c r="AA3080" s="44">
        <f t="shared" ref="AA3080:AA3109" si="965">($U$3047*L3080/1000/$A$13*G3080)/$Q$3047</f>
        <v>41.243967828179251</v>
      </c>
      <c r="AB3080" s="44">
        <f t="shared" ref="AB3080:AB3109" si="966">($A$14*$S$3047/1000*G3080/1000000*L3080/1000*1000000)/$Q$3047</f>
        <v>4.8616339854327411</v>
      </c>
      <c r="AC3080" s="44">
        <f t="shared" ref="AC3080:AC3100" si="967">($A$14*((L3080/1000)*G3080/10^6)*(1+($A$28/(10^-N3080))+(($A$28*$A$29)/(10^-N3080)^2))*1000000)*$S$3047/1000/$Q$3047</f>
        <v>10.271085848892575</v>
      </c>
      <c r="AD3080" s="44">
        <f t="shared" si="958"/>
        <v>4.8616339854327402</v>
      </c>
      <c r="AE3080" s="44">
        <f t="shared" si="959"/>
        <v>5.4089099888959264</v>
      </c>
      <c r="AF3080" s="44">
        <f t="shared" si="960"/>
        <v>5.4187456390877354E-4</v>
      </c>
      <c r="AG3080" s="45">
        <f>AC3080+AA3080+SUM($Z$3047:Z3080)</f>
        <v>57.486923941378201</v>
      </c>
      <c r="AH3080" s="45">
        <f>AC3080+AA3080+SUM($Z$3047:Z3080)</f>
        <v>57.486923941378201</v>
      </c>
    </row>
    <row r="3081" spans="5:34" ht="14.4" x14ac:dyDescent="0.3">
      <c r="E3081" s="28">
        <v>40360.678472222222</v>
      </c>
      <c r="F3081" s="10">
        <f t="shared" si="957"/>
        <v>462.22916666666424</v>
      </c>
      <c r="G3081" s="10">
        <v>85695</v>
      </c>
      <c r="H3081" s="10">
        <v>36.549999999999997</v>
      </c>
      <c r="I3081" s="10">
        <v>83</v>
      </c>
      <c r="K3081" s="10"/>
      <c r="L3081" s="79">
        <v>1037</v>
      </c>
      <c r="M3081" s="86"/>
      <c r="N3081" s="114">
        <v>6.57</v>
      </c>
      <c r="O3081" s="83"/>
      <c r="P3081" s="83"/>
      <c r="Q3081" s="83"/>
      <c r="R3081" s="83"/>
      <c r="V3081" s="43">
        <f t="shared" si="961"/>
        <v>1.381026577087656E-4</v>
      </c>
      <c r="W3081" s="43">
        <f t="shared" si="962"/>
        <v>1.9334432384054377E-2</v>
      </c>
      <c r="X3081" s="43">
        <f t="shared" si="963"/>
        <v>7.6839420640953439E-5</v>
      </c>
      <c r="Y3081" s="22">
        <f>X3081+W3081+SUM($V$3047:V3081)</f>
        <v>2.3950485123760953E-2</v>
      </c>
      <c r="Z3081" s="22">
        <f t="shared" si="964"/>
        <v>0.32379500006436845</v>
      </c>
      <c r="AA3081" s="44">
        <f t="shared" si="965"/>
        <v>45.331441399494935</v>
      </c>
      <c r="AB3081" s="44">
        <f t="shared" si="966"/>
        <v>5.3434450592763536</v>
      </c>
      <c r="AC3081" s="44">
        <f t="shared" si="967"/>
        <v>11.288999356413521</v>
      </c>
      <c r="AD3081" s="44">
        <f t="shared" si="958"/>
        <v>5.3434450592763536</v>
      </c>
      <c r="AE3081" s="44">
        <f t="shared" si="959"/>
        <v>5.9449587202241494</v>
      </c>
      <c r="AF3081" s="44">
        <f t="shared" si="960"/>
        <v>5.955769130176785E-4</v>
      </c>
      <c r="AG3081" s="45">
        <f>AC3081+AA3081+SUM($Z$3047:Z3081)</f>
        <v>62.916106020279194</v>
      </c>
      <c r="AH3081" s="45">
        <f>AC3081+AA3081+SUM($Z$3047:Z3081)</f>
        <v>62.916106020279194</v>
      </c>
    </row>
    <row r="3082" spans="5:34" ht="14.4" x14ac:dyDescent="0.3">
      <c r="E3082" s="28">
        <v>40533.605555555558</v>
      </c>
      <c r="F3082" s="10">
        <f t="shared" si="957"/>
        <v>635.15625</v>
      </c>
      <c r="G3082" s="10">
        <v>91841</v>
      </c>
      <c r="H3082" s="10">
        <v>38.39</v>
      </c>
      <c r="I3082" s="10">
        <v>60</v>
      </c>
      <c r="K3082" s="10"/>
      <c r="L3082" s="79">
        <v>1037</v>
      </c>
      <c r="M3082" s="86"/>
      <c r="N3082" s="114">
        <v>6.57</v>
      </c>
      <c r="O3082" s="83"/>
      <c r="P3082" s="83"/>
      <c r="Q3082" s="83"/>
      <c r="R3082" s="83"/>
      <c r="V3082" s="43">
        <f t="shared" si="961"/>
        <v>1.4505502132529442E-4</v>
      </c>
      <c r="W3082" s="43">
        <f t="shared" si="962"/>
        <v>2.0307766326233857E-2</v>
      </c>
      <c r="X3082" s="43">
        <f t="shared" si="963"/>
        <v>8.0707670544629342E-5</v>
      </c>
      <c r="Y3082" s="22">
        <f>X3082+W3082+SUM($V$3047:V3082)</f>
        <v>2.5072742337169402E-2</v>
      </c>
      <c r="Z3082" s="22">
        <f t="shared" si="964"/>
        <v>0.34701740592696967</v>
      </c>
      <c r="AA3082" s="44">
        <f t="shared" si="965"/>
        <v>48.582588360709657</v>
      </c>
      <c r="AB3082" s="44">
        <f t="shared" si="966"/>
        <v>5.7266741080459722</v>
      </c>
      <c r="AC3082" s="44">
        <f t="shared" si="967"/>
        <v>12.098640409503169</v>
      </c>
      <c r="AD3082" s="44">
        <f t="shared" si="958"/>
        <v>5.7266741080459713</v>
      </c>
      <c r="AE3082" s="44">
        <f t="shared" si="959"/>
        <v>6.3713280100835057</v>
      </c>
      <c r="AF3082" s="44">
        <f t="shared" si="960"/>
        <v>6.382913736910741E-4</v>
      </c>
      <c r="AG3082" s="45">
        <f>AC3082+AA3082+SUM($Z$3047:Z3082)</f>
        <v>67.323911440510543</v>
      </c>
      <c r="AH3082" s="45">
        <f>AC3082+AA3082+SUM($Z$3047:Z3082)</f>
        <v>67.323911440510543</v>
      </c>
    </row>
    <row r="3083" spans="5:34" ht="14.4" x14ac:dyDescent="0.3">
      <c r="E3083" s="28">
        <v>40609.599305555559</v>
      </c>
      <c r="F3083" s="10">
        <f t="shared" si="957"/>
        <v>711.15000000000146</v>
      </c>
      <c r="G3083" s="10">
        <v>98498</v>
      </c>
      <c r="H3083" s="10">
        <v>40.909999999999997</v>
      </c>
      <c r="I3083" s="10">
        <v>55</v>
      </c>
      <c r="K3083" s="10"/>
      <c r="L3083" s="79">
        <v>1037</v>
      </c>
      <c r="M3083" s="86"/>
      <c r="N3083" s="114">
        <v>6.57</v>
      </c>
      <c r="O3083" s="83"/>
      <c r="P3083" s="83"/>
      <c r="Q3083" s="83"/>
      <c r="R3083" s="83"/>
      <c r="V3083" s="43">
        <f t="shared" si="961"/>
        <v>1.5457673671314911E-4</v>
      </c>
      <c r="W3083" s="43">
        <f t="shared" si="962"/>
        <v>2.1640810638349234E-2</v>
      </c>
      <c r="X3083" s="43">
        <f t="shared" si="963"/>
        <v>8.6005491064881115E-5</v>
      </c>
      <c r="Y3083" s="22">
        <f>X3083+W3083+SUM($V$3047:V3083)</f>
        <v>2.6565661206518178E-2</v>
      </c>
      <c r="Z3083" s="22">
        <f t="shared" si="964"/>
        <v>0.3721706040765525</v>
      </c>
      <c r="AA3083" s="44">
        <f t="shared" si="965"/>
        <v>52.104047085214447</v>
      </c>
      <c r="AB3083" s="44">
        <f t="shared" si="966"/>
        <v>6.1417661642873238</v>
      </c>
      <c r="AC3083" s="44">
        <f t="shared" si="967"/>
        <v>12.975597859945374</v>
      </c>
      <c r="AD3083" s="44">
        <f t="shared" si="958"/>
        <v>6.1417661642873238</v>
      </c>
      <c r="AE3083" s="44">
        <f t="shared" si="959"/>
        <v>6.833147138393584</v>
      </c>
      <c r="AF3083" s="44">
        <f t="shared" si="960"/>
        <v>6.8455726446601649E-4</v>
      </c>
      <c r="AG3083" s="45">
        <f>AC3083+AA3083+SUM($Z$3047:Z3083)</f>
        <v>72.094498219534088</v>
      </c>
      <c r="AH3083" s="45">
        <f>AC3083+AA3083+SUM($Z$3047:Z3083)</f>
        <v>72.094498219534088</v>
      </c>
    </row>
    <row r="3084" spans="5:34" ht="14.4" x14ac:dyDescent="0.3">
      <c r="E3084" s="28">
        <v>40627.549305555556</v>
      </c>
      <c r="F3084" s="10">
        <f t="shared" si="957"/>
        <v>729.09999999999854</v>
      </c>
      <c r="G3084" s="52">
        <v>12306</v>
      </c>
      <c r="H3084" s="123">
        <v>1.95</v>
      </c>
      <c r="I3084" s="17">
        <v>47</v>
      </c>
      <c r="J3084" s="17"/>
      <c r="L3084" s="79">
        <v>1037</v>
      </c>
      <c r="M3084" s="86"/>
      <c r="N3084" s="114">
        <v>6.57</v>
      </c>
      <c r="O3084" s="83"/>
      <c r="P3084" s="83"/>
      <c r="Q3084" s="83"/>
      <c r="R3084" s="83"/>
      <c r="V3084" s="43">
        <f t="shared" si="961"/>
        <v>7.3679940501256605E-6</v>
      </c>
      <c r="W3084" s="43">
        <f t="shared" si="962"/>
        <v>1.0315223843749941E-3</v>
      </c>
      <c r="X3084" s="43">
        <f t="shared" si="963"/>
        <v>4.099503974004356E-6</v>
      </c>
      <c r="Y3084" s="22">
        <f>X3084+W3084+SUM($V$3047:V3084)</f>
        <v>5.8818349595031886E-3</v>
      </c>
      <c r="Z3084" s="22">
        <f t="shared" si="964"/>
        <v>4.6497710144023784E-2</v>
      </c>
      <c r="AA3084" s="44">
        <f t="shared" si="965"/>
        <v>6.5096997241634247</v>
      </c>
      <c r="AB3084" s="44">
        <f t="shared" si="966"/>
        <v>0.76733105664805179</v>
      </c>
      <c r="AC3084" s="44">
        <f t="shared" si="967"/>
        <v>1.6211263910382725</v>
      </c>
      <c r="AD3084" s="44">
        <f t="shared" si="958"/>
        <v>0.76733105664805179</v>
      </c>
      <c r="AE3084" s="44">
        <f t="shared" si="959"/>
        <v>0.8537098081694191</v>
      </c>
      <c r="AF3084" s="44">
        <f t="shared" si="960"/>
        <v>8.5526220801628453E-5</v>
      </c>
      <c r="AG3084" s="45">
        <f>AC3084+AA3084+SUM($Z$3047:Z3084)</f>
        <v>15.192177099719986</v>
      </c>
      <c r="AH3084" s="77">
        <f>AC3084+AA3084+SUM($Z$3084:Z3084)+$AH$3083</f>
        <v>80.271822044879812</v>
      </c>
    </row>
    <row r="3085" spans="5:34" ht="14.4" x14ac:dyDescent="0.3">
      <c r="E3085" s="28">
        <v>40633.59097222222</v>
      </c>
      <c r="F3085" s="10">
        <f t="shared" si="957"/>
        <v>735.14166666666279</v>
      </c>
      <c r="G3085" s="52">
        <v>17223</v>
      </c>
      <c r="H3085" s="123">
        <v>0.51</v>
      </c>
      <c r="I3085" s="17">
        <v>86</v>
      </c>
      <c r="J3085" s="17"/>
      <c r="L3085" s="79">
        <v>1037</v>
      </c>
      <c r="M3085" s="86"/>
      <c r="N3085" s="114">
        <v>6.57</v>
      </c>
      <c r="O3085" s="83"/>
      <c r="P3085" s="83"/>
      <c r="Q3085" s="83"/>
      <c r="R3085" s="83"/>
      <c r="V3085" s="43">
        <f t="shared" si="961"/>
        <v>1.9270138284944035E-6</v>
      </c>
      <c r="W3085" s="43">
        <f t="shared" si="962"/>
        <v>2.6978277745192157E-4</v>
      </c>
      <c r="X3085" s="43">
        <f t="shared" si="963"/>
        <v>1.0721779624319084E-6</v>
      </c>
      <c r="Y3085" s="22">
        <f>X3085+W3085+SUM($V$3047:V3085)</f>
        <v>5.1189950403970385E-3</v>
      </c>
      <c r="Z3085" s="22">
        <f t="shared" si="964"/>
        <v>6.5076390525802177E-2</v>
      </c>
      <c r="AA3085" s="44">
        <f t="shared" si="965"/>
        <v>9.110723090302832</v>
      </c>
      <c r="AB3085" s="44">
        <f t="shared" si="966"/>
        <v>1.0739267665081584</v>
      </c>
      <c r="AC3085" s="44">
        <f t="shared" si="967"/>
        <v>2.2688655804365485</v>
      </c>
      <c r="AD3085" s="44">
        <f t="shared" si="958"/>
        <v>1.0739267665081582</v>
      </c>
      <c r="AE3085" s="44">
        <f t="shared" si="959"/>
        <v>1.1948191147490577</v>
      </c>
      <c r="AF3085" s="44">
        <f t="shared" si="960"/>
        <v>1.1969917933255702E-4</v>
      </c>
      <c r="AG3085" s="45">
        <f>AC3085+AA3085+SUM($Z$3047:Z3085)</f>
        <v>18.506016045783472</v>
      </c>
      <c r="AH3085" s="45">
        <f>AC3085+AA3085+SUM($Z$3084:Z3085)+$AH$3083</f>
        <v>83.585660990943296</v>
      </c>
    </row>
    <row r="3086" spans="5:34" ht="14.4" x14ac:dyDescent="0.3">
      <c r="E3086" s="28">
        <v>40654.53402777778</v>
      </c>
      <c r="F3086" s="10">
        <f t="shared" si="957"/>
        <v>756.0847222222219</v>
      </c>
      <c r="G3086" s="10">
        <v>20610</v>
      </c>
      <c r="H3086" s="40">
        <v>2.92</v>
      </c>
      <c r="I3086" s="10">
        <v>64</v>
      </c>
      <c r="K3086" s="10"/>
      <c r="L3086" s="79">
        <v>1037</v>
      </c>
      <c r="M3086" s="86"/>
      <c r="N3086" s="114">
        <v>6.57</v>
      </c>
      <c r="O3086" s="83"/>
      <c r="P3086" s="83"/>
      <c r="Q3086" s="83"/>
      <c r="R3086" s="83"/>
      <c r="V3086" s="43">
        <f t="shared" si="961"/>
        <v>1.1033098782752271E-5</v>
      </c>
      <c r="W3086" s="43">
        <f t="shared" si="962"/>
        <v>1.544638647371786E-3</v>
      </c>
      <c r="X3086" s="43">
        <f t="shared" si="963"/>
        <v>6.1387444123552405E-6</v>
      </c>
      <c r="Y3086" s="22">
        <f>X3086+W3086+SUM($V$3047:V3086)</f>
        <v>6.4099505755495787E-3</v>
      </c>
      <c r="Z3086" s="22">
        <f t="shared" si="964"/>
        <v>7.7874029422097368E-2</v>
      </c>
      <c r="AA3086" s="44">
        <f t="shared" si="965"/>
        <v>10.902398124086478</v>
      </c>
      <c r="AB3086" s="44">
        <f t="shared" si="966"/>
        <v>1.2851205166192383</v>
      </c>
      <c r="AC3086" s="44">
        <f t="shared" si="967"/>
        <v>2.7150507816755076</v>
      </c>
      <c r="AD3086" s="44">
        <f t="shared" si="958"/>
        <v>1.2851205166192383</v>
      </c>
      <c r="AE3086" s="44">
        <f t="shared" si="959"/>
        <v>1.4297870263588273</v>
      </c>
      <c r="AF3086" s="44">
        <f t="shared" si="960"/>
        <v>1.4323869744202521E-4</v>
      </c>
      <c r="AG3086" s="45">
        <f>AC3086+AA3086+SUM($Z$3047:Z3086)</f>
        <v>20.821750310228175</v>
      </c>
      <c r="AH3086" s="45">
        <f>AC3086+AA3086+SUM($Z$3084:Z3086)+$AH$3083</f>
        <v>85.901395255387996</v>
      </c>
    </row>
    <row r="3087" spans="5:34" ht="14.4" x14ac:dyDescent="0.3">
      <c r="E3087" s="28">
        <v>40694.595138888886</v>
      </c>
      <c r="F3087" s="10">
        <f t="shared" si="957"/>
        <v>796.14583333332848</v>
      </c>
      <c r="G3087" s="10">
        <v>24897</v>
      </c>
      <c r="H3087" s="10">
        <v>0.96</v>
      </c>
      <c r="I3087" s="10">
        <v>39</v>
      </c>
      <c r="K3087" s="10"/>
      <c r="L3087" s="79">
        <v>1037</v>
      </c>
      <c r="M3087" s="86"/>
      <c r="N3087" s="114">
        <v>6.57</v>
      </c>
      <c r="O3087" s="83"/>
      <c r="P3087" s="83"/>
      <c r="Q3087" s="83"/>
      <c r="R3087" s="83"/>
      <c r="V3087" s="43">
        <f t="shared" si="961"/>
        <v>3.6273201477541714E-6</v>
      </c>
      <c r="W3087" s="43">
        <f t="shared" si="962"/>
        <v>5.0782640461538174E-4</v>
      </c>
      <c r="X3087" s="43">
        <f t="shared" si="963"/>
        <v>2.0182173410482984E-6</v>
      </c>
      <c r="Y3087" s="22">
        <f>X3087+W3087+SUM($V$3047:V3087)</f>
        <v>5.3726451258696208E-3</v>
      </c>
      <c r="Z3087" s="22">
        <f t="shared" si="964"/>
        <v>9.4072280956912085E-2</v>
      </c>
      <c r="AA3087" s="44">
        <f t="shared" si="965"/>
        <v>13.17016041219704</v>
      </c>
      <c r="AB3087" s="44">
        <f t="shared" si="966"/>
        <v>1.5524330665826869</v>
      </c>
      <c r="AC3087" s="44">
        <f t="shared" si="967"/>
        <v>3.2797971524199476</v>
      </c>
      <c r="AD3087" s="44">
        <f t="shared" si="958"/>
        <v>1.5524330665826871</v>
      </c>
      <c r="AE3087" s="44">
        <f t="shared" si="959"/>
        <v>1.7271910526567553</v>
      </c>
      <c r="AF3087" s="44">
        <f t="shared" si="960"/>
        <v>1.7303318050529366E-4</v>
      </c>
      <c r="AG3087" s="45">
        <f>AC3087+AA3087+SUM($Z$3047:Z3087)</f>
        <v>23.748331250040088</v>
      </c>
      <c r="AH3087" s="45">
        <f>AC3087+AA3087+SUM($Z$3084:Z3087)+$AH$3083</f>
        <v>88.827976195199909</v>
      </c>
    </row>
    <row r="3088" spans="5:34" ht="14.4" x14ac:dyDescent="0.3">
      <c r="E3088" s="28">
        <v>40750.59097222222</v>
      </c>
      <c r="F3088" s="10">
        <f t="shared" si="957"/>
        <v>852.14166666666279</v>
      </c>
      <c r="G3088" s="10">
        <v>28351</v>
      </c>
      <c r="H3088" s="10">
        <v>0</v>
      </c>
      <c r="I3088" s="36" t="s">
        <v>251</v>
      </c>
      <c r="J3088" s="36"/>
      <c r="K3088" s="36"/>
      <c r="L3088" s="79">
        <v>1037</v>
      </c>
      <c r="M3088" s="86"/>
      <c r="N3088" s="114">
        <v>6.57</v>
      </c>
      <c r="O3088" s="83"/>
      <c r="P3088" s="83"/>
      <c r="Q3088" s="83"/>
      <c r="R3088" s="83"/>
      <c r="V3088" s="43">
        <f t="shared" si="961"/>
        <v>0</v>
      </c>
      <c r="W3088" s="43">
        <f t="shared" si="962"/>
        <v>0</v>
      </c>
      <c r="X3088" s="43">
        <f t="shared" si="963"/>
        <v>0</v>
      </c>
      <c r="Y3088" s="22">
        <f>X3088+W3088+SUM($V$3047:V3088)</f>
        <v>4.8628005039131911E-3</v>
      </c>
      <c r="Z3088" s="22">
        <f t="shared" si="964"/>
        <v>0.10712307657185262</v>
      </c>
      <c r="AA3088" s="44">
        <f t="shared" si="965"/>
        <v>14.997277497136134</v>
      </c>
      <c r="AB3088" s="44">
        <f t="shared" si="966"/>
        <v>1.7678045495716652</v>
      </c>
      <c r="AC3088" s="44">
        <f t="shared" si="967"/>
        <v>3.7348085740554251</v>
      </c>
      <c r="AD3088" s="44">
        <f t="shared" si="958"/>
        <v>1.7678045495716654</v>
      </c>
      <c r="AE3088" s="44">
        <f t="shared" si="959"/>
        <v>1.966806986137754</v>
      </c>
      <c r="AF3088" s="44">
        <f t="shared" si="960"/>
        <v>1.9703834600576695E-4</v>
      </c>
      <c r="AG3088" s="45">
        <f>AC3088+AA3088+SUM($Z$3047:Z3088)</f>
        <v>26.137582833186514</v>
      </c>
      <c r="AH3088" s="45">
        <f>AC3088+AA3088+SUM($Z$3084:Z3088)+$AH$3083</f>
        <v>91.217227778346341</v>
      </c>
    </row>
    <row r="3089" spans="4:34" ht="14.4" x14ac:dyDescent="0.3">
      <c r="E3089" s="28">
        <v>40850.633333333331</v>
      </c>
      <c r="F3089" s="10">
        <f t="shared" si="957"/>
        <v>952.18402777777374</v>
      </c>
      <c r="G3089" s="10">
        <v>40193</v>
      </c>
      <c r="H3089" s="40">
        <v>2.93</v>
      </c>
      <c r="I3089" s="10">
        <v>39</v>
      </c>
      <c r="K3089" s="10"/>
      <c r="L3089" s="79">
        <v>1037</v>
      </c>
      <c r="N3089" s="114">
        <v>6.57</v>
      </c>
      <c r="V3089" s="43">
        <f t="shared" si="961"/>
        <v>1.1070883367624711E-5</v>
      </c>
      <c r="W3089" s="43">
        <f t="shared" si="962"/>
        <v>1.5499285057531966E-3</v>
      </c>
      <c r="X3089" s="43">
        <f t="shared" si="963"/>
        <v>6.1597675096578275E-6</v>
      </c>
      <c r="Y3089" s="22">
        <f>X3089+W3089+SUM($V$3047:V3089)</f>
        <v>6.4299596605436708E-3</v>
      </c>
      <c r="Z3089" s="22">
        <f t="shared" si="964"/>
        <v>0.15186758197779521</v>
      </c>
      <c r="AA3089" s="44">
        <f t="shared" si="965"/>
        <v>21.261527792402124</v>
      </c>
      <c r="AB3089" s="44">
        <f t="shared" si="966"/>
        <v>2.5062032471847187</v>
      </c>
      <c r="AC3089" s="44">
        <f t="shared" si="967"/>
        <v>5.2948100954819832</v>
      </c>
      <c r="AD3089" s="44">
        <f t="shared" si="958"/>
        <v>2.5062032471847182</v>
      </c>
      <c r="AE3089" s="44">
        <f t="shared" si="959"/>
        <v>2.7883275085123889</v>
      </c>
      <c r="AF3089" s="44">
        <f t="shared" si="960"/>
        <v>2.7933978487565837E-4</v>
      </c>
      <c r="AG3089" s="45">
        <f>AC3089+AA3089+SUM($Z$3047:Z3089)</f>
        <v>34.113702231856848</v>
      </c>
      <c r="AH3089" s="45">
        <f>AC3089+AA3089+SUM($Z$3084:Z3089)+$AH$3083</f>
        <v>99.193347177016676</v>
      </c>
    </row>
    <row r="3090" spans="4:34" ht="14.4" x14ac:dyDescent="0.3">
      <c r="E3090" s="28">
        <v>40941.591666666667</v>
      </c>
      <c r="F3090" s="10">
        <f t="shared" si="957"/>
        <v>1043.1423611111095</v>
      </c>
      <c r="G3090" s="10">
        <v>49072</v>
      </c>
      <c r="H3090" s="40">
        <v>4.42</v>
      </c>
      <c r="I3090" s="10">
        <v>36</v>
      </c>
      <c r="K3090" s="10"/>
      <c r="L3090" s="79">
        <v>1037</v>
      </c>
      <c r="N3090" s="114">
        <v>6.57</v>
      </c>
      <c r="V3090" s="43">
        <f t="shared" si="961"/>
        <v>1.6700786513618163E-5</v>
      </c>
      <c r="W3090" s="43">
        <f t="shared" si="962"/>
        <v>2.3381174045833198E-3</v>
      </c>
      <c r="X3090" s="43">
        <f t="shared" si="963"/>
        <v>9.2922090077432061E-6</v>
      </c>
      <c r="Y3090" s="22">
        <f>X3090+W3090+SUM($V$3047:V3090)</f>
        <v>7.2379817873854963E-3</v>
      </c>
      <c r="Z3090" s="22">
        <f t="shared" si="964"/>
        <v>0.18541651488603406</v>
      </c>
      <c r="AA3090" s="44">
        <f t="shared" si="965"/>
        <v>25.958393049256262</v>
      </c>
      <c r="AB3090" s="44">
        <f t="shared" si="966"/>
        <v>3.059846384839362</v>
      </c>
      <c r="AC3090" s="44">
        <f t="shared" si="967"/>
        <v>6.4644818999699414</v>
      </c>
      <c r="AD3090" s="44">
        <f t="shared" si="958"/>
        <v>3.059846384839362</v>
      </c>
      <c r="AE3090" s="44">
        <f t="shared" si="959"/>
        <v>3.4042944666414532</v>
      </c>
      <c r="AF3090" s="44">
        <f t="shared" si="960"/>
        <v>3.4104848912542749E-4</v>
      </c>
      <c r="AG3090" s="45">
        <f>AC3090+AA3090+SUM($Z$3047:Z3090)</f>
        <v>40.165655808084985</v>
      </c>
      <c r="AH3090" s="45">
        <f>AC3090+AA3090+SUM($Z$3084:Z3090)+$AH$3083</f>
        <v>105.24530075324481</v>
      </c>
    </row>
    <row r="3091" spans="4:34" ht="14.4" x14ac:dyDescent="0.3">
      <c r="E3091" s="28">
        <v>41018.584722222222</v>
      </c>
      <c r="F3091" s="10">
        <f t="shared" si="957"/>
        <v>1120.1354166666642</v>
      </c>
      <c r="G3091" s="10">
        <v>51198</v>
      </c>
      <c r="H3091" s="10">
        <v>0</v>
      </c>
      <c r="I3091" s="10">
        <v>60</v>
      </c>
      <c r="K3091" s="10"/>
      <c r="L3091" s="79">
        <v>1037</v>
      </c>
      <c r="N3091" s="114">
        <v>6.57</v>
      </c>
      <c r="V3091" s="43">
        <f t="shared" si="961"/>
        <v>0</v>
      </c>
      <c r="W3091" s="43">
        <f t="shared" si="962"/>
        <v>0</v>
      </c>
      <c r="X3091" s="43">
        <f t="shared" si="963"/>
        <v>0</v>
      </c>
      <c r="Y3091" s="22">
        <f>X3091+W3091+SUM($V$3047:V3091)</f>
        <v>4.8905721737944339E-3</v>
      </c>
      <c r="Z3091" s="22">
        <f t="shared" si="964"/>
        <v>0.19344951762991464</v>
      </c>
      <c r="AA3091" s="44">
        <f t="shared" si="965"/>
        <v>27.083016941144077</v>
      </c>
      <c r="AB3091" s="44">
        <f t="shared" si="966"/>
        <v>3.1924114609350687</v>
      </c>
      <c r="AC3091" s="44">
        <f t="shared" si="967"/>
        <v>6.744549729268444</v>
      </c>
      <c r="AD3091" s="44">
        <f t="shared" si="958"/>
        <v>3.1924114609350682</v>
      </c>
      <c r="AE3091" s="44">
        <f t="shared" si="959"/>
        <v>3.5517824442270367</v>
      </c>
      <c r="AF3091" s="44">
        <f t="shared" si="960"/>
        <v>3.558241063385156E-4</v>
      </c>
      <c r="AG3091" s="45">
        <f>AC3091+AA3091+SUM($Z$3047:Z3091)</f>
        <v>41.763797046901217</v>
      </c>
      <c r="AH3091" s="45">
        <f>AC3091+AA3091+SUM($Z$3084:Z3091)+$AH$3083</f>
        <v>106.84344199206105</v>
      </c>
    </row>
    <row r="3092" spans="4:34" ht="14.4" x14ac:dyDescent="0.3">
      <c r="E3092" s="28">
        <v>41037.439583333333</v>
      </c>
      <c r="F3092" s="10">
        <f t="shared" si="957"/>
        <v>1138.9902777777752</v>
      </c>
      <c r="G3092" s="10">
        <v>67256</v>
      </c>
      <c r="H3092" s="40">
        <v>0.56999999999999995</v>
      </c>
      <c r="I3092" s="10">
        <v>16</v>
      </c>
      <c r="K3092" s="10"/>
      <c r="L3092" s="79">
        <v>1037</v>
      </c>
      <c r="N3092" s="114">
        <v>6.57</v>
      </c>
      <c r="V3092" s="43">
        <f t="shared" si="961"/>
        <v>2.1537213377290392E-6</v>
      </c>
      <c r="W3092" s="43">
        <f t="shared" si="962"/>
        <v>3.0152192774038285E-4</v>
      </c>
      <c r="X3092" s="43">
        <f t="shared" si="963"/>
        <v>1.1983165462474271E-6</v>
      </c>
      <c r="Y3092" s="22">
        <f>X3092+W3092+SUM($V$3047:V3092)</f>
        <v>5.1954461394187927E-3</v>
      </c>
      <c r="Z3092" s="22">
        <f t="shared" si="964"/>
        <v>0.25412400401807766</v>
      </c>
      <c r="AA3092" s="44">
        <f t="shared" si="965"/>
        <v>35.577471530012616</v>
      </c>
      <c r="AB3092" s="44">
        <f t="shared" si="966"/>
        <v>4.1936955587454401</v>
      </c>
      <c r="AC3092" s="44">
        <f t="shared" si="967"/>
        <v>8.8599444625117876</v>
      </c>
      <c r="AD3092" s="44">
        <f t="shared" si="958"/>
        <v>4.1936955587454392</v>
      </c>
      <c r="AE3092" s="44">
        <f t="shared" si="959"/>
        <v>4.6657814771853126</v>
      </c>
      <c r="AF3092" s="44">
        <f t="shared" si="960"/>
        <v>4.6742658103643132E-4</v>
      </c>
      <c r="AG3092" s="45">
        <f>AC3092+AA3092+SUM($Z$3047:Z3092)</f>
        <v>52.627770373031183</v>
      </c>
      <c r="AH3092" s="45">
        <f>AC3092+AA3092+SUM($Z$3084:Z3092)+$AH$3083</f>
        <v>117.70741531819101</v>
      </c>
    </row>
    <row r="3093" spans="4:34" ht="14.4" x14ac:dyDescent="0.3">
      <c r="E3093" s="28">
        <v>41039.685416666667</v>
      </c>
      <c r="F3093" s="10">
        <f t="shared" si="957"/>
        <v>1141.2361111111095</v>
      </c>
      <c r="G3093" s="10">
        <v>9730</v>
      </c>
      <c r="H3093" s="10">
        <v>0</v>
      </c>
      <c r="I3093" s="10">
        <v>83</v>
      </c>
      <c r="K3093" s="10"/>
      <c r="L3093" s="79">
        <v>1037</v>
      </c>
      <c r="N3093" s="114">
        <v>6.57</v>
      </c>
      <c r="V3093" s="43">
        <f t="shared" si="961"/>
        <v>0</v>
      </c>
      <c r="W3093" s="43">
        <f t="shared" si="962"/>
        <v>0</v>
      </c>
      <c r="X3093" s="43">
        <f t="shared" si="963"/>
        <v>0</v>
      </c>
      <c r="Y3093" s="22">
        <f>X3093+W3093+SUM($V$3047:V3093)</f>
        <v>4.8927258951321625E-3</v>
      </c>
      <c r="Z3093" s="22">
        <f t="shared" si="964"/>
        <v>3.676440108088342E-2</v>
      </c>
      <c r="AA3093" s="44">
        <f t="shared" si="965"/>
        <v>5.1470322051121498</v>
      </c>
      <c r="AB3093" s="44">
        <f t="shared" si="966"/>
        <v>0.60670658062616167</v>
      </c>
      <c r="AC3093" s="44">
        <f t="shared" si="967"/>
        <v>1.2817779769870299</v>
      </c>
      <c r="AD3093" s="44">
        <f t="shared" si="958"/>
        <v>0.60670658062616145</v>
      </c>
      <c r="AE3093" s="44">
        <f t="shared" si="959"/>
        <v>0.6750037732397568</v>
      </c>
      <c r="AF3093" s="44">
        <f t="shared" si="960"/>
        <v>6.7623121111640234E-5</v>
      </c>
      <c r="AG3093" s="45">
        <f>AC3093+AA3093+SUM($Z$3047:Z3093)</f>
        <v>14.655928963686836</v>
      </c>
      <c r="AH3093" s="45">
        <f>AC3093+AA3093+SUM($Z$3093:Z3093)+$AH$3092</f>
        <v>124.17298990137107</v>
      </c>
    </row>
    <row r="3094" spans="4:34" ht="14.4" x14ac:dyDescent="0.3">
      <c r="E3094" s="28">
        <v>41045.427083333336</v>
      </c>
      <c r="F3094" s="10">
        <f t="shared" si="957"/>
        <v>1146.9777777777781</v>
      </c>
      <c r="G3094" s="10">
        <v>12454</v>
      </c>
      <c r="H3094" s="21">
        <v>0.8</v>
      </c>
      <c r="I3094" s="10">
        <v>15</v>
      </c>
      <c r="K3094" s="10"/>
      <c r="L3094" s="79">
        <v>1037</v>
      </c>
      <c r="N3094" s="114">
        <v>6.57</v>
      </c>
      <c r="V3094" s="43">
        <f t="shared" si="961"/>
        <v>3.0227667897951431E-6</v>
      </c>
      <c r="W3094" s="43">
        <f t="shared" si="962"/>
        <v>4.2318867051281813E-4</v>
      </c>
      <c r="X3094" s="43">
        <f t="shared" si="963"/>
        <v>1.6818477842069156E-6</v>
      </c>
      <c r="Y3094" s="22">
        <f>X3094+W3094+SUM($V$3047:V3094)</f>
        <v>5.3206191802189825E-3</v>
      </c>
      <c r="Z3094" s="22">
        <f t="shared" si="964"/>
        <v>4.7056922000135885E-2</v>
      </c>
      <c r="AA3094" s="44">
        <f t="shared" si="965"/>
        <v>6.5879896282082964</v>
      </c>
      <c r="AB3094" s="44">
        <f t="shared" si="966"/>
        <v>0.77655948151266352</v>
      </c>
      <c r="AC3094" s="44">
        <f t="shared" si="967"/>
        <v>1.6406231166902847</v>
      </c>
      <c r="AD3094" s="44">
        <f t="shared" si="958"/>
        <v>0.77655948151266341</v>
      </c>
      <c r="AE3094" s="44">
        <f t="shared" si="959"/>
        <v>0.86397708036258281</v>
      </c>
      <c r="AF3094" s="44">
        <f t="shared" si="960"/>
        <v>8.6554815038475592E-5</v>
      </c>
      <c r="AG3094" s="45">
        <f>AC3094+AA3094+SUM($Z$3047:Z3094)</f>
        <v>16.502788448486374</v>
      </c>
      <c r="AH3094" s="45">
        <f>AC3094+AA3094+SUM($Z$3093:Z3094)+$AH$3092</f>
        <v>126.01984938617061</v>
      </c>
    </row>
    <row r="3095" spans="4:34" ht="14.4" x14ac:dyDescent="0.3">
      <c r="E3095" s="28">
        <v>41052.660416666666</v>
      </c>
      <c r="F3095" s="10">
        <f t="shared" si="957"/>
        <v>1154.211111111108</v>
      </c>
      <c r="G3095" s="10">
        <v>14000</v>
      </c>
      <c r="H3095" s="40">
        <v>0.45</v>
      </c>
      <c r="I3095" s="10">
        <v>84</v>
      </c>
      <c r="K3095" s="10"/>
      <c r="L3095" s="79">
        <v>1037</v>
      </c>
      <c r="N3095" s="114">
        <v>6.57</v>
      </c>
      <c r="V3095" s="43">
        <f t="shared" si="961"/>
        <v>1.7003063192597679E-6</v>
      </c>
      <c r="W3095" s="43">
        <f t="shared" si="962"/>
        <v>2.380436271634602E-4</v>
      </c>
      <c r="X3095" s="43">
        <f t="shared" si="963"/>
        <v>9.4603937861638994E-7</v>
      </c>
      <c r="Y3095" s="22">
        <f>X3095+W3095+SUM($V$3047:V3095)</f>
        <v>5.1364386347832946E-3</v>
      </c>
      <c r="Z3095" s="22">
        <f t="shared" si="964"/>
        <v>5.2898418821415001E-2</v>
      </c>
      <c r="AA3095" s="44">
        <f t="shared" si="965"/>
        <v>7.4058017339743172</v>
      </c>
      <c r="AB3095" s="44">
        <f t="shared" si="966"/>
        <v>0.87295910881462091</v>
      </c>
      <c r="AC3095" s="44">
        <f t="shared" si="967"/>
        <v>1.8442848589741441</v>
      </c>
      <c r="AD3095" s="44">
        <f t="shared" si="958"/>
        <v>0.87295910881462091</v>
      </c>
      <c r="AE3095" s="44">
        <f t="shared" si="959"/>
        <v>0.97122845070468611</v>
      </c>
      <c r="AF3095" s="44">
        <f t="shared" si="960"/>
        <v>9.7299454836892438E-5</v>
      </c>
      <c r="AG3095" s="45">
        <f>AC3095+AA3095+SUM($Z$3047:Z3095)</f>
        <v>17.577160715357671</v>
      </c>
      <c r="AH3095" s="45">
        <f>AC3095+AA3095+SUM($Z$3093:Z3095)+$AH$3092</f>
        <v>127.0942216530419</v>
      </c>
    </row>
    <row r="3096" spans="4:34" ht="14.4" x14ac:dyDescent="0.3">
      <c r="E3096" s="28">
        <v>41113.512499999997</v>
      </c>
      <c r="F3096" s="10">
        <f t="shared" si="957"/>
        <v>1215.0631944444394</v>
      </c>
      <c r="G3096" s="10">
        <v>17255</v>
      </c>
      <c r="H3096" s="10">
        <v>1.58</v>
      </c>
      <c r="I3096" s="10">
        <v>25</v>
      </c>
      <c r="K3096" s="10"/>
      <c r="L3096" s="79">
        <v>1037</v>
      </c>
      <c r="N3096" s="114">
        <v>6.57</v>
      </c>
      <c r="V3096" s="43">
        <f t="shared" si="961"/>
        <v>5.969964409845407E-6</v>
      </c>
      <c r="W3096" s="43">
        <f t="shared" si="962"/>
        <v>8.357976242628158E-4</v>
      </c>
      <c r="X3096" s="43">
        <f t="shared" si="963"/>
        <v>3.3216493738086581E-6</v>
      </c>
      <c r="Y3096" s="22">
        <f>X3096+W3096+SUM($V$3047:V3096)</f>
        <v>5.7425382062876876E-3</v>
      </c>
      <c r="Z3096" s="22">
        <f t="shared" si="964"/>
        <v>6.5197301197393989E-2</v>
      </c>
      <c r="AA3096" s="44">
        <f t="shared" si="965"/>
        <v>9.1276506371233452</v>
      </c>
      <c r="AB3096" s="44">
        <f t="shared" si="966"/>
        <v>1.0759221016140204</v>
      </c>
      <c r="AC3096" s="44">
        <f t="shared" si="967"/>
        <v>2.2730810886856325</v>
      </c>
      <c r="AD3096" s="44">
        <f t="shared" si="958"/>
        <v>1.0759221016140204</v>
      </c>
      <c r="AE3096" s="44">
        <f t="shared" si="959"/>
        <v>1.1970390654935257</v>
      </c>
      <c r="AF3096" s="44">
        <f t="shared" si="960"/>
        <v>1.1992157808646993E-4</v>
      </c>
      <c r="AG3096" s="45">
        <f>AC3096+AA3096+SUM($Z$3047:Z3096)</f>
        <v>19.793003149415583</v>
      </c>
      <c r="AH3096" s="45">
        <f>AC3096+AA3096+SUM($Z$3093:Z3096)+$AH$3092</f>
        <v>129.31006408709982</v>
      </c>
    </row>
    <row r="3097" spans="4:34" ht="14.4" x14ac:dyDescent="0.3">
      <c r="E3097" s="28">
        <v>41134.663888888892</v>
      </c>
      <c r="F3097" s="10">
        <f t="shared" si="957"/>
        <v>1236.2145833333343</v>
      </c>
      <c r="G3097" s="10">
        <v>18790</v>
      </c>
      <c r="H3097" s="10">
        <v>1.2</v>
      </c>
      <c r="I3097" s="10">
        <v>83</v>
      </c>
      <c r="K3097" s="10"/>
      <c r="L3097" s="79">
        <v>1037</v>
      </c>
      <c r="N3097" s="114">
        <v>6.57</v>
      </c>
      <c r="V3097" s="43">
        <f t="shared" si="961"/>
        <v>4.534150184692714E-6</v>
      </c>
      <c r="W3097" s="43">
        <f t="shared" si="962"/>
        <v>6.347830057692272E-4</v>
      </c>
      <c r="X3097" s="43">
        <f t="shared" si="963"/>
        <v>2.5227716763103727E-6</v>
      </c>
      <c r="Y3097" s="22">
        <f>X3097+W3097+SUM($V$3047:V3097)</f>
        <v>5.5452588602812932E-3</v>
      </c>
      <c r="Z3097" s="22">
        <f t="shared" si="964"/>
        <v>7.0997234975313406E-2</v>
      </c>
      <c r="AA3097" s="44">
        <f t="shared" si="965"/>
        <v>9.9396438986698161</v>
      </c>
      <c r="AB3097" s="44">
        <f t="shared" si="966"/>
        <v>1.1716358324733376</v>
      </c>
      <c r="AC3097" s="44">
        <f t="shared" si="967"/>
        <v>2.475293750008869</v>
      </c>
      <c r="AD3097" s="44">
        <f t="shared" si="958"/>
        <v>1.1716358324733376</v>
      </c>
      <c r="AE3097" s="44">
        <f t="shared" si="959"/>
        <v>1.3035273277672179</v>
      </c>
      <c r="AF3097" s="44">
        <f t="shared" si="960"/>
        <v>1.3058976831322919E-4</v>
      </c>
      <c r="AG3097" s="45">
        <f>AC3097+AA3097+SUM($Z$3047:Z3097)</f>
        <v>20.878206307260601</v>
      </c>
      <c r="AH3097" s="45">
        <f>AC3097+AA3097+SUM($Z$3093:Z3097)+$AH$3092</f>
        <v>130.39526724494485</v>
      </c>
    </row>
    <row r="3098" spans="4:34" ht="14.4" x14ac:dyDescent="0.3">
      <c r="E3098" s="28">
        <v>42304.638888888891</v>
      </c>
      <c r="F3098" s="10">
        <f t="shared" si="957"/>
        <v>2406.1895833333328</v>
      </c>
      <c r="G3098" s="10">
        <v>57973</v>
      </c>
      <c r="H3098" s="10">
        <v>2.02</v>
      </c>
      <c r="I3098" s="10">
        <v>55</v>
      </c>
      <c r="K3098" s="10">
        <v>5</v>
      </c>
      <c r="L3098" s="10">
        <v>1080</v>
      </c>
      <c r="N3098" s="114">
        <v>6.57</v>
      </c>
      <c r="V3098" s="43">
        <f t="shared" si="961"/>
        <v>7.9489730335307182E-6</v>
      </c>
      <c r="W3098" s="43">
        <f t="shared" si="962"/>
        <v>1.1128596957458584E-3</v>
      </c>
      <c r="X3098" s="43">
        <f t="shared" si="963"/>
        <v>4.4227569021526107E-6</v>
      </c>
      <c r="Y3098" s="22">
        <f>X3098+W3098+SUM($V$3047:V3098)</f>
        <v>6.0331845085172964E-3</v>
      </c>
      <c r="Z3098" s="22">
        <f t="shared" si="964"/>
        <v>0.22813159092716648</v>
      </c>
      <c r="AA3098" s="44">
        <f t="shared" si="965"/>
        <v>31.938522347264673</v>
      </c>
      <c r="AB3098" s="44">
        <f t="shared" si="966"/>
        <v>3.7647543110989683</v>
      </c>
      <c r="AC3098" s="44">
        <f t="shared" si="967"/>
        <v>7.9537280768461711</v>
      </c>
      <c r="AD3098" s="44">
        <f t="shared" si="958"/>
        <v>3.7647543110989687</v>
      </c>
      <c r="AE3098" s="44">
        <f t="shared" si="959"/>
        <v>4.1885541486788123</v>
      </c>
      <c r="AF3098" s="44">
        <f t="shared" si="960"/>
        <v>4.196170683895784E-4</v>
      </c>
      <c r="AG3098" s="45">
        <f>AC3098+AA3098+SUM($Z$3047:Z3098)</f>
        <v>48.583650673619928</v>
      </c>
      <c r="AH3098" s="45">
        <f>AC3098+AA3098+SUM($Z$3093:Z3098)+$AH$3092</f>
        <v>158.10071161130418</v>
      </c>
    </row>
    <row r="3099" spans="4:34" ht="14.4" x14ac:dyDescent="0.3">
      <c r="D3099" s="40" t="s">
        <v>164</v>
      </c>
      <c r="E3099" s="28">
        <v>42305.651388888888</v>
      </c>
      <c r="F3099" s="10">
        <f t="shared" si="957"/>
        <v>2407.2020833333299</v>
      </c>
      <c r="I3099" s="10">
        <v>54</v>
      </c>
      <c r="J3099" s="40">
        <v>0.75</v>
      </c>
      <c r="K3099" s="10"/>
      <c r="L3099" s="10">
        <v>1054</v>
      </c>
      <c r="N3099" s="114">
        <v>6.57</v>
      </c>
      <c r="V3099" s="43">
        <f t="shared" si="961"/>
        <v>0</v>
      </c>
      <c r="W3099" s="43">
        <f t="shared" si="962"/>
        <v>0</v>
      </c>
      <c r="X3099" s="43">
        <f t="shared" si="963"/>
        <v>0</v>
      </c>
      <c r="Y3099" s="22">
        <f>X3099+W3099+SUM($V$3047:V3099)</f>
        <v>4.9159020558692855E-3</v>
      </c>
      <c r="Z3099" s="22">
        <f t="shared" si="964"/>
        <v>0</v>
      </c>
      <c r="AA3099" s="44">
        <f t="shared" si="965"/>
        <v>0</v>
      </c>
      <c r="AB3099" s="44">
        <f t="shared" si="966"/>
        <v>0</v>
      </c>
      <c r="AC3099" s="44">
        <f t="shared" si="967"/>
        <v>0</v>
      </c>
      <c r="AD3099" s="44">
        <f t="shared" si="958"/>
        <v>0</v>
      </c>
      <c r="AE3099" s="44">
        <f t="shared" si="959"/>
        <v>0</v>
      </c>
      <c r="AF3099" s="44">
        <f t="shared" si="960"/>
        <v>0</v>
      </c>
      <c r="AG3099" s="45">
        <f>AC3099+AA3099+SUM($Z$3047:Z3099)</f>
        <v>8.6914002495090834</v>
      </c>
      <c r="AH3099" s="45">
        <f>AC3099+AA3099+SUM($Z$3099:Z3099)+$AH$3098</f>
        <v>158.10071161130418</v>
      </c>
    </row>
    <row r="3100" spans="4:34" ht="14.4" x14ac:dyDescent="0.3">
      <c r="E3100" s="28">
        <v>42312.497916666667</v>
      </c>
      <c r="F3100" s="10">
        <f t="shared" si="957"/>
        <v>2414.0486111111095</v>
      </c>
      <c r="G3100" s="10">
        <v>2567</v>
      </c>
      <c r="H3100" s="10">
        <v>1.1200000000000001</v>
      </c>
      <c r="I3100" s="10">
        <v>12</v>
      </c>
      <c r="K3100" s="10">
        <v>5</v>
      </c>
      <c r="L3100" s="10">
        <v>1069</v>
      </c>
      <c r="N3100" s="114">
        <v>6.57</v>
      </c>
      <c r="V3100" s="43">
        <f t="shared" si="961"/>
        <v>4.3624616948962493E-6</v>
      </c>
      <c r="W3100" s="43">
        <f t="shared" si="962"/>
        <v>6.1074654222708171E-4</v>
      </c>
      <c r="X3100" s="43">
        <f t="shared" si="963"/>
        <v>2.4272453171109645E-6</v>
      </c>
      <c r="Y3100" s="22">
        <f>X3100+W3100+SUM($V$3047:V3100)</f>
        <v>5.5334383051083751E-3</v>
      </c>
      <c r="Z3100" s="22">
        <f t="shared" si="964"/>
        <v>9.9986064024988122E-3</v>
      </c>
      <c r="AA3100" s="44">
        <f t="shared" si="965"/>
        <v>1.399809262407963</v>
      </c>
      <c r="AB3100" s="44">
        <f t="shared" si="966"/>
        <v>0.16500256017066431</v>
      </c>
      <c r="AC3100" s="44">
        <f t="shared" si="967"/>
        <v>0.34859791293998527</v>
      </c>
      <c r="AD3100" s="44">
        <f t="shared" si="958"/>
        <v>0.16500256017066431</v>
      </c>
      <c r="AE3100" s="44">
        <f t="shared" si="959"/>
        <v>0.18357696169121751</v>
      </c>
      <c r="AF3100" s="44">
        <f t="shared" si="960"/>
        <v>1.8391078103414921E-5</v>
      </c>
      <c r="AG3100" s="45">
        <f>AC3100+AA3100+SUM($Z$3047:Z3100)</f>
        <v>10.449806031259531</v>
      </c>
      <c r="AH3100" s="45">
        <f>AC3100+AA3100+SUM($Z$3099:Z3100)+$AH$3098</f>
        <v>159.85911739305462</v>
      </c>
    </row>
    <row r="3101" spans="4:34" ht="14.4" x14ac:dyDescent="0.3">
      <c r="E3101" s="28">
        <v>42486.662499999999</v>
      </c>
      <c r="F3101" s="10">
        <f t="shared" si="957"/>
        <v>2588.2131944444409</v>
      </c>
      <c r="G3101" s="10">
        <v>19791</v>
      </c>
      <c r="H3101" s="10">
        <v>1.19</v>
      </c>
      <c r="I3101" s="10">
        <v>54</v>
      </c>
      <c r="K3101" s="10"/>
      <c r="L3101" s="10">
        <v>1079</v>
      </c>
      <c r="N3101" s="114"/>
      <c r="V3101" s="43">
        <f t="shared" si="961"/>
        <v>4.6784749105169493E-6</v>
      </c>
      <c r="W3101" s="43">
        <f t="shared" si="962"/>
        <v>6.5498853040641715E-4</v>
      </c>
      <c r="X3101" s="43">
        <f t="shared" si="963"/>
        <v>2.6030730151874659E-6</v>
      </c>
      <c r="Y3101" s="22"/>
      <c r="Z3101" s="22">
        <f t="shared" si="964"/>
        <v>7.7808148700874741E-2</v>
      </c>
      <c r="AA3101" s="44">
        <f t="shared" si="965"/>
        <v>10.893174794347397</v>
      </c>
      <c r="AB3101" s="44">
        <f t="shared" si="966"/>
        <v>1.2840333163405171</v>
      </c>
      <c r="AC3101" s="44"/>
      <c r="AD3101" s="44"/>
      <c r="AE3101" s="44"/>
      <c r="AF3101" s="44"/>
      <c r="AG3101" s="45"/>
      <c r="AH3101" s="45"/>
    </row>
    <row r="3102" spans="4:34" ht="14.4" x14ac:dyDescent="0.3">
      <c r="E3102" s="28">
        <v>42613.681250000001</v>
      </c>
      <c r="F3102" s="10">
        <f t="shared" si="957"/>
        <v>2715.2319444444438</v>
      </c>
      <c r="G3102" s="10">
        <v>27671</v>
      </c>
      <c r="H3102" s="10">
        <v>1.31</v>
      </c>
      <c r="I3102" s="10">
        <v>42</v>
      </c>
      <c r="K3102" s="10"/>
      <c r="L3102" s="10">
        <v>1048</v>
      </c>
      <c r="N3102" s="114"/>
      <c r="V3102" s="43">
        <f t="shared" si="961"/>
        <v>5.0022855235944499E-6</v>
      </c>
      <c r="W3102" s="43">
        <f t="shared" si="962"/>
        <v>7.0032215763456823E-4</v>
      </c>
      <c r="X3102" s="43">
        <f t="shared" si="963"/>
        <v>2.7832391345009524E-6</v>
      </c>
      <c r="Y3102" s="22"/>
      <c r="Z3102" s="22">
        <f t="shared" si="964"/>
        <v>0.10566278070487177</v>
      </c>
      <c r="AA3102" s="44">
        <f t="shared" si="965"/>
        <v>14.79283543809629</v>
      </c>
      <c r="AB3102" s="44">
        <f t="shared" si="966"/>
        <v>1.7437059355289866</v>
      </c>
      <c r="AC3102" s="44"/>
      <c r="AD3102" s="44"/>
      <c r="AE3102" s="44"/>
      <c r="AF3102" s="44"/>
      <c r="AG3102" s="45"/>
      <c r="AH3102" s="45"/>
    </row>
    <row r="3103" spans="4:34" ht="14.4" x14ac:dyDescent="0.3">
      <c r="D3103" s="40" t="s">
        <v>164</v>
      </c>
      <c r="E3103" s="28">
        <v>42759.62222222222</v>
      </c>
      <c r="F3103" s="10">
        <f t="shared" si="957"/>
        <v>2861.1729166666628</v>
      </c>
      <c r="G3103" s="10">
        <v>33825</v>
      </c>
      <c r="H3103" s="10">
        <v>1.47</v>
      </c>
      <c r="I3103" s="10">
        <v>34</v>
      </c>
      <c r="K3103" s="10"/>
      <c r="L3103" s="10">
        <v>1042</v>
      </c>
      <c r="N3103" s="114"/>
      <c r="V3103" s="43">
        <f t="shared" si="961"/>
        <v>5.5811147572333795E-6</v>
      </c>
      <c r="W3103" s="43">
        <f t="shared" si="962"/>
        <v>7.8135850309945035E-4</v>
      </c>
      <c r="X3103" s="43">
        <f t="shared" si="963"/>
        <v>3.1052959558595716E-6</v>
      </c>
      <c r="Y3103" s="22"/>
      <c r="Z3103" s="22">
        <f t="shared" si="964"/>
        <v>0.12842258956695174</v>
      </c>
      <c r="AA3103" s="44">
        <f t="shared" si="965"/>
        <v>17.979218617237354</v>
      </c>
      <c r="AB3103" s="44">
        <f t="shared" si="966"/>
        <v>2.1193009514803722</v>
      </c>
      <c r="AC3103" s="44"/>
      <c r="AD3103" s="44"/>
      <c r="AE3103" s="44"/>
      <c r="AF3103" s="44"/>
      <c r="AG3103" s="45"/>
      <c r="AH3103" s="45"/>
    </row>
    <row r="3104" spans="4:34" ht="14.4" x14ac:dyDescent="0.3">
      <c r="E3104" s="28">
        <v>42761.625694444447</v>
      </c>
      <c r="F3104" s="10">
        <f t="shared" si="957"/>
        <v>2863.1763888888891</v>
      </c>
      <c r="G3104" s="10">
        <v>4011</v>
      </c>
      <c r="H3104" s="10">
        <v>0.47</v>
      </c>
      <c r="I3104" s="10">
        <v>33</v>
      </c>
      <c r="K3104" s="10">
        <v>5</v>
      </c>
      <c r="L3104" s="10">
        <v>1096</v>
      </c>
      <c r="N3104" s="114"/>
      <c r="V3104" s="43">
        <f t="shared" si="961"/>
        <v>1.876913728012625E-6</v>
      </c>
      <c r="W3104" s="43">
        <f t="shared" si="962"/>
        <v>2.6276874150742873E-4</v>
      </c>
      <c r="X3104" s="43">
        <f t="shared" si="963"/>
        <v>1.0443025923344579E-6</v>
      </c>
      <c r="Y3104" s="22"/>
      <c r="Z3104" s="22">
        <f t="shared" si="964"/>
        <v>1.6017661623529019E-2</v>
      </c>
      <c r="AA3104" s="44">
        <f t="shared" si="965"/>
        <v>2.2424796216729717</v>
      </c>
      <c r="AB3104" s="44">
        <f t="shared" si="966"/>
        <v>0.26433235487389228</v>
      </c>
      <c r="AC3104" s="44"/>
      <c r="AD3104" s="44"/>
      <c r="AE3104" s="44"/>
      <c r="AF3104" s="44"/>
      <c r="AG3104" s="45"/>
      <c r="AH3104" s="45"/>
    </row>
    <row r="3105" spans="4:35" ht="14.4" x14ac:dyDescent="0.3">
      <c r="D3105" s="40" t="s">
        <v>164</v>
      </c>
      <c r="E3105" s="28">
        <v>42822.440972222219</v>
      </c>
      <c r="F3105" s="10">
        <f t="shared" si="957"/>
        <v>2923.9916666666613</v>
      </c>
      <c r="G3105" s="10">
        <v>8256</v>
      </c>
      <c r="H3105" s="10">
        <v>0.6</v>
      </c>
      <c r="I3105" s="10">
        <v>29</v>
      </c>
      <c r="K3105" s="10"/>
      <c r="L3105" s="10">
        <v>1081</v>
      </c>
      <c r="N3105" s="114"/>
      <c r="V3105" s="43">
        <f t="shared" si="961"/>
        <v>2.3632672852713713E-6</v>
      </c>
      <c r="W3105" s="43">
        <f t="shared" si="962"/>
        <v>3.3085845189803989E-4</v>
      </c>
      <c r="X3105" s="43">
        <f t="shared" si="963"/>
        <v>1.3149065487422917E-6</v>
      </c>
      <c r="Y3105" s="22"/>
      <c r="Z3105" s="22">
        <f t="shared" si="964"/>
        <v>3.251855784533407E-2</v>
      </c>
      <c r="AA3105" s="44">
        <f t="shared" si="965"/>
        <v>4.5526122981170296</v>
      </c>
      <c r="AB3105" s="44">
        <f t="shared" si="966"/>
        <v>0.53663931567473233</v>
      </c>
      <c r="AC3105" s="44"/>
      <c r="AD3105" s="44"/>
      <c r="AE3105" s="44"/>
      <c r="AF3105" s="44"/>
      <c r="AG3105" s="45"/>
      <c r="AH3105" s="45"/>
    </row>
    <row r="3106" spans="4:35" ht="14.4" x14ac:dyDescent="0.3">
      <c r="D3106" s="40"/>
      <c r="E3106" s="28">
        <v>42822.617361111108</v>
      </c>
      <c r="F3106" s="10">
        <f t="shared" si="957"/>
        <v>2924.1680555555504</v>
      </c>
      <c r="G3106" s="10">
        <v>1483</v>
      </c>
      <c r="H3106" s="10">
        <v>0.46</v>
      </c>
      <c r="I3106" s="10">
        <v>54</v>
      </c>
      <c r="K3106" s="10">
        <v>5</v>
      </c>
      <c r="L3106" s="10">
        <v>1082</v>
      </c>
      <c r="N3106" s="114"/>
      <c r="V3106" s="43">
        <f t="shared" si="961"/>
        <v>1.8135143281302296E-6</v>
      </c>
      <c r="W3106" s="43">
        <f t="shared" si="962"/>
        <v>2.5389279783948873E-4</v>
      </c>
      <c r="X3106" s="43">
        <f t="shared" si="963"/>
        <v>1.0090275785384115E-6</v>
      </c>
      <c r="Y3106" s="22"/>
      <c r="Z3106" s="22">
        <f t="shared" si="964"/>
        <v>5.8466124969937614E-3</v>
      </c>
      <c r="AA3106" s="44">
        <f t="shared" si="965"/>
        <v>0.81852830259991682</v>
      </c>
      <c r="AB3106" s="44">
        <f t="shared" si="966"/>
        <v>9.648404902593978E-2</v>
      </c>
      <c r="AC3106" s="44"/>
      <c r="AD3106" s="44"/>
      <c r="AE3106" s="44"/>
      <c r="AF3106" s="44"/>
      <c r="AG3106" s="45"/>
      <c r="AH3106" s="45"/>
    </row>
    <row r="3107" spans="4:35" ht="14.4" x14ac:dyDescent="0.3">
      <c r="D3107" s="40"/>
      <c r="E3107" s="28">
        <v>42968.645138888889</v>
      </c>
      <c r="F3107" s="10">
        <f t="shared" si="957"/>
        <v>3070.1958333333314</v>
      </c>
      <c r="G3107" s="10">
        <v>9247</v>
      </c>
      <c r="H3107" s="10">
        <v>0</v>
      </c>
      <c r="I3107" s="10">
        <v>52</v>
      </c>
      <c r="K3107" s="10"/>
      <c r="L3107" s="10">
        <v>1068</v>
      </c>
      <c r="N3107" s="114"/>
      <c r="V3107" s="43">
        <f t="shared" si="961"/>
        <v>0</v>
      </c>
      <c r="W3107" s="43">
        <f t="shared" si="962"/>
        <v>0</v>
      </c>
      <c r="X3107" s="43">
        <f t="shared" si="963"/>
        <v>0</v>
      </c>
      <c r="Y3107" s="22"/>
      <c r="Z3107" s="22">
        <f t="shared" si="964"/>
        <v>3.5983881595457706E-2</v>
      </c>
      <c r="AA3107" s="44">
        <f t="shared" si="965"/>
        <v>5.0377591363257084</v>
      </c>
      <c r="AB3107" s="44">
        <f t="shared" si="966"/>
        <v>0.59382601425781767</v>
      </c>
      <c r="AC3107" s="44"/>
      <c r="AD3107" s="44"/>
      <c r="AE3107" s="44"/>
      <c r="AF3107" s="44"/>
      <c r="AG3107" s="45"/>
      <c r="AH3107" s="45"/>
    </row>
    <row r="3108" spans="4:35" ht="14.4" x14ac:dyDescent="0.3">
      <c r="D3108" s="40"/>
      <c r="E3108" s="28">
        <v>43046.634027777778</v>
      </c>
      <c r="F3108" s="10">
        <f t="shared" si="957"/>
        <v>3148.1847222222204</v>
      </c>
      <c r="G3108" s="10">
        <v>12493</v>
      </c>
      <c r="H3108" s="10">
        <v>0</v>
      </c>
      <c r="I3108" s="10">
        <v>67</v>
      </c>
      <c r="K3108" s="10"/>
      <c r="L3108" s="10">
        <v>1056</v>
      </c>
      <c r="N3108" s="114"/>
      <c r="V3108" s="43">
        <f t="shared" si="961"/>
        <v>0</v>
      </c>
      <c r="W3108" s="43">
        <f t="shared" si="962"/>
        <v>0</v>
      </c>
      <c r="X3108" s="43">
        <f t="shared" si="963"/>
        <v>0</v>
      </c>
      <c r="Y3108" s="22"/>
      <c r="Z3108" s="22">
        <f t="shared" si="964"/>
        <v>4.8069162648488088E-2</v>
      </c>
      <c r="AA3108" s="44">
        <f t="shared" si="965"/>
        <v>6.7297037609893549</v>
      </c>
      <c r="AB3108" s="44">
        <f t="shared" si="966"/>
        <v>0.79326403930435596</v>
      </c>
      <c r="AC3108" s="44"/>
      <c r="AD3108" s="44"/>
      <c r="AE3108" s="44"/>
      <c r="AF3108" s="44"/>
      <c r="AG3108" s="45"/>
      <c r="AH3108" s="45"/>
    </row>
    <row r="3109" spans="4:35" ht="14.4" x14ac:dyDescent="0.3">
      <c r="D3109" s="40"/>
      <c r="E3109" s="28">
        <v>43123.594444444447</v>
      </c>
      <c r="F3109" s="10"/>
      <c r="G3109" s="10">
        <v>15480.2</v>
      </c>
      <c r="H3109" s="10">
        <v>0.68</v>
      </c>
      <c r="I3109" s="10">
        <v>173</v>
      </c>
      <c r="K3109" s="10"/>
      <c r="L3109" s="10">
        <v>1059</v>
      </c>
      <c r="N3109" s="114"/>
      <c r="V3109" s="43">
        <f t="shared" si="961"/>
        <v>2.6238606806500462E-6</v>
      </c>
      <c r="W3109" s="43">
        <f t="shared" si="962"/>
        <v>3.6734164104350363E-4</v>
      </c>
      <c r="X3109" s="43">
        <f t="shared" si="963"/>
        <v>1.4598990192419047E-6</v>
      </c>
      <c r="Y3109" s="22"/>
      <c r="Z3109" s="22">
        <f t="shared" si="964"/>
        <v>5.9732188394998303E-2</v>
      </c>
      <c r="AA3109" s="44">
        <f t="shared" si="965"/>
        <v>8.3625324583553606</v>
      </c>
      <c r="AB3109" s="44">
        <f t="shared" si="966"/>
        <v>0.9857337725893478</v>
      </c>
      <c r="AC3109" s="44"/>
      <c r="AD3109" s="44"/>
      <c r="AE3109" s="44"/>
      <c r="AF3109" s="44"/>
      <c r="AG3109" s="45"/>
      <c r="AH3109" s="45"/>
    </row>
    <row r="3110" spans="4:35" ht="14.4" x14ac:dyDescent="0.3">
      <c r="E3110" s="28"/>
      <c r="F3110" s="10"/>
      <c r="K3110" s="10"/>
      <c r="L3110" s="10"/>
      <c r="N3110" s="114"/>
      <c r="V3110" s="43"/>
      <c r="W3110" s="43"/>
      <c r="X3110" s="43"/>
      <c r="Y3110" s="22"/>
      <c r="Z3110" s="22"/>
      <c r="AA3110" s="44"/>
      <c r="AB3110" s="44"/>
      <c r="AC3110" s="44"/>
      <c r="AD3110" s="44"/>
      <c r="AE3110" s="44"/>
      <c r="AF3110" s="44"/>
      <c r="AG3110" s="45"/>
      <c r="AH3110" s="45"/>
    </row>
    <row r="3112" spans="4:35" ht="14.4" thickBot="1" x14ac:dyDescent="0.3"/>
    <row r="3113" spans="4:35" ht="14.4" thickBot="1" x14ac:dyDescent="0.3">
      <c r="D3113" s="18" t="s">
        <v>252</v>
      </c>
      <c r="E3113" s="18" t="s">
        <v>16</v>
      </c>
      <c r="F3113" s="10" t="s">
        <v>17</v>
      </c>
      <c r="G3113" s="10" t="s">
        <v>20</v>
      </c>
      <c r="H3113" s="10" t="s">
        <v>21</v>
      </c>
      <c r="I3113" s="10" t="s">
        <v>22</v>
      </c>
      <c r="K3113" s="10"/>
      <c r="L3113" s="10"/>
      <c r="O3113" s="37">
        <v>97.37</v>
      </c>
      <c r="P3113" s="38">
        <v>23.8</v>
      </c>
      <c r="Q3113" s="126">
        <f>P3113-(P3113/100*R3113)</f>
        <v>20.886880000000001</v>
      </c>
      <c r="R3113" s="21">
        <v>12.24</v>
      </c>
      <c r="S3113" s="85">
        <f>R3113*P3113/100</f>
        <v>2.9131200000000002</v>
      </c>
      <c r="T3113" s="40">
        <f>Q3113/$A$18+S3113</f>
        <v>11.615986666666668</v>
      </c>
      <c r="U3113" s="40">
        <f>$A$16-T3113</f>
        <v>105.38401333333333</v>
      </c>
      <c r="V3113" s="40"/>
      <c r="AI3113" s="17"/>
    </row>
    <row r="3114" spans="4:35" ht="14.4" x14ac:dyDescent="0.3">
      <c r="D3114" s="18"/>
      <c r="E3114" s="28">
        <f>E3115-1</f>
        <v>39898.457638888889</v>
      </c>
      <c r="F3114" s="10"/>
      <c r="K3114" s="10"/>
      <c r="L3114" s="79">
        <v>1037</v>
      </c>
      <c r="M3114" s="86"/>
      <c r="N3114" s="114">
        <v>6.74</v>
      </c>
      <c r="S3114" s="18"/>
      <c r="V3114" s="43">
        <f t="shared" ref="V3114:V3145" si="968">($A$15*L3114/1000/$A$13*H3114)/$Q$3113</f>
        <v>0</v>
      </c>
      <c r="W3114" s="43">
        <f t="shared" ref="W3114:W3145" si="969">($U$3113*L3114/1000/$A$13*H3114)/$Q$3113</f>
        <v>0</v>
      </c>
      <c r="X3114" s="43">
        <f t="shared" ref="X3114:X3145" si="970">($A$46*$S$3113*H3114*L3114/1000000)/$Q$3113</f>
        <v>0</v>
      </c>
      <c r="Y3114" s="22">
        <f>X3114+W3114+SUM($V$3113:V3114)</f>
        <v>0</v>
      </c>
      <c r="Z3114" s="22">
        <f t="shared" ref="Z3114:Z3145" si="971">($A$15*L3114/1000/$A$13*G3114)/$Q$3113</f>
        <v>0</v>
      </c>
      <c r="AA3114" s="44">
        <f t="shared" ref="AA3114:AA3145" si="972">($U$3113*L3114/1000/$A$13*G3114)/$Q$3113</f>
        <v>0</v>
      </c>
      <c r="AB3114" s="44">
        <f t="shared" ref="AB3114:AB3145" si="973">($A$14*$S$3113/1000*G3114/1000000*L3114/1000*1000000)/$Q$3113</f>
        <v>0</v>
      </c>
      <c r="AC3114" s="44">
        <f t="shared" ref="AC3114:AC3145" si="974">($A$14*((L3114/1000)*G3114/10^6)*(1+($A$28/(10^-N3114))+(($A$28*$A$29)/(10^-N3114)^2))*1000000)*$S$3113/1000/$Q$3113</f>
        <v>0</v>
      </c>
      <c r="AD3114" s="44">
        <f t="shared" ref="AD3114:AD3115" si="975">AC3114/(1+($A$28/(10^-N3114))+(($A$28*$A$29)/(10^-N3114)^2))*1</f>
        <v>0</v>
      </c>
      <c r="AE3114" s="44">
        <f t="shared" ref="AE3114:AE3115" si="976">AC3114/(1+($A$28/(10^-N3114))+(($A$28*$A$29)/(10^-N3114)^2))*($A$28/(10^-N3114))</f>
        <v>0</v>
      </c>
      <c r="AF3114" s="44">
        <f t="shared" ref="AF3114:AF3115" si="977">AC3114/(1+($A$28/(10^-N3114))+(($A$28*$A$29)/(10^-N3114)^2))*(($A$28*$A$29)/(10^-N3114)^2)</f>
        <v>0</v>
      </c>
      <c r="AG3114" s="45">
        <f>AC3114+AA3114+SUM($Z$3113:Z3114)</f>
        <v>0</v>
      </c>
      <c r="AH3114" s="45">
        <f>AC3114+AA3114+SUM($Z$3113:Z3114)</f>
        <v>0</v>
      </c>
      <c r="AI3114" s="45"/>
    </row>
    <row r="3115" spans="4:35" ht="14.4" x14ac:dyDescent="0.3">
      <c r="D3115" s="18"/>
      <c r="E3115" s="28">
        <v>39899.457638888889</v>
      </c>
      <c r="F3115" s="10">
        <f>E3115-E$3114</f>
        <v>1</v>
      </c>
      <c r="G3115" s="10">
        <v>6629</v>
      </c>
      <c r="H3115" s="10">
        <v>20.43</v>
      </c>
      <c r="I3115" s="10">
        <v>1378</v>
      </c>
      <c r="K3115" s="10"/>
      <c r="L3115" s="79">
        <v>1037</v>
      </c>
      <c r="M3115" s="86"/>
      <c r="N3115" s="114">
        <v>6.74</v>
      </c>
      <c r="S3115" s="18"/>
      <c r="V3115" s="43">
        <f t="shared" si="968"/>
        <v>3.3010923816369584E-5</v>
      </c>
      <c r="W3115" s="43">
        <f t="shared" si="969"/>
        <v>4.6384315141465892E-3</v>
      </c>
      <c r="X3115" s="43">
        <f t="shared" si="970"/>
        <v>6.4635654635032646E-6</v>
      </c>
      <c r="Y3115" s="22">
        <f>X3115+W3115+SUM($V$3113:V3115)</f>
        <v>4.6779060034264621E-3</v>
      </c>
      <c r="Z3115" s="22">
        <f t="shared" si="971"/>
        <v>1.071118032201243E-2</v>
      </c>
      <c r="AA3115" s="44">
        <f t="shared" si="972"/>
        <v>1.5050495598275939</v>
      </c>
      <c r="AB3115" s="44">
        <f t="shared" si="973"/>
        <v>6.2204380463160319E-2</v>
      </c>
      <c r="AC3115" s="44">
        <f t="shared" si="974"/>
        <v>0.16458383536121213</v>
      </c>
      <c r="AD3115" s="44">
        <f t="shared" si="975"/>
        <v>6.2204380463160285E-2</v>
      </c>
      <c r="AE3115" s="44">
        <f t="shared" si="976"/>
        <v>0.10236428657830408</v>
      </c>
      <c r="AF3115" s="44">
        <f t="shared" si="977"/>
        <v>1.5168319747741559E-5</v>
      </c>
      <c r="AG3115" s="45">
        <f>AC3115+AA3115+SUM($Z$3113:Z3115)</f>
        <v>1.6803445755108184</v>
      </c>
      <c r="AH3115" s="45">
        <f>AC3115+AA3115+SUM($Z$3113:Z3115)</f>
        <v>1.6803445755108184</v>
      </c>
      <c r="AI3115" s="45"/>
    </row>
    <row r="3116" spans="4:35" ht="14.4" x14ac:dyDescent="0.3">
      <c r="D3116" s="18"/>
      <c r="E3116" s="28">
        <v>39904.724305555559</v>
      </c>
      <c r="F3116" s="10">
        <f t="shared" ref="F3116:F3173" si="978">E3116-E$3114</f>
        <v>6.2666666666700621</v>
      </c>
      <c r="G3116" s="10">
        <v>11567</v>
      </c>
      <c r="H3116" s="10">
        <v>23.51</v>
      </c>
      <c r="I3116" s="10">
        <v>1446</v>
      </c>
      <c r="K3116" s="10"/>
      <c r="L3116" s="79">
        <v>1037</v>
      </c>
      <c r="M3116" s="86"/>
      <c r="N3116" s="114">
        <v>6.74</v>
      </c>
      <c r="O3116" s="90"/>
      <c r="P3116" s="90"/>
      <c r="Q3116" s="90"/>
      <c r="R3116" s="88"/>
      <c r="V3116" s="43">
        <f t="shared" si="968"/>
        <v>3.7987607387315168E-5</v>
      </c>
      <c r="W3116" s="43">
        <f t="shared" si="969"/>
        <v>5.3377153645416701E-3</v>
      </c>
      <c r="X3116" s="43">
        <f t="shared" si="970"/>
        <v>7.438004113899254E-6</v>
      </c>
      <c r="Y3116" s="22">
        <f>X3116+W3116+SUM($V$3113:V3116)</f>
        <v>5.4161518998592541E-3</v>
      </c>
      <c r="Z3116" s="22">
        <f t="shared" si="971"/>
        <v>1.8690032099067395E-2</v>
      </c>
      <c r="AA3116" s="44">
        <f t="shared" si="972"/>
        <v>2.626174122571395</v>
      </c>
      <c r="AB3116" s="44">
        <f t="shared" si="973"/>
        <v>0.10854096678494118</v>
      </c>
      <c r="AC3116" s="44">
        <f t="shared" si="974"/>
        <v>0.28718377185444877</v>
      </c>
      <c r="AD3116" s="44">
        <f t="shared" ref="AD3116:AD3166" si="979">AC3116/(1+($A$28/(10^-N3116))+(($A$28*$A$29)/(10^-N3116)^2))*1</f>
        <v>0.10854096678494118</v>
      </c>
      <c r="AE3116" s="44">
        <f t="shared" ref="AE3116:AE3166" si="980">AC3116/(1+($A$28/(10^-N3116))+(($A$28*$A$29)/(10^-N3116)^2))*($A$28/(10^-N3116))</f>
        <v>0.17861633773589433</v>
      </c>
      <c r="AF3116" s="44">
        <f t="shared" ref="AF3116:AF3166" si="981">AC3116/(1+($A$28/(10^-N3116))+(($A$28*$A$29)/(10^-N3116)^2))*(($A$28*$A$29)/(10^-N3116)^2)</f>
        <v>2.6467333613233765E-5</v>
      </c>
      <c r="AG3116" s="45">
        <f>AC3116+AA3116+SUM($Z$3113:Z3116)</f>
        <v>2.9427591068469239</v>
      </c>
      <c r="AH3116" s="45">
        <f>AC3116+AA3116+SUM($Z$3113:Z3116)</f>
        <v>2.9427591068469239</v>
      </c>
    </row>
    <row r="3117" spans="4:35" ht="14.4" x14ac:dyDescent="0.3">
      <c r="D3117" s="18"/>
      <c r="E3117" s="28">
        <v>39910.70416666667</v>
      </c>
      <c r="F3117" s="10">
        <f t="shared" si="978"/>
        <v>12.246527777781012</v>
      </c>
      <c r="G3117" s="10">
        <v>15054</v>
      </c>
      <c r="H3117" s="10">
        <v>23.57</v>
      </c>
      <c r="I3117" s="18">
        <v>1508</v>
      </c>
      <c r="J3117" s="18"/>
      <c r="K3117" s="18"/>
      <c r="L3117" s="79">
        <v>1037</v>
      </c>
      <c r="M3117" s="87"/>
      <c r="N3117" s="114">
        <v>6.74</v>
      </c>
      <c r="O3117" s="90"/>
      <c r="P3117" s="90"/>
      <c r="Q3117" s="90"/>
      <c r="R3117" s="87"/>
      <c r="V3117" s="43">
        <f t="shared" si="968"/>
        <v>3.8084555768567354E-5</v>
      </c>
      <c r="W3117" s="43">
        <f t="shared" si="969"/>
        <v>5.3513377772117041E-3</v>
      </c>
      <c r="X3117" s="43">
        <f t="shared" si="970"/>
        <v>7.4569866850108638E-6</v>
      </c>
      <c r="Y3117" s="22">
        <f>X3117+W3117+SUM($V$3113:V3117)</f>
        <v>5.4678778508689668E-3</v>
      </c>
      <c r="Z3117" s="22">
        <f t="shared" si="971"/>
        <v>2.4324348856173648E-2</v>
      </c>
      <c r="AA3117" s="44">
        <f t="shared" si="972"/>
        <v>3.4178633389115398</v>
      </c>
      <c r="AB3117" s="44">
        <f t="shared" si="973"/>
        <v>0.14126184092508903</v>
      </c>
      <c r="AC3117" s="44">
        <f t="shared" si="974"/>
        <v>0.37375849412093648</v>
      </c>
      <c r="AD3117" s="44">
        <f t="shared" si="979"/>
        <v>0.14126184092508903</v>
      </c>
      <c r="AE3117" s="44">
        <f t="shared" si="980"/>
        <v>0.23246220699197317</v>
      </c>
      <c r="AF3117" s="44">
        <f t="shared" si="981"/>
        <v>3.4446203874264823E-5</v>
      </c>
      <c r="AG3117" s="45">
        <f>AC3117+AA3117+SUM($Z$3113:Z3117)</f>
        <v>3.84534739430973</v>
      </c>
      <c r="AH3117" s="45">
        <f>AC3117+AA3117+SUM($Z$3113:Z3117)</f>
        <v>3.84534739430973</v>
      </c>
    </row>
    <row r="3118" spans="4:35" ht="14.4" x14ac:dyDescent="0.3">
      <c r="D3118" s="18"/>
      <c r="E3118" s="28">
        <v>39914.822222222225</v>
      </c>
      <c r="F3118" s="10">
        <f t="shared" si="978"/>
        <v>16.364583333335759</v>
      </c>
      <c r="G3118" s="10">
        <v>18982</v>
      </c>
      <c r="H3118" s="10">
        <v>29.11</v>
      </c>
      <c r="I3118" s="10">
        <v>1729</v>
      </c>
      <c r="K3118" s="10"/>
      <c r="L3118" s="79">
        <v>1037</v>
      </c>
      <c r="M3118" s="86"/>
      <c r="N3118" s="114">
        <v>6.74</v>
      </c>
      <c r="O3118" s="90"/>
      <c r="P3118" s="90"/>
      <c r="Q3118" s="90"/>
      <c r="R3118" s="87"/>
      <c r="V3118" s="43">
        <f t="shared" si="968"/>
        <v>4.7036122970852591E-5</v>
      </c>
      <c r="W3118" s="43">
        <f t="shared" si="969"/>
        <v>6.6091405470781808E-3</v>
      </c>
      <c r="X3118" s="43">
        <f t="shared" si="970"/>
        <v>9.2097107509828686E-6</v>
      </c>
      <c r="Y3118" s="22">
        <f>X3118+W3118+SUM($V$3113:V3118)</f>
        <v>6.7744694677722688E-3</v>
      </c>
      <c r="Z3118" s="22">
        <f t="shared" si="971"/>
        <v>3.0671236215483476E-2</v>
      </c>
      <c r="AA3118" s="44">
        <f t="shared" si="972"/>
        <v>4.3096772883764345</v>
      </c>
      <c r="AB3118" s="44">
        <f t="shared" si="973"/>
        <v>0.17812091566627078</v>
      </c>
      <c r="AC3118" s="44">
        <f t="shared" si="974"/>
        <v>0.47128229941567795</v>
      </c>
      <c r="AD3118" s="44">
        <f t="shared" si="979"/>
        <v>0.17812091566627075</v>
      </c>
      <c r="AE3118" s="44">
        <f t="shared" si="980"/>
        <v>0.29311794958958648</v>
      </c>
      <c r="AF3118" s="44">
        <f t="shared" si="981"/>
        <v>4.3434159820731686E-5</v>
      </c>
      <c r="AG3118" s="45">
        <f>AC3118+AA3118+SUM($Z$3113:Z3118)</f>
        <v>4.8653563852848487</v>
      </c>
      <c r="AH3118" s="45">
        <f>AC3118+AA3118+SUM($Z$3113:Z3118)</f>
        <v>4.8653563852848487</v>
      </c>
    </row>
    <row r="3119" spans="4:35" ht="14.4" x14ac:dyDescent="0.3">
      <c r="D3119" s="29"/>
      <c r="E3119" s="28">
        <v>39921.863888888889</v>
      </c>
      <c r="F3119" s="10">
        <f t="shared" si="978"/>
        <v>23.40625</v>
      </c>
      <c r="G3119" s="10">
        <v>20591</v>
      </c>
      <c r="H3119" s="10">
        <v>27.28</v>
      </c>
      <c r="I3119" s="10">
        <v>1928</v>
      </c>
      <c r="K3119" s="10"/>
      <c r="L3119" s="79">
        <v>1037</v>
      </c>
      <c r="M3119" s="86"/>
      <c r="N3119" s="114">
        <v>6.74</v>
      </c>
      <c r="O3119" s="90"/>
      <c r="P3119" s="90"/>
      <c r="Q3119" s="90"/>
      <c r="R3119" s="87"/>
      <c r="V3119" s="43">
        <f t="shared" si="968"/>
        <v>4.4079197342660899E-5</v>
      </c>
      <c r="W3119" s="43">
        <f t="shared" si="969"/>
        <v>6.1936569606421427E-3</v>
      </c>
      <c r="X3119" s="43">
        <f t="shared" si="970"/>
        <v>8.6307423320787606E-6</v>
      </c>
      <c r="Y3119" s="22">
        <f>X3119+W3119+SUM($V$3113:V3119)</f>
        <v>6.4024861102599867E-3</v>
      </c>
      <c r="Z3119" s="22">
        <f t="shared" si="971"/>
        <v>3.327106863939628E-2</v>
      </c>
      <c r="AA3119" s="44">
        <f t="shared" si="972"/>
        <v>4.674984988144514</v>
      </c>
      <c r="AB3119" s="44">
        <f t="shared" si="973"/>
        <v>0.19321924847140351</v>
      </c>
      <c r="AC3119" s="44">
        <f t="shared" si="974"/>
        <v>0.51123031436456778</v>
      </c>
      <c r="AD3119" s="44">
        <f t="shared" si="979"/>
        <v>0.19321924847140351</v>
      </c>
      <c r="AE3119" s="44">
        <f t="shared" si="980"/>
        <v>0.31796395005790618</v>
      </c>
      <c r="AF3119" s="44">
        <f t="shared" si="981"/>
        <v>4.7115835258070078E-5</v>
      </c>
      <c r="AG3119" s="45">
        <f>AC3119+AA3119+SUM($Z$3113:Z3119)</f>
        <v>5.3038831686412147</v>
      </c>
      <c r="AH3119" s="45">
        <f>AC3119+AA3119+SUM($Z$3113:Z3119)</f>
        <v>5.3038831686412147</v>
      </c>
    </row>
    <row r="3120" spans="4:35" ht="14.4" x14ac:dyDescent="0.3">
      <c r="D3120" s="18"/>
      <c r="E3120" s="28">
        <v>39940.490972222222</v>
      </c>
      <c r="F3120" s="10">
        <f t="shared" si="978"/>
        <v>42.033333333332848</v>
      </c>
      <c r="G3120" s="10">
        <v>31298</v>
      </c>
      <c r="H3120" s="10">
        <v>39.56</v>
      </c>
      <c r="I3120" s="10">
        <v>236</v>
      </c>
      <c r="K3120" s="10"/>
      <c r="L3120" s="79">
        <v>1037</v>
      </c>
      <c r="M3120" s="86"/>
      <c r="N3120" s="114">
        <v>6.74</v>
      </c>
      <c r="O3120" s="90"/>
      <c r="P3120" s="90"/>
      <c r="Q3120" s="90"/>
      <c r="R3120" s="87"/>
      <c r="V3120" s="43">
        <f t="shared" si="968"/>
        <v>6.3921299372275112E-5</v>
      </c>
      <c r="W3120" s="43">
        <f t="shared" si="969"/>
        <v>8.9817107537757748E-3</v>
      </c>
      <c r="X3120" s="43">
        <f t="shared" si="970"/>
        <v>1.2515841886254977E-5</v>
      </c>
      <c r="Y3120" s="22">
        <f>X3120+W3120+SUM($V$3113:V3120)</f>
        <v>9.2583463023200707E-3</v>
      </c>
      <c r="Z3120" s="22">
        <f t="shared" si="971"/>
        <v>5.0571507273849001E-2</v>
      </c>
      <c r="AA3120" s="44">
        <f t="shared" si="972"/>
        <v>7.1059045291120873</v>
      </c>
      <c r="AB3120" s="44">
        <f t="shared" si="973"/>
        <v>0.29369025490058698</v>
      </c>
      <c r="AC3120" s="44">
        <f t="shared" si="974"/>
        <v>0.77706213292128801</v>
      </c>
      <c r="AD3120" s="44">
        <f t="shared" si="979"/>
        <v>0.29369025490058698</v>
      </c>
      <c r="AE3120" s="44">
        <f t="shared" si="980"/>
        <v>0.4833002626833251</v>
      </c>
      <c r="AF3120" s="44">
        <f t="shared" si="981"/>
        <v>7.1615337375896125E-5</v>
      </c>
      <c r="AG3120" s="45">
        <f>AC3120+AA3120+SUM($Z$3113:Z3120)</f>
        <v>8.0512060354393569</v>
      </c>
      <c r="AH3120" s="45">
        <f>AC3120+AA3120+SUM($Z$3113:Z3120)</f>
        <v>8.0512060354393569</v>
      </c>
    </row>
    <row r="3121" spans="4:34" ht="14.4" x14ac:dyDescent="0.3">
      <c r="D3121" s="18"/>
      <c r="E3121" s="28">
        <v>39952.584027777775</v>
      </c>
      <c r="F3121" s="10">
        <f t="shared" si="978"/>
        <v>54.12638888888614</v>
      </c>
      <c r="G3121" s="10">
        <v>33618.400000000001</v>
      </c>
      <c r="H3121" s="10">
        <v>41.45</v>
      </c>
      <c r="I3121" s="10">
        <v>566</v>
      </c>
      <c r="K3121" s="10"/>
      <c r="L3121" s="79">
        <v>1037</v>
      </c>
      <c r="M3121" s="86"/>
      <c r="N3121" s="114">
        <v>6.74</v>
      </c>
      <c r="O3121" s="90"/>
      <c r="P3121" s="90"/>
      <c r="Q3121" s="90"/>
      <c r="R3121" s="87"/>
      <c r="V3121" s="43">
        <f t="shared" si="968"/>
        <v>6.6975173381718991E-5</v>
      </c>
      <c r="W3121" s="43">
        <f t="shared" si="969"/>
        <v>9.4108167528818478E-3</v>
      </c>
      <c r="X3121" s="43">
        <f t="shared" si="970"/>
        <v>1.3113792876270696E-5</v>
      </c>
      <c r="Y3121" s="22">
        <f>X3121+W3121+SUM($V$3113:V3121)</f>
        <v>9.7550254257978784E-3</v>
      </c>
      <c r="Z3121" s="22">
        <f t="shared" si="971"/>
        <v>5.4320824338141907E-2</v>
      </c>
      <c r="AA3121" s="44">
        <f t="shared" si="972"/>
        <v>7.632728635104538</v>
      </c>
      <c r="AB3121" s="44">
        <f t="shared" si="973"/>
        <v>0.31546413398140122</v>
      </c>
      <c r="AC3121" s="44">
        <f t="shared" si="974"/>
        <v>0.83467268226088009</v>
      </c>
      <c r="AD3121" s="44">
        <f t="shared" si="979"/>
        <v>0.31546413398140111</v>
      </c>
      <c r="AE3121" s="44">
        <f t="shared" si="980"/>
        <v>0.51913162345814734</v>
      </c>
      <c r="AF3121" s="44">
        <f t="shared" si="981"/>
        <v>7.6924821331645027E-5</v>
      </c>
      <c r="AG3121" s="45">
        <f>AC3121+AA3121+SUM($Z$3113:Z3121)</f>
        <v>8.6899615151095428</v>
      </c>
      <c r="AH3121" s="45">
        <f>AC3121+AA3121+SUM($Z$3113:Z3121)</f>
        <v>8.6899615151095428</v>
      </c>
    </row>
    <row r="3122" spans="4:34" ht="14.4" x14ac:dyDescent="0.3">
      <c r="D3122" s="18"/>
      <c r="E3122" s="28">
        <v>39966.585416666669</v>
      </c>
      <c r="F3122" s="10">
        <f t="shared" si="978"/>
        <v>68.127777777779556</v>
      </c>
      <c r="G3122" s="10">
        <v>36159.699999999997</v>
      </c>
      <c r="H3122" s="10">
        <v>40.11</v>
      </c>
      <c r="I3122" s="10">
        <v>823</v>
      </c>
      <c r="K3122" s="10"/>
      <c r="L3122" s="79">
        <v>1037</v>
      </c>
      <c r="M3122" s="86"/>
      <c r="N3122" s="114">
        <v>6.74</v>
      </c>
      <c r="O3122" s="90"/>
      <c r="P3122" s="90"/>
      <c r="Q3122" s="90"/>
      <c r="R3122" s="87"/>
      <c r="V3122" s="43">
        <f t="shared" si="968"/>
        <v>6.4809992867086828E-5</v>
      </c>
      <c r="W3122" s="43">
        <f t="shared" si="969"/>
        <v>9.1065828699177526E-3</v>
      </c>
      <c r="X3122" s="43">
        <f t="shared" si="970"/>
        <v>1.2689848788111402E-5</v>
      </c>
      <c r="Y3122" s="22">
        <f>X3122+W3122+SUM($V$3113:V3122)</f>
        <v>9.5151775916127099E-3</v>
      </c>
      <c r="Z3122" s="22">
        <f t="shared" si="971"/>
        <v>5.8427073026078268E-2</v>
      </c>
      <c r="AA3122" s="44">
        <f t="shared" si="972"/>
        <v>8.2097059237438295</v>
      </c>
      <c r="AB3122" s="44">
        <f t="shared" si="973"/>
        <v>0.3393108668326652</v>
      </c>
      <c r="AC3122" s="44">
        <f t="shared" si="974"/>
        <v>0.89776770425566788</v>
      </c>
      <c r="AD3122" s="44">
        <f t="shared" si="979"/>
        <v>0.33931086683266509</v>
      </c>
      <c r="AE3122" s="44">
        <f t="shared" si="980"/>
        <v>0.55837409765960211</v>
      </c>
      <c r="AF3122" s="44">
        <f t="shared" si="981"/>
        <v>8.2739763400574805E-5</v>
      </c>
      <c r="AG3122" s="45">
        <f>AC3122+AA3122+SUM($Z$3113:Z3122)</f>
        <v>9.3884608987696989</v>
      </c>
      <c r="AH3122" s="45">
        <f>AC3122+AA3122+SUM($Z$3113:Z3122)</f>
        <v>9.3884608987696989</v>
      </c>
    </row>
    <row r="3123" spans="4:34" ht="14.4" x14ac:dyDescent="0.3">
      <c r="D3123" s="18"/>
      <c r="E3123" s="28">
        <v>39976.46875</v>
      </c>
      <c r="F3123" s="10">
        <f t="shared" si="978"/>
        <v>78.011111111110949</v>
      </c>
      <c r="G3123" s="10">
        <v>38519</v>
      </c>
      <c r="H3123" s="10">
        <v>42.06</v>
      </c>
      <c r="I3123" s="10">
        <v>1043</v>
      </c>
      <c r="K3123" s="10"/>
      <c r="L3123" s="79">
        <v>1037</v>
      </c>
      <c r="M3123" s="86"/>
      <c r="N3123" s="114">
        <v>6.74</v>
      </c>
      <c r="O3123" s="90"/>
      <c r="P3123" s="90"/>
      <c r="Q3123" s="90"/>
      <c r="R3123" s="87"/>
      <c r="V3123" s="43">
        <f t="shared" si="968"/>
        <v>6.7960815257782906E-5</v>
      </c>
      <c r="W3123" s="43">
        <f t="shared" si="969"/>
        <v>9.5493112816938605E-3</v>
      </c>
      <c r="X3123" s="43">
        <f t="shared" si="970"/>
        <v>1.3306782349238735E-5</v>
      </c>
      <c r="Y3123" s="22">
        <f>X3123+W3123+SUM($V$3113:V3123)</f>
        <v>1.0026483752207729E-2</v>
      </c>
      <c r="Z3123" s="22">
        <f t="shared" si="971"/>
        <v>6.2239244957549671E-2</v>
      </c>
      <c r="AA3123" s="44">
        <f t="shared" si="972"/>
        <v>8.745361893950685</v>
      </c>
      <c r="AB3123" s="44">
        <f t="shared" si="973"/>
        <v>0.36144977086445496</v>
      </c>
      <c r="AC3123" s="44">
        <f t="shared" si="974"/>
        <v>0.95634405706419234</v>
      </c>
      <c r="AD3123" s="44">
        <f t="shared" si="979"/>
        <v>0.3614497708644549</v>
      </c>
      <c r="AE3123" s="44">
        <f t="shared" si="980"/>
        <v>0.59480614794232856</v>
      </c>
      <c r="AF3123" s="44">
        <f t="shared" si="981"/>
        <v>8.8138257408848579E-5</v>
      </c>
      <c r="AG3123" s="45">
        <f>AC3123+AA3123+SUM($Z$3113:Z3123)</f>
        <v>10.04493246674263</v>
      </c>
      <c r="AH3123" s="45">
        <f>AC3123+AA3123+SUM($Z$3113:Z3123)</f>
        <v>10.04493246674263</v>
      </c>
    </row>
    <row r="3124" spans="4:34" ht="14.4" x14ac:dyDescent="0.3">
      <c r="D3124" s="18"/>
      <c r="E3124" s="28">
        <v>39981.615972222222</v>
      </c>
      <c r="F3124" s="10">
        <f t="shared" si="978"/>
        <v>83.158333333332848</v>
      </c>
      <c r="G3124" s="10">
        <v>40456.6</v>
      </c>
      <c r="H3124" s="10">
        <v>42.09</v>
      </c>
      <c r="I3124" s="10">
        <v>1150</v>
      </c>
      <c r="K3124" s="10"/>
      <c r="L3124" s="79">
        <v>1037</v>
      </c>
      <c r="M3124" s="86"/>
      <c r="N3124" s="114">
        <v>6.74</v>
      </c>
      <c r="O3124" s="90"/>
      <c r="P3124" s="90"/>
      <c r="Q3124" s="90"/>
      <c r="R3124" s="87"/>
      <c r="V3124" s="43">
        <f t="shared" si="968"/>
        <v>6.8009289448408986E-5</v>
      </c>
      <c r="W3124" s="43">
        <f t="shared" si="969"/>
        <v>9.556122488028878E-3</v>
      </c>
      <c r="X3124" s="43">
        <f t="shared" si="970"/>
        <v>1.331627363479454E-5</v>
      </c>
      <c r="Y3124" s="22">
        <f>X3124+W3124+SUM($V$3113:V3124)</f>
        <v>1.0101313739276712E-2</v>
      </c>
      <c r="Z3124" s="22">
        <f t="shared" si="971"/>
        <v>6.5370031349453614E-2</v>
      </c>
      <c r="AA3124" s="44">
        <f t="shared" si="972"/>
        <v>9.1852750071083165</v>
      </c>
      <c r="AB3124" s="44">
        <f t="shared" si="973"/>
        <v>0.37963157921947366</v>
      </c>
      <c r="AC3124" s="44">
        <f t="shared" si="974"/>
        <v>1.0044505044010281</v>
      </c>
      <c r="AD3124" s="44">
        <f t="shared" si="979"/>
        <v>0.37963157921947366</v>
      </c>
      <c r="AE3124" s="44">
        <f t="shared" si="980"/>
        <v>0.62472635335402293</v>
      </c>
      <c r="AF3124" s="44">
        <f t="shared" si="981"/>
        <v>9.2571827531525311E-5</v>
      </c>
      <c r="AG3124" s="45">
        <f>AC3124+AA3124+SUM($Z$3113:Z3124)</f>
        <v>10.59832205858655</v>
      </c>
      <c r="AH3124" s="45">
        <f>AC3124+AA3124+SUM($Z$3113:Z3124)</f>
        <v>10.59832205858655</v>
      </c>
    </row>
    <row r="3125" spans="4:34" ht="14.4" x14ac:dyDescent="0.3">
      <c r="D3125" s="18"/>
      <c r="E3125" s="28">
        <v>39988.627083333333</v>
      </c>
      <c r="F3125" s="10">
        <f t="shared" si="978"/>
        <v>90.169444444443798</v>
      </c>
      <c r="G3125" s="10">
        <v>41293.4</v>
      </c>
      <c r="H3125" s="10">
        <v>40.520000000000003</v>
      </c>
      <c r="I3125" s="10">
        <v>1259</v>
      </c>
      <c r="K3125" s="10"/>
      <c r="L3125" s="79">
        <v>1037</v>
      </c>
      <c r="M3125" s="86"/>
      <c r="N3125" s="114">
        <v>6.74</v>
      </c>
      <c r="O3125" s="90"/>
      <c r="P3125" s="90"/>
      <c r="Q3125" s="90"/>
      <c r="R3125" s="87"/>
      <c r="V3125" s="43">
        <f t="shared" si="968"/>
        <v>6.5472473472310105E-5</v>
      </c>
      <c r="W3125" s="43">
        <f t="shared" si="969"/>
        <v>9.1996693564963209E-3</v>
      </c>
      <c r="X3125" s="43">
        <f t="shared" si="970"/>
        <v>1.2819563024040737E-5</v>
      </c>
      <c r="Y3125" s="22">
        <f>X3125+W3125+SUM($V$3113:V3125)</f>
        <v>9.8098363706057099E-3</v>
      </c>
      <c r="Z3125" s="22">
        <f t="shared" si="971"/>
        <v>6.67221381066508E-2</v>
      </c>
      <c r="AA3125" s="44">
        <f t="shared" si="972"/>
        <v>9.3752622558130589</v>
      </c>
      <c r="AB3125" s="44">
        <f t="shared" si="973"/>
        <v>0.38748383831912259</v>
      </c>
      <c r="AC3125" s="44">
        <f t="shared" si="974"/>
        <v>1.0252264515167717</v>
      </c>
      <c r="AD3125" s="44">
        <f t="shared" si="979"/>
        <v>0.38748383831912264</v>
      </c>
      <c r="AE3125" s="44">
        <f t="shared" si="980"/>
        <v>0.63764812662430892</v>
      </c>
      <c r="AF3125" s="44">
        <f t="shared" si="981"/>
        <v>9.4486573340080181E-5</v>
      </c>
      <c r="AG3125" s="45">
        <f>AC3125+AA3125+SUM($Z$3113:Z3125)</f>
        <v>10.875807392513687</v>
      </c>
      <c r="AH3125" s="45">
        <f>AC3125+AA3125+SUM($Z$3113:Z3125)</f>
        <v>10.875807392513687</v>
      </c>
    </row>
    <row r="3126" spans="4:34" ht="14.4" x14ac:dyDescent="0.3">
      <c r="D3126" s="18"/>
      <c r="E3126" s="28">
        <v>39995.712500000001</v>
      </c>
      <c r="F3126" s="10">
        <f t="shared" si="978"/>
        <v>97.254861111112405</v>
      </c>
      <c r="G3126" s="10">
        <v>41950.9</v>
      </c>
      <c r="H3126" s="10">
        <v>41.19</v>
      </c>
      <c r="I3126" s="10">
        <v>1474</v>
      </c>
      <c r="K3126" s="10"/>
      <c r="L3126" s="79">
        <v>1037</v>
      </c>
      <c r="M3126" s="86"/>
      <c r="N3126" s="114">
        <v>6.74</v>
      </c>
      <c r="O3126" s="90"/>
      <c r="P3126" s="90"/>
      <c r="Q3126" s="90"/>
      <c r="R3126" s="87"/>
      <c r="V3126" s="43">
        <f t="shared" si="968"/>
        <v>6.6555063729626179E-5</v>
      </c>
      <c r="W3126" s="43">
        <f t="shared" si="969"/>
        <v>9.351786297978365E-3</v>
      </c>
      <c r="X3126" s="43">
        <f t="shared" si="970"/>
        <v>1.3031535068120383E-5</v>
      </c>
      <c r="Y3126" s="22">
        <f>X3126+W3126+SUM($V$3113:V3126)</f>
        <v>1.002872034786146E-2</v>
      </c>
      <c r="Z3126" s="22">
        <f t="shared" si="971"/>
        <v>6.7784530784539332E-2</v>
      </c>
      <c r="AA3126" s="44">
        <f t="shared" si="972"/>
        <v>9.5245411946555141</v>
      </c>
      <c r="AB3126" s="44">
        <f t="shared" si="973"/>
        <v>0.39365360452134446</v>
      </c>
      <c r="AC3126" s="44">
        <f t="shared" si="974"/>
        <v>1.041550764648465</v>
      </c>
      <c r="AD3126" s="44">
        <f t="shared" si="979"/>
        <v>0.39365360452134424</v>
      </c>
      <c r="AE3126" s="44">
        <f t="shared" si="980"/>
        <v>0.64780116907795704</v>
      </c>
      <c r="AF3126" s="44">
        <f t="shared" si="981"/>
        <v>9.5991049163604065E-5</v>
      </c>
      <c r="AG3126" s="45">
        <f>AC3126+AA3126+SUM($Z$3113:Z3126)</f>
        <v>11.109195175272374</v>
      </c>
      <c r="AH3126" s="45">
        <f>AC3126+AA3126+SUM($Z$3113:Z3126)</f>
        <v>11.109195175272374</v>
      </c>
    </row>
    <row r="3127" spans="4:34" ht="14.4" x14ac:dyDescent="0.3">
      <c r="D3127" s="18"/>
      <c r="E3127" s="28">
        <v>40002.640277777777</v>
      </c>
      <c r="F3127" s="10">
        <f t="shared" si="978"/>
        <v>104.1826388888876</v>
      </c>
      <c r="G3127" s="10">
        <v>40935.5</v>
      </c>
      <c r="H3127" s="10">
        <v>40.22</v>
      </c>
      <c r="I3127" s="10">
        <v>119</v>
      </c>
      <c r="K3127" s="10"/>
      <c r="L3127" s="79">
        <v>1037</v>
      </c>
      <c r="M3127" s="86"/>
      <c r="N3127" s="114">
        <v>6.74</v>
      </c>
      <c r="O3127" s="90"/>
      <c r="P3127" s="90"/>
      <c r="Q3127" s="90"/>
      <c r="R3127" s="88"/>
      <c r="V3127" s="43">
        <f t="shared" si="968"/>
        <v>6.4987731566049174E-5</v>
      </c>
      <c r="W3127" s="43">
        <f t="shared" si="969"/>
        <v>9.1315572931461499E-3</v>
      </c>
      <c r="X3127" s="43">
        <f t="shared" si="970"/>
        <v>1.2724650168482688E-5</v>
      </c>
      <c r="Y3127" s="22">
        <f>X3127+W3127+SUM($V$3113:V3127)</f>
        <v>9.8731721896956563E-3</v>
      </c>
      <c r="Z3127" s="22">
        <f t="shared" si="971"/>
        <v>6.6143841012481497E-2</v>
      </c>
      <c r="AA3127" s="44">
        <f t="shared" si="972"/>
        <v>9.2940045642363049</v>
      </c>
      <c r="AB3127" s="44">
        <f t="shared" si="973"/>
        <v>0.38412542109665082</v>
      </c>
      <c r="AC3127" s="44">
        <f t="shared" si="974"/>
        <v>1.0163405630455424</v>
      </c>
      <c r="AD3127" s="44">
        <f t="shared" si="979"/>
        <v>0.38412542109665088</v>
      </c>
      <c r="AE3127" s="44">
        <f t="shared" si="980"/>
        <v>0.63212147431379817</v>
      </c>
      <c r="AF3127" s="44">
        <f t="shared" si="981"/>
        <v>9.3667635093328523E-5</v>
      </c>
      <c r="AG3127" s="45">
        <f>AC3127+AA3127+SUM($Z$3113:Z3127)</f>
        <v>10.919592184262724</v>
      </c>
      <c r="AH3127" s="45">
        <f>AC3127+AA3127+SUM($Z$3113:Z3127)</f>
        <v>10.919592184262724</v>
      </c>
    </row>
    <row r="3128" spans="4:34" ht="14.4" x14ac:dyDescent="0.3">
      <c r="D3128" s="18"/>
      <c r="E3128" s="28">
        <v>40011.571527777778</v>
      </c>
      <c r="F3128" s="10">
        <f t="shared" si="978"/>
        <v>113.11388888888905</v>
      </c>
      <c r="G3128" s="10">
        <v>44745.1</v>
      </c>
      <c r="H3128" s="10">
        <v>41.23</v>
      </c>
      <c r="I3128" s="10">
        <v>97</v>
      </c>
      <c r="K3128" s="10"/>
      <c r="L3128" s="79">
        <v>1037</v>
      </c>
      <c r="M3128" s="86"/>
      <c r="N3128" s="114">
        <v>6.74</v>
      </c>
      <c r="O3128" s="90"/>
      <c r="P3128" s="90"/>
      <c r="Q3128" s="90"/>
      <c r="R3128" s="88"/>
      <c r="V3128" s="43">
        <f t="shared" si="968"/>
        <v>6.6619695983794299E-5</v>
      </c>
      <c r="W3128" s="43">
        <f t="shared" si="969"/>
        <v>9.360867906425055E-3</v>
      </c>
      <c r="X3128" s="43">
        <f t="shared" si="970"/>
        <v>1.3044190115528122E-5</v>
      </c>
      <c r="Y3128" s="22">
        <f>X3128+W3128+SUM($V$3113:V3128)</f>
        <v>1.0169422038905401E-2</v>
      </c>
      <c r="Z3128" s="22">
        <f t="shared" si="971"/>
        <v>7.229941689945367E-2</v>
      </c>
      <c r="AA3128" s="44">
        <f t="shared" si="972"/>
        <v>10.158936952698999</v>
      </c>
      <c r="AB3128" s="44">
        <f t="shared" si="973"/>
        <v>0.4198734687376911</v>
      </c>
      <c r="AC3128" s="44">
        <f t="shared" si="974"/>
        <v>1.1109247505839452</v>
      </c>
      <c r="AD3128" s="44">
        <f t="shared" si="979"/>
        <v>0.41987346873769094</v>
      </c>
      <c r="AE3128" s="44">
        <f t="shared" si="980"/>
        <v>0.69094889717527141</v>
      </c>
      <c r="AF3128" s="44">
        <f t="shared" si="981"/>
        <v>1.0238467098275318E-4</v>
      </c>
      <c r="AG3128" s="45">
        <f>AC3128+AA3128+SUM($Z$3113:Z3128)</f>
        <v>11.951408177163277</v>
      </c>
      <c r="AH3128" s="45">
        <f>AC3128+AA3128+SUM($Z$3113:Z3128)</f>
        <v>11.951408177163277</v>
      </c>
    </row>
    <row r="3129" spans="4:34" ht="14.4" x14ac:dyDescent="0.3">
      <c r="D3129" s="18"/>
      <c r="E3129" s="28">
        <v>40017.606249999997</v>
      </c>
      <c r="F3129" s="10">
        <f t="shared" si="978"/>
        <v>119.14861111110804</v>
      </c>
      <c r="G3129" s="10">
        <v>46133</v>
      </c>
      <c r="H3129" s="10">
        <v>42.2</v>
      </c>
      <c r="I3129" s="10">
        <v>206</v>
      </c>
      <c r="K3129" s="10"/>
      <c r="L3129" s="79">
        <v>1037</v>
      </c>
      <c r="M3129" s="86"/>
      <c r="N3129" s="114">
        <v>6.74</v>
      </c>
      <c r="O3129" s="90"/>
      <c r="P3129" s="90"/>
      <c r="Q3129" s="90"/>
      <c r="R3129" s="87"/>
      <c r="V3129" s="43">
        <f t="shared" si="968"/>
        <v>6.8187028147371332E-5</v>
      </c>
      <c r="W3129" s="43">
        <f t="shared" si="969"/>
        <v>9.5810969112572735E-3</v>
      </c>
      <c r="X3129" s="43">
        <f t="shared" si="970"/>
        <v>1.3351075015165827E-5</v>
      </c>
      <c r="Y3129" s="22">
        <f>X3129+W3129+SUM($V$3113:V3129)</f>
        <v>1.045814495678463E-2</v>
      </c>
      <c r="Z3129" s="22">
        <f t="shared" si="971"/>
        <v>7.4541994538452172E-2</v>
      </c>
      <c r="AA3129" s="44">
        <f t="shared" si="972"/>
        <v>10.474046061778004</v>
      </c>
      <c r="AB3129" s="44">
        <f t="shared" si="973"/>
        <v>0.43289707103740749</v>
      </c>
      <c r="AC3129" s="44">
        <f t="shared" si="974"/>
        <v>1.1453833273071052</v>
      </c>
      <c r="AD3129" s="44">
        <f t="shared" si="979"/>
        <v>0.43289707103740743</v>
      </c>
      <c r="AE3129" s="44">
        <f t="shared" si="980"/>
        <v>0.71238069583902597</v>
      </c>
      <c r="AF3129" s="44">
        <f t="shared" si="981"/>
        <v>1.055604306716792E-4</v>
      </c>
      <c r="AG3129" s="45">
        <f>AC3129+AA3129+SUM($Z$3113:Z3129)</f>
        <v>12.375517857503892</v>
      </c>
      <c r="AH3129" s="45">
        <f>AC3129+AA3129+SUM($Z$3113:Z3129)</f>
        <v>12.375517857503892</v>
      </c>
    </row>
    <row r="3130" spans="4:34" ht="14.4" x14ac:dyDescent="0.3">
      <c r="E3130" s="28">
        <v>40028.59097222222</v>
      </c>
      <c r="F3130" s="10">
        <f t="shared" si="978"/>
        <v>130.13333333333139</v>
      </c>
      <c r="G3130" s="10">
        <v>46494.1</v>
      </c>
      <c r="H3130" s="10">
        <v>41.84</v>
      </c>
      <c r="I3130" s="10">
        <v>404</v>
      </c>
      <c r="K3130" s="10"/>
      <c r="L3130" s="79">
        <v>1037</v>
      </c>
      <c r="M3130" s="86"/>
      <c r="N3130" s="114">
        <v>6.74</v>
      </c>
      <c r="O3130" s="90"/>
      <c r="P3130" s="90"/>
      <c r="Q3130" s="90"/>
      <c r="R3130" s="87"/>
      <c r="V3130" s="43">
        <f t="shared" si="968"/>
        <v>6.7605337859858215E-5</v>
      </c>
      <c r="W3130" s="43">
        <f t="shared" si="969"/>
        <v>9.4993624352370694E-3</v>
      </c>
      <c r="X3130" s="43">
        <f t="shared" si="970"/>
        <v>1.3237179588496162E-5</v>
      </c>
      <c r="Y3130" s="22">
        <f>X3130+W3130+SUM($V$3113:V3130)</f>
        <v>1.0443901923197614E-2</v>
      </c>
      <c r="Z3130" s="22">
        <f t="shared" si="971"/>
        <v>7.5125462212954908E-2</v>
      </c>
      <c r="AA3130" s="44">
        <f t="shared" si="972"/>
        <v>10.556030282030491</v>
      </c>
      <c r="AB3130" s="44">
        <f t="shared" si="973"/>
        <v>0.43628551601934262</v>
      </c>
      <c r="AC3130" s="44">
        <f t="shared" si="974"/>
        <v>1.1543486649068844</v>
      </c>
      <c r="AD3130" s="44">
        <f t="shared" si="979"/>
        <v>0.43628551601934257</v>
      </c>
      <c r="AE3130" s="44">
        <f t="shared" si="980"/>
        <v>0.71795676219645954</v>
      </c>
      <c r="AF3130" s="44">
        <f t="shared" si="981"/>
        <v>1.0638669108213472E-4</v>
      </c>
      <c r="AG3130" s="45">
        <f>AC3130+AA3130+SUM($Z$3113:Z3130)</f>
        <v>12.541592877569112</v>
      </c>
      <c r="AH3130" s="45">
        <f>AC3130+AA3130+SUM($Z$3113:Z3130)</f>
        <v>12.541592877569112</v>
      </c>
    </row>
    <row r="3131" spans="4:34" ht="14.4" x14ac:dyDescent="0.3">
      <c r="D3131" s="18"/>
      <c r="E3131" s="28">
        <v>40038.657638888886</v>
      </c>
      <c r="F3131" s="10">
        <f t="shared" si="978"/>
        <v>140.19999999999709</v>
      </c>
      <c r="G3131" s="10">
        <v>49478</v>
      </c>
      <c r="H3131" s="10">
        <v>43.45</v>
      </c>
      <c r="I3131" s="10">
        <v>600</v>
      </c>
      <c r="K3131" s="10"/>
      <c r="L3131" s="79">
        <v>1037</v>
      </c>
      <c r="M3131" s="86"/>
      <c r="N3131" s="114">
        <v>6.74</v>
      </c>
      <c r="O3131" s="90"/>
      <c r="P3131" s="90"/>
      <c r="Q3131" s="90"/>
      <c r="R3131" s="87"/>
      <c r="V3131" s="43">
        <f t="shared" si="968"/>
        <v>7.0206786090125229E-5</v>
      </c>
      <c r="W3131" s="43">
        <f t="shared" si="969"/>
        <v>9.8648971752163146E-3</v>
      </c>
      <c r="X3131" s="43">
        <f t="shared" si="970"/>
        <v>1.3746545246657705E-5</v>
      </c>
      <c r="Y3131" s="22">
        <f>X3131+W3131+SUM($V$3113:V3131)</f>
        <v>1.0880152814925145E-2</v>
      </c>
      <c r="Z3131" s="22">
        <f t="shared" si="971"/>
        <v>7.9946866793261573E-2</v>
      </c>
      <c r="AA3131" s="44">
        <f t="shared" si="972"/>
        <v>11.233495568132401</v>
      </c>
      <c r="AB3131" s="44">
        <f t="shared" si="973"/>
        <v>0.46428546335137205</v>
      </c>
      <c r="AC3131" s="44">
        <f t="shared" si="974"/>
        <v>1.2284324944942002</v>
      </c>
      <c r="AD3131" s="44">
        <f t="shared" si="979"/>
        <v>0.46428546335137194</v>
      </c>
      <c r="AE3131" s="44">
        <f t="shared" si="980"/>
        <v>0.76403381676290982</v>
      </c>
      <c r="AF3131" s="44">
        <f t="shared" si="981"/>
        <v>1.1321437991835222E-4</v>
      </c>
      <c r="AG3131" s="45">
        <f>AC3131+AA3131+SUM($Z$3113:Z3131)</f>
        <v>13.373088860051601</v>
      </c>
      <c r="AH3131" s="45">
        <f>AC3131+AA3131+SUM($Z$3113:Z3131)</f>
        <v>13.373088860051601</v>
      </c>
    </row>
    <row r="3132" spans="4:34" ht="14.4" x14ac:dyDescent="0.3">
      <c r="D3132" s="18"/>
      <c r="E3132" s="28">
        <v>40045.613888888889</v>
      </c>
      <c r="F3132" s="10">
        <f t="shared" si="978"/>
        <v>147.15625</v>
      </c>
      <c r="G3132" s="10">
        <v>49251</v>
      </c>
      <c r="H3132" s="10">
        <v>42.21</v>
      </c>
      <c r="I3132" s="10">
        <v>692</v>
      </c>
      <c r="K3132" s="10"/>
      <c r="L3132" s="79">
        <v>1037</v>
      </c>
      <c r="M3132" s="86"/>
      <c r="N3132" s="114">
        <v>6.74</v>
      </c>
      <c r="O3132" s="90"/>
      <c r="P3132" s="90"/>
      <c r="Q3132" s="90"/>
      <c r="R3132" s="87"/>
      <c r="V3132" s="43">
        <f t="shared" si="968"/>
        <v>6.8203186210913358E-5</v>
      </c>
      <c r="W3132" s="43">
        <f t="shared" si="969"/>
        <v>9.583367313368946E-3</v>
      </c>
      <c r="X3132" s="43">
        <f t="shared" si="970"/>
        <v>1.3354238777017757E-5</v>
      </c>
      <c r="Y3132" s="22">
        <f>X3132+W3132+SUM($V$3113:V3132)</f>
        <v>1.0666433832819049E-2</v>
      </c>
      <c r="Z3132" s="22">
        <f t="shared" si="971"/>
        <v>7.9580078750857472E-2</v>
      </c>
      <c r="AA3132" s="44">
        <f t="shared" si="972"/>
        <v>11.18195744019744</v>
      </c>
      <c r="AB3132" s="44">
        <f t="shared" si="973"/>
        <v>0.46215536916444527</v>
      </c>
      <c r="AC3132" s="44">
        <f t="shared" si="974"/>
        <v>1.2227965719377072</v>
      </c>
      <c r="AD3132" s="44">
        <f t="shared" si="979"/>
        <v>0.46215536916444533</v>
      </c>
      <c r="AE3132" s="44">
        <f t="shared" si="980"/>
        <v>0.76052850780933112</v>
      </c>
      <c r="AF3132" s="44">
        <f t="shared" si="981"/>
        <v>1.1269496393061091E-4</v>
      </c>
      <c r="AG3132" s="45">
        <f>AC3132+AA3132+SUM($Z$3113:Z3132)</f>
        <v>13.395494888311003</v>
      </c>
      <c r="AH3132" s="45">
        <f>AC3132+AA3132+SUM($Z$3113:Z3132)</f>
        <v>13.395494888311003</v>
      </c>
    </row>
    <row r="3133" spans="4:34" ht="14.4" x14ac:dyDescent="0.3">
      <c r="D3133" s="18"/>
      <c r="E3133" s="28">
        <v>40052.609027777777</v>
      </c>
      <c r="F3133" s="10">
        <f t="shared" si="978"/>
        <v>154.1513888888876</v>
      </c>
      <c r="G3133" s="10">
        <v>49264</v>
      </c>
      <c r="H3133" s="10">
        <v>42.4</v>
      </c>
      <c r="I3133" s="10">
        <v>883</v>
      </c>
      <c r="K3133" s="10"/>
      <c r="L3133" s="79">
        <v>1037</v>
      </c>
      <c r="M3133" s="86"/>
      <c r="N3133" s="114">
        <v>6.74</v>
      </c>
      <c r="O3133" s="83"/>
      <c r="P3133" s="83"/>
      <c r="Q3133" s="83"/>
      <c r="R3133" s="83"/>
      <c r="V3133" s="43">
        <f t="shared" si="968"/>
        <v>6.8510189418211957E-5</v>
      </c>
      <c r="W3133" s="43">
        <f t="shared" si="969"/>
        <v>9.6265049534907197E-3</v>
      </c>
      <c r="X3133" s="43">
        <f t="shared" si="970"/>
        <v>1.3414350252204526E-5</v>
      </c>
      <c r="Y3133" s="22">
        <f>X3133+W3133+SUM($V$3113:V3133)</f>
        <v>1.0778141773834222E-2</v>
      </c>
      <c r="Z3133" s="22">
        <f t="shared" si="971"/>
        <v>7.9601084233462113E-2</v>
      </c>
      <c r="AA3133" s="44">
        <f t="shared" si="972"/>
        <v>11.184908962942613</v>
      </c>
      <c r="AB3133" s="44">
        <f t="shared" si="973"/>
        <v>0.4622773569372649</v>
      </c>
      <c r="AC3133" s="44">
        <f t="shared" si="974"/>
        <v>1.2231193340224402</v>
      </c>
      <c r="AD3133" s="44">
        <f t="shared" si="979"/>
        <v>0.4622773569372649</v>
      </c>
      <c r="AE3133" s="44">
        <f t="shared" si="980"/>
        <v>0.76072925237495459</v>
      </c>
      <c r="AF3133" s="44">
        <f t="shared" si="981"/>
        <v>1.1272471022065777E-4</v>
      </c>
      <c r="AG3133" s="45">
        <f>AC3133+AA3133+SUM($Z$3113:Z3133)</f>
        <v>13.478370257374372</v>
      </c>
      <c r="AH3133" s="45">
        <f>AC3133+AA3133+SUM($Z$3113:Z3133)</f>
        <v>13.478370257374372</v>
      </c>
    </row>
    <row r="3134" spans="4:34" ht="14.4" x14ac:dyDescent="0.3">
      <c r="D3134" s="18"/>
      <c r="E3134" s="28">
        <v>40059.565972222219</v>
      </c>
      <c r="F3134" s="10">
        <f t="shared" si="978"/>
        <v>161.10833333332994</v>
      </c>
      <c r="G3134" s="10">
        <v>51565.599999999999</v>
      </c>
      <c r="H3134" s="10">
        <v>42.76</v>
      </c>
      <c r="I3134" s="10">
        <v>979</v>
      </c>
      <c r="K3134" s="10"/>
      <c r="L3134" s="79">
        <v>1037</v>
      </c>
      <c r="M3134" s="86"/>
      <c r="N3134" s="114">
        <v>6.74</v>
      </c>
      <c r="O3134" s="83"/>
      <c r="P3134" s="83"/>
      <c r="Q3134" s="83"/>
      <c r="R3134" s="83"/>
      <c r="V3134" s="43">
        <f t="shared" si="968"/>
        <v>6.9091879705725074E-5</v>
      </c>
      <c r="W3134" s="43">
        <f t="shared" si="969"/>
        <v>9.7082394295109221E-3</v>
      </c>
      <c r="X3134" s="43">
        <f t="shared" si="970"/>
        <v>1.3528245678874187E-5</v>
      </c>
      <c r="Y3134" s="22">
        <f>X3134+W3134+SUM($V$3113:V3134)</f>
        <v>1.092908202498682E-2</v>
      </c>
      <c r="Z3134" s="22">
        <f t="shared" si="971"/>
        <v>8.3320024138295992E-2</v>
      </c>
      <c r="AA3134" s="44">
        <f t="shared" si="972"/>
        <v>11.70746471296512</v>
      </c>
      <c r="AB3134" s="44">
        <f t="shared" si="973"/>
        <v>0.4838748229312323</v>
      </c>
      <c r="AC3134" s="44">
        <f t="shared" si="974"/>
        <v>1.2802631197318028</v>
      </c>
      <c r="AD3134" s="44">
        <f t="shared" si="979"/>
        <v>0.48387482293123224</v>
      </c>
      <c r="AE3134" s="44">
        <f t="shared" si="980"/>
        <v>0.79627030562410595</v>
      </c>
      <c r="AF3134" s="44">
        <f t="shared" si="981"/>
        <v>1.1799117646464659E-4</v>
      </c>
      <c r="AG3134" s="45">
        <f>AC3134+AA3134+SUM($Z$3113:Z3134)</f>
        <v>14.141389817244537</v>
      </c>
      <c r="AH3134" s="45">
        <f>AC3134+AA3134+SUM($Z$3113:Z3134)</f>
        <v>14.141389817244537</v>
      </c>
    </row>
    <row r="3135" spans="4:34" ht="14.4" x14ac:dyDescent="0.3">
      <c r="D3135" s="18"/>
      <c r="E3135" s="28">
        <v>40066.638194444444</v>
      </c>
      <c r="F3135" s="10">
        <f t="shared" si="978"/>
        <v>168.18055555555475</v>
      </c>
      <c r="G3135" s="10">
        <v>52319.8</v>
      </c>
      <c r="H3135" s="10">
        <v>43.71</v>
      </c>
      <c r="I3135" s="10">
        <v>1215</v>
      </c>
      <c r="K3135" s="10"/>
      <c r="L3135" s="79">
        <v>1037</v>
      </c>
      <c r="M3135" s="91"/>
      <c r="N3135" s="114">
        <v>6.74</v>
      </c>
      <c r="O3135" s="83"/>
      <c r="P3135" s="83"/>
      <c r="Q3135" s="83"/>
      <c r="R3135" s="83"/>
      <c r="V3135" s="43">
        <f t="shared" si="968"/>
        <v>7.0626895742218027E-5</v>
      </c>
      <c r="W3135" s="43">
        <f t="shared" si="969"/>
        <v>9.9239276301197974E-3</v>
      </c>
      <c r="X3135" s="43">
        <f t="shared" si="970"/>
        <v>1.3828803054808013E-5</v>
      </c>
      <c r="Y3135" s="22">
        <f>X3135+W3135+SUM($V$3113:V3135)</f>
        <v>1.1215697678713847E-2</v>
      </c>
      <c r="Z3135" s="22">
        <f t="shared" si="971"/>
        <v>8.4538665290635986E-2</v>
      </c>
      <c r="AA3135" s="44">
        <f t="shared" si="972"/>
        <v>11.878698440227447</v>
      </c>
      <c r="AB3135" s="44">
        <f t="shared" si="973"/>
        <v>0.4909519904897352</v>
      </c>
      <c r="AC3135" s="44">
        <f t="shared" si="974"/>
        <v>1.2989882862168578</v>
      </c>
      <c r="AD3135" s="44">
        <f t="shared" si="979"/>
        <v>0.49095199048973526</v>
      </c>
      <c r="AE3135" s="44">
        <f t="shared" si="980"/>
        <v>0.80791657880819978</v>
      </c>
      <c r="AF3135" s="44">
        <f t="shared" si="981"/>
        <v>1.1971691892259605E-4</v>
      </c>
      <c r="AG3135" s="45">
        <f>AC3135+AA3135+SUM($Z$3113:Z3135)</f>
        <v>14.415887376282557</v>
      </c>
      <c r="AH3135" s="45">
        <f>AC3135+AA3135+SUM($Z$3113:Z3135)</f>
        <v>14.415887376282557</v>
      </c>
    </row>
    <row r="3136" spans="4:34" ht="14.4" x14ac:dyDescent="0.3">
      <c r="D3136" s="29"/>
      <c r="E3136" s="28">
        <v>40073.587500000001</v>
      </c>
      <c r="F3136" s="10">
        <f t="shared" si="978"/>
        <v>175.1298611111124</v>
      </c>
      <c r="G3136" s="10">
        <v>52031.199999999997</v>
      </c>
      <c r="H3136" s="10">
        <v>42.35</v>
      </c>
      <c r="I3136" s="10">
        <v>1231</v>
      </c>
      <c r="K3136" s="10"/>
      <c r="L3136" s="79">
        <v>1037</v>
      </c>
      <c r="M3136" s="87"/>
      <c r="N3136" s="114">
        <v>6.74</v>
      </c>
      <c r="O3136" s="83"/>
      <c r="P3136" s="83"/>
      <c r="Q3136" s="83"/>
      <c r="R3136" s="83"/>
      <c r="V3136" s="43">
        <f t="shared" si="968"/>
        <v>6.8429399100501797E-5</v>
      </c>
      <c r="W3136" s="43">
        <f t="shared" si="969"/>
        <v>9.6151529429323573E-3</v>
      </c>
      <c r="X3136" s="43">
        <f t="shared" si="970"/>
        <v>1.3398531442944848E-5</v>
      </c>
      <c r="Y3136" s="22">
        <f>X3136+W3136+SUM($V$3113:V3136)</f>
        <v>1.0974922119015046E-2</v>
      </c>
      <c r="Z3136" s="22">
        <f t="shared" si="971"/>
        <v>8.4072343576812952E-2</v>
      </c>
      <c r="AA3136" s="44">
        <f t="shared" si="972"/>
        <v>11.813174635284582</v>
      </c>
      <c r="AB3136" s="44">
        <f t="shared" si="973"/>
        <v>0.48824386193314023</v>
      </c>
      <c r="AC3136" s="44">
        <f t="shared" si="974"/>
        <v>1.2918229679357827</v>
      </c>
      <c r="AD3136" s="44">
        <f t="shared" si="979"/>
        <v>0.48824386193314023</v>
      </c>
      <c r="AE3136" s="44">
        <f t="shared" si="980"/>
        <v>0.80346004945135885</v>
      </c>
      <c r="AF3136" s="44">
        <f t="shared" si="981"/>
        <v>1.1905655128355572E-4</v>
      </c>
      <c r="AG3136" s="45">
        <f>AC3136+AA3136+SUM($Z$3113:Z3136)</f>
        <v>14.427270596635429</v>
      </c>
      <c r="AH3136" s="45">
        <f>AC3136+AA3136+SUM($Z$3113:Z3136)</f>
        <v>14.427270596635429</v>
      </c>
    </row>
    <row r="3137" spans="5:34" ht="14.4" x14ac:dyDescent="0.3">
      <c r="E3137" s="28">
        <v>40079.554861111108</v>
      </c>
      <c r="F3137" s="10">
        <f t="shared" si="978"/>
        <v>181.09722222221899</v>
      </c>
      <c r="G3137" s="10">
        <v>52611.9</v>
      </c>
      <c r="H3137" s="10">
        <v>41.32</v>
      </c>
      <c r="I3137" s="10">
        <v>1548</v>
      </c>
      <c r="K3137" s="10"/>
      <c r="L3137" s="79">
        <v>1037</v>
      </c>
      <c r="M3137" s="86"/>
      <c r="N3137" s="114">
        <v>6.74</v>
      </c>
      <c r="O3137" s="83"/>
      <c r="P3137" s="83"/>
      <c r="Q3137" s="83"/>
      <c r="R3137" s="83"/>
      <c r="V3137" s="43">
        <f t="shared" si="968"/>
        <v>6.6765118555672592E-5</v>
      </c>
      <c r="W3137" s="43">
        <f t="shared" si="969"/>
        <v>9.3813015254301073E-3</v>
      </c>
      <c r="X3137" s="43">
        <f t="shared" si="970"/>
        <v>1.3072663972195541E-5</v>
      </c>
      <c r="Y3137" s="22">
        <f>X3137+W3137+SUM($V$3113:V3137)</f>
        <v>1.0807509952597719E-2</v>
      </c>
      <c r="Z3137" s="22">
        <f t="shared" si="971"/>
        <v>8.5010642326698707E-2</v>
      </c>
      <c r="AA3137" s="44">
        <f t="shared" si="972"/>
        <v>11.945016885909396</v>
      </c>
      <c r="AB3137" s="44">
        <f t="shared" si="973"/>
        <v>0.49369296190824308</v>
      </c>
      <c r="AC3137" s="44">
        <f t="shared" si="974"/>
        <v>1.3062405019822836</v>
      </c>
      <c r="AD3137" s="44">
        <f t="shared" si="979"/>
        <v>0.49369296190824308</v>
      </c>
      <c r="AE3137" s="44">
        <f t="shared" si="980"/>
        <v>0.81242715477886229</v>
      </c>
      <c r="AF3137" s="44">
        <f t="shared" si="981"/>
        <v>1.203852951781874E-4</v>
      </c>
      <c r="AG3137" s="45">
        <f>AC3137+AA3137+SUM($Z$3113:Z3137)</f>
        <v>14.658541023633443</v>
      </c>
      <c r="AH3137" s="45">
        <f>AC3137+AA3137+SUM($Z$3113:Z3137)</f>
        <v>14.658541023633443</v>
      </c>
    </row>
    <row r="3138" spans="5:34" ht="14.4" x14ac:dyDescent="0.3">
      <c r="E3138" s="28">
        <v>40086.529861111114</v>
      </c>
      <c r="F3138" s="10">
        <f t="shared" si="978"/>
        <v>188.07222222222481</v>
      </c>
      <c r="G3138" s="10">
        <v>52392.4</v>
      </c>
      <c r="H3138" s="10">
        <v>41.45</v>
      </c>
      <c r="I3138" s="10">
        <v>1645</v>
      </c>
      <c r="K3138" s="10"/>
      <c r="L3138" s="79">
        <v>1037</v>
      </c>
      <c r="M3138" s="86"/>
      <c r="N3138" s="114">
        <v>6.74</v>
      </c>
      <c r="O3138" s="83"/>
      <c r="P3138" s="83"/>
      <c r="Q3138" s="83"/>
      <c r="R3138" s="83"/>
      <c r="V3138" s="43">
        <f t="shared" si="968"/>
        <v>6.6975173381718991E-5</v>
      </c>
      <c r="W3138" s="43">
        <f t="shared" si="969"/>
        <v>9.4108167528818478E-3</v>
      </c>
      <c r="X3138" s="43">
        <f t="shared" si="970"/>
        <v>1.3113792876270696E-5</v>
      </c>
      <c r="Y3138" s="22">
        <f>X3138+W3138+SUM($V$3113:V3138)</f>
        <v>1.0904041482335253E-2</v>
      </c>
      <c r="Z3138" s="22">
        <f t="shared" si="971"/>
        <v>8.4655972831951129E-2</v>
      </c>
      <c r="AA3138" s="44">
        <f t="shared" si="972"/>
        <v>11.895181559558189</v>
      </c>
      <c r="AB3138" s="44">
        <f t="shared" si="973"/>
        <v>0.49163324528255842</v>
      </c>
      <c r="AC3138" s="44">
        <f t="shared" si="974"/>
        <v>1.3007907883208285</v>
      </c>
      <c r="AD3138" s="44">
        <f t="shared" si="979"/>
        <v>0.49163324528255842</v>
      </c>
      <c r="AE3138" s="44">
        <f t="shared" si="980"/>
        <v>0.80903765999775834</v>
      </c>
      <c r="AF3138" s="44">
        <f t="shared" si="981"/>
        <v>1.1988304051162695E-4</v>
      </c>
      <c r="AG3138" s="45">
        <f>AC3138+AA3138+SUM($Z$3113:Z3138)</f>
        <v>14.687911956452732</v>
      </c>
      <c r="AH3138" s="45">
        <f>AC3138+AA3138+SUM($Z$3113:Z3138)</f>
        <v>14.687911956452732</v>
      </c>
    </row>
    <row r="3139" spans="5:34" ht="14.4" x14ac:dyDescent="0.3">
      <c r="E3139" s="28">
        <v>40093.523611111108</v>
      </c>
      <c r="F3139" s="10">
        <f t="shared" si="978"/>
        <v>195.06597222221899</v>
      </c>
      <c r="G3139" s="10">
        <v>53557.5</v>
      </c>
      <c r="H3139" s="10">
        <v>42.56</v>
      </c>
      <c r="I3139" s="10">
        <v>1838</v>
      </c>
      <c r="K3139" s="10"/>
      <c r="L3139" s="79">
        <v>1037</v>
      </c>
      <c r="M3139" s="86"/>
      <c r="N3139" s="114">
        <v>6.74</v>
      </c>
      <c r="O3139" s="83"/>
      <c r="P3139" s="83"/>
      <c r="Q3139" s="83"/>
      <c r="R3139" s="83"/>
      <c r="V3139" s="43">
        <f t="shared" si="968"/>
        <v>6.8768718434884462E-5</v>
      </c>
      <c r="W3139" s="43">
        <f t="shared" si="969"/>
        <v>9.6628313872774776E-3</v>
      </c>
      <c r="X3139" s="43">
        <f t="shared" si="970"/>
        <v>1.3464970441835486E-5</v>
      </c>
      <c r="Y3139" s="22">
        <f>X3139+W3139+SUM($V$3113:V3139)</f>
        <v>1.1225176012731333E-2</v>
      </c>
      <c r="Z3139" s="22">
        <f t="shared" si="971"/>
        <v>8.6538548815233179E-2</v>
      </c>
      <c r="AA3139" s="44">
        <f t="shared" si="972"/>
        <v>12.159706109589132</v>
      </c>
      <c r="AB3139" s="44">
        <f t="shared" si="973"/>
        <v>0.50256616482964367</v>
      </c>
      <c r="AC3139" s="44">
        <f t="shared" si="974"/>
        <v>1.3297177194687162</v>
      </c>
      <c r="AD3139" s="44">
        <f t="shared" si="979"/>
        <v>0.50256616482964356</v>
      </c>
      <c r="AE3139" s="44">
        <f t="shared" si="980"/>
        <v>0.82702900564451975</v>
      </c>
      <c r="AF3139" s="44">
        <f t="shared" si="981"/>
        <v>1.2254899455267288E-4</v>
      </c>
      <c r="AG3139" s="45">
        <f>AC3139+AA3139+SUM($Z$3113:Z3139)</f>
        <v>15.067901986446795</v>
      </c>
      <c r="AH3139" s="45">
        <f>AC3139+AA3139+SUM($Z$3113:Z3139)</f>
        <v>15.067901986446795</v>
      </c>
    </row>
    <row r="3140" spans="5:34" ht="14.4" x14ac:dyDescent="0.3">
      <c r="E3140" s="28">
        <v>40100.538194444445</v>
      </c>
      <c r="F3140" s="10">
        <f t="shared" si="978"/>
        <v>202.0805555555562</v>
      </c>
      <c r="G3140" s="10">
        <v>55192.3</v>
      </c>
      <c r="H3140" s="10">
        <v>41.33</v>
      </c>
      <c r="I3140" s="10">
        <v>1930</v>
      </c>
      <c r="K3140" s="10"/>
      <c r="L3140" s="79">
        <v>1037</v>
      </c>
      <c r="M3140" s="86"/>
      <c r="N3140" s="114">
        <v>6.74</v>
      </c>
      <c r="O3140" s="83"/>
      <c r="P3140" s="83"/>
      <c r="Q3140" s="83"/>
      <c r="R3140" s="83"/>
      <c r="V3140" s="43">
        <f t="shared" si="968"/>
        <v>6.6781276619214618E-5</v>
      </c>
      <c r="W3140" s="43">
        <f t="shared" si="969"/>
        <v>9.3835719275417798E-3</v>
      </c>
      <c r="X3140" s="43">
        <f t="shared" si="970"/>
        <v>1.3075827734047475E-5</v>
      </c>
      <c r="Y3140" s="22">
        <f>X3140+W3140+SUM($V$3113:V3140)</f>
        <v>1.1012308686907061E-2</v>
      </c>
      <c r="Z3140" s="22">
        <f t="shared" si="971"/>
        <v>8.9180069043084426E-2</v>
      </c>
      <c r="AA3140" s="44">
        <f t="shared" si="972"/>
        <v>12.530871446805326</v>
      </c>
      <c r="AB3140" s="44">
        <f t="shared" si="973"/>
        <v>0.51790659644544912</v>
      </c>
      <c r="AC3140" s="44">
        <f t="shared" si="974"/>
        <v>1.3703062930165379</v>
      </c>
      <c r="AD3140" s="44">
        <f t="shared" si="979"/>
        <v>0.51790659644544912</v>
      </c>
      <c r="AE3140" s="44">
        <f t="shared" si="980"/>
        <v>0.85227340686615383</v>
      </c>
      <c r="AF3140" s="44">
        <f t="shared" si="981"/>
        <v>1.2628970493487352E-4</v>
      </c>
      <c r="AG3140" s="45">
        <f>AC3140+AA3140+SUM($Z$3113:Z3140)</f>
        <v>15.568835966253896</v>
      </c>
      <c r="AH3140" s="45">
        <f>AC3140+AA3140+SUM($Z$3113:Z3140)</f>
        <v>15.568835966253896</v>
      </c>
    </row>
    <row r="3141" spans="5:34" ht="14.4" x14ac:dyDescent="0.3">
      <c r="E3141" s="28">
        <v>40107.572916666664</v>
      </c>
      <c r="F3141" s="10">
        <f t="shared" si="978"/>
        <v>209.11527777777519</v>
      </c>
      <c r="G3141" s="10">
        <v>51541.3</v>
      </c>
      <c r="H3141" s="10">
        <v>39.799999999999997</v>
      </c>
      <c r="I3141" s="10">
        <v>2171</v>
      </c>
      <c r="K3141" s="10"/>
      <c r="L3141" s="79">
        <v>1037</v>
      </c>
      <c r="M3141" s="86"/>
      <c r="N3141" s="114">
        <v>6.74</v>
      </c>
      <c r="O3141" s="83"/>
      <c r="P3141" s="83"/>
      <c r="Q3141" s="83"/>
      <c r="R3141" s="83"/>
      <c r="V3141" s="43">
        <f t="shared" si="968"/>
        <v>6.4309092897283857E-5</v>
      </c>
      <c r="W3141" s="43">
        <f t="shared" si="969"/>
        <v>9.0362004044559109E-3</v>
      </c>
      <c r="X3141" s="43">
        <f t="shared" si="970"/>
        <v>1.2591772170701417E-5</v>
      </c>
      <c r="Y3141" s="22">
        <f>X3141+W3141+SUM($V$3113:V3141)</f>
        <v>1.072876220115513E-2</v>
      </c>
      <c r="Z3141" s="22">
        <f t="shared" si="971"/>
        <v>8.3280760043888874E-2</v>
      </c>
      <c r="AA3141" s="44">
        <f t="shared" si="972"/>
        <v>11.701947635833756</v>
      </c>
      <c r="AB3141" s="44">
        <f t="shared" si="973"/>
        <v>0.48364679963280804</v>
      </c>
      <c r="AC3141" s="44">
        <f t="shared" si="974"/>
        <v>1.2796598029118789</v>
      </c>
      <c r="AD3141" s="44">
        <f t="shared" si="979"/>
        <v>0.48364679963280799</v>
      </c>
      <c r="AE3141" s="44">
        <f t="shared" si="980"/>
        <v>0.79589506770528673</v>
      </c>
      <c r="AF3141" s="44">
        <f t="shared" si="981"/>
        <v>1.1793557378402056E-4</v>
      </c>
      <c r="AG3141" s="45">
        <f>AC3141+AA3141+SUM($Z$3113:Z3141)</f>
        <v>14.732546425221555</v>
      </c>
      <c r="AH3141" s="45">
        <f>AC3141+AA3141+SUM($Z$3113:Z3141)</f>
        <v>14.732546425221555</v>
      </c>
    </row>
    <row r="3142" spans="5:34" ht="14.4" x14ac:dyDescent="0.3">
      <c r="E3142" s="28">
        <v>40115.517361111109</v>
      </c>
      <c r="F3142" s="10">
        <f t="shared" si="978"/>
        <v>217.05972222222044</v>
      </c>
      <c r="G3142" s="10">
        <v>54630.2</v>
      </c>
      <c r="H3142" s="10">
        <v>41.34</v>
      </c>
      <c r="I3142" s="10">
        <v>2271</v>
      </c>
      <c r="K3142" s="10"/>
      <c r="L3142" s="79">
        <v>1037</v>
      </c>
      <c r="M3142" s="86"/>
      <c r="N3142" s="114">
        <v>6.74</v>
      </c>
      <c r="O3142" s="83"/>
      <c r="P3142" s="83"/>
      <c r="Q3142" s="83"/>
      <c r="R3142" s="83"/>
      <c r="V3142" s="43">
        <f t="shared" si="968"/>
        <v>6.6797434682756658E-5</v>
      </c>
      <c r="W3142" s="43">
        <f t="shared" si="969"/>
        <v>9.3858423296534522E-3</v>
      </c>
      <c r="X3142" s="43">
        <f t="shared" si="970"/>
        <v>1.3078991495899412E-5</v>
      </c>
      <c r="Y3142" s="22">
        <f>X3142+W3142+SUM($V$3113:V3142)</f>
        <v>1.1145688780360626E-2</v>
      </c>
      <c r="Z3142" s="22">
        <f t="shared" si="971"/>
        <v>8.8271824291386858E-2</v>
      </c>
      <c r="AA3142" s="44">
        <f t="shared" si="972"/>
        <v>12.403252144108222</v>
      </c>
      <c r="AB3142" s="44">
        <f t="shared" si="973"/>
        <v>0.51263203282222658</v>
      </c>
      <c r="AC3142" s="44">
        <f t="shared" si="974"/>
        <v>1.3563505570297316</v>
      </c>
      <c r="AD3142" s="44">
        <f t="shared" si="979"/>
        <v>0.51263203282222647</v>
      </c>
      <c r="AE3142" s="44">
        <f t="shared" si="980"/>
        <v>0.84359352068638838</v>
      </c>
      <c r="AF3142" s="44">
        <f t="shared" si="981"/>
        <v>1.2500352111677039E-4</v>
      </c>
      <c r="AG3142" s="45">
        <f>AC3142+AA3142+SUM($Z$3113:Z3142)</f>
        <v>15.598813511905261</v>
      </c>
      <c r="AH3142" s="45">
        <f>AC3142+AA3142+SUM($Z$3113:Z3142)</f>
        <v>15.598813511905261</v>
      </c>
    </row>
    <row r="3143" spans="5:34" ht="14.4" x14ac:dyDescent="0.3">
      <c r="E3143" s="28">
        <v>40158.513888888891</v>
      </c>
      <c r="F3143" s="10">
        <f t="shared" si="978"/>
        <v>260.05625000000146</v>
      </c>
      <c r="G3143" s="10">
        <v>61628</v>
      </c>
      <c r="H3143" s="10">
        <v>42.24</v>
      </c>
      <c r="I3143" s="10">
        <v>2509</v>
      </c>
      <c r="K3143" s="10"/>
      <c r="L3143" s="79">
        <v>1037</v>
      </c>
      <c r="M3143" s="86"/>
      <c r="N3143" s="114">
        <v>6.74</v>
      </c>
      <c r="O3143" s="83"/>
      <c r="P3143" s="83"/>
      <c r="Q3143" s="83"/>
      <c r="R3143" s="83"/>
      <c r="V3143" s="43">
        <f t="shared" si="968"/>
        <v>6.8251660401539451E-5</v>
      </c>
      <c r="W3143" s="43">
        <f t="shared" si="969"/>
        <v>9.5901785197039634E-3</v>
      </c>
      <c r="X3143" s="43">
        <f t="shared" si="970"/>
        <v>1.3363730062573565E-5</v>
      </c>
      <c r="Y3143" s="22">
        <f>X3143+W3143+SUM($V$3113:V3143)</f>
        <v>1.1418561369379351E-2</v>
      </c>
      <c r="Z3143" s="22">
        <f t="shared" si="971"/>
        <v>9.9578913996829402E-2</v>
      </c>
      <c r="AA3143" s="44">
        <f t="shared" si="972"/>
        <v>13.992034133814293</v>
      </c>
      <c r="AB3143" s="44">
        <f t="shared" si="973"/>
        <v>0.57829711256353056</v>
      </c>
      <c r="AC3143" s="44">
        <f t="shared" si="974"/>
        <v>1.5300909044562956</v>
      </c>
      <c r="AD3143" s="44">
        <f t="shared" si="979"/>
        <v>0.57829711256353045</v>
      </c>
      <c r="AE3143" s="44">
        <f t="shared" si="980"/>
        <v>0.95165277617253374</v>
      </c>
      <c r="AF3143" s="44">
        <f t="shared" si="981"/>
        <v>1.4101572023137986E-4</v>
      </c>
      <c r="AG3143" s="45">
        <f>AC3143+AA3143+SUM($Z$3113:Z3143)</f>
        <v>17.460914763034726</v>
      </c>
      <c r="AH3143" s="45">
        <f>AC3143+AA3143+SUM($Z$3113:Z3143)</f>
        <v>17.460914763034726</v>
      </c>
    </row>
    <row r="3144" spans="5:34" ht="14.4" x14ac:dyDescent="0.3">
      <c r="E3144" s="28">
        <v>40186.484722222223</v>
      </c>
      <c r="F3144" s="10">
        <f t="shared" si="978"/>
        <v>288.0270833333343</v>
      </c>
      <c r="G3144" s="10">
        <v>64784</v>
      </c>
      <c r="H3144" s="10">
        <v>46.33</v>
      </c>
      <c r="I3144" s="10">
        <v>2734</v>
      </c>
      <c r="K3144" s="10"/>
      <c r="L3144" s="79">
        <v>1037</v>
      </c>
      <c r="M3144" s="86"/>
      <c r="N3144" s="114">
        <v>6.74</v>
      </c>
      <c r="O3144" s="83"/>
      <c r="P3144" s="83"/>
      <c r="Q3144" s="83"/>
      <c r="R3144" s="83"/>
      <c r="V3144" s="43">
        <f t="shared" si="968"/>
        <v>7.486030839023018E-5</v>
      </c>
      <c r="W3144" s="43">
        <f t="shared" si="969"/>
        <v>1.0518772983377949E-2</v>
      </c>
      <c r="X3144" s="43">
        <f t="shared" si="970"/>
        <v>1.465770866001499E-5</v>
      </c>
      <c r="Y3144" s="22">
        <f>X3144+W3144+SUM($V$3113:V3144)</f>
        <v>1.2423310120041008E-2</v>
      </c>
      <c r="Z3144" s="22">
        <f t="shared" si="971"/>
        <v>0.10467839885069441</v>
      </c>
      <c r="AA3144" s="44">
        <f t="shared" si="972"/>
        <v>14.708573040258086</v>
      </c>
      <c r="AB3144" s="44">
        <f t="shared" si="973"/>
        <v>0.60791199033419474</v>
      </c>
      <c r="AC3144" s="44">
        <f t="shared" si="974"/>
        <v>1.6084476074884251</v>
      </c>
      <c r="AD3144" s="44">
        <f t="shared" si="979"/>
        <v>0.60791199033419474</v>
      </c>
      <c r="AE3144" s="44">
        <f t="shared" si="980"/>
        <v>1.0003873799500458</v>
      </c>
      <c r="AF3144" s="44">
        <f t="shared" si="981"/>
        <v>1.4823720418429467E-4</v>
      </c>
      <c r="AG3144" s="45">
        <f>AC3144+AA3144+SUM($Z$3113:Z3144)</f>
        <v>18.360488771361339</v>
      </c>
      <c r="AH3144" s="45">
        <f>AC3144+AA3144+SUM($Z$3113:Z3144)</f>
        <v>18.360488771361339</v>
      </c>
    </row>
    <row r="3145" spans="5:34" ht="14.4" x14ac:dyDescent="0.3">
      <c r="E3145" s="28">
        <v>40200.486111111109</v>
      </c>
      <c r="F3145" s="10">
        <f t="shared" si="978"/>
        <v>302.02847222222044</v>
      </c>
      <c r="G3145" s="10">
        <v>64618</v>
      </c>
      <c r="H3145" s="10">
        <v>45.89</v>
      </c>
      <c r="I3145" s="78">
        <v>2939</v>
      </c>
      <c r="J3145" s="78"/>
      <c r="K3145" s="78"/>
      <c r="L3145" s="79">
        <v>1037</v>
      </c>
      <c r="M3145" s="90"/>
      <c r="N3145" s="114">
        <v>6.74</v>
      </c>
      <c r="O3145" s="83"/>
      <c r="P3145" s="83"/>
      <c r="Q3145" s="83"/>
      <c r="R3145" s="83"/>
      <c r="V3145" s="43">
        <f t="shared" si="968"/>
        <v>7.414935359438081E-5</v>
      </c>
      <c r="W3145" s="43">
        <f t="shared" si="969"/>
        <v>1.0418875290464365E-2</v>
      </c>
      <c r="X3145" s="43">
        <f t="shared" si="970"/>
        <v>1.451850313852985E-5</v>
      </c>
      <c r="Y3145" s="22">
        <f>X3145+W3145+SUM($V$3113:V3145)</f>
        <v>1.2397422575200321E-2</v>
      </c>
      <c r="Z3145" s="22">
        <f t="shared" si="971"/>
        <v>0.10441017499589669</v>
      </c>
      <c r="AA3145" s="44">
        <f t="shared" si="972"/>
        <v>14.670884365204325</v>
      </c>
      <c r="AB3145" s="44">
        <f t="shared" si="973"/>
        <v>0.60635430031203696</v>
      </c>
      <c r="AC3145" s="44">
        <f t="shared" si="974"/>
        <v>1.6043261839449099</v>
      </c>
      <c r="AD3145" s="44">
        <f t="shared" si="979"/>
        <v>0.60635430031203685</v>
      </c>
      <c r="AE3145" s="44">
        <f t="shared" si="980"/>
        <v>0.99782402626593081</v>
      </c>
      <c r="AF3145" s="44">
        <f t="shared" si="981"/>
        <v>1.4785736694215783E-4</v>
      </c>
      <c r="AG3145" s="45">
        <f>AC3145+AA3145+SUM($Z$3113:Z3145)</f>
        <v>18.423088847759963</v>
      </c>
      <c r="AH3145" s="45">
        <f>AC3145+AA3145+SUM($Z$3113:Z3145)</f>
        <v>18.423088847759963</v>
      </c>
    </row>
    <row r="3146" spans="5:34" ht="14.4" x14ac:dyDescent="0.3">
      <c r="E3146" s="28">
        <v>40287.671527777777</v>
      </c>
      <c r="F3146" s="10">
        <f t="shared" si="978"/>
        <v>389.2138888888876</v>
      </c>
      <c r="G3146" s="10">
        <v>71570</v>
      </c>
      <c r="H3146" s="10">
        <v>37.83</v>
      </c>
      <c r="I3146" s="18">
        <v>166</v>
      </c>
      <c r="J3146" s="18"/>
      <c r="K3146" s="18"/>
      <c r="L3146" s="79">
        <v>1037</v>
      </c>
      <c r="M3146" s="86"/>
      <c r="N3146" s="114">
        <v>6.74</v>
      </c>
      <c r="O3146" s="83"/>
      <c r="P3146" s="83"/>
      <c r="Q3146" s="83"/>
      <c r="R3146" s="83"/>
      <c r="V3146" s="43">
        <f t="shared" ref="V3146:V3174" si="982">($A$15*L3146/1000/$A$13*H3146)/$Q$3113</f>
        <v>6.1125954379503725E-5</v>
      </c>
      <c r="W3146" s="43">
        <f t="shared" ref="W3146:W3174" si="983">($U$3113*L3146/1000/$A$13*H3146)/$Q$3113</f>
        <v>8.5889311884564598E-3</v>
      </c>
      <c r="X3146" s="43">
        <f t="shared" ref="X3146:X3174" si="984">($A$46*$S$3113*H3146*L3146/1000000)/$Q$3113</f>
        <v>1.1968511085870216E-5</v>
      </c>
      <c r="Y3146" s="22">
        <f>X3146+W3146+SUM($V$3113:V3146)</f>
        <v>1.0626054435519259E-2</v>
      </c>
      <c r="Z3146" s="22">
        <f t="shared" ref="Z3146:Z3174" si="985">($A$15*L3146/1000/$A$13*G3146)/$Q$3113</f>
        <v>0.11564326077031672</v>
      </c>
      <c r="AA3146" s="44">
        <f t="shared" ref="AA3146:AA3174" si="986">($U$3113*L3146/1000/$A$13*G3146)/$Q$3113</f>
        <v>16.249267913238931</v>
      </c>
      <c r="AB3146" s="44">
        <f t="shared" ref="AB3146:AB3174" si="987">($A$14*$S$3113/1000*G3146/1000000*L3146/1000*1000000)/$Q$3113</f>
        <v>0.6715896077460225</v>
      </c>
      <c r="AC3146" s="44">
        <f t="shared" ref="AC3146:AC3166" si="988">($A$14*((L3146/1000)*G3146/10^6)*(1+($A$28/(10^-N3146))+(($A$28*$A$29)/(10^-N3146)^2))*1000000)*$S$3113/1000/$Q$3113</f>
        <v>1.7769294157191065</v>
      </c>
      <c r="AD3146" s="44">
        <f t="shared" si="979"/>
        <v>0.6715896077460225</v>
      </c>
      <c r="AE3146" s="44">
        <f t="shared" si="980"/>
        <v>1.1051760432054949</v>
      </c>
      <c r="AF3146" s="44">
        <f t="shared" si="981"/>
        <v>1.6376476758875604E-4</v>
      </c>
      <c r="AG3146" s="45">
        <f>AC3146+AA3146+SUM($Z$3113:Z3146)</f>
        <v>20.289718888339081</v>
      </c>
      <c r="AH3146" s="45">
        <f>AC3146+AA3146+SUM($Z$3113:Z3146)</f>
        <v>20.289718888339081</v>
      </c>
    </row>
    <row r="3147" spans="5:34" ht="14.4" x14ac:dyDescent="0.3">
      <c r="E3147" s="28">
        <v>40360.680555555555</v>
      </c>
      <c r="F3147" s="10">
        <f t="shared" si="978"/>
        <v>462.2229166666657</v>
      </c>
      <c r="G3147" s="10">
        <v>82462</v>
      </c>
      <c r="H3147" s="10">
        <v>40.04</v>
      </c>
      <c r="I3147" s="10">
        <v>84</v>
      </c>
      <c r="K3147" s="10"/>
      <c r="L3147" s="79">
        <v>1037</v>
      </c>
      <c r="M3147" s="86"/>
      <c r="N3147" s="114">
        <v>6.74</v>
      </c>
      <c r="O3147" s="83"/>
      <c r="P3147" s="83"/>
      <c r="Q3147" s="83"/>
      <c r="R3147" s="83"/>
      <c r="V3147" s="43">
        <f t="shared" si="982"/>
        <v>6.4696886422292601E-5</v>
      </c>
      <c r="W3147" s="43">
        <f t="shared" si="983"/>
        <v>9.090690055136047E-3</v>
      </c>
      <c r="X3147" s="43">
        <f t="shared" si="984"/>
        <v>1.2667702455147858E-5</v>
      </c>
      <c r="Y3147" s="22">
        <f>X3147+W3147+SUM($V$3113:V3147)</f>
        <v>1.1193209379990415E-2</v>
      </c>
      <c r="Z3147" s="22">
        <f t="shared" si="985"/>
        <v>0.13324262358029704</v>
      </c>
      <c r="AA3147" s="44">
        <f t="shared" si="986"/>
        <v>18.722189893272446</v>
      </c>
      <c r="AB3147" s="44">
        <f t="shared" si="987"/>
        <v>0.77379659401917722</v>
      </c>
      <c r="AC3147" s="44">
        <f t="shared" si="988"/>
        <v>2.0473543870201052</v>
      </c>
      <c r="AD3147" s="44">
        <f t="shared" si="979"/>
        <v>0.773796594019177</v>
      </c>
      <c r="AE3147" s="44">
        <f t="shared" si="980"/>
        <v>1.2733691054186322</v>
      </c>
      <c r="AF3147" s="44">
        <f t="shared" si="981"/>
        <v>1.8868758229571045E-4</v>
      </c>
      <c r="AG3147" s="45">
        <f>AC3147+AA3147+SUM($Z$3113:Z3147)</f>
        <v>23.166308463253891</v>
      </c>
      <c r="AH3147" s="45">
        <f>AC3147+AA3147+SUM($Z$3113:Z3147)</f>
        <v>23.166308463253891</v>
      </c>
    </row>
    <row r="3148" spans="5:34" ht="14.4" x14ac:dyDescent="0.3">
      <c r="E3148" s="28">
        <v>40533.60833333333</v>
      </c>
      <c r="F3148" s="10">
        <f t="shared" si="978"/>
        <v>635.15069444444089</v>
      </c>
      <c r="G3148" s="10">
        <v>89049</v>
      </c>
      <c r="H3148" s="10">
        <v>41.96</v>
      </c>
      <c r="I3148" s="10">
        <v>61</v>
      </c>
      <c r="K3148" s="10"/>
      <c r="L3148" s="79">
        <v>1037</v>
      </c>
      <c r="M3148" s="86"/>
      <c r="N3148" s="114">
        <v>6.74</v>
      </c>
      <c r="O3148" s="83"/>
      <c r="P3148" s="83"/>
      <c r="Q3148" s="83"/>
      <c r="R3148" s="83"/>
      <c r="V3148" s="43">
        <f t="shared" si="982"/>
        <v>6.7799234622362587E-5</v>
      </c>
      <c r="W3148" s="43">
        <f t="shared" si="983"/>
        <v>9.5266072605771357E-3</v>
      </c>
      <c r="X3148" s="43">
        <f t="shared" si="984"/>
        <v>1.3275144730719386E-5</v>
      </c>
      <c r="Y3148" s="22">
        <f>X3148+W3148+SUM($V$3113:V3148)</f>
        <v>1.1697533262329439E-2</v>
      </c>
      <c r="Z3148" s="22">
        <f t="shared" si="985"/>
        <v>0.14388594003543292</v>
      </c>
      <c r="AA3148" s="44">
        <f t="shared" si="986"/>
        <v>20.217703764231018</v>
      </c>
      <c r="AB3148" s="44">
        <f t="shared" si="987"/>
        <v>0.83560686013938201</v>
      </c>
      <c r="AC3148" s="44">
        <f t="shared" si="988"/>
        <v>2.2108954525691029</v>
      </c>
      <c r="AD3148" s="44">
        <f t="shared" si="979"/>
        <v>0.83560686013938179</v>
      </c>
      <c r="AE3148" s="44">
        <f t="shared" si="980"/>
        <v>1.3750848326310761</v>
      </c>
      <c r="AF3148" s="44">
        <f t="shared" si="981"/>
        <v>2.0375979864483912E-4</v>
      </c>
      <c r="AG3148" s="45">
        <f>AC3148+AA3148+SUM($Z$3113:Z3148)</f>
        <v>24.969249339796896</v>
      </c>
      <c r="AH3148" s="45">
        <f>AC3148+AA3148+SUM($Z$3113:Z3148)</f>
        <v>24.969249339796896</v>
      </c>
    </row>
    <row r="3149" spans="5:34" ht="14.4" x14ac:dyDescent="0.3">
      <c r="E3149" s="28">
        <v>40609.601388888892</v>
      </c>
      <c r="F3149" s="10">
        <f t="shared" si="978"/>
        <v>711.14375000000291</v>
      </c>
      <c r="G3149" s="10">
        <v>91809</v>
      </c>
      <c r="H3149" s="10">
        <v>40.83</v>
      </c>
      <c r="I3149" s="10">
        <v>56</v>
      </c>
      <c r="K3149" s="10"/>
      <c r="L3149" s="79">
        <v>1037</v>
      </c>
      <c r="M3149" s="86"/>
      <c r="N3149" s="114">
        <v>6.74</v>
      </c>
      <c r="O3149" s="83"/>
      <c r="P3149" s="83"/>
      <c r="Q3149" s="83"/>
      <c r="R3149" s="83"/>
      <c r="V3149" s="43">
        <f t="shared" si="982"/>
        <v>6.5973373442113062E-5</v>
      </c>
      <c r="W3149" s="43">
        <f t="shared" si="983"/>
        <v>9.2700518219581609E-3</v>
      </c>
      <c r="X3149" s="43">
        <f t="shared" si="984"/>
        <v>1.2917639641450721E-5</v>
      </c>
      <c r="Y3149" s="22">
        <f>X3149+W3149+SUM($V$3113:V3149)</f>
        <v>1.1506593692063308E-2</v>
      </c>
      <c r="Z3149" s="22">
        <f t="shared" si="985"/>
        <v>0.14834556557303352</v>
      </c>
      <c r="AA3149" s="44">
        <f t="shared" si="986"/>
        <v>20.844334747052581</v>
      </c>
      <c r="AB3149" s="44">
        <f t="shared" si="987"/>
        <v>0.86150580267646459</v>
      </c>
      <c r="AC3149" s="44">
        <f t="shared" si="988"/>
        <v>2.279420325943208</v>
      </c>
      <c r="AD3149" s="44">
        <f t="shared" si="979"/>
        <v>0.86150580267646448</v>
      </c>
      <c r="AE3149" s="44">
        <f t="shared" si="980"/>
        <v>1.4177044481019039</v>
      </c>
      <c r="AF3149" s="44">
        <f t="shared" si="981"/>
        <v>2.1007516483940335E-4</v>
      </c>
      <c r="AG3149" s="45">
        <f>AC3149+AA3149+SUM($Z$3113:Z3149)</f>
        <v>25.812750761565596</v>
      </c>
      <c r="AH3149" s="45">
        <f>AC3149+AA3149+SUM($Z$3113:Z3149)</f>
        <v>25.812750761565596</v>
      </c>
    </row>
    <row r="3150" spans="5:34" ht="14.4" x14ac:dyDescent="0.3">
      <c r="E3150" s="28">
        <v>40627.572916666664</v>
      </c>
      <c r="F3150" s="10">
        <f t="shared" si="978"/>
        <v>729.11527777777519</v>
      </c>
      <c r="G3150" s="52">
        <v>13306</v>
      </c>
      <c r="H3150" s="123">
        <v>3.12</v>
      </c>
      <c r="I3150" s="10">
        <v>48</v>
      </c>
      <c r="K3150" s="10"/>
      <c r="L3150" s="79">
        <v>1037</v>
      </c>
      <c r="M3150" s="86"/>
      <c r="N3150" s="114">
        <v>6.74</v>
      </c>
      <c r="O3150" s="83"/>
      <c r="P3150" s="83"/>
      <c r="Q3150" s="83"/>
      <c r="R3150" s="83"/>
      <c r="V3150" s="43">
        <f t="shared" si="982"/>
        <v>5.0413158251137096E-6</v>
      </c>
      <c r="W3150" s="43">
        <f t="shared" si="983"/>
        <v>7.0836545884177E-4</v>
      </c>
      <c r="X3150" s="43">
        <f t="shared" si="984"/>
        <v>9.8709369780372918E-7</v>
      </c>
      <c r="Y3150" s="22">
        <f>X3150+W3150+SUM($V$3113:V3150)</f>
        <v>2.9380180988283844E-3</v>
      </c>
      <c r="Z3150" s="22">
        <f t="shared" si="985"/>
        <v>2.1499919349026609E-2</v>
      </c>
      <c r="AA3150" s="44">
        <f t="shared" si="986"/>
        <v>3.0209970497912151</v>
      </c>
      <c r="AB3150" s="44">
        <f t="shared" si="987"/>
        <v>0.12485917731826988</v>
      </c>
      <c r="AC3150" s="44">
        <f t="shared" si="988"/>
        <v>0.33035940765066957</v>
      </c>
      <c r="AD3150" s="44">
        <f t="shared" si="979"/>
        <v>0.12485917731826984</v>
      </c>
      <c r="AE3150" s="44">
        <f t="shared" si="980"/>
        <v>0.20546978386044867</v>
      </c>
      <c r="AF3150" s="44">
        <f t="shared" si="981"/>
        <v>3.0446471951040758E-5</v>
      </c>
      <c r="AG3150" s="45">
        <f>AC3150+AA3150+SUM($Z$3113:Z3150)</f>
        <v>6.0618520653607195</v>
      </c>
      <c r="AH3150" s="77">
        <f>AC3150+AA3150+SUM($Z$3150:Z3150)+$AH$3149</f>
        <v>29.185607138356506</v>
      </c>
    </row>
    <row r="3151" spans="5:34" ht="14.4" x14ac:dyDescent="0.3">
      <c r="E3151" s="28">
        <v>40633.592361111114</v>
      </c>
      <c r="F3151" s="10">
        <f t="shared" si="978"/>
        <v>735.13472222222481</v>
      </c>
      <c r="G3151" s="52">
        <v>17784</v>
      </c>
      <c r="H3151" s="123">
        <v>0.52</v>
      </c>
      <c r="I3151" s="10">
        <v>87</v>
      </c>
      <c r="K3151" s="10"/>
      <c r="L3151" s="79">
        <v>1037</v>
      </c>
      <c r="M3151" s="86"/>
      <c r="N3151" s="114">
        <v>6.74</v>
      </c>
      <c r="O3151" s="83"/>
      <c r="P3151" s="83"/>
      <c r="Q3151" s="83"/>
      <c r="R3151" s="83"/>
      <c r="V3151" s="43">
        <f t="shared" si="982"/>
        <v>8.4021930418561833E-7</v>
      </c>
      <c r="W3151" s="43">
        <f t="shared" si="983"/>
        <v>1.1806090980696167E-4</v>
      </c>
      <c r="X3151" s="43">
        <f t="shared" si="984"/>
        <v>1.6451561630062152E-7</v>
      </c>
      <c r="Y3151" s="22">
        <f>X3151+W3151+SUM($V$3113:V3151)</f>
        <v>2.3477311910162588E-3</v>
      </c>
      <c r="Z3151" s="22">
        <f t="shared" si="985"/>
        <v>2.8735500203148145E-2</v>
      </c>
      <c r="AA3151" s="44">
        <f t="shared" si="986"/>
        <v>4.0376831153980888</v>
      </c>
      <c r="AB3151" s="44">
        <f t="shared" si="987"/>
        <v>0.16687927321720364</v>
      </c>
      <c r="AC3151" s="44">
        <f t="shared" si="988"/>
        <v>0.44153853191488868</v>
      </c>
      <c r="AD3151" s="44">
        <f t="shared" si="979"/>
        <v>0.16687927321720361</v>
      </c>
      <c r="AE3151" s="44">
        <f t="shared" si="980"/>
        <v>0.27461856577290095</v>
      </c>
      <c r="AF3151" s="44">
        <f t="shared" si="981"/>
        <v>4.0692924784105586E-5</v>
      </c>
      <c r="AG3151" s="45">
        <f>AC3151+AA3151+SUM($Z$3113:Z3151)</f>
        <v>7.21845275543496</v>
      </c>
      <c r="AH3151" s="45">
        <f>AC3151+AA3151+SUM($Z$3150:Z3151)+$AH$3149</f>
        <v>30.342207828430748</v>
      </c>
    </row>
    <row r="3152" spans="5:34" ht="14.4" x14ac:dyDescent="0.3">
      <c r="E3152" s="28">
        <v>40654.536111111112</v>
      </c>
      <c r="F3152" s="10">
        <f t="shared" si="978"/>
        <v>756.07847222222335</v>
      </c>
      <c r="G3152" s="10">
        <v>20631</v>
      </c>
      <c r="H3152" s="40">
        <v>1.36</v>
      </c>
      <c r="I3152" s="10">
        <v>65</v>
      </c>
      <c r="K3152" s="10"/>
      <c r="L3152" s="79">
        <v>1037</v>
      </c>
      <c r="M3152" s="86"/>
      <c r="N3152" s="114">
        <v>6.74</v>
      </c>
      <c r="O3152" s="83"/>
      <c r="P3152" s="83"/>
      <c r="Q3152" s="83"/>
      <c r="R3152" s="83"/>
      <c r="V3152" s="43">
        <f t="shared" si="982"/>
        <v>2.1974966417162326E-6</v>
      </c>
      <c r="W3152" s="43">
        <f t="shared" si="983"/>
        <v>3.0877468718743819E-4</v>
      </c>
      <c r="X3152" s="43">
        <f t="shared" si="984"/>
        <v>4.3027161186316402E-7</v>
      </c>
      <c r="Y3152" s="22">
        <f>X3152+W3152+SUM($V$3113:V3152)</f>
        <v>2.5409082210340142E-3</v>
      </c>
      <c r="Z3152" s="22">
        <f t="shared" si="985"/>
        <v>3.3335700893564406E-2</v>
      </c>
      <c r="AA3152" s="44">
        <f t="shared" si="986"/>
        <v>4.6840665965912036</v>
      </c>
      <c r="AB3152" s="44">
        <f t="shared" si="987"/>
        <v>0.19359459546469457</v>
      </c>
      <c r="AC3152" s="44">
        <f t="shared" si="988"/>
        <v>0.51222342847143876</v>
      </c>
      <c r="AD3152" s="44">
        <f t="shared" si="979"/>
        <v>0.19359459546469451</v>
      </c>
      <c r="AE3152" s="44">
        <f t="shared" si="980"/>
        <v>0.31858162564443987</v>
      </c>
      <c r="AF3152" s="44">
        <f t="shared" si="981"/>
        <v>4.7207362304368097E-5</v>
      </c>
      <c r="AG3152" s="45">
        <f>AC3152+AA3152+SUM($Z$3113:Z3152)</f>
        <v>7.9688568340781885</v>
      </c>
      <c r="AH3152" s="45">
        <f>AC3152+AA3152+SUM($Z$3150:Z3152)+$AH$3149</f>
        <v>31.092611907073977</v>
      </c>
    </row>
    <row r="3153" spans="4:34" ht="14.4" x14ac:dyDescent="0.3">
      <c r="E3153" s="28">
        <v>40694.597222222219</v>
      </c>
      <c r="F3153" s="10">
        <f t="shared" si="978"/>
        <v>796.13958333332994</v>
      </c>
      <c r="G3153" s="10">
        <v>21743</v>
      </c>
      <c r="H3153" s="40">
        <v>1.63</v>
      </c>
      <c r="I3153" s="10">
        <v>40</v>
      </c>
      <c r="K3153" s="10"/>
      <c r="L3153" s="79">
        <v>1037</v>
      </c>
      <c r="M3153" s="86"/>
      <c r="N3153" s="114">
        <v>6.74</v>
      </c>
      <c r="O3153" s="83"/>
      <c r="P3153" s="83"/>
      <c r="Q3153" s="83"/>
      <c r="R3153" s="83"/>
      <c r="V3153" s="43">
        <f t="shared" si="982"/>
        <v>2.6337643573510726E-6</v>
      </c>
      <c r="W3153" s="43">
        <f t="shared" si="983"/>
        <v>3.7007554420259134E-4</v>
      </c>
      <c r="X3153" s="43">
        <f t="shared" si="984"/>
        <v>5.1569318186540978E-7</v>
      </c>
      <c r="Y3153" s="22">
        <f>X3153+W3153+SUM($V$3113:V3153)</f>
        <v>2.6049282639765206E-3</v>
      </c>
      <c r="Z3153" s="22">
        <f t="shared" si="985"/>
        <v>3.5132477559438269E-2</v>
      </c>
      <c r="AA3153" s="44">
        <f t="shared" si="986"/>
        <v>4.9365353114091679</v>
      </c>
      <c r="AB3153" s="44">
        <f t="shared" si="987"/>
        <v>0.20402924187818591</v>
      </c>
      <c r="AC3153" s="44">
        <f t="shared" si="988"/>
        <v>0.5398320006424554</v>
      </c>
      <c r="AD3153" s="44">
        <f t="shared" si="979"/>
        <v>0.20402924187818594</v>
      </c>
      <c r="AE3153" s="44">
        <f t="shared" si="980"/>
        <v>0.33575300695007793</v>
      </c>
      <c r="AF3153" s="44">
        <f t="shared" si="981"/>
        <v>4.9751814191453439E-5</v>
      </c>
      <c r="AG3153" s="45">
        <f>AC3153+AA3153+SUM($Z$3113:Z3153)</f>
        <v>8.2840665986266089</v>
      </c>
      <c r="AH3153" s="45">
        <f>AC3153+AA3153+SUM($Z$3150:Z3153)+$AH$3149</f>
        <v>31.407821671622397</v>
      </c>
    </row>
    <row r="3154" spans="4:34" ht="14.4" x14ac:dyDescent="0.3">
      <c r="E3154" s="28">
        <v>40750.594444444447</v>
      </c>
      <c r="F3154" s="10">
        <f t="shared" si="978"/>
        <v>852.13680555555766</v>
      </c>
      <c r="G3154" s="10">
        <v>24756</v>
      </c>
      <c r="H3154" s="10">
        <v>0</v>
      </c>
      <c r="I3154" s="36" t="s">
        <v>253</v>
      </c>
      <c r="J3154" s="36"/>
      <c r="K3154" s="36"/>
      <c r="L3154" s="79">
        <v>1037</v>
      </c>
      <c r="M3154" s="86"/>
      <c r="N3154" s="114">
        <v>6.74</v>
      </c>
      <c r="O3154" s="83"/>
      <c r="P3154" s="83"/>
      <c r="Q3154" s="83"/>
      <c r="R3154" s="83"/>
      <c r="V3154" s="43">
        <f t="shared" si="982"/>
        <v>0</v>
      </c>
      <c r="W3154" s="43">
        <f t="shared" si="983"/>
        <v>0</v>
      </c>
      <c r="X3154" s="43">
        <f t="shared" si="984"/>
        <v>0</v>
      </c>
      <c r="Y3154" s="22">
        <f>X3154+W3154+SUM($V$3113:V3154)</f>
        <v>2.2343370265920639E-3</v>
      </c>
      <c r="Z3154" s="22">
        <f t="shared" si="985"/>
        <v>4.0000902104652243E-2</v>
      </c>
      <c r="AA3154" s="44">
        <f t="shared" si="986"/>
        <v>5.6206074676560442</v>
      </c>
      <c r="AB3154" s="44">
        <f t="shared" si="987"/>
        <v>0.23230225414783476</v>
      </c>
      <c r="AC3154" s="44">
        <f t="shared" si="988"/>
        <v>0.61463832074252056</v>
      </c>
      <c r="AD3154" s="44">
        <f t="shared" si="979"/>
        <v>0.23230225414783476</v>
      </c>
      <c r="AE3154" s="44">
        <f t="shared" si="980"/>
        <v>0.38227942050573194</v>
      </c>
      <c r="AF3154" s="44">
        <f t="shared" si="981"/>
        <v>5.6646088953852794E-5</v>
      </c>
      <c r="AG3154" s="45">
        <f>AC3154+AA3154+SUM($Z$3113:Z3154)</f>
        <v>9.0829459770782019</v>
      </c>
      <c r="AH3154" s="45">
        <f>AC3154+AA3154+SUM($Z$3150:Z3154)+$AH$3149</f>
        <v>32.206701050073988</v>
      </c>
    </row>
    <row r="3155" spans="4:34" ht="14.4" x14ac:dyDescent="0.3">
      <c r="E3155" s="28">
        <v>40850.635416666664</v>
      </c>
      <c r="F3155" s="10">
        <f t="shared" si="978"/>
        <v>952.17777777777519</v>
      </c>
      <c r="G3155" s="10">
        <v>32352</v>
      </c>
      <c r="H3155" s="40">
        <v>2.0099999999999998</v>
      </c>
      <c r="I3155" s="10">
        <v>40</v>
      </c>
      <c r="K3155" s="10"/>
      <c r="L3155" s="79">
        <v>1037</v>
      </c>
      <c r="N3155" s="114">
        <v>6.74</v>
      </c>
      <c r="V3155" s="43">
        <f t="shared" si="982"/>
        <v>3.2477707719482551E-6</v>
      </c>
      <c r="W3155" s="43">
        <f t="shared" si="983"/>
        <v>4.5635082444614022E-4</v>
      </c>
      <c r="X3155" s="43">
        <f t="shared" si="984"/>
        <v>6.3591613223894079E-7</v>
      </c>
      <c r="Y3155" s="22">
        <f>X3155+W3155+SUM($V$3113:V3155)</f>
        <v>2.6945715379423909E-3</v>
      </c>
      <c r="Z3155" s="22">
        <f t="shared" si="985"/>
        <v>5.2274567171179079E-2</v>
      </c>
      <c r="AA3155" s="44">
        <f t="shared" si="986"/>
        <v>7.3452049116823526</v>
      </c>
      <c r="AB3155" s="44">
        <f t="shared" si="987"/>
        <v>0.30358064817380626</v>
      </c>
      <c r="AC3155" s="44">
        <f t="shared" si="988"/>
        <v>0.80323068963734146</v>
      </c>
      <c r="AD3155" s="44">
        <f t="shared" si="979"/>
        <v>0.30358064817380631</v>
      </c>
      <c r="AE3155" s="44">
        <f t="shared" si="980"/>
        <v>0.49957601438848914</v>
      </c>
      <c r="AF3155" s="44">
        <f t="shared" si="981"/>
        <v>7.4027075045849297E-5</v>
      </c>
      <c r="AG3155" s="45">
        <f>AC3155+AA3155+SUM($Z$3113:Z3155)</f>
        <v>11.048410357170511</v>
      </c>
      <c r="AH3155" s="45">
        <f>AC3155+AA3155+SUM($Z$3150:Z3155)+$AH$3149</f>
        <v>34.172165430166302</v>
      </c>
    </row>
    <row r="3156" spans="4:34" ht="14.4" x14ac:dyDescent="0.3">
      <c r="E3156" s="28">
        <v>40941.59375</v>
      </c>
      <c r="F3156" s="10">
        <f t="shared" si="978"/>
        <v>1043.1361111111109</v>
      </c>
      <c r="G3156" s="10">
        <v>40516</v>
      </c>
      <c r="H3156" s="40">
        <v>1.33</v>
      </c>
      <c r="I3156" s="10">
        <v>37</v>
      </c>
      <c r="K3156" s="10"/>
      <c r="L3156" s="79">
        <v>1037</v>
      </c>
      <c r="N3156" s="114">
        <v>6.74</v>
      </c>
      <c r="V3156" s="43">
        <f t="shared" si="982"/>
        <v>2.1490224510901395E-6</v>
      </c>
      <c r="W3156" s="43">
        <f t="shared" si="983"/>
        <v>3.0196348085242118E-4</v>
      </c>
      <c r="X3156" s="43">
        <f t="shared" si="984"/>
        <v>4.2078032630735893E-7</v>
      </c>
      <c r="Y3156" s="22">
        <f>X3156+W3156+SUM($V$3113:V3156)</f>
        <v>2.5421180809938305E-3</v>
      </c>
      <c r="Z3156" s="22">
        <f t="shared" si="985"/>
        <v>6.5466010246893289E-2</v>
      </c>
      <c r="AA3156" s="44">
        <f t="shared" si="986"/>
        <v>9.1987611956516506</v>
      </c>
      <c r="AB3156" s="44">
        <f t="shared" si="987"/>
        <v>0.38018896950451087</v>
      </c>
      <c r="AC3156" s="44">
        <f t="shared" si="988"/>
        <v>1.0059252788497317</v>
      </c>
      <c r="AD3156" s="44">
        <f t="shared" si="979"/>
        <v>0.38018896950451087</v>
      </c>
      <c r="AE3156" s="44">
        <f t="shared" si="980"/>
        <v>0.62564360160002552</v>
      </c>
      <c r="AF3156" s="44">
        <f t="shared" si="981"/>
        <v>9.2707745195277886E-5</v>
      </c>
      <c r="AG3156" s="45">
        <f>AC3156+AA3156+SUM($Z$3113:Z3156)</f>
        <v>13.170127240599093</v>
      </c>
      <c r="AH3156" s="45">
        <f>AC3156+AA3156+SUM($Z$3150:Z3156)+$AH$3149</f>
        <v>36.293882313594878</v>
      </c>
    </row>
    <row r="3157" spans="4:34" ht="14.4" x14ac:dyDescent="0.3">
      <c r="E3157" s="28">
        <v>41018.586805555555</v>
      </c>
      <c r="F3157" s="10">
        <f t="shared" si="978"/>
        <v>1120.1291666666657</v>
      </c>
      <c r="G3157" s="10">
        <v>40291</v>
      </c>
      <c r="H3157" s="40">
        <v>1.03</v>
      </c>
      <c r="I3157" s="10">
        <v>61</v>
      </c>
      <c r="K3157" s="10"/>
      <c r="L3157" s="79">
        <v>1037</v>
      </c>
      <c r="N3157" s="114">
        <v>6.74</v>
      </c>
      <c r="V3157" s="43">
        <f t="shared" si="982"/>
        <v>1.6642805448292053E-6</v>
      </c>
      <c r="W3157" s="43">
        <f t="shared" si="983"/>
        <v>2.3385141750225096E-4</v>
      </c>
      <c r="X3157" s="43">
        <f t="shared" si="984"/>
        <v>3.2586747074930798E-7</v>
      </c>
      <c r="Y3157" s="22">
        <f>X3157+W3157+SUM($V$3113:V3157)</f>
        <v>2.4755753853329316E-3</v>
      </c>
      <c r="Z3157" s="22">
        <f t="shared" si="985"/>
        <v>6.5102453817197592E-2</v>
      </c>
      <c r="AA3157" s="44">
        <f t="shared" si="986"/>
        <v>9.1476771481390227</v>
      </c>
      <c r="AB3157" s="44">
        <f t="shared" si="987"/>
        <v>0.37807764266724875</v>
      </c>
      <c r="AC3157" s="44">
        <f t="shared" si="988"/>
        <v>1.0003390119985818</v>
      </c>
      <c r="AD3157" s="44">
        <f t="shared" si="979"/>
        <v>0.37807764266724864</v>
      </c>
      <c r="AE3157" s="44">
        <f t="shared" si="980"/>
        <v>0.62216917642577318</v>
      </c>
      <c r="AF3157" s="44">
        <f t="shared" si="981"/>
        <v>9.2192905559851444E-5</v>
      </c>
      <c r="AG3157" s="45">
        <f>AC3157+AA3157+SUM($Z$3113:Z3157)</f>
        <v>13.178559380052512</v>
      </c>
      <c r="AH3157" s="45">
        <f>AC3157+AA3157+SUM($Z$3150:Z3157)+$AH$3149</f>
        <v>36.302314453048297</v>
      </c>
    </row>
    <row r="3158" spans="4:34" ht="14.4" x14ac:dyDescent="0.3">
      <c r="E3158" s="28">
        <v>41037.442361111112</v>
      </c>
      <c r="F3158" s="10">
        <f t="shared" si="978"/>
        <v>1138.9847222222234</v>
      </c>
      <c r="G3158" s="10">
        <v>41839</v>
      </c>
      <c r="H3158" s="10">
        <v>0</v>
      </c>
      <c r="I3158" s="10">
        <v>17</v>
      </c>
      <c r="K3158" s="10"/>
      <c r="L3158" s="79">
        <v>1037</v>
      </c>
      <c r="N3158" s="114">
        <v>6.74</v>
      </c>
      <c r="V3158" s="43">
        <f t="shared" si="982"/>
        <v>0</v>
      </c>
      <c r="W3158" s="43">
        <f t="shared" si="983"/>
        <v>0</v>
      </c>
      <c r="X3158" s="43">
        <f t="shared" si="984"/>
        <v>0</v>
      </c>
      <c r="Y3158" s="22">
        <f>X3158+W3158+SUM($V$3113:V3158)</f>
        <v>2.2413981003599312E-3</v>
      </c>
      <c r="Z3158" s="22">
        <f t="shared" si="985"/>
        <v>6.7603722053504012E-2</v>
      </c>
      <c r="AA3158" s="44">
        <f t="shared" si="986"/>
        <v>9.4991353950259008</v>
      </c>
      <c r="AB3158" s="44">
        <f t="shared" si="987"/>
        <v>0.39260357130761259</v>
      </c>
      <c r="AC3158" s="44">
        <f t="shared" si="988"/>
        <v>1.0387725279344933</v>
      </c>
      <c r="AD3158" s="44">
        <f t="shared" si="979"/>
        <v>0.39260357130761259</v>
      </c>
      <c r="AE3158" s="44">
        <f t="shared" si="980"/>
        <v>0.64607322162462899</v>
      </c>
      <c r="AF3158" s="44">
        <f t="shared" si="981"/>
        <v>9.5735002251585343E-5</v>
      </c>
      <c r="AG3158" s="45">
        <f>AC3158+AA3158+SUM($Z$3113:Z3158)</f>
        <v>13.636054864928806</v>
      </c>
      <c r="AH3158" s="45">
        <f>AC3158+AA3158+SUM($Z$3150:Z3158)+$AH$3149</f>
        <v>36.759809937924594</v>
      </c>
    </row>
    <row r="3159" spans="4:34" ht="14.4" x14ac:dyDescent="0.3">
      <c r="E3159" s="28">
        <v>41039.688888888886</v>
      </c>
      <c r="F3159" s="10">
        <f t="shared" si="978"/>
        <v>1141.2312499999971</v>
      </c>
      <c r="G3159" s="10">
        <v>8486</v>
      </c>
      <c r="H3159" s="10">
        <v>0</v>
      </c>
      <c r="I3159" s="10">
        <v>84</v>
      </c>
      <c r="K3159" s="10"/>
      <c r="L3159" s="79">
        <v>1037</v>
      </c>
      <c r="N3159" s="114">
        <v>6.74</v>
      </c>
      <c r="V3159" s="43">
        <f t="shared" si="982"/>
        <v>0</v>
      </c>
      <c r="W3159" s="43">
        <f t="shared" si="983"/>
        <v>0</v>
      </c>
      <c r="X3159" s="43">
        <f t="shared" si="984"/>
        <v>0</v>
      </c>
      <c r="Y3159" s="22">
        <f>X3159+W3159+SUM($V$3113:V3159)</f>
        <v>2.2413981003599312E-3</v>
      </c>
      <c r="Z3159" s="22">
        <f t="shared" si="985"/>
        <v>1.371173272176761E-2</v>
      </c>
      <c r="AA3159" s="44">
        <f t="shared" si="986"/>
        <v>1.9266632319651473</v>
      </c>
      <c r="AB3159" s="44">
        <f t="shared" si="987"/>
        <v>7.9629864626697591E-2</v>
      </c>
      <c r="AC3159" s="44">
        <f t="shared" si="988"/>
        <v>0.21068915777270272</v>
      </c>
      <c r="AD3159" s="44">
        <f t="shared" si="979"/>
        <v>7.9629864626697577E-2</v>
      </c>
      <c r="AE3159" s="44">
        <f t="shared" si="980"/>
        <v>0.13103987568313299</v>
      </c>
      <c r="AF3159" s="44">
        <f t="shared" si="981"/>
        <v>1.9417462872127753E-5</v>
      </c>
      <c r="AG3159" s="45">
        <f>AC3159+AA3159+SUM($Z$3113:Z3159)</f>
        <v>5.249211064428029</v>
      </c>
      <c r="AH3159" s="45">
        <f>AC3159+AA3159+SUM($Z$3159:Z3159)+$AH$3158</f>
        <v>38.910874060384209</v>
      </c>
    </row>
    <row r="3160" spans="4:34" ht="14.4" x14ac:dyDescent="0.3">
      <c r="E3160" s="28">
        <v>41045.429166666669</v>
      </c>
      <c r="F3160" s="10">
        <f t="shared" si="978"/>
        <v>1146.9715277777796</v>
      </c>
      <c r="G3160" s="10">
        <v>11874</v>
      </c>
      <c r="H3160" s="40">
        <v>1.04</v>
      </c>
      <c r="I3160" s="10">
        <v>16</v>
      </c>
      <c r="K3160" s="10"/>
      <c r="L3160" s="79">
        <v>1037</v>
      </c>
      <c r="N3160" s="114">
        <v>6.74</v>
      </c>
      <c r="V3160" s="43">
        <f t="shared" si="982"/>
        <v>1.6804386083712367E-6</v>
      </c>
      <c r="W3160" s="43">
        <f t="shared" si="983"/>
        <v>2.3612181961392333E-4</v>
      </c>
      <c r="X3160" s="43">
        <f t="shared" si="984"/>
        <v>3.2903123260124304E-7</v>
      </c>
      <c r="Y3160" s="22">
        <f>X3160+W3160+SUM($V$3113:V3160)</f>
        <v>2.4795293898148274E-3</v>
      </c>
      <c r="Z3160" s="22">
        <f t="shared" si="985"/>
        <v>1.9186084649807752E-2</v>
      </c>
      <c r="AA3160" s="44">
        <f t="shared" si="986"/>
        <v>2.6958754673997358</v>
      </c>
      <c r="AB3160" s="44">
        <f t="shared" si="987"/>
        <v>0.11142175495845007</v>
      </c>
      <c r="AC3160" s="44">
        <f t="shared" si="988"/>
        <v>0.29480592262468447</v>
      </c>
      <c r="AD3160" s="44">
        <f t="shared" si="979"/>
        <v>0.11142175495845005</v>
      </c>
      <c r="AE3160" s="44">
        <f t="shared" si="980"/>
        <v>0.18335699786254081</v>
      </c>
      <c r="AF3160" s="44">
        <f t="shared" si="981"/>
        <v>2.7169803693571174E-5</v>
      </c>
      <c r="AG3160" s="45">
        <f>AC3160+AA3160+SUM($Z$3113:Z3160)</f>
        <v>6.1217261493644068</v>
      </c>
      <c r="AH3160" s="45">
        <f>AC3160+AA3160+SUM($Z$3159:Z3160)+$AH$3158</f>
        <v>39.783389145320591</v>
      </c>
    </row>
    <row r="3161" spans="4:34" ht="14.4" x14ac:dyDescent="0.3">
      <c r="E3161" s="28">
        <v>41052.662499999999</v>
      </c>
      <c r="F3161" s="10">
        <f t="shared" si="978"/>
        <v>1154.2048611111095</v>
      </c>
      <c r="G3161" s="10">
        <v>13304</v>
      </c>
      <c r="H3161" s="40">
        <v>1.22</v>
      </c>
      <c r="I3161" s="10">
        <v>85</v>
      </c>
      <c r="K3161" s="10"/>
      <c r="L3161" s="79">
        <v>1037</v>
      </c>
      <c r="N3161" s="114">
        <v>6.74</v>
      </c>
      <c r="V3161" s="43">
        <f t="shared" si="982"/>
        <v>1.9712837521277965E-6</v>
      </c>
      <c r="W3161" s="43">
        <f t="shared" si="983"/>
        <v>2.7698905762402545E-4</v>
      </c>
      <c r="X3161" s="43">
        <f t="shared" si="984"/>
        <v>3.8597894593607358E-7</v>
      </c>
      <c r="Y3161" s="22">
        <f>X3161+W3161+SUM($V$3113:V3161)</f>
        <v>2.522424859290392E-3</v>
      </c>
      <c r="Z3161" s="22">
        <f t="shared" si="985"/>
        <v>2.1496687736318201E-2</v>
      </c>
      <c r="AA3161" s="44">
        <f t="shared" si="986"/>
        <v>3.0205429693688806</v>
      </c>
      <c r="AB3161" s="44">
        <f t="shared" si="987"/>
        <v>0.12484040996860529</v>
      </c>
      <c r="AC3161" s="44">
        <f t="shared" si="988"/>
        <v>0.33030975194532608</v>
      </c>
      <c r="AD3161" s="44">
        <f t="shared" si="979"/>
        <v>0.12484040996860531</v>
      </c>
      <c r="AE3161" s="44">
        <f t="shared" si="980"/>
        <v>0.20543890008112201</v>
      </c>
      <c r="AF3161" s="44">
        <f t="shared" si="981"/>
        <v>3.0441895598725863E-5</v>
      </c>
      <c r="AG3161" s="45">
        <f>AC3161+AA3161+SUM($Z$3113:Z3161)</f>
        <v>6.5033941683905114</v>
      </c>
      <c r="AH3161" s="45">
        <f>AC3161+AA3161+SUM($Z$3159:Z3161)+$AH$3158</f>
        <v>40.165057164346692</v>
      </c>
    </row>
    <row r="3162" spans="4:34" ht="14.4" x14ac:dyDescent="0.3">
      <c r="E3162" s="28">
        <v>41113.515277777777</v>
      </c>
      <c r="F3162" s="10">
        <f t="shared" si="978"/>
        <v>1215.0576388888876</v>
      </c>
      <c r="G3162" s="10">
        <v>15893</v>
      </c>
      <c r="H3162" s="10">
        <v>1.51</v>
      </c>
      <c r="I3162" s="10">
        <v>26</v>
      </c>
      <c r="K3162" s="10"/>
      <c r="L3162" s="79">
        <v>1037</v>
      </c>
      <c r="N3162" s="114">
        <v>6.74</v>
      </c>
      <c r="V3162" s="43">
        <f t="shared" si="982"/>
        <v>2.4398675948466993E-6</v>
      </c>
      <c r="W3162" s="43">
        <f t="shared" si="983"/>
        <v>3.4283071886252324E-4</v>
      </c>
      <c r="X3162" s="43">
        <f t="shared" si="984"/>
        <v>4.7772803964218932E-7</v>
      </c>
      <c r="Y3162" s="22">
        <f>X3162+W3162+SUM($V$3113:V3162)</f>
        <v>2.5907981372174423E-3</v>
      </c>
      <c r="Z3162" s="22">
        <f t="shared" si="985"/>
        <v>2.5680010387350061E-2</v>
      </c>
      <c r="AA3162" s="44">
        <f t="shared" si="986"/>
        <v>3.6083500760808489</v>
      </c>
      <c r="AB3162" s="44">
        <f t="shared" si="987"/>
        <v>0.14913474410936894</v>
      </c>
      <c r="AC3162" s="44">
        <f t="shared" si="988"/>
        <v>0.39458906251255765</v>
      </c>
      <c r="AD3162" s="44">
        <f t="shared" si="979"/>
        <v>0.14913474410936892</v>
      </c>
      <c r="AE3162" s="44">
        <f t="shared" si="980"/>
        <v>0.24541795241951833</v>
      </c>
      <c r="AF3162" s="44">
        <f t="shared" si="981"/>
        <v>3.6365983670366063E-5</v>
      </c>
      <c r="AG3162" s="45">
        <f>AC3162+AA3162+SUM($Z$3113:Z3162)</f>
        <v>7.1811605960570617</v>
      </c>
      <c r="AH3162" s="45">
        <f>AC3162+AA3162+SUM($Z$3159:Z3162)+$AH$3158</f>
        <v>40.842823592013247</v>
      </c>
    </row>
    <row r="3163" spans="4:34" ht="14.4" x14ac:dyDescent="0.3">
      <c r="E3163" s="28">
        <v>41134.665277777778</v>
      </c>
      <c r="F3163" s="10">
        <f t="shared" si="978"/>
        <v>1236.2076388888891</v>
      </c>
      <c r="G3163" s="10">
        <v>15927</v>
      </c>
      <c r="H3163" s="10">
        <v>1.69</v>
      </c>
      <c r="I3163" s="10">
        <v>84</v>
      </c>
      <c r="K3163" s="10"/>
      <c r="L3163" s="79">
        <v>1037</v>
      </c>
      <c r="N3163" s="114">
        <v>6.74</v>
      </c>
      <c r="V3163" s="43">
        <f t="shared" si="982"/>
        <v>2.7307127386032592E-6</v>
      </c>
      <c r="W3163" s="43">
        <f t="shared" si="983"/>
        <v>3.8369795687262531E-4</v>
      </c>
      <c r="X3163" s="43">
        <f t="shared" si="984"/>
        <v>5.3467575297701986E-7</v>
      </c>
      <c r="Y3163" s="22">
        <f>X3163+W3163+SUM($V$3113:V3163)</f>
        <v>2.6344530356794825E-3</v>
      </c>
      <c r="Z3163" s="22">
        <f t="shared" si="985"/>
        <v>2.5734947803392964E-2</v>
      </c>
      <c r="AA3163" s="44">
        <f t="shared" si="986"/>
        <v>3.6160694432605354</v>
      </c>
      <c r="AB3163" s="44">
        <f t="shared" si="987"/>
        <v>0.14945378905366635</v>
      </c>
      <c r="AC3163" s="44">
        <f t="shared" si="988"/>
        <v>0.39543320950339816</v>
      </c>
      <c r="AD3163" s="44">
        <f t="shared" si="979"/>
        <v>0.14945378905366635</v>
      </c>
      <c r="AE3163" s="44">
        <f t="shared" si="980"/>
        <v>0.24594297666807208</v>
      </c>
      <c r="AF3163" s="44">
        <f t="shared" si="981"/>
        <v>3.6443781659719403E-5</v>
      </c>
      <c r="AG3163" s="45">
        <f>AC3163+AA3163+SUM($Z$3113:Z3163)</f>
        <v>7.2154590580309819</v>
      </c>
      <c r="AH3163" s="45">
        <f>AC3163+AA3163+SUM($Z$3159:Z3163)+$AH$3158</f>
        <v>40.877122053987165</v>
      </c>
    </row>
    <row r="3164" spans="4:34" ht="14.4" x14ac:dyDescent="0.3">
      <c r="E3164" s="28">
        <v>42304.640972222223</v>
      </c>
      <c r="F3164" s="10">
        <f t="shared" si="978"/>
        <v>2406.1833333333343</v>
      </c>
      <c r="G3164" s="10">
        <v>37554</v>
      </c>
      <c r="H3164" s="10">
        <v>2.98</v>
      </c>
      <c r="I3164" s="10">
        <v>56</v>
      </c>
      <c r="K3164" s="10"/>
      <c r="L3164" s="10">
        <v>1060</v>
      </c>
      <c r="N3164" s="114">
        <v>6.74</v>
      </c>
      <c r="V3164" s="43">
        <f t="shared" si="982"/>
        <v>4.9218988540566925E-6</v>
      </c>
      <c r="W3164" s="43">
        <f t="shared" si="983"/>
        <v>6.9158593928163802E-4</v>
      </c>
      <c r="X3164" s="43">
        <f t="shared" si="984"/>
        <v>9.6371175871671848E-7</v>
      </c>
      <c r="Y3164" s="22">
        <f>X3164+W3164+SUM($V$3113:V3164)</f>
        <v>2.9476919529482916E-3</v>
      </c>
      <c r="Z3164" s="22">
        <f t="shared" si="985"/>
        <v>6.2025835424578867E-2</v>
      </c>
      <c r="AA3164" s="44">
        <f t="shared" si="986"/>
        <v>8.7153752898599457</v>
      </c>
      <c r="AB3164" s="44">
        <f t="shared" si="987"/>
        <v>0.36021041092612022</v>
      </c>
      <c r="AC3164" s="44">
        <f t="shared" si="988"/>
        <v>0.95306488909361919</v>
      </c>
      <c r="AD3164" s="44">
        <f t="shared" si="979"/>
        <v>0.36021041092612033</v>
      </c>
      <c r="AE3164" s="44">
        <f t="shared" si="980"/>
        <v>0.59276664212365904</v>
      </c>
      <c r="AF3164" s="44">
        <f t="shared" si="981"/>
        <v>8.7836043839848666E-5</v>
      </c>
      <c r="AG3164" s="45">
        <f>AC3164+AA3164+SUM($Z$3113:Z3164)</f>
        <v>12.934422419645191</v>
      </c>
      <c r="AH3164" s="45">
        <f>AC3164+AA3164+SUM($Z$3159:Z3164)+$AH$3158</f>
        <v>46.596085415601372</v>
      </c>
    </row>
    <row r="3165" spans="4:34" ht="14.4" x14ac:dyDescent="0.3">
      <c r="D3165" s="40" t="s">
        <v>164</v>
      </c>
      <c r="E3165" s="28">
        <v>42305.654861111114</v>
      </c>
      <c r="F3165" s="10">
        <f t="shared" si="978"/>
        <v>2407.1972222222248</v>
      </c>
      <c r="I3165" s="10">
        <v>55</v>
      </c>
      <c r="J3165" s="40">
        <v>7.86</v>
      </c>
      <c r="K3165" s="10"/>
      <c r="L3165" s="10">
        <v>1055</v>
      </c>
      <c r="N3165" s="114">
        <v>6.74</v>
      </c>
      <c r="V3165" s="43">
        <f t="shared" si="982"/>
        <v>0</v>
      </c>
      <c r="W3165" s="43">
        <f t="shared" si="983"/>
        <v>0</v>
      </c>
      <c r="X3165" s="43">
        <f t="shared" si="984"/>
        <v>0</v>
      </c>
      <c r="Y3165" s="22">
        <f>X3165+W3165+SUM($V$3113:V3165)</f>
        <v>2.2551423019079369E-3</v>
      </c>
      <c r="Z3165" s="22">
        <f t="shared" si="985"/>
        <v>0</v>
      </c>
      <c r="AA3165" s="44">
        <f t="shared" si="986"/>
        <v>0</v>
      </c>
      <c r="AB3165" s="44">
        <f t="shared" si="987"/>
        <v>0</v>
      </c>
      <c r="AC3165" s="44">
        <f t="shared" si="988"/>
        <v>0</v>
      </c>
      <c r="AD3165" s="44">
        <f t="shared" si="979"/>
        <v>0</v>
      </c>
      <c r="AE3165" s="44">
        <f t="shared" si="980"/>
        <v>0</v>
      </c>
      <c r="AF3165" s="44">
        <f t="shared" si="981"/>
        <v>0</v>
      </c>
      <c r="AG3165" s="45">
        <f>AC3165+AA3165+SUM($Z$3113:Z3165)</f>
        <v>3.2659822406916268</v>
      </c>
      <c r="AH3165" s="45">
        <f>AC3165+AA3165+SUM($Z$3165:Z3165)+$AH$3164</f>
        <v>46.596085415601372</v>
      </c>
    </row>
    <row r="3166" spans="4:34" ht="14.4" x14ac:dyDescent="0.3">
      <c r="E3166" s="28">
        <v>42312.5</v>
      </c>
      <c r="F3166" s="10">
        <f t="shared" si="978"/>
        <v>2414.0423611111109</v>
      </c>
      <c r="G3166" s="10">
        <v>2299</v>
      </c>
      <c r="H3166" s="10">
        <v>1.07</v>
      </c>
      <c r="I3166" s="10">
        <v>13</v>
      </c>
      <c r="K3166" s="10">
        <v>5</v>
      </c>
      <c r="L3166" s="10">
        <v>1066</v>
      </c>
      <c r="N3166" s="114">
        <v>6.74</v>
      </c>
      <c r="V3166" s="43">
        <f t="shared" si="982"/>
        <v>1.7772623372527997E-6</v>
      </c>
      <c r="W3166" s="43">
        <f t="shared" si="983"/>
        <v>2.4972671712784032E-4</v>
      </c>
      <c r="X3166" s="43">
        <f t="shared" si="984"/>
        <v>3.4798939667831564E-7</v>
      </c>
      <c r="Y3166" s="22">
        <f>X3166+W3166+SUM($V$3113:V3166)</f>
        <v>2.5069942707697081E-3</v>
      </c>
      <c r="Z3166" s="22">
        <f t="shared" si="985"/>
        <v>3.8186225358356886E-3</v>
      </c>
      <c r="AA3166" s="44">
        <f t="shared" si="986"/>
        <v>0.53656235764196714</v>
      </c>
      <c r="AB3166" s="44">
        <f t="shared" si="987"/>
        <v>2.2176365435298061E-2</v>
      </c>
      <c r="AC3166" s="44">
        <f t="shared" si="988"/>
        <v>5.8675470289021828E-2</v>
      </c>
      <c r="AD3166" s="44">
        <f t="shared" si="979"/>
        <v>2.2176365435298058E-2</v>
      </c>
      <c r="AE3166" s="44">
        <f t="shared" si="980"/>
        <v>3.6493697224883784E-2</v>
      </c>
      <c r="AF3166" s="44">
        <f t="shared" si="981"/>
        <v>5.4076288399750296E-6</v>
      </c>
      <c r="AG3166" s="45">
        <f>AC3166+AA3166+SUM($Z$3113:Z3166)</f>
        <v>3.8650386911584516</v>
      </c>
      <c r="AH3166" s="45">
        <f>AC3166+AA3166+SUM($Z$3165:Z3166)+$AH$3164</f>
        <v>47.195141866068198</v>
      </c>
    </row>
    <row r="3167" spans="4:34" ht="14.4" x14ac:dyDescent="0.3">
      <c r="E3167" s="28">
        <v>42486.665277777778</v>
      </c>
      <c r="F3167" s="10">
        <f t="shared" si="978"/>
        <v>2588.2076388888891</v>
      </c>
      <c r="G3167" s="10">
        <v>15098</v>
      </c>
      <c r="H3167" s="10">
        <v>1.33</v>
      </c>
      <c r="I3167" s="10">
        <v>55</v>
      </c>
      <c r="K3167" s="10"/>
      <c r="L3167" s="10">
        <v>1080</v>
      </c>
      <c r="N3167" s="114"/>
      <c r="V3167" s="43">
        <f t="shared" si="982"/>
        <v>2.2381333145393929E-6</v>
      </c>
      <c r="W3167" s="43">
        <f t="shared" si="983"/>
        <v>3.1448462808159581E-4</v>
      </c>
      <c r="X3167" s="43">
        <f t="shared" si="984"/>
        <v>4.3822830512241814E-7</v>
      </c>
      <c r="Y3167" s="22"/>
      <c r="Z3167" s="22">
        <f t="shared" si="985"/>
        <v>2.5407020137530639E-2</v>
      </c>
      <c r="AA3167" s="44">
        <f t="shared" si="986"/>
        <v>3.569991665245063</v>
      </c>
      <c r="AB3167" s="44">
        <f t="shared" si="987"/>
        <v>0.14754937360378587</v>
      </c>
      <c r="AC3167" s="44"/>
      <c r="AD3167" s="44"/>
      <c r="AE3167" s="44"/>
      <c r="AF3167" s="44"/>
      <c r="AG3167" s="45"/>
      <c r="AH3167" s="45"/>
    </row>
    <row r="3168" spans="4:34" ht="14.4" x14ac:dyDescent="0.3">
      <c r="E3168" s="28">
        <v>42613.684027777781</v>
      </c>
      <c r="F3168" s="10">
        <f t="shared" si="978"/>
        <v>2715.226388888892</v>
      </c>
      <c r="G3168" s="10">
        <v>19916</v>
      </c>
      <c r="H3168" s="10">
        <v>1.57</v>
      </c>
      <c r="I3168" s="10">
        <v>43</v>
      </c>
      <c r="K3168" s="10"/>
      <c r="L3168" s="10">
        <v>1059</v>
      </c>
      <c r="N3168" s="114"/>
      <c r="V3168" s="43">
        <f t="shared" si="982"/>
        <v>2.5906346371154485E-6</v>
      </c>
      <c r="W3168" s="43">
        <f t="shared" si="983"/>
        <v>3.6401530018609281E-4</v>
      </c>
      <c r="X3168" s="43">
        <f t="shared" si="984"/>
        <v>5.0724834791540389E-7</v>
      </c>
      <c r="Y3168" s="22"/>
      <c r="Z3168" s="22">
        <f t="shared" si="985"/>
        <v>3.2863107918975336E-2</v>
      </c>
      <c r="AA3168" s="44">
        <f t="shared" si="986"/>
        <v>4.6176616041440912</v>
      </c>
      <c r="AB3168" s="44">
        <f t="shared" si="987"/>
        <v>0.19085004702915559</v>
      </c>
      <c r="AC3168" s="44"/>
      <c r="AD3168" s="44"/>
      <c r="AE3168" s="44"/>
      <c r="AF3168" s="44"/>
      <c r="AG3168" s="45"/>
      <c r="AH3168" s="45"/>
    </row>
    <row r="3169" spans="4:35" ht="14.4" x14ac:dyDescent="0.3">
      <c r="E3169" s="28">
        <v>42759.625</v>
      </c>
      <c r="F3169" s="10">
        <f t="shared" si="978"/>
        <v>2861.1673611111109</v>
      </c>
      <c r="G3169" s="10">
        <v>23501</v>
      </c>
      <c r="H3169" s="10">
        <v>1.88</v>
      </c>
      <c r="I3169" s="10">
        <v>35</v>
      </c>
      <c r="K3169" s="10"/>
      <c r="L3169" s="10">
        <v>1057</v>
      </c>
      <c r="N3169" s="114"/>
      <c r="V3169" s="43">
        <f t="shared" si="982"/>
        <v>3.0963025600947494E-6</v>
      </c>
      <c r="W3169" s="43">
        <f t="shared" si="983"/>
        <v>4.3506772036941232E-4</v>
      </c>
      <c r="X3169" s="43">
        <f t="shared" si="984"/>
        <v>6.0625853439645256E-7</v>
      </c>
      <c r="Y3169" s="22"/>
      <c r="Z3169" s="22">
        <f t="shared" si="985"/>
        <v>3.8705428970631235E-2</v>
      </c>
      <c r="AA3169" s="44">
        <f t="shared" si="986"/>
        <v>5.4385779236178511</v>
      </c>
      <c r="AB3169" s="44">
        <f t="shared" si="987"/>
        <v>0.22477889058884049</v>
      </c>
      <c r="AC3169" s="44"/>
      <c r="AD3169" s="44"/>
      <c r="AE3169" s="44"/>
      <c r="AF3169" s="44"/>
      <c r="AG3169" s="45"/>
      <c r="AH3169" s="45"/>
    </row>
    <row r="3170" spans="4:35" ht="14.4" x14ac:dyDescent="0.3">
      <c r="D3170" s="40" t="s">
        <v>164</v>
      </c>
      <c r="E3170" s="28">
        <v>42822.443055555559</v>
      </c>
      <c r="F3170" s="10">
        <f t="shared" si="978"/>
        <v>2923.9854166666701</v>
      </c>
      <c r="G3170" s="10">
        <v>21386</v>
      </c>
      <c r="H3170" s="10">
        <v>1.88</v>
      </c>
      <c r="I3170" s="10">
        <v>30</v>
      </c>
      <c r="K3170" s="10"/>
      <c r="L3170" s="10">
        <v>1037</v>
      </c>
      <c r="N3170" s="114"/>
      <c r="V3170" s="43">
        <f t="shared" si="982"/>
        <v>3.0377159459018502E-6</v>
      </c>
      <c r="W3170" s="43">
        <f t="shared" si="983"/>
        <v>4.2683559699439985E-4</v>
      </c>
      <c r="X3170" s="43">
        <f t="shared" si="984"/>
        <v>5.9478722816378541E-7</v>
      </c>
      <c r="Y3170" s="22"/>
      <c r="Z3170" s="22">
        <f t="shared" si="985"/>
        <v>3.4555634690987755E-2</v>
      </c>
      <c r="AA3170" s="44">
        <f t="shared" si="986"/>
        <v>4.8554819560224658</v>
      </c>
      <c r="AB3170" s="44">
        <f t="shared" si="987"/>
        <v>0.20067926996306326</v>
      </c>
      <c r="AC3170" s="44"/>
      <c r="AD3170" s="44"/>
      <c r="AE3170" s="44"/>
      <c r="AF3170" s="44"/>
      <c r="AG3170" s="45"/>
      <c r="AH3170" s="45"/>
    </row>
    <row r="3171" spans="4:35" ht="14.4" x14ac:dyDescent="0.3">
      <c r="D3171" s="40"/>
      <c r="E3171" s="28">
        <v>42822.620138888888</v>
      </c>
      <c r="F3171" s="10">
        <f t="shared" si="978"/>
        <v>2924.1624999999985</v>
      </c>
      <c r="G3171" s="10">
        <v>3155</v>
      </c>
      <c r="H3171" s="10">
        <v>0.41</v>
      </c>
      <c r="I3171" s="10">
        <v>55</v>
      </c>
      <c r="K3171" s="10">
        <v>5</v>
      </c>
      <c r="L3171" s="10">
        <v>1086</v>
      </c>
      <c r="N3171" s="114"/>
      <c r="V3171" s="43">
        <f t="shared" si="982"/>
        <v>6.937839317960246E-7</v>
      </c>
      <c r="W3171" s="43">
        <f t="shared" si="983"/>
        <v>9.7484980158459581E-5</v>
      </c>
      <c r="X3171" s="43">
        <f t="shared" si="984"/>
        <v>1.3584345247758831E-7</v>
      </c>
      <c r="Y3171" s="22"/>
      <c r="Z3171" s="22">
        <f t="shared" si="985"/>
        <v>5.3387519629669701E-3</v>
      </c>
      <c r="AA3171" s="44">
        <f t="shared" si="986"/>
        <v>0.75015881073156088</v>
      </c>
      <c r="AB3171" s="44">
        <f t="shared" si="987"/>
        <v>3.1004403652915742E-2</v>
      </c>
      <c r="AC3171" s="44"/>
      <c r="AD3171" s="44"/>
      <c r="AE3171" s="44"/>
      <c r="AF3171" s="44"/>
      <c r="AG3171" s="45"/>
      <c r="AH3171" s="45"/>
    </row>
    <row r="3172" spans="4:35" ht="14.4" x14ac:dyDescent="0.3">
      <c r="E3172" s="28">
        <v>42968.647222222222</v>
      </c>
      <c r="F3172" s="10">
        <f t="shared" si="978"/>
        <v>3070.1895833333328</v>
      </c>
      <c r="G3172" s="10">
        <v>11230</v>
      </c>
      <c r="H3172" s="10">
        <v>0.64</v>
      </c>
      <c r="I3172" s="10">
        <v>53</v>
      </c>
      <c r="K3172" s="10"/>
      <c r="L3172" s="10">
        <v>1083</v>
      </c>
      <c r="N3172" s="114"/>
      <c r="V3172" s="43">
        <f t="shared" si="982"/>
        <v>1.0799881390793258E-6</v>
      </c>
      <c r="W3172" s="43">
        <f t="shared" si="983"/>
        <v>1.5175131259810337E-4</v>
      </c>
      <c r="X3172" s="43">
        <f t="shared" si="984"/>
        <v>2.1146254723367475E-7</v>
      </c>
      <c r="Y3172" s="22"/>
      <c r="Z3172" s="22">
        <f t="shared" si="985"/>
        <v>1.8950416877907546E-2</v>
      </c>
      <c r="AA3172" s="44">
        <f t="shared" si="986"/>
        <v>2.6627613132448449</v>
      </c>
      <c r="AB3172" s="44">
        <f t="shared" si="987"/>
        <v>0.11005313195841905</v>
      </c>
      <c r="AC3172" s="44"/>
      <c r="AD3172" s="44"/>
      <c r="AE3172" s="44"/>
      <c r="AF3172" s="44"/>
      <c r="AG3172" s="45"/>
      <c r="AH3172" s="45"/>
    </row>
    <row r="3173" spans="4:35" ht="14.4" x14ac:dyDescent="0.3">
      <c r="E3173" s="28">
        <v>43046.636111111111</v>
      </c>
      <c r="F3173" s="10">
        <f t="shared" si="978"/>
        <v>3148.1784722222219</v>
      </c>
      <c r="G3173" s="10">
        <v>13114</v>
      </c>
      <c r="H3173" s="10">
        <v>0.8</v>
      </c>
      <c r="I3173" s="10">
        <v>68</v>
      </c>
      <c r="K3173" s="10"/>
      <c r="L3173" s="10">
        <v>1067</v>
      </c>
      <c r="N3173" s="114"/>
      <c r="V3173" s="43">
        <f t="shared" si="982"/>
        <v>1.3300407945494469E-6</v>
      </c>
      <c r="W3173" s="43">
        <f t="shared" si="983"/>
        <v>1.8688671576890155E-4</v>
      </c>
      <c r="X3173" s="43">
        <f t="shared" si="984"/>
        <v>2.6042305851607915E-7</v>
      </c>
      <c r="Y3173" s="22"/>
      <c r="Z3173" s="22">
        <f t="shared" si="985"/>
        <v>2.1802693724651809E-2</v>
      </c>
      <c r="AA3173" s="44">
        <f t="shared" si="986"/>
        <v>3.0635404882417179</v>
      </c>
      <c r="AB3173" s="44">
        <f t="shared" si="987"/>
        <v>0.12661751691201012</v>
      </c>
      <c r="AC3173" s="44"/>
      <c r="AD3173" s="44"/>
      <c r="AE3173" s="44"/>
      <c r="AF3173" s="44"/>
      <c r="AG3173" s="45"/>
      <c r="AH3173" s="45"/>
    </row>
    <row r="3174" spans="4:35" ht="14.4" x14ac:dyDescent="0.3">
      <c r="E3174" s="28">
        <v>43123.597222222219</v>
      </c>
      <c r="F3174" s="10"/>
      <c r="G3174" s="10">
        <v>14900.2</v>
      </c>
      <c r="H3174" s="10">
        <v>0.91</v>
      </c>
      <c r="I3174" s="10">
        <v>174</v>
      </c>
      <c r="K3174" s="10"/>
      <c r="L3174" s="10">
        <v>1060</v>
      </c>
      <c r="N3174" s="114"/>
      <c r="V3174" s="43">
        <f t="shared" si="982"/>
        <v>1.5029959587891245E-6</v>
      </c>
      <c r="W3174" s="43">
        <f t="shared" si="983"/>
        <v>2.111889948813056E-4</v>
      </c>
      <c r="X3174" s="43">
        <f t="shared" si="984"/>
        <v>2.9428781893698451E-7</v>
      </c>
      <c r="Y3174" s="22"/>
      <c r="Z3174" s="22">
        <f t="shared" si="985"/>
        <v>2.4609824599065615E-2</v>
      </c>
      <c r="AA3174" s="44">
        <f t="shared" si="986"/>
        <v>3.4579761115719005</v>
      </c>
      <c r="AB3174" s="44">
        <f t="shared" si="987"/>
        <v>0.14291972000003669</v>
      </c>
      <c r="AC3174" s="44"/>
      <c r="AD3174" s="44"/>
      <c r="AE3174" s="44"/>
      <c r="AF3174" s="44"/>
      <c r="AG3174" s="45"/>
      <c r="AH3174" s="45"/>
    </row>
    <row r="3175" spans="4:35" ht="14.4" x14ac:dyDescent="0.3">
      <c r="E3175" s="28"/>
      <c r="F3175" s="10"/>
      <c r="K3175" s="10"/>
      <c r="L3175" s="10"/>
      <c r="N3175" s="114"/>
      <c r="V3175" s="43"/>
      <c r="W3175" s="43"/>
      <c r="X3175" s="43"/>
      <c r="Y3175" s="22"/>
      <c r="Z3175" s="22"/>
      <c r="AA3175" s="44"/>
      <c r="AB3175" s="44"/>
      <c r="AC3175" s="44"/>
      <c r="AD3175" s="44"/>
      <c r="AE3175" s="44"/>
      <c r="AF3175" s="44"/>
      <c r="AG3175" s="45"/>
      <c r="AH3175" s="45"/>
    </row>
    <row r="3177" spans="4:35" ht="14.4" thickBot="1" x14ac:dyDescent="0.3"/>
    <row r="3178" spans="4:35" ht="14.4" thickBot="1" x14ac:dyDescent="0.3">
      <c r="D3178" s="18" t="s">
        <v>254</v>
      </c>
      <c r="E3178" s="18" t="s">
        <v>16</v>
      </c>
      <c r="F3178" s="10" t="s">
        <v>17</v>
      </c>
      <c r="G3178" s="10" t="s">
        <v>20</v>
      </c>
      <c r="H3178" s="10" t="s">
        <v>21</v>
      </c>
      <c r="I3178" s="10" t="s">
        <v>22</v>
      </c>
      <c r="K3178" s="10"/>
      <c r="L3178" s="10"/>
      <c r="O3178" s="37">
        <v>92.47</v>
      </c>
      <c r="P3178" s="38">
        <v>20.16</v>
      </c>
      <c r="Q3178" s="126">
        <f>P3178-(P3178/100*R3178)</f>
        <v>17.692416000000001</v>
      </c>
      <c r="R3178" s="21">
        <v>12.24</v>
      </c>
      <c r="S3178" s="85">
        <f>R3178*P3178/100</f>
        <v>2.467584</v>
      </c>
      <c r="T3178" s="40">
        <f>Q3178/$A$18+S3178</f>
        <v>9.8394240000000011</v>
      </c>
      <c r="U3178" s="40">
        <f>$A$16-T3178</f>
        <v>107.16057599999999</v>
      </c>
      <c r="V3178" s="40"/>
      <c r="AI3178" s="17"/>
    </row>
    <row r="3179" spans="4:35" ht="14.4" x14ac:dyDescent="0.3">
      <c r="D3179" s="18"/>
      <c r="E3179" s="28">
        <f>E3180-1</f>
        <v>39898.461805555555</v>
      </c>
      <c r="F3179" s="10"/>
      <c r="K3179" s="10"/>
      <c r="L3179" s="10"/>
      <c r="M3179" s="86"/>
      <c r="N3179" s="86"/>
      <c r="S3179" s="18"/>
      <c r="V3179" s="43">
        <f t="shared" ref="V3179:V3210" si="989">($A$15*L3179/1000/$A$13*H3179)/$Q$3178</f>
        <v>0</v>
      </c>
      <c r="W3179" s="43">
        <f t="shared" ref="W3179:W3210" si="990">($U$3178*L3179/1000/$A$13*H3179)/$Q$3178</f>
        <v>0</v>
      </c>
      <c r="X3179" s="43">
        <f t="shared" ref="X3179:X3210" si="991">($A$46*$S$3178*H3179*L3179/1000000)/$Q$3178</f>
        <v>0</v>
      </c>
      <c r="Y3179" s="22">
        <f>X3179+W3179+SUM($V$3178:V3179)</f>
        <v>0</v>
      </c>
      <c r="Z3179" s="22">
        <f t="shared" ref="Z3179:Z3210" si="992">($A$15*L3179/1000/$A$13*G3179)/$Q$3178</f>
        <v>0</v>
      </c>
      <c r="AA3179" s="44">
        <f t="shared" ref="AA3179:AA3210" si="993">($U$3178*L3179/1000/$A$13*G3179)/$Q$3178</f>
        <v>0</v>
      </c>
      <c r="AB3179" s="44">
        <f t="shared" ref="AB3179:AB3210" si="994">($A$14*$S$3178/1000*G3179/1000000*L3179/1000*1000000)/$Q$3178</f>
        <v>0</v>
      </c>
      <c r="AC3179" s="44">
        <f t="shared" ref="AC3179:AC3210" si="995">($A$14*((L3179/1000)*G3179/10^6)*(1+($A$28/(10^-N3179))+(($A$28*$A$29)/(10^-N3179)^2))*1000000)*$S$3178/1000/$Q$3178</f>
        <v>0</v>
      </c>
      <c r="AD3179" s="44">
        <f t="shared" ref="AD3179:AD3180" si="996">AC3179/(1+($A$28/(10^-N3179))+(($A$28*$A$29)/(10^-N3179)^2))*1</f>
        <v>0</v>
      </c>
      <c r="AE3179" s="44">
        <f t="shared" ref="AE3179:AE3180" si="997">AC3179/(1+($A$28/(10^-N3179))+(($A$28*$A$29)/(10^-N3179)^2))*($A$28/(10^-N3179))</f>
        <v>0</v>
      </c>
      <c r="AF3179" s="44">
        <f t="shared" ref="AF3179:AF3180" si="998">AC3179/(1+($A$28/(10^-N3179))+(($A$28*$A$29)/(10^-N3179)^2))*(($A$28*$A$29)/(10^-N3179)^2)</f>
        <v>0</v>
      </c>
      <c r="AG3179" s="45">
        <f>AC3179+AA3179+SUM($Z$3178:Z3179)</f>
        <v>0</v>
      </c>
      <c r="AH3179" s="45">
        <f>AC3179+AA3179+SUM($Z$3178:Z3179)</f>
        <v>0</v>
      </c>
      <c r="AI3179" s="45"/>
    </row>
    <row r="3180" spans="4:35" ht="14.4" x14ac:dyDescent="0.3">
      <c r="D3180" s="18"/>
      <c r="E3180" s="28">
        <v>39899.461805555555</v>
      </c>
      <c r="F3180" s="10">
        <f>E3180-E$3179</f>
        <v>1</v>
      </c>
      <c r="G3180" s="10">
        <v>8612</v>
      </c>
      <c r="H3180" s="10">
        <v>16.88</v>
      </c>
      <c r="I3180" s="10">
        <v>1380</v>
      </c>
      <c r="K3180" s="10"/>
      <c r="L3180" s="79">
        <v>1037</v>
      </c>
      <c r="M3180" s="86"/>
      <c r="N3180" s="114">
        <v>6.74</v>
      </c>
      <c r="S3180" s="18"/>
      <c r="V3180" s="43">
        <f t="shared" si="989"/>
        <v>3.2199429958480902E-5</v>
      </c>
      <c r="W3180" s="43">
        <f t="shared" si="990"/>
        <v>4.6006792816299588E-3</v>
      </c>
      <c r="X3180" s="43">
        <f t="shared" si="991"/>
        <v>5.3404300060663281E-6</v>
      </c>
      <c r="Y3180" s="22">
        <f>X3180+W3180+SUM($V$3178:V3180)</f>
        <v>4.6382191415945068E-3</v>
      </c>
      <c r="Z3180" s="22">
        <f t="shared" si="992"/>
        <v>1.6427813436163362E-2</v>
      </c>
      <c r="AA3180" s="44">
        <f t="shared" si="993"/>
        <v>2.3472186003197395</v>
      </c>
      <c r="AB3180" s="44">
        <f t="shared" si="994"/>
        <v>8.0812207655564405E-2</v>
      </c>
      <c r="AC3180" s="44">
        <f t="shared" si="995"/>
        <v>0.21381746720934669</v>
      </c>
      <c r="AD3180" s="44">
        <f t="shared" si="996"/>
        <v>8.0812207655564419E-2</v>
      </c>
      <c r="AE3180" s="44">
        <f t="shared" si="997"/>
        <v>0.13298555378071431</v>
      </c>
      <c r="AF3180" s="44">
        <f t="shared" si="998"/>
        <v>1.9705773067966564E-5</v>
      </c>
      <c r="AG3180" s="45">
        <f>AC3180+AA3180+SUM($Z$3178:Z3180)</f>
        <v>2.5774638809652495</v>
      </c>
      <c r="AH3180" s="45">
        <f>AC3180+AA3180+SUM($Z$3178:Z3180)</f>
        <v>2.5774638809652495</v>
      </c>
      <c r="AI3180" s="45"/>
    </row>
    <row r="3181" spans="4:35" ht="14.4" x14ac:dyDescent="0.3">
      <c r="D3181" s="18"/>
      <c r="E3181" s="28">
        <v>39904.728472222225</v>
      </c>
      <c r="F3181" s="10">
        <f t="shared" ref="F3181:F3238" si="999">E3181-E$3179</f>
        <v>6.2666666666700621</v>
      </c>
      <c r="G3181" s="10">
        <v>10675</v>
      </c>
      <c r="H3181" s="10">
        <v>20.440000000000001</v>
      </c>
      <c r="I3181" s="10">
        <v>1448</v>
      </c>
      <c r="K3181" s="10"/>
      <c r="L3181" s="79">
        <v>1037</v>
      </c>
      <c r="M3181" s="86"/>
      <c r="N3181" s="114">
        <v>6.74</v>
      </c>
      <c r="O3181" s="90"/>
      <c r="P3181" s="90"/>
      <c r="Q3181" s="90"/>
      <c r="R3181" s="88"/>
      <c r="V3181" s="43">
        <f t="shared" si="989"/>
        <v>3.8990304997117871E-5</v>
      </c>
      <c r="W3181" s="43">
        <f t="shared" si="990"/>
        <v>5.5709647225424394E-3</v>
      </c>
      <c r="X3181" s="43">
        <f t="shared" si="991"/>
        <v>6.4667292253551989E-6</v>
      </c>
      <c r="Y3181" s="22">
        <f>X3181+W3181+SUM($V$3178:V3181)</f>
        <v>5.6486211867233941E-3</v>
      </c>
      <c r="Z3181" s="22">
        <f t="shared" si="992"/>
        <v>2.0363087370070122E-2</v>
      </c>
      <c r="AA3181" s="44">
        <f t="shared" si="993"/>
        <v>2.9094935622867188</v>
      </c>
      <c r="AB3181" s="44">
        <f t="shared" si="994"/>
        <v>0.10017072883455065</v>
      </c>
      <c r="AC3181" s="44">
        <f t="shared" si="995"/>
        <v>0.26503732727122342</v>
      </c>
      <c r="AD3181" s="44">
        <f t="shared" ref="AD3181:AD3231" si="1000">AC3181/(1+($A$28/(10^-N3181))+(($A$28*$A$29)/(10^-N3181)^2))*1</f>
        <v>0.10017072883455065</v>
      </c>
      <c r="AE3181" s="44">
        <f t="shared" ref="AE3181:AE3231" si="1001">AC3181/(1+($A$28/(10^-N3181))+(($A$28*$A$29)/(10^-N3181)^2))*($A$28/(10^-N3181))</f>
        <v>0.16484217215619196</v>
      </c>
      <c r="AF3181" s="44">
        <f t="shared" ref="AF3181:AF3231" si="1002">AC3181/(1+($A$28/(10^-N3181))+(($A$28*$A$29)/(10^-N3181)^2))*(($A$28*$A$29)/(10^-N3181)^2)</f>
        <v>2.4426280480787629E-5</v>
      </c>
      <c r="AG3181" s="45">
        <f>AC3181+AA3181+SUM($Z$3178:Z3181)</f>
        <v>3.2113217903641758</v>
      </c>
      <c r="AH3181" s="45">
        <f>AC3181+AA3181+SUM($Z$3178:Z3181)</f>
        <v>3.2113217903641758</v>
      </c>
    </row>
    <row r="3182" spans="4:35" ht="14.4" x14ac:dyDescent="0.3">
      <c r="D3182" s="18"/>
      <c r="E3182" s="28">
        <v>39910.708333333336</v>
      </c>
      <c r="F3182" s="10">
        <f t="shared" si="999"/>
        <v>12.246527777781012</v>
      </c>
      <c r="G3182" s="10">
        <v>13131</v>
      </c>
      <c r="H3182" s="10">
        <v>21.34</v>
      </c>
      <c r="I3182" s="18">
        <v>1510</v>
      </c>
      <c r="J3182" s="18"/>
      <c r="K3182" s="18"/>
      <c r="L3182" s="79">
        <v>1037</v>
      </c>
      <c r="M3182" s="87"/>
      <c r="N3182" s="114">
        <v>6.74</v>
      </c>
      <c r="O3182" s="90"/>
      <c r="P3182" s="90"/>
      <c r="Q3182" s="90"/>
      <c r="R3182" s="87"/>
      <c r="V3182" s="43">
        <f t="shared" si="989"/>
        <v>4.0707099248458683E-5</v>
      </c>
      <c r="W3182" s="43">
        <f t="shared" si="990"/>
        <v>5.8162616036719975E-3</v>
      </c>
      <c r="X3182" s="43">
        <f t="shared" si="991"/>
        <v>6.7514677920293511E-6</v>
      </c>
      <c r="Y3182" s="22">
        <f>X3182+W3182+SUM($V$3178:V3182)</f>
        <v>5.9349099056680843E-3</v>
      </c>
      <c r="Z3182" s="22">
        <f t="shared" si="992"/>
        <v>2.5048028127062368E-2</v>
      </c>
      <c r="AA3182" s="44">
        <f t="shared" si="993"/>
        <v>3.5788814956802719</v>
      </c>
      <c r="AB3182" s="44">
        <f t="shared" si="994"/>
        <v>0.12321703422262152</v>
      </c>
      <c r="AC3182" s="44">
        <f t="shared" si="995"/>
        <v>0.3260145334331086</v>
      </c>
      <c r="AD3182" s="44">
        <f t="shared" si="1000"/>
        <v>0.12321703422262149</v>
      </c>
      <c r="AE3182" s="44">
        <f t="shared" si="1001"/>
        <v>0.20276745316936359</v>
      </c>
      <c r="AF3182" s="44">
        <f t="shared" si="1002"/>
        <v>3.0046041123486869E-5</v>
      </c>
      <c r="AG3182" s="45">
        <f>AC3182+AA3182+SUM($Z$3178:Z3182)</f>
        <v>3.9667349580466764</v>
      </c>
      <c r="AH3182" s="45">
        <f>AC3182+AA3182+SUM($Z$3178:Z3182)</f>
        <v>3.9667349580466764</v>
      </c>
    </row>
    <row r="3183" spans="4:35" ht="14.4" x14ac:dyDescent="0.3">
      <c r="D3183" s="18"/>
      <c r="E3183" s="28">
        <v>39914.825694444444</v>
      </c>
      <c r="F3183" s="10">
        <f t="shared" si="999"/>
        <v>16.363888888889051</v>
      </c>
      <c r="G3183" s="10">
        <v>16357</v>
      </c>
      <c r="H3183" s="10">
        <v>24.51</v>
      </c>
      <c r="I3183" s="10">
        <v>1731</v>
      </c>
      <c r="K3183" s="10"/>
      <c r="L3183" s="79">
        <v>1037</v>
      </c>
      <c r="M3183" s="86"/>
      <c r="N3183" s="114">
        <v>6.74</v>
      </c>
      <c r="O3183" s="90"/>
      <c r="P3183" s="90"/>
      <c r="Q3183" s="90"/>
      <c r="R3183" s="87"/>
      <c r="V3183" s="43">
        <f t="shared" si="989"/>
        <v>4.6754030111514634E-5</v>
      </c>
      <c r="W3183" s="43">
        <f t="shared" si="990"/>
        <v>6.6802517294283353E-3</v>
      </c>
      <c r="X3183" s="43">
        <f t="shared" si="991"/>
        <v>7.7543802990927548E-6</v>
      </c>
      <c r="Y3183" s="22">
        <f>X3183+W3183+SUM($V$3178:V3183)</f>
        <v>6.8466569740430003E-3</v>
      </c>
      <c r="Z3183" s="22">
        <f t="shared" si="992"/>
        <v>3.1201781743535082E-2</v>
      </c>
      <c r="AA3183" s="44">
        <f t="shared" si="993"/>
        <v>4.4581345384846705</v>
      </c>
      <c r="AB3183" s="44">
        <f t="shared" si="994"/>
        <v>0.1534887692315452</v>
      </c>
      <c r="AC3183" s="44">
        <f t="shared" si="995"/>
        <v>0.40610918615226238</v>
      </c>
      <c r="AD3183" s="44">
        <f t="shared" si="1000"/>
        <v>0.15348876923154517</v>
      </c>
      <c r="AE3183" s="44">
        <f t="shared" si="1001"/>
        <v>0.25258298922330974</v>
      </c>
      <c r="AF3183" s="44">
        <f t="shared" si="1002"/>
        <v>3.7427697407423247E-5</v>
      </c>
      <c r="AG3183" s="45">
        <f>AC3183+AA3183+SUM($Z$3178:Z3183)</f>
        <v>4.9572844353137633</v>
      </c>
      <c r="AH3183" s="45">
        <f>AC3183+AA3183+SUM($Z$3178:Z3183)</f>
        <v>4.9572844353137633</v>
      </c>
    </row>
    <row r="3184" spans="4:35" ht="14.4" x14ac:dyDescent="0.3">
      <c r="D3184" s="29"/>
      <c r="E3184" s="28">
        <v>39921.868055555555</v>
      </c>
      <c r="F3184" s="10">
        <f t="shared" si="999"/>
        <v>23.40625</v>
      </c>
      <c r="G3184" s="10">
        <v>18507</v>
      </c>
      <c r="H3184" s="10">
        <v>22.95</v>
      </c>
      <c r="I3184" s="10">
        <v>1930</v>
      </c>
      <c r="K3184" s="10"/>
      <c r="L3184" s="79">
        <v>1037</v>
      </c>
      <c r="M3184" s="86"/>
      <c r="N3184" s="114">
        <v>6.74</v>
      </c>
      <c r="O3184" s="90"/>
      <c r="P3184" s="90"/>
      <c r="Q3184" s="90"/>
      <c r="R3184" s="87"/>
      <c r="V3184" s="43">
        <f t="shared" si="989"/>
        <v>4.3778253409190563E-5</v>
      </c>
      <c r="W3184" s="43">
        <f t="shared" si="990"/>
        <v>6.2550704688037646E-3</v>
      </c>
      <c r="X3184" s="43">
        <f t="shared" si="991"/>
        <v>7.2608334501908907E-6</v>
      </c>
      <c r="Y3184" s="22">
        <f>X3184+W3184+SUM($V$3178:V3184)</f>
        <v>6.4647604199787184E-3</v>
      </c>
      <c r="Z3184" s="22">
        <f t="shared" si="992"/>
        <v>3.5303012455071454E-2</v>
      </c>
      <c r="AA3184" s="44">
        <f t="shared" si="993"/>
        <v>5.0441215322941737</v>
      </c>
      <c r="AB3184" s="44">
        <f t="shared" si="994"/>
        <v>0.17366367012093947</v>
      </c>
      <c r="AC3184" s="44">
        <f t="shared" si="995"/>
        <v>0.45948906939658379</v>
      </c>
      <c r="AD3184" s="44">
        <f t="shared" si="1000"/>
        <v>0.17366367012093947</v>
      </c>
      <c r="AE3184" s="44">
        <f t="shared" si="1001"/>
        <v>0.28578305199949833</v>
      </c>
      <c r="AF3184" s="44">
        <f t="shared" si="1002"/>
        <v>4.2347276145942545E-5</v>
      </c>
      <c r="AG3184" s="45">
        <f>AC3184+AA3184+SUM($Z$3178:Z3184)</f>
        <v>5.6319543248226598</v>
      </c>
      <c r="AH3184" s="45">
        <f>AC3184+AA3184+SUM($Z$3178:Z3184)</f>
        <v>5.6319543248226598</v>
      </c>
    </row>
    <row r="3185" spans="5:34" ht="14.4" x14ac:dyDescent="0.3">
      <c r="E3185" s="28">
        <v>39940.495833333334</v>
      </c>
      <c r="F3185" s="10">
        <f t="shared" si="999"/>
        <v>42.034027777779556</v>
      </c>
      <c r="G3185" s="10">
        <v>26684</v>
      </c>
      <c r="H3185" s="10">
        <v>32.979999999999997</v>
      </c>
      <c r="I3185" s="10">
        <v>238</v>
      </c>
      <c r="K3185" s="10"/>
      <c r="L3185" s="79">
        <v>1037</v>
      </c>
      <c r="M3185" s="86"/>
      <c r="N3185" s="114">
        <v>6.74</v>
      </c>
      <c r="O3185" s="90"/>
      <c r="P3185" s="90"/>
      <c r="Q3185" s="90"/>
      <c r="R3185" s="87"/>
      <c r="V3185" s="43">
        <f t="shared" si="989"/>
        <v>6.2910971565799769E-5</v>
      </c>
      <c r="W3185" s="43">
        <f t="shared" si="990"/>
        <v>8.9887679329476323E-3</v>
      </c>
      <c r="X3185" s="43">
        <f t="shared" si="991"/>
        <v>1.0434086587681724E-5</v>
      </c>
      <c r="Y3185" s="22">
        <f>X3185+W3185+SUM($V$3178:V3185)</f>
        <v>9.264542108825876E-3</v>
      </c>
      <c r="Z3185" s="22">
        <f t="shared" si="992"/>
        <v>5.0901042003086754E-2</v>
      </c>
      <c r="AA3185" s="44">
        <f t="shared" si="993"/>
        <v>7.2727799734012937</v>
      </c>
      <c r="AB3185" s="44">
        <f t="shared" si="994"/>
        <v>0.2503939792244636</v>
      </c>
      <c r="AC3185" s="44">
        <f t="shared" si="995"/>
        <v>0.66250642069370735</v>
      </c>
      <c r="AD3185" s="44">
        <f t="shared" si="1000"/>
        <v>0.25039397922446366</v>
      </c>
      <c r="AE3185" s="44">
        <f t="shared" si="1001"/>
        <v>0.41205138377665818</v>
      </c>
      <c r="AF3185" s="44">
        <f t="shared" si="1002"/>
        <v>6.1057692585417993E-5</v>
      </c>
      <c r="AG3185" s="45">
        <f>AC3185+AA3185+SUM($Z$3178:Z3185)</f>
        <v>8.1145311592299905</v>
      </c>
      <c r="AH3185" s="45">
        <f>AC3185+AA3185+SUM($Z$3178:Z3185)</f>
        <v>8.1145311592299905</v>
      </c>
    </row>
    <row r="3186" spans="5:34" ht="14.4" x14ac:dyDescent="0.3">
      <c r="E3186" s="28">
        <v>39952.590277777781</v>
      </c>
      <c r="F3186" s="10">
        <f t="shared" si="999"/>
        <v>54.128472222226264</v>
      </c>
      <c r="G3186" s="10">
        <v>27852.9</v>
      </c>
      <c r="H3186" s="10">
        <v>36.520000000000003</v>
      </c>
      <c r="I3186" s="10">
        <v>568</v>
      </c>
      <c r="K3186" s="10"/>
      <c r="L3186" s="79">
        <v>1037</v>
      </c>
      <c r="M3186" s="86"/>
      <c r="N3186" s="114">
        <v>6.74</v>
      </c>
      <c r="O3186" s="90"/>
      <c r="P3186" s="90"/>
      <c r="Q3186" s="90"/>
      <c r="R3186" s="87"/>
      <c r="V3186" s="43">
        <f t="shared" si="989"/>
        <v>6.9663695621073629E-5</v>
      </c>
      <c r="W3186" s="43">
        <f t="shared" si="990"/>
        <v>9.9536023320572348E-3</v>
      </c>
      <c r="X3186" s="43">
        <f t="shared" si="991"/>
        <v>1.1554058283266725E-5</v>
      </c>
      <c r="Y3186" s="22">
        <f>X3186+W3186+SUM($V$3178:V3186)</f>
        <v>1.0300160175252138E-2</v>
      </c>
      <c r="Z3186" s="22">
        <f t="shared" si="992"/>
        <v>5.3130776225744837E-2</v>
      </c>
      <c r="AA3186" s="44">
        <f t="shared" si="993"/>
        <v>7.5913661115705615</v>
      </c>
      <c r="AB3186" s="44">
        <f t="shared" si="994"/>
        <v>0.26136255673591158</v>
      </c>
      <c r="AC3186" s="44">
        <f t="shared" si="995"/>
        <v>0.69152769768174782</v>
      </c>
      <c r="AD3186" s="44">
        <f t="shared" si="1000"/>
        <v>0.26136255673591152</v>
      </c>
      <c r="AE3186" s="44">
        <f t="shared" si="1001"/>
        <v>0.43010140860414037</v>
      </c>
      <c r="AF3186" s="44">
        <f t="shared" si="1002"/>
        <v>6.3732341695862271E-5</v>
      </c>
      <c r="AG3186" s="45">
        <f>AC3186+AA3186+SUM($Z$3178:Z3186)</f>
        <v>8.5152693506130426</v>
      </c>
      <c r="AH3186" s="45">
        <f>AC3186+AA3186+SUM($Z$3178:Z3186)</f>
        <v>8.5152693506130426</v>
      </c>
    </row>
    <row r="3187" spans="5:34" ht="14.4" x14ac:dyDescent="0.3">
      <c r="E3187" s="28">
        <v>39966.583333333336</v>
      </c>
      <c r="F3187" s="10">
        <f t="shared" si="999"/>
        <v>68.121527777781012</v>
      </c>
      <c r="G3187" s="10">
        <v>31837.9</v>
      </c>
      <c r="H3187" s="10">
        <v>36.049999999999997</v>
      </c>
      <c r="I3187" s="10">
        <v>824</v>
      </c>
      <c r="K3187" s="10"/>
      <c r="L3187" s="79">
        <v>1037</v>
      </c>
      <c r="M3187" s="86"/>
      <c r="N3187" s="114">
        <v>6.74</v>
      </c>
      <c r="O3187" s="90"/>
      <c r="P3187" s="90"/>
      <c r="Q3187" s="90"/>
      <c r="R3187" s="87"/>
      <c r="V3187" s="43">
        <f t="shared" si="989"/>
        <v>6.8767147512040086E-5</v>
      </c>
      <c r="W3187" s="43">
        <f t="shared" si="990"/>
        <v>9.8255028496895738E-3</v>
      </c>
      <c r="X3187" s="43">
        <f t="shared" si="991"/>
        <v>1.1405361476225776E-5</v>
      </c>
      <c r="Y3187" s="22">
        <f>X3187+W3187+SUM($V$3178:V3187)</f>
        <v>1.0240679143589476E-2</v>
      </c>
      <c r="Z3187" s="22">
        <f t="shared" si="992"/>
        <v>6.0732359660848292E-2</v>
      </c>
      <c r="AA3187" s="44">
        <f t="shared" si="993"/>
        <v>8.6774861907942213</v>
      </c>
      <c r="AB3187" s="44">
        <f t="shared" si="994"/>
        <v>0.29875650094253298</v>
      </c>
      <c r="AC3187" s="44">
        <f t="shared" si="995"/>
        <v>0.79046669057878094</v>
      </c>
      <c r="AD3187" s="44">
        <f t="shared" si="1000"/>
        <v>0.29875650094253314</v>
      </c>
      <c r="AE3187" s="44">
        <f t="shared" si="1001"/>
        <v>0.49163733891256445</v>
      </c>
      <c r="AF3187" s="44">
        <f t="shared" si="1002"/>
        <v>7.2850723683303857E-5</v>
      </c>
      <c r="AG3187" s="45">
        <f>AC3187+AA3187+SUM($Z$3178:Z3187)</f>
        <v>9.7610607823945834</v>
      </c>
      <c r="AH3187" s="45">
        <f>AC3187+AA3187+SUM($Z$3178:Z3187)</f>
        <v>9.7610607823945834</v>
      </c>
    </row>
    <row r="3188" spans="5:34" ht="14.4" x14ac:dyDescent="0.3">
      <c r="E3188" s="28">
        <v>39976.475694444445</v>
      </c>
      <c r="F3188" s="10">
        <f t="shared" si="999"/>
        <v>78.013888888890506</v>
      </c>
      <c r="G3188" s="10">
        <v>32485.7</v>
      </c>
      <c r="H3188" s="10">
        <v>34.9</v>
      </c>
      <c r="I3188" s="10">
        <v>1046</v>
      </c>
      <c r="K3188" s="10"/>
      <c r="L3188" s="79">
        <v>1037</v>
      </c>
      <c r="M3188" s="86"/>
      <c r="N3188" s="114">
        <v>6.74</v>
      </c>
      <c r="O3188" s="90"/>
      <c r="P3188" s="90"/>
      <c r="Q3188" s="90"/>
      <c r="R3188" s="87"/>
      <c r="V3188" s="43">
        <f t="shared" si="989"/>
        <v>6.657346596866017E-5</v>
      </c>
      <c r="W3188" s="43">
        <f t="shared" si="990"/>
        <v>9.5120679460240255E-3</v>
      </c>
      <c r="X3188" s="43">
        <f t="shared" si="991"/>
        <v>1.1041528863253251E-5</v>
      </c>
      <c r="Y3188" s="22">
        <f>X3188+W3188+SUM($V$3178:V3188)</f>
        <v>9.9934538732796147E-3</v>
      </c>
      <c r="Z3188" s="22">
        <f t="shared" si="992"/>
        <v>6.1968070011980049E-2</v>
      </c>
      <c r="AA3188" s="44">
        <f t="shared" si="993"/>
        <v>8.8540454347894766</v>
      </c>
      <c r="AB3188" s="44">
        <f t="shared" si="994"/>
        <v>0.30483524549888169</v>
      </c>
      <c r="AC3188" s="44">
        <f t="shared" si="995"/>
        <v>0.80655017353955794</v>
      </c>
      <c r="AD3188" s="44">
        <f t="shared" si="1000"/>
        <v>0.30483524549888164</v>
      </c>
      <c r="AE3188" s="44">
        <f t="shared" si="1001"/>
        <v>0.50164059503647818</v>
      </c>
      <c r="AF3188" s="44">
        <f t="shared" si="1002"/>
        <v>7.4333004198100466E-5</v>
      </c>
      <c r="AG3188" s="45">
        <f>AC3188+AA3188+SUM($Z$3178:Z3188)</f>
        <v>10.015671579362596</v>
      </c>
      <c r="AH3188" s="45">
        <f>AC3188+AA3188+SUM($Z$3178:Z3188)</f>
        <v>10.015671579362596</v>
      </c>
    </row>
    <row r="3189" spans="5:34" ht="14.4" x14ac:dyDescent="0.3">
      <c r="E3189" s="28">
        <v>39981.618750000001</v>
      </c>
      <c r="F3189" s="10">
        <f t="shared" si="999"/>
        <v>83.156944444446708</v>
      </c>
      <c r="G3189" s="10">
        <v>34436.400000000001</v>
      </c>
      <c r="H3189" s="10">
        <v>36.94</v>
      </c>
      <c r="I3189" s="10">
        <v>1151</v>
      </c>
      <c r="K3189" s="10"/>
      <c r="L3189" s="79">
        <v>1037</v>
      </c>
      <c r="M3189" s="86"/>
      <c r="N3189" s="114">
        <v>6.74</v>
      </c>
      <c r="O3189" s="90"/>
      <c r="P3189" s="90"/>
      <c r="Q3189" s="90"/>
      <c r="R3189" s="87"/>
      <c r="V3189" s="43">
        <f t="shared" si="989"/>
        <v>7.046486627169932E-5</v>
      </c>
      <c r="W3189" s="43">
        <f t="shared" si="990"/>
        <v>1.0068074209917694E-2</v>
      </c>
      <c r="X3189" s="43">
        <f t="shared" si="991"/>
        <v>1.1686936281047997E-5</v>
      </c>
      <c r="Y3189" s="22">
        <f>X3189+W3189+SUM($V$3178:V3189)</f>
        <v>1.0620570410862777E-2</v>
      </c>
      <c r="Z3189" s="22">
        <f t="shared" si="992"/>
        <v>6.5689126174302837E-2</v>
      </c>
      <c r="AA3189" s="44">
        <f t="shared" si="993"/>
        <v>9.385712797033289</v>
      </c>
      <c r="AB3189" s="44">
        <f t="shared" si="994"/>
        <v>0.3231399799942033</v>
      </c>
      <c r="AC3189" s="44">
        <f t="shared" si="995"/>
        <v>0.85498186574639401</v>
      </c>
      <c r="AD3189" s="44">
        <f t="shared" si="1000"/>
        <v>0.32313997999420319</v>
      </c>
      <c r="AE3189" s="44">
        <f t="shared" si="1001"/>
        <v>0.53176308920276227</v>
      </c>
      <c r="AF3189" s="44">
        <f t="shared" si="1002"/>
        <v>7.8796549428439806E-5</v>
      </c>
      <c r="AG3189" s="45">
        <f>AC3189+AA3189+SUM($Z$3178:Z3189)</f>
        <v>10.661459759987549</v>
      </c>
      <c r="AH3189" s="45">
        <f>AC3189+AA3189+SUM($Z$3178:Z3189)</f>
        <v>10.661459759987549</v>
      </c>
    </row>
    <row r="3190" spans="5:34" ht="14.4" x14ac:dyDescent="0.3">
      <c r="E3190" s="28">
        <v>39988.629166666666</v>
      </c>
      <c r="F3190" s="10">
        <f t="shared" si="999"/>
        <v>90.167361111110949</v>
      </c>
      <c r="G3190" s="10">
        <v>34503</v>
      </c>
      <c r="H3190" s="10">
        <v>34.65</v>
      </c>
      <c r="I3190" s="10">
        <v>1260</v>
      </c>
      <c r="K3190" s="10"/>
      <c r="L3190" s="79">
        <v>1037</v>
      </c>
      <c r="M3190" s="86"/>
      <c r="N3190" s="114">
        <v>6.74</v>
      </c>
      <c r="O3190" s="90"/>
      <c r="P3190" s="90"/>
      <c r="Q3190" s="90"/>
      <c r="R3190" s="87"/>
      <c r="V3190" s="43">
        <f t="shared" si="989"/>
        <v>6.6096578676621038E-5</v>
      </c>
      <c r="W3190" s="43">
        <f t="shared" si="990"/>
        <v>9.443929923488038E-3</v>
      </c>
      <c r="X3190" s="43">
        <f t="shared" si="991"/>
        <v>1.0962434816954873E-5</v>
      </c>
      <c r="Y3190" s="22">
        <f>X3190+W3190+SUM($V$3178:V3190)</f>
        <v>1.006179820164565E-2</v>
      </c>
      <c r="Z3190" s="22">
        <f t="shared" si="992"/>
        <v>6.5816168948902062E-2</v>
      </c>
      <c r="AA3190" s="44">
        <f t="shared" si="993"/>
        <v>9.4038647662368771</v>
      </c>
      <c r="AB3190" s="44">
        <f t="shared" si="994"/>
        <v>0.32376493273803281</v>
      </c>
      <c r="AC3190" s="44">
        <f t="shared" si="995"/>
        <v>0.85663540073433431</v>
      </c>
      <c r="AD3190" s="44">
        <f t="shared" si="1000"/>
        <v>0.32376493273803281</v>
      </c>
      <c r="AE3190" s="44">
        <f t="shared" si="1001"/>
        <v>0.53279151905434097</v>
      </c>
      <c r="AF3190" s="44">
        <f t="shared" si="1002"/>
        <v>7.8948941960526022E-5</v>
      </c>
      <c r="AG3190" s="45">
        <f>AC3190+AA3190+SUM($Z$3178:Z3190)</f>
        <v>10.747081433127978</v>
      </c>
      <c r="AH3190" s="45">
        <f>AC3190+AA3190+SUM($Z$3178:Z3190)</f>
        <v>10.747081433127978</v>
      </c>
    </row>
    <row r="3191" spans="5:34" ht="14.4" x14ac:dyDescent="0.3">
      <c r="E3191" s="28">
        <v>39995.714583333334</v>
      </c>
      <c r="F3191" s="10">
        <f t="shared" si="999"/>
        <v>97.252777777779556</v>
      </c>
      <c r="G3191" s="10">
        <v>35177.599999999999</v>
      </c>
      <c r="H3191" s="10">
        <v>35.03</v>
      </c>
      <c r="I3191" s="10">
        <v>1475</v>
      </c>
      <c r="K3191" s="10"/>
      <c r="L3191" s="79">
        <v>1037</v>
      </c>
      <c r="M3191" s="86"/>
      <c r="N3191" s="114">
        <v>6.74</v>
      </c>
      <c r="O3191" s="90"/>
      <c r="P3191" s="90"/>
      <c r="Q3191" s="90"/>
      <c r="R3191" s="87"/>
      <c r="V3191" s="43">
        <f t="shared" si="989"/>
        <v>6.6821447360520511E-5</v>
      </c>
      <c r="W3191" s="43">
        <f t="shared" si="990"/>
        <v>9.5474997177427412E-3</v>
      </c>
      <c r="X3191" s="43">
        <f t="shared" si="991"/>
        <v>1.1082657767328404E-5</v>
      </c>
      <c r="Y3191" s="22">
        <f>X3191+W3191+SUM($V$3178:V3191)</f>
        <v>1.0232309666211248E-2</v>
      </c>
      <c r="Z3191" s="22">
        <f t="shared" si="992"/>
        <v>6.7103001617740396E-2</v>
      </c>
      <c r="AA3191" s="44">
        <f t="shared" si="993"/>
        <v>9.5877284062479884</v>
      </c>
      <c r="AB3191" s="44">
        <f t="shared" si="994"/>
        <v>0.33009515977988652</v>
      </c>
      <c r="AC3191" s="44">
        <f t="shared" si="995"/>
        <v>0.87338427014671549</v>
      </c>
      <c r="AD3191" s="44">
        <f t="shared" si="1000"/>
        <v>0.33009515977988652</v>
      </c>
      <c r="AE3191" s="44">
        <f t="shared" si="1001"/>
        <v>0.54320861782123253</v>
      </c>
      <c r="AF3191" s="44">
        <f t="shared" si="1002"/>
        <v>8.0492545596342371E-5</v>
      </c>
      <c r="AG3191" s="45">
        <f>AC3191+AA3191+SUM($Z$3178:Z3191)</f>
        <v>11.014796944169211</v>
      </c>
      <c r="AH3191" s="45">
        <f>AC3191+AA3191+SUM($Z$3178:Z3191)</f>
        <v>11.014796944169211</v>
      </c>
    </row>
    <row r="3192" spans="5:34" ht="14.4" x14ac:dyDescent="0.3">
      <c r="E3192" s="28">
        <v>40002.643055555556</v>
      </c>
      <c r="F3192" s="10">
        <f t="shared" si="999"/>
        <v>104.18125000000146</v>
      </c>
      <c r="G3192" s="10">
        <v>36068.1</v>
      </c>
      <c r="H3192" s="10">
        <v>35.64</v>
      </c>
      <c r="I3192" s="10">
        <v>120</v>
      </c>
      <c r="K3192" s="10"/>
      <c r="L3192" s="79">
        <v>1037</v>
      </c>
      <c r="M3192" s="86"/>
      <c r="N3192" s="114">
        <v>6.74</v>
      </c>
      <c r="O3192" s="90"/>
      <c r="P3192" s="90"/>
      <c r="Q3192" s="90"/>
      <c r="R3192" s="88"/>
      <c r="V3192" s="43">
        <f t="shared" si="989"/>
        <v>6.7985052353095933E-5</v>
      </c>
      <c r="W3192" s="43">
        <f t="shared" si="990"/>
        <v>9.713756492730553E-3</v>
      </c>
      <c r="X3192" s="43">
        <f t="shared" si="991"/>
        <v>1.1275647240296443E-5</v>
      </c>
      <c r="Y3192" s="22">
        <f>X3192+W3192+SUM($V$3178:V3192)</f>
        <v>1.0466744483025122E-2</v>
      </c>
      <c r="Z3192" s="22">
        <f t="shared" si="992"/>
        <v>6.8801674151983711E-2</v>
      </c>
      <c r="AA3192" s="44">
        <f t="shared" si="993"/>
        <v>9.8304360425211801</v>
      </c>
      <c r="AB3192" s="44">
        <f t="shared" si="994"/>
        <v>0.33845132221802865</v>
      </c>
      <c r="AC3192" s="44">
        <f t="shared" si="995"/>
        <v>0.89549347295093307</v>
      </c>
      <c r="AD3192" s="44">
        <f t="shared" si="1000"/>
        <v>0.33845132221802859</v>
      </c>
      <c r="AE3192" s="44">
        <f t="shared" si="1001"/>
        <v>0.55695962056643988</v>
      </c>
      <c r="AF3192" s="44">
        <f t="shared" si="1002"/>
        <v>8.2530166464552318E-5</v>
      </c>
      <c r="AG3192" s="45">
        <f>AC3192+AA3192+SUM($Z$3178:Z3192)</f>
        <v>11.348415457398605</v>
      </c>
      <c r="AH3192" s="45">
        <f>AC3192+AA3192+SUM($Z$3178:Z3192)</f>
        <v>11.348415457398605</v>
      </c>
    </row>
    <row r="3193" spans="5:34" ht="14.4" x14ac:dyDescent="0.3">
      <c r="E3193" s="28">
        <v>40011.578472222223</v>
      </c>
      <c r="F3193" s="10">
        <f t="shared" si="999"/>
        <v>113.11666666666861</v>
      </c>
      <c r="G3193" s="10">
        <v>38492.6</v>
      </c>
      <c r="H3193" s="10">
        <v>37.28</v>
      </c>
      <c r="I3193" s="10">
        <v>100</v>
      </c>
      <c r="K3193" s="10"/>
      <c r="L3193" s="79">
        <v>1037</v>
      </c>
      <c r="M3193" s="86"/>
      <c r="N3193" s="114">
        <v>6.74</v>
      </c>
      <c r="O3193" s="90"/>
      <c r="P3193" s="90"/>
      <c r="Q3193" s="90"/>
      <c r="R3193" s="88"/>
      <c r="V3193" s="43">
        <f t="shared" si="989"/>
        <v>7.1113432988872521E-5</v>
      </c>
      <c r="W3193" s="43">
        <f t="shared" si="990"/>
        <v>1.0160741920566639E-2</v>
      </c>
      <c r="X3193" s="43">
        <f t="shared" si="991"/>
        <v>1.1794504184013787E-5</v>
      </c>
      <c r="Y3193" s="22">
        <f>X3193+W3193+SUM($V$3178:V3193)</f>
        <v>1.0985362200793799E-2</v>
      </c>
      <c r="Z3193" s="22">
        <f t="shared" si="992"/>
        <v>7.3426527110179024E-2</v>
      </c>
      <c r="AA3193" s="44">
        <f t="shared" si="993"/>
        <v>10.491238585075198</v>
      </c>
      <c r="AB3193" s="44">
        <f t="shared" si="994"/>
        <v>0.36120204184888283</v>
      </c>
      <c r="AC3193" s="44">
        <f t="shared" si="995"/>
        <v>0.95568860175365744</v>
      </c>
      <c r="AD3193" s="44">
        <f t="shared" si="1000"/>
        <v>0.36120204184888277</v>
      </c>
      <c r="AE3193" s="44">
        <f t="shared" si="1001"/>
        <v>0.59439848205521617</v>
      </c>
      <c r="AF3193" s="44">
        <f t="shared" si="1002"/>
        <v>8.807784955829187E-5</v>
      </c>
      <c r="AG3193" s="45">
        <f>AC3193+AA3193+SUM($Z$3178:Z3193)</f>
        <v>12.142839655865526</v>
      </c>
      <c r="AH3193" s="45">
        <f>AC3193+AA3193+SUM($Z$3178:Z3193)</f>
        <v>12.142839655865526</v>
      </c>
    </row>
    <row r="3194" spans="5:34" ht="14.4" x14ac:dyDescent="0.3">
      <c r="E3194" s="28">
        <v>40017.604166666664</v>
      </c>
      <c r="F3194" s="10">
        <f t="shared" si="999"/>
        <v>119.14236111110949</v>
      </c>
      <c r="G3194" s="10">
        <v>36638.400000000001</v>
      </c>
      <c r="H3194" s="10">
        <v>34.25</v>
      </c>
      <c r="I3194" s="10">
        <v>205</v>
      </c>
      <c r="K3194" s="10"/>
      <c r="L3194" s="79">
        <v>1037</v>
      </c>
      <c r="M3194" s="86"/>
      <c r="N3194" s="114">
        <v>6.74</v>
      </c>
      <c r="O3194" s="90"/>
      <c r="P3194" s="90"/>
      <c r="Q3194" s="90"/>
      <c r="R3194" s="87"/>
      <c r="V3194" s="43">
        <f t="shared" si="989"/>
        <v>6.5333559009358476E-5</v>
      </c>
      <c r="W3194" s="43">
        <f t="shared" si="990"/>
        <v>9.3349090874304558E-3</v>
      </c>
      <c r="X3194" s="43">
        <f t="shared" si="991"/>
        <v>1.0835884342877472E-5</v>
      </c>
      <c r="Y3194" s="22">
        <f>X3194+W3194+SUM($V$3178:V3194)</f>
        <v>1.0223904306825838E-2</v>
      </c>
      <c r="Z3194" s="22">
        <f t="shared" si="992"/>
        <v>6.988954944258334E-2</v>
      </c>
      <c r="AA3194" s="44">
        <f t="shared" si="993"/>
        <v>9.985872499530279</v>
      </c>
      <c r="AB3194" s="44">
        <f t="shared" si="994"/>
        <v>0.34380283197487588</v>
      </c>
      <c r="AC3194" s="44">
        <f t="shared" si="995"/>
        <v>0.90965279732964777</v>
      </c>
      <c r="AD3194" s="44">
        <f t="shared" si="1000"/>
        <v>0.34380283197487588</v>
      </c>
      <c r="AE3194" s="44">
        <f t="shared" si="1001"/>
        <v>0.56576613024144473</v>
      </c>
      <c r="AF3194" s="44">
        <f t="shared" si="1002"/>
        <v>8.3835113327146535E-5</v>
      </c>
      <c r="AG3194" s="45">
        <f>AC3194+AA3194+SUM($Z$3178:Z3194)</f>
        <v>11.661327315339181</v>
      </c>
      <c r="AH3194" s="45">
        <f>AC3194+AA3194+SUM($Z$3178:Z3194)</f>
        <v>11.661327315339181</v>
      </c>
    </row>
    <row r="3195" spans="5:34" ht="14.4" x14ac:dyDescent="0.3">
      <c r="E3195" s="28">
        <v>40028.588888888888</v>
      </c>
      <c r="F3195" s="10">
        <f t="shared" si="999"/>
        <v>130.12708333333285</v>
      </c>
      <c r="G3195" s="10">
        <v>39048.699999999997</v>
      </c>
      <c r="H3195" s="10">
        <v>36.159999999999997</v>
      </c>
      <c r="I3195" s="10">
        <v>403</v>
      </c>
      <c r="K3195" s="10"/>
      <c r="L3195" s="79">
        <v>1037</v>
      </c>
      <c r="M3195" s="86"/>
      <c r="N3195" s="114">
        <v>6.74</v>
      </c>
      <c r="O3195" s="90"/>
      <c r="P3195" s="90"/>
      <c r="Q3195" s="90"/>
      <c r="R3195" s="87"/>
      <c r="V3195" s="43">
        <f t="shared" si="989"/>
        <v>6.8976977920537285E-5</v>
      </c>
      <c r="W3195" s="43">
        <f t="shared" si="990"/>
        <v>9.8554835796054088E-3</v>
      </c>
      <c r="X3195" s="43">
        <f t="shared" si="991"/>
        <v>1.1440162856597063E-5</v>
      </c>
      <c r="Y3195" s="22">
        <f>X3195+W3195+SUM($V$3178:V3195)</f>
        <v>1.0814060055435048E-2</v>
      </c>
      <c r="Z3195" s="22">
        <f t="shared" si="992"/>
        <v>7.4487315202590831E-2</v>
      </c>
      <c r="AA3195" s="44">
        <f t="shared" si="993"/>
        <v>10.642804802404251</v>
      </c>
      <c r="AB3195" s="44">
        <f t="shared" si="994"/>
        <v>0.36642030342311177</v>
      </c>
      <c r="AC3195" s="44">
        <f t="shared" si="995"/>
        <v>0.9694953706244327</v>
      </c>
      <c r="AD3195" s="44">
        <f t="shared" si="1000"/>
        <v>0.36642030342311166</v>
      </c>
      <c r="AE3195" s="44">
        <f t="shared" si="1001"/>
        <v>0.60298571689700153</v>
      </c>
      <c r="AF3195" s="44">
        <f t="shared" si="1002"/>
        <v>8.9350304319450272E-5</v>
      </c>
      <c r="AG3195" s="45">
        <f>AC3195+AA3195+SUM($Z$3178:Z3195)</f>
        <v>12.452589506710529</v>
      </c>
      <c r="AH3195" s="45">
        <f>AC3195+AA3195+SUM($Z$3178:Z3195)</f>
        <v>12.452589506710529</v>
      </c>
    </row>
    <row r="3196" spans="5:34" ht="14.4" x14ac:dyDescent="0.3">
      <c r="E3196" s="28">
        <v>40038.659722222219</v>
      </c>
      <c r="F3196" s="10">
        <f t="shared" si="999"/>
        <v>140.19791666666424</v>
      </c>
      <c r="G3196" s="10">
        <v>39858</v>
      </c>
      <c r="H3196" s="10">
        <v>35.479999999999997</v>
      </c>
      <c r="I3196" s="10">
        <v>601</v>
      </c>
      <c r="K3196" s="10"/>
      <c r="L3196" s="79">
        <v>1037</v>
      </c>
      <c r="M3196" s="86"/>
      <c r="N3196" s="114">
        <v>6.74</v>
      </c>
      <c r="O3196" s="90"/>
      <c r="P3196" s="90"/>
      <c r="Q3196" s="90"/>
      <c r="R3196" s="87"/>
      <c r="V3196" s="43">
        <f t="shared" si="989"/>
        <v>6.767984448619091E-5</v>
      </c>
      <c r="W3196" s="43">
        <f t="shared" si="990"/>
        <v>9.6701481583075198E-3</v>
      </c>
      <c r="X3196" s="43">
        <f t="shared" si="991"/>
        <v>1.1225027050665481E-5</v>
      </c>
      <c r="Y3196" s="22">
        <f>X3196+W3196+SUM($V$3178:V3196)</f>
        <v>1.0696189342817419E-2</v>
      </c>
      <c r="Z3196" s="22">
        <f t="shared" si="992"/>
        <v>7.6031094744379843E-2</v>
      </c>
      <c r="AA3196" s="44">
        <f t="shared" si="993"/>
        <v>10.863381208957755</v>
      </c>
      <c r="AB3196" s="44">
        <f t="shared" si="994"/>
        <v>0.37401451146487302</v>
      </c>
      <c r="AC3196" s="44">
        <f t="shared" si="995"/>
        <v>0.98958855179170235</v>
      </c>
      <c r="AD3196" s="44">
        <f t="shared" si="1000"/>
        <v>0.37401451146487302</v>
      </c>
      <c r="AE3196" s="44">
        <f t="shared" si="1001"/>
        <v>0.61548283820154548</v>
      </c>
      <c r="AF3196" s="44">
        <f t="shared" si="1002"/>
        <v>9.1202125283675251E-5</v>
      </c>
      <c r="AG3196" s="45">
        <f>AC3196+AA3196+SUM($Z$3178:Z3196)</f>
        <v>12.769290189175681</v>
      </c>
      <c r="AH3196" s="45">
        <f>AC3196+AA3196+SUM($Z$3178:Z3196)</f>
        <v>12.769290189175681</v>
      </c>
    </row>
    <row r="3197" spans="5:34" ht="14.4" x14ac:dyDescent="0.3">
      <c r="E3197" s="28">
        <v>40045.616666666669</v>
      </c>
      <c r="F3197" s="10">
        <f t="shared" si="999"/>
        <v>147.15486111111386</v>
      </c>
      <c r="G3197" s="10">
        <v>40055</v>
      </c>
      <c r="H3197" s="10">
        <v>36.450000000000003</v>
      </c>
      <c r="I3197" s="10">
        <v>693</v>
      </c>
      <c r="K3197" s="10"/>
      <c r="L3197" s="79">
        <v>1037</v>
      </c>
      <c r="M3197" s="86"/>
      <c r="N3197" s="114">
        <v>6.74</v>
      </c>
      <c r="O3197" s="90"/>
      <c r="P3197" s="90"/>
      <c r="Q3197" s="90"/>
      <c r="R3197" s="87"/>
      <c r="V3197" s="43">
        <f t="shared" si="989"/>
        <v>6.9530167179302675E-5</v>
      </c>
      <c r="W3197" s="43">
        <f t="shared" si="990"/>
        <v>9.9345236857471576E-3</v>
      </c>
      <c r="X3197" s="43">
        <f t="shared" si="991"/>
        <v>1.1531911950303179E-5</v>
      </c>
      <c r="Y3197" s="22">
        <f>X3197+W3197+SUM($V$3178:V3197)</f>
        <v>1.1030401922335996E-2</v>
      </c>
      <c r="Z3197" s="22">
        <f t="shared" si="992"/>
        <v>7.6406881930506668E-2</v>
      </c>
      <c r="AA3197" s="44">
        <f t="shared" si="993"/>
        <v>10.917073970716114</v>
      </c>
      <c r="AB3197" s="44">
        <f t="shared" si="994"/>
        <v>0.37586309540683144</v>
      </c>
      <c r="AC3197" s="44">
        <f t="shared" si="995"/>
        <v>0.99447963876804224</v>
      </c>
      <c r="AD3197" s="44">
        <f t="shared" si="1000"/>
        <v>0.37586309540683138</v>
      </c>
      <c r="AE3197" s="44">
        <f t="shared" si="1001"/>
        <v>0.61852489046522408</v>
      </c>
      <c r="AF3197" s="44">
        <f t="shared" si="1002"/>
        <v>9.1652895986693038E-5</v>
      </c>
      <c r="AG3197" s="45">
        <f>AC3197+AA3197+SUM($Z$3178:Z3197)</f>
        <v>12.904280919840888</v>
      </c>
      <c r="AH3197" s="45">
        <f>AC3197+AA3197+SUM($Z$3178:Z3197)</f>
        <v>12.904280919840888</v>
      </c>
    </row>
    <row r="3198" spans="5:34" ht="14.4" x14ac:dyDescent="0.3">
      <c r="E3198" s="28">
        <v>40052.611111111109</v>
      </c>
      <c r="F3198" s="10">
        <f t="shared" si="999"/>
        <v>154.14930555555475</v>
      </c>
      <c r="G3198" s="10">
        <v>42365</v>
      </c>
      <c r="H3198" s="10">
        <v>38.119999999999997</v>
      </c>
      <c r="I3198" s="10">
        <v>884</v>
      </c>
      <c r="K3198" s="10"/>
      <c r="L3198" s="79">
        <v>1037</v>
      </c>
      <c r="M3198" s="86"/>
      <c r="N3198" s="114">
        <v>6.74</v>
      </c>
      <c r="O3198" s="83"/>
      <c r="P3198" s="83"/>
      <c r="Q3198" s="83"/>
      <c r="R3198" s="83"/>
      <c r="V3198" s="43">
        <f t="shared" si="989"/>
        <v>7.2715774290123931E-5</v>
      </c>
      <c r="W3198" s="43">
        <f t="shared" si="990"/>
        <v>1.0389685676287562E-2</v>
      </c>
      <c r="X3198" s="43">
        <f t="shared" si="991"/>
        <v>1.2060260179576331E-5</v>
      </c>
      <c r="Y3198" s="22">
        <f>X3198+W3198+SUM($V$3178:V3198)</f>
        <v>1.1558808035395798E-2</v>
      </c>
      <c r="Z3198" s="22">
        <f t="shared" si="992"/>
        <v>8.0813320508948086E-2</v>
      </c>
      <c r="AA3198" s="44">
        <f t="shared" si="993"/>
        <v>11.546669298948649</v>
      </c>
      <c r="AB3198" s="44">
        <f t="shared" si="994"/>
        <v>0.39753938426938995</v>
      </c>
      <c r="AC3198" s="44">
        <f t="shared" si="995"/>
        <v>1.051831978439848</v>
      </c>
      <c r="AD3198" s="44">
        <f t="shared" si="1000"/>
        <v>0.39753938426938989</v>
      </c>
      <c r="AE3198" s="44">
        <f t="shared" si="1001"/>
        <v>0.65419565558754755</v>
      </c>
      <c r="AF3198" s="44">
        <f t="shared" si="1002"/>
        <v>9.6938582910404461E-5</v>
      </c>
      <c r="AG3198" s="45">
        <f>AC3198+AA3198+SUM($Z$3178:Z3198)</f>
        <v>13.672041908254176</v>
      </c>
      <c r="AH3198" s="45">
        <f>AC3198+AA3198+SUM($Z$3178:Z3198)</f>
        <v>13.672041908254176</v>
      </c>
    </row>
    <row r="3199" spans="5:34" ht="14.4" x14ac:dyDescent="0.3">
      <c r="E3199" s="28">
        <v>40059.568749999999</v>
      </c>
      <c r="F3199" s="10">
        <f t="shared" si="999"/>
        <v>161.1069444444438</v>
      </c>
      <c r="G3199" s="10">
        <v>41510.199999999997</v>
      </c>
      <c r="H3199" s="10">
        <v>37.32</v>
      </c>
      <c r="I3199" s="10">
        <v>980</v>
      </c>
      <c r="K3199" s="10"/>
      <c r="L3199" s="79">
        <v>1037</v>
      </c>
      <c r="M3199" s="86"/>
      <c r="N3199" s="114">
        <v>6.74</v>
      </c>
      <c r="O3199" s="83"/>
      <c r="P3199" s="83"/>
      <c r="Q3199" s="83"/>
      <c r="R3199" s="83"/>
      <c r="V3199" s="43">
        <f t="shared" si="989"/>
        <v>7.118973495559878E-5</v>
      </c>
      <c r="W3199" s="43">
        <f t="shared" si="990"/>
        <v>1.0171644004172397E-2</v>
      </c>
      <c r="X3199" s="43">
        <f t="shared" si="991"/>
        <v>1.180715923142153E-5</v>
      </c>
      <c r="Y3199" s="22">
        <f>X3199+W3199+SUM($V$3178:V3199)</f>
        <v>1.1411702997288078E-2</v>
      </c>
      <c r="Z3199" s="22">
        <f t="shared" si="992"/>
        <v>7.9182747480007934E-2</v>
      </c>
      <c r="AA3199" s="44">
        <f t="shared" si="993"/>
        <v>11.313691772293597</v>
      </c>
      <c r="AB3199" s="44">
        <f t="shared" si="994"/>
        <v>0.38951821902276007</v>
      </c>
      <c r="AC3199" s="44">
        <f t="shared" si="995"/>
        <v>1.0306091299760125</v>
      </c>
      <c r="AD3199" s="44">
        <f t="shared" si="1000"/>
        <v>0.38951821902275996</v>
      </c>
      <c r="AE3199" s="44">
        <f t="shared" si="1001"/>
        <v>0.64099592830332142</v>
      </c>
      <c r="AF3199" s="44">
        <f t="shared" si="1002"/>
        <v>9.498264993101548E-5</v>
      </c>
      <c r="AG3199" s="45">
        <f>AC3199+AA3199+SUM($Z$3178:Z3199)</f>
        <v>13.497024280615296</v>
      </c>
      <c r="AH3199" s="45">
        <f>AC3199+AA3199+SUM($Z$3178:Z3199)</f>
        <v>13.497024280615296</v>
      </c>
    </row>
    <row r="3200" spans="5:34" ht="14.4" x14ac:dyDescent="0.3">
      <c r="E3200" s="28">
        <v>40066.640972222223</v>
      </c>
      <c r="F3200" s="10">
        <f t="shared" si="999"/>
        <v>168.17916666666861</v>
      </c>
      <c r="G3200" s="10">
        <v>42851.9</v>
      </c>
      <c r="H3200" s="10">
        <v>36.700000000000003</v>
      </c>
      <c r="I3200" s="10">
        <v>1216</v>
      </c>
      <c r="K3200" s="10"/>
      <c r="L3200" s="79">
        <v>1037</v>
      </c>
      <c r="M3200" s="91"/>
      <c r="N3200" s="114">
        <v>6.74</v>
      </c>
      <c r="O3200" s="83"/>
      <c r="P3200" s="83"/>
      <c r="Q3200" s="83"/>
      <c r="R3200" s="83"/>
      <c r="V3200" s="43">
        <f t="shared" si="989"/>
        <v>7.0007054471341794E-5</v>
      </c>
      <c r="W3200" s="43">
        <f t="shared" si="990"/>
        <v>1.0002661708283145E-2</v>
      </c>
      <c r="X3200" s="43">
        <f t="shared" si="991"/>
        <v>1.1611005996601556E-5</v>
      </c>
      <c r="Y3200" s="22">
        <f>X3200+W3200+SUM($V$3178:V3200)</f>
        <v>1.1312531602635345E-2</v>
      </c>
      <c r="Z3200" s="22">
        <f t="shared" si="992"/>
        <v>8.1742106198923456E-2</v>
      </c>
      <c r="AA3200" s="44">
        <f t="shared" si="993"/>
        <v>11.679374911639743</v>
      </c>
      <c r="AB3200" s="44">
        <f t="shared" si="994"/>
        <v>0.40210829554522531</v>
      </c>
      <c r="AC3200" s="44">
        <f t="shared" si="995"/>
        <v>1.0639206599057365</v>
      </c>
      <c r="AD3200" s="44">
        <f t="shared" si="1000"/>
        <v>0.40210829554522531</v>
      </c>
      <c r="AE3200" s="44">
        <f t="shared" si="1001"/>
        <v>0.66171431166462957</v>
      </c>
      <c r="AF3200" s="44">
        <f t="shared" si="1002"/>
        <v>9.805269588146728E-5</v>
      </c>
      <c r="AG3200" s="45">
        <f>AC3200+AA3200+SUM($Z$3178:Z3200)</f>
        <v>13.97776105609009</v>
      </c>
      <c r="AH3200" s="45">
        <f>AC3200+AA3200+SUM($Z$3178:Z3200)</f>
        <v>13.97776105609009</v>
      </c>
    </row>
    <row r="3201" spans="5:34" ht="14.4" x14ac:dyDescent="0.3">
      <c r="E3201" s="28">
        <v>40073.589583333334</v>
      </c>
      <c r="F3201" s="10">
        <f t="shared" si="999"/>
        <v>175.12777777777956</v>
      </c>
      <c r="G3201" s="10">
        <v>42703</v>
      </c>
      <c r="H3201" s="10">
        <v>37.700000000000003</v>
      </c>
      <c r="I3201" s="10">
        <v>1232</v>
      </c>
      <c r="K3201" s="10"/>
      <c r="L3201" s="79">
        <v>1037</v>
      </c>
      <c r="M3201" s="87"/>
      <c r="N3201" s="114">
        <v>6.74</v>
      </c>
      <c r="O3201" s="83"/>
      <c r="P3201" s="83"/>
      <c r="Q3201" s="83"/>
      <c r="R3201" s="83"/>
      <c r="V3201" s="43">
        <f t="shared" si="989"/>
        <v>7.1914603639498226E-5</v>
      </c>
      <c r="W3201" s="43">
        <f t="shared" si="990"/>
        <v>1.0275213798427101E-2</v>
      </c>
      <c r="X3201" s="43">
        <f t="shared" si="991"/>
        <v>1.1927382181795057E-5</v>
      </c>
      <c r="Y3201" s="22">
        <f>X3201+W3201+SUM($V$3178:V3201)</f>
        <v>1.1657314672603994E-2</v>
      </c>
      <c r="Z3201" s="22">
        <f t="shared" si="992"/>
        <v>8.1458072127784956E-2</v>
      </c>
      <c r="AA3201" s="44">
        <f t="shared" si="993"/>
        <v>11.638791905417307</v>
      </c>
      <c r="AB3201" s="44">
        <f t="shared" si="994"/>
        <v>0.40071106636269938</v>
      </c>
      <c r="AC3201" s="44">
        <f t="shared" si="995"/>
        <v>1.060223792642909</v>
      </c>
      <c r="AD3201" s="44">
        <f t="shared" si="1000"/>
        <v>0.40071106636269943</v>
      </c>
      <c r="AE3201" s="44">
        <f t="shared" si="1001"/>
        <v>0.65941501429375782</v>
      </c>
      <c r="AF3201" s="44">
        <f t="shared" si="1002"/>
        <v>9.7711986451622874E-5</v>
      </c>
      <c r="AG3201" s="45">
        <f>AC3201+AA3201+SUM($Z$3178:Z3201)</f>
        <v>14.01493925473261</v>
      </c>
      <c r="AH3201" s="45">
        <f>AC3201+AA3201+SUM($Z$3178:Z3201)</f>
        <v>14.01493925473261</v>
      </c>
    </row>
    <row r="3202" spans="5:34" ht="14.4" x14ac:dyDescent="0.3">
      <c r="E3202" s="28">
        <v>40079.556944444441</v>
      </c>
      <c r="F3202" s="10">
        <f t="shared" si="999"/>
        <v>181.09513888888614</v>
      </c>
      <c r="G3202" s="10">
        <v>43468.9</v>
      </c>
      <c r="H3202" s="10">
        <v>35.380000000000003</v>
      </c>
      <c r="I3202" s="10">
        <v>1549</v>
      </c>
      <c r="K3202" s="10"/>
      <c r="L3202" s="79">
        <v>1037</v>
      </c>
      <c r="M3202" s="86"/>
      <c r="N3202" s="114">
        <v>6.74</v>
      </c>
      <c r="O3202" s="83"/>
      <c r="P3202" s="83"/>
      <c r="Q3202" s="83"/>
      <c r="R3202" s="83"/>
      <c r="V3202" s="43">
        <f t="shared" si="989"/>
        <v>6.7489089569375263E-5</v>
      </c>
      <c r="W3202" s="43">
        <f t="shared" si="990"/>
        <v>9.6428929492931251E-3</v>
      </c>
      <c r="X3202" s="43">
        <f t="shared" si="991"/>
        <v>1.1193389432146132E-5</v>
      </c>
      <c r="Y3202" s="22">
        <f>X3202+W3202+SUM($V$3178:V3202)</f>
        <v>1.1091748920289744E-2</v>
      </c>
      <c r="Z3202" s="22">
        <f t="shared" si="992"/>
        <v>8.2919064035675991E-2</v>
      </c>
      <c r="AA3202" s="44">
        <f t="shared" si="993"/>
        <v>11.847539551258562</v>
      </c>
      <c r="AB3202" s="44">
        <f t="shared" si="994"/>
        <v>0.40789802291673993</v>
      </c>
      <c r="AC3202" s="44">
        <f t="shared" si="995"/>
        <v>1.0792394450042231</v>
      </c>
      <c r="AD3202" s="44">
        <f t="shared" si="1000"/>
        <v>0.40789802291673988</v>
      </c>
      <c r="AE3202" s="44">
        <f t="shared" si="1001"/>
        <v>0.67124195758691252</v>
      </c>
      <c r="AF3202" s="44">
        <f t="shared" si="1002"/>
        <v>9.9464500570614454E-5</v>
      </c>
      <c r="AG3202" s="45">
        <f>AC3202+AA3202+SUM($Z$3178:Z3202)</f>
        <v>14.325621616970857</v>
      </c>
      <c r="AH3202" s="45">
        <f>AC3202+AA3202+SUM($Z$3178:Z3202)</f>
        <v>14.325621616970857</v>
      </c>
    </row>
    <row r="3203" spans="5:34" ht="14.4" x14ac:dyDescent="0.3">
      <c r="E3203" s="28">
        <v>40086.531944444447</v>
      </c>
      <c r="F3203" s="10">
        <f t="shared" si="999"/>
        <v>188.07013888889196</v>
      </c>
      <c r="G3203" s="10">
        <v>44112.800000000003</v>
      </c>
      <c r="H3203" s="10">
        <v>35.76</v>
      </c>
      <c r="I3203" s="10">
        <v>1646</v>
      </c>
      <c r="K3203" s="10"/>
      <c r="L3203" s="79">
        <v>1037</v>
      </c>
      <c r="M3203" s="86"/>
      <c r="N3203" s="114">
        <v>6.74</v>
      </c>
      <c r="O3203" s="83"/>
      <c r="P3203" s="83"/>
      <c r="Q3203" s="83"/>
      <c r="R3203" s="83"/>
      <c r="V3203" s="43">
        <f t="shared" si="989"/>
        <v>6.8213958253274709E-5</v>
      </c>
      <c r="W3203" s="43">
        <f t="shared" si="990"/>
        <v>9.7464627435478284E-3</v>
      </c>
      <c r="X3203" s="43">
        <f t="shared" si="991"/>
        <v>1.1313612382519663E-5</v>
      </c>
      <c r="Y3203" s="22">
        <f>X3203+W3203+SUM($V$3178:V3203)</f>
        <v>1.1263652895748096E-2</v>
      </c>
      <c r="Z3203" s="22">
        <f t="shared" si="992"/>
        <v>8.414733494505193E-2</v>
      </c>
      <c r="AA3203" s="44">
        <f t="shared" si="993"/>
        <v>12.023035842102255</v>
      </c>
      <c r="AB3203" s="44">
        <f t="shared" si="994"/>
        <v>0.41394017114124271</v>
      </c>
      <c r="AC3203" s="44">
        <f t="shared" si="995"/>
        <v>1.0952260993395806</v>
      </c>
      <c r="AD3203" s="44">
        <f t="shared" si="1000"/>
        <v>0.41394017114124265</v>
      </c>
      <c r="AE3203" s="44">
        <f t="shared" si="1001"/>
        <v>0.68118499034113944</v>
      </c>
      <c r="AF3203" s="44">
        <f t="shared" si="1002"/>
        <v>1.0093785719839703E-4</v>
      </c>
      <c r="AG3203" s="45">
        <f>AC3203+AA3203+SUM($Z$3178:Z3203)</f>
        <v>14.601251897094958</v>
      </c>
      <c r="AH3203" s="45">
        <f>AC3203+AA3203+SUM($Z$3178:Z3203)</f>
        <v>14.601251897094958</v>
      </c>
    </row>
    <row r="3204" spans="5:34" ht="14.4" x14ac:dyDescent="0.3">
      <c r="E3204" s="28">
        <v>40093.521527777775</v>
      </c>
      <c r="F3204" s="10">
        <f t="shared" si="999"/>
        <v>195.05972222222044</v>
      </c>
      <c r="G3204" s="10">
        <v>43856.800000000003</v>
      </c>
      <c r="H3204" s="10">
        <v>36.21</v>
      </c>
      <c r="I3204" s="10">
        <v>1837</v>
      </c>
      <c r="K3204" s="10"/>
      <c r="L3204" s="79">
        <v>1037</v>
      </c>
      <c r="M3204" s="86"/>
      <c r="N3204" s="114">
        <v>6.74</v>
      </c>
      <c r="O3204" s="83"/>
      <c r="P3204" s="83"/>
      <c r="Q3204" s="83"/>
      <c r="R3204" s="83"/>
      <c r="V3204" s="43">
        <f t="shared" si="989"/>
        <v>6.9072355378945108E-5</v>
      </c>
      <c r="W3204" s="43">
        <f t="shared" si="990"/>
        <v>9.869111184112607E-3</v>
      </c>
      <c r="X3204" s="43">
        <f t="shared" si="991"/>
        <v>1.1455981665856738E-5</v>
      </c>
      <c r="Y3204" s="22">
        <f>X3204+W3204+SUM($V$3178:V3204)</f>
        <v>1.1455516060975156E-2</v>
      </c>
      <c r="Z3204" s="22">
        <f t="shared" si="992"/>
        <v>8.3659002358003873E-2</v>
      </c>
      <c r="AA3204" s="44">
        <f t="shared" si="993"/>
        <v>11.953262507025403</v>
      </c>
      <c r="AB3204" s="44">
        <f t="shared" si="994"/>
        <v>0.4115379503841799</v>
      </c>
      <c r="AC3204" s="44">
        <f t="shared" si="995"/>
        <v>1.0888701690556057</v>
      </c>
      <c r="AD3204" s="44">
        <f t="shared" si="1000"/>
        <v>0.41153795038417995</v>
      </c>
      <c r="AE3204" s="44">
        <f t="shared" si="1001"/>
        <v>0.67723186658732359</v>
      </c>
      <c r="AF3204" s="44">
        <f t="shared" si="1002"/>
        <v>1.0035208410208964E-4</v>
      </c>
      <c r="AG3204" s="45">
        <f>AC3204+AA3204+SUM($Z$3178:Z3204)</f>
        <v>14.608781634092136</v>
      </c>
      <c r="AH3204" s="45">
        <f>AC3204+AA3204+SUM($Z$3178:Z3204)</f>
        <v>14.608781634092136</v>
      </c>
    </row>
    <row r="3205" spans="5:34" ht="14.4" x14ac:dyDescent="0.3">
      <c r="E3205" s="28">
        <v>40100.549305555556</v>
      </c>
      <c r="F3205" s="10">
        <f t="shared" si="999"/>
        <v>202.08750000000146</v>
      </c>
      <c r="G3205" s="10">
        <v>45192.1</v>
      </c>
      <c r="H3205" s="10">
        <v>35.909999999999997</v>
      </c>
      <c r="I3205" s="10">
        <v>1935</v>
      </c>
      <c r="K3205" s="10"/>
      <c r="L3205" s="79">
        <v>1037</v>
      </c>
      <c r="M3205" s="86"/>
      <c r="N3205" s="114">
        <v>6.74</v>
      </c>
      <c r="O3205" s="83"/>
      <c r="P3205" s="83"/>
      <c r="Q3205" s="83"/>
      <c r="R3205" s="83"/>
      <c r="V3205" s="43">
        <f t="shared" si="989"/>
        <v>6.850009062849818E-5</v>
      </c>
      <c r="W3205" s="43">
        <f t="shared" si="990"/>
        <v>9.7873455570694195E-3</v>
      </c>
      <c r="X3205" s="43">
        <f t="shared" si="991"/>
        <v>1.1361068810298688E-5</v>
      </c>
      <c r="Y3205" s="22">
        <f>X3205+W3205+SUM($V$3178:V3205)</f>
        <v>1.144215561170491E-2</v>
      </c>
      <c r="Z3205" s="22">
        <f t="shared" si="992"/>
        <v>8.6206152762243179E-2</v>
      </c>
      <c r="AA3205" s="44">
        <f t="shared" si="993"/>
        <v>12.317201312994625</v>
      </c>
      <c r="AB3205" s="44">
        <f t="shared" si="994"/>
        <v>0.42406797138771857</v>
      </c>
      <c r="AC3205" s="44">
        <f t="shared" si="995"/>
        <v>1.1220228007282296</v>
      </c>
      <c r="AD3205" s="44">
        <f t="shared" si="1000"/>
        <v>0.42406797138771846</v>
      </c>
      <c r="AE3205" s="44">
        <f t="shared" si="1001"/>
        <v>0.69785142185478588</v>
      </c>
      <c r="AF3205" s="44">
        <f t="shared" si="1002"/>
        <v>1.0340748572513369E-4</v>
      </c>
      <c r="AG3205" s="45">
        <f>AC3205+AA3205+SUM($Z$3178:Z3205)</f>
        <v>15.092079224496224</v>
      </c>
      <c r="AH3205" s="45">
        <f>AC3205+AA3205+SUM($Z$3178:Z3205)</f>
        <v>15.092079224496224</v>
      </c>
    </row>
    <row r="3206" spans="5:34" ht="14.4" x14ac:dyDescent="0.3">
      <c r="E3206" s="28">
        <v>40107.574999999997</v>
      </c>
      <c r="F3206" s="10">
        <f t="shared" si="999"/>
        <v>209.11319444444234</v>
      </c>
      <c r="G3206" s="10">
        <v>45142.8</v>
      </c>
      <c r="H3206" s="10">
        <v>35.340000000000003</v>
      </c>
      <c r="I3206" s="10">
        <v>2172</v>
      </c>
      <c r="K3206" s="10"/>
      <c r="L3206" s="79">
        <v>1037</v>
      </c>
      <c r="M3206" s="86"/>
      <c r="N3206" s="114">
        <v>6.74</v>
      </c>
      <c r="O3206" s="83"/>
      <c r="P3206" s="83"/>
      <c r="Q3206" s="83"/>
      <c r="R3206" s="83"/>
      <c r="V3206" s="43">
        <f t="shared" si="989"/>
        <v>6.7412787602649018E-5</v>
      </c>
      <c r="W3206" s="43">
        <f t="shared" si="990"/>
        <v>9.631990865687369E-3</v>
      </c>
      <c r="X3206" s="43">
        <f t="shared" si="991"/>
        <v>1.1180734384738391E-5</v>
      </c>
      <c r="Y3206" s="22">
        <f>X3206+W3206+SUM($V$3178:V3206)</f>
        <v>1.1354033373499947E-2</v>
      </c>
      <c r="Z3206" s="22">
        <f t="shared" si="992"/>
        <v>8.6112110588253077E-2</v>
      </c>
      <c r="AA3206" s="44">
        <f t="shared" si="993"/>
        <v>12.30376449495053</v>
      </c>
      <c r="AB3206" s="44">
        <f t="shared" si="994"/>
        <v>0.42360535621848738</v>
      </c>
      <c r="AC3206" s="44">
        <f t="shared" si="995"/>
        <v>1.1207987875915115</v>
      </c>
      <c r="AD3206" s="44">
        <f t="shared" si="1000"/>
        <v>0.42360535621848744</v>
      </c>
      <c r="AE3206" s="44">
        <f t="shared" si="1001"/>
        <v>0.69709013669438336</v>
      </c>
      <c r="AF3206" s="44">
        <f t="shared" si="1002"/>
        <v>1.0329467864057141E-4</v>
      </c>
      <c r="AG3206" s="45">
        <f>AC3206+AA3206+SUM($Z$3178:Z3206)</f>
        <v>15.163530503903663</v>
      </c>
      <c r="AH3206" s="45">
        <f>AC3206+AA3206+SUM($Z$3178:Z3206)</f>
        <v>15.163530503903663</v>
      </c>
    </row>
    <row r="3207" spans="5:34" ht="14.4" x14ac:dyDescent="0.3">
      <c r="E3207" s="28">
        <v>40115.519444444442</v>
      </c>
      <c r="F3207" s="10">
        <f t="shared" si="999"/>
        <v>217.0576388888876</v>
      </c>
      <c r="G3207" s="10">
        <v>45347.8</v>
      </c>
      <c r="H3207" s="10">
        <v>34.46</v>
      </c>
      <c r="I3207" s="10">
        <v>2272</v>
      </c>
      <c r="K3207" s="10"/>
      <c r="L3207" s="79">
        <v>1037</v>
      </c>
      <c r="M3207" s="86"/>
      <c r="N3207" s="114">
        <v>6.74</v>
      </c>
      <c r="O3207" s="83"/>
      <c r="P3207" s="83"/>
      <c r="Q3207" s="83"/>
      <c r="R3207" s="83"/>
      <c r="V3207" s="43">
        <f t="shared" si="989"/>
        <v>6.5734144334671322E-5</v>
      </c>
      <c r="W3207" s="43">
        <f t="shared" si="990"/>
        <v>9.3921450263606855E-3</v>
      </c>
      <c r="X3207" s="43">
        <f t="shared" si="991"/>
        <v>1.0902323341768109E-5</v>
      </c>
      <c r="Y3207" s="22">
        <f>X3207+W3207+SUM($V$3178:V3207)</f>
        <v>1.1179643267464965E-2</v>
      </c>
      <c r="Z3207" s="22">
        <f t="shared" si="992"/>
        <v>8.650315816772515E-2</v>
      </c>
      <c r="AA3207" s="44">
        <f t="shared" si="993"/>
        <v>12.359637673430038</v>
      </c>
      <c r="AB3207" s="44">
        <f t="shared" si="994"/>
        <v>0.42552900955910411</v>
      </c>
      <c r="AC3207" s="44">
        <f t="shared" si="995"/>
        <v>1.1258884973892258</v>
      </c>
      <c r="AD3207" s="44">
        <f t="shared" si="1000"/>
        <v>0.42552900955910405</v>
      </c>
      <c r="AE3207" s="44">
        <f t="shared" si="1001"/>
        <v>0.70025572407536874</v>
      </c>
      <c r="AF3207" s="44">
        <f t="shared" si="1002"/>
        <v>1.0376375475284882E-4</v>
      </c>
      <c r="AG3207" s="45">
        <f>AC3207+AA3207+SUM($Z$3178:Z3207)</f>
        <v>15.310996550348612</v>
      </c>
      <c r="AH3207" s="45">
        <f>AC3207+AA3207+SUM($Z$3178:Z3207)</f>
        <v>15.310996550348612</v>
      </c>
    </row>
    <row r="3208" spans="5:34" ht="14.4" x14ac:dyDescent="0.3">
      <c r="E3208" s="28">
        <v>40158.51666666667</v>
      </c>
      <c r="F3208" s="10">
        <f t="shared" si="999"/>
        <v>260.05486111111531</v>
      </c>
      <c r="G3208" s="10">
        <v>52230</v>
      </c>
      <c r="H3208" s="10">
        <v>38.39</v>
      </c>
      <c r="I3208" s="10">
        <v>2510</v>
      </c>
      <c r="K3208" s="10"/>
      <c r="L3208" s="79">
        <v>1037</v>
      </c>
      <c r="M3208" s="86"/>
      <c r="N3208" s="114">
        <v>6.74</v>
      </c>
      <c r="O3208" s="83"/>
      <c r="P3208" s="83"/>
      <c r="Q3208" s="83"/>
      <c r="R3208" s="83"/>
      <c r="V3208" s="43">
        <f t="shared" si="989"/>
        <v>7.3230812565526192E-5</v>
      </c>
      <c r="W3208" s="43">
        <f t="shared" si="990"/>
        <v>1.046327474062643E-2</v>
      </c>
      <c r="X3208" s="43">
        <f t="shared" si="991"/>
        <v>1.2145681749578575E-5</v>
      </c>
      <c r="Y3208" s="22">
        <f>X3208+W3208+SUM($V$3178:V3208)</f>
        <v>1.2325247152704047E-2</v>
      </c>
      <c r="Z3208" s="22">
        <f t="shared" si="992"/>
        <v>9.9631293052811473E-2</v>
      </c>
      <c r="AA3208" s="44">
        <f t="shared" si="993"/>
        <v>14.235395668218764</v>
      </c>
      <c r="AB3208" s="44">
        <f t="shared" si="994"/>
        <v>0.49010933648979682</v>
      </c>
      <c r="AC3208" s="44">
        <f t="shared" si="995"/>
        <v>1.2967587450469318</v>
      </c>
      <c r="AD3208" s="44">
        <f t="shared" si="1000"/>
        <v>0.49010933648979665</v>
      </c>
      <c r="AE3208" s="44">
        <f t="shared" si="1001"/>
        <v>0.8065298971164313</v>
      </c>
      <c r="AF3208" s="44">
        <f t="shared" si="1002"/>
        <v>1.1951144070365692E-4</v>
      </c>
      <c r="AG3208" s="45">
        <f>AC3208+AA3208+SUM($Z$3178:Z3208)</f>
        <v>17.457256085847856</v>
      </c>
      <c r="AH3208" s="45">
        <f>AC3208+AA3208+SUM($Z$3178:Z3208)</f>
        <v>17.457256085847856</v>
      </c>
    </row>
    <row r="3209" spans="5:34" ht="14.4" x14ac:dyDescent="0.3">
      <c r="E3209" s="28">
        <v>40186.486805555556</v>
      </c>
      <c r="F3209" s="10">
        <f t="shared" si="999"/>
        <v>288.02500000000146</v>
      </c>
      <c r="G3209" s="10">
        <v>53597</v>
      </c>
      <c r="H3209" s="10">
        <v>37.69</v>
      </c>
      <c r="I3209" s="10">
        <v>2735</v>
      </c>
      <c r="K3209" s="10"/>
      <c r="L3209" s="79">
        <v>1037</v>
      </c>
      <c r="M3209" s="86"/>
      <c r="N3209" s="114">
        <v>6.74</v>
      </c>
      <c r="O3209" s="83"/>
      <c r="P3209" s="83"/>
      <c r="Q3209" s="83"/>
      <c r="R3209" s="83"/>
      <c r="V3209" s="43">
        <f t="shared" si="989"/>
        <v>7.1895528147816661E-5</v>
      </c>
      <c r="W3209" s="43">
        <f t="shared" si="990"/>
        <v>1.027248827752566E-2</v>
      </c>
      <c r="X3209" s="43">
        <f t="shared" si="991"/>
        <v>1.192421841994312E-5</v>
      </c>
      <c r="Y3209" s="22">
        <f>X3209+W3209+SUM($V$3178:V3209)</f>
        <v>1.2206134754421458E-2</v>
      </c>
      <c r="Z3209" s="22">
        <f t="shared" si="992"/>
        <v>0.10223891276568134</v>
      </c>
      <c r="AA3209" s="44">
        <f t="shared" si="993"/>
        <v>14.607974375445551</v>
      </c>
      <c r="AB3209" s="44">
        <f t="shared" si="994"/>
        <v>0.50293681998551865</v>
      </c>
      <c r="AC3209" s="44">
        <f t="shared" si="995"/>
        <v>1.3306984196492513</v>
      </c>
      <c r="AD3209" s="44">
        <f t="shared" si="1000"/>
        <v>0.50293681998551842</v>
      </c>
      <c r="AE3209" s="44">
        <f t="shared" si="1001"/>
        <v>0.82763896028622175</v>
      </c>
      <c r="AF3209" s="44">
        <f t="shared" si="1002"/>
        <v>1.2263937751089219E-4</v>
      </c>
      <c r="AG3209" s="45">
        <f>AC3209+AA3209+SUM($Z$3178:Z3209)</f>
        <v>17.966013380442643</v>
      </c>
      <c r="AH3209" s="45">
        <f>AC3209+AA3209+SUM($Z$3178:Z3209)</f>
        <v>17.966013380442643</v>
      </c>
    </row>
    <row r="3210" spans="5:34" ht="14.4" x14ac:dyDescent="0.3">
      <c r="E3210" s="28">
        <v>40200.488194444442</v>
      </c>
      <c r="F3210" s="10">
        <f t="shared" si="999"/>
        <v>302.0263888888876</v>
      </c>
      <c r="G3210" s="10">
        <v>54102</v>
      </c>
      <c r="H3210" s="10">
        <v>36.83</v>
      </c>
      <c r="I3210" s="78">
        <v>2940</v>
      </c>
      <c r="J3210" s="78"/>
      <c r="K3210" s="78"/>
      <c r="L3210" s="79">
        <v>1037</v>
      </c>
      <c r="M3210" s="90"/>
      <c r="N3210" s="114">
        <v>6.74</v>
      </c>
      <c r="O3210" s="83"/>
      <c r="P3210" s="83"/>
      <c r="Q3210" s="83"/>
      <c r="R3210" s="83"/>
      <c r="V3210" s="43">
        <f t="shared" si="989"/>
        <v>7.0255035863202122E-5</v>
      </c>
      <c r="W3210" s="43">
        <f t="shared" si="990"/>
        <v>1.0038093480001859E-2</v>
      </c>
      <c r="X3210" s="43">
        <f t="shared" si="991"/>
        <v>1.165213490067671E-5</v>
      </c>
      <c r="Y3210" s="22">
        <f>X3210+W3210+SUM($V$3178:V3210)</f>
        <v>1.2041722909241593E-2</v>
      </c>
      <c r="Z3210" s="22">
        <f t="shared" si="992"/>
        <v>0.10320222509560036</v>
      </c>
      <c r="AA3210" s="44">
        <f t="shared" si="993"/>
        <v>14.745613180968247</v>
      </c>
      <c r="AB3210" s="44">
        <f t="shared" si="994"/>
        <v>0.50767557577581823</v>
      </c>
      <c r="AC3210" s="44">
        <f t="shared" si="995"/>
        <v>1.343236485248499</v>
      </c>
      <c r="AD3210" s="44">
        <f t="shared" si="1000"/>
        <v>0.50767557577581812</v>
      </c>
      <c r="AE3210" s="44">
        <f t="shared" si="1001"/>
        <v>0.83543711456621039</v>
      </c>
      <c r="AF3210" s="44">
        <f t="shared" si="1002"/>
        <v>1.2379490647040488E-4</v>
      </c>
      <c r="AG3210" s="45">
        <f>AC3210+AA3210+SUM($Z$3178:Z3210)</f>
        <v>18.219392476660186</v>
      </c>
      <c r="AH3210" s="45">
        <f>AC3210+AA3210+SUM($Z$3178:Z3210)</f>
        <v>18.219392476660186</v>
      </c>
    </row>
    <row r="3211" spans="5:34" ht="14.4" x14ac:dyDescent="0.3">
      <c r="E3211" s="28">
        <v>40287.673611111109</v>
      </c>
      <c r="F3211" s="10">
        <f t="shared" si="999"/>
        <v>389.21180555555475</v>
      </c>
      <c r="G3211" s="10">
        <v>60987</v>
      </c>
      <c r="H3211" s="10">
        <v>31.26</v>
      </c>
      <c r="I3211" s="18">
        <v>167</v>
      </c>
      <c r="J3211" s="18"/>
      <c r="K3211" s="18"/>
      <c r="L3211" s="79">
        <v>1037</v>
      </c>
      <c r="M3211" s="86"/>
      <c r="N3211" s="114">
        <v>6.74</v>
      </c>
      <c r="O3211" s="83"/>
      <c r="P3211" s="83"/>
      <c r="Q3211" s="83"/>
      <c r="R3211" s="83"/>
      <c r="V3211" s="43">
        <f t="shared" ref="V3211:V3239" si="1003">($A$15*L3211/1000/$A$13*H3211)/$Q$3178</f>
        <v>5.9629986996570683E-5</v>
      </c>
      <c r="W3211" s="43">
        <f t="shared" ref="W3211:W3239" si="1004">($U$3178*L3211/1000/$A$13*H3211)/$Q$3178</f>
        <v>8.5199783379000301E-3</v>
      </c>
      <c r="X3211" s="43">
        <f t="shared" ref="X3211:X3239" si="1005">($A$46*$S$3178*H3211*L3211/1000000)/$Q$3178</f>
        <v>9.8899195491488987E-6</v>
      </c>
      <c r="Y3211" s="22">
        <f>X3211+W3211+SUM($V$3178:V3211)</f>
        <v>1.0581475538784807E-2</v>
      </c>
      <c r="Z3211" s="22">
        <f t="shared" ref="Z3211:Z3239" si="1006">($A$15*L3211/1000/$A$13*G3211)/$Q$3178</f>
        <v>0.11633570111835752</v>
      </c>
      <c r="AA3211" s="44">
        <f t="shared" ref="AA3211:AA3239" si="1007">($U$3178*L3211/1000/$A$13*G3211)/$Q$3178</f>
        <v>16.622134321609376</v>
      </c>
      <c r="AB3211" s="44">
        <f t="shared" ref="AB3211:AB3239" si="1008">($A$14*$S$3178/1000*G3211/1000000*L3211/1000*1000000)/$Q$3178</f>
        <v>0.57228217699604111</v>
      </c>
      <c r="AC3211" s="44">
        <f t="shared" ref="AC3211:AC3231" si="1009">($A$14*((L3211/1000)*G3211/10^6)*(1+($A$28/(10^-N3211))+(($A$28*$A$29)/(10^-N3211)^2))*1000000)*$S$3178/1000/$Q$3178</f>
        <v>1.5141762508936862</v>
      </c>
      <c r="AD3211" s="44">
        <f t="shared" si="1000"/>
        <v>0.57228217699604123</v>
      </c>
      <c r="AE3211" s="44">
        <f t="shared" si="1001"/>
        <v>0.94175452489833045</v>
      </c>
      <c r="AF3211" s="44">
        <f t="shared" si="1002"/>
        <v>1.3954899931445386E-4</v>
      </c>
      <c r="AG3211" s="45">
        <f>AC3211+AA3211+SUM($Z$3178:Z3211)</f>
        <v>20.383189084064863</v>
      </c>
      <c r="AH3211" s="45">
        <f>AC3211+AA3211+SUM($Z$3178:Z3211)</f>
        <v>20.383189084064863</v>
      </c>
    </row>
    <row r="3212" spans="5:34" ht="14.4" x14ac:dyDescent="0.3">
      <c r="E3212" s="28">
        <v>40360.682638888888</v>
      </c>
      <c r="F3212" s="10">
        <f t="shared" si="999"/>
        <v>462.22083333333285</v>
      </c>
      <c r="G3212" s="10">
        <v>68330</v>
      </c>
      <c r="H3212" s="10">
        <v>31.71</v>
      </c>
      <c r="I3212" s="10">
        <v>85</v>
      </c>
      <c r="K3212" s="10"/>
      <c r="L3212" s="79">
        <v>1037</v>
      </c>
      <c r="M3212" s="86"/>
      <c r="N3212" s="114">
        <v>6.74</v>
      </c>
      <c r="O3212" s="83"/>
      <c r="P3212" s="83"/>
      <c r="Q3212" s="83"/>
      <c r="R3212" s="83"/>
      <c r="V3212" s="43">
        <f t="shared" si="1003"/>
        <v>6.0488384122241082E-5</v>
      </c>
      <c r="W3212" s="43">
        <f t="shared" si="1004"/>
        <v>8.6426267784648104E-3</v>
      </c>
      <c r="X3212" s="43">
        <f t="shared" si="1005"/>
        <v>1.0032288832485977E-5</v>
      </c>
      <c r="Y3212" s="22">
        <f>X3212+W3212+SUM($V$3178:V3212)</f>
        <v>1.0764754732755163E-2</v>
      </c>
      <c r="Z3212" s="22">
        <f t="shared" si="1006"/>
        <v>0.13034283466013036</v>
      </c>
      <c r="AA3212" s="44">
        <f t="shared" si="1007"/>
        <v>18.623484319536438</v>
      </c>
      <c r="AB3212" s="44">
        <f t="shared" si="1008"/>
        <v>0.64118650128944699</v>
      </c>
      <c r="AC3212" s="44">
        <f t="shared" si="1009"/>
        <v>1.6964871730625473</v>
      </c>
      <c r="AD3212" s="44">
        <f t="shared" si="1000"/>
        <v>0.64118650128944676</v>
      </c>
      <c r="AE3212" s="44">
        <f t="shared" si="1001"/>
        <v>1.0551443206962616</v>
      </c>
      <c r="AF3212" s="44">
        <f t="shared" si="1002"/>
        <v>1.563510768386153E-4</v>
      </c>
      <c r="AG3212" s="45">
        <f>AC3212+AA3212+SUM($Z$3178:Z3212)</f>
        <v>22.697192838820914</v>
      </c>
      <c r="AH3212" s="45">
        <f>AC3212+AA3212+SUM($Z$3178:Z3212)</f>
        <v>22.697192838820914</v>
      </c>
    </row>
    <row r="3213" spans="5:34" ht="14.4" x14ac:dyDescent="0.3">
      <c r="E3213" s="28">
        <v>40533.61041666667</v>
      </c>
      <c r="F3213" s="10">
        <f t="shared" si="999"/>
        <v>635.14861111111531</v>
      </c>
      <c r="G3213" s="10">
        <v>75247</v>
      </c>
      <c r="H3213" s="10">
        <v>34.75</v>
      </c>
      <c r="I3213" s="10">
        <v>62</v>
      </c>
      <c r="K3213" s="10"/>
      <c r="L3213" s="79">
        <v>1037</v>
      </c>
      <c r="M3213" s="86"/>
      <c r="N3213" s="114">
        <v>6.74</v>
      </c>
      <c r="O3213" s="83"/>
      <c r="P3213" s="83"/>
      <c r="Q3213" s="83"/>
      <c r="R3213" s="83"/>
      <c r="V3213" s="43">
        <f t="shared" si="1003"/>
        <v>6.6287333593436699E-5</v>
      </c>
      <c r="W3213" s="43">
        <f t="shared" si="1004"/>
        <v>9.4711851325024327E-3</v>
      </c>
      <c r="X3213" s="43">
        <f t="shared" si="1005"/>
        <v>1.0994072435474226E-5</v>
      </c>
      <c r="Y3213" s="22">
        <f>X3213+W3213+SUM($V$3178:V3213)</f>
        <v>1.1660562203989212E-2</v>
      </c>
      <c r="Z3213" s="22">
        <f t="shared" si="1006"/>
        <v>0.14353735225626851</v>
      </c>
      <c r="AA3213" s="44">
        <f t="shared" si="1007"/>
        <v>20.508727127062176</v>
      </c>
      <c r="AB3213" s="44">
        <f t="shared" si="1008"/>
        <v>0.70609338010430278</v>
      </c>
      <c r="AC3213" s="44">
        <f t="shared" si="1009"/>
        <v>1.8682214299932312</v>
      </c>
      <c r="AD3213" s="44">
        <f t="shared" si="1000"/>
        <v>0.70609338010430267</v>
      </c>
      <c r="AE3213" s="44">
        <f t="shared" si="1001"/>
        <v>1.1619558714976088</v>
      </c>
      <c r="AF3213" s="44">
        <f t="shared" si="1002"/>
        <v>1.7217839131970271E-4</v>
      </c>
      <c r="AG3213" s="45">
        <f>AC3213+AA3213+SUM($Z$3178:Z3213)</f>
        <v>24.897707255533604</v>
      </c>
      <c r="AH3213" s="45">
        <f>AC3213+AA3213+SUM($Z$3178:Z3213)</f>
        <v>24.897707255533604</v>
      </c>
    </row>
    <row r="3214" spans="5:34" ht="14.4" x14ac:dyDescent="0.3">
      <c r="E3214" s="28">
        <v>40609.603472222225</v>
      </c>
      <c r="F3214" s="10">
        <f t="shared" si="999"/>
        <v>711.14166666667006</v>
      </c>
      <c r="G3214" s="10">
        <v>74696</v>
      </c>
      <c r="H3214" s="10">
        <v>35.369999999999997</v>
      </c>
      <c r="I3214" s="10">
        <v>57</v>
      </c>
      <c r="K3214" s="10"/>
      <c r="L3214" s="79">
        <v>1037</v>
      </c>
      <c r="M3214" s="86"/>
      <c r="N3214" s="114">
        <v>6.74</v>
      </c>
      <c r="O3214" s="83"/>
      <c r="P3214" s="83"/>
      <c r="Q3214" s="83"/>
      <c r="R3214" s="83"/>
      <c r="V3214" s="43">
        <f t="shared" si="1003"/>
        <v>6.7470014077693685E-5</v>
      </c>
      <c r="W3214" s="43">
        <f t="shared" si="1004"/>
        <v>9.6401674283916848E-3</v>
      </c>
      <c r="X3214" s="43">
        <f t="shared" si="1005"/>
        <v>1.1190225670294197E-5</v>
      </c>
      <c r="Y3214" s="22">
        <f>X3214+W3214+SUM($V$3178:V3214)</f>
        <v>1.1897210667190978E-2</v>
      </c>
      <c r="Z3214" s="22">
        <f t="shared" si="1006"/>
        <v>0.14248629266461432</v>
      </c>
      <c r="AA3214" s="44">
        <f t="shared" si="1007"/>
        <v>20.358550925392855</v>
      </c>
      <c r="AB3214" s="44">
        <f t="shared" si="1008"/>
        <v>0.70092297527171843</v>
      </c>
      <c r="AC3214" s="44">
        <f t="shared" si="1009"/>
        <v>1.8545412831710819</v>
      </c>
      <c r="AD3214" s="44">
        <f t="shared" si="1000"/>
        <v>0.70092297527171832</v>
      </c>
      <c r="AE3214" s="44">
        <f t="shared" si="1001"/>
        <v>1.1534473902931064</v>
      </c>
      <c r="AF3214" s="44">
        <f t="shared" si="1002"/>
        <v>1.7091760625694726E-4</v>
      </c>
      <c r="AG3214" s="45">
        <f>AC3214+AA3214+SUM($Z$3178:Z3214)</f>
        <v>24.876337199706747</v>
      </c>
      <c r="AH3214" s="45">
        <f>AC3214+AA3214+SUM($Z$3178:Z3214)</f>
        <v>24.876337199706747</v>
      </c>
    </row>
    <row r="3215" spans="5:34" ht="14.4" x14ac:dyDescent="0.3">
      <c r="E3215" s="28">
        <v>40627.574999999997</v>
      </c>
      <c r="F3215" s="10">
        <f t="shared" si="999"/>
        <v>729.11319444444234</v>
      </c>
      <c r="G3215" s="52">
        <v>10279</v>
      </c>
      <c r="H3215" s="123">
        <v>0</v>
      </c>
      <c r="I3215" s="10">
        <v>49</v>
      </c>
      <c r="K3215" s="10"/>
      <c r="L3215" s="79">
        <v>1037</v>
      </c>
      <c r="M3215" s="86"/>
      <c r="N3215" s="114">
        <v>6.74</v>
      </c>
      <c r="O3215" s="83"/>
      <c r="P3215" s="83"/>
      <c r="Q3215" s="83"/>
      <c r="R3215" s="83"/>
      <c r="V3215" s="43">
        <f t="shared" si="1003"/>
        <v>0</v>
      </c>
      <c r="W3215" s="43">
        <f t="shared" si="1004"/>
        <v>0</v>
      </c>
      <c r="X3215" s="43">
        <f t="shared" si="1005"/>
        <v>0</v>
      </c>
      <c r="Y3215" s="22">
        <f>X3215+W3215+SUM($V$3178:V3215)</f>
        <v>2.2458530131289987E-3</v>
      </c>
      <c r="Z3215" s="22">
        <f t="shared" si="1006"/>
        <v>1.9607697899480168E-2</v>
      </c>
      <c r="AA3215" s="44">
        <f t="shared" si="1007"/>
        <v>2.8015629345897124</v>
      </c>
      <c r="AB3215" s="44">
        <f t="shared" si="1008"/>
        <v>9.6454793600969188E-2</v>
      </c>
      <c r="AC3215" s="44">
        <f t="shared" si="1009"/>
        <v>0.25520549761319949</v>
      </c>
      <c r="AD3215" s="44">
        <f t="shared" si="1000"/>
        <v>9.645479360096916E-2</v>
      </c>
      <c r="AE3215" s="44">
        <f t="shared" si="1001"/>
        <v>0.15872718384950787</v>
      </c>
      <c r="AF3215" s="44">
        <f t="shared" si="1002"/>
        <v>2.3520162722437093E-5</v>
      </c>
      <c r="AG3215" s="45">
        <f>AC3215+AA3215+SUM($Z$3178:Z3215)</f>
        <v>5.7396211212452046</v>
      </c>
      <c r="AH3215" s="45">
        <f>AC3215+AA3215+SUM($Z$3215:Z3215)+$AH$3214</f>
        <v>27.952713329809139</v>
      </c>
    </row>
    <row r="3216" spans="5:34" ht="14.4" x14ac:dyDescent="0.3">
      <c r="E3216" s="28">
        <v>40633.594444444447</v>
      </c>
      <c r="F3216" s="10">
        <f t="shared" si="999"/>
        <v>735.13263888889196</v>
      </c>
      <c r="G3216" s="52">
        <v>15009</v>
      </c>
      <c r="H3216" s="123">
        <v>0</v>
      </c>
      <c r="I3216" s="10">
        <v>88</v>
      </c>
      <c r="K3216" s="10"/>
      <c r="L3216" s="79">
        <v>1037</v>
      </c>
      <c r="M3216" s="86"/>
      <c r="N3216" s="114">
        <v>6.74</v>
      </c>
      <c r="O3216" s="83"/>
      <c r="P3216" s="83"/>
      <c r="Q3216" s="83"/>
      <c r="R3216" s="83"/>
      <c r="V3216" s="43">
        <f t="shared" si="1003"/>
        <v>0</v>
      </c>
      <c r="W3216" s="43">
        <f t="shared" si="1004"/>
        <v>0</v>
      </c>
      <c r="X3216" s="43">
        <f t="shared" si="1005"/>
        <v>0</v>
      </c>
      <c r="Y3216" s="22">
        <f>X3216+W3216+SUM($V$3178:V3216)</f>
        <v>2.2458530131289987E-3</v>
      </c>
      <c r="Z3216" s="22">
        <f t="shared" si="1006"/>
        <v>2.8630405464860186E-2</v>
      </c>
      <c r="AA3216" s="44">
        <f t="shared" si="1007"/>
        <v>4.0907343209706193</v>
      </c>
      <c r="AB3216" s="44">
        <f t="shared" si="1008"/>
        <v>0.1408395755576366</v>
      </c>
      <c r="AC3216" s="44">
        <f t="shared" si="1009"/>
        <v>0.37264124075070648</v>
      </c>
      <c r="AD3216" s="44">
        <f t="shared" si="1000"/>
        <v>0.14083957555763657</v>
      </c>
      <c r="AE3216" s="44">
        <f t="shared" si="1001"/>
        <v>0.23176732195712269</v>
      </c>
      <c r="AF3216" s="44">
        <f t="shared" si="1002"/>
        <v>3.4343235947179525E-5</v>
      </c>
      <c r="AG3216" s="45">
        <f>AC3216+AA3216+SUM($Z$3178:Z3216)</f>
        <v>7.1748586562284782</v>
      </c>
      <c r="AH3216" s="45">
        <f>AC3216+AA3216+SUM($Z$3215:Z3216)+$AH$3214</f>
        <v>29.387950864792412</v>
      </c>
    </row>
    <row r="3217" spans="4:34" ht="14.4" x14ac:dyDescent="0.3">
      <c r="E3217" s="28">
        <v>40654.550694444442</v>
      </c>
      <c r="F3217" s="10">
        <f t="shared" si="999"/>
        <v>756.0888888888876</v>
      </c>
      <c r="G3217" s="10">
        <v>15995</v>
      </c>
      <c r="H3217" s="40">
        <v>5.75</v>
      </c>
      <c r="I3217" s="10">
        <v>66</v>
      </c>
      <c r="K3217" s="10"/>
      <c r="L3217" s="79">
        <v>1037</v>
      </c>
      <c r="M3217" s="86"/>
      <c r="N3217" s="114">
        <v>6.74</v>
      </c>
      <c r="O3217" s="83"/>
      <c r="P3217" s="83"/>
      <c r="Q3217" s="83"/>
      <c r="R3217" s="83"/>
      <c r="V3217" s="43">
        <f t="shared" si="1003"/>
        <v>1.0968407716899598E-5</v>
      </c>
      <c r="W3217" s="43">
        <f t="shared" si="1004"/>
        <v>1.5671745183277407E-3</v>
      </c>
      <c r="X3217" s="43">
        <f t="shared" si="1005"/>
        <v>1.8191630648626416E-6</v>
      </c>
      <c r="Y3217" s="22">
        <f>X3217+W3217+SUM($V$3178:V3217)</f>
        <v>3.8258151022385013E-3</v>
      </c>
      <c r="Z3217" s="22">
        <f t="shared" si="1006"/>
        <v>3.0511248944662443E-2</v>
      </c>
      <c r="AA3217" s="44">
        <f t="shared" si="1007"/>
        <v>4.3594706818525584</v>
      </c>
      <c r="AB3217" s="44">
        <f t="shared" si="1008"/>
        <v>0.15009187894226111</v>
      </c>
      <c r="AC3217" s="44">
        <f t="shared" si="1009"/>
        <v>0.39712150348507885</v>
      </c>
      <c r="AD3217" s="44">
        <f t="shared" si="1000"/>
        <v>0.15009187894226109</v>
      </c>
      <c r="AE3217" s="44">
        <f t="shared" si="1001"/>
        <v>0.24699302516517935</v>
      </c>
      <c r="AF3217" s="44">
        <f t="shared" si="1002"/>
        <v>3.6599377638426043E-5</v>
      </c>
      <c r="AG3217" s="45">
        <f>AC3217+AA3217+SUM($Z$3178:Z3217)</f>
        <v>7.4985865287894526</v>
      </c>
      <c r="AH3217" s="45">
        <f>AC3217+AA3217+SUM($Z$3215:Z3217)+$AH$3214</f>
        <v>29.711678737353388</v>
      </c>
    </row>
    <row r="3218" spans="4:34" ht="14.4" x14ac:dyDescent="0.3">
      <c r="E3218" s="28">
        <v>40694.599305555559</v>
      </c>
      <c r="F3218" s="10">
        <f t="shared" si="999"/>
        <v>796.13750000000437</v>
      </c>
      <c r="G3218" s="10">
        <v>17728</v>
      </c>
      <c r="H3218" s="10">
        <v>0</v>
      </c>
      <c r="I3218" s="10">
        <v>41</v>
      </c>
      <c r="K3218" s="10"/>
      <c r="L3218" s="79">
        <v>1037</v>
      </c>
      <c r="M3218" s="86"/>
      <c r="N3218" s="114">
        <v>6.74</v>
      </c>
      <c r="O3218" s="83"/>
      <c r="P3218" s="83"/>
      <c r="Q3218" s="83"/>
      <c r="R3218" s="83"/>
      <c r="V3218" s="43">
        <f t="shared" si="1003"/>
        <v>0</v>
      </c>
      <c r="W3218" s="43">
        <f t="shared" si="1004"/>
        <v>0</v>
      </c>
      <c r="X3218" s="43">
        <f t="shared" si="1005"/>
        <v>0</v>
      </c>
      <c r="Y3218" s="22">
        <f>X3218+W3218+SUM($V$3178:V3218)</f>
        <v>2.2568214208458981E-3</v>
      </c>
      <c r="Z3218" s="22">
        <f t="shared" si="1006"/>
        <v>3.3817031653077576E-2</v>
      </c>
      <c r="AA3218" s="44">
        <f t="shared" si="1007"/>
        <v>4.8318034540720323</v>
      </c>
      <c r="AB3218" s="44">
        <f t="shared" si="1008"/>
        <v>0.16635378742659612</v>
      </c>
      <c r="AC3218" s="44">
        <f t="shared" si="1009"/>
        <v>0.44014817216526902</v>
      </c>
      <c r="AD3218" s="44">
        <f t="shared" si="1000"/>
        <v>0.16635378742659609</v>
      </c>
      <c r="AE3218" s="44">
        <f t="shared" si="1001"/>
        <v>0.27375381995175363</v>
      </c>
      <c r="AF3218" s="44">
        <f t="shared" si="1002"/>
        <v>4.056478691928833E-5</v>
      </c>
      <c r="AG3218" s="45">
        <f>AC3218+AA3218+SUM($Z$3178:Z3218)</f>
        <v>8.0477630013421937</v>
      </c>
      <c r="AH3218" s="45">
        <f>AC3218+AA3218+SUM($Z$3215:Z3218)+$AH$3214</f>
        <v>30.260855209906129</v>
      </c>
    </row>
    <row r="3219" spans="4:34" ht="14.4" x14ac:dyDescent="0.3">
      <c r="E3219" s="28">
        <v>40750.602083333331</v>
      </c>
      <c r="F3219" s="10">
        <f t="shared" si="999"/>
        <v>852.14027777777665</v>
      </c>
      <c r="G3219" s="10">
        <v>20315</v>
      </c>
      <c r="H3219" s="10">
        <v>0</v>
      </c>
      <c r="I3219" s="36" t="s">
        <v>255</v>
      </c>
      <c r="J3219" s="36"/>
      <c r="K3219" s="36"/>
      <c r="L3219" s="79">
        <v>1037</v>
      </c>
      <c r="M3219" s="86"/>
      <c r="N3219" s="114">
        <v>6.74</v>
      </c>
      <c r="O3219" s="83"/>
      <c r="P3219" s="83"/>
      <c r="Q3219" s="83"/>
      <c r="R3219" s="83"/>
      <c r="V3219" s="43">
        <f t="shared" si="1003"/>
        <v>0</v>
      </c>
      <c r="W3219" s="43">
        <f t="shared" si="1004"/>
        <v>0</v>
      </c>
      <c r="X3219" s="43">
        <f t="shared" si="1005"/>
        <v>0</v>
      </c>
      <c r="Y3219" s="22">
        <f>X3219+W3219+SUM($V$3178:V3219)</f>
        <v>2.2568214208458981E-3</v>
      </c>
      <c r="Z3219" s="22">
        <f t="shared" si="1006"/>
        <v>3.8751861351098316E-2</v>
      </c>
      <c r="AA3219" s="44">
        <f t="shared" si="1007"/>
        <v>5.5368957112744441</v>
      </c>
      <c r="AB3219" s="44">
        <f t="shared" si="1008"/>
        <v>0.19062935421769517</v>
      </c>
      <c r="AC3219" s="44">
        <f t="shared" si="1009"/>
        <v>0.50437782702715717</v>
      </c>
      <c r="AD3219" s="44">
        <f t="shared" si="1000"/>
        <v>0.1906293542176952</v>
      </c>
      <c r="AE3219" s="44">
        <f t="shared" si="1001"/>
        <v>0.31370198851082332</v>
      </c>
      <c r="AF3219" s="44">
        <f t="shared" si="1002"/>
        <v>4.6484298638613639E-5</v>
      </c>
      <c r="AG3219" s="45">
        <f>AC3219+AA3219+SUM($Z$3178:Z3219)</f>
        <v>8.8558367747575915</v>
      </c>
      <c r="AH3219" s="45">
        <f>AC3219+AA3219+SUM($Z$3215:Z3219)+$AH$3214</f>
        <v>31.068928983321527</v>
      </c>
    </row>
    <row r="3220" spans="4:34" ht="14.4" x14ac:dyDescent="0.3">
      <c r="E3220" s="28">
        <v>40850.637499999997</v>
      </c>
      <c r="F3220" s="10">
        <f t="shared" si="999"/>
        <v>952.17569444444234</v>
      </c>
      <c r="G3220" s="10">
        <v>27438</v>
      </c>
      <c r="H3220" s="40">
        <v>2.16</v>
      </c>
      <c r="I3220" s="10">
        <v>41</v>
      </c>
      <c r="K3220" s="10"/>
      <c r="L3220" s="79">
        <v>1037</v>
      </c>
      <c r="N3220" s="114">
        <v>6.74</v>
      </c>
      <c r="V3220" s="43">
        <f t="shared" si="1003"/>
        <v>4.1203062032179364E-6</v>
      </c>
      <c r="W3220" s="43">
        <f t="shared" si="1004"/>
        <v>5.8871251471094262E-4</v>
      </c>
      <c r="X3220" s="43">
        <f t="shared" si="1005"/>
        <v>6.8337256001796629E-7</v>
      </c>
      <c r="Y3220" s="22">
        <f>X3220+W3220+SUM($V$3178:V3220)</f>
        <v>2.8503376143200767E-3</v>
      </c>
      <c r="Z3220" s="22">
        <f t="shared" si="1006"/>
        <v>5.2339334075876723E-2</v>
      </c>
      <c r="AA3220" s="44">
        <f t="shared" si="1007"/>
        <v>7.4782842493698345</v>
      </c>
      <c r="AB3220" s="44">
        <f t="shared" si="1008"/>
        <v>0.25746927004800008</v>
      </c>
      <c r="AC3220" s="44">
        <f t="shared" si="1009"/>
        <v>0.68122662160822745</v>
      </c>
      <c r="AD3220" s="44">
        <f t="shared" si="1000"/>
        <v>0.25746927004800008</v>
      </c>
      <c r="AE3220" s="44">
        <f t="shared" si="1001"/>
        <v>0.42369456858281918</v>
      </c>
      <c r="AF3220" s="44">
        <f t="shared" si="1002"/>
        <v>6.2782977408135923E-5</v>
      </c>
      <c r="AG3220" s="45">
        <f>AC3220+AA3220+SUM($Z$3178:Z3220)</f>
        <v>11.026413441509931</v>
      </c>
      <c r="AH3220" s="45">
        <f>AC3220+AA3220+SUM($Z$3215:Z3220)+$AH$3214</f>
        <v>33.239505650073866</v>
      </c>
    </row>
    <row r="3221" spans="4:34" ht="14.4" x14ac:dyDescent="0.3">
      <c r="E3221" s="28">
        <v>40941.595833333333</v>
      </c>
      <c r="F3221" s="10">
        <f t="shared" si="999"/>
        <v>1043.1340277777781</v>
      </c>
      <c r="G3221" s="10">
        <v>33631</v>
      </c>
      <c r="H3221" s="40">
        <v>2.02</v>
      </c>
      <c r="I3221" s="10">
        <v>38</v>
      </c>
      <c r="K3221" s="10"/>
      <c r="L3221" s="79">
        <v>1037</v>
      </c>
      <c r="N3221" s="114">
        <v>6.74</v>
      </c>
      <c r="V3221" s="43">
        <f t="shared" si="1003"/>
        <v>3.8532493196760319E-6</v>
      </c>
      <c r="W3221" s="43">
        <f t="shared" si="1004"/>
        <v>5.5055522209078889E-4</v>
      </c>
      <c r="X3221" s="43">
        <f t="shared" si="1005"/>
        <v>6.390798940908758E-7</v>
      </c>
      <c r="Y3221" s="22">
        <f>X3221+W3221+SUM($V$3178:V3221)</f>
        <v>2.8159892783536718E-3</v>
      </c>
      <c r="Z3221" s="22">
        <f t="shared" si="1006"/>
        <v>6.4152786074269635E-2</v>
      </c>
      <c r="AA3221" s="44">
        <f t="shared" si="1007"/>
        <v>9.166199343631348</v>
      </c>
      <c r="AB3221" s="44">
        <f t="shared" si="1008"/>
        <v>0.31558236828428787</v>
      </c>
      <c r="AC3221" s="44">
        <f t="shared" si="1009"/>
        <v>0.8349855132045445</v>
      </c>
      <c r="AD3221" s="44">
        <f t="shared" si="1000"/>
        <v>0.31558236828428776</v>
      </c>
      <c r="AE3221" s="44">
        <f t="shared" si="1001"/>
        <v>0.51932619126790536</v>
      </c>
      <c r="AF3221" s="44">
        <f t="shared" si="1002"/>
        <v>7.6953652351228897E-5</v>
      </c>
      <c r="AG3221" s="45">
        <f>AC3221+AA3221+SUM($Z$3178:Z3221)</f>
        <v>12.93224021344203</v>
      </c>
      <c r="AH3221" s="45">
        <f>AC3221+AA3221+SUM($Z$3215:Z3221)+$AH$3214</f>
        <v>35.145332422005964</v>
      </c>
    </row>
    <row r="3222" spans="4:34" ht="14.4" x14ac:dyDescent="0.3">
      <c r="E3222" s="28">
        <v>41018.590277777781</v>
      </c>
      <c r="F3222" s="10">
        <f t="shared" si="999"/>
        <v>1120.1284722222263</v>
      </c>
      <c r="G3222" s="10">
        <v>33389</v>
      </c>
      <c r="H3222" s="10">
        <v>0</v>
      </c>
      <c r="I3222" s="10">
        <v>62</v>
      </c>
      <c r="K3222" s="10"/>
      <c r="L3222" s="79">
        <v>1037</v>
      </c>
      <c r="N3222" s="114">
        <v>6.74</v>
      </c>
      <c r="V3222" s="43">
        <f t="shared" si="1003"/>
        <v>0</v>
      </c>
      <c r="W3222" s="43">
        <f t="shared" si="1004"/>
        <v>0</v>
      </c>
      <c r="X3222" s="43">
        <f t="shared" si="1005"/>
        <v>0</v>
      </c>
      <c r="Y3222" s="22">
        <f>X3222+W3222+SUM($V$3178:V3222)</f>
        <v>2.2647949763687919E-3</v>
      </c>
      <c r="Z3222" s="22">
        <f t="shared" si="1006"/>
        <v>6.3691159175575773E-2</v>
      </c>
      <c r="AA3222" s="44">
        <f t="shared" si="1007"/>
        <v>9.1002417378165106</v>
      </c>
      <c r="AB3222" s="44">
        <f t="shared" si="1008"/>
        <v>0.31331151897487691</v>
      </c>
      <c r="AC3222" s="44">
        <f t="shared" si="1009"/>
        <v>0.82897717285797445</v>
      </c>
      <c r="AD3222" s="44">
        <f t="shared" si="1000"/>
        <v>0.31331151897487691</v>
      </c>
      <c r="AE3222" s="44">
        <f t="shared" si="1001"/>
        <v>0.51558925396937627</v>
      </c>
      <c r="AF3222" s="44">
        <f t="shared" si="1002"/>
        <v>7.6399913721125805E-5</v>
      </c>
      <c r="AG3222" s="45">
        <f>AC3222+AA3222+SUM($Z$3178:Z3222)</f>
        <v>12.923965426456199</v>
      </c>
      <c r="AH3222" s="45">
        <f>AC3222+AA3222+SUM($Z$3215:Z3222)+$AH$3214</f>
        <v>35.137057635020135</v>
      </c>
    </row>
    <row r="3223" spans="4:34" ht="14.4" x14ac:dyDescent="0.3">
      <c r="E3223" s="28">
        <v>41037.444444444445</v>
      </c>
      <c r="F3223" s="10">
        <f t="shared" si="999"/>
        <v>1138.9826388888905</v>
      </c>
      <c r="G3223" s="10">
        <v>36031</v>
      </c>
      <c r="H3223" s="10">
        <v>0</v>
      </c>
      <c r="I3223" s="10">
        <v>18</v>
      </c>
      <c r="K3223" s="10"/>
      <c r="L3223" s="79">
        <v>1037</v>
      </c>
      <c r="N3223" s="114">
        <v>6.74</v>
      </c>
      <c r="V3223" s="43">
        <f t="shared" si="1003"/>
        <v>0</v>
      </c>
      <c r="W3223" s="43">
        <f t="shared" si="1004"/>
        <v>0</v>
      </c>
      <c r="X3223" s="43">
        <f t="shared" si="1005"/>
        <v>0</v>
      </c>
      <c r="Y3223" s="22">
        <f>X3223+W3223+SUM($V$3178:V3223)</f>
        <v>2.2647949763687919E-3</v>
      </c>
      <c r="Z3223" s="22">
        <f t="shared" si="1006"/>
        <v>6.8730904077845115E-2</v>
      </c>
      <c r="AA3223" s="44">
        <f t="shared" si="1007"/>
        <v>9.8203243599768406</v>
      </c>
      <c r="AB3223" s="44">
        <f t="shared" si="1008"/>
        <v>0.33810318788175125</v>
      </c>
      <c r="AC3223" s="44">
        <f t="shared" si="1009"/>
        <v>0.89457235961681014</v>
      </c>
      <c r="AD3223" s="44">
        <f t="shared" si="1000"/>
        <v>0.33810318788175114</v>
      </c>
      <c r="AE3223" s="44">
        <f t="shared" si="1001"/>
        <v>0.55638672645992981</v>
      </c>
      <c r="AF3223" s="44">
        <f t="shared" si="1002"/>
        <v>8.2445275129110901E-5</v>
      </c>
      <c r="AG3223" s="45">
        <f>AC3223+AA3223+SUM($Z$3178:Z3223)</f>
        <v>13.778374139453208</v>
      </c>
      <c r="AH3223" s="45">
        <f>AC3223+AA3223+SUM($Z$3215:Z3223)+$AH$3214</f>
        <v>35.991466348017141</v>
      </c>
    </row>
    <row r="3224" spans="4:34" ht="14.4" x14ac:dyDescent="0.3">
      <c r="E3224" s="28">
        <v>41039.690972222219</v>
      </c>
      <c r="F3224" s="10">
        <f t="shared" si="999"/>
        <v>1141.2291666666642</v>
      </c>
      <c r="G3224" s="10">
        <v>5929</v>
      </c>
      <c r="H3224" s="10">
        <v>0</v>
      </c>
      <c r="I3224" s="10">
        <v>85</v>
      </c>
      <c r="K3224" s="10"/>
      <c r="L3224" s="79">
        <v>1037</v>
      </c>
      <c r="N3224" s="114">
        <v>6.74</v>
      </c>
      <c r="V3224" s="43">
        <f t="shared" si="1003"/>
        <v>0</v>
      </c>
      <c r="W3224" s="43">
        <f t="shared" si="1004"/>
        <v>0</v>
      </c>
      <c r="X3224" s="43">
        <f t="shared" si="1005"/>
        <v>0</v>
      </c>
      <c r="Y3224" s="22">
        <f>X3224+W3224+SUM($V$3178:V3224)</f>
        <v>2.2647949763687919E-3</v>
      </c>
      <c r="Z3224" s="22">
        <f t="shared" si="1006"/>
        <v>1.1309859017999602E-2</v>
      </c>
      <c r="AA3224" s="44">
        <f t="shared" si="1007"/>
        <v>1.6159613424635086</v>
      </c>
      <c r="AB3224" s="44">
        <f t="shared" si="1008"/>
        <v>5.5635808080566812E-2</v>
      </c>
      <c r="AC3224" s="44">
        <f t="shared" si="1009"/>
        <v>0.14720433849096801</v>
      </c>
      <c r="AD3224" s="44">
        <f t="shared" si="1000"/>
        <v>5.5635808080566812E-2</v>
      </c>
      <c r="AE3224" s="44">
        <f t="shared" si="1001"/>
        <v>9.155496381396365E-2</v>
      </c>
      <c r="AF3224" s="44">
        <f t="shared" si="1002"/>
        <v>1.3566596437525979E-5</v>
      </c>
      <c r="AG3224" s="45">
        <f>AC3224+AA3224+SUM($Z$3178:Z3224)</f>
        <v>4.8379529598320339</v>
      </c>
      <c r="AH3224" s="45">
        <f>AC3224+AA3224+SUM($Z$3224:Z3224)+$AH$3223</f>
        <v>37.765941887989619</v>
      </c>
    </row>
    <row r="3225" spans="4:34" ht="14.4" x14ac:dyDescent="0.3">
      <c r="E3225" s="28">
        <v>41045.431250000001</v>
      </c>
      <c r="F3225" s="10">
        <f t="shared" si="999"/>
        <v>1146.9694444444467</v>
      </c>
      <c r="G3225" s="10">
        <v>9932</v>
      </c>
      <c r="H3225" s="40">
        <v>0.81</v>
      </c>
      <c r="I3225" s="10">
        <v>17</v>
      </c>
      <c r="K3225" s="10"/>
      <c r="L3225" s="79">
        <v>1037</v>
      </c>
      <c r="N3225" s="114">
        <v>6.74</v>
      </c>
      <c r="V3225" s="43">
        <f t="shared" si="1003"/>
        <v>1.545114826206726E-6</v>
      </c>
      <c r="W3225" s="43">
        <f t="shared" si="1004"/>
        <v>2.2076719301660348E-4</v>
      </c>
      <c r="X3225" s="43">
        <f t="shared" si="1005"/>
        <v>2.5626471000673733E-7</v>
      </c>
      <c r="Y3225" s="22">
        <f>X3225+W3225+SUM($V$3178:V3225)</f>
        <v>2.4873635489216089E-3</v>
      </c>
      <c r="Z3225" s="22">
        <f t="shared" si="1006"/>
        <v>1.8945778338129878E-2</v>
      </c>
      <c r="AA3225" s="44">
        <f t="shared" si="1007"/>
        <v>2.7069873593097604</v>
      </c>
      <c r="AB3225" s="44">
        <f t="shared" si="1008"/>
        <v>9.3198658434169274E-2</v>
      </c>
      <c r="AC3225" s="44">
        <f t="shared" si="1009"/>
        <v>0.24659023273609276</v>
      </c>
      <c r="AD3225" s="44">
        <f t="shared" si="1000"/>
        <v>9.319865843416926E-2</v>
      </c>
      <c r="AE3225" s="44">
        <f t="shared" si="1001"/>
        <v>0.1533688481363277</v>
      </c>
      <c r="AF3225" s="44">
        <f t="shared" si="1002"/>
        <v>2.2726165595801657E-5</v>
      </c>
      <c r="AG3225" s="45">
        <f>AC3225+AA3225+SUM($Z$3178:Z3225)</f>
        <v>6.0473106492615409</v>
      </c>
      <c r="AH3225" s="45">
        <f>AC3225+AA3225+SUM($Z$3224:Z3225)+$AH$3223</f>
        <v>38.975299577419122</v>
      </c>
    </row>
    <row r="3226" spans="4:34" ht="14.4" x14ac:dyDescent="0.3">
      <c r="E3226" s="28">
        <v>41052.664583333331</v>
      </c>
      <c r="F3226" s="10">
        <f t="shared" si="999"/>
        <v>1154.2027777777766</v>
      </c>
      <c r="G3226" s="10">
        <v>10559</v>
      </c>
      <c r="H3226" s="40">
        <v>0.42</v>
      </c>
      <c r="I3226" s="10">
        <v>86</v>
      </c>
      <c r="K3226" s="10"/>
      <c r="L3226" s="79">
        <v>1037</v>
      </c>
      <c r="N3226" s="114">
        <v>6.74</v>
      </c>
      <c r="V3226" s="43">
        <f t="shared" si="1003"/>
        <v>8.0117065062570969E-7</v>
      </c>
      <c r="W3226" s="43">
        <f t="shared" si="1004"/>
        <v>1.1447187786046106E-4</v>
      </c>
      <c r="X3226" s="43">
        <f t="shared" si="1005"/>
        <v>1.3287799778127121E-7</v>
      </c>
      <c r="Y3226" s="22">
        <f>X3226+W3226+SUM($V$3178:V3226)</f>
        <v>2.3817460177038663E-3</v>
      </c>
      <c r="Z3226" s="22">
        <f t="shared" si="1006"/>
        <v>2.0141811666563973E-2</v>
      </c>
      <c r="AA3226" s="44">
        <f t="shared" si="1007"/>
        <v>2.8778775198300197</v>
      </c>
      <c r="AB3226" s="44">
        <f t="shared" si="1008"/>
        <v>9.9082222554006574E-2</v>
      </c>
      <c r="AC3226" s="44">
        <f t="shared" si="1009"/>
        <v>0.2621572963612972</v>
      </c>
      <c r="AD3226" s="44">
        <f t="shared" si="1000"/>
        <v>9.9082222554006574E-2</v>
      </c>
      <c r="AE3226" s="44">
        <f t="shared" si="1001"/>
        <v>0.1630509129552441</v>
      </c>
      <c r="AF3226" s="44">
        <f t="shared" si="1002"/>
        <v>2.4160852046523328E-5</v>
      </c>
      <c r="AG3226" s="45">
        <f>AC3226+AA3226+SUM($Z$3178:Z3226)</f>
        <v>6.2539096850735678</v>
      </c>
      <c r="AH3226" s="45">
        <f>AC3226+AA3226+SUM($Z$3224:Z3226)+$AH$3223</f>
        <v>39.181898613231155</v>
      </c>
    </row>
    <row r="3227" spans="4:34" ht="14.4" x14ac:dyDescent="0.3">
      <c r="E3227" s="28">
        <v>41113.515277777777</v>
      </c>
      <c r="F3227" s="10">
        <f t="shared" si="999"/>
        <v>1215.0534722222219</v>
      </c>
      <c r="G3227" s="10">
        <v>12479</v>
      </c>
      <c r="H3227" s="10">
        <v>1</v>
      </c>
      <c r="I3227" s="10">
        <v>27</v>
      </c>
      <c r="K3227" s="10"/>
      <c r="L3227" s="79">
        <v>1037</v>
      </c>
      <c r="N3227" s="114">
        <v>6.74</v>
      </c>
      <c r="V3227" s="43">
        <f t="shared" si="1003"/>
        <v>1.9075491681564516E-6</v>
      </c>
      <c r="W3227" s="43">
        <f t="shared" si="1004"/>
        <v>2.7255209014395492E-4</v>
      </c>
      <c r="X3227" s="43">
        <f t="shared" si="1005"/>
        <v>3.1637618519350289E-7</v>
      </c>
      <c r="Y3227" s="22">
        <f>X3227+W3227+SUM($V$3178:V3227)</f>
        <v>2.5419172773429289E-3</v>
      </c>
      <c r="Z3227" s="22">
        <f t="shared" si="1006"/>
        <v>2.3804306069424363E-2</v>
      </c>
      <c r="AA3227" s="44">
        <f t="shared" si="1007"/>
        <v>3.4011775329064133</v>
      </c>
      <c r="AB3227" s="44">
        <f t="shared" si="1008"/>
        <v>0.11709887823197729</v>
      </c>
      <c r="AC3227" s="44">
        <f t="shared" si="1009"/>
        <v>0.30982677349110971</v>
      </c>
      <c r="AD3227" s="44">
        <f t="shared" si="1000"/>
        <v>0.11709887823197726</v>
      </c>
      <c r="AE3227" s="44">
        <f t="shared" si="1001"/>
        <v>0.19269934110886361</v>
      </c>
      <c r="AF3227" s="44">
        <f t="shared" si="1002"/>
        <v>2.8554150268828923E-5</v>
      </c>
      <c r="AG3227" s="45">
        <f>AC3227+AA3227+SUM($Z$3178:Z3227)</f>
        <v>6.8486834813491981</v>
      </c>
      <c r="AH3227" s="45">
        <f>AC3227+AA3227+SUM($Z$3224:Z3227)+$AH$3223</f>
        <v>39.77667240950678</v>
      </c>
    </row>
    <row r="3228" spans="4:34" ht="14.4" x14ac:dyDescent="0.3">
      <c r="E3228" s="28">
        <v>41134.667361111111</v>
      </c>
      <c r="F3228" s="10">
        <f t="shared" si="999"/>
        <v>1236.2055555555562</v>
      </c>
      <c r="G3228" s="10">
        <v>13654</v>
      </c>
      <c r="H3228" s="10">
        <v>0.75</v>
      </c>
      <c r="I3228" s="10">
        <v>85</v>
      </c>
      <c r="K3228" s="10"/>
      <c r="L3228" s="79">
        <v>1037</v>
      </c>
      <c r="N3228" s="114">
        <v>6.74</v>
      </c>
      <c r="V3228" s="43">
        <f t="shared" si="1003"/>
        <v>1.4306618761173387E-6</v>
      </c>
      <c r="W3228" s="43">
        <f t="shared" si="1004"/>
        <v>2.0441406760796619E-4</v>
      </c>
      <c r="X3228" s="43">
        <f t="shared" si="1005"/>
        <v>2.372821388951271E-7</v>
      </c>
      <c r="Y3228" s="22">
        <f>X3228+W3228+SUM($V$3178:V3228)</f>
        <v>2.4751308226367594E-3</v>
      </c>
      <c r="Z3228" s="22">
        <f t="shared" si="1006"/>
        <v>2.6045676342008193E-2</v>
      </c>
      <c r="AA3228" s="44">
        <f t="shared" si="1007"/>
        <v>3.7214262388255608</v>
      </c>
      <c r="AB3228" s="44">
        <f t="shared" si="1008"/>
        <v>0.12812469615990205</v>
      </c>
      <c r="AC3228" s="44">
        <f t="shared" si="1009"/>
        <v>0.33899950038044818</v>
      </c>
      <c r="AD3228" s="44">
        <f t="shared" si="1000"/>
        <v>0.12812469615990207</v>
      </c>
      <c r="AE3228" s="44">
        <f t="shared" si="1001"/>
        <v>0.21084356146329228</v>
      </c>
      <c r="AF3228" s="44">
        <f t="shared" si="1002"/>
        <v>3.1242757253833657E-5</v>
      </c>
      <c r="AG3228" s="45">
        <f>AC3228+AA3228+SUM($Z$3178:Z3228)</f>
        <v>7.2241505904996925</v>
      </c>
      <c r="AH3228" s="45">
        <f>AC3228+AA3228+SUM($Z$3224:Z3228)+$AH$3223</f>
        <v>40.152139518657279</v>
      </c>
    </row>
    <row r="3229" spans="4:34" ht="14.4" x14ac:dyDescent="0.3">
      <c r="E3229" s="28">
        <v>42304.643055555556</v>
      </c>
      <c r="F3229" s="10">
        <f t="shared" si="999"/>
        <v>2406.1812500000015</v>
      </c>
      <c r="G3229" s="10">
        <v>41761</v>
      </c>
      <c r="H3229" s="10">
        <v>1.67</v>
      </c>
      <c r="I3229" s="10">
        <v>57</v>
      </c>
      <c r="K3229" s="10"/>
      <c r="L3229" s="10">
        <v>1029</v>
      </c>
      <c r="N3229" s="114">
        <v>6.74</v>
      </c>
      <c r="V3229" s="43">
        <f t="shared" si="1003"/>
        <v>3.161031549696327E-6</v>
      </c>
      <c r="W3229" s="43">
        <f t="shared" si="1004"/>
        <v>4.5165061549284132E-4</v>
      </c>
      <c r="X3229" s="43">
        <f t="shared" si="1005"/>
        <v>5.2427225450537241E-7</v>
      </c>
      <c r="Y3229" s="22">
        <f>X3229+W3229+SUM($V$3178:V3229)</f>
        <v>2.7258153921869408E-3</v>
      </c>
      <c r="Z3229" s="22">
        <f t="shared" si="1006"/>
        <v>7.904660990830438E-2</v>
      </c>
      <c r="AA3229" s="44">
        <f t="shared" si="1007"/>
        <v>11.294240331494937</v>
      </c>
      <c r="AB3229" s="44">
        <f t="shared" si="1008"/>
        <v>0.38884852687188537</v>
      </c>
      <c r="AC3229" s="44">
        <f t="shared" si="1009"/>
        <v>1.028837220958005</v>
      </c>
      <c r="AD3229" s="44">
        <f t="shared" si="1000"/>
        <v>0.38884852687188537</v>
      </c>
      <c r="AE3229" s="44">
        <f t="shared" si="1001"/>
        <v>0.63989387473826798</v>
      </c>
      <c r="AF3229" s="44">
        <f t="shared" si="1002"/>
        <v>9.4819347851621979E-5</v>
      </c>
      <c r="AG3229" s="45">
        <f>AC3229+AA3229+SUM($Z$3178:Z3229)</f>
        <v>15.56584901365493</v>
      </c>
      <c r="AH3229" s="45">
        <f>AC3229+AA3229+SUM($Z$3224:Z3229)+$AH$3223</f>
        <v>48.493837941812515</v>
      </c>
    </row>
    <row r="3230" spans="4:34" ht="14.4" x14ac:dyDescent="0.3">
      <c r="D3230" s="40" t="s">
        <v>164</v>
      </c>
      <c r="E3230" s="28">
        <v>42305.657638888886</v>
      </c>
      <c r="F3230" s="10">
        <f t="shared" si="999"/>
        <v>2407.1958333333314</v>
      </c>
      <c r="I3230" s="10">
        <v>56</v>
      </c>
      <c r="J3230" s="40">
        <v>0.21</v>
      </c>
      <c r="K3230" s="10">
        <v>5</v>
      </c>
      <c r="L3230" s="10">
        <v>1069</v>
      </c>
      <c r="N3230" s="114">
        <v>6.74</v>
      </c>
      <c r="V3230" s="43">
        <f t="shared" si="1003"/>
        <v>0</v>
      </c>
      <c r="W3230" s="43">
        <f t="shared" si="1004"/>
        <v>0</v>
      </c>
      <c r="X3230" s="43">
        <f t="shared" si="1005"/>
        <v>0</v>
      </c>
      <c r="Y3230" s="22">
        <f>X3230+W3230+SUM($V$3178:V3230)</f>
        <v>2.2736405044395942E-3</v>
      </c>
      <c r="Z3230" s="22">
        <f t="shared" si="1006"/>
        <v>0</v>
      </c>
      <c r="AA3230" s="44">
        <f t="shared" si="1007"/>
        <v>0</v>
      </c>
      <c r="AB3230" s="44">
        <f t="shared" si="1008"/>
        <v>0</v>
      </c>
      <c r="AC3230" s="44">
        <f t="shared" si="1009"/>
        <v>0</v>
      </c>
      <c r="AD3230" s="44">
        <f t="shared" si="1000"/>
        <v>0</v>
      </c>
      <c r="AE3230" s="44">
        <f t="shared" si="1001"/>
        <v>0</v>
      </c>
      <c r="AF3230" s="44">
        <f t="shared" si="1002"/>
        <v>0</v>
      </c>
      <c r="AG3230" s="45">
        <f>AC3230+AA3230+SUM($Z$3178:Z3230)</f>
        <v>3.242771461201988</v>
      </c>
      <c r="AH3230" s="45">
        <f>AC3230+AA3230+SUM($Z$3230:Z3230)+$AH$3229</f>
        <v>48.493837941812515</v>
      </c>
    </row>
    <row r="3231" spans="4:34" ht="14.4" x14ac:dyDescent="0.3">
      <c r="E3231" s="28">
        <v>42312.502083333333</v>
      </c>
      <c r="F3231" s="10">
        <f t="shared" si="999"/>
        <v>2414.0402777777781</v>
      </c>
      <c r="G3231" s="10">
        <v>1967</v>
      </c>
      <c r="H3231" s="10">
        <v>0.99</v>
      </c>
      <c r="I3231" s="10">
        <v>14</v>
      </c>
      <c r="K3231" s="10">
        <v>5</v>
      </c>
      <c r="L3231" s="10">
        <v>1071</v>
      </c>
      <c r="N3231" s="114">
        <v>6.74</v>
      </c>
      <c r="V3231" s="43">
        <f t="shared" si="1003"/>
        <v>1.9503908461953754E-6</v>
      </c>
      <c r="W3231" s="43">
        <f t="shared" si="1004"/>
        <v>2.7867334200456503E-4</v>
      </c>
      <c r="X3231" s="43">
        <f t="shared" si="1005"/>
        <v>3.2348168312325865E-7</v>
      </c>
      <c r="Y3231" s="22">
        <f>X3231+W3231+SUM($V$3178:V3231)</f>
        <v>2.5545877189734781E-3</v>
      </c>
      <c r="Z3231" s="22">
        <f t="shared" si="1006"/>
        <v>3.8751704994609126E-3</v>
      </c>
      <c r="AA3231" s="44">
        <f t="shared" si="1007"/>
        <v>0.55368733709391871</v>
      </c>
      <c r="AB3231" s="44">
        <f t="shared" si="1008"/>
        <v>1.906285850640204E-2</v>
      </c>
      <c r="AC3231" s="44">
        <f t="shared" si="1009"/>
        <v>5.0437579195726605E-2</v>
      </c>
      <c r="AD3231" s="44">
        <f t="shared" si="1000"/>
        <v>1.906285850640204E-2</v>
      </c>
      <c r="AE3231" s="44">
        <f t="shared" si="1001"/>
        <v>3.1370072278216241E-2</v>
      </c>
      <c r="AF3231" s="44">
        <f t="shared" si="1002"/>
        <v>4.6484111083190895E-6</v>
      </c>
      <c r="AG3231" s="45">
        <f>AC3231+AA3231+SUM($Z$3178:Z3231)</f>
        <v>3.8507715479910942</v>
      </c>
      <c r="AH3231" s="45">
        <f>AC3231+AA3231+SUM($Z$3230:Z3231)+$AH$3229</f>
        <v>49.10183802860162</v>
      </c>
    </row>
    <row r="3232" spans="4:34" x14ac:dyDescent="0.25">
      <c r="E3232" s="28">
        <v>42486.667361111111</v>
      </c>
      <c r="F3232" s="10">
        <f t="shared" si="999"/>
        <v>2588.2055555555562</v>
      </c>
      <c r="G3232" s="10">
        <v>13538</v>
      </c>
      <c r="H3232" s="10">
        <v>1.1200000000000001</v>
      </c>
      <c r="I3232" s="10">
        <v>56</v>
      </c>
      <c r="L3232" s="17">
        <v>1076</v>
      </c>
      <c r="N3232" s="114">
        <v>6.74</v>
      </c>
      <c r="V3232" s="17">
        <f t="shared" si="1003"/>
        <v>2.2168039088994244E-6</v>
      </c>
      <c r="W3232" s="17">
        <f t="shared" si="1004"/>
        <v>3.1673864500895174E-4</v>
      </c>
      <c r="X3232" s="17">
        <f t="shared" si="1005"/>
        <v>3.6766756827424706E-7</v>
      </c>
      <c r="Z3232" s="17">
        <f t="shared" si="1006"/>
        <v>2.6795617248821794E-2</v>
      </c>
      <c r="AA3232" s="17">
        <f t="shared" si="1007"/>
        <v>3.8285783715457042</v>
      </c>
      <c r="AB3232" s="17">
        <f t="shared" si="1008"/>
        <v>0.13181382865013425</v>
      </c>
    </row>
    <row r="3233" spans="4:28" x14ac:dyDescent="0.25">
      <c r="E3233" s="28">
        <v>42613.686111111114</v>
      </c>
      <c r="F3233" s="10">
        <f t="shared" si="999"/>
        <v>2715.2243055555591</v>
      </c>
      <c r="G3233" s="10">
        <v>18688</v>
      </c>
      <c r="H3233" s="10">
        <v>1.18</v>
      </c>
      <c r="I3233" s="10">
        <v>44</v>
      </c>
      <c r="L3233" s="17">
        <v>1038</v>
      </c>
      <c r="N3233" s="114">
        <v>6.74</v>
      </c>
      <c r="V3233" s="17">
        <f t="shared" si="1003"/>
        <v>2.2530786143922349E-6</v>
      </c>
      <c r="W3233" s="17">
        <f t="shared" si="1004"/>
        <v>3.2192160278873844E-4</v>
      </c>
      <c r="X3233" s="17">
        <f t="shared" si="1005"/>
        <v>3.7368390228776284E-7</v>
      </c>
      <c r="Z3233" s="17">
        <f t="shared" si="1006"/>
        <v>3.5682655208272955E-2</v>
      </c>
      <c r="AA3233" s="17">
        <f t="shared" si="1007"/>
        <v>5.0983651804372405</v>
      </c>
      <c r="AB3233" s="17">
        <f t="shared" si="1008"/>
        <v>0.17553122048763123</v>
      </c>
    </row>
    <row r="3234" spans="4:28" x14ac:dyDescent="0.25">
      <c r="E3234" s="28">
        <v>42759.627083333333</v>
      </c>
      <c r="F3234" s="10">
        <f t="shared" si="999"/>
        <v>2861.1652777777781</v>
      </c>
      <c r="G3234" s="10">
        <v>21556</v>
      </c>
      <c r="H3234" s="10">
        <v>1.21</v>
      </c>
      <c r="I3234" s="10">
        <v>36</v>
      </c>
      <c r="K3234" s="17">
        <v>5</v>
      </c>
      <c r="L3234" s="17">
        <v>1095</v>
      </c>
      <c r="V3234" s="17">
        <f t="shared" si="1003"/>
        <v>2.437229768899605E-6</v>
      </c>
      <c r="W3234" s="17">
        <f t="shared" si="1004"/>
        <v>3.4823326117283806E-4</v>
      </c>
      <c r="X3234" s="17">
        <f t="shared" si="1005"/>
        <v>4.0422625513223882E-7</v>
      </c>
      <c r="Z3234" s="17">
        <f t="shared" si="1006"/>
        <v>4.3418946197024702E-2</v>
      </c>
      <c r="AA3234" s="17">
        <f t="shared" si="1007"/>
        <v>6.2037323783815683</v>
      </c>
      <c r="AB3234" s="17">
        <f t="shared" si="1008"/>
        <v>0.21358782225610651</v>
      </c>
    </row>
    <row r="3235" spans="4:28" x14ac:dyDescent="0.25">
      <c r="D3235" s="40" t="s">
        <v>164</v>
      </c>
      <c r="E3235" s="28">
        <v>42822.445138888892</v>
      </c>
      <c r="F3235" s="10">
        <f t="shared" si="999"/>
        <v>2923.9833333333372</v>
      </c>
      <c r="G3235" s="10">
        <v>19671</v>
      </c>
      <c r="H3235" s="10">
        <v>1.54</v>
      </c>
      <c r="I3235" s="10">
        <v>31</v>
      </c>
      <c r="L3235" s="17">
        <v>1075</v>
      </c>
      <c r="V3235" s="17">
        <f t="shared" si="1003"/>
        <v>3.0452725630501498E-6</v>
      </c>
      <c r="W3235" s="17">
        <f t="shared" si="1004"/>
        <v>4.351108825779338E-4</v>
      </c>
      <c r="X3235" s="17">
        <f t="shared" si="1005"/>
        <v>5.0507307096224105E-7</v>
      </c>
      <c r="Z3235" s="17">
        <f t="shared" si="1006"/>
        <v>3.8898413368675E-2</v>
      </c>
      <c r="AA3235" s="17">
        <f t="shared" si="1007"/>
        <v>5.5578351760977505</v>
      </c>
      <c r="AB3235" s="17">
        <f t="shared" si="1008"/>
        <v>0.19135027743263006</v>
      </c>
    </row>
    <row r="3236" spans="4:28" x14ac:dyDescent="0.25">
      <c r="E3236" s="28">
        <v>42822.62222222222</v>
      </c>
      <c r="F3236" s="10">
        <f t="shared" si="999"/>
        <v>2924.1604166666657</v>
      </c>
      <c r="G3236" s="10">
        <v>2958</v>
      </c>
      <c r="H3236" s="10">
        <v>0.45</v>
      </c>
      <c r="I3236" s="10">
        <v>56</v>
      </c>
      <c r="K3236" s="17">
        <v>5</v>
      </c>
      <c r="L3236" s="17">
        <v>1084</v>
      </c>
      <c r="V3236" s="17">
        <f t="shared" si="1003"/>
        <v>8.9730229915787556E-7</v>
      </c>
      <c r="W3236" s="17">
        <f t="shared" si="1004"/>
        <v>1.2820724163184303E-4</v>
      </c>
      <c r="X3236" s="17">
        <f t="shared" si="1005"/>
        <v>1.4882189309295148E-7</v>
      </c>
      <c r="Z3236" s="17">
        <f t="shared" si="1006"/>
        <v>5.8982671131311021E-3</v>
      </c>
      <c r="AA3236" s="17">
        <f t="shared" si="1007"/>
        <v>0.84274893499331482</v>
      </c>
      <c r="AB3236" s="17">
        <f t="shared" si="1008"/>
        <v>2.9014937904338466E-2</v>
      </c>
    </row>
    <row r="3237" spans="4:28" x14ac:dyDescent="0.25">
      <c r="E3237" s="28">
        <v>42968.649305555555</v>
      </c>
      <c r="F3237" s="10">
        <f t="shared" si="999"/>
        <v>3070.1875</v>
      </c>
      <c r="G3237" s="10">
        <v>10471</v>
      </c>
      <c r="H3237" s="10">
        <v>0</v>
      </c>
      <c r="I3237" s="10">
        <v>54</v>
      </c>
      <c r="L3237" s="17">
        <v>1079</v>
      </c>
      <c r="V3237" s="17">
        <f t="shared" si="1003"/>
        <v>0</v>
      </c>
      <c r="W3237" s="17">
        <f t="shared" si="1004"/>
        <v>0</v>
      </c>
      <c r="X3237" s="17">
        <f t="shared" si="1005"/>
        <v>0</v>
      </c>
      <c r="Z3237" s="17">
        <f t="shared" si="1006"/>
        <v>2.0782921098946708E-2</v>
      </c>
      <c r="AA3237" s="17">
        <f t="shared" si="1007"/>
        <v>2.9694797279009095</v>
      </c>
      <c r="AB3237" s="17">
        <f t="shared" si="1008"/>
        <v>0.10223598789112709</v>
      </c>
    </row>
    <row r="3238" spans="4:28" x14ac:dyDescent="0.25">
      <c r="E3238" s="28">
        <v>43046.638194444444</v>
      </c>
      <c r="F3238" s="10">
        <f t="shared" si="999"/>
        <v>3148.1763888888891</v>
      </c>
      <c r="G3238" s="10">
        <v>12569</v>
      </c>
      <c r="H3238" s="10">
        <v>0</v>
      </c>
      <c r="I3238" s="10">
        <v>69</v>
      </c>
      <c r="L3238" s="17">
        <v>1068</v>
      </c>
      <c r="V3238" s="17">
        <f t="shared" si="1003"/>
        <v>0</v>
      </c>
      <c r="W3238" s="17">
        <f t="shared" si="1004"/>
        <v>0</v>
      </c>
      <c r="X3238" s="17">
        <f t="shared" si="1005"/>
        <v>0</v>
      </c>
      <c r="Z3238" s="17">
        <f t="shared" si="1006"/>
        <v>2.4692721801531741E-2</v>
      </c>
      <c r="AA3238" s="17">
        <f t="shared" si="1007"/>
        <v>3.5281150550131981</v>
      </c>
      <c r="AB3238" s="17">
        <f t="shared" si="1008"/>
        <v>0.12146920036319205</v>
      </c>
    </row>
    <row r="3239" spans="4:28" x14ac:dyDescent="0.25">
      <c r="E3239" s="28">
        <v>43123.599305555559</v>
      </c>
      <c r="G3239" s="10">
        <v>14436.3</v>
      </c>
      <c r="H3239" s="10">
        <v>0</v>
      </c>
      <c r="I3239" s="10">
        <v>175</v>
      </c>
      <c r="L3239" s="17">
        <v>1053</v>
      </c>
      <c r="V3239" s="17">
        <f t="shared" si="1003"/>
        <v>0</v>
      </c>
      <c r="W3239" s="17">
        <f t="shared" si="1004"/>
        <v>0</v>
      </c>
      <c r="X3239" s="17">
        <f t="shared" si="1005"/>
        <v>0</v>
      </c>
      <c r="Z3239" s="17">
        <f t="shared" si="1006"/>
        <v>2.7962838491069047E-2</v>
      </c>
      <c r="AA3239" s="17">
        <f t="shared" si="1007"/>
        <v>3.9953518390639062</v>
      </c>
      <c r="AB3239" s="17">
        <f t="shared" si="1008"/>
        <v>0.13755565946499043</v>
      </c>
    </row>
  </sheetData>
  <protectedRanges>
    <protectedRange sqref="T23 T13 T25:T34 T11 T15:T17 T36:T77" name="Bereich7"/>
    <protectedRange sqref="E7" name="Bereich5"/>
    <protectedRange sqref="D7 E3:E5 E1 E10 E3240:E54869 E213:E214 E146:E147 E280 E479 E545 E611 E2394 E742 E806 E870:E871 E935:E936 E1133 E1198 E1395:E1396 E1463 E1531 E1598 E1663:E1664 E1731 E1796:E1797 E1864 E1931 E2060:E2061 E2126 E2192 E2258 E2526:E2527 E2593 E2660 E2726 E2793 E2925 E2858:E2859 E3045:E3046 E2979:E2980 E3176 E3111:E3112" name="Bereich1"/>
    <protectedRange sqref="V3232:AH54869 V1:Y1 V3:AH10 G2394:J2394 V78:AH79 G10:J10 G3:J7 AA1 M3:M10 M1:N1 M146:M147 M214:N214 V146:AH148 G214:J214 N146:N148 G146:J147 V213:AH215 M280:N281 G280:J280 V280:AH281 M348:N348 V348:AH348 M479:N480 G479:J479 V479:AH480 M545:N546 G545:J545 V536:AH545 M611:N611 G611:J611 V611:AH612 M520:M544 V678:AH678 M742:N743 G742:J742 V742:AH744 M806:N806 G806:J806 V806:AH808 M870:N871 G870:J871 V870:AH872 M935:N936 G935:J936 V935:AH937 M1004:N1004 V1004:AH1004 M1069:N1069 V2394:AH2396 V1069:AH1070 M1133:N1134 G1133:J1133 V1133:AH1135 M1198:N1199 G1198:J1198 V1198:AH1200 M1265:N1265 V1265:AH1266 M1331:N1331 V1331:AH1332 M1385:N1396 G1385:J1396 V1385:AH1397 M1453:N1463 G1453:J1463 V1453:AH1464 M1521:N1531 G1521:J1531 V1521:AH1532 M1598:N1599 G1598:J1598 V1598:AH1600 M1664:N1665 G1663:J1664 M1663 V1663:AH1666 M1731:N1732 G1731:J1731 V1731:AH1733 M1796:N1798 G1796:J1797 V1796:AH1799 M1864:N1865 G1864:J1864 V1864:AH1866 M1931:N1932 G1931:J1931 V1931:AH1933 M1997:N1997 V1997:AH1998 M2060:N2062 G2060:J2061 V2060:AH2063 M2126:N2127 G2126:J2126 V2126:AH2129 M2192:N2193 G2192:J2192 V2192:AH2194 M2258:N2259 G2258:J2258 V2258:AH2260 M2328:N2328 V2327:AH2329 M2394:N2395 G1:I1 M547:M556 G2516:J2527 V2462:AH2463 M2462:N2462 M2504:M2515 G2582:J2593 V2516:AH2529 M2516:N2528 M2570:M2581 G2648:J2660 V2582:AH2595 M2582:N2594 M2636:M2647 G2715:J2726 V2648:AH2661 M2648:N2661 M2703:M2714 G2784:J2793 M2715:N2727 M2769:M2783 G2925:J2925 G2858:J2859 M2784:N2794 M2836:M2857 M2858:N2860 M2902:M2924 G3045:J3046 G2967:J2980 M2925:N2927 M2967:N2981 M3023:M3044 G3176:J3176 G3111:J3112 M3045:N3047 M3089:M3110 M3111:N3113 M3155:M3175 M3176:N3176 M3178:N3178 G3232:J54869 V2715:AH2727 M3234:N54869 V2858:AH2859 V2784:AH2794 V2925:AH2926 W2860:AI2860 V2967:AH2980 V3045:AH3046 V3111:AH3112 V3176:AH3177 W2927:AI2927 W2981:AI2981 W3047:AI3047 W3113:AI3113 W3178:AI3178 M3220:M3233" name="Bereich2"/>
    <protectedRange sqref="O13:Q13 O11:Q11 O15:Q77" name="Bereich4"/>
    <protectedRange sqref="A40:A41" name="Bereich2_1_3"/>
    <protectedRange sqref="K1" name="Bereich2_66"/>
    <protectedRange sqref="M95" name="Bereich2_1_99"/>
    <protectedRange sqref="M162" name="Bereich2_1_99_1"/>
    <protectedRange sqref="O246:Q246 O220:Q220 O222:Q235 M238 Q247 P216:Q219 Q245 P237:Q244 O237 O239:O244 O248:Q279" name="Bereich4_5"/>
    <protectedRange sqref="M233" name="Bereich2_1_99_2"/>
    <protectedRange sqref="O290:Q298 O300:Q304 O317:P347 O283:Q288 O305:P305 O306:Q315 Q316:Q347" name="Bereich4_7"/>
    <protectedRange sqref="M309:M310" name="Bereich2_1_99_3"/>
    <protectedRange sqref="O357:Q365 O350:Q355 O378:Q413 P367:Q376 O367:O369 O371:O376 M370" name="Bereich4_8"/>
    <protectedRange sqref="M353:M354" name="Bereich2_1_99_4"/>
    <protectedRange sqref="O470:Q478" name="Bereich4_9"/>
    <protectedRange sqref="O496:Q505 O507:Q519 P482:Q494 O482:O486 O488:O494 M487" name="Bereich4_10"/>
    <protectedRange sqref="M489" name="Bereich2_1_99_5"/>
    <protectedRange sqref="O558:Q562 O581:Q585 O587:Q590 P565:Q578 O565:O566 O568:O578 Q586 M567" name="Bereich4_11"/>
    <protectedRange sqref="O628:Q635 O618:Q625 O614:Q615 O638:Q638 O612:Q612 O642:Q677" name="Bereich4_13"/>
    <protectedRange sqref="M633" name="Bereich2_1_99_7"/>
    <protectedRange sqref="O680:Q688 O691:Q701 O704:Q712" name="Bereich4_14"/>
    <protectedRange sqref="Q755" name="Bereich4_15"/>
    <protectedRange sqref="Q835" name="Bereich4_16"/>
    <protectedRange sqref="M902" name="Bereich2_1_99_8"/>
    <protectedRange sqref="Q954" name="Bereich4_17"/>
    <protectedRange sqref="G1068:I1068" name="Bereich2_1_84"/>
    <protectedRange sqref="Q1074" name="Bereich4_18"/>
    <protectedRange sqref="Q1291" name="Bereich4_19"/>
    <protectedRange sqref="Q1345" name="Bereich4_20"/>
    <protectedRange sqref="M1482" name="Bereich2_1_99_10"/>
    <protectedRange sqref="M1557:N1560" name="Bereich2_1_99_11"/>
    <protectedRange sqref="M1620:M1622" name="Bereich2_1_99_12"/>
    <protectedRange sqref="M1681:M1685" name="Bereich2_1_99_13"/>
    <protectedRange sqref="M1953:M1995 M1945 M1949:M1950 G1996:M1996" name="Bereich2_1"/>
    <protectedRange sqref="M1946:M1947" name="Bereich2_6"/>
    <protectedRange sqref="M1948" name="Bereich2_11"/>
    <protectedRange sqref="M1951:M1952" name="Bereich2_18"/>
    <protectedRange sqref="M2034:M2050 M1999:M2004 M2013:M2032 G2051:M2059" name="Bereich2_2"/>
    <protectedRange sqref="M2005:M2006" name="Bereich2_7"/>
    <protectedRange sqref="M2007:M2009" name="Bereich2_12"/>
    <protectedRange sqref="M2010:M2012" name="Bereich2_19"/>
    <protectedRange sqref="M2063:N2063 G2116:M2125 M2072:M2093 M2068:M2069 M2064 M2095:M2115" name="Bereich2_3"/>
    <protectedRange sqref="M2065:M2066" name="Bereich2_8"/>
    <protectedRange sqref="M2067" name="Bereich2_13"/>
    <protectedRange sqref="M2070:M2071" name="Bereich2_20"/>
    <protectedRange sqref="G2181:M2191 M2128:N2128 M2129:M2180" name="Bereich2_4"/>
    <protectedRange sqref="M2194:N2194 G2247:M2257 M2195:M2246" name="Bereich2_5"/>
    <protectedRange sqref="G2313:I2327 M2260:N2260 J2327:N2327 J2313:M2326 M2261:M2312" name="Bereich2_9"/>
    <protectedRange sqref="G2382:M2393 M2329:M2381" name="Bereich2_10"/>
    <protectedRange sqref="M2396:M2448 G2449:M2461" name="Bereich2_14"/>
    <protectedRange sqref="M3179:N3179 M3180:M3219 M2463:N2463 M2464:M2503 M2529:N2529 M2530:M2569 M2595:N2595 M2596:M2635 M2662:N2662 M2663:M2702 M2728:M2768 M2795:N2795 M2796:M2835 M2861:M2901 M2928:M2966 M2982:M3022 M3048:N3048 M3049:M3088 M3114:M3154" name="Bereich2_15"/>
    <protectedRange sqref="A83 A94 A105 A114" name="Bereich5_3"/>
    <protectedRange sqref="B99" name="Bereich1_1_35_1"/>
    <protectedRange sqref="B79" name="Bereich1_1_99_18"/>
    <protectedRange sqref="D20 D31 D42 D51" name="Bereich5_2"/>
    <protectedRange sqref="I44:K44" name="Bereich4_4"/>
    <protectedRange sqref="E36" name="Bereich1_1_35"/>
    <protectedRange sqref="G36:H36" name="Bereich2_1_35"/>
    <protectedRange sqref="E16" name="Bereich1_1_99_17"/>
    <protectedRange sqref="G16:K16" name="Bereich2_1_99_17"/>
    <protectedRange sqref="D88 D101 D115" name="Bereich5_4"/>
    <protectedRange sqref="I110:K110" name="Bereich4_22"/>
    <protectedRange sqref="E121" name="Bereich1_1_3"/>
    <protectedRange sqref="G121:H121" name="Bereich2_1_3_1"/>
    <protectedRange sqref="E89" name="Bereich1_1_36"/>
    <protectedRange sqref="G89:H89" name="Bereich2_1_36"/>
    <protectedRange sqref="E79 E108" name="Bereich1_1_99_19"/>
    <protectedRange sqref="G79:H79 G108:K108" name="Bereich2_1_99_19"/>
    <protectedRange sqref="O79:Q79" name="Bereich4_23"/>
    <protectedRange sqref="D149 D163 D173 D184" name="Bereich5_5"/>
    <protectedRange sqref="I166:K166" name="Bereich4_24"/>
    <protectedRange sqref="E171" name="Bereich1_1_37"/>
    <protectedRange sqref="G171:H171" name="Bereich2_1_37"/>
    <protectedRange sqref="E189" name="Bereich1_1_99_20"/>
    <protectedRange sqref="G189:K189" name="Bereich2_1_99_20"/>
    <protectedRange sqref="O148:Q148" name="Bereich4_25"/>
    <protectedRange sqref="D223 D234:D240 D250 D262:D264" name="Bereich5_6"/>
    <protectedRange sqref="I234:K234" name="Bereich4_26"/>
    <protectedRange sqref="E242:E243" name="Bereich1_1_41"/>
    <protectedRange sqref="G243:H243" name="Bereich2_1_41"/>
    <protectedRange sqref="E238" name="Bereich1_1_99_21"/>
    <protectedRange sqref="G238:K238" name="Bereich2_1_99_21"/>
    <protectedRange sqref="O215:Q215" name="Bereich4_27"/>
    <protectedRange sqref="O282:Q282" name="Bereich4_32"/>
    <protectedRange sqref="O481:Q481" name="Bereich4_37"/>
    <protectedRange sqref="O557:Q557" name="Bereich4_42"/>
    <protectedRange sqref="O613:Q613" name="Bereich4_43"/>
    <protectedRange sqref="D630 D619 D655:D657 D645" name="Bereich5_19"/>
    <protectedRange sqref="E630" name="Bereich1_1_52_2"/>
    <protectedRange sqref="G630:H630" name="Bereich2_1_52_2"/>
    <protectedRange sqref="E636" name="Bereich1_1_99_33"/>
    <protectedRange sqref="G636:K636" name="Bereich2_1_99_33"/>
    <protectedRange sqref="D727:D728 D712 D700 D684 D730:D732" name="Bereich5_20"/>
    <protectedRange sqref="I723:K723" name="Bereich4_44"/>
    <protectedRange sqref="E692" name="Bereich1_1_53"/>
    <protectedRange sqref="E686" name="Bereich1_1_99_34"/>
    <protectedRange sqref="G686:K686" name="Bereich2_1_99_34"/>
    <protectedRange sqref="E689:E690" name="Bereich1_1_53_1"/>
    <protectedRange sqref="D779 D768 D758" name="Bereich5_21"/>
    <protectedRange sqref="I773:K773" name="Bereich4_45"/>
    <protectedRange sqref="D825 D837 D849 D814" name="Bereich5_22"/>
    <protectedRange sqref="I823:K823" name="Bereich4_46"/>
    <protectedRange sqref="E839:E840" name="Bereich1_1_58"/>
    <protectedRange sqref="G839:H840" name="Bereich2_1_58"/>
    <protectedRange sqref="E810" name="Bereich1_1_99_35"/>
    <protectedRange sqref="G810 I810:K810" name="Bereich2_1_99_35"/>
    <protectedRange sqref="D878 D887 D904 D918" name="Bereich5_23"/>
    <protectedRange sqref="I906:K906" name="Bereich4_47"/>
    <protectedRange sqref="E894" name="Bereich1_1_59"/>
    <protectedRange sqref="G894:H894" name="Bereich2_1_59"/>
    <protectedRange sqref="D947 D963 D973" name="Bereich5_24"/>
    <protectedRange sqref="E952" name="Bereich1_1_60"/>
    <protectedRange sqref="G952:H952" name="Bereich2_1_60"/>
    <protectedRange sqref="G985:H987" name="Bereich2_1_61"/>
    <protectedRange sqref="Q1005" name="Bereich4_49"/>
    <protectedRange sqref="O938:Q938" name="Bereich4_51"/>
    <protectedRange sqref="O873:Q873" name="Bereich4_52"/>
    <protectedRange sqref="O809:Q809" name="Bereich4_53"/>
    <protectedRange sqref="O745:Q745" name="Bereich4_54"/>
    <protectedRange sqref="O679:Q679" name="Bereich4_55"/>
    <protectedRange sqref="D1088 D1099 D1077 D1109" name="Bereich5_26"/>
    <protectedRange sqref="I1085:K1085" name="Bereich4_56"/>
    <protectedRange sqref="E1102" name="Bereich1_1_65"/>
    <protectedRange sqref="G1102:H1102" name="Bereich2_1_65"/>
    <protectedRange sqref="D1163 D1181:D1183 D1152 D1142" name="Bereich5_27"/>
    <protectedRange sqref="I1176:K1176" name="Bereich4_57"/>
    <protectedRange sqref="E1152" name="Bereich1_1_66"/>
    <protectedRange sqref="G1152:H1152" name="Bereich2_1_66"/>
    <protectedRange sqref="O1136:Q1136" name="Bereich4_58"/>
    <protectedRange sqref="O1201:Q1201" name="Bereich4_59"/>
    <protectedRange sqref="D1209 D1225 D1237" name="Bereich5_28"/>
    <protectedRange sqref="I1214:K1214" name="Bereich4_60"/>
    <protectedRange sqref="E1209" name="Bereich1_1_69"/>
    <protectedRange sqref="G1209:H1209" name="Bereich2_1_69"/>
    <protectedRange sqref="D1268 D1278:D1281 D1293 D1304" name="Bereich5_29"/>
    <protectedRange sqref="I1294:K1294" name="Bereich4_61"/>
    <protectedRange sqref="E1268" name="Bereich1_1_70"/>
    <protectedRange sqref="G1268:H1268" name="Bereich2_1_70"/>
    <protectedRange sqref="E1300" name="Bereich1_1_71"/>
    <protectedRange sqref="G1300:H1300" name="Bereich2_1_71"/>
    <protectedRange sqref="E1354" name="Bereich1_1_11"/>
    <protectedRange sqref="G1354:H1354" name="Bereich2_1_11"/>
    <protectedRange sqref="E1373" name="Bereich1_1_99_37"/>
    <protectedRange sqref="G1373:K1373" name="Bereich2_1_99_37"/>
    <protectedRange sqref="O1265:Q1265" name="Bereich4_62"/>
    <protectedRange sqref="E1425" name="Bereich1_1_75"/>
    <protectedRange sqref="G1425:H1425" name="Bereich2_1_75"/>
    <protectedRange sqref="E1478" name="Bereich1_1_76"/>
    <protectedRange sqref="G1478:H1478" name="Bereich2_1_76"/>
    <protectedRange sqref="E1533" name="Bereich1_1_12"/>
    <protectedRange sqref="G1533:H1533" name="Bereich2_1_12"/>
    <protectedRange sqref="E1562" name="Bereich1_1_77"/>
    <protectedRange sqref="G1562:H1562" name="Bereich2_1_77"/>
    <protectedRange sqref="E1552" name="Bereich1_1_99_38"/>
    <protectedRange sqref="G1552:K1552" name="Bereich2_1_99_38"/>
    <protectedRange sqref="E1601" name="Bereich1_1_80"/>
    <protectedRange sqref="G1601:H1601" name="Bereich2_1_80"/>
    <protectedRange sqref="E1627:E1630" name="Bereich1_1_81"/>
    <protectedRange sqref="G1627:H1630" name="Bereich2_1_81"/>
    <protectedRange sqref="E1674" name="Bereich1_1_13"/>
    <protectedRange sqref="G1674:H1674" name="Bereich2_1_13"/>
    <protectedRange sqref="E1677" name="Bereich1_1_99_39"/>
    <protectedRange sqref="G1677:K1677" name="Bereich2_1_99_39"/>
    <protectedRange sqref="G1716:H1729" name="Bereich2_1_82_1"/>
    <protectedRange sqref="E1734" name="Bereich1_1_82"/>
    <protectedRange sqref="G1734:H1735" name="Bereich2_1_82"/>
    <protectedRange sqref="E1774" name="Bereich1_1_83"/>
    <protectedRange sqref="G1774:H1774" name="Bereich2_1_83"/>
    <protectedRange sqref="E1732" name="Bereich1_1_82_1"/>
    <protectedRange sqref="G1732:H1732" name="Bereich2_1_82_1_1"/>
    <protectedRange sqref="E1815" name="Bereich1_1_14_1"/>
    <protectedRange sqref="G1815:H1815" name="Bereich2_1_14_1"/>
    <protectedRange sqref="E1830" name="Bereich1_1_99_43"/>
    <protectedRange sqref="G1830:K1830" name="Bereich2_1_99_43"/>
    <protectedRange sqref="E1897" name="Bereich1_1_88_1"/>
    <protectedRange sqref="G1897:H1898" name="Bereich2_1_88_1"/>
    <protectedRange sqref="E1865" name="Bereich1_1_99_44"/>
    <protectedRange sqref="G1865:L1865" name="Bereich2_1_99_44"/>
    <protectedRange sqref="E1955" name="Bereich1_1_92_1"/>
    <protectedRange sqref="G1955:H1955" name="Bereich2_1_92_1"/>
    <protectedRange sqref="E1937:E1939 E1968 E1941:E1942" name="Bereich1_1_99_45"/>
    <protectedRange sqref="G1937:K1939 G1968:K1968 G1941:K1942" name="Bereich2_1_99_45"/>
    <protectedRange sqref="E1940" name="Bereich1_1_99_8_2"/>
    <protectedRange sqref="G1940:K1940" name="Bereich2_1_99_8_2"/>
    <protectedRange sqref="E2011" name="Bereich1_1_93_1"/>
    <protectedRange sqref="G2011:H2011" name="Bereich2_1_93_1"/>
    <protectedRange sqref="E2016" name="Bereich1_1_99_47"/>
    <protectedRange sqref="G2016:K2016" name="Bereich2_1_99_47"/>
    <protectedRange sqref="E2101" name="Bereich1_1_15"/>
    <protectedRange sqref="G2101:H2101" name="Bereich2_1_15"/>
    <protectedRange sqref="E2071" name="Bereich1_1_94"/>
    <protectedRange sqref="G2071:H2071" name="Bereich2_1_94"/>
    <protectedRange sqref="E2152" name="Bereich1_1_98"/>
    <protectedRange sqref="G2152:H2152" name="Bereich2_1_98"/>
    <protectedRange sqref="E2168 E2136" name="Bereich1_1_99_48"/>
    <protectedRange sqref="G2168:K2168 G2136:K2136" name="Bereich2_1_99_48"/>
    <protectedRange sqref="E2212" name="Bereich1_1_99_49"/>
    <protectedRange sqref="G2212:H2212" name="Bereich2_1_99_49"/>
    <protectedRange sqref="E2290:E2292 E2272 E2305" name="Bereich1_1_99_50"/>
    <protectedRange sqref="G2290:H2292 G2272:K2272 G2305:K2305" name="Bereich2_1_99_50"/>
    <protectedRange sqref="E2341 E2366:E2369" name="Bereich1_1_99_51"/>
    <protectedRange sqref="G2341:H2341 G2366:H2369" name="Bereich2_1_99_51"/>
    <protectedRange sqref="E2419" name="Bereich1_1_99_52"/>
    <protectedRange sqref="G2419:H2419" name="Bereich2_1_99_52"/>
    <protectedRange sqref="E2486" name="Bereich1_1_99_53"/>
    <protectedRange sqref="G2486:H2487" name="Bereich2_1_99_53"/>
    <protectedRange sqref="E2483:E2484" name="Bereich1_1_99_5_1"/>
    <protectedRange sqref="G2483:H2484" name="Bereich2_1_99_5_1"/>
    <protectedRange sqref="E2557" name="Bereich1_1_99"/>
    <protectedRange sqref="G2557:H2557" name="Bereich2_1_99_6"/>
    <protectedRange sqref="E2629" name="Bereich1_1_99_1"/>
    <protectedRange sqref="G2645:L2647 G2629:H2629 G2644:K2644" name="Bereich2_1_99_9"/>
    <protectedRange sqref="E2694:E2696 E2680 E2661:E2664" name="Bereich1_1_99_2"/>
    <protectedRange sqref="G2696:H2696 G2694:K2695 G2661:L2662 G2680:H2680 G2663:K2664" name="Bereich2_1_99_14"/>
    <protectedRange sqref="E2747:E2749 E2731 E2761" name="Bereich1_1_99_3"/>
    <protectedRange sqref="G2747:K2749 G2731:H2731 G2761:H2761" name="Bereich2_1_99_15"/>
    <protectedRange sqref="E2840" name="Bereich1_1"/>
    <protectedRange sqref="G2845:L2857 G2840:K2844" name="Bereich2_16"/>
    <protectedRange sqref="E2795" name="Bereich1_3"/>
    <protectedRange sqref="G2795:H2795" name="Bereich2_3_1"/>
    <protectedRange sqref="E2822" name="Bereich1_4"/>
    <protectedRange sqref="G2822:H2822" name="Bereich2_4_1"/>
    <protectedRange sqref="E2860:E2863 E2868 E2865:E2866" name="Bereich1_2"/>
    <protectedRange sqref="G2860:H2863 I2860:L2860 G2865:H2868 I2861:K2867" name="Bereich2_17"/>
    <protectedRange sqref="E2869" name="Bereich1_5"/>
    <protectedRange sqref="G2869:H2869" name="Bereich2_5_1"/>
    <protectedRange sqref="E2864" name="Bereich1_17"/>
    <protectedRange sqref="G2864:K2864" name="Bereich2_17_1"/>
    <protectedRange sqref="E2963 E2926:E2961" name="Bereich1_6"/>
    <protectedRange sqref="G2926:L2927 G2964:L2966 G2928:K2963" name="Bereich2_21"/>
    <protectedRange sqref="N2928:N2966 N2982:N3044 N3049:N3110" name="Bereich2_4_2"/>
    <protectedRange sqref="E3027 E2981:E3023" name="Bereich1_7"/>
    <protectedRange sqref="G2981:L2981 G3032:L3044 G2982:K3031" name="Bereich2_22"/>
    <protectedRange sqref="E3093 E3047:E3089" name="Bereich1_8"/>
    <protectedRange sqref="G3047:L3048 G3098:L3110 G3049:K3097" name="Bereich2_23"/>
    <protectedRange sqref="E3159 E3113:E3155" name="Bereich1_9"/>
    <protectedRange sqref="G3113:L3113 G3164:L3175 G3114:K3163" name="Bereich2_24"/>
    <protectedRange sqref="N3114:N3175 N3180:N3233" name="Bereich2_10_1"/>
    <protectedRange sqref="E3224 E3178:E3220" name="Bereich1_10"/>
    <protectedRange sqref="G3178:L3179 G3229:L3231 G3180:K3228" name="Bereich2_25"/>
    <protectedRange sqref="D296 D321:D322 D307" name="Bereich5_1"/>
    <protectedRange sqref="I298:K298" name="Bereich4_1"/>
    <protectedRange sqref="E327" name="Bereich1_1_4"/>
    <protectedRange sqref="G327:H327" name="Bereich2_1_4"/>
    <protectedRange sqref="E293:E294" name="Bereich1_1_42"/>
    <protectedRange sqref="G294:H294" name="Bereich2_1_42"/>
    <protectedRange sqref="E317 E286:E288" name="Bereich1_1_99_4"/>
    <protectedRange sqref="G317:K317 G286:K288" name="Bereich2_1_99_16"/>
    <protectedRange sqref="D354 D386 D375 D365" name="Bereich5_8"/>
    <protectedRange sqref="I352:K352" name="Bereich4_3"/>
    <protectedRange sqref="E383" name="Bereich1_1_43_2"/>
    <protectedRange sqref="G383:H383" name="Bereich2_1_43_2"/>
    <protectedRange sqref="D435 D425 D414 D450" name="Bereich5_17"/>
    <protectedRange sqref="O422:P430 O432:P445 O447:P456 I465:M469 I417:K417 P446 O460:P469 N414 I464:K464 M464 M417 O416:P420" name="Bereich4_28"/>
    <protectedRange sqref="E438" name="Bereich1_1_99_8"/>
    <protectedRange sqref="I438:K438 G438 M438" name="Bereich2_1_99_24"/>
    <protectedRange sqref="N415:P415" name="Bereich4_29"/>
    <protectedRange sqref="O414:Q414" name="Bereich4_30"/>
    <protectedRange sqref="D491 D480 D513 D502" name="Bereich5_18"/>
    <protectedRange sqref="I512:K512" name="Bereich4_38"/>
    <protectedRange sqref="E487" name="Bereich1_1_47_1"/>
    <protectedRange sqref="G487:H487" name="Bereich2_1_47_1"/>
    <protectedRange sqref="E515" name="Bereich1_1_99_9"/>
    <protectedRange sqref="G515 I515:K515" name="Bereich2_1_99_28"/>
    <protectedRange sqref="D570 D559 D548 D585" name="Bereich5_34"/>
    <protectedRange sqref="I597:L601 I596:K596" name="Bereich4_64"/>
    <protectedRange sqref="E547" name="Bereich1_1_48_5"/>
    <protectedRange sqref="G547:H547" name="Bereich2_1_48_5"/>
    <protectedRange sqref="E585" name="Bereich1_1_49_5"/>
    <protectedRange sqref="G585:H585" name="Bereich2_1_49_5"/>
    <protectedRange sqref="E580" name="Bereich1_1_99_14"/>
    <protectedRange sqref="G580:K580" name="Bereich2_1_99_41"/>
    <protectedRange sqref="O546:Q546" name="Bereich4_65"/>
    <protectedRange sqref="D1023 D1033 D1043 D1009" name="Bereich5_35"/>
    <protectedRange sqref="I1034:K1034" name="Bereich4_66"/>
    <protectedRange sqref="E1042" name="Bereich1_1_64_1"/>
    <protectedRange sqref="G1042:H1042" name="Bereich2_1_64_1"/>
    <protectedRange sqref="E1009" name="Bereich1_1_99_15"/>
    <protectedRange sqref="G1009:K1009" name="Bereich2_1_99_42"/>
  </protectedRanges>
  <pageMargins left="0.75" right="0.75" top="1" bottom="1" header="0.4921259845" footer="0.4921259845"/>
  <pageSetup paperSize="9"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2341"/>
  <sheetViews>
    <sheetView tabSelected="1" zoomScale="55" zoomScaleNormal="55" workbookViewId="0">
      <pane xSplit="4" ySplit="2" topLeftCell="E59" activePane="bottomRight" state="frozen"/>
      <selection pane="topRight" activeCell="B1" sqref="B1"/>
      <selection pane="bottomLeft" activeCell="A3" sqref="A3"/>
      <selection pane="bottomRight" activeCell="Y1" sqref="Y1:Y1048576"/>
    </sheetView>
  </sheetViews>
  <sheetFormatPr baseColWidth="10" defaultColWidth="9" defaultRowHeight="13.8" x14ac:dyDescent="0.25"/>
  <cols>
    <col min="1" max="1" width="49.59765625" hidden="1" customWidth="1"/>
    <col min="2" max="2" width="24.59765625" hidden="1" customWidth="1"/>
    <col min="3" max="3" width="37.19921875" hidden="1" customWidth="1"/>
    <col min="4" max="4" width="31.19921875" style="16" bestFit="1" customWidth="1"/>
    <col min="5" max="5" width="14.8984375" style="16" customWidth="1"/>
    <col min="6" max="6" width="17.69921875" style="17" customWidth="1"/>
    <col min="7" max="7" width="13.09765625" style="10" hidden="1" customWidth="1"/>
    <col min="8" max="10" width="12.09765625" style="10" hidden="1" customWidth="1"/>
    <col min="11" max="11" width="9" style="17" hidden="1" customWidth="1"/>
    <col min="12" max="12" width="9.3984375" style="17" hidden="1" customWidth="1"/>
    <col min="13" max="13" width="13" style="17" hidden="1" customWidth="1"/>
    <col min="14" max="14" width="13" style="17" customWidth="1"/>
    <col min="15" max="15" width="11.8984375" style="18" customWidth="1"/>
    <col min="16" max="16" width="31.8984375" style="18" customWidth="1"/>
    <col min="17" max="17" width="15.59765625" style="18" customWidth="1"/>
    <col min="18" max="18" width="12.3984375" style="18" customWidth="1"/>
    <col min="19" max="19" width="16.19921875" style="16" customWidth="1"/>
    <col min="20" max="20" width="14" style="16" customWidth="1"/>
    <col min="21" max="21" width="16.09765625" style="16" customWidth="1"/>
    <col min="22" max="24" width="14.5" style="17" customWidth="1"/>
    <col min="25" max="25" width="14.59765625" style="17" customWidth="1"/>
    <col min="26" max="26" width="17.69921875" style="17" customWidth="1"/>
    <col min="27" max="27" width="16.3984375" style="17" customWidth="1"/>
    <col min="28" max="34" width="14.69921875" style="17" customWidth="1"/>
    <col min="35" max="35" width="22.3984375" style="17" customWidth="1"/>
    <col min="36" max="36" width="22.3984375" style="1" customWidth="1"/>
    <col min="37" max="117" width="11" style="1" customWidth="1"/>
  </cols>
  <sheetData>
    <row r="1" spans="1:117" s="12" customFormat="1" ht="14.4" x14ac:dyDescent="0.3">
      <c r="A1" s="1"/>
      <c r="B1" s="1"/>
      <c r="C1" s="1"/>
      <c r="D1" s="2"/>
      <c r="E1" s="3"/>
      <c r="F1" s="4"/>
      <c r="G1" s="4"/>
      <c r="H1" s="4"/>
      <c r="I1" s="4"/>
      <c r="J1" s="4"/>
      <c r="K1" s="3" t="s">
        <v>0</v>
      </c>
      <c r="L1" s="4" t="s">
        <v>1</v>
      </c>
      <c r="M1" s="4"/>
      <c r="N1" s="5"/>
      <c r="O1" s="5"/>
      <c r="P1" s="5"/>
      <c r="Q1" s="5"/>
      <c r="R1" s="5"/>
      <c r="S1" s="5"/>
      <c r="T1" s="5"/>
      <c r="U1" s="5"/>
      <c r="V1" s="6" t="s">
        <v>2</v>
      </c>
      <c r="W1" s="6" t="s">
        <v>3</v>
      </c>
      <c r="X1" s="6" t="s">
        <v>4</v>
      </c>
      <c r="Y1" s="6" t="s">
        <v>5</v>
      </c>
      <c r="Z1" s="6" t="s">
        <v>387</v>
      </c>
      <c r="AA1" s="7" t="s">
        <v>6</v>
      </c>
      <c r="AB1" s="8" t="s">
        <v>7</v>
      </c>
      <c r="AC1" s="8" t="s">
        <v>8</v>
      </c>
      <c r="AD1" s="8" t="s">
        <v>9</v>
      </c>
      <c r="AE1" s="8" t="s">
        <v>10</v>
      </c>
      <c r="AF1" s="8" t="s">
        <v>11</v>
      </c>
      <c r="AG1" s="8" t="s">
        <v>12</v>
      </c>
      <c r="AH1" s="8" t="s">
        <v>13</v>
      </c>
      <c r="AI1" s="9" t="s">
        <v>14</v>
      </c>
      <c r="AJ1" s="9" t="s">
        <v>374</v>
      </c>
      <c r="AK1" s="8" t="s">
        <v>411</v>
      </c>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row>
    <row r="2" spans="1:117" s="12" customFormat="1" ht="14.4" x14ac:dyDescent="0.3">
      <c r="A2" s="1"/>
      <c r="B2" s="1"/>
      <c r="C2" s="1"/>
      <c r="D2" s="2" t="s">
        <v>15</v>
      </c>
      <c r="E2" s="3" t="s">
        <v>16</v>
      </c>
      <c r="F2" s="4" t="s">
        <v>17</v>
      </c>
      <c r="G2" s="4" t="s">
        <v>20</v>
      </c>
      <c r="H2" s="4" t="s">
        <v>21</v>
      </c>
      <c r="I2" s="4" t="s">
        <v>162</v>
      </c>
      <c r="J2" s="4" t="s">
        <v>22</v>
      </c>
      <c r="K2" s="3" t="s">
        <v>18</v>
      </c>
      <c r="L2" s="4" t="s">
        <v>19</v>
      </c>
      <c r="N2" s="11" t="s">
        <v>23</v>
      </c>
      <c r="O2" s="11" t="s">
        <v>24</v>
      </c>
      <c r="P2" s="11" t="s">
        <v>25</v>
      </c>
      <c r="Q2" s="11" t="s">
        <v>26</v>
      </c>
      <c r="R2" s="11" t="s">
        <v>27</v>
      </c>
      <c r="S2" s="11" t="s">
        <v>28</v>
      </c>
      <c r="T2" s="5" t="s">
        <v>29</v>
      </c>
      <c r="U2" s="5" t="s">
        <v>30</v>
      </c>
      <c r="V2" s="6" t="s">
        <v>31</v>
      </c>
      <c r="W2" s="6" t="s">
        <v>31</v>
      </c>
      <c r="X2" s="6" t="s">
        <v>31</v>
      </c>
      <c r="Y2" s="6" t="s">
        <v>31</v>
      </c>
      <c r="Z2" s="188" t="s">
        <v>373</v>
      </c>
      <c r="AA2" s="7" t="s">
        <v>32</v>
      </c>
      <c r="AB2" s="8" t="s">
        <v>32</v>
      </c>
      <c r="AC2" s="8" t="s">
        <v>32</v>
      </c>
      <c r="AD2" s="8" t="s">
        <v>33</v>
      </c>
      <c r="AE2" s="8" t="s">
        <v>32</v>
      </c>
      <c r="AF2" s="8" t="s">
        <v>32</v>
      </c>
      <c r="AG2" s="8" t="s">
        <v>32</v>
      </c>
      <c r="AH2" s="8" t="s">
        <v>32</v>
      </c>
      <c r="AI2" s="13" t="s">
        <v>32</v>
      </c>
      <c r="AJ2" s="9" t="s">
        <v>375</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row>
    <row r="3" spans="1:117" ht="14.4" x14ac:dyDescent="0.3">
      <c r="A3" s="14"/>
      <c r="B3" s="14"/>
      <c r="C3" s="14"/>
      <c r="D3" s="15"/>
      <c r="Q3" s="19"/>
      <c r="T3" s="20"/>
      <c r="U3" s="15"/>
    </row>
    <row r="4" spans="1:117" x14ac:dyDescent="0.25">
      <c r="E4" s="16">
        <v>6.5218017667074191E-2</v>
      </c>
      <c r="F4" s="20" t="s">
        <v>34</v>
      </c>
      <c r="T4" s="20"/>
      <c r="U4" s="15"/>
      <c r="AD4" s="24"/>
    </row>
    <row r="5" spans="1:117" x14ac:dyDescent="0.25">
      <c r="E5" s="25">
        <v>2.1996044728004502E-3</v>
      </c>
      <c r="F5" s="20" t="s">
        <v>35</v>
      </c>
      <c r="K5" s="20"/>
      <c r="L5" s="20"/>
      <c r="O5" s="26"/>
      <c r="T5" s="20"/>
      <c r="U5" s="15"/>
      <c r="AI5" s="1"/>
    </row>
    <row r="6" spans="1:117" s="16" customFormat="1" x14ac:dyDescent="0.25">
      <c r="E6" s="19" t="s">
        <v>37</v>
      </c>
      <c r="F6" s="19" t="s">
        <v>38</v>
      </c>
      <c r="G6" s="10"/>
      <c r="H6" s="10"/>
      <c r="I6" s="10"/>
      <c r="J6" s="10"/>
      <c r="K6" s="18"/>
      <c r="L6" s="18"/>
      <c r="M6" s="17"/>
      <c r="O6" s="18"/>
      <c r="P6" s="18"/>
      <c r="Q6" s="18"/>
      <c r="R6" s="18"/>
      <c r="S6" s="17"/>
      <c r="T6" s="20"/>
      <c r="U6" s="15"/>
      <c r="V6" s="17"/>
      <c r="W6" s="17"/>
      <c r="X6" s="17"/>
      <c r="Y6" s="17"/>
      <c r="Z6" s="17"/>
      <c r="AA6" s="17"/>
      <c r="AB6" s="17"/>
      <c r="AC6" s="17"/>
      <c r="AD6" s="17"/>
      <c r="AE6" s="17"/>
      <c r="AF6" s="17"/>
      <c r="AG6" s="17"/>
      <c r="AH6" s="17"/>
      <c r="AI6" s="17"/>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row>
    <row r="7" spans="1:117" s="16" customFormat="1" x14ac:dyDescent="0.25">
      <c r="D7" s="28"/>
      <c r="E7" s="18">
        <v>4</v>
      </c>
      <c r="F7" s="10">
        <f>8.315*(273+E7)/100000*1000000</f>
        <v>23032.549999999996</v>
      </c>
      <c r="G7" s="10"/>
      <c r="H7" s="10"/>
      <c r="I7" s="10"/>
      <c r="J7" s="10"/>
      <c r="K7" s="29"/>
      <c r="L7" s="29"/>
      <c r="M7" s="17"/>
      <c r="O7" s="18"/>
      <c r="P7" s="18"/>
      <c r="Q7" s="18"/>
      <c r="R7" s="18"/>
      <c r="S7" s="30"/>
      <c r="V7" s="17"/>
      <c r="W7" s="17"/>
      <c r="X7" s="17"/>
      <c r="Y7" s="17"/>
      <c r="Z7" s="17"/>
      <c r="AA7" s="17"/>
      <c r="AB7" s="17"/>
      <c r="AC7" s="17"/>
      <c r="AD7" s="17"/>
      <c r="AE7" s="17"/>
      <c r="AF7" s="17"/>
      <c r="AG7" s="17"/>
      <c r="AH7" s="17"/>
      <c r="AI7" s="17"/>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row>
    <row r="8" spans="1:117" s="16" customFormat="1" x14ac:dyDescent="0.25">
      <c r="M8" s="17"/>
      <c r="O8" s="18"/>
      <c r="P8" s="18"/>
      <c r="Q8" s="18"/>
      <c r="R8" s="18"/>
      <c r="S8" s="30"/>
      <c r="T8" s="31"/>
      <c r="V8" s="17"/>
      <c r="W8" s="17"/>
      <c r="X8" s="17"/>
      <c r="Y8" s="17"/>
      <c r="Z8" s="17"/>
      <c r="AA8" s="17"/>
      <c r="AB8" s="17"/>
      <c r="AC8" s="17"/>
      <c r="AD8" s="17"/>
      <c r="AE8" s="17"/>
      <c r="AF8" s="17"/>
      <c r="AG8" s="17"/>
      <c r="AH8" s="17"/>
      <c r="AI8" s="17"/>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row>
    <row r="9" spans="1:117" x14ac:dyDescent="0.25">
      <c r="H9" s="16"/>
      <c r="I9" s="16"/>
      <c r="J9" s="16"/>
      <c r="S9"/>
    </row>
    <row r="11" spans="1:117" s="1" customFormat="1" ht="15" thickBot="1" x14ac:dyDescent="0.35">
      <c r="A11" s="34">
        <v>4</v>
      </c>
      <c r="B11" s="35" t="s">
        <v>37</v>
      </c>
      <c r="C11" s="14"/>
      <c r="D11" s="18" t="s">
        <v>80</v>
      </c>
      <c r="E11" s="18"/>
      <c r="F11" s="10"/>
      <c r="G11" s="10"/>
      <c r="H11" s="10"/>
      <c r="I11" s="10"/>
      <c r="J11" s="10"/>
      <c r="K11" s="10"/>
      <c r="L11" s="10"/>
      <c r="M11" s="10"/>
      <c r="O11" s="36"/>
      <c r="P11" s="36"/>
      <c r="Q11" s="36"/>
      <c r="R11" s="18"/>
      <c r="S11" s="18"/>
      <c r="T11" s="18"/>
      <c r="U11" s="18"/>
      <c r="V11" s="10"/>
      <c r="W11" s="10"/>
      <c r="X11" s="10"/>
      <c r="Y11" s="10"/>
      <c r="Z11" s="10"/>
      <c r="AA11" s="10"/>
      <c r="AB11" s="10"/>
      <c r="AC11" s="10"/>
      <c r="AD11" s="10"/>
      <c r="AE11" s="10"/>
      <c r="AF11" s="10"/>
      <c r="AG11" s="10"/>
      <c r="AH11" s="10"/>
      <c r="AI11" s="10"/>
    </row>
    <row r="12" spans="1:117" s="1" customFormat="1" ht="15" thickBot="1" x14ac:dyDescent="0.35">
      <c r="A12" s="35">
        <f>273.15+A11</f>
        <v>277.14999999999998</v>
      </c>
      <c r="B12" s="35" t="s">
        <v>36</v>
      </c>
      <c r="C12" s="14"/>
      <c r="D12" s="18"/>
      <c r="E12" s="28">
        <v>39882.611111111109</v>
      </c>
      <c r="F12" s="18"/>
      <c r="G12" s="10"/>
      <c r="H12" s="10"/>
      <c r="I12" s="10"/>
      <c r="J12" s="18"/>
      <c r="K12" s="18"/>
      <c r="L12" s="18"/>
      <c r="M12" s="10"/>
      <c r="O12" s="37">
        <v>96.27</v>
      </c>
      <c r="P12" s="38">
        <v>20.28</v>
      </c>
      <c r="Q12" s="39">
        <f>P12-S12</f>
        <v>11.103300000000001</v>
      </c>
      <c r="R12" s="18">
        <v>45.25</v>
      </c>
      <c r="S12" s="40">
        <f>R12*P12/100</f>
        <v>9.1767000000000003</v>
      </c>
      <c r="T12" s="40">
        <f>Q12/$A$18+S12</f>
        <v>13.803075</v>
      </c>
      <c r="U12" s="40">
        <f>$A$16-T12</f>
        <v>103.19692499999999</v>
      </c>
      <c r="V12" s="10"/>
      <c r="W12" s="10"/>
      <c r="X12" s="10"/>
    </row>
    <row r="13" spans="1:117" s="1" customFormat="1" ht="14.4" x14ac:dyDescent="0.3">
      <c r="A13" s="41">
        <f>8.315*(A12)/100000*1000000</f>
        <v>23045.022499999995</v>
      </c>
      <c r="B13" s="35" t="s">
        <v>38</v>
      </c>
      <c r="C13" s="14"/>
      <c r="E13" s="28">
        <v>39883.611111111109</v>
      </c>
      <c r="F13" s="10">
        <f>E13-E$12</f>
        <v>1</v>
      </c>
      <c r="G13" s="10">
        <v>2377</v>
      </c>
      <c r="H13" s="10">
        <v>0.78</v>
      </c>
      <c r="I13" s="10"/>
      <c r="J13" s="10">
        <v>769</v>
      </c>
      <c r="K13" s="10"/>
      <c r="L13" s="79">
        <v>1037</v>
      </c>
      <c r="M13" s="10"/>
      <c r="N13" s="42">
        <v>4.45</v>
      </c>
      <c r="O13" s="36"/>
      <c r="P13" s="36"/>
      <c r="Q13" s="36"/>
      <c r="R13" s="18"/>
      <c r="S13" s="18"/>
      <c r="T13" s="18"/>
      <c r="U13" s="18"/>
      <c r="V13" s="43">
        <f t="shared" ref="V13:V52" si="0">($A$15*L13/1000/$A$13*H13)/$Q$12</f>
        <v>2.3708572829980961E-6</v>
      </c>
      <c r="W13" s="43">
        <f t="shared" ref="W13:W52" si="1">($U$12*L13/1000/$A$13*H13)/$Q$12</f>
        <v>3.2622024162567769E-4</v>
      </c>
      <c r="X13" s="43">
        <f t="shared" ref="X13:X52" si="2">($A$46*$S$12*H13*L13/1000000)/$Q$12</f>
        <v>1.4623389392874255E-6</v>
      </c>
      <c r="Y13" s="22">
        <f>X13+W13+SUM($V$13:V13)</f>
        <v>3.300534378479632E-4</v>
      </c>
      <c r="Z13" s="22"/>
      <c r="AA13" s="22">
        <f t="shared" ref="AA13:AA51" si="3">($A$15*L13/1000/$A$13*G13)/$Q$12</f>
        <v>7.2250355919057365E-3</v>
      </c>
      <c r="AB13" s="44">
        <f t="shared" ref="AB13:AB51" si="4">($U$12*L13/1000/$A$13*G13)/$Q$12</f>
        <v>0.99413527480030228</v>
      </c>
      <c r="AC13" s="44">
        <f t="shared" ref="AC13:AC51" si="5">($A$14*$S$12/1000*G13/1000000*L13/1000*1000000)/$Q$12</f>
        <v>0.13217575155546818</v>
      </c>
      <c r="AD13" s="44">
        <f t="shared" ref="AD13:AD51" si="6">($A$14*((L13/1000)*G13/10^6)*(1+($A$28/(10^-N13))+(($A$28*$A$29)/(10^-N13)^2))*1000000)*$S$12/1000/$Q$12</f>
        <v>0.13329127734105092</v>
      </c>
      <c r="AE13" s="44">
        <f t="shared" ref="AE13:AE50" si="7">AD13/(1+($A$28/(10^-N13))+(($A$28*$A$29)/(10^-N13)^2))*1</f>
        <v>0.13217575155546821</v>
      </c>
      <c r="AF13" s="44">
        <f t="shared" ref="AF13:AF50" si="8">AD13/(1+($A$28/(10^-N13))+(($A$28*$A$29)/(10^-N13)^2))*($A$28/(10^-N13))</f>
        <v>1.1155249378317455E-3</v>
      </c>
      <c r="AG13" s="44">
        <f t="shared" ref="AG13:AG50" si="9">AD13/(1+($A$28/(10^-N13))+(($A$28*$A$29)/(10^-N13)^2))*(($A$28*$A$29)/(10^-N13)^2)</f>
        <v>8.4775096830284818E-10</v>
      </c>
      <c r="AH13" s="45">
        <f>AD13+AB13+SUM($AA$13:AA13)</f>
        <v>1.1346515877332588</v>
      </c>
      <c r="AI13" s="45">
        <f>AD13+AB13+SUM($AA$13:AA13)</f>
        <v>1.1346515877332588</v>
      </c>
    </row>
    <row r="14" spans="1:117" s="1" customFormat="1" ht="14.4" x14ac:dyDescent="0.3">
      <c r="A14" s="46">
        <f>1/(EXP(-6.8346+12817/A12-3.7668*10^6/A12^2+2.997*10^8/A12^3)*10)*1000/18</f>
        <v>6.4879783254909645E-2</v>
      </c>
      <c r="B14" s="35" t="s">
        <v>39</v>
      </c>
      <c r="C14" s="14"/>
      <c r="E14" s="28">
        <v>39890.627083333333</v>
      </c>
      <c r="F14" s="10">
        <f t="shared" ref="F14:F59" si="10">E14-E$12</f>
        <v>8.015972222223354</v>
      </c>
      <c r="G14" s="10">
        <v>5194</v>
      </c>
      <c r="H14" s="10">
        <v>2.44</v>
      </c>
      <c r="I14" s="10"/>
      <c r="J14" s="10">
        <v>999</v>
      </c>
      <c r="K14" s="10"/>
      <c r="L14" s="79">
        <v>1037</v>
      </c>
      <c r="M14" s="10"/>
      <c r="N14" s="42">
        <v>4.45</v>
      </c>
      <c r="V14" s="43">
        <f t="shared" si="0"/>
        <v>7.4165279109171206E-6</v>
      </c>
      <c r="W14" s="43">
        <f t="shared" si="1"/>
        <v>1.020483832777761E-3</v>
      </c>
      <c r="X14" s="43">
        <f t="shared" si="2"/>
        <v>4.5744961690529709E-6</v>
      </c>
      <c r="Y14" s="22">
        <f>X14+W14+SUM($V$13:V14)</f>
        <v>1.0348457141407291E-3</v>
      </c>
      <c r="Z14" s="22"/>
      <c r="AA14" s="22">
        <f t="shared" si="3"/>
        <v>1.5787477856271936E-2</v>
      </c>
      <c r="AB14" s="44">
        <f t="shared" si="4"/>
        <v>2.1722922243638076</v>
      </c>
      <c r="AC14" s="44">
        <f t="shared" si="5"/>
        <v>0.28881819670976094</v>
      </c>
      <c r="AD14" s="44">
        <f t="shared" si="6"/>
        <v>0.29125574022272549</v>
      </c>
      <c r="AE14" s="44">
        <f t="shared" si="7"/>
        <v>0.28881819670976094</v>
      </c>
      <c r="AF14" s="44">
        <f t="shared" si="8"/>
        <v>2.4375416605376884E-3</v>
      </c>
      <c r="AG14" s="44">
        <f t="shared" si="9"/>
        <v>1.8524268108392902E-9</v>
      </c>
      <c r="AH14" s="45">
        <f>AD14+AB14+SUM($AA$13:AA14)</f>
        <v>2.4865604780347108</v>
      </c>
      <c r="AI14" s="45">
        <f>AD14+AB14+SUM($AA$13:AA14)</f>
        <v>2.4865604780347108</v>
      </c>
    </row>
    <row r="15" spans="1:117" s="1" customFormat="1" ht="14.4" x14ac:dyDescent="0.3">
      <c r="A15" s="47">
        <v>0.75</v>
      </c>
      <c r="B15" s="14" t="s">
        <v>40</v>
      </c>
      <c r="C15" s="14"/>
      <c r="E15" s="28">
        <v>39897.493750000001</v>
      </c>
      <c r="F15" s="10">
        <f t="shared" si="10"/>
        <v>14.882638888891961</v>
      </c>
      <c r="G15" s="10">
        <v>6265</v>
      </c>
      <c r="H15" s="10">
        <v>1.49</v>
      </c>
      <c r="I15" s="10"/>
      <c r="J15" s="10">
        <v>1216</v>
      </c>
      <c r="K15" s="10"/>
      <c r="L15" s="79">
        <v>1037</v>
      </c>
      <c r="M15" s="10"/>
      <c r="N15" s="42">
        <v>4.45</v>
      </c>
      <c r="O15" s="36"/>
      <c r="P15" s="36"/>
      <c r="Q15" s="36"/>
      <c r="R15" s="18"/>
      <c r="S15" s="48"/>
      <c r="T15" s="18"/>
      <c r="U15" s="18"/>
      <c r="V15" s="43">
        <f t="shared" si="0"/>
        <v>4.5289453226502094E-6</v>
      </c>
      <c r="W15" s="43">
        <f t="shared" si="1"/>
        <v>6.2316430772084582E-4</v>
      </c>
      <c r="X15" s="43">
        <f t="shared" si="2"/>
        <v>2.7934423327413635E-6</v>
      </c>
      <c r="Y15" s="22">
        <f>X15+W15+SUM($V$13:V15)</f>
        <v>6.4027408057015258E-4</v>
      </c>
      <c r="Z15" s="22"/>
      <c r="AA15" s="22">
        <f t="shared" si="3"/>
        <v>1.9042847279465477E-2</v>
      </c>
      <c r="AB15" s="44">
        <f t="shared" si="4"/>
        <v>2.620217709980603</v>
      </c>
      <c r="AC15" s="44">
        <f t="shared" si="5"/>
        <v>0.34837235317417259</v>
      </c>
      <c r="AD15" s="44">
        <f t="shared" si="6"/>
        <v>0.35131251684547077</v>
      </c>
      <c r="AE15" s="44">
        <f t="shared" si="7"/>
        <v>0.34837235317417259</v>
      </c>
      <c r="AF15" s="44">
        <f t="shared" si="8"/>
        <v>2.9401614369019293E-3</v>
      </c>
      <c r="AG15" s="44">
        <f t="shared" si="9"/>
        <v>2.234396220621516E-9</v>
      </c>
      <c r="AH15" s="45">
        <f>AD15+AB15+SUM($AA$13:AA15)</f>
        <v>3.0135855875537172</v>
      </c>
      <c r="AI15" s="45">
        <f>AD15+AB15+SUM($AA$13:AA15)</f>
        <v>3.0135855875537172</v>
      </c>
    </row>
    <row r="16" spans="1:117" s="1" customFormat="1" ht="14.4" x14ac:dyDescent="0.3">
      <c r="A16" s="49">
        <v>117</v>
      </c>
      <c r="B16" s="35" t="s">
        <v>41</v>
      </c>
      <c r="C16" s="14"/>
      <c r="E16" s="28">
        <v>39912.714583333334</v>
      </c>
      <c r="F16" s="10">
        <f t="shared" si="10"/>
        <v>30.103472222224809</v>
      </c>
      <c r="G16" s="10">
        <v>8868</v>
      </c>
      <c r="H16" s="10">
        <v>8.73</v>
      </c>
      <c r="I16" s="10"/>
      <c r="J16" s="10">
        <v>1570</v>
      </c>
      <c r="K16" s="10"/>
      <c r="L16" s="79">
        <v>1037</v>
      </c>
      <c r="M16" s="10"/>
      <c r="N16" s="42">
        <v>4.45</v>
      </c>
      <c r="O16" s="36"/>
      <c r="P16" s="36"/>
      <c r="Q16" s="36"/>
      <c r="R16" s="18"/>
      <c r="S16" s="18"/>
      <c r="T16" s="18"/>
      <c r="U16" s="18"/>
      <c r="V16" s="43">
        <f t="shared" si="0"/>
        <v>2.6535364205863309E-5</v>
      </c>
      <c r="W16" s="43">
        <f t="shared" si="1"/>
        <v>3.6511573197335464E-3</v>
      </c>
      <c r="X16" s="43">
        <f t="shared" si="2"/>
        <v>1.6366947358947721E-5</v>
      </c>
      <c r="Y16" s="22">
        <f>X16+W16+SUM($V$13:V16)</f>
        <v>3.7083759618149227E-3</v>
      </c>
      <c r="Z16" s="1">
        <f t="shared" ref="Z16:Z52" si="11">LINEST(Y13:Y16,E13:E16,TRUE,TRUE)</f>
        <v>1.134988336900766E-4</v>
      </c>
      <c r="AA16" s="22">
        <f t="shared" si="3"/>
        <v>2.6954823571316816E-2</v>
      </c>
      <c r="AB16" s="44">
        <f t="shared" si="4"/>
        <v>3.7088732086365508</v>
      </c>
      <c r="AC16" s="44">
        <f t="shared" si="5"/>
        <v>0.4931150882599461</v>
      </c>
      <c r="AD16" s="44">
        <f t="shared" si="6"/>
        <v>0.49727683948693296</v>
      </c>
      <c r="AE16" s="44">
        <f t="shared" si="7"/>
        <v>0.49311508825994615</v>
      </c>
      <c r="AF16" s="44">
        <f t="shared" si="8"/>
        <v>4.1617480642372404E-3</v>
      </c>
      <c r="AG16" s="44">
        <f t="shared" si="9"/>
        <v>3.1627495106898014E-9</v>
      </c>
      <c r="AH16" s="45">
        <f>AD16+AB16+SUM($AA$13:AA16)</f>
        <v>4.2751602324224436</v>
      </c>
      <c r="AI16" s="45">
        <f>AD16+AB16+SUM($AA$13:AA16)</f>
        <v>4.2751602324224436</v>
      </c>
    </row>
    <row r="17" spans="1:35" ht="16.8" x14ac:dyDescent="0.3">
      <c r="A17" s="49">
        <v>1.3</v>
      </c>
      <c r="B17" s="35" t="s">
        <v>42</v>
      </c>
      <c r="C17" s="14"/>
      <c r="D17" s="1"/>
      <c r="E17" s="28">
        <v>39920.640277777777</v>
      </c>
      <c r="F17" s="10">
        <f t="shared" si="10"/>
        <v>38.029166666667152</v>
      </c>
      <c r="G17" s="10">
        <v>10689</v>
      </c>
      <c r="H17" s="10">
        <v>1.08</v>
      </c>
      <c r="J17" s="10">
        <v>1773</v>
      </c>
      <c r="K17" s="10"/>
      <c r="L17" s="79">
        <v>1037</v>
      </c>
      <c r="M17" s="10"/>
      <c r="N17" s="42">
        <v>4.45</v>
      </c>
      <c r="O17" s="36"/>
      <c r="P17" s="36"/>
      <c r="Q17" s="36"/>
      <c r="S17" s="18"/>
      <c r="T17" s="18"/>
      <c r="U17" s="18"/>
      <c r="V17" s="43">
        <f t="shared" si="0"/>
        <v>3.2827254687665949E-6</v>
      </c>
      <c r="W17" s="43">
        <f t="shared" si="1"/>
        <v>4.5168956532786142E-4</v>
      </c>
      <c r="X17" s="43">
        <f t="shared" si="2"/>
        <v>2.0247769928595119E-6</v>
      </c>
      <c r="Y17" s="22">
        <f>X17+W17+SUM($V$13:V17)</f>
        <v>4.978487625119163E-4</v>
      </c>
      <c r="Z17" s="1">
        <f t="shared" si="11"/>
        <v>2.5675470968849488E-5</v>
      </c>
      <c r="AA17" s="22">
        <f t="shared" si="3"/>
        <v>3.2489863458931602E-2</v>
      </c>
      <c r="AB17" s="44">
        <f t="shared" si="4"/>
        <v>4.4704720035088057</v>
      </c>
      <c r="AC17" s="44">
        <f t="shared" si="5"/>
        <v>0.59437383608599048</v>
      </c>
      <c r="AD17" s="44">
        <f t="shared" si="6"/>
        <v>0.59939018237210484</v>
      </c>
      <c r="AE17" s="44">
        <f t="shared" si="7"/>
        <v>0.59437383608599048</v>
      </c>
      <c r="AF17" s="44">
        <f t="shared" si="8"/>
        <v>5.0163424739097717E-3</v>
      </c>
      <c r="AG17" s="44">
        <f t="shared" si="9"/>
        <v>3.8122045015520161E-9</v>
      </c>
      <c r="AH17" s="45">
        <f>AD17+AB17+SUM($AA$13:AA17)</f>
        <v>5.1713622336388019</v>
      </c>
      <c r="AI17" s="45">
        <f>AD17+AB17+SUM($AA$13:AA17)</f>
        <v>5.1713622336388019</v>
      </c>
    </row>
    <row r="18" spans="1:35" ht="16.8" x14ac:dyDescent="0.3">
      <c r="A18" s="49">
        <v>2.4</v>
      </c>
      <c r="B18" s="35" t="s">
        <v>43</v>
      </c>
      <c r="C18" s="14" t="s">
        <v>44</v>
      </c>
      <c r="D18" s="18"/>
      <c r="E18" s="28">
        <v>39940.581250000003</v>
      </c>
      <c r="F18" s="10">
        <f t="shared" si="10"/>
        <v>57.970138888893416</v>
      </c>
      <c r="G18" s="10">
        <v>15980</v>
      </c>
      <c r="H18" s="10">
        <v>3.35</v>
      </c>
      <c r="J18" s="10">
        <v>252</v>
      </c>
      <c r="K18" s="10"/>
      <c r="L18" s="79">
        <v>1037</v>
      </c>
      <c r="M18" s="10"/>
      <c r="N18" s="42">
        <v>4.45</v>
      </c>
      <c r="O18" s="36"/>
      <c r="P18" s="36"/>
      <c r="Q18" s="36"/>
      <c r="S18" s="18"/>
      <c r="T18" s="1"/>
      <c r="U18" s="18"/>
      <c r="V18" s="43">
        <f t="shared" si="0"/>
        <v>1.01825280744149E-5</v>
      </c>
      <c r="W18" s="43">
        <f t="shared" si="1"/>
        <v>1.4010741146743848E-3</v>
      </c>
      <c r="X18" s="43">
        <f t="shared" si="2"/>
        <v>6.2805582648883019E-6</v>
      </c>
      <c r="Y18" s="22">
        <f>X18+W18+SUM($V$13:V18)</f>
        <v>1.4616716212048832E-3</v>
      </c>
      <c r="Z18" s="1">
        <f t="shared" si="11"/>
        <v>2.5796904043684784E-6</v>
      </c>
      <c r="AA18" s="22">
        <f t="shared" si="3"/>
        <v>4.857217869526869E-2</v>
      </c>
      <c r="AB18" s="44">
        <f t="shared" si="4"/>
        <v>6.6833326425363193</v>
      </c>
      <c r="AC18" s="44">
        <f t="shared" si="5"/>
        <v>0.88858582661185603</v>
      </c>
      <c r="AD18" s="44">
        <f t="shared" si="6"/>
        <v>0.89608523849810406</v>
      </c>
      <c r="AE18" s="44">
        <f t="shared" si="7"/>
        <v>0.88858582661185581</v>
      </c>
      <c r="AF18" s="44">
        <f t="shared" si="8"/>
        <v>7.4994061870219978E-3</v>
      </c>
      <c r="AG18" s="44">
        <f t="shared" si="9"/>
        <v>5.699226114210984E-9</v>
      </c>
      <c r="AH18" s="45">
        <f>AD18+AB18+SUM($AA$13:AA18)</f>
        <v>7.7294901074875835</v>
      </c>
      <c r="AI18" s="45">
        <f>AD18+AB18+SUM($AA$13:AA18)</f>
        <v>7.7294901074875835</v>
      </c>
    </row>
    <row r="19" spans="1:35" ht="14.4" x14ac:dyDescent="0.3">
      <c r="A19" s="50" t="s">
        <v>45</v>
      </c>
      <c r="B19" s="23">
        <v>862.40140000000008</v>
      </c>
      <c r="C19" s="50" t="s">
        <v>46</v>
      </c>
      <c r="D19" s="19"/>
      <c r="E19" s="28">
        <v>39959.592361111114</v>
      </c>
      <c r="F19" s="10">
        <f t="shared" si="10"/>
        <v>76.981250000004366</v>
      </c>
      <c r="G19" s="10">
        <v>17559</v>
      </c>
      <c r="H19" s="10">
        <v>5.29</v>
      </c>
      <c r="J19" s="10">
        <v>625</v>
      </c>
      <c r="K19" s="10"/>
      <c r="L19" s="79">
        <v>1037</v>
      </c>
      <c r="M19" s="10"/>
      <c r="N19" s="42">
        <v>4.45</v>
      </c>
      <c r="O19" s="36"/>
      <c r="P19" s="36"/>
      <c r="Q19" s="36"/>
      <c r="S19" s="18"/>
      <c r="T19" s="1"/>
      <c r="U19" s="18"/>
      <c r="V19" s="43">
        <f t="shared" si="0"/>
        <v>1.6079275675717856E-5</v>
      </c>
      <c r="W19" s="43">
        <f t="shared" si="1"/>
        <v>2.2124424079485059E-3</v>
      </c>
      <c r="X19" s="43">
        <f t="shared" si="2"/>
        <v>9.9176576779877942E-6</v>
      </c>
      <c r="Y19" s="22">
        <f>X19+W19+SUM($V$13:V19)</f>
        <v>2.2927562895678219E-3</v>
      </c>
      <c r="Z19" s="1">
        <f t="shared" si="11"/>
        <v>-9.3126384301949491E-6</v>
      </c>
      <c r="AA19" s="22">
        <f t="shared" si="3"/>
        <v>5.3371644913030217E-2</v>
      </c>
      <c r="AB19" s="44">
        <f t="shared" si="4"/>
        <v>7.3437195162888127</v>
      </c>
      <c r="AC19" s="44">
        <f t="shared" si="5"/>
        <v>0.97638789295854678</v>
      </c>
      <c r="AD19" s="44">
        <f t="shared" si="6"/>
        <v>0.98462832933593292</v>
      </c>
      <c r="AE19" s="44">
        <f t="shared" si="7"/>
        <v>0.97638789295854667</v>
      </c>
      <c r="AF19" s="44">
        <f t="shared" si="8"/>
        <v>8.2404301150137207E-3</v>
      </c>
      <c r="AG19" s="44">
        <f t="shared" si="9"/>
        <v>6.262372424244723E-9</v>
      </c>
      <c r="AH19" s="45">
        <f>AD19+AB19+SUM($AA$13:AA19)</f>
        <v>8.5317917169909361</v>
      </c>
      <c r="AI19" s="45">
        <f>AD19+AB19+SUM($AA$13:AA19)</f>
        <v>8.5317917169909361</v>
      </c>
    </row>
    <row r="20" spans="1:35" ht="14.4" x14ac:dyDescent="0.3">
      <c r="A20" s="51"/>
      <c r="B20" s="27">
        <v>773.76039999999989</v>
      </c>
      <c r="C20" s="32" t="s">
        <v>47</v>
      </c>
      <c r="D20" s="19"/>
      <c r="E20" s="28">
        <v>39974.425694444442</v>
      </c>
      <c r="F20" s="10">
        <f t="shared" si="10"/>
        <v>91.814583333332848</v>
      </c>
      <c r="G20" s="10">
        <v>19200.599999999999</v>
      </c>
      <c r="H20" s="10">
        <v>7.52</v>
      </c>
      <c r="J20" s="10">
        <v>841</v>
      </c>
      <c r="K20" s="10"/>
      <c r="L20" s="79">
        <v>1037</v>
      </c>
      <c r="M20" s="10"/>
      <c r="N20" s="42">
        <v>4.45</v>
      </c>
      <c r="O20" s="36"/>
      <c r="P20" s="36"/>
      <c r="Q20" s="36"/>
      <c r="S20" s="18"/>
      <c r="T20" s="1"/>
      <c r="U20" s="18"/>
      <c r="V20" s="43">
        <f t="shared" si="0"/>
        <v>2.2857495856597026E-5</v>
      </c>
      <c r="W20" s="43">
        <f t="shared" si="1"/>
        <v>3.1450977141347382E-3</v>
      </c>
      <c r="X20" s="43">
        <f t="shared" si="2"/>
        <v>1.4098447209540304E-5</v>
      </c>
      <c r="Y20" s="22">
        <f>X20+W20+SUM($V$13:V20)</f>
        <v>3.2524498811422036E-3</v>
      </c>
      <c r="Z20" s="1">
        <f t="shared" si="11"/>
        <v>5.0183907647765443E-5</v>
      </c>
      <c r="AA20" s="22">
        <f t="shared" si="3"/>
        <v>5.8361387625555435E-2</v>
      </c>
      <c r="AB20" s="44">
        <f t="shared" si="4"/>
        <v>8.030287655587161</v>
      </c>
      <c r="AC20" s="44">
        <f t="shared" si="5"/>
        <v>1.0676709025308886</v>
      </c>
      <c r="AD20" s="44">
        <f t="shared" si="6"/>
        <v>1.0766817415711323</v>
      </c>
      <c r="AE20" s="44">
        <f t="shared" si="7"/>
        <v>1.0676709025308884</v>
      </c>
      <c r="AF20" s="44">
        <f t="shared" si="8"/>
        <v>9.0108321923989074E-3</v>
      </c>
      <c r="AG20" s="44">
        <f t="shared" si="9"/>
        <v>6.8478448641126034E-9</v>
      </c>
      <c r="AH20" s="45">
        <f>AD20+AB20+SUM($AA$13:AA20)</f>
        <v>9.3687746561500393</v>
      </c>
      <c r="AI20" s="45">
        <f>AD20+AB20+SUM($AA$13:AA20)</f>
        <v>9.3687746561500393</v>
      </c>
    </row>
    <row r="21" spans="1:35" ht="14.4" x14ac:dyDescent="0.3">
      <c r="A21" s="50" t="s">
        <v>48</v>
      </c>
      <c r="B21" s="23">
        <v>42.195185179999996</v>
      </c>
      <c r="C21" s="50" t="s">
        <v>49</v>
      </c>
      <c r="D21" s="18"/>
      <c r="E21" s="28">
        <v>39993.422222222223</v>
      </c>
      <c r="F21" s="10">
        <f t="shared" si="10"/>
        <v>110.81111111111386</v>
      </c>
      <c r="G21" s="10">
        <v>22242</v>
      </c>
      <c r="H21" s="10">
        <v>6.86</v>
      </c>
      <c r="J21" s="10">
        <v>1283</v>
      </c>
      <c r="K21" s="10"/>
      <c r="L21" s="79">
        <v>1037</v>
      </c>
      <c r="M21" s="10"/>
      <c r="N21" s="42">
        <v>4.45</v>
      </c>
      <c r="O21" s="36"/>
      <c r="P21" s="36"/>
      <c r="Q21" s="36"/>
      <c r="S21" s="18"/>
      <c r="T21" s="1"/>
      <c r="U21" s="18"/>
      <c r="V21" s="43">
        <f t="shared" si="0"/>
        <v>2.0851385847906334E-5</v>
      </c>
      <c r="W21" s="43">
        <f t="shared" si="1"/>
        <v>2.8690652019899348E-3</v>
      </c>
      <c r="X21" s="43">
        <f t="shared" si="2"/>
        <v>1.2861083491681714E-5</v>
      </c>
      <c r="Y21" s="22">
        <f>X21+W21+SUM($V$13:V21)</f>
        <v>2.9960313911274478E-3</v>
      </c>
      <c r="Z21" s="1">
        <f t="shared" si="11"/>
        <v>3.1644832995916545E-5</v>
      </c>
      <c r="AA21" s="22">
        <f t="shared" si="3"/>
        <v>6.760590729287648E-2</v>
      </c>
      <c r="AB21" s="44">
        <f t="shared" si="4"/>
        <v>9.3022956592799009</v>
      </c>
      <c r="AC21" s="44">
        <f t="shared" si="5"/>
        <v>1.2367913614205821</v>
      </c>
      <c r="AD21" s="44">
        <f t="shared" si="6"/>
        <v>1.2472295290785251</v>
      </c>
      <c r="AE21" s="44">
        <f t="shared" si="7"/>
        <v>1.2367913614205819</v>
      </c>
      <c r="AF21" s="44">
        <f t="shared" si="8"/>
        <v>1.0438159725390694E-2</v>
      </c>
      <c r="AG21" s="44">
        <f t="shared" si="9"/>
        <v>7.9325523925081807E-9</v>
      </c>
      <c r="AH21" s="45">
        <f>AD21+AB21+SUM($AA$13:AA21)</f>
        <v>10.878936354643049</v>
      </c>
      <c r="AI21" s="45">
        <f>AD21+AB21+SUM($AA$13:AA21)</f>
        <v>10.878936354643049</v>
      </c>
    </row>
    <row r="22" spans="1:35" ht="14.4" x14ac:dyDescent="0.3">
      <c r="A22" s="14" t="s">
        <v>50</v>
      </c>
      <c r="B22" s="52">
        <v>50</v>
      </c>
      <c r="C22" s="14"/>
      <c r="D22" s="18"/>
      <c r="E22" s="28">
        <v>40007.421527777777</v>
      </c>
      <c r="F22" s="10">
        <f t="shared" si="10"/>
        <v>124.81041666666715</v>
      </c>
      <c r="G22" s="10">
        <v>23797</v>
      </c>
      <c r="H22" s="10">
        <v>6.52</v>
      </c>
      <c r="J22" s="10">
        <v>159</v>
      </c>
      <c r="K22" s="10"/>
      <c r="L22" s="79">
        <v>1037</v>
      </c>
      <c r="M22" s="10"/>
      <c r="N22" s="42">
        <v>4.45</v>
      </c>
      <c r="O22" s="36"/>
      <c r="P22" s="36"/>
      <c r="Q22" s="36"/>
      <c r="S22" s="18"/>
      <c r="T22" s="1"/>
      <c r="U22" s="18"/>
      <c r="V22" s="43">
        <f t="shared" si="0"/>
        <v>1.9817935237368699E-5</v>
      </c>
      <c r="W22" s="43">
        <f t="shared" si="1"/>
        <v>2.7268666351274594E-3</v>
      </c>
      <c r="X22" s="43">
        <f t="shared" si="2"/>
        <v>1.2223653697633348E-5</v>
      </c>
      <c r="Y22" s="22">
        <f>X22+W22+SUM($V$13:V22)</f>
        <v>2.873013329708293E-3</v>
      </c>
      <c r="Z22" s="1">
        <f t="shared" si="11"/>
        <v>8.8089922384541501E-6</v>
      </c>
      <c r="AA22" s="22">
        <f t="shared" si="3"/>
        <v>7.2332424055776529E-2</v>
      </c>
      <c r="AB22" s="44">
        <f t="shared" si="4"/>
        <v>9.952644987136221</v>
      </c>
      <c r="AC22" s="44">
        <f t="shared" si="5"/>
        <v>1.3232588808437009</v>
      </c>
      <c r="AD22" s="44">
        <f t="shared" si="6"/>
        <v>1.3344268097959566</v>
      </c>
      <c r="AE22" s="44">
        <f t="shared" si="7"/>
        <v>1.3232588808437007</v>
      </c>
      <c r="AF22" s="44">
        <f t="shared" si="8"/>
        <v>1.1167920465116552E-2</v>
      </c>
      <c r="AG22" s="44">
        <f t="shared" si="9"/>
        <v>8.487139163947361E-9</v>
      </c>
      <c r="AH22" s="45">
        <f>AD22+AB22+SUM($AA$13:AA22)</f>
        <v>11.688815387272577</v>
      </c>
      <c r="AI22" s="45">
        <f>AD22+AB22+SUM($AA$13:AA22)</f>
        <v>11.688815387272577</v>
      </c>
    </row>
    <row r="23" spans="1:35" ht="14.4" x14ac:dyDescent="0.3">
      <c r="A23" s="53" t="s">
        <v>51</v>
      </c>
      <c r="B23" s="23">
        <v>50</v>
      </c>
      <c r="D23" s="18"/>
      <c r="E23" s="28">
        <v>40021.375</v>
      </c>
      <c r="F23" s="10">
        <f t="shared" si="10"/>
        <v>138.76388888889051</v>
      </c>
      <c r="G23" s="10">
        <v>25254.799999999999</v>
      </c>
      <c r="H23" s="10">
        <v>7.28</v>
      </c>
      <c r="J23" s="10">
        <v>227</v>
      </c>
      <c r="K23" s="10"/>
      <c r="L23" s="79">
        <v>1037</v>
      </c>
      <c r="M23" s="10"/>
      <c r="N23" s="42">
        <v>4.45</v>
      </c>
      <c r="O23" s="36"/>
      <c r="P23" s="36"/>
      <c r="Q23" s="36"/>
      <c r="S23" s="18"/>
      <c r="T23" s="18"/>
      <c r="U23" s="18"/>
      <c r="V23" s="43">
        <f t="shared" si="0"/>
        <v>2.2128001307982228E-5</v>
      </c>
      <c r="W23" s="43">
        <f t="shared" si="1"/>
        <v>3.0447222551729914E-3</v>
      </c>
      <c r="X23" s="43">
        <f t="shared" si="2"/>
        <v>1.3648496766682638E-5</v>
      </c>
      <c r="Y23" s="22">
        <f>X23+W23+SUM($V$13:V23)</f>
        <v>3.2144217941308564E-3</v>
      </c>
      <c r="Z23" s="1">
        <f t="shared" si="11"/>
        <v>-2.0783812858177011E-6</v>
      </c>
      <c r="AA23" s="22">
        <f t="shared" si="3"/>
        <v>7.6763495526487577E-2</v>
      </c>
      <c r="AB23" s="44">
        <f t="shared" si="4"/>
        <v>10.56234225411303</v>
      </c>
      <c r="AC23" s="44">
        <f t="shared" si="5"/>
        <v>1.4043214852263515</v>
      </c>
      <c r="AD23" s="44">
        <f t="shared" si="6"/>
        <v>1.4161735595257772</v>
      </c>
      <c r="AE23" s="44">
        <f t="shared" si="7"/>
        <v>1.4043214852263515</v>
      </c>
      <c r="AF23" s="44">
        <f t="shared" si="8"/>
        <v>1.1852065292365654E-2</v>
      </c>
      <c r="AG23" s="44">
        <f t="shared" si="9"/>
        <v>9.0070598040785712E-9</v>
      </c>
      <c r="AH23" s="45">
        <f>AD23+AB23+SUM($AA$13:AA23)</f>
        <v>12.457022899505693</v>
      </c>
      <c r="AI23" s="45">
        <f>AD23+AB23+SUM($AA$13:AA23)</f>
        <v>12.457022899505693</v>
      </c>
    </row>
    <row r="24" spans="1:35" ht="15" thickBot="1" x14ac:dyDescent="0.35">
      <c r="D24" s="18"/>
      <c r="E24" s="28">
        <v>40035.440972222219</v>
      </c>
      <c r="F24" s="10">
        <f t="shared" si="10"/>
        <v>152.82986111110949</v>
      </c>
      <c r="G24" s="10">
        <v>25617.200000000001</v>
      </c>
      <c r="H24" s="10">
        <v>8.5299999999999994</v>
      </c>
      <c r="J24" s="10">
        <v>426</v>
      </c>
      <c r="K24" s="10"/>
      <c r="L24" s="79">
        <v>1037</v>
      </c>
      <c r="M24" s="10"/>
      <c r="N24" s="42">
        <v>4.45</v>
      </c>
      <c r="O24" s="36"/>
      <c r="P24" s="36"/>
      <c r="Q24" s="36"/>
      <c r="S24" s="18"/>
      <c r="T24" s="18"/>
      <c r="U24" s="18"/>
      <c r="V24" s="43">
        <f t="shared" si="0"/>
        <v>2.5927452082017639E-5</v>
      </c>
      <c r="W24" s="43">
        <f t="shared" si="1"/>
        <v>3.5675111039320901E-3</v>
      </c>
      <c r="X24" s="43">
        <f t="shared" si="2"/>
        <v>1.5991988656566329E-5</v>
      </c>
      <c r="Y24" s="22">
        <f>X24+W24+SUM($V$13:V24)</f>
        <v>3.7654815868618562E-3</v>
      </c>
      <c r="Z24" s="1">
        <f t="shared" si="11"/>
        <v>1.8934894884776804E-5</v>
      </c>
      <c r="AA24" s="22">
        <f t="shared" si="3"/>
        <v>7.7865032294895942E-2</v>
      </c>
      <c r="AB24" s="44">
        <f t="shared" si="4"/>
        <v>10.71390919714527</v>
      </c>
      <c r="AC24" s="44">
        <f t="shared" si="5"/>
        <v>1.4244731437722926</v>
      </c>
      <c r="AD24" s="44">
        <f t="shared" si="6"/>
        <v>1.4364952923437819</v>
      </c>
      <c r="AE24" s="44">
        <f t="shared" si="7"/>
        <v>1.4244731437722926</v>
      </c>
      <c r="AF24" s="44">
        <f t="shared" si="8"/>
        <v>1.2022139435180223E-2</v>
      </c>
      <c r="AG24" s="44">
        <f t="shared" si="9"/>
        <v>9.1363088368564242E-9</v>
      </c>
      <c r="AH24" s="45">
        <f>AD24+AB24+SUM($AA$13:AA24)</f>
        <v>12.706776607650834</v>
      </c>
      <c r="AI24" s="45">
        <f>AD24+AB24+SUM($AA$13:AA24)</f>
        <v>12.706776607650834</v>
      </c>
    </row>
    <row r="25" spans="1:35" ht="14.4" x14ac:dyDescent="0.3">
      <c r="A25" s="54" t="s">
        <v>52</v>
      </c>
      <c r="B25" s="55"/>
      <c r="C25" s="55"/>
      <c r="D25" s="18"/>
      <c r="E25" s="28">
        <v>40049.415972222225</v>
      </c>
      <c r="F25" s="10">
        <f t="shared" si="10"/>
        <v>166.80486111111531</v>
      </c>
      <c r="G25" s="10">
        <v>26728</v>
      </c>
      <c r="H25" s="10">
        <v>9.82</v>
      </c>
      <c r="J25" s="10">
        <v>712</v>
      </c>
      <c r="K25" s="10"/>
      <c r="L25" s="79">
        <v>1037</v>
      </c>
      <c r="M25" s="10"/>
      <c r="N25" s="42">
        <v>4.45</v>
      </c>
      <c r="O25" s="36"/>
      <c r="P25" s="36"/>
      <c r="Q25" s="36"/>
      <c r="S25" s="18"/>
      <c r="T25" s="18"/>
      <c r="U25" s="18"/>
      <c r="V25" s="43">
        <f t="shared" si="0"/>
        <v>2.9848485280822186E-5</v>
      </c>
      <c r="W25" s="43">
        <f t="shared" si="1"/>
        <v>4.1070291958514808E-3</v>
      </c>
      <c r="X25" s="43">
        <f t="shared" si="2"/>
        <v>1.8410472286926305E-5</v>
      </c>
      <c r="Y25" s="22">
        <f>X25+W25+SUM($V$13:V25)</f>
        <v>4.3372666476924294E-3</v>
      </c>
      <c r="Z25" s="1">
        <f t="shared" si="11"/>
        <v>3.5303711449637278E-5</v>
      </c>
      <c r="AA25" s="22">
        <f t="shared" si="3"/>
        <v>8.1241376230734755E-2</v>
      </c>
      <c r="AB25" s="44">
        <f t="shared" si="4"/>
        <v>11.178480279706553</v>
      </c>
      <c r="AC25" s="44">
        <f t="shared" si="5"/>
        <v>1.4862404238849616</v>
      </c>
      <c r="AD25" s="44">
        <f t="shared" si="6"/>
        <v>1.4987838707495198</v>
      </c>
      <c r="AE25" s="44">
        <f t="shared" si="7"/>
        <v>1.4862404238849614</v>
      </c>
      <c r="AF25" s="44">
        <f t="shared" si="8"/>
        <v>1.2543437332085355E-2</v>
      </c>
      <c r="AG25" s="44">
        <f t="shared" si="9"/>
        <v>9.5324728148079598E-9</v>
      </c>
      <c r="AH25" s="45">
        <f>AD25+AB25+SUM($AA$13:AA25)</f>
        <v>13.314877644848591</v>
      </c>
      <c r="AI25" s="45">
        <f>AD25+AB25+SUM($AA$13:AA25)</f>
        <v>13.314877644848591</v>
      </c>
    </row>
    <row r="26" spans="1:35" ht="14.4" x14ac:dyDescent="0.3">
      <c r="A26" s="56">
        <f>-114.3106+5773.67/$A$12+17.779524*LN($A$12)</f>
        <v>6.5236725050088893</v>
      </c>
      <c r="B26" s="57" t="s">
        <v>53</v>
      </c>
      <c r="C26" s="57" t="s">
        <v>54</v>
      </c>
      <c r="D26" s="18"/>
      <c r="E26" s="28">
        <v>40063.379861111112</v>
      </c>
      <c r="F26" s="10">
        <f t="shared" si="10"/>
        <v>180.76875000000291</v>
      </c>
      <c r="G26" s="10">
        <v>27028.3</v>
      </c>
      <c r="H26" s="10">
        <v>10.050000000000001</v>
      </c>
      <c r="J26" s="10">
        <v>1006</v>
      </c>
      <c r="K26" s="10"/>
      <c r="L26" s="79">
        <v>1037</v>
      </c>
      <c r="M26" s="10"/>
      <c r="N26" s="42">
        <v>4.45</v>
      </c>
      <c r="O26" s="36"/>
      <c r="P26" s="36"/>
      <c r="Q26" s="36"/>
      <c r="S26" s="18"/>
      <c r="T26" s="18"/>
      <c r="U26" s="18"/>
      <c r="V26" s="43">
        <f t="shared" si="0"/>
        <v>3.0547584223244703E-5</v>
      </c>
      <c r="W26" s="43">
        <f t="shared" si="1"/>
        <v>4.203222344023155E-3</v>
      </c>
      <c r="X26" s="43">
        <f t="shared" si="2"/>
        <v>1.8841674794664903E-5</v>
      </c>
      <c r="Y26" s="22">
        <f>X26+W26+SUM($V$13:V26)</f>
        <v>4.464438582595087E-3</v>
      </c>
      <c r="Z26" s="1">
        <f t="shared" si="11"/>
        <v>3.0881602014451193E-5</v>
      </c>
      <c r="AA26" s="22">
        <f t="shared" si="3"/>
        <v>8.2154156284689028E-2</v>
      </c>
      <c r="AB26" s="44">
        <f t="shared" si="4"/>
        <v>11.30407507273244</v>
      </c>
      <c r="AC26" s="44">
        <f t="shared" si="5"/>
        <v>1.502938942266159</v>
      </c>
      <c r="AD26" s="44">
        <f t="shared" si="6"/>
        <v>1.5156233198809952</v>
      </c>
      <c r="AE26" s="44">
        <f t="shared" si="7"/>
        <v>1.502938942266159</v>
      </c>
      <c r="AF26" s="44">
        <f t="shared" si="8"/>
        <v>1.2684367975261993E-2</v>
      </c>
      <c r="AG26" s="44">
        <f t="shared" si="9"/>
        <v>9.6395740414723863E-9</v>
      </c>
      <c r="AH26" s="45">
        <f>AD26+AB26+SUM($AA$13:AA26)</f>
        <v>13.539466043290641</v>
      </c>
      <c r="AI26" s="45">
        <f>AD26+AB26+SUM($AA$13:AA26)</f>
        <v>13.539466043290641</v>
      </c>
    </row>
    <row r="27" spans="1:35" ht="14.4" x14ac:dyDescent="0.3">
      <c r="A27" s="58">
        <f>-83.2997+4821.38/$A$12+13.5962*LN($A$12)</f>
        <v>10.569210988984892</v>
      </c>
      <c r="B27" s="57" t="s">
        <v>55</v>
      </c>
      <c r="C27" s="57" t="s">
        <v>56</v>
      </c>
      <c r="D27" s="18"/>
      <c r="E27" s="28">
        <v>40077.359027777777</v>
      </c>
      <c r="F27" s="10">
        <f t="shared" si="10"/>
        <v>194.74791666666715</v>
      </c>
      <c r="G27" s="10">
        <v>28551.3</v>
      </c>
      <c r="H27" s="10">
        <v>11.58</v>
      </c>
      <c r="J27" s="10">
        <v>1354</v>
      </c>
      <c r="K27" s="10"/>
      <c r="L27" s="79">
        <v>1037</v>
      </c>
      <c r="M27" s="10"/>
      <c r="N27" s="42">
        <v>4.45</v>
      </c>
      <c r="O27" s="36"/>
      <c r="P27" s="36"/>
      <c r="Q27" s="36"/>
      <c r="S27" s="18"/>
      <c r="T27" s="18"/>
      <c r="U27" s="18"/>
      <c r="V27" s="43">
        <f t="shared" si="0"/>
        <v>3.5198111970664041E-5</v>
      </c>
      <c r="W27" s="43">
        <f t="shared" si="1"/>
        <v>4.8431158949042916E-3</v>
      </c>
      <c r="X27" s="43">
        <f t="shared" si="2"/>
        <v>2.1710108867882547E-5</v>
      </c>
      <c r="Y27" s="22">
        <f>X27+W27+SUM($V$13:V27)</f>
        <v>5.1423986795201054E-3</v>
      </c>
      <c r="Z27" s="1">
        <f t="shared" si="11"/>
        <v>3.0476568405660356E-5</v>
      </c>
      <c r="AA27" s="22">
        <f t="shared" si="3"/>
        <v>8.6783407107773769E-2</v>
      </c>
      <c r="AB27" s="44">
        <f t="shared" si="4"/>
        <v>11.941041006060527</v>
      </c>
      <c r="AC27" s="44">
        <f t="shared" si="5"/>
        <v>1.5876270657911815</v>
      </c>
      <c r="AD27" s="44">
        <f t="shared" si="6"/>
        <v>1.6010261871045635</v>
      </c>
      <c r="AE27" s="44">
        <f t="shared" si="7"/>
        <v>1.5876270657911817</v>
      </c>
      <c r="AF27" s="44">
        <f t="shared" si="8"/>
        <v>1.3399111130633367E-2</v>
      </c>
      <c r="AG27" s="44">
        <f t="shared" si="9"/>
        <v>1.0182748094785488E-8</v>
      </c>
      <c r="AH27" s="45">
        <f>AD27+AB27+SUM($AA$13:AA27)</f>
        <v>14.34861825095007</v>
      </c>
      <c r="AI27" s="45">
        <f>AD27+AB27+SUM($AA$13:AA27)</f>
        <v>14.34861825095007</v>
      </c>
    </row>
    <row r="28" spans="1:35" ht="14.4" x14ac:dyDescent="0.3">
      <c r="A28" s="59">
        <f>10^(-A26)</f>
        <v>2.9945219097207381E-7</v>
      </c>
      <c r="B28" s="57" t="s">
        <v>57</v>
      </c>
      <c r="C28" s="60" t="s">
        <v>58</v>
      </c>
      <c r="D28" s="18"/>
      <c r="E28" s="28">
        <v>40091.362500000003</v>
      </c>
      <c r="F28" s="10">
        <f t="shared" si="10"/>
        <v>208.75138888889342</v>
      </c>
      <c r="G28" s="10">
        <v>29524.7</v>
      </c>
      <c r="H28" s="10">
        <v>10.45</v>
      </c>
      <c r="J28" s="10">
        <v>1664</v>
      </c>
      <c r="K28" s="10"/>
      <c r="L28" s="79">
        <v>1037</v>
      </c>
      <c r="M28" s="10"/>
      <c r="N28" s="42">
        <v>4.45</v>
      </c>
      <c r="O28" s="36"/>
      <c r="P28" s="36"/>
      <c r="Q28" s="36"/>
      <c r="S28" s="18"/>
      <c r="T28" s="18"/>
      <c r="U28" s="18"/>
      <c r="V28" s="43">
        <f t="shared" si="0"/>
        <v>3.1763408470936024E-5</v>
      </c>
      <c r="W28" s="43">
        <f t="shared" si="1"/>
        <v>4.3705147756260658E-3</v>
      </c>
      <c r="X28" s="43">
        <f t="shared" si="2"/>
        <v>1.9591592199427682E-5</v>
      </c>
      <c r="Y28" s="22">
        <f>X28+W28+SUM($V$13:V28)</f>
        <v>4.6994424520443601E-3</v>
      </c>
      <c r="Z28" s="1">
        <f t="shared" si="11"/>
        <v>1.2613271311454403E-5</v>
      </c>
      <c r="AA28" s="22">
        <f t="shared" si="3"/>
        <v>8.9742115414530629E-2</v>
      </c>
      <c r="AB28" s="44">
        <f t="shared" si="4"/>
        <v>12.348147138366212</v>
      </c>
      <c r="AC28" s="44">
        <f t="shared" si="5"/>
        <v>1.6417540647663997</v>
      </c>
      <c r="AD28" s="44">
        <f t="shared" si="6"/>
        <v>1.6556100025710248</v>
      </c>
      <c r="AE28" s="44">
        <f t="shared" si="7"/>
        <v>1.6417540647663995</v>
      </c>
      <c r="AF28" s="44">
        <f t="shared" si="8"/>
        <v>1.3855927274716422E-2</v>
      </c>
      <c r="AG28" s="44">
        <f t="shared" si="9"/>
        <v>1.0529908714283172E-8</v>
      </c>
      <c r="AH28" s="45">
        <f>AD28+AB28+SUM($AA$13:AA28)</f>
        <v>14.900050314136747</v>
      </c>
      <c r="AI28" s="45">
        <f>AD28+AB28+SUM($AA$13:AA28)</f>
        <v>14.900050314136747</v>
      </c>
    </row>
    <row r="29" spans="1:35" ht="15" thickBot="1" x14ac:dyDescent="0.35">
      <c r="A29" s="61">
        <f>10^(-A27)</f>
        <v>2.696429134737524E-11</v>
      </c>
      <c r="B29" s="62" t="s">
        <v>59</v>
      </c>
      <c r="C29" s="63" t="s">
        <v>58</v>
      </c>
      <c r="D29" s="18"/>
      <c r="E29" s="28">
        <v>40105.415972222225</v>
      </c>
      <c r="F29" s="10">
        <f t="shared" si="10"/>
        <v>222.80486111111531</v>
      </c>
      <c r="G29" s="10">
        <v>29677</v>
      </c>
      <c r="H29" s="10">
        <v>12.93</v>
      </c>
      <c r="J29" s="10">
        <v>1990</v>
      </c>
      <c r="K29" s="10"/>
      <c r="L29" s="79">
        <v>1037</v>
      </c>
      <c r="M29" s="10"/>
      <c r="N29" s="42">
        <v>4.45</v>
      </c>
      <c r="O29" s="36"/>
      <c r="P29" s="36"/>
      <c r="Q29" s="36"/>
      <c r="S29" s="18"/>
      <c r="T29" s="18"/>
      <c r="U29" s="18"/>
      <c r="V29" s="43">
        <f t="shared" si="0"/>
        <v>3.9301518806622285E-5</v>
      </c>
      <c r="W29" s="43">
        <f t="shared" si="1"/>
        <v>5.407727851564118E-3</v>
      </c>
      <c r="X29" s="43">
        <f t="shared" si="2"/>
        <v>2.4241080108956934E-5</v>
      </c>
      <c r="Y29" s="22">
        <f>X29+W29+SUM($V$13:V29)</f>
        <v>5.7806065346985647E-3</v>
      </c>
      <c r="Z29" s="1">
        <f t="shared" si="11"/>
        <v>2.5030701607736141E-5</v>
      </c>
      <c r="AA29" s="22">
        <f t="shared" si="3"/>
        <v>9.0205040496839112E-2</v>
      </c>
      <c r="AB29" s="44">
        <f t="shared" si="4"/>
        <v>12.411843731699021</v>
      </c>
      <c r="AC29" s="44">
        <f t="shared" si="5"/>
        <v>1.6502228771189016</v>
      </c>
      <c r="AD29" s="44">
        <f t="shared" si="6"/>
        <v>1.6641502892933815</v>
      </c>
      <c r="AE29" s="44">
        <f t="shared" si="7"/>
        <v>1.6502228771189016</v>
      </c>
      <c r="AF29" s="44">
        <f t="shared" si="8"/>
        <v>1.3927401590253559E-2</v>
      </c>
      <c r="AG29" s="44">
        <f t="shared" si="9"/>
        <v>1.0584226119614481E-8</v>
      </c>
      <c r="AH29" s="45">
        <f>AD29+AB29+SUM($AA$13:AA29)</f>
        <v>15.062492234688753</v>
      </c>
      <c r="AI29" s="45">
        <f>AD29+AB29+SUM($AA$13:AA29)</f>
        <v>15.062492234688753</v>
      </c>
    </row>
    <row r="30" spans="1:35" ht="14.4" x14ac:dyDescent="0.3">
      <c r="A30" s="54" t="s">
        <v>60</v>
      </c>
      <c r="B30" s="55"/>
      <c r="C30" s="55"/>
      <c r="D30" s="18"/>
      <c r="E30" s="28">
        <v>40119.356944444444</v>
      </c>
      <c r="F30" s="10">
        <f t="shared" si="10"/>
        <v>236.7458333333343</v>
      </c>
      <c r="G30" s="10">
        <v>30079.200000000001</v>
      </c>
      <c r="H30" s="10">
        <v>11.33</v>
      </c>
      <c r="J30" s="10">
        <v>2289</v>
      </c>
      <c r="K30" s="10"/>
      <c r="L30" s="79">
        <v>1037</v>
      </c>
      <c r="M30" s="10"/>
      <c r="N30" s="42">
        <v>4.45</v>
      </c>
      <c r="O30" s="36"/>
      <c r="P30" s="36"/>
      <c r="Q30" s="36"/>
      <c r="S30" s="18"/>
      <c r="T30" s="18"/>
      <c r="U30" s="18"/>
      <c r="V30" s="43">
        <f t="shared" si="0"/>
        <v>3.443822181585696E-5</v>
      </c>
      <c r="W30" s="43">
        <f t="shared" si="1"/>
        <v>4.7385581251524712E-3</v>
      </c>
      <c r="X30" s="43">
        <f t="shared" si="2"/>
        <v>2.1241410489905805E-5</v>
      </c>
      <c r="Y30" s="22">
        <f>X30+W30+SUM($V$13:V30)</f>
        <v>5.1428753604837235E-3</v>
      </c>
      <c r="Z30" s="1">
        <f t="shared" si="11"/>
        <v>7.7601620868599203E-6</v>
      </c>
      <c r="AA30" s="22">
        <f t="shared" si="3"/>
        <v>9.1427551777892732E-2</v>
      </c>
      <c r="AB30" s="44">
        <f t="shared" si="4"/>
        <v>12.580056271675748</v>
      </c>
      <c r="AC30" s="44">
        <f t="shared" si="5"/>
        <v>1.6725876593130999</v>
      </c>
      <c r="AD30" s="44">
        <f t="shared" si="6"/>
        <v>1.6867038238943788</v>
      </c>
      <c r="AE30" s="44">
        <f t="shared" si="7"/>
        <v>1.6725876593130999</v>
      </c>
      <c r="AF30" s="44">
        <f t="shared" si="8"/>
        <v>1.4116153853609018E-2</v>
      </c>
      <c r="AG30" s="44">
        <f t="shared" si="9"/>
        <v>1.0727669720561643E-8</v>
      </c>
      <c r="AH30" s="45">
        <f>AD30+AB30+SUM($AA$13:AA30)</f>
        <v>15.344685861044368</v>
      </c>
      <c r="AI30" s="45">
        <f>AD30+AB30+SUM($AA$13:AA30)</f>
        <v>15.344685861044368</v>
      </c>
    </row>
    <row r="31" spans="1:35" ht="14.4" x14ac:dyDescent="0.3">
      <c r="A31" s="64">
        <v>6</v>
      </c>
      <c r="B31" s="57" t="s">
        <v>61</v>
      </c>
      <c r="C31" s="57"/>
      <c r="D31" s="18"/>
      <c r="E31" s="28">
        <v>40161.418749999997</v>
      </c>
      <c r="F31" s="10">
        <f t="shared" si="10"/>
        <v>278.8076388888876</v>
      </c>
      <c r="G31" s="10">
        <v>33039</v>
      </c>
      <c r="H31" s="10">
        <v>15.13</v>
      </c>
      <c r="J31" s="10">
        <v>2529</v>
      </c>
      <c r="K31" s="10"/>
      <c r="L31" s="79">
        <v>1037</v>
      </c>
      <c r="M31" s="10"/>
      <c r="N31" s="42">
        <v>4.45</v>
      </c>
      <c r="O31" s="36"/>
      <c r="P31" s="36"/>
      <c r="Q31" s="36"/>
      <c r="S31" s="18"/>
      <c r="T31" s="18"/>
      <c r="U31" s="18"/>
      <c r="V31" s="43">
        <f t="shared" si="0"/>
        <v>4.5988552168924605E-5</v>
      </c>
      <c r="W31" s="43">
        <f t="shared" si="1"/>
        <v>6.327836225380132E-3</v>
      </c>
      <c r="X31" s="43">
        <f t="shared" si="2"/>
        <v>2.8365625835152236E-5</v>
      </c>
      <c r="Y31" s="22">
        <f>X31+W31+SUM($V$13:V31)</f>
        <v>6.7852662282255555E-3</v>
      </c>
      <c r="Z31" s="1">
        <f t="shared" si="11"/>
        <v>2.6407300017730585E-5</v>
      </c>
      <c r="AA31" s="22">
        <f t="shared" si="3"/>
        <v>0.10042404329868473</v>
      </c>
      <c r="AB31" s="44">
        <f t="shared" si="4"/>
        <v>13.817936619321493</v>
      </c>
      <c r="AC31" s="44">
        <f t="shared" si="5"/>
        <v>1.8371706586626475</v>
      </c>
      <c r="AD31" s="44">
        <f t="shared" si="6"/>
        <v>1.8526758569924195</v>
      </c>
      <c r="AE31" s="44">
        <f t="shared" si="7"/>
        <v>1.8371706586626477</v>
      </c>
      <c r="AF31" s="44">
        <f t="shared" si="8"/>
        <v>1.5505186546496861E-2</v>
      </c>
      <c r="AG31" s="44">
        <f t="shared" si="9"/>
        <v>1.1783274817735717E-8</v>
      </c>
      <c r="AH31" s="45">
        <f>AD31+AB31+SUM($AA$13:AA31)</f>
        <v>16.848962285086841</v>
      </c>
      <c r="AI31" s="45">
        <f>AD31+AB31+SUM($AA$13:AA31)</f>
        <v>16.848962285086841</v>
      </c>
    </row>
    <row r="32" spans="1:35" ht="14.4" x14ac:dyDescent="0.3">
      <c r="A32" s="65">
        <f>(35.2911*A31^0.5+0.8491*A31-0.32*A31^1.5+0.055*A31^2)+(-1583.09*A31^0.5/A12)+(-5.4366*A31^0.5)*LN(A12)</f>
        <v>-7.6464799893500413E-2</v>
      </c>
      <c r="B32" s="57" t="s">
        <v>62</v>
      </c>
      <c r="C32" s="57" t="s">
        <v>63</v>
      </c>
      <c r="D32" s="18"/>
      <c r="E32" s="28">
        <v>40189.38958333333</v>
      </c>
      <c r="F32" s="10">
        <f t="shared" si="10"/>
        <v>306.77847222222044</v>
      </c>
      <c r="G32" s="10">
        <v>34941.9</v>
      </c>
      <c r="H32" s="10">
        <v>14.48</v>
      </c>
      <c r="J32" s="10">
        <v>2754</v>
      </c>
      <c r="K32" s="10"/>
      <c r="L32" s="79">
        <v>1037</v>
      </c>
      <c r="M32" s="10"/>
      <c r="N32" s="42">
        <v>4.45</v>
      </c>
      <c r="O32" s="36"/>
      <c r="P32" s="36"/>
      <c r="Q32" s="36"/>
      <c r="S32" s="18"/>
      <c r="T32" s="18"/>
      <c r="U32" s="18"/>
      <c r="V32" s="43">
        <f t="shared" si="0"/>
        <v>4.4012837766426196E-5</v>
      </c>
      <c r="W32" s="43">
        <f t="shared" si="1"/>
        <v>6.0559860240254008E-3</v>
      </c>
      <c r="X32" s="43">
        <f t="shared" si="2"/>
        <v>2.7147010052412718E-5</v>
      </c>
      <c r="Y32" s="22">
        <f>X32+W32+SUM($V$13:V32)</f>
        <v>6.5562102488545106E-3</v>
      </c>
      <c r="Z32" s="1">
        <f t="shared" si="11"/>
        <v>1.5369011203006667E-5</v>
      </c>
      <c r="AA32" s="22">
        <f t="shared" si="3"/>
        <v>0.10620802320101431</v>
      </c>
      <c r="AB32" s="44">
        <f t="shared" si="4"/>
        <v>14.613788539564446</v>
      </c>
      <c r="AC32" s="44">
        <f t="shared" si="5"/>
        <v>1.9429835478653823</v>
      </c>
      <c r="AD32" s="44">
        <f t="shared" si="6"/>
        <v>1.9593817769134485</v>
      </c>
      <c r="AE32" s="44">
        <f t="shared" si="7"/>
        <v>1.9429835478653823</v>
      </c>
      <c r="AF32" s="44">
        <f t="shared" si="8"/>
        <v>1.6398216586126658E-2</v>
      </c>
      <c r="AG32" s="44">
        <f t="shared" si="9"/>
        <v>1.2461939234051866E-8</v>
      </c>
      <c r="AH32" s="45">
        <f>AD32+AB32+SUM($AA$13:AA32)</f>
        <v>17.857728148451837</v>
      </c>
      <c r="AI32" s="45">
        <f>AD32+AB32+SUM($AA$13:AA32)</f>
        <v>17.857728148451837</v>
      </c>
    </row>
    <row r="33" spans="1:35" ht="14.4" x14ac:dyDescent="0.3">
      <c r="A33" s="65">
        <f>(38.2746*A31^0.5+1.6057*A31-0.647*A31^1.5+0.113*A31^2)+(-1738.16*A31^0.5/A12)+(-6.0346*A31^0.5)*LN(A12)</f>
        <v>-0.55606593912548874</v>
      </c>
      <c r="B33" s="57" t="s">
        <v>64</v>
      </c>
      <c r="C33" s="57" t="s">
        <v>63</v>
      </c>
      <c r="D33" s="18"/>
      <c r="E33" s="28">
        <v>40203.440972222219</v>
      </c>
      <c r="F33" s="10">
        <f t="shared" si="10"/>
        <v>320.82986111110949</v>
      </c>
      <c r="G33" s="10">
        <v>36241</v>
      </c>
      <c r="H33" s="10">
        <v>18.260000000000002</v>
      </c>
      <c r="J33" s="78">
        <v>2960</v>
      </c>
      <c r="K33" s="78"/>
      <c r="L33" s="79">
        <v>1037</v>
      </c>
      <c r="M33" s="10"/>
      <c r="N33" s="42">
        <v>4.45</v>
      </c>
      <c r="O33" s="36"/>
      <c r="P33" s="36"/>
      <c r="Q33" s="36"/>
      <c r="S33" s="18"/>
      <c r="T33" s="18"/>
      <c r="U33" s="18"/>
      <c r="V33" s="43">
        <f t="shared" si="0"/>
        <v>5.5502376907109281E-5</v>
      </c>
      <c r="W33" s="43">
        <f t="shared" si="1"/>
        <v>7.6368995026729154E-3</v>
      </c>
      <c r="X33" s="43">
        <f t="shared" si="2"/>
        <v>3.4233729527421012E-5</v>
      </c>
      <c r="Y33" s="22">
        <f>X33+W33+SUM($V$13:V33)</f>
        <v>8.1997128238841428E-3</v>
      </c>
      <c r="Z33" s="1">
        <f t="shared" si="11"/>
        <v>3.0396039642852418E-5</v>
      </c>
      <c r="AA33" s="22">
        <f t="shared" si="3"/>
        <v>0.11015671640145383</v>
      </c>
      <c r="AB33" s="44">
        <f t="shared" si="4"/>
        <v>15.157112534302801</v>
      </c>
      <c r="AC33" s="44">
        <f t="shared" si="5"/>
        <v>2.015221460715912</v>
      </c>
      <c r="AD33" s="44">
        <f t="shared" si="6"/>
        <v>2.0322293572221395</v>
      </c>
      <c r="AE33" s="44">
        <f t="shared" si="7"/>
        <v>2.0152214607159116</v>
      </c>
      <c r="AF33" s="44">
        <f t="shared" si="8"/>
        <v>1.7007883580967723E-2</v>
      </c>
      <c r="AG33" s="44">
        <f t="shared" si="9"/>
        <v>1.292525992522655E-8</v>
      </c>
      <c r="AH33" s="45">
        <f>AD33+AB33+SUM($AA$13:AA33)</f>
        <v>18.584056439900337</v>
      </c>
      <c r="AI33" s="45">
        <f>AD33+AB33+SUM($AA$13:AA33)</f>
        <v>18.584056439900337</v>
      </c>
    </row>
    <row r="34" spans="1:35" ht="14.4" x14ac:dyDescent="0.3">
      <c r="A34" s="66" t="s">
        <v>65</v>
      </c>
      <c r="B34" s="14"/>
      <c r="C34" s="57"/>
      <c r="D34" s="18"/>
      <c r="E34" s="28">
        <v>40288.428472222222</v>
      </c>
      <c r="F34" s="10">
        <f t="shared" si="10"/>
        <v>405.8173611111124</v>
      </c>
      <c r="G34" s="10">
        <v>43839</v>
      </c>
      <c r="H34" s="10">
        <v>13.61</v>
      </c>
      <c r="J34" s="10">
        <v>12</v>
      </c>
      <c r="K34" s="10"/>
      <c r="L34" s="79">
        <v>1037</v>
      </c>
      <c r="M34" s="10"/>
      <c r="N34" s="42">
        <v>4.45</v>
      </c>
      <c r="O34" s="36"/>
      <c r="P34" s="36"/>
      <c r="Q34" s="36"/>
      <c r="S34" s="18"/>
      <c r="T34" s="18"/>
      <c r="U34" s="18"/>
      <c r="V34" s="43">
        <f t="shared" si="0"/>
        <v>4.1368420027697547E-5</v>
      </c>
      <c r="W34" s="43">
        <f t="shared" si="1"/>
        <v>5.692124985289068E-3</v>
      </c>
      <c r="X34" s="43">
        <f t="shared" si="2"/>
        <v>2.5515939697053662E-5</v>
      </c>
      <c r="Y34" s="22">
        <f>X34+W34+SUM($V$13:V34)</f>
        <v>6.2875889366976259E-3</v>
      </c>
      <c r="Z34" s="1">
        <f t="shared" si="11"/>
        <v>-4.9067644708614904E-6</v>
      </c>
      <c r="AA34" s="22">
        <f t="shared" si="3"/>
        <v>0.13325129798635069</v>
      </c>
      <c r="AB34" s="44">
        <f t="shared" si="4"/>
        <v>18.334832272600107</v>
      </c>
      <c r="AC34" s="44">
        <f t="shared" si="5"/>
        <v>2.4377167742701595</v>
      </c>
      <c r="AD34" s="44">
        <f t="shared" si="6"/>
        <v>2.4582904111713639</v>
      </c>
      <c r="AE34" s="44">
        <f t="shared" si="7"/>
        <v>2.4377167742701604</v>
      </c>
      <c r="AF34" s="44">
        <f t="shared" si="8"/>
        <v>2.0573621266136266E-2</v>
      </c>
      <c r="AG34" s="44">
        <f t="shared" si="9"/>
        <v>1.5635067185287576E-8</v>
      </c>
      <c r="AH34" s="45">
        <f>AD34+AB34+SUM($AA$13:AA34)</f>
        <v>22.321088530133217</v>
      </c>
      <c r="AI34" s="45">
        <f>AD34+AB34+SUM($AA$13:AA34)</f>
        <v>22.321088530133217</v>
      </c>
    </row>
    <row r="35" spans="1:35" ht="14.4" x14ac:dyDescent="0.3">
      <c r="A35" s="67" t="s">
        <v>66</v>
      </c>
      <c r="B35" s="57"/>
      <c r="C35" s="57"/>
      <c r="D35" s="18"/>
      <c r="E35" s="28">
        <v>40361.431250000001</v>
      </c>
      <c r="F35" s="10">
        <f t="shared" si="10"/>
        <v>478.82013888889196</v>
      </c>
      <c r="G35" s="10">
        <v>50164</v>
      </c>
      <c r="H35" s="10">
        <v>17.239999999999998</v>
      </c>
      <c r="J35" s="10">
        <v>12</v>
      </c>
      <c r="K35" s="10"/>
      <c r="L35" s="79">
        <v>1037</v>
      </c>
      <c r="M35" s="10"/>
      <c r="N35" s="42">
        <v>4.45</v>
      </c>
      <c r="O35" s="36"/>
      <c r="P35" s="36"/>
      <c r="Q35" s="36"/>
      <c r="S35" s="18"/>
      <c r="T35" s="18"/>
      <c r="U35" s="18"/>
      <c r="V35" s="43">
        <f t="shared" si="0"/>
        <v>5.2402025075496378E-5</v>
      </c>
      <c r="W35" s="43">
        <f t="shared" si="1"/>
        <v>7.2103038020854904E-3</v>
      </c>
      <c r="X35" s="43">
        <f t="shared" si="2"/>
        <v>3.2321440145275916E-5</v>
      </c>
      <c r="Y35" s="22">
        <f>X35+W35+SUM($V$13:V35)</f>
        <v>7.864975279017767E-3</v>
      </c>
      <c r="Z35" s="1">
        <f t="shared" si="11"/>
        <v>1.5743902319698427E-6</v>
      </c>
      <c r="AA35" s="22">
        <f t="shared" si="3"/>
        <v>0.15247651890296987</v>
      </c>
      <c r="AB35" s="44">
        <f t="shared" si="4"/>
        <v>20.980143847321148</v>
      </c>
      <c r="AC35" s="44">
        <f t="shared" si="5"/>
        <v>2.7894254947532628</v>
      </c>
      <c r="AD35" s="44">
        <f t="shared" si="6"/>
        <v>2.8129674533178286</v>
      </c>
      <c r="AE35" s="44">
        <f t="shared" si="7"/>
        <v>2.7894254947532633</v>
      </c>
      <c r="AF35" s="44">
        <f t="shared" si="8"/>
        <v>2.3541940673702855E-2</v>
      </c>
      <c r="AG35" s="44">
        <f t="shared" si="9"/>
        <v>1.7890862252395486E-8</v>
      </c>
      <c r="AH35" s="45">
        <f>AD35+AB35+SUM($AA$13:AA35)</f>
        <v>25.473553665903694</v>
      </c>
      <c r="AI35" s="45">
        <f>AD35+AB35+SUM($AA$13:AA35)</f>
        <v>25.473553665903694</v>
      </c>
    </row>
    <row r="36" spans="1:35" ht="14.4" x14ac:dyDescent="0.3">
      <c r="A36" s="68">
        <f>10^(-(A32+A26))</f>
        <v>3.5710201016118182E-7</v>
      </c>
      <c r="B36" s="57" t="s">
        <v>67</v>
      </c>
      <c r="C36" s="57"/>
      <c r="D36" s="18"/>
      <c r="E36" s="28">
        <v>40507.513888888891</v>
      </c>
      <c r="F36" s="10">
        <f t="shared" si="10"/>
        <v>624.90277777778101</v>
      </c>
      <c r="G36" s="10">
        <v>52584</v>
      </c>
      <c r="H36" s="10">
        <v>16.809999999999999</v>
      </c>
      <c r="J36" s="10">
        <v>14</v>
      </c>
      <c r="K36" s="10"/>
      <c r="L36" s="79">
        <v>1037</v>
      </c>
      <c r="M36" s="10"/>
      <c r="N36" s="42">
        <v>4.45</v>
      </c>
      <c r="O36" s="36"/>
      <c r="P36" s="36"/>
      <c r="Q36" s="36"/>
      <c r="S36" s="18"/>
      <c r="T36" s="18"/>
      <c r="U36" s="18"/>
      <c r="V36" s="43">
        <f t="shared" si="0"/>
        <v>5.1095014009228196E-5</v>
      </c>
      <c r="W36" s="43">
        <f t="shared" si="1"/>
        <v>7.0304644381123608E-3</v>
      </c>
      <c r="X36" s="43">
        <f t="shared" si="2"/>
        <v>3.1515278935155917E-5</v>
      </c>
      <c r="Y36" s="22">
        <f>X36+W36+SUM($V$13:V36)</f>
        <v>7.7354247678437446E-3</v>
      </c>
      <c r="Z36" s="1">
        <f t="shared" si="11"/>
        <v>2.8527565167498284E-7</v>
      </c>
      <c r="AA36" s="22">
        <f t="shared" si="3"/>
        <v>0.15983225560150241</v>
      </c>
      <c r="AB36" s="44">
        <f t="shared" si="4"/>
        <v>21.992263058518763</v>
      </c>
      <c r="AC36" s="44">
        <f t="shared" si="5"/>
        <v>2.9239923095467981</v>
      </c>
      <c r="AD36" s="44">
        <f t="shared" si="6"/>
        <v>2.9486699737912585</v>
      </c>
      <c r="AE36" s="44">
        <f t="shared" si="7"/>
        <v>2.9239923095467981</v>
      </c>
      <c r="AF36" s="44">
        <f t="shared" si="8"/>
        <v>2.4677645490510939E-2</v>
      </c>
      <c r="AG36" s="44">
        <f t="shared" si="9"/>
        <v>1.8753949060680253E-8</v>
      </c>
      <c r="AH36" s="45">
        <f>AD36+AB36+SUM($AA$13:AA36)</f>
        <v>26.781207653176239</v>
      </c>
      <c r="AI36" s="45">
        <f>AD36+AB36+SUM($AA$13:AA36)</f>
        <v>26.781207653176239</v>
      </c>
    </row>
    <row r="37" spans="1:35" ht="14.4" x14ac:dyDescent="0.3">
      <c r="A37" s="67" t="s">
        <v>68</v>
      </c>
      <c r="B37" s="57"/>
      <c r="C37" s="57"/>
      <c r="D37" s="18"/>
      <c r="E37" s="28">
        <v>40534.436805555553</v>
      </c>
      <c r="F37" s="10">
        <f t="shared" si="10"/>
        <v>651.8256944444438</v>
      </c>
      <c r="G37" s="10">
        <v>52654</v>
      </c>
      <c r="H37" s="10">
        <v>20.149999999999999</v>
      </c>
      <c r="J37" s="10">
        <v>17</v>
      </c>
      <c r="K37" s="10"/>
      <c r="L37" s="79">
        <v>1037</v>
      </c>
      <c r="M37" s="10"/>
      <c r="N37" s="42">
        <v>4.45</v>
      </c>
      <c r="O37" s="36"/>
      <c r="P37" s="36"/>
      <c r="Q37" s="36"/>
      <c r="S37" s="18"/>
      <c r="T37" s="18"/>
      <c r="U37" s="18"/>
      <c r="V37" s="43">
        <f t="shared" si="0"/>
        <v>6.1247146477450806E-5</v>
      </c>
      <c r="W37" s="43">
        <f t="shared" si="1"/>
        <v>8.4273562419966714E-3</v>
      </c>
      <c r="X37" s="43">
        <f t="shared" si="2"/>
        <v>3.7777089264925151E-5</v>
      </c>
      <c r="Y37" s="22">
        <f>X37+W37+SUM($V$13:V37)</f>
        <v>9.1998255285352746E-3</v>
      </c>
      <c r="Z37" s="1">
        <f t="shared" si="11"/>
        <v>8.4430343406803343E-6</v>
      </c>
      <c r="AA37" s="22">
        <f t="shared" si="3"/>
        <v>0.16004502484484839</v>
      </c>
      <c r="AB37" s="44">
        <f t="shared" si="4"/>
        <v>22.021539234049271</v>
      </c>
      <c r="AC37" s="44">
        <f t="shared" si="5"/>
        <v>2.9278847380738839</v>
      </c>
      <c r="AD37" s="44">
        <f t="shared" si="6"/>
        <v>2.9525952533090845</v>
      </c>
      <c r="AE37" s="44">
        <f t="shared" si="7"/>
        <v>2.9278847380738835</v>
      </c>
      <c r="AF37" s="44">
        <f t="shared" si="8"/>
        <v>2.4710496456286375E-2</v>
      </c>
      <c r="AG37" s="44">
        <f t="shared" si="9"/>
        <v>1.8778914381581052E-8</v>
      </c>
      <c r="AH37" s="45">
        <f>AD37+AB37+SUM($AA$13:AA37)</f>
        <v>26.974454133069422</v>
      </c>
      <c r="AI37" s="45">
        <f>AD37+AB37+SUM($AA$13:AA37)</f>
        <v>26.974454133069422</v>
      </c>
    </row>
    <row r="38" spans="1:35" ht="14.4" x14ac:dyDescent="0.3">
      <c r="A38" s="68">
        <f>10^(-(A33+A27))</f>
        <v>9.7018588109074922E-11</v>
      </c>
      <c r="B38" s="57" t="s">
        <v>67</v>
      </c>
      <c r="C38" s="57"/>
      <c r="D38" s="18"/>
      <c r="E38" s="28">
        <v>40609.628472222219</v>
      </c>
      <c r="F38" s="10">
        <f t="shared" si="10"/>
        <v>727.01736111110949</v>
      </c>
      <c r="G38" s="10">
        <v>50310</v>
      </c>
      <c r="H38" s="10">
        <v>24.31</v>
      </c>
      <c r="J38" s="10">
        <v>65</v>
      </c>
      <c r="K38" s="10"/>
      <c r="L38" s="79">
        <v>1037</v>
      </c>
      <c r="M38" s="10"/>
      <c r="N38" s="42">
        <v>4.45</v>
      </c>
      <c r="O38" s="36"/>
      <c r="P38" s="36"/>
      <c r="Q38" s="36"/>
      <c r="S38" s="18"/>
      <c r="T38" s="18"/>
      <c r="U38" s="18"/>
      <c r="V38" s="43">
        <f t="shared" si="0"/>
        <v>7.3891718653440659E-5</v>
      </c>
      <c r="W38" s="43">
        <f t="shared" si="1"/>
        <v>1.0167197530666954E-2</v>
      </c>
      <c r="X38" s="43">
        <f t="shared" si="2"/>
        <v>4.557623027445809E-5</v>
      </c>
      <c r="Y38" s="22">
        <f>X38+W38+SUM($V$13:V38)</f>
        <v>1.1021357676868532E-2</v>
      </c>
      <c r="Z38" s="1">
        <f t="shared" si="11"/>
        <v>1.1623694875904889E-5</v>
      </c>
      <c r="AA38" s="22">
        <f t="shared" si="3"/>
        <v>0.15292029475337718</v>
      </c>
      <c r="AB38" s="44">
        <f t="shared" si="4"/>
        <v>21.041205584856211</v>
      </c>
      <c r="AC38" s="44">
        <f t="shared" si="5"/>
        <v>2.7975439885383278</v>
      </c>
      <c r="AD38" s="44">
        <f t="shared" si="6"/>
        <v>2.8211544648835805</v>
      </c>
      <c r="AE38" s="44">
        <f t="shared" si="7"/>
        <v>2.7975439885383273</v>
      </c>
      <c r="AF38" s="44">
        <f t="shared" si="8"/>
        <v>2.3610458402320199E-2</v>
      </c>
      <c r="AG38" s="44">
        <f t="shared" si="9"/>
        <v>1.7942932778845722E-8</v>
      </c>
      <c r="AH38" s="45">
        <f>AD38+AB38+SUM($AA$13:AA38)</f>
        <v>26.015599990204237</v>
      </c>
      <c r="AI38" s="45">
        <f>AD38+AB38+SUM($AA$13:AA38)</f>
        <v>26.015599990204237</v>
      </c>
    </row>
    <row r="39" spans="1:35" ht="14.4" x14ac:dyDescent="0.3">
      <c r="A39" s="66" t="s">
        <v>69</v>
      </c>
      <c r="B39" s="57"/>
      <c r="C39" s="57"/>
      <c r="D39" s="18"/>
      <c r="E39" s="28">
        <v>40659.431944444441</v>
      </c>
      <c r="F39" s="10">
        <f t="shared" si="10"/>
        <v>776.82083333333139</v>
      </c>
      <c r="G39" s="10">
        <v>51367</v>
      </c>
      <c r="H39" s="21">
        <v>20.82</v>
      </c>
      <c r="I39" s="21"/>
      <c r="J39" s="10">
        <v>19</v>
      </c>
      <c r="K39" s="10"/>
      <c r="L39" s="79">
        <v>1037</v>
      </c>
      <c r="M39" s="10"/>
      <c r="N39" s="42">
        <v>4.45</v>
      </c>
      <c r="O39" s="36"/>
      <c r="P39" s="36"/>
      <c r="Q39" s="36"/>
      <c r="S39" s="18"/>
      <c r="T39" s="18"/>
      <c r="U39" s="18"/>
      <c r="V39" s="43">
        <f t="shared" si="0"/>
        <v>6.3283652092333795E-5</v>
      </c>
      <c r="W39" s="43">
        <f t="shared" si="1"/>
        <v>8.7075710649315505E-3</v>
      </c>
      <c r="X39" s="43">
        <f t="shared" si="2"/>
        <v>3.9033200917902816E-5</v>
      </c>
      <c r="Y39" s="22">
        <f>X39+W39+SUM($V$13:V39)</f>
        <v>9.6184718338689079E-3</v>
      </c>
      <c r="Z39" s="1">
        <f t="shared" si="11"/>
        <v>1.3458704829507893E-5</v>
      </c>
      <c r="AA39" s="22">
        <f t="shared" si="3"/>
        <v>0.15613311032790156</v>
      </c>
      <c r="AB39" s="44">
        <f t="shared" si="4"/>
        <v>21.483275835366904</v>
      </c>
      <c r="AC39" s="44">
        <f t="shared" si="5"/>
        <v>2.8563196592973221</v>
      </c>
      <c r="AD39" s="44">
        <f t="shared" si="6"/>
        <v>2.8804261856027611</v>
      </c>
      <c r="AE39" s="44">
        <f t="shared" si="7"/>
        <v>2.8563196592973221</v>
      </c>
      <c r="AF39" s="44">
        <f t="shared" si="8"/>
        <v>2.4106507985529352E-2</v>
      </c>
      <c r="AG39" s="44">
        <f t="shared" si="9"/>
        <v>1.831990912444779E-8</v>
      </c>
      <c r="AH39" s="45">
        <f>AD39+AB39+SUM($AA$13:AA39)</f>
        <v>26.67307507176201</v>
      </c>
      <c r="AI39" s="45">
        <f>AD39+AB39+SUM($AA$13:AA39)</f>
        <v>26.67307507176201</v>
      </c>
    </row>
    <row r="40" spans="1:35" ht="14.4" x14ac:dyDescent="0.3">
      <c r="A40" s="69">
        <v>1.83E-2</v>
      </c>
      <c r="B40" s="33" t="s">
        <v>70</v>
      </c>
      <c r="C40" s="57"/>
      <c r="D40" s="18"/>
      <c r="E40" s="28">
        <v>40695.474999999999</v>
      </c>
      <c r="F40" s="10">
        <f t="shared" si="10"/>
        <v>812.86388888888905</v>
      </c>
      <c r="G40" s="10">
        <v>52941</v>
      </c>
      <c r="H40" s="10">
        <v>19.3</v>
      </c>
      <c r="J40" s="10">
        <v>12</v>
      </c>
      <c r="K40" s="10"/>
      <c r="L40" s="79">
        <v>1037</v>
      </c>
      <c r="M40" s="10"/>
      <c r="N40" s="42">
        <v>4.45</v>
      </c>
      <c r="O40" s="36"/>
      <c r="P40" s="36"/>
      <c r="Q40" s="36"/>
      <c r="S40" s="18"/>
      <c r="T40" s="18"/>
      <c r="U40" s="18"/>
      <c r="V40" s="43">
        <f t="shared" si="0"/>
        <v>5.8663519951106744E-5</v>
      </c>
      <c r="W40" s="43">
        <f t="shared" si="1"/>
        <v>8.0718598248404848E-3</v>
      </c>
      <c r="X40" s="43">
        <f t="shared" si="2"/>
        <v>3.6183514779804249E-5</v>
      </c>
      <c r="Y40" s="22">
        <f>X40+W40+SUM($V$13:V40)</f>
        <v>9.0385744275908488E-3</v>
      </c>
      <c r="Z40" s="1">
        <f t="shared" si="11"/>
        <v>-1.673401934613911E-6</v>
      </c>
      <c r="AA40" s="22">
        <f t="shared" si="3"/>
        <v>0.16091737874256692</v>
      </c>
      <c r="AB40" s="44">
        <f t="shared" si="4"/>
        <v>22.141571553724358</v>
      </c>
      <c r="AC40" s="44">
        <f t="shared" si="5"/>
        <v>2.9438436950349351</v>
      </c>
      <c r="AD40" s="44">
        <f t="shared" si="6"/>
        <v>2.9686888993321729</v>
      </c>
      <c r="AE40" s="44">
        <f t="shared" si="7"/>
        <v>2.9438436950349347</v>
      </c>
      <c r="AF40" s="44">
        <f t="shared" si="8"/>
        <v>2.4845185415965681E-2</v>
      </c>
      <c r="AG40" s="44">
        <f t="shared" si="9"/>
        <v>1.8881272197274324E-8</v>
      </c>
      <c r="AH40" s="45">
        <f>AD40+AB40+SUM($AA$13:AA40)</f>
        <v>27.580550882591442</v>
      </c>
      <c r="AI40" s="45">
        <f>AD40+AB40+SUM($AA$13:AA40)</f>
        <v>27.580550882591442</v>
      </c>
    </row>
    <row r="41" spans="1:35" ht="14.4" x14ac:dyDescent="0.3">
      <c r="A41" s="69">
        <v>2.6800000000000001E-2</v>
      </c>
      <c r="B41" s="33" t="s">
        <v>71</v>
      </c>
      <c r="C41" s="57"/>
      <c r="D41" s="18"/>
      <c r="E41" s="28">
        <v>40749.439583333333</v>
      </c>
      <c r="F41" s="10">
        <f t="shared" si="10"/>
        <v>866.82847222222335</v>
      </c>
      <c r="G41" s="10">
        <v>50804</v>
      </c>
      <c r="H41" s="10">
        <v>17.8</v>
      </c>
      <c r="J41" s="36" t="s">
        <v>79</v>
      </c>
      <c r="K41" s="36"/>
      <c r="L41" s="79">
        <v>1037</v>
      </c>
      <c r="M41" s="10"/>
      <c r="N41" s="42">
        <v>4.45</v>
      </c>
      <c r="O41" s="36"/>
      <c r="P41" s="36"/>
      <c r="Q41" s="36"/>
      <c r="S41" s="18"/>
      <c r="T41" s="18"/>
      <c r="U41" s="18"/>
      <c r="V41" s="43">
        <f t="shared" si="0"/>
        <v>5.4104179022264246E-5</v>
      </c>
      <c r="W41" s="43">
        <f t="shared" si="1"/>
        <v>7.444513206329567E-3</v>
      </c>
      <c r="X41" s="43">
        <f t="shared" si="2"/>
        <v>3.3371324511943809E-5</v>
      </c>
      <c r="Y41" s="22">
        <f>X41+W41+SUM($V$13:V41)</f>
        <v>8.462519797834335E-3</v>
      </c>
      <c r="Z41" s="1">
        <f t="shared" si="11"/>
        <v>-1.8074163075652561E-5</v>
      </c>
      <c r="AA41" s="22">
        <f t="shared" si="3"/>
        <v>0.15442183769927598</v>
      </c>
      <c r="AB41" s="44">
        <f t="shared" si="4"/>
        <v>21.247811737885804</v>
      </c>
      <c r="AC41" s="44">
        <f t="shared" si="5"/>
        <v>2.8250134127151898</v>
      </c>
      <c r="AD41" s="44">
        <f t="shared" si="6"/>
        <v>2.8488557231950997</v>
      </c>
      <c r="AE41" s="44">
        <f t="shared" si="7"/>
        <v>2.8250134127151902</v>
      </c>
      <c r="AF41" s="44">
        <f t="shared" si="8"/>
        <v>2.3842292360792598E-2</v>
      </c>
      <c r="AG41" s="44">
        <f t="shared" si="9"/>
        <v>1.811911661491708E-8</v>
      </c>
      <c r="AH41" s="45">
        <f>AD41+AB41+SUM($AA$13:AA41)</f>
        <v>26.721379728315092</v>
      </c>
      <c r="AI41" s="45">
        <f>AD41+AB41+SUM($AA$13:AA41)</f>
        <v>26.721379728315092</v>
      </c>
    </row>
    <row r="42" spans="1:35" ht="15" thickBot="1" x14ac:dyDescent="0.35">
      <c r="A42" s="70" t="s">
        <v>72</v>
      </c>
      <c r="B42" s="62"/>
      <c r="C42" s="62"/>
      <c r="D42" s="18"/>
      <c r="E42" s="28">
        <v>40799.63958333333</v>
      </c>
      <c r="F42" s="10">
        <f t="shared" si="10"/>
        <v>917.02847222222044</v>
      </c>
      <c r="G42" s="10">
        <v>32839</v>
      </c>
      <c r="H42" s="10">
        <v>15</v>
      </c>
      <c r="J42" s="36" t="s">
        <v>79</v>
      </c>
      <c r="K42" s="36"/>
      <c r="L42" s="79">
        <v>1037</v>
      </c>
      <c r="M42" s="10"/>
      <c r="N42" s="42">
        <v>4.45</v>
      </c>
      <c r="O42" s="36"/>
      <c r="P42" s="36"/>
      <c r="Q42" s="36"/>
      <c r="S42" s="18"/>
      <c r="T42" s="18"/>
      <c r="U42" s="18"/>
      <c r="V42" s="43">
        <f t="shared" si="0"/>
        <v>4.5593409288424924E-5</v>
      </c>
      <c r="W42" s="43">
        <f t="shared" si="1"/>
        <v>6.2734661851091859E-3</v>
      </c>
      <c r="X42" s="43">
        <f t="shared" si="2"/>
        <v>2.812190267860433E-5</v>
      </c>
      <c r="Y42" s="22">
        <f>X42+W42+SUM($V$13:V42)</f>
        <v>7.3318167640690404E-3</v>
      </c>
      <c r="Z42" s="1">
        <f t="shared" si="11"/>
        <v>-1.5685179211623118E-5</v>
      </c>
      <c r="AA42" s="22">
        <f t="shared" si="3"/>
        <v>9.9816131174839062E-2</v>
      </c>
      <c r="AB42" s="44">
        <f t="shared" si="4"/>
        <v>13.734290403520038</v>
      </c>
      <c r="AC42" s="44">
        <f t="shared" si="5"/>
        <v>1.8260494342995452</v>
      </c>
      <c r="AD42" s="44">
        <f t="shared" si="6"/>
        <v>1.8414607726557721</v>
      </c>
      <c r="AE42" s="44">
        <f t="shared" si="7"/>
        <v>1.8260494342995452</v>
      </c>
      <c r="AF42" s="44">
        <f t="shared" si="8"/>
        <v>1.5411326644281314E-2</v>
      </c>
      <c r="AG42" s="44">
        <f t="shared" si="9"/>
        <v>1.1711945329447718E-8</v>
      </c>
      <c r="AH42" s="45">
        <f>AD42+AB42+SUM($AA$13:AA42)</f>
        <v>18.300279574584838</v>
      </c>
      <c r="AI42" s="45">
        <f>AD42+AB42+SUM($AA$13:AA42)</f>
        <v>18.300279574584838</v>
      </c>
    </row>
    <row r="43" spans="1:35" ht="15" thickBot="1" x14ac:dyDescent="0.35">
      <c r="A43" s="14"/>
      <c r="B43" s="14"/>
      <c r="C43" s="14"/>
      <c r="D43" s="18"/>
      <c r="E43" s="28">
        <v>40851.495833333334</v>
      </c>
      <c r="F43" s="10">
        <f t="shared" si="10"/>
        <v>968.88472222222481</v>
      </c>
      <c r="G43" s="10">
        <v>56829</v>
      </c>
      <c r="H43" s="21">
        <v>20.5</v>
      </c>
      <c r="I43" s="21"/>
      <c r="J43" s="10">
        <v>11</v>
      </c>
      <c r="K43" s="10"/>
      <c r="L43" s="79">
        <v>1037</v>
      </c>
      <c r="M43" s="10"/>
      <c r="N43" s="42">
        <v>4.45</v>
      </c>
      <c r="O43" s="36"/>
      <c r="P43" s="36"/>
      <c r="Q43" s="36"/>
      <c r="S43" s="18"/>
      <c r="T43" s="18"/>
      <c r="U43" s="18"/>
      <c r="V43" s="43">
        <f t="shared" si="0"/>
        <v>6.2310992694180727E-5</v>
      </c>
      <c r="W43" s="43">
        <f t="shared" si="1"/>
        <v>8.5737371196492208E-3</v>
      </c>
      <c r="X43" s="43">
        <f t="shared" si="2"/>
        <v>3.8433266994092589E-5</v>
      </c>
      <c r="Y43" s="22">
        <f>X43+W43+SUM($V$13:V43)</f>
        <v>9.7047100556187441E-3</v>
      </c>
      <c r="Z43" s="1">
        <f t="shared" si="11"/>
        <v>1.6401060732902533E-6</v>
      </c>
      <c r="AA43" s="22">
        <f t="shared" si="3"/>
        <v>0.17273519043012667</v>
      </c>
      <c r="AB43" s="44">
        <f t="shared" si="4"/>
        <v>23.767653988904659</v>
      </c>
      <c r="AC43" s="44">
        <f t="shared" si="5"/>
        <v>3.1600402966536398</v>
      </c>
      <c r="AD43" s="44">
        <f t="shared" si="6"/>
        <v>3.1867101388365939</v>
      </c>
      <c r="AE43" s="44">
        <f t="shared" si="7"/>
        <v>3.1600402966536403</v>
      </c>
      <c r="AF43" s="44">
        <f t="shared" si="8"/>
        <v>2.6669821915035873E-2</v>
      </c>
      <c r="AG43" s="44">
        <f t="shared" si="9"/>
        <v>2.0267917449593002E-8</v>
      </c>
      <c r="AH43" s="45">
        <f>AD43+AB43+SUM($AA$13:AA43)</f>
        <v>29.85162771658041</v>
      </c>
      <c r="AI43" s="45">
        <f>AD43+AB43+SUM($AA$13:AA43)</f>
        <v>29.85162771658041</v>
      </c>
    </row>
    <row r="44" spans="1:35" ht="14.4" x14ac:dyDescent="0.3">
      <c r="A44" s="71" t="s">
        <v>73</v>
      </c>
      <c r="B44" s="55"/>
      <c r="C44" s="55"/>
      <c r="D44" s="18"/>
      <c r="E44" s="28">
        <v>40941.620833333334</v>
      </c>
      <c r="F44" s="10">
        <f t="shared" si="10"/>
        <v>1059.0097222222248</v>
      </c>
      <c r="G44" s="10">
        <v>61544</v>
      </c>
      <c r="H44" s="21">
        <v>22.3</v>
      </c>
      <c r="I44" s="21"/>
      <c r="J44" s="10">
        <v>46</v>
      </c>
      <c r="K44" s="10"/>
      <c r="L44" s="79">
        <v>1037</v>
      </c>
      <c r="M44" s="72"/>
      <c r="N44" s="42">
        <v>4.45</v>
      </c>
      <c r="O44" s="36"/>
      <c r="P44" s="36"/>
      <c r="Q44" s="36"/>
      <c r="S44" s="18"/>
      <c r="T44" s="18"/>
      <c r="U44" s="18"/>
      <c r="V44" s="43">
        <f t="shared" si="0"/>
        <v>6.7782201808791719E-5</v>
      </c>
      <c r="W44" s="43">
        <f t="shared" si="1"/>
        <v>9.3265530618623221E-3</v>
      </c>
      <c r="X44" s="43">
        <f t="shared" si="2"/>
        <v>4.1807895315525109E-5</v>
      </c>
      <c r="Y44" s="22">
        <f>X44+W44+SUM($V$13:V44)</f>
        <v>1.0528682827962068E-2</v>
      </c>
      <c r="Z44" s="1">
        <f t="shared" si="11"/>
        <v>1.3833533396407576E-5</v>
      </c>
      <c r="AA44" s="22">
        <f t="shared" si="3"/>
        <v>0.18706671874978825</v>
      </c>
      <c r="AB44" s="44">
        <f t="shared" si="4"/>
        <v>25.73961352642398</v>
      </c>
      <c r="AC44" s="44">
        <f t="shared" si="5"/>
        <v>3.422223161013771</v>
      </c>
      <c r="AD44" s="44">
        <f t="shared" si="6"/>
        <v>3.4511057520730488</v>
      </c>
      <c r="AE44" s="44">
        <f t="shared" si="7"/>
        <v>3.422223161013771</v>
      </c>
      <c r="AF44" s="44">
        <f t="shared" si="8"/>
        <v>2.8882569109767327E-2</v>
      </c>
      <c r="AG44" s="44">
        <f t="shared" si="9"/>
        <v>2.1949510135982531E-8</v>
      </c>
      <c r="AH44" s="45">
        <f>AD44+AB44+SUM($AA$13:AA44)</f>
        <v>32.27504958608597</v>
      </c>
      <c r="AI44" s="45">
        <f>AD44+AB44+SUM($AA$13:AA44)</f>
        <v>32.27504958608597</v>
      </c>
    </row>
    <row r="45" spans="1:35" ht="14.4" x14ac:dyDescent="0.3">
      <c r="A45" s="66" t="s">
        <v>74</v>
      </c>
      <c r="B45" s="73">
        <f>EXP((-67.1962+99.1624*(100/$A$12)+27.9015*LN($A$12/100))+A47*(-0.072909+0.041674*($A$12/100)+(-0.0064603*($A$12/100)^2)))</f>
        <v>5.1078010654728861E-2</v>
      </c>
      <c r="C45" s="57" t="s">
        <v>75</v>
      </c>
      <c r="D45" s="18"/>
      <c r="E45" s="28">
        <v>41016.479861111111</v>
      </c>
      <c r="F45" s="10">
        <f t="shared" si="10"/>
        <v>1133.8687500000015</v>
      </c>
      <c r="G45" s="10">
        <v>62116</v>
      </c>
      <c r="H45" s="21">
        <v>24.25</v>
      </c>
      <c r="I45" s="21"/>
      <c r="J45" s="10">
        <v>11</v>
      </c>
      <c r="K45" s="10"/>
      <c r="L45" s="79">
        <v>1037</v>
      </c>
      <c r="M45" s="10"/>
      <c r="N45" s="42">
        <v>4.45</v>
      </c>
      <c r="O45" s="36"/>
      <c r="P45" s="36"/>
      <c r="Q45" s="36"/>
      <c r="S45" s="18"/>
      <c r="T45" s="18"/>
      <c r="U45" s="18"/>
      <c r="V45" s="43">
        <f t="shared" si="0"/>
        <v>7.3709345016286952E-5</v>
      </c>
      <c r="W45" s="43">
        <f t="shared" si="1"/>
        <v>1.0142103665926517E-2</v>
      </c>
      <c r="X45" s="43">
        <f t="shared" si="2"/>
        <v>4.5463742663743669E-5</v>
      </c>
      <c r="Y45" s="22">
        <f>X45+W45+SUM($V$13:V45)</f>
        <v>1.142159862439077E-2</v>
      </c>
      <c r="Z45" s="1">
        <f t="shared" si="11"/>
        <v>1.7038854971875288E-5</v>
      </c>
      <c r="AA45" s="22">
        <f t="shared" si="3"/>
        <v>0.18880534742398683</v>
      </c>
      <c r="AB45" s="44">
        <f t="shared" si="4"/>
        <v>25.978841703616148</v>
      </c>
      <c r="AC45" s="44">
        <f t="shared" si="5"/>
        <v>3.4540298626922432</v>
      </c>
      <c r="AD45" s="44">
        <f t="shared" si="6"/>
        <v>3.4831808932758599</v>
      </c>
      <c r="AE45" s="44">
        <f t="shared" si="7"/>
        <v>3.4540298626922432</v>
      </c>
      <c r="AF45" s="44">
        <f t="shared" si="8"/>
        <v>2.9151008430103788E-2</v>
      </c>
      <c r="AG45" s="44">
        <f t="shared" si="9"/>
        <v>2.2153512472486205E-8</v>
      </c>
      <c r="AH45" s="45">
        <f>AD45+AB45+SUM($AA$13:AA45)</f>
        <v>32.735158251904942</v>
      </c>
      <c r="AI45" s="45">
        <f>AD45+AB45+SUM($AA$13:AA45)</f>
        <v>32.735158251904942</v>
      </c>
    </row>
    <row r="46" spans="1:35" ht="14.4" x14ac:dyDescent="0.3">
      <c r="A46" s="74">
        <f>1/(8.315*(A12)/100000*1000000/1000)*B45*1000/1013.25</f>
        <v>2.187460530043758E-3</v>
      </c>
      <c r="B46" s="57" t="s">
        <v>76</v>
      </c>
      <c r="C46" s="57"/>
      <c r="D46" s="18"/>
      <c r="E46" s="28">
        <v>41085.436111111114</v>
      </c>
      <c r="F46" s="10">
        <f t="shared" si="10"/>
        <v>1202.8250000000044</v>
      </c>
      <c r="G46" s="10">
        <v>58270</v>
      </c>
      <c r="H46" s="10">
        <v>25.18</v>
      </c>
      <c r="J46" s="10">
        <v>12</v>
      </c>
      <c r="K46" s="10"/>
      <c r="L46" s="79">
        <v>1037</v>
      </c>
      <c r="M46" s="10"/>
      <c r="N46" s="42">
        <v>4.45</v>
      </c>
      <c r="O46" s="36"/>
      <c r="P46" s="36"/>
      <c r="Q46" s="36"/>
      <c r="S46" s="18"/>
      <c r="T46" s="18"/>
      <c r="U46" s="18"/>
      <c r="V46" s="43">
        <f t="shared" si="0"/>
        <v>7.6536136392169301E-5</v>
      </c>
      <c r="W46" s="43">
        <f t="shared" si="1"/>
        <v>1.0531058569403286E-2</v>
      </c>
      <c r="X46" s="43">
        <f t="shared" si="2"/>
        <v>4.7207300629817139E-5</v>
      </c>
      <c r="Y46" s="22">
        <f>X46+W46+SUM($V$13:V46)</f>
        <v>1.1888833222225781E-2</v>
      </c>
      <c r="Z46" s="1">
        <f t="shared" si="11"/>
        <v>9.6038902448345657E-6</v>
      </c>
      <c r="AA46" s="22">
        <f t="shared" si="3"/>
        <v>0.17711519728243469</v>
      </c>
      <c r="AB46" s="44">
        <f t="shared" si="4"/>
        <v>24.370324973754151</v>
      </c>
      <c r="AC46" s="44">
        <f t="shared" si="5"/>
        <v>3.24016871818979</v>
      </c>
      <c r="AD46" s="44">
        <f t="shared" si="6"/>
        <v>3.2675148214821355</v>
      </c>
      <c r="AE46" s="44">
        <f t="shared" si="7"/>
        <v>3.24016871818979</v>
      </c>
      <c r="AF46" s="44">
        <f t="shared" si="8"/>
        <v>2.7346082510498866E-2</v>
      </c>
      <c r="AG46" s="44">
        <f t="shared" si="9"/>
        <v>2.0781846412708017E-8</v>
      </c>
      <c r="AH46" s="45">
        <f>AD46+AB46+SUM($AA$13:AA46)</f>
        <v>31.088090647531651</v>
      </c>
      <c r="AI46" s="45">
        <f>AD46+AB46+SUM($AA$13:AA46)</f>
        <v>31.088090647531651</v>
      </c>
    </row>
    <row r="47" spans="1:35" ht="15" thickBot="1" x14ac:dyDescent="0.35">
      <c r="A47" s="75">
        <v>0</v>
      </c>
      <c r="B47" s="76" t="s">
        <v>77</v>
      </c>
      <c r="C47" s="62"/>
      <c r="D47" s="18"/>
      <c r="E47" s="28">
        <v>41130.570833333331</v>
      </c>
      <c r="F47" s="10">
        <f t="shared" si="10"/>
        <v>1247.9597222222219</v>
      </c>
      <c r="G47" s="10">
        <v>59490</v>
      </c>
      <c r="H47" s="10">
        <v>26.1</v>
      </c>
      <c r="J47" s="10">
        <v>13</v>
      </c>
      <c r="K47" s="10"/>
      <c r="L47" s="79">
        <v>1037</v>
      </c>
      <c r="M47" s="10"/>
      <c r="N47" s="42">
        <v>4.45</v>
      </c>
      <c r="O47" s="36"/>
      <c r="P47" s="36"/>
      <c r="Q47" s="36"/>
      <c r="S47" s="18"/>
      <c r="T47" s="18"/>
      <c r="U47" s="18"/>
      <c r="V47" s="43">
        <f t="shared" si="0"/>
        <v>7.9332532161859371E-5</v>
      </c>
      <c r="W47" s="43">
        <f t="shared" si="1"/>
        <v>1.0915831162089985E-2</v>
      </c>
      <c r="X47" s="43">
        <f t="shared" si="2"/>
        <v>4.893211066077154E-5</v>
      </c>
      <c r="Y47" s="22">
        <f>X47+W47+SUM($V$13:V47)</f>
        <v>1.2354663157105294E-2</v>
      </c>
      <c r="Z47" s="1">
        <f t="shared" si="11"/>
        <v>9.3788772428126531E-6</v>
      </c>
      <c r="AA47" s="22">
        <f t="shared" si="3"/>
        <v>0.18082346123789325</v>
      </c>
      <c r="AB47" s="44">
        <f t="shared" si="4"/>
        <v>24.880566890143029</v>
      </c>
      <c r="AC47" s="44">
        <f t="shared" si="5"/>
        <v>3.3080081868047126</v>
      </c>
      <c r="AD47" s="44">
        <f t="shared" si="6"/>
        <v>3.3359268359356831</v>
      </c>
      <c r="AE47" s="44">
        <f t="shared" si="7"/>
        <v>3.3080081868047126</v>
      </c>
      <c r="AF47" s="44">
        <f t="shared" si="8"/>
        <v>2.7918627914013686E-2</v>
      </c>
      <c r="AG47" s="44">
        <f t="shared" si="9"/>
        <v>2.1216956291264799E-8</v>
      </c>
      <c r="AH47" s="45">
        <f>AD47+AB47+SUM($AA$13:AA47)</f>
        <v>31.847568039611971</v>
      </c>
      <c r="AI47" s="45">
        <f>AD47+AB47+SUM($AA$13:AA47)</f>
        <v>31.847568039611971</v>
      </c>
    </row>
    <row r="48" spans="1:35" ht="14.4" x14ac:dyDescent="0.3">
      <c r="D48" s="19" t="s">
        <v>78</v>
      </c>
      <c r="E48" s="28">
        <v>41157.535416666666</v>
      </c>
      <c r="F48" s="10">
        <f t="shared" si="10"/>
        <v>1274.9243055555562</v>
      </c>
      <c r="G48" s="10">
        <v>60353</v>
      </c>
      <c r="H48" s="21">
        <v>26</v>
      </c>
      <c r="I48" s="21"/>
      <c r="K48" s="10"/>
      <c r="L48" s="79">
        <v>1037</v>
      </c>
      <c r="M48" s="10"/>
      <c r="N48" s="42">
        <v>4.45</v>
      </c>
      <c r="O48" s="36"/>
      <c r="P48" s="36"/>
      <c r="Q48" s="36"/>
      <c r="S48" s="18"/>
      <c r="T48" s="18"/>
      <c r="U48" s="18"/>
      <c r="V48" s="43">
        <f t="shared" si="0"/>
        <v>7.902857609993653E-5</v>
      </c>
      <c r="W48" s="43">
        <f t="shared" si="1"/>
        <v>1.0874008054189255E-2</v>
      </c>
      <c r="X48" s="43">
        <f t="shared" si="2"/>
        <v>4.8744631309580844E-5</v>
      </c>
      <c r="Y48" s="22">
        <f>X48+W48+SUM($V$13:V48)</f>
        <v>1.239168114595331E-2</v>
      </c>
      <c r="Z48" s="1">
        <f t="shared" si="11"/>
        <v>7.3149245492500425E-6</v>
      </c>
      <c r="AA48" s="22">
        <f t="shared" si="3"/>
        <v>0.1834466020522873</v>
      </c>
      <c r="AB48" s="44">
        <f t="shared" si="4"/>
        <v>25.241500311326313</v>
      </c>
      <c r="AC48" s="44">
        <f t="shared" si="5"/>
        <v>3.3559962699314987</v>
      </c>
      <c r="AD48" s="44">
        <f t="shared" si="6"/>
        <v>3.3843199248483149</v>
      </c>
      <c r="AE48" s="44">
        <f t="shared" si="7"/>
        <v>3.3559962699314978</v>
      </c>
      <c r="AF48" s="44">
        <f t="shared" si="8"/>
        <v>2.8323633392073756E-2</v>
      </c>
      <c r="AG48" s="44">
        <f t="shared" si="9"/>
        <v>2.1524743033227504E-8</v>
      </c>
      <c r="AH48" s="45">
        <f>AD48+AB48+SUM($AA$13:AA48)</f>
        <v>32.440341151760173</v>
      </c>
      <c r="AI48" s="45">
        <f>AD48+AB48+SUM($AA$13:AA48)</f>
        <v>32.440341151760173</v>
      </c>
    </row>
    <row r="49" spans="4:138" ht="14.4" x14ac:dyDescent="0.3">
      <c r="D49" s="121"/>
      <c r="E49" s="28">
        <v>41191.604166666664</v>
      </c>
      <c r="F49" s="10">
        <f t="shared" si="10"/>
        <v>1308.9930555555547</v>
      </c>
      <c r="G49" s="10">
        <v>3381</v>
      </c>
      <c r="H49" s="10">
        <v>0.92</v>
      </c>
      <c r="K49" s="10"/>
      <c r="L49" s="79">
        <v>1037</v>
      </c>
      <c r="M49" s="10"/>
      <c r="N49" s="42">
        <v>4.45</v>
      </c>
      <c r="O49" s="36"/>
      <c r="P49" s="36"/>
      <c r="Q49" s="36"/>
      <c r="S49" s="18"/>
      <c r="T49" s="18"/>
      <c r="U49" s="18"/>
      <c r="V49" s="43">
        <f t="shared" si="0"/>
        <v>2.7963957696900623E-6</v>
      </c>
      <c r="W49" s="43">
        <f t="shared" si="1"/>
        <v>3.8477259268669678E-4</v>
      </c>
      <c r="X49" s="43">
        <f t="shared" si="2"/>
        <v>1.724810030954399E-6</v>
      </c>
      <c r="Y49" s="77">
        <f>Y48</f>
        <v>1.239168114595331E-2</v>
      </c>
      <c r="Z49" s="1">
        <f t="shared" si="11"/>
        <v>4.723227256156744E-6</v>
      </c>
      <c r="AA49" s="22">
        <f t="shared" si="3"/>
        <v>1.0276754453610978E-2</v>
      </c>
      <c r="AB49" s="44">
        <f t="shared" si="4"/>
        <v>1.4140392781236104</v>
      </c>
      <c r="AC49" s="44">
        <f t="shared" si="5"/>
        <v>0.18800429785824058</v>
      </c>
      <c r="AD49" s="44">
        <f t="shared" si="6"/>
        <v>0.18959100071101942</v>
      </c>
      <c r="AE49" s="44">
        <f t="shared" si="7"/>
        <v>0.18800429785824063</v>
      </c>
      <c r="AF49" s="44">
        <f t="shared" si="8"/>
        <v>1.5867016469537786E-3</v>
      </c>
      <c r="AG49" s="44">
        <f t="shared" si="9"/>
        <v>1.2058249995085948E-9</v>
      </c>
      <c r="AH49" s="45">
        <f>AD49+AB49+SUM($AA$49:AA49)</f>
        <v>1.6139070332882408</v>
      </c>
      <c r="AI49" s="77">
        <f>AI48</f>
        <v>32.440341151760173</v>
      </c>
    </row>
    <row r="50" spans="4:138" ht="14.4" x14ac:dyDescent="0.3">
      <c r="D50" s="18"/>
      <c r="E50" s="28">
        <v>42278.48541666667</v>
      </c>
      <c r="F50" s="10">
        <f t="shared" si="10"/>
        <v>2395.8743055555606</v>
      </c>
      <c r="G50" s="10">
        <v>27016</v>
      </c>
      <c r="H50" s="10">
        <v>2488</v>
      </c>
      <c r="J50" s="10">
        <v>6</v>
      </c>
      <c r="K50" s="10"/>
      <c r="L50" s="10">
        <v>1045</v>
      </c>
      <c r="M50" s="10"/>
      <c r="N50" s="42">
        <v>4.45</v>
      </c>
      <c r="O50" s="36"/>
      <c r="P50" s="36"/>
      <c r="Q50" s="36"/>
      <c r="S50" s="18"/>
      <c r="T50" s="18"/>
      <c r="U50" s="18"/>
      <c r="V50" s="43">
        <f t="shared" si="0"/>
        <v>7.6207676254280458E-3</v>
      </c>
      <c r="W50" s="43">
        <f t="shared" si="1"/>
        <v>1.0485863801116349</v>
      </c>
      <c r="X50" s="43">
        <f t="shared" si="2"/>
        <v>4.7004707224856399E-3</v>
      </c>
      <c r="Y50" s="22">
        <f>X50+W50+SUM($V$50:V50)</f>
        <v>1.0609076184595485</v>
      </c>
      <c r="Z50" s="1">
        <f t="shared" si="11"/>
        <v>9.3550880282913492E-4</v>
      </c>
      <c r="AA50" s="22">
        <f t="shared" si="3"/>
        <v>8.2750264537204216E-2</v>
      </c>
      <c r="AB50" s="44">
        <f t="shared" si="4"/>
        <v>11.386097124234697</v>
      </c>
      <c r="AC50" s="44">
        <f t="shared" si="5"/>
        <v>1.5138442250543693</v>
      </c>
      <c r="AD50" s="44">
        <f t="shared" si="6"/>
        <v>1.526620640157218</v>
      </c>
      <c r="AE50" s="44">
        <f t="shared" si="7"/>
        <v>1.5138442250543693</v>
      </c>
      <c r="AF50" s="44">
        <f t="shared" si="8"/>
        <v>1.2776405393329943E-2</v>
      </c>
      <c r="AG50" s="44">
        <f t="shared" si="9"/>
        <v>9.709518520202602E-9</v>
      </c>
      <c r="AH50" s="45">
        <f>AD50+AB50+SUM($AA$49:AA50)</f>
        <v>13.005744783382729</v>
      </c>
      <c r="AI50" s="45">
        <f>AD50+AB50+SUM($AA$49:AA50)+$AI$48-$AH$49</f>
        <v>43.832178901854661</v>
      </c>
    </row>
    <row r="51" spans="4:138" s="23" customFormat="1" ht="14.4" x14ac:dyDescent="0.3">
      <c r="D51" s="16"/>
      <c r="E51" s="28">
        <v>42376.581250000003</v>
      </c>
      <c r="F51" s="10">
        <f t="shared" si="10"/>
        <v>2493.9701388888934</v>
      </c>
      <c r="G51" s="10">
        <v>22598</v>
      </c>
      <c r="H51" s="10">
        <v>4024</v>
      </c>
      <c r="I51" s="10"/>
      <c r="J51" s="10">
        <v>7</v>
      </c>
      <c r="K51" s="17"/>
      <c r="L51" s="17">
        <v>1017</v>
      </c>
      <c r="M51" s="17"/>
      <c r="N51" s="42">
        <v>4.45</v>
      </c>
      <c r="O51" s="18"/>
      <c r="P51" s="18"/>
      <c r="Q51" s="18"/>
      <c r="R51" s="18"/>
      <c r="S51" s="16"/>
      <c r="T51" s="16"/>
      <c r="U51" s="16"/>
      <c r="V51" s="43">
        <f t="shared" si="0"/>
        <v>1.1995296233958499E-2</v>
      </c>
      <c r="W51" s="43">
        <f t="shared" si="1"/>
        <v>1.6505035810781299</v>
      </c>
      <c r="X51" s="43">
        <f t="shared" si="2"/>
        <v>7.3986692058593253E-3</v>
      </c>
      <c r="Y51" s="22">
        <f>X51+W51+SUM($V$13:V51)</f>
        <v>1.6789900389996</v>
      </c>
      <c r="Z51" s="1">
        <f t="shared" si="11"/>
        <v>1.195406931182011E-3</v>
      </c>
      <c r="AA51" s="22">
        <f t="shared" si="3"/>
        <v>6.7363246594183454E-2</v>
      </c>
      <c r="AB51" s="44">
        <f t="shared" si="4"/>
        <v>9.2689065420486045</v>
      </c>
      <c r="AC51" s="44">
        <f t="shared" si="5"/>
        <v>1.2323520946772237</v>
      </c>
      <c r="AD51" s="44">
        <f t="shared" si="6"/>
        <v>1.242752796185264</v>
      </c>
      <c r="AE51" s="44">
        <f t="shared" ref="AE51" si="12">AD51/(1+($A$28/(10^-N51))+(($A$28*$A$29)/(10^-N51)^2))*1</f>
        <v>1.2323520946772237</v>
      </c>
      <c r="AF51" s="44">
        <f t="shared" ref="AF51" si="13">AD51/(1+($A$28/(10^-N51))+(($A$28*$A$29)/(10^-N51)^2))*($A$28/(10^-N51))</f>
        <v>1.0400693603960509E-2</v>
      </c>
      <c r="AG51" s="44">
        <f t="shared" ref="AG51" si="14">AD51/(1+($A$28/(10^-N51))+(($A$28*$A$29)/(10^-N51)^2))*(($A$28*$A$29)/(10^-N51)^2)</f>
        <v>7.9040797518312925E-9</v>
      </c>
      <c r="AH51" s="45">
        <f>AD51+AB51+SUM($AA$49:AA51)</f>
        <v>10.672049603818868</v>
      </c>
      <c r="AI51" s="45">
        <f>AD51+AB51+SUM($AA$49:AA51)+$AI$48-$AH$49</f>
        <v>41.4984837222908</v>
      </c>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c r="DO51"/>
      <c r="DP51"/>
      <c r="DQ51"/>
      <c r="DR51"/>
      <c r="DS51"/>
      <c r="DT51"/>
      <c r="DU51"/>
      <c r="DV51"/>
      <c r="DW51"/>
      <c r="DX51"/>
      <c r="DY51"/>
      <c r="DZ51"/>
      <c r="EA51"/>
      <c r="EB51"/>
      <c r="EC51"/>
      <c r="ED51"/>
      <c r="EE51"/>
      <c r="EF51"/>
      <c r="EG51"/>
      <c r="EH51"/>
    </row>
    <row r="52" spans="4:138" s="23" customFormat="1" ht="14.4" x14ac:dyDescent="0.3">
      <c r="D52" s="16"/>
      <c r="E52" s="28">
        <v>42480.515277777777</v>
      </c>
      <c r="F52" s="10">
        <f t="shared" si="10"/>
        <v>2597.9041666666672</v>
      </c>
      <c r="G52" s="10">
        <v>30096</v>
      </c>
      <c r="H52" s="10">
        <v>8186</v>
      </c>
      <c r="I52" s="10"/>
      <c r="J52" s="10">
        <v>10</v>
      </c>
      <c r="K52" s="17">
        <v>5</v>
      </c>
      <c r="L52" s="17">
        <v>1091</v>
      </c>
      <c r="M52" s="17"/>
      <c r="N52" s="42">
        <v>4.45</v>
      </c>
      <c r="O52" s="18"/>
      <c r="P52" s="18"/>
      <c r="Q52" s="18"/>
      <c r="R52" s="18"/>
      <c r="S52" s="16"/>
      <c r="T52" s="16"/>
      <c r="U52" s="16"/>
      <c r="V52" s="17">
        <f t="shared" si="0"/>
        <v>2.6177522625691778E-2</v>
      </c>
      <c r="W52" s="17">
        <f t="shared" si="1"/>
        <v>3.6019197854524232</v>
      </c>
      <c r="X52" s="17">
        <f t="shared" si="2"/>
        <v>1.6146231552672266E-2</v>
      </c>
      <c r="Y52" s="22">
        <f>X52+W52+SUM($V$13:V52)</f>
        <v>3.6653313283463977</v>
      </c>
      <c r="Z52" s="1">
        <f t="shared" si="11"/>
        <v>2.0000069014858755E-3</v>
      </c>
      <c r="AA52" s="22">
        <f t="shared" ref="AA52:AA60" si="15">($A$15*L52/1000/$A$13*G52)/$Q$12</f>
        <v>9.6242208764087456E-2</v>
      </c>
      <c r="AB52" s="44">
        <f t="shared" ref="AB52:AB60" si="16">($U$12*L52/1000/$A$13*G52)/$Q$12</f>
        <v>13.242533332882498</v>
      </c>
      <c r="AC52" s="44">
        <f t="shared" ref="AC52:AC60" si="17">($A$14*$S$12/1000*G52/1000000*L52/1000*1000000)/$Q$12</f>
        <v>1.7606676275758188</v>
      </c>
      <c r="AD52" s="44">
        <f t="shared" ref="AD52:AD53" si="18">($A$14*((L52/1000)*G52/10^6)*(1+($A$28/(10^-N52))+(($A$28*$A$29)/(10^-N52)^2))*1000000)*$S$12/1000/$Q$12</f>
        <v>1.7755271620614415</v>
      </c>
      <c r="AE52" s="44">
        <f t="shared" ref="AE52:AE53" si="19">AD52/(1+($A$28/(10^-N52))+(($A$28*$A$29)/(10^-N52)^2))*1</f>
        <v>1.7606676275758186</v>
      </c>
      <c r="AF52" s="44">
        <f t="shared" ref="AF52:AF53" si="20">AD52/(1+($A$28/(10^-N52))+(($A$28*$A$29)/(10^-N52)^2))*($A$28/(10^-N52))</f>
        <v>1.4859523193024183E-2</v>
      </c>
      <c r="AG52" s="44">
        <f t="shared" ref="AG52:AG53" si="21">AD52/(1+($A$28/(10^-N52))+(($A$28*$A$29)/(10^-N52)^2))*(($A$28*$A$29)/(10^-N52)^2)</f>
        <v>1.1292598442389023E-8</v>
      </c>
      <c r="AH52" s="45">
        <f>AD52+AB52+SUM($AA$49:AA52)</f>
        <v>15.274692969293026</v>
      </c>
      <c r="AI52" s="45">
        <f>AD52+AB52+SUM($AA$49:AA52)+$AI$48-$AH$49</f>
        <v>46.101127087764958</v>
      </c>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c r="DO52"/>
      <c r="DP52"/>
      <c r="DQ52"/>
      <c r="DR52"/>
      <c r="DS52"/>
      <c r="DT52"/>
      <c r="DU52"/>
      <c r="DV52"/>
      <c r="DW52"/>
      <c r="DX52"/>
      <c r="DY52"/>
      <c r="DZ52"/>
      <c r="EA52"/>
      <c r="EB52"/>
      <c r="EC52"/>
      <c r="ED52"/>
      <c r="EE52"/>
      <c r="EF52"/>
      <c r="EG52"/>
      <c r="EH52"/>
    </row>
    <row r="53" spans="4:138" s="23" customFormat="1" ht="14.4" x14ac:dyDescent="0.3">
      <c r="D53" s="16"/>
      <c r="E53" s="28">
        <v>42612.467361111114</v>
      </c>
      <c r="F53" s="10">
        <f t="shared" si="10"/>
        <v>2729.8562500000044</v>
      </c>
      <c r="G53" s="10">
        <v>38020</v>
      </c>
      <c r="H53" s="10">
        <v>19013</v>
      </c>
      <c r="I53" s="10"/>
      <c r="J53" s="10">
        <v>7</v>
      </c>
      <c r="K53" s="17"/>
      <c r="L53" s="17">
        <v>1084</v>
      </c>
      <c r="M53" s="17"/>
      <c r="N53" s="42">
        <v>4.45</v>
      </c>
      <c r="O53" s="18"/>
      <c r="P53" s="18"/>
      <c r="Q53" s="18"/>
      <c r="R53" s="18"/>
      <c r="S53" s="16"/>
      <c r="T53" s="16"/>
      <c r="U53" s="16"/>
      <c r="V53" s="17">
        <f t="shared" ref="V53:V60" si="22">($A$15*L53/1000/$A$13*H53)/$Q$12</f>
        <v>6.0410437803156032E-2</v>
      </c>
      <c r="W53" s="17">
        <f t="shared" ref="W53:W60" si="23">($U$12*L53/1000/$A$13*H53)/$Q$12</f>
        <v>8.3122285589192746</v>
      </c>
      <c r="X53" s="17">
        <f t="shared" ref="X53:X60" si="24">($A$46*$S$12*H53*L53/1000000)/$Q$12</f>
        <v>3.7261009413120008E-2</v>
      </c>
      <c r="Y53" s="22">
        <f>X53+W53+SUM($V$13:V53)</f>
        <v>8.4571653174768535</v>
      </c>
      <c r="Z53" s="1">
        <f>LINEST(Y51:Y53,E51:E53,TRUE,TRUE)</f>
        <v>2.9069136132745289E-2</v>
      </c>
      <c r="AA53" s="22">
        <f t="shared" si="15"/>
        <v>0.12080181166969928</v>
      </c>
      <c r="AB53" s="44">
        <f t="shared" si="16"/>
        <v>16.621833998322771</v>
      </c>
      <c r="AC53" s="44">
        <f t="shared" si="17"/>
        <v>2.2099642338914789</v>
      </c>
      <c r="AD53" s="44">
        <f t="shared" si="18"/>
        <v>2.2286157040674364</v>
      </c>
      <c r="AE53" s="44">
        <f t="shared" si="19"/>
        <v>2.2099642338914793</v>
      </c>
      <c r="AF53" s="44">
        <f t="shared" si="20"/>
        <v>1.865145600165255E-2</v>
      </c>
      <c r="AG53" s="44">
        <f t="shared" si="21"/>
        <v>1.4174304266467064E-8</v>
      </c>
      <c r="AH53" s="45">
        <f>AD53+AB53+SUM($AA$49:AA53)</f>
        <v>19.227883988408994</v>
      </c>
      <c r="AI53" s="45">
        <f>AD53+AB53+SUM($AA$49:AA53)+$AI$48-$AH$49</f>
        <v>50.054318106880928</v>
      </c>
      <c r="AJ53" s="1">
        <f>LINEST(AI51:AI53,F51:F53,TRUE,TRUE)</f>
        <v>3.599276673595201E-2</v>
      </c>
      <c r="AK53" s="1">
        <f>AJ53/Z53</f>
        <v>1.2381780652713483</v>
      </c>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c r="DO53"/>
      <c r="DP53"/>
      <c r="DQ53"/>
      <c r="DR53"/>
      <c r="DS53"/>
      <c r="DT53"/>
      <c r="DU53"/>
      <c r="DV53"/>
      <c r="DW53"/>
      <c r="DX53"/>
      <c r="DY53"/>
      <c r="DZ53"/>
      <c r="EA53"/>
      <c r="EB53"/>
      <c r="EC53"/>
      <c r="ED53"/>
      <c r="EE53"/>
      <c r="EF53"/>
      <c r="EG53"/>
      <c r="EH53"/>
    </row>
    <row r="54" spans="4:138" s="23" customFormat="1" ht="14.4" x14ac:dyDescent="0.3">
      <c r="D54" s="16"/>
      <c r="E54" s="28">
        <v>42760.584722222222</v>
      </c>
      <c r="F54" s="10">
        <f t="shared" si="10"/>
        <v>2877.9736111111124</v>
      </c>
      <c r="G54" s="10">
        <v>50934</v>
      </c>
      <c r="H54" s="10">
        <v>46977</v>
      </c>
      <c r="I54" s="10"/>
      <c r="J54" s="10">
        <v>6</v>
      </c>
      <c r="K54" s="17"/>
      <c r="L54" s="17">
        <v>1115</v>
      </c>
      <c r="M54" s="17"/>
      <c r="N54" s="42">
        <v>4.45</v>
      </c>
      <c r="O54" s="18"/>
      <c r="P54" s="18"/>
      <c r="Q54" s="18"/>
      <c r="R54" s="18"/>
      <c r="S54" s="16"/>
      <c r="T54" s="16"/>
      <c r="U54" s="16"/>
      <c r="V54" s="17">
        <f t="shared" si="22"/>
        <v>0.15352962846536203</v>
      </c>
      <c r="W54" s="17">
        <f t="shared" si="23"/>
        <v>21.125047405357105</v>
      </c>
      <c r="X54" s="17">
        <f t="shared" si="24"/>
        <v>9.4696697118487133E-2</v>
      </c>
      <c r="Y54" s="22">
        <f>X54+W54+SUM($V$13:V54)</f>
        <v>21.48094948008541</v>
      </c>
      <c r="Z54" s="1">
        <f t="shared" ref="Z54" si="25">LINEST(Y51:Y54,E51:E54,TRUE,TRUE)</f>
        <v>5.1132640705589032E-2</v>
      </c>
      <c r="AA54" s="22">
        <f t="shared" si="15"/>
        <v>0.16646184507854372</v>
      </c>
      <c r="AB54" s="44">
        <f t="shared" si="16"/>
        <v>22.904467389242797</v>
      </c>
      <c r="AC54" s="44">
        <f t="shared" si="17"/>
        <v>3.0452748915473422</v>
      </c>
      <c r="AD54" s="44"/>
      <c r="AE54" s="44"/>
      <c r="AF54" s="44"/>
      <c r="AG54" s="44"/>
      <c r="AH54" s="45"/>
      <c r="AI54" s="45"/>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c r="DO54"/>
      <c r="DP54"/>
      <c r="DQ54"/>
      <c r="DR54"/>
      <c r="DS54"/>
      <c r="DT54"/>
      <c r="DU54"/>
      <c r="DV54"/>
      <c r="DW54"/>
      <c r="DX54"/>
      <c r="DY54"/>
      <c r="DZ54"/>
      <c r="EA54"/>
      <c r="EB54"/>
      <c r="EC54"/>
      <c r="ED54"/>
      <c r="EE54"/>
      <c r="EF54"/>
      <c r="EG54"/>
      <c r="EH54"/>
    </row>
    <row r="55" spans="4:138" s="23" customFormat="1" ht="14.4" x14ac:dyDescent="0.3">
      <c r="D55" s="19" t="s">
        <v>164</v>
      </c>
      <c r="E55" s="28">
        <v>42828.417361111111</v>
      </c>
      <c r="F55" s="10">
        <f t="shared" si="10"/>
        <v>2945.8062500000015</v>
      </c>
      <c r="G55" s="10">
        <v>50198</v>
      </c>
      <c r="H55" s="10">
        <v>62269</v>
      </c>
      <c r="I55" s="10"/>
      <c r="J55" s="10">
        <v>9</v>
      </c>
      <c r="K55" s="17"/>
      <c r="L55" s="17">
        <v>1116</v>
      </c>
      <c r="M55" s="17"/>
      <c r="N55" s="42">
        <v>4.45</v>
      </c>
      <c r="O55" s="18"/>
      <c r="P55" s="18"/>
      <c r="Q55" s="18"/>
      <c r="R55" s="18"/>
      <c r="S55" s="16"/>
      <c r="T55" s="16"/>
      <c r="U55" s="16"/>
      <c r="V55" s="17">
        <f t="shared" si="22"/>
        <v>0.20368926385899833</v>
      </c>
      <c r="W55" s="17">
        <f t="shared" si="23"/>
        <v>28.02680758101635</v>
      </c>
      <c r="X55" s="17">
        <f t="shared" si="24"/>
        <v>0.1256350368247971</v>
      </c>
      <c r="Y55" s="22">
        <f>X55+W55+SUM($V$13:V55)</f>
        <v>28.617337259309966</v>
      </c>
      <c r="Z55" s="1">
        <f t="shared" ref="Z55" si="26">LINEST(Y53:Y55,E53:E55,TRUE,TRUE)</f>
        <v>9.2473811166280132E-2</v>
      </c>
      <c r="AA55" s="22">
        <f t="shared" si="15"/>
        <v>0.16420359516282579</v>
      </c>
      <c r="AB55" s="44">
        <f t="shared" si="16"/>
        <v>22.59374145966466</v>
      </c>
      <c r="AC55" s="44">
        <f t="shared" si="17"/>
        <v>3.0039621705215138</v>
      </c>
      <c r="AD55" s="44"/>
      <c r="AE55" s="44"/>
      <c r="AF55" s="44"/>
      <c r="AG55" s="44"/>
      <c r="AH55" s="45"/>
      <c r="AI55" s="45"/>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c r="DO55"/>
      <c r="DP55"/>
      <c r="DQ55"/>
      <c r="DR55"/>
      <c r="DS55"/>
      <c r="DT55"/>
      <c r="DU55"/>
      <c r="DV55"/>
      <c r="DW55"/>
      <c r="DX55"/>
      <c r="DY55"/>
      <c r="DZ55"/>
      <c r="EA55"/>
      <c r="EB55"/>
      <c r="EC55"/>
      <c r="ED55"/>
      <c r="EE55"/>
      <c r="EF55"/>
      <c r="EG55"/>
      <c r="EH55"/>
    </row>
    <row r="56" spans="4:138" s="23" customFormat="1" ht="14.4" x14ac:dyDescent="0.3">
      <c r="D56" s="16"/>
      <c r="E56" s="28">
        <v>42828.578472222223</v>
      </c>
      <c r="F56" s="10">
        <f t="shared" si="10"/>
        <v>2945.9673611111139</v>
      </c>
      <c r="G56" s="10">
        <v>7630</v>
      </c>
      <c r="H56" s="10">
        <v>342.7</v>
      </c>
      <c r="I56" s="10"/>
      <c r="J56" s="10">
        <v>38</v>
      </c>
      <c r="K56" s="17"/>
      <c r="L56" s="17">
        <v>1072</v>
      </c>
      <c r="M56" s="17"/>
      <c r="N56" s="42">
        <v>4.45</v>
      </c>
      <c r="O56" s="18"/>
      <c r="P56" s="18"/>
      <c r="Q56" s="18"/>
      <c r="R56" s="18"/>
      <c r="S56" s="16"/>
      <c r="T56" s="16"/>
      <c r="U56" s="16"/>
      <c r="V56" s="17">
        <f t="shared" si="22"/>
        <v>1.0768146178906802E-3</v>
      </c>
      <c r="W56" s="17">
        <f t="shared" si="23"/>
        <v>0.14816527648182423</v>
      </c>
      <c r="X56" s="17">
        <f t="shared" si="24"/>
        <v>6.641766070980816E-4</v>
      </c>
      <c r="Y56" s="22">
        <f>X56+W56+SUM($V$56:V56)</f>
        <v>0.14990626770681301</v>
      </c>
      <c r="Z56" s="1">
        <f>LINEST(Y53:Y56,E53:E56,TRUE,TRUE)</f>
        <v>2.8244314704990312E-2</v>
      </c>
      <c r="AA56" s="22">
        <f t="shared" si="15"/>
        <v>2.3974600334128657E-2</v>
      </c>
      <c r="AB56" s="44">
        <f t="shared" si="16"/>
        <v>3.2988067101147327</v>
      </c>
      <c r="AC56" s="44">
        <f t="shared" si="17"/>
        <v>0.43859449231717745</v>
      </c>
      <c r="AD56" s="44"/>
      <c r="AE56" s="44"/>
      <c r="AF56" s="44"/>
      <c r="AG56" s="44"/>
      <c r="AH56" s="45"/>
      <c r="AI56" s="45"/>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c r="DO56"/>
      <c r="DP56"/>
      <c r="DQ56"/>
      <c r="DR56"/>
      <c r="DS56"/>
      <c r="DT56"/>
      <c r="DU56"/>
      <c r="DV56"/>
      <c r="DW56"/>
      <c r="DX56"/>
      <c r="DY56"/>
      <c r="DZ56"/>
      <c r="EA56"/>
      <c r="EB56"/>
      <c r="EC56"/>
      <c r="ED56"/>
      <c r="EE56"/>
      <c r="EF56"/>
      <c r="EG56"/>
      <c r="EH56"/>
    </row>
    <row r="57" spans="4:138" s="23" customFormat="1" ht="14.4" x14ac:dyDescent="0.3">
      <c r="D57" s="16"/>
      <c r="E57" s="28">
        <v>42969.427083333336</v>
      </c>
      <c r="F57" s="10">
        <f t="shared" si="10"/>
        <v>3086.8159722222263</v>
      </c>
      <c r="G57" s="10">
        <v>31485</v>
      </c>
      <c r="H57" s="10">
        <v>38011</v>
      </c>
      <c r="I57" s="10"/>
      <c r="J57" s="10">
        <v>6</v>
      </c>
      <c r="K57" s="17"/>
      <c r="L57" s="17">
        <v>1130</v>
      </c>
      <c r="M57" s="17"/>
      <c r="N57" s="42">
        <v>4.45</v>
      </c>
      <c r="O57" s="18"/>
      <c r="P57" s="18"/>
      <c r="Q57" s="18"/>
      <c r="R57" s="18"/>
      <c r="S57" s="16"/>
      <c r="T57" s="16"/>
      <c r="U57" s="16"/>
      <c r="V57" s="17">
        <f t="shared" si="22"/>
        <v>0.12589827842638518</v>
      </c>
      <c r="W57" s="17">
        <f t="shared" si="23"/>
        <v>17.323086928529047</v>
      </c>
      <c r="X57" s="17">
        <f t="shared" si="24"/>
        <v>7.7653748394057545E-2</v>
      </c>
      <c r="Y57" s="22">
        <f>X57+W57+SUM($V$56:V57)</f>
        <v>17.527715769967379</v>
      </c>
      <c r="Z57" s="1">
        <f t="shared" ref="Z57" si="27">LINEST(Y55:Y57,E55:E57,TRUE,TRUE)</f>
        <v>2.2136530801497377E-2</v>
      </c>
      <c r="AA57" s="22">
        <f t="shared" si="15"/>
        <v>0.10428316267014119</v>
      </c>
      <c r="AB57" s="44">
        <f t="shared" si="16"/>
        <v>14.348935622444479</v>
      </c>
      <c r="AC57" s="44">
        <f t="shared" si="17"/>
        <v>1.9077698961025262</v>
      </c>
      <c r="AD57" s="44"/>
      <c r="AE57" s="44"/>
      <c r="AF57" s="44"/>
      <c r="AG57" s="44"/>
      <c r="AH57" s="45"/>
      <c r="AI57" s="45"/>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c r="DO57"/>
      <c r="DP57"/>
      <c r="DQ57"/>
      <c r="DR57"/>
      <c r="DS57"/>
      <c r="DT57"/>
      <c r="DU57"/>
      <c r="DV57"/>
      <c r="DW57"/>
      <c r="DX57"/>
      <c r="DY57"/>
      <c r="DZ57"/>
      <c r="EA57"/>
      <c r="EB57"/>
      <c r="EC57"/>
      <c r="ED57"/>
      <c r="EE57"/>
      <c r="EF57"/>
      <c r="EG57"/>
      <c r="EH57"/>
    </row>
    <row r="58" spans="4:138" s="23" customFormat="1" ht="14.4" x14ac:dyDescent="0.3">
      <c r="D58" s="16"/>
      <c r="E58" s="28">
        <v>43012.490277777775</v>
      </c>
      <c r="F58" s="10">
        <f t="shared" si="10"/>
        <v>3129.8791666666657</v>
      </c>
      <c r="G58" s="10">
        <v>34469</v>
      </c>
      <c r="H58" s="10">
        <v>44375</v>
      </c>
      <c r="I58" s="10"/>
      <c r="J58" s="10">
        <v>23</v>
      </c>
      <c r="K58" s="17"/>
      <c r="L58" s="17">
        <v>1125</v>
      </c>
      <c r="M58" s="17"/>
      <c r="N58" s="42">
        <v>4.45</v>
      </c>
      <c r="O58" s="18"/>
      <c r="P58" s="18"/>
      <c r="Q58" s="18"/>
      <c r="R58" s="18"/>
      <c r="S58" s="16"/>
      <c r="T58" s="16"/>
      <c r="U58" s="16"/>
      <c r="V58" s="17">
        <f t="shared" si="22"/>
        <v>0.14632648533079959</v>
      </c>
      <c r="W58" s="17">
        <f t="shared" si="23"/>
        <v>20.133924442928166</v>
      </c>
      <c r="X58" s="17">
        <f t="shared" si="24"/>
        <v>9.025381615451307E-2</v>
      </c>
      <c r="Y58" s="22">
        <f>X58+W58+SUM($V$56:V58)</f>
        <v>20.497479837457753</v>
      </c>
      <c r="Z58" s="1">
        <f t="shared" ref="Z58" si="28">LINEST(Y55:Y58,E55:E58,TRUE,TRUE)</f>
        <v>2.9782420668072559E-2</v>
      </c>
      <c r="AA58" s="22">
        <f t="shared" si="15"/>
        <v>0.11366146755757366</v>
      </c>
      <c r="AB58" s="44">
        <f t="shared" si="16"/>
        <v>15.639351923905149</v>
      </c>
      <c r="AC58" s="44">
        <f t="shared" si="17"/>
        <v>2.0793378394080815</v>
      </c>
      <c r="AD58" s="44"/>
      <c r="AE58" s="44"/>
      <c r="AF58" s="44"/>
      <c r="AG58" s="44"/>
      <c r="AH58" s="45"/>
      <c r="AI58" s="45"/>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c r="DO58"/>
      <c r="DP58"/>
      <c r="DQ58"/>
      <c r="DR58"/>
      <c r="DS58"/>
      <c r="DT58"/>
      <c r="DU58"/>
      <c r="DV58"/>
      <c r="DW58"/>
      <c r="DX58"/>
      <c r="DY58"/>
      <c r="DZ58"/>
      <c r="EA58"/>
      <c r="EB58"/>
      <c r="EC58"/>
      <c r="ED58"/>
      <c r="EE58"/>
      <c r="EF58"/>
      <c r="EG58"/>
      <c r="EH58"/>
    </row>
    <row r="59" spans="4:138" s="23" customFormat="1" ht="14.4" x14ac:dyDescent="0.3">
      <c r="D59" s="16"/>
      <c r="E59" s="28">
        <v>43055.537499999999</v>
      </c>
      <c r="F59" s="10">
        <f t="shared" si="10"/>
        <v>3172.9263888888891</v>
      </c>
      <c r="G59" s="10">
        <v>34454</v>
      </c>
      <c r="H59" s="10">
        <v>45846</v>
      </c>
      <c r="I59" s="10"/>
      <c r="J59" s="10">
        <v>20</v>
      </c>
      <c r="K59" s="17"/>
      <c r="L59" s="17">
        <v>1105</v>
      </c>
      <c r="M59" s="17"/>
      <c r="N59" s="42">
        <v>4.45</v>
      </c>
      <c r="O59" s="18"/>
      <c r="P59" s="18"/>
      <c r="Q59" s="18"/>
      <c r="R59" s="18"/>
      <c r="S59" s="16"/>
      <c r="T59" s="16"/>
      <c r="U59" s="16"/>
      <c r="V59" s="17">
        <f t="shared" si="22"/>
        <v>0.14848951229006926</v>
      </c>
      <c r="W59" s="17">
        <f t="shared" si="23"/>
        <v>20.431548084113142</v>
      </c>
      <c r="X59" s="17">
        <f t="shared" si="24"/>
        <v>9.1587965861436194E-2</v>
      </c>
      <c r="Y59" s="22">
        <f>X59+W59+SUM($V$56:V59)</f>
        <v>20.944927140639724</v>
      </c>
      <c r="Z59" s="1">
        <f t="shared" ref="Z59" si="29">LINEST(Y57:Y59,E57:E59,TRUE,TRUE)</f>
        <v>3.9685875585294704E-2</v>
      </c>
      <c r="AA59" s="22">
        <f t="shared" si="15"/>
        <v>0.11159223610439396</v>
      </c>
      <c r="AB59" s="44">
        <f t="shared" si="16"/>
        <v>15.354634159796586</v>
      </c>
      <c r="AC59" s="44">
        <f t="shared" si="17"/>
        <v>2.0414830470008796</v>
      </c>
      <c r="AD59" s="44"/>
      <c r="AE59" s="44"/>
      <c r="AF59" s="44"/>
      <c r="AG59" s="44"/>
      <c r="AH59" s="45"/>
      <c r="AI59" s="45"/>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c r="DO59"/>
      <c r="DP59"/>
      <c r="DQ59"/>
      <c r="DR59"/>
      <c r="DS59"/>
      <c r="DT59"/>
      <c r="DU59"/>
      <c r="DV59"/>
      <c r="DW59"/>
      <c r="DX59"/>
      <c r="DY59"/>
      <c r="DZ59"/>
      <c r="EA59"/>
      <c r="EB59"/>
      <c r="EC59"/>
      <c r="ED59"/>
      <c r="EE59"/>
      <c r="EF59"/>
      <c r="EG59"/>
      <c r="EH59"/>
    </row>
    <row r="60" spans="4:138" s="23" customFormat="1" ht="14.4" x14ac:dyDescent="0.3">
      <c r="D60" s="16"/>
      <c r="E60" s="28">
        <v>43122.523611111108</v>
      </c>
      <c r="F60" s="10"/>
      <c r="G60" s="10">
        <v>35956</v>
      </c>
      <c r="H60" s="10">
        <v>48293</v>
      </c>
      <c r="I60" s="10"/>
      <c r="J60" s="10">
        <v>67</v>
      </c>
      <c r="K60" s="17"/>
      <c r="L60" s="17">
        <v>1118</v>
      </c>
      <c r="M60" s="17"/>
      <c r="N60" s="42">
        <v>4.45</v>
      </c>
      <c r="O60" s="18"/>
      <c r="P60" s="18"/>
      <c r="Q60" s="18"/>
      <c r="R60" s="18"/>
      <c r="S60" s="16"/>
      <c r="T60" s="16"/>
      <c r="U60" s="16"/>
      <c r="V60" s="17">
        <f t="shared" si="22"/>
        <v>0.15825521899763945</v>
      </c>
      <c r="W60" s="17">
        <f t="shared" si="23"/>
        <v>21.775269287677293</v>
      </c>
      <c r="X60" s="17">
        <f t="shared" si="24"/>
        <v>9.7611429732733151E-2</v>
      </c>
      <c r="Y60" s="22">
        <f>X60+W60+SUM($V$56:V60)</f>
        <v>22.452927027072811</v>
      </c>
      <c r="Z60" s="1">
        <f t="shared" ref="Z60" si="30">LINEST(Y57:Y60,E57:E60,TRUE,TRUE)</f>
        <v>2.9549467260047407E-2</v>
      </c>
      <c r="AA60" s="22">
        <f t="shared" si="15"/>
        <v>0.11782711064293219</v>
      </c>
      <c r="AB60" s="44">
        <f t="shared" si="16"/>
        <v>16.21252733331383</v>
      </c>
      <c r="AC60" s="44">
        <f t="shared" si="17"/>
        <v>2.1555446619925878</v>
      </c>
      <c r="AD60" s="44"/>
      <c r="AE60" s="44"/>
      <c r="AF60" s="44"/>
      <c r="AG60" s="44"/>
      <c r="AH60" s="45"/>
      <c r="AI60" s="45"/>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c r="DO60"/>
      <c r="DP60"/>
      <c r="DQ60"/>
      <c r="DR60"/>
      <c r="DS60"/>
      <c r="DT60"/>
      <c r="DU60"/>
      <c r="DV60"/>
      <c r="DW60"/>
      <c r="DX60"/>
      <c r="DY60"/>
      <c r="DZ60"/>
      <c r="EA60"/>
      <c r="EB60"/>
      <c r="EC60"/>
      <c r="ED60"/>
      <c r="EE60"/>
      <c r="EF60"/>
      <c r="EG60"/>
      <c r="EH60"/>
    </row>
    <row r="61" spans="4:138" s="23" customFormat="1" ht="14.4" x14ac:dyDescent="0.3">
      <c r="D61" s="16"/>
      <c r="E61" s="28"/>
      <c r="F61" s="10"/>
      <c r="G61" s="10"/>
      <c r="H61" s="10"/>
      <c r="I61" s="10"/>
      <c r="J61" s="10"/>
      <c r="K61" s="17"/>
      <c r="L61" s="17"/>
      <c r="M61" s="17"/>
      <c r="N61" s="42"/>
      <c r="O61" s="18"/>
      <c r="P61" s="18"/>
      <c r="Q61" s="18"/>
      <c r="R61" s="18"/>
      <c r="S61" s="16"/>
      <c r="T61" s="16"/>
      <c r="U61" s="16"/>
      <c r="V61" s="17"/>
      <c r="W61" s="17"/>
      <c r="X61" s="17"/>
      <c r="Y61" s="22"/>
      <c r="Z61" s="1"/>
      <c r="AA61" s="22"/>
      <c r="AB61" s="44"/>
      <c r="AC61" s="44"/>
      <c r="AD61" s="44"/>
      <c r="AE61" s="44"/>
      <c r="AF61" s="44"/>
      <c r="AG61" s="44"/>
      <c r="AH61" s="45"/>
      <c r="AI61" s="45"/>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c r="DO61"/>
      <c r="DP61"/>
      <c r="DQ61"/>
      <c r="DR61"/>
      <c r="DS61"/>
      <c r="DT61"/>
      <c r="DU61"/>
      <c r="DV61"/>
      <c r="DW61"/>
      <c r="DX61"/>
      <c r="DY61"/>
      <c r="DZ61"/>
      <c r="EA61"/>
      <c r="EB61"/>
      <c r="EC61"/>
      <c r="ED61"/>
      <c r="EE61"/>
      <c r="EF61"/>
      <c r="EG61"/>
      <c r="EH61"/>
    </row>
    <row r="62" spans="4:138" s="23" customFormat="1" x14ac:dyDescent="0.25">
      <c r="D62" s="16"/>
      <c r="E62" s="16"/>
      <c r="F62" s="17"/>
      <c r="G62" s="10"/>
      <c r="H62" s="10"/>
      <c r="I62" s="10"/>
      <c r="J62" s="10"/>
      <c r="K62" s="17"/>
      <c r="L62" s="17"/>
      <c r="M62" s="17"/>
      <c r="N62" s="17"/>
      <c r="O62" s="18"/>
      <c r="P62" s="18"/>
      <c r="Q62" s="18"/>
      <c r="R62" s="18"/>
      <c r="S62" s="16"/>
      <c r="T62" s="16"/>
      <c r="U62" s="16"/>
      <c r="V62" s="17"/>
      <c r="W62" s="17"/>
      <c r="X62" s="17"/>
      <c r="Y62" s="17"/>
      <c r="Z62" s="17"/>
      <c r="AA62" s="17"/>
      <c r="AB62" s="17"/>
      <c r="AC62" s="17"/>
      <c r="AD62" s="17"/>
      <c r="AE62" s="17"/>
      <c r="AF62" s="17"/>
      <c r="AG62" s="17"/>
      <c r="AH62" s="17"/>
      <c r="AI62" s="17"/>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c r="DO62"/>
      <c r="DP62"/>
      <c r="DQ62"/>
      <c r="DR62"/>
      <c r="DS62"/>
      <c r="DT62"/>
      <c r="DU62"/>
      <c r="DV62"/>
      <c r="DW62"/>
      <c r="DX62"/>
      <c r="DY62"/>
      <c r="DZ62"/>
      <c r="EA62"/>
      <c r="EB62"/>
      <c r="EC62"/>
      <c r="ED62"/>
      <c r="EE62"/>
      <c r="EF62"/>
      <c r="EG62"/>
      <c r="EH62"/>
    </row>
    <row r="63" spans="4:138" ht="14.4" thickBot="1" x14ac:dyDescent="0.3">
      <c r="F63" s="18"/>
      <c r="K63" s="10"/>
      <c r="L63" s="10"/>
      <c r="M63" s="10"/>
      <c r="N63" s="10"/>
    </row>
    <row r="64" spans="4:138" ht="14.4" thickBot="1" x14ac:dyDescent="0.3">
      <c r="D64" s="18" t="s">
        <v>81</v>
      </c>
      <c r="E64" s="28">
        <v>39882.616666666669</v>
      </c>
      <c r="F64" s="18"/>
      <c r="J64" s="18"/>
      <c r="K64" s="18"/>
      <c r="L64" s="79">
        <v>1037</v>
      </c>
      <c r="M64" s="18"/>
      <c r="N64" s="42">
        <v>4.45</v>
      </c>
      <c r="O64" s="37">
        <v>95.69</v>
      </c>
      <c r="P64" s="38">
        <v>19.72</v>
      </c>
      <c r="Q64" s="39">
        <f>P64-S64</f>
        <v>10.7967</v>
      </c>
      <c r="R64" s="18">
        <v>45.25</v>
      </c>
      <c r="S64" s="40">
        <f>R64*P64/100</f>
        <v>8.9232999999999993</v>
      </c>
      <c r="T64" s="40">
        <f>Q64/$A$18+S64</f>
        <v>13.421924999999998</v>
      </c>
      <c r="U64" s="40">
        <f>$A$16-T64</f>
        <v>103.578075</v>
      </c>
    </row>
    <row r="65" spans="5:35" ht="14.4" x14ac:dyDescent="0.3">
      <c r="E65" s="28">
        <v>39883.616666666669</v>
      </c>
      <c r="F65" s="10">
        <f>E65-E$64</f>
        <v>1</v>
      </c>
      <c r="G65" s="10">
        <v>1635</v>
      </c>
      <c r="H65" s="10">
        <v>0.87</v>
      </c>
      <c r="J65" s="10">
        <v>771</v>
      </c>
      <c r="K65" s="10"/>
      <c r="L65" s="79">
        <v>1037</v>
      </c>
      <c r="M65" s="10"/>
      <c r="N65" s="42">
        <v>4.45</v>
      </c>
      <c r="V65" s="43">
        <f t="shared" ref="V65:V112" si="31">($A$15*L65/1000/$A$13*H65)/$Q$64</f>
        <v>2.7195127657919343E-6</v>
      </c>
      <c r="W65" s="43">
        <f t="shared" ref="W65:W112" si="32">($U$64*L65/1000/$A$13*H65)/$Q$64</f>
        <v>3.7557586295820577E-4</v>
      </c>
      <c r="X65" s="43">
        <f t="shared" ref="X65:X112" si="33">($A$46*$S$64*H65*L65/1000000)/$Q$64</f>
        <v>1.6310703553590514E-6</v>
      </c>
      <c r="Y65" s="22">
        <f>X65+W65+SUM($V$65:V65)</f>
        <v>3.7992644607935677E-4</v>
      </c>
      <c r="Z65" s="22"/>
      <c r="AA65" s="22">
        <f t="shared" ref="AA65:AA112" si="34">($A$15*L65/1000/$A$13*G65)/$Q$64</f>
        <v>5.1108084736434618E-3</v>
      </c>
      <c r="AB65" s="44">
        <f t="shared" ref="AB65:AB112" si="35">($U$64*L65/1000/$A$13*G65)/$Q$64</f>
        <v>0.70582360452490389</v>
      </c>
      <c r="AC65" s="44">
        <f t="shared" ref="AC65:AC112" si="36">($A$14*$S$64/1000*G65/1000000*L65/1000*1000000)/$Q$64</f>
        <v>9.0916009168359499E-2</v>
      </c>
      <c r="AD65" s="44">
        <f t="shared" ref="AD65:AD105" si="37">($A$14*((L65/1000)*G65/10^6)*(1+($A$28/(10^-N65))+(($A$28*$A$29)/(10^-N65)^2))*1000000)*$S$64/1000/$Q$64</f>
        <v>9.1683314452090145E-2</v>
      </c>
      <c r="AE65" s="44">
        <f>AD65/(1+($A$28/(10^-N65))+(($A$28*$A$29)/(10^-N65)^2))*1</f>
        <v>9.0916009168359499E-2</v>
      </c>
      <c r="AF65" s="44">
        <f>AD65/(1+($A$28/(10^-N65))+(($A$28*$A$29)/(10^-N65)^2))*($A$28/(10^-N65))</f>
        <v>7.6730470061207574E-4</v>
      </c>
      <c r="AG65" s="44">
        <f>AD65/(1+($A$28/(10^-N65))+(($A$28*$A$29)/(10^-N65)^2))*(($A$28*$A$29)/(10^-N65)^2)</f>
        <v>5.8311856675437818E-10</v>
      </c>
      <c r="AH65" s="45">
        <f>AD65+AB65+SUM($AA$65:AA65)</f>
        <v>0.80261772745063742</v>
      </c>
      <c r="AI65" s="45">
        <f>AD65+AB65+SUM($AA$65:AA65)</f>
        <v>0.80261772745063742</v>
      </c>
    </row>
    <row r="66" spans="5:35" ht="14.4" x14ac:dyDescent="0.3">
      <c r="E66" s="28">
        <v>39890.631944444445</v>
      </c>
      <c r="F66" s="10">
        <f t="shared" ref="F66:F111" si="38">E66-E$64</f>
        <v>8.015277777776646</v>
      </c>
      <c r="G66" s="10">
        <v>4797</v>
      </c>
      <c r="H66" s="10">
        <v>1.48</v>
      </c>
      <c r="J66" s="10">
        <v>1001</v>
      </c>
      <c r="K66" s="10"/>
      <c r="L66" s="79">
        <v>1037</v>
      </c>
      <c r="M66" s="10"/>
      <c r="N66" s="42">
        <v>4.45</v>
      </c>
      <c r="V66" s="43">
        <f t="shared" si="31"/>
        <v>4.6262975785885773E-6</v>
      </c>
      <c r="W66" s="43">
        <f t="shared" si="32"/>
        <v>6.3891066342315465E-4</v>
      </c>
      <c r="X66" s="43">
        <f t="shared" si="33"/>
        <v>2.7746943976222937E-6</v>
      </c>
      <c r="Y66" s="22">
        <f>X66+W66+SUM($V$65:V66)</f>
        <v>6.4903116816515747E-4</v>
      </c>
      <c r="Z66" s="22"/>
      <c r="AA66" s="22">
        <f t="shared" si="34"/>
        <v>1.4994830732763111E-2</v>
      </c>
      <c r="AB66" s="44">
        <f t="shared" si="35"/>
        <v>2.0708476030005896</v>
      </c>
      <c r="AC66" s="44">
        <f t="shared" si="36"/>
        <v>0.26674256634900334</v>
      </c>
      <c r="AD66" s="44">
        <f t="shared" si="37"/>
        <v>0.26899379781448096</v>
      </c>
      <c r="AE66" s="44">
        <f t="shared" ref="AE66:AE102" si="39">AD66/(1+($A$28/(10^-N66))+(($A$28*$A$29)/(10^-N66)^2))*1</f>
        <v>0.26674256634900334</v>
      </c>
      <c r="AF66" s="44">
        <f t="shared" ref="AF66:AF102" si="40">AD66/(1+($A$28/(10^-N66))+(($A$28*$A$29)/(10^-N66)^2))*($A$28/(10^-N66))</f>
        <v>2.2512297546398333E-3</v>
      </c>
      <c r="AG66" s="44">
        <f t="shared" ref="AG66:AG102" si="41">AD66/(1+($A$28/(10^-N66))+(($A$28*$A$29)/(10^-N66)^2))*(($A$28*$A$29)/(10^-N66)^2)</f>
        <v>1.7108377765876156E-9</v>
      </c>
      <c r="AH66" s="45">
        <f>AD66+AB66+SUM($AA$65:AA66)</f>
        <v>2.3599470400214773</v>
      </c>
      <c r="AI66" s="45">
        <f>AD66+AB66+SUM($AA$65:AA66)</f>
        <v>2.3599470400214773</v>
      </c>
    </row>
    <row r="67" spans="5:35" ht="14.4" x14ac:dyDescent="0.3">
      <c r="E67" s="28">
        <v>39897.499305555553</v>
      </c>
      <c r="F67" s="10">
        <f t="shared" si="38"/>
        <v>14.882638888884685</v>
      </c>
      <c r="G67" s="10">
        <v>5724</v>
      </c>
      <c r="H67" s="10">
        <v>1.42</v>
      </c>
      <c r="J67" s="10">
        <v>1218</v>
      </c>
      <c r="K67" s="10"/>
      <c r="L67" s="79">
        <v>1037</v>
      </c>
      <c r="M67" s="10"/>
      <c r="N67" s="42">
        <v>4.45</v>
      </c>
      <c r="V67" s="43">
        <f t="shared" si="31"/>
        <v>4.4387449740512026E-6</v>
      </c>
      <c r="W67" s="43">
        <f t="shared" si="32"/>
        <v>6.1300887977086451E-4</v>
      </c>
      <c r="X67" s="43">
        <f t="shared" si="33"/>
        <v>2.6622067869078765E-6</v>
      </c>
      <c r="Y67" s="22">
        <f>X67+W67+SUM($V$65:V67)</f>
        <v>6.2745564187620406E-4</v>
      </c>
      <c r="Z67" s="22"/>
      <c r="AA67" s="22">
        <f t="shared" si="34"/>
        <v>1.7892518472865552E-2</v>
      </c>
      <c r="AB67" s="44">
        <f t="shared" si="35"/>
        <v>2.4710301604284712</v>
      </c>
      <c r="AC67" s="44">
        <f t="shared" si="36"/>
        <v>0.3182894412719815</v>
      </c>
      <c r="AD67" s="44">
        <f t="shared" si="37"/>
        <v>0.32097571371484035</v>
      </c>
      <c r="AE67" s="44">
        <f t="shared" si="39"/>
        <v>0.3182894412719815</v>
      </c>
      <c r="AF67" s="44">
        <f t="shared" si="40"/>
        <v>2.6862704014088815E-3</v>
      </c>
      <c r="AG67" s="44">
        <f t="shared" si="41"/>
        <v>2.0414499548024835E-9</v>
      </c>
      <c r="AH67" s="45">
        <f>AD67+AB67+SUM($AA$65:AA67)</f>
        <v>2.8300040318225839</v>
      </c>
      <c r="AI67" s="45">
        <f>AD67+AB67+SUM($AA$65:AA67)</f>
        <v>2.8300040318225839</v>
      </c>
    </row>
    <row r="68" spans="5:35" ht="14.4" x14ac:dyDescent="0.3">
      <c r="E68" s="28">
        <v>39912.71875</v>
      </c>
      <c r="F68" s="10">
        <f t="shared" si="38"/>
        <v>30.102083333331393</v>
      </c>
      <c r="G68" s="10">
        <v>8504</v>
      </c>
      <c r="H68" s="10">
        <v>0.93</v>
      </c>
      <c r="J68" s="10">
        <v>1572</v>
      </c>
      <c r="K68" s="10"/>
      <c r="L68" s="79">
        <v>1037</v>
      </c>
      <c r="M68" s="10"/>
      <c r="N68" s="42">
        <v>4.45</v>
      </c>
      <c r="V68" s="43">
        <f t="shared" si="31"/>
        <v>2.9070653703293087E-6</v>
      </c>
      <c r="W68" s="43">
        <f t="shared" si="32"/>
        <v>4.0147764661049585E-4</v>
      </c>
      <c r="X68" s="43">
        <f t="shared" si="33"/>
        <v>1.7435579660734686E-6</v>
      </c>
      <c r="Y68" s="22">
        <f>X68+W68+SUM($V$65:V68)</f>
        <v>4.1791282526533035E-4</v>
      </c>
      <c r="Z68" s="1">
        <f t="shared" ref="Z68:Z103" si="42">LINEST(Y65:Y68,E65:E68,TRUE,TRUE)</f>
        <v>-1.0844952860814547E-6</v>
      </c>
      <c r="AA68" s="22">
        <f t="shared" si="34"/>
        <v>2.6582455816430584E-2</v>
      </c>
      <c r="AB68" s="44">
        <f t="shared" si="35"/>
        <v>3.6711461363179101</v>
      </c>
      <c r="AC68" s="44">
        <f t="shared" si="36"/>
        <v>0.47287445991910043</v>
      </c>
      <c r="AD68" s="44">
        <f t="shared" si="37"/>
        <v>0.47686538599423522</v>
      </c>
      <c r="AE68" s="44">
        <f t="shared" si="39"/>
        <v>0.47287445991910038</v>
      </c>
      <c r="AF68" s="44">
        <f t="shared" si="40"/>
        <v>3.9909230422049491E-3</v>
      </c>
      <c r="AG68" s="44">
        <f t="shared" si="41"/>
        <v>3.0329298420056461E-9</v>
      </c>
      <c r="AH68" s="45">
        <f>AD68+AB68+SUM($AA$65:AA68)</f>
        <v>4.2125921358078475</v>
      </c>
      <c r="AI68" s="45">
        <f>AD68+AB68+SUM($AA$65:AA68)</f>
        <v>4.2125921358078475</v>
      </c>
    </row>
    <row r="69" spans="5:35" ht="14.4" x14ac:dyDescent="0.3">
      <c r="E69" s="28">
        <v>39920.644444444442</v>
      </c>
      <c r="F69" s="10">
        <f t="shared" si="38"/>
        <v>38.027777777773736</v>
      </c>
      <c r="G69" s="10">
        <v>10054</v>
      </c>
      <c r="H69" s="10">
        <v>1.31</v>
      </c>
      <c r="J69" s="10">
        <v>1775</v>
      </c>
      <c r="K69" s="10"/>
      <c r="L69" s="79">
        <v>1037</v>
      </c>
      <c r="M69" s="10"/>
      <c r="N69" s="42">
        <v>4.45</v>
      </c>
      <c r="V69" s="43">
        <f t="shared" si="31"/>
        <v>4.0948985323993495E-6</v>
      </c>
      <c r="W69" s="43">
        <f t="shared" si="32"/>
        <v>5.655222764083328E-4</v>
      </c>
      <c r="X69" s="43">
        <f t="shared" si="33"/>
        <v>2.4559795005981116E-6</v>
      </c>
      <c r="Y69" s="22">
        <f>X69+W69+SUM($V$65:V69)</f>
        <v>5.8676477513009122E-4</v>
      </c>
      <c r="Z69" s="1">
        <f t="shared" si="42"/>
        <v>-4.3754480844648915E-6</v>
      </c>
      <c r="AA69" s="22">
        <f t="shared" si="34"/>
        <v>3.1427564766979429E-2</v>
      </c>
      <c r="AB69" s="44">
        <f t="shared" si="35"/>
        <v>4.3402755473354029</v>
      </c>
      <c r="AC69" s="44">
        <f t="shared" si="36"/>
        <v>0.55906394873314147</v>
      </c>
      <c r="AD69" s="44">
        <f t="shared" si="37"/>
        <v>0.56378228960325028</v>
      </c>
      <c r="AE69" s="44">
        <f t="shared" si="39"/>
        <v>0.55906394873314147</v>
      </c>
      <c r="AF69" s="44">
        <f t="shared" si="40"/>
        <v>4.7183372843754186E-3</v>
      </c>
      <c r="AG69" s="44">
        <f t="shared" si="41"/>
        <v>3.5857333762376252E-9</v>
      </c>
      <c r="AH69" s="45">
        <f>AD69+AB69+SUM($AA$65:AA69)</f>
        <v>5.0000660152013356</v>
      </c>
      <c r="AI69" s="45">
        <f>AD69+AB69+SUM($AA$65:AA69)</f>
        <v>5.0000660152013356</v>
      </c>
    </row>
    <row r="70" spans="5:35" ht="14.4" x14ac:dyDescent="0.3">
      <c r="E70" s="28">
        <v>39940.586805555555</v>
      </c>
      <c r="F70" s="10">
        <f t="shared" si="38"/>
        <v>57.97013888888614</v>
      </c>
      <c r="G70" s="10">
        <v>14184</v>
      </c>
      <c r="H70" s="10">
        <v>2.7</v>
      </c>
      <c r="J70" s="10">
        <v>254</v>
      </c>
      <c r="K70" s="10"/>
      <c r="L70" s="79">
        <v>1037</v>
      </c>
      <c r="M70" s="10"/>
      <c r="N70" s="42">
        <v>4.45</v>
      </c>
      <c r="V70" s="43">
        <f t="shared" si="31"/>
        <v>8.4398672041818642E-6</v>
      </c>
      <c r="W70" s="43">
        <f t="shared" si="32"/>
        <v>1.1655802643530523E-3</v>
      </c>
      <c r="X70" s="43">
        <f t="shared" si="33"/>
        <v>5.06194248214878E-6</v>
      </c>
      <c r="Y70" s="22">
        <f>X70+W70+SUM($V$65:V70)</f>
        <v>1.1978685932605433E-3</v>
      </c>
      <c r="Z70" s="1">
        <f t="shared" si="42"/>
        <v>1.4428296936516978E-5</v>
      </c>
      <c r="AA70" s="22">
        <f t="shared" si="34"/>
        <v>4.4337435712635397E-2</v>
      </c>
      <c r="AB70" s="44">
        <f t="shared" si="35"/>
        <v>6.1231816554013685</v>
      </c>
      <c r="AC70" s="44">
        <f t="shared" si="36"/>
        <v>0.78871723183119935</v>
      </c>
      <c r="AD70" s="44">
        <f t="shared" si="37"/>
        <v>0.79537378115501312</v>
      </c>
      <c r="AE70" s="44">
        <f t="shared" si="39"/>
        <v>0.78871723183119935</v>
      </c>
      <c r="AF70" s="44">
        <f t="shared" si="40"/>
        <v>6.6565442651264108E-3</v>
      </c>
      <c r="AG70" s="44">
        <f t="shared" si="41"/>
        <v>5.0586873093847698E-9</v>
      </c>
      <c r="AH70" s="45">
        <f>AD70+AB70+SUM($AA$65:AA70)</f>
        <v>7.0589010505316994</v>
      </c>
      <c r="AI70" s="45">
        <f>AD70+AB70+SUM($AA$65:AA70)</f>
        <v>7.0589010505316994</v>
      </c>
    </row>
    <row r="71" spans="5:35" ht="14.4" x14ac:dyDescent="0.3">
      <c r="E71" s="28">
        <v>39959.597222222219</v>
      </c>
      <c r="F71" s="10">
        <f t="shared" si="38"/>
        <v>76.980555555550382</v>
      </c>
      <c r="G71" s="10">
        <v>16605</v>
      </c>
      <c r="H71" s="10">
        <v>4.79</v>
      </c>
      <c r="J71" s="10">
        <v>627</v>
      </c>
      <c r="K71" s="10"/>
      <c r="L71" s="79">
        <v>1037</v>
      </c>
      <c r="M71" s="10"/>
      <c r="N71" s="42">
        <v>4.45</v>
      </c>
      <c r="V71" s="43">
        <f t="shared" si="31"/>
        <v>1.4972949595567086E-5</v>
      </c>
      <c r="W71" s="43">
        <f t="shared" si="32"/>
        <v>2.0678257282411559E-3</v>
      </c>
      <c r="X71" s="43">
        <f t="shared" si="33"/>
        <v>8.9802609220343164E-6</v>
      </c>
      <c r="Y71" s="22">
        <f>X71+W71+SUM($V$65:V71)</f>
        <v>2.1190053251840995E-3</v>
      </c>
      <c r="Z71" s="1">
        <f t="shared" si="42"/>
        <v>3.6172702876842536E-5</v>
      </c>
      <c r="AA71" s="22">
        <f t="shared" si="34"/>
        <v>5.1905183305718465E-2</v>
      </c>
      <c r="AB71" s="44">
        <f t="shared" si="35"/>
        <v>7.1683186257712723</v>
      </c>
      <c r="AC71" s="44">
        <f t="shared" si="36"/>
        <v>0.92333965274654994</v>
      </c>
      <c r="AD71" s="44">
        <f t="shared" si="37"/>
        <v>0.9311323770501263</v>
      </c>
      <c r="AE71" s="44">
        <f t="shared" si="39"/>
        <v>0.92333965274654983</v>
      </c>
      <c r="AF71" s="44">
        <f t="shared" si="40"/>
        <v>7.7927183814455745E-3</v>
      </c>
      <c r="AG71" s="44">
        <f t="shared" si="41"/>
        <v>5.9221307651109763E-9</v>
      </c>
      <c r="AH71" s="45">
        <f>AD71+AB71+SUM($AA$65:AA71)</f>
        <v>8.2917018001024339</v>
      </c>
      <c r="AI71" s="45">
        <f>AD71+AB71+SUM($AA$65:AA71)</f>
        <v>8.2917018001024339</v>
      </c>
    </row>
    <row r="72" spans="5:35" ht="14.4" x14ac:dyDescent="0.3">
      <c r="E72" s="28">
        <v>39974.431250000001</v>
      </c>
      <c r="F72" s="10">
        <f t="shared" si="38"/>
        <v>91.814583333332848</v>
      </c>
      <c r="G72" s="10">
        <v>17956.2</v>
      </c>
      <c r="H72" s="10">
        <v>5.08</v>
      </c>
      <c r="J72" s="10">
        <v>843</v>
      </c>
      <c r="K72" s="10"/>
      <c r="L72" s="79">
        <v>1037</v>
      </c>
      <c r="M72" s="10"/>
      <c r="N72" s="42">
        <v>4.45</v>
      </c>
      <c r="V72" s="43">
        <f t="shared" si="31"/>
        <v>1.5879453850831064E-5</v>
      </c>
      <c r="W72" s="43">
        <f t="shared" si="32"/>
        <v>2.1930176825605578E-3</v>
      </c>
      <c r="X72" s="43">
        <f t="shared" si="33"/>
        <v>9.5239510404873345E-6</v>
      </c>
      <c r="Y72" s="22">
        <f>X72+W72+SUM($V$65:V72)</f>
        <v>2.2606204234727856E-3</v>
      </c>
      <c r="Z72" s="1">
        <f t="shared" si="42"/>
        <v>3.3280151269193535E-5</v>
      </c>
      <c r="AA72" s="22">
        <f t="shared" si="34"/>
        <v>5.6128867959900151E-2</v>
      </c>
      <c r="AB72" s="44">
        <f t="shared" si="35"/>
        <v>7.7516267936208445</v>
      </c>
      <c r="AC72" s="44">
        <f t="shared" si="36"/>
        <v>0.99847464454366763</v>
      </c>
      <c r="AD72" s="44">
        <f t="shared" si="37"/>
        <v>1.0069014868285144</v>
      </c>
      <c r="AE72" s="44">
        <f t="shared" si="39"/>
        <v>0.99847464454366774</v>
      </c>
      <c r="AF72" s="44">
        <f t="shared" si="40"/>
        <v>8.4268358808137957E-3</v>
      </c>
      <c r="AG72" s="44">
        <f t="shared" si="41"/>
        <v>6.4040327879846874E-9</v>
      </c>
      <c r="AH72" s="45">
        <f>AD72+AB72+SUM($AA$65:AA72)</f>
        <v>9.0069079456902941</v>
      </c>
      <c r="AI72" s="45">
        <f>AD72+AB72+SUM($AA$65:AA72)</f>
        <v>9.0069079456902941</v>
      </c>
    </row>
    <row r="73" spans="5:35" ht="14.4" x14ac:dyDescent="0.3">
      <c r="E73" s="28">
        <v>39993.427777777775</v>
      </c>
      <c r="F73" s="10">
        <f t="shared" si="38"/>
        <v>110.81111111110658</v>
      </c>
      <c r="G73" s="10">
        <v>20705</v>
      </c>
      <c r="H73" s="10">
        <v>8.3000000000000007</v>
      </c>
      <c r="J73" s="10">
        <v>1285</v>
      </c>
      <c r="K73" s="10"/>
      <c r="L73" s="79">
        <v>1037</v>
      </c>
      <c r="M73" s="10"/>
      <c r="N73" s="42">
        <v>4.45</v>
      </c>
      <c r="V73" s="43">
        <f t="shared" si="31"/>
        <v>2.5944776961003511E-5</v>
      </c>
      <c r="W73" s="43">
        <f t="shared" si="32"/>
        <v>3.5830800719001245E-3</v>
      </c>
      <c r="X73" s="43">
        <f t="shared" si="33"/>
        <v>1.5560786148827731E-5</v>
      </c>
      <c r="Y73" s="22">
        <f>X73+W73+SUM($V$65:V73)</f>
        <v>3.6826644248816962E-3</v>
      </c>
      <c r="Z73" s="1">
        <f t="shared" si="42"/>
        <v>4.4285082774750481E-5</v>
      </c>
      <c r="AA73" s="22">
        <f t="shared" si="34"/>
        <v>6.4721277949105746E-2</v>
      </c>
      <c r="AB73" s="44">
        <f t="shared" si="35"/>
        <v>8.9382738420110925</v>
      </c>
      <c r="AC73" s="44">
        <f t="shared" si="36"/>
        <v>1.1513247521901426</v>
      </c>
      <c r="AD73" s="44">
        <f t="shared" si="37"/>
        <v>1.1610416059513919</v>
      </c>
      <c r="AE73" s="44">
        <f t="shared" si="39"/>
        <v>1.1513247521901424</v>
      </c>
      <c r="AF73" s="44">
        <f t="shared" si="40"/>
        <v>9.7168463768642355E-3</v>
      </c>
      <c r="AG73" s="44">
        <f t="shared" si="41"/>
        <v>7.3843852750149208E-9</v>
      </c>
      <c r="AH73" s="45">
        <f>AD73+AB73+SUM($AA$65:AA73)</f>
        <v>10.412416391152526</v>
      </c>
      <c r="AI73" s="45">
        <f>AD73+AB73+SUM($AA$65:AA73)</f>
        <v>10.412416391152526</v>
      </c>
    </row>
    <row r="74" spans="5:35" ht="14.4" x14ac:dyDescent="0.3">
      <c r="E74" s="28">
        <v>40007.426388888889</v>
      </c>
      <c r="F74" s="10">
        <f t="shared" si="38"/>
        <v>124.80972222222044</v>
      </c>
      <c r="G74" s="10">
        <v>21530</v>
      </c>
      <c r="H74" s="10">
        <v>5.31</v>
      </c>
      <c r="J74" s="10">
        <v>161</v>
      </c>
      <c r="K74" s="10"/>
      <c r="L74" s="79">
        <v>1037</v>
      </c>
      <c r="M74" s="10"/>
      <c r="N74" s="42">
        <v>4.45</v>
      </c>
      <c r="V74" s="43">
        <f t="shared" si="31"/>
        <v>1.6598405501557665E-5</v>
      </c>
      <c r="W74" s="43">
        <f t="shared" si="32"/>
        <v>2.2923078532276694E-3</v>
      </c>
      <c r="X74" s="43">
        <f t="shared" si="33"/>
        <v>9.9551535482259313E-6</v>
      </c>
      <c r="Y74" s="22">
        <f>X74+W74+SUM($V$65:V74)</f>
        <v>2.4028849791101971E-3</v>
      </c>
      <c r="Z74" s="1">
        <f t="shared" si="42"/>
        <v>1.5548412668160783E-5</v>
      </c>
      <c r="AA74" s="22">
        <f t="shared" si="34"/>
        <v>6.7300126261494647E-2</v>
      </c>
      <c r="AB74" s="44">
        <f t="shared" si="35"/>
        <v>9.2944233672300793</v>
      </c>
      <c r="AC74" s="44">
        <f t="shared" si="36"/>
        <v>1.1971998026879387</v>
      </c>
      <c r="AD74" s="44">
        <f t="shared" si="37"/>
        <v>1.2073038288400615</v>
      </c>
      <c r="AE74" s="44">
        <f t="shared" si="39"/>
        <v>1.1971998026879387</v>
      </c>
      <c r="AF74" s="44">
        <f t="shared" si="40"/>
        <v>1.0104018473503357E-2</v>
      </c>
      <c r="AG74" s="44">
        <f t="shared" si="41"/>
        <v>7.6786194142029111E-9</v>
      </c>
      <c r="AH74" s="45">
        <f>AD74+AB74+SUM($AA$65:AA74)</f>
        <v>10.882128265521677</v>
      </c>
      <c r="AI74" s="45">
        <f>AD74+AB74+SUM($AA$65:AA74)</f>
        <v>10.882128265521677</v>
      </c>
    </row>
    <row r="75" spans="5:35" ht="14.4" x14ac:dyDescent="0.3">
      <c r="E75" s="28">
        <v>40021.382638888892</v>
      </c>
      <c r="F75" s="10">
        <f t="shared" si="38"/>
        <v>138.76597222222335</v>
      </c>
      <c r="G75" s="10">
        <v>22755.7</v>
      </c>
      <c r="H75" s="10">
        <v>5.9</v>
      </c>
      <c r="J75" s="10">
        <v>230</v>
      </c>
      <c r="K75" s="10"/>
      <c r="L75" s="79">
        <v>1037</v>
      </c>
      <c r="M75" s="10"/>
      <c r="N75" s="42">
        <v>4.45</v>
      </c>
      <c r="V75" s="43">
        <f t="shared" si="31"/>
        <v>1.844267277950852E-5</v>
      </c>
      <c r="W75" s="43">
        <f t="shared" si="32"/>
        <v>2.5470087258085221E-3</v>
      </c>
      <c r="X75" s="43">
        <f t="shared" si="33"/>
        <v>1.1061281720251038E-5</v>
      </c>
      <c r="Y75" s="22">
        <f>X75+W75+SUM($V$65:V75)</f>
        <v>2.6771346526425831E-3</v>
      </c>
      <c r="Z75" s="1">
        <f t="shared" si="42"/>
        <v>1.8786602228181106E-6</v>
      </c>
      <c r="AA75" s="22">
        <f t="shared" si="34"/>
        <v>7.1131513384518993E-2</v>
      </c>
      <c r="AB75" s="44">
        <f t="shared" si="35"/>
        <v>9.8235536376069454</v>
      </c>
      <c r="AC75" s="44">
        <f t="shared" si="36"/>
        <v>1.26535622619721</v>
      </c>
      <c r="AD75" s="44">
        <f t="shared" si="37"/>
        <v>1.2760354731972032</v>
      </c>
      <c r="AE75" s="44">
        <f t="shared" si="39"/>
        <v>1.2653562261972096</v>
      </c>
      <c r="AF75" s="44">
        <f t="shared" si="40"/>
        <v>1.0679238884231319E-2</v>
      </c>
      <c r="AG75" s="44">
        <f t="shared" si="41"/>
        <v>8.1157621831759007E-9</v>
      </c>
      <c r="AH75" s="45">
        <f>AD75+AB75+SUM($AA$65:AA75)</f>
        <v>11.551121693640203</v>
      </c>
      <c r="AI75" s="45">
        <f>AD75+AB75+SUM($AA$65:AA75)</f>
        <v>11.551121693640203</v>
      </c>
    </row>
    <row r="76" spans="5:35" ht="14.4" x14ac:dyDescent="0.3">
      <c r="E76" s="28">
        <v>40035.447916666664</v>
      </c>
      <c r="F76" s="10">
        <f t="shared" si="38"/>
        <v>152.83124999999563</v>
      </c>
      <c r="G76" s="10">
        <v>22177.7</v>
      </c>
      <c r="H76" s="10">
        <v>7.06</v>
      </c>
      <c r="J76" s="10">
        <v>429</v>
      </c>
      <c r="K76" s="10"/>
      <c r="L76" s="79">
        <v>1037</v>
      </c>
      <c r="M76" s="10"/>
      <c r="N76" s="42">
        <v>4.45</v>
      </c>
      <c r="V76" s="43">
        <f t="shared" si="31"/>
        <v>2.2068689800564429E-5</v>
      </c>
      <c r="W76" s="43">
        <f t="shared" si="32"/>
        <v>3.0477765430861293E-3</v>
      </c>
      <c r="X76" s="43">
        <f t="shared" si="33"/>
        <v>1.3236042194063105E-5</v>
      </c>
      <c r="Y76" s="22">
        <f>X76+W76+SUM($V$65:V76)</f>
        <v>3.2021459201945668E-3</v>
      </c>
      <c r="Z76" s="1">
        <f t="shared" si="42"/>
        <v>-8.3162647520929766E-6</v>
      </c>
      <c r="AA76" s="22">
        <f t="shared" si="34"/>
        <v>6.9324756627475614E-2</v>
      </c>
      <c r="AB76" s="44">
        <f t="shared" si="35"/>
        <v>9.5740331217565515</v>
      </c>
      <c r="AC76" s="44">
        <f t="shared" si="36"/>
        <v>1.2332158877878445</v>
      </c>
      <c r="AD76" s="44">
        <f t="shared" si="37"/>
        <v>1.2436238794642933</v>
      </c>
      <c r="AE76" s="44">
        <f t="shared" si="39"/>
        <v>1.2332158877878447</v>
      </c>
      <c r="AF76" s="44">
        <f t="shared" si="40"/>
        <v>1.0407983766828399E-2</v>
      </c>
      <c r="AG76" s="44">
        <f t="shared" si="41"/>
        <v>7.9096199620235911E-9</v>
      </c>
      <c r="AH76" s="45">
        <f>AD76+AB76+SUM($AA$65:AA76)</f>
        <v>11.338514340684375</v>
      </c>
      <c r="AI76" s="45">
        <f>AD76+AB76+SUM($AA$65:AA76)</f>
        <v>11.338514340684375</v>
      </c>
    </row>
    <row r="77" spans="5:35" ht="14.4" x14ac:dyDescent="0.3">
      <c r="E77" s="28">
        <v>40049.42083333333</v>
      </c>
      <c r="F77" s="10">
        <f t="shared" si="38"/>
        <v>166.80416666666133</v>
      </c>
      <c r="G77" s="10">
        <v>23648</v>
      </c>
      <c r="H77" s="10">
        <v>8.32</v>
      </c>
      <c r="J77" s="10">
        <v>714</v>
      </c>
      <c r="K77" s="10"/>
      <c r="L77" s="79">
        <v>1037</v>
      </c>
      <c r="M77" s="10"/>
      <c r="N77" s="42">
        <v>4.45</v>
      </c>
      <c r="V77" s="43">
        <f t="shared" si="31"/>
        <v>2.6007294495849301E-5</v>
      </c>
      <c r="W77" s="43">
        <f t="shared" si="32"/>
        <v>3.5917139997842205E-3</v>
      </c>
      <c r="X77" s="43">
        <f t="shared" si="33"/>
        <v>1.5598282019065872E-5</v>
      </c>
      <c r="Y77" s="22">
        <f>X77+W77+SUM($V$65:V77)</f>
        <v>3.7744529112135102E-3</v>
      </c>
      <c r="Z77" s="1">
        <f t="shared" si="42"/>
        <v>3.3132603310680216E-5</v>
      </c>
      <c r="AA77" s="22">
        <f t="shared" si="34"/>
        <v>7.3920733201663966E-2</v>
      </c>
      <c r="AB77" s="44">
        <f t="shared" si="35"/>
        <v>10.20875633015592</v>
      </c>
      <c r="AC77" s="44">
        <f t="shared" si="36"/>
        <v>1.3149735686931896</v>
      </c>
      <c r="AD77" s="44">
        <f t="shared" si="37"/>
        <v>1.3260715719651543</v>
      </c>
      <c r="AE77" s="44">
        <f t="shared" si="39"/>
        <v>1.3149735686931896</v>
      </c>
      <c r="AF77" s="44">
        <f t="shared" si="40"/>
        <v>1.1097994837965973E-2</v>
      </c>
      <c r="AG77" s="44">
        <f t="shared" si="41"/>
        <v>8.4339986951728015E-9</v>
      </c>
      <c r="AH77" s="45">
        <f>AD77+AB77+SUM($AA$65:AA77)</f>
        <v>12.129605974786269</v>
      </c>
      <c r="AI77" s="45">
        <f>AD77+AB77+SUM($AA$65:AA77)</f>
        <v>12.129605974786269</v>
      </c>
    </row>
    <row r="78" spans="5:35" ht="14.4" x14ac:dyDescent="0.3">
      <c r="E78" s="28">
        <v>40063.384722222225</v>
      </c>
      <c r="F78" s="10">
        <f t="shared" si="38"/>
        <v>180.7680555555562</v>
      </c>
      <c r="G78" s="10">
        <v>24488.9</v>
      </c>
      <c r="H78" s="10">
        <v>10.58</v>
      </c>
      <c r="J78" s="10">
        <v>1008</v>
      </c>
      <c r="K78" s="10"/>
      <c r="L78" s="79">
        <v>1037</v>
      </c>
      <c r="M78" s="10"/>
      <c r="N78" s="42">
        <v>4.45</v>
      </c>
      <c r="V78" s="43">
        <f t="shared" si="31"/>
        <v>3.3071775933423751E-5</v>
      </c>
      <c r="W78" s="43">
        <f t="shared" si="32"/>
        <v>4.567347850687146E-3</v>
      </c>
      <c r="X78" s="43">
        <f t="shared" si="33"/>
        <v>1.9835315355975585E-5</v>
      </c>
      <c r="Y78" s="22">
        <f>X78+W78+SUM($V$65:V78)</f>
        <v>4.7873955713867693E-3</v>
      </c>
      <c r="Z78" s="1">
        <f t="shared" si="42"/>
        <v>4.9304024659853275E-5</v>
      </c>
      <c r="AA78" s="22">
        <f t="shared" si="34"/>
        <v>7.6549282954255282E-2</v>
      </c>
      <c r="AB78" s="44">
        <f t="shared" si="35"/>
        <v>10.571769828042765</v>
      </c>
      <c r="AC78" s="44">
        <f t="shared" si="36"/>
        <v>1.3617327565278528</v>
      </c>
      <c r="AD78" s="44">
        <f t="shared" si="37"/>
        <v>1.3732253940585875</v>
      </c>
      <c r="AE78" s="44">
        <f t="shared" si="39"/>
        <v>1.3617327565278525</v>
      </c>
      <c r="AF78" s="44">
        <f t="shared" si="40"/>
        <v>1.1492628796831231E-2</v>
      </c>
      <c r="AG78" s="44">
        <f t="shared" si="41"/>
        <v>8.7339035286796882E-9</v>
      </c>
      <c r="AH78" s="45">
        <f>AD78+AB78+SUM($AA$65:AA78)</f>
        <v>12.616322577720803</v>
      </c>
      <c r="AI78" s="45">
        <f>AD78+AB78+SUM($AA$65:AA78)</f>
        <v>12.616322577720803</v>
      </c>
    </row>
    <row r="79" spans="5:35" ht="14.4" x14ac:dyDescent="0.3">
      <c r="E79" s="28">
        <v>40077.363888888889</v>
      </c>
      <c r="F79" s="10">
        <f t="shared" si="38"/>
        <v>194.74722222222044</v>
      </c>
      <c r="G79" s="10">
        <v>25007.5</v>
      </c>
      <c r="H79" s="10">
        <v>9.4499999999999993</v>
      </c>
      <c r="J79" s="10">
        <v>1356</v>
      </c>
      <c r="K79" s="10"/>
      <c r="L79" s="79">
        <v>1037</v>
      </c>
      <c r="M79" s="10"/>
      <c r="N79" s="42">
        <v>4.45</v>
      </c>
      <c r="V79" s="43">
        <f t="shared" si="31"/>
        <v>2.9539535214636522E-5</v>
      </c>
      <c r="W79" s="43">
        <f t="shared" si="32"/>
        <v>4.0795309252356828E-3</v>
      </c>
      <c r="X79" s="43">
        <f t="shared" si="33"/>
        <v>1.7716798687520727E-5</v>
      </c>
      <c r="Y79" s="22">
        <f>X79+W79+SUM($V$65:V79)</f>
        <v>4.3269996644814878E-3</v>
      </c>
      <c r="Z79" s="1">
        <f t="shared" si="42"/>
        <v>3.1399921694189309E-5</v>
      </c>
      <c r="AA79" s="22">
        <f t="shared" si="34"/>
        <v>7.8170362632806648E-2</v>
      </c>
      <c r="AB79" s="44">
        <f t="shared" si="35"/>
        <v>10.795647578077391</v>
      </c>
      <c r="AC79" s="44">
        <f t="shared" si="36"/>
        <v>1.3905700913013761</v>
      </c>
      <c r="AD79" s="44">
        <f t="shared" si="37"/>
        <v>1.4023061077435131</v>
      </c>
      <c r="AE79" s="44">
        <f t="shared" si="39"/>
        <v>1.3905700913013759</v>
      </c>
      <c r="AF79" s="44">
        <f t="shared" si="40"/>
        <v>1.1736007523276134E-2</v>
      </c>
      <c r="AG79" s="44">
        <f t="shared" si="41"/>
        <v>8.9188608918104626E-9</v>
      </c>
      <c r="AH79" s="45">
        <f>AD79+AB79+SUM($AA$65:AA79)</f>
        <v>12.947451404073162</v>
      </c>
      <c r="AI79" s="45">
        <f>AD79+AB79+SUM($AA$65:AA79)</f>
        <v>12.947451404073162</v>
      </c>
    </row>
    <row r="80" spans="5:35" ht="14.4" x14ac:dyDescent="0.3">
      <c r="E80" s="28">
        <v>40091.367361111108</v>
      </c>
      <c r="F80" s="10">
        <f t="shared" si="38"/>
        <v>208.75069444443943</v>
      </c>
      <c r="G80" s="10">
        <v>25899.1</v>
      </c>
      <c r="H80" s="10">
        <v>9.1999999999999993</v>
      </c>
      <c r="J80" s="10">
        <v>1666</v>
      </c>
      <c r="K80" s="10"/>
      <c r="L80" s="79">
        <v>1037</v>
      </c>
      <c r="M80" s="10"/>
      <c r="N80" s="42">
        <v>4.45</v>
      </c>
      <c r="V80" s="43">
        <f t="shared" si="31"/>
        <v>2.8758066029064128E-5</v>
      </c>
      <c r="W80" s="43">
        <f t="shared" si="32"/>
        <v>3.9716068266844743E-3</v>
      </c>
      <c r="X80" s="43">
        <f t="shared" si="33"/>
        <v>1.7248100309543988E-5</v>
      </c>
      <c r="Y80" s="22">
        <f>X80+W80+SUM($V$65:V80)</f>
        <v>4.2473649335813659E-3</v>
      </c>
      <c r="Z80" s="1">
        <f t="shared" si="42"/>
        <v>6.843952754693833E-6</v>
      </c>
      <c r="AA80" s="22">
        <f t="shared" si="34"/>
        <v>8.0957394336232044E-2</v>
      </c>
      <c r="AB80" s="44">
        <f t="shared" si="35"/>
        <v>11.180548083150422</v>
      </c>
      <c r="AC80" s="44">
        <f t="shared" si="36"/>
        <v>1.4401485095120852</v>
      </c>
      <c r="AD80" s="44">
        <f t="shared" si="37"/>
        <v>1.4523029537162857</v>
      </c>
      <c r="AE80" s="44">
        <f t="shared" si="39"/>
        <v>1.4401485095120847</v>
      </c>
      <c r="AF80" s="44">
        <f t="shared" si="40"/>
        <v>1.215443496735303E-2</v>
      </c>
      <c r="AG80" s="44">
        <f t="shared" si="41"/>
        <v>9.2368477505983532E-9</v>
      </c>
      <c r="AH80" s="45">
        <f>AD80+AB80+SUM($AA$65:AA80)</f>
        <v>13.463306149455196</v>
      </c>
      <c r="AI80" s="45">
        <f>AD80+AB80+SUM($AA$65:AA80)</f>
        <v>13.463306149455196</v>
      </c>
    </row>
    <row r="81" spans="5:35" ht="14.4" x14ac:dyDescent="0.3">
      <c r="E81" s="28">
        <v>40105.421527777777</v>
      </c>
      <c r="F81" s="10">
        <f t="shared" si="38"/>
        <v>222.80486111110804</v>
      </c>
      <c r="G81" s="10">
        <v>26646</v>
      </c>
      <c r="H81" s="10">
        <v>12.23</v>
      </c>
      <c r="J81" s="10">
        <v>1992</v>
      </c>
      <c r="K81" s="10"/>
      <c r="L81" s="79">
        <v>1037</v>
      </c>
      <c r="M81" s="10"/>
      <c r="N81" s="42">
        <v>4.45</v>
      </c>
      <c r="V81" s="43">
        <f t="shared" si="31"/>
        <v>3.8229472558201557E-5</v>
      </c>
      <c r="W81" s="43">
        <f t="shared" si="32"/>
        <v>5.2796469011251223E-3</v>
      </c>
      <c r="X81" s="43">
        <f t="shared" si="33"/>
        <v>2.2928724650622068E-5</v>
      </c>
      <c r="Y81" s="22">
        <f>X81+W81+SUM($V$65:V81)</f>
        <v>5.5993151049212935E-3</v>
      </c>
      <c r="Z81" s="1">
        <f t="shared" si="42"/>
        <v>1.6851783113682007E-5</v>
      </c>
      <c r="AA81" s="22">
        <f t="shared" si="34"/>
        <v>8.3292111675048131E-2</v>
      </c>
      <c r="AB81" s="44">
        <f t="shared" si="35"/>
        <v>11.502982119982011</v>
      </c>
      <c r="AC81" s="44">
        <f t="shared" si="36"/>
        <v>1.4816807218960899</v>
      </c>
      <c r="AD81" s="44">
        <f t="shared" si="37"/>
        <v>1.4941856861714951</v>
      </c>
      <c r="AE81" s="44">
        <f t="shared" si="39"/>
        <v>1.4816807218960901</v>
      </c>
      <c r="AF81" s="44">
        <f t="shared" si="40"/>
        <v>1.2504954772176986E-2</v>
      </c>
      <c r="AG81" s="44">
        <f t="shared" si="41"/>
        <v>9.5032277246098844E-9</v>
      </c>
      <c r="AH81" s="45">
        <f>AD81+AB81+SUM($AA$65:AA81)</f>
        <v>13.910915030417042</v>
      </c>
      <c r="AI81" s="45">
        <f>AD81+AB81+SUM($AA$65:AA81)</f>
        <v>13.910915030417042</v>
      </c>
    </row>
    <row r="82" spans="5:35" ht="14.4" x14ac:dyDescent="0.3">
      <c r="E82" s="28">
        <v>40119.361805555556</v>
      </c>
      <c r="F82" s="10">
        <f t="shared" si="38"/>
        <v>236.7451388888876</v>
      </c>
      <c r="G82" s="10">
        <v>26202.799999999999</v>
      </c>
      <c r="H82" s="10">
        <v>8.92</v>
      </c>
      <c r="J82" s="10">
        <v>2291</v>
      </c>
      <c r="K82" s="10"/>
      <c r="L82" s="79">
        <v>1037</v>
      </c>
      <c r="M82" s="10"/>
      <c r="N82" s="42">
        <v>4.45</v>
      </c>
      <c r="V82" s="43">
        <f t="shared" si="31"/>
        <v>2.7882820541223047E-5</v>
      </c>
      <c r="W82" s="43">
        <f t="shared" si="32"/>
        <v>3.8507318363071212E-3</v>
      </c>
      <c r="X82" s="43">
        <f t="shared" si="33"/>
        <v>1.6723158126210045E-5</v>
      </c>
      <c r="Y82" s="22">
        <f>X82+W82+SUM($V$65:V82)</f>
        <v>4.1920772941201039E-3</v>
      </c>
      <c r="Z82" s="1">
        <f t="shared" si="42"/>
        <v>6.8198161015345686E-6</v>
      </c>
      <c r="AA82" s="22">
        <f t="shared" si="34"/>
        <v>8.1906723102865384E-2</v>
      </c>
      <c r="AB82" s="44">
        <f t="shared" si="35"/>
        <v>11.31165427807043</v>
      </c>
      <c r="AC82" s="44">
        <f t="shared" si="36"/>
        <v>1.4570360887074558</v>
      </c>
      <c r="AD82" s="44">
        <f t="shared" si="37"/>
        <v>1.4693330592814844</v>
      </c>
      <c r="AE82" s="44">
        <f t="shared" si="39"/>
        <v>1.4570360887074554</v>
      </c>
      <c r="AF82" s="44">
        <f t="shared" si="40"/>
        <v>1.2296961228867335E-2</v>
      </c>
      <c r="AG82" s="44">
        <f t="shared" si="41"/>
        <v>9.3451615785636795E-9</v>
      </c>
      <c r="AH82" s="45">
        <f>AD82+AB82+SUM($AA$65:AA82)</f>
        <v>13.776641284718316</v>
      </c>
      <c r="AI82" s="45">
        <f>AD82+AB82+SUM($AA$65:AA82)</f>
        <v>13.776641284718316</v>
      </c>
    </row>
    <row r="83" spans="5:35" ht="14.4" x14ac:dyDescent="0.3">
      <c r="E83" s="28">
        <v>40161.423611111109</v>
      </c>
      <c r="F83" s="10">
        <f t="shared" si="38"/>
        <v>278.80694444444089</v>
      </c>
      <c r="G83" s="10">
        <v>30757</v>
      </c>
      <c r="H83" s="10">
        <v>11.11</v>
      </c>
      <c r="J83" s="10">
        <v>2531</v>
      </c>
      <c r="K83" s="10"/>
      <c r="L83" s="79">
        <v>1037</v>
      </c>
      <c r="M83" s="10"/>
      <c r="N83" s="42">
        <v>4.45</v>
      </c>
      <c r="V83" s="43">
        <f t="shared" si="31"/>
        <v>3.4728490606837223E-5</v>
      </c>
      <c r="W83" s="43">
        <f t="shared" si="32"/>
        <v>4.7961469396157076E-3</v>
      </c>
      <c r="X83" s="43">
        <f t="shared" si="33"/>
        <v>2.0828955917286273E-5</v>
      </c>
      <c r="Y83" s="22">
        <f>X83+W83+SUM($V$65:V83)</f>
        <v>5.1763266858266032E-3</v>
      </c>
      <c r="Z83" s="1">
        <f t="shared" si="42"/>
        <v>7.3370893205413022E-6</v>
      </c>
      <c r="AA83" s="22">
        <f t="shared" si="34"/>
        <v>9.6142590962600596E-2</v>
      </c>
      <c r="AB83" s="44">
        <f t="shared" si="35"/>
        <v>13.277685996558086</v>
      </c>
      <c r="AC83" s="44">
        <f t="shared" si="36"/>
        <v>1.710277488679653</v>
      </c>
      <c r="AD83" s="44">
        <f t="shared" si="37"/>
        <v>1.7247117447112761</v>
      </c>
      <c r="AE83" s="44">
        <f t="shared" si="39"/>
        <v>1.710277488679653</v>
      </c>
      <c r="AF83" s="44">
        <f t="shared" si="40"/>
        <v>1.4434245062217499E-2</v>
      </c>
      <c r="AG83" s="44">
        <f t="shared" si="41"/>
        <v>1.0969405356369668E-8</v>
      </c>
      <c r="AH83" s="45">
        <f>AD83+AB83+SUM($AA$65:AA83)</f>
        <v>16.094194279598366</v>
      </c>
      <c r="AI83" s="45">
        <f>AD83+AB83+SUM($AA$65:AA83)</f>
        <v>16.094194279598366</v>
      </c>
    </row>
    <row r="84" spans="5:35" ht="14.4" x14ac:dyDescent="0.3">
      <c r="E84" s="28">
        <v>40189.394444444442</v>
      </c>
      <c r="F84" s="10">
        <f t="shared" si="38"/>
        <v>306.77777777777374</v>
      </c>
      <c r="G84" s="10">
        <v>31518.799999999999</v>
      </c>
      <c r="H84" s="10">
        <v>12.06</v>
      </c>
      <c r="J84" s="10">
        <v>2756</v>
      </c>
      <c r="K84" s="10"/>
      <c r="L84" s="79">
        <v>1037</v>
      </c>
      <c r="M84" s="10"/>
      <c r="N84" s="42">
        <v>4.45</v>
      </c>
      <c r="V84" s="43">
        <f t="shared" si="31"/>
        <v>3.7698073512012325E-5</v>
      </c>
      <c r="W84" s="43">
        <f t="shared" si="32"/>
        <v>5.2062585141103004E-3</v>
      </c>
      <c r="X84" s="43">
        <f t="shared" si="33"/>
        <v>2.2610009753597881E-5</v>
      </c>
      <c r="Y84" s="22">
        <f>X84+W84+SUM($V$65:V84)</f>
        <v>5.6259173876695209E-3</v>
      </c>
      <c r="Z84" s="1">
        <f t="shared" si="42"/>
        <v>6.3526037180920328E-6</v>
      </c>
      <c r="AA84" s="22">
        <f t="shared" si="34"/>
        <v>9.8523883864876802E-2</v>
      </c>
      <c r="AB84" s="44">
        <f t="shared" si="35"/>
        <v>13.606552309663327</v>
      </c>
      <c r="AC84" s="44">
        <f t="shared" si="36"/>
        <v>1.7526382322787089</v>
      </c>
      <c r="AD84" s="44">
        <f t="shared" si="37"/>
        <v>1.7674300009495645</v>
      </c>
      <c r="AE84" s="44">
        <f t="shared" si="39"/>
        <v>1.7526382322787084</v>
      </c>
      <c r="AF84" s="44">
        <f t="shared" si="40"/>
        <v>1.4791757429756504E-2</v>
      </c>
      <c r="AG84" s="44">
        <f t="shared" si="41"/>
        <v>1.1241099377258646E-8</v>
      </c>
      <c r="AH84" s="45">
        <f>AD84+AB84+SUM($AA$65:AA84)</f>
        <v>16.564302732806773</v>
      </c>
      <c r="AI84" s="45">
        <f>AD84+AB84+SUM($AA$65:AA84)</f>
        <v>16.564302732806773</v>
      </c>
    </row>
    <row r="85" spans="5:35" ht="14.4" x14ac:dyDescent="0.3">
      <c r="E85" s="28">
        <v>40203.445833333331</v>
      </c>
      <c r="F85" s="10">
        <f t="shared" si="38"/>
        <v>320.82916666666279</v>
      </c>
      <c r="G85" s="10">
        <v>32391</v>
      </c>
      <c r="H85" s="10">
        <v>11.83</v>
      </c>
      <c r="J85" s="78">
        <v>2962</v>
      </c>
      <c r="K85" s="78"/>
      <c r="L85" s="79">
        <v>1037</v>
      </c>
      <c r="M85" s="78"/>
      <c r="N85" s="42">
        <v>4.45</v>
      </c>
      <c r="V85" s="43">
        <f t="shared" si="31"/>
        <v>3.6979121861285724E-5</v>
      </c>
      <c r="W85" s="43">
        <f t="shared" si="32"/>
        <v>5.1069683434431887E-3</v>
      </c>
      <c r="X85" s="43">
        <f t="shared" si="33"/>
        <v>2.2178807245859283E-5</v>
      </c>
      <c r="Y85" s="22">
        <f>X85+W85+SUM($V$65:V85)</f>
        <v>5.5631751363559561E-3</v>
      </c>
      <c r="Z85" s="1">
        <f t="shared" si="42"/>
        <v>1.7286833664419778E-5</v>
      </c>
      <c r="AA85" s="22">
        <f t="shared" si="34"/>
        <v>0.10125027355950177</v>
      </c>
      <c r="AB85" s="44">
        <f t="shared" si="35"/>
        <v>13.983077904688786</v>
      </c>
      <c r="AC85" s="44">
        <f t="shared" si="36"/>
        <v>1.8011378917261971</v>
      </c>
      <c r="AD85" s="44">
        <f t="shared" si="37"/>
        <v>1.8163389837416832</v>
      </c>
      <c r="AE85" s="44">
        <f t="shared" si="39"/>
        <v>1.8011378917261973</v>
      </c>
      <c r="AF85" s="44">
        <f t="shared" si="40"/>
        <v>1.52010804633185E-2</v>
      </c>
      <c r="AG85" s="44">
        <f t="shared" si="41"/>
        <v>1.1552167275682607E-8</v>
      </c>
      <c r="AH85" s="45">
        <f>AD85+AB85+SUM($AA$65:AA85)</f>
        <v>17.09098758418385</v>
      </c>
      <c r="AI85" s="45">
        <f>AD85+AB85+SUM($AA$65:AA85)</f>
        <v>17.09098758418385</v>
      </c>
    </row>
    <row r="86" spans="5:35" ht="14.4" x14ac:dyDescent="0.3">
      <c r="E86" s="80">
        <v>40288.430555555555</v>
      </c>
      <c r="F86" s="10">
        <f t="shared" si="38"/>
        <v>405.81388888888614</v>
      </c>
      <c r="G86" s="81">
        <v>37056</v>
      </c>
      <c r="H86" s="10">
        <v>9.4700000000000006</v>
      </c>
      <c r="J86" s="10">
        <v>13</v>
      </c>
      <c r="K86" s="10"/>
      <c r="L86" s="79">
        <v>1037</v>
      </c>
      <c r="M86" s="10"/>
      <c r="N86" s="42">
        <v>4.45</v>
      </c>
      <c r="V86" s="43">
        <f t="shared" si="31"/>
        <v>2.9602052749482319E-5</v>
      </c>
      <c r="W86" s="43">
        <f t="shared" si="32"/>
        <v>4.0881648531197797E-3</v>
      </c>
      <c r="X86" s="43">
        <f t="shared" si="33"/>
        <v>1.775429455775887E-5</v>
      </c>
      <c r="Y86" s="22">
        <f>X86+W86+SUM($V$65:V86)</f>
        <v>4.5695491860939293E-3</v>
      </c>
      <c r="Z86" s="1">
        <f t="shared" si="42"/>
        <v>-6.6331516010109254E-6</v>
      </c>
      <c r="AA86" s="22">
        <f t="shared" si="34"/>
        <v>0.11583248856228265</v>
      </c>
      <c r="AB86" s="44">
        <f t="shared" si="35"/>
        <v>15.996941583654337</v>
      </c>
      <c r="AC86" s="44">
        <f t="shared" si="36"/>
        <v>2.0605404499955533</v>
      </c>
      <c r="AD86" s="44">
        <f t="shared" si="37"/>
        <v>2.0779308258939766</v>
      </c>
      <c r="AE86" s="44">
        <f t="shared" si="39"/>
        <v>2.0605404499955529</v>
      </c>
      <c r="AF86" s="44">
        <f t="shared" si="40"/>
        <v>1.739036268249607E-2</v>
      </c>
      <c r="AG86" s="44">
        <f t="shared" si="41"/>
        <v>1.3215927590000142E-8</v>
      </c>
      <c r="AH86" s="45">
        <f>AD86+AB86+SUM($AA$65:AA86)</f>
        <v>19.482275593863978</v>
      </c>
      <c r="AI86" s="45">
        <f>AD86+AB86+SUM($AA$65:AA86)</f>
        <v>19.482275593863978</v>
      </c>
    </row>
    <row r="87" spans="5:35" ht="14.4" x14ac:dyDescent="0.3">
      <c r="E87" s="80">
        <v>40361.434027777781</v>
      </c>
      <c r="F87" s="10">
        <f t="shared" si="38"/>
        <v>478.8173611111124</v>
      </c>
      <c r="G87" s="81">
        <v>40584</v>
      </c>
      <c r="H87" s="10">
        <v>12.25</v>
      </c>
      <c r="J87" s="10">
        <v>13</v>
      </c>
      <c r="K87" s="10"/>
      <c r="L87" s="79">
        <v>1037</v>
      </c>
      <c r="M87" s="10"/>
      <c r="N87" s="42">
        <v>4.45</v>
      </c>
      <c r="V87" s="43">
        <f t="shared" si="31"/>
        <v>3.8291990093047346E-5</v>
      </c>
      <c r="W87" s="43">
        <f t="shared" si="32"/>
        <v>5.2882808290092191E-3</v>
      </c>
      <c r="X87" s="43">
        <f t="shared" si="33"/>
        <v>2.2966220520860205E-5</v>
      </c>
      <c r="Y87" s="22">
        <f>X87+W87+SUM($V$65:V87)</f>
        <v>5.8131690780395175E-3</v>
      </c>
      <c r="Z87" s="1">
        <f t="shared" si="42"/>
        <v>-3.5588064871435535E-7</v>
      </c>
      <c r="AA87" s="22">
        <f t="shared" si="34"/>
        <v>0.12686058170908029</v>
      </c>
      <c r="AB87" s="44">
        <f t="shared" si="35"/>
        <v>17.519966462408991</v>
      </c>
      <c r="AC87" s="44">
        <f t="shared" si="36"/>
        <v>2.2567188477606739</v>
      </c>
      <c r="AD87" s="44">
        <f t="shared" si="37"/>
        <v>2.275764913592432</v>
      </c>
      <c r="AE87" s="44">
        <f t="shared" si="39"/>
        <v>2.2567188477606739</v>
      </c>
      <c r="AF87" s="44">
        <f t="shared" si="40"/>
        <v>1.9046051357578277E-2</v>
      </c>
      <c r="AG87" s="44">
        <f t="shared" si="41"/>
        <v>1.4474179763400417E-8</v>
      </c>
      <c r="AH87" s="45">
        <f>AD87+AB87+SUM($AA$65:AA87)</f>
        <v>21.329995142026167</v>
      </c>
      <c r="AI87" s="45">
        <f>AD87+AB87+SUM($AA$65:AA87)</f>
        <v>21.329995142026167</v>
      </c>
    </row>
    <row r="88" spans="5:35" ht="14.4" x14ac:dyDescent="0.3">
      <c r="E88" s="28">
        <v>40507.518055555556</v>
      </c>
      <c r="F88" s="10">
        <f t="shared" si="38"/>
        <v>624.9013888888876</v>
      </c>
      <c r="G88" s="10">
        <v>42235</v>
      </c>
      <c r="H88" s="10">
        <v>11.71</v>
      </c>
      <c r="J88" s="10">
        <v>15</v>
      </c>
      <c r="K88" s="10"/>
      <c r="L88" s="79">
        <v>1037</v>
      </c>
      <c r="M88" s="10"/>
      <c r="N88" s="42">
        <v>4.45</v>
      </c>
      <c r="V88" s="43">
        <f t="shared" si="31"/>
        <v>3.6604016652210979E-5</v>
      </c>
      <c r="W88" s="43">
        <f t="shared" si="32"/>
        <v>5.0551647761386091E-3</v>
      </c>
      <c r="X88" s="43">
        <f t="shared" si="33"/>
        <v>2.195383202443045E-5</v>
      </c>
      <c r="Y88" s="22">
        <f>X88+W88+SUM($V$65:V88)</f>
        <v>5.6156446533246881E-3</v>
      </c>
      <c r="Z88" s="1">
        <f t="shared" si="42"/>
        <v>1.3151615221032629E-6</v>
      </c>
      <c r="AA88" s="22">
        <f t="shared" si="34"/>
        <v>0.13202140421060038</v>
      </c>
      <c r="AB88" s="44">
        <f t="shared" si="35"/>
        <v>18.232697209241174</v>
      </c>
      <c r="AC88" s="44">
        <f t="shared" si="36"/>
        <v>2.3485245548780811</v>
      </c>
      <c r="AD88" s="44">
        <f t="shared" si="37"/>
        <v>2.3683454347914537</v>
      </c>
      <c r="AE88" s="44">
        <f t="shared" si="39"/>
        <v>2.3485245548780811</v>
      </c>
      <c r="AF88" s="44">
        <f t="shared" si="40"/>
        <v>1.9820864850367593E-2</v>
      </c>
      <c r="AG88" s="44">
        <f t="shared" si="41"/>
        <v>1.5063004689217834E-8</v>
      </c>
      <c r="AH88" s="45">
        <f>AD88+AB88+SUM($AA$65:AA88)</f>
        <v>22.267327814267972</v>
      </c>
      <c r="AI88" s="45">
        <f>AD88+AB88+SUM($AA$65:AA88)</f>
        <v>22.267327814267972</v>
      </c>
    </row>
    <row r="89" spans="5:35" ht="14.4" x14ac:dyDescent="0.3">
      <c r="E89" s="28">
        <v>40534.438888888886</v>
      </c>
      <c r="F89" s="10">
        <f t="shared" si="38"/>
        <v>651.82222222221753</v>
      </c>
      <c r="G89" s="10">
        <v>46476</v>
      </c>
      <c r="H89" s="10">
        <v>15.34</v>
      </c>
      <c r="J89" s="10">
        <v>18</v>
      </c>
      <c r="K89" s="10"/>
      <c r="L89" s="79">
        <v>1037</v>
      </c>
      <c r="M89" s="10"/>
      <c r="N89" s="42">
        <v>4.45</v>
      </c>
      <c r="V89" s="43">
        <f t="shared" si="31"/>
        <v>4.7950949226722147E-5</v>
      </c>
      <c r="W89" s="43">
        <f t="shared" si="32"/>
        <v>6.6222226871021569E-3</v>
      </c>
      <c r="X89" s="43">
        <f t="shared" si="33"/>
        <v>2.8759332472652694E-5</v>
      </c>
      <c r="Y89" s="22">
        <f>X89+W89+SUM($V$65:V89)</f>
        <v>7.2374590139631803E-3</v>
      </c>
      <c r="Z89" s="1">
        <f t="shared" si="42"/>
        <v>7.461897251176785E-6</v>
      </c>
      <c r="AA89" s="22">
        <f t="shared" si="34"/>
        <v>0.14527824747465048</v>
      </c>
      <c r="AB89" s="44">
        <f t="shared" si="35"/>
        <v>20.063521617063873</v>
      </c>
      <c r="AC89" s="44">
        <f t="shared" si="36"/>
        <v>2.5843501174976611</v>
      </c>
      <c r="AD89" s="44">
        <f t="shared" si="37"/>
        <v>2.606161298150055</v>
      </c>
      <c r="AE89" s="44">
        <f t="shared" si="39"/>
        <v>2.5843501174976602</v>
      </c>
      <c r="AF89" s="44">
        <f t="shared" si="40"/>
        <v>2.1811164076848209E-2</v>
      </c>
      <c r="AG89" s="44">
        <f t="shared" si="41"/>
        <v>1.6575546488364813E-8</v>
      </c>
      <c r="AH89" s="45">
        <f>AD89+AB89+SUM($AA$65:AA89)</f>
        <v>24.481246332923924</v>
      </c>
      <c r="AI89" s="45">
        <f>AD89+AB89+SUM($AA$65:AA89)</f>
        <v>24.481246332923924</v>
      </c>
    </row>
    <row r="90" spans="5:35" ht="14.4" x14ac:dyDescent="0.3">
      <c r="E90" s="28">
        <v>40609.630555555559</v>
      </c>
      <c r="F90" s="10">
        <f t="shared" si="38"/>
        <v>727.01388888889051</v>
      </c>
      <c r="G90" s="10">
        <v>47379</v>
      </c>
      <c r="H90" s="10">
        <v>18.260000000000002</v>
      </c>
      <c r="J90" s="10">
        <v>66</v>
      </c>
      <c r="K90" s="10"/>
      <c r="L90" s="79">
        <v>1037</v>
      </c>
      <c r="M90" s="10"/>
      <c r="N90" s="42">
        <v>4.45</v>
      </c>
      <c r="V90" s="43">
        <f t="shared" si="31"/>
        <v>5.7078509314207723E-5</v>
      </c>
      <c r="W90" s="43">
        <f t="shared" si="32"/>
        <v>7.8827761581802738E-3</v>
      </c>
      <c r="X90" s="43">
        <f t="shared" si="33"/>
        <v>3.4233729527421012E-5</v>
      </c>
      <c r="Y90" s="22">
        <f>X90+W90+SUM($V$65:V90)</f>
        <v>8.5605653914102731E-3</v>
      </c>
      <c r="Z90" s="1">
        <f t="shared" si="42"/>
        <v>1.0358782749166729E-5</v>
      </c>
      <c r="AA90" s="22">
        <f t="shared" si="34"/>
        <v>0.14810091417293797</v>
      </c>
      <c r="AB90" s="44">
        <f t="shared" si="35"/>
        <v>20.45334346103084</v>
      </c>
      <c r="AC90" s="44">
        <f t="shared" si="36"/>
        <v>2.6345624454970666</v>
      </c>
      <c r="AD90" s="44">
        <f t="shared" si="37"/>
        <v>2.656797403930018</v>
      </c>
      <c r="AE90" s="44">
        <f t="shared" si="39"/>
        <v>2.6345624454970671</v>
      </c>
      <c r="AF90" s="44">
        <f t="shared" si="40"/>
        <v>2.22349415353514E-2</v>
      </c>
      <c r="AG90" s="44">
        <f t="shared" si="41"/>
        <v>1.6897599127985128E-8</v>
      </c>
      <c r="AH90" s="45">
        <f>AD90+AB90+SUM($AA$65:AA90)</f>
        <v>25.069805196843792</v>
      </c>
      <c r="AI90" s="45">
        <f>AD90+AB90+SUM($AA$65:AA90)</f>
        <v>25.069805196843792</v>
      </c>
    </row>
    <row r="91" spans="5:35" ht="14.4" x14ac:dyDescent="0.3">
      <c r="E91" s="28">
        <v>40659.434027777781</v>
      </c>
      <c r="F91" s="10">
        <f t="shared" si="38"/>
        <v>776.8173611111124</v>
      </c>
      <c r="G91" s="10">
        <v>43720</v>
      </c>
      <c r="H91" s="40">
        <v>14.84</v>
      </c>
      <c r="I91" s="40"/>
      <c r="J91" s="10">
        <v>20</v>
      </c>
      <c r="K91" s="10"/>
      <c r="L91" s="79">
        <v>1037</v>
      </c>
      <c r="M91" s="10"/>
      <c r="N91" s="42">
        <v>4.45</v>
      </c>
      <c r="V91" s="43">
        <f t="shared" si="31"/>
        <v>4.6388010855577359E-5</v>
      </c>
      <c r="W91" s="43">
        <f t="shared" si="32"/>
        <v>6.4063744899997398E-3</v>
      </c>
      <c r="X91" s="43">
        <f t="shared" si="33"/>
        <v>2.782193571669922E-5</v>
      </c>
      <c r="Y91" s="22">
        <f>X91+W91+SUM($V$65:V91)</f>
        <v>7.124139940274595E-3</v>
      </c>
      <c r="Z91" s="1">
        <f t="shared" si="42"/>
        <v>1.0128310220798846E-5</v>
      </c>
      <c r="AA91" s="22">
        <f t="shared" si="34"/>
        <v>0.13666333117290042</v>
      </c>
      <c r="AB91" s="44">
        <f t="shared" si="35"/>
        <v>18.873766354635354</v>
      </c>
      <c r="AC91" s="44">
        <f t="shared" si="36"/>
        <v>2.4310996457741139</v>
      </c>
      <c r="AD91" s="44">
        <f t="shared" si="37"/>
        <v>2.4516174359910585</v>
      </c>
      <c r="AE91" s="44">
        <f t="shared" si="39"/>
        <v>2.4310996457741143</v>
      </c>
      <c r="AF91" s="44">
        <f t="shared" si="40"/>
        <v>2.0517774624318013E-2</v>
      </c>
      <c r="AG91" s="44">
        <f t="shared" si="41"/>
        <v>1.5592626139756214E-8</v>
      </c>
      <c r="AH91" s="45">
        <f>AD91+AB91+SUM($AA$65:AA91)</f>
        <v>23.421711453682246</v>
      </c>
      <c r="AI91" s="45">
        <f>AD91+AB91+SUM($AA$65:AA91)</f>
        <v>23.421711453682246</v>
      </c>
    </row>
    <row r="92" spans="5:35" ht="14.4" x14ac:dyDescent="0.3">
      <c r="E92" s="28">
        <v>40695.477083333331</v>
      </c>
      <c r="F92" s="10">
        <f t="shared" si="38"/>
        <v>812.86041666666279</v>
      </c>
      <c r="G92" s="10">
        <v>45794</v>
      </c>
      <c r="H92" s="10">
        <v>15.5</v>
      </c>
      <c r="J92" s="10">
        <v>13</v>
      </c>
      <c r="K92" s="10"/>
      <c r="L92" s="79">
        <v>1037</v>
      </c>
      <c r="M92" s="10"/>
      <c r="N92" s="42">
        <v>4.45</v>
      </c>
      <c r="V92" s="43">
        <f t="shared" si="31"/>
        <v>4.8451089505488478E-5</v>
      </c>
      <c r="W92" s="43">
        <f t="shared" si="32"/>
        <v>6.6912941101749304E-3</v>
      </c>
      <c r="X92" s="43">
        <f t="shared" si="33"/>
        <v>2.9059299434557808E-5</v>
      </c>
      <c r="Y92" s="22">
        <f>X92+W92+SUM($V$65:V92)</f>
        <v>7.4587480136731324E-3</v>
      </c>
      <c r="Z92" s="1">
        <f t="shared" si="42"/>
        <v>-5.6730055983995013E-7</v>
      </c>
      <c r="AA92" s="22">
        <f t="shared" si="34"/>
        <v>0.14314639953640898</v>
      </c>
      <c r="AB92" s="44">
        <f t="shared" si="35"/>
        <v>19.76910467621618</v>
      </c>
      <c r="AC92" s="44">
        <f t="shared" si="36"/>
        <v>2.5464267424194826</v>
      </c>
      <c r="AD92" s="44">
        <f t="shared" si="37"/>
        <v>2.5679178605620891</v>
      </c>
      <c r="AE92" s="44">
        <f t="shared" si="39"/>
        <v>2.5464267424194826</v>
      </c>
      <c r="AF92" s="44">
        <f t="shared" si="40"/>
        <v>2.1491101810293206E-2</v>
      </c>
      <c r="AG92" s="44">
        <f t="shared" si="41"/>
        <v>1.6332312933302744E-8</v>
      </c>
      <c r="AH92" s="45">
        <f>AD92+AB92+SUM($AA$65:AA92)</f>
        <v>24.576496599370515</v>
      </c>
      <c r="AI92" s="45">
        <f>AD92+AB92+SUM($AA$65:AA92)</f>
        <v>24.576496599370515</v>
      </c>
    </row>
    <row r="93" spans="5:35" ht="14.4" x14ac:dyDescent="0.3">
      <c r="E93" s="28">
        <v>40749.442361111112</v>
      </c>
      <c r="F93" s="10">
        <f t="shared" si="38"/>
        <v>866.8256944444438</v>
      </c>
      <c r="G93" s="10">
        <v>44686</v>
      </c>
      <c r="H93" s="10">
        <v>12.4</v>
      </c>
      <c r="J93" s="36" t="s">
        <v>83</v>
      </c>
      <c r="K93" s="36"/>
      <c r="L93" s="79">
        <v>1037</v>
      </c>
      <c r="M93" s="36"/>
      <c r="N93" s="42">
        <v>4.45</v>
      </c>
      <c r="V93" s="43">
        <f t="shared" si="31"/>
        <v>3.8760871604390789E-5</v>
      </c>
      <c r="W93" s="43">
        <f t="shared" si="32"/>
        <v>5.3530352881399441E-3</v>
      </c>
      <c r="X93" s="43">
        <f t="shared" si="33"/>
        <v>2.3247439547646245E-5</v>
      </c>
      <c r="Y93" s="22">
        <f>X93+W93+SUM($V$65:V93)</f>
        <v>6.1534382033556255E-3</v>
      </c>
      <c r="Z93" s="1">
        <f t="shared" si="42"/>
        <v>-1.5545915065457436E-5</v>
      </c>
      <c r="AA93" s="22">
        <f t="shared" si="34"/>
        <v>0.13968292810595215</v>
      </c>
      <c r="AB93" s="44">
        <f t="shared" si="35"/>
        <v>19.290785071437224</v>
      </c>
      <c r="AC93" s="44">
        <f t="shared" si="36"/>
        <v>2.4848151594478973</v>
      </c>
      <c r="AD93" s="44">
        <f t="shared" si="37"/>
        <v>2.5057862933370645</v>
      </c>
      <c r="AE93" s="44">
        <f t="shared" si="39"/>
        <v>2.4848151594478973</v>
      </c>
      <c r="AF93" s="44">
        <f t="shared" si="40"/>
        <v>2.0971117952019093E-2</v>
      </c>
      <c r="AG93" s="44">
        <f t="shared" si="41"/>
        <v>1.5937147568187242E-8</v>
      </c>
      <c r="AH93" s="45">
        <f>AD93+AB93+SUM($AA$65:AA93)</f>
        <v>24.175728355472483</v>
      </c>
      <c r="AI93" s="45">
        <f>AD93+AB93+SUM($AA$65:AA93)</f>
        <v>24.175728355472483</v>
      </c>
    </row>
    <row r="94" spans="5:35" ht="14.4" x14ac:dyDescent="0.3">
      <c r="E94" s="28">
        <v>40799.64166666667</v>
      </c>
      <c r="F94" s="10">
        <f t="shared" si="38"/>
        <v>917.02500000000146</v>
      </c>
      <c r="G94" s="10">
        <v>38864</v>
      </c>
      <c r="H94" s="21">
        <v>13.5</v>
      </c>
      <c r="I94" s="21"/>
      <c r="J94" s="36" t="s">
        <v>83</v>
      </c>
      <c r="K94" s="36"/>
      <c r="L94" s="79">
        <v>1037</v>
      </c>
      <c r="M94" s="36"/>
      <c r="N94" s="42">
        <v>4.45</v>
      </c>
      <c r="V94" s="43">
        <f t="shared" si="31"/>
        <v>4.2199336020909326E-5</v>
      </c>
      <c r="W94" s="43">
        <f t="shared" si="32"/>
        <v>5.8279013217652619E-3</v>
      </c>
      <c r="X94" s="43">
        <f t="shared" si="33"/>
        <v>2.5309712410743897E-5</v>
      </c>
      <c r="Y94" s="22">
        <f>X94+W94+SUM($V$65:V94)</f>
        <v>6.6725658458649502E-3</v>
      </c>
      <c r="Z94" s="1">
        <f t="shared" si="42"/>
        <v>-5.8423376170925946E-6</v>
      </c>
      <c r="AA94" s="22">
        <f t="shared" si="34"/>
        <v>0.12148407371234221</v>
      </c>
      <c r="AB94" s="44">
        <f t="shared" si="35"/>
        <v>16.777448664376678</v>
      </c>
      <c r="AC94" s="44">
        <f t="shared" si="36"/>
        <v>2.161076318237996</v>
      </c>
      <c r="AD94" s="44">
        <f t="shared" si="37"/>
        <v>2.1793151882972666</v>
      </c>
      <c r="AE94" s="44">
        <f t="shared" si="39"/>
        <v>2.1610763182379955</v>
      </c>
      <c r="AF94" s="44">
        <f t="shared" si="40"/>
        <v>1.823885619852459E-2</v>
      </c>
      <c r="AG94" s="44">
        <f t="shared" si="41"/>
        <v>1.3860746164123638E-8</v>
      </c>
      <c r="AH94" s="45">
        <f>AD94+AB94+SUM($AA$65:AA94)</f>
        <v>21.457404917084482</v>
      </c>
      <c r="AI94" s="45">
        <f>AD94+AB94+SUM($AA$65:AA94)</f>
        <v>21.457404917084482</v>
      </c>
    </row>
    <row r="95" spans="5:35" ht="14.4" x14ac:dyDescent="0.3">
      <c r="E95" s="28">
        <v>40851.497916666667</v>
      </c>
      <c r="F95" s="10">
        <f t="shared" si="38"/>
        <v>968.88124999999854</v>
      </c>
      <c r="G95" s="10">
        <v>50322</v>
      </c>
      <c r="H95" s="21">
        <v>15.1</v>
      </c>
      <c r="I95" s="21"/>
      <c r="J95" s="10">
        <v>12</v>
      </c>
      <c r="K95" s="10"/>
      <c r="L95" s="79">
        <v>1037</v>
      </c>
      <c r="M95" s="10"/>
      <c r="N95" s="42">
        <v>4.45</v>
      </c>
      <c r="V95" s="43">
        <f t="shared" si="31"/>
        <v>4.7200738808572645E-5</v>
      </c>
      <c r="W95" s="43">
        <f t="shared" si="32"/>
        <v>6.518615552492996E-3</v>
      </c>
      <c r="X95" s="43">
        <f t="shared" si="33"/>
        <v>2.8309382029795029E-5</v>
      </c>
      <c r="Y95" s="22">
        <f>X95+W95+SUM($V$65:V95)</f>
        <v>7.4134804850203078E-3</v>
      </c>
      <c r="Z95" s="1">
        <f t="shared" si="42"/>
        <v>6.2682258944188011E-7</v>
      </c>
      <c r="AA95" s="22">
        <f t="shared" si="34"/>
        <v>0.15730036942549622</v>
      </c>
      <c r="AB95" s="44">
        <f t="shared" si="35"/>
        <v>21.723825949175669</v>
      </c>
      <c r="AC95" s="44">
        <f t="shared" si="36"/>
        <v>2.7982112620001138</v>
      </c>
      <c r="AD95" s="44">
        <f t="shared" si="37"/>
        <v>2.8218273699437795</v>
      </c>
      <c r="AE95" s="44">
        <f t="shared" si="39"/>
        <v>2.7982112620001134</v>
      </c>
      <c r="AF95" s="44">
        <f t="shared" si="40"/>
        <v>2.3616089996453128E-2</v>
      </c>
      <c r="AG95" s="44">
        <f t="shared" si="41"/>
        <v>1.7947212548143002E-8</v>
      </c>
      <c r="AH95" s="45">
        <f>AD95+AB95+SUM($AA$65:AA95)</f>
        <v>27.203594752955482</v>
      </c>
      <c r="AI95" s="45">
        <f>AD95+AB95+SUM($AA$65:AA95)</f>
        <v>27.203594752955482</v>
      </c>
    </row>
    <row r="96" spans="5:35" ht="14.4" x14ac:dyDescent="0.3">
      <c r="E96" s="28">
        <v>40941.622916666667</v>
      </c>
      <c r="F96" s="10">
        <f t="shared" si="38"/>
        <v>1059.0062499999985</v>
      </c>
      <c r="G96" s="10">
        <v>54725</v>
      </c>
      <c r="H96" s="21">
        <v>16.7</v>
      </c>
      <c r="I96" s="21"/>
      <c r="J96" s="10">
        <v>47</v>
      </c>
      <c r="K96" s="10"/>
      <c r="L96" s="79">
        <v>1037</v>
      </c>
      <c r="M96" s="10"/>
      <c r="N96" s="42">
        <v>4.45</v>
      </c>
      <c r="V96" s="43">
        <f t="shared" si="31"/>
        <v>5.220214159623597E-5</v>
      </c>
      <c r="W96" s="43">
        <f t="shared" si="32"/>
        <v>7.2093297832207309E-3</v>
      </c>
      <c r="X96" s="43">
        <f t="shared" si="33"/>
        <v>3.1309051648846151E-5</v>
      </c>
      <c r="Y96" s="22">
        <f>X96+W96+SUM($V$65:V96)</f>
        <v>8.1593965269633299E-3</v>
      </c>
      <c r="Z96" s="1">
        <f t="shared" si="42"/>
        <v>1.0600203623058114E-5</v>
      </c>
      <c r="AA96" s="22">
        <f t="shared" si="34"/>
        <v>0.17106360472179724</v>
      </c>
      <c r="AB96" s="44">
        <f t="shared" si="35"/>
        <v>23.62458517285955</v>
      </c>
      <c r="AC96" s="44">
        <f t="shared" si="36"/>
        <v>3.0430450163538065</v>
      </c>
      <c r="AD96" s="44">
        <f t="shared" si="37"/>
        <v>3.0687274516150658</v>
      </c>
      <c r="AE96" s="44">
        <f t="shared" si="39"/>
        <v>3.0430450163538056</v>
      </c>
      <c r="AF96" s="44">
        <f t="shared" si="40"/>
        <v>2.5682415743728339E-2</v>
      </c>
      <c r="AG96" s="44">
        <f t="shared" si="41"/>
        <v>1.9517531232803263E-8</v>
      </c>
      <c r="AH96" s="45">
        <f>AD96+AB96+SUM($AA$65:AA96)</f>
        <v>29.522317663032446</v>
      </c>
      <c r="AI96" s="45">
        <f>AD96+AB96+SUM($AA$65:AA96)</f>
        <v>29.522317663032446</v>
      </c>
    </row>
    <row r="97" spans="4:37" ht="14.4" x14ac:dyDescent="0.3">
      <c r="E97" s="28">
        <v>41016.48333333333</v>
      </c>
      <c r="F97" s="10">
        <f t="shared" si="38"/>
        <v>1133.8666666666613</v>
      </c>
      <c r="G97" s="10">
        <v>53194</v>
      </c>
      <c r="H97" s="21">
        <v>15.74</v>
      </c>
      <c r="I97" s="21"/>
      <c r="J97" s="10">
        <v>12</v>
      </c>
      <c r="K97" s="10"/>
      <c r="L97" s="79">
        <v>1037</v>
      </c>
      <c r="M97" s="10"/>
      <c r="N97" s="42">
        <v>4.45</v>
      </c>
      <c r="V97" s="43">
        <f t="shared" si="31"/>
        <v>4.920129992363798E-5</v>
      </c>
      <c r="W97" s="43">
        <f t="shared" si="32"/>
        <v>6.7949012447840896E-3</v>
      </c>
      <c r="X97" s="43">
        <f t="shared" si="33"/>
        <v>2.950924987741548E-5</v>
      </c>
      <c r="Y97" s="22">
        <f>X97+W97+SUM($V$65:V97)</f>
        <v>7.7923694866788955E-3</v>
      </c>
      <c r="Z97" s="1">
        <f t="shared" si="42"/>
        <v>5.3657458561848934E-6</v>
      </c>
      <c r="AA97" s="22">
        <f t="shared" si="34"/>
        <v>0.16627788742935187</v>
      </c>
      <c r="AB97" s="44">
        <f t="shared" si="35"/>
        <v>22.96365799333195</v>
      </c>
      <c r="AC97" s="44">
        <f t="shared" si="36"/>
        <v>2.9579120438542601</v>
      </c>
      <c r="AD97" s="44">
        <f t="shared" si="37"/>
        <v>2.9828759810180321</v>
      </c>
      <c r="AE97" s="44">
        <f t="shared" si="39"/>
        <v>2.9579120438542592</v>
      </c>
      <c r="AF97" s="44">
        <f t="shared" si="40"/>
        <v>2.4963918192268349E-2</v>
      </c>
      <c r="AG97" s="44">
        <f t="shared" si="41"/>
        <v>1.8971503999958644E-8</v>
      </c>
      <c r="AH97" s="45">
        <f>AD97+AB97+SUM($AA$65:AA97)</f>
        <v>28.941816900337166</v>
      </c>
      <c r="AI97" s="45">
        <f>AD97+AB97+SUM($AA$65:AA97)</f>
        <v>28.941816900337166</v>
      </c>
    </row>
    <row r="98" spans="4:37" ht="14.4" x14ac:dyDescent="0.3">
      <c r="E98" s="28">
        <v>41085.438888888886</v>
      </c>
      <c r="F98" s="10">
        <f t="shared" si="38"/>
        <v>1202.8222222222175</v>
      </c>
      <c r="G98" s="10">
        <v>50249</v>
      </c>
      <c r="H98" s="21">
        <v>19.7</v>
      </c>
      <c r="I98" s="21"/>
      <c r="J98" s="10">
        <v>13</v>
      </c>
      <c r="K98" s="10"/>
      <c r="L98" s="79">
        <v>1037</v>
      </c>
      <c r="M98" s="10"/>
      <c r="N98" s="42">
        <v>4.45</v>
      </c>
      <c r="V98" s="43">
        <f t="shared" si="31"/>
        <v>6.1579771823104711E-5</v>
      </c>
      <c r="W98" s="43">
        <f t="shared" si="32"/>
        <v>8.5044189658352327E-3</v>
      </c>
      <c r="X98" s="43">
        <f t="shared" si="33"/>
        <v>3.6933432184567018E-5</v>
      </c>
      <c r="Y98" s="22">
        <f>X98+W98+SUM($V$65:V98)</f>
        <v>9.5708911618602958E-3</v>
      </c>
      <c r="Z98" s="1">
        <f t="shared" si="42"/>
        <v>7.7002609950999328E-6</v>
      </c>
      <c r="AA98" s="22">
        <f t="shared" si="34"/>
        <v>0.15707218042330909</v>
      </c>
      <c r="AB98" s="44">
        <f t="shared" si="35"/>
        <v>21.692312112398714</v>
      </c>
      <c r="AC98" s="44">
        <f t="shared" si="36"/>
        <v>2.7941520151075818</v>
      </c>
      <c r="AD98" s="44">
        <f t="shared" si="37"/>
        <v>2.8177338641609033</v>
      </c>
      <c r="AE98" s="44">
        <f t="shared" si="39"/>
        <v>2.7941520151075814</v>
      </c>
      <c r="AF98" s="44">
        <f t="shared" si="40"/>
        <v>2.358183113214446E-2</v>
      </c>
      <c r="AG98" s="44">
        <f t="shared" si="41"/>
        <v>1.7921177284917884E-8</v>
      </c>
      <c r="AH98" s="45">
        <f>AD98+AB98+SUM($AA$65:AA98)</f>
        <v>27.66240108297011</v>
      </c>
      <c r="AI98" s="45">
        <f>AD98+AB98+SUM($AA$65:AA98)</f>
        <v>27.66240108297011</v>
      </c>
    </row>
    <row r="99" spans="4:37" ht="14.4" x14ac:dyDescent="0.3">
      <c r="E99" s="28">
        <v>41130.572916666664</v>
      </c>
      <c r="F99" s="10">
        <f t="shared" si="38"/>
        <v>1247.9562499999956</v>
      </c>
      <c r="G99" s="10">
        <v>50985</v>
      </c>
      <c r="H99" s="10">
        <v>20.399999999999999</v>
      </c>
      <c r="J99" s="10">
        <v>14</v>
      </c>
      <c r="K99" s="10"/>
      <c r="L99" s="79">
        <v>1037</v>
      </c>
      <c r="M99" s="10"/>
      <c r="N99" s="42">
        <v>4.45</v>
      </c>
      <c r="V99" s="43">
        <f t="shared" si="31"/>
        <v>6.3767885542707415E-5</v>
      </c>
      <c r="W99" s="43">
        <f t="shared" si="32"/>
        <v>8.806606441778617E-3</v>
      </c>
      <c r="X99" s="43">
        <f t="shared" si="33"/>
        <v>3.8245787642901893E-5</v>
      </c>
      <c r="Y99" s="22">
        <f>X99+W99+SUM($V$65:V99)</f>
        <v>9.9381588788047225E-3</v>
      </c>
      <c r="Z99" s="1">
        <f t="shared" si="42"/>
        <v>1.0949517545118306E-5</v>
      </c>
      <c r="AA99" s="22">
        <f t="shared" si="34"/>
        <v>0.15937282570563421</v>
      </c>
      <c r="AB99" s="44">
        <f t="shared" si="35"/>
        <v>22.010040658533473</v>
      </c>
      <c r="AC99" s="44">
        <f t="shared" si="36"/>
        <v>2.8350781207637974</v>
      </c>
      <c r="AD99" s="44">
        <f t="shared" si="37"/>
        <v>2.8590053745197648</v>
      </c>
      <c r="AE99" s="44">
        <f t="shared" si="39"/>
        <v>2.8350781207637969</v>
      </c>
      <c r="AF99" s="44">
        <f t="shared" si="40"/>
        <v>2.3927235572297662E-2</v>
      </c>
      <c r="AG99" s="44">
        <f t="shared" si="41"/>
        <v>1.8183669801817716E-8</v>
      </c>
      <c r="AH99" s="45">
        <f>AD99+AB99+SUM($AA$65:AA99)</f>
        <v>28.180773965169365</v>
      </c>
      <c r="AI99" s="45">
        <f>AD99+AB99+SUM($AA$65:AA99)</f>
        <v>28.180773965169365</v>
      </c>
    </row>
    <row r="100" spans="4:37" ht="14.4" x14ac:dyDescent="0.3">
      <c r="E100" s="28">
        <v>41157.537499999999</v>
      </c>
      <c r="F100" s="10">
        <f t="shared" si="38"/>
        <v>1274.9208333333299</v>
      </c>
      <c r="G100" s="10">
        <v>51686</v>
      </c>
      <c r="H100" s="21">
        <v>20.420000000000002</v>
      </c>
      <c r="I100" s="21"/>
      <c r="K100" s="10"/>
      <c r="L100" s="79">
        <v>1037</v>
      </c>
      <c r="M100" s="10"/>
      <c r="N100" s="42">
        <v>4.45</v>
      </c>
      <c r="V100" s="43">
        <f t="shared" si="31"/>
        <v>6.3830403077553218E-5</v>
      </c>
      <c r="W100" s="43">
        <f t="shared" si="32"/>
        <v>8.8152403696627156E-3</v>
      </c>
      <c r="X100" s="43">
        <f t="shared" si="33"/>
        <v>3.8283283513140034E-5</v>
      </c>
      <c r="Y100" s="22">
        <f>X100+W100+SUM($V$65:V100)</f>
        <v>1.0010660705636613E-2</v>
      </c>
      <c r="Z100" s="1">
        <f t="shared" si="42"/>
        <v>1.6011156632485875E-5</v>
      </c>
      <c r="AA100" s="22">
        <f t="shared" si="34"/>
        <v>0.1615640653019792</v>
      </c>
      <c r="AB100" s="44">
        <f t="shared" si="35"/>
        <v>22.312659830871063</v>
      </c>
      <c r="AC100" s="44">
        <f t="shared" si="36"/>
        <v>2.8740580121564698</v>
      </c>
      <c r="AD100" s="44">
        <f t="shared" si="37"/>
        <v>2.8983142451197126</v>
      </c>
      <c r="AE100" s="44">
        <f t="shared" si="39"/>
        <v>2.8740580121564694</v>
      </c>
      <c r="AF100" s="44">
        <f t="shared" si="40"/>
        <v>2.4256214529563142E-2</v>
      </c>
      <c r="AG100" s="44">
        <f t="shared" si="41"/>
        <v>1.8433679658267144E-8</v>
      </c>
      <c r="AH100" s="45">
        <f>AD100+AB100+SUM($AA$65:AA100)</f>
        <v>28.684266073408882</v>
      </c>
      <c r="AI100" s="45">
        <f>AD100+AB100+SUM($AA$65:AA100)</f>
        <v>28.684266073408882</v>
      </c>
    </row>
    <row r="101" spans="4:37" ht="14.4" x14ac:dyDescent="0.3">
      <c r="D101" s="121">
        <f>(F102-F101)/Y102*0.2+F101</f>
        <v>1777.6452390295804</v>
      </c>
      <c r="E101" s="28">
        <v>41191.629166666666</v>
      </c>
      <c r="F101" s="10">
        <f t="shared" si="38"/>
        <v>1309.0124999999971</v>
      </c>
      <c r="G101" s="10">
        <v>4051</v>
      </c>
      <c r="H101" s="10">
        <v>2.8</v>
      </c>
      <c r="K101" s="10"/>
      <c r="L101" s="79">
        <v>1037</v>
      </c>
      <c r="M101" s="10"/>
      <c r="N101" s="42">
        <v>4.45</v>
      </c>
      <c r="V101" s="43">
        <f t="shared" si="31"/>
        <v>8.7524548784108225E-6</v>
      </c>
      <c r="W101" s="43">
        <f t="shared" si="32"/>
        <v>1.2087499037735357E-3</v>
      </c>
      <c r="X101" s="43">
        <f t="shared" si="33"/>
        <v>5.2494218333394747E-6</v>
      </c>
      <c r="Y101" s="77">
        <f>Y100</f>
        <v>1.0010660705636613E-2</v>
      </c>
      <c r="Z101" s="1">
        <f t="shared" si="42"/>
        <v>4.2009427650633054E-6</v>
      </c>
      <c r="AA101" s="22">
        <f t="shared" si="34"/>
        <v>1.2662926683015087E-2</v>
      </c>
      <c r="AB101" s="44">
        <f t="shared" si="35"/>
        <v>1.7488020929237833</v>
      </c>
      <c r="AC101" s="44">
        <f t="shared" si="36"/>
        <v>0.22526039947463261</v>
      </c>
      <c r="AD101" s="44">
        <f t="shared" si="37"/>
        <v>0.22716153323878716</v>
      </c>
      <c r="AE101" s="44">
        <f t="shared" si="39"/>
        <v>0.2252603994746325</v>
      </c>
      <c r="AF101" s="44">
        <f t="shared" si="40"/>
        <v>1.9011323193758515E-3</v>
      </c>
      <c r="AG101" s="44">
        <f t="shared" si="41"/>
        <v>1.4447787852733852E-9</v>
      </c>
      <c r="AH101" s="45">
        <f>AD101+AB101+SUM($AA$65:AA101)</f>
        <v>5.4619185502636904</v>
      </c>
      <c r="AI101" s="77">
        <f>AI100</f>
        <v>28.684266073408882</v>
      </c>
    </row>
    <row r="102" spans="4:37" ht="14.4" x14ac:dyDescent="0.3">
      <c r="E102" s="28">
        <v>42278.489583333336</v>
      </c>
      <c r="F102" s="10">
        <f t="shared" si="38"/>
        <v>2395.8729166666672</v>
      </c>
      <c r="G102" s="10">
        <v>20929</v>
      </c>
      <c r="H102" s="10">
        <v>952.9</v>
      </c>
      <c r="J102" s="10">
        <v>7</v>
      </c>
      <c r="K102" s="10">
        <v>10</v>
      </c>
      <c r="L102" s="10">
        <v>1153</v>
      </c>
      <c r="N102" s="42">
        <v>4.45</v>
      </c>
      <c r="V102" s="43">
        <f t="shared" si="31"/>
        <v>3.3118428965574582E-3</v>
      </c>
      <c r="W102" s="43">
        <f t="shared" si="32"/>
        <v>0.45737908257046084</v>
      </c>
      <c r="X102" s="43">
        <f t="shared" si="33"/>
        <v>1.9863296242363035E-3</v>
      </c>
      <c r="Y102" s="22">
        <f>X102+W102+SUM($V$65:V102)</f>
        <v>0.46384314459859377</v>
      </c>
      <c r="Z102" s="1">
        <f t="shared" si="42"/>
        <v>4.0493918378808305E-4</v>
      </c>
      <c r="AA102" s="22">
        <f t="shared" si="34"/>
        <v>7.2739594901932048E-2</v>
      </c>
      <c r="AB102" s="44">
        <f t="shared" si="35"/>
        <v>10.045636288295912</v>
      </c>
      <c r="AC102" s="44">
        <f t="shared" si="36"/>
        <v>1.2939623370962103</v>
      </c>
      <c r="AD102" s="44">
        <f t="shared" si="37"/>
        <v>1.304883011543807</v>
      </c>
      <c r="AE102" s="44">
        <f t="shared" si="39"/>
        <v>1.2939623370962101</v>
      </c>
      <c r="AF102" s="44">
        <f t="shared" si="40"/>
        <v>1.0920666148360203E-2</v>
      </c>
      <c r="AG102" s="44">
        <f t="shared" si="41"/>
        <v>8.2992365188889039E-9</v>
      </c>
      <c r="AH102" s="45">
        <f>AD102+AB102+SUM($AA$65:AA102)</f>
        <v>14.909213818842769</v>
      </c>
      <c r="AI102" s="45">
        <f>AD102+AB102+SUM($AA$101:AA102)+$AI$101-$AH$101</f>
        <v>34.65826934456986</v>
      </c>
    </row>
    <row r="103" spans="4:37" ht="14.4" x14ac:dyDescent="0.3">
      <c r="E103" s="28">
        <v>42376.582638888889</v>
      </c>
      <c r="F103" s="10">
        <f t="shared" si="38"/>
        <v>2493.9659722222204</v>
      </c>
      <c r="G103" s="10">
        <v>16432</v>
      </c>
      <c r="H103" s="10">
        <v>1332</v>
      </c>
      <c r="J103" s="10">
        <v>8</v>
      </c>
      <c r="L103" s="17">
        <v>1090</v>
      </c>
      <c r="N103" s="42">
        <v>4.45</v>
      </c>
      <c r="V103" s="43">
        <f t="shared" si="31"/>
        <v>4.3764685868808049E-3</v>
      </c>
      <c r="W103" s="43">
        <f t="shared" si="32"/>
        <v>0.6044082553694452</v>
      </c>
      <c r="X103" s="43">
        <f t="shared" si="33"/>
        <v>2.6248555487632312E-3</v>
      </c>
      <c r="Y103" s="22">
        <f>X103+W103+SUM($V$65:V103)</f>
        <v>0.61588731190898582</v>
      </c>
      <c r="Z103" s="1">
        <f t="shared" si="42"/>
        <v>4.6329368174141612E-4</v>
      </c>
      <c r="AA103" s="22">
        <f t="shared" si="34"/>
        <v>5.3989588453172213E-2</v>
      </c>
      <c r="AB103" s="44">
        <f t="shared" si="35"/>
        <v>7.4561835226957385</v>
      </c>
      <c r="AC103" s="44">
        <f t="shared" si="36"/>
        <v>0.96041906953036527</v>
      </c>
      <c r="AD103" s="44">
        <f t="shared" si="37"/>
        <v>0.96852473357553537</v>
      </c>
      <c r="AE103" s="44">
        <f t="shared" ref="AE103" si="43">AD103/(1+($A$28/(10^-N103))+(($A$28*$A$29)/(10^-N103)^2))*1</f>
        <v>0.96041906953036527</v>
      </c>
      <c r="AF103" s="44">
        <f t="shared" ref="AF103" si="44">AD103/(1+($A$28/(10^-N103))+(($A$28*$A$29)/(10^-N103)^2))*($A$28/(10^-N103))</f>
        <v>8.105657885218661E-3</v>
      </c>
      <c r="AG103" s="44">
        <f t="shared" ref="AG103" si="45">AD103/(1+($A$28/(10^-N103))+(($A$28*$A$29)/(10^-N103)^2))*(($A$28*$A$29)/(10^-N103)^2)</f>
        <v>6.159951326845349E-9</v>
      </c>
      <c r="AH103" s="45">
        <f>AD103+AB103+SUM($AA$65:AA103)</f>
        <v>12.037392363727498</v>
      </c>
      <c r="AI103" s="45">
        <f>AD103+AB103+SUM($AA$101:AA103)+$AI$101-$AH$101</f>
        <v>31.786447889454585</v>
      </c>
    </row>
    <row r="104" spans="4:37" ht="14.4" x14ac:dyDescent="0.3">
      <c r="E104" s="28">
        <v>42480.518055555556</v>
      </c>
      <c r="F104" s="10">
        <f t="shared" si="38"/>
        <v>2597.9013888888876</v>
      </c>
      <c r="G104" s="10">
        <v>22838</v>
      </c>
      <c r="H104" s="10">
        <v>2605</v>
      </c>
      <c r="J104" s="10">
        <v>11</v>
      </c>
      <c r="L104" s="17">
        <v>1101</v>
      </c>
      <c r="N104" s="42">
        <v>4.45</v>
      </c>
      <c r="V104" s="43">
        <f t="shared" si="31"/>
        <v>8.6454606691846216E-3</v>
      </c>
      <c r="W104" s="43">
        <f t="shared" si="32"/>
        <v>1.1939735648031402</v>
      </c>
      <c r="X104" s="43">
        <f t="shared" si="33"/>
        <v>5.1852503813576648E-3</v>
      </c>
      <c r="Y104" s="22">
        <f>X104+W104+SUM($V$65:V104)</f>
        <v>1.2166584768444599</v>
      </c>
      <c r="Z104" s="1">
        <f t="shared" ref="Z104" si="46">LINEST(Y101:Y104,E101:E104,TRUE,TRUE)</f>
        <v>6.9544333483089805E-4</v>
      </c>
      <c r="AA104" s="22">
        <f t="shared" si="34"/>
        <v>7.5794637528920683E-2</v>
      </c>
      <c r="AB104" s="44">
        <f t="shared" si="35"/>
        <v>10.467550200757817</v>
      </c>
      <c r="AC104" s="44">
        <f t="shared" si="36"/>
        <v>1.3483083930905608</v>
      </c>
      <c r="AD104" s="44">
        <f t="shared" si="37"/>
        <v>1.3596877328083981</v>
      </c>
      <c r="AE104" s="44">
        <f t="shared" ref="AE104:AE105" si="47">AD104/(1+($A$28/(10^-N104))+(($A$28*$A$29)/(10^-N104)^2))*1</f>
        <v>1.3483083930905608</v>
      </c>
      <c r="AF104" s="44">
        <f t="shared" ref="AF104:AF105" si="48">AD104/(1+($A$28/(10^-N104))+(($A$28*$A$29)/(10^-N104)^2))*($A$28/(10^-N104))</f>
        <v>1.1379331070035017E-2</v>
      </c>
      <c r="AG104" s="44">
        <f t="shared" ref="AG104:AG105" si="49">AD104/(1+($A$28/(10^-N104))+(($A$28*$A$29)/(10^-N104)^2))*(($A$28*$A$29)/(10^-N104)^2)</f>
        <v>8.6478021298309177E-9</v>
      </c>
      <c r="AH104" s="45">
        <f>AD104+AB104+SUM($AA$65:AA104)</f>
        <v>15.51571667855136</v>
      </c>
      <c r="AI104" s="45">
        <f>AD104+AB104+SUM($AA$101:AA104)+$AI$101-$AH$101</f>
        <v>35.264772204278444</v>
      </c>
    </row>
    <row r="105" spans="4:37" ht="14.4" x14ac:dyDescent="0.3">
      <c r="E105" s="28">
        <v>42612.469444444447</v>
      </c>
      <c r="F105" s="10">
        <f t="shared" si="38"/>
        <v>2729.8527777777781</v>
      </c>
      <c r="G105" s="10">
        <v>26148</v>
      </c>
      <c r="H105" s="10">
        <v>5880</v>
      </c>
      <c r="J105" s="10">
        <v>8</v>
      </c>
      <c r="L105" s="17">
        <v>1096</v>
      </c>
      <c r="N105" s="42">
        <v>4.45</v>
      </c>
      <c r="V105" s="43">
        <f t="shared" si="31"/>
        <v>1.9425892139007084E-2</v>
      </c>
      <c r="W105" s="43">
        <f t="shared" si="32"/>
        <v>2.6827953505546485</v>
      </c>
      <c r="X105" s="43">
        <f t="shared" si="33"/>
        <v>1.165098292344661E-2</v>
      </c>
      <c r="Y105" s="22">
        <f>X105+W105+SUM($V$65:V105)</f>
        <v>2.731371887277064</v>
      </c>
      <c r="Z105" s="1">
        <f>LINEST(Y103:Y105,E103:E105,TRUE,TRUE)</f>
        <v>9.0789196783204983E-3</v>
      </c>
      <c r="AA105" s="22">
        <f t="shared" si="34"/>
        <v>8.6385753001829449E-2</v>
      </c>
      <c r="AB105" s="44">
        <f t="shared" si="35"/>
        <v>11.930226671139959</v>
      </c>
      <c r="AC105" s="44">
        <f t="shared" si="36"/>
        <v>1.5367134089317593</v>
      </c>
      <c r="AD105" s="44">
        <f t="shared" si="37"/>
        <v>1.5496828334482882</v>
      </c>
      <c r="AE105" s="44">
        <f t="shared" si="47"/>
        <v>1.5367134089317593</v>
      </c>
      <c r="AF105" s="44">
        <f t="shared" si="48"/>
        <v>1.2969414660331404E-2</v>
      </c>
      <c r="AG105" s="44">
        <f t="shared" si="49"/>
        <v>9.8561972608051641E-9</v>
      </c>
      <c r="AH105" s="45">
        <f>AD105+AB105+SUM($AA$65:AA105)</f>
        <v>17.254774002575221</v>
      </c>
      <c r="AI105" s="45">
        <f>AD105+AB105+SUM($AA$101:AA105)+$AI$101-$AH$101</f>
        <v>37.003829528302312</v>
      </c>
      <c r="AJ105" s="1">
        <f>LINEST(AI103:AI105,F103:F105,TRUE,TRUE)</f>
        <v>2.1724104967557278E-2</v>
      </c>
      <c r="AK105" s="1">
        <f>AJ105/Z105</f>
        <v>2.3928072653216823</v>
      </c>
    </row>
    <row r="106" spans="4:37" ht="14.4" x14ac:dyDescent="0.3">
      <c r="E106" s="28">
        <v>42760.588888888888</v>
      </c>
      <c r="F106" s="10">
        <f t="shared" si="38"/>
        <v>2877.972222222219</v>
      </c>
      <c r="G106" s="10">
        <v>31834</v>
      </c>
      <c r="H106" s="10">
        <v>15144</v>
      </c>
      <c r="J106" s="10">
        <v>7</v>
      </c>
      <c r="L106" s="17">
        <v>1102</v>
      </c>
      <c r="N106" s="42"/>
      <c r="V106" s="43">
        <f t="shared" si="31"/>
        <v>5.0305478957113972E-2</v>
      </c>
      <c r="W106" s="43">
        <f t="shared" si="32"/>
        <v>6.9473928964411646</v>
      </c>
      <c r="X106" s="43">
        <f t="shared" si="33"/>
        <v>3.0171498538707292E-2</v>
      </c>
      <c r="Y106" s="22"/>
      <c r="Z106" s="1"/>
      <c r="AA106" s="22">
        <f t="shared" si="34"/>
        <v>0.10574647498156144</v>
      </c>
      <c r="AB106" s="44">
        <f t="shared" si="35"/>
        <v>14.604021755501059</v>
      </c>
      <c r="AC106" s="44">
        <f t="shared" si="36"/>
        <v>1.8811206756279686</v>
      </c>
      <c r="AD106" s="44"/>
      <c r="AE106" s="44"/>
      <c r="AF106" s="44"/>
      <c r="AG106" s="44"/>
      <c r="AH106" s="45"/>
      <c r="AI106" s="45"/>
    </row>
    <row r="107" spans="4:37" ht="14.4" x14ac:dyDescent="0.3">
      <c r="D107" s="19" t="s">
        <v>164</v>
      </c>
      <c r="E107" s="28">
        <v>42828.42083333333</v>
      </c>
      <c r="F107" s="10">
        <f t="shared" si="38"/>
        <v>2945.8041666666613</v>
      </c>
      <c r="G107" s="10">
        <v>31104</v>
      </c>
      <c r="H107" s="10">
        <v>20879</v>
      </c>
      <c r="J107" s="10">
        <v>10</v>
      </c>
      <c r="L107" s="17">
        <v>1107</v>
      </c>
      <c r="N107" s="42"/>
      <c r="V107" s="43">
        <f t="shared" si="31"/>
        <v>6.9670737527489285E-2</v>
      </c>
      <c r="W107" s="43">
        <f t="shared" si="32"/>
        <v>9.6218145025701336</v>
      </c>
      <c r="X107" s="43">
        <f t="shared" si="33"/>
        <v>4.1786115530146183E-2</v>
      </c>
      <c r="Y107" s="22"/>
      <c r="Z107" s="1"/>
      <c r="AA107" s="22">
        <f t="shared" si="34"/>
        <v>0.10379034532568739</v>
      </c>
      <c r="AB107" s="44">
        <f t="shared" si="35"/>
        <v>14.333872229893261</v>
      </c>
      <c r="AC107" s="44">
        <f t="shared" si="36"/>
        <v>1.8463231474785402</v>
      </c>
      <c r="AD107" s="44"/>
      <c r="AE107" s="44"/>
      <c r="AF107" s="44"/>
      <c r="AG107" s="44"/>
      <c r="AH107" s="45"/>
      <c r="AI107" s="45"/>
    </row>
    <row r="108" spans="4:37" ht="14.4" x14ac:dyDescent="0.3">
      <c r="D108" s="19"/>
      <c r="E108" s="28">
        <v>42828.581250000003</v>
      </c>
      <c r="F108" s="10">
        <f t="shared" si="38"/>
        <v>2945.9645833333343</v>
      </c>
      <c r="G108" s="10">
        <v>4999</v>
      </c>
      <c r="H108" s="10">
        <v>166</v>
      </c>
      <c r="J108" s="10">
        <v>39</v>
      </c>
      <c r="L108" s="17">
        <v>1053</v>
      </c>
      <c r="N108" s="42"/>
      <c r="V108" s="43">
        <f t="shared" si="31"/>
        <v>5.2690164204313781E-4</v>
      </c>
      <c r="W108" s="43">
        <f t="shared" si="32"/>
        <v>7.2767277062889713E-2</v>
      </c>
      <c r="X108" s="43">
        <f t="shared" si="33"/>
        <v>3.1601750848053229E-4</v>
      </c>
      <c r="Y108" s="22"/>
      <c r="Z108" s="1"/>
      <c r="AA108" s="22">
        <f t="shared" si="34"/>
        <v>1.586735728056413E-2</v>
      </c>
      <c r="AB108" s="44">
        <f t="shared" si="35"/>
        <v>2.1913470966107571</v>
      </c>
      <c r="AC108" s="44">
        <f t="shared" si="36"/>
        <v>0.28226391331956652</v>
      </c>
      <c r="AD108" s="44"/>
      <c r="AE108" s="44"/>
      <c r="AF108" s="44"/>
      <c r="AG108" s="44"/>
      <c r="AH108" s="45"/>
      <c r="AI108" s="45"/>
    </row>
    <row r="109" spans="4:37" ht="14.4" x14ac:dyDescent="0.3">
      <c r="D109" s="19"/>
      <c r="E109" s="28">
        <v>42969.431944444441</v>
      </c>
      <c r="F109" s="10">
        <f t="shared" si="38"/>
        <v>3086.8152777777723</v>
      </c>
      <c r="G109" s="10">
        <v>24557</v>
      </c>
      <c r="H109" s="10">
        <v>33194</v>
      </c>
      <c r="J109" s="10">
        <v>7</v>
      </c>
      <c r="L109" s="17">
        <v>1098</v>
      </c>
      <c r="N109" s="42"/>
      <c r="V109" s="43">
        <f t="shared" si="31"/>
        <v>0.10986390273553444</v>
      </c>
      <c r="W109" s="43">
        <f t="shared" si="32"/>
        <v>15.172655409778518</v>
      </c>
      <c r="X109" s="43">
        <f t="shared" si="33"/>
        <v>6.5892595589194747E-2</v>
      </c>
      <c r="Y109" s="22"/>
      <c r="Z109" s="1"/>
      <c r="AA109" s="22">
        <f t="shared" si="34"/>
        <v>8.127757605219374E-2</v>
      </c>
      <c r="AB109" s="44">
        <f t="shared" si="35"/>
        <v>11.224766490869769</v>
      </c>
      <c r="AC109" s="44">
        <f t="shared" si="36"/>
        <v>1.4458442118601644</v>
      </c>
      <c r="AD109" s="44"/>
      <c r="AE109" s="44"/>
      <c r="AF109" s="44"/>
      <c r="AG109" s="44"/>
      <c r="AH109" s="45"/>
      <c r="AI109" s="45"/>
    </row>
    <row r="110" spans="4:37" ht="14.4" x14ac:dyDescent="0.3">
      <c r="D110" s="19"/>
      <c r="E110" s="28">
        <v>43012.493055555555</v>
      </c>
      <c r="F110" s="10">
        <f t="shared" si="38"/>
        <v>3129.8763888888861</v>
      </c>
      <c r="G110" s="10">
        <v>30042</v>
      </c>
      <c r="H110" s="10">
        <v>47038</v>
      </c>
      <c r="J110" s="10">
        <v>24</v>
      </c>
      <c r="L110" s="17">
        <v>1118</v>
      </c>
      <c r="N110" s="42"/>
      <c r="V110" s="43">
        <f t="shared" si="31"/>
        <v>0.1585198833634211</v>
      </c>
      <c r="W110" s="43">
        <f t="shared" si="32"/>
        <v>21.892245824010235</v>
      </c>
      <c r="X110" s="43">
        <f t="shared" si="33"/>
        <v>9.5074781681989143E-2</v>
      </c>
      <c r="Y110" s="22"/>
      <c r="Z110" s="1"/>
      <c r="AA110" s="22">
        <f t="shared" si="34"/>
        <v>0.10124270453684034</v>
      </c>
      <c r="AB110" s="44">
        <f t="shared" si="35"/>
        <v>13.982032591626249</v>
      </c>
      <c r="AC110" s="44">
        <f t="shared" si="36"/>
        <v>1.8010032466231318</v>
      </c>
      <c r="AD110" s="44"/>
      <c r="AE110" s="44"/>
      <c r="AF110" s="44"/>
      <c r="AG110" s="44"/>
      <c r="AH110" s="45"/>
      <c r="AI110" s="45"/>
    </row>
    <row r="111" spans="4:37" ht="14.4" x14ac:dyDescent="0.3">
      <c r="D111" s="19"/>
      <c r="E111" s="28">
        <v>43055.539583333331</v>
      </c>
      <c r="F111" s="10">
        <f t="shared" si="38"/>
        <v>3172.9229166666628</v>
      </c>
      <c r="G111" s="10">
        <v>33430</v>
      </c>
      <c r="H111" s="10">
        <v>56918</v>
      </c>
      <c r="J111" s="10">
        <v>21</v>
      </c>
      <c r="L111" s="17">
        <v>1109</v>
      </c>
      <c r="N111" s="42"/>
      <c r="V111" s="43">
        <f t="shared" si="31"/>
        <v>0.190271731466886</v>
      </c>
      <c r="W111" s="43">
        <f t="shared" si="32"/>
        <v>26.277306229675975</v>
      </c>
      <c r="X111" s="43">
        <f t="shared" si="33"/>
        <v>0.1141184496584268</v>
      </c>
      <c r="Y111" s="22"/>
      <c r="Z111" s="1"/>
      <c r="AA111" s="22">
        <f t="shared" si="34"/>
        <v>0.11175346960430795</v>
      </c>
      <c r="AB111" s="44">
        <f t="shared" si="35"/>
        <v>15.433612341580307</v>
      </c>
      <c r="AC111" s="44">
        <f t="shared" si="36"/>
        <v>1.9879789116609412</v>
      </c>
      <c r="AD111" s="44"/>
      <c r="AE111" s="44"/>
      <c r="AF111" s="44"/>
      <c r="AG111" s="44"/>
      <c r="AH111" s="45"/>
      <c r="AI111" s="45"/>
    </row>
    <row r="112" spans="4:37" ht="14.4" x14ac:dyDescent="0.3">
      <c r="D112" s="19"/>
      <c r="E112" s="28">
        <v>43122.523611111108</v>
      </c>
      <c r="F112" s="10"/>
      <c r="G112" s="10">
        <v>38199</v>
      </c>
      <c r="H112" s="10">
        <v>67399</v>
      </c>
      <c r="J112" s="10">
        <v>68</v>
      </c>
      <c r="L112" s="17">
        <v>1127</v>
      </c>
      <c r="N112" s="42"/>
      <c r="V112" s="43">
        <f t="shared" si="31"/>
        <v>0.22896571774916047</v>
      </c>
      <c r="W112" s="43">
        <f t="shared" si="32"/>
        <v>31.621104380601828</v>
      </c>
      <c r="X112" s="43">
        <f t="shared" si="33"/>
        <v>0.13732577368704149</v>
      </c>
      <c r="Y112" s="22"/>
      <c r="Z112" s="1"/>
      <c r="AA112" s="22">
        <f t="shared" si="34"/>
        <v>0.1297684157376249</v>
      </c>
      <c r="AB112" s="44">
        <f t="shared" si="35"/>
        <v>17.921550263870522</v>
      </c>
      <c r="AC112" s="44">
        <f t="shared" si="36"/>
        <v>2.3084462146856106</v>
      </c>
      <c r="AD112" s="44"/>
      <c r="AE112" s="44"/>
      <c r="AF112" s="44"/>
      <c r="AG112" s="44"/>
      <c r="AH112" s="45"/>
      <c r="AI112" s="45"/>
    </row>
    <row r="113" spans="1:16384" ht="14.4" x14ac:dyDescent="0.3">
      <c r="D113" s="19"/>
      <c r="E113" s="28"/>
      <c r="F113" s="10"/>
      <c r="N113" s="42"/>
      <c r="V113" s="43"/>
      <c r="W113" s="43"/>
      <c r="X113" s="43"/>
      <c r="Y113" s="22"/>
      <c r="Z113" s="1"/>
      <c r="AA113" s="22"/>
      <c r="AB113" s="44"/>
      <c r="AC113" s="44"/>
      <c r="AD113" s="44"/>
      <c r="AE113" s="44"/>
      <c r="AF113" s="44"/>
      <c r="AG113" s="44"/>
      <c r="AH113" s="45"/>
      <c r="AI113" s="45"/>
    </row>
    <row r="114" spans="1:16384" x14ac:dyDescent="0.2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c r="CR114" s="28"/>
      <c r="CS114" s="28"/>
      <c r="CT114" s="28"/>
      <c r="CU114" s="28"/>
      <c r="CV114" s="28"/>
      <c r="CW114" s="28"/>
      <c r="CX114" s="28"/>
      <c r="CY114" s="28"/>
      <c r="CZ114" s="28"/>
      <c r="DA114" s="28"/>
      <c r="DB114" s="28"/>
      <c r="DC114" s="28"/>
      <c r="DD114" s="28"/>
      <c r="DE114" s="28"/>
      <c r="DF114" s="28"/>
      <c r="DG114" s="28"/>
      <c r="DH114" s="28"/>
      <c r="DI114" s="28"/>
      <c r="DJ114" s="28"/>
      <c r="DK114" s="28"/>
      <c r="DL114" s="28"/>
      <c r="DM114" s="28"/>
      <c r="DN114" s="28"/>
      <c r="DO114" s="28"/>
      <c r="DP114" s="28"/>
      <c r="DQ114" s="28"/>
      <c r="DR114" s="28"/>
      <c r="DS114" s="28"/>
      <c r="DT114" s="28"/>
      <c r="DU114" s="28"/>
      <c r="DV114" s="28"/>
      <c r="DW114" s="28"/>
      <c r="DX114" s="28"/>
      <c r="DY114" s="28"/>
      <c r="DZ114" s="28"/>
      <c r="EA114" s="28"/>
      <c r="EB114" s="28"/>
      <c r="EC114" s="28"/>
      <c r="ED114" s="28"/>
      <c r="EE114" s="28"/>
      <c r="EF114" s="28"/>
      <c r="EG114" s="28"/>
      <c r="EH114" s="28"/>
      <c r="EI114" s="28"/>
      <c r="EJ114" s="28"/>
      <c r="EK114" s="28"/>
      <c r="EL114" s="28"/>
      <c r="EM114" s="28"/>
      <c r="EN114" s="28"/>
      <c r="EO114" s="28"/>
      <c r="EP114" s="28"/>
      <c r="EQ114" s="28"/>
      <c r="ER114" s="28"/>
      <c r="ES114" s="28"/>
      <c r="ET114" s="28"/>
      <c r="EU114" s="28"/>
      <c r="EV114" s="28"/>
      <c r="EW114" s="28"/>
      <c r="EX114" s="28"/>
      <c r="EY114" s="28"/>
      <c r="EZ114" s="28"/>
      <c r="FA114" s="28"/>
      <c r="FB114" s="28"/>
      <c r="FC114" s="28"/>
      <c r="FD114" s="28"/>
      <c r="FE114" s="28"/>
      <c r="FF114" s="28"/>
      <c r="FG114" s="28"/>
      <c r="FH114" s="28"/>
      <c r="FI114" s="28"/>
      <c r="FJ114" s="28"/>
      <c r="FK114" s="28"/>
      <c r="FL114" s="28"/>
      <c r="FM114" s="28"/>
      <c r="FN114" s="28"/>
      <c r="FO114" s="28"/>
      <c r="FP114" s="28"/>
      <c r="FQ114" s="28"/>
      <c r="FR114" s="28"/>
      <c r="FS114" s="28"/>
      <c r="FT114" s="28"/>
      <c r="FU114" s="28"/>
      <c r="FV114" s="28"/>
      <c r="FW114" s="28"/>
      <c r="FX114" s="28"/>
      <c r="FY114" s="28"/>
      <c r="FZ114" s="28"/>
      <c r="GA114" s="28"/>
      <c r="GB114" s="28"/>
      <c r="GC114" s="28"/>
      <c r="GD114" s="28"/>
      <c r="GE114" s="28"/>
      <c r="GF114" s="28"/>
      <c r="GG114" s="28"/>
      <c r="GH114" s="28"/>
      <c r="GI114" s="28"/>
      <c r="GJ114" s="28"/>
      <c r="GK114" s="28"/>
      <c r="GL114" s="28"/>
      <c r="GM114" s="28"/>
      <c r="GN114" s="28"/>
      <c r="GO114" s="28"/>
      <c r="GP114" s="28"/>
      <c r="GQ114" s="28"/>
      <c r="GR114" s="28"/>
      <c r="GS114" s="28"/>
      <c r="GT114" s="28"/>
      <c r="GU114" s="28"/>
      <c r="GV114" s="28"/>
      <c r="GW114" s="28"/>
      <c r="GX114" s="28"/>
      <c r="GY114" s="28"/>
      <c r="GZ114" s="28"/>
      <c r="HA114" s="28"/>
      <c r="HB114" s="28"/>
      <c r="HC114" s="28"/>
      <c r="HD114" s="28"/>
      <c r="HE114" s="28"/>
      <c r="HF114" s="28"/>
      <c r="HG114" s="28"/>
      <c r="HH114" s="28"/>
      <c r="HI114" s="28"/>
      <c r="HJ114" s="28"/>
      <c r="HK114" s="28"/>
      <c r="HL114" s="28"/>
      <c r="HM114" s="28"/>
      <c r="HN114" s="28"/>
      <c r="HO114" s="28"/>
      <c r="HP114" s="28"/>
      <c r="HQ114" s="28"/>
      <c r="HR114" s="28"/>
      <c r="HS114" s="28"/>
      <c r="HT114" s="28"/>
      <c r="HU114" s="28"/>
      <c r="HV114" s="28"/>
      <c r="HW114" s="28"/>
      <c r="HX114" s="28"/>
      <c r="HY114" s="28"/>
      <c r="HZ114" s="28"/>
      <c r="IA114" s="28"/>
      <c r="IB114" s="28"/>
      <c r="IC114" s="28"/>
      <c r="ID114" s="28"/>
      <c r="IE114" s="28"/>
      <c r="IF114" s="28"/>
      <c r="IG114" s="28"/>
      <c r="IH114" s="28"/>
      <c r="II114" s="28"/>
      <c r="IJ114" s="28"/>
      <c r="IK114" s="28"/>
      <c r="IL114" s="28"/>
      <c r="IM114" s="28"/>
      <c r="IN114" s="28"/>
      <c r="IO114" s="28"/>
      <c r="IP114" s="28"/>
      <c r="IQ114" s="28"/>
      <c r="IR114" s="28"/>
      <c r="IS114" s="28"/>
      <c r="IT114" s="28"/>
      <c r="IU114" s="28"/>
      <c r="IV114" s="28"/>
      <c r="IW114" s="28"/>
      <c r="IX114" s="28"/>
      <c r="IY114" s="28"/>
      <c r="IZ114" s="28"/>
      <c r="JA114" s="28"/>
      <c r="JB114" s="28"/>
      <c r="JC114" s="28"/>
      <c r="JD114" s="28"/>
      <c r="JE114" s="28"/>
      <c r="JF114" s="28"/>
      <c r="JG114" s="28"/>
      <c r="JH114" s="28"/>
      <c r="JI114" s="28"/>
      <c r="JJ114" s="28"/>
      <c r="JK114" s="28"/>
      <c r="JL114" s="28"/>
      <c r="JM114" s="28"/>
      <c r="JN114" s="28"/>
      <c r="JO114" s="28"/>
      <c r="JP114" s="28"/>
      <c r="JQ114" s="28"/>
      <c r="JR114" s="28"/>
      <c r="JS114" s="28"/>
      <c r="JT114" s="28"/>
      <c r="JU114" s="28"/>
      <c r="JV114" s="28"/>
      <c r="JW114" s="28"/>
      <c r="JX114" s="28"/>
      <c r="JY114" s="28"/>
      <c r="JZ114" s="28"/>
      <c r="KA114" s="28"/>
      <c r="KB114" s="28"/>
      <c r="KC114" s="28"/>
      <c r="KD114" s="28"/>
      <c r="KE114" s="28"/>
      <c r="KF114" s="28"/>
      <c r="KG114" s="28"/>
      <c r="KH114" s="28"/>
      <c r="KI114" s="28"/>
      <c r="KJ114" s="28"/>
      <c r="KK114" s="28"/>
      <c r="KL114" s="28"/>
      <c r="KM114" s="28"/>
      <c r="KN114" s="28"/>
      <c r="KO114" s="28"/>
      <c r="KP114" s="28"/>
      <c r="KQ114" s="28"/>
      <c r="KR114" s="28"/>
      <c r="KS114" s="28"/>
      <c r="KT114" s="28"/>
      <c r="KU114" s="28"/>
      <c r="KV114" s="28"/>
      <c r="KW114" s="28"/>
      <c r="KX114" s="28"/>
      <c r="KY114" s="28"/>
      <c r="KZ114" s="28"/>
      <c r="LA114" s="28"/>
      <c r="LB114" s="28"/>
      <c r="LC114" s="28"/>
      <c r="LD114" s="28"/>
      <c r="LE114" s="28"/>
      <c r="LF114" s="28"/>
      <c r="LG114" s="28"/>
      <c r="LH114" s="28"/>
      <c r="LI114" s="28"/>
      <c r="LJ114" s="28"/>
      <c r="LK114" s="28"/>
      <c r="LL114" s="28"/>
      <c r="LM114" s="28"/>
      <c r="LN114" s="28"/>
      <c r="LO114" s="28"/>
      <c r="LP114" s="28"/>
      <c r="LQ114" s="28"/>
      <c r="LR114" s="28"/>
      <c r="LS114" s="28"/>
      <c r="LT114" s="28"/>
      <c r="LU114" s="28"/>
      <c r="LV114" s="28"/>
      <c r="LW114" s="28"/>
      <c r="LX114" s="28"/>
      <c r="LY114" s="28"/>
      <c r="LZ114" s="28"/>
      <c r="MA114" s="28"/>
      <c r="MB114" s="28"/>
      <c r="MC114" s="28"/>
      <c r="MD114" s="28"/>
      <c r="ME114" s="28"/>
      <c r="MF114" s="28"/>
      <c r="MG114" s="28"/>
      <c r="MH114" s="28"/>
      <c r="MI114" s="28"/>
      <c r="MJ114" s="28"/>
      <c r="MK114" s="28"/>
      <c r="ML114" s="28"/>
      <c r="MM114" s="28"/>
      <c r="MN114" s="28"/>
      <c r="MO114" s="28"/>
      <c r="MP114" s="28"/>
      <c r="MQ114" s="28"/>
      <c r="MR114" s="28"/>
      <c r="MS114" s="28"/>
      <c r="MT114" s="28"/>
      <c r="MU114" s="28"/>
      <c r="MV114" s="28"/>
      <c r="MW114" s="28"/>
      <c r="MX114" s="28"/>
      <c r="MY114" s="28"/>
      <c r="MZ114" s="28"/>
      <c r="NA114" s="28"/>
      <c r="NB114" s="28"/>
      <c r="NC114" s="28"/>
      <c r="ND114" s="28"/>
      <c r="NE114" s="28"/>
      <c r="NF114" s="28"/>
      <c r="NG114" s="28"/>
      <c r="NH114" s="28"/>
      <c r="NI114" s="28"/>
      <c r="NJ114" s="28"/>
      <c r="NK114" s="28"/>
      <c r="NL114" s="28"/>
      <c r="NM114" s="28"/>
      <c r="NN114" s="28"/>
      <c r="NO114" s="28"/>
      <c r="NP114" s="28"/>
      <c r="NQ114" s="28"/>
      <c r="NR114" s="28"/>
      <c r="NS114" s="28"/>
      <c r="NT114" s="28"/>
      <c r="NU114" s="28"/>
      <c r="NV114" s="28"/>
      <c r="NW114" s="28"/>
      <c r="NX114" s="28"/>
      <c r="NY114" s="28"/>
      <c r="NZ114" s="28"/>
      <c r="OA114" s="28"/>
      <c r="OB114" s="28"/>
      <c r="OC114" s="28"/>
      <c r="OD114" s="28"/>
      <c r="OE114" s="28"/>
      <c r="OF114" s="28"/>
      <c r="OG114" s="28"/>
      <c r="OH114" s="28"/>
      <c r="OI114" s="28"/>
      <c r="OJ114" s="28"/>
      <c r="OK114" s="28"/>
      <c r="OL114" s="28"/>
      <c r="OM114" s="28"/>
      <c r="ON114" s="28"/>
      <c r="OO114" s="28"/>
      <c r="OP114" s="28"/>
      <c r="OQ114" s="28"/>
      <c r="OR114" s="28"/>
      <c r="OS114" s="28"/>
      <c r="OT114" s="28"/>
      <c r="OU114" s="28"/>
      <c r="OV114" s="28"/>
      <c r="OW114" s="28"/>
      <c r="OX114" s="28"/>
      <c r="OY114" s="28"/>
      <c r="OZ114" s="28"/>
      <c r="PA114" s="28"/>
      <c r="PB114" s="28"/>
      <c r="PC114" s="28"/>
      <c r="PD114" s="28"/>
      <c r="PE114" s="28"/>
      <c r="PF114" s="28"/>
      <c r="PG114" s="28"/>
      <c r="PH114" s="28"/>
      <c r="PI114" s="28"/>
      <c r="PJ114" s="28"/>
      <c r="PK114" s="28"/>
      <c r="PL114" s="28"/>
      <c r="PM114" s="28"/>
      <c r="PN114" s="28"/>
      <c r="PO114" s="28"/>
      <c r="PP114" s="28"/>
      <c r="PQ114" s="28"/>
      <c r="PR114" s="28"/>
      <c r="PS114" s="28"/>
      <c r="PT114" s="28"/>
      <c r="PU114" s="28"/>
      <c r="PV114" s="28"/>
      <c r="PW114" s="28"/>
      <c r="PX114" s="28"/>
      <c r="PY114" s="28"/>
      <c r="PZ114" s="28"/>
      <c r="QA114" s="28"/>
      <c r="QB114" s="28"/>
      <c r="QC114" s="28"/>
      <c r="QD114" s="28"/>
      <c r="QE114" s="28"/>
      <c r="QF114" s="28"/>
      <c r="QG114" s="28"/>
      <c r="QH114" s="28"/>
      <c r="QI114" s="28"/>
      <c r="QJ114" s="28"/>
      <c r="QK114" s="28"/>
      <c r="QL114" s="28"/>
      <c r="QM114" s="28"/>
      <c r="QN114" s="28"/>
      <c r="QO114" s="28"/>
      <c r="QP114" s="28"/>
      <c r="QQ114" s="28"/>
      <c r="QR114" s="28"/>
      <c r="QS114" s="28"/>
      <c r="QT114" s="28"/>
      <c r="QU114" s="28"/>
      <c r="QV114" s="28"/>
      <c r="QW114" s="28"/>
      <c r="QX114" s="28"/>
      <c r="QY114" s="28"/>
      <c r="QZ114" s="28"/>
      <c r="RA114" s="28"/>
      <c r="RB114" s="28"/>
      <c r="RC114" s="28"/>
      <c r="RD114" s="28"/>
      <c r="RE114" s="28"/>
      <c r="RF114" s="28"/>
      <c r="RG114" s="28"/>
      <c r="RH114" s="28"/>
      <c r="RI114" s="28"/>
      <c r="RJ114" s="28"/>
      <c r="RK114" s="28"/>
      <c r="RL114" s="28"/>
      <c r="RM114" s="28"/>
      <c r="RN114" s="28"/>
      <c r="RO114" s="28"/>
      <c r="RP114" s="28"/>
      <c r="RQ114" s="28"/>
      <c r="RR114" s="28"/>
      <c r="RS114" s="28"/>
      <c r="RT114" s="28"/>
      <c r="RU114" s="28"/>
      <c r="RV114" s="28"/>
      <c r="RW114" s="28"/>
      <c r="RX114" s="28"/>
      <c r="RY114" s="28"/>
      <c r="RZ114" s="28"/>
      <c r="SA114" s="28"/>
      <c r="SB114" s="28"/>
      <c r="SC114" s="28"/>
      <c r="SD114" s="28"/>
      <c r="SE114" s="28"/>
      <c r="SF114" s="28"/>
      <c r="SG114" s="28"/>
      <c r="SH114" s="28"/>
      <c r="SI114" s="28"/>
      <c r="SJ114" s="28"/>
      <c r="SK114" s="28"/>
      <c r="SL114" s="28"/>
      <c r="SM114" s="28"/>
      <c r="SN114" s="28"/>
      <c r="SO114" s="28"/>
      <c r="SP114" s="28"/>
      <c r="SQ114" s="28"/>
      <c r="SR114" s="28"/>
      <c r="SS114" s="28"/>
      <c r="ST114" s="28"/>
      <c r="SU114" s="28"/>
      <c r="SV114" s="28"/>
      <c r="SW114" s="28"/>
      <c r="SX114" s="28"/>
      <c r="SY114" s="28"/>
      <c r="SZ114" s="28"/>
      <c r="TA114" s="28"/>
      <c r="TB114" s="28"/>
      <c r="TC114" s="28"/>
      <c r="TD114" s="28"/>
      <c r="TE114" s="28"/>
      <c r="TF114" s="28"/>
      <c r="TG114" s="28"/>
      <c r="TH114" s="28"/>
      <c r="TI114" s="28"/>
      <c r="TJ114" s="28"/>
      <c r="TK114" s="28"/>
      <c r="TL114" s="28"/>
      <c r="TM114" s="28"/>
      <c r="TN114" s="28"/>
      <c r="TO114" s="28"/>
      <c r="TP114" s="28"/>
      <c r="TQ114" s="28"/>
      <c r="TR114" s="28"/>
      <c r="TS114" s="28"/>
      <c r="TT114" s="28"/>
      <c r="TU114" s="28"/>
      <c r="TV114" s="28"/>
      <c r="TW114" s="28"/>
      <c r="TX114" s="28"/>
      <c r="TY114" s="28"/>
      <c r="TZ114" s="28"/>
      <c r="UA114" s="28"/>
      <c r="UB114" s="28"/>
      <c r="UC114" s="28"/>
      <c r="UD114" s="28"/>
      <c r="UE114" s="28"/>
      <c r="UF114" s="28"/>
      <c r="UG114" s="28"/>
      <c r="UH114" s="28"/>
      <c r="UI114" s="28"/>
      <c r="UJ114" s="28"/>
      <c r="UK114" s="28"/>
      <c r="UL114" s="28"/>
      <c r="UM114" s="28"/>
      <c r="UN114" s="28"/>
      <c r="UO114" s="28"/>
      <c r="UP114" s="28"/>
      <c r="UQ114" s="28"/>
      <c r="UR114" s="28"/>
      <c r="US114" s="28"/>
      <c r="UT114" s="28"/>
      <c r="UU114" s="28"/>
      <c r="UV114" s="28"/>
      <c r="UW114" s="28"/>
      <c r="UX114" s="28"/>
      <c r="UY114" s="28"/>
      <c r="UZ114" s="28"/>
      <c r="VA114" s="28"/>
      <c r="VB114" s="28"/>
      <c r="VC114" s="28"/>
      <c r="VD114" s="28"/>
      <c r="VE114" s="28"/>
      <c r="VF114" s="28"/>
      <c r="VG114" s="28"/>
      <c r="VH114" s="28"/>
      <c r="VI114" s="28"/>
      <c r="VJ114" s="28"/>
      <c r="VK114" s="28"/>
      <c r="VL114" s="28"/>
      <c r="VM114" s="28"/>
      <c r="VN114" s="28"/>
      <c r="VO114" s="28"/>
      <c r="VP114" s="28"/>
      <c r="VQ114" s="28"/>
      <c r="VR114" s="28"/>
      <c r="VS114" s="28"/>
      <c r="VT114" s="28"/>
      <c r="VU114" s="28"/>
      <c r="VV114" s="28"/>
      <c r="VW114" s="28"/>
      <c r="VX114" s="28"/>
      <c r="VY114" s="28"/>
      <c r="VZ114" s="28"/>
      <c r="WA114" s="28"/>
      <c r="WB114" s="28"/>
      <c r="WC114" s="28"/>
      <c r="WD114" s="28"/>
      <c r="WE114" s="28"/>
      <c r="WF114" s="28"/>
      <c r="WG114" s="28"/>
      <c r="WH114" s="28"/>
      <c r="WI114" s="28"/>
      <c r="WJ114" s="28"/>
      <c r="WK114" s="28"/>
      <c r="WL114" s="28"/>
      <c r="WM114" s="28"/>
      <c r="WN114" s="28"/>
      <c r="WO114" s="28"/>
      <c r="WP114" s="28"/>
      <c r="WQ114" s="28"/>
      <c r="WR114" s="28"/>
      <c r="WS114" s="28"/>
      <c r="WT114" s="28"/>
      <c r="WU114" s="28"/>
      <c r="WV114" s="28"/>
      <c r="WW114" s="28"/>
      <c r="WX114" s="28"/>
      <c r="WY114" s="28"/>
      <c r="WZ114" s="28"/>
      <c r="XA114" s="28"/>
      <c r="XB114" s="28"/>
      <c r="XC114" s="28"/>
      <c r="XD114" s="28"/>
      <c r="XE114" s="28"/>
      <c r="XF114" s="28"/>
      <c r="XG114" s="28"/>
      <c r="XH114" s="28"/>
      <c r="XI114" s="28"/>
      <c r="XJ114" s="28"/>
      <c r="XK114" s="28"/>
      <c r="XL114" s="28"/>
      <c r="XM114" s="28"/>
      <c r="XN114" s="28"/>
      <c r="XO114" s="28"/>
      <c r="XP114" s="28"/>
      <c r="XQ114" s="28"/>
      <c r="XR114" s="28"/>
      <c r="XS114" s="28"/>
      <c r="XT114" s="28"/>
      <c r="XU114" s="28"/>
      <c r="XV114" s="28"/>
      <c r="XW114" s="28"/>
      <c r="XX114" s="28"/>
      <c r="XY114" s="28"/>
      <c r="XZ114" s="28"/>
      <c r="YA114" s="28"/>
      <c r="YB114" s="28"/>
      <c r="YC114" s="28"/>
      <c r="YD114" s="28"/>
      <c r="YE114" s="28"/>
      <c r="YF114" s="28"/>
      <c r="YG114" s="28"/>
      <c r="YH114" s="28"/>
      <c r="YI114" s="28"/>
      <c r="YJ114" s="28"/>
      <c r="YK114" s="28"/>
      <c r="YL114" s="28"/>
      <c r="YM114" s="28"/>
      <c r="YN114" s="28"/>
      <c r="YO114" s="28"/>
      <c r="YP114" s="28"/>
      <c r="YQ114" s="28"/>
      <c r="YR114" s="28"/>
      <c r="YS114" s="28"/>
      <c r="YT114" s="28"/>
      <c r="YU114" s="28"/>
      <c r="YV114" s="28"/>
      <c r="YW114" s="28"/>
      <c r="YX114" s="28"/>
      <c r="YY114" s="28"/>
      <c r="YZ114" s="28"/>
      <c r="ZA114" s="28"/>
      <c r="ZB114" s="28"/>
      <c r="ZC114" s="28"/>
      <c r="ZD114" s="28"/>
      <c r="ZE114" s="28"/>
      <c r="ZF114" s="28"/>
      <c r="ZG114" s="28"/>
      <c r="ZH114" s="28"/>
      <c r="ZI114" s="28"/>
      <c r="ZJ114" s="28"/>
      <c r="ZK114" s="28"/>
      <c r="ZL114" s="28"/>
      <c r="ZM114" s="28"/>
      <c r="ZN114" s="28"/>
      <c r="ZO114" s="28"/>
      <c r="ZP114" s="28"/>
      <c r="ZQ114" s="28"/>
      <c r="ZR114" s="28"/>
      <c r="ZS114" s="28"/>
      <c r="ZT114" s="28"/>
      <c r="ZU114" s="28"/>
      <c r="ZV114" s="28"/>
      <c r="ZW114" s="28"/>
      <c r="ZX114" s="28"/>
      <c r="ZY114" s="28"/>
      <c r="ZZ114" s="28"/>
      <c r="AAA114" s="28"/>
      <c r="AAB114" s="28"/>
      <c r="AAC114" s="28"/>
      <c r="AAD114" s="28"/>
      <c r="AAE114" s="28"/>
      <c r="AAF114" s="28"/>
      <c r="AAG114" s="28"/>
      <c r="AAH114" s="28"/>
      <c r="AAI114" s="28"/>
      <c r="AAJ114" s="28"/>
      <c r="AAK114" s="28"/>
      <c r="AAL114" s="28"/>
      <c r="AAM114" s="28"/>
      <c r="AAN114" s="28"/>
      <c r="AAO114" s="28"/>
      <c r="AAP114" s="28"/>
      <c r="AAQ114" s="28"/>
      <c r="AAR114" s="28"/>
      <c r="AAS114" s="28"/>
      <c r="AAT114" s="28"/>
      <c r="AAU114" s="28"/>
      <c r="AAV114" s="28"/>
      <c r="AAW114" s="28"/>
      <c r="AAX114" s="28"/>
      <c r="AAY114" s="28"/>
      <c r="AAZ114" s="28"/>
      <c r="ABA114" s="28"/>
      <c r="ABB114" s="28"/>
      <c r="ABC114" s="28"/>
      <c r="ABD114" s="28"/>
      <c r="ABE114" s="28"/>
      <c r="ABF114" s="28"/>
      <c r="ABG114" s="28"/>
      <c r="ABH114" s="28"/>
      <c r="ABI114" s="28"/>
      <c r="ABJ114" s="28"/>
      <c r="ABK114" s="28"/>
      <c r="ABL114" s="28"/>
      <c r="ABM114" s="28"/>
      <c r="ABN114" s="28"/>
      <c r="ABO114" s="28"/>
      <c r="ABP114" s="28"/>
      <c r="ABQ114" s="28"/>
      <c r="ABR114" s="28"/>
      <c r="ABS114" s="28"/>
      <c r="ABT114" s="28"/>
      <c r="ABU114" s="28"/>
      <c r="ABV114" s="28"/>
      <c r="ABW114" s="28"/>
      <c r="ABX114" s="28"/>
      <c r="ABY114" s="28"/>
      <c r="ABZ114" s="28"/>
      <c r="ACA114" s="28"/>
      <c r="ACB114" s="28"/>
      <c r="ACC114" s="28"/>
      <c r="ACD114" s="28"/>
      <c r="ACE114" s="28"/>
      <c r="ACF114" s="28"/>
      <c r="ACG114" s="28"/>
      <c r="ACH114" s="28"/>
      <c r="ACI114" s="28"/>
      <c r="ACJ114" s="28"/>
      <c r="ACK114" s="28"/>
      <c r="ACL114" s="28"/>
      <c r="ACM114" s="28"/>
      <c r="ACN114" s="28"/>
      <c r="ACO114" s="28"/>
      <c r="ACP114" s="28"/>
      <c r="ACQ114" s="28"/>
      <c r="ACR114" s="28"/>
      <c r="ACS114" s="28"/>
      <c r="ACT114" s="28"/>
      <c r="ACU114" s="28"/>
      <c r="ACV114" s="28"/>
      <c r="ACW114" s="28"/>
      <c r="ACX114" s="28"/>
      <c r="ACY114" s="28"/>
      <c r="ACZ114" s="28"/>
      <c r="ADA114" s="28"/>
      <c r="ADB114" s="28"/>
      <c r="ADC114" s="28"/>
      <c r="ADD114" s="28"/>
      <c r="ADE114" s="28"/>
      <c r="ADF114" s="28"/>
      <c r="ADG114" s="28"/>
      <c r="ADH114" s="28"/>
      <c r="ADI114" s="28"/>
      <c r="ADJ114" s="28"/>
      <c r="ADK114" s="28"/>
      <c r="ADL114" s="28"/>
      <c r="ADM114" s="28"/>
      <c r="ADN114" s="28"/>
      <c r="ADO114" s="28"/>
      <c r="ADP114" s="28"/>
      <c r="ADQ114" s="28"/>
      <c r="ADR114" s="28"/>
      <c r="ADS114" s="28"/>
      <c r="ADT114" s="28"/>
      <c r="ADU114" s="28"/>
      <c r="ADV114" s="28"/>
      <c r="ADW114" s="28"/>
      <c r="ADX114" s="28"/>
      <c r="ADY114" s="28"/>
      <c r="ADZ114" s="28"/>
      <c r="AEA114" s="28"/>
      <c r="AEB114" s="28"/>
      <c r="AEC114" s="28"/>
      <c r="AED114" s="28"/>
      <c r="AEE114" s="28"/>
      <c r="AEF114" s="28"/>
      <c r="AEG114" s="28"/>
      <c r="AEH114" s="28"/>
      <c r="AEI114" s="28"/>
      <c r="AEJ114" s="28"/>
      <c r="AEK114" s="28"/>
      <c r="AEL114" s="28"/>
      <c r="AEM114" s="28"/>
      <c r="AEN114" s="28"/>
      <c r="AEO114" s="28"/>
      <c r="AEP114" s="28"/>
      <c r="AEQ114" s="28"/>
      <c r="AER114" s="28"/>
      <c r="AES114" s="28"/>
      <c r="AET114" s="28"/>
      <c r="AEU114" s="28"/>
      <c r="AEV114" s="28"/>
      <c r="AEW114" s="28"/>
      <c r="AEX114" s="28"/>
      <c r="AEY114" s="28"/>
      <c r="AEZ114" s="28"/>
      <c r="AFA114" s="28"/>
      <c r="AFB114" s="28"/>
      <c r="AFC114" s="28"/>
      <c r="AFD114" s="28"/>
      <c r="AFE114" s="28"/>
      <c r="AFF114" s="28"/>
      <c r="AFG114" s="28"/>
      <c r="AFH114" s="28"/>
      <c r="AFI114" s="28"/>
      <c r="AFJ114" s="28"/>
      <c r="AFK114" s="28"/>
      <c r="AFL114" s="28"/>
      <c r="AFM114" s="28"/>
      <c r="AFN114" s="28"/>
      <c r="AFO114" s="28"/>
      <c r="AFP114" s="28"/>
      <c r="AFQ114" s="28"/>
      <c r="AFR114" s="28"/>
      <c r="AFS114" s="28"/>
      <c r="AFT114" s="28"/>
      <c r="AFU114" s="28"/>
      <c r="AFV114" s="28"/>
      <c r="AFW114" s="28"/>
      <c r="AFX114" s="28"/>
      <c r="AFY114" s="28"/>
      <c r="AFZ114" s="28"/>
      <c r="AGA114" s="28"/>
      <c r="AGB114" s="28"/>
      <c r="AGC114" s="28"/>
      <c r="AGD114" s="28"/>
      <c r="AGE114" s="28"/>
      <c r="AGF114" s="28"/>
      <c r="AGG114" s="28"/>
      <c r="AGH114" s="28"/>
      <c r="AGI114" s="28"/>
      <c r="AGJ114" s="28"/>
      <c r="AGK114" s="28"/>
      <c r="AGL114" s="28"/>
      <c r="AGM114" s="28"/>
      <c r="AGN114" s="28"/>
      <c r="AGO114" s="28"/>
      <c r="AGP114" s="28"/>
      <c r="AGQ114" s="28"/>
      <c r="AGR114" s="28"/>
      <c r="AGS114" s="28"/>
      <c r="AGT114" s="28"/>
      <c r="AGU114" s="28"/>
      <c r="AGV114" s="28"/>
      <c r="AGW114" s="28"/>
      <c r="AGX114" s="28"/>
      <c r="AGY114" s="28"/>
      <c r="AGZ114" s="28"/>
      <c r="AHA114" s="28"/>
      <c r="AHB114" s="28"/>
      <c r="AHC114" s="28"/>
      <c r="AHD114" s="28"/>
      <c r="AHE114" s="28"/>
      <c r="AHF114" s="28"/>
      <c r="AHG114" s="28"/>
      <c r="AHH114" s="28"/>
      <c r="AHI114" s="28"/>
      <c r="AHJ114" s="28"/>
      <c r="AHK114" s="28"/>
      <c r="AHL114" s="28"/>
      <c r="AHM114" s="28"/>
      <c r="AHN114" s="28"/>
      <c r="AHO114" s="28"/>
      <c r="AHP114" s="28"/>
      <c r="AHQ114" s="28"/>
      <c r="AHR114" s="28"/>
      <c r="AHS114" s="28"/>
      <c r="AHT114" s="28"/>
      <c r="AHU114" s="28"/>
      <c r="AHV114" s="28"/>
      <c r="AHW114" s="28"/>
      <c r="AHX114" s="28"/>
      <c r="AHY114" s="28"/>
      <c r="AHZ114" s="28"/>
      <c r="AIA114" s="28"/>
      <c r="AIB114" s="28"/>
      <c r="AIC114" s="28"/>
      <c r="AID114" s="28"/>
      <c r="AIE114" s="28"/>
      <c r="AIF114" s="28"/>
      <c r="AIG114" s="28"/>
      <c r="AIH114" s="28"/>
      <c r="AII114" s="28"/>
      <c r="AIJ114" s="28"/>
      <c r="AIK114" s="28"/>
      <c r="AIL114" s="28"/>
      <c r="AIM114" s="28"/>
      <c r="AIN114" s="28"/>
      <c r="AIO114" s="28"/>
      <c r="AIP114" s="28"/>
      <c r="AIQ114" s="28"/>
      <c r="AIR114" s="28"/>
      <c r="AIS114" s="28"/>
      <c r="AIT114" s="28"/>
      <c r="AIU114" s="28"/>
      <c r="AIV114" s="28"/>
      <c r="AIW114" s="28"/>
      <c r="AIX114" s="28"/>
      <c r="AIY114" s="28"/>
      <c r="AIZ114" s="28"/>
      <c r="AJA114" s="28"/>
      <c r="AJB114" s="28"/>
      <c r="AJC114" s="28"/>
      <c r="AJD114" s="28"/>
      <c r="AJE114" s="28"/>
      <c r="AJF114" s="28"/>
      <c r="AJG114" s="28"/>
      <c r="AJH114" s="28"/>
      <c r="AJI114" s="28"/>
      <c r="AJJ114" s="28"/>
      <c r="AJK114" s="28"/>
      <c r="AJL114" s="28"/>
      <c r="AJM114" s="28"/>
      <c r="AJN114" s="28"/>
      <c r="AJO114" s="28"/>
      <c r="AJP114" s="28"/>
      <c r="AJQ114" s="28"/>
      <c r="AJR114" s="28"/>
      <c r="AJS114" s="28"/>
      <c r="AJT114" s="28"/>
      <c r="AJU114" s="28"/>
      <c r="AJV114" s="28"/>
      <c r="AJW114" s="28"/>
      <c r="AJX114" s="28"/>
      <c r="AJY114" s="28"/>
      <c r="AJZ114" s="28"/>
      <c r="AKA114" s="28"/>
      <c r="AKB114" s="28"/>
      <c r="AKC114" s="28"/>
      <c r="AKD114" s="28"/>
      <c r="AKE114" s="28"/>
      <c r="AKF114" s="28"/>
      <c r="AKG114" s="28"/>
      <c r="AKH114" s="28"/>
      <c r="AKI114" s="28"/>
      <c r="AKJ114" s="28"/>
      <c r="AKK114" s="28"/>
      <c r="AKL114" s="28"/>
      <c r="AKM114" s="28"/>
      <c r="AKN114" s="28"/>
      <c r="AKO114" s="28"/>
      <c r="AKP114" s="28"/>
      <c r="AKQ114" s="28"/>
      <c r="AKR114" s="28"/>
      <c r="AKS114" s="28"/>
      <c r="AKT114" s="28"/>
      <c r="AKU114" s="28"/>
      <c r="AKV114" s="28"/>
      <c r="AKW114" s="28"/>
      <c r="AKX114" s="28"/>
      <c r="AKY114" s="28"/>
      <c r="AKZ114" s="28"/>
      <c r="ALA114" s="28"/>
      <c r="ALB114" s="28"/>
      <c r="ALC114" s="28"/>
      <c r="ALD114" s="28"/>
      <c r="ALE114" s="28"/>
      <c r="ALF114" s="28"/>
      <c r="ALG114" s="28"/>
      <c r="ALH114" s="28"/>
      <c r="ALI114" s="28"/>
      <c r="ALJ114" s="28"/>
      <c r="ALK114" s="28"/>
      <c r="ALL114" s="28"/>
      <c r="ALM114" s="28"/>
      <c r="ALN114" s="28"/>
      <c r="ALO114" s="28"/>
      <c r="ALP114" s="28"/>
      <c r="ALQ114" s="28"/>
      <c r="ALR114" s="28"/>
      <c r="ALS114" s="28"/>
      <c r="ALT114" s="28"/>
      <c r="ALU114" s="28"/>
      <c r="ALV114" s="28"/>
      <c r="ALW114" s="28"/>
      <c r="ALX114" s="28"/>
      <c r="ALY114" s="28"/>
      <c r="ALZ114" s="28"/>
      <c r="AMA114" s="28"/>
      <c r="AMB114" s="28"/>
      <c r="AMC114" s="28"/>
      <c r="AMD114" s="28"/>
      <c r="AME114" s="28"/>
      <c r="AMF114" s="28"/>
      <c r="AMG114" s="28"/>
      <c r="AMH114" s="28"/>
      <c r="AMI114" s="28"/>
      <c r="AMJ114" s="28"/>
      <c r="AMK114" s="28"/>
      <c r="AML114" s="28"/>
      <c r="AMM114" s="28"/>
      <c r="AMN114" s="28"/>
      <c r="AMO114" s="28"/>
      <c r="AMP114" s="28"/>
      <c r="AMQ114" s="28"/>
      <c r="AMR114" s="28"/>
      <c r="AMS114" s="28"/>
      <c r="AMT114" s="28"/>
      <c r="AMU114" s="28"/>
      <c r="AMV114" s="28"/>
      <c r="AMW114" s="28"/>
      <c r="AMX114" s="28"/>
      <c r="AMY114" s="28"/>
      <c r="AMZ114" s="28"/>
      <c r="ANA114" s="28"/>
      <c r="ANB114" s="28"/>
      <c r="ANC114" s="28"/>
      <c r="AND114" s="28"/>
      <c r="ANE114" s="28"/>
      <c r="ANF114" s="28"/>
      <c r="ANG114" s="28"/>
      <c r="ANH114" s="28"/>
      <c r="ANI114" s="28"/>
      <c r="ANJ114" s="28"/>
      <c r="ANK114" s="28"/>
      <c r="ANL114" s="28"/>
      <c r="ANM114" s="28"/>
      <c r="ANN114" s="28"/>
      <c r="ANO114" s="28"/>
      <c r="ANP114" s="28"/>
      <c r="ANQ114" s="28"/>
      <c r="ANR114" s="28"/>
      <c r="ANS114" s="28"/>
      <c r="ANT114" s="28"/>
      <c r="ANU114" s="28"/>
      <c r="ANV114" s="28"/>
      <c r="ANW114" s="28"/>
      <c r="ANX114" s="28"/>
      <c r="ANY114" s="28"/>
      <c r="ANZ114" s="28"/>
      <c r="AOA114" s="28"/>
      <c r="AOB114" s="28"/>
      <c r="AOC114" s="28"/>
      <c r="AOD114" s="28"/>
      <c r="AOE114" s="28"/>
      <c r="AOF114" s="28"/>
      <c r="AOG114" s="28"/>
      <c r="AOH114" s="28"/>
      <c r="AOI114" s="28"/>
      <c r="AOJ114" s="28"/>
      <c r="AOK114" s="28"/>
      <c r="AOL114" s="28"/>
      <c r="AOM114" s="28"/>
      <c r="AON114" s="28"/>
      <c r="AOO114" s="28"/>
      <c r="AOP114" s="28"/>
      <c r="AOQ114" s="28"/>
      <c r="AOR114" s="28"/>
      <c r="AOS114" s="28"/>
      <c r="AOT114" s="28"/>
      <c r="AOU114" s="28"/>
      <c r="AOV114" s="28"/>
      <c r="AOW114" s="28"/>
      <c r="AOX114" s="28"/>
      <c r="AOY114" s="28"/>
      <c r="AOZ114" s="28"/>
      <c r="APA114" s="28"/>
      <c r="APB114" s="28"/>
      <c r="APC114" s="28"/>
      <c r="APD114" s="28"/>
      <c r="APE114" s="28"/>
      <c r="APF114" s="28"/>
      <c r="APG114" s="28"/>
      <c r="APH114" s="28"/>
      <c r="API114" s="28"/>
      <c r="APJ114" s="28"/>
      <c r="APK114" s="28"/>
      <c r="APL114" s="28"/>
      <c r="APM114" s="28"/>
      <c r="APN114" s="28"/>
      <c r="APO114" s="28"/>
      <c r="APP114" s="28"/>
      <c r="APQ114" s="28"/>
      <c r="APR114" s="28"/>
      <c r="APS114" s="28"/>
      <c r="APT114" s="28"/>
      <c r="APU114" s="28"/>
      <c r="APV114" s="28"/>
      <c r="APW114" s="28"/>
      <c r="APX114" s="28"/>
      <c r="APY114" s="28"/>
      <c r="APZ114" s="28"/>
      <c r="AQA114" s="28"/>
      <c r="AQB114" s="28"/>
      <c r="AQC114" s="28"/>
      <c r="AQD114" s="28"/>
      <c r="AQE114" s="28"/>
      <c r="AQF114" s="28"/>
      <c r="AQG114" s="28"/>
      <c r="AQH114" s="28"/>
      <c r="AQI114" s="28"/>
      <c r="AQJ114" s="28"/>
      <c r="AQK114" s="28"/>
      <c r="AQL114" s="28"/>
      <c r="AQM114" s="28"/>
      <c r="AQN114" s="28"/>
      <c r="AQO114" s="28"/>
      <c r="AQP114" s="28"/>
      <c r="AQQ114" s="28"/>
      <c r="AQR114" s="28"/>
      <c r="AQS114" s="28"/>
      <c r="AQT114" s="28"/>
      <c r="AQU114" s="28"/>
      <c r="AQV114" s="28"/>
      <c r="AQW114" s="28"/>
      <c r="AQX114" s="28"/>
      <c r="AQY114" s="28"/>
      <c r="AQZ114" s="28"/>
      <c r="ARA114" s="28"/>
      <c r="ARB114" s="28"/>
      <c r="ARC114" s="28"/>
      <c r="ARD114" s="28"/>
      <c r="ARE114" s="28"/>
      <c r="ARF114" s="28"/>
      <c r="ARG114" s="28"/>
      <c r="ARH114" s="28"/>
      <c r="ARI114" s="28"/>
      <c r="ARJ114" s="28"/>
      <c r="ARK114" s="28"/>
      <c r="ARL114" s="28"/>
      <c r="ARM114" s="28"/>
      <c r="ARN114" s="28"/>
      <c r="ARO114" s="28"/>
      <c r="ARP114" s="28"/>
      <c r="ARQ114" s="28"/>
      <c r="ARR114" s="28"/>
      <c r="ARS114" s="28"/>
      <c r="ART114" s="28"/>
      <c r="ARU114" s="28"/>
      <c r="ARV114" s="28"/>
      <c r="ARW114" s="28"/>
      <c r="ARX114" s="28"/>
      <c r="ARY114" s="28"/>
      <c r="ARZ114" s="28"/>
      <c r="ASA114" s="28"/>
      <c r="ASB114" s="28"/>
      <c r="ASC114" s="28"/>
      <c r="ASD114" s="28"/>
      <c r="ASE114" s="28"/>
      <c r="ASF114" s="28"/>
      <c r="ASG114" s="28"/>
      <c r="ASH114" s="28"/>
      <c r="ASI114" s="28"/>
      <c r="ASJ114" s="28"/>
      <c r="ASK114" s="28"/>
      <c r="ASL114" s="28"/>
      <c r="ASM114" s="28"/>
      <c r="ASN114" s="28"/>
      <c r="ASO114" s="28"/>
      <c r="ASP114" s="28"/>
      <c r="ASQ114" s="28"/>
      <c r="ASR114" s="28"/>
      <c r="ASS114" s="28"/>
      <c r="AST114" s="28"/>
      <c r="ASU114" s="28"/>
      <c r="ASV114" s="28"/>
      <c r="ASW114" s="28"/>
      <c r="ASX114" s="28"/>
      <c r="ASY114" s="28"/>
      <c r="ASZ114" s="28"/>
      <c r="ATA114" s="28"/>
      <c r="ATB114" s="28"/>
      <c r="ATC114" s="28"/>
      <c r="ATD114" s="28"/>
      <c r="ATE114" s="28"/>
      <c r="ATF114" s="28"/>
      <c r="ATG114" s="28"/>
      <c r="ATH114" s="28"/>
      <c r="ATI114" s="28"/>
      <c r="ATJ114" s="28"/>
      <c r="ATK114" s="28"/>
      <c r="ATL114" s="28"/>
      <c r="ATM114" s="28"/>
      <c r="ATN114" s="28"/>
      <c r="ATO114" s="28"/>
      <c r="ATP114" s="28"/>
      <c r="ATQ114" s="28"/>
      <c r="ATR114" s="28"/>
      <c r="ATS114" s="28"/>
      <c r="ATT114" s="28"/>
      <c r="ATU114" s="28"/>
      <c r="ATV114" s="28"/>
      <c r="ATW114" s="28"/>
      <c r="ATX114" s="28"/>
      <c r="ATY114" s="28"/>
      <c r="ATZ114" s="28"/>
      <c r="AUA114" s="28"/>
      <c r="AUB114" s="28"/>
      <c r="AUC114" s="28"/>
      <c r="AUD114" s="28"/>
      <c r="AUE114" s="28"/>
      <c r="AUF114" s="28"/>
      <c r="AUG114" s="28"/>
      <c r="AUH114" s="28"/>
      <c r="AUI114" s="28"/>
      <c r="AUJ114" s="28"/>
      <c r="AUK114" s="28"/>
      <c r="AUL114" s="28"/>
      <c r="AUM114" s="28"/>
      <c r="AUN114" s="28"/>
      <c r="AUO114" s="28"/>
      <c r="AUP114" s="28"/>
      <c r="AUQ114" s="28"/>
      <c r="AUR114" s="28"/>
      <c r="AUS114" s="28"/>
      <c r="AUT114" s="28"/>
      <c r="AUU114" s="28"/>
      <c r="AUV114" s="28"/>
      <c r="AUW114" s="28"/>
      <c r="AUX114" s="28"/>
      <c r="AUY114" s="28"/>
      <c r="AUZ114" s="28"/>
      <c r="AVA114" s="28"/>
      <c r="AVB114" s="28"/>
      <c r="AVC114" s="28"/>
      <c r="AVD114" s="28"/>
      <c r="AVE114" s="28"/>
      <c r="AVF114" s="28"/>
      <c r="AVG114" s="28"/>
      <c r="AVH114" s="28"/>
      <c r="AVI114" s="28"/>
      <c r="AVJ114" s="28"/>
      <c r="AVK114" s="28"/>
      <c r="AVL114" s="28"/>
      <c r="AVM114" s="28"/>
      <c r="AVN114" s="28"/>
      <c r="AVO114" s="28"/>
      <c r="AVP114" s="28"/>
      <c r="AVQ114" s="28"/>
      <c r="AVR114" s="28"/>
      <c r="AVS114" s="28"/>
      <c r="AVT114" s="28"/>
      <c r="AVU114" s="28"/>
      <c r="AVV114" s="28"/>
      <c r="AVW114" s="28"/>
      <c r="AVX114" s="28"/>
      <c r="AVY114" s="28"/>
      <c r="AVZ114" s="28"/>
      <c r="AWA114" s="28"/>
      <c r="AWB114" s="28"/>
      <c r="AWC114" s="28"/>
      <c r="AWD114" s="28"/>
      <c r="AWE114" s="28"/>
      <c r="AWF114" s="28"/>
      <c r="AWG114" s="28"/>
      <c r="AWH114" s="28"/>
      <c r="AWI114" s="28"/>
      <c r="AWJ114" s="28"/>
      <c r="AWK114" s="28"/>
      <c r="AWL114" s="28"/>
      <c r="AWM114" s="28"/>
      <c r="AWN114" s="28"/>
      <c r="AWO114" s="28"/>
      <c r="AWP114" s="28"/>
      <c r="AWQ114" s="28"/>
      <c r="AWR114" s="28"/>
      <c r="AWS114" s="28"/>
      <c r="AWT114" s="28"/>
      <c r="AWU114" s="28"/>
      <c r="AWV114" s="28"/>
      <c r="AWW114" s="28"/>
      <c r="AWX114" s="28"/>
      <c r="AWY114" s="28"/>
      <c r="AWZ114" s="28"/>
      <c r="AXA114" s="28"/>
      <c r="AXB114" s="28"/>
      <c r="AXC114" s="28"/>
      <c r="AXD114" s="28"/>
      <c r="AXE114" s="28"/>
      <c r="AXF114" s="28"/>
      <c r="AXG114" s="28"/>
      <c r="AXH114" s="28"/>
      <c r="AXI114" s="28"/>
      <c r="AXJ114" s="28"/>
      <c r="AXK114" s="28"/>
      <c r="AXL114" s="28"/>
      <c r="AXM114" s="28"/>
      <c r="AXN114" s="28"/>
      <c r="AXO114" s="28"/>
      <c r="AXP114" s="28"/>
      <c r="AXQ114" s="28"/>
      <c r="AXR114" s="28"/>
      <c r="AXS114" s="28"/>
      <c r="AXT114" s="28"/>
      <c r="AXU114" s="28"/>
      <c r="AXV114" s="28"/>
      <c r="AXW114" s="28"/>
      <c r="AXX114" s="28"/>
      <c r="AXY114" s="28"/>
      <c r="AXZ114" s="28"/>
      <c r="AYA114" s="28"/>
      <c r="AYB114" s="28"/>
      <c r="AYC114" s="28"/>
      <c r="AYD114" s="28"/>
      <c r="AYE114" s="28"/>
      <c r="AYF114" s="28"/>
      <c r="AYG114" s="28"/>
      <c r="AYH114" s="28"/>
      <c r="AYI114" s="28"/>
      <c r="AYJ114" s="28"/>
      <c r="AYK114" s="28"/>
      <c r="AYL114" s="28"/>
      <c r="AYM114" s="28"/>
      <c r="AYN114" s="28"/>
      <c r="AYO114" s="28"/>
      <c r="AYP114" s="28"/>
      <c r="AYQ114" s="28"/>
      <c r="AYR114" s="28"/>
      <c r="AYS114" s="28"/>
      <c r="AYT114" s="28"/>
      <c r="AYU114" s="28"/>
      <c r="AYV114" s="28"/>
      <c r="AYW114" s="28"/>
      <c r="AYX114" s="28"/>
      <c r="AYY114" s="28"/>
      <c r="AYZ114" s="28"/>
      <c r="AZA114" s="28"/>
      <c r="AZB114" s="28"/>
      <c r="AZC114" s="28"/>
      <c r="AZD114" s="28"/>
      <c r="AZE114" s="28"/>
      <c r="AZF114" s="28"/>
      <c r="AZG114" s="28"/>
      <c r="AZH114" s="28"/>
      <c r="AZI114" s="28"/>
      <c r="AZJ114" s="28"/>
      <c r="AZK114" s="28"/>
      <c r="AZL114" s="28"/>
      <c r="AZM114" s="28"/>
      <c r="AZN114" s="28"/>
      <c r="AZO114" s="28"/>
      <c r="AZP114" s="28"/>
      <c r="AZQ114" s="28"/>
      <c r="AZR114" s="28"/>
      <c r="AZS114" s="28"/>
      <c r="AZT114" s="28"/>
      <c r="AZU114" s="28"/>
      <c r="AZV114" s="28"/>
      <c r="AZW114" s="28"/>
      <c r="AZX114" s="28"/>
      <c r="AZY114" s="28"/>
      <c r="AZZ114" s="28"/>
      <c r="BAA114" s="28"/>
      <c r="BAB114" s="28"/>
      <c r="BAC114" s="28"/>
      <c r="BAD114" s="28"/>
      <c r="BAE114" s="28"/>
      <c r="BAF114" s="28"/>
      <c r="BAG114" s="28"/>
      <c r="BAH114" s="28"/>
      <c r="BAI114" s="28"/>
      <c r="BAJ114" s="28"/>
      <c r="BAK114" s="28"/>
      <c r="BAL114" s="28"/>
      <c r="BAM114" s="28"/>
      <c r="BAN114" s="28"/>
      <c r="BAO114" s="28"/>
      <c r="BAP114" s="28"/>
      <c r="BAQ114" s="28"/>
      <c r="BAR114" s="28"/>
      <c r="BAS114" s="28"/>
      <c r="BAT114" s="28"/>
      <c r="BAU114" s="28"/>
      <c r="BAV114" s="28"/>
      <c r="BAW114" s="28"/>
      <c r="BAX114" s="28"/>
      <c r="BAY114" s="28"/>
      <c r="BAZ114" s="28"/>
      <c r="BBA114" s="28"/>
      <c r="BBB114" s="28"/>
      <c r="BBC114" s="28"/>
      <c r="BBD114" s="28"/>
      <c r="BBE114" s="28"/>
      <c r="BBF114" s="28"/>
      <c r="BBG114" s="28"/>
      <c r="BBH114" s="28"/>
      <c r="BBI114" s="28"/>
      <c r="BBJ114" s="28"/>
      <c r="BBK114" s="28"/>
      <c r="BBL114" s="28"/>
      <c r="BBM114" s="28"/>
      <c r="BBN114" s="28"/>
      <c r="BBO114" s="28"/>
      <c r="BBP114" s="28"/>
      <c r="BBQ114" s="28"/>
      <c r="BBR114" s="28"/>
      <c r="BBS114" s="28"/>
      <c r="BBT114" s="28"/>
      <c r="BBU114" s="28"/>
      <c r="BBV114" s="28"/>
      <c r="BBW114" s="28"/>
      <c r="BBX114" s="28"/>
      <c r="BBY114" s="28"/>
      <c r="BBZ114" s="28"/>
      <c r="BCA114" s="28"/>
      <c r="BCB114" s="28"/>
      <c r="BCC114" s="28"/>
      <c r="BCD114" s="28"/>
      <c r="BCE114" s="28"/>
      <c r="BCF114" s="28"/>
      <c r="BCG114" s="28"/>
      <c r="BCH114" s="28"/>
      <c r="BCI114" s="28"/>
      <c r="BCJ114" s="28"/>
      <c r="BCK114" s="28"/>
      <c r="BCL114" s="28"/>
      <c r="BCM114" s="28"/>
      <c r="BCN114" s="28"/>
      <c r="BCO114" s="28"/>
      <c r="BCP114" s="28"/>
      <c r="BCQ114" s="28"/>
      <c r="BCR114" s="28"/>
      <c r="BCS114" s="28"/>
      <c r="BCT114" s="28"/>
      <c r="BCU114" s="28"/>
      <c r="BCV114" s="28"/>
      <c r="BCW114" s="28"/>
      <c r="BCX114" s="28"/>
      <c r="BCY114" s="28"/>
      <c r="BCZ114" s="28"/>
      <c r="BDA114" s="28"/>
      <c r="BDB114" s="28"/>
      <c r="BDC114" s="28"/>
      <c r="BDD114" s="28"/>
      <c r="BDE114" s="28"/>
      <c r="BDF114" s="28"/>
      <c r="BDG114" s="28"/>
      <c r="BDH114" s="28"/>
      <c r="BDI114" s="28"/>
      <c r="BDJ114" s="28"/>
      <c r="BDK114" s="28"/>
      <c r="BDL114" s="28"/>
      <c r="BDM114" s="28"/>
      <c r="BDN114" s="28"/>
      <c r="BDO114" s="28"/>
      <c r="BDP114" s="28"/>
      <c r="BDQ114" s="28"/>
      <c r="BDR114" s="28"/>
      <c r="BDS114" s="28"/>
      <c r="BDT114" s="28"/>
      <c r="BDU114" s="28"/>
      <c r="BDV114" s="28"/>
      <c r="BDW114" s="28"/>
      <c r="BDX114" s="28"/>
      <c r="BDY114" s="28"/>
      <c r="BDZ114" s="28"/>
      <c r="BEA114" s="28"/>
      <c r="BEB114" s="28"/>
      <c r="BEC114" s="28"/>
      <c r="BED114" s="28"/>
      <c r="BEE114" s="28"/>
      <c r="BEF114" s="28"/>
      <c r="BEG114" s="28"/>
      <c r="BEH114" s="28"/>
      <c r="BEI114" s="28"/>
      <c r="BEJ114" s="28"/>
      <c r="BEK114" s="28"/>
      <c r="BEL114" s="28"/>
      <c r="BEM114" s="28"/>
      <c r="BEN114" s="28"/>
      <c r="BEO114" s="28"/>
      <c r="BEP114" s="28"/>
      <c r="BEQ114" s="28"/>
      <c r="BER114" s="28"/>
      <c r="BES114" s="28"/>
      <c r="BET114" s="28"/>
      <c r="BEU114" s="28"/>
      <c r="BEV114" s="28"/>
      <c r="BEW114" s="28"/>
      <c r="BEX114" s="28"/>
      <c r="BEY114" s="28"/>
      <c r="BEZ114" s="28"/>
      <c r="BFA114" s="28"/>
      <c r="BFB114" s="28"/>
      <c r="BFC114" s="28"/>
      <c r="BFD114" s="28"/>
      <c r="BFE114" s="28"/>
      <c r="BFF114" s="28"/>
      <c r="BFG114" s="28"/>
      <c r="BFH114" s="28"/>
      <c r="BFI114" s="28"/>
      <c r="BFJ114" s="28"/>
      <c r="BFK114" s="28"/>
      <c r="BFL114" s="28"/>
      <c r="BFM114" s="28"/>
      <c r="BFN114" s="28"/>
      <c r="BFO114" s="28"/>
      <c r="BFP114" s="28"/>
      <c r="BFQ114" s="28"/>
      <c r="BFR114" s="28"/>
      <c r="BFS114" s="28"/>
      <c r="BFT114" s="28"/>
      <c r="BFU114" s="28"/>
      <c r="BFV114" s="28"/>
      <c r="BFW114" s="28"/>
      <c r="BFX114" s="28"/>
      <c r="BFY114" s="28"/>
      <c r="BFZ114" s="28"/>
      <c r="BGA114" s="28"/>
      <c r="BGB114" s="28"/>
      <c r="BGC114" s="28"/>
      <c r="BGD114" s="28"/>
      <c r="BGE114" s="28"/>
      <c r="BGF114" s="28"/>
      <c r="BGG114" s="28"/>
      <c r="BGH114" s="28"/>
      <c r="BGI114" s="28"/>
      <c r="BGJ114" s="28"/>
      <c r="BGK114" s="28"/>
      <c r="BGL114" s="28"/>
      <c r="BGM114" s="28"/>
      <c r="BGN114" s="28"/>
      <c r="BGO114" s="28"/>
      <c r="BGP114" s="28"/>
      <c r="BGQ114" s="28"/>
      <c r="BGR114" s="28"/>
      <c r="BGS114" s="28"/>
      <c r="BGT114" s="28"/>
      <c r="BGU114" s="28"/>
      <c r="BGV114" s="28"/>
      <c r="BGW114" s="28"/>
      <c r="BGX114" s="28"/>
      <c r="BGY114" s="28"/>
      <c r="BGZ114" s="28"/>
      <c r="BHA114" s="28"/>
      <c r="BHB114" s="28"/>
      <c r="BHC114" s="28"/>
      <c r="BHD114" s="28"/>
      <c r="BHE114" s="28"/>
      <c r="BHF114" s="28"/>
      <c r="BHG114" s="28"/>
      <c r="BHH114" s="28"/>
      <c r="BHI114" s="28"/>
      <c r="BHJ114" s="28"/>
      <c r="BHK114" s="28"/>
      <c r="BHL114" s="28"/>
      <c r="BHM114" s="28"/>
      <c r="BHN114" s="28"/>
      <c r="BHO114" s="28"/>
      <c r="BHP114" s="28"/>
      <c r="BHQ114" s="28"/>
      <c r="BHR114" s="28"/>
      <c r="BHS114" s="28"/>
      <c r="BHT114" s="28"/>
      <c r="BHU114" s="28"/>
      <c r="BHV114" s="28"/>
      <c r="BHW114" s="28"/>
      <c r="BHX114" s="28"/>
      <c r="BHY114" s="28"/>
      <c r="BHZ114" s="28"/>
      <c r="BIA114" s="28"/>
      <c r="BIB114" s="28"/>
      <c r="BIC114" s="28"/>
      <c r="BID114" s="28"/>
      <c r="BIE114" s="28"/>
      <c r="BIF114" s="28"/>
      <c r="BIG114" s="28"/>
      <c r="BIH114" s="28"/>
      <c r="BII114" s="28"/>
      <c r="BIJ114" s="28"/>
      <c r="BIK114" s="28"/>
      <c r="BIL114" s="28"/>
      <c r="BIM114" s="28"/>
      <c r="BIN114" s="28"/>
      <c r="BIO114" s="28"/>
      <c r="BIP114" s="28"/>
      <c r="BIQ114" s="28"/>
      <c r="BIR114" s="28"/>
      <c r="BIS114" s="28"/>
      <c r="BIT114" s="28"/>
      <c r="BIU114" s="28"/>
      <c r="BIV114" s="28"/>
      <c r="BIW114" s="28"/>
      <c r="BIX114" s="28"/>
      <c r="BIY114" s="28"/>
      <c r="BIZ114" s="28"/>
      <c r="BJA114" s="28"/>
      <c r="BJB114" s="28"/>
      <c r="BJC114" s="28"/>
      <c r="BJD114" s="28"/>
      <c r="BJE114" s="28"/>
      <c r="BJF114" s="28"/>
      <c r="BJG114" s="28"/>
      <c r="BJH114" s="28"/>
      <c r="BJI114" s="28"/>
      <c r="BJJ114" s="28"/>
      <c r="BJK114" s="28"/>
      <c r="BJL114" s="28"/>
      <c r="BJM114" s="28"/>
      <c r="BJN114" s="28"/>
      <c r="BJO114" s="28"/>
      <c r="BJP114" s="28"/>
      <c r="BJQ114" s="28"/>
      <c r="BJR114" s="28"/>
      <c r="BJS114" s="28"/>
      <c r="BJT114" s="28"/>
      <c r="BJU114" s="28"/>
      <c r="BJV114" s="28"/>
      <c r="BJW114" s="28"/>
      <c r="BJX114" s="28"/>
      <c r="BJY114" s="28"/>
      <c r="BJZ114" s="28"/>
      <c r="BKA114" s="28"/>
      <c r="BKB114" s="28"/>
      <c r="BKC114" s="28"/>
      <c r="BKD114" s="28"/>
      <c r="BKE114" s="28"/>
      <c r="BKF114" s="28"/>
      <c r="BKG114" s="28"/>
      <c r="BKH114" s="28"/>
      <c r="BKI114" s="28"/>
      <c r="BKJ114" s="28"/>
      <c r="BKK114" s="28"/>
      <c r="BKL114" s="28"/>
      <c r="BKM114" s="28"/>
      <c r="BKN114" s="28"/>
      <c r="BKO114" s="28"/>
      <c r="BKP114" s="28"/>
      <c r="BKQ114" s="28"/>
      <c r="BKR114" s="28"/>
      <c r="BKS114" s="28"/>
      <c r="BKT114" s="28"/>
      <c r="BKU114" s="28"/>
      <c r="BKV114" s="28"/>
      <c r="BKW114" s="28"/>
      <c r="BKX114" s="28"/>
      <c r="BKY114" s="28"/>
      <c r="BKZ114" s="28"/>
      <c r="BLA114" s="28"/>
      <c r="BLB114" s="28"/>
      <c r="BLC114" s="28"/>
      <c r="BLD114" s="28"/>
      <c r="BLE114" s="28"/>
      <c r="BLF114" s="28"/>
      <c r="BLG114" s="28"/>
      <c r="BLH114" s="28"/>
      <c r="BLI114" s="28"/>
      <c r="BLJ114" s="28"/>
      <c r="BLK114" s="28"/>
      <c r="BLL114" s="28"/>
      <c r="BLM114" s="28"/>
      <c r="BLN114" s="28"/>
      <c r="BLO114" s="28"/>
      <c r="BLP114" s="28"/>
      <c r="BLQ114" s="28"/>
      <c r="BLR114" s="28"/>
      <c r="BLS114" s="28"/>
      <c r="BLT114" s="28"/>
      <c r="BLU114" s="28"/>
      <c r="BLV114" s="28"/>
      <c r="BLW114" s="28"/>
      <c r="BLX114" s="28"/>
      <c r="BLY114" s="28"/>
      <c r="BLZ114" s="28"/>
      <c r="BMA114" s="28"/>
      <c r="BMB114" s="28"/>
      <c r="BMC114" s="28"/>
      <c r="BMD114" s="28"/>
      <c r="BME114" s="28"/>
      <c r="BMF114" s="28"/>
      <c r="BMG114" s="28"/>
      <c r="BMH114" s="28"/>
      <c r="BMI114" s="28"/>
      <c r="BMJ114" s="28"/>
      <c r="BMK114" s="28"/>
      <c r="BML114" s="28"/>
      <c r="BMM114" s="28"/>
      <c r="BMN114" s="28"/>
      <c r="BMO114" s="28"/>
      <c r="BMP114" s="28"/>
      <c r="BMQ114" s="28"/>
      <c r="BMR114" s="28"/>
      <c r="BMS114" s="28"/>
      <c r="BMT114" s="28"/>
      <c r="BMU114" s="28"/>
      <c r="BMV114" s="28"/>
      <c r="BMW114" s="28"/>
      <c r="BMX114" s="28"/>
      <c r="BMY114" s="28"/>
      <c r="BMZ114" s="28"/>
      <c r="BNA114" s="28"/>
      <c r="BNB114" s="28"/>
      <c r="BNC114" s="28"/>
      <c r="BND114" s="28"/>
      <c r="BNE114" s="28"/>
      <c r="BNF114" s="28"/>
      <c r="BNG114" s="28"/>
      <c r="BNH114" s="28"/>
      <c r="BNI114" s="28"/>
      <c r="BNJ114" s="28"/>
      <c r="BNK114" s="28"/>
      <c r="BNL114" s="28"/>
      <c r="BNM114" s="28"/>
      <c r="BNN114" s="28"/>
      <c r="BNO114" s="28"/>
      <c r="BNP114" s="28"/>
      <c r="BNQ114" s="28"/>
      <c r="BNR114" s="28"/>
      <c r="BNS114" s="28"/>
      <c r="BNT114" s="28"/>
      <c r="BNU114" s="28"/>
      <c r="BNV114" s="28"/>
      <c r="BNW114" s="28"/>
      <c r="BNX114" s="28"/>
      <c r="BNY114" s="28"/>
      <c r="BNZ114" s="28"/>
      <c r="BOA114" s="28"/>
      <c r="BOB114" s="28"/>
      <c r="BOC114" s="28"/>
      <c r="BOD114" s="28"/>
      <c r="BOE114" s="28"/>
      <c r="BOF114" s="28"/>
      <c r="BOG114" s="28"/>
      <c r="BOH114" s="28"/>
      <c r="BOI114" s="28"/>
      <c r="BOJ114" s="28"/>
      <c r="BOK114" s="28"/>
      <c r="BOL114" s="28"/>
      <c r="BOM114" s="28"/>
      <c r="BON114" s="28"/>
      <c r="BOO114" s="28"/>
      <c r="BOP114" s="28"/>
      <c r="BOQ114" s="28"/>
      <c r="BOR114" s="28"/>
      <c r="BOS114" s="28"/>
      <c r="BOT114" s="28"/>
      <c r="BOU114" s="28"/>
      <c r="BOV114" s="28"/>
      <c r="BOW114" s="28"/>
      <c r="BOX114" s="28"/>
      <c r="BOY114" s="28"/>
      <c r="BOZ114" s="28"/>
      <c r="BPA114" s="28"/>
      <c r="BPB114" s="28"/>
      <c r="BPC114" s="28"/>
      <c r="BPD114" s="28"/>
      <c r="BPE114" s="28"/>
      <c r="BPF114" s="28"/>
      <c r="BPG114" s="28"/>
      <c r="BPH114" s="28"/>
      <c r="BPI114" s="28"/>
      <c r="BPJ114" s="28"/>
      <c r="BPK114" s="28"/>
      <c r="BPL114" s="28"/>
      <c r="BPM114" s="28"/>
      <c r="BPN114" s="28"/>
      <c r="BPO114" s="28"/>
      <c r="BPP114" s="28"/>
      <c r="BPQ114" s="28"/>
      <c r="BPR114" s="28"/>
      <c r="BPS114" s="28"/>
      <c r="BPT114" s="28"/>
      <c r="BPU114" s="28"/>
      <c r="BPV114" s="28"/>
      <c r="BPW114" s="28"/>
      <c r="BPX114" s="28"/>
      <c r="BPY114" s="28"/>
      <c r="BPZ114" s="28"/>
      <c r="BQA114" s="28"/>
      <c r="BQB114" s="28"/>
      <c r="BQC114" s="28"/>
      <c r="BQD114" s="28"/>
      <c r="BQE114" s="28"/>
      <c r="BQF114" s="28"/>
      <c r="BQG114" s="28"/>
      <c r="BQH114" s="28"/>
      <c r="BQI114" s="28"/>
      <c r="BQJ114" s="28"/>
      <c r="BQK114" s="28"/>
      <c r="BQL114" s="28"/>
      <c r="BQM114" s="28"/>
      <c r="BQN114" s="28"/>
      <c r="BQO114" s="28"/>
      <c r="BQP114" s="28"/>
      <c r="BQQ114" s="28"/>
      <c r="BQR114" s="28"/>
      <c r="BQS114" s="28"/>
      <c r="BQT114" s="28"/>
      <c r="BQU114" s="28"/>
      <c r="BQV114" s="28"/>
      <c r="BQW114" s="28"/>
      <c r="BQX114" s="28"/>
      <c r="BQY114" s="28"/>
      <c r="BQZ114" s="28"/>
      <c r="BRA114" s="28"/>
      <c r="BRB114" s="28"/>
      <c r="BRC114" s="28"/>
      <c r="BRD114" s="28"/>
      <c r="BRE114" s="28"/>
      <c r="BRF114" s="28"/>
      <c r="BRG114" s="28"/>
      <c r="BRH114" s="28"/>
      <c r="BRI114" s="28"/>
      <c r="BRJ114" s="28"/>
      <c r="BRK114" s="28"/>
      <c r="BRL114" s="28"/>
      <c r="BRM114" s="28"/>
      <c r="BRN114" s="28"/>
      <c r="BRO114" s="28"/>
      <c r="BRP114" s="28"/>
      <c r="BRQ114" s="28"/>
      <c r="BRR114" s="28"/>
      <c r="BRS114" s="28"/>
      <c r="BRT114" s="28"/>
      <c r="BRU114" s="28"/>
      <c r="BRV114" s="28"/>
      <c r="BRW114" s="28"/>
      <c r="BRX114" s="28"/>
      <c r="BRY114" s="28"/>
      <c r="BRZ114" s="28"/>
      <c r="BSA114" s="28"/>
      <c r="BSB114" s="28"/>
      <c r="BSC114" s="28"/>
      <c r="BSD114" s="28"/>
      <c r="BSE114" s="28"/>
      <c r="BSF114" s="28"/>
      <c r="BSG114" s="28"/>
      <c r="BSH114" s="28"/>
      <c r="BSI114" s="28"/>
      <c r="BSJ114" s="28"/>
      <c r="BSK114" s="28"/>
      <c r="BSL114" s="28"/>
      <c r="BSM114" s="28"/>
      <c r="BSN114" s="28"/>
      <c r="BSO114" s="28"/>
      <c r="BSP114" s="28"/>
      <c r="BSQ114" s="28"/>
      <c r="BSR114" s="28"/>
      <c r="BSS114" s="28"/>
      <c r="BST114" s="28"/>
      <c r="BSU114" s="28"/>
      <c r="BSV114" s="28"/>
      <c r="BSW114" s="28"/>
      <c r="BSX114" s="28"/>
      <c r="BSY114" s="28"/>
      <c r="BSZ114" s="28"/>
      <c r="BTA114" s="28"/>
      <c r="BTB114" s="28"/>
      <c r="BTC114" s="28"/>
      <c r="BTD114" s="28"/>
      <c r="BTE114" s="28"/>
      <c r="BTF114" s="28"/>
      <c r="BTG114" s="28"/>
      <c r="BTH114" s="28"/>
      <c r="BTI114" s="28"/>
      <c r="BTJ114" s="28"/>
      <c r="BTK114" s="28"/>
      <c r="BTL114" s="28"/>
      <c r="BTM114" s="28"/>
      <c r="BTN114" s="28"/>
      <c r="BTO114" s="28"/>
      <c r="BTP114" s="28"/>
      <c r="BTQ114" s="28"/>
      <c r="BTR114" s="28"/>
      <c r="BTS114" s="28"/>
      <c r="BTT114" s="28"/>
      <c r="BTU114" s="28"/>
      <c r="BTV114" s="28"/>
      <c r="BTW114" s="28"/>
      <c r="BTX114" s="28"/>
      <c r="BTY114" s="28"/>
      <c r="BTZ114" s="28"/>
      <c r="BUA114" s="28"/>
      <c r="BUB114" s="28"/>
      <c r="BUC114" s="28"/>
      <c r="BUD114" s="28"/>
      <c r="BUE114" s="28"/>
      <c r="BUF114" s="28"/>
      <c r="BUG114" s="28"/>
      <c r="BUH114" s="28"/>
      <c r="BUI114" s="28"/>
      <c r="BUJ114" s="28"/>
      <c r="BUK114" s="28"/>
      <c r="BUL114" s="28"/>
      <c r="BUM114" s="28"/>
      <c r="BUN114" s="28"/>
      <c r="BUO114" s="28"/>
      <c r="BUP114" s="28"/>
      <c r="BUQ114" s="28"/>
      <c r="BUR114" s="28"/>
      <c r="BUS114" s="28"/>
      <c r="BUT114" s="28"/>
      <c r="BUU114" s="28"/>
      <c r="BUV114" s="28"/>
      <c r="BUW114" s="28"/>
      <c r="BUX114" s="28"/>
      <c r="BUY114" s="28"/>
      <c r="BUZ114" s="28"/>
      <c r="BVA114" s="28"/>
      <c r="BVB114" s="28"/>
      <c r="BVC114" s="28"/>
      <c r="BVD114" s="28"/>
      <c r="BVE114" s="28"/>
      <c r="BVF114" s="28"/>
      <c r="BVG114" s="28"/>
      <c r="BVH114" s="28"/>
      <c r="BVI114" s="28"/>
      <c r="BVJ114" s="28"/>
      <c r="BVK114" s="28"/>
      <c r="BVL114" s="28"/>
      <c r="BVM114" s="28"/>
      <c r="BVN114" s="28"/>
      <c r="BVO114" s="28"/>
      <c r="BVP114" s="28"/>
      <c r="BVQ114" s="28"/>
      <c r="BVR114" s="28"/>
      <c r="BVS114" s="28"/>
      <c r="BVT114" s="28"/>
      <c r="BVU114" s="28"/>
      <c r="BVV114" s="28"/>
      <c r="BVW114" s="28"/>
      <c r="BVX114" s="28"/>
      <c r="BVY114" s="28"/>
      <c r="BVZ114" s="28"/>
      <c r="BWA114" s="28"/>
      <c r="BWB114" s="28"/>
      <c r="BWC114" s="28"/>
      <c r="BWD114" s="28"/>
      <c r="BWE114" s="28"/>
      <c r="BWF114" s="28"/>
      <c r="BWG114" s="28"/>
      <c r="BWH114" s="28"/>
      <c r="BWI114" s="28"/>
      <c r="BWJ114" s="28"/>
      <c r="BWK114" s="28"/>
      <c r="BWL114" s="28"/>
      <c r="BWM114" s="28"/>
      <c r="BWN114" s="28"/>
      <c r="BWO114" s="28"/>
      <c r="BWP114" s="28"/>
      <c r="BWQ114" s="28"/>
      <c r="BWR114" s="28"/>
      <c r="BWS114" s="28"/>
      <c r="BWT114" s="28"/>
      <c r="BWU114" s="28"/>
      <c r="BWV114" s="28"/>
      <c r="BWW114" s="28"/>
      <c r="BWX114" s="28"/>
      <c r="BWY114" s="28"/>
      <c r="BWZ114" s="28"/>
      <c r="BXA114" s="28"/>
      <c r="BXB114" s="28"/>
      <c r="BXC114" s="28"/>
      <c r="BXD114" s="28"/>
      <c r="BXE114" s="28"/>
      <c r="BXF114" s="28"/>
      <c r="BXG114" s="28"/>
      <c r="BXH114" s="28"/>
      <c r="BXI114" s="28"/>
      <c r="BXJ114" s="28"/>
      <c r="BXK114" s="28"/>
      <c r="BXL114" s="28"/>
      <c r="BXM114" s="28"/>
      <c r="BXN114" s="28"/>
      <c r="BXO114" s="28"/>
      <c r="BXP114" s="28"/>
      <c r="BXQ114" s="28"/>
      <c r="BXR114" s="28"/>
      <c r="BXS114" s="28"/>
      <c r="BXT114" s="28"/>
      <c r="BXU114" s="28"/>
      <c r="BXV114" s="28"/>
      <c r="BXW114" s="28"/>
      <c r="BXX114" s="28"/>
      <c r="BXY114" s="28"/>
      <c r="BXZ114" s="28"/>
      <c r="BYA114" s="28"/>
      <c r="BYB114" s="28"/>
      <c r="BYC114" s="28"/>
      <c r="BYD114" s="28"/>
      <c r="BYE114" s="28"/>
      <c r="BYF114" s="28"/>
      <c r="BYG114" s="28"/>
      <c r="BYH114" s="28"/>
      <c r="BYI114" s="28"/>
      <c r="BYJ114" s="28"/>
      <c r="BYK114" s="28"/>
      <c r="BYL114" s="28"/>
      <c r="BYM114" s="28"/>
      <c r="BYN114" s="28"/>
      <c r="BYO114" s="28"/>
      <c r="BYP114" s="28"/>
      <c r="BYQ114" s="28"/>
      <c r="BYR114" s="28"/>
      <c r="BYS114" s="28"/>
      <c r="BYT114" s="28"/>
      <c r="BYU114" s="28"/>
      <c r="BYV114" s="28"/>
      <c r="BYW114" s="28"/>
      <c r="BYX114" s="28"/>
      <c r="BYY114" s="28"/>
      <c r="BYZ114" s="28"/>
      <c r="BZA114" s="28"/>
      <c r="BZB114" s="28"/>
      <c r="BZC114" s="28"/>
      <c r="BZD114" s="28"/>
      <c r="BZE114" s="28"/>
      <c r="BZF114" s="28"/>
      <c r="BZG114" s="28"/>
      <c r="BZH114" s="28"/>
      <c r="BZI114" s="28"/>
      <c r="BZJ114" s="28"/>
      <c r="BZK114" s="28"/>
      <c r="BZL114" s="28"/>
      <c r="BZM114" s="28"/>
      <c r="BZN114" s="28"/>
      <c r="BZO114" s="28"/>
      <c r="BZP114" s="28"/>
      <c r="BZQ114" s="28"/>
      <c r="BZR114" s="28"/>
      <c r="BZS114" s="28"/>
      <c r="BZT114" s="28"/>
      <c r="BZU114" s="28"/>
      <c r="BZV114" s="28"/>
      <c r="BZW114" s="28"/>
      <c r="BZX114" s="28"/>
      <c r="BZY114" s="28"/>
      <c r="BZZ114" s="28"/>
      <c r="CAA114" s="28"/>
      <c r="CAB114" s="28"/>
      <c r="CAC114" s="28"/>
      <c r="CAD114" s="28"/>
      <c r="CAE114" s="28"/>
      <c r="CAF114" s="28"/>
      <c r="CAG114" s="28"/>
      <c r="CAH114" s="28"/>
      <c r="CAI114" s="28"/>
      <c r="CAJ114" s="28"/>
      <c r="CAK114" s="28"/>
      <c r="CAL114" s="28"/>
      <c r="CAM114" s="28"/>
      <c r="CAN114" s="28"/>
      <c r="CAO114" s="28"/>
      <c r="CAP114" s="28"/>
      <c r="CAQ114" s="28"/>
      <c r="CAR114" s="28"/>
      <c r="CAS114" s="28"/>
      <c r="CAT114" s="28"/>
      <c r="CAU114" s="28"/>
      <c r="CAV114" s="28"/>
      <c r="CAW114" s="28"/>
      <c r="CAX114" s="28"/>
      <c r="CAY114" s="28"/>
      <c r="CAZ114" s="28"/>
      <c r="CBA114" s="28"/>
      <c r="CBB114" s="28"/>
      <c r="CBC114" s="28"/>
      <c r="CBD114" s="28"/>
      <c r="CBE114" s="28"/>
      <c r="CBF114" s="28"/>
      <c r="CBG114" s="28"/>
      <c r="CBH114" s="28"/>
      <c r="CBI114" s="28"/>
      <c r="CBJ114" s="28"/>
      <c r="CBK114" s="28"/>
      <c r="CBL114" s="28"/>
      <c r="CBM114" s="28"/>
      <c r="CBN114" s="28"/>
      <c r="CBO114" s="28"/>
      <c r="CBP114" s="28"/>
      <c r="CBQ114" s="28"/>
      <c r="CBR114" s="28"/>
      <c r="CBS114" s="28"/>
      <c r="CBT114" s="28"/>
      <c r="CBU114" s="28"/>
      <c r="CBV114" s="28"/>
      <c r="CBW114" s="28"/>
      <c r="CBX114" s="28"/>
      <c r="CBY114" s="28"/>
      <c r="CBZ114" s="28"/>
      <c r="CCA114" s="28"/>
      <c r="CCB114" s="28"/>
      <c r="CCC114" s="28"/>
      <c r="CCD114" s="28"/>
      <c r="CCE114" s="28"/>
      <c r="CCF114" s="28"/>
      <c r="CCG114" s="28"/>
      <c r="CCH114" s="28"/>
      <c r="CCI114" s="28"/>
      <c r="CCJ114" s="28"/>
      <c r="CCK114" s="28"/>
      <c r="CCL114" s="28"/>
      <c r="CCM114" s="28"/>
      <c r="CCN114" s="28"/>
      <c r="CCO114" s="28"/>
      <c r="CCP114" s="28"/>
      <c r="CCQ114" s="28"/>
      <c r="CCR114" s="28"/>
      <c r="CCS114" s="28"/>
      <c r="CCT114" s="28"/>
      <c r="CCU114" s="28"/>
      <c r="CCV114" s="28"/>
      <c r="CCW114" s="28"/>
      <c r="CCX114" s="28"/>
      <c r="CCY114" s="28"/>
      <c r="CCZ114" s="28"/>
      <c r="CDA114" s="28"/>
      <c r="CDB114" s="28"/>
      <c r="CDC114" s="28"/>
      <c r="CDD114" s="28"/>
      <c r="CDE114" s="28"/>
      <c r="CDF114" s="28"/>
      <c r="CDG114" s="28"/>
      <c r="CDH114" s="28"/>
      <c r="CDI114" s="28"/>
      <c r="CDJ114" s="28"/>
      <c r="CDK114" s="28"/>
      <c r="CDL114" s="28"/>
      <c r="CDM114" s="28"/>
      <c r="CDN114" s="28"/>
      <c r="CDO114" s="28"/>
      <c r="CDP114" s="28"/>
      <c r="CDQ114" s="28"/>
      <c r="CDR114" s="28"/>
      <c r="CDS114" s="28"/>
      <c r="CDT114" s="28"/>
      <c r="CDU114" s="28"/>
      <c r="CDV114" s="28"/>
      <c r="CDW114" s="28"/>
      <c r="CDX114" s="28"/>
      <c r="CDY114" s="28"/>
      <c r="CDZ114" s="28"/>
      <c r="CEA114" s="28"/>
      <c r="CEB114" s="28"/>
      <c r="CEC114" s="28"/>
      <c r="CED114" s="28"/>
      <c r="CEE114" s="28"/>
      <c r="CEF114" s="28"/>
      <c r="CEG114" s="28"/>
      <c r="CEH114" s="28"/>
      <c r="CEI114" s="28"/>
      <c r="CEJ114" s="28"/>
      <c r="CEK114" s="28"/>
      <c r="CEL114" s="28"/>
      <c r="CEM114" s="28"/>
      <c r="CEN114" s="28"/>
      <c r="CEO114" s="28"/>
      <c r="CEP114" s="28"/>
      <c r="CEQ114" s="28"/>
      <c r="CER114" s="28"/>
      <c r="CES114" s="28"/>
      <c r="CET114" s="28"/>
      <c r="CEU114" s="28"/>
      <c r="CEV114" s="28"/>
      <c r="CEW114" s="28"/>
      <c r="CEX114" s="28"/>
      <c r="CEY114" s="28"/>
      <c r="CEZ114" s="28"/>
      <c r="CFA114" s="28"/>
      <c r="CFB114" s="28"/>
      <c r="CFC114" s="28"/>
      <c r="CFD114" s="28"/>
      <c r="CFE114" s="28"/>
      <c r="CFF114" s="28"/>
      <c r="CFG114" s="28"/>
      <c r="CFH114" s="28"/>
      <c r="CFI114" s="28"/>
      <c r="CFJ114" s="28"/>
      <c r="CFK114" s="28"/>
      <c r="CFL114" s="28"/>
      <c r="CFM114" s="28"/>
      <c r="CFN114" s="28"/>
      <c r="CFO114" s="28"/>
      <c r="CFP114" s="28"/>
      <c r="CFQ114" s="28"/>
      <c r="CFR114" s="28"/>
      <c r="CFS114" s="28"/>
      <c r="CFT114" s="28"/>
      <c r="CFU114" s="28"/>
      <c r="CFV114" s="28"/>
      <c r="CFW114" s="28"/>
      <c r="CFX114" s="28"/>
      <c r="CFY114" s="28"/>
      <c r="CFZ114" s="28"/>
      <c r="CGA114" s="28"/>
      <c r="CGB114" s="28"/>
      <c r="CGC114" s="28"/>
      <c r="CGD114" s="28"/>
      <c r="CGE114" s="28"/>
      <c r="CGF114" s="28"/>
      <c r="CGG114" s="28"/>
      <c r="CGH114" s="28"/>
      <c r="CGI114" s="28"/>
      <c r="CGJ114" s="28"/>
      <c r="CGK114" s="28"/>
      <c r="CGL114" s="28"/>
      <c r="CGM114" s="28"/>
      <c r="CGN114" s="28"/>
      <c r="CGO114" s="28"/>
      <c r="CGP114" s="28"/>
      <c r="CGQ114" s="28"/>
      <c r="CGR114" s="28"/>
      <c r="CGS114" s="28"/>
      <c r="CGT114" s="28"/>
      <c r="CGU114" s="28"/>
      <c r="CGV114" s="28"/>
      <c r="CGW114" s="28"/>
      <c r="CGX114" s="28"/>
      <c r="CGY114" s="28"/>
      <c r="CGZ114" s="28"/>
      <c r="CHA114" s="28"/>
      <c r="CHB114" s="28"/>
      <c r="CHC114" s="28"/>
      <c r="CHD114" s="28"/>
      <c r="CHE114" s="28"/>
      <c r="CHF114" s="28"/>
      <c r="CHG114" s="28"/>
      <c r="CHH114" s="28"/>
      <c r="CHI114" s="28"/>
      <c r="CHJ114" s="28"/>
      <c r="CHK114" s="28"/>
      <c r="CHL114" s="28"/>
      <c r="CHM114" s="28"/>
      <c r="CHN114" s="28"/>
      <c r="CHO114" s="28"/>
      <c r="CHP114" s="28"/>
      <c r="CHQ114" s="28"/>
      <c r="CHR114" s="28"/>
      <c r="CHS114" s="28"/>
      <c r="CHT114" s="28"/>
      <c r="CHU114" s="28"/>
      <c r="CHV114" s="28"/>
      <c r="CHW114" s="28"/>
      <c r="CHX114" s="28"/>
      <c r="CHY114" s="28"/>
      <c r="CHZ114" s="28"/>
      <c r="CIA114" s="28"/>
      <c r="CIB114" s="28"/>
      <c r="CIC114" s="28"/>
      <c r="CID114" s="28"/>
      <c r="CIE114" s="28"/>
      <c r="CIF114" s="28"/>
      <c r="CIG114" s="28"/>
      <c r="CIH114" s="28"/>
      <c r="CII114" s="28"/>
      <c r="CIJ114" s="28"/>
      <c r="CIK114" s="28"/>
      <c r="CIL114" s="28"/>
      <c r="CIM114" s="28"/>
      <c r="CIN114" s="28"/>
      <c r="CIO114" s="28"/>
      <c r="CIP114" s="28"/>
      <c r="CIQ114" s="28"/>
      <c r="CIR114" s="28"/>
      <c r="CIS114" s="28"/>
      <c r="CIT114" s="28"/>
      <c r="CIU114" s="28"/>
      <c r="CIV114" s="28"/>
      <c r="CIW114" s="28"/>
      <c r="CIX114" s="28"/>
      <c r="CIY114" s="28"/>
      <c r="CIZ114" s="28"/>
      <c r="CJA114" s="28"/>
      <c r="CJB114" s="28"/>
      <c r="CJC114" s="28"/>
      <c r="CJD114" s="28"/>
      <c r="CJE114" s="28"/>
      <c r="CJF114" s="28"/>
      <c r="CJG114" s="28"/>
      <c r="CJH114" s="28"/>
      <c r="CJI114" s="28"/>
      <c r="CJJ114" s="28"/>
      <c r="CJK114" s="28"/>
      <c r="CJL114" s="28"/>
      <c r="CJM114" s="28"/>
      <c r="CJN114" s="28"/>
      <c r="CJO114" s="28"/>
      <c r="CJP114" s="28"/>
      <c r="CJQ114" s="28"/>
      <c r="CJR114" s="28"/>
      <c r="CJS114" s="28"/>
      <c r="CJT114" s="28"/>
      <c r="CJU114" s="28"/>
      <c r="CJV114" s="28"/>
      <c r="CJW114" s="28"/>
      <c r="CJX114" s="28"/>
      <c r="CJY114" s="28"/>
      <c r="CJZ114" s="28"/>
      <c r="CKA114" s="28"/>
      <c r="CKB114" s="28"/>
      <c r="CKC114" s="28"/>
      <c r="CKD114" s="28"/>
      <c r="CKE114" s="28"/>
      <c r="CKF114" s="28"/>
      <c r="CKG114" s="28"/>
      <c r="CKH114" s="28"/>
      <c r="CKI114" s="28"/>
      <c r="CKJ114" s="28"/>
      <c r="CKK114" s="28"/>
      <c r="CKL114" s="28"/>
      <c r="CKM114" s="28"/>
      <c r="CKN114" s="28"/>
      <c r="CKO114" s="28"/>
      <c r="CKP114" s="28"/>
      <c r="CKQ114" s="28"/>
      <c r="CKR114" s="28"/>
      <c r="CKS114" s="28"/>
      <c r="CKT114" s="28"/>
      <c r="CKU114" s="28"/>
      <c r="CKV114" s="28"/>
      <c r="CKW114" s="28"/>
      <c r="CKX114" s="28"/>
      <c r="CKY114" s="28"/>
      <c r="CKZ114" s="28"/>
      <c r="CLA114" s="28"/>
      <c r="CLB114" s="28"/>
      <c r="CLC114" s="28"/>
      <c r="CLD114" s="28"/>
      <c r="CLE114" s="28"/>
      <c r="CLF114" s="28"/>
      <c r="CLG114" s="28"/>
      <c r="CLH114" s="28"/>
      <c r="CLI114" s="28"/>
      <c r="CLJ114" s="28"/>
      <c r="CLK114" s="28"/>
      <c r="CLL114" s="28"/>
      <c r="CLM114" s="28"/>
      <c r="CLN114" s="28"/>
      <c r="CLO114" s="28"/>
      <c r="CLP114" s="28"/>
      <c r="CLQ114" s="28"/>
      <c r="CLR114" s="28"/>
      <c r="CLS114" s="28"/>
      <c r="CLT114" s="28"/>
      <c r="CLU114" s="28"/>
      <c r="CLV114" s="28"/>
      <c r="CLW114" s="28"/>
      <c r="CLX114" s="28"/>
      <c r="CLY114" s="28"/>
      <c r="CLZ114" s="28"/>
      <c r="CMA114" s="28"/>
      <c r="CMB114" s="28"/>
      <c r="CMC114" s="28"/>
      <c r="CMD114" s="28"/>
      <c r="CME114" s="28"/>
      <c r="CMF114" s="28"/>
      <c r="CMG114" s="28"/>
      <c r="CMH114" s="28"/>
      <c r="CMI114" s="28"/>
      <c r="CMJ114" s="28"/>
      <c r="CMK114" s="28"/>
      <c r="CML114" s="28"/>
      <c r="CMM114" s="28"/>
      <c r="CMN114" s="28"/>
      <c r="CMO114" s="28"/>
      <c r="CMP114" s="28"/>
      <c r="CMQ114" s="28"/>
      <c r="CMR114" s="28"/>
      <c r="CMS114" s="28"/>
      <c r="CMT114" s="28"/>
      <c r="CMU114" s="28"/>
      <c r="CMV114" s="28"/>
      <c r="CMW114" s="28"/>
      <c r="CMX114" s="28"/>
      <c r="CMY114" s="28"/>
      <c r="CMZ114" s="28"/>
      <c r="CNA114" s="28"/>
      <c r="CNB114" s="28"/>
      <c r="CNC114" s="28"/>
      <c r="CND114" s="28"/>
      <c r="CNE114" s="28"/>
      <c r="CNF114" s="28"/>
      <c r="CNG114" s="28"/>
      <c r="CNH114" s="28"/>
      <c r="CNI114" s="28"/>
      <c r="CNJ114" s="28"/>
      <c r="CNK114" s="28"/>
      <c r="CNL114" s="28"/>
      <c r="CNM114" s="28"/>
      <c r="CNN114" s="28"/>
      <c r="CNO114" s="28"/>
      <c r="CNP114" s="28"/>
      <c r="CNQ114" s="28"/>
      <c r="CNR114" s="28"/>
      <c r="CNS114" s="28"/>
      <c r="CNT114" s="28"/>
      <c r="CNU114" s="28"/>
      <c r="CNV114" s="28"/>
      <c r="CNW114" s="28"/>
      <c r="CNX114" s="28"/>
      <c r="CNY114" s="28"/>
      <c r="CNZ114" s="28"/>
      <c r="COA114" s="28"/>
      <c r="COB114" s="28"/>
      <c r="COC114" s="28"/>
      <c r="COD114" s="28"/>
      <c r="COE114" s="28"/>
      <c r="COF114" s="28"/>
      <c r="COG114" s="28"/>
      <c r="COH114" s="28"/>
      <c r="COI114" s="28"/>
      <c r="COJ114" s="28"/>
      <c r="COK114" s="28"/>
      <c r="COL114" s="28"/>
      <c r="COM114" s="28"/>
      <c r="CON114" s="28"/>
      <c r="COO114" s="28"/>
      <c r="COP114" s="28"/>
      <c r="COQ114" s="28"/>
      <c r="COR114" s="28"/>
      <c r="COS114" s="28"/>
      <c r="COT114" s="28"/>
      <c r="COU114" s="28"/>
      <c r="COV114" s="28"/>
      <c r="COW114" s="28"/>
      <c r="COX114" s="28"/>
      <c r="COY114" s="28"/>
      <c r="COZ114" s="28"/>
      <c r="CPA114" s="28"/>
      <c r="CPB114" s="28"/>
      <c r="CPC114" s="28"/>
      <c r="CPD114" s="28"/>
      <c r="CPE114" s="28"/>
      <c r="CPF114" s="28"/>
      <c r="CPG114" s="28"/>
      <c r="CPH114" s="28"/>
      <c r="CPI114" s="28"/>
      <c r="CPJ114" s="28"/>
      <c r="CPK114" s="28"/>
      <c r="CPL114" s="28"/>
      <c r="CPM114" s="28"/>
      <c r="CPN114" s="28"/>
      <c r="CPO114" s="28"/>
      <c r="CPP114" s="28"/>
      <c r="CPQ114" s="28"/>
      <c r="CPR114" s="28"/>
      <c r="CPS114" s="28"/>
      <c r="CPT114" s="28"/>
      <c r="CPU114" s="28"/>
      <c r="CPV114" s="28"/>
      <c r="CPW114" s="28"/>
      <c r="CPX114" s="28"/>
      <c r="CPY114" s="28"/>
      <c r="CPZ114" s="28"/>
      <c r="CQA114" s="28"/>
      <c r="CQB114" s="28"/>
      <c r="CQC114" s="28"/>
      <c r="CQD114" s="28"/>
      <c r="CQE114" s="28"/>
      <c r="CQF114" s="28"/>
      <c r="CQG114" s="28"/>
      <c r="CQH114" s="28"/>
      <c r="CQI114" s="28"/>
      <c r="CQJ114" s="28"/>
      <c r="CQK114" s="28"/>
      <c r="CQL114" s="28"/>
      <c r="CQM114" s="28"/>
      <c r="CQN114" s="28"/>
      <c r="CQO114" s="28"/>
      <c r="CQP114" s="28"/>
      <c r="CQQ114" s="28"/>
      <c r="CQR114" s="28"/>
      <c r="CQS114" s="28"/>
      <c r="CQT114" s="28"/>
      <c r="CQU114" s="28"/>
      <c r="CQV114" s="28"/>
      <c r="CQW114" s="28"/>
      <c r="CQX114" s="28"/>
      <c r="CQY114" s="28"/>
      <c r="CQZ114" s="28"/>
      <c r="CRA114" s="28"/>
      <c r="CRB114" s="28"/>
      <c r="CRC114" s="28"/>
      <c r="CRD114" s="28"/>
      <c r="CRE114" s="28"/>
      <c r="CRF114" s="28"/>
      <c r="CRG114" s="28"/>
      <c r="CRH114" s="28"/>
      <c r="CRI114" s="28"/>
      <c r="CRJ114" s="28"/>
      <c r="CRK114" s="28"/>
      <c r="CRL114" s="28"/>
      <c r="CRM114" s="28"/>
      <c r="CRN114" s="28"/>
      <c r="CRO114" s="28"/>
      <c r="CRP114" s="28"/>
      <c r="CRQ114" s="28"/>
      <c r="CRR114" s="28"/>
      <c r="CRS114" s="28"/>
      <c r="CRT114" s="28"/>
      <c r="CRU114" s="28"/>
      <c r="CRV114" s="28"/>
      <c r="CRW114" s="28"/>
      <c r="CRX114" s="28"/>
      <c r="CRY114" s="28"/>
      <c r="CRZ114" s="28"/>
      <c r="CSA114" s="28"/>
      <c r="CSB114" s="28"/>
      <c r="CSC114" s="28"/>
      <c r="CSD114" s="28"/>
      <c r="CSE114" s="28"/>
      <c r="CSF114" s="28"/>
      <c r="CSG114" s="28"/>
      <c r="CSH114" s="28"/>
      <c r="CSI114" s="28"/>
      <c r="CSJ114" s="28"/>
      <c r="CSK114" s="28"/>
      <c r="CSL114" s="28"/>
      <c r="CSM114" s="28"/>
      <c r="CSN114" s="28"/>
      <c r="CSO114" s="28"/>
      <c r="CSP114" s="28"/>
      <c r="CSQ114" s="28"/>
      <c r="CSR114" s="28"/>
      <c r="CSS114" s="28"/>
      <c r="CST114" s="28"/>
      <c r="CSU114" s="28"/>
      <c r="CSV114" s="28"/>
      <c r="CSW114" s="28"/>
      <c r="CSX114" s="28"/>
      <c r="CSY114" s="28"/>
      <c r="CSZ114" s="28"/>
      <c r="CTA114" s="28"/>
      <c r="CTB114" s="28"/>
      <c r="CTC114" s="28"/>
      <c r="CTD114" s="28"/>
      <c r="CTE114" s="28"/>
      <c r="CTF114" s="28"/>
      <c r="CTG114" s="28"/>
      <c r="CTH114" s="28"/>
      <c r="CTI114" s="28"/>
      <c r="CTJ114" s="28"/>
      <c r="CTK114" s="28"/>
      <c r="CTL114" s="28"/>
      <c r="CTM114" s="28"/>
      <c r="CTN114" s="28"/>
      <c r="CTO114" s="28"/>
      <c r="CTP114" s="28"/>
      <c r="CTQ114" s="28"/>
      <c r="CTR114" s="28"/>
      <c r="CTS114" s="28"/>
      <c r="CTT114" s="28"/>
      <c r="CTU114" s="28"/>
      <c r="CTV114" s="28"/>
      <c r="CTW114" s="28"/>
      <c r="CTX114" s="28"/>
      <c r="CTY114" s="28"/>
      <c r="CTZ114" s="28"/>
      <c r="CUA114" s="28"/>
      <c r="CUB114" s="28"/>
      <c r="CUC114" s="28"/>
      <c r="CUD114" s="28"/>
      <c r="CUE114" s="28"/>
      <c r="CUF114" s="28"/>
      <c r="CUG114" s="28"/>
      <c r="CUH114" s="28"/>
      <c r="CUI114" s="28"/>
      <c r="CUJ114" s="28"/>
      <c r="CUK114" s="28"/>
      <c r="CUL114" s="28"/>
      <c r="CUM114" s="28"/>
      <c r="CUN114" s="28"/>
      <c r="CUO114" s="28"/>
      <c r="CUP114" s="28"/>
      <c r="CUQ114" s="28"/>
      <c r="CUR114" s="28"/>
      <c r="CUS114" s="28"/>
      <c r="CUT114" s="28"/>
      <c r="CUU114" s="28"/>
      <c r="CUV114" s="28"/>
      <c r="CUW114" s="28"/>
      <c r="CUX114" s="28"/>
      <c r="CUY114" s="28"/>
      <c r="CUZ114" s="28"/>
      <c r="CVA114" s="28"/>
      <c r="CVB114" s="28"/>
      <c r="CVC114" s="28"/>
      <c r="CVD114" s="28"/>
      <c r="CVE114" s="28"/>
      <c r="CVF114" s="28"/>
      <c r="CVG114" s="28"/>
      <c r="CVH114" s="28"/>
      <c r="CVI114" s="28"/>
      <c r="CVJ114" s="28"/>
      <c r="CVK114" s="28"/>
      <c r="CVL114" s="28"/>
      <c r="CVM114" s="28"/>
      <c r="CVN114" s="28"/>
      <c r="CVO114" s="28"/>
      <c r="CVP114" s="28"/>
      <c r="CVQ114" s="28"/>
      <c r="CVR114" s="28"/>
      <c r="CVS114" s="28"/>
      <c r="CVT114" s="28"/>
      <c r="CVU114" s="28"/>
      <c r="CVV114" s="28"/>
      <c r="CVW114" s="28"/>
      <c r="CVX114" s="28"/>
      <c r="CVY114" s="28"/>
      <c r="CVZ114" s="28"/>
      <c r="CWA114" s="28"/>
      <c r="CWB114" s="28"/>
      <c r="CWC114" s="28"/>
      <c r="CWD114" s="28"/>
      <c r="CWE114" s="28"/>
      <c r="CWF114" s="28"/>
      <c r="CWG114" s="28"/>
      <c r="CWH114" s="28"/>
      <c r="CWI114" s="28"/>
      <c r="CWJ114" s="28"/>
      <c r="CWK114" s="28"/>
      <c r="CWL114" s="28"/>
      <c r="CWM114" s="28"/>
      <c r="CWN114" s="28"/>
      <c r="CWO114" s="28"/>
      <c r="CWP114" s="28"/>
      <c r="CWQ114" s="28"/>
      <c r="CWR114" s="28"/>
      <c r="CWS114" s="28"/>
      <c r="CWT114" s="28"/>
      <c r="CWU114" s="28"/>
      <c r="CWV114" s="28"/>
      <c r="CWW114" s="28"/>
      <c r="CWX114" s="28"/>
      <c r="CWY114" s="28"/>
      <c r="CWZ114" s="28"/>
      <c r="CXA114" s="28"/>
      <c r="CXB114" s="28"/>
      <c r="CXC114" s="28"/>
      <c r="CXD114" s="28"/>
      <c r="CXE114" s="28"/>
      <c r="CXF114" s="28"/>
      <c r="CXG114" s="28"/>
      <c r="CXH114" s="28"/>
      <c r="CXI114" s="28"/>
      <c r="CXJ114" s="28"/>
      <c r="CXK114" s="28"/>
      <c r="CXL114" s="28"/>
      <c r="CXM114" s="28"/>
      <c r="CXN114" s="28"/>
      <c r="CXO114" s="28"/>
      <c r="CXP114" s="28"/>
      <c r="CXQ114" s="28"/>
      <c r="CXR114" s="28"/>
      <c r="CXS114" s="28"/>
      <c r="CXT114" s="28"/>
      <c r="CXU114" s="28"/>
      <c r="CXV114" s="28"/>
      <c r="CXW114" s="28"/>
      <c r="CXX114" s="28"/>
      <c r="CXY114" s="28"/>
      <c r="CXZ114" s="28"/>
      <c r="CYA114" s="28"/>
      <c r="CYB114" s="28"/>
      <c r="CYC114" s="28"/>
      <c r="CYD114" s="28"/>
      <c r="CYE114" s="28"/>
      <c r="CYF114" s="28"/>
      <c r="CYG114" s="28"/>
      <c r="CYH114" s="28"/>
      <c r="CYI114" s="28"/>
      <c r="CYJ114" s="28"/>
      <c r="CYK114" s="28"/>
      <c r="CYL114" s="28"/>
      <c r="CYM114" s="28"/>
      <c r="CYN114" s="28"/>
      <c r="CYO114" s="28"/>
      <c r="CYP114" s="28"/>
      <c r="CYQ114" s="28"/>
      <c r="CYR114" s="28"/>
      <c r="CYS114" s="28"/>
      <c r="CYT114" s="28"/>
      <c r="CYU114" s="28"/>
      <c r="CYV114" s="28"/>
      <c r="CYW114" s="28"/>
      <c r="CYX114" s="28"/>
      <c r="CYY114" s="28"/>
      <c r="CYZ114" s="28"/>
      <c r="CZA114" s="28"/>
      <c r="CZB114" s="28"/>
      <c r="CZC114" s="28"/>
      <c r="CZD114" s="28"/>
      <c r="CZE114" s="28"/>
      <c r="CZF114" s="28"/>
      <c r="CZG114" s="28"/>
      <c r="CZH114" s="28"/>
      <c r="CZI114" s="28"/>
      <c r="CZJ114" s="28"/>
      <c r="CZK114" s="28"/>
      <c r="CZL114" s="28"/>
      <c r="CZM114" s="28"/>
      <c r="CZN114" s="28"/>
      <c r="CZO114" s="28"/>
      <c r="CZP114" s="28"/>
      <c r="CZQ114" s="28"/>
      <c r="CZR114" s="28"/>
      <c r="CZS114" s="28"/>
      <c r="CZT114" s="28"/>
      <c r="CZU114" s="28"/>
      <c r="CZV114" s="28"/>
      <c r="CZW114" s="28"/>
      <c r="CZX114" s="28"/>
      <c r="CZY114" s="28"/>
      <c r="CZZ114" s="28"/>
      <c r="DAA114" s="28"/>
      <c r="DAB114" s="28"/>
      <c r="DAC114" s="28"/>
      <c r="DAD114" s="28"/>
      <c r="DAE114" s="28"/>
      <c r="DAF114" s="28"/>
      <c r="DAG114" s="28"/>
      <c r="DAH114" s="28"/>
      <c r="DAI114" s="28"/>
      <c r="DAJ114" s="28"/>
      <c r="DAK114" s="28"/>
      <c r="DAL114" s="28"/>
      <c r="DAM114" s="28"/>
      <c r="DAN114" s="28"/>
      <c r="DAO114" s="28"/>
      <c r="DAP114" s="28"/>
      <c r="DAQ114" s="28"/>
      <c r="DAR114" s="28"/>
      <c r="DAS114" s="28"/>
      <c r="DAT114" s="28"/>
      <c r="DAU114" s="28"/>
      <c r="DAV114" s="28"/>
      <c r="DAW114" s="28"/>
      <c r="DAX114" s="28"/>
      <c r="DAY114" s="28"/>
      <c r="DAZ114" s="28"/>
      <c r="DBA114" s="28"/>
      <c r="DBB114" s="28"/>
      <c r="DBC114" s="28"/>
      <c r="DBD114" s="28"/>
      <c r="DBE114" s="28"/>
      <c r="DBF114" s="28"/>
      <c r="DBG114" s="28"/>
      <c r="DBH114" s="28"/>
      <c r="DBI114" s="28"/>
      <c r="DBJ114" s="28"/>
      <c r="DBK114" s="28"/>
      <c r="DBL114" s="28"/>
      <c r="DBM114" s="28"/>
      <c r="DBN114" s="28"/>
      <c r="DBO114" s="28"/>
      <c r="DBP114" s="28"/>
      <c r="DBQ114" s="28"/>
      <c r="DBR114" s="28"/>
      <c r="DBS114" s="28"/>
      <c r="DBT114" s="28"/>
      <c r="DBU114" s="28"/>
      <c r="DBV114" s="28"/>
      <c r="DBW114" s="28"/>
      <c r="DBX114" s="28"/>
      <c r="DBY114" s="28"/>
      <c r="DBZ114" s="28"/>
      <c r="DCA114" s="28"/>
      <c r="DCB114" s="28"/>
      <c r="DCC114" s="28"/>
      <c r="DCD114" s="28"/>
      <c r="DCE114" s="28"/>
      <c r="DCF114" s="28"/>
      <c r="DCG114" s="28"/>
      <c r="DCH114" s="28"/>
      <c r="DCI114" s="28"/>
      <c r="DCJ114" s="28"/>
      <c r="DCK114" s="28"/>
      <c r="DCL114" s="28"/>
      <c r="DCM114" s="28"/>
      <c r="DCN114" s="28"/>
      <c r="DCO114" s="28"/>
      <c r="DCP114" s="28"/>
      <c r="DCQ114" s="28"/>
      <c r="DCR114" s="28"/>
      <c r="DCS114" s="28"/>
      <c r="DCT114" s="28"/>
      <c r="DCU114" s="28"/>
      <c r="DCV114" s="28"/>
      <c r="DCW114" s="28"/>
      <c r="DCX114" s="28"/>
      <c r="DCY114" s="28"/>
      <c r="DCZ114" s="28"/>
      <c r="DDA114" s="28"/>
      <c r="DDB114" s="28"/>
      <c r="DDC114" s="28"/>
      <c r="DDD114" s="28"/>
      <c r="DDE114" s="28"/>
      <c r="DDF114" s="28"/>
      <c r="DDG114" s="28"/>
      <c r="DDH114" s="28"/>
      <c r="DDI114" s="28"/>
      <c r="DDJ114" s="28"/>
      <c r="DDK114" s="28"/>
      <c r="DDL114" s="28"/>
      <c r="DDM114" s="28"/>
      <c r="DDN114" s="28"/>
      <c r="DDO114" s="28"/>
      <c r="DDP114" s="28"/>
      <c r="DDQ114" s="28"/>
      <c r="DDR114" s="28"/>
      <c r="DDS114" s="28"/>
      <c r="DDT114" s="28"/>
      <c r="DDU114" s="28"/>
      <c r="DDV114" s="28"/>
      <c r="DDW114" s="28"/>
      <c r="DDX114" s="28"/>
      <c r="DDY114" s="28"/>
      <c r="DDZ114" s="28"/>
      <c r="DEA114" s="28"/>
      <c r="DEB114" s="28"/>
      <c r="DEC114" s="28"/>
      <c r="DED114" s="28"/>
      <c r="DEE114" s="28"/>
      <c r="DEF114" s="28"/>
      <c r="DEG114" s="28"/>
      <c r="DEH114" s="28"/>
      <c r="DEI114" s="28"/>
      <c r="DEJ114" s="28"/>
      <c r="DEK114" s="28"/>
      <c r="DEL114" s="28"/>
      <c r="DEM114" s="28"/>
      <c r="DEN114" s="28"/>
      <c r="DEO114" s="28"/>
      <c r="DEP114" s="28"/>
      <c r="DEQ114" s="28"/>
      <c r="DER114" s="28"/>
      <c r="DES114" s="28"/>
      <c r="DET114" s="28"/>
      <c r="DEU114" s="28"/>
      <c r="DEV114" s="28"/>
      <c r="DEW114" s="28"/>
      <c r="DEX114" s="28"/>
      <c r="DEY114" s="28"/>
      <c r="DEZ114" s="28"/>
      <c r="DFA114" s="28"/>
      <c r="DFB114" s="28"/>
      <c r="DFC114" s="28"/>
      <c r="DFD114" s="28"/>
      <c r="DFE114" s="28"/>
      <c r="DFF114" s="28"/>
      <c r="DFG114" s="28"/>
      <c r="DFH114" s="28"/>
      <c r="DFI114" s="28"/>
      <c r="DFJ114" s="28"/>
      <c r="DFK114" s="28"/>
      <c r="DFL114" s="28"/>
      <c r="DFM114" s="28"/>
      <c r="DFN114" s="28"/>
      <c r="DFO114" s="28"/>
      <c r="DFP114" s="28"/>
      <c r="DFQ114" s="28"/>
      <c r="DFR114" s="28"/>
      <c r="DFS114" s="28"/>
      <c r="DFT114" s="28"/>
      <c r="DFU114" s="28"/>
      <c r="DFV114" s="28"/>
      <c r="DFW114" s="28"/>
      <c r="DFX114" s="28"/>
      <c r="DFY114" s="28"/>
      <c r="DFZ114" s="28"/>
      <c r="DGA114" s="28"/>
      <c r="DGB114" s="28"/>
      <c r="DGC114" s="28"/>
      <c r="DGD114" s="28"/>
      <c r="DGE114" s="28"/>
      <c r="DGF114" s="28"/>
      <c r="DGG114" s="28"/>
      <c r="DGH114" s="28"/>
      <c r="DGI114" s="28"/>
      <c r="DGJ114" s="28"/>
      <c r="DGK114" s="28"/>
      <c r="DGL114" s="28"/>
      <c r="DGM114" s="28"/>
      <c r="DGN114" s="28"/>
      <c r="DGO114" s="28"/>
      <c r="DGP114" s="28"/>
      <c r="DGQ114" s="28"/>
      <c r="DGR114" s="28"/>
      <c r="DGS114" s="28"/>
      <c r="DGT114" s="28"/>
      <c r="DGU114" s="28"/>
      <c r="DGV114" s="28"/>
      <c r="DGW114" s="28"/>
      <c r="DGX114" s="28"/>
      <c r="DGY114" s="28"/>
      <c r="DGZ114" s="28"/>
      <c r="DHA114" s="28"/>
      <c r="DHB114" s="28"/>
      <c r="DHC114" s="28"/>
      <c r="DHD114" s="28"/>
      <c r="DHE114" s="28"/>
      <c r="DHF114" s="28"/>
      <c r="DHG114" s="28"/>
      <c r="DHH114" s="28"/>
      <c r="DHI114" s="28"/>
      <c r="DHJ114" s="28"/>
      <c r="DHK114" s="28"/>
      <c r="DHL114" s="28"/>
      <c r="DHM114" s="28"/>
      <c r="DHN114" s="28"/>
      <c r="DHO114" s="28"/>
      <c r="DHP114" s="28"/>
      <c r="DHQ114" s="28"/>
      <c r="DHR114" s="28"/>
      <c r="DHS114" s="28"/>
      <c r="DHT114" s="28"/>
      <c r="DHU114" s="28"/>
      <c r="DHV114" s="28"/>
      <c r="DHW114" s="28"/>
      <c r="DHX114" s="28"/>
      <c r="DHY114" s="28"/>
      <c r="DHZ114" s="28"/>
      <c r="DIA114" s="28"/>
      <c r="DIB114" s="28"/>
      <c r="DIC114" s="28"/>
      <c r="DID114" s="28"/>
      <c r="DIE114" s="28"/>
      <c r="DIF114" s="28"/>
      <c r="DIG114" s="28"/>
      <c r="DIH114" s="28"/>
      <c r="DII114" s="28"/>
      <c r="DIJ114" s="28"/>
      <c r="DIK114" s="28"/>
      <c r="DIL114" s="28"/>
      <c r="DIM114" s="28"/>
      <c r="DIN114" s="28"/>
      <c r="DIO114" s="28"/>
      <c r="DIP114" s="28"/>
      <c r="DIQ114" s="28"/>
      <c r="DIR114" s="28"/>
      <c r="DIS114" s="28"/>
      <c r="DIT114" s="28"/>
      <c r="DIU114" s="28"/>
      <c r="DIV114" s="28"/>
      <c r="DIW114" s="28"/>
      <c r="DIX114" s="28"/>
      <c r="DIY114" s="28"/>
      <c r="DIZ114" s="28"/>
      <c r="DJA114" s="28"/>
      <c r="DJB114" s="28"/>
      <c r="DJC114" s="28"/>
      <c r="DJD114" s="28"/>
      <c r="DJE114" s="28"/>
      <c r="DJF114" s="28"/>
      <c r="DJG114" s="28"/>
      <c r="DJH114" s="28"/>
      <c r="DJI114" s="28"/>
      <c r="DJJ114" s="28"/>
      <c r="DJK114" s="28"/>
      <c r="DJL114" s="28"/>
      <c r="DJM114" s="28"/>
      <c r="DJN114" s="28"/>
      <c r="DJO114" s="28"/>
      <c r="DJP114" s="28"/>
      <c r="DJQ114" s="28"/>
      <c r="DJR114" s="28"/>
      <c r="DJS114" s="28"/>
      <c r="DJT114" s="28"/>
      <c r="DJU114" s="28"/>
      <c r="DJV114" s="28"/>
      <c r="DJW114" s="28"/>
      <c r="DJX114" s="28"/>
      <c r="DJY114" s="28"/>
      <c r="DJZ114" s="28"/>
      <c r="DKA114" s="28"/>
      <c r="DKB114" s="28"/>
      <c r="DKC114" s="28"/>
      <c r="DKD114" s="28"/>
      <c r="DKE114" s="28"/>
      <c r="DKF114" s="28"/>
      <c r="DKG114" s="28"/>
      <c r="DKH114" s="28"/>
      <c r="DKI114" s="28"/>
      <c r="DKJ114" s="28"/>
      <c r="DKK114" s="28"/>
      <c r="DKL114" s="28"/>
      <c r="DKM114" s="28"/>
      <c r="DKN114" s="28"/>
      <c r="DKO114" s="28"/>
      <c r="DKP114" s="28"/>
      <c r="DKQ114" s="28"/>
      <c r="DKR114" s="28"/>
      <c r="DKS114" s="28"/>
      <c r="DKT114" s="28"/>
      <c r="DKU114" s="28"/>
      <c r="DKV114" s="28"/>
      <c r="DKW114" s="28"/>
      <c r="DKX114" s="28"/>
      <c r="DKY114" s="28"/>
      <c r="DKZ114" s="28"/>
      <c r="DLA114" s="28"/>
      <c r="DLB114" s="28"/>
      <c r="DLC114" s="28"/>
      <c r="DLD114" s="28"/>
      <c r="DLE114" s="28"/>
      <c r="DLF114" s="28"/>
      <c r="DLG114" s="28"/>
      <c r="DLH114" s="28"/>
      <c r="DLI114" s="28"/>
      <c r="DLJ114" s="28"/>
      <c r="DLK114" s="28"/>
      <c r="DLL114" s="28"/>
      <c r="DLM114" s="28"/>
      <c r="DLN114" s="28"/>
      <c r="DLO114" s="28"/>
      <c r="DLP114" s="28"/>
      <c r="DLQ114" s="28"/>
      <c r="DLR114" s="28"/>
      <c r="DLS114" s="28"/>
      <c r="DLT114" s="28"/>
      <c r="DLU114" s="28"/>
      <c r="DLV114" s="28"/>
      <c r="DLW114" s="28"/>
      <c r="DLX114" s="28"/>
      <c r="DLY114" s="28"/>
      <c r="DLZ114" s="28"/>
      <c r="DMA114" s="28"/>
      <c r="DMB114" s="28"/>
      <c r="DMC114" s="28"/>
      <c r="DMD114" s="28"/>
      <c r="DME114" s="28"/>
      <c r="DMF114" s="28"/>
      <c r="DMG114" s="28"/>
      <c r="DMH114" s="28"/>
      <c r="DMI114" s="28"/>
      <c r="DMJ114" s="28"/>
      <c r="DMK114" s="28"/>
      <c r="DML114" s="28"/>
      <c r="DMM114" s="28"/>
      <c r="DMN114" s="28"/>
      <c r="DMO114" s="28"/>
      <c r="DMP114" s="28"/>
      <c r="DMQ114" s="28"/>
      <c r="DMR114" s="28"/>
      <c r="DMS114" s="28"/>
      <c r="DMT114" s="28"/>
      <c r="DMU114" s="28"/>
      <c r="DMV114" s="28"/>
      <c r="DMW114" s="28"/>
      <c r="DMX114" s="28"/>
      <c r="DMY114" s="28"/>
      <c r="DMZ114" s="28"/>
      <c r="DNA114" s="28"/>
      <c r="DNB114" s="28"/>
      <c r="DNC114" s="28"/>
      <c r="DND114" s="28"/>
      <c r="DNE114" s="28"/>
      <c r="DNF114" s="28"/>
      <c r="DNG114" s="28"/>
      <c r="DNH114" s="28"/>
      <c r="DNI114" s="28"/>
      <c r="DNJ114" s="28"/>
      <c r="DNK114" s="28"/>
      <c r="DNL114" s="28"/>
      <c r="DNM114" s="28"/>
      <c r="DNN114" s="28"/>
      <c r="DNO114" s="28"/>
      <c r="DNP114" s="28"/>
      <c r="DNQ114" s="28"/>
      <c r="DNR114" s="28"/>
      <c r="DNS114" s="28"/>
      <c r="DNT114" s="28"/>
      <c r="DNU114" s="28"/>
      <c r="DNV114" s="28"/>
      <c r="DNW114" s="28"/>
      <c r="DNX114" s="28"/>
      <c r="DNY114" s="28"/>
      <c r="DNZ114" s="28"/>
      <c r="DOA114" s="28"/>
      <c r="DOB114" s="28"/>
      <c r="DOC114" s="28"/>
      <c r="DOD114" s="28"/>
      <c r="DOE114" s="28"/>
      <c r="DOF114" s="28"/>
      <c r="DOG114" s="28"/>
      <c r="DOH114" s="28"/>
      <c r="DOI114" s="28"/>
      <c r="DOJ114" s="28"/>
      <c r="DOK114" s="28"/>
      <c r="DOL114" s="28"/>
      <c r="DOM114" s="28"/>
      <c r="DON114" s="28"/>
      <c r="DOO114" s="28"/>
      <c r="DOP114" s="28"/>
      <c r="DOQ114" s="28"/>
      <c r="DOR114" s="28"/>
      <c r="DOS114" s="28"/>
      <c r="DOT114" s="28"/>
      <c r="DOU114" s="28"/>
      <c r="DOV114" s="28"/>
      <c r="DOW114" s="28"/>
      <c r="DOX114" s="28"/>
      <c r="DOY114" s="28"/>
      <c r="DOZ114" s="28"/>
      <c r="DPA114" s="28"/>
      <c r="DPB114" s="28"/>
      <c r="DPC114" s="28"/>
      <c r="DPD114" s="28"/>
      <c r="DPE114" s="28"/>
      <c r="DPF114" s="28"/>
      <c r="DPG114" s="28"/>
      <c r="DPH114" s="28"/>
      <c r="DPI114" s="28"/>
      <c r="DPJ114" s="28"/>
      <c r="DPK114" s="28"/>
      <c r="DPL114" s="28"/>
      <c r="DPM114" s="28"/>
      <c r="DPN114" s="28"/>
      <c r="DPO114" s="28"/>
      <c r="DPP114" s="28"/>
      <c r="DPQ114" s="28"/>
      <c r="DPR114" s="28"/>
      <c r="DPS114" s="28"/>
      <c r="DPT114" s="28"/>
      <c r="DPU114" s="28"/>
      <c r="DPV114" s="28"/>
      <c r="DPW114" s="28"/>
      <c r="DPX114" s="28"/>
      <c r="DPY114" s="28"/>
      <c r="DPZ114" s="28"/>
      <c r="DQA114" s="28"/>
      <c r="DQB114" s="28"/>
      <c r="DQC114" s="28"/>
      <c r="DQD114" s="28"/>
      <c r="DQE114" s="28"/>
      <c r="DQF114" s="28"/>
      <c r="DQG114" s="28"/>
      <c r="DQH114" s="28"/>
      <c r="DQI114" s="28"/>
      <c r="DQJ114" s="28"/>
      <c r="DQK114" s="28"/>
      <c r="DQL114" s="28"/>
      <c r="DQM114" s="28"/>
      <c r="DQN114" s="28"/>
      <c r="DQO114" s="28"/>
      <c r="DQP114" s="28"/>
      <c r="DQQ114" s="28"/>
      <c r="DQR114" s="28"/>
      <c r="DQS114" s="28"/>
      <c r="DQT114" s="28"/>
      <c r="DQU114" s="28"/>
      <c r="DQV114" s="28"/>
      <c r="DQW114" s="28"/>
      <c r="DQX114" s="28"/>
      <c r="DQY114" s="28"/>
      <c r="DQZ114" s="28"/>
      <c r="DRA114" s="28"/>
      <c r="DRB114" s="28"/>
      <c r="DRC114" s="28"/>
      <c r="DRD114" s="28"/>
      <c r="DRE114" s="28"/>
      <c r="DRF114" s="28"/>
      <c r="DRG114" s="28"/>
      <c r="DRH114" s="28"/>
      <c r="DRI114" s="28"/>
      <c r="DRJ114" s="28"/>
      <c r="DRK114" s="28"/>
      <c r="DRL114" s="28"/>
      <c r="DRM114" s="28"/>
      <c r="DRN114" s="28"/>
      <c r="DRO114" s="28"/>
      <c r="DRP114" s="28"/>
      <c r="DRQ114" s="28"/>
      <c r="DRR114" s="28"/>
      <c r="DRS114" s="28"/>
      <c r="DRT114" s="28"/>
      <c r="DRU114" s="28"/>
      <c r="DRV114" s="28"/>
      <c r="DRW114" s="28"/>
      <c r="DRX114" s="28"/>
      <c r="DRY114" s="28"/>
      <c r="DRZ114" s="28"/>
      <c r="DSA114" s="28"/>
      <c r="DSB114" s="28"/>
      <c r="DSC114" s="28"/>
      <c r="DSD114" s="28"/>
      <c r="DSE114" s="28"/>
      <c r="DSF114" s="28"/>
      <c r="DSG114" s="28"/>
      <c r="DSH114" s="28"/>
      <c r="DSI114" s="28"/>
      <c r="DSJ114" s="28"/>
      <c r="DSK114" s="28"/>
      <c r="DSL114" s="28"/>
      <c r="DSM114" s="28"/>
      <c r="DSN114" s="28"/>
      <c r="DSO114" s="28"/>
      <c r="DSP114" s="28"/>
      <c r="DSQ114" s="28"/>
      <c r="DSR114" s="28"/>
      <c r="DSS114" s="28"/>
      <c r="DST114" s="28"/>
      <c r="DSU114" s="28"/>
      <c r="DSV114" s="28"/>
      <c r="DSW114" s="28"/>
      <c r="DSX114" s="28"/>
      <c r="DSY114" s="28"/>
      <c r="DSZ114" s="28"/>
      <c r="DTA114" s="28"/>
      <c r="DTB114" s="28"/>
      <c r="DTC114" s="28"/>
      <c r="DTD114" s="28"/>
      <c r="DTE114" s="28"/>
      <c r="DTF114" s="28"/>
      <c r="DTG114" s="28"/>
      <c r="DTH114" s="28"/>
      <c r="DTI114" s="28"/>
      <c r="DTJ114" s="28"/>
      <c r="DTK114" s="28"/>
      <c r="DTL114" s="28"/>
      <c r="DTM114" s="28"/>
      <c r="DTN114" s="28"/>
      <c r="DTO114" s="28"/>
      <c r="DTP114" s="28"/>
      <c r="DTQ114" s="28"/>
      <c r="DTR114" s="28"/>
      <c r="DTS114" s="28"/>
      <c r="DTT114" s="28"/>
      <c r="DTU114" s="28"/>
      <c r="DTV114" s="28"/>
      <c r="DTW114" s="28"/>
      <c r="DTX114" s="28"/>
      <c r="DTY114" s="28"/>
      <c r="DTZ114" s="28"/>
      <c r="DUA114" s="28"/>
      <c r="DUB114" s="28"/>
      <c r="DUC114" s="28"/>
      <c r="DUD114" s="28"/>
      <c r="DUE114" s="28"/>
      <c r="DUF114" s="28"/>
      <c r="DUG114" s="28"/>
      <c r="DUH114" s="28"/>
      <c r="DUI114" s="28"/>
      <c r="DUJ114" s="28"/>
      <c r="DUK114" s="28"/>
      <c r="DUL114" s="28"/>
      <c r="DUM114" s="28"/>
      <c r="DUN114" s="28"/>
      <c r="DUO114" s="28"/>
      <c r="DUP114" s="28"/>
      <c r="DUQ114" s="28"/>
      <c r="DUR114" s="28"/>
      <c r="DUS114" s="28"/>
      <c r="DUT114" s="28"/>
      <c r="DUU114" s="28"/>
      <c r="DUV114" s="28"/>
      <c r="DUW114" s="28"/>
      <c r="DUX114" s="28"/>
      <c r="DUY114" s="28"/>
      <c r="DUZ114" s="28"/>
      <c r="DVA114" s="28"/>
      <c r="DVB114" s="28"/>
      <c r="DVC114" s="28"/>
      <c r="DVD114" s="28"/>
      <c r="DVE114" s="28"/>
      <c r="DVF114" s="28"/>
      <c r="DVG114" s="28"/>
      <c r="DVH114" s="28"/>
      <c r="DVI114" s="28"/>
      <c r="DVJ114" s="28"/>
      <c r="DVK114" s="28"/>
      <c r="DVL114" s="28"/>
      <c r="DVM114" s="28"/>
      <c r="DVN114" s="28"/>
      <c r="DVO114" s="28"/>
      <c r="DVP114" s="28"/>
      <c r="DVQ114" s="28"/>
      <c r="DVR114" s="28"/>
      <c r="DVS114" s="28"/>
      <c r="DVT114" s="28"/>
      <c r="DVU114" s="28"/>
      <c r="DVV114" s="28"/>
      <c r="DVW114" s="28"/>
      <c r="DVX114" s="28"/>
      <c r="DVY114" s="28"/>
      <c r="DVZ114" s="28"/>
      <c r="DWA114" s="28"/>
      <c r="DWB114" s="28"/>
      <c r="DWC114" s="28"/>
      <c r="DWD114" s="28"/>
      <c r="DWE114" s="28"/>
      <c r="DWF114" s="28"/>
      <c r="DWG114" s="28"/>
      <c r="DWH114" s="28"/>
      <c r="DWI114" s="28"/>
      <c r="DWJ114" s="28"/>
      <c r="DWK114" s="28"/>
      <c r="DWL114" s="28"/>
      <c r="DWM114" s="28"/>
      <c r="DWN114" s="28"/>
      <c r="DWO114" s="28"/>
      <c r="DWP114" s="28"/>
      <c r="DWQ114" s="28"/>
      <c r="DWR114" s="28"/>
      <c r="DWS114" s="28"/>
      <c r="DWT114" s="28"/>
      <c r="DWU114" s="28"/>
      <c r="DWV114" s="28"/>
      <c r="DWW114" s="28"/>
      <c r="DWX114" s="28"/>
      <c r="DWY114" s="28"/>
      <c r="DWZ114" s="28"/>
      <c r="DXA114" s="28"/>
      <c r="DXB114" s="28"/>
      <c r="DXC114" s="28"/>
      <c r="DXD114" s="28"/>
      <c r="DXE114" s="28"/>
      <c r="DXF114" s="28"/>
      <c r="DXG114" s="28"/>
      <c r="DXH114" s="28"/>
      <c r="DXI114" s="28"/>
      <c r="DXJ114" s="28"/>
      <c r="DXK114" s="28"/>
      <c r="DXL114" s="28"/>
      <c r="DXM114" s="28"/>
      <c r="DXN114" s="28"/>
      <c r="DXO114" s="28"/>
      <c r="DXP114" s="28"/>
      <c r="DXQ114" s="28"/>
      <c r="DXR114" s="28"/>
      <c r="DXS114" s="28"/>
      <c r="DXT114" s="28"/>
      <c r="DXU114" s="28"/>
      <c r="DXV114" s="28"/>
      <c r="DXW114" s="28"/>
      <c r="DXX114" s="28"/>
      <c r="DXY114" s="28"/>
      <c r="DXZ114" s="28"/>
      <c r="DYA114" s="28"/>
      <c r="DYB114" s="28"/>
      <c r="DYC114" s="28"/>
      <c r="DYD114" s="28"/>
      <c r="DYE114" s="28"/>
      <c r="DYF114" s="28"/>
      <c r="DYG114" s="28"/>
      <c r="DYH114" s="28"/>
      <c r="DYI114" s="28"/>
      <c r="DYJ114" s="28"/>
      <c r="DYK114" s="28"/>
      <c r="DYL114" s="28"/>
      <c r="DYM114" s="28"/>
      <c r="DYN114" s="28"/>
      <c r="DYO114" s="28"/>
      <c r="DYP114" s="28"/>
      <c r="DYQ114" s="28"/>
      <c r="DYR114" s="28"/>
      <c r="DYS114" s="28"/>
      <c r="DYT114" s="28"/>
      <c r="DYU114" s="28"/>
      <c r="DYV114" s="28"/>
      <c r="DYW114" s="28"/>
      <c r="DYX114" s="28"/>
      <c r="DYY114" s="28"/>
      <c r="DYZ114" s="28"/>
      <c r="DZA114" s="28"/>
      <c r="DZB114" s="28"/>
      <c r="DZC114" s="28"/>
      <c r="DZD114" s="28"/>
      <c r="DZE114" s="28"/>
      <c r="DZF114" s="28"/>
      <c r="DZG114" s="28"/>
      <c r="DZH114" s="28"/>
      <c r="DZI114" s="28"/>
      <c r="DZJ114" s="28"/>
      <c r="DZK114" s="28"/>
      <c r="DZL114" s="28"/>
      <c r="DZM114" s="28"/>
      <c r="DZN114" s="28"/>
      <c r="DZO114" s="28"/>
      <c r="DZP114" s="28"/>
      <c r="DZQ114" s="28"/>
      <c r="DZR114" s="28"/>
      <c r="DZS114" s="28"/>
      <c r="DZT114" s="28"/>
      <c r="DZU114" s="28"/>
      <c r="DZV114" s="28"/>
      <c r="DZW114" s="28"/>
      <c r="DZX114" s="28"/>
      <c r="DZY114" s="28"/>
      <c r="DZZ114" s="28"/>
      <c r="EAA114" s="28"/>
      <c r="EAB114" s="28"/>
      <c r="EAC114" s="28"/>
      <c r="EAD114" s="28"/>
      <c r="EAE114" s="28"/>
      <c r="EAF114" s="28"/>
      <c r="EAG114" s="28"/>
      <c r="EAH114" s="28"/>
      <c r="EAI114" s="28"/>
      <c r="EAJ114" s="28"/>
      <c r="EAK114" s="28"/>
      <c r="EAL114" s="28"/>
      <c r="EAM114" s="28"/>
      <c r="EAN114" s="28"/>
      <c r="EAO114" s="28"/>
      <c r="EAP114" s="28"/>
      <c r="EAQ114" s="28"/>
      <c r="EAR114" s="28"/>
      <c r="EAS114" s="28"/>
      <c r="EAT114" s="28"/>
      <c r="EAU114" s="28"/>
      <c r="EAV114" s="28"/>
      <c r="EAW114" s="28"/>
      <c r="EAX114" s="28"/>
      <c r="EAY114" s="28"/>
      <c r="EAZ114" s="28"/>
      <c r="EBA114" s="28"/>
      <c r="EBB114" s="28"/>
      <c r="EBC114" s="28"/>
      <c r="EBD114" s="28"/>
      <c r="EBE114" s="28"/>
      <c r="EBF114" s="28"/>
      <c r="EBG114" s="28"/>
      <c r="EBH114" s="28"/>
      <c r="EBI114" s="28"/>
      <c r="EBJ114" s="28"/>
      <c r="EBK114" s="28"/>
      <c r="EBL114" s="28"/>
      <c r="EBM114" s="28"/>
      <c r="EBN114" s="28"/>
      <c r="EBO114" s="28"/>
      <c r="EBP114" s="28"/>
      <c r="EBQ114" s="28"/>
      <c r="EBR114" s="28"/>
      <c r="EBS114" s="28"/>
      <c r="EBT114" s="28"/>
      <c r="EBU114" s="28"/>
      <c r="EBV114" s="28"/>
      <c r="EBW114" s="28"/>
      <c r="EBX114" s="28"/>
      <c r="EBY114" s="28"/>
      <c r="EBZ114" s="28"/>
      <c r="ECA114" s="28"/>
      <c r="ECB114" s="28"/>
      <c r="ECC114" s="28"/>
      <c r="ECD114" s="28"/>
      <c r="ECE114" s="28"/>
      <c r="ECF114" s="28"/>
      <c r="ECG114" s="28"/>
      <c r="ECH114" s="28"/>
      <c r="ECI114" s="28"/>
      <c r="ECJ114" s="28"/>
      <c r="ECK114" s="28"/>
      <c r="ECL114" s="28"/>
      <c r="ECM114" s="28"/>
      <c r="ECN114" s="28"/>
      <c r="ECO114" s="28"/>
      <c r="ECP114" s="28"/>
      <c r="ECQ114" s="28"/>
      <c r="ECR114" s="28"/>
      <c r="ECS114" s="28"/>
      <c r="ECT114" s="28"/>
      <c r="ECU114" s="28"/>
      <c r="ECV114" s="28"/>
      <c r="ECW114" s="28"/>
      <c r="ECX114" s="28"/>
      <c r="ECY114" s="28"/>
      <c r="ECZ114" s="28"/>
      <c r="EDA114" s="28"/>
      <c r="EDB114" s="28"/>
      <c r="EDC114" s="28"/>
      <c r="EDD114" s="28"/>
      <c r="EDE114" s="28"/>
      <c r="EDF114" s="28"/>
      <c r="EDG114" s="28"/>
      <c r="EDH114" s="28"/>
      <c r="EDI114" s="28"/>
      <c r="EDJ114" s="28"/>
      <c r="EDK114" s="28"/>
      <c r="EDL114" s="28"/>
      <c r="EDM114" s="28"/>
      <c r="EDN114" s="28"/>
      <c r="EDO114" s="28"/>
      <c r="EDP114" s="28"/>
      <c r="EDQ114" s="28"/>
      <c r="EDR114" s="28"/>
      <c r="EDS114" s="28"/>
      <c r="EDT114" s="28"/>
      <c r="EDU114" s="28"/>
      <c r="EDV114" s="28"/>
      <c r="EDW114" s="28"/>
      <c r="EDX114" s="28"/>
      <c r="EDY114" s="28"/>
      <c r="EDZ114" s="28"/>
      <c r="EEA114" s="28"/>
      <c r="EEB114" s="28"/>
      <c r="EEC114" s="28"/>
      <c r="EED114" s="28"/>
      <c r="EEE114" s="28"/>
      <c r="EEF114" s="28"/>
      <c r="EEG114" s="28"/>
      <c r="EEH114" s="28"/>
      <c r="EEI114" s="28"/>
      <c r="EEJ114" s="28"/>
      <c r="EEK114" s="28"/>
      <c r="EEL114" s="28"/>
      <c r="EEM114" s="28"/>
      <c r="EEN114" s="28"/>
      <c r="EEO114" s="28"/>
      <c r="EEP114" s="28"/>
      <c r="EEQ114" s="28"/>
      <c r="EER114" s="28"/>
      <c r="EES114" s="28"/>
      <c r="EET114" s="28"/>
      <c r="EEU114" s="28"/>
      <c r="EEV114" s="28"/>
      <c r="EEW114" s="28"/>
      <c r="EEX114" s="28"/>
      <c r="EEY114" s="28"/>
      <c r="EEZ114" s="28"/>
      <c r="EFA114" s="28"/>
      <c r="EFB114" s="28"/>
      <c r="EFC114" s="28"/>
      <c r="EFD114" s="28"/>
      <c r="EFE114" s="28"/>
      <c r="EFF114" s="28"/>
      <c r="EFG114" s="28"/>
      <c r="EFH114" s="28"/>
      <c r="EFI114" s="28"/>
      <c r="EFJ114" s="28"/>
      <c r="EFK114" s="28"/>
      <c r="EFL114" s="28"/>
      <c r="EFM114" s="28"/>
      <c r="EFN114" s="28"/>
      <c r="EFO114" s="28"/>
      <c r="EFP114" s="28"/>
      <c r="EFQ114" s="28"/>
      <c r="EFR114" s="28"/>
      <c r="EFS114" s="28"/>
      <c r="EFT114" s="28"/>
      <c r="EFU114" s="28"/>
      <c r="EFV114" s="28"/>
      <c r="EFW114" s="28"/>
      <c r="EFX114" s="28"/>
      <c r="EFY114" s="28"/>
      <c r="EFZ114" s="28"/>
      <c r="EGA114" s="28"/>
      <c r="EGB114" s="28"/>
      <c r="EGC114" s="28"/>
      <c r="EGD114" s="28"/>
      <c r="EGE114" s="28"/>
      <c r="EGF114" s="28"/>
      <c r="EGG114" s="28"/>
      <c r="EGH114" s="28"/>
      <c r="EGI114" s="28"/>
      <c r="EGJ114" s="28"/>
      <c r="EGK114" s="28"/>
      <c r="EGL114" s="28"/>
      <c r="EGM114" s="28"/>
      <c r="EGN114" s="28"/>
      <c r="EGO114" s="28"/>
      <c r="EGP114" s="28"/>
      <c r="EGQ114" s="28"/>
      <c r="EGR114" s="28"/>
      <c r="EGS114" s="28"/>
      <c r="EGT114" s="28"/>
      <c r="EGU114" s="28"/>
      <c r="EGV114" s="28"/>
      <c r="EGW114" s="28"/>
      <c r="EGX114" s="28"/>
      <c r="EGY114" s="28"/>
      <c r="EGZ114" s="28"/>
      <c r="EHA114" s="28"/>
      <c r="EHB114" s="28"/>
      <c r="EHC114" s="28"/>
      <c r="EHD114" s="28"/>
      <c r="EHE114" s="28"/>
      <c r="EHF114" s="28"/>
      <c r="EHG114" s="28"/>
      <c r="EHH114" s="28"/>
      <c r="EHI114" s="28"/>
      <c r="EHJ114" s="28"/>
      <c r="EHK114" s="28"/>
      <c r="EHL114" s="28"/>
      <c r="EHM114" s="28"/>
      <c r="EHN114" s="28"/>
      <c r="EHO114" s="28"/>
      <c r="EHP114" s="28"/>
      <c r="EHQ114" s="28"/>
      <c r="EHR114" s="28"/>
      <c r="EHS114" s="28"/>
      <c r="EHT114" s="28"/>
      <c r="EHU114" s="28"/>
      <c r="EHV114" s="28"/>
      <c r="EHW114" s="28"/>
      <c r="EHX114" s="28"/>
      <c r="EHY114" s="28"/>
      <c r="EHZ114" s="28"/>
      <c r="EIA114" s="28"/>
      <c r="EIB114" s="28"/>
      <c r="EIC114" s="28"/>
      <c r="EID114" s="28"/>
      <c r="EIE114" s="28"/>
      <c r="EIF114" s="28"/>
      <c r="EIG114" s="28"/>
      <c r="EIH114" s="28"/>
      <c r="EII114" s="28"/>
      <c r="EIJ114" s="28"/>
      <c r="EIK114" s="28"/>
      <c r="EIL114" s="28"/>
      <c r="EIM114" s="28"/>
      <c r="EIN114" s="28"/>
      <c r="EIO114" s="28"/>
      <c r="EIP114" s="28"/>
      <c r="EIQ114" s="28"/>
      <c r="EIR114" s="28"/>
      <c r="EIS114" s="28"/>
      <c r="EIT114" s="28"/>
      <c r="EIU114" s="28"/>
      <c r="EIV114" s="28"/>
      <c r="EIW114" s="28"/>
      <c r="EIX114" s="28"/>
      <c r="EIY114" s="28"/>
      <c r="EIZ114" s="28"/>
      <c r="EJA114" s="28"/>
      <c r="EJB114" s="28"/>
      <c r="EJC114" s="28"/>
      <c r="EJD114" s="28"/>
      <c r="EJE114" s="28"/>
      <c r="EJF114" s="28"/>
      <c r="EJG114" s="28"/>
      <c r="EJH114" s="28"/>
      <c r="EJI114" s="28"/>
      <c r="EJJ114" s="28"/>
      <c r="EJK114" s="28"/>
      <c r="EJL114" s="28"/>
      <c r="EJM114" s="28"/>
      <c r="EJN114" s="28"/>
      <c r="EJO114" s="28"/>
      <c r="EJP114" s="28"/>
      <c r="EJQ114" s="28"/>
      <c r="EJR114" s="28"/>
      <c r="EJS114" s="28"/>
      <c r="EJT114" s="28"/>
      <c r="EJU114" s="28"/>
      <c r="EJV114" s="28"/>
      <c r="EJW114" s="28"/>
      <c r="EJX114" s="28"/>
      <c r="EJY114" s="28"/>
      <c r="EJZ114" s="28"/>
      <c r="EKA114" s="28"/>
      <c r="EKB114" s="28"/>
      <c r="EKC114" s="28"/>
      <c r="EKD114" s="28"/>
      <c r="EKE114" s="28"/>
      <c r="EKF114" s="28"/>
      <c r="EKG114" s="28"/>
      <c r="EKH114" s="28"/>
      <c r="EKI114" s="28"/>
      <c r="EKJ114" s="28"/>
      <c r="EKK114" s="28"/>
      <c r="EKL114" s="28"/>
      <c r="EKM114" s="28"/>
      <c r="EKN114" s="28"/>
      <c r="EKO114" s="28"/>
      <c r="EKP114" s="28"/>
      <c r="EKQ114" s="28"/>
      <c r="EKR114" s="28"/>
      <c r="EKS114" s="28"/>
      <c r="EKT114" s="28"/>
      <c r="EKU114" s="28"/>
      <c r="EKV114" s="28"/>
      <c r="EKW114" s="28"/>
      <c r="EKX114" s="28"/>
      <c r="EKY114" s="28"/>
      <c r="EKZ114" s="28"/>
      <c r="ELA114" s="28"/>
      <c r="ELB114" s="28"/>
      <c r="ELC114" s="28"/>
      <c r="ELD114" s="28"/>
      <c r="ELE114" s="28"/>
      <c r="ELF114" s="28"/>
      <c r="ELG114" s="28"/>
      <c r="ELH114" s="28"/>
      <c r="ELI114" s="28"/>
      <c r="ELJ114" s="28"/>
      <c r="ELK114" s="28"/>
      <c r="ELL114" s="28"/>
      <c r="ELM114" s="28"/>
      <c r="ELN114" s="28"/>
      <c r="ELO114" s="28"/>
      <c r="ELP114" s="28"/>
      <c r="ELQ114" s="28"/>
      <c r="ELR114" s="28"/>
      <c r="ELS114" s="28"/>
      <c r="ELT114" s="28"/>
      <c r="ELU114" s="28"/>
      <c r="ELV114" s="28"/>
      <c r="ELW114" s="28"/>
      <c r="ELX114" s="28"/>
      <c r="ELY114" s="28"/>
      <c r="ELZ114" s="28"/>
      <c r="EMA114" s="28"/>
      <c r="EMB114" s="28"/>
      <c r="EMC114" s="28"/>
      <c r="EMD114" s="28"/>
      <c r="EME114" s="28"/>
      <c r="EMF114" s="28"/>
      <c r="EMG114" s="28"/>
      <c r="EMH114" s="28"/>
      <c r="EMI114" s="28"/>
      <c r="EMJ114" s="28"/>
      <c r="EMK114" s="28"/>
      <c r="EML114" s="28"/>
      <c r="EMM114" s="28"/>
      <c r="EMN114" s="28"/>
      <c r="EMO114" s="28"/>
      <c r="EMP114" s="28"/>
      <c r="EMQ114" s="28"/>
      <c r="EMR114" s="28"/>
      <c r="EMS114" s="28"/>
      <c r="EMT114" s="28"/>
      <c r="EMU114" s="28"/>
      <c r="EMV114" s="28"/>
      <c r="EMW114" s="28"/>
      <c r="EMX114" s="28"/>
      <c r="EMY114" s="28"/>
      <c r="EMZ114" s="28"/>
      <c r="ENA114" s="28"/>
      <c r="ENB114" s="28"/>
      <c r="ENC114" s="28"/>
      <c r="END114" s="28"/>
      <c r="ENE114" s="28"/>
      <c r="ENF114" s="28"/>
      <c r="ENG114" s="28"/>
      <c r="ENH114" s="28"/>
      <c r="ENI114" s="28"/>
      <c r="ENJ114" s="28"/>
      <c r="ENK114" s="28"/>
      <c r="ENL114" s="28"/>
      <c r="ENM114" s="28"/>
      <c r="ENN114" s="28"/>
      <c r="ENO114" s="28"/>
      <c r="ENP114" s="28"/>
      <c r="ENQ114" s="28"/>
      <c r="ENR114" s="28"/>
      <c r="ENS114" s="28"/>
      <c r="ENT114" s="28"/>
      <c r="ENU114" s="28"/>
      <c r="ENV114" s="28"/>
      <c r="ENW114" s="28"/>
      <c r="ENX114" s="28"/>
      <c r="ENY114" s="28"/>
      <c r="ENZ114" s="28"/>
      <c r="EOA114" s="28"/>
      <c r="EOB114" s="28"/>
      <c r="EOC114" s="28"/>
      <c r="EOD114" s="28"/>
      <c r="EOE114" s="28"/>
      <c r="EOF114" s="28"/>
      <c r="EOG114" s="28"/>
      <c r="EOH114" s="28"/>
      <c r="EOI114" s="28"/>
      <c r="EOJ114" s="28"/>
      <c r="EOK114" s="28"/>
      <c r="EOL114" s="28"/>
      <c r="EOM114" s="28"/>
      <c r="EON114" s="28"/>
      <c r="EOO114" s="28"/>
      <c r="EOP114" s="28"/>
      <c r="EOQ114" s="28"/>
      <c r="EOR114" s="28"/>
      <c r="EOS114" s="28"/>
      <c r="EOT114" s="28"/>
      <c r="EOU114" s="28"/>
      <c r="EOV114" s="28"/>
      <c r="EOW114" s="28"/>
      <c r="EOX114" s="28"/>
      <c r="EOY114" s="28"/>
      <c r="EOZ114" s="28"/>
      <c r="EPA114" s="28"/>
      <c r="EPB114" s="28"/>
      <c r="EPC114" s="28"/>
      <c r="EPD114" s="28"/>
      <c r="EPE114" s="28"/>
      <c r="EPF114" s="28"/>
      <c r="EPG114" s="28"/>
      <c r="EPH114" s="28"/>
      <c r="EPI114" s="28"/>
      <c r="EPJ114" s="28"/>
      <c r="EPK114" s="28"/>
      <c r="EPL114" s="28"/>
      <c r="EPM114" s="28"/>
      <c r="EPN114" s="28"/>
      <c r="EPO114" s="28"/>
      <c r="EPP114" s="28"/>
      <c r="EPQ114" s="28"/>
      <c r="EPR114" s="28"/>
      <c r="EPS114" s="28"/>
      <c r="EPT114" s="28"/>
      <c r="EPU114" s="28"/>
      <c r="EPV114" s="28"/>
      <c r="EPW114" s="28"/>
      <c r="EPX114" s="28"/>
      <c r="EPY114" s="28"/>
      <c r="EPZ114" s="28"/>
      <c r="EQA114" s="28"/>
      <c r="EQB114" s="28"/>
      <c r="EQC114" s="28"/>
      <c r="EQD114" s="28"/>
      <c r="EQE114" s="28"/>
      <c r="EQF114" s="28"/>
      <c r="EQG114" s="28"/>
      <c r="EQH114" s="28"/>
      <c r="EQI114" s="28"/>
      <c r="EQJ114" s="28"/>
      <c r="EQK114" s="28"/>
      <c r="EQL114" s="28"/>
      <c r="EQM114" s="28"/>
      <c r="EQN114" s="28"/>
      <c r="EQO114" s="28"/>
      <c r="EQP114" s="28"/>
      <c r="EQQ114" s="28"/>
      <c r="EQR114" s="28"/>
      <c r="EQS114" s="28"/>
      <c r="EQT114" s="28"/>
      <c r="EQU114" s="28"/>
      <c r="EQV114" s="28"/>
      <c r="EQW114" s="28"/>
      <c r="EQX114" s="28"/>
      <c r="EQY114" s="28"/>
      <c r="EQZ114" s="28"/>
      <c r="ERA114" s="28"/>
      <c r="ERB114" s="28"/>
      <c r="ERC114" s="28"/>
      <c r="ERD114" s="28"/>
      <c r="ERE114" s="28"/>
      <c r="ERF114" s="28"/>
      <c r="ERG114" s="28"/>
      <c r="ERH114" s="28"/>
      <c r="ERI114" s="28"/>
      <c r="ERJ114" s="28"/>
      <c r="ERK114" s="28"/>
      <c r="ERL114" s="28"/>
      <c r="ERM114" s="28"/>
      <c r="ERN114" s="28"/>
      <c r="ERO114" s="28"/>
      <c r="ERP114" s="28"/>
      <c r="ERQ114" s="28"/>
      <c r="ERR114" s="28"/>
      <c r="ERS114" s="28"/>
      <c r="ERT114" s="28"/>
      <c r="ERU114" s="28"/>
      <c r="ERV114" s="28"/>
      <c r="ERW114" s="28"/>
      <c r="ERX114" s="28"/>
      <c r="ERY114" s="28"/>
      <c r="ERZ114" s="28"/>
      <c r="ESA114" s="28"/>
      <c r="ESB114" s="28"/>
      <c r="ESC114" s="28"/>
      <c r="ESD114" s="28"/>
      <c r="ESE114" s="28"/>
      <c r="ESF114" s="28"/>
      <c r="ESG114" s="28"/>
      <c r="ESH114" s="28"/>
      <c r="ESI114" s="28"/>
      <c r="ESJ114" s="28"/>
      <c r="ESK114" s="28"/>
      <c r="ESL114" s="28"/>
      <c r="ESM114" s="28"/>
      <c r="ESN114" s="28"/>
      <c r="ESO114" s="28"/>
      <c r="ESP114" s="28"/>
      <c r="ESQ114" s="28"/>
      <c r="ESR114" s="28"/>
      <c r="ESS114" s="28"/>
      <c r="EST114" s="28"/>
      <c r="ESU114" s="28"/>
      <c r="ESV114" s="28"/>
      <c r="ESW114" s="28"/>
      <c r="ESX114" s="28"/>
      <c r="ESY114" s="28"/>
      <c r="ESZ114" s="28"/>
      <c r="ETA114" s="28"/>
      <c r="ETB114" s="28"/>
      <c r="ETC114" s="28"/>
      <c r="ETD114" s="28"/>
      <c r="ETE114" s="28"/>
      <c r="ETF114" s="28"/>
      <c r="ETG114" s="28"/>
      <c r="ETH114" s="28"/>
      <c r="ETI114" s="28"/>
      <c r="ETJ114" s="28"/>
      <c r="ETK114" s="28"/>
      <c r="ETL114" s="28"/>
      <c r="ETM114" s="28"/>
      <c r="ETN114" s="28"/>
      <c r="ETO114" s="28"/>
      <c r="ETP114" s="28"/>
      <c r="ETQ114" s="28"/>
      <c r="ETR114" s="28"/>
      <c r="ETS114" s="28"/>
      <c r="ETT114" s="28"/>
      <c r="ETU114" s="28"/>
      <c r="ETV114" s="28"/>
      <c r="ETW114" s="28"/>
      <c r="ETX114" s="28"/>
      <c r="ETY114" s="28"/>
      <c r="ETZ114" s="28"/>
      <c r="EUA114" s="28"/>
      <c r="EUB114" s="28"/>
      <c r="EUC114" s="28"/>
      <c r="EUD114" s="28"/>
      <c r="EUE114" s="28"/>
      <c r="EUF114" s="28"/>
      <c r="EUG114" s="28"/>
      <c r="EUH114" s="28"/>
      <c r="EUI114" s="28"/>
      <c r="EUJ114" s="28"/>
      <c r="EUK114" s="28"/>
      <c r="EUL114" s="28"/>
      <c r="EUM114" s="28"/>
      <c r="EUN114" s="28"/>
      <c r="EUO114" s="28"/>
      <c r="EUP114" s="28"/>
      <c r="EUQ114" s="28"/>
      <c r="EUR114" s="28"/>
      <c r="EUS114" s="28"/>
      <c r="EUT114" s="28"/>
      <c r="EUU114" s="28"/>
      <c r="EUV114" s="28"/>
      <c r="EUW114" s="28"/>
      <c r="EUX114" s="28"/>
      <c r="EUY114" s="28"/>
      <c r="EUZ114" s="28"/>
      <c r="EVA114" s="28"/>
      <c r="EVB114" s="28"/>
      <c r="EVC114" s="28"/>
      <c r="EVD114" s="28"/>
      <c r="EVE114" s="28"/>
      <c r="EVF114" s="28"/>
      <c r="EVG114" s="28"/>
      <c r="EVH114" s="28"/>
      <c r="EVI114" s="28"/>
      <c r="EVJ114" s="28"/>
      <c r="EVK114" s="28"/>
      <c r="EVL114" s="28"/>
      <c r="EVM114" s="28"/>
      <c r="EVN114" s="28"/>
      <c r="EVO114" s="28"/>
      <c r="EVP114" s="28"/>
      <c r="EVQ114" s="28"/>
      <c r="EVR114" s="28"/>
      <c r="EVS114" s="28"/>
      <c r="EVT114" s="28"/>
      <c r="EVU114" s="28"/>
      <c r="EVV114" s="28"/>
      <c r="EVW114" s="28"/>
      <c r="EVX114" s="28"/>
      <c r="EVY114" s="28"/>
      <c r="EVZ114" s="28"/>
      <c r="EWA114" s="28"/>
      <c r="EWB114" s="28"/>
      <c r="EWC114" s="28"/>
      <c r="EWD114" s="28"/>
      <c r="EWE114" s="28"/>
      <c r="EWF114" s="28"/>
      <c r="EWG114" s="28"/>
      <c r="EWH114" s="28"/>
      <c r="EWI114" s="28"/>
      <c r="EWJ114" s="28"/>
      <c r="EWK114" s="28"/>
      <c r="EWL114" s="28"/>
      <c r="EWM114" s="28"/>
      <c r="EWN114" s="28"/>
      <c r="EWO114" s="28"/>
      <c r="EWP114" s="28"/>
      <c r="EWQ114" s="28"/>
      <c r="EWR114" s="28"/>
      <c r="EWS114" s="28"/>
      <c r="EWT114" s="28"/>
      <c r="EWU114" s="28"/>
      <c r="EWV114" s="28"/>
      <c r="EWW114" s="28"/>
      <c r="EWX114" s="28"/>
      <c r="EWY114" s="28"/>
      <c r="EWZ114" s="28"/>
      <c r="EXA114" s="28"/>
      <c r="EXB114" s="28"/>
      <c r="EXC114" s="28"/>
      <c r="EXD114" s="28"/>
      <c r="EXE114" s="28"/>
      <c r="EXF114" s="28"/>
      <c r="EXG114" s="28"/>
      <c r="EXH114" s="28"/>
      <c r="EXI114" s="28"/>
      <c r="EXJ114" s="28"/>
      <c r="EXK114" s="28"/>
      <c r="EXL114" s="28"/>
      <c r="EXM114" s="28"/>
      <c r="EXN114" s="28"/>
      <c r="EXO114" s="28"/>
      <c r="EXP114" s="28"/>
      <c r="EXQ114" s="28"/>
      <c r="EXR114" s="28"/>
      <c r="EXS114" s="28"/>
      <c r="EXT114" s="28"/>
      <c r="EXU114" s="28"/>
      <c r="EXV114" s="28"/>
      <c r="EXW114" s="28"/>
      <c r="EXX114" s="28"/>
      <c r="EXY114" s="28"/>
      <c r="EXZ114" s="28"/>
      <c r="EYA114" s="28"/>
      <c r="EYB114" s="28"/>
      <c r="EYC114" s="28"/>
      <c r="EYD114" s="28"/>
      <c r="EYE114" s="28"/>
      <c r="EYF114" s="28"/>
      <c r="EYG114" s="28"/>
      <c r="EYH114" s="28"/>
      <c r="EYI114" s="28"/>
      <c r="EYJ114" s="28"/>
      <c r="EYK114" s="28"/>
      <c r="EYL114" s="28"/>
      <c r="EYM114" s="28"/>
      <c r="EYN114" s="28"/>
      <c r="EYO114" s="28"/>
      <c r="EYP114" s="28"/>
      <c r="EYQ114" s="28"/>
      <c r="EYR114" s="28"/>
      <c r="EYS114" s="28"/>
      <c r="EYT114" s="28"/>
      <c r="EYU114" s="28"/>
      <c r="EYV114" s="28"/>
      <c r="EYW114" s="28"/>
      <c r="EYX114" s="28"/>
      <c r="EYY114" s="28"/>
      <c r="EYZ114" s="28"/>
      <c r="EZA114" s="28"/>
      <c r="EZB114" s="28"/>
      <c r="EZC114" s="28"/>
      <c r="EZD114" s="28"/>
      <c r="EZE114" s="28"/>
      <c r="EZF114" s="28"/>
      <c r="EZG114" s="28"/>
      <c r="EZH114" s="28"/>
      <c r="EZI114" s="28"/>
      <c r="EZJ114" s="28"/>
      <c r="EZK114" s="28"/>
      <c r="EZL114" s="28"/>
      <c r="EZM114" s="28"/>
      <c r="EZN114" s="28"/>
      <c r="EZO114" s="28"/>
      <c r="EZP114" s="28"/>
      <c r="EZQ114" s="28"/>
      <c r="EZR114" s="28"/>
      <c r="EZS114" s="28"/>
      <c r="EZT114" s="28"/>
      <c r="EZU114" s="28"/>
      <c r="EZV114" s="28"/>
      <c r="EZW114" s="28"/>
      <c r="EZX114" s="28"/>
      <c r="EZY114" s="28"/>
      <c r="EZZ114" s="28"/>
      <c r="FAA114" s="28"/>
      <c r="FAB114" s="28"/>
      <c r="FAC114" s="28"/>
      <c r="FAD114" s="28"/>
      <c r="FAE114" s="28"/>
      <c r="FAF114" s="28"/>
      <c r="FAG114" s="28"/>
      <c r="FAH114" s="28"/>
      <c r="FAI114" s="28"/>
      <c r="FAJ114" s="28"/>
      <c r="FAK114" s="28"/>
      <c r="FAL114" s="28"/>
      <c r="FAM114" s="28"/>
      <c r="FAN114" s="28"/>
      <c r="FAO114" s="28"/>
      <c r="FAP114" s="28"/>
      <c r="FAQ114" s="28"/>
      <c r="FAR114" s="28"/>
      <c r="FAS114" s="28"/>
      <c r="FAT114" s="28"/>
      <c r="FAU114" s="28"/>
      <c r="FAV114" s="28"/>
      <c r="FAW114" s="28"/>
      <c r="FAX114" s="28"/>
      <c r="FAY114" s="28"/>
      <c r="FAZ114" s="28"/>
      <c r="FBA114" s="28"/>
      <c r="FBB114" s="28"/>
      <c r="FBC114" s="28"/>
      <c r="FBD114" s="28"/>
      <c r="FBE114" s="28"/>
      <c r="FBF114" s="28"/>
      <c r="FBG114" s="28"/>
      <c r="FBH114" s="28"/>
      <c r="FBI114" s="28"/>
      <c r="FBJ114" s="28"/>
      <c r="FBK114" s="28"/>
      <c r="FBL114" s="28"/>
      <c r="FBM114" s="28"/>
      <c r="FBN114" s="28"/>
      <c r="FBO114" s="28"/>
      <c r="FBP114" s="28"/>
      <c r="FBQ114" s="28"/>
      <c r="FBR114" s="28"/>
      <c r="FBS114" s="28"/>
      <c r="FBT114" s="28"/>
      <c r="FBU114" s="28"/>
      <c r="FBV114" s="28"/>
      <c r="FBW114" s="28"/>
      <c r="FBX114" s="28"/>
      <c r="FBY114" s="28"/>
      <c r="FBZ114" s="28"/>
      <c r="FCA114" s="28"/>
      <c r="FCB114" s="28"/>
      <c r="FCC114" s="28"/>
      <c r="FCD114" s="28"/>
      <c r="FCE114" s="28"/>
      <c r="FCF114" s="28"/>
      <c r="FCG114" s="28"/>
      <c r="FCH114" s="28"/>
      <c r="FCI114" s="28"/>
      <c r="FCJ114" s="28"/>
      <c r="FCK114" s="28"/>
      <c r="FCL114" s="28"/>
      <c r="FCM114" s="28"/>
      <c r="FCN114" s="28"/>
      <c r="FCO114" s="28"/>
      <c r="FCP114" s="28"/>
      <c r="FCQ114" s="28"/>
      <c r="FCR114" s="28"/>
      <c r="FCS114" s="28"/>
      <c r="FCT114" s="28"/>
      <c r="FCU114" s="28"/>
      <c r="FCV114" s="28"/>
      <c r="FCW114" s="28"/>
      <c r="FCX114" s="28"/>
      <c r="FCY114" s="28"/>
      <c r="FCZ114" s="28"/>
      <c r="FDA114" s="28"/>
      <c r="FDB114" s="28"/>
      <c r="FDC114" s="28"/>
      <c r="FDD114" s="28"/>
      <c r="FDE114" s="28"/>
      <c r="FDF114" s="28"/>
      <c r="FDG114" s="28"/>
      <c r="FDH114" s="28"/>
      <c r="FDI114" s="28"/>
      <c r="FDJ114" s="28"/>
      <c r="FDK114" s="28"/>
      <c r="FDL114" s="28"/>
      <c r="FDM114" s="28"/>
      <c r="FDN114" s="28"/>
      <c r="FDO114" s="28"/>
      <c r="FDP114" s="28"/>
      <c r="FDQ114" s="28"/>
      <c r="FDR114" s="28"/>
      <c r="FDS114" s="28"/>
      <c r="FDT114" s="28"/>
      <c r="FDU114" s="28"/>
      <c r="FDV114" s="28"/>
      <c r="FDW114" s="28"/>
      <c r="FDX114" s="28"/>
      <c r="FDY114" s="28"/>
      <c r="FDZ114" s="28"/>
      <c r="FEA114" s="28"/>
      <c r="FEB114" s="28"/>
      <c r="FEC114" s="28"/>
      <c r="FED114" s="28"/>
      <c r="FEE114" s="28"/>
      <c r="FEF114" s="28"/>
      <c r="FEG114" s="28"/>
      <c r="FEH114" s="28"/>
      <c r="FEI114" s="28"/>
      <c r="FEJ114" s="28"/>
      <c r="FEK114" s="28"/>
      <c r="FEL114" s="28"/>
      <c r="FEM114" s="28"/>
      <c r="FEN114" s="28"/>
      <c r="FEO114" s="28"/>
      <c r="FEP114" s="28"/>
      <c r="FEQ114" s="28"/>
      <c r="FER114" s="28"/>
      <c r="FES114" s="28"/>
      <c r="FET114" s="28"/>
      <c r="FEU114" s="28"/>
      <c r="FEV114" s="28"/>
      <c r="FEW114" s="28"/>
      <c r="FEX114" s="28"/>
      <c r="FEY114" s="28"/>
      <c r="FEZ114" s="28"/>
      <c r="FFA114" s="28"/>
      <c r="FFB114" s="28"/>
      <c r="FFC114" s="28"/>
      <c r="FFD114" s="28"/>
      <c r="FFE114" s="28"/>
      <c r="FFF114" s="28"/>
      <c r="FFG114" s="28"/>
      <c r="FFH114" s="28"/>
      <c r="FFI114" s="28"/>
      <c r="FFJ114" s="28"/>
      <c r="FFK114" s="28"/>
      <c r="FFL114" s="28"/>
      <c r="FFM114" s="28"/>
      <c r="FFN114" s="28"/>
      <c r="FFO114" s="28"/>
      <c r="FFP114" s="28"/>
      <c r="FFQ114" s="28"/>
      <c r="FFR114" s="28"/>
      <c r="FFS114" s="28"/>
      <c r="FFT114" s="28"/>
      <c r="FFU114" s="28"/>
      <c r="FFV114" s="28"/>
      <c r="FFW114" s="28"/>
      <c r="FFX114" s="28"/>
      <c r="FFY114" s="28"/>
      <c r="FFZ114" s="28"/>
      <c r="FGA114" s="28"/>
      <c r="FGB114" s="28"/>
      <c r="FGC114" s="28"/>
      <c r="FGD114" s="28"/>
      <c r="FGE114" s="28"/>
      <c r="FGF114" s="28"/>
      <c r="FGG114" s="28"/>
      <c r="FGH114" s="28"/>
      <c r="FGI114" s="28"/>
      <c r="FGJ114" s="28"/>
      <c r="FGK114" s="28"/>
      <c r="FGL114" s="28"/>
      <c r="FGM114" s="28"/>
      <c r="FGN114" s="28"/>
      <c r="FGO114" s="28"/>
      <c r="FGP114" s="28"/>
      <c r="FGQ114" s="28"/>
      <c r="FGR114" s="28"/>
      <c r="FGS114" s="28"/>
      <c r="FGT114" s="28"/>
      <c r="FGU114" s="28"/>
      <c r="FGV114" s="28"/>
      <c r="FGW114" s="28"/>
      <c r="FGX114" s="28"/>
      <c r="FGY114" s="28"/>
      <c r="FGZ114" s="28"/>
      <c r="FHA114" s="28"/>
      <c r="FHB114" s="28"/>
      <c r="FHC114" s="28"/>
      <c r="FHD114" s="28"/>
      <c r="FHE114" s="28"/>
      <c r="FHF114" s="28"/>
      <c r="FHG114" s="28"/>
      <c r="FHH114" s="28"/>
      <c r="FHI114" s="28"/>
      <c r="FHJ114" s="28"/>
      <c r="FHK114" s="28"/>
      <c r="FHL114" s="28"/>
      <c r="FHM114" s="28"/>
      <c r="FHN114" s="28"/>
      <c r="FHO114" s="28"/>
      <c r="FHP114" s="28"/>
      <c r="FHQ114" s="28"/>
      <c r="FHR114" s="28"/>
      <c r="FHS114" s="28"/>
      <c r="FHT114" s="28"/>
      <c r="FHU114" s="28"/>
      <c r="FHV114" s="28"/>
      <c r="FHW114" s="28"/>
      <c r="FHX114" s="28"/>
      <c r="FHY114" s="28"/>
      <c r="FHZ114" s="28"/>
      <c r="FIA114" s="28"/>
      <c r="FIB114" s="28"/>
      <c r="FIC114" s="28"/>
      <c r="FID114" s="28"/>
      <c r="FIE114" s="28"/>
      <c r="FIF114" s="28"/>
      <c r="FIG114" s="28"/>
      <c r="FIH114" s="28"/>
      <c r="FII114" s="28"/>
      <c r="FIJ114" s="28"/>
      <c r="FIK114" s="28"/>
      <c r="FIL114" s="28"/>
      <c r="FIM114" s="28"/>
      <c r="FIN114" s="28"/>
      <c r="FIO114" s="28"/>
      <c r="FIP114" s="28"/>
      <c r="FIQ114" s="28"/>
      <c r="FIR114" s="28"/>
      <c r="FIS114" s="28"/>
      <c r="FIT114" s="28"/>
      <c r="FIU114" s="28"/>
      <c r="FIV114" s="28"/>
      <c r="FIW114" s="28"/>
      <c r="FIX114" s="28"/>
      <c r="FIY114" s="28"/>
      <c r="FIZ114" s="28"/>
      <c r="FJA114" s="28"/>
      <c r="FJB114" s="28"/>
      <c r="FJC114" s="28"/>
      <c r="FJD114" s="28"/>
      <c r="FJE114" s="28"/>
      <c r="FJF114" s="28"/>
      <c r="FJG114" s="28"/>
      <c r="FJH114" s="28"/>
      <c r="FJI114" s="28"/>
      <c r="FJJ114" s="28"/>
      <c r="FJK114" s="28"/>
      <c r="FJL114" s="28"/>
      <c r="FJM114" s="28"/>
      <c r="FJN114" s="28"/>
      <c r="FJO114" s="28"/>
      <c r="FJP114" s="28"/>
      <c r="FJQ114" s="28"/>
      <c r="FJR114" s="28"/>
      <c r="FJS114" s="28"/>
      <c r="FJT114" s="28"/>
      <c r="FJU114" s="28"/>
      <c r="FJV114" s="28"/>
      <c r="FJW114" s="28"/>
      <c r="FJX114" s="28"/>
      <c r="FJY114" s="28"/>
      <c r="FJZ114" s="28"/>
      <c r="FKA114" s="28"/>
      <c r="FKB114" s="28"/>
      <c r="FKC114" s="28"/>
      <c r="FKD114" s="28"/>
      <c r="FKE114" s="28"/>
      <c r="FKF114" s="28"/>
      <c r="FKG114" s="28"/>
      <c r="FKH114" s="28"/>
      <c r="FKI114" s="28"/>
      <c r="FKJ114" s="28"/>
      <c r="FKK114" s="28"/>
      <c r="FKL114" s="28"/>
      <c r="FKM114" s="28"/>
      <c r="FKN114" s="28"/>
      <c r="FKO114" s="28"/>
      <c r="FKP114" s="28"/>
      <c r="FKQ114" s="28"/>
      <c r="FKR114" s="28"/>
      <c r="FKS114" s="28"/>
      <c r="FKT114" s="28"/>
      <c r="FKU114" s="28"/>
      <c r="FKV114" s="28"/>
      <c r="FKW114" s="28"/>
      <c r="FKX114" s="28"/>
      <c r="FKY114" s="28"/>
      <c r="FKZ114" s="28"/>
      <c r="FLA114" s="28"/>
      <c r="FLB114" s="28"/>
      <c r="FLC114" s="28"/>
      <c r="FLD114" s="28"/>
      <c r="FLE114" s="28"/>
      <c r="FLF114" s="28"/>
      <c r="FLG114" s="28"/>
      <c r="FLH114" s="28"/>
      <c r="FLI114" s="28"/>
      <c r="FLJ114" s="28"/>
      <c r="FLK114" s="28"/>
      <c r="FLL114" s="28"/>
      <c r="FLM114" s="28"/>
      <c r="FLN114" s="28"/>
      <c r="FLO114" s="28"/>
      <c r="FLP114" s="28"/>
      <c r="FLQ114" s="28"/>
      <c r="FLR114" s="28"/>
      <c r="FLS114" s="28"/>
      <c r="FLT114" s="28"/>
      <c r="FLU114" s="28"/>
      <c r="FLV114" s="28"/>
      <c r="FLW114" s="28"/>
      <c r="FLX114" s="28"/>
      <c r="FLY114" s="28"/>
      <c r="FLZ114" s="28"/>
      <c r="FMA114" s="28"/>
      <c r="FMB114" s="28"/>
      <c r="FMC114" s="28"/>
      <c r="FMD114" s="28"/>
      <c r="FME114" s="28"/>
      <c r="FMF114" s="28"/>
      <c r="FMG114" s="28"/>
      <c r="FMH114" s="28"/>
      <c r="FMI114" s="28"/>
      <c r="FMJ114" s="28"/>
      <c r="FMK114" s="28"/>
      <c r="FML114" s="28"/>
      <c r="FMM114" s="28"/>
      <c r="FMN114" s="28"/>
      <c r="FMO114" s="28"/>
      <c r="FMP114" s="28"/>
      <c r="FMQ114" s="28"/>
      <c r="FMR114" s="28"/>
      <c r="FMS114" s="28"/>
      <c r="FMT114" s="28"/>
      <c r="FMU114" s="28"/>
      <c r="FMV114" s="28"/>
      <c r="FMW114" s="28"/>
      <c r="FMX114" s="28"/>
      <c r="FMY114" s="28"/>
      <c r="FMZ114" s="28"/>
      <c r="FNA114" s="28"/>
      <c r="FNB114" s="28"/>
      <c r="FNC114" s="28"/>
      <c r="FND114" s="28"/>
      <c r="FNE114" s="28"/>
      <c r="FNF114" s="28"/>
      <c r="FNG114" s="28"/>
      <c r="FNH114" s="28"/>
      <c r="FNI114" s="28"/>
      <c r="FNJ114" s="28"/>
      <c r="FNK114" s="28"/>
      <c r="FNL114" s="28"/>
      <c r="FNM114" s="28"/>
      <c r="FNN114" s="28"/>
      <c r="FNO114" s="28"/>
      <c r="FNP114" s="28"/>
      <c r="FNQ114" s="28"/>
      <c r="FNR114" s="28"/>
      <c r="FNS114" s="28"/>
      <c r="FNT114" s="28"/>
      <c r="FNU114" s="28"/>
      <c r="FNV114" s="28"/>
      <c r="FNW114" s="28"/>
      <c r="FNX114" s="28"/>
      <c r="FNY114" s="28"/>
      <c r="FNZ114" s="28"/>
      <c r="FOA114" s="28"/>
      <c r="FOB114" s="28"/>
      <c r="FOC114" s="28"/>
      <c r="FOD114" s="28"/>
      <c r="FOE114" s="28"/>
      <c r="FOF114" s="28"/>
      <c r="FOG114" s="28"/>
      <c r="FOH114" s="28"/>
      <c r="FOI114" s="28"/>
      <c r="FOJ114" s="28"/>
      <c r="FOK114" s="28"/>
      <c r="FOL114" s="28"/>
      <c r="FOM114" s="28"/>
      <c r="FON114" s="28"/>
      <c r="FOO114" s="28"/>
      <c r="FOP114" s="28"/>
      <c r="FOQ114" s="28"/>
      <c r="FOR114" s="28"/>
      <c r="FOS114" s="28"/>
      <c r="FOT114" s="28"/>
      <c r="FOU114" s="28"/>
      <c r="FOV114" s="28"/>
      <c r="FOW114" s="28"/>
      <c r="FOX114" s="28"/>
      <c r="FOY114" s="28"/>
      <c r="FOZ114" s="28"/>
      <c r="FPA114" s="28"/>
      <c r="FPB114" s="28"/>
      <c r="FPC114" s="28"/>
      <c r="FPD114" s="28"/>
      <c r="FPE114" s="28"/>
      <c r="FPF114" s="28"/>
      <c r="FPG114" s="28"/>
      <c r="FPH114" s="28"/>
      <c r="FPI114" s="28"/>
      <c r="FPJ114" s="28"/>
      <c r="FPK114" s="28"/>
      <c r="FPL114" s="28"/>
      <c r="FPM114" s="28"/>
      <c r="FPN114" s="28"/>
      <c r="FPO114" s="28"/>
      <c r="FPP114" s="28"/>
      <c r="FPQ114" s="28"/>
      <c r="FPR114" s="28"/>
      <c r="FPS114" s="28"/>
      <c r="FPT114" s="28"/>
      <c r="FPU114" s="28"/>
      <c r="FPV114" s="28"/>
      <c r="FPW114" s="28"/>
      <c r="FPX114" s="28"/>
      <c r="FPY114" s="28"/>
      <c r="FPZ114" s="28"/>
      <c r="FQA114" s="28"/>
      <c r="FQB114" s="28"/>
      <c r="FQC114" s="28"/>
      <c r="FQD114" s="28"/>
      <c r="FQE114" s="28"/>
      <c r="FQF114" s="28"/>
      <c r="FQG114" s="28"/>
      <c r="FQH114" s="28"/>
      <c r="FQI114" s="28"/>
      <c r="FQJ114" s="28"/>
      <c r="FQK114" s="28"/>
      <c r="FQL114" s="28"/>
      <c r="FQM114" s="28"/>
      <c r="FQN114" s="28"/>
      <c r="FQO114" s="28"/>
      <c r="FQP114" s="28"/>
      <c r="FQQ114" s="28"/>
      <c r="FQR114" s="28"/>
      <c r="FQS114" s="28"/>
      <c r="FQT114" s="28"/>
      <c r="FQU114" s="28"/>
      <c r="FQV114" s="28"/>
      <c r="FQW114" s="28"/>
      <c r="FQX114" s="28"/>
      <c r="FQY114" s="28"/>
      <c r="FQZ114" s="28"/>
      <c r="FRA114" s="28"/>
      <c r="FRB114" s="28"/>
      <c r="FRC114" s="28"/>
      <c r="FRD114" s="28"/>
      <c r="FRE114" s="28"/>
      <c r="FRF114" s="28"/>
      <c r="FRG114" s="28"/>
      <c r="FRH114" s="28"/>
      <c r="FRI114" s="28"/>
      <c r="FRJ114" s="28"/>
      <c r="FRK114" s="28"/>
      <c r="FRL114" s="28"/>
      <c r="FRM114" s="28"/>
      <c r="FRN114" s="28"/>
      <c r="FRO114" s="28"/>
      <c r="FRP114" s="28"/>
      <c r="FRQ114" s="28"/>
      <c r="FRR114" s="28"/>
      <c r="FRS114" s="28"/>
      <c r="FRT114" s="28"/>
      <c r="FRU114" s="28"/>
      <c r="FRV114" s="28"/>
      <c r="FRW114" s="28"/>
      <c r="FRX114" s="28"/>
      <c r="FRY114" s="28"/>
      <c r="FRZ114" s="28"/>
      <c r="FSA114" s="28"/>
      <c r="FSB114" s="28"/>
      <c r="FSC114" s="28"/>
      <c r="FSD114" s="28"/>
      <c r="FSE114" s="28"/>
      <c r="FSF114" s="28"/>
      <c r="FSG114" s="28"/>
      <c r="FSH114" s="28"/>
      <c r="FSI114" s="28"/>
      <c r="FSJ114" s="28"/>
      <c r="FSK114" s="28"/>
      <c r="FSL114" s="28"/>
      <c r="FSM114" s="28"/>
      <c r="FSN114" s="28"/>
      <c r="FSO114" s="28"/>
      <c r="FSP114" s="28"/>
      <c r="FSQ114" s="28"/>
      <c r="FSR114" s="28"/>
      <c r="FSS114" s="28"/>
      <c r="FST114" s="28"/>
      <c r="FSU114" s="28"/>
      <c r="FSV114" s="28"/>
      <c r="FSW114" s="28"/>
      <c r="FSX114" s="28"/>
      <c r="FSY114" s="28"/>
      <c r="FSZ114" s="28"/>
      <c r="FTA114" s="28"/>
      <c r="FTB114" s="28"/>
      <c r="FTC114" s="28"/>
      <c r="FTD114" s="28"/>
      <c r="FTE114" s="28"/>
      <c r="FTF114" s="28"/>
      <c r="FTG114" s="28"/>
      <c r="FTH114" s="28"/>
      <c r="FTI114" s="28"/>
      <c r="FTJ114" s="28"/>
      <c r="FTK114" s="28"/>
      <c r="FTL114" s="28"/>
      <c r="FTM114" s="28"/>
      <c r="FTN114" s="28"/>
      <c r="FTO114" s="28"/>
      <c r="FTP114" s="28"/>
      <c r="FTQ114" s="28"/>
      <c r="FTR114" s="28"/>
      <c r="FTS114" s="28"/>
      <c r="FTT114" s="28"/>
      <c r="FTU114" s="28"/>
      <c r="FTV114" s="28"/>
      <c r="FTW114" s="28"/>
      <c r="FTX114" s="28"/>
      <c r="FTY114" s="28"/>
      <c r="FTZ114" s="28"/>
      <c r="FUA114" s="28"/>
      <c r="FUB114" s="28"/>
      <c r="FUC114" s="28"/>
      <c r="FUD114" s="28"/>
      <c r="FUE114" s="28"/>
      <c r="FUF114" s="28"/>
      <c r="FUG114" s="28"/>
      <c r="FUH114" s="28"/>
      <c r="FUI114" s="28"/>
      <c r="FUJ114" s="28"/>
      <c r="FUK114" s="28"/>
      <c r="FUL114" s="28"/>
      <c r="FUM114" s="28"/>
      <c r="FUN114" s="28"/>
      <c r="FUO114" s="28"/>
      <c r="FUP114" s="28"/>
      <c r="FUQ114" s="28"/>
      <c r="FUR114" s="28"/>
      <c r="FUS114" s="28"/>
      <c r="FUT114" s="28"/>
      <c r="FUU114" s="28"/>
      <c r="FUV114" s="28"/>
      <c r="FUW114" s="28"/>
      <c r="FUX114" s="28"/>
      <c r="FUY114" s="28"/>
      <c r="FUZ114" s="28"/>
      <c r="FVA114" s="28"/>
      <c r="FVB114" s="28"/>
      <c r="FVC114" s="28"/>
      <c r="FVD114" s="28"/>
      <c r="FVE114" s="28"/>
      <c r="FVF114" s="28"/>
      <c r="FVG114" s="28"/>
      <c r="FVH114" s="28"/>
      <c r="FVI114" s="28"/>
      <c r="FVJ114" s="28"/>
      <c r="FVK114" s="28"/>
      <c r="FVL114" s="28"/>
      <c r="FVM114" s="28"/>
      <c r="FVN114" s="28"/>
      <c r="FVO114" s="28"/>
      <c r="FVP114" s="28"/>
      <c r="FVQ114" s="28"/>
      <c r="FVR114" s="28"/>
      <c r="FVS114" s="28"/>
      <c r="FVT114" s="28"/>
      <c r="FVU114" s="28"/>
      <c r="FVV114" s="28"/>
      <c r="FVW114" s="28"/>
      <c r="FVX114" s="28"/>
      <c r="FVY114" s="28"/>
      <c r="FVZ114" s="28"/>
      <c r="FWA114" s="28"/>
      <c r="FWB114" s="28"/>
      <c r="FWC114" s="28"/>
      <c r="FWD114" s="28"/>
      <c r="FWE114" s="28"/>
      <c r="FWF114" s="28"/>
      <c r="FWG114" s="28"/>
      <c r="FWH114" s="28"/>
      <c r="FWI114" s="28"/>
      <c r="FWJ114" s="28"/>
      <c r="FWK114" s="28"/>
      <c r="FWL114" s="28"/>
      <c r="FWM114" s="28"/>
      <c r="FWN114" s="28"/>
      <c r="FWO114" s="28"/>
      <c r="FWP114" s="28"/>
      <c r="FWQ114" s="28"/>
      <c r="FWR114" s="28"/>
      <c r="FWS114" s="28"/>
      <c r="FWT114" s="28"/>
      <c r="FWU114" s="28"/>
      <c r="FWV114" s="28"/>
      <c r="FWW114" s="28"/>
      <c r="FWX114" s="28"/>
      <c r="FWY114" s="28"/>
      <c r="FWZ114" s="28"/>
      <c r="FXA114" s="28"/>
      <c r="FXB114" s="28"/>
      <c r="FXC114" s="28"/>
      <c r="FXD114" s="28"/>
      <c r="FXE114" s="28"/>
      <c r="FXF114" s="28"/>
      <c r="FXG114" s="28"/>
      <c r="FXH114" s="28"/>
      <c r="FXI114" s="28"/>
      <c r="FXJ114" s="28"/>
      <c r="FXK114" s="28"/>
      <c r="FXL114" s="28"/>
      <c r="FXM114" s="28"/>
      <c r="FXN114" s="28"/>
      <c r="FXO114" s="28"/>
      <c r="FXP114" s="28"/>
      <c r="FXQ114" s="28"/>
      <c r="FXR114" s="28"/>
      <c r="FXS114" s="28"/>
      <c r="FXT114" s="28"/>
      <c r="FXU114" s="28"/>
      <c r="FXV114" s="28"/>
      <c r="FXW114" s="28"/>
      <c r="FXX114" s="28"/>
      <c r="FXY114" s="28"/>
      <c r="FXZ114" s="28"/>
      <c r="FYA114" s="28"/>
      <c r="FYB114" s="28"/>
      <c r="FYC114" s="28"/>
      <c r="FYD114" s="28"/>
      <c r="FYE114" s="28"/>
      <c r="FYF114" s="28"/>
      <c r="FYG114" s="28"/>
      <c r="FYH114" s="28"/>
      <c r="FYI114" s="28"/>
      <c r="FYJ114" s="28"/>
      <c r="FYK114" s="28"/>
      <c r="FYL114" s="28"/>
      <c r="FYM114" s="28"/>
      <c r="FYN114" s="28"/>
      <c r="FYO114" s="28"/>
      <c r="FYP114" s="28"/>
      <c r="FYQ114" s="28"/>
      <c r="FYR114" s="28"/>
      <c r="FYS114" s="28"/>
      <c r="FYT114" s="28"/>
      <c r="FYU114" s="28"/>
      <c r="FYV114" s="28"/>
      <c r="FYW114" s="28"/>
      <c r="FYX114" s="28"/>
      <c r="FYY114" s="28"/>
      <c r="FYZ114" s="28"/>
      <c r="FZA114" s="28"/>
      <c r="FZB114" s="28"/>
      <c r="FZC114" s="28"/>
      <c r="FZD114" s="28"/>
      <c r="FZE114" s="28"/>
      <c r="FZF114" s="28"/>
      <c r="FZG114" s="28"/>
      <c r="FZH114" s="28"/>
      <c r="FZI114" s="28"/>
      <c r="FZJ114" s="28"/>
      <c r="FZK114" s="28"/>
      <c r="FZL114" s="28"/>
      <c r="FZM114" s="28"/>
      <c r="FZN114" s="28"/>
      <c r="FZO114" s="28"/>
      <c r="FZP114" s="28"/>
      <c r="FZQ114" s="28"/>
      <c r="FZR114" s="28"/>
      <c r="FZS114" s="28"/>
      <c r="FZT114" s="28"/>
      <c r="FZU114" s="28"/>
      <c r="FZV114" s="28"/>
      <c r="FZW114" s="28"/>
      <c r="FZX114" s="28"/>
      <c r="FZY114" s="28"/>
      <c r="FZZ114" s="28"/>
      <c r="GAA114" s="28"/>
      <c r="GAB114" s="28"/>
      <c r="GAC114" s="28"/>
      <c r="GAD114" s="28"/>
      <c r="GAE114" s="28"/>
      <c r="GAF114" s="28"/>
      <c r="GAG114" s="28"/>
      <c r="GAH114" s="28"/>
      <c r="GAI114" s="28"/>
      <c r="GAJ114" s="28"/>
      <c r="GAK114" s="28"/>
      <c r="GAL114" s="28"/>
      <c r="GAM114" s="28"/>
      <c r="GAN114" s="28"/>
      <c r="GAO114" s="28"/>
      <c r="GAP114" s="28"/>
      <c r="GAQ114" s="28"/>
      <c r="GAR114" s="28"/>
      <c r="GAS114" s="28"/>
      <c r="GAT114" s="28"/>
      <c r="GAU114" s="28"/>
      <c r="GAV114" s="28"/>
      <c r="GAW114" s="28"/>
      <c r="GAX114" s="28"/>
      <c r="GAY114" s="28"/>
      <c r="GAZ114" s="28"/>
      <c r="GBA114" s="28"/>
      <c r="GBB114" s="28"/>
      <c r="GBC114" s="28"/>
      <c r="GBD114" s="28"/>
      <c r="GBE114" s="28"/>
      <c r="GBF114" s="28"/>
      <c r="GBG114" s="28"/>
      <c r="GBH114" s="28"/>
      <c r="GBI114" s="28"/>
      <c r="GBJ114" s="28"/>
      <c r="GBK114" s="28"/>
      <c r="GBL114" s="28"/>
      <c r="GBM114" s="28"/>
      <c r="GBN114" s="28"/>
      <c r="GBO114" s="28"/>
      <c r="GBP114" s="28"/>
      <c r="GBQ114" s="28"/>
      <c r="GBR114" s="28"/>
      <c r="GBS114" s="28"/>
      <c r="GBT114" s="28"/>
      <c r="GBU114" s="28"/>
      <c r="GBV114" s="28"/>
      <c r="GBW114" s="28"/>
      <c r="GBX114" s="28"/>
      <c r="GBY114" s="28"/>
      <c r="GBZ114" s="28"/>
      <c r="GCA114" s="28"/>
      <c r="GCB114" s="28"/>
      <c r="GCC114" s="28"/>
      <c r="GCD114" s="28"/>
      <c r="GCE114" s="28"/>
      <c r="GCF114" s="28"/>
      <c r="GCG114" s="28"/>
      <c r="GCH114" s="28"/>
      <c r="GCI114" s="28"/>
      <c r="GCJ114" s="28"/>
      <c r="GCK114" s="28"/>
      <c r="GCL114" s="28"/>
      <c r="GCM114" s="28"/>
      <c r="GCN114" s="28"/>
      <c r="GCO114" s="28"/>
      <c r="GCP114" s="28"/>
      <c r="GCQ114" s="28"/>
      <c r="GCR114" s="28"/>
      <c r="GCS114" s="28"/>
      <c r="GCT114" s="28"/>
      <c r="GCU114" s="28"/>
      <c r="GCV114" s="28"/>
      <c r="GCW114" s="28"/>
      <c r="GCX114" s="28"/>
      <c r="GCY114" s="28"/>
      <c r="GCZ114" s="28"/>
      <c r="GDA114" s="28"/>
      <c r="GDB114" s="28"/>
      <c r="GDC114" s="28"/>
      <c r="GDD114" s="28"/>
      <c r="GDE114" s="28"/>
      <c r="GDF114" s="28"/>
      <c r="GDG114" s="28"/>
      <c r="GDH114" s="28"/>
      <c r="GDI114" s="28"/>
      <c r="GDJ114" s="28"/>
      <c r="GDK114" s="28"/>
      <c r="GDL114" s="28"/>
      <c r="GDM114" s="28"/>
      <c r="GDN114" s="28"/>
      <c r="GDO114" s="28"/>
      <c r="GDP114" s="28"/>
      <c r="GDQ114" s="28"/>
      <c r="GDR114" s="28"/>
      <c r="GDS114" s="28"/>
      <c r="GDT114" s="28"/>
      <c r="GDU114" s="28"/>
      <c r="GDV114" s="28"/>
      <c r="GDW114" s="28"/>
      <c r="GDX114" s="28"/>
      <c r="GDY114" s="28"/>
      <c r="GDZ114" s="28"/>
      <c r="GEA114" s="28"/>
      <c r="GEB114" s="28"/>
      <c r="GEC114" s="28"/>
      <c r="GED114" s="28"/>
      <c r="GEE114" s="28"/>
      <c r="GEF114" s="28"/>
      <c r="GEG114" s="28"/>
      <c r="GEH114" s="28"/>
      <c r="GEI114" s="28"/>
      <c r="GEJ114" s="28"/>
      <c r="GEK114" s="28"/>
      <c r="GEL114" s="28"/>
      <c r="GEM114" s="28"/>
      <c r="GEN114" s="28"/>
      <c r="GEO114" s="28"/>
      <c r="GEP114" s="28"/>
      <c r="GEQ114" s="28"/>
      <c r="GER114" s="28"/>
      <c r="GES114" s="28"/>
      <c r="GET114" s="28"/>
      <c r="GEU114" s="28"/>
      <c r="GEV114" s="28"/>
      <c r="GEW114" s="28"/>
      <c r="GEX114" s="28"/>
      <c r="GEY114" s="28"/>
      <c r="GEZ114" s="28"/>
      <c r="GFA114" s="28"/>
      <c r="GFB114" s="28"/>
      <c r="GFC114" s="28"/>
      <c r="GFD114" s="28"/>
      <c r="GFE114" s="28"/>
      <c r="GFF114" s="28"/>
      <c r="GFG114" s="28"/>
      <c r="GFH114" s="28"/>
      <c r="GFI114" s="28"/>
      <c r="GFJ114" s="28"/>
      <c r="GFK114" s="28"/>
      <c r="GFL114" s="28"/>
      <c r="GFM114" s="28"/>
      <c r="GFN114" s="28"/>
      <c r="GFO114" s="28"/>
      <c r="GFP114" s="28"/>
      <c r="GFQ114" s="28"/>
      <c r="GFR114" s="28"/>
      <c r="GFS114" s="28"/>
      <c r="GFT114" s="28"/>
      <c r="GFU114" s="28"/>
      <c r="GFV114" s="28"/>
      <c r="GFW114" s="28"/>
      <c r="GFX114" s="28"/>
      <c r="GFY114" s="28"/>
      <c r="GFZ114" s="28"/>
      <c r="GGA114" s="28"/>
      <c r="GGB114" s="28"/>
      <c r="GGC114" s="28"/>
      <c r="GGD114" s="28"/>
      <c r="GGE114" s="28"/>
      <c r="GGF114" s="28"/>
      <c r="GGG114" s="28"/>
      <c r="GGH114" s="28"/>
      <c r="GGI114" s="28"/>
      <c r="GGJ114" s="28"/>
      <c r="GGK114" s="28"/>
      <c r="GGL114" s="28"/>
      <c r="GGM114" s="28"/>
      <c r="GGN114" s="28"/>
      <c r="GGO114" s="28"/>
      <c r="GGP114" s="28"/>
      <c r="GGQ114" s="28"/>
      <c r="GGR114" s="28"/>
      <c r="GGS114" s="28"/>
      <c r="GGT114" s="28"/>
      <c r="GGU114" s="28"/>
      <c r="GGV114" s="28"/>
      <c r="GGW114" s="28"/>
      <c r="GGX114" s="28"/>
      <c r="GGY114" s="28"/>
      <c r="GGZ114" s="28"/>
      <c r="GHA114" s="28"/>
      <c r="GHB114" s="28"/>
      <c r="GHC114" s="28"/>
      <c r="GHD114" s="28"/>
      <c r="GHE114" s="28"/>
      <c r="GHF114" s="28"/>
      <c r="GHG114" s="28"/>
      <c r="GHH114" s="28"/>
      <c r="GHI114" s="28"/>
      <c r="GHJ114" s="28"/>
      <c r="GHK114" s="28"/>
      <c r="GHL114" s="28"/>
      <c r="GHM114" s="28"/>
      <c r="GHN114" s="28"/>
      <c r="GHO114" s="28"/>
      <c r="GHP114" s="28"/>
      <c r="GHQ114" s="28"/>
      <c r="GHR114" s="28"/>
      <c r="GHS114" s="28"/>
      <c r="GHT114" s="28"/>
      <c r="GHU114" s="28"/>
      <c r="GHV114" s="28"/>
      <c r="GHW114" s="28"/>
      <c r="GHX114" s="28"/>
      <c r="GHY114" s="28"/>
      <c r="GHZ114" s="28"/>
      <c r="GIA114" s="28"/>
      <c r="GIB114" s="28"/>
      <c r="GIC114" s="28"/>
      <c r="GID114" s="28"/>
      <c r="GIE114" s="28"/>
      <c r="GIF114" s="28"/>
      <c r="GIG114" s="28"/>
      <c r="GIH114" s="28"/>
      <c r="GII114" s="28"/>
      <c r="GIJ114" s="28"/>
      <c r="GIK114" s="28"/>
      <c r="GIL114" s="28"/>
      <c r="GIM114" s="28"/>
      <c r="GIN114" s="28"/>
      <c r="GIO114" s="28"/>
      <c r="GIP114" s="28"/>
      <c r="GIQ114" s="28"/>
      <c r="GIR114" s="28"/>
      <c r="GIS114" s="28"/>
      <c r="GIT114" s="28"/>
      <c r="GIU114" s="28"/>
      <c r="GIV114" s="28"/>
      <c r="GIW114" s="28"/>
      <c r="GIX114" s="28"/>
      <c r="GIY114" s="28"/>
      <c r="GIZ114" s="28"/>
      <c r="GJA114" s="28"/>
      <c r="GJB114" s="28"/>
      <c r="GJC114" s="28"/>
      <c r="GJD114" s="28"/>
      <c r="GJE114" s="28"/>
      <c r="GJF114" s="28"/>
      <c r="GJG114" s="28"/>
      <c r="GJH114" s="28"/>
      <c r="GJI114" s="28"/>
      <c r="GJJ114" s="28"/>
      <c r="GJK114" s="28"/>
      <c r="GJL114" s="28"/>
      <c r="GJM114" s="28"/>
      <c r="GJN114" s="28"/>
      <c r="GJO114" s="28"/>
      <c r="GJP114" s="28"/>
      <c r="GJQ114" s="28"/>
      <c r="GJR114" s="28"/>
      <c r="GJS114" s="28"/>
      <c r="GJT114" s="28"/>
      <c r="GJU114" s="28"/>
      <c r="GJV114" s="28"/>
      <c r="GJW114" s="28"/>
      <c r="GJX114" s="28"/>
      <c r="GJY114" s="28"/>
      <c r="GJZ114" s="28"/>
      <c r="GKA114" s="28"/>
      <c r="GKB114" s="28"/>
      <c r="GKC114" s="28"/>
      <c r="GKD114" s="28"/>
      <c r="GKE114" s="28"/>
      <c r="GKF114" s="28"/>
      <c r="GKG114" s="28"/>
      <c r="GKH114" s="28"/>
      <c r="GKI114" s="28"/>
      <c r="GKJ114" s="28"/>
      <c r="GKK114" s="28"/>
      <c r="GKL114" s="28"/>
      <c r="GKM114" s="28"/>
      <c r="GKN114" s="28"/>
      <c r="GKO114" s="28"/>
      <c r="GKP114" s="28"/>
      <c r="GKQ114" s="28"/>
      <c r="GKR114" s="28"/>
      <c r="GKS114" s="28"/>
      <c r="GKT114" s="28"/>
      <c r="GKU114" s="28"/>
      <c r="GKV114" s="28"/>
      <c r="GKW114" s="28"/>
      <c r="GKX114" s="28"/>
      <c r="GKY114" s="28"/>
      <c r="GKZ114" s="28"/>
      <c r="GLA114" s="28"/>
      <c r="GLB114" s="28"/>
      <c r="GLC114" s="28"/>
      <c r="GLD114" s="28"/>
      <c r="GLE114" s="28"/>
      <c r="GLF114" s="28"/>
      <c r="GLG114" s="28"/>
      <c r="GLH114" s="28"/>
      <c r="GLI114" s="28"/>
      <c r="GLJ114" s="28"/>
      <c r="GLK114" s="28"/>
      <c r="GLL114" s="28"/>
      <c r="GLM114" s="28"/>
      <c r="GLN114" s="28"/>
      <c r="GLO114" s="28"/>
      <c r="GLP114" s="28"/>
      <c r="GLQ114" s="28"/>
      <c r="GLR114" s="28"/>
      <c r="GLS114" s="28"/>
      <c r="GLT114" s="28"/>
      <c r="GLU114" s="28"/>
      <c r="GLV114" s="28"/>
      <c r="GLW114" s="28"/>
      <c r="GLX114" s="28"/>
      <c r="GLY114" s="28"/>
      <c r="GLZ114" s="28"/>
      <c r="GMA114" s="28"/>
      <c r="GMB114" s="28"/>
      <c r="GMC114" s="28"/>
      <c r="GMD114" s="28"/>
      <c r="GME114" s="28"/>
      <c r="GMF114" s="28"/>
      <c r="GMG114" s="28"/>
      <c r="GMH114" s="28"/>
      <c r="GMI114" s="28"/>
      <c r="GMJ114" s="28"/>
      <c r="GMK114" s="28"/>
      <c r="GML114" s="28"/>
      <c r="GMM114" s="28"/>
      <c r="GMN114" s="28"/>
      <c r="GMO114" s="28"/>
      <c r="GMP114" s="28"/>
      <c r="GMQ114" s="28"/>
      <c r="GMR114" s="28"/>
      <c r="GMS114" s="28"/>
      <c r="GMT114" s="28"/>
      <c r="GMU114" s="28"/>
      <c r="GMV114" s="28"/>
      <c r="GMW114" s="28"/>
      <c r="GMX114" s="28"/>
      <c r="GMY114" s="28"/>
      <c r="GMZ114" s="28"/>
      <c r="GNA114" s="28"/>
      <c r="GNB114" s="28"/>
      <c r="GNC114" s="28"/>
      <c r="GND114" s="28"/>
      <c r="GNE114" s="28"/>
      <c r="GNF114" s="28"/>
      <c r="GNG114" s="28"/>
      <c r="GNH114" s="28"/>
      <c r="GNI114" s="28"/>
      <c r="GNJ114" s="28"/>
      <c r="GNK114" s="28"/>
      <c r="GNL114" s="28"/>
      <c r="GNM114" s="28"/>
      <c r="GNN114" s="28"/>
      <c r="GNO114" s="28"/>
      <c r="GNP114" s="28"/>
      <c r="GNQ114" s="28"/>
      <c r="GNR114" s="28"/>
      <c r="GNS114" s="28"/>
      <c r="GNT114" s="28"/>
      <c r="GNU114" s="28"/>
      <c r="GNV114" s="28"/>
      <c r="GNW114" s="28"/>
      <c r="GNX114" s="28"/>
      <c r="GNY114" s="28"/>
      <c r="GNZ114" s="28"/>
      <c r="GOA114" s="28"/>
      <c r="GOB114" s="28"/>
      <c r="GOC114" s="28"/>
      <c r="GOD114" s="28"/>
      <c r="GOE114" s="28"/>
      <c r="GOF114" s="28"/>
      <c r="GOG114" s="28"/>
      <c r="GOH114" s="28"/>
      <c r="GOI114" s="28"/>
      <c r="GOJ114" s="28"/>
      <c r="GOK114" s="28"/>
      <c r="GOL114" s="28"/>
      <c r="GOM114" s="28"/>
      <c r="GON114" s="28"/>
      <c r="GOO114" s="28"/>
      <c r="GOP114" s="28"/>
      <c r="GOQ114" s="28"/>
      <c r="GOR114" s="28"/>
      <c r="GOS114" s="28"/>
      <c r="GOT114" s="28"/>
      <c r="GOU114" s="28"/>
      <c r="GOV114" s="28"/>
      <c r="GOW114" s="28"/>
      <c r="GOX114" s="28"/>
      <c r="GOY114" s="28"/>
      <c r="GOZ114" s="28"/>
      <c r="GPA114" s="28"/>
      <c r="GPB114" s="28"/>
      <c r="GPC114" s="28"/>
      <c r="GPD114" s="28"/>
      <c r="GPE114" s="28"/>
      <c r="GPF114" s="28"/>
      <c r="GPG114" s="28"/>
      <c r="GPH114" s="28"/>
      <c r="GPI114" s="28"/>
      <c r="GPJ114" s="28"/>
      <c r="GPK114" s="28"/>
      <c r="GPL114" s="28"/>
      <c r="GPM114" s="28"/>
      <c r="GPN114" s="28"/>
      <c r="GPO114" s="28"/>
      <c r="GPP114" s="28"/>
      <c r="GPQ114" s="28"/>
      <c r="GPR114" s="28"/>
      <c r="GPS114" s="28"/>
      <c r="GPT114" s="28"/>
      <c r="GPU114" s="28"/>
      <c r="GPV114" s="28"/>
      <c r="GPW114" s="28"/>
      <c r="GPX114" s="28"/>
      <c r="GPY114" s="28"/>
      <c r="GPZ114" s="28"/>
      <c r="GQA114" s="28"/>
      <c r="GQB114" s="28"/>
      <c r="GQC114" s="28"/>
      <c r="GQD114" s="28"/>
      <c r="GQE114" s="28"/>
      <c r="GQF114" s="28"/>
      <c r="GQG114" s="28"/>
      <c r="GQH114" s="28"/>
      <c r="GQI114" s="28"/>
      <c r="GQJ114" s="28"/>
      <c r="GQK114" s="28"/>
      <c r="GQL114" s="28"/>
      <c r="GQM114" s="28"/>
      <c r="GQN114" s="28"/>
      <c r="GQO114" s="28"/>
      <c r="GQP114" s="28"/>
      <c r="GQQ114" s="28"/>
      <c r="GQR114" s="28"/>
      <c r="GQS114" s="28"/>
      <c r="GQT114" s="28"/>
      <c r="GQU114" s="28"/>
      <c r="GQV114" s="28"/>
      <c r="GQW114" s="28"/>
      <c r="GQX114" s="28"/>
      <c r="GQY114" s="28"/>
      <c r="GQZ114" s="28"/>
      <c r="GRA114" s="28"/>
      <c r="GRB114" s="28"/>
      <c r="GRC114" s="28"/>
      <c r="GRD114" s="28"/>
      <c r="GRE114" s="28"/>
      <c r="GRF114" s="28"/>
      <c r="GRG114" s="28"/>
      <c r="GRH114" s="28"/>
      <c r="GRI114" s="28"/>
      <c r="GRJ114" s="28"/>
      <c r="GRK114" s="28"/>
      <c r="GRL114" s="28"/>
      <c r="GRM114" s="28"/>
      <c r="GRN114" s="28"/>
      <c r="GRO114" s="28"/>
      <c r="GRP114" s="28"/>
      <c r="GRQ114" s="28"/>
      <c r="GRR114" s="28"/>
      <c r="GRS114" s="28"/>
      <c r="GRT114" s="28"/>
      <c r="GRU114" s="28"/>
      <c r="GRV114" s="28"/>
      <c r="GRW114" s="28"/>
      <c r="GRX114" s="28"/>
      <c r="GRY114" s="28"/>
      <c r="GRZ114" s="28"/>
      <c r="GSA114" s="28"/>
      <c r="GSB114" s="28"/>
      <c r="GSC114" s="28"/>
      <c r="GSD114" s="28"/>
      <c r="GSE114" s="28"/>
      <c r="GSF114" s="28"/>
      <c r="GSG114" s="28"/>
      <c r="GSH114" s="28"/>
      <c r="GSI114" s="28"/>
      <c r="GSJ114" s="28"/>
      <c r="GSK114" s="28"/>
      <c r="GSL114" s="28"/>
      <c r="GSM114" s="28"/>
      <c r="GSN114" s="28"/>
      <c r="GSO114" s="28"/>
      <c r="GSP114" s="28"/>
      <c r="GSQ114" s="28"/>
      <c r="GSR114" s="28"/>
      <c r="GSS114" s="28"/>
      <c r="GST114" s="28"/>
      <c r="GSU114" s="28"/>
      <c r="GSV114" s="28"/>
      <c r="GSW114" s="28"/>
      <c r="GSX114" s="28"/>
      <c r="GSY114" s="28"/>
      <c r="GSZ114" s="28"/>
      <c r="GTA114" s="28"/>
      <c r="GTB114" s="28"/>
      <c r="GTC114" s="28"/>
      <c r="GTD114" s="28"/>
      <c r="GTE114" s="28"/>
      <c r="GTF114" s="28"/>
      <c r="GTG114" s="28"/>
      <c r="GTH114" s="28"/>
      <c r="GTI114" s="28"/>
      <c r="GTJ114" s="28"/>
      <c r="GTK114" s="28"/>
      <c r="GTL114" s="28"/>
      <c r="GTM114" s="28"/>
      <c r="GTN114" s="28"/>
      <c r="GTO114" s="28"/>
      <c r="GTP114" s="28"/>
      <c r="GTQ114" s="28"/>
      <c r="GTR114" s="28"/>
      <c r="GTS114" s="28"/>
      <c r="GTT114" s="28"/>
      <c r="GTU114" s="28"/>
      <c r="GTV114" s="28"/>
      <c r="GTW114" s="28"/>
      <c r="GTX114" s="28"/>
      <c r="GTY114" s="28"/>
      <c r="GTZ114" s="28"/>
      <c r="GUA114" s="28"/>
      <c r="GUB114" s="28"/>
      <c r="GUC114" s="28"/>
      <c r="GUD114" s="28"/>
      <c r="GUE114" s="28"/>
      <c r="GUF114" s="28"/>
      <c r="GUG114" s="28"/>
      <c r="GUH114" s="28"/>
      <c r="GUI114" s="28"/>
      <c r="GUJ114" s="28"/>
      <c r="GUK114" s="28"/>
      <c r="GUL114" s="28"/>
      <c r="GUM114" s="28"/>
      <c r="GUN114" s="28"/>
      <c r="GUO114" s="28"/>
      <c r="GUP114" s="28"/>
      <c r="GUQ114" s="28"/>
      <c r="GUR114" s="28"/>
      <c r="GUS114" s="28"/>
      <c r="GUT114" s="28"/>
      <c r="GUU114" s="28"/>
      <c r="GUV114" s="28"/>
      <c r="GUW114" s="28"/>
      <c r="GUX114" s="28"/>
      <c r="GUY114" s="28"/>
      <c r="GUZ114" s="28"/>
      <c r="GVA114" s="28"/>
      <c r="GVB114" s="28"/>
      <c r="GVC114" s="28"/>
      <c r="GVD114" s="28"/>
      <c r="GVE114" s="28"/>
      <c r="GVF114" s="28"/>
      <c r="GVG114" s="28"/>
      <c r="GVH114" s="28"/>
      <c r="GVI114" s="28"/>
      <c r="GVJ114" s="28"/>
      <c r="GVK114" s="28"/>
      <c r="GVL114" s="28"/>
      <c r="GVM114" s="28"/>
      <c r="GVN114" s="28"/>
      <c r="GVO114" s="28"/>
      <c r="GVP114" s="28"/>
      <c r="GVQ114" s="28"/>
      <c r="GVR114" s="28"/>
      <c r="GVS114" s="28"/>
      <c r="GVT114" s="28"/>
      <c r="GVU114" s="28"/>
      <c r="GVV114" s="28"/>
      <c r="GVW114" s="28"/>
      <c r="GVX114" s="28"/>
      <c r="GVY114" s="28"/>
      <c r="GVZ114" s="28"/>
      <c r="GWA114" s="28"/>
      <c r="GWB114" s="28"/>
      <c r="GWC114" s="28"/>
      <c r="GWD114" s="28"/>
      <c r="GWE114" s="28"/>
      <c r="GWF114" s="28"/>
      <c r="GWG114" s="28"/>
      <c r="GWH114" s="28"/>
      <c r="GWI114" s="28"/>
      <c r="GWJ114" s="28"/>
      <c r="GWK114" s="28"/>
      <c r="GWL114" s="28"/>
      <c r="GWM114" s="28"/>
      <c r="GWN114" s="28"/>
      <c r="GWO114" s="28"/>
      <c r="GWP114" s="28"/>
      <c r="GWQ114" s="28"/>
      <c r="GWR114" s="28"/>
      <c r="GWS114" s="28"/>
      <c r="GWT114" s="28"/>
      <c r="GWU114" s="28"/>
      <c r="GWV114" s="28"/>
      <c r="GWW114" s="28"/>
      <c r="GWX114" s="28"/>
      <c r="GWY114" s="28"/>
      <c r="GWZ114" s="28"/>
      <c r="GXA114" s="28"/>
      <c r="GXB114" s="28"/>
      <c r="GXC114" s="28"/>
      <c r="GXD114" s="28"/>
      <c r="GXE114" s="28"/>
      <c r="GXF114" s="28"/>
      <c r="GXG114" s="28"/>
      <c r="GXH114" s="28"/>
      <c r="GXI114" s="28"/>
      <c r="GXJ114" s="28"/>
      <c r="GXK114" s="28"/>
      <c r="GXL114" s="28"/>
      <c r="GXM114" s="28"/>
      <c r="GXN114" s="28"/>
      <c r="GXO114" s="28"/>
      <c r="GXP114" s="28"/>
      <c r="GXQ114" s="28"/>
      <c r="GXR114" s="28"/>
      <c r="GXS114" s="28"/>
      <c r="GXT114" s="28"/>
      <c r="GXU114" s="28"/>
      <c r="GXV114" s="28"/>
      <c r="GXW114" s="28"/>
      <c r="GXX114" s="28"/>
      <c r="GXY114" s="28"/>
      <c r="GXZ114" s="28"/>
      <c r="GYA114" s="28"/>
      <c r="GYB114" s="28"/>
      <c r="GYC114" s="28"/>
      <c r="GYD114" s="28"/>
      <c r="GYE114" s="28"/>
      <c r="GYF114" s="28"/>
      <c r="GYG114" s="28"/>
      <c r="GYH114" s="28"/>
      <c r="GYI114" s="28"/>
      <c r="GYJ114" s="28"/>
      <c r="GYK114" s="28"/>
      <c r="GYL114" s="28"/>
      <c r="GYM114" s="28"/>
      <c r="GYN114" s="28"/>
      <c r="GYO114" s="28"/>
      <c r="GYP114" s="28"/>
      <c r="GYQ114" s="28"/>
      <c r="GYR114" s="28"/>
      <c r="GYS114" s="28"/>
      <c r="GYT114" s="28"/>
      <c r="GYU114" s="28"/>
      <c r="GYV114" s="28"/>
      <c r="GYW114" s="28"/>
      <c r="GYX114" s="28"/>
      <c r="GYY114" s="28"/>
      <c r="GYZ114" s="28"/>
      <c r="GZA114" s="28"/>
      <c r="GZB114" s="28"/>
      <c r="GZC114" s="28"/>
      <c r="GZD114" s="28"/>
      <c r="GZE114" s="28"/>
      <c r="GZF114" s="28"/>
      <c r="GZG114" s="28"/>
      <c r="GZH114" s="28"/>
      <c r="GZI114" s="28"/>
      <c r="GZJ114" s="28"/>
      <c r="GZK114" s="28"/>
      <c r="GZL114" s="28"/>
      <c r="GZM114" s="28"/>
      <c r="GZN114" s="28"/>
      <c r="GZO114" s="28"/>
      <c r="GZP114" s="28"/>
      <c r="GZQ114" s="28"/>
      <c r="GZR114" s="28"/>
      <c r="GZS114" s="28"/>
      <c r="GZT114" s="28"/>
      <c r="GZU114" s="28"/>
      <c r="GZV114" s="28"/>
      <c r="GZW114" s="28"/>
      <c r="GZX114" s="28"/>
      <c r="GZY114" s="28"/>
      <c r="GZZ114" s="28"/>
      <c r="HAA114" s="28"/>
      <c r="HAB114" s="28"/>
      <c r="HAC114" s="28"/>
      <c r="HAD114" s="28"/>
      <c r="HAE114" s="28"/>
      <c r="HAF114" s="28"/>
      <c r="HAG114" s="28"/>
      <c r="HAH114" s="28"/>
      <c r="HAI114" s="28"/>
      <c r="HAJ114" s="28"/>
      <c r="HAK114" s="28"/>
      <c r="HAL114" s="28"/>
      <c r="HAM114" s="28"/>
      <c r="HAN114" s="28"/>
      <c r="HAO114" s="28"/>
      <c r="HAP114" s="28"/>
      <c r="HAQ114" s="28"/>
      <c r="HAR114" s="28"/>
      <c r="HAS114" s="28"/>
      <c r="HAT114" s="28"/>
      <c r="HAU114" s="28"/>
      <c r="HAV114" s="28"/>
      <c r="HAW114" s="28"/>
      <c r="HAX114" s="28"/>
      <c r="HAY114" s="28"/>
      <c r="HAZ114" s="28"/>
      <c r="HBA114" s="28"/>
      <c r="HBB114" s="28"/>
      <c r="HBC114" s="28"/>
      <c r="HBD114" s="28"/>
      <c r="HBE114" s="28"/>
      <c r="HBF114" s="28"/>
      <c r="HBG114" s="28"/>
      <c r="HBH114" s="28"/>
      <c r="HBI114" s="28"/>
      <c r="HBJ114" s="28"/>
      <c r="HBK114" s="28"/>
      <c r="HBL114" s="28"/>
      <c r="HBM114" s="28"/>
      <c r="HBN114" s="28"/>
      <c r="HBO114" s="28"/>
      <c r="HBP114" s="28"/>
      <c r="HBQ114" s="28"/>
      <c r="HBR114" s="28"/>
      <c r="HBS114" s="28"/>
      <c r="HBT114" s="28"/>
      <c r="HBU114" s="28"/>
      <c r="HBV114" s="28"/>
      <c r="HBW114" s="28"/>
      <c r="HBX114" s="28"/>
      <c r="HBY114" s="28"/>
      <c r="HBZ114" s="28"/>
      <c r="HCA114" s="28"/>
      <c r="HCB114" s="28"/>
      <c r="HCC114" s="28"/>
      <c r="HCD114" s="28"/>
      <c r="HCE114" s="28"/>
      <c r="HCF114" s="28"/>
      <c r="HCG114" s="28"/>
      <c r="HCH114" s="28"/>
      <c r="HCI114" s="28"/>
      <c r="HCJ114" s="28"/>
      <c r="HCK114" s="28"/>
      <c r="HCL114" s="28"/>
      <c r="HCM114" s="28"/>
      <c r="HCN114" s="28"/>
      <c r="HCO114" s="28"/>
      <c r="HCP114" s="28"/>
      <c r="HCQ114" s="28"/>
      <c r="HCR114" s="28"/>
      <c r="HCS114" s="28"/>
      <c r="HCT114" s="28"/>
      <c r="HCU114" s="28"/>
      <c r="HCV114" s="28"/>
      <c r="HCW114" s="28"/>
      <c r="HCX114" s="28"/>
      <c r="HCY114" s="28"/>
      <c r="HCZ114" s="28"/>
      <c r="HDA114" s="28"/>
      <c r="HDB114" s="28"/>
      <c r="HDC114" s="28"/>
      <c r="HDD114" s="28"/>
      <c r="HDE114" s="28"/>
      <c r="HDF114" s="28"/>
      <c r="HDG114" s="28"/>
      <c r="HDH114" s="28"/>
      <c r="HDI114" s="28"/>
      <c r="HDJ114" s="28"/>
      <c r="HDK114" s="28"/>
      <c r="HDL114" s="28"/>
      <c r="HDM114" s="28"/>
      <c r="HDN114" s="28"/>
      <c r="HDO114" s="28"/>
      <c r="HDP114" s="28"/>
      <c r="HDQ114" s="28"/>
      <c r="HDR114" s="28"/>
      <c r="HDS114" s="28"/>
      <c r="HDT114" s="28"/>
      <c r="HDU114" s="28"/>
      <c r="HDV114" s="28"/>
      <c r="HDW114" s="28"/>
      <c r="HDX114" s="28"/>
      <c r="HDY114" s="28"/>
      <c r="HDZ114" s="28"/>
      <c r="HEA114" s="28"/>
      <c r="HEB114" s="28"/>
      <c r="HEC114" s="28"/>
      <c r="HED114" s="28"/>
      <c r="HEE114" s="28"/>
      <c r="HEF114" s="28"/>
      <c r="HEG114" s="28"/>
      <c r="HEH114" s="28"/>
      <c r="HEI114" s="28"/>
      <c r="HEJ114" s="28"/>
      <c r="HEK114" s="28"/>
      <c r="HEL114" s="28"/>
      <c r="HEM114" s="28"/>
      <c r="HEN114" s="28"/>
      <c r="HEO114" s="28"/>
      <c r="HEP114" s="28"/>
      <c r="HEQ114" s="28"/>
      <c r="HER114" s="28"/>
      <c r="HES114" s="28"/>
      <c r="HET114" s="28"/>
      <c r="HEU114" s="28"/>
      <c r="HEV114" s="28"/>
      <c r="HEW114" s="28"/>
      <c r="HEX114" s="28"/>
      <c r="HEY114" s="28"/>
      <c r="HEZ114" s="28"/>
      <c r="HFA114" s="28"/>
      <c r="HFB114" s="28"/>
      <c r="HFC114" s="28"/>
      <c r="HFD114" s="28"/>
      <c r="HFE114" s="28"/>
      <c r="HFF114" s="28"/>
      <c r="HFG114" s="28"/>
      <c r="HFH114" s="28"/>
      <c r="HFI114" s="28"/>
      <c r="HFJ114" s="28"/>
      <c r="HFK114" s="28"/>
      <c r="HFL114" s="28"/>
      <c r="HFM114" s="28"/>
      <c r="HFN114" s="28"/>
      <c r="HFO114" s="28"/>
      <c r="HFP114" s="28"/>
      <c r="HFQ114" s="28"/>
      <c r="HFR114" s="28"/>
      <c r="HFS114" s="28"/>
      <c r="HFT114" s="28"/>
      <c r="HFU114" s="28"/>
      <c r="HFV114" s="28"/>
      <c r="HFW114" s="28"/>
      <c r="HFX114" s="28"/>
      <c r="HFY114" s="28"/>
      <c r="HFZ114" s="28"/>
      <c r="HGA114" s="28"/>
      <c r="HGB114" s="28"/>
      <c r="HGC114" s="28"/>
      <c r="HGD114" s="28"/>
      <c r="HGE114" s="28"/>
      <c r="HGF114" s="28"/>
      <c r="HGG114" s="28"/>
      <c r="HGH114" s="28"/>
      <c r="HGI114" s="28"/>
      <c r="HGJ114" s="28"/>
      <c r="HGK114" s="28"/>
      <c r="HGL114" s="28"/>
      <c r="HGM114" s="28"/>
      <c r="HGN114" s="28"/>
      <c r="HGO114" s="28"/>
      <c r="HGP114" s="28"/>
      <c r="HGQ114" s="28"/>
      <c r="HGR114" s="28"/>
      <c r="HGS114" s="28"/>
      <c r="HGT114" s="28"/>
      <c r="HGU114" s="28"/>
      <c r="HGV114" s="28"/>
      <c r="HGW114" s="28"/>
      <c r="HGX114" s="28"/>
      <c r="HGY114" s="28"/>
      <c r="HGZ114" s="28"/>
      <c r="HHA114" s="28"/>
      <c r="HHB114" s="28"/>
      <c r="HHC114" s="28"/>
      <c r="HHD114" s="28"/>
      <c r="HHE114" s="28"/>
      <c r="HHF114" s="28"/>
      <c r="HHG114" s="28"/>
      <c r="HHH114" s="28"/>
      <c r="HHI114" s="28"/>
      <c r="HHJ114" s="28"/>
      <c r="HHK114" s="28"/>
      <c r="HHL114" s="28"/>
      <c r="HHM114" s="28"/>
      <c r="HHN114" s="28"/>
      <c r="HHO114" s="28"/>
      <c r="HHP114" s="28"/>
      <c r="HHQ114" s="28"/>
      <c r="HHR114" s="28"/>
      <c r="HHS114" s="28"/>
      <c r="HHT114" s="28"/>
      <c r="HHU114" s="28"/>
      <c r="HHV114" s="28"/>
      <c r="HHW114" s="28"/>
      <c r="HHX114" s="28"/>
      <c r="HHY114" s="28"/>
      <c r="HHZ114" s="28"/>
      <c r="HIA114" s="28"/>
      <c r="HIB114" s="28"/>
      <c r="HIC114" s="28"/>
      <c r="HID114" s="28"/>
      <c r="HIE114" s="28"/>
      <c r="HIF114" s="28"/>
      <c r="HIG114" s="28"/>
      <c r="HIH114" s="28"/>
      <c r="HII114" s="28"/>
      <c r="HIJ114" s="28"/>
      <c r="HIK114" s="28"/>
      <c r="HIL114" s="28"/>
      <c r="HIM114" s="28"/>
      <c r="HIN114" s="28"/>
      <c r="HIO114" s="28"/>
      <c r="HIP114" s="28"/>
      <c r="HIQ114" s="28"/>
      <c r="HIR114" s="28"/>
      <c r="HIS114" s="28"/>
      <c r="HIT114" s="28"/>
      <c r="HIU114" s="28"/>
      <c r="HIV114" s="28"/>
      <c r="HIW114" s="28"/>
      <c r="HIX114" s="28"/>
      <c r="HIY114" s="28"/>
      <c r="HIZ114" s="28"/>
      <c r="HJA114" s="28"/>
      <c r="HJB114" s="28"/>
      <c r="HJC114" s="28"/>
      <c r="HJD114" s="28"/>
      <c r="HJE114" s="28"/>
      <c r="HJF114" s="28"/>
      <c r="HJG114" s="28"/>
      <c r="HJH114" s="28"/>
      <c r="HJI114" s="28"/>
      <c r="HJJ114" s="28"/>
      <c r="HJK114" s="28"/>
      <c r="HJL114" s="28"/>
      <c r="HJM114" s="28"/>
      <c r="HJN114" s="28"/>
      <c r="HJO114" s="28"/>
      <c r="HJP114" s="28"/>
      <c r="HJQ114" s="28"/>
      <c r="HJR114" s="28"/>
      <c r="HJS114" s="28"/>
      <c r="HJT114" s="28"/>
      <c r="HJU114" s="28"/>
      <c r="HJV114" s="28"/>
      <c r="HJW114" s="28"/>
      <c r="HJX114" s="28"/>
      <c r="HJY114" s="28"/>
      <c r="HJZ114" s="28"/>
      <c r="HKA114" s="28"/>
      <c r="HKB114" s="28"/>
      <c r="HKC114" s="28"/>
      <c r="HKD114" s="28"/>
      <c r="HKE114" s="28"/>
      <c r="HKF114" s="28"/>
      <c r="HKG114" s="28"/>
      <c r="HKH114" s="28"/>
      <c r="HKI114" s="28"/>
      <c r="HKJ114" s="28"/>
      <c r="HKK114" s="28"/>
      <c r="HKL114" s="28"/>
      <c r="HKM114" s="28"/>
      <c r="HKN114" s="28"/>
      <c r="HKO114" s="28"/>
      <c r="HKP114" s="28"/>
      <c r="HKQ114" s="28"/>
      <c r="HKR114" s="28"/>
      <c r="HKS114" s="28"/>
      <c r="HKT114" s="28"/>
      <c r="HKU114" s="28"/>
      <c r="HKV114" s="28"/>
      <c r="HKW114" s="28"/>
      <c r="HKX114" s="28"/>
      <c r="HKY114" s="28"/>
      <c r="HKZ114" s="28"/>
      <c r="HLA114" s="28"/>
      <c r="HLB114" s="28"/>
      <c r="HLC114" s="28"/>
      <c r="HLD114" s="28"/>
      <c r="HLE114" s="28"/>
      <c r="HLF114" s="28"/>
      <c r="HLG114" s="28"/>
      <c r="HLH114" s="28"/>
      <c r="HLI114" s="28"/>
      <c r="HLJ114" s="28"/>
      <c r="HLK114" s="28"/>
      <c r="HLL114" s="28"/>
      <c r="HLM114" s="28"/>
      <c r="HLN114" s="28"/>
      <c r="HLO114" s="28"/>
      <c r="HLP114" s="28"/>
      <c r="HLQ114" s="28"/>
      <c r="HLR114" s="28"/>
      <c r="HLS114" s="28"/>
      <c r="HLT114" s="28"/>
      <c r="HLU114" s="28"/>
      <c r="HLV114" s="28"/>
      <c r="HLW114" s="28"/>
      <c r="HLX114" s="28"/>
      <c r="HLY114" s="28"/>
      <c r="HLZ114" s="28"/>
      <c r="HMA114" s="28"/>
      <c r="HMB114" s="28"/>
      <c r="HMC114" s="28"/>
      <c r="HMD114" s="28"/>
      <c r="HME114" s="28"/>
      <c r="HMF114" s="28"/>
      <c r="HMG114" s="28"/>
      <c r="HMH114" s="28"/>
      <c r="HMI114" s="28"/>
      <c r="HMJ114" s="28"/>
      <c r="HMK114" s="28"/>
      <c r="HML114" s="28"/>
      <c r="HMM114" s="28"/>
      <c r="HMN114" s="28"/>
      <c r="HMO114" s="28"/>
      <c r="HMP114" s="28"/>
      <c r="HMQ114" s="28"/>
      <c r="HMR114" s="28"/>
      <c r="HMS114" s="28"/>
      <c r="HMT114" s="28"/>
      <c r="HMU114" s="28"/>
      <c r="HMV114" s="28"/>
      <c r="HMW114" s="28"/>
      <c r="HMX114" s="28"/>
      <c r="HMY114" s="28"/>
      <c r="HMZ114" s="28"/>
      <c r="HNA114" s="28"/>
      <c r="HNB114" s="28"/>
      <c r="HNC114" s="28"/>
      <c r="HND114" s="28"/>
      <c r="HNE114" s="28"/>
      <c r="HNF114" s="28"/>
      <c r="HNG114" s="28"/>
      <c r="HNH114" s="28"/>
      <c r="HNI114" s="28"/>
      <c r="HNJ114" s="28"/>
      <c r="HNK114" s="28"/>
      <c r="HNL114" s="28"/>
      <c r="HNM114" s="28"/>
      <c r="HNN114" s="28"/>
      <c r="HNO114" s="28"/>
      <c r="HNP114" s="28"/>
      <c r="HNQ114" s="28"/>
      <c r="HNR114" s="28"/>
      <c r="HNS114" s="28"/>
      <c r="HNT114" s="28"/>
      <c r="HNU114" s="28"/>
      <c r="HNV114" s="28"/>
      <c r="HNW114" s="28"/>
      <c r="HNX114" s="28"/>
      <c r="HNY114" s="28"/>
      <c r="HNZ114" s="28"/>
      <c r="HOA114" s="28"/>
      <c r="HOB114" s="28"/>
      <c r="HOC114" s="28"/>
      <c r="HOD114" s="28"/>
      <c r="HOE114" s="28"/>
      <c r="HOF114" s="28"/>
      <c r="HOG114" s="28"/>
      <c r="HOH114" s="28"/>
      <c r="HOI114" s="28"/>
      <c r="HOJ114" s="28"/>
      <c r="HOK114" s="28"/>
      <c r="HOL114" s="28"/>
      <c r="HOM114" s="28"/>
      <c r="HON114" s="28"/>
      <c r="HOO114" s="28"/>
      <c r="HOP114" s="28"/>
      <c r="HOQ114" s="28"/>
      <c r="HOR114" s="28"/>
      <c r="HOS114" s="28"/>
      <c r="HOT114" s="28"/>
      <c r="HOU114" s="28"/>
      <c r="HOV114" s="28"/>
      <c r="HOW114" s="28"/>
      <c r="HOX114" s="28"/>
      <c r="HOY114" s="28"/>
      <c r="HOZ114" s="28"/>
      <c r="HPA114" s="28"/>
      <c r="HPB114" s="28"/>
      <c r="HPC114" s="28"/>
      <c r="HPD114" s="28"/>
      <c r="HPE114" s="28"/>
      <c r="HPF114" s="28"/>
      <c r="HPG114" s="28"/>
      <c r="HPH114" s="28"/>
      <c r="HPI114" s="28"/>
      <c r="HPJ114" s="28"/>
      <c r="HPK114" s="28"/>
      <c r="HPL114" s="28"/>
      <c r="HPM114" s="28"/>
      <c r="HPN114" s="28"/>
      <c r="HPO114" s="28"/>
      <c r="HPP114" s="28"/>
      <c r="HPQ114" s="28"/>
      <c r="HPR114" s="28"/>
      <c r="HPS114" s="28"/>
      <c r="HPT114" s="28"/>
      <c r="HPU114" s="28"/>
      <c r="HPV114" s="28"/>
      <c r="HPW114" s="28"/>
      <c r="HPX114" s="28"/>
      <c r="HPY114" s="28"/>
      <c r="HPZ114" s="28"/>
      <c r="HQA114" s="28"/>
      <c r="HQB114" s="28"/>
      <c r="HQC114" s="28"/>
      <c r="HQD114" s="28"/>
      <c r="HQE114" s="28"/>
      <c r="HQF114" s="28"/>
      <c r="HQG114" s="28"/>
      <c r="HQH114" s="28"/>
      <c r="HQI114" s="28"/>
      <c r="HQJ114" s="28"/>
      <c r="HQK114" s="28"/>
      <c r="HQL114" s="28"/>
      <c r="HQM114" s="28"/>
      <c r="HQN114" s="28"/>
      <c r="HQO114" s="28"/>
      <c r="HQP114" s="28"/>
      <c r="HQQ114" s="28"/>
      <c r="HQR114" s="28"/>
      <c r="HQS114" s="28"/>
      <c r="HQT114" s="28"/>
      <c r="HQU114" s="28"/>
      <c r="HQV114" s="28"/>
      <c r="HQW114" s="28"/>
      <c r="HQX114" s="28"/>
      <c r="HQY114" s="28"/>
      <c r="HQZ114" s="28"/>
      <c r="HRA114" s="28"/>
      <c r="HRB114" s="28"/>
      <c r="HRC114" s="28"/>
      <c r="HRD114" s="28"/>
      <c r="HRE114" s="28"/>
      <c r="HRF114" s="28"/>
      <c r="HRG114" s="28"/>
      <c r="HRH114" s="28"/>
      <c r="HRI114" s="28"/>
      <c r="HRJ114" s="28"/>
      <c r="HRK114" s="28"/>
      <c r="HRL114" s="28"/>
      <c r="HRM114" s="28"/>
      <c r="HRN114" s="28"/>
      <c r="HRO114" s="28"/>
      <c r="HRP114" s="28"/>
      <c r="HRQ114" s="28"/>
      <c r="HRR114" s="28"/>
      <c r="HRS114" s="28"/>
      <c r="HRT114" s="28"/>
      <c r="HRU114" s="28"/>
      <c r="HRV114" s="28"/>
      <c r="HRW114" s="28"/>
      <c r="HRX114" s="28"/>
      <c r="HRY114" s="28"/>
      <c r="HRZ114" s="28"/>
      <c r="HSA114" s="28"/>
      <c r="HSB114" s="28"/>
      <c r="HSC114" s="28"/>
      <c r="HSD114" s="28"/>
      <c r="HSE114" s="28"/>
      <c r="HSF114" s="28"/>
      <c r="HSG114" s="28"/>
      <c r="HSH114" s="28"/>
      <c r="HSI114" s="28"/>
      <c r="HSJ114" s="28"/>
      <c r="HSK114" s="28"/>
      <c r="HSL114" s="28"/>
      <c r="HSM114" s="28"/>
      <c r="HSN114" s="28"/>
      <c r="HSO114" s="28"/>
      <c r="HSP114" s="28"/>
      <c r="HSQ114" s="28"/>
      <c r="HSR114" s="28"/>
      <c r="HSS114" s="28"/>
      <c r="HST114" s="28"/>
      <c r="HSU114" s="28"/>
      <c r="HSV114" s="28"/>
      <c r="HSW114" s="28"/>
      <c r="HSX114" s="28"/>
      <c r="HSY114" s="28"/>
      <c r="HSZ114" s="28"/>
      <c r="HTA114" s="28"/>
      <c r="HTB114" s="28"/>
      <c r="HTC114" s="28"/>
      <c r="HTD114" s="28"/>
      <c r="HTE114" s="28"/>
      <c r="HTF114" s="28"/>
      <c r="HTG114" s="28"/>
      <c r="HTH114" s="28"/>
      <c r="HTI114" s="28"/>
      <c r="HTJ114" s="28"/>
      <c r="HTK114" s="28"/>
      <c r="HTL114" s="28"/>
      <c r="HTM114" s="28"/>
      <c r="HTN114" s="28"/>
      <c r="HTO114" s="28"/>
      <c r="HTP114" s="28"/>
      <c r="HTQ114" s="28"/>
      <c r="HTR114" s="28"/>
      <c r="HTS114" s="28"/>
      <c r="HTT114" s="28"/>
      <c r="HTU114" s="28"/>
      <c r="HTV114" s="28"/>
      <c r="HTW114" s="28"/>
      <c r="HTX114" s="28"/>
      <c r="HTY114" s="28"/>
      <c r="HTZ114" s="28"/>
      <c r="HUA114" s="28"/>
      <c r="HUB114" s="28"/>
      <c r="HUC114" s="28"/>
      <c r="HUD114" s="28"/>
      <c r="HUE114" s="28"/>
      <c r="HUF114" s="28"/>
      <c r="HUG114" s="28"/>
      <c r="HUH114" s="28"/>
      <c r="HUI114" s="28"/>
      <c r="HUJ114" s="28"/>
      <c r="HUK114" s="28"/>
      <c r="HUL114" s="28"/>
      <c r="HUM114" s="28"/>
      <c r="HUN114" s="28"/>
      <c r="HUO114" s="28"/>
      <c r="HUP114" s="28"/>
      <c r="HUQ114" s="28"/>
      <c r="HUR114" s="28"/>
      <c r="HUS114" s="28"/>
      <c r="HUT114" s="28"/>
      <c r="HUU114" s="28"/>
      <c r="HUV114" s="28"/>
      <c r="HUW114" s="28"/>
      <c r="HUX114" s="28"/>
      <c r="HUY114" s="28"/>
      <c r="HUZ114" s="28"/>
      <c r="HVA114" s="28"/>
      <c r="HVB114" s="28"/>
      <c r="HVC114" s="28"/>
      <c r="HVD114" s="28"/>
      <c r="HVE114" s="28"/>
      <c r="HVF114" s="28"/>
      <c r="HVG114" s="28"/>
      <c r="HVH114" s="28"/>
      <c r="HVI114" s="28"/>
      <c r="HVJ114" s="28"/>
      <c r="HVK114" s="28"/>
      <c r="HVL114" s="28"/>
      <c r="HVM114" s="28"/>
      <c r="HVN114" s="28"/>
      <c r="HVO114" s="28"/>
      <c r="HVP114" s="28"/>
      <c r="HVQ114" s="28"/>
      <c r="HVR114" s="28"/>
      <c r="HVS114" s="28"/>
      <c r="HVT114" s="28"/>
      <c r="HVU114" s="28"/>
      <c r="HVV114" s="28"/>
      <c r="HVW114" s="28"/>
      <c r="HVX114" s="28"/>
      <c r="HVY114" s="28"/>
      <c r="HVZ114" s="28"/>
      <c r="HWA114" s="28"/>
      <c r="HWB114" s="28"/>
      <c r="HWC114" s="28"/>
      <c r="HWD114" s="28"/>
      <c r="HWE114" s="28"/>
      <c r="HWF114" s="28"/>
      <c r="HWG114" s="28"/>
      <c r="HWH114" s="28"/>
      <c r="HWI114" s="28"/>
      <c r="HWJ114" s="28"/>
      <c r="HWK114" s="28"/>
      <c r="HWL114" s="28"/>
      <c r="HWM114" s="28"/>
      <c r="HWN114" s="28"/>
      <c r="HWO114" s="28"/>
      <c r="HWP114" s="28"/>
      <c r="HWQ114" s="28"/>
      <c r="HWR114" s="28"/>
      <c r="HWS114" s="28"/>
      <c r="HWT114" s="28"/>
      <c r="HWU114" s="28"/>
      <c r="HWV114" s="28"/>
      <c r="HWW114" s="28"/>
      <c r="HWX114" s="28"/>
      <c r="HWY114" s="28"/>
      <c r="HWZ114" s="28"/>
      <c r="HXA114" s="28"/>
      <c r="HXB114" s="28"/>
      <c r="HXC114" s="28"/>
      <c r="HXD114" s="28"/>
      <c r="HXE114" s="28"/>
      <c r="HXF114" s="28"/>
      <c r="HXG114" s="28"/>
      <c r="HXH114" s="28"/>
      <c r="HXI114" s="28"/>
      <c r="HXJ114" s="28"/>
      <c r="HXK114" s="28"/>
      <c r="HXL114" s="28"/>
      <c r="HXM114" s="28"/>
      <c r="HXN114" s="28"/>
      <c r="HXO114" s="28"/>
      <c r="HXP114" s="28"/>
      <c r="HXQ114" s="28"/>
      <c r="HXR114" s="28"/>
      <c r="HXS114" s="28"/>
      <c r="HXT114" s="28"/>
      <c r="HXU114" s="28"/>
      <c r="HXV114" s="28"/>
      <c r="HXW114" s="28"/>
      <c r="HXX114" s="28"/>
      <c r="HXY114" s="28"/>
      <c r="HXZ114" s="28"/>
      <c r="HYA114" s="28"/>
      <c r="HYB114" s="28"/>
      <c r="HYC114" s="28"/>
      <c r="HYD114" s="28"/>
      <c r="HYE114" s="28"/>
      <c r="HYF114" s="28"/>
      <c r="HYG114" s="28"/>
      <c r="HYH114" s="28"/>
      <c r="HYI114" s="28"/>
      <c r="HYJ114" s="28"/>
      <c r="HYK114" s="28"/>
      <c r="HYL114" s="28"/>
      <c r="HYM114" s="28"/>
      <c r="HYN114" s="28"/>
      <c r="HYO114" s="28"/>
      <c r="HYP114" s="28"/>
      <c r="HYQ114" s="28"/>
      <c r="HYR114" s="28"/>
      <c r="HYS114" s="28"/>
      <c r="HYT114" s="28"/>
      <c r="HYU114" s="28"/>
      <c r="HYV114" s="28"/>
      <c r="HYW114" s="28"/>
      <c r="HYX114" s="28"/>
      <c r="HYY114" s="28"/>
      <c r="HYZ114" s="28"/>
      <c r="HZA114" s="28"/>
      <c r="HZB114" s="28"/>
      <c r="HZC114" s="28"/>
      <c r="HZD114" s="28"/>
      <c r="HZE114" s="28"/>
      <c r="HZF114" s="28"/>
      <c r="HZG114" s="28"/>
      <c r="HZH114" s="28"/>
      <c r="HZI114" s="28"/>
      <c r="HZJ114" s="28"/>
      <c r="HZK114" s="28"/>
      <c r="HZL114" s="28"/>
      <c r="HZM114" s="28"/>
      <c r="HZN114" s="28"/>
      <c r="HZO114" s="28"/>
      <c r="HZP114" s="28"/>
      <c r="HZQ114" s="28"/>
      <c r="HZR114" s="28"/>
      <c r="HZS114" s="28"/>
      <c r="HZT114" s="28"/>
      <c r="HZU114" s="28"/>
      <c r="HZV114" s="28"/>
      <c r="HZW114" s="28"/>
      <c r="HZX114" s="28"/>
      <c r="HZY114" s="28"/>
      <c r="HZZ114" s="28"/>
      <c r="IAA114" s="28"/>
      <c r="IAB114" s="28"/>
      <c r="IAC114" s="28"/>
      <c r="IAD114" s="28"/>
      <c r="IAE114" s="28"/>
      <c r="IAF114" s="28"/>
      <c r="IAG114" s="28"/>
      <c r="IAH114" s="28"/>
      <c r="IAI114" s="28"/>
      <c r="IAJ114" s="28"/>
      <c r="IAK114" s="28"/>
      <c r="IAL114" s="28"/>
      <c r="IAM114" s="28"/>
      <c r="IAN114" s="28"/>
      <c r="IAO114" s="28"/>
      <c r="IAP114" s="28"/>
      <c r="IAQ114" s="28"/>
      <c r="IAR114" s="28"/>
      <c r="IAS114" s="28"/>
      <c r="IAT114" s="28"/>
      <c r="IAU114" s="28"/>
      <c r="IAV114" s="28"/>
      <c r="IAW114" s="28"/>
      <c r="IAX114" s="28"/>
      <c r="IAY114" s="28"/>
      <c r="IAZ114" s="28"/>
      <c r="IBA114" s="28"/>
      <c r="IBB114" s="28"/>
      <c r="IBC114" s="28"/>
      <c r="IBD114" s="28"/>
      <c r="IBE114" s="28"/>
      <c r="IBF114" s="28"/>
      <c r="IBG114" s="28"/>
      <c r="IBH114" s="28"/>
      <c r="IBI114" s="28"/>
      <c r="IBJ114" s="28"/>
      <c r="IBK114" s="28"/>
      <c r="IBL114" s="28"/>
      <c r="IBM114" s="28"/>
      <c r="IBN114" s="28"/>
      <c r="IBO114" s="28"/>
      <c r="IBP114" s="28"/>
      <c r="IBQ114" s="28"/>
      <c r="IBR114" s="28"/>
      <c r="IBS114" s="28"/>
      <c r="IBT114" s="28"/>
      <c r="IBU114" s="28"/>
      <c r="IBV114" s="28"/>
      <c r="IBW114" s="28"/>
      <c r="IBX114" s="28"/>
      <c r="IBY114" s="28"/>
      <c r="IBZ114" s="28"/>
      <c r="ICA114" s="28"/>
      <c r="ICB114" s="28"/>
      <c r="ICC114" s="28"/>
      <c r="ICD114" s="28"/>
      <c r="ICE114" s="28"/>
      <c r="ICF114" s="28"/>
      <c r="ICG114" s="28"/>
      <c r="ICH114" s="28"/>
      <c r="ICI114" s="28"/>
      <c r="ICJ114" s="28"/>
      <c r="ICK114" s="28"/>
      <c r="ICL114" s="28"/>
      <c r="ICM114" s="28"/>
      <c r="ICN114" s="28"/>
      <c r="ICO114" s="28"/>
      <c r="ICP114" s="28"/>
      <c r="ICQ114" s="28"/>
      <c r="ICR114" s="28"/>
      <c r="ICS114" s="28"/>
      <c r="ICT114" s="28"/>
      <c r="ICU114" s="28"/>
      <c r="ICV114" s="28"/>
      <c r="ICW114" s="28"/>
      <c r="ICX114" s="28"/>
      <c r="ICY114" s="28"/>
      <c r="ICZ114" s="28"/>
      <c r="IDA114" s="28"/>
      <c r="IDB114" s="28"/>
      <c r="IDC114" s="28"/>
      <c r="IDD114" s="28"/>
      <c r="IDE114" s="28"/>
      <c r="IDF114" s="28"/>
      <c r="IDG114" s="28"/>
      <c r="IDH114" s="28"/>
      <c r="IDI114" s="28"/>
      <c r="IDJ114" s="28"/>
      <c r="IDK114" s="28"/>
      <c r="IDL114" s="28"/>
      <c r="IDM114" s="28"/>
      <c r="IDN114" s="28"/>
      <c r="IDO114" s="28"/>
      <c r="IDP114" s="28"/>
      <c r="IDQ114" s="28"/>
      <c r="IDR114" s="28"/>
      <c r="IDS114" s="28"/>
      <c r="IDT114" s="28"/>
      <c r="IDU114" s="28"/>
      <c r="IDV114" s="28"/>
      <c r="IDW114" s="28"/>
      <c r="IDX114" s="28"/>
      <c r="IDY114" s="28"/>
      <c r="IDZ114" s="28"/>
      <c r="IEA114" s="28"/>
      <c r="IEB114" s="28"/>
      <c r="IEC114" s="28"/>
      <c r="IED114" s="28"/>
      <c r="IEE114" s="28"/>
      <c r="IEF114" s="28"/>
      <c r="IEG114" s="28"/>
      <c r="IEH114" s="28"/>
      <c r="IEI114" s="28"/>
      <c r="IEJ114" s="28"/>
      <c r="IEK114" s="28"/>
      <c r="IEL114" s="28"/>
      <c r="IEM114" s="28"/>
      <c r="IEN114" s="28"/>
      <c r="IEO114" s="28"/>
      <c r="IEP114" s="28"/>
      <c r="IEQ114" s="28"/>
      <c r="IER114" s="28"/>
      <c r="IES114" s="28"/>
      <c r="IET114" s="28"/>
      <c r="IEU114" s="28"/>
      <c r="IEV114" s="28"/>
      <c r="IEW114" s="28"/>
      <c r="IEX114" s="28"/>
      <c r="IEY114" s="28"/>
      <c r="IEZ114" s="28"/>
      <c r="IFA114" s="28"/>
      <c r="IFB114" s="28"/>
      <c r="IFC114" s="28"/>
      <c r="IFD114" s="28"/>
      <c r="IFE114" s="28"/>
      <c r="IFF114" s="28"/>
      <c r="IFG114" s="28"/>
      <c r="IFH114" s="28"/>
      <c r="IFI114" s="28"/>
      <c r="IFJ114" s="28"/>
      <c r="IFK114" s="28"/>
      <c r="IFL114" s="28"/>
      <c r="IFM114" s="28"/>
      <c r="IFN114" s="28"/>
      <c r="IFO114" s="28"/>
      <c r="IFP114" s="28"/>
      <c r="IFQ114" s="28"/>
      <c r="IFR114" s="28"/>
      <c r="IFS114" s="28"/>
      <c r="IFT114" s="28"/>
      <c r="IFU114" s="28"/>
      <c r="IFV114" s="28"/>
      <c r="IFW114" s="28"/>
      <c r="IFX114" s="28"/>
      <c r="IFY114" s="28"/>
      <c r="IFZ114" s="28"/>
      <c r="IGA114" s="28"/>
      <c r="IGB114" s="28"/>
      <c r="IGC114" s="28"/>
      <c r="IGD114" s="28"/>
      <c r="IGE114" s="28"/>
      <c r="IGF114" s="28"/>
      <c r="IGG114" s="28"/>
      <c r="IGH114" s="28"/>
      <c r="IGI114" s="28"/>
      <c r="IGJ114" s="28"/>
      <c r="IGK114" s="28"/>
      <c r="IGL114" s="28"/>
      <c r="IGM114" s="28"/>
      <c r="IGN114" s="28"/>
      <c r="IGO114" s="28"/>
      <c r="IGP114" s="28"/>
      <c r="IGQ114" s="28"/>
      <c r="IGR114" s="28"/>
      <c r="IGS114" s="28"/>
      <c r="IGT114" s="28"/>
      <c r="IGU114" s="28"/>
      <c r="IGV114" s="28"/>
      <c r="IGW114" s="28"/>
      <c r="IGX114" s="28"/>
      <c r="IGY114" s="28"/>
      <c r="IGZ114" s="28"/>
      <c r="IHA114" s="28"/>
      <c r="IHB114" s="28"/>
      <c r="IHC114" s="28"/>
      <c r="IHD114" s="28"/>
      <c r="IHE114" s="28"/>
      <c r="IHF114" s="28"/>
      <c r="IHG114" s="28"/>
      <c r="IHH114" s="28"/>
      <c r="IHI114" s="28"/>
      <c r="IHJ114" s="28"/>
      <c r="IHK114" s="28"/>
      <c r="IHL114" s="28"/>
      <c r="IHM114" s="28"/>
      <c r="IHN114" s="28"/>
      <c r="IHO114" s="28"/>
      <c r="IHP114" s="28"/>
      <c r="IHQ114" s="28"/>
      <c r="IHR114" s="28"/>
      <c r="IHS114" s="28"/>
      <c r="IHT114" s="28"/>
      <c r="IHU114" s="28"/>
      <c r="IHV114" s="28"/>
      <c r="IHW114" s="28"/>
      <c r="IHX114" s="28"/>
      <c r="IHY114" s="28"/>
      <c r="IHZ114" s="28"/>
      <c r="IIA114" s="28"/>
      <c r="IIB114" s="28"/>
      <c r="IIC114" s="28"/>
      <c r="IID114" s="28"/>
      <c r="IIE114" s="28"/>
      <c r="IIF114" s="28"/>
      <c r="IIG114" s="28"/>
      <c r="IIH114" s="28"/>
      <c r="III114" s="28"/>
      <c r="IIJ114" s="28"/>
      <c r="IIK114" s="28"/>
      <c r="IIL114" s="28"/>
      <c r="IIM114" s="28"/>
      <c r="IIN114" s="28"/>
      <c r="IIO114" s="28"/>
      <c r="IIP114" s="28"/>
      <c r="IIQ114" s="28"/>
      <c r="IIR114" s="28"/>
      <c r="IIS114" s="28"/>
      <c r="IIT114" s="28"/>
      <c r="IIU114" s="28"/>
      <c r="IIV114" s="28"/>
      <c r="IIW114" s="28"/>
      <c r="IIX114" s="28"/>
      <c r="IIY114" s="28"/>
      <c r="IIZ114" s="28"/>
      <c r="IJA114" s="28"/>
      <c r="IJB114" s="28"/>
      <c r="IJC114" s="28"/>
      <c r="IJD114" s="28"/>
      <c r="IJE114" s="28"/>
      <c r="IJF114" s="28"/>
      <c r="IJG114" s="28"/>
      <c r="IJH114" s="28"/>
      <c r="IJI114" s="28"/>
      <c r="IJJ114" s="28"/>
      <c r="IJK114" s="28"/>
      <c r="IJL114" s="28"/>
      <c r="IJM114" s="28"/>
      <c r="IJN114" s="28"/>
      <c r="IJO114" s="28"/>
      <c r="IJP114" s="28"/>
      <c r="IJQ114" s="28"/>
      <c r="IJR114" s="28"/>
      <c r="IJS114" s="28"/>
      <c r="IJT114" s="28"/>
      <c r="IJU114" s="28"/>
      <c r="IJV114" s="28"/>
      <c r="IJW114" s="28"/>
      <c r="IJX114" s="28"/>
      <c r="IJY114" s="28"/>
      <c r="IJZ114" s="28"/>
      <c r="IKA114" s="28"/>
      <c r="IKB114" s="28"/>
      <c r="IKC114" s="28"/>
      <c r="IKD114" s="28"/>
      <c r="IKE114" s="28"/>
      <c r="IKF114" s="28"/>
      <c r="IKG114" s="28"/>
      <c r="IKH114" s="28"/>
      <c r="IKI114" s="28"/>
      <c r="IKJ114" s="28"/>
      <c r="IKK114" s="28"/>
      <c r="IKL114" s="28"/>
      <c r="IKM114" s="28"/>
      <c r="IKN114" s="28"/>
      <c r="IKO114" s="28"/>
      <c r="IKP114" s="28"/>
      <c r="IKQ114" s="28"/>
      <c r="IKR114" s="28"/>
      <c r="IKS114" s="28"/>
      <c r="IKT114" s="28"/>
      <c r="IKU114" s="28"/>
      <c r="IKV114" s="28"/>
      <c r="IKW114" s="28"/>
      <c r="IKX114" s="28"/>
      <c r="IKY114" s="28"/>
      <c r="IKZ114" s="28"/>
      <c r="ILA114" s="28"/>
      <c r="ILB114" s="28"/>
      <c r="ILC114" s="28"/>
      <c r="ILD114" s="28"/>
      <c r="ILE114" s="28"/>
      <c r="ILF114" s="28"/>
      <c r="ILG114" s="28"/>
      <c r="ILH114" s="28"/>
      <c r="ILI114" s="28"/>
      <c r="ILJ114" s="28"/>
      <c r="ILK114" s="28"/>
      <c r="ILL114" s="28"/>
      <c r="ILM114" s="28"/>
      <c r="ILN114" s="28"/>
      <c r="ILO114" s="28"/>
      <c r="ILP114" s="28"/>
      <c r="ILQ114" s="28"/>
      <c r="ILR114" s="28"/>
      <c r="ILS114" s="28"/>
      <c r="ILT114" s="28"/>
      <c r="ILU114" s="28"/>
      <c r="ILV114" s="28"/>
      <c r="ILW114" s="28"/>
      <c r="ILX114" s="28"/>
      <c r="ILY114" s="28"/>
      <c r="ILZ114" s="28"/>
      <c r="IMA114" s="28"/>
      <c r="IMB114" s="28"/>
      <c r="IMC114" s="28"/>
      <c r="IMD114" s="28"/>
      <c r="IME114" s="28"/>
      <c r="IMF114" s="28"/>
      <c r="IMG114" s="28"/>
      <c r="IMH114" s="28"/>
      <c r="IMI114" s="28"/>
      <c r="IMJ114" s="28"/>
      <c r="IMK114" s="28"/>
      <c r="IML114" s="28"/>
      <c r="IMM114" s="28"/>
      <c r="IMN114" s="28"/>
      <c r="IMO114" s="28"/>
      <c r="IMP114" s="28"/>
      <c r="IMQ114" s="28"/>
      <c r="IMR114" s="28"/>
      <c r="IMS114" s="28"/>
      <c r="IMT114" s="28"/>
      <c r="IMU114" s="28"/>
      <c r="IMV114" s="28"/>
      <c r="IMW114" s="28"/>
      <c r="IMX114" s="28"/>
      <c r="IMY114" s="28"/>
      <c r="IMZ114" s="28"/>
      <c r="INA114" s="28"/>
      <c r="INB114" s="28"/>
      <c r="INC114" s="28"/>
      <c r="IND114" s="28"/>
      <c r="INE114" s="28"/>
      <c r="INF114" s="28"/>
      <c r="ING114" s="28"/>
      <c r="INH114" s="28"/>
      <c r="INI114" s="28"/>
      <c r="INJ114" s="28"/>
      <c r="INK114" s="28"/>
      <c r="INL114" s="28"/>
      <c r="INM114" s="28"/>
      <c r="INN114" s="28"/>
      <c r="INO114" s="28"/>
      <c r="INP114" s="28"/>
      <c r="INQ114" s="28"/>
      <c r="INR114" s="28"/>
      <c r="INS114" s="28"/>
      <c r="INT114" s="28"/>
      <c r="INU114" s="28"/>
      <c r="INV114" s="28"/>
      <c r="INW114" s="28"/>
      <c r="INX114" s="28"/>
      <c r="INY114" s="28"/>
      <c r="INZ114" s="28"/>
      <c r="IOA114" s="28"/>
      <c r="IOB114" s="28"/>
      <c r="IOC114" s="28"/>
      <c r="IOD114" s="28"/>
      <c r="IOE114" s="28"/>
      <c r="IOF114" s="28"/>
      <c r="IOG114" s="28"/>
      <c r="IOH114" s="28"/>
      <c r="IOI114" s="28"/>
      <c r="IOJ114" s="28"/>
      <c r="IOK114" s="28"/>
      <c r="IOL114" s="28"/>
      <c r="IOM114" s="28"/>
      <c r="ION114" s="28"/>
      <c r="IOO114" s="28"/>
      <c r="IOP114" s="28"/>
      <c r="IOQ114" s="28"/>
      <c r="IOR114" s="28"/>
      <c r="IOS114" s="28"/>
      <c r="IOT114" s="28"/>
      <c r="IOU114" s="28"/>
      <c r="IOV114" s="28"/>
      <c r="IOW114" s="28"/>
      <c r="IOX114" s="28"/>
      <c r="IOY114" s="28"/>
      <c r="IOZ114" s="28"/>
      <c r="IPA114" s="28"/>
      <c r="IPB114" s="28"/>
      <c r="IPC114" s="28"/>
      <c r="IPD114" s="28"/>
      <c r="IPE114" s="28"/>
      <c r="IPF114" s="28"/>
      <c r="IPG114" s="28"/>
      <c r="IPH114" s="28"/>
      <c r="IPI114" s="28"/>
      <c r="IPJ114" s="28"/>
      <c r="IPK114" s="28"/>
      <c r="IPL114" s="28"/>
      <c r="IPM114" s="28"/>
      <c r="IPN114" s="28"/>
      <c r="IPO114" s="28"/>
      <c r="IPP114" s="28"/>
      <c r="IPQ114" s="28"/>
      <c r="IPR114" s="28"/>
      <c r="IPS114" s="28"/>
      <c r="IPT114" s="28"/>
      <c r="IPU114" s="28"/>
      <c r="IPV114" s="28"/>
      <c r="IPW114" s="28"/>
      <c r="IPX114" s="28"/>
      <c r="IPY114" s="28"/>
      <c r="IPZ114" s="28"/>
      <c r="IQA114" s="28"/>
      <c r="IQB114" s="28"/>
      <c r="IQC114" s="28"/>
      <c r="IQD114" s="28"/>
      <c r="IQE114" s="28"/>
      <c r="IQF114" s="28"/>
      <c r="IQG114" s="28"/>
      <c r="IQH114" s="28"/>
      <c r="IQI114" s="28"/>
      <c r="IQJ114" s="28"/>
      <c r="IQK114" s="28"/>
      <c r="IQL114" s="28"/>
      <c r="IQM114" s="28"/>
      <c r="IQN114" s="28"/>
      <c r="IQO114" s="28"/>
      <c r="IQP114" s="28"/>
      <c r="IQQ114" s="28"/>
      <c r="IQR114" s="28"/>
      <c r="IQS114" s="28"/>
      <c r="IQT114" s="28"/>
      <c r="IQU114" s="28"/>
      <c r="IQV114" s="28"/>
      <c r="IQW114" s="28"/>
      <c r="IQX114" s="28"/>
      <c r="IQY114" s="28"/>
      <c r="IQZ114" s="28"/>
      <c r="IRA114" s="28"/>
      <c r="IRB114" s="28"/>
      <c r="IRC114" s="28"/>
      <c r="IRD114" s="28"/>
      <c r="IRE114" s="28"/>
      <c r="IRF114" s="28"/>
      <c r="IRG114" s="28"/>
      <c r="IRH114" s="28"/>
      <c r="IRI114" s="28"/>
      <c r="IRJ114" s="28"/>
      <c r="IRK114" s="28"/>
      <c r="IRL114" s="28"/>
      <c r="IRM114" s="28"/>
      <c r="IRN114" s="28"/>
      <c r="IRO114" s="28"/>
      <c r="IRP114" s="28"/>
      <c r="IRQ114" s="28"/>
      <c r="IRR114" s="28"/>
      <c r="IRS114" s="28"/>
      <c r="IRT114" s="28"/>
      <c r="IRU114" s="28"/>
      <c r="IRV114" s="28"/>
      <c r="IRW114" s="28"/>
      <c r="IRX114" s="28"/>
      <c r="IRY114" s="28"/>
      <c r="IRZ114" s="28"/>
      <c r="ISA114" s="28"/>
      <c r="ISB114" s="28"/>
      <c r="ISC114" s="28"/>
      <c r="ISD114" s="28"/>
      <c r="ISE114" s="28"/>
      <c r="ISF114" s="28"/>
      <c r="ISG114" s="28"/>
      <c r="ISH114" s="28"/>
      <c r="ISI114" s="28"/>
      <c r="ISJ114" s="28"/>
      <c r="ISK114" s="28"/>
      <c r="ISL114" s="28"/>
      <c r="ISM114" s="28"/>
      <c r="ISN114" s="28"/>
      <c r="ISO114" s="28"/>
      <c r="ISP114" s="28"/>
      <c r="ISQ114" s="28"/>
      <c r="ISR114" s="28"/>
      <c r="ISS114" s="28"/>
      <c r="IST114" s="28"/>
      <c r="ISU114" s="28"/>
      <c r="ISV114" s="28"/>
      <c r="ISW114" s="28"/>
      <c r="ISX114" s="28"/>
      <c r="ISY114" s="28"/>
      <c r="ISZ114" s="28"/>
      <c r="ITA114" s="28"/>
      <c r="ITB114" s="28"/>
      <c r="ITC114" s="28"/>
      <c r="ITD114" s="28"/>
      <c r="ITE114" s="28"/>
      <c r="ITF114" s="28"/>
      <c r="ITG114" s="28"/>
      <c r="ITH114" s="28"/>
      <c r="ITI114" s="28"/>
      <c r="ITJ114" s="28"/>
      <c r="ITK114" s="28"/>
      <c r="ITL114" s="28"/>
      <c r="ITM114" s="28"/>
      <c r="ITN114" s="28"/>
      <c r="ITO114" s="28"/>
      <c r="ITP114" s="28"/>
      <c r="ITQ114" s="28"/>
      <c r="ITR114" s="28"/>
      <c r="ITS114" s="28"/>
      <c r="ITT114" s="28"/>
      <c r="ITU114" s="28"/>
      <c r="ITV114" s="28"/>
      <c r="ITW114" s="28"/>
      <c r="ITX114" s="28"/>
      <c r="ITY114" s="28"/>
      <c r="ITZ114" s="28"/>
      <c r="IUA114" s="28"/>
      <c r="IUB114" s="28"/>
      <c r="IUC114" s="28"/>
      <c r="IUD114" s="28"/>
      <c r="IUE114" s="28"/>
      <c r="IUF114" s="28"/>
      <c r="IUG114" s="28"/>
      <c r="IUH114" s="28"/>
      <c r="IUI114" s="28"/>
      <c r="IUJ114" s="28"/>
      <c r="IUK114" s="28"/>
      <c r="IUL114" s="28"/>
      <c r="IUM114" s="28"/>
      <c r="IUN114" s="28"/>
      <c r="IUO114" s="28"/>
      <c r="IUP114" s="28"/>
      <c r="IUQ114" s="28"/>
      <c r="IUR114" s="28"/>
      <c r="IUS114" s="28"/>
      <c r="IUT114" s="28"/>
      <c r="IUU114" s="28"/>
      <c r="IUV114" s="28"/>
      <c r="IUW114" s="28"/>
      <c r="IUX114" s="28"/>
      <c r="IUY114" s="28"/>
      <c r="IUZ114" s="28"/>
      <c r="IVA114" s="28"/>
      <c r="IVB114" s="28"/>
      <c r="IVC114" s="28"/>
      <c r="IVD114" s="28"/>
      <c r="IVE114" s="28"/>
      <c r="IVF114" s="28"/>
      <c r="IVG114" s="28"/>
      <c r="IVH114" s="28"/>
      <c r="IVI114" s="28"/>
      <c r="IVJ114" s="28"/>
      <c r="IVK114" s="28"/>
      <c r="IVL114" s="28"/>
      <c r="IVM114" s="28"/>
      <c r="IVN114" s="28"/>
      <c r="IVO114" s="28"/>
      <c r="IVP114" s="28"/>
      <c r="IVQ114" s="28"/>
      <c r="IVR114" s="28"/>
      <c r="IVS114" s="28"/>
      <c r="IVT114" s="28"/>
      <c r="IVU114" s="28"/>
      <c r="IVV114" s="28"/>
      <c r="IVW114" s="28"/>
      <c r="IVX114" s="28"/>
      <c r="IVY114" s="28"/>
      <c r="IVZ114" s="28"/>
      <c r="IWA114" s="28"/>
      <c r="IWB114" s="28"/>
      <c r="IWC114" s="28"/>
      <c r="IWD114" s="28"/>
      <c r="IWE114" s="28"/>
      <c r="IWF114" s="28"/>
      <c r="IWG114" s="28"/>
      <c r="IWH114" s="28"/>
      <c r="IWI114" s="28"/>
      <c r="IWJ114" s="28"/>
      <c r="IWK114" s="28"/>
      <c r="IWL114" s="28"/>
      <c r="IWM114" s="28"/>
      <c r="IWN114" s="28"/>
      <c r="IWO114" s="28"/>
      <c r="IWP114" s="28"/>
      <c r="IWQ114" s="28"/>
      <c r="IWR114" s="28"/>
      <c r="IWS114" s="28"/>
      <c r="IWT114" s="28"/>
      <c r="IWU114" s="28"/>
      <c r="IWV114" s="28"/>
      <c r="IWW114" s="28"/>
      <c r="IWX114" s="28"/>
      <c r="IWY114" s="28"/>
      <c r="IWZ114" s="28"/>
      <c r="IXA114" s="28"/>
      <c r="IXB114" s="28"/>
      <c r="IXC114" s="28"/>
      <c r="IXD114" s="28"/>
      <c r="IXE114" s="28"/>
      <c r="IXF114" s="28"/>
      <c r="IXG114" s="28"/>
      <c r="IXH114" s="28"/>
      <c r="IXI114" s="28"/>
      <c r="IXJ114" s="28"/>
      <c r="IXK114" s="28"/>
      <c r="IXL114" s="28"/>
      <c r="IXM114" s="28"/>
      <c r="IXN114" s="28"/>
      <c r="IXO114" s="28"/>
      <c r="IXP114" s="28"/>
      <c r="IXQ114" s="28"/>
      <c r="IXR114" s="28"/>
      <c r="IXS114" s="28"/>
      <c r="IXT114" s="28"/>
      <c r="IXU114" s="28"/>
      <c r="IXV114" s="28"/>
      <c r="IXW114" s="28"/>
      <c r="IXX114" s="28"/>
      <c r="IXY114" s="28"/>
      <c r="IXZ114" s="28"/>
      <c r="IYA114" s="28"/>
      <c r="IYB114" s="28"/>
      <c r="IYC114" s="28"/>
      <c r="IYD114" s="28"/>
      <c r="IYE114" s="28"/>
      <c r="IYF114" s="28"/>
      <c r="IYG114" s="28"/>
      <c r="IYH114" s="28"/>
      <c r="IYI114" s="28"/>
      <c r="IYJ114" s="28"/>
      <c r="IYK114" s="28"/>
      <c r="IYL114" s="28"/>
      <c r="IYM114" s="28"/>
      <c r="IYN114" s="28"/>
      <c r="IYO114" s="28"/>
      <c r="IYP114" s="28"/>
      <c r="IYQ114" s="28"/>
      <c r="IYR114" s="28"/>
      <c r="IYS114" s="28"/>
      <c r="IYT114" s="28"/>
      <c r="IYU114" s="28"/>
      <c r="IYV114" s="28"/>
      <c r="IYW114" s="28"/>
      <c r="IYX114" s="28"/>
      <c r="IYY114" s="28"/>
      <c r="IYZ114" s="28"/>
      <c r="IZA114" s="28"/>
      <c r="IZB114" s="28"/>
      <c r="IZC114" s="28"/>
      <c r="IZD114" s="28"/>
      <c r="IZE114" s="28"/>
      <c r="IZF114" s="28"/>
      <c r="IZG114" s="28"/>
      <c r="IZH114" s="28"/>
      <c r="IZI114" s="28"/>
      <c r="IZJ114" s="28"/>
      <c r="IZK114" s="28"/>
      <c r="IZL114" s="28"/>
      <c r="IZM114" s="28"/>
      <c r="IZN114" s="28"/>
      <c r="IZO114" s="28"/>
      <c r="IZP114" s="28"/>
      <c r="IZQ114" s="28"/>
      <c r="IZR114" s="28"/>
      <c r="IZS114" s="28"/>
      <c r="IZT114" s="28"/>
      <c r="IZU114" s="28"/>
      <c r="IZV114" s="28"/>
      <c r="IZW114" s="28"/>
      <c r="IZX114" s="28"/>
      <c r="IZY114" s="28"/>
      <c r="IZZ114" s="28"/>
      <c r="JAA114" s="28"/>
      <c r="JAB114" s="28"/>
      <c r="JAC114" s="28"/>
      <c r="JAD114" s="28"/>
      <c r="JAE114" s="28"/>
      <c r="JAF114" s="28"/>
      <c r="JAG114" s="28"/>
      <c r="JAH114" s="28"/>
      <c r="JAI114" s="28"/>
      <c r="JAJ114" s="28"/>
      <c r="JAK114" s="28"/>
      <c r="JAL114" s="28"/>
      <c r="JAM114" s="28"/>
      <c r="JAN114" s="28"/>
      <c r="JAO114" s="28"/>
      <c r="JAP114" s="28"/>
      <c r="JAQ114" s="28"/>
      <c r="JAR114" s="28"/>
      <c r="JAS114" s="28"/>
      <c r="JAT114" s="28"/>
      <c r="JAU114" s="28"/>
      <c r="JAV114" s="28"/>
      <c r="JAW114" s="28"/>
      <c r="JAX114" s="28"/>
      <c r="JAY114" s="28"/>
      <c r="JAZ114" s="28"/>
      <c r="JBA114" s="28"/>
      <c r="JBB114" s="28"/>
      <c r="JBC114" s="28"/>
      <c r="JBD114" s="28"/>
      <c r="JBE114" s="28"/>
      <c r="JBF114" s="28"/>
      <c r="JBG114" s="28"/>
      <c r="JBH114" s="28"/>
      <c r="JBI114" s="28"/>
      <c r="JBJ114" s="28"/>
      <c r="JBK114" s="28"/>
      <c r="JBL114" s="28"/>
      <c r="JBM114" s="28"/>
      <c r="JBN114" s="28"/>
      <c r="JBO114" s="28"/>
      <c r="JBP114" s="28"/>
      <c r="JBQ114" s="28"/>
      <c r="JBR114" s="28"/>
      <c r="JBS114" s="28"/>
      <c r="JBT114" s="28"/>
      <c r="JBU114" s="28"/>
      <c r="JBV114" s="28"/>
      <c r="JBW114" s="28"/>
      <c r="JBX114" s="28"/>
      <c r="JBY114" s="28"/>
      <c r="JBZ114" s="28"/>
      <c r="JCA114" s="28"/>
      <c r="JCB114" s="28"/>
      <c r="JCC114" s="28"/>
      <c r="JCD114" s="28"/>
      <c r="JCE114" s="28"/>
      <c r="JCF114" s="28"/>
      <c r="JCG114" s="28"/>
      <c r="JCH114" s="28"/>
      <c r="JCI114" s="28"/>
      <c r="JCJ114" s="28"/>
      <c r="JCK114" s="28"/>
      <c r="JCL114" s="28"/>
      <c r="JCM114" s="28"/>
      <c r="JCN114" s="28"/>
      <c r="JCO114" s="28"/>
      <c r="JCP114" s="28"/>
      <c r="JCQ114" s="28"/>
      <c r="JCR114" s="28"/>
      <c r="JCS114" s="28"/>
      <c r="JCT114" s="28"/>
      <c r="JCU114" s="28"/>
      <c r="JCV114" s="28"/>
      <c r="JCW114" s="28"/>
      <c r="JCX114" s="28"/>
      <c r="JCY114" s="28"/>
      <c r="JCZ114" s="28"/>
      <c r="JDA114" s="28"/>
      <c r="JDB114" s="28"/>
      <c r="JDC114" s="28"/>
      <c r="JDD114" s="28"/>
      <c r="JDE114" s="28"/>
      <c r="JDF114" s="28"/>
      <c r="JDG114" s="28"/>
      <c r="JDH114" s="28"/>
      <c r="JDI114" s="28"/>
      <c r="JDJ114" s="28"/>
      <c r="JDK114" s="28"/>
      <c r="JDL114" s="28"/>
      <c r="JDM114" s="28"/>
      <c r="JDN114" s="28"/>
      <c r="JDO114" s="28"/>
      <c r="JDP114" s="28"/>
      <c r="JDQ114" s="28"/>
      <c r="JDR114" s="28"/>
      <c r="JDS114" s="28"/>
      <c r="JDT114" s="28"/>
      <c r="JDU114" s="28"/>
      <c r="JDV114" s="28"/>
      <c r="JDW114" s="28"/>
      <c r="JDX114" s="28"/>
      <c r="JDY114" s="28"/>
      <c r="JDZ114" s="28"/>
      <c r="JEA114" s="28"/>
      <c r="JEB114" s="28"/>
      <c r="JEC114" s="28"/>
      <c r="JED114" s="28"/>
      <c r="JEE114" s="28"/>
      <c r="JEF114" s="28"/>
      <c r="JEG114" s="28"/>
      <c r="JEH114" s="28"/>
      <c r="JEI114" s="28"/>
      <c r="JEJ114" s="28"/>
      <c r="JEK114" s="28"/>
      <c r="JEL114" s="28"/>
      <c r="JEM114" s="28"/>
      <c r="JEN114" s="28"/>
      <c r="JEO114" s="28"/>
      <c r="JEP114" s="28"/>
      <c r="JEQ114" s="28"/>
      <c r="JER114" s="28"/>
      <c r="JES114" s="28"/>
      <c r="JET114" s="28"/>
      <c r="JEU114" s="28"/>
      <c r="JEV114" s="28"/>
      <c r="JEW114" s="28"/>
      <c r="JEX114" s="28"/>
      <c r="JEY114" s="28"/>
      <c r="JEZ114" s="28"/>
      <c r="JFA114" s="28"/>
      <c r="JFB114" s="28"/>
      <c r="JFC114" s="28"/>
      <c r="JFD114" s="28"/>
      <c r="JFE114" s="28"/>
      <c r="JFF114" s="28"/>
      <c r="JFG114" s="28"/>
      <c r="JFH114" s="28"/>
      <c r="JFI114" s="28"/>
      <c r="JFJ114" s="28"/>
      <c r="JFK114" s="28"/>
      <c r="JFL114" s="28"/>
      <c r="JFM114" s="28"/>
      <c r="JFN114" s="28"/>
      <c r="JFO114" s="28"/>
      <c r="JFP114" s="28"/>
      <c r="JFQ114" s="28"/>
      <c r="JFR114" s="28"/>
      <c r="JFS114" s="28"/>
      <c r="JFT114" s="28"/>
      <c r="JFU114" s="28"/>
      <c r="JFV114" s="28"/>
      <c r="JFW114" s="28"/>
      <c r="JFX114" s="28"/>
      <c r="JFY114" s="28"/>
      <c r="JFZ114" s="28"/>
      <c r="JGA114" s="28"/>
      <c r="JGB114" s="28"/>
      <c r="JGC114" s="28"/>
      <c r="JGD114" s="28"/>
      <c r="JGE114" s="28"/>
      <c r="JGF114" s="28"/>
      <c r="JGG114" s="28"/>
      <c r="JGH114" s="28"/>
      <c r="JGI114" s="28"/>
      <c r="JGJ114" s="28"/>
      <c r="JGK114" s="28"/>
      <c r="JGL114" s="28"/>
      <c r="JGM114" s="28"/>
      <c r="JGN114" s="28"/>
      <c r="JGO114" s="28"/>
      <c r="JGP114" s="28"/>
      <c r="JGQ114" s="28"/>
      <c r="JGR114" s="28"/>
      <c r="JGS114" s="28"/>
      <c r="JGT114" s="28"/>
      <c r="JGU114" s="28"/>
      <c r="JGV114" s="28"/>
      <c r="JGW114" s="28"/>
      <c r="JGX114" s="28"/>
      <c r="JGY114" s="28"/>
      <c r="JGZ114" s="28"/>
      <c r="JHA114" s="28"/>
      <c r="JHB114" s="28"/>
      <c r="JHC114" s="28"/>
      <c r="JHD114" s="28"/>
      <c r="JHE114" s="28"/>
      <c r="JHF114" s="28"/>
      <c r="JHG114" s="28"/>
      <c r="JHH114" s="28"/>
      <c r="JHI114" s="28"/>
      <c r="JHJ114" s="28"/>
      <c r="JHK114" s="28"/>
      <c r="JHL114" s="28"/>
      <c r="JHM114" s="28"/>
      <c r="JHN114" s="28"/>
      <c r="JHO114" s="28"/>
      <c r="JHP114" s="28"/>
      <c r="JHQ114" s="28"/>
      <c r="JHR114" s="28"/>
      <c r="JHS114" s="28"/>
      <c r="JHT114" s="28"/>
      <c r="JHU114" s="28"/>
      <c r="JHV114" s="28"/>
      <c r="JHW114" s="28"/>
      <c r="JHX114" s="28"/>
      <c r="JHY114" s="28"/>
      <c r="JHZ114" s="28"/>
      <c r="JIA114" s="28"/>
      <c r="JIB114" s="28"/>
      <c r="JIC114" s="28"/>
      <c r="JID114" s="28"/>
      <c r="JIE114" s="28"/>
      <c r="JIF114" s="28"/>
      <c r="JIG114" s="28"/>
      <c r="JIH114" s="28"/>
      <c r="JII114" s="28"/>
      <c r="JIJ114" s="28"/>
      <c r="JIK114" s="28"/>
      <c r="JIL114" s="28"/>
      <c r="JIM114" s="28"/>
      <c r="JIN114" s="28"/>
      <c r="JIO114" s="28"/>
      <c r="JIP114" s="28"/>
      <c r="JIQ114" s="28"/>
      <c r="JIR114" s="28"/>
      <c r="JIS114" s="28"/>
      <c r="JIT114" s="28"/>
      <c r="JIU114" s="28"/>
      <c r="JIV114" s="28"/>
      <c r="JIW114" s="28"/>
      <c r="JIX114" s="28"/>
      <c r="JIY114" s="28"/>
      <c r="JIZ114" s="28"/>
      <c r="JJA114" s="28"/>
      <c r="JJB114" s="28"/>
      <c r="JJC114" s="28"/>
      <c r="JJD114" s="28"/>
      <c r="JJE114" s="28"/>
      <c r="JJF114" s="28"/>
      <c r="JJG114" s="28"/>
      <c r="JJH114" s="28"/>
      <c r="JJI114" s="28"/>
      <c r="JJJ114" s="28"/>
      <c r="JJK114" s="28"/>
      <c r="JJL114" s="28"/>
      <c r="JJM114" s="28"/>
      <c r="JJN114" s="28"/>
      <c r="JJO114" s="28"/>
      <c r="JJP114" s="28"/>
      <c r="JJQ114" s="28"/>
      <c r="JJR114" s="28"/>
      <c r="JJS114" s="28"/>
      <c r="JJT114" s="28"/>
      <c r="JJU114" s="28"/>
      <c r="JJV114" s="28"/>
      <c r="JJW114" s="28"/>
      <c r="JJX114" s="28"/>
      <c r="JJY114" s="28"/>
      <c r="JJZ114" s="28"/>
      <c r="JKA114" s="28"/>
      <c r="JKB114" s="28"/>
      <c r="JKC114" s="28"/>
      <c r="JKD114" s="28"/>
      <c r="JKE114" s="28"/>
      <c r="JKF114" s="28"/>
      <c r="JKG114" s="28"/>
      <c r="JKH114" s="28"/>
      <c r="JKI114" s="28"/>
      <c r="JKJ114" s="28"/>
      <c r="JKK114" s="28"/>
      <c r="JKL114" s="28"/>
      <c r="JKM114" s="28"/>
      <c r="JKN114" s="28"/>
      <c r="JKO114" s="28"/>
      <c r="JKP114" s="28"/>
      <c r="JKQ114" s="28"/>
      <c r="JKR114" s="28"/>
      <c r="JKS114" s="28"/>
      <c r="JKT114" s="28"/>
      <c r="JKU114" s="28"/>
      <c r="JKV114" s="28"/>
      <c r="JKW114" s="28"/>
      <c r="JKX114" s="28"/>
      <c r="JKY114" s="28"/>
      <c r="JKZ114" s="28"/>
      <c r="JLA114" s="28"/>
      <c r="JLB114" s="28"/>
      <c r="JLC114" s="28"/>
      <c r="JLD114" s="28"/>
      <c r="JLE114" s="28"/>
      <c r="JLF114" s="28"/>
      <c r="JLG114" s="28"/>
      <c r="JLH114" s="28"/>
      <c r="JLI114" s="28"/>
      <c r="JLJ114" s="28"/>
      <c r="JLK114" s="28"/>
      <c r="JLL114" s="28"/>
      <c r="JLM114" s="28"/>
      <c r="JLN114" s="28"/>
      <c r="JLO114" s="28"/>
      <c r="JLP114" s="28"/>
      <c r="JLQ114" s="28"/>
      <c r="JLR114" s="28"/>
      <c r="JLS114" s="28"/>
      <c r="JLT114" s="28"/>
      <c r="JLU114" s="28"/>
      <c r="JLV114" s="28"/>
      <c r="JLW114" s="28"/>
      <c r="JLX114" s="28"/>
      <c r="JLY114" s="28"/>
      <c r="JLZ114" s="28"/>
      <c r="JMA114" s="28"/>
      <c r="JMB114" s="28"/>
      <c r="JMC114" s="28"/>
      <c r="JMD114" s="28"/>
      <c r="JME114" s="28"/>
      <c r="JMF114" s="28"/>
      <c r="JMG114" s="28"/>
      <c r="JMH114" s="28"/>
      <c r="JMI114" s="28"/>
      <c r="JMJ114" s="28"/>
      <c r="JMK114" s="28"/>
      <c r="JML114" s="28"/>
      <c r="JMM114" s="28"/>
      <c r="JMN114" s="28"/>
      <c r="JMO114" s="28"/>
      <c r="JMP114" s="28"/>
      <c r="JMQ114" s="28"/>
      <c r="JMR114" s="28"/>
      <c r="JMS114" s="28"/>
      <c r="JMT114" s="28"/>
      <c r="JMU114" s="28"/>
      <c r="JMV114" s="28"/>
      <c r="JMW114" s="28"/>
      <c r="JMX114" s="28"/>
      <c r="JMY114" s="28"/>
      <c r="JMZ114" s="28"/>
      <c r="JNA114" s="28"/>
      <c r="JNB114" s="28"/>
      <c r="JNC114" s="28"/>
      <c r="JND114" s="28"/>
      <c r="JNE114" s="28"/>
      <c r="JNF114" s="28"/>
      <c r="JNG114" s="28"/>
      <c r="JNH114" s="28"/>
      <c r="JNI114" s="28"/>
      <c r="JNJ114" s="28"/>
      <c r="JNK114" s="28"/>
      <c r="JNL114" s="28"/>
      <c r="JNM114" s="28"/>
      <c r="JNN114" s="28"/>
      <c r="JNO114" s="28"/>
      <c r="JNP114" s="28"/>
      <c r="JNQ114" s="28"/>
      <c r="JNR114" s="28"/>
      <c r="JNS114" s="28"/>
      <c r="JNT114" s="28"/>
      <c r="JNU114" s="28"/>
      <c r="JNV114" s="28"/>
      <c r="JNW114" s="28"/>
      <c r="JNX114" s="28"/>
      <c r="JNY114" s="28"/>
      <c r="JNZ114" s="28"/>
      <c r="JOA114" s="28"/>
      <c r="JOB114" s="28"/>
      <c r="JOC114" s="28"/>
      <c r="JOD114" s="28"/>
      <c r="JOE114" s="28"/>
      <c r="JOF114" s="28"/>
      <c r="JOG114" s="28"/>
      <c r="JOH114" s="28"/>
      <c r="JOI114" s="28"/>
      <c r="JOJ114" s="28"/>
      <c r="JOK114" s="28"/>
      <c r="JOL114" s="28"/>
      <c r="JOM114" s="28"/>
      <c r="JON114" s="28"/>
      <c r="JOO114" s="28"/>
      <c r="JOP114" s="28"/>
      <c r="JOQ114" s="28"/>
      <c r="JOR114" s="28"/>
      <c r="JOS114" s="28"/>
      <c r="JOT114" s="28"/>
      <c r="JOU114" s="28"/>
      <c r="JOV114" s="28"/>
      <c r="JOW114" s="28"/>
      <c r="JOX114" s="28"/>
      <c r="JOY114" s="28"/>
      <c r="JOZ114" s="28"/>
      <c r="JPA114" s="28"/>
      <c r="JPB114" s="28"/>
      <c r="JPC114" s="28"/>
      <c r="JPD114" s="28"/>
      <c r="JPE114" s="28"/>
      <c r="JPF114" s="28"/>
      <c r="JPG114" s="28"/>
      <c r="JPH114" s="28"/>
      <c r="JPI114" s="28"/>
      <c r="JPJ114" s="28"/>
      <c r="JPK114" s="28"/>
      <c r="JPL114" s="28"/>
      <c r="JPM114" s="28"/>
      <c r="JPN114" s="28"/>
      <c r="JPO114" s="28"/>
      <c r="JPP114" s="28"/>
      <c r="JPQ114" s="28"/>
      <c r="JPR114" s="28"/>
      <c r="JPS114" s="28"/>
      <c r="JPT114" s="28"/>
      <c r="JPU114" s="28"/>
      <c r="JPV114" s="28"/>
      <c r="JPW114" s="28"/>
      <c r="JPX114" s="28"/>
      <c r="JPY114" s="28"/>
      <c r="JPZ114" s="28"/>
      <c r="JQA114" s="28"/>
      <c r="JQB114" s="28"/>
      <c r="JQC114" s="28"/>
      <c r="JQD114" s="28"/>
      <c r="JQE114" s="28"/>
      <c r="JQF114" s="28"/>
      <c r="JQG114" s="28"/>
      <c r="JQH114" s="28"/>
      <c r="JQI114" s="28"/>
      <c r="JQJ114" s="28"/>
      <c r="JQK114" s="28"/>
      <c r="JQL114" s="28"/>
      <c r="JQM114" s="28"/>
      <c r="JQN114" s="28"/>
      <c r="JQO114" s="28"/>
      <c r="JQP114" s="28"/>
      <c r="JQQ114" s="28"/>
      <c r="JQR114" s="28"/>
      <c r="JQS114" s="28"/>
      <c r="JQT114" s="28"/>
      <c r="JQU114" s="28"/>
      <c r="JQV114" s="28"/>
      <c r="JQW114" s="28"/>
      <c r="JQX114" s="28"/>
      <c r="JQY114" s="28"/>
      <c r="JQZ114" s="28"/>
      <c r="JRA114" s="28"/>
      <c r="JRB114" s="28"/>
      <c r="JRC114" s="28"/>
      <c r="JRD114" s="28"/>
      <c r="JRE114" s="28"/>
      <c r="JRF114" s="28"/>
      <c r="JRG114" s="28"/>
      <c r="JRH114" s="28"/>
      <c r="JRI114" s="28"/>
      <c r="JRJ114" s="28"/>
      <c r="JRK114" s="28"/>
      <c r="JRL114" s="28"/>
      <c r="JRM114" s="28"/>
      <c r="JRN114" s="28"/>
      <c r="JRO114" s="28"/>
      <c r="JRP114" s="28"/>
      <c r="JRQ114" s="28"/>
      <c r="JRR114" s="28"/>
      <c r="JRS114" s="28"/>
      <c r="JRT114" s="28"/>
      <c r="JRU114" s="28"/>
      <c r="JRV114" s="28"/>
      <c r="JRW114" s="28"/>
      <c r="JRX114" s="28"/>
      <c r="JRY114" s="28"/>
      <c r="JRZ114" s="28"/>
      <c r="JSA114" s="28"/>
      <c r="JSB114" s="28"/>
      <c r="JSC114" s="28"/>
      <c r="JSD114" s="28"/>
      <c r="JSE114" s="28"/>
      <c r="JSF114" s="28"/>
      <c r="JSG114" s="28"/>
      <c r="JSH114" s="28"/>
      <c r="JSI114" s="28"/>
      <c r="JSJ114" s="28"/>
      <c r="JSK114" s="28"/>
      <c r="JSL114" s="28"/>
      <c r="JSM114" s="28"/>
      <c r="JSN114" s="28"/>
      <c r="JSO114" s="28"/>
      <c r="JSP114" s="28"/>
      <c r="JSQ114" s="28"/>
      <c r="JSR114" s="28"/>
      <c r="JSS114" s="28"/>
      <c r="JST114" s="28"/>
      <c r="JSU114" s="28"/>
      <c r="JSV114" s="28"/>
      <c r="JSW114" s="28"/>
      <c r="JSX114" s="28"/>
      <c r="JSY114" s="28"/>
      <c r="JSZ114" s="28"/>
      <c r="JTA114" s="28"/>
      <c r="JTB114" s="28"/>
      <c r="JTC114" s="28"/>
      <c r="JTD114" s="28"/>
      <c r="JTE114" s="28"/>
      <c r="JTF114" s="28"/>
      <c r="JTG114" s="28"/>
      <c r="JTH114" s="28"/>
      <c r="JTI114" s="28"/>
      <c r="JTJ114" s="28"/>
      <c r="JTK114" s="28"/>
      <c r="JTL114" s="28"/>
      <c r="JTM114" s="28"/>
      <c r="JTN114" s="28"/>
      <c r="JTO114" s="28"/>
      <c r="JTP114" s="28"/>
      <c r="JTQ114" s="28"/>
      <c r="JTR114" s="28"/>
      <c r="JTS114" s="28"/>
      <c r="JTT114" s="28"/>
      <c r="JTU114" s="28"/>
      <c r="JTV114" s="28"/>
      <c r="JTW114" s="28"/>
      <c r="JTX114" s="28"/>
      <c r="JTY114" s="28"/>
      <c r="JTZ114" s="28"/>
      <c r="JUA114" s="28"/>
      <c r="JUB114" s="28"/>
      <c r="JUC114" s="28"/>
      <c r="JUD114" s="28"/>
      <c r="JUE114" s="28"/>
      <c r="JUF114" s="28"/>
      <c r="JUG114" s="28"/>
      <c r="JUH114" s="28"/>
      <c r="JUI114" s="28"/>
      <c r="JUJ114" s="28"/>
      <c r="JUK114" s="28"/>
      <c r="JUL114" s="28"/>
      <c r="JUM114" s="28"/>
      <c r="JUN114" s="28"/>
      <c r="JUO114" s="28"/>
      <c r="JUP114" s="28"/>
      <c r="JUQ114" s="28"/>
      <c r="JUR114" s="28"/>
      <c r="JUS114" s="28"/>
      <c r="JUT114" s="28"/>
      <c r="JUU114" s="28"/>
      <c r="JUV114" s="28"/>
      <c r="JUW114" s="28"/>
      <c r="JUX114" s="28"/>
      <c r="JUY114" s="28"/>
      <c r="JUZ114" s="28"/>
      <c r="JVA114" s="28"/>
      <c r="JVB114" s="28"/>
      <c r="JVC114" s="28"/>
      <c r="JVD114" s="28"/>
      <c r="JVE114" s="28"/>
      <c r="JVF114" s="28"/>
      <c r="JVG114" s="28"/>
      <c r="JVH114" s="28"/>
      <c r="JVI114" s="28"/>
      <c r="JVJ114" s="28"/>
      <c r="JVK114" s="28"/>
      <c r="JVL114" s="28"/>
      <c r="JVM114" s="28"/>
      <c r="JVN114" s="28"/>
      <c r="JVO114" s="28"/>
      <c r="JVP114" s="28"/>
      <c r="JVQ114" s="28"/>
      <c r="JVR114" s="28"/>
      <c r="JVS114" s="28"/>
      <c r="JVT114" s="28"/>
      <c r="JVU114" s="28"/>
      <c r="JVV114" s="28"/>
      <c r="JVW114" s="28"/>
      <c r="JVX114" s="28"/>
      <c r="JVY114" s="28"/>
      <c r="JVZ114" s="28"/>
      <c r="JWA114" s="28"/>
      <c r="JWB114" s="28"/>
      <c r="JWC114" s="28"/>
      <c r="JWD114" s="28"/>
      <c r="JWE114" s="28"/>
      <c r="JWF114" s="28"/>
      <c r="JWG114" s="28"/>
      <c r="JWH114" s="28"/>
      <c r="JWI114" s="28"/>
      <c r="JWJ114" s="28"/>
      <c r="JWK114" s="28"/>
      <c r="JWL114" s="28"/>
      <c r="JWM114" s="28"/>
      <c r="JWN114" s="28"/>
      <c r="JWO114" s="28"/>
      <c r="JWP114" s="28"/>
      <c r="JWQ114" s="28"/>
      <c r="JWR114" s="28"/>
      <c r="JWS114" s="28"/>
      <c r="JWT114" s="28"/>
      <c r="JWU114" s="28"/>
      <c r="JWV114" s="28"/>
      <c r="JWW114" s="28"/>
      <c r="JWX114" s="28"/>
      <c r="JWY114" s="28"/>
      <c r="JWZ114" s="28"/>
      <c r="JXA114" s="28"/>
      <c r="JXB114" s="28"/>
      <c r="JXC114" s="28"/>
      <c r="JXD114" s="28"/>
      <c r="JXE114" s="28"/>
      <c r="JXF114" s="28"/>
      <c r="JXG114" s="28"/>
      <c r="JXH114" s="28"/>
      <c r="JXI114" s="28"/>
      <c r="JXJ114" s="28"/>
      <c r="JXK114" s="28"/>
      <c r="JXL114" s="28"/>
      <c r="JXM114" s="28"/>
      <c r="JXN114" s="28"/>
      <c r="JXO114" s="28"/>
      <c r="JXP114" s="28"/>
      <c r="JXQ114" s="28"/>
      <c r="JXR114" s="28"/>
      <c r="JXS114" s="28"/>
      <c r="JXT114" s="28"/>
      <c r="JXU114" s="28"/>
      <c r="JXV114" s="28"/>
      <c r="JXW114" s="28"/>
      <c r="JXX114" s="28"/>
      <c r="JXY114" s="28"/>
      <c r="JXZ114" s="28"/>
      <c r="JYA114" s="28"/>
      <c r="JYB114" s="28"/>
      <c r="JYC114" s="28"/>
      <c r="JYD114" s="28"/>
      <c r="JYE114" s="28"/>
      <c r="JYF114" s="28"/>
      <c r="JYG114" s="28"/>
      <c r="JYH114" s="28"/>
      <c r="JYI114" s="28"/>
      <c r="JYJ114" s="28"/>
      <c r="JYK114" s="28"/>
      <c r="JYL114" s="28"/>
      <c r="JYM114" s="28"/>
      <c r="JYN114" s="28"/>
      <c r="JYO114" s="28"/>
      <c r="JYP114" s="28"/>
      <c r="JYQ114" s="28"/>
      <c r="JYR114" s="28"/>
      <c r="JYS114" s="28"/>
      <c r="JYT114" s="28"/>
      <c r="JYU114" s="28"/>
      <c r="JYV114" s="28"/>
      <c r="JYW114" s="28"/>
      <c r="JYX114" s="28"/>
      <c r="JYY114" s="28"/>
      <c r="JYZ114" s="28"/>
      <c r="JZA114" s="28"/>
      <c r="JZB114" s="28"/>
      <c r="JZC114" s="28"/>
      <c r="JZD114" s="28"/>
      <c r="JZE114" s="28"/>
      <c r="JZF114" s="28"/>
      <c r="JZG114" s="28"/>
      <c r="JZH114" s="28"/>
      <c r="JZI114" s="28"/>
      <c r="JZJ114" s="28"/>
      <c r="JZK114" s="28"/>
      <c r="JZL114" s="28"/>
      <c r="JZM114" s="28"/>
      <c r="JZN114" s="28"/>
      <c r="JZO114" s="28"/>
      <c r="JZP114" s="28"/>
      <c r="JZQ114" s="28"/>
      <c r="JZR114" s="28"/>
      <c r="JZS114" s="28"/>
      <c r="JZT114" s="28"/>
      <c r="JZU114" s="28"/>
      <c r="JZV114" s="28"/>
      <c r="JZW114" s="28"/>
      <c r="JZX114" s="28"/>
      <c r="JZY114" s="28"/>
      <c r="JZZ114" s="28"/>
      <c r="KAA114" s="28"/>
      <c r="KAB114" s="28"/>
      <c r="KAC114" s="28"/>
      <c r="KAD114" s="28"/>
      <c r="KAE114" s="28"/>
      <c r="KAF114" s="28"/>
      <c r="KAG114" s="28"/>
      <c r="KAH114" s="28"/>
      <c r="KAI114" s="28"/>
      <c r="KAJ114" s="28"/>
      <c r="KAK114" s="28"/>
      <c r="KAL114" s="28"/>
      <c r="KAM114" s="28"/>
      <c r="KAN114" s="28"/>
      <c r="KAO114" s="28"/>
      <c r="KAP114" s="28"/>
      <c r="KAQ114" s="28"/>
      <c r="KAR114" s="28"/>
      <c r="KAS114" s="28"/>
      <c r="KAT114" s="28"/>
      <c r="KAU114" s="28"/>
      <c r="KAV114" s="28"/>
      <c r="KAW114" s="28"/>
      <c r="KAX114" s="28"/>
      <c r="KAY114" s="28"/>
      <c r="KAZ114" s="28"/>
      <c r="KBA114" s="28"/>
      <c r="KBB114" s="28"/>
      <c r="KBC114" s="28"/>
      <c r="KBD114" s="28"/>
      <c r="KBE114" s="28"/>
      <c r="KBF114" s="28"/>
      <c r="KBG114" s="28"/>
      <c r="KBH114" s="28"/>
      <c r="KBI114" s="28"/>
      <c r="KBJ114" s="28"/>
      <c r="KBK114" s="28"/>
      <c r="KBL114" s="28"/>
      <c r="KBM114" s="28"/>
      <c r="KBN114" s="28"/>
      <c r="KBO114" s="28"/>
      <c r="KBP114" s="28"/>
      <c r="KBQ114" s="28"/>
      <c r="KBR114" s="28"/>
      <c r="KBS114" s="28"/>
      <c r="KBT114" s="28"/>
      <c r="KBU114" s="28"/>
      <c r="KBV114" s="28"/>
      <c r="KBW114" s="28"/>
      <c r="KBX114" s="28"/>
      <c r="KBY114" s="28"/>
      <c r="KBZ114" s="28"/>
      <c r="KCA114" s="28"/>
      <c r="KCB114" s="28"/>
      <c r="KCC114" s="28"/>
      <c r="KCD114" s="28"/>
      <c r="KCE114" s="28"/>
      <c r="KCF114" s="28"/>
      <c r="KCG114" s="28"/>
      <c r="KCH114" s="28"/>
      <c r="KCI114" s="28"/>
      <c r="KCJ114" s="28"/>
      <c r="KCK114" s="28"/>
      <c r="KCL114" s="28"/>
      <c r="KCM114" s="28"/>
      <c r="KCN114" s="28"/>
      <c r="KCO114" s="28"/>
      <c r="KCP114" s="28"/>
      <c r="KCQ114" s="28"/>
      <c r="KCR114" s="28"/>
      <c r="KCS114" s="28"/>
      <c r="KCT114" s="28"/>
      <c r="KCU114" s="28"/>
      <c r="KCV114" s="28"/>
      <c r="KCW114" s="28"/>
      <c r="KCX114" s="28"/>
      <c r="KCY114" s="28"/>
      <c r="KCZ114" s="28"/>
      <c r="KDA114" s="28"/>
      <c r="KDB114" s="28"/>
      <c r="KDC114" s="28"/>
      <c r="KDD114" s="28"/>
      <c r="KDE114" s="28"/>
      <c r="KDF114" s="28"/>
      <c r="KDG114" s="28"/>
      <c r="KDH114" s="28"/>
      <c r="KDI114" s="28"/>
      <c r="KDJ114" s="28"/>
      <c r="KDK114" s="28"/>
      <c r="KDL114" s="28"/>
      <c r="KDM114" s="28"/>
      <c r="KDN114" s="28"/>
      <c r="KDO114" s="28"/>
      <c r="KDP114" s="28"/>
      <c r="KDQ114" s="28"/>
      <c r="KDR114" s="28"/>
      <c r="KDS114" s="28"/>
      <c r="KDT114" s="28"/>
      <c r="KDU114" s="28"/>
      <c r="KDV114" s="28"/>
      <c r="KDW114" s="28"/>
      <c r="KDX114" s="28"/>
      <c r="KDY114" s="28"/>
      <c r="KDZ114" s="28"/>
      <c r="KEA114" s="28"/>
      <c r="KEB114" s="28"/>
      <c r="KEC114" s="28"/>
      <c r="KED114" s="28"/>
      <c r="KEE114" s="28"/>
      <c r="KEF114" s="28"/>
      <c r="KEG114" s="28"/>
      <c r="KEH114" s="28"/>
      <c r="KEI114" s="28"/>
      <c r="KEJ114" s="28"/>
      <c r="KEK114" s="28"/>
      <c r="KEL114" s="28"/>
      <c r="KEM114" s="28"/>
      <c r="KEN114" s="28"/>
      <c r="KEO114" s="28"/>
      <c r="KEP114" s="28"/>
      <c r="KEQ114" s="28"/>
      <c r="KER114" s="28"/>
      <c r="KES114" s="28"/>
      <c r="KET114" s="28"/>
      <c r="KEU114" s="28"/>
      <c r="KEV114" s="28"/>
      <c r="KEW114" s="28"/>
      <c r="KEX114" s="28"/>
      <c r="KEY114" s="28"/>
      <c r="KEZ114" s="28"/>
      <c r="KFA114" s="28"/>
      <c r="KFB114" s="28"/>
      <c r="KFC114" s="28"/>
      <c r="KFD114" s="28"/>
      <c r="KFE114" s="28"/>
      <c r="KFF114" s="28"/>
      <c r="KFG114" s="28"/>
      <c r="KFH114" s="28"/>
      <c r="KFI114" s="28"/>
      <c r="KFJ114" s="28"/>
      <c r="KFK114" s="28"/>
      <c r="KFL114" s="28"/>
      <c r="KFM114" s="28"/>
      <c r="KFN114" s="28"/>
      <c r="KFO114" s="28"/>
      <c r="KFP114" s="28"/>
      <c r="KFQ114" s="28"/>
      <c r="KFR114" s="28"/>
      <c r="KFS114" s="28"/>
      <c r="KFT114" s="28"/>
      <c r="KFU114" s="28"/>
      <c r="KFV114" s="28"/>
      <c r="KFW114" s="28"/>
      <c r="KFX114" s="28"/>
      <c r="KFY114" s="28"/>
      <c r="KFZ114" s="28"/>
      <c r="KGA114" s="28"/>
      <c r="KGB114" s="28"/>
      <c r="KGC114" s="28"/>
      <c r="KGD114" s="28"/>
      <c r="KGE114" s="28"/>
      <c r="KGF114" s="28"/>
      <c r="KGG114" s="28"/>
      <c r="KGH114" s="28"/>
      <c r="KGI114" s="28"/>
      <c r="KGJ114" s="28"/>
      <c r="KGK114" s="28"/>
      <c r="KGL114" s="28"/>
      <c r="KGM114" s="28"/>
      <c r="KGN114" s="28"/>
      <c r="KGO114" s="28"/>
      <c r="KGP114" s="28"/>
      <c r="KGQ114" s="28"/>
      <c r="KGR114" s="28"/>
      <c r="KGS114" s="28"/>
      <c r="KGT114" s="28"/>
      <c r="KGU114" s="28"/>
      <c r="KGV114" s="28"/>
      <c r="KGW114" s="28"/>
      <c r="KGX114" s="28"/>
      <c r="KGY114" s="28"/>
      <c r="KGZ114" s="28"/>
      <c r="KHA114" s="28"/>
      <c r="KHB114" s="28"/>
      <c r="KHC114" s="28"/>
      <c r="KHD114" s="28"/>
      <c r="KHE114" s="28"/>
      <c r="KHF114" s="28"/>
      <c r="KHG114" s="28"/>
      <c r="KHH114" s="28"/>
      <c r="KHI114" s="28"/>
      <c r="KHJ114" s="28"/>
      <c r="KHK114" s="28"/>
      <c r="KHL114" s="28"/>
      <c r="KHM114" s="28"/>
      <c r="KHN114" s="28"/>
      <c r="KHO114" s="28"/>
      <c r="KHP114" s="28"/>
      <c r="KHQ114" s="28"/>
      <c r="KHR114" s="28"/>
      <c r="KHS114" s="28"/>
      <c r="KHT114" s="28"/>
      <c r="KHU114" s="28"/>
      <c r="KHV114" s="28"/>
      <c r="KHW114" s="28"/>
      <c r="KHX114" s="28"/>
      <c r="KHY114" s="28"/>
      <c r="KHZ114" s="28"/>
      <c r="KIA114" s="28"/>
      <c r="KIB114" s="28"/>
      <c r="KIC114" s="28"/>
      <c r="KID114" s="28"/>
      <c r="KIE114" s="28"/>
      <c r="KIF114" s="28"/>
      <c r="KIG114" s="28"/>
      <c r="KIH114" s="28"/>
      <c r="KII114" s="28"/>
      <c r="KIJ114" s="28"/>
      <c r="KIK114" s="28"/>
      <c r="KIL114" s="28"/>
      <c r="KIM114" s="28"/>
      <c r="KIN114" s="28"/>
      <c r="KIO114" s="28"/>
      <c r="KIP114" s="28"/>
      <c r="KIQ114" s="28"/>
      <c r="KIR114" s="28"/>
      <c r="KIS114" s="28"/>
      <c r="KIT114" s="28"/>
      <c r="KIU114" s="28"/>
      <c r="KIV114" s="28"/>
      <c r="KIW114" s="28"/>
      <c r="KIX114" s="28"/>
      <c r="KIY114" s="28"/>
      <c r="KIZ114" s="28"/>
      <c r="KJA114" s="28"/>
      <c r="KJB114" s="28"/>
      <c r="KJC114" s="28"/>
      <c r="KJD114" s="28"/>
      <c r="KJE114" s="28"/>
      <c r="KJF114" s="28"/>
      <c r="KJG114" s="28"/>
      <c r="KJH114" s="28"/>
      <c r="KJI114" s="28"/>
      <c r="KJJ114" s="28"/>
      <c r="KJK114" s="28"/>
      <c r="KJL114" s="28"/>
      <c r="KJM114" s="28"/>
      <c r="KJN114" s="28"/>
      <c r="KJO114" s="28"/>
      <c r="KJP114" s="28"/>
      <c r="KJQ114" s="28"/>
      <c r="KJR114" s="28"/>
      <c r="KJS114" s="28"/>
      <c r="KJT114" s="28"/>
      <c r="KJU114" s="28"/>
      <c r="KJV114" s="28"/>
      <c r="KJW114" s="28"/>
      <c r="KJX114" s="28"/>
      <c r="KJY114" s="28"/>
      <c r="KJZ114" s="28"/>
      <c r="KKA114" s="28"/>
      <c r="KKB114" s="28"/>
      <c r="KKC114" s="28"/>
      <c r="KKD114" s="28"/>
      <c r="KKE114" s="28"/>
      <c r="KKF114" s="28"/>
      <c r="KKG114" s="28"/>
      <c r="KKH114" s="28"/>
      <c r="KKI114" s="28"/>
      <c r="KKJ114" s="28"/>
      <c r="KKK114" s="28"/>
      <c r="KKL114" s="28"/>
      <c r="KKM114" s="28"/>
      <c r="KKN114" s="28"/>
      <c r="KKO114" s="28"/>
      <c r="KKP114" s="28"/>
      <c r="KKQ114" s="28"/>
      <c r="KKR114" s="28"/>
      <c r="KKS114" s="28"/>
      <c r="KKT114" s="28"/>
      <c r="KKU114" s="28"/>
      <c r="KKV114" s="28"/>
      <c r="KKW114" s="28"/>
      <c r="KKX114" s="28"/>
      <c r="KKY114" s="28"/>
      <c r="KKZ114" s="28"/>
      <c r="KLA114" s="28"/>
      <c r="KLB114" s="28"/>
      <c r="KLC114" s="28"/>
      <c r="KLD114" s="28"/>
      <c r="KLE114" s="28"/>
      <c r="KLF114" s="28"/>
      <c r="KLG114" s="28"/>
      <c r="KLH114" s="28"/>
      <c r="KLI114" s="28"/>
      <c r="KLJ114" s="28"/>
      <c r="KLK114" s="28"/>
      <c r="KLL114" s="28"/>
      <c r="KLM114" s="28"/>
      <c r="KLN114" s="28"/>
      <c r="KLO114" s="28"/>
      <c r="KLP114" s="28"/>
      <c r="KLQ114" s="28"/>
      <c r="KLR114" s="28"/>
      <c r="KLS114" s="28"/>
      <c r="KLT114" s="28"/>
      <c r="KLU114" s="28"/>
      <c r="KLV114" s="28"/>
      <c r="KLW114" s="28"/>
      <c r="KLX114" s="28"/>
      <c r="KLY114" s="28"/>
      <c r="KLZ114" s="28"/>
      <c r="KMA114" s="28"/>
      <c r="KMB114" s="28"/>
      <c r="KMC114" s="28"/>
      <c r="KMD114" s="28"/>
      <c r="KME114" s="28"/>
      <c r="KMF114" s="28"/>
      <c r="KMG114" s="28"/>
      <c r="KMH114" s="28"/>
      <c r="KMI114" s="28"/>
      <c r="KMJ114" s="28"/>
      <c r="KMK114" s="28"/>
      <c r="KML114" s="28"/>
      <c r="KMM114" s="28"/>
      <c r="KMN114" s="28"/>
      <c r="KMO114" s="28"/>
      <c r="KMP114" s="28"/>
      <c r="KMQ114" s="28"/>
      <c r="KMR114" s="28"/>
      <c r="KMS114" s="28"/>
      <c r="KMT114" s="28"/>
      <c r="KMU114" s="28"/>
      <c r="KMV114" s="28"/>
      <c r="KMW114" s="28"/>
      <c r="KMX114" s="28"/>
      <c r="KMY114" s="28"/>
      <c r="KMZ114" s="28"/>
      <c r="KNA114" s="28"/>
      <c r="KNB114" s="28"/>
      <c r="KNC114" s="28"/>
      <c r="KND114" s="28"/>
      <c r="KNE114" s="28"/>
      <c r="KNF114" s="28"/>
      <c r="KNG114" s="28"/>
      <c r="KNH114" s="28"/>
      <c r="KNI114" s="28"/>
      <c r="KNJ114" s="28"/>
      <c r="KNK114" s="28"/>
      <c r="KNL114" s="28"/>
      <c r="KNM114" s="28"/>
      <c r="KNN114" s="28"/>
      <c r="KNO114" s="28"/>
      <c r="KNP114" s="28"/>
      <c r="KNQ114" s="28"/>
      <c r="KNR114" s="28"/>
      <c r="KNS114" s="28"/>
      <c r="KNT114" s="28"/>
      <c r="KNU114" s="28"/>
      <c r="KNV114" s="28"/>
      <c r="KNW114" s="28"/>
      <c r="KNX114" s="28"/>
      <c r="KNY114" s="28"/>
      <c r="KNZ114" s="28"/>
      <c r="KOA114" s="28"/>
      <c r="KOB114" s="28"/>
      <c r="KOC114" s="28"/>
      <c r="KOD114" s="28"/>
      <c r="KOE114" s="28"/>
      <c r="KOF114" s="28"/>
      <c r="KOG114" s="28"/>
      <c r="KOH114" s="28"/>
      <c r="KOI114" s="28"/>
      <c r="KOJ114" s="28"/>
      <c r="KOK114" s="28"/>
      <c r="KOL114" s="28"/>
      <c r="KOM114" s="28"/>
      <c r="KON114" s="28"/>
      <c r="KOO114" s="28"/>
      <c r="KOP114" s="28"/>
      <c r="KOQ114" s="28"/>
      <c r="KOR114" s="28"/>
      <c r="KOS114" s="28"/>
      <c r="KOT114" s="28"/>
      <c r="KOU114" s="28"/>
      <c r="KOV114" s="28"/>
      <c r="KOW114" s="28"/>
      <c r="KOX114" s="28"/>
      <c r="KOY114" s="28"/>
      <c r="KOZ114" s="28"/>
      <c r="KPA114" s="28"/>
      <c r="KPB114" s="28"/>
      <c r="KPC114" s="28"/>
      <c r="KPD114" s="28"/>
      <c r="KPE114" s="28"/>
      <c r="KPF114" s="28"/>
      <c r="KPG114" s="28"/>
      <c r="KPH114" s="28"/>
      <c r="KPI114" s="28"/>
      <c r="KPJ114" s="28"/>
      <c r="KPK114" s="28"/>
      <c r="KPL114" s="28"/>
      <c r="KPM114" s="28"/>
      <c r="KPN114" s="28"/>
      <c r="KPO114" s="28"/>
      <c r="KPP114" s="28"/>
      <c r="KPQ114" s="28"/>
      <c r="KPR114" s="28"/>
      <c r="KPS114" s="28"/>
      <c r="KPT114" s="28"/>
      <c r="KPU114" s="28"/>
      <c r="KPV114" s="28"/>
      <c r="KPW114" s="28"/>
      <c r="KPX114" s="28"/>
      <c r="KPY114" s="28"/>
      <c r="KPZ114" s="28"/>
      <c r="KQA114" s="28"/>
      <c r="KQB114" s="28"/>
      <c r="KQC114" s="28"/>
      <c r="KQD114" s="28"/>
      <c r="KQE114" s="28"/>
      <c r="KQF114" s="28"/>
      <c r="KQG114" s="28"/>
      <c r="KQH114" s="28"/>
      <c r="KQI114" s="28"/>
      <c r="KQJ114" s="28"/>
      <c r="KQK114" s="28"/>
      <c r="KQL114" s="28"/>
      <c r="KQM114" s="28"/>
      <c r="KQN114" s="28"/>
      <c r="KQO114" s="28"/>
      <c r="KQP114" s="28"/>
      <c r="KQQ114" s="28"/>
      <c r="KQR114" s="28"/>
      <c r="KQS114" s="28"/>
      <c r="KQT114" s="28"/>
      <c r="KQU114" s="28"/>
      <c r="KQV114" s="28"/>
      <c r="KQW114" s="28"/>
      <c r="KQX114" s="28"/>
      <c r="KQY114" s="28"/>
      <c r="KQZ114" s="28"/>
      <c r="KRA114" s="28"/>
      <c r="KRB114" s="28"/>
      <c r="KRC114" s="28"/>
      <c r="KRD114" s="28"/>
      <c r="KRE114" s="28"/>
      <c r="KRF114" s="28"/>
      <c r="KRG114" s="28"/>
      <c r="KRH114" s="28"/>
      <c r="KRI114" s="28"/>
      <c r="KRJ114" s="28"/>
      <c r="KRK114" s="28"/>
      <c r="KRL114" s="28"/>
      <c r="KRM114" s="28"/>
      <c r="KRN114" s="28"/>
      <c r="KRO114" s="28"/>
      <c r="KRP114" s="28"/>
      <c r="KRQ114" s="28"/>
      <c r="KRR114" s="28"/>
      <c r="KRS114" s="28"/>
      <c r="KRT114" s="28"/>
      <c r="KRU114" s="28"/>
      <c r="KRV114" s="28"/>
      <c r="KRW114" s="28"/>
      <c r="KRX114" s="28"/>
      <c r="KRY114" s="28"/>
      <c r="KRZ114" s="28"/>
      <c r="KSA114" s="28"/>
      <c r="KSB114" s="28"/>
      <c r="KSC114" s="28"/>
      <c r="KSD114" s="28"/>
      <c r="KSE114" s="28"/>
      <c r="KSF114" s="28"/>
      <c r="KSG114" s="28"/>
      <c r="KSH114" s="28"/>
      <c r="KSI114" s="28"/>
      <c r="KSJ114" s="28"/>
      <c r="KSK114" s="28"/>
      <c r="KSL114" s="28"/>
      <c r="KSM114" s="28"/>
      <c r="KSN114" s="28"/>
      <c r="KSO114" s="28"/>
      <c r="KSP114" s="28"/>
      <c r="KSQ114" s="28"/>
      <c r="KSR114" s="28"/>
      <c r="KSS114" s="28"/>
      <c r="KST114" s="28"/>
      <c r="KSU114" s="28"/>
      <c r="KSV114" s="28"/>
      <c r="KSW114" s="28"/>
      <c r="KSX114" s="28"/>
      <c r="KSY114" s="28"/>
      <c r="KSZ114" s="28"/>
      <c r="KTA114" s="28"/>
      <c r="KTB114" s="28"/>
      <c r="KTC114" s="28"/>
      <c r="KTD114" s="28"/>
      <c r="KTE114" s="28"/>
      <c r="KTF114" s="28"/>
      <c r="KTG114" s="28"/>
      <c r="KTH114" s="28"/>
      <c r="KTI114" s="28"/>
      <c r="KTJ114" s="28"/>
      <c r="KTK114" s="28"/>
      <c r="KTL114" s="28"/>
      <c r="KTM114" s="28"/>
      <c r="KTN114" s="28"/>
      <c r="KTO114" s="28"/>
      <c r="KTP114" s="28"/>
      <c r="KTQ114" s="28"/>
      <c r="KTR114" s="28"/>
      <c r="KTS114" s="28"/>
      <c r="KTT114" s="28"/>
      <c r="KTU114" s="28"/>
      <c r="KTV114" s="28"/>
      <c r="KTW114" s="28"/>
      <c r="KTX114" s="28"/>
      <c r="KTY114" s="28"/>
      <c r="KTZ114" s="28"/>
      <c r="KUA114" s="28"/>
      <c r="KUB114" s="28"/>
      <c r="KUC114" s="28"/>
      <c r="KUD114" s="28"/>
      <c r="KUE114" s="28"/>
      <c r="KUF114" s="28"/>
      <c r="KUG114" s="28"/>
      <c r="KUH114" s="28"/>
      <c r="KUI114" s="28"/>
      <c r="KUJ114" s="28"/>
      <c r="KUK114" s="28"/>
      <c r="KUL114" s="28"/>
      <c r="KUM114" s="28"/>
      <c r="KUN114" s="28"/>
      <c r="KUO114" s="28"/>
      <c r="KUP114" s="28"/>
      <c r="KUQ114" s="28"/>
      <c r="KUR114" s="28"/>
      <c r="KUS114" s="28"/>
      <c r="KUT114" s="28"/>
      <c r="KUU114" s="28"/>
      <c r="KUV114" s="28"/>
      <c r="KUW114" s="28"/>
      <c r="KUX114" s="28"/>
      <c r="KUY114" s="28"/>
      <c r="KUZ114" s="28"/>
      <c r="KVA114" s="28"/>
      <c r="KVB114" s="28"/>
      <c r="KVC114" s="28"/>
      <c r="KVD114" s="28"/>
      <c r="KVE114" s="28"/>
      <c r="KVF114" s="28"/>
      <c r="KVG114" s="28"/>
      <c r="KVH114" s="28"/>
      <c r="KVI114" s="28"/>
      <c r="KVJ114" s="28"/>
      <c r="KVK114" s="28"/>
      <c r="KVL114" s="28"/>
      <c r="KVM114" s="28"/>
      <c r="KVN114" s="28"/>
      <c r="KVO114" s="28"/>
      <c r="KVP114" s="28"/>
      <c r="KVQ114" s="28"/>
      <c r="KVR114" s="28"/>
      <c r="KVS114" s="28"/>
      <c r="KVT114" s="28"/>
      <c r="KVU114" s="28"/>
      <c r="KVV114" s="28"/>
      <c r="KVW114" s="28"/>
      <c r="KVX114" s="28"/>
      <c r="KVY114" s="28"/>
      <c r="KVZ114" s="28"/>
      <c r="KWA114" s="28"/>
      <c r="KWB114" s="28"/>
      <c r="KWC114" s="28"/>
      <c r="KWD114" s="28"/>
      <c r="KWE114" s="28"/>
      <c r="KWF114" s="28"/>
      <c r="KWG114" s="28"/>
      <c r="KWH114" s="28"/>
      <c r="KWI114" s="28"/>
      <c r="KWJ114" s="28"/>
      <c r="KWK114" s="28"/>
      <c r="KWL114" s="28"/>
      <c r="KWM114" s="28"/>
      <c r="KWN114" s="28"/>
      <c r="KWO114" s="28"/>
      <c r="KWP114" s="28"/>
      <c r="KWQ114" s="28"/>
      <c r="KWR114" s="28"/>
      <c r="KWS114" s="28"/>
      <c r="KWT114" s="28"/>
      <c r="KWU114" s="28"/>
      <c r="KWV114" s="28"/>
      <c r="KWW114" s="28"/>
      <c r="KWX114" s="28"/>
      <c r="KWY114" s="28"/>
      <c r="KWZ114" s="28"/>
      <c r="KXA114" s="28"/>
      <c r="KXB114" s="28"/>
      <c r="KXC114" s="28"/>
      <c r="KXD114" s="28"/>
      <c r="KXE114" s="28"/>
      <c r="KXF114" s="28"/>
      <c r="KXG114" s="28"/>
      <c r="KXH114" s="28"/>
      <c r="KXI114" s="28"/>
      <c r="KXJ114" s="28"/>
      <c r="KXK114" s="28"/>
      <c r="KXL114" s="28"/>
      <c r="KXM114" s="28"/>
      <c r="KXN114" s="28"/>
      <c r="KXO114" s="28"/>
      <c r="KXP114" s="28"/>
      <c r="KXQ114" s="28"/>
      <c r="KXR114" s="28"/>
      <c r="KXS114" s="28"/>
      <c r="KXT114" s="28"/>
      <c r="KXU114" s="28"/>
      <c r="KXV114" s="28"/>
      <c r="KXW114" s="28"/>
      <c r="KXX114" s="28"/>
      <c r="KXY114" s="28"/>
      <c r="KXZ114" s="28"/>
      <c r="KYA114" s="28"/>
      <c r="KYB114" s="28"/>
      <c r="KYC114" s="28"/>
      <c r="KYD114" s="28"/>
      <c r="KYE114" s="28"/>
      <c r="KYF114" s="28"/>
      <c r="KYG114" s="28"/>
      <c r="KYH114" s="28"/>
      <c r="KYI114" s="28"/>
      <c r="KYJ114" s="28"/>
      <c r="KYK114" s="28"/>
      <c r="KYL114" s="28"/>
      <c r="KYM114" s="28"/>
      <c r="KYN114" s="28"/>
      <c r="KYO114" s="28"/>
      <c r="KYP114" s="28"/>
      <c r="KYQ114" s="28"/>
      <c r="KYR114" s="28"/>
      <c r="KYS114" s="28"/>
      <c r="KYT114" s="28"/>
      <c r="KYU114" s="28"/>
      <c r="KYV114" s="28"/>
      <c r="KYW114" s="28"/>
      <c r="KYX114" s="28"/>
      <c r="KYY114" s="28"/>
      <c r="KYZ114" s="28"/>
      <c r="KZA114" s="28"/>
      <c r="KZB114" s="28"/>
      <c r="KZC114" s="28"/>
      <c r="KZD114" s="28"/>
      <c r="KZE114" s="28"/>
      <c r="KZF114" s="28"/>
      <c r="KZG114" s="28"/>
      <c r="KZH114" s="28"/>
      <c r="KZI114" s="28"/>
      <c r="KZJ114" s="28"/>
      <c r="KZK114" s="28"/>
      <c r="KZL114" s="28"/>
      <c r="KZM114" s="28"/>
      <c r="KZN114" s="28"/>
      <c r="KZO114" s="28"/>
      <c r="KZP114" s="28"/>
      <c r="KZQ114" s="28"/>
      <c r="KZR114" s="28"/>
      <c r="KZS114" s="28"/>
      <c r="KZT114" s="28"/>
      <c r="KZU114" s="28"/>
      <c r="KZV114" s="28"/>
      <c r="KZW114" s="28"/>
      <c r="KZX114" s="28"/>
      <c r="KZY114" s="28"/>
      <c r="KZZ114" s="28"/>
      <c r="LAA114" s="28"/>
      <c r="LAB114" s="28"/>
      <c r="LAC114" s="28"/>
      <c r="LAD114" s="28"/>
      <c r="LAE114" s="28"/>
      <c r="LAF114" s="28"/>
      <c r="LAG114" s="28"/>
      <c r="LAH114" s="28"/>
      <c r="LAI114" s="28"/>
      <c r="LAJ114" s="28"/>
      <c r="LAK114" s="28"/>
      <c r="LAL114" s="28"/>
      <c r="LAM114" s="28"/>
      <c r="LAN114" s="28"/>
      <c r="LAO114" s="28"/>
      <c r="LAP114" s="28"/>
      <c r="LAQ114" s="28"/>
      <c r="LAR114" s="28"/>
      <c r="LAS114" s="28"/>
      <c r="LAT114" s="28"/>
      <c r="LAU114" s="28"/>
      <c r="LAV114" s="28"/>
      <c r="LAW114" s="28"/>
      <c r="LAX114" s="28"/>
      <c r="LAY114" s="28"/>
      <c r="LAZ114" s="28"/>
      <c r="LBA114" s="28"/>
      <c r="LBB114" s="28"/>
      <c r="LBC114" s="28"/>
      <c r="LBD114" s="28"/>
      <c r="LBE114" s="28"/>
      <c r="LBF114" s="28"/>
      <c r="LBG114" s="28"/>
      <c r="LBH114" s="28"/>
      <c r="LBI114" s="28"/>
      <c r="LBJ114" s="28"/>
      <c r="LBK114" s="28"/>
      <c r="LBL114" s="28"/>
      <c r="LBM114" s="28"/>
      <c r="LBN114" s="28"/>
      <c r="LBO114" s="28"/>
      <c r="LBP114" s="28"/>
      <c r="LBQ114" s="28"/>
      <c r="LBR114" s="28"/>
      <c r="LBS114" s="28"/>
      <c r="LBT114" s="28"/>
      <c r="LBU114" s="28"/>
      <c r="LBV114" s="28"/>
      <c r="LBW114" s="28"/>
      <c r="LBX114" s="28"/>
      <c r="LBY114" s="28"/>
      <c r="LBZ114" s="28"/>
      <c r="LCA114" s="28"/>
      <c r="LCB114" s="28"/>
      <c r="LCC114" s="28"/>
      <c r="LCD114" s="28"/>
      <c r="LCE114" s="28"/>
      <c r="LCF114" s="28"/>
      <c r="LCG114" s="28"/>
      <c r="LCH114" s="28"/>
      <c r="LCI114" s="28"/>
      <c r="LCJ114" s="28"/>
      <c r="LCK114" s="28"/>
      <c r="LCL114" s="28"/>
      <c r="LCM114" s="28"/>
      <c r="LCN114" s="28"/>
      <c r="LCO114" s="28"/>
      <c r="LCP114" s="28"/>
      <c r="LCQ114" s="28"/>
      <c r="LCR114" s="28"/>
      <c r="LCS114" s="28"/>
      <c r="LCT114" s="28"/>
      <c r="LCU114" s="28"/>
      <c r="LCV114" s="28"/>
      <c r="LCW114" s="28"/>
      <c r="LCX114" s="28"/>
      <c r="LCY114" s="28"/>
      <c r="LCZ114" s="28"/>
      <c r="LDA114" s="28"/>
      <c r="LDB114" s="28"/>
      <c r="LDC114" s="28"/>
      <c r="LDD114" s="28"/>
      <c r="LDE114" s="28"/>
      <c r="LDF114" s="28"/>
      <c r="LDG114" s="28"/>
      <c r="LDH114" s="28"/>
      <c r="LDI114" s="28"/>
      <c r="LDJ114" s="28"/>
      <c r="LDK114" s="28"/>
      <c r="LDL114" s="28"/>
      <c r="LDM114" s="28"/>
      <c r="LDN114" s="28"/>
      <c r="LDO114" s="28"/>
      <c r="LDP114" s="28"/>
      <c r="LDQ114" s="28"/>
      <c r="LDR114" s="28"/>
      <c r="LDS114" s="28"/>
      <c r="LDT114" s="28"/>
      <c r="LDU114" s="28"/>
      <c r="LDV114" s="28"/>
      <c r="LDW114" s="28"/>
      <c r="LDX114" s="28"/>
      <c r="LDY114" s="28"/>
      <c r="LDZ114" s="28"/>
      <c r="LEA114" s="28"/>
      <c r="LEB114" s="28"/>
      <c r="LEC114" s="28"/>
      <c r="LED114" s="28"/>
      <c r="LEE114" s="28"/>
      <c r="LEF114" s="28"/>
      <c r="LEG114" s="28"/>
      <c r="LEH114" s="28"/>
      <c r="LEI114" s="28"/>
      <c r="LEJ114" s="28"/>
      <c r="LEK114" s="28"/>
      <c r="LEL114" s="28"/>
      <c r="LEM114" s="28"/>
      <c r="LEN114" s="28"/>
      <c r="LEO114" s="28"/>
      <c r="LEP114" s="28"/>
      <c r="LEQ114" s="28"/>
      <c r="LER114" s="28"/>
      <c r="LES114" s="28"/>
      <c r="LET114" s="28"/>
      <c r="LEU114" s="28"/>
      <c r="LEV114" s="28"/>
      <c r="LEW114" s="28"/>
      <c r="LEX114" s="28"/>
      <c r="LEY114" s="28"/>
      <c r="LEZ114" s="28"/>
      <c r="LFA114" s="28"/>
      <c r="LFB114" s="28"/>
      <c r="LFC114" s="28"/>
      <c r="LFD114" s="28"/>
      <c r="LFE114" s="28"/>
      <c r="LFF114" s="28"/>
      <c r="LFG114" s="28"/>
      <c r="LFH114" s="28"/>
      <c r="LFI114" s="28"/>
      <c r="LFJ114" s="28"/>
      <c r="LFK114" s="28"/>
      <c r="LFL114" s="28"/>
      <c r="LFM114" s="28"/>
      <c r="LFN114" s="28"/>
      <c r="LFO114" s="28"/>
      <c r="LFP114" s="28"/>
      <c r="LFQ114" s="28"/>
      <c r="LFR114" s="28"/>
      <c r="LFS114" s="28"/>
      <c r="LFT114" s="28"/>
      <c r="LFU114" s="28"/>
      <c r="LFV114" s="28"/>
      <c r="LFW114" s="28"/>
      <c r="LFX114" s="28"/>
      <c r="LFY114" s="28"/>
      <c r="LFZ114" s="28"/>
      <c r="LGA114" s="28"/>
      <c r="LGB114" s="28"/>
      <c r="LGC114" s="28"/>
      <c r="LGD114" s="28"/>
      <c r="LGE114" s="28"/>
      <c r="LGF114" s="28"/>
      <c r="LGG114" s="28"/>
      <c r="LGH114" s="28"/>
      <c r="LGI114" s="28"/>
      <c r="LGJ114" s="28"/>
      <c r="LGK114" s="28"/>
      <c r="LGL114" s="28"/>
      <c r="LGM114" s="28"/>
      <c r="LGN114" s="28"/>
      <c r="LGO114" s="28"/>
      <c r="LGP114" s="28"/>
      <c r="LGQ114" s="28"/>
      <c r="LGR114" s="28"/>
      <c r="LGS114" s="28"/>
      <c r="LGT114" s="28"/>
      <c r="LGU114" s="28"/>
      <c r="LGV114" s="28"/>
      <c r="LGW114" s="28"/>
      <c r="LGX114" s="28"/>
      <c r="LGY114" s="28"/>
      <c r="LGZ114" s="28"/>
      <c r="LHA114" s="28"/>
      <c r="LHB114" s="28"/>
      <c r="LHC114" s="28"/>
      <c r="LHD114" s="28"/>
      <c r="LHE114" s="28"/>
      <c r="LHF114" s="28"/>
      <c r="LHG114" s="28"/>
      <c r="LHH114" s="28"/>
      <c r="LHI114" s="28"/>
      <c r="LHJ114" s="28"/>
      <c r="LHK114" s="28"/>
      <c r="LHL114" s="28"/>
      <c r="LHM114" s="28"/>
      <c r="LHN114" s="28"/>
      <c r="LHO114" s="28"/>
      <c r="LHP114" s="28"/>
      <c r="LHQ114" s="28"/>
      <c r="LHR114" s="28"/>
      <c r="LHS114" s="28"/>
      <c r="LHT114" s="28"/>
      <c r="LHU114" s="28"/>
      <c r="LHV114" s="28"/>
      <c r="LHW114" s="28"/>
      <c r="LHX114" s="28"/>
      <c r="LHY114" s="28"/>
      <c r="LHZ114" s="28"/>
      <c r="LIA114" s="28"/>
      <c r="LIB114" s="28"/>
      <c r="LIC114" s="28"/>
      <c r="LID114" s="28"/>
      <c r="LIE114" s="28"/>
      <c r="LIF114" s="28"/>
      <c r="LIG114" s="28"/>
      <c r="LIH114" s="28"/>
      <c r="LII114" s="28"/>
      <c r="LIJ114" s="28"/>
      <c r="LIK114" s="28"/>
      <c r="LIL114" s="28"/>
      <c r="LIM114" s="28"/>
      <c r="LIN114" s="28"/>
      <c r="LIO114" s="28"/>
      <c r="LIP114" s="28"/>
      <c r="LIQ114" s="28"/>
      <c r="LIR114" s="28"/>
      <c r="LIS114" s="28"/>
      <c r="LIT114" s="28"/>
      <c r="LIU114" s="28"/>
      <c r="LIV114" s="28"/>
      <c r="LIW114" s="28"/>
      <c r="LIX114" s="28"/>
      <c r="LIY114" s="28"/>
      <c r="LIZ114" s="28"/>
      <c r="LJA114" s="28"/>
      <c r="LJB114" s="28"/>
      <c r="LJC114" s="28"/>
      <c r="LJD114" s="28"/>
      <c r="LJE114" s="28"/>
      <c r="LJF114" s="28"/>
      <c r="LJG114" s="28"/>
      <c r="LJH114" s="28"/>
      <c r="LJI114" s="28"/>
      <c r="LJJ114" s="28"/>
      <c r="LJK114" s="28"/>
      <c r="LJL114" s="28"/>
      <c r="LJM114" s="28"/>
      <c r="LJN114" s="28"/>
      <c r="LJO114" s="28"/>
      <c r="LJP114" s="28"/>
      <c r="LJQ114" s="28"/>
      <c r="LJR114" s="28"/>
      <c r="LJS114" s="28"/>
      <c r="LJT114" s="28"/>
      <c r="LJU114" s="28"/>
      <c r="LJV114" s="28"/>
      <c r="LJW114" s="28"/>
      <c r="LJX114" s="28"/>
      <c r="LJY114" s="28"/>
      <c r="LJZ114" s="28"/>
      <c r="LKA114" s="28"/>
      <c r="LKB114" s="28"/>
      <c r="LKC114" s="28"/>
      <c r="LKD114" s="28"/>
      <c r="LKE114" s="28"/>
      <c r="LKF114" s="28"/>
      <c r="LKG114" s="28"/>
      <c r="LKH114" s="28"/>
      <c r="LKI114" s="28"/>
      <c r="LKJ114" s="28"/>
      <c r="LKK114" s="28"/>
      <c r="LKL114" s="28"/>
      <c r="LKM114" s="28"/>
      <c r="LKN114" s="28"/>
      <c r="LKO114" s="28"/>
      <c r="LKP114" s="28"/>
      <c r="LKQ114" s="28"/>
      <c r="LKR114" s="28"/>
      <c r="LKS114" s="28"/>
      <c r="LKT114" s="28"/>
      <c r="LKU114" s="28"/>
      <c r="LKV114" s="28"/>
      <c r="LKW114" s="28"/>
      <c r="LKX114" s="28"/>
      <c r="LKY114" s="28"/>
      <c r="LKZ114" s="28"/>
      <c r="LLA114" s="28"/>
      <c r="LLB114" s="28"/>
      <c r="LLC114" s="28"/>
      <c r="LLD114" s="28"/>
      <c r="LLE114" s="28"/>
      <c r="LLF114" s="28"/>
      <c r="LLG114" s="28"/>
      <c r="LLH114" s="28"/>
      <c r="LLI114" s="28"/>
      <c r="LLJ114" s="28"/>
      <c r="LLK114" s="28"/>
      <c r="LLL114" s="28"/>
      <c r="LLM114" s="28"/>
      <c r="LLN114" s="28"/>
      <c r="LLO114" s="28"/>
      <c r="LLP114" s="28"/>
      <c r="LLQ114" s="28"/>
      <c r="LLR114" s="28"/>
      <c r="LLS114" s="28"/>
      <c r="LLT114" s="28"/>
      <c r="LLU114" s="28"/>
      <c r="LLV114" s="28"/>
      <c r="LLW114" s="28"/>
      <c r="LLX114" s="28"/>
      <c r="LLY114" s="28"/>
      <c r="LLZ114" s="28"/>
      <c r="LMA114" s="28"/>
      <c r="LMB114" s="28"/>
      <c r="LMC114" s="28"/>
      <c r="LMD114" s="28"/>
      <c r="LME114" s="28"/>
      <c r="LMF114" s="28"/>
      <c r="LMG114" s="28"/>
      <c r="LMH114" s="28"/>
      <c r="LMI114" s="28"/>
      <c r="LMJ114" s="28"/>
      <c r="LMK114" s="28"/>
      <c r="LML114" s="28"/>
      <c r="LMM114" s="28"/>
      <c r="LMN114" s="28"/>
      <c r="LMO114" s="28"/>
      <c r="LMP114" s="28"/>
      <c r="LMQ114" s="28"/>
      <c r="LMR114" s="28"/>
      <c r="LMS114" s="28"/>
      <c r="LMT114" s="28"/>
      <c r="LMU114" s="28"/>
      <c r="LMV114" s="28"/>
      <c r="LMW114" s="28"/>
      <c r="LMX114" s="28"/>
      <c r="LMY114" s="28"/>
      <c r="LMZ114" s="28"/>
      <c r="LNA114" s="28"/>
      <c r="LNB114" s="28"/>
      <c r="LNC114" s="28"/>
      <c r="LND114" s="28"/>
      <c r="LNE114" s="28"/>
      <c r="LNF114" s="28"/>
      <c r="LNG114" s="28"/>
      <c r="LNH114" s="28"/>
      <c r="LNI114" s="28"/>
      <c r="LNJ114" s="28"/>
      <c r="LNK114" s="28"/>
      <c r="LNL114" s="28"/>
      <c r="LNM114" s="28"/>
      <c r="LNN114" s="28"/>
      <c r="LNO114" s="28"/>
      <c r="LNP114" s="28"/>
      <c r="LNQ114" s="28"/>
      <c r="LNR114" s="28"/>
      <c r="LNS114" s="28"/>
      <c r="LNT114" s="28"/>
      <c r="LNU114" s="28"/>
      <c r="LNV114" s="28"/>
      <c r="LNW114" s="28"/>
      <c r="LNX114" s="28"/>
      <c r="LNY114" s="28"/>
      <c r="LNZ114" s="28"/>
      <c r="LOA114" s="28"/>
      <c r="LOB114" s="28"/>
      <c r="LOC114" s="28"/>
      <c r="LOD114" s="28"/>
      <c r="LOE114" s="28"/>
      <c r="LOF114" s="28"/>
      <c r="LOG114" s="28"/>
      <c r="LOH114" s="28"/>
      <c r="LOI114" s="28"/>
      <c r="LOJ114" s="28"/>
      <c r="LOK114" s="28"/>
      <c r="LOL114" s="28"/>
      <c r="LOM114" s="28"/>
      <c r="LON114" s="28"/>
      <c r="LOO114" s="28"/>
      <c r="LOP114" s="28"/>
      <c r="LOQ114" s="28"/>
      <c r="LOR114" s="28"/>
      <c r="LOS114" s="28"/>
      <c r="LOT114" s="28"/>
      <c r="LOU114" s="28"/>
      <c r="LOV114" s="28"/>
      <c r="LOW114" s="28"/>
      <c r="LOX114" s="28"/>
      <c r="LOY114" s="28"/>
      <c r="LOZ114" s="28"/>
      <c r="LPA114" s="28"/>
      <c r="LPB114" s="28"/>
      <c r="LPC114" s="28"/>
      <c r="LPD114" s="28"/>
      <c r="LPE114" s="28"/>
      <c r="LPF114" s="28"/>
      <c r="LPG114" s="28"/>
      <c r="LPH114" s="28"/>
      <c r="LPI114" s="28"/>
      <c r="LPJ114" s="28"/>
      <c r="LPK114" s="28"/>
      <c r="LPL114" s="28"/>
      <c r="LPM114" s="28"/>
      <c r="LPN114" s="28"/>
      <c r="LPO114" s="28"/>
      <c r="LPP114" s="28"/>
      <c r="LPQ114" s="28"/>
      <c r="LPR114" s="28"/>
      <c r="LPS114" s="28"/>
      <c r="LPT114" s="28"/>
      <c r="LPU114" s="28"/>
      <c r="LPV114" s="28"/>
      <c r="LPW114" s="28"/>
      <c r="LPX114" s="28"/>
      <c r="LPY114" s="28"/>
      <c r="LPZ114" s="28"/>
      <c r="LQA114" s="28"/>
      <c r="LQB114" s="28"/>
      <c r="LQC114" s="28"/>
      <c r="LQD114" s="28"/>
      <c r="LQE114" s="28"/>
      <c r="LQF114" s="28"/>
      <c r="LQG114" s="28"/>
      <c r="LQH114" s="28"/>
      <c r="LQI114" s="28"/>
      <c r="LQJ114" s="28"/>
      <c r="LQK114" s="28"/>
      <c r="LQL114" s="28"/>
      <c r="LQM114" s="28"/>
      <c r="LQN114" s="28"/>
      <c r="LQO114" s="28"/>
      <c r="LQP114" s="28"/>
      <c r="LQQ114" s="28"/>
      <c r="LQR114" s="28"/>
      <c r="LQS114" s="28"/>
      <c r="LQT114" s="28"/>
      <c r="LQU114" s="28"/>
      <c r="LQV114" s="28"/>
      <c r="LQW114" s="28"/>
      <c r="LQX114" s="28"/>
      <c r="LQY114" s="28"/>
      <c r="LQZ114" s="28"/>
      <c r="LRA114" s="28"/>
      <c r="LRB114" s="28"/>
      <c r="LRC114" s="28"/>
      <c r="LRD114" s="28"/>
      <c r="LRE114" s="28"/>
      <c r="LRF114" s="28"/>
      <c r="LRG114" s="28"/>
      <c r="LRH114" s="28"/>
      <c r="LRI114" s="28"/>
      <c r="LRJ114" s="28"/>
      <c r="LRK114" s="28"/>
      <c r="LRL114" s="28"/>
      <c r="LRM114" s="28"/>
      <c r="LRN114" s="28"/>
      <c r="LRO114" s="28"/>
      <c r="LRP114" s="28"/>
      <c r="LRQ114" s="28"/>
      <c r="LRR114" s="28"/>
      <c r="LRS114" s="28"/>
      <c r="LRT114" s="28"/>
      <c r="LRU114" s="28"/>
      <c r="LRV114" s="28"/>
      <c r="LRW114" s="28"/>
      <c r="LRX114" s="28"/>
      <c r="LRY114" s="28"/>
      <c r="LRZ114" s="28"/>
      <c r="LSA114" s="28"/>
      <c r="LSB114" s="28"/>
      <c r="LSC114" s="28"/>
      <c r="LSD114" s="28"/>
      <c r="LSE114" s="28"/>
      <c r="LSF114" s="28"/>
      <c r="LSG114" s="28"/>
      <c r="LSH114" s="28"/>
      <c r="LSI114" s="28"/>
      <c r="LSJ114" s="28"/>
      <c r="LSK114" s="28"/>
      <c r="LSL114" s="28"/>
      <c r="LSM114" s="28"/>
      <c r="LSN114" s="28"/>
      <c r="LSO114" s="28"/>
      <c r="LSP114" s="28"/>
      <c r="LSQ114" s="28"/>
      <c r="LSR114" s="28"/>
      <c r="LSS114" s="28"/>
      <c r="LST114" s="28"/>
      <c r="LSU114" s="28"/>
      <c r="LSV114" s="28"/>
      <c r="LSW114" s="28"/>
      <c r="LSX114" s="28"/>
      <c r="LSY114" s="28"/>
      <c r="LSZ114" s="28"/>
      <c r="LTA114" s="28"/>
      <c r="LTB114" s="28"/>
      <c r="LTC114" s="28"/>
      <c r="LTD114" s="28"/>
      <c r="LTE114" s="28"/>
      <c r="LTF114" s="28"/>
      <c r="LTG114" s="28"/>
      <c r="LTH114" s="28"/>
      <c r="LTI114" s="28"/>
      <c r="LTJ114" s="28"/>
      <c r="LTK114" s="28"/>
      <c r="LTL114" s="28"/>
      <c r="LTM114" s="28"/>
      <c r="LTN114" s="28"/>
      <c r="LTO114" s="28"/>
      <c r="LTP114" s="28"/>
      <c r="LTQ114" s="28"/>
      <c r="LTR114" s="28"/>
      <c r="LTS114" s="28"/>
      <c r="LTT114" s="28"/>
      <c r="LTU114" s="28"/>
      <c r="LTV114" s="28"/>
      <c r="LTW114" s="28"/>
      <c r="LTX114" s="28"/>
      <c r="LTY114" s="28"/>
      <c r="LTZ114" s="28"/>
      <c r="LUA114" s="28"/>
      <c r="LUB114" s="28"/>
      <c r="LUC114" s="28"/>
      <c r="LUD114" s="28"/>
      <c r="LUE114" s="28"/>
      <c r="LUF114" s="28"/>
      <c r="LUG114" s="28"/>
      <c r="LUH114" s="28"/>
      <c r="LUI114" s="28"/>
      <c r="LUJ114" s="28"/>
      <c r="LUK114" s="28"/>
      <c r="LUL114" s="28"/>
      <c r="LUM114" s="28"/>
      <c r="LUN114" s="28"/>
      <c r="LUO114" s="28"/>
      <c r="LUP114" s="28"/>
      <c r="LUQ114" s="28"/>
      <c r="LUR114" s="28"/>
      <c r="LUS114" s="28"/>
      <c r="LUT114" s="28"/>
      <c r="LUU114" s="28"/>
      <c r="LUV114" s="28"/>
      <c r="LUW114" s="28"/>
      <c r="LUX114" s="28"/>
      <c r="LUY114" s="28"/>
      <c r="LUZ114" s="28"/>
      <c r="LVA114" s="28"/>
      <c r="LVB114" s="28"/>
      <c r="LVC114" s="28"/>
      <c r="LVD114" s="28"/>
      <c r="LVE114" s="28"/>
      <c r="LVF114" s="28"/>
      <c r="LVG114" s="28"/>
      <c r="LVH114" s="28"/>
      <c r="LVI114" s="28"/>
      <c r="LVJ114" s="28"/>
      <c r="LVK114" s="28"/>
      <c r="LVL114" s="28"/>
      <c r="LVM114" s="28"/>
      <c r="LVN114" s="28"/>
      <c r="LVO114" s="28"/>
      <c r="LVP114" s="28"/>
      <c r="LVQ114" s="28"/>
      <c r="LVR114" s="28"/>
      <c r="LVS114" s="28"/>
      <c r="LVT114" s="28"/>
      <c r="LVU114" s="28"/>
      <c r="LVV114" s="28"/>
      <c r="LVW114" s="28"/>
      <c r="LVX114" s="28"/>
      <c r="LVY114" s="28"/>
      <c r="LVZ114" s="28"/>
      <c r="LWA114" s="28"/>
      <c r="LWB114" s="28"/>
      <c r="LWC114" s="28"/>
      <c r="LWD114" s="28"/>
      <c r="LWE114" s="28"/>
      <c r="LWF114" s="28"/>
      <c r="LWG114" s="28"/>
      <c r="LWH114" s="28"/>
      <c r="LWI114" s="28"/>
      <c r="LWJ114" s="28"/>
      <c r="LWK114" s="28"/>
      <c r="LWL114" s="28"/>
      <c r="LWM114" s="28"/>
      <c r="LWN114" s="28"/>
      <c r="LWO114" s="28"/>
      <c r="LWP114" s="28"/>
      <c r="LWQ114" s="28"/>
      <c r="LWR114" s="28"/>
      <c r="LWS114" s="28"/>
      <c r="LWT114" s="28"/>
      <c r="LWU114" s="28"/>
      <c r="LWV114" s="28"/>
      <c r="LWW114" s="28"/>
      <c r="LWX114" s="28"/>
      <c r="LWY114" s="28"/>
      <c r="LWZ114" s="28"/>
      <c r="LXA114" s="28"/>
      <c r="LXB114" s="28"/>
      <c r="LXC114" s="28"/>
      <c r="LXD114" s="28"/>
      <c r="LXE114" s="28"/>
      <c r="LXF114" s="28"/>
      <c r="LXG114" s="28"/>
      <c r="LXH114" s="28"/>
      <c r="LXI114" s="28"/>
      <c r="LXJ114" s="28"/>
      <c r="LXK114" s="28"/>
      <c r="LXL114" s="28"/>
      <c r="LXM114" s="28"/>
      <c r="LXN114" s="28"/>
      <c r="LXO114" s="28"/>
      <c r="LXP114" s="28"/>
      <c r="LXQ114" s="28"/>
      <c r="LXR114" s="28"/>
      <c r="LXS114" s="28"/>
      <c r="LXT114" s="28"/>
      <c r="LXU114" s="28"/>
      <c r="LXV114" s="28"/>
      <c r="LXW114" s="28"/>
      <c r="LXX114" s="28"/>
      <c r="LXY114" s="28"/>
      <c r="LXZ114" s="28"/>
      <c r="LYA114" s="28"/>
      <c r="LYB114" s="28"/>
      <c r="LYC114" s="28"/>
      <c r="LYD114" s="28"/>
      <c r="LYE114" s="28"/>
      <c r="LYF114" s="28"/>
      <c r="LYG114" s="28"/>
      <c r="LYH114" s="28"/>
      <c r="LYI114" s="28"/>
      <c r="LYJ114" s="28"/>
      <c r="LYK114" s="28"/>
      <c r="LYL114" s="28"/>
      <c r="LYM114" s="28"/>
      <c r="LYN114" s="28"/>
      <c r="LYO114" s="28"/>
      <c r="LYP114" s="28"/>
      <c r="LYQ114" s="28"/>
      <c r="LYR114" s="28"/>
      <c r="LYS114" s="28"/>
      <c r="LYT114" s="28"/>
      <c r="LYU114" s="28"/>
      <c r="LYV114" s="28"/>
      <c r="LYW114" s="28"/>
      <c r="LYX114" s="28"/>
      <c r="LYY114" s="28"/>
      <c r="LYZ114" s="28"/>
      <c r="LZA114" s="28"/>
      <c r="LZB114" s="28"/>
      <c r="LZC114" s="28"/>
      <c r="LZD114" s="28"/>
      <c r="LZE114" s="28"/>
      <c r="LZF114" s="28"/>
      <c r="LZG114" s="28"/>
      <c r="LZH114" s="28"/>
      <c r="LZI114" s="28"/>
      <c r="LZJ114" s="28"/>
      <c r="LZK114" s="28"/>
      <c r="LZL114" s="28"/>
      <c r="LZM114" s="28"/>
      <c r="LZN114" s="28"/>
      <c r="LZO114" s="28"/>
      <c r="LZP114" s="28"/>
      <c r="LZQ114" s="28"/>
      <c r="LZR114" s="28"/>
      <c r="LZS114" s="28"/>
      <c r="LZT114" s="28"/>
      <c r="LZU114" s="28"/>
      <c r="LZV114" s="28"/>
      <c r="LZW114" s="28"/>
      <c r="LZX114" s="28"/>
      <c r="LZY114" s="28"/>
      <c r="LZZ114" s="28"/>
      <c r="MAA114" s="28"/>
      <c r="MAB114" s="28"/>
      <c r="MAC114" s="28"/>
      <c r="MAD114" s="28"/>
      <c r="MAE114" s="28"/>
      <c r="MAF114" s="28"/>
      <c r="MAG114" s="28"/>
      <c r="MAH114" s="28"/>
      <c r="MAI114" s="28"/>
      <c r="MAJ114" s="28"/>
      <c r="MAK114" s="28"/>
      <c r="MAL114" s="28"/>
      <c r="MAM114" s="28"/>
      <c r="MAN114" s="28"/>
      <c r="MAO114" s="28"/>
      <c r="MAP114" s="28"/>
      <c r="MAQ114" s="28"/>
      <c r="MAR114" s="28"/>
      <c r="MAS114" s="28"/>
      <c r="MAT114" s="28"/>
      <c r="MAU114" s="28"/>
      <c r="MAV114" s="28"/>
      <c r="MAW114" s="28"/>
      <c r="MAX114" s="28"/>
      <c r="MAY114" s="28"/>
      <c r="MAZ114" s="28"/>
      <c r="MBA114" s="28"/>
      <c r="MBB114" s="28"/>
      <c r="MBC114" s="28"/>
      <c r="MBD114" s="28"/>
      <c r="MBE114" s="28"/>
      <c r="MBF114" s="28"/>
      <c r="MBG114" s="28"/>
      <c r="MBH114" s="28"/>
      <c r="MBI114" s="28"/>
      <c r="MBJ114" s="28"/>
      <c r="MBK114" s="28"/>
      <c r="MBL114" s="28"/>
      <c r="MBM114" s="28"/>
      <c r="MBN114" s="28"/>
      <c r="MBO114" s="28"/>
      <c r="MBP114" s="28"/>
      <c r="MBQ114" s="28"/>
      <c r="MBR114" s="28"/>
      <c r="MBS114" s="28"/>
      <c r="MBT114" s="28"/>
      <c r="MBU114" s="28"/>
      <c r="MBV114" s="28"/>
      <c r="MBW114" s="28"/>
      <c r="MBX114" s="28"/>
      <c r="MBY114" s="28"/>
      <c r="MBZ114" s="28"/>
      <c r="MCA114" s="28"/>
      <c r="MCB114" s="28"/>
      <c r="MCC114" s="28"/>
      <c r="MCD114" s="28"/>
      <c r="MCE114" s="28"/>
      <c r="MCF114" s="28"/>
      <c r="MCG114" s="28"/>
      <c r="MCH114" s="28"/>
      <c r="MCI114" s="28"/>
      <c r="MCJ114" s="28"/>
      <c r="MCK114" s="28"/>
      <c r="MCL114" s="28"/>
      <c r="MCM114" s="28"/>
      <c r="MCN114" s="28"/>
      <c r="MCO114" s="28"/>
      <c r="MCP114" s="28"/>
      <c r="MCQ114" s="28"/>
      <c r="MCR114" s="28"/>
      <c r="MCS114" s="28"/>
      <c r="MCT114" s="28"/>
      <c r="MCU114" s="28"/>
      <c r="MCV114" s="28"/>
      <c r="MCW114" s="28"/>
      <c r="MCX114" s="28"/>
      <c r="MCY114" s="28"/>
      <c r="MCZ114" s="28"/>
      <c r="MDA114" s="28"/>
      <c r="MDB114" s="28"/>
      <c r="MDC114" s="28"/>
      <c r="MDD114" s="28"/>
      <c r="MDE114" s="28"/>
      <c r="MDF114" s="28"/>
      <c r="MDG114" s="28"/>
      <c r="MDH114" s="28"/>
      <c r="MDI114" s="28"/>
      <c r="MDJ114" s="28"/>
      <c r="MDK114" s="28"/>
      <c r="MDL114" s="28"/>
      <c r="MDM114" s="28"/>
      <c r="MDN114" s="28"/>
      <c r="MDO114" s="28"/>
      <c r="MDP114" s="28"/>
      <c r="MDQ114" s="28"/>
      <c r="MDR114" s="28"/>
      <c r="MDS114" s="28"/>
      <c r="MDT114" s="28"/>
      <c r="MDU114" s="28"/>
      <c r="MDV114" s="28"/>
      <c r="MDW114" s="28"/>
      <c r="MDX114" s="28"/>
      <c r="MDY114" s="28"/>
      <c r="MDZ114" s="28"/>
      <c r="MEA114" s="28"/>
      <c r="MEB114" s="28"/>
      <c r="MEC114" s="28"/>
      <c r="MED114" s="28"/>
      <c r="MEE114" s="28"/>
      <c r="MEF114" s="28"/>
      <c r="MEG114" s="28"/>
      <c r="MEH114" s="28"/>
      <c r="MEI114" s="28"/>
      <c r="MEJ114" s="28"/>
      <c r="MEK114" s="28"/>
      <c r="MEL114" s="28"/>
      <c r="MEM114" s="28"/>
      <c r="MEN114" s="28"/>
      <c r="MEO114" s="28"/>
      <c r="MEP114" s="28"/>
      <c r="MEQ114" s="28"/>
      <c r="MER114" s="28"/>
      <c r="MES114" s="28"/>
      <c r="MET114" s="28"/>
      <c r="MEU114" s="28"/>
      <c r="MEV114" s="28"/>
      <c r="MEW114" s="28"/>
      <c r="MEX114" s="28"/>
      <c r="MEY114" s="28"/>
      <c r="MEZ114" s="28"/>
      <c r="MFA114" s="28"/>
      <c r="MFB114" s="28"/>
      <c r="MFC114" s="28"/>
      <c r="MFD114" s="28"/>
      <c r="MFE114" s="28"/>
      <c r="MFF114" s="28"/>
      <c r="MFG114" s="28"/>
      <c r="MFH114" s="28"/>
      <c r="MFI114" s="28"/>
      <c r="MFJ114" s="28"/>
      <c r="MFK114" s="28"/>
      <c r="MFL114" s="28"/>
      <c r="MFM114" s="28"/>
      <c r="MFN114" s="28"/>
      <c r="MFO114" s="28"/>
      <c r="MFP114" s="28"/>
      <c r="MFQ114" s="28"/>
      <c r="MFR114" s="28"/>
      <c r="MFS114" s="28"/>
      <c r="MFT114" s="28"/>
      <c r="MFU114" s="28"/>
      <c r="MFV114" s="28"/>
      <c r="MFW114" s="28"/>
      <c r="MFX114" s="28"/>
      <c r="MFY114" s="28"/>
      <c r="MFZ114" s="28"/>
      <c r="MGA114" s="28"/>
      <c r="MGB114" s="28"/>
      <c r="MGC114" s="28"/>
      <c r="MGD114" s="28"/>
      <c r="MGE114" s="28"/>
      <c r="MGF114" s="28"/>
      <c r="MGG114" s="28"/>
      <c r="MGH114" s="28"/>
      <c r="MGI114" s="28"/>
      <c r="MGJ114" s="28"/>
      <c r="MGK114" s="28"/>
      <c r="MGL114" s="28"/>
      <c r="MGM114" s="28"/>
      <c r="MGN114" s="28"/>
      <c r="MGO114" s="28"/>
      <c r="MGP114" s="28"/>
      <c r="MGQ114" s="28"/>
      <c r="MGR114" s="28"/>
      <c r="MGS114" s="28"/>
      <c r="MGT114" s="28"/>
      <c r="MGU114" s="28"/>
      <c r="MGV114" s="28"/>
      <c r="MGW114" s="28"/>
      <c r="MGX114" s="28"/>
      <c r="MGY114" s="28"/>
      <c r="MGZ114" s="28"/>
      <c r="MHA114" s="28"/>
      <c r="MHB114" s="28"/>
      <c r="MHC114" s="28"/>
      <c r="MHD114" s="28"/>
      <c r="MHE114" s="28"/>
      <c r="MHF114" s="28"/>
      <c r="MHG114" s="28"/>
      <c r="MHH114" s="28"/>
      <c r="MHI114" s="28"/>
      <c r="MHJ114" s="28"/>
      <c r="MHK114" s="28"/>
      <c r="MHL114" s="28"/>
      <c r="MHM114" s="28"/>
      <c r="MHN114" s="28"/>
      <c r="MHO114" s="28"/>
      <c r="MHP114" s="28"/>
      <c r="MHQ114" s="28"/>
      <c r="MHR114" s="28"/>
      <c r="MHS114" s="28"/>
      <c r="MHT114" s="28"/>
      <c r="MHU114" s="28"/>
      <c r="MHV114" s="28"/>
      <c r="MHW114" s="28"/>
      <c r="MHX114" s="28"/>
      <c r="MHY114" s="28"/>
      <c r="MHZ114" s="28"/>
      <c r="MIA114" s="28"/>
      <c r="MIB114" s="28"/>
      <c r="MIC114" s="28"/>
      <c r="MID114" s="28"/>
      <c r="MIE114" s="28"/>
      <c r="MIF114" s="28"/>
      <c r="MIG114" s="28"/>
      <c r="MIH114" s="28"/>
      <c r="MII114" s="28"/>
      <c r="MIJ114" s="28"/>
      <c r="MIK114" s="28"/>
      <c r="MIL114" s="28"/>
      <c r="MIM114" s="28"/>
      <c r="MIN114" s="28"/>
      <c r="MIO114" s="28"/>
      <c r="MIP114" s="28"/>
      <c r="MIQ114" s="28"/>
      <c r="MIR114" s="28"/>
      <c r="MIS114" s="28"/>
      <c r="MIT114" s="28"/>
      <c r="MIU114" s="28"/>
      <c r="MIV114" s="28"/>
      <c r="MIW114" s="28"/>
      <c r="MIX114" s="28"/>
      <c r="MIY114" s="28"/>
      <c r="MIZ114" s="28"/>
      <c r="MJA114" s="28"/>
      <c r="MJB114" s="28"/>
      <c r="MJC114" s="28"/>
      <c r="MJD114" s="28"/>
      <c r="MJE114" s="28"/>
      <c r="MJF114" s="28"/>
      <c r="MJG114" s="28"/>
      <c r="MJH114" s="28"/>
      <c r="MJI114" s="28"/>
      <c r="MJJ114" s="28"/>
      <c r="MJK114" s="28"/>
      <c r="MJL114" s="28"/>
      <c r="MJM114" s="28"/>
      <c r="MJN114" s="28"/>
      <c r="MJO114" s="28"/>
      <c r="MJP114" s="28"/>
      <c r="MJQ114" s="28"/>
      <c r="MJR114" s="28"/>
      <c r="MJS114" s="28"/>
      <c r="MJT114" s="28"/>
      <c r="MJU114" s="28"/>
      <c r="MJV114" s="28"/>
      <c r="MJW114" s="28"/>
      <c r="MJX114" s="28"/>
      <c r="MJY114" s="28"/>
      <c r="MJZ114" s="28"/>
      <c r="MKA114" s="28"/>
      <c r="MKB114" s="28"/>
      <c r="MKC114" s="28"/>
      <c r="MKD114" s="28"/>
      <c r="MKE114" s="28"/>
      <c r="MKF114" s="28"/>
      <c r="MKG114" s="28"/>
      <c r="MKH114" s="28"/>
      <c r="MKI114" s="28"/>
      <c r="MKJ114" s="28"/>
      <c r="MKK114" s="28"/>
      <c r="MKL114" s="28"/>
      <c r="MKM114" s="28"/>
      <c r="MKN114" s="28"/>
      <c r="MKO114" s="28"/>
      <c r="MKP114" s="28"/>
      <c r="MKQ114" s="28"/>
      <c r="MKR114" s="28"/>
      <c r="MKS114" s="28"/>
      <c r="MKT114" s="28"/>
      <c r="MKU114" s="28"/>
      <c r="MKV114" s="28"/>
      <c r="MKW114" s="28"/>
      <c r="MKX114" s="28"/>
      <c r="MKY114" s="28"/>
      <c r="MKZ114" s="28"/>
      <c r="MLA114" s="28"/>
      <c r="MLB114" s="28"/>
      <c r="MLC114" s="28"/>
      <c r="MLD114" s="28"/>
      <c r="MLE114" s="28"/>
      <c r="MLF114" s="28"/>
      <c r="MLG114" s="28"/>
      <c r="MLH114" s="28"/>
      <c r="MLI114" s="28"/>
      <c r="MLJ114" s="28"/>
      <c r="MLK114" s="28"/>
      <c r="MLL114" s="28"/>
      <c r="MLM114" s="28"/>
      <c r="MLN114" s="28"/>
      <c r="MLO114" s="28"/>
      <c r="MLP114" s="28"/>
      <c r="MLQ114" s="28"/>
      <c r="MLR114" s="28"/>
      <c r="MLS114" s="28"/>
      <c r="MLT114" s="28"/>
      <c r="MLU114" s="28"/>
      <c r="MLV114" s="28"/>
      <c r="MLW114" s="28"/>
      <c r="MLX114" s="28"/>
      <c r="MLY114" s="28"/>
      <c r="MLZ114" s="28"/>
      <c r="MMA114" s="28"/>
      <c r="MMB114" s="28"/>
      <c r="MMC114" s="28"/>
      <c r="MMD114" s="28"/>
      <c r="MME114" s="28"/>
      <c r="MMF114" s="28"/>
      <c r="MMG114" s="28"/>
      <c r="MMH114" s="28"/>
      <c r="MMI114" s="28"/>
      <c r="MMJ114" s="28"/>
      <c r="MMK114" s="28"/>
      <c r="MML114" s="28"/>
      <c r="MMM114" s="28"/>
      <c r="MMN114" s="28"/>
      <c r="MMO114" s="28"/>
      <c r="MMP114" s="28"/>
      <c r="MMQ114" s="28"/>
      <c r="MMR114" s="28"/>
      <c r="MMS114" s="28"/>
      <c r="MMT114" s="28"/>
      <c r="MMU114" s="28"/>
      <c r="MMV114" s="28"/>
      <c r="MMW114" s="28"/>
      <c r="MMX114" s="28"/>
      <c r="MMY114" s="28"/>
      <c r="MMZ114" s="28"/>
      <c r="MNA114" s="28"/>
      <c r="MNB114" s="28"/>
      <c r="MNC114" s="28"/>
      <c r="MND114" s="28"/>
      <c r="MNE114" s="28"/>
      <c r="MNF114" s="28"/>
      <c r="MNG114" s="28"/>
      <c r="MNH114" s="28"/>
      <c r="MNI114" s="28"/>
      <c r="MNJ114" s="28"/>
      <c r="MNK114" s="28"/>
      <c r="MNL114" s="28"/>
      <c r="MNM114" s="28"/>
      <c r="MNN114" s="28"/>
      <c r="MNO114" s="28"/>
      <c r="MNP114" s="28"/>
      <c r="MNQ114" s="28"/>
      <c r="MNR114" s="28"/>
      <c r="MNS114" s="28"/>
      <c r="MNT114" s="28"/>
      <c r="MNU114" s="28"/>
      <c r="MNV114" s="28"/>
      <c r="MNW114" s="28"/>
      <c r="MNX114" s="28"/>
      <c r="MNY114" s="28"/>
      <c r="MNZ114" s="28"/>
      <c r="MOA114" s="28"/>
      <c r="MOB114" s="28"/>
      <c r="MOC114" s="28"/>
      <c r="MOD114" s="28"/>
      <c r="MOE114" s="28"/>
      <c r="MOF114" s="28"/>
      <c r="MOG114" s="28"/>
      <c r="MOH114" s="28"/>
      <c r="MOI114" s="28"/>
      <c r="MOJ114" s="28"/>
      <c r="MOK114" s="28"/>
      <c r="MOL114" s="28"/>
      <c r="MOM114" s="28"/>
      <c r="MON114" s="28"/>
      <c r="MOO114" s="28"/>
      <c r="MOP114" s="28"/>
      <c r="MOQ114" s="28"/>
      <c r="MOR114" s="28"/>
      <c r="MOS114" s="28"/>
      <c r="MOT114" s="28"/>
      <c r="MOU114" s="28"/>
      <c r="MOV114" s="28"/>
      <c r="MOW114" s="28"/>
      <c r="MOX114" s="28"/>
      <c r="MOY114" s="28"/>
      <c r="MOZ114" s="28"/>
      <c r="MPA114" s="28"/>
      <c r="MPB114" s="28"/>
      <c r="MPC114" s="28"/>
      <c r="MPD114" s="28"/>
      <c r="MPE114" s="28"/>
      <c r="MPF114" s="28"/>
      <c r="MPG114" s="28"/>
      <c r="MPH114" s="28"/>
      <c r="MPI114" s="28"/>
      <c r="MPJ114" s="28"/>
      <c r="MPK114" s="28"/>
      <c r="MPL114" s="28"/>
      <c r="MPM114" s="28"/>
      <c r="MPN114" s="28"/>
      <c r="MPO114" s="28"/>
      <c r="MPP114" s="28"/>
      <c r="MPQ114" s="28"/>
      <c r="MPR114" s="28"/>
      <c r="MPS114" s="28"/>
      <c r="MPT114" s="28"/>
      <c r="MPU114" s="28"/>
      <c r="MPV114" s="28"/>
      <c r="MPW114" s="28"/>
      <c r="MPX114" s="28"/>
      <c r="MPY114" s="28"/>
      <c r="MPZ114" s="28"/>
      <c r="MQA114" s="28"/>
      <c r="MQB114" s="28"/>
      <c r="MQC114" s="28"/>
      <c r="MQD114" s="28"/>
      <c r="MQE114" s="28"/>
      <c r="MQF114" s="28"/>
      <c r="MQG114" s="28"/>
      <c r="MQH114" s="28"/>
      <c r="MQI114" s="28"/>
      <c r="MQJ114" s="28"/>
      <c r="MQK114" s="28"/>
      <c r="MQL114" s="28"/>
      <c r="MQM114" s="28"/>
      <c r="MQN114" s="28"/>
      <c r="MQO114" s="28"/>
      <c r="MQP114" s="28"/>
      <c r="MQQ114" s="28"/>
      <c r="MQR114" s="28"/>
      <c r="MQS114" s="28"/>
      <c r="MQT114" s="28"/>
      <c r="MQU114" s="28"/>
      <c r="MQV114" s="28"/>
      <c r="MQW114" s="28"/>
      <c r="MQX114" s="28"/>
      <c r="MQY114" s="28"/>
      <c r="MQZ114" s="28"/>
      <c r="MRA114" s="28"/>
      <c r="MRB114" s="28"/>
      <c r="MRC114" s="28"/>
      <c r="MRD114" s="28"/>
      <c r="MRE114" s="28"/>
      <c r="MRF114" s="28"/>
      <c r="MRG114" s="28"/>
      <c r="MRH114" s="28"/>
      <c r="MRI114" s="28"/>
      <c r="MRJ114" s="28"/>
      <c r="MRK114" s="28"/>
      <c r="MRL114" s="28"/>
      <c r="MRM114" s="28"/>
      <c r="MRN114" s="28"/>
      <c r="MRO114" s="28"/>
      <c r="MRP114" s="28"/>
      <c r="MRQ114" s="28"/>
      <c r="MRR114" s="28"/>
      <c r="MRS114" s="28"/>
      <c r="MRT114" s="28"/>
      <c r="MRU114" s="28"/>
      <c r="MRV114" s="28"/>
      <c r="MRW114" s="28"/>
      <c r="MRX114" s="28"/>
      <c r="MRY114" s="28"/>
      <c r="MRZ114" s="28"/>
      <c r="MSA114" s="28"/>
      <c r="MSB114" s="28"/>
      <c r="MSC114" s="28"/>
      <c r="MSD114" s="28"/>
      <c r="MSE114" s="28"/>
      <c r="MSF114" s="28"/>
      <c r="MSG114" s="28"/>
      <c r="MSH114" s="28"/>
      <c r="MSI114" s="28"/>
      <c r="MSJ114" s="28"/>
      <c r="MSK114" s="28"/>
      <c r="MSL114" s="28"/>
      <c r="MSM114" s="28"/>
      <c r="MSN114" s="28"/>
      <c r="MSO114" s="28"/>
      <c r="MSP114" s="28"/>
      <c r="MSQ114" s="28"/>
      <c r="MSR114" s="28"/>
      <c r="MSS114" s="28"/>
      <c r="MST114" s="28"/>
      <c r="MSU114" s="28"/>
      <c r="MSV114" s="28"/>
      <c r="MSW114" s="28"/>
      <c r="MSX114" s="28"/>
      <c r="MSY114" s="28"/>
      <c r="MSZ114" s="28"/>
      <c r="MTA114" s="28"/>
      <c r="MTB114" s="28"/>
      <c r="MTC114" s="28"/>
      <c r="MTD114" s="28"/>
      <c r="MTE114" s="28"/>
      <c r="MTF114" s="28"/>
      <c r="MTG114" s="28"/>
      <c r="MTH114" s="28"/>
      <c r="MTI114" s="28"/>
      <c r="MTJ114" s="28"/>
      <c r="MTK114" s="28"/>
      <c r="MTL114" s="28"/>
      <c r="MTM114" s="28"/>
      <c r="MTN114" s="28"/>
      <c r="MTO114" s="28"/>
      <c r="MTP114" s="28"/>
      <c r="MTQ114" s="28"/>
      <c r="MTR114" s="28"/>
      <c r="MTS114" s="28"/>
      <c r="MTT114" s="28"/>
      <c r="MTU114" s="28"/>
      <c r="MTV114" s="28"/>
      <c r="MTW114" s="28"/>
      <c r="MTX114" s="28"/>
      <c r="MTY114" s="28"/>
      <c r="MTZ114" s="28"/>
      <c r="MUA114" s="28"/>
      <c r="MUB114" s="28"/>
      <c r="MUC114" s="28"/>
      <c r="MUD114" s="28"/>
      <c r="MUE114" s="28"/>
      <c r="MUF114" s="28"/>
      <c r="MUG114" s="28"/>
      <c r="MUH114" s="28"/>
      <c r="MUI114" s="28"/>
      <c r="MUJ114" s="28"/>
      <c r="MUK114" s="28"/>
      <c r="MUL114" s="28"/>
      <c r="MUM114" s="28"/>
      <c r="MUN114" s="28"/>
      <c r="MUO114" s="28"/>
      <c r="MUP114" s="28"/>
      <c r="MUQ114" s="28"/>
      <c r="MUR114" s="28"/>
      <c r="MUS114" s="28"/>
      <c r="MUT114" s="28"/>
      <c r="MUU114" s="28"/>
      <c r="MUV114" s="28"/>
      <c r="MUW114" s="28"/>
      <c r="MUX114" s="28"/>
      <c r="MUY114" s="28"/>
      <c r="MUZ114" s="28"/>
      <c r="MVA114" s="28"/>
      <c r="MVB114" s="28"/>
      <c r="MVC114" s="28"/>
      <c r="MVD114" s="28"/>
      <c r="MVE114" s="28"/>
      <c r="MVF114" s="28"/>
      <c r="MVG114" s="28"/>
      <c r="MVH114" s="28"/>
      <c r="MVI114" s="28"/>
      <c r="MVJ114" s="28"/>
      <c r="MVK114" s="28"/>
      <c r="MVL114" s="28"/>
      <c r="MVM114" s="28"/>
      <c r="MVN114" s="28"/>
      <c r="MVO114" s="28"/>
      <c r="MVP114" s="28"/>
      <c r="MVQ114" s="28"/>
      <c r="MVR114" s="28"/>
      <c r="MVS114" s="28"/>
      <c r="MVT114" s="28"/>
      <c r="MVU114" s="28"/>
      <c r="MVV114" s="28"/>
      <c r="MVW114" s="28"/>
      <c r="MVX114" s="28"/>
      <c r="MVY114" s="28"/>
      <c r="MVZ114" s="28"/>
      <c r="MWA114" s="28"/>
      <c r="MWB114" s="28"/>
      <c r="MWC114" s="28"/>
      <c r="MWD114" s="28"/>
      <c r="MWE114" s="28"/>
      <c r="MWF114" s="28"/>
      <c r="MWG114" s="28"/>
      <c r="MWH114" s="28"/>
      <c r="MWI114" s="28"/>
      <c r="MWJ114" s="28"/>
      <c r="MWK114" s="28"/>
      <c r="MWL114" s="28"/>
      <c r="MWM114" s="28"/>
      <c r="MWN114" s="28"/>
      <c r="MWO114" s="28"/>
      <c r="MWP114" s="28"/>
      <c r="MWQ114" s="28"/>
      <c r="MWR114" s="28"/>
      <c r="MWS114" s="28"/>
      <c r="MWT114" s="28"/>
      <c r="MWU114" s="28"/>
      <c r="MWV114" s="28"/>
      <c r="MWW114" s="28"/>
      <c r="MWX114" s="28"/>
      <c r="MWY114" s="28"/>
      <c r="MWZ114" s="28"/>
      <c r="MXA114" s="28"/>
      <c r="MXB114" s="28"/>
      <c r="MXC114" s="28"/>
      <c r="MXD114" s="28"/>
      <c r="MXE114" s="28"/>
      <c r="MXF114" s="28"/>
      <c r="MXG114" s="28"/>
      <c r="MXH114" s="28"/>
      <c r="MXI114" s="28"/>
      <c r="MXJ114" s="28"/>
      <c r="MXK114" s="28"/>
      <c r="MXL114" s="28"/>
      <c r="MXM114" s="28"/>
      <c r="MXN114" s="28"/>
      <c r="MXO114" s="28"/>
      <c r="MXP114" s="28"/>
      <c r="MXQ114" s="28"/>
      <c r="MXR114" s="28"/>
      <c r="MXS114" s="28"/>
      <c r="MXT114" s="28"/>
      <c r="MXU114" s="28"/>
      <c r="MXV114" s="28"/>
      <c r="MXW114" s="28"/>
      <c r="MXX114" s="28"/>
      <c r="MXY114" s="28"/>
      <c r="MXZ114" s="28"/>
      <c r="MYA114" s="28"/>
      <c r="MYB114" s="28"/>
      <c r="MYC114" s="28"/>
      <c r="MYD114" s="28"/>
      <c r="MYE114" s="28"/>
      <c r="MYF114" s="28"/>
      <c r="MYG114" s="28"/>
      <c r="MYH114" s="28"/>
      <c r="MYI114" s="28"/>
      <c r="MYJ114" s="28"/>
      <c r="MYK114" s="28"/>
      <c r="MYL114" s="28"/>
      <c r="MYM114" s="28"/>
      <c r="MYN114" s="28"/>
      <c r="MYO114" s="28"/>
      <c r="MYP114" s="28"/>
      <c r="MYQ114" s="28"/>
      <c r="MYR114" s="28"/>
      <c r="MYS114" s="28"/>
      <c r="MYT114" s="28"/>
      <c r="MYU114" s="28"/>
      <c r="MYV114" s="28"/>
      <c r="MYW114" s="28"/>
      <c r="MYX114" s="28"/>
      <c r="MYY114" s="28"/>
      <c r="MYZ114" s="28"/>
      <c r="MZA114" s="28"/>
      <c r="MZB114" s="28"/>
      <c r="MZC114" s="28"/>
      <c r="MZD114" s="28"/>
      <c r="MZE114" s="28"/>
      <c r="MZF114" s="28"/>
      <c r="MZG114" s="28"/>
      <c r="MZH114" s="28"/>
      <c r="MZI114" s="28"/>
      <c r="MZJ114" s="28"/>
      <c r="MZK114" s="28"/>
      <c r="MZL114" s="28"/>
      <c r="MZM114" s="28"/>
      <c r="MZN114" s="28"/>
      <c r="MZO114" s="28"/>
      <c r="MZP114" s="28"/>
      <c r="MZQ114" s="28"/>
      <c r="MZR114" s="28"/>
      <c r="MZS114" s="28"/>
      <c r="MZT114" s="28"/>
      <c r="MZU114" s="28"/>
      <c r="MZV114" s="28"/>
      <c r="MZW114" s="28"/>
      <c r="MZX114" s="28"/>
      <c r="MZY114" s="28"/>
      <c r="MZZ114" s="28"/>
      <c r="NAA114" s="28"/>
      <c r="NAB114" s="28"/>
      <c r="NAC114" s="28"/>
      <c r="NAD114" s="28"/>
      <c r="NAE114" s="28"/>
      <c r="NAF114" s="28"/>
      <c r="NAG114" s="28"/>
      <c r="NAH114" s="28"/>
      <c r="NAI114" s="28"/>
      <c r="NAJ114" s="28"/>
      <c r="NAK114" s="28"/>
      <c r="NAL114" s="28"/>
      <c r="NAM114" s="28"/>
      <c r="NAN114" s="28"/>
      <c r="NAO114" s="28"/>
      <c r="NAP114" s="28"/>
      <c r="NAQ114" s="28"/>
      <c r="NAR114" s="28"/>
      <c r="NAS114" s="28"/>
      <c r="NAT114" s="28"/>
      <c r="NAU114" s="28"/>
      <c r="NAV114" s="28"/>
      <c r="NAW114" s="28"/>
      <c r="NAX114" s="28"/>
      <c r="NAY114" s="28"/>
      <c r="NAZ114" s="28"/>
      <c r="NBA114" s="28"/>
      <c r="NBB114" s="28"/>
      <c r="NBC114" s="28"/>
      <c r="NBD114" s="28"/>
      <c r="NBE114" s="28"/>
      <c r="NBF114" s="28"/>
      <c r="NBG114" s="28"/>
      <c r="NBH114" s="28"/>
      <c r="NBI114" s="28"/>
      <c r="NBJ114" s="28"/>
      <c r="NBK114" s="28"/>
      <c r="NBL114" s="28"/>
      <c r="NBM114" s="28"/>
      <c r="NBN114" s="28"/>
      <c r="NBO114" s="28"/>
      <c r="NBP114" s="28"/>
      <c r="NBQ114" s="28"/>
      <c r="NBR114" s="28"/>
      <c r="NBS114" s="28"/>
      <c r="NBT114" s="28"/>
      <c r="NBU114" s="28"/>
      <c r="NBV114" s="28"/>
      <c r="NBW114" s="28"/>
      <c r="NBX114" s="28"/>
      <c r="NBY114" s="28"/>
      <c r="NBZ114" s="28"/>
      <c r="NCA114" s="28"/>
      <c r="NCB114" s="28"/>
      <c r="NCC114" s="28"/>
      <c r="NCD114" s="28"/>
      <c r="NCE114" s="28"/>
      <c r="NCF114" s="28"/>
      <c r="NCG114" s="28"/>
      <c r="NCH114" s="28"/>
      <c r="NCI114" s="28"/>
      <c r="NCJ114" s="28"/>
      <c r="NCK114" s="28"/>
      <c r="NCL114" s="28"/>
      <c r="NCM114" s="28"/>
      <c r="NCN114" s="28"/>
      <c r="NCO114" s="28"/>
      <c r="NCP114" s="28"/>
      <c r="NCQ114" s="28"/>
      <c r="NCR114" s="28"/>
      <c r="NCS114" s="28"/>
      <c r="NCT114" s="28"/>
      <c r="NCU114" s="28"/>
      <c r="NCV114" s="28"/>
      <c r="NCW114" s="28"/>
      <c r="NCX114" s="28"/>
      <c r="NCY114" s="28"/>
      <c r="NCZ114" s="28"/>
      <c r="NDA114" s="28"/>
      <c r="NDB114" s="28"/>
      <c r="NDC114" s="28"/>
      <c r="NDD114" s="28"/>
      <c r="NDE114" s="28"/>
      <c r="NDF114" s="28"/>
      <c r="NDG114" s="28"/>
      <c r="NDH114" s="28"/>
      <c r="NDI114" s="28"/>
      <c r="NDJ114" s="28"/>
      <c r="NDK114" s="28"/>
      <c r="NDL114" s="28"/>
      <c r="NDM114" s="28"/>
      <c r="NDN114" s="28"/>
      <c r="NDO114" s="28"/>
      <c r="NDP114" s="28"/>
      <c r="NDQ114" s="28"/>
      <c r="NDR114" s="28"/>
      <c r="NDS114" s="28"/>
      <c r="NDT114" s="28"/>
      <c r="NDU114" s="28"/>
      <c r="NDV114" s="28"/>
      <c r="NDW114" s="28"/>
      <c r="NDX114" s="28"/>
      <c r="NDY114" s="28"/>
      <c r="NDZ114" s="28"/>
      <c r="NEA114" s="28"/>
      <c r="NEB114" s="28"/>
      <c r="NEC114" s="28"/>
      <c r="NED114" s="28"/>
      <c r="NEE114" s="28"/>
      <c r="NEF114" s="28"/>
      <c r="NEG114" s="28"/>
      <c r="NEH114" s="28"/>
      <c r="NEI114" s="28"/>
      <c r="NEJ114" s="28"/>
      <c r="NEK114" s="28"/>
      <c r="NEL114" s="28"/>
      <c r="NEM114" s="28"/>
      <c r="NEN114" s="28"/>
      <c r="NEO114" s="28"/>
      <c r="NEP114" s="28"/>
      <c r="NEQ114" s="28"/>
      <c r="NER114" s="28"/>
      <c r="NES114" s="28"/>
      <c r="NET114" s="28"/>
      <c r="NEU114" s="28"/>
      <c r="NEV114" s="28"/>
      <c r="NEW114" s="28"/>
      <c r="NEX114" s="28"/>
      <c r="NEY114" s="28"/>
      <c r="NEZ114" s="28"/>
      <c r="NFA114" s="28"/>
      <c r="NFB114" s="28"/>
      <c r="NFC114" s="28"/>
      <c r="NFD114" s="28"/>
      <c r="NFE114" s="28"/>
      <c r="NFF114" s="28"/>
      <c r="NFG114" s="28"/>
      <c r="NFH114" s="28"/>
      <c r="NFI114" s="28"/>
      <c r="NFJ114" s="28"/>
      <c r="NFK114" s="28"/>
      <c r="NFL114" s="28"/>
      <c r="NFM114" s="28"/>
      <c r="NFN114" s="28"/>
      <c r="NFO114" s="28"/>
      <c r="NFP114" s="28"/>
      <c r="NFQ114" s="28"/>
      <c r="NFR114" s="28"/>
      <c r="NFS114" s="28"/>
      <c r="NFT114" s="28"/>
      <c r="NFU114" s="28"/>
      <c r="NFV114" s="28"/>
      <c r="NFW114" s="28"/>
      <c r="NFX114" s="28"/>
      <c r="NFY114" s="28"/>
      <c r="NFZ114" s="28"/>
      <c r="NGA114" s="28"/>
      <c r="NGB114" s="28"/>
      <c r="NGC114" s="28"/>
      <c r="NGD114" s="28"/>
      <c r="NGE114" s="28"/>
      <c r="NGF114" s="28"/>
      <c r="NGG114" s="28"/>
      <c r="NGH114" s="28"/>
      <c r="NGI114" s="28"/>
      <c r="NGJ114" s="28"/>
      <c r="NGK114" s="28"/>
      <c r="NGL114" s="28"/>
      <c r="NGM114" s="28"/>
      <c r="NGN114" s="28"/>
      <c r="NGO114" s="28"/>
      <c r="NGP114" s="28"/>
      <c r="NGQ114" s="28"/>
      <c r="NGR114" s="28"/>
      <c r="NGS114" s="28"/>
      <c r="NGT114" s="28"/>
      <c r="NGU114" s="28"/>
      <c r="NGV114" s="28"/>
      <c r="NGW114" s="28"/>
      <c r="NGX114" s="28"/>
      <c r="NGY114" s="28"/>
      <c r="NGZ114" s="28"/>
      <c r="NHA114" s="28"/>
      <c r="NHB114" s="28"/>
      <c r="NHC114" s="28"/>
      <c r="NHD114" s="28"/>
      <c r="NHE114" s="28"/>
      <c r="NHF114" s="28"/>
      <c r="NHG114" s="28"/>
      <c r="NHH114" s="28"/>
      <c r="NHI114" s="28"/>
      <c r="NHJ114" s="28"/>
      <c r="NHK114" s="28"/>
      <c r="NHL114" s="28"/>
      <c r="NHM114" s="28"/>
      <c r="NHN114" s="28"/>
      <c r="NHO114" s="28"/>
      <c r="NHP114" s="28"/>
      <c r="NHQ114" s="28"/>
      <c r="NHR114" s="28"/>
      <c r="NHS114" s="28"/>
      <c r="NHT114" s="28"/>
      <c r="NHU114" s="28"/>
      <c r="NHV114" s="28"/>
      <c r="NHW114" s="28"/>
      <c r="NHX114" s="28"/>
      <c r="NHY114" s="28"/>
      <c r="NHZ114" s="28"/>
      <c r="NIA114" s="28"/>
      <c r="NIB114" s="28"/>
      <c r="NIC114" s="28"/>
      <c r="NID114" s="28"/>
      <c r="NIE114" s="28"/>
      <c r="NIF114" s="28"/>
      <c r="NIG114" s="28"/>
      <c r="NIH114" s="28"/>
      <c r="NII114" s="28"/>
      <c r="NIJ114" s="28"/>
      <c r="NIK114" s="28"/>
      <c r="NIL114" s="28"/>
      <c r="NIM114" s="28"/>
      <c r="NIN114" s="28"/>
      <c r="NIO114" s="28"/>
      <c r="NIP114" s="28"/>
      <c r="NIQ114" s="28"/>
      <c r="NIR114" s="28"/>
      <c r="NIS114" s="28"/>
      <c r="NIT114" s="28"/>
      <c r="NIU114" s="28"/>
      <c r="NIV114" s="28"/>
      <c r="NIW114" s="28"/>
      <c r="NIX114" s="28"/>
      <c r="NIY114" s="28"/>
      <c r="NIZ114" s="28"/>
      <c r="NJA114" s="28"/>
      <c r="NJB114" s="28"/>
      <c r="NJC114" s="28"/>
      <c r="NJD114" s="28"/>
      <c r="NJE114" s="28"/>
      <c r="NJF114" s="28"/>
      <c r="NJG114" s="28"/>
      <c r="NJH114" s="28"/>
      <c r="NJI114" s="28"/>
      <c r="NJJ114" s="28"/>
      <c r="NJK114" s="28"/>
      <c r="NJL114" s="28"/>
      <c r="NJM114" s="28"/>
      <c r="NJN114" s="28"/>
      <c r="NJO114" s="28"/>
      <c r="NJP114" s="28"/>
      <c r="NJQ114" s="28"/>
      <c r="NJR114" s="28"/>
      <c r="NJS114" s="28"/>
      <c r="NJT114" s="28"/>
      <c r="NJU114" s="28"/>
      <c r="NJV114" s="28"/>
      <c r="NJW114" s="28"/>
      <c r="NJX114" s="28"/>
      <c r="NJY114" s="28"/>
      <c r="NJZ114" s="28"/>
      <c r="NKA114" s="28"/>
      <c r="NKB114" s="28"/>
      <c r="NKC114" s="28"/>
      <c r="NKD114" s="28"/>
      <c r="NKE114" s="28"/>
      <c r="NKF114" s="28"/>
      <c r="NKG114" s="28"/>
      <c r="NKH114" s="28"/>
      <c r="NKI114" s="28"/>
      <c r="NKJ114" s="28"/>
      <c r="NKK114" s="28"/>
      <c r="NKL114" s="28"/>
      <c r="NKM114" s="28"/>
      <c r="NKN114" s="28"/>
      <c r="NKO114" s="28"/>
      <c r="NKP114" s="28"/>
      <c r="NKQ114" s="28"/>
      <c r="NKR114" s="28"/>
      <c r="NKS114" s="28"/>
      <c r="NKT114" s="28"/>
      <c r="NKU114" s="28"/>
      <c r="NKV114" s="28"/>
      <c r="NKW114" s="28"/>
      <c r="NKX114" s="28"/>
      <c r="NKY114" s="28"/>
      <c r="NKZ114" s="28"/>
      <c r="NLA114" s="28"/>
      <c r="NLB114" s="28"/>
      <c r="NLC114" s="28"/>
      <c r="NLD114" s="28"/>
      <c r="NLE114" s="28"/>
      <c r="NLF114" s="28"/>
      <c r="NLG114" s="28"/>
      <c r="NLH114" s="28"/>
      <c r="NLI114" s="28"/>
      <c r="NLJ114" s="28"/>
      <c r="NLK114" s="28"/>
      <c r="NLL114" s="28"/>
      <c r="NLM114" s="28"/>
      <c r="NLN114" s="28"/>
      <c r="NLO114" s="28"/>
      <c r="NLP114" s="28"/>
      <c r="NLQ114" s="28"/>
      <c r="NLR114" s="28"/>
      <c r="NLS114" s="28"/>
      <c r="NLT114" s="28"/>
      <c r="NLU114" s="28"/>
      <c r="NLV114" s="28"/>
      <c r="NLW114" s="28"/>
      <c r="NLX114" s="28"/>
      <c r="NLY114" s="28"/>
      <c r="NLZ114" s="28"/>
      <c r="NMA114" s="28"/>
      <c r="NMB114" s="28"/>
      <c r="NMC114" s="28"/>
      <c r="NMD114" s="28"/>
      <c r="NME114" s="28"/>
      <c r="NMF114" s="28"/>
      <c r="NMG114" s="28"/>
      <c r="NMH114" s="28"/>
      <c r="NMI114" s="28"/>
      <c r="NMJ114" s="28"/>
      <c r="NMK114" s="28"/>
      <c r="NML114" s="28"/>
      <c r="NMM114" s="28"/>
      <c r="NMN114" s="28"/>
      <c r="NMO114" s="28"/>
      <c r="NMP114" s="28"/>
      <c r="NMQ114" s="28"/>
      <c r="NMR114" s="28"/>
      <c r="NMS114" s="28"/>
      <c r="NMT114" s="28"/>
      <c r="NMU114" s="28"/>
      <c r="NMV114" s="28"/>
      <c r="NMW114" s="28"/>
      <c r="NMX114" s="28"/>
      <c r="NMY114" s="28"/>
      <c r="NMZ114" s="28"/>
      <c r="NNA114" s="28"/>
      <c r="NNB114" s="28"/>
      <c r="NNC114" s="28"/>
      <c r="NND114" s="28"/>
      <c r="NNE114" s="28"/>
      <c r="NNF114" s="28"/>
      <c r="NNG114" s="28"/>
      <c r="NNH114" s="28"/>
      <c r="NNI114" s="28"/>
      <c r="NNJ114" s="28"/>
      <c r="NNK114" s="28"/>
      <c r="NNL114" s="28"/>
      <c r="NNM114" s="28"/>
      <c r="NNN114" s="28"/>
      <c r="NNO114" s="28"/>
      <c r="NNP114" s="28"/>
      <c r="NNQ114" s="28"/>
      <c r="NNR114" s="28"/>
      <c r="NNS114" s="28"/>
      <c r="NNT114" s="28"/>
      <c r="NNU114" s="28"/>
      <c r="NNV114" s="28"/>
      <c r="NNW114" s="28"/>
      <c r="NNX114" s="28"/>
      <c r="NNY114" s="28"/>
      <c r="NNZ114" s="28"/>
      <c r="NOA114" s="28"/>
      <c r="NOB114" s="28"/>
      <c r="NOC114" s="28"/>
      <c r="NOD114" s="28"/>
      <c r="NOE114" s="28"/>
      <c r="NOF114" s="28"/>
      <c r="NOG114" s="28"/>
      <c r="NOH114" s="28"/>
      <c r="NOI114" s="28"/>
      <c r="NOJ114" s="28"/>
      <c r="NOK114" s="28"/>
      <c r="NOL114" s="28"/>
      <c r="NOM114" s="28"/>
      <c r="NON114" s="28"/>
      <c r="NOO114" s="28"/>
      <c r="NOP114" s="28"/>
      <c r="NOQ114" s="28"/>
      <c r="NOR114" s="28"/>
      <c r="NOS114" s="28"/>
      <c r="NOT114" s="28"/>
      <c r="NOU114" s="28"/>
      <c r="NOV114" s="28"/>
      <c r="NOW114" s="28"/>
      <c r="NOX114" s="28"/>
      <c r="NOY114" s="28"/>
      <c r="NOZ114" s="28"/>
      <c r="NPA114" s="28"/>
      <c r="NPB114" s="28"/>
      <c r="NPC114" s="28"/>
      <c r="NPD114" s="28"/>
      <c r="NPE114" s="28"/>
      <c r="NPF114" s="28"/>
      <c r="NPG114" s="28"/>
      <c r="NPH114" s="28"/>
      <c r="NPI114" s="28"/>
      <c r="NPJ114" s="28"/>
      <c r="NPK114" s="28"/>
      <c r="NPL114" s="28"/>
      <c r="NPM114" s="28"/>
      <c r="NPN114" s="28"/>
      <c r="NPO114" s="28"/>
      <c r="NPP114" s="28"/>
      <c r="NPQ114" s="28"/>
      <c r="NPR114" s="28"/>
      <c r="NPS114" s="28"/>
      <c r="NPT114" s="28"/>
      <c r="NPU114" s="28"/>
      <c r="NPV114" s="28"/>
      <c r="NPW114" s="28"/>
      <c r="NPX114" s="28"/>
      <c r="NPY114" s="28"/>
      <c r="NPZ114" s="28"/>
      <c r="NQA114" s="28"/>
      <c r="NQB114" s="28"/>
      <c r="NQC114" s="28"/>
      <c r="NQD114" s="28"/>
      <c r="NQE114" s="28"/>
      <c r="NQF114" s="28"/>
      <c r="NQG114" s="28"/>
      <c r="NQH114" s="28"/>
      <c r="NQI114" s="28"/>
      <c r="NQJ114" s="28"/>
      <c r="NQK114" s="28"/>
      <c r="NQL114" s="28"/>
      <c r="NQM114" s="28"/>
      <c r="NQN114" s="28"/>
      <c r="NQO114" s="28"/>
      <c r="NQP114" s="28"/>
      <c r="NQQ114" s="28"/>
      <c r="NQR114" s="28"/>
      <c r="NQS114" s="28"/>
      <c r="NQT114" s="28"/>
      <c r="NQU114" s="28"/>
      <c r="NQV114" s="28"/>
      <c r="NQW114" s="28"/>
      <c r="NQX114" s="28"/>
      <c r="NQY114" s="28"/>
      <c r="NQZ114" s="28"/>
      <c r="NRA114" s="28"/>
      <c r="NRB114" s="28"/>
      <c r="NRC114" s="28"/>
      <c r="NRD114" s="28"/>
      <c r="NRE114" s="28"/>
      <c r="NRF114" s="28"/>
      <c r="NRG114" s="28"/>
      <c r="NRH114" s="28"/>
      <c r="NRI114" s="28"/>
      <c r="NRJ114" s="28"/>
      <c r="NRK114" s="28"/>
      <c r="NRL114" s="28"/>
      <c r="NRM114" s="28"/>
      <c r="NRN114" s="28"/>
      <c r="NRO114" s="28"/>
      <c r="NRP114" s="28"/>
      <c r="NRQ114" s="28"/>
      <c r="NRR114" s="28"/>
      <c r="NRS114" s="28"/>
      <c r="NRT114" s="28"/>
      <c r="NRU114" s="28"/>
      <c r="NRV114" s="28"/>
      <c r="NRW114" s="28"/>
      <c r="NRX114" s="28"/>
      <c r="NRY114" s="28"/>
      <c r="NRZ114" s="28"/>
      <c r="NSA114" s="28"/>
      <c r="NSB114" s="28"/>
      <c r="NSC114" s="28"/>
      <c r="NSD114" s="28"/>
      <c r="NSE114" s="28"/>
      <c r="NSF114" s="28"/>
      <c r="NSG114" s="28"/>
      <c r="NSH114" s="28"/>
      <c r="NSI114" s="28"/>
      <c r="NSJ114" s="28"/>
      <c r="NSK114" s="28"/>
      <c r="NSL114" s="28"/>
      <c r="NSM114" s="28"/>
      <c r="NSN114" s="28"/>
      <c r="NSO114" s="28"/>
      <c r="NSP114" s="28"/>
      <c r="NSQ114" s="28"/>
      <c r="NSR114" s="28"/>
      <c r="NSS114" s="28"/>
      <c r="NST114" s="28"/>
      <c r="NSU114" s="28"/>
      <c r="NSV114" s="28"/>
      <c r="NSW114" s="28"/>
      <c r="NSX114" s="28"/>
      <c r="NSY114" s="28"/>
      <c r="NSZ114" s="28"/>
      <c r="NTA114" s="28"/>
      <c r="NTB114" s="28"/>
      <c r="NTC114" s="28"/>
      <c r="NTD114" s="28"/>
      <c r="NTE114" s="28"/>
      <c r="NTF114" s="28"/>
      <c r="NTG114" s="28"/>
      <c r="NTH114" s="28"/>
      <c r="NTI114" s="28"/>
      <c r="NTJ114" s="28"/>
      <c r="NTK114" s="28"/>
      <c r="NTL114" s="28"/>
      <c r="NTM114" s="28"/>
      <c r="NTN114" s="28"/>
      <c r="NTO114" s="28"/>
      <c r="NTP114" s="28"/>
      <c r="NTQ114" s="28"/>
      <c r="NTR114" s="28"/>
      <c r="NTS114" s="28"/>
      <c r="NTT114" s="28"/>
      <c r="NTU114" s="28"/>
      <c r="NTV114" s="28"/>
      <c r="NTW114" s="28"/>
      <c r="NTX114" s="28"/>
      <c r="NTY114" s="28"/>
      <c r="NTZ114" s="28"/>
      <c r="NUA114" s="28"/>
      <c r="NUB114" s="28"/>
      <c r="NUC114" s="28"/>
      <c r="NUD114" s="28"/>
      <c r="NUE114" s="28"/>
      <c r="NUF114" s="28"/>
      <c r="NUG114" s="28"/>
      <c r="NUH114" s="28"/>
      <c r="NUI114" s="28"/>
      <c r="NUJ114" s="28"/>
      <c r="NUK114" s="28"/>
      <c r="NUL114" s="28"/>
      <c r="NUM114" s="28"/>
      <c r="NUN114" s="28"/>
      <c r="NUO114" s="28"/>
      <c r="NUP114" s="28"/>
      <c r="NUQ114" s="28"/>
      <c r="NUR114" s="28"/>
      <c r="NUS114" s="28"/>
      <c r="NUT114" s="28"/>
      <c r="NUU114" s="28"/>
      <c r="NUV114" s="28"/>
      <c r="NUW114" s="28"/>
      <c r="NUX114" s="28"/>
      <c r="NUY114" s="28"/>
      <c r="NUZ114" s="28"/>
      <c r="NVA114" s="28"/>
      <c r="NVB114" s="28"/>
      <c r="NVC114" s="28"/>
      <c r="NVD114" s="28"/>
      <c r="NVE114" s="28"/>
      <c r="NVF114" s="28"/>
      <c r="NVG114" s="28"/>
      <c r="NVH114" s="28"/>
      <c r="NVI114" s="28"/>
      <c r="NVJ114" s="28"/>
      <c r="NVK114" s="28"/>
      <c r="NVL114" s="28"/>
      <c r="NVM114" s="28"/>
      <c r="NVN114" s="28"/>
      <c r="NVO114" s="28"/>
      <c r="NVP114" s="28"/>
      <c r="NVQ114" s="28"/>
      <c r="NVR114" s="28"/>
      <c r="NVS114" s="28"/>
      <c r="NVT114" s="28"/>
      <c r="NVU114" s="28"/>
      <c r="NVV114" s="28"/>
      <c r="NVW114" s="28"/>
      <c r="NVX114" s="28"/>
      <c r="NVY114" s="28"/>
      <c r="NVZ114" s="28"/>
      <c r="NWA114" s="28"/>
      <c r="NWB114" s="28"/>
      <c r="NWC114" s="28"/>
      <c r="NWD114" s="28"/>
      <c r="NWE114" s="28"/>
      <c r="NWF114" s="28"/>
      <c r="NWG114" s="28"/>
      <c r="NWH114" s="28"/>
      <c r="NWI114" s="28"/>
      <c r="NWJ114" s="28"/>
      <c r="NWK114" s="28"/>
      <c r="NWL114" s="28"/>
      <c r="NWM114" s="28"/>
      <c r="NWN114" s="28"/>
      <c r="NWO114" s="28"/>
      <c r="NWP114" s="28"/>
      <c r="NWQ114" s="28"/>
      <c r="NWR114" s="28"/>
      <c r="NWS114" s="28"/>
      <c r="NWT114" s="28"/>
      <c r="NWU114" s="28"/>
      <c r="NWV114" s="28"/>
      <c r="NWW114" s="28"/>
      <c r="NWX114" s="28"/>
      <c r="NWY114" s="28"/>
      <c r="NWZ114" s="28"/>
      <c r="NXA114" s="28"/>
      <c r="NXB114" s="28"/>
      <c r="NXC114" s="28"/>
      <c r="NXD114" s="28"/>
      <c r="NXE114" s="28"/>
      <c r="NXF114" s="28"/>
      <c r="NXG114" s="28"/>
      <c r="NXH114" s="28"/>
      <c r="NXI114" s="28"/>
      <c r="NXJ114" s="28"/>
      <c r="NXK114" s="28"/>
      <c r="NXL114" s="28"/>
      <c r="NXM114" s="28"/>
      <c r="NXN114" s="28"/>
      <c r="NXO114" s="28"/>
      <c r="NXP114" s="28"/>
      <c r="NXQ114" s="28"/>
      <c r="NXR114" s="28"/>
      <c r="NXS114" s="28"/>
      <c r="NXT114" s="28"/>
      <c r="NXU114" s="28"/>
      <c r="NXV114" s="28"/>
      <c r="NXW114" s="28"/>
      <c r="NXX114" s="28"/>
      <c r="NXY114" s="28"/>
      <c r="NXZ114" s="28"/>
      <c r="NYA114" s="28"/>
      <c r="NYB114" s="28"/>
      <c r="NYC114" s="28"/>
      <c r="NYD114" s="28"/>
      <c r="NYE114" s="28"/>
      <c r="NYF114" s="28"/>
      <c r="NYG114" s="28"/>
      <c r="NYH114" s="28"/>
      <c r="NYI114" s="28"/>
      <c r="NYJ114" s="28"/>
      <c r="NYK114" s="28"/>
      <c r="NYL114" s="28"/>
      <c r="NYM114" s="28"/>
      <c r="NYN114" s="28"/>
      <c r="NYO114" s="28"/>
      <c r="NYP114" s="28"/>
      <c r="NYQ114" s="28"/>
      <c r="NYR114" s="28"/>
      <c r="NYS114" s="28"/>
      <c r="NYT114" s="28"/>
      <c r="NYU114" s="28"/>
      <c r="NYV114" s="28"/>
      <c r="NYW114" s="28"/>
      <c r="NYX114" s="28"/>
      <c r="NYY114" s="28"/>
      <c r="NYZ114" s="28"/>
      <c r="NZA114" s="28"/>
      <c r="NZB114" s="28"/>
      <c r="NZC114" s="28"/>
      <c r="NZD114" s="28"/>
      <c r="NZE114" s="28"/>
      <c r="NZF114" s="28"/>
      <c r="NZG114" s="28"/>
      <c r="NZH114" s="28"/>
      <c r="NZI114" s="28"/>
      <c r="NZJ114" s="28"/>
      <c r="NZK114" s="28"/>
      <c r="NZL114" s="28"/>
      <c r="NZM114" s="28"/>
      <c r="NZN114" s="28"/>
      <c r="NZO114" s="28"/>
      <c r="NZP114" s="28"/>
      <c r="NZQ114" s="28"/>
      <c r="NZR114" s="28"/>
      <c r="NZS114" s="28"/>
      <c r="NZT114" s="28"/>
      <c r="NZU114" s="28"/>
      <c r="NZV114" s="28"/>
      <c r="NZW114" s="28"/>
      <c r="NZX114" s="28"/>
      <c r="NZY114" s="28"/>
      <c r="NZZ114" s="28"/>
      <c r="OAA114" s="28"/>
      <c r="OAB114" s="28"/>
      <c r="OAC114" s="28"/>
      <c r="OAD114" s="28"/>
      <c r="OAE114" s="28"/>
      <c r="OAF114" s="28"/>
      <c r="OAG114" s="28"/>
      <c r="OAH114" s="28"/>
      <c r="OAI114" s="28"/>
      <c r="OAJ114" s="28"/>
      <c r="OAK114" s="28"/>
      <c r="OAL114" s="28"/>
      <c r="OAM114" s="28"/>
      <c r="OAN114" s="28"/>
      <c r="OAO114" s="28"/>
      <c r="OAP114" s="28"/>
      <c r="OAQ114" s="28"/>
      <c r="OAR114" s="28"/>
      <c r="OAS114" s="28"/>
      <c r="OAT114" s="28"/>
      <c r="OAU114" s="28"/>
      <c r="OAV114" s="28"/>
      <c r="OAW114" s="28"/>
      <c r="OAX114" s="28"/>
      <c r="OAY114" s="28"/>
      <c r="OAZ114" s="28"/>
      <c r="OBA114" s="28"/>
      <c r="OBB114" s="28"/>
      <c r="OBC114" s="28"/>
      <c r="OBD114" s="28"/>
      <c r="OBE114" s="28"/>
      <c r="OBF114" s="28"/>
      <c r="OBG114" s="28"/>
      <c r="OBH114" s="28"/>
      <c r="OBI114" s="28"/>
      <c r="OBJ114" s="28"/>
      <c r="OBK114" s="28"/>
      <c r="OBL114" s="28"/>
      <c r="OBM114" s="28"/>
      <c r="OBN114" s="28"/>
      <c r="OBO114" s="28"/>
      <c r="OBP114" s="28"/>
      <c r="OBQ114" s="28"/>
      <c r="OBR114" s="28"/>
      <c r="OBS114" s="28"/>
      <c r="OBT114" s="28"/>
      <c r="OBU114" s="28"/>
      <c r="OBV114" s="28"/>
      <c r="OBW114" s="28"/>
      <c r="OBX114" s="28"/>
      <c r="OBY114" s="28"/>
      <c r="OBZ114" s="28"/>
      <c r="OCA114" s="28"/>
      <c r="OCB114" s="28"/>
      <c r="OCC114" s="28"/>
      <c r="OCD114" s="28"/>
      <c r="OCE114" s="28"/>
      <c r="OCF114" s="28"/>
      <c r="OCG114" s="28"/>
      <c r="OCH114" s="28"/>
      <c r="OCI114" s="28"/>
      <c r="OCJ114" s="28"/>
      <c r="OCK114" s="28"/>
      <c r="OCL114" s="28"/>
      <c r="OCM114" s="28"/>
      <c r="OCN114" s="28"/>
      <c r="OCO114" s="28"/>
      <c r="OCP114" s="28"/>
      <c r="OCQ114" s="28"/>
      <c r="OCR114" s="28"/>
      <c r="OCS114" s="28"/>
      <c r="OCT114" s="28"/>
      <c r="OCU114" s="28"/>
      <c r="OCV114" s="28"/>
      <c r="OCW114" s="28"/>
      <c r="OCX114" s="28"/>
      <c r="OCY114" s="28"/>
      <c r="OCZ114" s="28"/>
      <c r="ODA114" s="28"/>
      <c r="ODB114" s="28"/>
      <c r="ODC114" s="28"/>
      <c r="ODD114" s="28"/>
      <c r="ODE114" s="28"/>
      <c r="ODF114" s="28"/>
      <c r="ODG114" s="28"/>
      <c r="ODH114" s="28"/>
      <c r="ODI114" s="28"/>
      <c r="ODJ114" s="28"/>
      <c r="ODK114" s="28"/>
      <c r="ODL114" s="28"/>
      <c r="ODM114" s="28"/>
      <c r="ODN114" s="28"/>
      <c r="ODO114" s="28"/>
      <c r="ODP114" s="28"/>
      <c r="ODQ114" s="28"/>
      <c r="ODR114" s="28"/>
      <c r="ODS114" s="28"/>
      <c r="ODT114" s="28"/>
      <c r="ODU114" s="28"/>
      <c r="ODV114" s="28"/>
      <c r="ODW114" s="28"/>
      <c r="ODX114" s="28"/>
      <c r="ODY114" s="28"/>
      <c r="ODZ114" s="28"/>
      <c r="OEA114" s="28"/>
      <c r="OEB114" s="28"/>
      <c r="OEC114" s="28"/>
      <c r="OED114" s="28"/>
      <c r="OEE114" s="28"/>
      <c r="OEF114" s="28"/>
      <c r="OEG114" s="28"/>
      <c r="OEH114" s="28"/>
      <c r="OEI114" s="28"/>
      <c r="OEJ114" s="28"/>
      <c r="OEK114" s="28"/>
      <c r="OEL114" s="28"/>
      <c r="OEM114" s="28"/>
      <c r="OEN114" s="28"/>
      <c r="OEO114" s="28"/>
      <c r="OEP114" s="28"/>
      <c r="OEQ114" s="28"/>
      <c r="OER114" s="28"/>
      <c r="OES114" s="28"/>
      <c r="OET114" s="28"/>
      <c r="OEU114" s="28"/>
      <c r="OEV114" s="28"/>
      <c r="OEW114" s="28"/>
      <c r="OEX114" s="28"/>
      <c r="OEY114" s="28"/>
      <c r="OEZ114" s="28"/>
      <c r="OFA114" s="28"/>
      <c r="OFB114" s="28"/>
      <c r="OFC114" s="28"/>
      <c r="OFD114" s="28"/>
      <c r="OFE114" s="28"/>
      <c r="OFF114" s="28"/>
      <c r="OFG114" s="28"/>
      <c r="OFH114" s="28"/>
      <c r="OFI114" s="28"/>
      <c r="OFJ114" s="28"/>
      <c r="OFK114" s="28"/>
      <c r="OFL114" s="28"/>
      <c r="OFM114" s="28"/>
      <c r="OFN114" s="28"/>
      <c r="OFO114" s="28"/>
      <c r="OFP114" s="28"/>
      <c r="OFQ114" s="28"/>
      <c r="OFR114" s="28"/>
      <c r="OFS114" s="28"/>
      <c r="OFT114" s="28"/>
      <c r="OFU114" s="28"/>
      <c r="OFV114" s="28"/>
      <c r="OFW114" s="28"/>
      <c r="OFX114" s="28"/>
      <c r="OFY114" s="28"/>
      <c r="OFZ114" s="28"/>
      <c r="OGA114" s="28"/>
      <c r="OGB114" s="28"/>
      <c r="OGC114" s="28"/>
      <c r="OGD114" s="28"/>
      <c r="OGE114" s="28"/>
      <c r="OGF114" s="28"/>
      <c r="OGG114" s="28"/>
      <c r="OGH114" s="28"/>
      <c r="OGI114" s="28"/>
      <c r="OGJ114" s="28"/>
      <c r="OGK114" s="28"/>
      <c r="OGL114" s="28"/>
      <c r="OGM114" s="28"/>
      <c r="OGN114" s="28"/>
      <c r="OGO114" s="28"/>
      <c r="OGP114" s="28"/>
      <c r="OGQ114" s="28"/>
      <c r="OGR114" s="28"/>
      <c r="OGS114" s="28"/>
      <c r="OGT114" s="28"/>
      <c r="OGU114" s="28"/>
      <c r="OGV114" s="28"/>
      <c r="OGW114" s="28"/>
      <c r="OGX114" s="28"/>
      <c r="OGY114" s="28"/>
      <c r="OGZ114" s="28"/>
      <c r="OHA114" s="28"/>
      <c r="OHB114" s="28"/>
      <c r="OHC114" s="28"/>
      <c r="OHD114" s="28"/>
      <c r="OHE114" s="28"/>
      <c r="OHF114" s="28"/>
      <c r="OHG114" s="28"/>
      <c r="OHH114" s="28"/>
      <c r="OHI114" s="28"/>
      <c r="OHJ114" s="28"/>
      <c r="OHK114" s="28"/>
      <c r="OHL114" s="28"/>
      <c r="OHM114" s="28"/>
      <c r="OHN114" s="28"/>
      <c r="OHO114" s="28"/>
      <c r="OHP114" s="28"/>
      <c r="OHQ114" s="28"/>
      <c r="OHR114" s="28"/>
      <c r="OHS114" s="28"/>
      <c r="OHT114" s="28"/>
      <c r="OHU114" s="28"/>
      <c r="OHV114" s="28"/>
      <c r="OHW114" s="28"/>
      <c r="OHX114" s="28"/>
      <c r="OHY114" s="28"/>
      <c r="OHZ114" s="28"/>
      <c r="OIA114" s="28"/>
      <c r="OIB114" s="28"/>
      <c r="OIC114" s="28"/>
      <c r="OID114" s="28"/>
      <c r="OIE114" s="28"/>
      <c r="OIF114" s="28"/>
      <c r="OIG114" s="28"/>
      <c r="OIH114" s="28"/>
      <c r="OII114" s="28"/>
      <c r="OIJ114" s="28"/>
      <c r="OIK114" s="28"/>
      <c r="OIL114" s="28"/>
      <c r="OIM114" s="28"/>
      <c r="OIN114" s="28"/>
      <c r="OIO114" s="28"/>
      <c r="OIP114" s="28"/>
      <c r="OIQ114" s="28"/>
      <c r="OIR114" s="28"/>
      <c r="OIS114" s="28"/>
      <c r="OIT114" s="28"/>
      <c r="OIU114" s="28"/>
      <c r="OIV114" s="28"/>
      <c r="OIW114" s="28"/>
      <c r="OIX114" s="28"/>
      <c r="OIY114" s="28"/>
      <c r="OIZ114" s="28"/>
      <c r="OJA114" s="28"/>
      <c r="OJB114" s="28"/>
      <c r="OJC114" s="28"/>
      <c r="OJD114" s="28"/>
      <c r="OJE114" s="28"/>
      <c r="OJF114" s="28"/>
      <c r="OJG114" s="28"/>
      <c r="OJH114" s="28"/>
      <c r="OJI114" s="28"/>
      <c r="OJJ114" s="28"/>
      <c r="OJK114" s="28"/>
      <c r="OJL114" s="28"/>
      <c r="OJM114" s="28"/>
      <c r="OJN114" s="28"/>
      <c r="OJO114" s="28"/>
      <c r="OJP114" s="28"/>
      <c r="OJQ114" s="28"/>
      <c r="OJR114" s="28"/>
      <c r="OJS114" s="28"/>
      <c r="OJT114" s="28"/>
      <c r="OJU114" s="28"/>
      <c r="OJV114" s="28"/>
      <c r="OJW114" s="28"/>
      <c r="OJX114" s="28"/>
      <c r="OJY114" s="28"/>
      <c r="OJZ114" s="28"/>
      <c r="OKA114" s="28"/>
      <c r="OKB114" s="28"/>
      <c r="OKC114" s="28"/>
      <c r="OKD114" s="28"/>
      <c r="OKE114" s="28"/>
      <c r="OKF114" s="28"/>
      <c r="OKG114" s="28"/>
      <c r="OKH114" s="28"/>
      <c r="OKI114" s="28"/>
      <c r="OKJ114" s="28"/>
      <c r="OKK114" s="28"/>
      <c r="OKL114" s="28"/>
      <c r="OKM114" s="28"/>
      <c r="OKN114" s="28"/>
      <c r="OKO114" s="28"/>
      <c r="OKP114" s="28"/>
      <c r="OKQ114" s="28"/>
      <c r="OKR114" s="28"/>
      <c r="OKS114" s="28"/>
      <c r="OKT114" s="28"/>
      <c r="OKU114" s="28"/>
      <c r="OKV114" s="28"/>
      <c r="OKW114" s="28"/>
      <c r="OKX114" s="28"/>
      <c r="OKY114" s="28"/>
      <c r="OKZ114" s="28"/>
      <c r="OLA114" s="28"/>
      <c r="OLB114" s="28"/>
      <c r="OLC114" s="28"/>
      <c r="OLD114" s="28"/>
      <c r="OLE114" s="28"/>
      <c r="OLF114" s="28"/>
      <c r="OLG114" s="28"/>
      <c r="OLH114" s="28"/>
      <c r="OLI114" s="28"/>
      <c r="OLJ114" s="28"/>
      <c r="OLK114" s="28"/>
      <c r="OLL114" s="28"/>
      <c r="OLM114" s="28"/>
      <c r="OLN114" s="28"/>
      <c r="OLO114" s="28"/>
      <c r="OLP114" s="28"/>
      <c r="OLQ114" s="28"/>
      <c r="OLR114" s="28"/>
      <c r="OLS114" s="28"/>
      <c r="OLT114" s="28"/>
      <c r="OLU114" s="28"/>
      <c r="OLV114" s="28"/>
      <c r="OLW114" s="28"/>
      <c r="OLX114" s="28"/>
      <c r="OLY114" s="28"/>
      <c r="OLZ114" s="28"/>
      <c r="OMA114" s="28"/>
      <c r="OMB114" s="28"/>
      <c r="OMC114" s="28"/>
      <c r="OMD114" s="28"/>
      <c r="OME114" s="28"/>
      <c r="OMF114" s="28"/>
      <c r="OMG114" s="28"/>
      <c r="OMH114" s="28"/>
      <c r="OMI114" s="28"/>
      <c r="OMJ114" s="28"/>
      <c r="OMK114" s="28"/>
      <c r="OML114" s="28"/>
      <c r="OMM114" s="28"/>
      <c r="OMN114" s="28"/>
      <c r="OMO114" s="28"/>
      <c r="OMP114" s="28"/>
      <c r="OMQ114" s="28"/>
      <c r="OMR114" s="28"/>
      <c r="OMS114" s="28"/>
      <c r="OMT114" s="28"/>
      <c r="OMU114" s="28"/>
      <c r="OMV114" s="28"/>
      <c r="OMW114" s="28"/>
      <c r="OMX114" s="28"/>
      <c r="OMY114" s="28"/>
      <c r="OMZ114" s="28"/>
      <c r="ONA114" s="28"/>
      <c r="ONB114" s="28"/>
      <c r="ONC114" s="28"/>
      <c r="OND114" s="28"/>
      <c r="ONE114" s="28"/>
      <c r="ONF114" s="28"/>
      <c r="ONG114" s="28"/>
      <c r="ONH114" s="28"/>
      <c r="ONI114" s="28"/>
      <c r="ONJ114" s="28"/>
      <c r="ONK114" s="28"/>
      <c r="ONL114" s="28"/>
      <c r="ONM114" s="28"/>
      <c r="ONN114" s="28"/>
      <c r="ONO114" s="28"/>
      <c r="ONP114" s="28"/>
      <c r="ONQ114" s="28"/>
      <c r="ONR114" s="28"/>
      <c r="ONS114" s="28"/>
      <c r="ONT114" s="28"/>
      <c r="ONU114" s="28"/>
      <c r="ONV114" s="28"/>
      <c r="ONW114" s="28"/>
      <c r="ONX114" s="28"/>
      <c r="ONY114" s="28"/>
      <c r="ONZ114" s="28"/>
      <c r="OOA114" s="28"/>
      <c r="OOB114" s="28"/>
      <c r="OOC114" s="28"/>
      <c r="OOD114" s="28"/>
      <c r="OOE114" s="28"/>
      <c r="OOF114" s="28"/>
      <c r="OOG114" s="28"/>
      <c r="OOH114" s="28"/>
      <c r="OOI114" s="28"/>
      <c r="OOJ114" s="28"/>
      <c r="OOK114" s="28"/>
      <c r="OOL114" s="28"/>
      <c r="OOM114" s="28"/>
      <c r="OON114" s="28"/>
      <c r="OOO114" s="28"/>
      <c r="OOP114" s="28"/>
      <c r="OOQ114" s="28"/>
      <c r="OOR114" s="28"/>
      <c r="OOS114" s="28"/>
      <c r="OOT114" s="28"/>
      <c r="OOU114" s="28"/>
      <c r="OOV114" s="28"/>
      <c r="OOW114" s="28"/>
      <c r="OOX114" s="28"/>
      <c r="OOY114" s="28"/>
      <c r="OOZ114" s="28"/>
      <c r="OPA114" s="28"/>
      <c r="OPB114" s="28"/>
      <c r="OPC114" s="28"/>
      <c r="OPD114" s="28"/>
      <c r="OPE114" s="28"/>
      <c r="OPF114" s="28"/>
      <c r="OPG114" s="28"/>
      <c r="OPH114" s="28"/>
      <c r="OPI114" s="28"/>
      <c r="OPJ114" s="28"/>
      <c r="OPK114" s="28"/>
      <c r="OPL114" s="28"/>
      <c r="OPM114" s="28"/>
      <c r="OPN114" s="28"/>
      <c r="OPO114" s="28"/>
      <c r="OPP114" s="28"/>
      <c r="OPQ114" s="28"/>
      <c r="OPR114" s="28"/>
      <c r="OPS114" s="28"/>
      <c r="OPT114" s="28"/>
      <c r="OPU114" s="28"/>
      <c r="OPV114" s="28"/>
      <c r="OPW114" s="28"/>
      <c r="OPX114" s="28"/>
      <c r="OPY114" s="28"/>
      <c r="OPZ114" s="28"/>
      <c r="OQA114" s="28"/>
      <c r="OQB114" s="28"/>
      <c r="OQC114" s="28"/>
      <c r="OQD114" s="28"/>
      <c r="OQE114" s="28"/>
      <c r="OQF114" s="28"/>
      <c r="OQG114" s="28"/>
      <c r="OQH114" s="28"/>
      <c r="OQI114" s="28"/>
      <c r="OQJ114" s="28"/>
      <c r="OQK114" s="28"/>
      <c r="OQL114" s="28"/>
      <c r="OQM114" s="28"/>
      <c r="OQN114" s="28"/>
      <c r="OQO114" s="28"/>
      <c r="OQP114" s="28"/>
      <c r="OQQ114" s="28"/>
      <c r="OQR114" s="28"/>
      <c r="OQS114" s="28"/>
      <c r="OQT114" s="28"/>
      <c r="OQU114" s="28"/>
      <c r="OQV114" s="28"/>
      <c r="OQW114" s="28"/>
      <c r="OQX114" s="28"/>
      <c r="OQY114" s="28"/>
      <c r="OQZ114" s="28"/>
      <c r="ORA114" s="28"/>
      <c r="ORB114" s="28"/>
      <c r="ORC114" s="28"/>
      <c r="ORD114" s="28"/>
      <c r="ORE114" s="28"/>
      <c r="ORF114" s="28"/>
      <c r="ORG114" s="28"/>
      <c r="ORH114" s="28"/>
      <c r="ORI114" s="28"/>
      <c r="ORJ114" s="28"/>
      <c r="ORK114" s="28"/>
      <c r="ORL114" s="28"/>
      <c r="ORM114" s="28"/>
      <c r="ORN114" s="28"/>
      <c r="ORO114" s="28"/>
      <c r="ORP114" s="28"/>
      <c r="ORQ114" s="28"/>
      <c r="ORR114" s="28"/>
      <c r="ORS114" s="28"/>
      <c r="ORT114" s="28"/>
      <c r="ORU114" s="28"/>
      <c r="ORV114" s="28"/>
      <c r="ORW114" s="28"/>
      <c r="ORX114" s="28"/>
      <c r="ORY114" s="28"/>
      <c r="ORZ114" s="28"/>
      <c r="OSA114" s="28"/>
      <c r="OSB114" s="28"/>
      <c r="OSC114" s="28"/>
      <c r="OSD114" s="28"/>
      <c r="OSE114" s="28"/>
      <c r="OSF114" s="28"/>
      <c r="OSG114" s="28"/>
      <c r="OSH114" s="28"/>
      <c r="OSI114" s="28"/>
      <c r="OSJ114" s="28"/>
      <c r="OSK114" s="28"/>
      <c r="OSL114" s="28"/>
      <c r="OSM114" s="28"/>
      <c r="OSN114" s="28"/>
      <c r="OSO114" s="28"/>
      <c r="OSP114" s="28"/>
      <c r="OSQ114" s="28"/>
      <c r="OSR114" s="28"/>
      <c r="OSS114" s="28"/>
      <c r="OST114" s="28"/>
      <c r="OSU114" s="28"/>
      <c r="OSV114" s="28"/>
      <c r="OSW114" s="28"/>
      <c r="OSX114" s="28"/>
      <c r="OSY114" s="28"/>
      <c r="OSZ114" s="28"/>
      <c r="OTA114" s="28"/>
      <c r="OTB114" s="28"/>
      <c r="OTC114" s="28"/>
      <c r="OTD114" s="28"/>
      <c r="OTE114" s="28"/>
      <c r="OTF114" s="28"/>
      <c r="OTG114" s="28"/>
      <c r="OTH114" s="28"/>
      <c r="OTI114" s="28"/>
      <c r="OTJ114" s="28"/>
      <c r="OTK114" s="28"/>
      <c r="OTL114" s="28"/>
      <c r="OTM114" s="28"/>
      <c r="OTN114" s="28"/>
      <c r="OTO114" s="28"/>
      <c r="OTP114" s="28"/>
      <c r="OTQ114" s="28"/>
      <c r="OTR114" s="28"/>
      <c r="OTS114" s="28"/>
      <c r="OTT114" s="28"/>
      <c r="OTU114" s="28"/>
      <c r="OTV114" s="28"/>
      <c r="OTW114" s="28"/>
      <c r="OTX114" s="28"/>
      <c r="OTY114" s="28"/>
      <c r="OTZ114" s="28"/>
      <c r="OUA114" s="28"/>
      <c r="OUB114" s="28"/>
      <c r="OUC114" s="28"/>
      <c r="OUD114" s="28"/>
      <c r="OUE114" s="28"/>
      <c r="OUF114" s="28"/>
      <c r="OUG114" s="28"/>
      <c r="OUH114" s="28"/>
      <c r="OUI114" s="28"/>
      <c r="OUJ114" s="28"/>
      <c r="OUK114" s="28"/>
      <c r="OUL114" s="28"/>
      <c r="OUM114" s="28"/>
      <c r="OUN114" s="28"/>
      <c r="OUO114" s="28"/>
      <c r="OUP114" s="28"/>
      <c r="OUQ114" s="28"/>
      <c r="OUR114" s="28"/>
      <c r="OUS114" s="28"/>
      <c r="OUT114" s="28"/>
      <c r="OUU114" s="28"/>
      <c r="OUV114" s="28"/>
      <c r="OUW114" s="28"/>
      <c r="OUX114" s="28"/>
      <c r="OUY114" s="28"/>
      <c r="OUZ114" s="28"/>
      <c r="OVA114" s="28"/>
      <c r="OVB114" s="28"/>
      <c r="OVC114" s="28"/>
      <c r="OVD114" s="28"/>
      <c r="OVE114" s="28"/>
      <c r="OVF114" s="28"/>
      <c r="OVG114" s="28"/>
      <c r="OVH114" s="28"/>
      <c r="OVI114" s="28"/>
      <c r="OVJ114" s="28"/>
      <c r="OVK114" s="28"/>
      <c r="OVL114" s="28"/>
      <c r="OVM114" s="28"/>
      <c r="OVN114" s="28"/>
      <c r="OVO114" s="28"/>
      <c r="OVP114" s="28"/>
      <c r="OVQ114" s="28"/>
      <c r="OVR114" s="28"/>
      <c r="OVS114" s="28"/>
      <c r="OVT114" s="28"/>
      <c r="OVU114" s="28"/>
      <c r="OVV114" s="28"/>
      <c r="OVW114" s="28"/>
      <c r="OVX114" s="28"/>
      <c r="OVY114" s="28"/>
      <c r="OVZ114" s="28"/>
      <c r="OWA114" s="28"/>
      <c r="OWB114" s="28"/>
      <c r="OWC114" s="28"/>
      <c r="OWD114" s="28"/>
      <c r="OWE114" s="28"/>
      <c r="OWF114" s="28"/>
      <c r="OWG114" s="28"/>
      <c r="OWH114" s="28"/>
      <c r="OWI114" s="28"/>
      <c r="OWJ114" s="28"/>
      <c r="OWK114" s="28"/>
      <c r="OWL114" s="28"/>
      <c r="OWM114" s="28"/>
      <c r="OWN114" s="28"/>
      <c r="OWO114" s="28"/>
      <c r="OWP114" s="28"/>
      <c r="OWQ114" s="28"/>
      <c r="OWR114" s="28"/>
      <c r="OWS114" s="28"/>
      <c r="OWT114" s="28"/>
      <c r="OWU114" s="28"/>
      <c r="OWV114" s="28"/>
      <c r="OWW114" s="28"/>
      <c r="OWX114" s="28"/>
      <c r="OWY114" s="28"/>
      <c r="OWZ114" s="28"/>
      <c r="OXA114" s="28"/>
      <c r="OXB114" s="28"/>
      <c r="OXC114" s="28"/>
      <c r="OXD114" s="28"/>
      <c r="OXE114" s="28"/>
      <c r="OXF114" s="28"/>
      <c r="OXG114" s="28"/>
      <c r="OXH114" s="28"/>
      <c r="OXI114" s="28"/>
      <c r="OXJ114" s="28"/>
      <c r="OXK114" s="28"/>
      <c r="OXL114" s="28"/>
      <c r="OXM114" s="28"/>
      <c r="OXN114" s="28"/>
      <c r="OXO114" s="28"/>
      <c r="OXP114" s="28"/>
      <c r="OXQ114" s="28"/>
      <c r="OXR114" s="28"/>
      <c r="OXS114" s="28"/>
      <c r="OXT114" s="28"/>
      <c r="OXU114" s="28"/>
      <c r="OXV114" s="28"/>
      <c r="OXW114" s="28"/>
      <c r="OXX114" s="28"/>
      <c r="OXY114" s="28"/>
      <c r="OXZ114" s="28"/>
      <c r="OYA114" s="28"/>
      <c r="OYB114" s="28"/>
      <c r="OYC114" s="28"/>
      <c r="OYD114" s="28"/>
      <c r="OYE114" s="28"/>
      <c r="OYF114" s="28"/>
      <c r="OYG114" s="28"/>
      <c r="OYH114" s="28"/>
      <c r="OYI114" s="28"/>
      <c r="OYJ114" s="28"/>
      <c r="OYK114" s="28"/>
      <c r="OYL114" s="28"/>
      <c r="OYM114" s="28"/>
      <c r="OYN114" s="28"/>
      <c r="OYO114" s="28"/>
      <c r="OYP114" s="28"/>
      <c r="OYQ114" s="28"/>
      <c r="OYR114" s="28"/>
      <c r="OYS114" s="28"/>
      <c r="OYT114" s="28"/>
      <c r="OYU114" s="28"/>
      <c r="OYV114" s="28"/>
      <c r="OYW114" s="28"/>
      <c r="OYX114" s="28"/>
      <c r="OYY114" s="28"/>
      <c r="OYZ114" s="28"/>
      <c r="OZA114" s="28"/>
      <c r="OZB114" s="28"/>
      <c r="OZC114" s="28"/>
      <c r="OZD114" s="28"/>
      <c r="OZE114" s="28"/>
      <c r="OZF114" s="28"/>
      <c r="OZG114" s="28"/>
      <c r="OZH114" s="28"/>
      <c r="OZI114" s="28"/>
      <c r="OZJ114" s="28"/>
      <c r="OZK114" s="28"/>
      <c r="OZL114" s="28"/>
      <c r="OZM114" s="28"/>
      <c r="OZN114" s="28"/>
      <c r="OZO114" s="28"/>
      <c r="OZP114" s="28"/>
      <c r="OZQ114" s="28"/>
      <c r="OZR114" s="28"/>
      <c r="OZS114" s="28"/>
      <c r="OZT114" s="28"/>
      <c r="OZU114" s="28"/>
      <c r="OZV114" s="28"/>
      <c r="OZW114" s="28"/>
      <c r="OZX114" s="28"/>
      <c r="OZY114" s="28"/>
      <c r="OZZ114" s="28"/>
      <c r="PAA114" s="28"/>
      <c r="PAB114" s="28"/>
      <c r="PAC114" s="28"/>
      <c r="PAD114" s="28"/>
      <c r="PAE114" s="28"/>
      <c r="PAF114" s="28"/>
      <c r="PAG114" s="28"/>
      <c r="PAH114" s="28"/>
      <c r="PAI114" s="28"/>
      <c r="PAJ114" s="28"/>
      <c r="PAK114" s="28"/>
      <c r="PAL114" s="28"/>
      <c r="PAM114" s="28"/>
      <c r="PAN114" s="28"/>
      <c r="PAO114" s="28"/>
      <c r="PAP114" s="28"/>
      <c r="PAQ114" s="28"/>
      <c r="PAR114" s="28"/>
      <c r="PAS114" s="28"/>
      <c r="PAT114" s="28"/>
      <c r="PAU114" s="28"/>
      <c r="PAV114" s="28"/>
      <c r="PAW114" s="28"/>
      <c r="PAX114" s="28"/>
      <c r="PAY114" s="28"/>
      <c r="PAZ114" s="28"/>
      <c r="PBA114" s="28"/>
      <c r="PBB114" s="28"/>
      <c r="PBC114" s="28"/>
      <c r="PBD114" s="28"/>
      <c r="PBE114" s="28"/>
      <c r="PBF114" s="28"/>
      <c r="PBG114" s="28"/>
      <c r="PBH114" s="28"/>
      <c r="PBI114" s="28"/>
      <c r="PBJ114" s="28"/>
      <c r="PBK114" s="28"/>
      <c r="PBL114" s="28"/>
      <c r="PBM114" s="28"/>
      <c r="PBN114" s="28"/>
      <c r="PBO114" s="28"/>
      <c r="PBP114" s="28"/>
      <c r="PBQ114" s="28"/>
      <c r="PBR114" s="28"/>
      <c r="PBS114" s="28"/>
      <c r="PBT114" s="28"/>
      <c r="PBU114" s="28"/>
      <c r="PBV114" s="28"/>
      <c r="PBW114" s="28"/>
      <c r="PBX114" s="28"/>
      <c r="PBY114" s="28"/>
      <c r="PBZ114" s="28"/>
      <c r="PCA114" s="28"/>
      <c r="PCB114" s="28"/>
      <c r="PCC114" s="28"/>
      <c r="PCD114" s="28"/>
      <c r="PCE114" s="28"/>
      <c r="PCF114" s="28"/>
      <c r="PCG114" s="28"/>
      <c r="PCH114" s="28"/>
      <c r="PCI114" s="28"/>
      <c r="PCJ114" s="28"/>
      <c r="PCK114" s="28"/>
      <c r="PCL114" s="28"/>
      <c r="PCM114" s="28"/>
      <c r="PCN114" s="28"/>
      <c r="PCO114" s="28"/>
      <c r="PCP114" s="28"/>
      <c r="PCQ114" s="28"/>
      <c r="PCR114" s="28"/>
      <c r="PCS114" s="28"/>
      <c r="PCT114" s="28"/>
      <c r="PCU114" s="28"/>
      <c r="PCV114" s="28"/>
      <c r="PCW114" s="28"/>
      <c r="PCX114" s="28"/>
      <c r="PCY114" s="28"/>
      <c r="PCZ114" s="28"/>
      <c r="PDA114" s="28"/>
      <c r="PDB114" s="28"/>
      <c r="PDC114" s="28"/>
      <c r="PDD114" s="28"/>
      <c r="PDE114" s="28"/>
      <c r="PDF114" s="28"/>
      <c r="PDG114" s="28"/>
      <c r="PDH114" s="28"/>
      <c r="PDI114" s="28"/>
      <c r="PDJ114" s="28"/>
      <c r="PDK114" s="28"/>
      <c r="PDL114" s="28"/>
      <c r="PDM114" s="28"/>
      <c r="PDN114" s="28"/>
      <c r="PDO114" s="28"/>
      <c r="PDP114" s="28"/>
      <c r="PDQ114" s="28"/>
      <c r="PDR114" s="28"/>
      <c r="PDS114" s="28"/>
      <c r="PDT114" s="28"/>
      <c r="PDU114" s="28"/>
      <c r="PDV114" s="28"/>
      <c r="PDW114" s="28"/>
      <c r="PDX114" s="28"/>
      <c r="PDY114" s="28"/>
      <c r="PDZ114" s="28"/>
      <c r="PEA114" s="28"/>
      <c r="PEB114" s="28"/>
      <c r="PEC114" s="28"/>
      <c r="PED114" s="28"/>
      <c r="PEE114" s="28"/>
      <c r="PEF114" s="28"/>
      <c r="PEG114" s="28"/>
      <c r="PEH114" s="28"/>
      <c r="PEI114" s="28"/>
      <c r="PEJ114" s="28"/>
      <c r="PEK114" s="28"/>
      <c r="PEL114" s="28"/>
      <c r="PEM114" s="28"/>
      <c r="PEN114" s="28"/>
      <c r="PEO114" s="28"/>
      <c r="PEP114" s="28"/>
      <c r="PEQ114" s="28"/>
      <c r="PER114" s="28"/>
      <c r="PES114" s="28"/>
      <c r="PET114" s="28"/>
      <c r="PEU114" s="28"/>
      <c r="PEV114" s="28"/>
      <c r="PEW114" s="28"/>
      <c r="PEX114" s="28"/>
      <c r="PEY114" s="28"/>
      <c r="PEZ114" s="28"/>
      <c r="PFA114" s="28"/>
      <c r="PFB114" s="28"/>
      <c r="PFC114" s="28"/>
      <c r="PFD114" s="28"/>
      <c r="PFE114" s="28"/>
      <c r="PFF114" s="28"/>
      <c r="PFG114" s="28"/>
      <c r="PFH114" s="28"/>
      <c r="PFI114" s="28"/>
      <c r="PFJ114" s="28"/>
      <c r="PFK114" s="28"/>
      <c r="PFL114" s="28"/>
      <c r="PFM114" s="28"/>
      <c r="PFN114" s="28"/>
      <c r="PFO114" s="28"/>
      <c r="PFP114" s="28"/>
      <c r="PFQ114" s="28"/>
      <c r="PFR114" s="28"/>
      <c r="PFS114" s="28"/>
      <c r="PFT114" s="28"/>
      <c r="PFU114" s="28"/>
      <c r="PFV114" s="28"/>
      <c r="PFW114" s="28"/>
      <c r="PFX114" s="28"/>
      <c r="PFY114" s="28"/>
      <c r="PFZ114" s="28"/>
      <c r="PGA114" s="28"/>
      <c r="PGB114" s="28"/>
      <c r="PGC114" s="28"/>
      <c r="PGD114" s="28"/>
      <c r="PGE114" s="28"/>
      <c r="PGF114" s="28"/>
      <c r="PGG114" s="28"/>
      <c r="PGH114" s="28"/>
      <c r="PGI114" s="28"/>
      <c r="PGJ114" s="28"/>
      <c r="PGK114" s="28"/>
      <c r="PGL114" s="28"/>
      <c r="PGM114" s="28"/>
      <c r="PGN114" s="28"/>
      <c r="PGO114" s="28"/>
      <c r="PGP114" s="28"/>
      <c r="PGQ114" s="28"/>
      <c r="PGR114" s="28"/>
      <c r="PGS114" s="28"/>
      <c r="PGT114" s="28"/>
      <c r="PGU114" s="28"/>
      <c r="PGV114" s="28"/>
      <c r="PGW114" s="28"/>
      <c r="PGX114" s="28"/>
      <c r="PGY114" s="28"/>
      <c r="PGZ114" s="28"/>
      <c r="PHA114" s="28"/>
      <c r="PHB114" s="28"/>
      <c r="PHC114" s="28"/>
      <c r="PHD114" s="28"/>
      <c r="PHE114" s="28"/>
      <c r="PHF114" s="28"/>
      <c r="PHG114" s="28"/>
      <c r="PHH114" s="28"/>
      <c r="PHI114" s="28"/>
      <c r="PHJ114" s="28"/>
      <c r="PHK114" s="28"/>
      <c r="PHL114" s="28"/>
      <c r="PHM114" s="28"/>
      <c r="PHN114" s="28"/>
      <c r="PHO114" s="28"/>
      <c r="PHP114" s="28"/>
      <c r="PHQ114" s="28"/>
      <c r="PHR114" s="28"/>
      <c r="PHS114" s="28"/>
      <c r="PHT114" s="28"/>
      <c r="PHU114" s="28"/>
      <c r="PHV114" s="28"/>
      <c r="PHW114" s="28"/>
      <c r="PHX114" s="28"/>
      <c r="PHY114" s="28"/>
      <c r="PHZ114" s="28"/>
      <c r="PIA114" s="28"/>
      <c r="PIB114" s="28"/>
      <c r="PIC114" s="28"/>
      <c r="PID114" s="28"/>
      <c r="PIE114" s="28"/>
      <c r="PIF114" s="28"/>
      <c r="PIG114" s="28"/>
      <c r="PIH114" s="28"/>
      <c r="PII114" s="28"/>
      <c r="PIJ114" s="28"/>
      <c r="PIK114" s="28"/>
      <c r="PIL114" s="28"/>
      <c r="PIM114" s="28"/>
      <c r="PIN114" s="28"/>
      <c r="PIO114" s="28"/>
      <c r="PIP114" s="28"/>
      <c r="PIQ114" s="28"/>
      <c r="PIR114" s="28"/>
      <c r="PIS114" s="28"/>
      <c r="PIT114" s="28"/>
      <c r="PIU114" s="28"/>
      <c r="PIV114" s="28"/>
      <c r="PIW114" s="28"/>
      <c r="PIX114" s="28"/>
      <c r="PIY114" s="28"/>
      <c r="PIZ114" s="28"/>
      <c r="PJA114" s="28"/>
      <c r="PJB114" s="28"/>
      <c r="PJC114" s="28"/>
      <c r="PJD114" s="28"/>
      <c r="PJE114" s="28"/>
      <c r="PJF114" s="28"/>
      <c r="PJG114" s="28"/>
      <c r="PJH114" s="28"/>
      <c r="PJI114" s="28"/>
      <c r="PJJ114" s="28"/>
      <c r="PJK114" s="28"/>
      <c r="PJL114" s="28"/>
      <c r="PJM114" s="28"/>
      <c r="PJN114" s="28"/>
      <c r="PJO114" s="28"/>
      <c r="PJP114" s="28"/>
      <c r="PJQ114" s="28"/>
      <c r="PJR114" s="28"/>
      <c r="PJS114" s="28"/>
      <c r="PJT114" s="28"/>
      <c r="PJU114" s="28"/>
      <c r="PJV114" s="28"/>
      <c r="PJW114" s="28"/>
      <c r="PJX114" s="28"/>
      <c r="PJY114" s="28"/>
      <c r="PJZ114" s="28"/>
      <c r="PKA114" s="28"/>
      <c r="PKB114" s="28"/>
      <c r="PKC114" s="28"/>
      <c r="PKD114" s="28"/>
      <c r="PKE114" s="28"/>
      <c r="PKF114" s="28"/>
      <c r="PKG114" s="28"/>
      <c r="PKH114" s="28"/>
      <c r="PKI114" s="28"/>
      <c r="PKJ114" s="28"/>
      <c r="PKK114" s="28"/>
      <c r="PKL114" s="28"/>
      <c r="PKM114" s="28"/>
      <c r="PKN114" s="28"/>
      <c r="PKO114" s="28"/>
      <c r="PKP114" s="28"/>
      <c r="PKQ114" s="28"/>
      <c r="PKR114" s="28"/>
      <c r="PKS114" s="28"/>
      <c r="PKT114" s="28"/>
      <c r="PKU114" s="28"/>
      <c r="PKV114" s="28"/>
      <c r="PKW114" s="28"/>
      <c r="PKX114" s="28"/>
      <c r="PKY114" s="28"/>
      <c r="PKZ114" s="28"/>
      <c r="PLA114" s="28"/>
      <c r="PLB114" s="28"/>
      <c r="PLC114" s="28"/>
      <c r="PLD114" s="28"/>
      <c r="PLE114" s="28"/>
      <c r="PLF114" s="28"/>
      <c r="PLG114" s="28"/>
      <c r="PLH114" s="28"/>
      <c r="PLI114" s="28"/>
      <c r="PLJ114" s="28"/>
      <c r="PLK114" s="28"/>
      <c r="PLL114" s="28"/>
      <c r="PLM114" s="28"/>
      <c r="PLN114" s="28"/>
      <c r="PLO114" s="28"/>
      <c r="PLP114" s="28"/>
      <c r="PLQ114" s="28"/>
      <c r="PLR114" s="28"/>
      <c r="PLS114" s="28"/>
      <c r="PLT114" s="28"/>
      <c r="PLU114" s="28"/>
      <c r="PLV114" s="28"/>
      <c r="PLW114" s="28"/>
      <c r="PLX114" s="28"/>
      <c r="PLY114" s="28"/>
      <c r="PLZ114" s="28"/>
      <c r="PMA114" s="28"/>
      <c r="PMB114" s="28"/>
      <c r="PMC114" s="28"/>
      <c r="PMD114" s="28"/>
      <c r="PME114" s="28"/>
      <c r="PMF114" s="28"/>
      <c r="PMG114" s="28"/>
      <c r="PMH114" s="28"/>
      <c r="PMI114" s="28"/>
      <c r="PMJ114" s="28"/>
      <c r="PMK114" s="28"/>
      <c r="PML114" s="28"/>
      <c r="PMM114" s="28"/>
      <c r="PMN114" s="28"/>
      <c r="PMO114" s="28"/>
      <c r="PMP114" s="28"/>
      <c r="PMQ114" s="28"/>
      <c r="PMR114" s="28"/>
      <c r="PMS114" s="28"/>
      <c r="PMT114" s="28"/>
      <c r="PMU114" s="28"/>
      <c r="PMV114" s="28"/>
      <c r="PMW114" s="28"/>
      <c r="PMX114" s="28"/>
      <c r="PMY114" s="28"/>
      <c r="PMZ114" s="28"/>
      <c r="PNA114" s="28"/>
      <c r="PNB114" s="28"/>
      <c r="PNC114" s="28"/>
      <c r="PND114" s="28"/>
      <c r="PNE114" s="28"/>
      <c r="PNF114" s="28"/>
      <c r="PNG114" s="28"/>
      <c r="PNH114" s="28"/>
      <c r="PNI114" s="28"/>
      <c r="PNJ114" s="28"/>
      <c r="PNK114" s="28"/>
      <c r="PNL114" s="28"/>
      <c r="PNM114" s="28"/>
      <c r="PNN114" s="28"/>
      <c r="PNO114" s="28"/>
      <c r="PNP114" s="28"/>
      <c r="PNQ114" s="28"/>
      <c r="PNR114" s="28"/>
      <c r="PNS114" s="28"/>
      <c r="PNT114" s="28"/>
      <c r="PNU114" s="28"/>
      <c r="PNV114" s="28"/>
      <c r="PNW114" s="28"/>
      <c r="PNX114" s="28"/>
      <c r="PNY114" s="28"/>
      <c r="PNZ114" s="28"/>
      <c r="POA114" s="28"/>
      <c r="POB114" s="28"/>
      <c r="POC114" s="28"/>
      <c r="POD114" s="28"/>
      <c r="POE114" s="28"/>
      <c r="POF114" s="28"/>
      <c r="POG114" s="28"/>
      <c r="POH114" s="28"/>
      <c r="POI114" s="28"/>
      <c r="POJ114" s="28"/>
      <c r="POK114" s="28"/>
      <c r="POL114" s="28"/>
      <c r="POM114" s="28"/>
      <c r="PON114" s="28"/>
      <c r="POO114" s="28"/>
      <c r="POP114" s="28"/>
      <c r="POQ114" s="28"/>
      <c r="POR114" s="28"/>
      <c r="POS114" s="28"/>
      <c r="POT114" s="28"/>
      <c r="POU114" s="28"/>
      <c r="POV114" s="28"/>
      <c r="POW114" s="28"/>
      <c r="POX114" s="28"/>
      <c r="POY114" s="28"/>
      <c r="POZ114" s="28"/>
      <c r="PPA114" s="28"/>
      <c r="PPB114" s="28"/>
      <c r="PPC114" s="28"/>
      <c r="PPD114" s="28"/>
      <c r="PPE114" s="28"/>
      <c r="PPF114" s="28"/>
      <c r="PPG114" s="28"/>
      <c r="PPH114" s="28"/>
      <c r="PPI114" s="28"/>
      <c r="PPJ114" s="28"/>
      <c r="PPK114" s="28"/>
      <c r="PPL114" s="28"/>
      <c r="PPM114" s="28"/>
      <c r="PPN114" s="28"/>
      <c r="PPO114" s="28"/>
      <c r="PPP114" s="28"/>
      <c r="PPQ114" s="28"/>
      <c r="PPR114" s="28"/>
      <c r="PPS114" s="28"/>
      <c r="PPT114" s="28"/>
      <c r="PPU114" s="28"/>
      <c r="PPV114" s="28"/>
      <c r="PPW114" s="28"/>
      <c r="PPX114" s="28"/>
      <c r="PPY114" s="28"/>
      <c r="PPZ114" s="28"/>
      <c r="PQA114" s="28"/>
      <c r="PQB114" s="28"/>
      <c r="PQC114" s="28"/>
      <c r="PQD114" s="28"/>
      <c r="PQE114" s="28"/>
      <c r="PQF114" s="28"/>
      <c r="PQG114" s="28"/>
      <c r="PQH114" s="28"/>
      <c r="PQI114" s="28"/>
      <c r="PQJ114" s="28"/>
      <c r="PQK114" s="28"/>
      <c r="PQL114" s="28"/>
      <c r="PQM114" s="28"/>
      <c r="PQN114" s="28"/>
      <c r="PQO114" s="28"/>
      <c r="PQP114" s="28"/>
      <c r="PQQ114" s="28"/>
      <c r="PQR114" s="28"/>
      <c r="PQS114" s="28"/>
      <c r="PQT114" s="28"/>
      <c r="PQU114" s="28"/>
      <c r="PQV114" s="28"/>
      <c r="PQW114" s="28"/>
      <c r="PQX114" s="28"/>
      <c r="PQY114" s="28"/>
      <c r="PQZ114" s="28"/>
      <c r="PRA114" s="28"/>
      <c r="PRB114" s="28"/>
      <c r="PRC114" s="28"/>
      <c r="PRD114" s="28"/>
      <c r="PRE114" s="28"/>
      <c r="PRF114" s="28"/>
      <c r="PRG114" s="28"/>
      <c r="PRH114" s="28"/>
      <c r="PRI114" s="28"/>
      <c r="PRJ114" s="28"/>
      <c r="PRK114" s="28"/>
      <c r="PRL114" s="28"/>
      <c r="PRM114" s="28"/>
      <c r="PRN114" s="28"/>
      <c r="PRO114" s="28"/>
      <c r="PRP114" s="28"/>
      <c r="PRQ114" s="28"/>
      <c r="PRR114" s="28"/>
      <c r="PRS114" s="28"/>
      <c r="PRT114" s="28"/>
      <c r="PRU114" s="28"/>
      <c r="PRV114" s="28"/>
      <c r="PRW114" s="28"/>
      <c r="PRX114" s="28"/>
      <c r="PRY114" s="28"/>
      <c r="PRZ114" s="28"/>
      <c r="PSA114" s="28"/>
      <c r="PSB114" s="28"/>
      <c r="PSC114" s="28"/>
      <c r="PSD114" s="28"/>
      <c r="PSE114" s="28"/>
      <c r="PSF114" s="28"/>
      <c r="PSG114" s="28"/>
      <c r="PSH114" s="28"/>
      <c r="PSI114" s="28"/>
      <c r="PSJ114" s="28"/>
      <c r="PSK114" s="28"/>
      <c r="PSL114" s="28"/>
      <c r="PSM114" s="28"/>
      <c r="PSN114" s="28"/>
      <c r="PSO114" s="28"/>
      <c r="PSP114" s="28"/>
      <c r="PSQ114" s="28"/>
      <c r="PSR114" s="28"/>
      <c r="PSS114" s="28"/>
      <c r="PST114" s="28"/>
      <c r="PSU114" s="28"/>
      <c r="PSV114" s="28"/>
      <c r="PSW114" s="28"/>
      <c r="PSX114" s="28"/>
      <c r="PSY114" s="28"/>
      <c r="PSZ114" s="28"/>
      <c r="PTA114" s="28"/>
      <c r="PTB114" s="28"/>
      <c r="PTC114" s="28"/>
      <c r="PTD114" s="28"/>
      <c r="PTE114" s="28"/>
      <c r="PTF114" s="28"/>
      <c r="PTG114" s="28"/>
      <c r="PTH114" s="28"/>
      <c r="PTI114" s="28"/>
      <c r="PTJ114" s="28"/>
      <c r="PTK114" s="28"/>
      <c r="PTL114" s="28"/>
      <c r="PTM114" s="28"/>
      <c r="PTN114" s="28"/>
      <c r="PTO114" s="28"/>
      <c r="PTP114" s="28"/>
      <c r="PTQ114" s="28"/>
      <c r="PTR114" s="28"/>
      <c r="PTS114" s="28"/>
      <c r="PTT114" s="28"/>
      <c r="PTU114" s="28"/>
      <c r="PTV114" s="28"/>
      <c r="PTW114" s="28"/>
      <c r="PTX114" s="28"/>
      <c r="PTY114" s="28"/>
      <c r="PTZ114" s="28"/>
      <c r="PUA114" s="28"/>
      <c r="PUB114" s="28"/>
      <c r="PUC114" s="28"/>
      <c r="PUD114" s="28"/>
      <c r="PUE114" s="28"/>
      <c r="PUF114" s="28"/>
      <c r="PUG114" s="28"/>
      <c r="PUH114" s="28"/>
      <c r="PUI114" s="28"/>
      <c r="PUJ114" s="28"/>
      <c r="PUK114" s="28"/>
      <c r="PUL114" s="28"/>
      <c r="PUM114" s="28"/>
      <c r="PUN114" s="28"/>
      <c r="PUO114" s="28"/>
      <c r="PUP114" s="28"/>
      <c r="PUQ114" s="28"/>
      <c r="PUR114" s="28"/>
      <c r="PUS114" s="28"/>
      <c r="PUT114" s="28"/>
      <c r="PUU114" s="28"/>
      <c r="PUV114" s="28"/>
      <c r="PUW114" s="28"/>
      <c r="PUX114" s="28"/>
      <c r="PUY114" s="28"/>
      <c r="PUZ114" s="28"/>
      <c r="PVA114" s="28"/>
      <c r="PVB114" s="28"/>
      <c r="PVC114" s="28"/>
      <c r="PVD114" s="28"/>
      <c r="PVE114" s="28"/>
      <c r="PVF114" s="28"/>
      <c r="PVG114" s="28"/>
      <c r="PVH114" s="28"/>
      <c r="PVI114" s="28"/>
      <c r="PVJ114" s="28"/>
      <c r="PVK114" s="28"/>
      <c r="PVL114" s="28"/>
      <c r="PVM114" s="28"/>
      <c r="PVN114" s="28"/>
      <c r="PVO114" s="28"/>
      <c r="PVP114" s="28"/>
      <c r="PVQ114" s="28"/>
      <c r="PVR114" s="28"/>
      <c r="PVS114" s="28"/>
      <c r="PVT114" s="28"/>
      <c r="PVU114" s="28"/>
      <c r="PVV114" s="28"/>
      <c r="PVW114" s="28"/>
      <c r="PVX114" s="28"/>
      <c r="PVY114" s="28"/>
      <c r="PVZ114" s="28"/>
      <c r="PWA114" s="28"/>
      <c r="PWB114" s="28"/>
      <c r="PWC114" s="28"/>
      <c r="PWD114" s="28"/>
      <c r="PWE114" s="28"/>
      <c r="PWF114" s="28"/>
      <c r="PWG114" s="28"/>
      <c r="PWH114" s="28"/>
      <c r="PWI114" s="28"/>
      <c r="PWJ114" s="28"/>
      <c r="PWK114" s="28"/>
      <c r="PWL114" s="28"/>
      <c r="PWM114" s="28"/>
      <c r="PWN114" s="28"/>
      <c r="PWO114" s="28"/>
      <c r="PWP114" s="28"/>
      <c r="PWQ114" s="28"/>
      <c r="PWR114" s="28"/>
      <c r="PWS114" s="28"/>
      <c r="PWT114" s="28"/>
      <c r="PWU114" s="28"/>
      <c r="PWV114" s="28"/>
      <c r="PWW114" s="28"/>
      <c r="PWX114" s="28"/>
      <c r="PWY114" s="28"/>
      <c r="PWZ114" s="28"/>
      <c r="PXA114" s="28"/>
      <c r="PXB114" s="28"/>
      <c r="PXC114" s="28"/>
      <c r="PXD114" s="28"/>
      <c r="PXE114" s="28"/>
      <c r="PXF114" s="28"/>
      <c r="PXG114" s="28"/>
      <c r="PXH114" s="28"/>
      <c r="PXI114" s="28"/>
      <c r="PXJ114" s="28"/>
      <c r="PXK114" s="28"/>
      <c r="PXL114" s="28"/>
      <c r="PXM114" s="28"/>
      <c r="PXN114" s="28"/>
      <c r="PXO114" s="28"/>
      <c r="PXP114" s="28"/>
      <c r="PXQ114" s="28"/>
      <c r="PXR114" s="28"/>
      <c r="PXS114" s="28"/>
      <c r="PXT114" s="28"/>
      <c r="PXU114" s="28"/>
      <c r="PXV114" s="28"/>
      <c r="PXW114" s="28"/>
      <c r="PXX114" s="28"/>
      <c r="PXY114" s="28"/>
      <c r="PXZ114" s="28"/>
      <c r="PYA114" s="28"/>
      <c r="PYB114" s="28"/>
      <c r="PYC114" s="28"/>
      <c r="PYD114" s="28"/>
      <c r="PYE114" s="28"/>
      <c r="PYF114" s="28"/>
      <c r="PYG114" s="28"/>
      <c r="PYH114" s="28"/>
      <c r="PYI114" s="28"/>
      <c r="PYJ114" s="28"/>
      <c r="PYK114" s="28"/>
      <c r="PYL114" s="28"/>
      <c r="PYM114" s="28"/>
      <c r="PYN114" s="28"/>
      <c r="PYO114" s="28"/>
      <c r="PYP114" s="28"/>
      <c r="PYQ114" s="28"/>
      <c r="PYR114" s="28"/>
      <c r="PYS114" s="28"/>
      <c r="PYT114" s="28"/>
      <c r="PYU114" s="28"/>
      <c r="PYV114" s="28"/>
      <c r="PYW114" s="28"/>
      <c r="PYX114" s="28"/>
      <c r="PYY114" s="28"/>
      <c r="PYZ114" s="28"/>
      <c r="PZA114" s="28"/>
      <c r="PZB114" s="28"/>
      <c r="PZC114" s="28"/>
      <c r="PZD114" s="28"/>
      <c r="PZE114" s="28"/>
      <c r="PZF114" s="28"/>
      <c r="PZG114" s="28"/>
      <c r="PZH114" s="28"/>
      <c r="PZI114" s="28"/>
      <c r="PZJ114" s="28"/>
      <c r="PZK114" s="28"/>
      <c r="PZL114" s="28"/>
      <c r="PZM114" s="28"/>
      <c r="PZN114" s="28"/>
      <c r="PZO114" s="28"/>
      <c r="PZP114" s="28"/>
      <c r="PZQ114" s="28"/>
      <c r="PZR114" s="28"/>
      <c r="PZS114" s="28"/>
      <c r="PZT114" s="28"/>
      <c r="PZU114" s="28"/>
      <c r="PZV114" s="28"/>
      <c r="PZW114" s="28"/>
      <c r="PZX114" s="28"/>
      <c r="PZY114" s="28"/>
      <c r="PZZ114" s="28"/>
      <c r="QAA114" s="28"/>
      <c r="QAB114" s="28"/>
      <c r="QAC114" s="28"/>
      <c r="QAD114" s="28"/>
      <c r="QAE114" s="28"/>
      <c r="QAF114" s="28"/>
      <c r="QAG114" s="28"/>
      <c r="QAH114" s="28"/>
      <c r="QAI114" s="28"/>
      <c r="QAJ114" s="28"/>
      <c r="QAK114" s="28"/>
      <c r="QAL114" s="28"/>
      <c r="QAM114" s="28"/>
      <c r="QAN114" s="28"/>
      <c r="QAO114" s="28"/>
      <c r="QAP114" s="28"/>
      <c r="QAQ114" s="28"/>
      <c r="QAR114" s="28"/>
      <c r="QAS114" s="28"/>
      <c r="QAT114" s="28"/>
      <c r="QAU114" s="28"/>
      <c r="QAV114" s="28"/>
      <c r="QAW114" s="28"/>
      <c r="QAX114" s="28"/>
      <c r="QAY114" s="28"/>
      <c r="QAZ114" s="28"/>
      <c r="QBA114" s="28"/>
      <c r="QBB114" s="28"/>
      <c r="QBC114" s="28"/>
      <c r="QBD114" s="28"/>
      <c r="QBE114" s="28"/>
      <c r="QBF114" s="28"/>
      <c r="QBG114" s="28"/>
      <c r="QBH114" s="28"/>
      <c r="QBI114" s="28"/>
      <c r="QBJ114" s="28"/>
      <c r="QBK114" s="28"/>
      <c r="QBL114" s="28"/>
      <c r="QBM114" s="28"/>
      <c r="QBN114" s="28"/>
      <c r="QBO114" s="28"/>
      <c r="QBP114" s="28"/>
      <c r="QBQ114" s="28"/>
      <c r="QBR114" s="28"/>
      <c r="QBS114" s="28"/>
      <c r="QBT114" s="28"/>
      <c r="QBU114" s="28"/>
      <c r="QBV114" s="28"/>
      <c r="QBW114" s="28"/>
      <c r="QBX114" s="28"/>
      <c r="QBY114" s="28"/>
      <c r="QBZ114" s="28"/>
      <c r="QCA114" s="28"/>
      <c r="QCB114" s="28"/>
      <c r="QCC114" s="28"/>
      <c r="QCD114" s="28"/>
      <c r="QCE114" s="28"/>
      <c r="QCF114" s="28"/>
      <c r="QCG114" s="28"/>
      <c r="QCH114" s="28"/>
      <c r="QCI114" s="28"/>
      <c r="QCJ114" s="28"/>
      <c r="QCK114" s="28"/>
      <c r="QCL114" s="28"/>
      <c r="QCM114" s="28"/>
      <c r="QCN114" s="28"/>
      <c r="QCO114" s="28"/>
      <c r="QCP114" s="28"/>
      <c r="QCQ114" s="28"/>
      <c r="QCR114" s="28"/>
      <c r="QCS114" s="28"/>
      <c r="QCT114" s="28"/>
      <c r="QCU114" s="28"/>
      <c r="QCV114" s="28"/>
      <c r="QCW114" s="28"/>
      <c r="QCX114" s="28"/>
      <c r="QCY114" s="28"/>
      <c r="QCZ114" s="28"/>
      <c r="QDA114" s="28"/>
      <c r="QDB114" s="28"/>
      <c r="QDC114" s="28"/>
      <c r="QDD114" s="28"/>
      <c r="QDE114" s="28"/>
      <c r="QDF114" s="28"/>
      <c r="QDG114" s="28"/>
      <c r="QDH114" s="28"/>
      <c r="QDI114" s="28"/>
      <c r="QDJ114" s="28"/>
      <c r="QDK114" s="28"/>
      <c r="QDL114" s="28"/>
      <c r="QDM114" s="28"/>
      <c r="QDN114" s="28"/>
      <c r="QDO114" s="28"/>
      <c r="QDP114" s="28"/>
      <c r="QDQ114" s="28"/>
      <c r="QDR114" s="28"/>
      <c r="QDS114" s="28"/>
      <c r="QDT114" s="28"/>
      <c r="QDU114" s="28"/>
      <c r="QDV114" s="28"/>
      <c r="QDW114" s="28"/>
      <c r="QDX114" s="28"/>
      <c r="QDY114" s="28"/>
      <c r="QDZ114" s="28"/>
      <c r="QEA114" s="28"/>
      <c r="QEB114" s="28"/>
      <c r="QEC114" s="28"/>
      <c r="QED114" s="28"/>
      <c r="QEE114" s="28"/>
      <c r="QEF114" s="28"/>
      <c r="QEG114" s="28"/>
      <c r="QEH114" s="28"/>
      <c r="QEI114" s="28"/>
      <c r="QEJ114" s="28"/>
      <c r="QEK114" s="28"/>
      <c r="QEL114" s="28"/>
      <c r="QEM114" s="28"/>
      <c r="QEN114" s="28"/>
      <c r="QEO114" s="28"/>
      <c r="QEP114" s="28"/>
      <c r="QEQ114" s="28"/>
      <c r="QER114" s="28"/>
      <c r="QES114" s="28"/>
      <c r="QET114" s="28"/>
      <c r="QEU114" s="28"/>
      <c r="QEV114" s="28"/>
      <c r="QEW114" s="28"/>
      <c r="QEX114" s="28"/>
      <c r="QEY114" s="28"/>
      <c r="QEZ114" s="28"/>
      <c r="QFA114" s="28"/>
      <c r="QFB114" s="28"/>
      <c r="QFC114" s="28"/>
      <c r="QFD114" s="28"/>
      <c r="QFE114" s="28"/>
      <c r="QFF114" s="28"/>
      <c r="QFG114" s="28"/>
      <c r="QFH114" s="28"/>
      <c r="QFI114" s="28"/>
      <c r="QFJ114" s="28"/>
      <c r="QFK114" s="28"/>
      <c r="QFL114" s="28"/>
      <c r="QFM114" s="28"/>
      <c r="QFN114" s="28"/>
      <c r="QFO114" s="28"/>
      <c r="QFP114" s="28"/>
      <c r="QFQ114" s="28"/>
      <c r="QFR114" s="28"/>
      <c r="QFS114" s="28"/>
      <c r="QFT114" s="28"/>
      <c r="QFU114" s="28"/>
      <c r="QFV114" s="28"/>
      <c r="QFW114" s="28"/>
      <c r="QFX114" s="28"/>
      <c r="QFY114" s="28"/>
      <c r="QFZ114" s="28"/>
      <c r="QGA114" s="28"/>
      <c r="QGB114" s="28"/>
      <c r="QGC114" s="28"/>
      <c r="QGD114" s="28"/>
      <c r="QGE114" s="28"/>
      <c r="QGF114" s="28"/>
      <c r="QGG114" s="28"/>
      <c r="QGH114" s="28"/>
      <c r="QGI114" s="28"/>
      <c r="QGJ114" s="28"/>
      <c r="QGK114" s="28"/>
      <c r="QGL114" s="28"/>
      <c r="QGM114" s="28"/>
      <c r="QGN114" s="28"/>
      <c r="QGO114" s="28"/>
      <c r="QGP114" s="28"/>
      <c r="QGQ114" s="28"/>
      <c r="QGR114" s="28"/>
      <c r="QGS114" s="28"/>
      <c r="QGT114" s="28"/>
      <c r="QGU114" s="28"/>
      <c r="QGV114" s="28"/>
      <c r="QGW114" s="28"/>
      <c r="QGX114" s="28"/>
      <c r="QGY114" s="28"/>
      <c r="QGZ114" s="28"/>
      <c r="QHA114" s="28"/>
      <c r="QHB114" s="28"/>
      <c r="QHC114" s="28"/>
      <c r="QHD114" s="28"/>
      <c r="QHE114" s="28"/>
      <c r="QHF114" s="28"/>
      <c r="QHG114" s="28"/>
      <c r="QHH114" s="28"/>
      <c r="QHI114" s="28"/>
      <c r="QHJ114" s="28"/>
      <c r="QHK114" s="28"/>
      <c r="QHL114" s="28"/>
      <c r="QHM114" s="28"/>
      <c r="QHN114" s="28"/>
      <c r="QHO114" s="28"/>
      <c r="QHP114" s="28"/>
      <c r="QHQ114" s="28"/>
      <c r="QHR114" s="28"/>
      <c r="QHS114" s="28"/>
      <c r="QHT114" s="28"/>
      <c r="QHU114" s="28"/>
      <c r="QHV114" s="28"/>
      <c r="QHW114" s="28"/>
      <c r="QHX114" s="28"/>
      <c r="QHY114" s="28"/>
      <c r="QHZ114" s="28"/>
      <c r="QIA114" s="28"/>
      <c r="QIB114" s="28"/>
      <c r="QIC114" s="28"/>
      <c r="QID114" s="28"/>
      <c r="QIE114" s="28"/>
      <c r="QIF114" s="28"/>
      <c r="QIG114" s="28"/>
      <c r="QIH114" s="28"/>
      <c r="QII114" s="28"/>
      <c r="QIJ114" s="28"/>
      <c r="QIK114" s="28"/>
      <c r="QIL114" s="28"/>
      <c r="QIM114" s="28"/>
      <c r="QIN114" s="28"/>
      <c r="QIO114" s="28"/>
      <c r="QIP114" s="28"/>
      <c r="QIQ114" s="28"/>
      <c r="QIR114" s="28"/>
      <c r="QIS114" s="28"/>
      <c r="QIT114" s="28"/>
      <c r="QIU114" s="28"/>
      <c r="QIV114" s="28"/>
      <c r="QIW114" s="28"/>
      <c r="QIX114" s="28"/>
      <c r="QIY114" s="28"/>
      <c r="QIZ114" s="28"/>
      <c r="QJA114" s="28"/>
      <c r="QJB114" s="28"/>
      <c r="QJC114" s="28"/>
      <c r="QJD114" s="28"/>
      <c r="QJE114" s="28"/>
      <c r="QJF114" s="28"/>
      <c r="QJG114" s="28"/>
      <c r="QJH114" s="28"/>
      <c r="QJI114" s="28"/>
      <c r="QJJ114" s="28"/>
      <c r="QJK114" s="28"/>
      <c r="QJL114" s="28"/>
      <c r="QJM114" s="28"/>
      <c r="QJN114" s="28"/>
      <c r="QJO114" s="28"/>
      <c r="QJP114" s="28"/>
      <c r="QJQ114" s="28"/>
      <c r="QJR114" s="28"/>
      <c r="QJS114" s="28"/>
      <c r="QJT114" s="28"/>
      <c r="QJU114" s="28"/>
      <c r="QJV114" s="28"/>
      <c r="QJW114" s="28"/>
      <c r="QJX114" s="28"/>
      <c r="QJY114" s="28"/>
      <c r="QJZ114" s="28"/>
      <c r="QKA114" s="28"/>
      <c r="QKB114" s="28"/>
      <c r="QKC114" s="28"/>
      <c r="QKD114" s="28"/>
      <c r="QKE114" s="28"/>
      <c r="QKF114" s="28"/>
      <c r="QKG114" s="28"/>
      <c r="QKH114" s="28"/>
      <c r="QKI114" s="28"/>
      <c r="QKJ114" s="28"/>
      <c r="QKK114" s="28"/>
      <c r="QKL114" s="28"/>
      <c r="QKM114" s="28"/>
      <c r="QKN114" s="28"/>
      <c r="QKO114" s="28"/>
      <c r="QKP114" s="28"/>
      <c r="QKQ114" s="28"/>
      <c r="QKR114" s="28"/>
      <c r="QKS114" s="28"/>
      <c r="QKT114" s="28"/>
      <c r="QKU114" s="28"/>
      <c r="QKV114" s="28"/>
      <c r="QKW114" s="28"/>
      <c r="QKX114" s="28"/>
      <c r="QKY114" s="28"/>
      <c r="QKZ114" s="28"/>
      <c r="QLA114" s="28"/>
      <c r="QLB114" s="28"/>
      <c r="QLC114" s="28"/>
      <c r="QLD114" s="28"/>
      <c r="QLE114" s="28"/>
      <c r="QLF114" s="28"/>
      <c r="QLG114" s="28"/>
      <c r="QLH114" s="28"/>
      <c r="QLI114" s="28"/>
      <c r="QLJ114" s="28"/>
      <c r="QLK114" s="28"/>
      <c r="QLL114" s="28"/>
      <c r="QLM114" s="28"/>
      <c r="QLN114" s="28"/>
      <c r="QLO114" s="28"/>
      <c r="QLP114" s="28"/>
      <c r="QLQ114" s="28"/>
      <c r="QLR114" s="28"/>
      <c r="QLS114" s="28"/>
      <c r="QLT114" s="28"/>
      <c r="QLU114" s="28"/>
      <c r="QLV114" s="28"/>
      <c r="QLW114" s="28"/>
      <c r="QLX114" s="28"/>
      <c r="QLY114" s="28"/>
      <c r="QLZ114" s="28"/>
      <c r="QMA114" s="28"/>
      <c r="QMB114" s="28"/>
      <c r="QMC114" s="28"/>
      <c r="QMD114" s="28"/>
      <c r="QME114" s="28"/>
      <c r="QMF114" s="28"/>
      <c r="QMG114" s="28"/>
      <c r="QMH114" s="28"/>
      <c r="QMI114" s="28"/>
      <c r="QMJ114" s="28"/>
      <c r="QMK114" s="28"/>
      <c r="QML114" s="28"/>
      <c r="QMM114" s="28"/>
      <c r="QMN114" s="28"/>
      <c r="QMO114" s="28"/>
      <c r="QMP114" s="28"/>
      <c r="QMQ114" s="28"/>
      <c r="QMR114" s="28"/>
      <c r="QMS114" s="28"/>
      <c r="QMT114" s="28"/>
      <c r="QMU114" s="28"/>
      <c r="QMV114" s="28"/>
      <c r="QMW114" s="28"/>
      <c r="QMX114" s="28"/>
      <c r="QMY114" s="28"/>
      <c r="QMZ114" s="28"/>
      <c r="QNA114" s="28"/>
      <c r="QNB114" s="28"/>
      <c r="QNC114" s="28"/>
      <c r="QND114" s="28"/>
      <c r="QNE114" s="28"/>
      <c r="QNF114" s="28"/>
      <c r="QNG114" s="28"/>
      <c r="QNH114" s="28"/>
      <c r="QNI114" s="28"/>
      <c r="QNJ114" s="28"/>
      <c r="QNK114" s="28"/>
      <c r="QNL114" s="28"/>
      <c r="QNM114" s="28"/>
      <c r="QNN114" s="28"/>
      <c r="QNO114" s="28"/>
      <c r="QNP114" s="28"/>
      <c r="QNQ114" s="28"/>
      <c r="QNR114" s="28"/>
      <c r="QNS114" s="28"/>
      <c r="QNT114" s="28"/>
      <c r="QNU114" s="28"/>
      <c r="QNV114" s="28"/>
      <c r="QNW114" s="28"/>
      <c r="QNX114" s="28"/>
      <c r="QNY114" s="28"/>
      <c r="QNZ114" s="28"/>
      <c r="QOA114" s="28"/>
      <c r="QOB114" s="28"/>
      <c r="QOC114" s="28"/>
      <c r="QOD114" s="28"/>
      <c r="QOE114" s="28"/>
      <c r="QOF114" s="28"/>
      <c r="QOG114" s="28"/>
      <c r="QOH114" s="28"/>
      <c r="QOI114" s="28"/>
      <c r="QOJ114" s="28"/>
      <c r="QOK114" s="28"/>
      <c r="QOL114" s="28"/>
      <c r="QOM114" s="28"/>
      <c r="QON114" s="28"/>
      <c r="QOO114" s="28"/>
      <c r="QOP114" s="28"/>
      <c r="QOQ114" s="28"/>
      <c r="QOR114" s="28"/>
      <c r="QOS114" s="28"/>
      <c r="QOT114" s="28"/>
      <c r="QOU114" s="28"/>
      <c r="QOV114" s="28"/>
      <c r="QOW114" s="28"/>
      <c r="QOX114" s="28"/>
      <c r="QOY114" s="28"/>
      <c r="QOZ114" s="28"/>
      <c r="QPA114" s="28"/>
      <c r="QPB114" s="28"/>
      <c r="QPC114" s="28"/>
      <c r="QPD114" s="28"/>
      <c r="QPE114" s="28"/>
      <c r="QPF114" s="28"/>
      <c r="QPG114" s="28"/>
      <c r="QPH114" s="28"/>
      <c r="QPI114" s="28"/>
      <c r="QPJ114" s="28"/>
      <c r="QPK114" s="28"/>
      <c r="QPL114" s="28"/>
      <c r="QPM114" s="28"/>
      <c r="QPN114" s="28"/>
      <c r="QPO114" s="28"/>
      <c r="QPP114" s="28"/>
      <c r="QPQ114" s="28"/>
      <c r="QPR114" s="28"/>
      <c r="QPS114" s="28"/>
      <c r="QPT114" s="28"/>
      <c r="QPU114" s="28"/>
      <c r="QPV114" s="28"/>
      <c r="QPW114" s="28"/>
      <c r="QPX114" s="28"/>
      <c r="QPY114" s="28"/>
      <c r="QPZ114" s="28"/>
      <c r="QQA114" s="28"/>
      <c r="QQB114" s="28"/>
      <c r="QQC114" s="28"/>
      <c r="QQD114" s="28"/>
      <c r="QQE114" s="28"/>
      <c r="QQF114" s="28"/>
      <c r="QQG114" s="28"/>
      <c r="QQH114" s="28"/>
      <c r="QQI114" s="28"/>
      <c r="QQJ114" s="28"/>
      <c r="QQK114" s="28"/>
      <c r="QQL114" s="28"/>
      <c r="QQM114" s="28"/>
      <c r="QQN114" s="28"/>
      <c r="QQO114" s="28"/>
      <c r="QQP114" s="28"/>
      <c r="QQQ114" s="28"/>
      <c r="QQR114" s="28"/>
      <c r="QQS114" s="28"/>
      <c r="QQT114" s="28"/>
      <c r="QQU114" s="28"/>
      <c r="QQV114" s="28"/>
      <c r="QQW114" s="28"/>
      <c r="QQX114" s="28"/>
      <c r="QQY114" s="28"/>
      <c r="QQZ114" s="28"/>
      <c r="QRA114" s="28"/>
      <c r="QRB114" s="28"/>
      <c r="QRC114" s="28"/>
      <c r="QRD114" s="28"/>
      <c r="QRE114" s="28"/>
      <c r="QRF114" s="28"/>
      <c r="QRG114" s="28"/>
      <c r="QRH114" s="28"/>
      <c r="QRI114" s="28"/>
      <c r="QRJ114" s="28"/>
      <c r="QRK114" s="28"/>
      <c r="QRL114" s="28"/>
      <c r="QRM114" s="28"/>
      <c r="QRN114" s="28"/>
      <c r="QRO114" s="28"/>
      <c r="QRP114" s="28"/>
      <c r="QRQ114" s="28"/>
      <c r="QRR114" s="28"/>
      <c r="QRS114" s="28"/>
      <c r="QRT114" s="28"/>
      <c r="QRU114" s="28"/>
      <c r="QRV114" s="28"/>
      <c r="QRW114" s="28"/>
      <c r="QRX114" s="28"/>
      <c r="QRY114" s="28"/>
      <c r="QRZ114" s="28"/>
      <c r="QSA114" s="28"/>
      <c r="QSB114" s="28"/>
      <c r="QSC114" s="28"/>
      <c r="QSD114" s="28"/>
      <c r="QSE114" s="28"/>
      <c r="QSF114" s="28"/>
      <c r="QSG114" s="28"/>
      <c r="QSH114" s="28"/>
      <c r="QSI114" s="28"/>
      <c r="QSJ114" s="28"/>
      <c r="QSK114" s="28"/>
      <c r="QSL114" s="28"/>
      <c r="QSM114" s="28"/>
      <c r="QSN114" s="28"/>
      <c r="QSO114" s="28"/>
      <c r="QSP114" s="28"/>
      <c r="QSQ114" s="28"/>
      <c r="QSR114" s="28"/>
      <c r="QSS114" s="28"/>
      <c r="QST114" s="28"/>
      <c r="QSU114" s="28"/>
      <c r="QSV114" s="28"/>
      <c r="QSW114" s="28"/>
      <c r="QSX114" s="28"/>
      <c r="QSY114" s="28"/>
      <c r="QSZ114" s="28"/>
      <c r="QTA114" s="28"/>
      <c r="QTB114" s="28"/>
      <c r="QTC114" s="28"/>
      <c r="QTD114" s="28"/>
      <c r="QTE114" s="28"/>
      <c r="QTF114" s="28"/>
      <c r="QTG114" s="28"/>
      <c r="QTH114" s="28"/>
      <c r="QTI114" s="28"/>
      <c r="QTJ114" s="28"/>
      <c r="QTK114" s="28"/>
      <c r="QTL114" s="28"/>
      <c r="QTM114" s="28"/>
      <c r="QTN114" s="28"/>
      <c r="QTO114" s="28"/>
      <c r="QTP114" s="28"/>
      <c r="QTQ114" s="28"/>
      <c r="QTR114" s="28"/>
      <c r="QTS114" s="28"/>
      <c r="QTT114" s="28"/>
      <c r="QTU114" s="28"/>
      <c r="QTV114" s="28"/>
      <c r="QTW114" s="28"/>
      <c r="QTX114" s="28"/>
      <c r="QTY114" s="28"/>
      <c r="QTZ114" s="28"/>
      <c r="QUA114" s="28"/>
      <c r="QUB114" s="28"/>
      <c r="QUC114" s="28"/>
      <c r="QUD114" s="28"/>
      <c r="QUE114" s="28"/>
      <c r="QUF114" s="28"/>
      <c r="QUG114" s="28"/>
      <c r="QUH114" s="28"/>
      <c r="QUI114" s="28"/>
      <c r="QUJ114" s="28"/>
      <c r="QUK114" s="28"/>
      <c r="QUL114" s="28"/>
      <c r="QUM114" s="28"/>
      <c r="QUN114" s="28"/>
      <c r="QUO114" s="28"/>
      <c r="QUP114" s="28"/>
      <c r="QUQ114" s="28"/>
      <c r="QUR114" s="28"/>
      <c r="QUS114" s="28"/>
      <c r="QUT114" s="28"/>
      <c r="QUU114" s="28"/>
      <c r="QUV114" s="28"/>
      <c r="QUW114" s="28"/>
      <c r="QUX114" s="28"/>
      <c r="QUY114" s="28"/>
      <c r="QUZ114" s="28"/>
      <c r="QVA114" s="28"/>
      <c r="QVB114" s="28"/>
      <c r="QVC114" s="28"/>
      <c r="QVD114" s="28"/>
      <c r="QVE114" s="28"/>
      <c r="QVF114" s="28"/>
      <c r="QVG114" s="28"/>
      <c r="QVH114" s="28"/>
      <c r="QVI114" s="28"/>
      <c r="QVJ114" s="28"/>
      <c r="QVK114" s="28"/>
      <c r="QVL114" s="28"/>
      <c r="QVM114" s="28"/>
      <c r="QVN114" s="28"/>
      <c r="QVO114" s="28"/>
      <c r="QVP114" s="28"/>
      <c r="QVQ114" s="28"/>
      <c r="QVR114" s="28"/>
      <c r="QVS114" s="28"/>
      <c r="QVT114" s="28"/>
      <c r="QVU114" s="28"/>
      <c r="QVV114" s="28"/>
      <c r="QVW114" s="28"/>
      <c r="QVX114" s="28"/>
      <c r="QVY114" s="28"/>
      <c r="QVZ114" s="28"/>
      <c r="QWA114" s="28"/>
      <c r="QWB114" s="28"/>
      <c r="QWC114" s="28"/>
      <c r="QWD114" s="28"/>
      <c r="QWE114" s="28"/>
      <c r="QWF114" s="28"/>
      <c r="QWG114" s="28"/>
      <c r="QWH114" s="28"/>
      <c r="QWI114" s="28"/>
      <c r="QWJ114" s="28"/>
      <c r="QWK114" s="28"/>
      <c r="QWL114" s="28"/>
      <c r="QWM114" s="28"/>
      <c r="QWN114" s="28"/>
      <c r="QWO114" s="28"/>
      <c r="QWP114" s="28"/>
      <c r="QWQ114" s="28"/>
      <c r="QWR114" s="28"/>
      <c r="QWS114" s="28"/>
      <c r="QWT114" s="28"/>
      <c r="QWU114" s="28"/>
      <c r="QWV114" s="28"/>
      <c r="QWW114" s="28"/>
      <c r="QWX114" s="28"/>
      <c r="QWY114" s="28"/>
      <c r="QWZ114" s="28"/>
      <c r="QXA114" s="28"/>
      <c r="QXB114" s="28"/>
      <c r="QXC114" s="28"/>
      <c r="QXD114" s="28"/>
      <c r="QXE114" s="28"/>
      <c r="QXF114" s="28"/>
      <c r="QXG114" s="28"/>
      <c r="QXH114" s="28"/>
      <c r="QXI114" s="28"/>
      <c r="QXJ114" s="28"/>
      <c r="QXK114" s="28"/>
      <c r="QXL114" s="28"/>
      <c r="QXM114" s="28"/>
      <c r="QXN114" s="28"/>
      <c r="QXO114" s="28"/>
      <c r="QXP114" s="28"/>
      <c r="QXQ114" s="28"/>
      <c r="QXR114" s="28"/>
      <c r="QXS114" s="28"/>
      <c r="QXT114" s="28"/>
      <c r="QXU114" s="28"/>
      <c r="QXV114" s="28"/>
      <c r="QXW114" s="28"/>
      <c r="QXX114" s="28"/>
      <c r="QXY114" s="28"/>
      <c r="QXZ114" s="28"/>
      <c r="QYA114" s="28"/>
      <c r="QYB114" s="28"/>
      <c r="QYC114" s="28"/>
      <c r="QYD114" s="28"/>
      <c r="QYE114" s="28"/>
      <c r="QYF114" s="28"/>
      <c r="QYG114" s="28"/>
      <c r="QYH114" s="28"/>
      <c r="QYI114" s="28"/>
      <c r="QYJ114" s="28"/>
      <c r="QYK114" s="28"/>
      <c r="QYL114" s="28"/>
      <c r="QYM114" s="28"/>
      <c r="QYN114" s="28"/>
      <c r="QYO114" s="28"/>
      <c r="QYP114" s="28"/>
      <c r="QYQ114" s="28"/>
      <c r="QYR114" s="28"/>
      <c r="QYS114" s="28"/>
      <c r="QYT114" s="28"/>
      <c r="QYU114" s="28"/>
      <c r="QYV114" s="28"/>
      <c r="QYW114" s="28"/>
      <c r="QYX114" s="28"/>
      <c r="QYY114" s="28"/>
      <c r="QYZ114" s="28"/>
      <c r="QZA114" s="28"/>
      <c r="QZB114" s="28"/>
      <c r="QZC114" s="28"/>
      <c r="QZD114" s="28"/>
      <c r="QZE114" s="28"/>
      <c r="QZF114" s="28"/>
      <c r="QZG114" s="28"/>
      <c r="QZH114" s="28"/>
      <c r="QZI114" s="28"/>
      <c r="QZJ114" s="28"/>
      <c r="QZK114" s="28"/>
      <c r="QZL114" s="28"/>
      <c r="QZM114" s="28"/>
      <c r="QZN114" s="28"/>
      <c r="QZO114" s="28"/>
      <c r="QZP114" s="28"/>
      <c r="QZQ114" s="28"/>
      <c r="QZR114" s="28"/>
      <c r="QZS114" s="28"/>
      <c r="QZT114" s="28"/>
      <c r="QZU114" s="28"/>
      <c r="QZV114" s="28"/>
      <c r="QZW114" s="28"/>
      <c r="QZX114" s="28"/>
      <c r="QZY114" s="28"/>
      <c r="QZZ114" s="28"/>
      <c r="RAA114" s="28"/>
      <c r="RAB114" s="28"/>
      <c r="RAC114" s="28"/>
      <c r="RAD114" s="28"/>
      <c r="RAE114" s="28"/>
      <c r="RAF114" s="28"/>
      <c r="RAG114" s="28"/>
      <c r="RAH114" s="28"/>
      <c r="RAI114" s="28"/>
      <c r="RAJ114" s="28"/>
      <c r="RAK114" s="28"/>
      <c r="RAL114" s="28"/>
      <c r="RAM114" s="28"/>
      <c r="RAN114" s="28"/>
      <c r="RAO114" s="28"/>
      <c r="RAP114" s="28"/>
      <c r="RAQ114" s="28"/>
      <c r="RAR114" s="28"/>
      <c r="RAS114" s="28"/>
      <c r="RAT114" s="28"/>
      <c r="RAU114" s="28"/>
      <c r="RAV114" s="28"/>
      <c r="RAW114" s="28"/>
      <c r="RAX114" s="28"/>
      <c r="RAY114" s="28"/>
      <c r="RAZ114" s="28"/>
      <c r="RBA114" s="28"/>
      <c r="RBB114" s="28"/>
      <c r="RBC114" s="28"/>
      <c r="RBD114" s="28"/>
      <c r="RBE114" s="28"/>
      <c r="RBF114" s="28"/>
      <c r="RBG114" s="28"/>
      <c r="RBH114" s="28"/>
      <c r="RBI114" s="28"/>
      <c r="RBJ114" s="28"/>
      <c r="RBK114" s="28"/>
      <c r="RBL114" s="28"/>
      <c r="RBM114" s="28"/>
      <c r="RBN114" s="28"/>
      <c r="RBO114" s="28"/>
      <c r="RBP114" s="28"/>
      <c r="RBQ114" s="28"/>
      <c r="RBR114" s="28"/>
      <c r="RBS114" s="28"/>
      <c r="RBT114" s="28"/>
      <c r="RBU114" s="28"/>
      <c r="RBV114" s="28"/>
      <c r="RBW114" s="28"/>
      <c r="RBX114" s="28"/>
      <c r="RBY114" s="28"/>
      <c r="RBZ114" s="28"/>
      <c r="RCA114" s="28"/>
      <c r="RCB114" s="28"/>
      <c r="RCC114" s="28"/>
      <c r="RCD114" s="28"/>
      <c r="RCE114" s="28"/>
      <c r="RCF114" s="28"/>
      <c r="RCG114" s="28"/>
      <c r="RCH114" s="28"/>
      <c r="RCI114" s="28"/>
      <c r="RCJ114" s="28"/>
      <c r="RCK114" s="28"/>
      <c r="RCL114" s="28"/>
      <c r="RCM114" s="28"/>
      <c r="RCN114" s="28"/>
      <c r="RCO114" s="28"/>
      <c r="RCP114" s="28"/>
      <c r="RCQ114" s="28"/>
      <c r="RCR114" s="28"/>
      <c r="RCS114" s="28"/>
      <c r="RCT114" s="28"/>
      <c r="RCU114" s="28"/>
      <c r="RCV114" s="28"/>
      <c r="RCW114" s="28"/>
      <c r="RCX114" s="28"/>
      <c r="RCY114" s="28"/>
      <c r="RCZ114" s="28"/>
      <c r="RDA114" s="28"/>
      <c r="RDB114" s="28"/>
      <c r="RDC114" s="28"/>
      <c r="RDD114" s="28"/>
      <c r="RDE114" s="28"/>
      <c r="RDF114" s="28"/>
      <c r="RDG114" s="28"/>
      <c r="RDH114" s="28"/>
      <c r="RDI114" s="28"/>
      <c r="RDJ114" s="28"/>
      <c r="RDK114" s="28"/>
      <c r="RDL114" s="28"/>
      <c r="RDM114" s="28"/>
      <c r="RDN114" s="28"/>
      <c r="RDO114" s="28"/>
      <c r="RDP114" s="28"/>
      <c r="RDQ114" s="28"/>
      <c r="RDR114" s="28"/>
      <c r="RDS114" s="28"/>
      <c r="RDT114" s="28"/>
      <c r="RDU114" s="28"/>
      <c r="RDV114" s="28"/>
      <c r="RDW114" s="28"/>
      <c r="RDX114" s="28"/>
      <c r="RDY114" s="28"/>
      <c r="RDZ114" s="28"/>
      <c r="REA114" s="28"/>
      <c r="REB114" s="28"/>
      <c r="REC114" s="28"/>
      <c r="RED114" s="28"/>
      <c r="REE114" s="28"/>
      <c r="REF114" s="28"/>
      <c r="REG114" s="28"/>
      <c r="REH114" s="28"/>
      <c r="REI114" s="28"/>
      <c r="REJ114" s="28"/>
      <c r="REK114" s="28"/>
      <c r="REL114" s="28"/>
      <c r="REM114" s="28"/>
      <c r="REN114" s="28"/>
      <c r="REO114" s="28"/>
      <c r="REP114" s="28"/>
      <c r="REQ114" s="28"/>
      <c r="RER114" s="28"/>
      <c r="RES114" s="28"/>
      <c r="RET114" s="28"/>
      <c r="REU114" s="28"/>
      <c r="REV114" s="28"/>
      <c r="REW114" s="28"/>
      <c r="REX114" s="28"/>
      <c r="REY114" s="28"/>
      <c r="REZ114" s="28"/>
      <c r="RFA114" s="28"/>
      <c r="RFB114" s="28"/>
      <c r="RFC114" s="28"/>
      <c r="RFD114" s="28"/>
      <c r="RFE114" s="28"/>
      <c r="RFF114" s="28"/>
      <c r="RFG114" s="28"/>
      <c r="RFH114" s="28"/>
      <c r="RFI114" s="28"/>
      <c r="RFJ114" s="28"/>
      <c r="RFK114" s="28"/>
      <c r="RFL114" s="28"/>
      <c r="RFM114" s="28"/>
      <c r="RFN114" s="28"/>
      <c r="RFO114" s="28"/>
      <c r="RFP114" s="28"/>
      <c r="RFQ114" s="28"/>
      <c r="RFR114" s="28"/>
      <c r="RFS114" s="28"/>
      <c r="RFT114" s="28"/>
      <c r="RFU114" s="28"/>
      <c r="RFV114" s="28"/>
      <c r="RFW114" s="28"/>
      <c r="RFX114" s="28"/>
      <c r="RFY114" s="28"/>
      <c r="RFZ114" s="28"/>
      <c r="RGA114" s="28"/>
      <c r="RGB114" s="28"/>
      <c r="RGC114" s="28"/>
      <c r="RGD114" s="28"/>
      <c r="RGE114" s="28"/>
      <c r="RGF114" s="28"/>
      <c r="RGG114" s="28"/>
      <c r="RGH114" s="28"/>
      <c r="RGI114" s="28"/>
      <c r="RGJ114" s="28"/>
      <c r="RGK114" s="28"/>
      <c r="RGL114" s="28"/>
      <c r="RGM114" s="28"/>
      <c r="RGN114" s="28"/>
      <c r="RGO114" s="28"/>
      <c r="RGP114" s="28"/>
      <c r="RGQ114" s="28"/>
      <c r="RGR114" s="28"/>
      <c r="RGS114" s="28"/>
      <c r="RGT114" s="28"/>
      <c r="RGU114" s="28"/>
      <c r="RGV114" s="28"/>
      <c r="RGW114" s="28"/>
      <c r="RGX114" s="28"/>
      <c r="RGY114" s="28"/>
      <c r="RGZ114" s="28"/>
      <c r="RHA114" s="28"/>
      <c r="RHB114" s="28"/>
      <c r="RHC114" s="28"/>
      <c r="RHD114" s="28"/>
      <c r="RHE114" s="28"/>
      <c r="RHF114" s="28"/>
      <c r="RHG114" s="28"/>
      <c r="RHH114" s="28"/>
      <c r="RHI114" s="28"/>
      <c r="RHJ114" s="28"/>
      <c r="RHK114" s="28"/>
      <c r="RHL114" s="28"/>
      <c r="RHM114" s="28"/>
      <c r="RHN114" s="28"/>
      <c r="RHO114" s="28"/>
      <c r="RHP114" s="28"/>
      <c r="RHQ114" s="28"/>
      <c r="RHR114" s="28"/>
      <c r="RHS114" s="28"/>
      <c r="RHT114" s="28"/>
      <c r="RHU114" s="28"/>
      <c r="RHV114" s="28"/>
      <c r="RHW114" s="28"/>
      <c r="RHX114" s="28"/>
      <c r="RHY114" s="28"/>
      <c r="RHZ114" s="28"/>
      <c r="RIA114" s="28"/>
      <c r="RIB114" s="28"/>
      <c r="RIC114" s="28"/>
      <c r="RID114" s="28"/>
      <c r="RIE114" s="28"/>
      <c r="RIF114" s="28"/>
      <c r="RIG114" s="28"/>
      <c r="RIH114" s="28"/>
      <c r="RII114" s="28"/>
      <c r="RIJ114" s="28"/>
      <c r="RIK114" s="28"/>
      <c r="RIL114" s="28"/>
      <c r="RIM114" s="28"/>
      <c r="RIN114" s="28"/>
      <c r="RIO114" s="28"/>
      <c r="RIP114" s="28"/>
      <c r="RIQ114" s="28"/>
      <c r="RIR114" s="28"/>
      <c r="RIS114" s="28"/>
      <c r="RIT114" s="28"/>
      <c r="RIU114" s="28"/>
      <c r="RIV114" s="28"/>
      <c r="RIW114" s="28"/>
      <c r="RIX114" s="28"/>
      <c r="RIY114" s="28"/>
      <c r="RIZ114" s="28"/>
      <c r="RJA114" s="28"/>
      <c r="RJB114" s="28"/>
      <c r="RJC114" s="28"/>
      <c r="RJD114" s="28"/>
      <c r="RJE114" s="28"/>
      <c r="RJF114" s="28"/>
      <c r="RJG114" s="28"/>
      <c r="RJH114" s="28"/>
      <c r="RJI114" s="28"/>
      <c r="RJJ114" s="28"/>
      <c r="RJK114" s="28"/>
      <c r="RJL114" s="28"/>
      <c r="RJM114" s="28"/>
      <c r="RJN114" s="28"/>
      <c r="RJO114" s="28"/>
      <c r="RJP114" s="28"/>
      <c r="RJQ114" s="28"/>
      <c r="RJR114" s="28"/>
      <c r="RJS114" s="28"/>
      <c r="RJT114" s="28"/>
      <c r="RJU114" s="28"/>
      <c r="RJV114" s="28"/>
      <c r="RJW114" s="28"/>
      <c r="RJX114" s="28"/>
      <c r="RJY114" s="28"/>
      <c r="RJZ114" s="28"/>
      <c r="RKA114" s="28"/>
      <c r="RKB114" s="28"/>
      <c r="RKC114" s="28"/>
      <c r="RKD114" s="28"/>
      <c r="RKE114" s="28"/>
      <c r="RKF114" s="28"/>
      <c r="RKG114" s="28"/>
      <c r="RKH114" s="28"/>
      <c r="RKI114" s="28"/>
      <c r="RKJ114" s="28"/>
      <c r="RKK114" s="28"/>
      <c r="RKL114" s="28"/>
      <c r="RKM114" s="28"/>
      <c r="RKN114" s="28"/>
      <c r="RKO114" s="28"/>
      <c r="RKP114" s="28"/>
      <c r="RKQ114" s="28"/>
      <c r="RKR114" s="28"/>
      <c r="RKS114" s="28"/>
      <c r="RKT114" s="28"/>
      <c r="RKU114" s="28"/>
      <c r="RKV114" s="28"/>
      <c r="RKW114" s="28"/>
      <c r="RKX114" s="28"/>
      <c r="RKY114" s="28"/>
      <c r="RKZ114" s="28"/>
      <c r="RLA114" s="28"/>
      <c r="RLB114" s="28"/>
      <c r="RLC114" s="28"/>
      <c r="RLD114" s="28"/>
      <c r="RLE114" s="28"/>
      <c r="RLF114" s="28"/>
      <c r="RLG114" s="28"/>
      <c r="RLH114" s="28"/>
      <c r="RLI114" s="28"/>
      <c r="RLJ114" s="28"/>
      <c r="RLK114" s="28"/>
      <c r="RLL114" s="28"/>
      <c r="RLM114" s="28"/>
      <c r="RLN114" s="28"/>
      <c r="RLO114" s="28"/>
      <c r="RLP114" s="28"/>
      <c r="RLQ114" s="28"/>
      <c r="RLR114" s="28"/>
      <c r="RLS114" s="28"/>
      <c r="RLT114" s="28"/>
      <c r="RLU114" s="28"/>
      <c r="RLV114" s="28"/>
      <c r="RLW114" s="28"/>
      <c r="RLX114" s="28"/>
      <c r="RLY114" s="28"/>
      <c r="RLZ114" s="28"/>
      <c r="RMA114" s="28"/>
      <c r="RMB114" s="28"/>
      <c r="RMC114" s="28"/>
      <c r="RMD114" s="28"/>
      <c r="RME114" s="28"/>
      <c r="RMF114" s="28"/>
      <c r="RMG114" s="28"/>
      <c r="RMH114" s="28"/>
      <c r="RMI114" s="28"/>
      <c r="RMJ114" s="28"/>
      <c r="RMK114" s="28"/>
      <c r="RML114" s="28"/>
      <c r="RMM114" s="28"/>
      <c r="RMN114" s="28"/>
      <c r="RMO114" s="28"/>
      <c r="RMP114" s="28"/>
      <c r="RMQ114" s="28"/>
      <c r="RMR114" s="28"/>
      <c r="RMS114" s="28"/>
      <c r="RMT114" s="28"/>
      <c r="RMU114" s="28"/>
      <c r="RMV114" s="28"/>
      <c r="RMW114" s="28"/>
      <c r="RMX114" s="28"/>
      <c r="RMY114" s="28"/>
      <c r="RMZ114" s="28"/>
      <c r="RNA114" s="28"/>
      <c r="RNB114" s="28"/>
      <c r="RNC114" s="28"/>
      <c r="RND114" s="28"/>
      <c r="RNE114" s="28"/>
      <c r="RNF114" s="28"/>
      <c r="RNG114" s="28"/>
      <c r="RNH114" s="28"/>
      <c r="RNI114" s="28"/>
      <c r="RNJ114" s="28"/>
      <c r="RNK114" s="28"/>
      <c r="RNL114" s="28"/>
      <c r="RNM114" s="28"/>
      <c r="RNN114" s="28"/>
      <c r="RNO114" s="28"/>
      <c r="RNP114" s="28"/>
      <c r="RNQ114" s="28"/>
      <c r="RNR114" s="28"/>
      <c r="RNS114" s="28"/>
      <c r="RNT114" s="28"/>
      <c r="RNU114" s="28"/>
      <c r="RNV114" s="28"/>
      <c r="RNW114" s="28"/>
      <c r="RNX114" s="28"/>
      <c r="RNY114" s="28"/>
      <c r="RNZ114" s="28"/>
      <c r="ROA114" s="28"/>
      <c r="ROB114" s="28"/>
      <c r="ROC114" s="28"/>
      <c r="ROD114" s="28"/>
      <c r="ROE114" s="28"/>
      <c r="ROF114" s="28"/>
      <c r="ROG114" s="28"/>
      <c r="ROH114" s="28"/>
      <c r="ROI114" s="28"/>
      <c r="ROJ114" s="28"/>
      <c r="ROK114" s="28"/>
      <c r="ROL114" s="28"/>
      <c r="ROM114" s="28"/>
      <c r="RON114" s="28"/>
      <c r="ROO114" s="28"/>
      <c r="ROP114" s="28"/>
      <c r="ROQ114" s="28"/>
      <c r="ROR114" s="28"/>
      <c r="ROS114" s="28"/>
      <c r="ROT114" s="28"/>
      <c r="ROU114" s="28"/>
      <c r="ROV114" s="28"/>
      <c r="ROW114" s="28"/>
      <c r="ROX114" s="28"/>
      <c r="ROY114" s="28"/>
      <c r="ROZ114" s="28"/>
      <c r="RPA114" s="28"/>
      <c r="RPB114" s="28"/>
      <c r="RPC114" s="28"/>
      <c r="RPD114" s="28"/>
      <c r="RPE114" s="28"/>
      <c r="RPF114" s="28"/>
      <c r="RPG114" s="28"/>
      <c r="RPH114" s="28"/>
      <c r="RPI114" s="28"/>
      <c r="RPJ114" s="28"/>
      <c r="RPK114" s="28"/>
      <c r="RPL114" s="28"/>
      <c r="RPM114" s="28"/>
      <c r="RPN114" s="28"/>
      <c r="RPO114" s="28"/>
      <c r="RPP114" s="28"/>
      <c r="RPQ114" s="28"/>
      <c r="RPR114" s="28"/>
      <c r="RPS114" s="28"/>
      <c r="RPT114" s="28"/>
      <c r="RPU114" s="28"/>
      <c r="RPV114" s="28"/>
      <c r="RPW114" s="28"/>
      <c r="RPX114" s="28"/>
      <c r="RPY114" s="28"/>
      <c r="RPZ114" s="28"/>
      <c r="RQA114" s="28"/>
      <c r="RQB114" s="28"/>
      <c r="RQC114" s="28"/>
      <c r="RQD114" s="28"/>
      <c r="RQE114" s="28"/>
      <c r="RQF114" s="28"/>
      <c r="RQG114" s="28"/>
      <c r="RQH114" s="28"/>
      <c r="RQI114" s="28"/>
      <c r="RQJ114" s="28"/>
      <c r="RQK114" s="28"/>
      <c r="RQL114" s="28"/>
      <c r="RQM114" s="28"/>
      <c r="RQN114" s="28"/>
      <c r="RQO114" s="28"/>
      <c r="RQP114" s="28"/>
      <c r="RQQ114" s="28"/>
      <c r="RQR114" s="28"/>
      <c r="RQS114" s="28"/>
      <c r="RQT114" s="28"/>
      <c r="RQU114" s="28"/>
      <c r="RQV114" s="28"/>
      <c r="RQW114" s="28"/>
      <c r="RQX114" s="28"/>
      <c r="RQY114" s="28"/>
      <c r="RQZ114" s="28"/>
      <c r="RRA114" s="28"/>
      <c r="RRB114" s="28"/>
      <c r="RRC114" s="28"/>
      <c r="RRD114" s="28"/>
      <c r="RRE114" s="28"/>
      <c r="RRF114" s="28"/>
      <c r="RRG114" s="28"/>
      <c r="RRH114" s="28"/>
      <c r="RRI114" s="28"/>
      <c r="RRJ114" s="28"/>
      <c r="RRK114" s="28"/>
      <c r="RRL114" s="28"/>
      <c r="RRM114" s="28"/>
      <c r="RRN114" s="28"/>
      <c r="RRO114" s="28"/>
      <c r="RRP114" s="28"/>
      <c r="RRQ114" s="28"/>
      <c r="RRR114" s="28"/>
      <c r="RRS114" s="28"/>
      <c r="RRT114" s="28"/>
      <c r="RRU114" s="28"/>
      <c r="RRV114" s="28"/>
      <c r="RRW114" s="28"/>
      <c r="RRX114" s="28"/>
      <c r="RRY114" s="28"/>
      <c r="RRZ114" s="28"/>
      <c r="RSA114" s="28"/>
      <c r="RSB114" s="28"/>
      <c r="RSC114" s="28"/>
      <c r="RSD114" s="28"/>
      <c r="RSE114" s="28"/>
      <c r="RSF114" s="28"/>
      <c r="RSG114" s="28"/>
      <c r="RSH114" s="28"/>
      <c r="RSI114" s="28"/>
      <c r="RSJ114" s="28"/>
      <c r="RSK114" s="28"/>
      <c r="RSL114" s="28"/>
      <c r="RSM114" s="28"/>
      <c r="RSN114" s="28"/>
      <c r="RSO114" s="28"/>
      <c r="RSP114" s="28"/>
      <c r="RSQ114" s="28"/>
      <c r="RSR114" s="28"/>
      <c r="RSS114" s="28"/>
      <c r="RST114" s="28"/>
      <c r="RSU114" s="28"/>
      <c r="RSV114" s="28"/>
      <c r="RSW114" s="28"/>
      <c r="RSX114" s="28"/>
      <c r="RSY114" s="28"/>
      <c r="RSZ114" s="28"/>
      <c r="RTA114" s="28"/>
      <c r="RTB114" s="28"/>
      <c r="RTC114" s="28"/>
      <c r="RTD114" s="28"/>
      <c r="RTE114" s="28"/>
      <c r="RTF114" s="28"/>
      <c r="RTG114" s="28"/>
      <c r="RTH114" s="28"/>
      <c r="RTI114" s="28"/>
      <c r="RTJ114" s="28"/>
      <c r="RTK114" s="28"/>
      <c r="RTL114" s="28"/>
      <c r="RTM114" s="28"/>
      <c r="RTN114" s="28"/>
      <c r="RTO114" s="28"/>
      <c r="RTP114" s="28"/>
      <c r="RTQ114" s="28"/>
      <c r="RTR114" s="28"/>
      <c r="RTS114" s="28"/>
      <c r="RTT114" s="28"/>
      <c r="RTU114" s="28"/>
      <c r="RTV114" s="28"/>
      <c r="RTW114" s="28"/>
      <c r="RTX114" s="28"/>
      <c r="RTY114" s="28"/>
      <c r="RTZ114" s="28"/>
      <c r="RUA114" s="28"/>
      <c r="RUB114" s="28"/>
      <c r="RUC114" s="28"/>
      <c r="RUD114" s="28"/>
      <c r="RUE114" s="28"/>
      <c r="RUF114" s="28"/>
      <c r="RUG114" s="28"/>
      <c r="RUH114" s="28"/>
      <c r="RUI114" s="28"/>
      <c r="RUJ114" s="28"/>
      <c r="RUK114" s="28"/>
      <c r="RUL114" s="28"/>
      <c r="RUM114" s="28"/>
      <c r="RUN114" s="28"/>
      <c r="RUO114" s="28"/>
      <c r="RUP114" s="28"/>
      <c r="RUQ114" s="28"/>
      <c r="RUR114" s="28"/>
      <c r="RUS114" s="28"/>
      <c r="RUT114" s="28"/>
      <c r="RUU114" s="28"/>
      <c r="RUV114" s="28"/>
      <c r="RUW114" s="28"/>
      <c r="RUX114" s="28"/>
      <c r="RUY114" s="28"/>
      <c r="RUZ114" s="28"/>
      <c r="RVA114" s="28"/>
      <c r="RVB114" s="28"/>
      <c r="RVC114" s="28"/>
      <c r="RVD114" s="28"/>
      <c r="RVE114" s="28"/>
      <c r="RVF114" s="28"/>
      <c r="RVG114" s="28"/>
      <c r="RVH114" s="28"/>
      <c r="RVI114" s="28"/>
      <c r="RVJ114" s="28"/>
      <c r="RVK114" s="28"/>
      <c r="RVL114" s="28"/>
      <c r="RVM114" s="28"/>
      <c r="RVN114" s="28"/>
      <c r="RVO114" s="28"/>
      <c r="RVP114" s="28"/>
      <c r="RVQ114" s="28"/>
      <c r="RVR114" s="28"/>
      <c r="RVS114" s="28"/>
      <c r="RVT114" s="28"/>
      <c r="RVU114" s="28"/>
      <c r="RVV114" s="28"/>
      <c r="RVW114" s="28"/>
      <c r="RVX114" s="28"/>
      <c r="RVY114" s="28"/>
      <c r="RVZ114" s="28"/>
      <c r="RWA114" s="28"/>
      <c r="RWB114" s="28"/>
      <c r="RWC114" s="28"/>
      <c r="RWD114" s="28"/>
      <c r="RWE114" s="28"/>
      <c r="RWF114" s="28"/>
      <c r="RWG114" s="28"/>
      <c r="RWH114" s="28"/>
      <c r="RWI114" s="28"/>
      <c r="RWJ114" s="28"/>
      <c r="RWK114" s="28"/>
      <c r="RWL114" s="28"/>
      <c r="RWM114" s="28"/>
      <c r="RWN114" s="28"/>
      <c r="RWO114" s="28"/>
      <c r="RWP114" s="28"/>
      <c r="RWQ114" s="28"/>
      <c r="RWR114" s="28"/>
      <c r="RWS114" s="28"/>
      <c r="RWT114" s="28"/>
      <c r="RWU114" s="28"/>
      <c r="RWV114" s="28"/>
      <c r="RWW114" s="28"/>
      <c r="RWX114" s="28"/>
      <c r="RWY114" s="28"/>
      <c r="RWZ114" s="28"/>
      <c r="RXA114" s="28"/>
      <c r="RXB114" s="28"/>
      <c r="RXC114" s="28"/>
      <c r="RXD114" s="28"/>
      <c r="RXE114" s="28"/>
      <c r="RXF114" s="28"/>
      <c r="RXG114" s="28"/>
      <c r="RXH114" s="28"/>
      <c r="RXI114" s="28"/>
      <c r="RXJ114" s="28"/>
      <c r="RXK114" s="28"/>
      <c r="RXL114" s="28"/>
      <c r="RXM114" s="28"/>
      <c r="RXN114" s="28"/>
      <c r="RXO114" s="28"/>
      <c r="RXP114" s="28"/>
      <c r="RXQ114" s="28"/>
      <c r="RXR114" s="28"/>
      <c r="RXS114" s="28"/>
      <c r="RXT114" s="28"/>
      <c r="RXU114" s="28"/>
      <c r="RXV114" s="28"/>
      <c r="RXW114" s="28"/>
      <c r="RXX114" s="28"/>
      <c r="RXY114" s="28"/>
      <c r="RXZ114" s="28"/>
      <c r="RYA114" s="28"/>
      <c r="RYB114" s="28"/>
      <c r="RYC114" s="28"/>
      <c r="RYD114" s="28"/>
      <c r="RYE114" s="28"/>
      <c r="RYF114" s="28"/>
      <c r="RYG114" s="28"/>
      <c r="RYH114" s="28"/>
      <c r="RYI114" s="28"/>
      <c r="RYJ114" s="28"/>
      <c r="RYK114" s="28"/>
      <c r="RYL114" s="28"/>
      <c r="RYM114" s="28"/>
      <c r="RYN114" s="28"/>
      <c r="RYO114" s="28"/>
      <c r="RYP114" s="28"/>
      <c r="RYQ114" s="28"/>
      <c r="RYR114" s="28"/>
      <c r="RYS114" s="28"/>
      <c r="RYT114" s="28"/>
      <c r="RYU114" s="28"/>
      <c r="RYV114" s="28"/>
      <c r="RYW114" s="28"/>
      <c r="RYX114" s="28"/>
      <c r="RYY114" s="28"/>
      <c r="RYZ114" s="28"/>
      <c r="RZA114" s="28"/>
      <c r="RZB114" s="28"/>
      <c r="RZC114" s="28"/>
      <c r="RZD114" s="28"/>
      <c r="RZE114" s="28"/>
      <c r="RZF114" s="28"/>
      <c r="RZG114" s="28"/>
      <c r="RZH114" s="28"/>
      <c r="RZI114" s="28"/>
      <c r="RZJ114" s="28"/>
      <c r="RZK114" s="28"/>
      <c r="RZL114" s="28"/>
      <c r="RZM114" s="28"/>
      <c r="RZN114" s="28"/>
      <c r="RZO114" s="28"/>
      <c r="RZP114" s="28"/>
      <c r="RZQ114" s="28"/>
      <c r="RZR114" s="28"/>
      <c r="RZS114" s="28"/>
      <c r="RZT114" s="28"/>
      <c r="RZU114" s="28"/>
      <c r="RZV114" s="28"/>
      <c r="RZW114" s="28"/>
      <c r="RZX114" s="28"/>
      <c r="RZY114" s="28"/>
      <c r="RZZ114" s="28"/>
      <c r="SAA114" s="28"/>
      <c r="SAB114" s="28"/>
      <c r="SAC114" s="28"/>
      <c r="SAD114" s="28"/>
      <c r="SAE114" s="28"/>
      <c r="SAF114" s="28"/>
      <c r="SAG114" s="28"/>
      <c r="SAH114" s="28"/>
      <c r="SAI114" s="28"/>
      <c r="SAJ114" s="28"/>
      <c r="SAK114" s="28"/>
      <c r="SAL114" s="28"/>
      <c r="SAM114" s="28"/>
      <c r="SAN114" s="28"/>
      <c r="SAO114" s="28"/>
      <c r="SAP114" s="28"/>
      <c r="SAQ114" s="28"/>
      <c r="SAR114" s="28"/>
      <c r="SAS114" s="28"/>
      <c r="SAT114" s="28"/>
      <c r="SAU114" s="28"/>
      <c r="SAV114" s="28"/>
      <c r="SAW114" s="28"/>
      <c r="SAX114" s="28"/>
      <c r="SAY114" s="28"/>
      <c r="SAZ114" s="28"/>
      <c r="SBA114" s="28"/>
      <c r="SBB114" s="28"/>
      <c r="SBC114" s="28"/>
      <c r="SBD114" s="28"/>
      <c r="SBE114" s="28"/>
      <c r="SBF114" s="28"/>
      <c r="SBG114" s="28"/>
      <c r="SBH114" s="28"/>
      <c r="SBI114" s="28"/>
      <c r="SBJ114" s="28"/>
      <c r="SBK114" s="28"/>
      <c r="SBL114" s="28"/>
      <c r="SBM114" s="28"/>
      <c r="SBN114" s="28"/>
      <c r="SBO114" s="28"/>
      <c r="SBP114" s="28"/>
      <c r="SBQ114" s="28"/>
      <c r="SBR114" s="28"/>
      <c r="SBS114" s="28"/>
      <c r="SBT114" s="28"/>
      <c r="SBU114" s="28"/>
      <c r="SBV114" s="28"/>
      <c r="SBW114" s="28"/>
      <c r="SBX114" s="28"/>
      <c r="SBY114" s="28"/>
      <c r="SBZ114" s="28"/>
      <c r="SCA114" s="28"/>
      <c r="SCB114" s="28"/>
      <c r="SCC114" s="28"/>
      <c r="SCD114" s="28"/>
      <c r="SCE114" s="28"/>
      <c r="SCF114" s="28"/>
      <c r="SCG114" s="28"/>
      <c r="SCH114" s="28"/>
      <c r="SCI114" s="28"/>
      <c r="SCJ114" s="28"/>
      <c r="SCK114" s="28"/>
      <c r="SCL114" s="28"/>
      <c r="SCM114" s="28"/>
      <c r="SCN114" s="28"/>
      <c r="SCO114" s="28"/>
      <c r="SCP114" s="28"/>
      <c r="SCQ114" s="28"/>
      <c r="SCR114" s="28"/>
      <c r="SCS114" s="28"/>
      <c r="SCT114" s="28"/>
      <c r="SCU114" s="28"/>
      <c r="SCV114" s="28"/>
      <c r="SCW114" s="28"/>
      <c r="SCX114" s="28"/>
      <c r="SCY114" s="28"/>
      <c r="SCZ114" s="28"/>
      <c r="SDA114" s="28"/>
      <c r="SDB114" s="28"/>
      <c r="SDC114" s="28"/>
      <c r="SDD114" s="28"/>
      <c r="SDE114" s="28"/>
      <c r="SDF114" s="28"/>
      <c r="SDG114" s="28"/>
      <c r="SDH114" s="28"/>
      <c r="SDI114" s="28"/>
      <c r="SDJ114" s="28"/>
      <c r="SDK114" s="28"/>
      <c r="SDL114" s="28"/>
      <c r="SDM114" s="28"/>
      <c r="SDN114" s="28"/>
      <c r="SDO114" s="28"/>
      <c r="SDP114" s="28"/>
      <c r="SDQ114" s="28"/>
      <c r="SDR114" s="28"/>
      <c r="SDS114" s="28"/>
      <c r="SDT114" s="28"/>
      <c r="SDU114" s="28"/>
      <c r="SDV114" s="28"/>
      <c r="SDW114" s="28"/>
      <c r="SDX114" s="28"/>
      <c r="SDY114" s="28"/>
      <c r="SDZ114" s="28"/>
      <c r="SEA114" s="28"/>
      <c r="SEB114" s="28"/>
      <c r="SEC114" s="28"/>
      <c r="SED114" s="28"/>
      <c r="SEE114" s="28"/>
      <c r="SEF114" s="28"/>
      <c r="SEG114" s="28"/>
      <c r="SEH114" s="28"/>
      <c r="SEI114" s="28"/>
      <c r="SEJ114" s="28"/>
      <c r="SEK114" s="28"/>
      <c r="SEL114" s="28"/>
      <c r="SEM114" s="28"/>
      <c r="SEN114" s="28"/>
      <c r="SEO114" s="28"/>
      <c r="SEP114" s="28"/>
      <c r="SEQ114" s="28"/>
      <c r="SER114" s="28"/>
      <c r="SES114" s="28"/>
      <c r="SET114" s="28"/>
      <c r="SEU114" s="28"/>
      <c r="SEV114" s="28"/>
      <c r="SEW114" s="28"/>
      <c r="SEX114" s="28"/>
      <c r="SEY114" s="28"/>
      <c r="SEZ114" s="28"/>
      <c r="SFA114" s="28"/>
      <c r="SFB114" s="28"/>
      <c r="SFC114" s="28"/>
      <c r="SFD114" s="28"/>
      <c r="SFE114" s="28"/>
      <c r="SFF114" s="28"/>
      <c r="SFG114" s="28"/>
      <c r="SFH114" s="28"/>
      <c r="SFI114" s="28"/>
      <c r="SFJ114" s="28"/>
      <c r="SFK114" s="28"/>
      <c r="SFL114" s="28"/>
      <c r="SFM114" s="28"/>
      <c r="SFN114" s="28"/>
      <c r="SFO114" s="28"/>
      <c r="SFP114" s="28"/>
      <c r="SFQ114" s="28"/>
      <c r="SFR114" s="28"/>
      <c r="SFS114" s="28"/>
      <c r="SFT114" s="28"/>
      <c r="SFU114" s="28"/>
      <c r="SFV114" s="28"/>
      <c r="SFW114" s="28"/>
      <c r="SFX114" s="28"/>
      <c r="SFY114" s="28"/>
      <c r="SFZ114" s="28"/>
      <c r="SGA114" s="28"/>
      <c r="SGB114" s="28"/>
      <c r="SGC114" s="28"/>
      <c r="SGD114" s="28"/>
      <c r="SGE114" s="28"/>
      <c r="SGF114" s="28"/>
      <c r="SGG114" s="28"/>
      <c r="SGH114" s="28"/>
      <c r="SGI114" s="28"/>
      <c r="SGJ114" s="28"/>
      <c r="SGK114" s="28"/>
      <c r="SGL114" s="28"/>
      <c r="SGM114" s="28"/>
      <c r="SGN114" s="28"/>
      <c r="SGO114" s="28"/>
      <c r="SGP114" s="28"/>
      <c r="SGQ114" s="28"/>
      <c r="SGR114" s="28"/>
      <c r="SGS114" s="28"/>
      <c r="SGT114" s="28"/>
      <c r="SGU114" s="28"/>
      <c r="SGV114" s="28"/>
      <c r="SGW114" s="28"/>
      <c r="SGX114" s="28"/>
      <c r="SGY114" s="28"/>
      <c r="SGZ114" s="28"/>
      <c r="SHA114" s="28"/>
      <c r="SHB114" s="28"/>
      <c r="SHC114" s="28"/>
      <c r="SHD114" s="28"/>
      <c r="SHE114" s="28"/>
      <c r="SHF114" s="28"/>
      <c r="SHG114" s="28"/>
      <c r="SHH114" s="28"/>
      <c r="SHI114" s="28"/>
      <c r="SHJ114" s="28"/>
      <c r="SHK114" s="28"/>
      <c r="SHL114" s="28"/>
      <c r="SHM114" s="28"/>
      <c r="SHN114" s="28"/>
      <c r="SHO114" s="28"/>
      <c r="SHP114" s="28"/>
      <c r="SHQ114" s="28"/>
      <c r="SHR114" s="28"/>
      <c r="SHS114" s="28"/>
      <c r="SHT114" s="28"/>
      <c r="SHU114" s="28"/>
      <c r="SHV114" s="28"/>
      <c r="SHW114" s="28"/>
      <c r="SHX114" s="28"/>
      <c r="SHY114" s="28"/>
      <c r="SHZ114" s="28"/>
      <c r="SIA114" s="28"/>
      <c r="SIB114" s="28"/>
      <c r="SIC114" s="28"/>
      <c r="SID114" s="28"/>
      <c r="SIE114" s="28"/>
      <c r="SIF114" s="28"/>
      <c r="SIG114" s="28"/>
      <c r="SIH114" s="28"/>
      <c r="SII114" s="28"/>
      <c r="SIJ114" s="28"/>
      <c r="SIK114" s="28"/>
      <c r="SIL114" s="28"/>
      <c r="SIM114" s="28"/>
      <c r="SIN114" s="28"/>
      <c r="SIO114" s="28"/>
      <c r="SIP114" s="28"/>
      <c r="SIQ114" s="28"/>
      <c r="SIR114" s="28"/>
      <c r="SIS114" s="28"/>
      <c r="SIT114" s="28"/>
      <c r="SIU114" s="28"/>
      <c r="SIV114" s="28"/>
      <c r="SIW114" s="28"/>
      <c r="SIX114" s="28"/>
      <c r="SIY114" s="28"/>
      <c r="SIZ114" s="28"/>
      <c r="SJA114" s="28"/>
      <c r="SJB114" s="28"/>
      <c r="SJC114" s="28"/>
      <c r="SJD114" s="28"/>
      <c r="SJE114" s="28"/>
      <c r="SJF114" s="28"/>
      <c r="SJG114" s="28"/>
      <c r="SJH114" s="28"/>
      <c r="SJI114" s="28"/>
      <c r="SJJ114" s="28"/>
      <c r="SJK114" s="28"/>
      <c r="SJL114" s="28"/>
      <c r="SJM114" s="28"/>
      <c r="SJN114" s="28"/>
      <c r="SJO114" s="28"/>
      <c r="SJP114" s="28"/>
      <c r="SJQ114" s="28"/>
      <c r="SJR114" s="28"/>
      <c r="SJS114" s="28"/>
      <c r="SJT114" s="28"/>
      <c r="SJU114" s="28"/>
      <c r="SJV114" s="28"/>
      <c r="SJW114" s="28"/>
      <c r="SJX114" s="28"/>
      <c r="SJY114" s="28"/>
      <c r="SJZ114" s="28"/>
      <c r="SKA114" s="28"/>
      <c r="SKB114" s="28"/>
      <c r="SKC114" s="28"/>
      <c r="SKD114" s="28"/>
      <c r="SKE114" s="28"/>
      <c r="SKF114" s="28"/>
      <c r="SKG114" s="28"/>
      <c r="SKH114" s="28"/>
      <c r="SKI114" s="28"/>
      <c r="SKJ114" s="28"/>
      <c r="SKK114" s="28"/>
      <c r="SKL114" s="28"/>
      <c r="SKM114" s="28"/>
      <c r="SKN114" s="28"/>
      <c r="SKO114" s="28"/>
      <c r="SKP114" s="28"/>
      <c r="SKQ114" s="28"/>
      <c r="SKR114" s="28"/>
      <c r="SKS114" s="28"/>
      <c r="SKT114" s="28"/>
      <c r="SKU114" s="28"/>
      <c r="SKV114" s="28"/>
      <c r="SKW114" s="28"/>
      <c r="SKX114" s="28"/>
      <c r="SKY114" s="28"/>
      <c r="SKZ114" s="28"/>
      <c r="SLA114" s="28"/>
      <c r="SLB114" s="28"/>
      <c r="SLC114" s="28"/>
      <c r="SLD114" s="28"/>
      <c r="SLE114" s="28"/>
      <c r="SLF114" s="28"/>
      <c r="SLG114" s="28"/>
      <c r="SLH114" s="28"/>
      <c r="SLI114" s="28"/>
      <c r="SLJ114" s="28"/>
      <c r="SLK114" s="28"/>
      <c r="SLL114" s="28"/>
      <c r="SLM114" s="28"/>
      <c r="SLN114" s="28"/>
      <c r="SLO114" s="28"/>
      <c r="SLP114" s="28"/>
      <c r="SLQ114" s="28"/>
      <c r="SLR114" s="28"/>
      <c r="SLS114" s="28"/>
      <c r="SLT114" s="28"/>
      <c r="SLU114" s="28"/>
      <c r="SLV114" s="28"/>
      <c r="SLW114" s="28"/>
      <c r="SLX114" s="28"/>
      <c r="SLY114" s="28"/>
      <c r="SLZ114" s="28"/>
      <c r="SMA114" s="28"/>
      <c r="SMB114" s="28"/>
      <c r="SMC114" s="28"/>
      <c r="SMD114" s="28"/>
      <c r="SME114" s="28"/>
      <c r="SMF114" s="28"/>
      <c r="SMG114" s="28"/>
      <c r="SMH114" s="28"/>
      <c r="SMI114" s="28"/>
      <c r="SMJ114" s="28"/>
      <c r="SMK114" s="28"/>
      <c r="SML114" s="28"/>
      <c r="SMM114" s="28"/>
      <c r="SMN114" s="28"/>
      <c r="SMO114" s="28"/>
      <c r="SMP114" s="28"/>
      <c r="SMQ114" s="28"/>
      <c r="SMR114" s="28"/>
      <c r="SMS114" s="28"/>
      <c r="SMT114" s="28"/>
      <c r="SMU114" s="28"/>
      <c r="SMV114" s="28"/>
      <c r="SMW114" s="28"/>
      <c r="SMX114" s="28"/>
      <c r="SMY114" s="28"/>
      <c r="SMZ114" s="28"/>
      <c r="SNA114" s="28"/>
      <c r="SNB114" s="28"/>
      <c r="SNC114" s="28"/>
      <c r="SND114" s="28"/>
      <c r="SNE114" s="28"/>
      <c r="SNF114" s="28"/>
      <c r="SNG114" s="28"/>
      <c r="SNH114" s="28"/>
      <c r="SNI114" s="28"/>
      <c r="SNJ114" s="28"/>
      <c r="SNK114" s="28"/>
      <c r="SNL114" s="28"/>
      <c r="SNM114" s="28"/>
      <c r="SNN114" s="28"/>
      <c r="SNO114" s="28"/>
      <c r="SNP114" s="28"/>
      <c r="SNQ114" s="28"/>
      <c r="SNR114" s="28"/>
      <c r="SNS114" s="28"/>
      <c r="SNT114" s="28"/>
      <c r="SNU114" s="28"/>
      <c r="SNV114" s="28"/>
      <c r="SNW114" s="28"/>
      <c r="SNX114" s="28"/>
      <c r="SNY114" s="28"/>
      <c r="SNZ114" s="28"/>
      <c r="SOA114" s="28"/>
      <c r="SOB114" s="28"/>
      <c r="SOC114" s="28"/>
      <c r="SOD114" s="28"/>
      <c r="SOE114" s="28"/>
      <c r="SOF114" s="28"/>
      <c r="SOG114" s="28"/>
      <c r="SOH114" s="28"/>
      <c r="SOI114" s="28"/>
      <c r="SOJ114" s="28"/>
      <c r="SOK114" s="28"/>
      <c r="SOL114" s="28"/>
      <c r="SOM114" s="28"/>
      <c r="SON114" s="28"/>
      <c r="SOO114" s="28"/>
      <c r="SOP114" s="28"/>
      <c r="SOQ114" s="28"/>
      <c r="SOR114" s="28"/>
      <c r="SOS114" s="28"/>
      <c r="SOT114" s="28"/>
      <c r="SOU114" s="28"/>
      <c r="SOV114" s="28"/>
      <c r="SOW114" s="28"/>
      <c r="SOX114" s="28"/>
      <c r="SOY114" s="28"/>
      <c r="SOZ114" s="28"/>
      <c r="SPA114" s="28"/>
      <c r="SPB114" s="28"/>
      <c r="SPC114" s="28"/>
      <c r="SPD114" s="28"/>
      <c r="SPE114" s="28"/>
      <c r="SPF114" s="28"/>
      <c r="SPG114" s="28"/>
      <c r="SPH114" s="28"/>
      <c r="SPI114" s="28"/>
      <c r="SPJ114" s="28"/>
      <c r="SPK114" s="28"/>
      <c r="SPL114" s="28"/>
      <c r="SPM114" s="28"/>
      <c r="SPN114" s="28"/>
      <c r="SPO114" s="28"/>
      <c r="SPP114" s="28"/>
      <c r="SPQ114" s="28"/>
      <c r="SPR114" s="28"/>
      <c r="SPS114" s="28"/>
      <c r="SPT114" s="28"/>
      <c r="SPU114" s="28"/>
      <c r="SPV114" s="28"/>
      <c r="SPW114" s="28"/>
      <c r="SPX114" s="28"/>
      <c r="SPY114" s="28"/>
      <c r="SPZ114" s="28"/>
      <c r="SQA114" s="28"/>
      <c r="SQB114" s="28"/>
      <c r="SQC114" s="28"/>
      <c r="SQD114" s="28"/>
      <c r="SQE114" s="28"/>
      <c r="SQF114" s="28"/>
      <c r="SQG114" s="28"/>
      <c r="SQH114" s="28"/>
      <c r="SQI114" s="28"/>
      <c r="SQJ114" s="28"/>
      <c r="SQK114" s="28"/>
      <c r="SQL114" s="28"/>
      <c r="SQM114" s="28"/>
      <c r="SQN114" s="28"/>
      <c r="SQO114" s="28"/>
      <c r="SQP114" s="28"/>
      <c r="SQQ114" s="28"/>
      <c r="SQR114" s="28"/>
      <c r="SQS114" s="28"/>
      <c r="SQT114" s="28"/>
      <c r="SQU114" s="28"/>
      <c r="SQV114" s="28"/>
      <c r="SQW114" s="28"/>
      <c r="SQX114" s="28"/>
      <c r="SQY114" s="28"/>
      <c r="SQZ114" s="28"/>
      <c r="SRA114" s="28"/>
      <c r="SRB114" s="28"/>
      <c r="SRC114" s="28"/>
      <c r="SRD114" s="28"/>
      <c r="SRE114" s="28"/>
      <c r="SRF114" s="28"/>
      <c r="SRG114" s="28"/>
      <c r="SRH114" s="28"/>
      <c r="SRI114" s="28"/>
      <c r="SRJ114" s="28"/>
      <c r="SRK114" s="28"/>
      <c r="SRL114" s="28"/>
      <c r="SRM114" s="28"/>
      <c r="SRN114" s="28"/>
      <c r="SRO114" s="28"/>
      <c r="SRP114" s="28"/>
      <c r="SRQ114" s="28"/>
      <c r="SRR114" s="28"/>
      <c r="SRS114" s="28"/>
      <c r="SRT114" s="28"/>
      <c r="SRU114" s="28"/>
      <c r="SRV114" s="28"/>
      <c r="SRW114" s="28"/>
      <c r="SRX114" s="28"/>
      <c r="SRY114" s="28"/>
      <c r="SRZ114" s="28"/>
      <c r="SSA114" s="28"/>
      <c r="SSB114" s="28"/>
      <c r="SSC114" s="28"/>
      <c r="SSD114" s="28"/>
      <c r="SSE114" s="28"/>
      <c r="SSF114" s="28"/>
      <c r="SSG114" s="28"/>
      <c r="SSH114" s="28"/>
      <c r="SSI114" s="28"/>
      <c r="SSJ114" s="28"/>
      <c r="SSK114" s="28"/>
      <c r="SSL114" s="28"/>
      <c r="SSM114" s="28"/>
      <c r="SSN114" s="28"/>
      <c r="SSO114" s="28"/>
      <c r="SSP114" s="28"/>
      <c r="SSQ114" s="28"/>
      <c r="SSR114" s="28"/>
      <c r="SSS114" s="28"/>
      <c r="SST114" s="28"/>
      <c r="SSU114" s="28"/>
      <c r="SSV114" s="28"/>
      <c r="SSW114" s="28"/>
      <c r="SSX114" s="28"/>
      <c r="SSY114" s="28"/>
      <c r="SSZ114" s="28"/>
      <c r="STA114" s="28"/>
      <c r="STB114" s="28"/>
      <c r="STC114" s="28"/>
      <c r="STD114" s="28"/>
      <c r="STE114" s="28"/>
      <c r="STF114" s="28"/>
      <c r="STG114" s="28"/>
      <c r="STH114" s="28"/>
      <c r="STI114" s="28"/>
      <c r="STJ114" s="28"/>
      <c r="STK114" s="28"/>
      <c r="STL114" s="28"/>
      <c r="STM114" s="28"/>
      <c r="STN114" s="28"/>
      <c r="STO114" s="28"/>
      <c r="STP114" s="28"/>
      <c r="STQ114" s="28"/>
      <c r="STR114" s="28"/>
      <c r="STS114" s="28"/>
      <c r="STT114" s="28"/>
      <c r="STU114" s="28"/>
      <c r="STV114" s="28"/>
      <c r="STW114" s="28"/>
      <c r="STX114" s="28"/>
      <c r="STY114" s="28"/>
      <c r="STZ114" s="28"/>
      <c r="SUA114" s="28"/>
      <c r="SUB114" s="28"/>
      <c r="SUC114" s="28"/>
      <c r="SUD114" s="28"/>
      <c r="SUE114" s="28"/>
      <c r="SUF114" s="28"/>
      <c r="SUG114" s="28"/>
      <c r="SUH114" s="28"/>
      <c r="SUI114" s="28"/>
      <c r="SUJ114" s="28"/>
      <c r="SUK114" s="28"/>
      <c r="SUL114" s="28"/>
      <c r="SUM114" s="28"/>
      <c r="SUN114" s="28"/>
      <c r="SUO114" s="28"/>
      <c r="SUP114" s="28"/>
      <c r="SUQ114" s="28"/>
      <c r="SUR114" s="28"/>
      <c r="SUS114" s="28"/>
      <c r="SUT114" s="28"/>
      <c r="SUU114" s="28"/>
      <c r="SUV114" s="28"/>
      <c r="SUW114" s="28"/>
      <c r="SUX114" s="28"/>
      <c r="SUY114" s="28"/>
      <c r="SUZ114" s="28"/>
      <c r="SVA114" s="28"/>
      <c r="SVB114" s="28"/>
      <c r="SVC114" s="28"/>
      <c r="SVD114" s="28"/>
      <c r="SVE114" s="28"/>
      <c r="SVF114" s="28"/>
      <c r="SVG114" s="28"/>
      <c r="SVH114" s="28"/>
      <c r="SVI114" s="28"/>
      <c r="SVJ114" s="28"/>
      <c r="SVK114" s="28"/>
      <c r="SVL114" s="28"/>
      <c r="SVM114" s="28"/>
      <c r="SVN114" s="28"/>
      <c r="SVO114" s="28"/>
      <c r="SVP114" s="28"/>
      <c r="SVQ114" s="28"/>
      <c r="SVR114" s="28"/>
      <c r="SVS114" s="28"/>
      <c r="SVT114" s="28"/>
      <c r="SVU114" s="28"/>
      <c r="SVV114" s="28"/>
      <c r="SVW114" s="28"/>
      <c r="SVX114" s="28"/>
      <c r="SVY114" s="28"/>
      <c r="SVZ114" s="28"/>
      <c r="SWA114" s="28"/>
      <c r="SWB114" s="28"/>
      <c r="SWC114" s="28"/>
      <c r="SWD114" s="28"/>
      <c r="SWE114" s="28"/>
      <c r="SWF114" s="28"/>
      <c r="SWG114" s="28"/>
      <c r="SWH114" s="28"/>
      <c r="SWI114" s="28"/>
      <c r="SWJ114" s="28"/>
      <c r="SWK114" s="28"/>
      <c r="SWL114" s="28"/>
      <c r="SWM114" s="28"/>
      <c r="SWN114" s="28"/>
      <c r="SWO114" s="28"/>
      <c r="SWP114" s="28"/>
      <c r="SWQ114" s="28"/>
      <c r="SWR114" s="28"/>
      <c r="SWS114" s="28"/>
      <c r="SWT114" s="28"/>
      <c r="SWU114" s="28"/>
      <c r="SWV114" s="28"/>
      <c r="SWW114" s="28"/>
      <c r="SWX114" s="28"/>
      <c r="SWY114" s="28"/>
      <c r="SWZ114" s="28"/>
      <c r="SXA114" s="28"/>
      <c r="SXB114" s="28"/>
      <c r="SXC114" s="28"/>
      <c r="SXD114" s="28"/>
      <c r="SXE114" s="28"/>
      <c r="SXF114" s="28"/>
      <c r="SXG114" s="28"/>
      <c r="SXH114" s="28"/>
      <c r="SXI114" s="28"/>
      <c r="SXJ114" s="28"/>
      <c r="SXK114" s="28"/>
      <c r="SXL114" s="28"/>
      <c r="SXM114" s="28"/>
      <c r="SXN114" s="28"/>
      <c r="SXO114" s="28"/>
      <c r="SXP114" s="28"/>
      <c r="SXQ114" s="28"/>
      <c r="SXR114" s="28"/>
      <c r="SXS114" s="28"/>
      <c r="SXT114" s="28"/>
      <c r="SXU114" s="28"/>
      <c r="SXV114" s="28"/>
      <c r="SXW114" s="28"/>
      <c r="SXX114" s="28"/>
      <c r="SXY114" s="28"/>
      <c r="SXZ114" s="28"/>
      <c r="SYA114" s="28"/>
      <c r="SYB114" s="28"/>
      <c r="SYC114" s="28"/>
      <c r="SYD114" s="28"/>
      <c r="SYE114" s="28"/>
      <c r="SYF114" s="28"/>
      <c r="SYG114" s="28"/>
      <c r="SYH114" s="28"/>
      <c r="SYI114" s="28"/>
      <c r="SYJ114" s="28"/>
      <c r="SYK114" s="28"/>
      <c r="SYL114" s="28"/>
      <c r="SYM114" s="28"/>
      <c r="SYN114" s="28"/>
      <c r="SYO114" s="28"/>
      <c r="SYP114" s="28"/>
      <c r="SYQ114" s="28"/>
      <c r="SYR114" s="28"/>
      <c r="SYS114" s="28"/>
      <c r="SYT114" s="28"/>
      <c r="SYU114" s="28"/>
      <c r="SYV114" s="28"/>
      <c r="SYW114" s="28"/>
      <c r="SYX114" s="28"/>
      <c r="SYY114" s="28"/>
      <c r="SYZ114" s="28"/>
      <c r="SZA114" s="28"/>
      <c r="SZB114" s="28"/>
      <c r="SZC114" s="28"/>
      <c r="SZD114" s="28"/>
      <c r="SZE114" s="28"/>
      <c r="SZF114" s="28"/>
      <c r="SZG114" s="28"/>
      <c r="SZH114" s="28"/>
      <c r="SZI114" s="28"/>
      <c r="SZJ114" s="28"/>
      <c r="SZK114" s="28"/>
      <c r="SZL114" s="28"/>
      <c r="SZM114" s="28"/>
      <c r="SZN114" s="28"/>
      <c r="SZO114" s="28"/>
      <c r="SZP114" s="28"/>
      <c r="SZQ114" s="28"/>
      <c r="SZR114" s="28"/>
      <c r="SZS114" s="28"/>
      <c r="SZT114" s="28"/>
      <c r="SZU114" s="28"/>
      <c r="SZV114" s="28"/>
      <c r="SZW114" s="28"/>
      <c r="SZX114" s="28"/>
      <c r="SZY114" s="28"/>
      <c r="SZZ114" s="28"/>
      <c r="TAA114" s="28"/>
      <c r="TAB114" s="28"/>
      <c r="TAC114" s="28"/>
      <c r="TAD114" s="28"/>
      <c r="TAE114" s="28"/>
      <c r="TAF114" s="28"/>
      <c r="TAG114" s="28"/>
      <c r="TAH114" s="28"/>
      <c r="TAI114" s="28"/>
      <c r="TAJ114" s="28"/>
      <c r="TAK114" s="28"/>
      <c r="TAL114" s="28"/>
      <c r="TAM114" s="28"/>
      <c r="TAN114" s="28"/>
      <c r="TAO114" s="28"/>
      <c r="TAP114" s="28"/>
      <c r="TAQ114" s="28"/>
      <c r="TAR114" s="28"/>
      <c r="TAS114" s="28"/>
      <c r="TAT114" s="28"/>
      <c r="TAU114" s="28"/>
      <c r="TAV114" s="28"/>
      <c r="TAW114" s="28"/>
      <c r="TAX114" s="28"/>
      <c r="TAY114" s="28"/>
      <c r="TAZ114" s="28"/>
      <c r="TBA114" s="28"/>
      <c r="TBB114" s="28"/>
      <c r="TBC114" s="28"/>
      <c r="TBD114" s="28"/>
      <c r="TBE114" s="28"/>
      <c r="TBF114" s="28"/>
      <c r="TBG114" s="28"/>
      <c r="TBH114" s="28"/>
      <c r="TBI114" s="28"/>
      <c r="TBJ114" s="28"/>
      <c r="TBK114" s="28"/>
      <c r="TBL114" s="28"/>
      <c r="TBM114" s="28"/>
      <c r="TBN114" s="28"/>
      <c r="TBO114" s="28"/>
      <c r="TBP114" s="28"/>
      <c r="TBQ114" s="28"/>
      <c r="TBR114" s="28"/>
      <c r="TBS114" s="28"/>
      <c r="TBT114" s="28"/>
      <c r="TBU114" s="28"/>
      <c r="TBV114" s="28"/>
      <c r="TBW114" s="28"/>
      <c r="TBX114" s="28"/>
      <c r="TBY114" s="28"/>
      <c r="TBZ114" s="28"/>
      <c r="TCA114" s="28"/>
      <c r="TCB114" s="28"/>
      <c r="TCC114" s="28"/>
      <c r="TCD114" s="28"/>
      <c r="TCE114" s="28"/>
      <c r="TCF114" s="28"/>
      <c r="TCG114" s="28"/>
      <c r="TCH114" s="28"/>
      <c r="TCI114" s="28"/>
      <c r="TCJ114" s="28"/>
      <c r="TCK114" s="28"/>
      <c r="TCL114" s="28"/>
      <c r="TCM114" s="28"/>
      <c r="TCN114" s="28"/>
      <c r="TCO114" s="28"/>
      <c r="TCP114" s="28"/>
      <c r="TCQ114" s="28"/>
      <c r="TCR114" s="28"/>
      <c r="TCS114" s="28"/>
      <c r="TCT114" s="28"/>
      <c r="TCU114" s="28"/>
      <c r="TCV114" s="28"/>
      <c r="TCW114" s="28"/>
      <c r="TCX114" s="28"/>
      <c r="TCY114" s="28"/>
      <c r="TCZ114" s="28"/>
      <c r="TDA114" s="28"/>
      <c r="TDB114" s="28"/>
      <c r="TDC114" s="28"/>
      <c r="TDD114" s="28"/>
      <c r="TDE114" s="28"/>
      <c r="TDF114" s="28"/>
      <c r="TDG114" s="28"/>
      <c r="TDH114" s="28"/>
      <c r="TDI114" s="28"/>
      <c r="TDJ114" s="28"/>
      <c r="TDK114" s="28"/>
      <c r="TDL114" s="28"/>
      <c r="TDM114" s="28"/>
      <c r="TDN114" s="28"/>
      <c r="TDO114" s="28"/>
      <c r="TDP114" s="28"/>
      <c r="TDQ114" s="28"/>
      <c r="TDR114" s="28"/>
      <c r="TDS114" s="28"/>
      <c r="TDT114" s="28"/>
      <c r="TDU114" s="28"/>
      <c r="TDV114" s="28"/>
      <c r="TDW114" s="28"/>
      <c r="TDX114" s="28"/>
      <c r="TDY114" s="28"/>
      <c r="TDZ114" s="28"/>
      <c r="TEA114" s="28"/>
      <c r="TEB114" s="28"/>
      <c r="TEC114" s="28"/>
      <c r="TED114" s="28"/>
      <c r="TEE114" s="28"/>
      <c r="TEF114" s="28"/>
      <c r="TEG114" s="28"/>
      <c r="TEH114" s="28"/>
      <c r="TEI114" s="28"/>
      <c r="TEJ114" s="28"/>
      <c r="TEK114" s="28"/>
      <c r="TEL114" s="28"/>
      <c r="TEM114" s="28"/>
      <c r="TEN114" s="28"/>
      <c r="TEO114" s="28"/>
      <c r="TEP114" s="28"/>
      <c r="TEQ114" s="28"/>
      <c r="TER114" s="28"/>
      <c r="TES114" s="28"/>
      <c r="TET114" s="28"/>
      <c r="TEU114" s="28"/>
      <c r="TEV114" s="28"/>
      <c r="TEW114" s="28"/>
      <c r="TEX114" s="28"/>
      <c r="TEY114" s="28"/>
      <c r="TEZ114" s="28"/>
      <c r="TFA114" s="28"/>
      <c r="TFB114" s="28"/>
      <c r="TFC114" s="28"/>
      <c r="TFD114" s="28"/>
      <c r="TFE114" s="28"/>
      <c r="TFF114" s="28"/>
      <c r="TFG114" s="28"/>
      <c r="TFH114" s="28"/>
      <c r="TFI114" s="28"/>
      <c r="TFJ114" s="28"/>
      <c r="TFK114" s="28"/>
      <c r="TFL114" s="28"/>
      <c r="TFM114" s="28"/>
      <c r="TFN114" s="28"/>
      <c r="TFO114" s="28"/>
      <c r="TFP114" s="28"/>
      <c r="TFQ114" s="28"/>
      <c r="TFR114" s="28"/>
      <c r="TFS114" s="28"/>
      <c r="TFT114" s="28"/>
      <c r="TFU114" s="28"/>
      <c r="TFV114" s="28"/>
      <c r="TFW114" s="28"/>
      <c r="TFX114" s="28"/>
      <c r="TFY114" s="28"/>
      <c r="TFZ114" s="28"/>
      <c r="TGA114" s="28"/>
      <c r="TGB114" s="28"/>
      <c r="TGC114" s="28"/>
      <c r="TGD114" s="28"/>
      <c r="TGE114" s="28"/>
      <c r="TGF114" s="28"/>
      <c r="TGG114" s="28"/>
      <c r="TGH114" s="28"/>
      <c r="TGI114" s="28"/>
      <c r="TGJ114" s="28"/>
      <c r="TGK114" s="28"/>
      <c r="TGL114" s="28"/>
      <c r="TGM114" s="28"/>
      <c r="TGN114" s="28"/>
      <c r="TGO114" s="28"/>
      <c r="TGP114" s="28"/>
      <c r="TGQ114" s="28"/>
      <c r="TGR114" s="28"/>
      <c r="TGS114" s="28"/>
      <c r="TGT114" s="28"/>
      <c r="TGU114" s="28"/>
      <c r="TGV114" s="28"/>
      <c r="TGW114" s="28"/>
      <c r="TGX114" s="28"/>
      <c r="TGY114" s="28"/>
      <c r="TGZ114" s="28"/>
      <c r="THA114" s="28"/>
      <c r="THB114" s="28"/>
      <c r="THC114" s="28"/>
      <c r="THD114" s="28"/>
      <c r="THE114" s="28"/>
      <c r="THF114" s="28"/>
      <c r="THG114" s="28"/>
      <c r="THH114" s="28"/>
      <c r="THI114" s="28"/>
      <c r="THJ114" s="28"/>
      <c r="THK114" s="28"/>
      <c r="THL114" s="28"/>
      <c r="THM114" s="28"/>
      <c r="THN114" s="28"/>
      <c r="THO114" s="28"/>
      <c r="THP114" s="28"/>
      <c r="THQ114" s="28"/>
      <c r="THR114" s="28"/>
      <c r="THS114" s="28"/>
      <c r="THT114" s="28"/>
      <c r="THU114" s="28"/>
      <c r="THV114" s="28"/>
      <c r="THW114" s="28"/>
      <c r="THX114" s="28"/>
      <c r="THY114" s="28"/>
      <c r="THZ114" s="28"/>
      <c r="TIA114" s="28"/>
      <c r="TIB114" s="28"/>
      <c r="TIC114" s="28"/>
      <c r="TID114" s="28"/>
      <c r="TIE114" s="28"/>
      <c r="TIF114" s="28"/>
      <c r="TIG114" s="28"/>
      <c r="TIH114" s="28"/>
      <c r="TII114" s="28"/>
      <c r="TIJ114" s="28"/>
      <c r="TIK114" s="28"/>
      <c r="TIL114" s="28"/>
      <c r="TIM114" s="28"/>
      <c r="TIN114" s="28"/>
      <c r="TIO114" s="28"/>
      <c r="TIP114" s="28"/>
      <c r="TIQ114" s="28"/>
      <c r="TIR114" s="28"/>
      <c r="TIS114" s="28"/>
      <c r="TIT114" s="28"/>
      <c r="TIU114" s="28"/>
      <c r="TIV114" s="28"/>
      <c r="TIW114" s="28"/>
      <c r="TIX114" s="28"/>
      <c r="TIY114" s="28"/>
      <c r="TIZ114" s="28"/>
      <c r="TJA114" s="28"/>
      <c r="TJB114" s="28"/>
      <c r="TJC114" s="28"/>
      <c r="TJD114" s="28"/>
      <c r="TJE114" s="28"/>
      <c r="TJF114" s="28"/>
      <c r="TJG114" s="28"/>
      <c r="TJH114" s="28"/>
      <c r="TJI114" s="28"/>
      <c r="TJJ114" s="28"/>
      <c r="TJK114" s="28"/>
      <c r="TJL114" s="28"/>
      <c r="TJM114" s="28"/>
      <c r="TJN114" s="28"/>
      <c r="TJO114" s="28"/>
      <c r="TJP114" s="28"/>
      <c r="TJQ114" s="28"/>
      <c r="TJR114" s="28"/>
      <c r="TJS114" s="28"/>
      <c r="TJT114" s="28"/>
      <c r="TJU114" s="28"/>
      <c r="TJV114" s="28"/>
      <c r="TJW114" s="28"/>
      <c r="TJX114" s="28"/>
      <c r="TJY114" s="28"/>
      <c r="TJZ114" s="28"/>
      <c r="TKA114" s="28"/>
      <c r="TKB114" s="28"/>
      <c r="TKC114" s="28"/>
      <c r="TKD114" s="28"/>
      <c r="TKE114" s="28"/>
      <c r="TKF114" s="28"/>
      <c r="TKG114" s="28"/>
      <c r="TKH114" s="28"/>
      <c r="TKI114" s="28"/>
      <c r="TKJ114" s="28"/>
      <c r="TKK114" s="28"/>
      <c r="TKL114" s="28"/>
      <c r="TKM114" s="28"/>
      <c r="TKN114" s="28"/>
      <c r="TKO114" s="28"/>
      <c r="TKP114" s="28"/>
      <c r="TKQ114" s="28"/>
      <c r="TKR114" s="28"/>
      <c r="TKS114" s="28"/>
      <c r="TKT114" s="28"/>
      <c r="TKU114" s="28"/>
      <c r="TKV114" s="28"/>
      <c r="TKW114" s="28"/>
      <c r="TKX114" s="28"/>
      <c r="TKY114" s="28"/>
      <c r="TKZ114" s="28"/>
      <c r="TLA114" s="28"/>
      <c r="TLB114" s="28"/>
      <c r="TLC114" s="28"/>
      <c r="TLD114" s="28"/>
      <c r="TLE114" s="28"/>
      <c r="TLF114" s="28"/>
      <c r="TLG114" s="28"/>
      <c r="TLH114" s="28"/>
      <c r="TLI114" s="28"/>
      <c r="TLJ114" s="28"/>
      <c r="TLK114" s="28"/>
      <c r="TLL114" s="28"/>
      <c r="TLM114" s="28"/>
      <c r="TLN114" s="28"/>
      <c r="TLO114" s="28"/>
      <c r="TLP114" s="28"/>
      <c r="TLQ114" s="28"/>
      <c r="TLR114" s="28"/>
      <c r="TLS114" s="28"/>
      <c r="TLT114" s="28"/>
      <c r="TLU114" s="28"/>
      <c r="TLV114" s="28"/>
      <c r="TLW114" s="28"/>
      <c r="TLX114" s="28"/>
      <c r="TLY114" s="28"/>
      <c r="TLZ114" s="28"/>
      <c r="TMA114" s="28"/>
      <c r="TMB114" s="28"/>
      <c r="TMC114" s="28"/>
      <c r="TMD114" s="28"/>
      <c r="TME114" s="28"/>
      <c r="TMF114" s="28"/>
      <c r="TMG114" s="28"/>
      <c r="TMH114" s="28"/>
      <c r="TMI114" s="28"/>
      <c r="TMJ114" s="28"/>
      <c r="TMK114" s="28"/>
      <c r="TML114" s="28"/>
      <c r="TMM114" s="28"/>
      <c r="TMN114" s="28"/>
      <c r="TMO114" s="28"/>
      <c r="TMP114" s="28"/>
      <c r="TMQ114" s="28"/>
      <c r="TMR114" s="28"/>
      <c r="TMS114" s="28"/>
      <c r="TMT114" s="28"/>
      <c r="TMU114" s="28"/>
      <c r="TMV114" s="28"/>
      <c r="TMW114" s="28"/>
      <c r="TMX114" s="28"/>
      <c r="TMY114" s="28"/>
      <c r="TMZ114" s="28"/>
      <c r="TNA114" s="28"/>
      <c r="TNB114" s="28"/>
      <c r="TNC114" s="28"/>
      <c r="TND114" s="28"/>
      <c r="TNE114" s="28"/>
      <c r="TNF114" s="28"/>
      <c r="TNG114" s="28"/>
      <c r="TNH114" s="28"/>
      <c r="TNI114" s="28"/>
      <c r="TNJ114" s="28"/>
      <c r="TNK114" s="28"/>
      <c r="TNL114" s="28"/>
      <c r="TNM114" s="28"/>
      <c r="TNN114" s="28"/>
      <c r="TNO114" s="28"/>
      <c r="TNP114" s="28"/>
      <c r="TNQ114" s="28"/>
      <c r="TNR114" s="28"/>
      <c r="TNS114" s="28"/>
      <c r="TNT114" s="28"/>
      <c r="TNU114" s="28"/>
      <c r="TNV114" s="28"/>
      <c r="TNW114" s="28"/>
      <c r="TNX114" s="28"/>
      <c r="TNY114" s="28"/>
      <c r="TNZ114" s="28"/>
      <c r="TOA114" s="28"/>
      <c r="TOB114" s="28"/>
      <c r="TOC114" s="28"/>
      <c r="TOD114" s="28"/>
      <c r="TOE114" s="28"/>
      <c r="TOF114" s="28"/>
      <c r="TOG114" s="28"/>
      <c r="TOH114" s="28"/>
      <c r="TOI114" s="28"/>
      <c r="TOJ114" s="28"/>
      <c r="TOK114" s="28"/>
      <c r="TOL114" s="28"/>
      <c r="TOM114" s="28"/>
      <c r="TON114" s="28"/>
      <c r="TOO114" s="28"/>
      <c r="TOP114" s="28"/>
      <c r="TOQ114" s="28"/>
      <c r="TOR114" s="28"/>
      <c r="TOS114" s="28"/>
      <c r="TOT114" s="28"/>
      <c r="TOU114" s="28"/>
      <c r="TOV114" s="28"/>
      <c r="TOW114" s="28"/>
      <c r="TOX114" s="28"/>
      <c r="TOY114" s="28"/>
      <c r="TOZ114" s="28"/>
      <c r="TPA114" s="28"/>
      <c r="TPB114" s="28"/>
      <c r="TPC114" s="28"/>
      <c r="TPD114" s="28"/>
      <c r="TPE114" s="28"/>
      <c r="TPF114" s="28"/>
      <c r="TPG114" s="28"/>
      <c r="TPH114" s="28"/>
      <c r="TPI114" s="28"/>
      <c r="TPJ114" s="28"/>
      <c r="TPK114" s="28"/>
      <c r="TPL114" s="28"/>
      <c r="TPM114" s="28"/>
      <c r="TPN114" s="28"/>
      <c r="TPO114" s="28"/>
      <c r="TPP114" s="28"/>
      <c r="TPQ114" s="28"/>
      <c r="TPR114" s="28"/>
      <c r="TPS114" s="28"/>
      <c r="TPT114" s="28"/>
      <c r="TPU114" s="28"/>
      <c r="TPV114" s="28"/>
      <c r="TPW114" s="28"/>
      <c r="TPX114" s="28"/>
      <c r="TPY114" s="28"/>
      <c r="TPZ114" s="28"/>
      <c r="TQA114" s="28"/>
      <c r="TQB114" s="28"/>
      <c r="TQC114" s="28"/>
      <c r="TQD114" s="28"/>
      <c r="TQE114" s="28"/>
      <c r="TQF114" s="28"/>
      <c r="TQG114" s="28"/>
      <c r="TQH114" s="28"/>
      <c r="TQI114" s="28"/>
      <c r="TQJ114" s="28"/>
      <c r="TQK114" s="28"/>
      <c r="TQL114" s="28"/>
      <c r="TQM114" s="28"/>
      <c r="TQN114" s="28"/>
      <c r="TQO114" s="28"/>
      <c r="TQP114" s="28"/>
      <c r="TQQ114" s="28"/>
      <c r="TQR114" s="28"/>
      <c r="TQS114" s="28"/>
      <c r="TQT114" s="28"/>
      <c r="TQU114" s="28"/>
      <c r="TQV114" s="28"/>
      <c r="TQW114" s="28"/>
      <c r="TQX114" s="28"/>
      <c r="TQY114" s="28"/>
      <c r="TQZ114" s="28"/>
      <c r="TRA114" s="28"/>
      <c r="TRB114" s="28"/>
      <c r="TRC114" s="28"/>
      <c r="TRD114" s="28"/>
      <c r="TRE114" s="28"/>
      <c r="TRF114" s="28"/>
      <c r="TRG114" s="28"/>
      <c r="TRH114" s="28"/>
      <c r="TRI114" s="28"/>
      <c r="TRJ114" s="28"/>
      <c r="TRK114" s="28"/>
      <c r="TRL114" s="28"/>
      <c r="TRM114" s="28"/>
      <c r="TRN114" s="28"/>
      <c r="TRO114" s="28"/>
      <c r="TRP114" s="28"/>
      <c r="TRQ114" s="28"/>
      <c r="TRR114" s="28"/>
      <c r="TRS114" s="28"/>
      <c r="TRT114" s="28"/>
      <c r="TRU114" s="28"/>
      <c r="TRV114" s="28"/>
      <c r="TRW114" s="28"/>
      <c r="TRX114" s="28"/>
      <c r="TRY114" s="28"/>
      <c r="TRZ114" s="28"/>
      <c r="TSA114" s="28"/>
      <c r="TSB114" s="28"/>
      <c r="TSC114" s="28"/>
      <c r="TSD114" s="28"/>
      <c r="TSE114" s="28"/>
      <c r="TSF114" s="28"/>
      <c r="TSG114" s="28"/>
      <c r="TSH114" s="28"/>
      <c r="TSI114" s="28"/>
      <c r="TSJ114" s="28"/>
      <c r="TSK114" s="28"/>
      <c r="TSL114" s="28"/>
      <c r="TSM114" s="28"/>
      <c r="TSN114" s="28"/>
      <c r="TSO114" s="28"/>
      <c r="TSP114" s="28"/>
      <c r="TSQ114" s="28"/>
      <c r="TSR114" s="28"/>
      <c r="TSS114" s="28"/>
      <c r="TST114" s="28"/>
      <c r="TSU114" s="28"/>
      <c r="TSV114" s="28"/>
      <c r="TSW114" s="28"/>
      <c r="TSX114" s="28"/>
      <c r="TSY114" s="28"/>
      <c r="TSZ114" s="28"/>
      <c r="TTA114" s="28"/>
      <c r="TTB114" s="28"/>
      <c r="TTC114" s="28"/>
      <c r="TTD114" s="28"/>
      <c r="TTE114" s="28"/>
      <c r="TTF114" s="28"/>
      <c r="TTG114" s="28"/>
      <c r="TTH114" s="28"/>
      <c r="TTI114" s="28"/>
      <c r="TTJ114" s="28"/>
      <c r="TTK114" s="28"/>
      <c r="TTL114" s="28"/>
      <c r="TTM114" s="28"/>
      <c r="TTN114" s="28"/>
      <c r="TTO114" s="28"/>
      <c r="TTP114" s="28"/>
      <c r="TTQ114" s="28"/>
      <c r="TTR114" s="28"/>
      <c r="TTS114" s="28"/>
      <c r="TTT114" s="28"/>
      <c r="TTU114" s="28"/>
      <c r="TTV114" s="28"/>
      <c r="TTW114" s="28"/>
      <c r="TTX114" s="28"/>
      <c r="TTY114" s="28"/>
      <c r="TTZ114" s="28"/>
      <c r="TUA114" s="28"/>
      <c r="TUB114" s="28"/>
      <c r="TUC114" s="28"/>
      <c r="TUD114" s="28"/>
      <c r="TUE114" s="28"/>
      <c r="TUF114" s="28"/>
      <c r="TUG114" s="28"/>
      <c r="TUH114" s="28"/>
      <c r="TUI114" s="28"/>
      <c r="TUJ114" s="28"/>
      <c r="TUK114" s="28"/>
      <c r="TUL114" s="28"/>
      <c r="TUM114" s="28"/>
      <c r="TUN114" s="28"/>
      <c r="TUO114" s="28"/>
      <c r="TUP114" s="28"/>
      <c r="TUQ114" s="28"/>
      <c r="TUR114" s="28"/>
      <c r="TUS114" s="28"/>
      <c r="TUT114" s="28"/>
      <c r="TUU114" s="28"/>
      <c r="TUV114" s="28"/>
      <c r="TUW114" s="28"/>
      <c r="TUX114" s="28"/>
      <c r="TUY114" s="28"/>
      <c r="TUZ114" s="28"/>
      <c r="TVA114" s="28"/>
      <c r="TVB114" s="28"/>
      <c r="TVC114" s="28"/>
      <c r="TVD114" s="28"/>
      <c r="TVE114" s="28"/>
      <c r="TVF114" s="28"/>
      <c r="TVG114" s="28"/>
      <c r="TVH114" s="28"/>
      <c r="TVI114" s="28"/>
      <c r="TVJ114" s="28"/>
      <c r="TVK114" s="28"/>
      <c r="TVL114" s="28"/>
      <c r="TVM114" s="28"/>
      <c r="TVN114" s="28"/>
      <c r="TVO114" s="28"/>
      <c r="TVP114" s="28"/>
      <c r="TVQ114" s="28"/>
      <c r="TVR114" s="28"/>
      <c r="TVS114" s="28"/>
      <c r="TVT114" s="28"/>
      <c r="TVU114" s="28"/>
      <c r="TVV114" s="28"/>
      <c r="TVW114" s="28"/>
      <c r="TVX114" s="28"/>
      <c r="TVY114" s="28"/>
      <c r="TVZ114" s="28"/>
      <c r="TWA114" s="28"/>
      <c r="TWB114" s="28"/>
      <c r="TWC114" s="28"/>
      <c r="TWD114" s="28"/>
      <c r="TWE114" s="28"/>
      <c r="TWF114" s="28"/>
      <c r="TWG114" s="28"/>
      <c r="TWH114" s="28"/>
      <c r="TWI114" s="28"/>
      <c r="TWJ114" s="28"/>
      <c r="TWK114" s="28"/>
      <c r="TWL114" s="28"/>
      <c r="TWM114" s="28"/>
      <c r="TWN114" s="28"/>
      <c r="TWO114" s="28"/>
      <c r="TWP114" s="28"/>
      <c r="TWQ114" s="28"/>
      <c r="TWR114" s="28"/>
      <c r="TWS114" s="28"/>
      <c r="TWT114" s="28"/>
      <c r="TWU114" s="28"/>
      <c r="TWV114" s="28"/>
      <c r="TWW114" s="28"/>
      <c r="TWX114" s="28"/>
      <c r="TWY114" s="28"/>
      <c r="TWZ114" s="28"/>
      <c r="TXA114" s="28"/>
      <c r="TXB114" s="28"/>
      <c r="TXC114" s="28"/>
      <c r="TXD114" s="28"/>
      <c r="TXE114" s="28"/>
      <c r="TXF114" s="28"/>
      <c r="TXG114" s="28"/>
      <c r="TXH114" s="28"/>
      <c r="TXI114" s="28"/>
      <c r="TXJ114" s="28"/>
      <c r="TXK114" s="28"/>
      <c r="TXL114" s="28"/>
      <c r="TXM114" s="28"/>
      <c r="TXN114" s="28"/>
      <c r="TXO114" s="28"/>
      <c r="TXP114" s="28"/>
      <c r="TXQ114" s="28"/>
      <c r="TXR114" s="28"/>
      <c r="TXS114" s="28"/>
      <c r="TXT114" s="28"/>
      <c r="TXU114" s="28"/>
      <c r="TXV114" s="28"/>
      <c r="TXW114" s="28"/>
      <c r="TXX114" s="28"/>
      <c r="TXY114" s="28"/>
      <c r="TXZ114" s="28"/>
      <c r="TYA114" s="28"/>
      <c r="TYB114" s="28"/>
      <c r="TYC114" s="28"/>
      <c r="TYD114" s="28"/>
      <c r="TYE114" s="28"/>
      <c r="TYF114" s="28"/>
      <c r="TYG114" s="28"/>
      <c r="TYH114" s="28"/>
      <c r="TYI114" s="28"/>
      <c r="TYJ114" s="28"/>
      <c r="TYK114" s="28"/>
      <c r="TYL114" s="28"/>
      <c r="TYM114" s="28"/>
      <c r="TYN114" s="28"/>
      <c r="TYO114" s="28"/>
      <c r="TYP114" s="28"/>
      <c r="TYQ114" s="28"/>
      <c r="TYR114" s="28"/>
      <c r="TYS114" s="28"/>
      <c r="TYT114" s="28"/>
      <c r="TYU114" s="28"/>
      <c r="TYV114" s="28"/>
      <c r="TYW114" s="28"/>
      <c r="TYX114" s="28"/>
      <c r="TYY114" s="28"/>
      <c r="TYZ114" s="28"/>
      <c r="TZA114" s="28"/>
      <c r="TZB114" s="28"/>
      <c r="TZC114" s="28"/>
      <c r="TZD114" s="28"/>
      <c r="TZE114" s="28"/>
      <c r="TZF114" s="28"/>
      <c r="TZG114" s="28"/>
      <c r="TZH114" s="28"/>
      <c r="TZI114" s="28"/>
      <c r="TZJ114" s="28"/>
      <c r="TZK114" s="28"/>
      <c r="TZL114" s="28"/>
      <c r="TZM114" s="28"/>
      <c r="TZN114" s="28"/>
      <c r="TZO114" s="28"/>
      <c r="TZP114" s="28"/>
      <c r="TZQ114" s="28"/>
      <c r="TZR114" s="28"/>
      <c r="TZS114" s="28"/>
      <c r="TZT114" s="28"/>
      <c r="TZU114" s="28"/>
      <c r="TZV114" s="28"/>
      <c r="TZW114" s="28"/>
      <c r="TZX114" s="28"/>
      <c r="TZY114" s="28"/>
      <c r="TZZ114" s="28"/>
      <c r="UAA114" s="28"/>
      <c r="UAB114" s="28"/>
      <c r="UAC114" s="28"/>
      <c r="UAD114" s="28"/>
      <c r="UAE114" s="28"/>
      <c r="UAF114" s="28"/>
      <c r="UAG114" s="28"/>
      <c r="UAH114" s="28"/>
      <c r="UAI114" s="28"/>
      <c r="UAJ114" s="28"/>
      <c r="UAK114" s="28"/>
      <c r="UAL114" s="28"/>
      <c r="UAM114" s="28"/>
      <c r="UAN114" s="28"/>
      <c r="UAO114" s="28"/>
      <c r="UAP114" s="28"/>
      <c r="UAQ114" s="28"/>
      <c r="UAR114" s="28"/>
      <c r="UAS114" s="28"/>
      <c r="UAT114" s="28"/>
      <c r="UAU114" s="28"/>
      <c r="UAV114" s="28"/>
      <c r="UAW114" s="28"/>
      <c r="UAX114" s="28"/>
      <c r="UAY114" s="28"/>
      <c r="UAZ114" s="28"/>
      <c r="UBA114" s="28"/>
      <c r="UBB114" s="28"/>
      <c r="UBC114" s="28"/>
      <c r="UBD114" s="28"/>
      <c r="UBE114" s="28"/>
      <c r="UBF114" s="28"/>
      <c r="UBG114" s="28"/>
      <c r="UBH114" s="28"/>
      <c r="UBI114" s="28"/>
      <c r="UBJ114" s="28"/>
      <c r="UBK114" s="28"/>
      <c r="UBL114" s="28"/>
      <c r="UBM114" s="28"/>
      <c r="UBN114" s="28"/>
      <c r="UBO114" s="28"/>
      <c r="UBP114" s="28"/>
      <c r="UBQ114" s="28"/>
      <c r="UBR114" s="28"/>
      <c r="UBS114" s="28"/>
      <c r="UBT114" s="28"/>
      <c r="UBU114" s="28"/>
      <c r="UBV114" s="28"/>
      <c r="UBW114" s="28"/>
      <c r="UBX114" s="28"/>
      <c r="UBY114" s="28"/>
      <c r="UBZ114" s="28"/>
      <c r="UCA114" s="28"/>
      <c r="UCB114" s="28"/>
      <c r="UCC114" s="28"/>
      <c r="UCD114" s="28"/>
      <c r="UCE114" s="28"/>
      <c r="UCF114" s="28"/>
      <c r="UCG114" s="28"/>
      <c r="UCH114" s="28"/>
      <c r="UCI114" s="28"/>
      <c r="UCJ114" s="28"/>
      <c r="UCK114" s="28"/>
      <c r="UCL114" s="28"/>
      <c r="UCM114" s="28"/>
      <c r="UCN114" s="28"/>
      <c r="UCO114" s="28"/>
      <c r="UCP114" s="28"/>
      <c r="UCQ114" s="28"/>
      <c r="UCR114" s="28"/>
      <c r="UCS114" s="28"/>
      <c r="UCT114" s="28"/>
      <c r="UCU114" s="28"/>
      <c r="UCV114" s="28"/>
      <c r="UCW114" s="28"/>
      <c r="UCX114" s="28"/>
      <c r="UCY114" s="28"/>
      <c r="UCZ114" s="28"/>
      <c r="UDA114" s="28"/>
      <c r="UDB114" s="28"/>
      <c r="UDC114" s="28"/>
      <c r="UDD114" s="28"/>
      <c r="UDE114" s="28"/>
      <c r="UDF114" s="28"/>
      <c r="UDG114" s="28"/>
      <c r="UDH114" s="28"/>
      <c r="UDI114" s="28"/>
      <c r="UDJ114" s="28"/>
      <c r="UDK114" s="28"/>
      <c r="UDL114" s="28"/>
      <c r="UDM114" s="28"/>
      <c r="UDN114" s="28"/>
      <c r="UDO114" s="28"/>
      <c r="UDP114" s="28"/>
      <c r="UDQ114" s="28"/>
      <c r="UDR114" s="28"/>
      <c r="UDS114" s="28"/>
      <c r="UDT114" s="28"/>
      <c r="UDU114" s="28"/>
      <c r="UDV114" s="28"/>
      <c r="UDW114" s="28"/>
      <c r="UDX114" s="28"/>
      <c r="UDY114" s="28"/>
      <c r="UDZ114" s="28"/>
      <c r="UEA114" s="28"/>
      <c r="UEB114" s="28"/>
      <c r="UEC114" s="28"/>
      <c r="UED114" s="28"/>
      <c r="UEE114" s="28"/>
      <c r="UEF114" s="28"/>
      <c r="UEG114" s="28"/>
      <c r="UEH114" s="28"/>
      <c r="UEI114" s="28"/>
      <c r="UEJ114" s="28"/>
      <c r="UEK114" s="28"/>
      <c r="UEL114" s="28"/>
      <c r="UEM114" s="28"/>
      <c r="UEN114" s="28"/>
      <c r="UEO114" s="28"/>
      <c r="UEP114" s="28"/>
      <c r="UEQ114" s="28"/>
      <c r="UER114" s="28"/>
      <c r="UES114" s="28"/>
      <c r="UET114" s="28"/>
      <c r="UEU114" s="28"/>
      <c r="UEV114" s="28"/>
      <c r="UEW114" s="28"/>
      <c r="UEX114" s="28"/>
      <c r="UEY114" s="28"/>
      <c r="UEZ114" s="28"/>
      <c r="UFA114" s="28"/>
      <c r="UFB114" s="28"/>
      <c r="UFC114" s="28"/>
      <c r="UFD114" s="28"/>
      <c r="UFE114" s="28"/>
      <c r="UFF114" s="28"/>
      <c r="UFG114" s="28"/>
      <c r="UFH114" s="28"/>
      <c r="UFI114" s="28"/>
      <c r="UFJ114" s="28"/>
      <c r="UFK114" s="28"/>
      <c r="UFL114" s="28"/>
      <c r="UFM114" s="28"/>
      <c r="UFN114" s="28"/>
      <c r="UFO114" s="28"/>
      <c r="UFP114" s="28"/>
      <c r="UFQ114" s="28"/>
      <c r="UFR114" s="28"/>
      <c r="UFS114" s="28"/>
      <c r="UFT114" s="28"/>
      <c r="UFU114" s="28"/>
      <c r="UFV114" s="28"/>
      <c r="UFW114" s="28"/>
      <c r="UFX114" s="28"/>
      <c r="UFY114" s="28"/>
      <c r="UFZ114" s="28"/>
      <c r="UGA114" s="28"/>
      <c r="UGB114" s="28"/>
      <c r="UGC114" s="28"/>
      <c r="UGD114" s="28"/>
      <c r="UGE114" s="28"/>
      <c r="UGF114" s="28"/>
      <c r="UGG114" s="28"/>
      <c r="UGH114" s="28"/>
      <c r="UGI114" s="28"/>
      <c r="UGJ114" s="28"/>
      <c r="UGK114" s="28"/>
      <c r="UGL114" s="28"/>
      <c r="UGM114" s="28"/>
      <c r="UGN114" s="28"/>
      <c r="UGO114" s="28"/>
      <c r="UGP114" s="28"/>
      <c r="UGQ114" s="28"/>
      <c r="UGR114" s="28"/>
      <c r="UGS114" s="28"/>
      <c r="UGT114" s="28"/>
      <c r="UGU114" s="28"/>
      <c r="UGV114" s="28"/>
      <c r="UGW114" s="28"/>
      <c r="UGX114" s="28"/>
      <c r="UGY114" s="28"/>
      <c r="UGZ114" s="28"/>
      <c r="UHA114" s="28"/>
      <c r="UHB114" s="28"/>
      <c r="UHC114" s="28"/>
      <c r="UHD114" s="28"/>
      <c r="UHE114" s="28"/>
      <c r="UHF114" s="28"/>
      <c r="UHG114" s="28"/>
      <c r="UHH114" s="28"/>
      <c r="UHI114" s="28"/>
      <c r="UHJ114" s="28"/>
      <c r="UHK114" s="28"/>
      <c r="UHL114" s="28"/>
      <c r="UHM114" s="28"/>
      <c r="UHN114" s="28"/>
      <c r="UHO114" s="28"/>
      <c r="UHP114" s="28"/>
      <c r="UHQ114" s="28"/>
      <c r="UHR114" s="28"/>
      <c r="UHS114" s="28"/>
      <c r="UHT114" s="28"/>
      <c r="UHU114" s="28"/>
      <c r="UHV114" s="28"/>
      <c r="UHW114" s="28"/>
      <c r="UHX114" s="28"/>
      <c r="UHY114" s="28"/>
      <c r="UHZ114" s="28"/>
      <c r="UIA114" s="28"/>
      <c r="UIB114" s="28"/>
      <c r="UIC114" s="28"/>
      <c r="UID114" s="28"/>
      <c r="UIE114" s="28"/>
      <c r="UIF114" s="28"/>
      <c r="UIG114" s="28"/>
      <c r="UIH114" s="28"/>
      <c r="UII114" s="28"/>
      <c r="UIJ114" s="28"/>
      <c r="UIK114" s="28"/>
      <c r="UIL114" s="28"/>
      <c r="UIM114" s="28"/>
      <c r="UIN114" s="28"/>
      <c r="UIO114" s="28"/>
      <c r="UIP114" s="28"/>
      <c r="UIQ114" s="28"/>
      <c r="UIR114" s="28"/>
      <c r="UIS114" s="28"/>
      <c r="UIT114" s="28"/>
      <c r="UIU114" s="28"/>
      <c r="UIV114" s="28"/>
      <c r="UIW114" s="28"/>
      <c r="UIX114" s="28"/>
      <c r="UIY114" s="28"/>
      <c r="UIZ114" s="28"/>
      <c r="UJA114" s="28"/>
      <c r="UJB114" s="28"/>
      <c r="UJC114" s="28"/>
      <c r="UJD114" s="28"/>
      <c r="UJE114" s="28"/>
      <c r="UJF114" s="28"/>
      <c r="UJG114" s="28"/>
      <c r="UJH114" s="28"/>
      <c r="UJI114" s="28"/>
      <c r="UJJ114" s="28"/>
      <c r="UJK114" s="28"/>
      <c r="UJL114" s="28"/>
      <c r="UJM114" s="28"/>
      <c r="UJN114" s="28"/>
      <c r="UJO114" s="28"/>
      <c r="UJP114" s="28"/>
      <c r="UJQ114" s="28"/>
      <c r="UJR114" s="28"/>
      <c r="UJS114" s="28"/>
      <c r="UJT114" s="28"/>
      <c r="UJU114" s="28"/>
      <c r="UJV114" s="28"/>
      <c r="UJW114" s="28"/>
      <c r="UJX114" s="28"/>
      <c r="UJY114" s="28"/>
      <c r="UJZ114" s="28"/>
      <c r="UKA114" s="28"/>
      <c r="UKB114" s="28"/>
      <c r="UKC114" s="28"/>
      <c r="UKD114" s="28"/>
      <c r="UKE114" s="28"/>
      <c r="UKF114" s="28"/>
      <c r="UKG114" s="28"/>
      <c r="UKH114" s="28"/>
      <c r="UKI114" s="28"/>
      <c r="UKJ114" s="28"/>
      <c r="UKK114" s="28"/>
      <c r="UKL114" s="28"/>
      <c r="UKM114" s="28"/>
      <c r="UKN114" s="28"/>
      <c r="UKO114" s="28"/>
      <c r="UKP114" s="28"/>
      <c r="UKQ114" s="28"/>
      <c r="UKR114" s="28"/>
      <c r="UKS114" s="28"/>
      <c r="UKT114" s="28"/>
      <c r="UKU114" s="28"/>
      <c r="UKV114" s="28"/>
      <c r="UKW114" s="28"/>
      <c r="UKX114" s="28"/>
      <c r="UKY114" s="28"/>
      <c r="UKZ114" s="28"/>
      <c r="ULA114" s="28"/>
      <c r="ULB114" s="28"/>
      <c r="ULC114" s="28"/>
      <c r="ULD114" s="28"/>
      <c r="ULE114" s="28"/>
      <c r="ULF114" s="28"/>
      <c r="ULG114" s="28"/>
      <c r="ULH114" s="28"/>
      <c r="ULI114" s="28"/>
      <c r="ULJ114" s="28"/>
      <c r="ULK114" s="28"/>
      <c r="ULL114" s="28"/>
      <c r="ULM114" s="28"/>
      <c r="ULN114" s="28"/>
      <c r="ULO114" s="28"/>
      <c r="ULP114" s="28"/>
      <c r="ULQ114" s="28"/>
      <c r="ULR114" s="28"/>
      <c r="ULS114" s="28"/>
      <c r="ULT114" s="28"/>
      <c r="ULU114" s="28"/>
      <c r="ULV114" s="28"/>
      <c r="ULW114" s="28"/>
      <c r="ULX114" s="28"/>
      <c r="ULY114" s="28"/>
      <c r="ULZ114" s="28"/>
      <c r="UMA114" s="28"/>
      <c r="UMB114" s="28"/>
      <c r="UMC114" s="28"/>
      <c r="UMD114" s="28"/>
      <c r="UME114" s="28"/>
      <c r="UMF114" s="28"/>
      <c r="UMG114" s="28"/>
      <c r="UMH114" s="28"/>
      <c r="UMI114" s="28"/>
      <c r="UMJ114" s="28"/>
      <c r="UMK114" s="28"/>
      <c r="UML114" s="28"/>
      <c r="UMM114" s="28"/>
      <c r="UMN114" s="28"/>
      <c r="UMO114" s="28"/>
      <c r="UMP114" s="28"/>
      <c r="UMQ114" s="28"/>
      <c r="UMR114" s="28"/>
      <c r="UMS114" s="28"/>
      <c r="UMT114" s="28"/>
      <c r="UMU114" s="28"/>
      <c r="UMV114" s="28"/>
      <c r="UMW114" s="28"/>
      <c r="UMX114" s="28"/>
      <c r="UMY114" s="28"/>
      <c r="UMZ114" s="28"/>
      <c r="UNA114" s="28"/>
      <c r="UNB114" s="28"/>
      <c r="UNC114" s="28"/>
      <c r="UND114" s="28"/>
      <c r="UNE114" s="28"/>
      <c r="UNF114" s="28"/>
      <c r="UNG114" s="28"/>
      <c r="UNH114" s="28"/>
      <c r="UNI114" s="28"/>
      <c r="UNJ114" s="28"/>
      <c r="UNK114" s="28"/>
      <c r="UNL114" s="28"/>
      <c r="UNM114" s="28"/>
      <c r="UNN114" s="28"/>
      <c r="UNO114" s="28"/>
      <c r="UNP114" s="28"/>
      <c r="UNQ114" s="28"/>
      <c r="UNR114" s="28"/>
      <c r="UNS114" s="28"/>
      <c r="UNT114" s="28"/>
      <c r="UNU114" s="28"/>
      <c r="UNV114" s="28"/>
      <c r="UNW114" s="28"/>
      <c r="UNX114" s="28"/>
      <c r="UNY114" s="28"/>
      <c r="UNZ114" s="28"/>
      <c r="UOA114" s="28"/>
      <c r="UOB114" s="28"/>
      <c r="UOC114" s="28"/>
      <c r="UOD114" s="28"/>
      <c r="UOE114" s="28"/>
      <c r="UOF114" s="28"/>
      <c r="UOG114" s="28"/>
      <c r="UOH114" s="28"/>
      <c r="UOI114" s="28"/>
      <c r="UOJ114" s="28"/>
      <c r="UOK114" s="28"/>
      <c r="UOL114" s="28"/>
      <c r="UOM114" s="28"/>
      <c r="UON114" s="28"/>
      <c r="UOO114" s="28"/>
      <c r="UOP114" s="28"/>
      <c r="UOQ114" s="28"/>
      <c r="UOR114" s="28"/>
      <c r="UOS114" s="28"/>
      <c r="UOT114" s="28"/>
      <c r="UOU114" s="28"/>
      <c r="UOV114" s="28"/>
      <c r="UOW114" s="28"/>
      <c r="UOX114" s="28"/>
      <c r="UOY114" s="28"/>
      <c r="UOZ114" s="28"/>
      <c r="UPA114" s="28"/>
      <c r="UPB114" s="28"/>
      <c r="UPC114" s="28"/>
      <c r="UPD114" s="28"/>
      <c r="UPE114" s="28"/>
      <c r="UPF114" s="28"/>
      <c r="UPG114" s="28"/>
      <c r="UPH114" s="28"/>
      <c r="UPI114" s="28"/>
      <c r="UPJ114" s="28"/>
      <c r="UPK114" s="28"/>
      <c r="UPL114" s="28"/>
      <c r="UPM114" s="28"/>
      <c r="UPN114" s="28"/>
      <c r="UPO114" s="28"/>
      <c r="UPP114" s="28"/>
      <c r="UPQ114" s="28"/>
      <c r="UPR114" s="28"/>
      <c r="UPS114" s="28"/>
      <c r="UPT114" s="28"/>
      <c r="UPU114" s="28"/>
      <c r="UPV114" s="28"/>
      <c r="UPW114" s="28"/>
      <c r="UPX114" s="28"/>
      <c r="UPY114" s="28"/>
      <c r="UPZ114" s="28"/>
      <c r="UQA114" s="28"/>
      <c r="UQB114" s="28"/>
      <c r="UQC114" s="28"/>
      <c r="UQD114" s="28"/>
      <c r="UQE114" s="28"/>
      <c r="UQF114" s="28"/>
      <c r="UQG114" s="28"/>
      <c r="UQH114" s="28"/>
      <c r="UQI114" s="28"/>
      <c r="UQJ114" s="28"/>
      <c r="UQK114" s="28"/>
      <c r="UQL114" s="28"/>
      <c r="UQM114" s="28"/>
      <c r="UQN114" s="28"/>
      <c r="UQO114" s="28"/>
      <c r="UQP114" s="28"/>
      <c r="UQQ114" s="28"/>
      <c r="UQR114" s="28"/>
      <c r="UQS114" s="28"/>
      <c r="UQT114" s="28"/>
      <c r="UQU114" s="28"/>
      <c r="UQV114" s="28"/>
      <c r="UQW114" s="28"/>
      <c r="UQX114" s="28"/>
      <c r="UQY114" s="28"/>
      <c r="UQZ114" s="28"/>
      <c r="URA114" s="28"/>
      <c r="URB114" s="28"/>
      <c r="URC114" s="28"/>
      <c r="URD114" s="28"/>
      <c r="URE114" s="28"/>
      <c r="URF114" s="28"/>
      <c r="URG114" s="28"/>
      <c r="URH114" s="28"/>
      <c r="URI114" s="28"/>
      <c r="URJ114" s="28"/>
      <c r="URK114" s="28"/>
      <c r="URL114" s="28"/>
      <c r="URM114" s="28"/>
      <c r="URN114" s="28"/>
      <c r="URO114" s="28"/>
      <c r="URP114" s="28"/>
      <c r="URQ114" s="28"/>
      <c r="URR114" s="28"/>
      <c r="URS114" s="28"/>
      <c r="URT114" s="28"/>
      <c r="URU114" s="28"/>
      <c r="URV114" s="28"/>
      <c r="URW114" s="28"/>
      <c r="URX114" s="28"/>
      <c r="URY114" s="28"/>
      <c r="URZ114" s="28"/>
      <c r="USA114" s="28"/>
      <c r="USB114" s="28"/>
      <c r="USC114" s="28"/>
      <c r="USD114" s="28"/>
      <c r="USE114" s="28"/>
      <c r="USF114" s="28"/>
      <c r="USG114" s="28"/>
      <c r="USH114" s="28"/>
      <c r="USI114" s="28"/>
      <c r="USJ114" s="28"/>
      <c r="USK114" s="28"/>
      <c r="USL114" s="28"/>
      <c r="USM114" s="28"/>
      <c r="USN114" s="28"/>
      <c r="USO114" s="28"/>
      <c r="USP114" s="28"/>
      <c r="USQ114" s="28"/>
      <c r="USR114" s="28"/>
      <c r="USS114" s="28"/>
      <c r="UST114" s="28"/>
      <c r="USU114" s="28"/>
      <c r="USV114" s="28"/>
      <c r="USW114" s="28"/>
      <c r="USX114" s="28"/>
      <c r="USY114" s="28"/>
      <c r="USZ114" s="28"/>
      <c r="UTA114" s="28"/>
      <c r="UTB114" s="28"/>
      <c r="UTC114" s="28"/>
      <c r="UTD114" s="28"/>
      <c r="UTE114" s="28"/>
      <c r="UTF114" s="28"/>
      <c r="UTG114" s="28"/>
      <c r="UTH114" s="28"/>
      <c r="UTI114" s="28"/>
      <c r="UTJ114" s="28"/>
      <c r="UTK114" s="28"/>
      <c r="UTL114" s="28"/>
      <c r="UTM114" s="28"/>
      <c r="UTN114" s="28"/>
      <c r="UTO114" s="28"/>
      <c r="UTP114" s="28"/>
      <c r="UTQ114" s="28"/>
      <c r="UTR114" s="28"/>
      <c r="UTS114" s="28"/>
      <c r="UTT114" s="28"/>
      <c r="UTU114" s="28"/>
      <c r="UTV114" s="28"/>
      <c r="UTW114" s="28"/>
      <c r="UTX114" s="28"/>
      <c r="UTY114" s="28"/>
      <c r="UTZ114" s="28"/>
      <c r="UUA114" s="28"/>
      <c r="UUB114" s="28"/>
      <c r="UUC114" s="28"/>
      <c r="UUD114" s="28"/>
      <c r="UUE114" s="28"/>
      <c r="UUF114" s="28"/>
      <c r="UUG114" s="28"/>
      <c r="UUH114" s="28"/>
      <c r="UUI114" s="28"/>
      <c r="UUJ114" s="28"/>
      <c r="UUK114" s="28"/>
      <c r="UUL114" s="28"/>
      <c r="UUM114" s="28"/>
      <c r="UUN114" s="28"/>
      <c r="UUO114" s="28"/>
      <c r="UUP114" s="28"/>
      <c r="UUQ114" s="28"/>
      <c r="UUR114" s="28"/>
      <c r="UUS114" s="28"/>
      <c r="UUT114" s="28"/>
      <c r="UUU114" s="28"/>
      <c r="UUV114" s="28"/>
      <c r="UUW114" s="28"/>
      <c r="UUX114" s="28"/>
      <c r="UUY114" s="28"/>
      <c r="UUZ114" s="28"/>
      <c r="UVA114" s="28"/>
      <c r="UVB114" s="28"/>
      <c r="UVC114" s="28"/>
      <c r="UVD114" s="28"/>
      <c r="UVE114" s="28"/>
      <c r="UVF114" s="28"/>
      <c r="UVG114" s="28"/>
      <c r="UVH114" s="28"/>
      <c r="UVI114" s="28"/>
      <c r="UVJ114" s="28"/>
      <c r="UVK114" s="28"/>
      <c r="UVL114" s="28"/>
      <c r="UVM114" s="28"/>
      <c r="UVN114" s="28"/>
      <c r="UVO114" s="28"/>
      <c r="UVP114" s="28"/>
      <c r="UVQ114" s="28"/>
      <c r="UVR114" s="28"/>
      <c r="UVS114" s="28"/>
      <c r="UVT114" s="28"/>
      <c r="UVU114" s="28"/>
      <c r="UVV114" s="28"/>
      <c r="UVW114" s="28"/>
      <c r="UVX114" s="28"/>
      <c r="UVY114" s="28"/>
      <c r="UVZ114" s="28"/>
      <c r="UWA114" s="28"/>
      <c r="UWB114" s="28"/>
      <c r="UWC114" s="28"/>
      <c r="UWD114" s="28"/>
      <c r="UWE114" s="28"/>
      <c r="UWF114" s="28"/>
      <c r="UWG114" s="28"/>
      <c r="UWH114" s="28"/>
      <c r="UWI114" s="28"/>
      <c r="UWJ114" s="28"/>
      <c r="UWK114" s="28"/>
      <c r="UWL114" s="28"/>
      <c r="UWM114" s="28"/>
      <c r="UWN114" s="28"/>
      <c r="UWO114" s="28"/>
      <c r="UWP114" s="28"/>
      <c r="UWQ114" s="28"/>
      <c r="UWR114" s="28"/>
      <c r="UWS114" s="28"/>
      <c r="UWT114" s="28"/>
      <c r="UWU114" s="28"/>
      <c r="UWV114" s="28"/>
      <c r="UWW114" s="28"/>
      <c r="UWX114" s="28"/>
      <c r="UWY114" s="28"/>
      <c r="UWZ114" s="28"/>
      <c r="UXA114" s="28"/>
      <c r="UXB114" s="28"/>
      <c r="UXC114" s="28"/>
      <c r="UXD114" s="28"/>
      <c r="UXE114" s="28"/>
      <c r="UXF114" s="28"/>
      <c r="UXG114" s="28"/>
      <c r="UXH114" s="28"/>
      <c r="UXI114" s="28"/>
      <c r="UXJ114" s="28"/>
      <c r="UXK114" s="28"/>
      <c r="UXL114" s="28"/>
      <c r="UXM114" s="28"/>
      <c r="UXN114" s="28"/>
      <c r="UXO114" s="28"/>
      <c r="UXP114" s="28"/>
      <c r="UXQ114" s="28"/>
      <c r="UXR114" s="28"/>
      <c r="UXS114" s="28"/>
      <c r="UXT114" s="28"/>
      <c r="UXU114" s="28"/>
      <c r="UXV114" s="28"/>
      <c r="UXW114" s="28"/>
      <c r="UXX114" s="28"/>
      <c r="UXY114" s="28"/>
      <c r="UXZ114" s="28"/>
      <c r="UYA114" s="28"/>
      <c r="UYB114" s="28"/>
      <c r="UYC114" s="28"/>
      <c r="UYD114" s="28"/>
      <c r="UYE114" s="28"/>
      <c r="UYF114" s="28"/>
      <c r="UYG114" s="28"/>
      <c r="UYH114" s="28"/>
      <c r="UYI114" s="28"/>
      <c r="UYJ114" s="28"/>
      <c r="UYK114" s="28"/>
      <c r="UYL114" s="28"/>
      <c r="UYM114" s="28"/>
      <c r="UYN114" s="28"/>
      <c r="UYO114" s="28"/>
      <c r="UYP114" s="28"/>
      <c r="UYQ114" s="28"/>
      <c r="UYR114" s="28"/>
      <c r="UYS114" s="28"/>
      <c r="UYT114" s="28"/>
      <c r="UYU114" s="28"/>
      <c r="UYV114" s="28"/>
      <c r="UYW114" s="28"/>
      <c r="UYX114" s="28"/>
      <c r="UYY114" s="28"/>
      <c r="UYZ114" s="28"/>
      <c r="UZA114" s="28"/>
      <c r="UZB114" s="28"/>
      <c r="UZC114" s="28"/>
      <c r="UZD114" s="28"/>
      <c r="UZE114" s="28"/>
      <c r="UZF114" s="28"/>
      <c r="UZG114" s="28"/>
      <c r="UZH114" s="28"/>
      <c r="UZI114" s="28"/>
      <c r="UZJ114" s="28"/>
      <c r="UZK114" s="28"/>
      <c r="UZL114" s="28"/>
      <c r="UZM114" s="28"/>
      <c r="UZN114" s="28"/>
      <c r="UZO114" s="28"/>
      <c r="UZP114" s="28"/>
      <c r="UZQ114" s="28"/>
      <c r="UZR114" s="28"/>
      <c r="UZS114" s="28"/>
      <c r="UZT114" s="28"/>
      <c r="UZU114" s="28"/>
      <c r="UZV114" s="28"/>
      <c r="UZW114" s="28"/>
      <c r="UZX114" s="28"/>
      <c r="UZY114" s="28"/>
      <c r="UZZ114" s="28"/>
      <c r="VAA114" s="28"/>
      <c r="VAB114" s="28"/>
      <c r="VAC114" s="28"/>
      <c r="VAD114" s="28"/>
      <c r="VAE114" s="28"/>
      <c r="VAF114" s="28"/>
      <c r="VAG114" s="28"/>
      <c r="VAH114" s="28"/>
      <c r="VAI114" s="28"/>
      <c r="VAJ114" s="28"/>
      <c r="VAK114" s="28"/>
      <c r="VAL114" s="28"/>
      <c r="VAM114" s="28"/>
      <c r="VAN114" s="28"/>
      <c r="VAO114" s="28"/>
      <c r="VAP114" s="28"/>
      <c r="VAQ114" s="28"/>
      <c r="VAR114" s="28"/>
      <c r="VAS114" s="28"/>
      <c r="VAT114" s="28"/>
      <c r="VAU114" s="28"/>
      <c r="VAV114" s="28"/>
      <c r="VAW114" s="28"/>
      <c r="VAX114" s="28"/>
      <c r="VAY114" s="28"/>
      <c r="VAZ114" s="28"/>
      <c r="VBA114" s="28"/>
      <c r="VBB114" s="28"/>
      <c r="VBC114" s="28"/>
      <c r="VBD114" s="28"/>
      <c r="VBE114" s="28"/>
      <c r="VBF114" s="28"/>
      <c r="VBG114" s="28"/>
      <c r="VBH114" s="28"/>
      <c r="VBI114" s="28"/>
      <c r="VBJ114" s="28"/>
      <c r="VBK114" s="28"/>
      <c r="VBL114" s="28"/>
      <c r="VBM114" s="28"/>
      <c r="VBN114" s="28"/>
      <c r="VBO114" s="28"/>
      <c r="VBP114" s="28"/>
      <c r="VBQ114" s="28"/>
      <c r="VBR114" s="28"/>
      <c r="VBS114" s="28"/>
      <c r="VBT114" s="28"/>
      <c r="VBU114" s="28"/>
      <c r="VBV114" s="28"/>
      <c r="VBW114" s="28"/>
      <c r="VBX114" s="28"/>
      <c r="VBY114" s="28"/>
      <c r="VBZ114" s="28"/>
      <c r="VCA114" s="28"/>
      <c r="VCB114" s="28"/>
      <c r="VCC114" s="28"/>
      <c r="VCD114" s="28"/>
      <c r="VCE114" s="28"/>
      <c r="VCF114" s="28"/>
      <c r="VCG114" s="28"/>
      <c r="VCH114" s="28"/>
      <c r="VCI114" s="28"/>
      <c r="VCJ114" s="28"/>
      <c r="VCK114" s="28"/>
      <c r="VCL114" s="28"/>
      <c r="VCM114" s="28"/>
      <c r="VCN114" s="28"/>
      <c r="VCO114" s="28"/>
      <c r="VCP114" s="28"/>
      <c r="VCQ114" s="28"/>
      <c r="VCR114" s="28"/>
      <c r="VCS114" s="28"/>
      <c r="VCT114" s="28"/>
      <c r="VCU114" s="28"/>
      <c r="VCV114" s="28"/>
      <c r="VCW114" s="28"/>
      <c r="VCX114" s="28"/>
      <c r="VCY114" s="28"/>
      <c r="VCZ114" s="28"/>
      <c r="VDA114" s="28"/>
      <c r="VDB114" s="28"/>
      <c r="VDC114" s="28"/>
      <c r="VDD114" s="28"/>
      <c r="VDE114" s="28"/>
      <c r="VDF114" s="28"/>
      <c r="VDG114" s="28"/>
      <c r="VDH114" s="28"/>
      <c r="VDI114" s="28"/>
      <c r="VDJ114" s="28"/>
      <c r="VDK114" s="28"/>
      <c r="VDL114" s="28"/>
      <c r="VDM114" s="28"/>
      <c r="VDN114" s="28"/>
      <c r="VDO114" s="28"/>
      <c r="VDP114" s="28"/>
      <c r="VDQ114" s="28"/>
      <c r="VDR114" s="28"/>
      <c r="VDS114" s="28"/>
      <c r="VDT114" s="28"/>
      <c r="VDU114" s="28"/>
      <c r="VDV114" s="28"/>
      <c r="VDW114" s="28"/>
      <c r="VDX114" s="28"/>
      <c r="VDY114" s="28"/>
      <c r="VDZ114" s="28"/>
      <c r="VEA114" s="28"/>
      <c r="VEB114" s="28"/>
      <c r="VEC114" s="28"/>
      <c r="VED114" s="28"/>
      <c r="VEE114" s="28"/>
      <c r="VEF114" s="28"/>
      <c r="VEG114" s="28"/>
      <c r="VEH114" s="28"/>
      <c r="VEI114" s="28"/>
      <c r="VEJ114" s="28"/>
      <c r="VEK114" s="28"/>
      <c r="VEL114" s="28"/>
      <c r="VEM114" s="28"/>
      <c r="VEN114" s="28"/>
      <c r="VEO114" s="28"/>
      <c r="VEP114" s="28"/>
      <c r="VEQ114" s="28"/>
      <c r="VER114" s="28"/>
      <c r="VES114" s="28"/>
      <c r="VET114" s="28"/>
      <c r="VEU114" s="28"/>
      <c r="VEV114" s="28"/>
      <c r="VEW114" s="28"/>
      <c r="VEX114" s="28"/>
      <c r="VEY114" s="28"/>
      <c r="VEZ114" s="28"/>
      <c r="VFA114" s="28"/>
      <c r="VFB114" s="28"/>
      <c r="VFC114" s="28"/>
      <c r="VFD114" s="28"/>
      <c r="VFE114" s="28"/>
      <c r="VFF114" s="28"/>
      <c r="VFG114" s="28"/>
      <c r="VFH114" s="28"/>
      <c r="VFI114" s="28"/>
      <c r="VFJ114" s="28"/>
      <c r="VFK114" s="28"/>
      <c r="VFL114" s="28"/>
      <c r="VFM114" s="28"/>
      <c r="VFN114" s="28"/>
      <c r="VFO114" s="28"/>
      <c r="VFP114" s="28"/>
      <c r="VFQ114" s="28"/>
      <c r="VFR114" s="28"/>
      <c r="VFS114" s="28"/>
      <c r="VFT114" s="28"/>
      <c r="VFU114" s="28"/>
      <c r="VFV114" s="28"/>
      <c r="VFW114" s="28"/>
      <c r="VFX114" s="28"/>
      <c r="VFY114" s="28"/>
      <c r="VFZ114" s="28"/>
      <c r="VGA114" s="28"/>
      <c r="VGB114" s="28"/>
      <c r="VGC114" s="28"/>
      <c r="VGD114" s="28"/>
      <c r="VGE114" s="28"/>
      <c r="VGF114" s="28"/>
      <c r="VGG114" s="28"/>
      <c r="VGH114" s="28"/>
      <c r="VGI114" s="28"/>
      <c r="VGJ114" s="28"/>
      <c r="VGK114" s="28"/>
      <c r="VGL114" s="28"/>
      <c r="VGM114" s="28"/>
      <c r="VGN114" s="28"/>
      <c r="VGO114" s="28"/>
      <c r="VGP114" s="28"/>
      <c r="VGQ114" s="28"/>
      <c r="VGR114" s="28"/>
      <c r="VGS114" s="28"/>
      <c r="VGT114" s="28"/>
      <c r="VGU114" s="28"/>
      <c r="VGV114" s="28"/>
      <c r="VGW114" s="28"/>
      <c r="VGX114" s="28"/>
      <c r="VGY114" s="28"/>
      <c r="VGZ114" s="28"/>
      <c r="VHA114" s="28"/>
      <c r="VHB114" s="28"/>
      <c r="VHC114" s="28"/>
      <c r="VHD114" s="28"/>
      <c r="VHE114" s="28"/>
      <c r="VHF114" s="28"/>
      <c r="VHG114" s="28"/>
      <c r="VHH114" s="28"/>
      <c r="VHI114" s="28"/>
      <c r="VHJ114" s="28"/>
      <c r="VHK114" s="28"/>
      <c r="VHL114" s="28"/>
      <c r="VHM114" s="28"/>
      <c r="VHN114" s="28"/>
      <c r="VHO114" s="28"/>
      <c r="VHP114" s="28"/>
      <c r="VHQ114" s="28"/>
      <c r="VHR114" s="28"/>
      <c r="VHS114" s="28"/>
      <c r="VHT114" s="28"/>
      <c r="VHU114" s="28"/>
      <c r="VHV114" s="28"/>
      <c r="VHW114" s="28"/>
      <c r="VHX114" s="28"/>
      <c r="VHY114" s="28"/>
      <c r="VHZ114" s="28"/>
      <c r="VIA114" s="28"/>
      <c r="VIB114" s="28"/>
      <c r="VIC114" s="28"/>
      <c r="VID114" s="28"/>
      <c r="VIE114" s="28"/>
      <c r="VIF114" s="28"/>
      <c r="VIG114" s="28"/>
      <c r="VIH114" s="28"/>
      <c r="VII114" s="28"/>
      <c r="VIJ114" s="28"/>
      <c r="VIK114" s="28"/>
      <c r="VIL114" s="28"/>
      <c r="VIM114" s="28"/>
      <c r="VIN114" s="28"/>
      <c r="VIO114" s="28"/>
      <c r="VIP114" s="28"/>
      <c r="VIQ114" s="28"/>
      <c r="VIR114" s="28"/>
      <c r="VIS114" s="28"/>
      <c r="VIT114" s="28"/>
      <c r="VIU114" s="28"/>
      <c r="VIV114" s="28"/>
      <c r="VIW114" s="28"/>
      <c r="VIX114" s="28"/>
      <c r="VIY114" s="28"/>
      <c r="VIZ114" s="28"/>
      <c r="VJA114" s="28"/>
      <c r="VJB114" s="28"/>
      <c r="VJC114" s="28"/>
      <c r="VJD114" s="28"/>
      <c r="VJE114" s="28"/>
      <c r="VJF114" s="28"/>
      <c r="VJG114" s="28"/>
      <c r="VJH114" s="28"/>
      <c r="VJI114" s="28"/>
      <c r="VJJ114" s="28"/>
      <c r="VJK114" s="28"/>
      <c r="VJL114" s="28"/>
      <c r="VJM114" s="28"/>
      <c r="VJN114" s="28"/>
      <c r="VJO114" s="28"/>
      <c r="VJP114" s="28"/>
      <c r="VJQ114" s="28"/>
      <c r="VJR114" s="28"/>
      <c r="VJS114" s="28"/>
      <c r="VJT114" s="28"/>
      <c r="VJU114" s="28"/>
      <c r="VJV114" s="28"/>
      <c r="VJW114" s="28"/>
      <c r="VJX114" s="28"/>
      <c r="VJY114" s="28"/>
      <c r="VJZ114" s="28"/>
      <c r="VKA114" s="28"/>
      <c r="VKB114" s="28"/>
      <c r="VKC114" s="28"/>
      <c r="VKD114" s="28"/>
      <c r="VKE114" s="28"/>
      <c r="VKF114" s="28"/>
      <c r="VKG114" s="28"/>
      <c r="VKH114" s="28"/>
      <c r="VKI114" s="28"/>
      <c r="VKJ114" s="28"/>
      <c r="VKK114" s="28"/>
      <c r="VKL114" s="28"/>
      <c r="VKM114" s="28"/>
      <c r="VKN114" s="28"/>
      <c r="VKO114" s="28"/>
      <c r="VKP114" s="28"/>
      <c r="VKQ114" s="28"/>
      <c r="VKR114" s="28"/>
      <c r="VKS114" s="28"/>
      <c r="VKT114" s="28"/>
      <c r="VKU114" s="28"/>
      <c r="VKV114" s="28"/>
      <c r="VKW114" s="28"/>
      <c r="VKX114" s="28"/>
      <c r="VKY114" s="28"/>
      <c r="VKZ114" s="28"/>
      <c r="VLA114" s="28"/>
      <c r="VLB114" s="28"/>
      <c r="VLC114" s="28"/>
      <c r="VLD114" s="28"/>
      <c r="VLE114" s="28"/>
      <c r="VLF114" s="28"/>
      <c r="VLG114" s="28"/>
      <c r="VLH114" s="28"/>
      <c r="VLI114" s="28"/>
      <c r="VLJ114" s="28"/>
      <c r="VLK114" s="28"/>
      <c r="VLL114" s="28"/>
      <c r="VLM114" s="28"/>
      <c r="VLN114" s="28"/>
      <c r="VLO114" s="28"/>
      <c r="VLP114" s="28"/>
      <c r="VLQ114" s="28"/>
      <c r="VLR114" s="28"/>
      <c r="VLS114" s="28"/>
      <c r="VLT114" s="28"/>
      <c r="VLU114" s="28"/>
      <c r="VLV114" s="28"/>
      <c r="VLW114" s="28"/>
      <c r="VLX114" s="28"/>
      <c r="VLY114" s="28"/>
      <c r="VLZ114" s="28"/>
      <c r="VMA114" s="28"/>
      <c r="VMB114" s="28"/>
      <c r="VMC114" s="28"/>
      <c r="VMD114" s="28"/>
      <c r="VME114" s="28"/>
      <c r="VMF114" s="28"/>
      <c r="VMG114" s="28"/>
      <c r="VMH114" s="28"/>
      <c r="VMI114" s="28"/>
      <c r="VMJ114" s="28"/>
      <c r="VMK114" s="28"/>
      <c r="VML114" s="28"/>
      <c r="VMM114" s="28"/>
      <c r="VMN114" s="28"/>
      <c r="VMO114" s="28"/>
      <c r="VMP114" s="28"/>
      <c r="VMQ114" s="28"/>
      <c r="VMR114" s="28"/>
      <c r="VMS114" s="28"/>
      <c r="VMT114" s="28"/>
      <c r="VMU114" s="28"/>
      <c r="VMV114" s="28"/>
      <c r="VMW114" s="28"/>
      <c r="VMX114" s="28"/>
      <c r="VMY114" s="28"/>
      <c r="VMZ114" s="28"/>
      <c r="VNA114" s="28"/>
      <c r="VNB114" s="28"/>
      <c r="VNC114" s="28"/>
      <c r="VND114" s="28"/>
      <c r="VNE114" s="28"/>
      <c r="VNF114" s="28"/>
      <c r="VNG114" s="28"/>
      <c r="VNH114" s="28"/>
      <c r="VNI114" s="28"/>
      <c r="VNJ114" s="28"/>
      <c r="VNK114" s="28"/>
      <c r="VNL114" s="28"/>
      <c r="VNM114" s="28"/>
      <c r="VNN114" s="28"/>
      <c r="VNO114" s="28"/>
      <c r="VNP114" s="28"/>
      <c r="VNQ114" s="28"/>
      <c r="VNR114" s="28"/>
      <c r="VNS114" s="28"/>
      <c r="VNT114" s="28"/>
      <c r="VNU114" s="28"/>
      <c r="VNV114" s="28"/>
      <c r="VNW114" s="28"/>
      <c r="VNX114" s="28"/>
      <c r="VNY114" s="28"/>
      <c r="VNZ114" s="28"/>
      <c r="VOA114" s="28"/>
      <c r="VOB114" s="28"/>
      <c r="VOC114" s="28"/>
      <c r="VOD114" s="28"/>
      <c r="VOE114" s="28"/>
      <c r="VOF114" s="28"/>
      <c r="VOG114" s="28"/>
      <c r="VOH114" s="28"/>
      <c r="VOI114" s="28"/>
      <c r="VOJ114" s="28"/>
      <c r="VOK114" s="28"/>
      <c r="VOL114" s="28"/>
      <c r="VOM114" s="28"/>
      <c r="VON114" s="28"/>
      <c r="VOO114" s="28"/>
      <c r="VOP114" s="28"/>
      <c r="VOQ114" s="28"/>
      <c r="VOR114" s="28"/>
      <c r="VOS114" s="28"/>
      <c r="VOT114" s="28"/>
      <c r="VOU114" s="28"/>
      <c r="VOV114" s="28"/>
      <c r="VOW114" s="28"/>
      <c r="VOX114" s="28"/>
      <c r="VOY114" s="28"/>
      <c r="VOZ114" s="28"/>
      <c r="VPA114" s="28"/>
      <c r="VPB114" s="28"/>
      <c r="VPC114" s="28"/>
      <c r="VPD114" s="28"/>
      <c r="VPE114" s="28"/>
      <c r="VPF114" s="28"/>
      <c r="VPG114" s="28"/>
      <c r="VPH114" s="28"/>
      <c r="VPI114" s="28"/>
      <c r="VPJ114" s="28"/>
      <c r="VPK114" s="28"/>
      <c r="VPL114" s="28"/>
      <c r="VPM114" s="28"/>
      <c r="VPN114" s="28"/>
      <c r="VPO114" s="28"/>
      <c r="VPP114" s="28"/>
      <c r="VPQ114" s="28"/>
      <c r="VPR114" s="28"/>
      <c r="VPS114" s="28"/>
      <c r="VPT114" s="28"/>
      <c r="VPU114" s="28"/>
      <c r="VPV114" s="28"/>
      <c r="VPW114" s="28"/>
      <c r="VPX114" s="28"/>
      <c r="VPY114" s="28"/>
      <c r="VPZ114" s="28"/>
      <c r="VQA114" s="28"/>
      <c r="VQB114" s="28"/>
      <c r="VQC114" s="28"/>
      <c r="VQD114" s="28"/>
      <c r="VQE114" s="28"/>
      <c r="VQF114" s="28"/>
      <c r="VQG114" s="28"/>
      <c r="VQH114" s="28"/>
      <c r="VQI114" s="28"/>
      <c r="VQJ114" s="28"/>
      <c r="VQK114" s="28"/>
      <c r="VQL114" s="28"/>
      <c r="VQM114" s="28"/>
      <c r="VQN114" s="28"/>
      <c r="VQO114" s="28"/>
      <c r="VQP114" s="28"/>
      <c r="VQQ114" s="28"/>
      <c r="VQR114" s="28"/>
      <c r="VQS114" s="28"/>
      <c r="VQT114" s="28"/>
      <c r="VQU114" s="28"/>
      <c r="VQV114" s="28"/>
      <c r="VQW114" s="28"/>
      <c r="VQX114" s="28"/>
      <c r="VQY114" s="28"/>
      <c r="VQZ114" s="28"/>
      <c r="VRA114" s="28"/>
      <c r="VRB114" s="28"/>
      <c r="VRC114" s="28"/>
      <c r="VRD114" s="28"/>
      <c r="VRE114" s="28"/>
      <c r="VRF114" s="28"/>
      <c r="VRG114" s="28"/>
      <c r="VRH114" s="28"/>
      <c r="VRI114" s="28"/>
      <c r="VRJ114" s="28"/>
      <c r="VRK114" s="28"/>
      <c r="VRL114" s="28"/>
      <c r="VRM114" s="28"/>
      <c r="VRN114" s="28"/>
      <c r="VRO114" s="28"/>
      <c r="VRP114" s="28"/>
      <c r="VRQ114" s="28"/>
      <c r="VRR114" s="28"/>
      <c r="VRS114" s="28"/>
      <c r="VRT114" s="28"/>
      <c r="VRU114" s="28"/>
      <c r="VRV114" s="28"/>
      <c r="VRW114" s="28"/>
      <c r="VRX114" s="28"/>
      <c r="VRY114" s="28"/>
      <c r="VRZ114" s="28"/>
      <c r="VSA114" s="28"/>
      <c r="VSB114" s="28"/>
      <c r="VSC114" s="28"/>
      <c r="VSD114" s="28"/>
      <c r="VSE114" s="28"/>
      <c r="VSF114" s="28"/>
      <c r="VSG114" s="28"/>
      <c r="VSH114" s="28"/>
      <c r="VSI114" s="28"/>
      <c r="VSJ114" s="28"/>
      <c r="VSK114" s="28"/>
      <c r="VSL114" s="28"/>
      <c r="VSM114" s="28"/>
      <c r="VSN114" s="28"/>
      <c r="VSO114" s="28"/>
      <c r="VSP114" s="28"/>
      <c r="VSQ114" s="28"/>
      <c r="VSR114" s="28"/>
      <c r="VSS114" s="28"/>
      <c r="VST114" s="28"/>
      <c r="VSU114" s="28"/>
      <c r="VSV114" s="28"/>
      <c r="VSW114" s="28"/>
      <c r="VSX114" s="28"/>
      <c r="VSY114" s="28"/>
      <c r="VSZ114" s="28"/>
      <c r="VTA114" s="28"/>
      <c r="VTB114" s="28"/>
      <c r="VTC114" s="28"/>
      <c r="VTD114" s="28"/>
      <c r="VTE114" s="28"/>
      <c r="VTF114" s="28"/>
      <c r="VTG114" s="28"/>
      <c r="VTH114" s="28"/>
      <c r="VTI114" s="28"/>
      <c r="VTJ114" s="28"/>
      <c r="VTK114" s="28"/>
      <c r="VTL114" s="28"/>
      <c r="VTM114" s="28"/>
      <c r="VTN114" s="28"/>
      <c r="VTO114" s="28"/>
      <c r="VTP114" s="28"/>
      <c r="VTQ114" s="28"/>
      <c r="VTR114" s="28"/>
      <c r="VTS114" s="28"/>
      <c r="VTT114" s="28"/>
      <c r="VTU114" s="28"/>
      <c r="VTV114" s="28"/>
      <c r="VTW114" s="28"/>
      <c r="VTX114" s="28"/>
      <c r="VTY114" s="28"/>
      <c r="VTZ114" s="28"/>
      <c r="VUA114" s="28"/>
      <c r="VUB114" s="28"/>
      <c r="VUC114" s="28"/>
      <c r="VUD114" s="28"/>
      <c r="VUE114" s="28"/>
      <c r="VUF114" s="28"/>
      <c r="VUG114" s="28"/>
      <c r="VUH114" s="28"/>
      <c r="VUI114" s="28"/>
      <c r="VUJ114" s="28"/>
      <c r="VUK114" s="28"/>
      <c r="VUL114" s="28"/>
      <c r="VUM114" s="28"/>
      <c r="VUN114" s="28"/>
      <c r="VUO114" s="28"/>
      <c r="VUP114" s="28"/>
      <c r="VUQ114" s="28"/>
      <c r="VUR114" s="28"/>
      <c r="VUS114" s="28"/>
      <c r="VUT114" s="28"/>
      <c r="VUU114" s="28"/>
      <c r="VUV114" s="28"/>
      <c r="VUW114" s="28"/>
      <c r="VUX114" s="28"/>
      <c r="VUY114" s="28"/>
      <c r="VUZ114" s="28"/>
      <c r="VVA114" s="28"/>
      <c r="VVB114" s="28"/>
      <c r="VVC114" s="28"/>
      <c r="VVD114" s="28"/>
      <c r="VVE114" s="28"/>
      <c r="VVF114" s="28"/>
      <c r="VVG114" s="28"/>
      <c r="VVH114" s="28"/>
      <c r="VVI114" s="28"/>
      <c r="VVJ114" s="28"/>
      <c r="VVK114" s="28"/>
      <c r="VVL114" s="28"/>
      <c r="VVM114" s="28"/>
      <c r="VVN114" s="28"/>
      <c r="VVO114" s="28"/>
      <c r="VVP114" s="28"/>
      <c r="VVQ114" s="28"/>
      <c r="VVR114" s="28"/>
      <c r="VVS114" s="28"/>
      <c r="VVT114" s="28"/>
      <c r="VVU114" s="28"/>
      <c r="VVV114" s="28"/>
      <c r="VVW114" s="28"/>
      <c r="VVX114" s="28"/>
      <c r="VVY114" s="28"/>
      <c r="VVZ114" s="28"/>
      <c r="VWA114" s="28"/>
      <c r="VWB114" s="28"/>
      <c r="VWC114" s="28"/>
      <c r="VWD114" s="28"/>
      <c r="VWE114" s="28"/>
      <c r="VWF114" s="28"/>
      <c r="VWG114" s="28"/>
      <c r="VWH114" s="28"/>
      <c r="VWI114" s="28"/>
      <c r="VWJ114" s="28"/>
      <c r="VWK114" s="28"/>
      <c r="VWL114" s="28"/>
      <c r="VWM114" s="28"/>
      <c r="VWN114" s="28"/>
      <c r="VWO114" s="28"/>
      <c r="VWP114" s="28"/>
      <c r="VWQ114" s="28"/>
      <c r="VWR114" s="28"/>
      <c r="VWS114" s="28"/>
      <c r="VWT114" s="28"/>
      <c r="VWU114" s="28"/>
      <c r="VWV114" s="28"/>
      <c r="VWW114" s="28"/>
      <c r="VWX114" s="28"/>
      <c r="VWY114" s="28"/>
      <c r="VWZ114" s="28"/>
      <c r="VXA114" s="28"/>
      <c r="VXB114" s="28"/>
      <c r="VXC114" s="28"/>
      <c r="VXD114" s="28"/>
      <c r="VXE114" s="28"/>
      <c r="VXF114" s="28"/>
      <c r="VXG114" s="28"/>
      <c r="VXH114" s="28"/>
      <c r="VXI114" s="28"/>
      <c r="VXJ114" s="28"/>
      <c r="VXK114" s="28"/>
      <c r="VXL114" s="28"/>
      <c r="VXM114" s="28"/>
      <c r="VXN114" s="28"/>
      <c r="VXO114" s="28"/>
      <c r="VXP114" s="28"/>
      <c r="VXQ114" s="28"/>
      <c r="VXR114" s="28"/>
      <c r="VXS114" s="28"/>
      <c r="VXT114" s="28"/>
      <c r="VXU114" s="28"/>
      <c r="VXV114" s="28"/>
      <c r="VXW114" s="28"/>
      <c r="VXX114" s="28"/>
      <c r="VXY114" s="28"/>
      <c r="VXZ114" s="28"/>
      <c r="VYA114" s="28"/>
      <c r="VYB114" s="28"/>
      <c r="VYC114" s="28"/>
      <c r="VYD114" s="28"/>
      <c r="VYE114" s="28"/>
      <c r="VYF114" s="28"/>
      <c r="VYG114" s="28"/>
      <c r="VYH114" s="28"/>
      <c r="VYI114" s="28"/>
      <c r="VYJ114" s="28"/>
      <c r="VYK114" s="28"/>
      <c r="VYL114" s="28"/>
      <c r="VYM114" s="28"/>
      <c r="VYN114" s="28"/>
      <c r="VYO114" s="28"/>
      <c r="VYP114" s="28"/>
      <c r="VYQ114" s="28"/>
      <c r="VYR114" s="28"/>
      <c r="VYS114" s="28"/>
      <c r="VYT114" s="28"/>
      <c r="VYU114" s="28"/>
      <c r="VYV114" s="28"/>
      <c r="VYW114" s="28"/>
      <c r="VYX114" s="28"/>
      <c r="VYY114" s="28"/>
      <c r="VYZ114" s="28"/>
      <c r="VZA114" s="28"/>
      <c r="VZB114" s="28"/>
      <c r="VZC114" s="28"/>
      <c r="VZD114" s="28"/>
      <c r="VZE114" s="28"/>
      <c r="VZF114" s="28"/>
      <c r="VZG114" s="28"/>
      <c r="VZH114" s="28"/>
      <c r="VZI114" s="28"/>
      <c r="VZJ114" s="28"/>
      <c r="VZK114" s="28"/>
      <c r="VZL114" s="28"/>
      <c r="VZM114" s="28"/>
      <c r="VZN114" s="28"/>
      <c r="VZO114" s="28"/>
      <c r="VZP114" s="28"/>
      <c r="VZQ114" s="28"/>
      <c r="VZR114" s="28"/>
      <c r="VZS114" s="28"/>
      <c r="VZT114" s="28"/>
      <c r="VZU114" s="28"/>
      <c r="VZV114" s="28"/>
      <c r="VZW114" s="28"/>
      <c r="VZX114" s="28"/>
      <c r="VZY114" s="28"/>
      <c r="VZZ114" s="28"/>
      <c r="WAA114" s="28"/>
      <c r="WAB114" s="28"/>
      <c r="WAC114" s="28"/>
      <c r="WAD114" s="28"/>
      <c r="WAE114" s="28"/>
      <c r="WAF114" s="28"/>
      <c r="WAG114" s="28"/>
      <c r="WAH114" s="28"/>
      <c r="WAI114" s="28"/>
      <c r="WAJ114" s="28"/>
      <c r="WAK114" s="28"/>
      <c r="WAL114" s="28"/>
      <c r="WAM114" s="28"/>
      <c r="WAN114" s="28"/>
      <c r="WAO114" s="28"/>
      <c r="WAP114" s="28"/>
      <c r="WAQ114" s="28"/>
      <c r="WAR114" s="28"/>
      <c r="WAS114" s="28"/>
      <c r="WAT114" s="28"/>
      <c r="WAU114" s="28"/>
      <c r="WAV114" s="28"/>
      <c r="WAW114" s="28"/>
      <c r="WAX114" s="28"/>
      <c r="WAY114" s="28"/>
      <c r="WAZ114" s="28"/>
      <c r="WBA114" s="28"/>
      <c r="WBB114" s="28"/>
      <c r="WBC114" s="28"/>
      <c r="WBD114" s="28"/>
      <c r="WBE114" s="28"/>
      <c r="WBF114" s="28"/>
      <c r="WBG114" s="28"/>
      <c r="WBH114" s="28"/>
      <c r="WBI114" s="28"/>
      <c r="WBJ114" s="28"/>
      <c r="WBK114" s="28"/>
      <c r="WBL114" s="28"/>
      <c r="WBM114" s="28"/>
      <c r="WBN114" s="28"/>
      <c r="WBO114" s="28"/>
      <c r="WBP114" s="28"/>
      <c r="WBQ114" s="28"/>
      <c r="WBR114" s="28"/>
      <c r="WBS114" s="28"/>
      <c r="WBT114" s="28"/>
      <c r="WBU114" s="28"/>
      <c r="WBV114" s="28"/>
      <c r="WBW114" s="28"/>
      <c r="WBX114" s="28"/>
      <c r="WBY114" s="28"/>
      <c r="WBZ114" s="28"/>
      <c r="WCA114" s="28"/>
      <c r="WCB114" s="28"/>
      <c r="WCC114" s="28"/>
      <c r="WCD114" s="28"/>
      <c r="WCE114" s="28"/>
      <c r="WCF114" s="28"/>
      <c r="WCG114" s="28"/>
      <c r="WCH114" s="28"/>
      <c r="WCI114" s="28"/>
      <c r="WCJ114" s="28"/>
      <c r="WCK114" s="28"/>
      <c r="WCL114" s="28"/>
      <c r="WCM114" s="28"/>
      <c r="WCN114" s="28"/>
      <c r="WCO114" s="28"/>
      <c r="WCP114" s="28"/>
      <c r="WCQ114" s="28"/>
      <c r="WCR114" s="28"/>
      <c r="WCS114" s="28"/>
      <c r="WCT114" s="28"/>
      <c r="WCU114" s="28"/>
      <c r="WCV114" s="28"/>
      <c r="WCW114" s="28"/>
      <c r="WCX114" s="28"/>
      <c r="WCY114" s="28"/>
      <c r="WCZ114" s="28"/>
      <c r="WDA114" s="28"/>
      <c r="WDB114" s="28"/>
      <c r="WDC114" s="28"/>
      <c r="WDD114" s="28"/>
      <c r="WDE114" s="28"/>
      <c r="WDF114" s="28"/>
      <c r="WDG114" s="28"/>
      <c r="WDH114" s="28"/>
      <c r="WDI114" s="28"/>
      <c r="WDJ114" s="28"/>
      <c r="WDK114" s="28"/>
      <c r="WDL114" s="28"/>
      <c r="WDM114" s="28"/>
      <c r="WDN114" s="28"/>
      <c r="WDO114" s="28"/>
      <c r="WDP114" s="28"/>
      <c r="WDQ114" s="28"/>
      <c r="WDR114" s="28"/>
      <c r="WDS114" s="28"/>
      <c r="WDT114" s="28"/>
      <c r="WDU114" s="28"/>
      <c r="WDV114" s="28"/>
      <c r="WDW114" s="28"/>
      <c r="WDX114" s="28"/>
      <c r="WDY114" s="28"/>
      <c r="WDZ114" s="28"/>
      <c r="WEA114" s="28"/>
      <c r="WEB114" s="28"/>
      <c r="WEC114" s="28"/>
      <c r="WED114" s="28"/>
      <c r="WEE114" s="28"/>
      <c r="WEF114" s="28"/>
      <c r="WEG114" s="28"/>
      <c r="WEH114" s="28"/>
      <c r="WEI114" s="28"/>
      <c r="WEJ114" s="28"/>
      <c r="WEK114" s="28"/>
      <c r="WEL114" s="28"/>
      <c r="WEM114" s="28"/>
      <c r="WEN114" s="28"/>
      <c r="WEO114" s="28"/>
      <c r="WEP114" s="28"/>
      <c r="WEQ114" s="28"/>
      <c r="WER114" s="28"/>
      <c r="WES114" s="28"/>
      <c r="WET114" s="28"/>
      <c r="WEU114" s="28"/>
      <c r="WEV114" s="28"/>
      <c r="WEW114" s="28"/>
      <c r="WEX114" s="28"/>
      <c r="WEY114" s="28"/>
      <c r="WEZ114" s="28"/>
      <c r="WFA114" s="28"/>
      <c r="WFB114" s="28"/>
      <c r="WFC114" s="28"/>
      <c r="WFD114" s="28"/>
      <c r="WFE114" s="28"/>
      <c r="WFF114" s="28"/>
      <c r="WFG114" s="28"/>
      <c r="WFH114" s="28"/>
      <c r="WFI114" s="28"/>
      <c r="WFJ114" s="28"/>
      <c r="WFK114" s="28"/>
      <c r="WFL114" s="28"/>
      <c r="WFM114" s="28"/>
      <c r="WFN114" s="28"/>
      <c r="WFO114" s="28"/>
      <c r="WFP114" s="28"/>
      <c r="WFQ114" s="28"/>
      <c r="WFR114" s="28"/>
      <c r="WFS114" s="28"/>
      <c r="WFT114" s="28"/>
      <c r="WFU114" s="28"/>
      <c r="WFV114" s="28"/>
      <c r="WFW114" s="28"/>
      <c r="WFX114" s="28"/>
      <c r="WFY114" s="28"/>
      <c r="WFZ114" s="28"/>
      <c r="WGA114" s="28"/>
      <c r="WGB114" s="28"/>
      <c r="WGC114" s="28"/>
      <c r="WGD114" s="28"/>
      <c r="WGE114" s="28"/>
      <c r="WGF114" s="28"/>
      <c r="WGG114" s="28"/>
      <c r="WGH114" s="28"/>
      <c r="WGI114" s="28"/>
      <c r="WGJ114" s="28"/>
      <c r="WGK114" s="28"/>
      <c r="WGL114" s="28"/>
      <c r="WGM114" s="28"/>
      <c r="WGN114" s="28"/>
      <c r="WGO114" s="28"/>
      <c r="WGP114" s="28"/>
      <c r="WGQ114" s="28"/>
      <c r="WGR114" s="28"/>
      <c r="WGS114" s="28"/>
      <c r="WGT114" s="28"/>
      <c r="WGU114" s="28"/>
      <c r="WGV114" s="28"/>
      <c r="WGW114" s="28"/>
      <c r="WGX114" s="28"/>
      <c r="WGY114" s="28"/>
      <c r="WGZ114" s="28"/>
      <c r="WHA114" s="28"/>
      <c r="WHB114" s="28"/>
      <c r="WHC114" s="28"/>
      <c r="WHD114" s="28"/>
      <c r="WHE114" s="28"/>
      <c r="WHF114" s="28"/>
      <c r="WHG114" s="28"/>
      <c r="WHH114" s="28"/>
      <c r="WHI114" s="28"/>
      <c r="WHJ114" s="28"/>
      <c r="WHK114" s="28"/>
      <c r="WHL114" s="28"/>
      <c r="WHM114" s="28"/>
      <c r="WHN114" s="28"/>
      <c r="WHO114" s="28"/>
      <c r="WHP114" s="28"/>
      <c r="WHQ114" s="28"/>
      <c r="WHR114" s="28"/>
      <c r="WHS114" s="28"/>
      <c r="WHT114" s="28"/>
      <c r="WHU114" s="28"/>
      <c r="WHV114" s="28"/>
      <c r="WHW114" s="28"/>
      <c r="WHX114" s="28"/>
      <c r="WHY114" s="28"/>
      <c r="WHZ114" s="28"/>
      <c r="WIA114" s="28"/>
      <c r="WIB114" s="28"/>
      <c r="WIC114" s="28"/>
      <c r="WID114" s="28"/>
      <c r="WIE114" s="28"/>
      <c r="WIF114" s="28"/>
      <c r="WIG114" s="28"/>
      <c r="WIH114" s="28"/>
      <c r="WII114" s="28"/>
      <c r="WIJ114" s="28"/>
      <c r="WIK114" s="28"/>
      <c r="WIL114" s="28"/>
      <c r="WIM114" s="28"/>
      <c r="WIN114" s="28"/>
      <c r="WIO114" s="28"/>
      <c r="WIP114" s="28"/>
      <c r="WIQ114" s="28"/>
      <c r="WIR114" s="28"/>
      <c r="WIS114" s="28"/>
      <c r="WIT114" s="28"/>
      <c r="WIU114" s="28"/>
      <c r="WIV114" s="28"/>
      <c r="WIW114" s="28"/>
      <c r="WIX114" s="28"/>
      <c r="WIY114" s="28"/>
      <c r="WIZ114" s="28"/>
      <c r="WJA114" s="28"/>
      <c r="WJB114" s="28"/>
      <c r="WJC114" s="28"/>
      <c r="WJD114" s="28"/>
      <c r="WJE114" s="28"/>
      <c r="WJF114" s="28"/>
      <c r="WJG114" s="28"/>
      <c r="WJH114" s="28"/>
      <c r="WJI114" s="28"/>
      <c r="WJJ114" s="28"/>
      <c r="WJK114" s="28"/>
      <c r="WJL114" s="28"/>
      <c r="WJM114" s="28"/>
      <c r="WJN114" s="28"/>
      <c r="WJO114" s="28"/>
      <c r="WJP114" s="28"/>
      <c r="WJQ114" s="28"/>
      <c r="WJR114" s="28"/>
      <c r="WJS114" s="28"/>
      <c r="WJT114" s="28"/>
      <c r="WJU114" s="28"/>
      <c r="WJV114" s="28"/>
      <c r="WJW114" s="28"/>
      <c r="WJX114" s="28"/>
      <c r="WJY114" s="28"/>
      <c r="WJZ114" s="28"/>
      <c r="WKA114" s="28"/>
      <c r="WKB114" s="28"/>
      <c r="WKC114" s="28"/>
      <c r="WKD114" s="28"/>
      <c r="WKE114" s="28"/>
      <c r="WKF114" s="28"/>
      <c r="WKG114" s="28"/>
      <c r="WKH114" s="28"/>
      <c r="WKI114" s="28"/>
      <c r="WKJ114" s="28"/>
      <c r="WKK114" s="28"/>
      <c r="WKL114" s="28"/>
      <c r="WKM114" s="28"/>
      <c r="WKN114" s="28"/>
      <c r="WKO114" s="28"/>
      <c r="WKP114" s="28"/>
      <c r="WKQ114" s="28"/>
      <c r="WKR114" s="28"/>
      <c r="WKS114" s="28"/>
      <c r="WKT114" s="28"/>
      <c r="WKU114" s="28"/>
      <c r="WKV114" s="28"/>
      <c r="WKW114" s="28"/>
      <c r="WKX114" s="28"/>
      <c r="WKY114" s="28"/>
      <c r="WKZ114" s="28"/>
      <c r="WLA114" s="28"/>
      <c r="WLB114" s="28"/>
      <c r="WLC114" s="28"/>
      <c r="WLD114" s="28"/>
      <c r="WLE114" s="28"/>
      <c r="WLF114" s="28"/>
      <c r="WLG114" s="28"/>
      <c r="WLH114" s="28"/>
      <c r="WLI114" s="28"/>
      <c r="WLJ114" s="28"/>
      <c r="WLK114" s="28"/>
      <c r="WLL114" s="28"/>
      <c r="WLM114" s="28"/>
      <c r="WLN114" s="28"/>
      <c r="WLO114" s="28"/>
      <c r="WLP114" s="28"/>
      <c r="WLQ114" s="28"/>
      <c r="WLR114" s="28"/>
      <c r="WLS114" s="28"/>
      <c r="WLT114" s="28"/>
      <c r="WLU114" s="28"/>
      <c r="WLV114" s="28"/>
      <c r="WLW114" s="28"/>
      <c r="WLX114" s="28"/>
      <c r="WLY114" s="28"/>
      <c r="WLZ114" s="28"/>
      <c r="WMA114" s="28"/>
      <c r="WMB114" s="28"/>
      <c r="WMC114" s="28"/>
      <c r="WMD114" s="28"/>
      <c r="WME114" s="28"/>
      <c r="WMF114" s="28"/>
      <c r="WMG114" s="28"/>
      <c r="WMH114" s="28"/>
      <c r="WMI114" s="28"/>
      <c r="WMJ114" s="28"/>
      <c r="WMK114" s="28"/>
      <c r="WML114" s="28"/>
      <c r="WMM114" s="28"/>
      <c r="WMN114" s="28"/>
      <c r="WMO114" s="28"/>
      <c r="WMP114" s="28"/>
      <c r="WMQ114" s="28"/>
      <c r="WMR114" s="28"/>
      <c r="WMS114" s="28"/>
      <c r="WMT114" s="28"/>
      <c r="WMU114" s="28"/>
      <c r="WMV114" s="28"/>
      <c r="WMW114" s="28"/>
      <c r="WMX114" s="28"/>
      <c r="WMY114" s="28"/>
      <c r="WMZ114" s="28"/>
      <c r="WNA114" s="28"/>
      <c r="WNB114" s="28"/>
      <c r="WNC114" s="28"/>
      <c r="WND114" s="28"/>
      <c r="WNE114" s="28"/>
      <c r="WNF114" s="28"/>
      <c r="WNG114" s="28"/>
      <c r="WNH114" s="28"/>
      <c r="WNI114" s="28"/>
      <c r="WNJ114" s="28"/>
      <c r="WNK114" s="28"/>
      <c r="WNL114" s="28"/>
      <c r="WNM114" s="28"/>
      <c r="WNN114" s="28"/>
      <c r="WNO114" s="28"/>
      <c r="WNP114" s="28"/>
      <c r="WNQ114" s="28"/>
      <c r="WNR114" s="28"/>
      <c r="WNS114" s="28"/>
      <c r="WNT114" s="28"/>
      <c r="WNU114" s="28"/>
      <c r="WNV114" s="28"/>
      <c r="WNW114" s="28"/>
      <c r="WNX114" s="28"/>
      <c r="WNY114" s="28"/>
      <c r="WNZ114" s="28"/>
      <c r="WOA114" s="28"/>
      <c r="WOB114" s="28"/>
      <c r="WOC114" s="28"/>
      <c r="WOD114" s="28"/>
      <c r="WOE114" s="28"/>
      <c r="WOF114" s="28"/>
      <c r="WOG114" s="28"/>
      <c r="WOH114" s="28"/>
      <c r="WOI114" s="28"/>
      <c r="WOJ114" s="28"/>
      <c r="WOK114" s="28"/>
      <c r="WOL114" s="28"/>
      <c r="WOM114" s="28"/>
      <c r="WON114" s="28"/>
      <c r="WOO114" s="28"/>
      <c r="WOP114" s="28"/>
      <c r="WOQ114" s="28"/>
      <c r="WOR114" s="28"/>
      <c r="WOS114" s="28"/>
      <c r="WOT114" s="28"/>
      <c r="WOU114" s="28"/>
      <c r="WOV114" s="28"/>
      <c r="WOW114" s="28"/>
      <c r="WOX114" s="28"/>
      <c r="WOY114" s="28"/>
      <c r="WOZ114" s="28"/>
      <c r="WPA114" s="28"/>
      <c r="WPB114" s="28"/>
      <c r="WPC114" s="28"/>
      <c r="WPD114" s="28"/>
      <c r="WPE114" s="28"/>
      <c r="WPF114" s="28"/>
      <c r="WPG114" s="28"/>
      <c r="WPH114" s="28"/>
      <c r="WPI114" s="28"/>
      <c r="WPJ114" s="28"/>
      <c r="WPK114" s="28"/>
      <c r="WPL114" s="28"/>
      <c r="WPM114" s="28"/>
      <c r="WPN114" s="28"/>
      <c r="WPO114" s="28"/>
      <c r="WPP114" s="28"/>
      <c r="WPQ114" s="28"/>
      <c r="WPR114" s="28"/>
      <c r="WPS114" s="28"/>
      <c r="WPT114" s="28"/>
      <c r="WPU114" s="28"/>
      <c r="WPV114" s="28"/>
      <c r="WPW114" s="28"/>
      <c r="WPX114" s="28"/>
      <c r="WPY114" s="28"/>
      <c r="WPZ114" s="28"/>
      <c r="WQA114" s="28"/>
      <c r="WQB114" s="28"/>
      <c r="WQC114" s="28"/>
      <c r="WQD114" s="28"/>
      <c r="WQE114" s="28"/>
      <c r="WQF114" s="28"/>
      <c r="WQG114" s="28"/>
      <c r="WQH114" s="28"/>
      <c r="WQI114" s="28"/>
      <c r="WQJ114" s="28"/>
      <c r="WQK114" s="28"/>
      <c r="WQL114" s="28"/>
      <c r="WQM114" s="28"/>
      <c r="WQN114" s="28"/>
      <c r="WQO114" s="28"/>
      <c r="WQP114" s="28"/>
      <c r="WQQ114" s="28"/>
      <c r="WQR114" s="28"/>
      <c r="WQS114" s="28"/>
      <c r="WQT114" s="28"/>
      <c r="WQU114" s="28"/>
      <c r="WQV114" s="28"/>
      <c r="WQW114" s="28"/>
      <c r="WQX114" s="28"/>
      <c r="WQY114" s="28"/>
      <c r="WQZ114" s="28"/>
      <c r="WRA114" s="28"/>
      <c r="WRB114" s="28"/>
      <c r="WRC114" s="28"/>
      <c r="WRD114" s="28"/>
      <c r="WRE114" s="28"/>
      <c r="WRF114" s="28"/>
      <c r="WRG114" s="28"/>
      <c r="WRH114" s="28"/>
      <c r="WRI114" s="28"/>
      <c r="WRJ114" s="28"/>
      <c r="WRK114" s="28"/>
      <c r="WRL114" s="28"/>
      <c r="WRM114" s="28"/>
      <c r="WRN114" s="28"/>
      <c r="WRO114" s="28"/>
      <c r="WRP114" s="28"/>
      <c r="WRQ114" s="28"/>
      <c r="WRR114" s="28"/>
      <c r="WRS114" s="28"/>
      <c r="WRT114" s="28"/>
      <c r="WRU114" s="28"/>
      <c r="WRV114" s="28"/>
      <c r="WRW114" s="28"/>
      <c r="WRX114" s="28"/>
      <c r="WRY114" s="28"/>
      <c r="WRZ114" s="28"/>
      <c r="WSA114" s="28"/>
      <c r="WSB114" s="28"/>
      <c r="WSC114" s="28"/>
      <c r="WSD114" s="28"/>
      <c r="WSE114" s="28"/>
      <c r="WSF114" s="28"/>
      <c r="WSG114" s="28"/>
      <c r="WSH114" s="28"/>
      <c r="WSI114" s="28"/>
      <c r="WSJ114" s="28"/>
      <c r="WSK114" s="28"/>
      <c r="WSL114" s="28"/>
      <c r="WSM114" s="28"/>
      <c r="WSN114" s="28"/>
      <c r="WSO114" s="28"/>
      <c r="WSP114" s="28"/>
      <c r="WSQ114" s="28"/>
      <c r="WSR114" s="28"/>
      <c r="WSS114" s="28"/>
      <c r="WST114" s="28"/>
      <c r="WSU114" s="28"/>
      <c r="WSV114" s="28"/>
      <c r="WSW114" s="28"/>
      <c r="WSX114" s="28"/>
      <c r="WSY114" s="28"/>
      <c r="WSZ114" s="28"/>
      <c r="WTA114" s="28"/>
      <c r="WTB114" s="28"/>
      <c r="WTC114" s="28"/>
      <c r="WTD114" s="28"/>
      <c r="WTE114" s="28"/>
      <c r="WTF114" s="28"/>
      <c r="WTG114" s="28"/>
      <c r="WTH114" s="28"/>
      <c r="WTI114" s="28"/>
      <c r="WTJ114" s="28"/>
      <c r="WTK114" s="28"/>
      <c r="WTL114" s="28"/>
      <c r="WTM114" s="28"/>
      <c r="WTN114" s="28"/>
      <c r="WTO114" s="28"/>
      <c r="WTP114" s="28"/>
      <c r="WTQ114" s="28"/>
      <c r="WTR114" s="28"/>
      <c r="WTS114" s="28"/>
      <c r="WTT114" s="28"/>
      <c r="WTU114" s="28"/>
      <c r="WTV114" s="28"/>
      <c r="WTW114" s="28"/>
      <c r="WTX114" s="28"/>
      <c r="WTY114" s="28"/>
      <c r="WTZ114" s="28"/>
      <c r="WUA114" s="28"/>
      <c r="WUB114" s="28"/>
      <c r="WUC114" s="28"/>
      <c r="WUD114" s="28"/>
      <c r="WUE114" s="28"/>
      <c r="WUF114" s="28"/>
      <c r="WUG114" s="28"/>
      <c r="WUH114" s="28"/>
      <c r="WUI114" s="28"/>
      <c r="WUJ114" s="28"/>
      <c r="WUK114" s="28"/>
      <c r="WUL114" s="28"/>
      <c r="WUM114" s="28"/>
      <c r="WUN114" s="28"/>
      <c r="WUO114" s="28"/>
      <c r="WUP114" s="28"/>
      <c r="WUQ114" s="28"/>
      <c r="WUR114" s="28"/>
      <c r="WUS114" s="28"/>
      <c r="WUT114" s="28"/>
      <c r="WUU114" s="28"/>
      <c r="WUV114" s="28"/>
      <c r="WUW114" s="28"/>
      <c r="WUX114" s="28"/>
      <c r="WUY114" s="28"/>
      <c r="WUZ114" s="28"/>
      <c r="WVA114" s="28"/>
      <c r="WVB114" s="28"/>
      <c r="WVC114" s="28"/>
      <c r="WVD114" s="28"/>
      <c r="WVE114" s="28"/>
      <c r="WVF114" s="28"/>
      <c r="WVG114" s="28"/>
      <c r="WVH114" s="28"/>
      <c r="WVI114" s="28"/>
      <c r="WVJ114" s="28"/>
      <c r="WVK114" s="28"/>
      <c r="WVL114" s="28"/>
      <c r="WVM114" s="28"/>
      <c r="WVN114" s="28"/>
      <c r="WVO114" s="28"/>
      <c r="WVP114" s="28"/>
      <c r="WVQ114" s="28"/>
      <c r="WVR114" s="28"/>
      <c r="WVS114" s="28"/>
      <c r="WVT114" s="28"/>
      <c r="WVU114" s="28"/>
      <c r="WVV114" s="28"/>
      <c r="WVW114" s="28"/>
      <c r="WVX114" s="28"/>
      <c r="WVY114" s="28"/>
      <c r="WVZ114" s="28"/>
      <c r="WWA114" s="28"/>
      <c r="WWB114" s="28"/>
      <c r="WWC114" s="28"/>
      <c r="WWD114" s="28"/>
      <c r="WWE114" s="28"/>
      <c r="WWF114" s="28"/>
      <c r="WWG114" s="28"/>
      <c r="WWH114" s="28"/>
      <c r="WWI114" s="28"/>
      <c r="WWJ114" s="28"/>
      <c r="WWK114" s="28"/>
      <c r="WWL114" s="28"/>
      <c r="WWM114" s="28"/>
      <c r="WWN114" s="28"/>
      <c r="WWO114" s="28"/>
      <c r="WWP114" s="28"/>
      <c r="WWQ114" s="28"/>
      <c r="WWR114" s="28"/>
      <c r="WWS114" s="28"/>
      <c r="WWT114" s="28"/>
      <c r="WWU114" s="28"/>
      <c r="WWV114" s="28"/>
      <c r="WWW114" s="28"/>
      <c r="WWX114" s="28"/>
      <c r="WWY114" s="28"/>
      <c r="WWZ114" s="28"/>
      <c r="WXA114" s="28"/>
      <c r="WXB114" s="28"/>
      <c r="WXC114" s="28"/>
      <c r="WXD114" s="28"/>
      <c r="WXE114" s="28"/>
      <c r="WXF114" s="28"/>
      <c r="WXG114" s="28"/>
      <c r="WXH114" s="28"/>
      <c r="WXI114" s="28"/>
      <c r="WXJ114" s="28"/>
      <c r="WXK114" s="28"/>
      <c r="WXL114" s="28"/>
      <c r="WXM114" s="28"/>
      <c r="WXN114" s="28"/>
      <c r="WXO114" s="28"/>
      <c r="WXP114" s="28"/>
      <c r="WXQ114" s="28"/>
      <c r="WXR114" s="28"/>
      <c r="WXS114" s="28"/>
      <c r="WXT114" s="28"/>
      <c r="WXU114" s="28"/>
      <c r="WXV114" s="28"/>
      <c r="WXW114" s="28"/>
      <c r="WXX114" s="28"/>
      <c r="WXY114" s="28"/>
      <c r="WXZ114" s="28"/>
      <c r="WYA114" s="28"/>
      <c r="WYB114" s="28"/>
      <c r="WYC114" s="28"/>
      <c r="WYD114" s="28"/>
      <c r="WYE114" s="28"/>
      <c r="WYF114" s="28"/>
      <c r="WYG114" s="28"/>
      <c r="WYH114" s="28"/>
      <c r="WYI114" s="28"/>
      <c r="WYJ114" s="28"/>
      <c r="WYK114" s="28"/>
      <c r="WYL114" s="28"/>
      <c r="WYM114" s="28"/>
      <c r="WYN114" s="28"/>
      <c r="WYO114" s="28"/>
      <c r="WYP114" s="28"/>
      <c r="WYQ114" s="28"/>
      <c r="WYR114" s="28"/>
      <c r="WYS114" s="28"/>
      <c r="WYT114" s="28"/>
      <c r="WYU114" s="28"/>
      <c r="WYV114" s="28"/>
      <c r="WYW114" s="28"/>
      <c r="WYX114" s="28"/>
      <c r="WYY114" s="28"/>
      <c r="WYZ114" s="28"/>
      <c r="WZA114" s="28"/>
      <c r="WZB114" s="28"/>
      <c r="WZC114" s="28"/>
      <c r="WZD114" s="28"/>
      <c r="WZE114" s="28"/>
      <c r="WZF114" s="28"/>
      <c r="WZG114" s="28"/>
      <c r="WZH114" s="28"/>
      <c r="WZI114" s="28"/>
      <c r="WZJ114" s="28"/>
      <c r="WZK114" s="28"/>
      <c r="WZL114" s="28"/>
      <c r="WZM114" s="28"/>
      <c r="WZN114" s="28"/>
      <c r="WZO114" s="28"/>
      <c r="WZP114" s="28"/>
      <c r="WZQ114" s="28"/>
      <c r="WZR114" s="28"/>
      <c r="WZS114" s="28"/>
      <c r="WZT114" s="28"/>
      <c r="WZU114" s="28"/>
      <c r="WZV114" s="28"/>
      <c r="WZW114" s="28"/>
      <c r="WZX114" s="28"/>
      <c r="WZY114" s="28"/>
      <c r="WZZ114" s="28"/>
      <c r="XAA114" s="28"/>
      <c r="XAB114" s="28"/>
      <c r="XAC114" s="28"/>
      <c r="XAD114" s="28"/>
      <c r="XAE114" s="28"/>
      <c r="XAF114" s="28"/>
      <c r="XAG114" s="28"/>
      <c r="XAH114" s="28"/>
      <c r="XAI114" s="28"/>
      <c r="XAJ114" s="28"/>
      <c r="XAK114" s="28"/>
      <c r="XAL114" s="28"/>
      <c r="XAM114" s="28"/>
      <c r="XAN114" s="28"/>
      <c r="XAO114" s="28"/>
      <c r="XAP114" s="28"/>
      <c r="XAQ114" s="28"/>
      <c r="XAR114" s="28"/>
      <c r="XAS114" s="28"/>
      <c r="XAT114" s="28"/>
      <c r="XAU114" s="28"/>
      <c r="XAV114" s="28"/>
      <c r="XAW114" s="28"/>
      <c r="XAX114" s="28"/>
      <c r="XAY114" s="28"/>
      <c r="XAZ114" s="28"/>
      <c r="XBA114" s="28"/>
      <c r="XBB114" s="28"/>
      <c r="XBC114" s="28"/>
      <c r="XBD114" s="28"/>
      <c r="XBE114" s="28"/>
      <c r="XBF114" s="28"/>
      <c r="XBG114" s="28"/>
      <c r="XBH114" s="28"/>
      <c r="XBI114" s="28"/>
      <c r="XBJ114" s="28"/>
      <c r="XBK114" s="28"/>
      <c r="XBL114" s="28"/>
      <c r="XBM114" s="28"/>
      <c r="XBN114" s="28"/>
      <c r="XBO114" s="28"/>
      <c r="XBP114" s="28"/>
      <c r="XBQ114" s="28"/>
      <c r="XBR114" s="28"/>
      <c r="XBS114" s="28"/>
      <c r="XBT114" s="28"/>
      <c r="XBU114" s="28"/>
      <c r="XBV114" s="28"/>
      <c r="XBW114" s="28"/>
      <c r="XBX114" s="28"/>
      <c r="XBY114" s="28"/>
      <c r="XBZ114" s="28"/>
      <c r="XCA114" s="28"/>
      <c r="XCB114" s="28"/>
      <c r="XCC114" s="28"/>
      <c r="XCD114" s="28"/>
      <c r="XCE114" s="28"/>
      <c r="XCF114" s="28"/>
      <c r="XCG114" s="28"/>
      <c r="XCH114" s="28"/>
      <c r="XCI114" s="28"/>
      <c r="XCJ114" s="28"/>
      <c r="XCK114" s="28"/>
      <c r="XCL114" s="28"/>
      <c r="XCM114" s="28"/>
      <c r="XCN114" s="28"/>
      <c r="XCO114" s="28"/>
      <c r="XCP114" s="28"/>
      <c r="XCQ114" s="28"/>
      <c r="XCR114" s="28"/>
      <c r="XCS114" s="28"/>
      <c r="XCT114" s="28"/>
      <c r="XCU114" s="28"/>
      <c r="XCV114" s="28"/>
      <c r="XCW114" s="28"/>
      <c r="XCX114" s="28"/>
      <c r="XCY114" s="28"/>
      <c r="XCZ114" s="28"/>
      <c r="XDA114" s="28"/>
      <c r="XDB114" s="28"/>
      <c r="XDC114" s="28"/>
      <c r="XDD114" s="28"/>
      <c r="XDE114" s="28"/>
      <c r="XDF114" s="28"/>
      <c r="XDG114" s="28"/>
      <c r="XDH114" s="28"/>
      <c r="XDI114" s="28"/>
      <c r="XDJ114" s="28"/>
      <c r="XDK114" s="28"/>
      <c r="XDL114" s="28"/>
      <c r="XDM114" s="28"/>
      <c r="XDN114" s="28"/>
      <c r="XDO114" s="28"/>
      <c r="XDP114" s="28"/>
      <c r="XDQ114" s="28"/>
      <c r="XDR114" s="28"/>
      <c r="XDS114" s="28"/>
      <c r="XDT114" s="28"/>
      <c r="XDU114" s="28"/>
      <c r="XDV114" s="28"/>
      <c r="XDW114" s="28"/>
      <c r="XDX114" s="28"/>
      <c r="XDY114" s="28"/>
      <c r="XDZ114" s="28"/>
      <c r="XEA114" s="28"/>
      <c r="XEB114" s="28"/>
      <c r="XEC114" s="28"/>
      <c r="XED114" s="28"/>
      <c r="XEE114" s="28"/>
      <c r="XEF114" s="28"/>
      <c r="XEG114" s="28"/>
      <c r="XEH114" s="28"/>
      <c r="XEI114" s="28"/>
      <c r="XEJ114" s="28"/>
      <c r="XEK114" s="28"/>
      <c r="XEL114" s="28"/>
      <c r="XEM114" s="28"/>
      <c r="XEN114" s="28"/>
      <c r="XEO114" s="28"/>
      <c r="XEP114" s="28"/>
      <c r="XEQ114" s="28"/>
      <c r="XER114" s="28"/>
      <c r="XES114" s="28"/>
      <c r="XET114" s="28"/>
      <c r="XEU114" s="28"/>
      <c r="XEV114" s="28"/>
      <c r="XEW114" s="28"/>
      <c r="XEX114" s="28"/>
      <c r="XEY114" s="28"/>
      <c r="XEZ114" s="28"/>
      <c r="XFA114" s="28"/>
      <c r="XFB114" s="28"/>
      <c r="XFC114" s="28"/>
      <c r="XFD114" s="28"/>
    </row>
    <row r="115" spans="1:16384" ht="14.4" thickBot="1" x14ac:dyDescent="0.3"/>
    <row r="116" spans="1:16384" ht="14.4" thickBot="1" x14ac:dyDescent="0.3">
      <c r="D116" s="18" t="s">
        <v>84</v>
      </c>
      <c r="E116" s="89">
        <v>39882.629166666666</v>
      </c>
      <c r="F116" s="87"/>
      <c r="G116" s="86"/>
      <c r="H116" s="86"/>
      <c r="I116" s="86"/>
      <c r="J116" s="87"/>
      <c r="K116" s="87"/>
      <c r="L116" s="79">
        <v>1037</v>
      </c>
      <c r="M116" s="87"/>
      <c r="O116" s="95">
        <v>91.4</v>
      </c>
      <c r="P116" s="94">
        <v>19.28</v>
      </c>
      <c r="Q116" s="101">
        <f>P116-S116</f>
        <v>13.875816</v>
      </c>
      <c r="R116" s="87">
        <v>28.03</v>
      </c>
      <c r="S116" s="85">
        <f>R116*P116/100</f>
        <v>5.4041839999999999</v>
      </c>
      <c r="T116" s="40">
        <f>Q116/$A$18+S116</f>
        <v>11.185774</v>
      </c>
      <c r="U116" s="40">
        <f>$A$16-T116</f>
        <v>105.81422600000001</v>
      </c>
    </row>
    <row r="117" spans="1:16384" ht="14.4" x14ac:dyDescent="0.3">
      <c r="E117" s="89">
        <v>39883.629166666666</v>
      </c>
      <c r="F117" s="86">
        <f>E117-$E$116</f>
        <v>1</v>
      </c>
      <c r="G117" s="86">
        <v>3211</v>
      </c>
      <c r="H117" s="86">
        <v>0.73199999999999998</v>
      </c>
      <c r="I117" s="86"/>
      <c r="J117" s="86">
        <v>775</v>
      </c>
      <c r="K117" s="86"/>
      <c r="L117" s="79">
        <v>1037</v>
      </c>
      <c r="M117" s="86"/>
      <c r="N117" s="42">
        <v>7.6</v>
      </c>
      <c r="V117" s="43">
        <f t="shared" ref="V117:V164" si="50">($A$15*L117/1000/$A$13*H117)/$Q$116</f>
        <v>1.7803911716605224E-6</v>
      </c>
      <c r="W117" s="43">
        <f t="shared" ref="W117:W164" si="51">($U$116*L117/1000/$A$13*H117)/$Q$116</f>
        <v>2.5118761840865506E-4</v>
      </c>
      <c r="X117" s="43">
        <f t="shared" ref="X117:X164" si="52">($A$46*$S$116*H117*L117/1000000)/$Q$116</f>
        <v>6.4669820870260171E-7</v>
      </c>
      <c r="Y117" s="22">
        <f>X117+W117+SUM($V$117:V117)</f>
        <v>2.5361470778901819E-4</v>
      </c>
      <c r="Z117" s="22"/>
      <c r="AA117" s="22">
        <f t="shared" ref="AA117:AA164" si="53">($A$15*L117/1000/$A$13*G117)/$Q$116</f>
        <v>7.8098853172157614E-3</v>
      </c>
      <c r="AB117" s="44">
        <f t="shared" ref="AB117:AB164" si="54">($U$116*L117/1000/$A$13*G117)/$Q$116</f>
        <v>1.101862626653267</v>
      </c>
      <c r="AC117" s="44">
        <f t="shared" ref="AC117:AC164" si="55">($A$14*$S$116/1000*G117/1000000*L117/1000*1000000)/$Q$116</f>
        <v>8.4139523343508202E-2</v>
      </c>
      <c r="AD117" s="44">
        <f t="shared" ref="AD117:AD157" si="56">($A$14*((L117/1000)*G117/10^6)*(1+($A$28/(10^-N117))+(($A$28*$A$29)/(10^-N117)^2))*1000000)*$S$116/1000/$Q$116</f>
        <v>1.0882777334750757</v>
      </c>
      <c r="AE117" s="44">
        <f>AD117/(1+($A$28/(10^-N117))+(($A$28*$A$29)/(10^-N117)^2))*1</f>
        <v>8.4139523343508202E-2</v>
      </c>
      <c r="AF117" s="44">
        <f>AD117/(1+($A$28/(10^-N117))+(($A$28*$A$29)/(10^-N117)^2))*($A$28/(10^-N117))</f>
        <v>1.0030614559838007</v>
      </c>
      <c r="AG117" s="44">
        <f>AD117/(1+($A$28/(10^-N117))+(($A$28*$A$29)/(10^-N117)^2))*(($A$28*$A$29)/(10^-N117)^2)</f>
        <v>1.0767541477667523E-3</v>
      </c>
      <c r="AH117" s="45">
        <f>AD117+AB117+SUM($AA$117:AA117)</f>
        <v>2.1979502454455586</v>
      </c>
      <c r="AI117" s="45">
        <f>AD117+AB117+SUM($AA$117:AA117)</f>
        <v>2.1979502454455586</v>
      </c>
    </row>
    <row r="118" spans="1:16384" ht="14.4" x14ac:dyDescent="0.3">
      <c r="E118" s="89">
        <v>39890.640277777777</v>
      </c>
      <c r="F118" s="86">
        <f t="shared" ref="F118:F163" si="57">E118-$E$116</f>
        <v>8.0111111111109494</v>
      </c>
      <c r="G118" s="86">
        <v>7269</v>
      </c>
      <c r="H118" s="86">
        <v>2.0099999999999998</v>
      </c>
      <c r="I118" s="86"/>
      <c r="J118" s="86">
        <v>1005</v>
      </c>
      <c r="K118" s="86"/>
      <c r="L118" s="79">
        <v>1037</v>
      </c>
      <c r="M118" s="86"/>
      <c r="N118" s="42">
        <v>7.6</v>
      </c>
      <c r="V118" s="43">
        <f t="shared" si="50"/>
        <v>4.8887790369366798E-6</v>
      </c>
      <c r="W118" s="43">
        <f t="shared" si="51"/>
        <v>6.8973649317130689E-4</v>
      </c>
      <c r="X118" s="43">
        <f t="shared" si="52"/>
        <v>1.7757696714374715E-6</v>
      </c>
      <c r="Y118" s="22">
        <f>X118+W118+SUM($V$117:V118)</f>
        <v>6.9818143305134151E-4</v>
      </c>
      <c r="Z118" s="22"/>
      <c r="AA118" s="22">
        <f t="shared" si="53"/>
        <v>1.7679868069399366E-2</v>
      </c>
      <c r="AB118" s="44">
        <f t="shared" si="54"/>
        <v>2.494375407394144</v>
      </c>
      <c r="AC118" s="44">
        <f t="shared" si="55"/>
        <v>0.19047343356710095</v>
      </c>
      <c r="AD118" s="44">
        <f t="shared" si="56"/>
        <v>2.4636221876768376</v>
      </c>
      <c r="AE118" s="44">
        <f t="shared" ref="AE118:AE154" si="58">AD118/(1+($A$28/(10^-N118))+(($A$28*$A$29)/(10^-N118)^2))*1</f>
        <v>0.19047343356710095</v>
      </c>
      <c r="AF118" s="44">
        <f t="shared" ref="AF118:AF154" si="59">AD118/(1+($A$28/(10^-N118))+(($A$28*$A$29)/(10^-N118)^2))*($A$28/(10^-N118))</f>
        <v>2.2707112187935992</v>
      </c>
      <c r="AG118" s="44">
        <f t="shared" ref="AG118:AG154" si="60">AD118/(1+($A$28/(10^-N118))+(($A$28*$A$29)/(10^-N118)^2))*(($A$28*$A$29)/(10^-N118)^2)</f>
        <v>2.4375353161371913E-3</v>
      </c>
      <c r="AH118" s="45">
        <f>AD118+AB118+SUM($AA$117:AA118)</f>
        <v>4.9834873484575963</v>
      </c>
      <c r="AI118" s="45">
        <f>AD118+AB118+SUM($AA$117:AA118)</f>
        <v>4.9834873484575963</v>
      </c>
    </row>
    <row r="119" spans="1:16384" ht="14.4" x14ac:dyDescent="0.3">
      <c r="E119" s="89">
        <v>39897.611111111109</v>
      </c>
      <c r="F119" s="86">
        <f t="shared" si="57"/>
        <v>14.981944444443798</v>
      </c>
      <c r="G119" s="86">
        <v>11085</v>
      </c>
      <c r="H119" s="86">
        <v>2.78</v>
      </c>
      <c r="I119" s="86"/>
      <c r="J119" s="86">
        <v>1222</v>
      </c>
      <c r="K119" s="86"/>
      <c r="L119" s="79">
        <v>1037</v>
      </c>
      <c r="M119" s="86"/>
      <c r="N119" s="42">
        <v>7.6</v>
      </c>
      <c r="V119" s="43">
        <f t="shared" si="50"/>
        <v>6.7615948869074476E-6</v>
      </c>
      <c r="W119" s="43">
        <f t="shared" si="51"/>
        <v>9.5396390597822544E-4</v>
      </c>
      <c r="X119" s="43">
        <f t="shared" si="52"/>
        <v>2.456039645072722E-6</v>
      </c>
      <c r="Y119" s="22">
        <f>X119+W119+SUM($V$117:V119)</f>
        <v>9.6985071071880279E-4</v>
      </c>
      <c r="Z119" s="22"/>
      <c r="AA119" s="22">
        <f t="shared" si="53"/>
        <v>2.6961251554449301E-2</v>
      </c>
      <c r="AB119" s="44">
        <f t="shared" si="54"/>
        <v>3.8038452869671326</v>
      </c>
      <c r="AC119" s="44">
        <f t="shared" si="55"/>
        <v>0.29046609039638388</v>
      </c>
      <c r="AD119" s="44">
        <f t="shared" si="56"/>
        <v>3.7569475788138313</v>
      </c>
      <c r="AE119" s="44">
        <f t="shared" si="58"/>
        <v>0.29046609039638377</v>
      </c>
      <c r="AF119" s="44">
        <f t="shared" si="59"/>
        <v>3.4627643225102549</v>
      </c>
      <c r="AG119" s="44">
        <f t="shared" si="60"/>
        <v>3.717165907192291E-3</v>
      </c>
      <c r="AH119" s="45">
        <f>AD119+AB119+SUM($AA$117:AA119)</f>
        <v>7.6132438707220285</v>
      </c>
      <c r="AI119" s="45">
        <f>AD119+AB119+SUM($AA$117:AA119)</f>
        <v>7.6132438707220285</v>
      </c>
    </row>
    <row r="120" spans="1:16384" ht="14.4" x14ac:dyDescent="0.3">
      <c r="E120" s="89">
        <v>39912.727777777778</v>
      </c>
      <c r="F120" s="86">
        <f t="shared" si="57"/>
        <v>30.098611111112405</v>
      </c>
      <c r="G120" s="86">
        <v>13892</v>
      </c>
      <c r="H120" s="86">
        <v>1.26</v>
      </c>
      <c r="I120" s="86"/>
      <c r="J120" s="86">
        <v>1576</v>
      </c>
      <c r="K120" s="86"/>
      <c r="L120" s="79">
        <v>1037</v>
      </c>
      <c r="M120" s="86"/>
      <c r="N120" s="42">
        <v>7.6</v>
      </c>
      <c r="V120" s="43">
        <f t="shared" si="50"/>
        <v>3.0646077544976202E-6</v>
      </c>
      <c r="W120" s="43">
        <f t="shared" si="51"/>
        <v>4.323721300476849E-4</v>
      </c>
      <c r="X120" s="43">
        <f t="shared" si="52"/>
        <v>1.1131690477667732E-6</v>
      </c>
      <c r="Y120" s="22">
        <f>X120+W120+SUM($V$117:V120)</f>
        <v>4.4998067194545397E-4</v>
      </c>
      <c r="Z120" s="1">
        <f t="shared" ref="Z120:Z156" si="61">LINEST(Y117:Y120,E117:E120,TRUE,TRUE)</f>
        <v>3.9853511930619226E-6</v>
      </c>
      <c r="AA120" s="22">
        <f t="shared" si="53"/>
        <v>3.3788516607524556E-2</v>
      </c>
      <c r="AB120" s="44">
        <f t="shared" si="54"/>
        <v>4.7670743100178079</v>
      </c>
      <c r="AC120" s="44">
        <f t="shared" si="55"/>
        <v>0.36401938906509362</v>
      </c>
      <c r="AD120" s="44">
        <f t="shared" si="56"/>
        <v>4.7083009260154949</v>
      </c>
      <c r="AE120" s="44">
        <f t="shared" si="58"/>
        <v>0.36401938906509379</v>
      </c>
      <c r="AF120" s="44">
        <f t="shared" si="59"/>
        <v>4.3396230914129434</v>
      </c>
      <c r="AG120" s="44">
        <f t="shared" si="60"/>
        <v>4.6584455374574039E-3</v>
      </c>
      <c r="AH120" s="45">
        <f>AD120+AB120+SUM($AA$117:AA120)</f>
        <v>9.5616147575818911</v>
      </c>
      <c r="AI120" s="45">
        <f>AD120+AB120+SUM($AA$117:AA120)</f>
        <v>9.5616147575818911</v>
      </c>
    </row>
    <row r="121" spans="1:16384" ht="14.4" x14ac:dyDescent="0.3">
      <c r="E121" s="89">
        <v>39920.65347222222</v>
      </c>
      <c r="F121" s="86">
        <f t="shared" si="57"/>
        <v>38.024305555554747</v>
      </c>
      <c r="G121" s="86">
        <v>16243</v>
      </c>
      <c r="H121" s="86">
        <v>1.61</v>
      </c>
      <c r="I121" s="86"/>
      <c r="J121" s="86">
        <v>1779</v>
      </c>
      <c r="K121" s="86"/>
      <c r="L121" s="79">
        <v>1037</v>
      </c>
      <c r="M121" s="86"/>
      <c r="N121" s="42">
        <v>7.6</v>
      </c>
      <c r="V121" s="43">
        <f t="shared" si="50"/>
        <v>3.9158876863025149E-6</v>
      </c>
      <c r="W121" s="43">
        <f t="shared" si="51"/>
        <v>5.5247549950537518E-4</v>
      </c>
      <c r="X121" s="43">
        <f t="shared" si="52"/>
        <v>1.4223826721464325E-6</v>
      </c>
      <c r="Y121" s="22">
        <f>X121+W121+SUM($V$117:V121)</f>
        <v>5.7430914271382639E-4</v>
      </c>
      <c r="Z121" s="1">
        <f t="shared" si="61"/>
        <v>-1.0309124501224799E-5</v>
      </c>
      <c r="AA121" s="22">
        <f t="shared" si="53"/>
        <v>3.9506685520876862E-2</v>
      </c>
      <c r="AB121" s="44">
        <f t="shared" si="54"/>
        <v>5.5738258002893231</v>
      </c>
      <c r="AC121" s="44">
        <f t="shared" si="55"/>
        <v>0.42562387968502141</v>
      </c>
      <c r="AD121" s="44">
        <f t="shared" si="56"/>
        <v>5.505105956037263</v>
      </c>
      <c r="AE121" s="44">
        <f t="shared" si="58"/>
        <v>0.42562387968502136</v>
      </c>
      <c r="AF121" s="44">
        <f t="shared" si="59"/>
        <v>5.0740352630161549</v>
      </c>
      <c r="AG121" s="44">
        <f t="shared" si="60"/>
        <v>5.4468133360869985E-3</v>
      </c>
      <c r="AH121" s="45">
        <f>AD121+AB121+SUM($AA$117:AA121)</f>
        <v>11.204677963396051</v>
      </c>
      <c r="AI121" s="45">
        <f>AD121+AB121+SUM($AA$117:AA121)</f>
        <v>11.204677963396051</v>
      </c>
    </row>
    <row r="122" spans="1:16384" ht="14.4" x14ac:dyDescent="0.3">
      <c r="E122" s="89">
        <v>39940.588888888888</v>
      </c>
      <c r="F122" s="86">
        <f t="shared" si="57"/>
        <v>57.959722222221899</v>
      </c>
      <c r="G122" s="86">
        <v>19295</v>
      </c>
      <c r="H122" s="86">
        <v>3.82</v>
      </c>
      <c r="I122" s="86"/>
      <c r="J122" s="86">
        <v>255</v>
      </c>
      <c r="K122" s="86"/>
      <c r="L122" s="79">
        <v>1037</v>
      </c>
      <c r="M122" s="86"/>
      <c r="N122" s="42">
        <v>7.6</v>
      </c>
      <c r="V122" s="43">
        <f t="shared" si="50"/>
        <v>9.2911123985562772E-6</v>
      </c>
      <c r="W122" s="43">
        <f t="shared" si="51"/>
        <v>1.3108424895096481E-3</v>
      </c>
      <c r="X122" s="43">
        <f t="shared" si="52"/>
        <v>3.3748458432294238E-6</v>
      </c>
      <c r="Y122" s="22">
        <f>X122+W122+SUM($V$117:V122)</f>
        <v>1.3439197082877386E-3</v>
      </c>
      <c r="Z122" s="1">
        <f t="shared" si="61"/>
        <v>1.04963393738195E-5</v>
      </c>
      <c r="AA122" s="22">
        <f t="shared" si="53"/>
        <v>4.6929846526215548E-2</v>
      </c>
      <c r="AB122" s="44">
        <f t="shared" si="54"/>
        <v>6.6211271819603823</v>
      </c>
      <c r="AC122" s="44">
        <f t="shared" si="55"/>
        <v>0.5055970423273094</v>
      </c>
      <c r="AD122" s="44">
        <f t="shared" si="56"/>
        <v>6.5394951315482981</v>
      </c>
      <c r="AE122" s="44">
        <f t="shared" si="58"/>
        <v>0.50559704232730951</v>
      </c>
      <c r="AF122" s="44">
        <f t="shared" si="59"/>
        <v>6.0274278396784293</v>
      </c>
      <c r="AG122" s="44">
        <f t="shared" si="60"/>
        <v>6.4702495425597896E-3</v>
      </c>
      <c r="AH122" s="45">
        <f>AD122+AB122+SUM($AA$117:AA122)</f>
        <v>13.333298367104362</v>
      </c>
      <c r="AI122" s="45">
        <f>AD122+AB122+SUM($AA$117:AA122)</f>
        <v>13.333298367104362</v>
      </c>
    </row>
    <row r="123" spans="1:16384" ht="14.4" x14ac:dyDescent="0.3">
      <c r="E123" s="89">
        <v>39959.599999999999</v>
      </c>
      <c r="F123" s="86">
        <f t="shared" si="57"/>
        <v>76.970833333332848</v>
      </c>
      <c r="G123" s="86">
        <v>19813</v>
      </c>
      <c r="H123" s="86">
        <v>4.08</v>
      </c>
      <c r="I123" s="86"/>
      <c r="J123" s="86">
        <v>628</v>
      </c>
      <c r="K123" s="86"/>
      <c r="L123" s="79">
        <v>1037</v>
      </c>
      <c r="M123" s="86"/>
      <c r="N123" s="42">
        <v>7.6</v>
      </c>
      <c r="V123" s="43">
        <f t="shared" si="50"/>
        <v>9.9234917764684852E-6</v>
      </c>
      <c r="W123" s="43">
        <f t="shared" si="51"/>
        <v>1.4000621353925035E-3</v>
      </c>
      <c r="X123" s="43">
        <f t="shared" si="52"/>
        <v>3.6045473927685993E-6</v>
      </c>
      <c r="Y123" s="22">
        <f>X123+W123+SUM($V$117:V123)</f>
        <v>1.4432925474966018E-3</v>
      </c>
      <c r="Z123" s="1">
        <f t="shared" si="61"/>
        <v>2.3255256131399944E-5</v>
      </c>
      <c r="AA123" s="22">
        <f t="shared" si="53"/>
        <v>4.8189740825286785E-2</v>
      </c>
      <c r="AB123" s="44">
        <f t="shared" si="54"/>
        <v>6.7988801687577629</v>
      </c>
      <c r="AC123" s="44">
        <f t="shared" si="55"/>
        <v>0.51917046901430342</v>
      </c>
      <c r="AD123" s="44">
        <f t="shared" si="56"/>
        <v>6.7150565971166847</v>
      </c>
      <c r="AE123" s="44">
        <f t="shared" si="58"/>
        <v>0.5191704690143033</v>
      </c>
      <c r="AF123" s="44">
        <f t="shared" si="59"/>
        <v>6.1892421760844103</v>
      </c>
      <c r="AG123" s="44">
        <f t="shared" si="60"/>
        <v>6.6439520179703082E-3</v>
      </c>
      <c r="AH123" s="45">
        <f>AD123+AB123+SUM($AA$117:AA123)</f>
        <v>13.734802560295416</v>
      </c>
      <c r="AI123" s="45">
        <f>AD123+AB123+SUM($AA$117:AA123)</f>
        <v>13.734802560295416</v>
      </c>
    </row>
    <row r="124" spans="1:16384" ht="14.4" x14ac:dyDescent="0.3">
      <c r="E124" s="89">
        <v>39974.442361111112</v>
      </c>
      <c r="F124" s="86">
        <f t="shared" si="57"/>
        <v>91.813194444446708</v>
      </c>
      <c r="G124" s="86">
        <v>20120.5</v>
      </c>
      <c r="H124" s="86">
        <v>4.97</v>
      </c>
      <c r="I124" s="86"/>
      <c r="J124" s="86">
        <v>847</v>
      </c>
      <c r="K124" s="86"/>
      <c r="L124" s="79">
        <v>1037</v>
      </c>
      <c r="M124" s="86"/>
      <c r="N124" s="42">
        <v>7.6</v>
      </c>
      <c r="V124" s="43">
        <f t="shared" si="50"/>
        <v>1.2088175031629502E-5</v>
      </c>
      <c r="W124" s="43">
        <f t="shared" si="51"/>
        <v>1.7054678462992015E-3</v>
      </c>
      <c r="X124" s="43">
        <f t="shared" si="52"/>
        <v>4.3908334661911614E-6</v>
      </c>
      <c r="Y124" s="22">
        <f>X124+W124+SUM($V$117:V124)</f>
        <v>1.7615727195083516E-3</v>
      </c>
      <c r="Z124" s="1">
        <f t="shared" si="61"/>
        <v>2.047354461101422E-5</v>
      </c>
      <c r="AA124" s="22">
        <f t="shared" si="53"/>
        <v>4.8937651051086807E-2</v>
      </c>
      <c r="AB124" s="44">
        <f t="shared" si="54"/>
        <v>6.904399557638448</v>
      </c>
      <c r="AC124" s="44">
        <f t="shared" si="55"/>
        <v>0.52722805338930456</v>
      </c>
      <c r="AD124" s="44">
        <f t="shared" si="56"/>
        <v>6.8192750346886504</v>
      </c>
      <c r="AE124" s="44">
        <f t="shared" si="58"/>
        <v>0.52722805338930445</v>
      </c>
      <c r="AF124" s="44">
        <f t="shared" si="59"/>
        <v>6.2852999143949111</v>
      </c>
      <c r="AG124" s="44">
        <f t="shared" si="60"/>
        <v>6.7470669044350463E-3</v>
      </c>
      <c r="AH124" s="45">
        <f>AD124+AB124+SUM($AA$117:AA124)</f>
        <v>13.993478037799154</v>
      </c>
      <c r="AI124" s="45">
        <f>AD124+AB124+SUM($AA$117:AA124)</f>
        <v>13.993478037799154</v>
      </c>
    </row>
    <row r="125" spans="1:16384" ht="14.4" x14ac:dyDescent="0.3">
      <c r="E125" s="89">
        <v>39993.431250000001</v>
      </c>
      <c r="F125" s="86">
        <f t="shared" si="57"/>
        <v>110.80208333333576</v>
      </c>
      <c r="G125" s="86">
        <v>21353</v>
      </c>
      <c r="H125" s="86">
        <v>6.05</v>
      </c>
      <c r="I125" s="86"/>
      <c r="J125" s="86">
        <v>1286</v>
      </c>
      <c r="K125" s="86"/>
      <c r="L125" s="79">
        <v>1037</v>
      </c>
      <c r="M125" s="86"/>
      <c r="N125" s="42">
        <v>7.6</v>
      </c>
      <c r="V125" s="43">
        <f t="shared" si="50"/>
        <v>1.4714981678341749E-5</v>
      </c>
      <c r="W125" s="43">
        <f t="shared" si="51"/>
        <v>2.0760725291972173E-3</v>
      </c>
      <c r="X125" s="43">
        <f t="shared" si="52"/>
        <v>5.3449783642769666E-6</v>
      </c>
      <c r="Y125" s="22">
        <f>X125+W125+SUM($V$117:V125)</f>
        <v>2.1478465289827948E-3</v>
      </c>
      <c r="Z125" s="1">
        <f t="shared" si="61"/>
        <v>1.5668213358867655E-5</v>
      </c>
      <c r="AA125" s="22">
        <f t="shared" si="53"/>
        <v>5.1935372525228327E-2</v>
      </c>
      <c r="AB125" s="44">
        <f t="shared" si="54"/>
        <v>7.3273349943716006</v>
      </c>
      <c r="AC125" s="44">
        <f t="shared" si="55"/>
        <v>0.55952389970536609</v>
      </c>
      <c r="AD125" s="44">
        <f t="shared" si="56"/>
        <v>7.2369960893470235</v>
      </c>
      <c r="AE125" s="44">
        <f t="shared" si="58"/>
        <v>0.5595238997053662</v>
      </c>
      <c r="AF125" s="44">
        <f t="shared" si="59"/>
        <v>6.6703118248589535</v>
      </c>
      <c r="AG125" s="44">
        <f t="shared" si="60"/>
        <v>7.1603647827042857E-3</v>
      </c>
      <c r="AH125" s="45">
        <f>AD125+AB125+SUM($AA$117:AA125)</f>
        <v>14.886069901715908</v>
      </c>
      <c r="AI125" s="45">
        <f>AD125+AB125+SUM($AA$117:AA125)</f>
        <v>14.886069901715908</v>
      </c>
    </row>
    <row r="126" spans="1:16384" ht="14.4" x14ac:dyDescent="0.3">
      <c r="E126" s="89">
        <v>40007.444444444445</v>
      </c>
      <c r="F126" s="86">
        <f t="shared" si="57"/>
        <v>124.81527777777956</v>
      </c>
      <c r="G126" s="86">
        <v>21073</v>
      </c>
      <c r="H126" s="86">
        <v>6.34</v>
      </c>
      <c r="I126" s="86"/>
      <c r="J126" s="86">
        <v>162</v>
      </c>
      <c r="K126" s="86"/>
      <c r="L126" s="79">
        <v>1037</v>
      </c>
      <c r="M126" s="86"/>
      <c r="N126" s="42">
        <v>7.6</v>
      </c>
      <c r="V126" s="43">
        <f t="shared" si="50"/>
        <v>1.5420327907551519E-5</v>
      </c>
      <c r="W126" s="43">
        <f t="shared" si="51"/>
        <v>2.175586749605018E-3</v>
      </c>
      <c r="X126" s="43">
        <f t="shared" si="52"/>
        <v>5.6011839387629707E-6</v>
      </c>
      <c r="Y126" s="22">
        <f>X126+W126+SUM($V$117:V126)</f>
        <v>2.2630372828726336E-3</v>
      </c>
      <c r="Z126" s="1">
        <f t="shared" si="61"/>
        <v>1.7599667534653407E-5</v>
      </c>
      <c r="AA126" s="22">
        <f t="shared" si="53"/>
        <v>5.1254348579784406E-2</v>
      </c>
      <c r="AB126" s="44">
        <f t="shared" si="54"/>
        <v>7.2312522988054484</v>
      </c>
      <c r="AC126" s="44">
        <f t="shared" si="55"/>
        <v>0.55218691230699113</v>
      </c>
      <c r="AD126" s="44">
        <f t="shared" si="56"/>
        <v>7.1420979998505976</v>
      </c>
      <c r="AE126" s="44">
        <f t="shared" si="58"/>
        <v>0.55218691230699102</v>
      </c>
      <c r="AF126" s="44">
        <f t="shared" si="59"/>
        <v>6.5828446159908536</v>
      </c>
      <c r="AG126" s="44">
        <f t="shared" si="60"/>
        <v>7.0664715527526522E-3</v>
      </c>
      <c r="AH126" s="45">
        <f>AD126+AB126+SUM($AA$117:AA126)</f>
        <v>14.746343465233114</v>
      </c>
      <c r="AI126" s="45">
        <f>AD126+AB126+SUM($AA$117:AA126)</f>
        <v>14.746343465233114</v>
      </c>
    </row>
    <row r="127" spans="1:16384" ht="14.4" x14ac:dyDescent="0.3">
      <c r="E127" s="89">
        <v>40021.386111111111</v>
      </c>
      <c r="F127" s="86">
        <f t="shared" si="57"/>
        <v>138.75694444444525</v>
      </c>
      <c r="G127" s="86">
        <v>22273.599999999999</v>
      </c>
      <c r="H127" s="86">
        <v>5.51</v>
      </c>
      <c r="I127" s="86"/>
      <c r="J127" s="86">
        <v>231</v>
      </c>
      <c r="K127" s="86"/>
      <c r="L127" s="79">
        <v>1037</v>
      </c>
      <c r="M127" s="86"/>
      <c r="N127" s="42">
        <v>7.6</v>
      </c>
      <c r="V127" s="43">
        <f t="shared" si="50"/>
        <v>1.3401578354985625E-5</v>
      </c>
      <c r="W127" s="43">
        <f t="shared" si="51"/>
        <v>1.8907701877482095E-3</v>
      </c>
      <c r="X127" s="43">
        <f t="shared" si="52"/>
        <v>4.8679059152340648E-6</v>
      </c>
      <c r="Y127" s="22">
        <f>X127+W127+SUM($V$117:V127)</f>
        <v>1.9908890213472816E-3</v>
      </c>
      <c r="Z127" s="1">
        <f t="shared" si="61"/>
        <v>5.8192257327566857E-6</v>
      </c>
      <c r="AA127" s="22">
        <f t="shared" si="53"/>
        <v>5.417448196871285E-2</v>
      </c>
      <c r="AB127" s="44">
        <f t="shared" si="54"/>
        <v>7.6432411712937425</v>
      </c>
      <c r="AC127" s="44">
        <f t="shared" si="55"/>
        <v>0.58364686613016636</v>
      </c>
      <c r="AD127" s="44">
        <f t="shared" si="56"/>
        <v>7.5490074507413407</v>
      </c>
      <c r="AE127" s="44">
        <f t="shared" si="58"/>
        <v>0.58364686613016636</v>
      </c>
      <c r="AF127" s="44">
        <f t="shared" si="59"/>
        <v>6.9578915123017069</v>
      </c>
      <c r="AG127" s="44">
        <f t="shared" si="60"/>
        <v>7.469072309466686E-3</v>
      </c>
      <c r="AH127" s="45">
        <f>AD127+AB127+SUM($AA$117:AA127)</f>
        <v>15.619416270580865</v>
      </c>
      <c r="AI127" s="45">
        <f>AD127+AB127+SUM($AA$117:AA127)</f>
        <v>15.619416270580865</v>
      </c>
    </row>
    <row r="128" spans="1:16384" ht="14.4" x14ac:dyDescent="0.3">
      <c r="E128" s="89">
        <v>40035.449999999997</v>
      </c>
      <c r="F128" s="86">
        <f t="shared" si="57"/>
        <v>152.82083333333139</v>
      </c>
      <c r="G128" s="86">
        <v>22106.799999999999</v>
      </c>
      <c r="H128" s="86">
        <v>5.15</v>
      </c>
      <c r="I128" s="86"/>
      <c r="J128" s="86">
        <v>430</v>
      </c>
      <c r="K128" s="86"/>
      <c r="L128" s="79">
        <v>1037</v>
      </c>
      <c r="M128" s="86"/>
      <c r="N128" s="42">
        <v>7.6</v>
      </c>
      <c r="V128" s="43">
        <f t="shared" si="50"/>
        <v>1.2525976139414878E-5</v>
      </c>
      <c r="W128" s="43">
        <f t="shared" si="51"/>
        <v>1.7672352934488709E-3</v>
      </c>
      <c r="X128" s="43">
        <f t="shared" si="52"/>
        <v>4.5498576158721292E-6</v>
      </c>
      <c r="Y128" s="22">
        <f>X128+W128+SUM($V$117:V128)</f>
        <v>1.8795620548879958E-3</v>
      </c>
      <c r="Z128" s="1">
        <f t="shared" si="61"/>
        <v>-7.6904745119099648E-6</v>
      </c>
      <c r="AA128" s="22">
        <f t="shared" si="53"/>
        <v>5.3768786275498401E-2</v>
      </c>
      <c r="AB128" s="44">
        <f t="shared" si="54"/>
        <v>7.5860033369350486</v>
      </c>
      <c r="AC128" s="44">
        <f t="shared" si="55"/>
        <v>0.57927611792284861</v>
      </c>
      <c r="AD128" s="44">
        <f t="shared" si="56"/>
        <v>7.4924753031413251</v>
      </c>
      <c r="AE128" s="44">
        <f t="shared" si="58"/>
        <v>0.5792761179228485</v>
      </c>
      <c r="AF128" s="44">
        <f t="shared" si="59"/>
        <v>6.9057860464474237</v>
      </c>
      <c r="AG128" s="44">
        <f t="shared" si="60"/>
        <v>7.4131387710526407E-3</v>
      </c>
      <c r="AH128" s="45">
        <f>AD128+AB128+SUM($AA$117:AA128)</f>
        <v>15.559415074897652</v>
      </c>
      <c r="AI128" s="45">
        <f>AD128+AB128+SUM($AA$117:AA128)</f>
        <v>15.559415074897652</v>
      </c>
    </row>
    <row r="129" spans="5:35" ht="14.4" x14ac:dyDescent="0.3">
      <c r="E129" s="89">
        <v>40049.423611111109</v>
      </c>
      <c r="F129" s="86">
        <f t="shared" si="57"/>
        <v>166.7944444444438</v>
      </c>
      <c r="G129" s="86">
        <v>22476</v>
      </c>
      <c r="H129" s="86">
        <v>5.0599999999999996</v>
      </c>
      <c r="I129" s="86"/>
      <c r="J129" s="86">
        <v>715</v>
      </c>
      <c r="K129" s="86"/>
      <c r="L129" s="79">
        <v>1037</v>
      </c>
      <c r="M129" s="86"/>
      <c r="N129" s="42">
        <v>7.6</v>
      </c>
      <c r="V129" s="43">
        <f t="shared" si="50"/>
        <v>1.2307075585522188E-5</v>
      </c>
      <c r="W129" s="43">
        <f t="shared" si="51"/>
        <v>1.7363515698740361E-3</v>
      </c>
      <c r="X129" s="43">
        <f t="shared" si="52"/>
        <v>4.4703455410316453E-6</v>
      </c>
      <c r="Y129" s="22">
        <f>X129+W129+SUM($V$117:V129)</f>
        <v>1.8609058948238428E-3</v>
      </c>
      <c r="Z129" s="1">
        <f t="shared" si="61"/>
        <v>-9.409371736396547E-6</v>
      </c>
      <c r="AA129" s="22">
        <f t="shared" si="53"/>
        <v>5.4666764992133736E-2</v>
      </c>
      <c r="AB129" s="44">
        <f t="shared" si="54"/>
        <v>7.7126952340887032</v>
      </c>
      <c r="AC129" s="44">
        <f t="shared" si="55"/>
        <v>0.58895045987813466</v>
      </c>
      <c r="AD129" s="44">
        <f t="shared" si="56"/>
        <v>7.6176052125773284</v>
      </c>
      <c r="AE129" s="44">
        <f t="shared" si="58"/>
        <v>0.58895045987813466</v>
      </c>
      <c r="AF129" s="44">
        <f t="shared" si="59"/>
        <v>7.0211178089977908</v>
      </c>
      <c r="AG129" s="44">
        <f t="shared" si="60"/>
        <v>7.5369437014031525E-3</v>
      </c>
      <c r="AH129" s="45">
        <f>AD129+AB129+SUM($AA$117:AA129)</f>
        <v>15.865903646479444</v>
      </c>
      <c r="AI129" s="45">
        <f>AD129+AB129+SUM($AA$117:AA129)</f>
        <v>15.865903646479444</v>
      </c>
    </row>
    <row r="130" spans="5:35" ht="14.4" x14ac:dyDescent="0.3">
      <c r="E130" s="89">
        <v>40063.387499999997</v>
      </c>
      <c r="F130" s="86">
        <f t="shared" si="57"/>
        <v>180.75833333333139</v>
      </c>
      <c r="G130" s="86">
        <v>23100.1</v>
      </c>
      <c r="H130" s="86">
        <v>5.99</v>
      </c>
      <c r="I130" s="86"/>
      <c r="J130" s="86">
        <v>1009</v>
      </c>
      <c r="K130" s="86"/>
      <c r="L130" s="79">
        <v>1037</v>
      </c>
      <c r="M130" s="86"/>
      <c r="N130" s="42">
        <v>7.6</v>
      </c>
      <c r="V130" s="43">
        <f t="shared" si="50"/>
        <v>1.4569047975746625E-5</v>
      </c>
      <c r="W130" s="43">
        <f t="shared" si="51"/>
        <v>2.055483380147328E-3</v>
      </c>
      <c r="X130" s="43">
        <f t="shared" si="52"/>
        <v>5.2919703143833121E-6</v>
      </c>
      <c r="Y130" s="22">
        <f>X130+W130+SUM($V$117:V130)</f>
        <v>2.1954283778462327E-3</v>
      </c>
      <c r="Z130" s="1">
        <f t="shared" si="61"/>
        <v>4.2400840666366019E-6</v>
      </c>
      <c r="AA130" s="22">
        <f t="shared" si="53"/>
        <v>5.6184718721960694E-2</v>
      </c>
      <c r="AB130" s="44">
        <f t="shared" si="54"/>
        <v>7.926856699455973</v>
      </c>
      <c r="AC130" s="44">
        <f t="shared" si="55"/>
        <v>0.6053040807185841</v>
      </c>
      <c r="AD130" s="44">
        <f t="shared" si="56"/>
        <v>7.8291262756298954</v>
      </c>
      <c r="AE130" s="44">
        <f t="shared" si="58"/>
        <v>0.60530408071858421</v>
      </c>
      <c r="AF130" s="44">
        <f t="shared" si="59"/>
        <v>7.2160759699070054</v>
      </c>
      <c r="AG130" s="44">
        <f t="shared" si="60"/>
        <v>7.7462250043060579E-3</v>
      </c>
      <c r="AH130" s="45">
        <f>AD130+AB130+SUM($AA$117:AA130)</f>
        <v>16.347770893621242</v>
      </c>
      <c r="AI130" s="45">
        <f>AD130+AB130+SUM($AA$117:AA130)</f>
        <v>16.347770893621242</v>
      </c>
    </row>
    <row r="131" spans="5:35" ht="14.4" x14ac:dyDescent="0.3">
      <c r="E131" s="89">
        <v>40077.372916666667</v>
      </c>
      <c r="F131" s="86">
        <f t="shared" si="57"/>
        <v>194.74375000000146</v>
      </c>
      <c r="G131" s="86">
        <v>22581.8</v>
      </c>
      <c r="H131" s="86">
        <v>7.01</v>
      </c>
      <c r="I131" s="86"/>
      <c r="J131" s="86">
        <v>1350</v>
      </c>
      <c r="K131" s="86"/>
      <c r="L131" s="79">
        <v>1037</v>
      </c>
      <c r="M131" s="86"/>
      <c r="N131" s="42">
        <v>7.6</v>
      </c>
      <c r="V131" s="43">
        <f t="shared" si="50"/>
        <v>1.7049920919863746E-5</v>
      </c>
      <c r="W131" s="43">
        <f t="shared" si="51"/>
        <v>2.4054989139954534E-3</v>
      </c>
      <c r="X131" s="43">
        <f t="shared" si="52"/>
        <v>6.1931071625754602E-6</v>
      </c>
      <c r="Y131" s="22">
        <f>X131+W131+SUM($V$117:V131)</f>
        <v>2.5633949694624141E-3</v>
      </c>
      <c r="Z131" s="1">
        <f t="shared" si="61"/>
        <v>1.7076274074757271E-5</v>
      </c>
      <c r="AA131" s="22">
        <f t="shared" si="53"/>
        <v>5.4924094754376478E-2</v>
      </c>
      <c r="AB131" s="44">
        <f t="shared" si="54"/>
        <v>7.7490007669133423</v>
      </c>
      <c r="AC131" s="44">
        <f t="shared" si="55"/>
        <v>0.59172279297366348</v>
      </c>
      <c r="AD131" s="44">
        <f t="shared" si="56"/>
        <v>7.6534631335370475</v>
      </c>
      <c r="AE131" s="44">
        <f t="shared" si="58"/>
        <v>0.59172279297366337</v>
      </c>
      <c r="AF131" s="44">
        <f t="shared" si="59"/>
        <v>7.0541679186343771</v>
      </c>
      <c r="AG131" s="44">
        <f t="shared" si="60"/>
        <v>7.5724219290063026E-3</v>
      </c>
      <c r="AH131" s="45">
        <f>AD131+AB131+SUM($AA$117:AA131)</f>
        <v>16.04917591374014</v>
      </c>
      <c r="AI131" s="45">
        <f>AD131+AB131+SUM($AA$117:AA131)</f>
        <v>16.04917591374014</v>
      </c>
    </row>
    <row r="132" spans="5:35" ht="14.4" x14ac:dyDescent="0.3">
      <c r="E132" s="89">
        <v>40091.369444444441</v>
      </c>
      <c r="F132" s="86">
        <f t="shared" si="57"/>
        <v>208.74027777777519</v>
      </c>
      <c r="G132" s="86">
        <v>23881.200000000001</v>
      </c>
      <c r="H132" s="86">
        <v>5.35</v>
      </c>
      <c r="I132" s="86"/>
      <c r="J132" s="86">
        <v>1667</v>
      </c>
      <c r="K132" s="86"/>
      <c r="L132" s="79">
        <v>1037</v>
      </c>
      <c r="M132" s="86"/>
      <c r="N132" s="42">
        <v>7.6</v>
      </c>
      <c r="V132" s="43">
        <f t="shared" si="50"/>
        <v>1.3012421814731959E-5</v>
      </c>
      <c r="W132" s="43">
        <f t="shared" si="51"/>
        <v>1.8358657902818366E-3</v>
      </c>
      <c r="X132" s="43">
        <f t="shared" si="52"/>
        <v>4.7265511155176477E-6</v>
      </c>
      <c r="Y132" s="22">
        <f>X132+W132+SUM($V$117:V132)</f>
        <v>2.0053077115164716E-3</v>
      </c>
      <c r="Z132" s="1">
        <f t="shared" si="61"/>
        <v>5.7229638007661702E-6</v>
      </c>
      <c r="AA132" s="22">
        <f t="shared" si="53"/>
        <v>5.8084532306911567E-2</v>
      </c>
      <c r="AB132" s="44">
        <f t="shared" si="54"/>
        <v>8.1948931048371225</v>
      </c>
      <c r="AC132" s="44">
        <f t="shared" si="55"/>
        <v>0.62577165520740841</v>
      </c>
      <c r="AD132" s="44">
        <f t="shared" si="56"/>
        <v>8.0938580531501021</v>
      </c>
      <c r="AE132" s="44">
        <f t="shared" si="58"/>
        <v>0.62577165520740829</v>
      </c>
      <c r="AF132" s="44">
        <f t="shared" si="59"/>
        <v>7.4600782443601181</v>
      </c>
      <c r="AG132" s="44">
        <f t="shared" si="60"/>
        <v>8.008153582574699E-3</v>
      </c>
      <c r="AH132" s="45">
        <f>AD132+AB132+SUM($AA$117:AA132)</f>
        <v>16.993547703583886</v>
      </c>
      <c r="AI132" s="45">
        <f>AD132+AB132+SUM($AA$117:AA132)</f>
        <v>16.993547703583886</v>
      </c>
    </row>
    <row r="133" spans="5:35" ht="14.4" x14ac:dyDescent="0.3">
      <c r="E133" s="89">
        <v>40105.423611111109</v>
      </c>
      <c r="F133" s="86">
        <f t="shared" si="57"/>
        <v>222.7944444444438</v>
      </c>
      <c r="G133" s="86">
        <v>23307</v>
      </c>
      <c r="H133" s="86">
        <v>6.81</v>
      </c>
      <c r="I133" s="86"/>
      <c r="J133" s="86">
        <v>1993</v>
      </c>
      <c r="K133" s="86"/>
      <c r="L133" s="79">
        <v>1037</v>
      </c>
      <c r="M133" s="86"/>
      <c r="N133" s="42">
        <v>7.6</v>
      </c>
      <c r="V133" s="43">
        <f t="shared" si="50"/>
        <v>1.6563475244546662E-5</v>
      </c>
      <c r="W133" s="43">
        <f t="shared" si="51"/>
        <v>2.3368684171624875E-3</v>
      </c>
      <c r="X133" s="43">
        <f t="shared" si="52"/>
        <v>6.0164136629299426E-6</v>
      </c>
      <c r="Y133" s="22">
        <f>X133+W133+SUM($V$117:V133)</f>
        <v>2.5241636761890816E-3</v>
      </c>
      <c r="Z133" s="1">
        <f t="shared" si="61"/>
        <v>3.0630876048466317E-6</v>
      </c>
      <c r="AA133" s="22">
        <f t="shared" si="53"/>
        <v>5.6687946773076224E-2</v>
      </c>
      <c r="AB133" s="44">
        <f t="shared" si="54"/>
        <v>7.9978549484296773</v>
      </c>
      <c r="AC133" s="44">
        <f t="shared" si="55"/>
        <v>0.6107255903354547</v>
      </c>
      <c r="AD133" s="44">
        <f t="shared" si="56"/>
        <v>7.8992491853327902</v>
      </c>
      <c r="AE133" s="44">
        <f t="shared" si="58"/>
        <v>0.61072559033545493</v>
      </c>
      <c r="AF133" s="44">
        <f t="shared" si="59"/>
        <v>7.280707989602754</v>
      </c>
      <c r="AG133" s="44">
        <f t="shared" si="60"/>
        <v>7.8156053945810326E-3</v>
      </c>
      <c r="AH133" s="45">
        <f>AD133+AB133+SUM($AA$117:AA133)</f>
        <v>16.658588626132207</v>
      </c>
      <c r="AI133" s="45">
        <f>AD133+AB133+SUM($AA$117:AA133)</f>
        <v>16.658588626132207</v>
      </c>
    </row>
    <row r="134" spans="5:35" ht="14.4" x14ac:dyDescent="0.3">
      <c r="E134" s="89">
        <v>40119.370833333334</v>
      </c>
      <c r="F134" s="86">
        <f t="shared" si="57"/>
        <v>236.74166666666861</v>
      </c>
      <c r="G134" s="86">
        <v>23099.9</v>
      </c>
      <c r="H134" s="86">
        <v>6.61</v>
      </c>
      <c r="I134" s="86"/>
      <c r="J134" s="86">
        <v>2295</v>
      </c>
      <c r="K134" s="86"/>
      <c r="L134" s="79">
        <v>1037</v>
      </c>
      <c r="M134" s="86"/>
      <c r="N134" s="42">
        <v>7.6</v>
      </c>
      <c r="V134" s="43">
        <f t="shared" si="50"/>
        <v>1.6077029569229581E-5</v>
      </c>
      <c r="W134" s="43">
        <f t="shared" si="51"/>
        <v>2.268237920329522E-3</v>
      </c>
      <c r="X134" s="43">
        <f t="shared" si="52"/>
        <v>5.8397201632844232E-6</v>
      </c>
      <c r="Y134" s="22">
        <f>X134+W134+SUM($V$117:V134)</f>
        <v>2.4714335154257003E-3</v>
      </c>
      <c r="Z134" s="1">
        <f t="shared" si="61"/>
        <v>1.7423955675221716E-6</v>
      </c>
      <c r="AA134" s="22">
        <f t="shared" si="53"/>
        <v>5.6184232276285384E-2</v>
      </c>
      <c r="AB134" s="44">
        <f t="shared" si="54"/>
        <v>7.9267880689591408</v>
      </c>
      <c r="AC134" s="44">
        <f t="shared" si="55"/>
        <v>0.60529884001329959</v>
      </c>
      <c r="AD134" s="44">
        <f t="shared" si="56"/>
        <v>7.8290584912802563</v>
      </c>
      <c r="AE134" s="44">
        <f t="shared" si="58"/>
        <v>0.6052988400132997</v>
      </c>
      <c r="AF134" s="44">
        <f t="shared" si="59"/>
        <v>7.2160134933292435</v>
      </c>
      <c r="AG134" s="44">
        <f t="shared" si="60"/>
        <v>7.7461579377132361E-3</v>
      </c>
      <c r="AH134" s="45">
        <f>AD134+AB134+SUM($AA$117:AA134)</f>
        <v>16.573515284885421</v>
      </c>
      <c r="AI134" s="45">
        <f>AD134+AB134+SUM($AA$117:AA134)</f>
        <v>16.573515284885421</v>
      </c>
    </row>
    <row r="135" spans="5:35" ht="14.4" x14ac:dyDescent="0.3">
      <c r="E135" s="89">
        <v>40161.425694444442</v>
      </c>
      <c r="F135" s="86">
        <f t="shared" si="57"/>
        <v>278.79652777777665</v>
      </c>
      <c r="G135" s="86">
        <v>23996</v>
      </c>
      <c r="H135" s="86">
        <v>6.64</v>
      </c>
      <c r="I135" s="86"/>
      <c r="J135" s="86">
        <v>2532</v>
      </c>
      <c r="K135" s="86"/>
      <c r="L135" s="79">
        <v>1037</v>
      </c>
      <c r="M135" s="86"/>
      <c r="N135" s="42">
        <v>7.6</v>
      </c>
      <c r="V135" s="43">
        <f t="shared" si="50"/>
        <v>1.614999642052714E-5</v>
      </c>
      <c r="W135" s="43">
        <f t="shared" si="51"/>
        <v>2.2785324948544666E-3</v>
      </c>
      <c r="X135" s="43">
        <f t="shared" si="52"/>
        <v>5.8662241882312492E-6</v>
      </c>
      <c r="Y135" s="22">
        <f>X135+W135+SUM($V$117:V135)</f>
        <v>2.4979045903961183E-3</v>
      </c>
      <c r="Z135" s="1">
        <f t="shared" si="61"/>
        <v>4.8923232302296776E-6</v>
      </c>
      <c r="AA135" s="22">
        <f t="shared" si="53"/>
        <v>5.8363752124543575E-2</v>
      </c>
      <c r="AB135" s="44">
        <f t="shared" si="54"/>
        <v>8.2342870100192442</v>
      </c>
      <c r="AC135" s="44">
        <f t="shared" si="55"/>
        <v>0.62877982004074195</v>
      </c>
      <c r="AD135" s="44">
        <f t="shared" si="56"/>
        <v>8.1327662698436356</v>
      </c>
      <c r="AE135" s="44">
        <f t="shared" si="58"/>
        <v>0.62877982004074207</v>
      </c>
      <c r="AF135" s="44">
        <f t="shared" si="59"/>
        <v>7.4959397999960391</v>
      </c>
      <c r="AG135" s="44">
        <f t="shared" si="60"/>
        <v>8.0466498068548688E-3</v>
      </c>
      <c r="AH135" s="45">
        <f>AD135+AB135+SUM($AA$117:AA135)</f>
        <v>17.243085756633448</v>
      </c>
      <c r="AI135" s="45">
        <f>AD135+AB135+SUM($AA$117:AA135)</f>
        <v>17.243085756633448</v>
      </c>
    </row>
    <row r="136" spans="5:35" ht="14.4" x14ac:dyDescent="0.3">
      <c r="E136" s="89">
        <v>40189.396527777775</v>
      </c>
      <c r="F136" s="86">
        <f t="shared" si="57"/>
        <v>306.76736111110949</v>
      </c>
      <c r="G136" s="86">
        <v>24858.9</v>
      </c>
      <c r="H136" s="86">
        <v>8.8000000000000007</v>
      </c>
      <c r="I136" s="86"/>
      <c r="J136" s="86">
        <v>2757</v>
      </c>
      <c r="K136" s="86"/>
      <c r="L136" s="79">
        <v>1037</v>
      </c>
      <c r="M136" s="86"/>
      <c r="N136" s="42">
        <v>7.6</v>
      </c>
      <c r="V136" s="43">
        <f t="shared" si="50"/>
        <v>2.1403609713951638E-5</v>
      </c>
      <c r="W136" s="43">
        <f t="shared" si="51"/>
        <v>3.0197418606504982E-3</v>
      </c>
      <c r="X136" s="43">
        <f t="shared" si="52"/>
        <v>7.7745139844028622E-6</v>
      </c>
      <c r="Y136" s="22">
        <f>X136+W136+SUM($V$117:V136)</f>
        <v>3.2624258557022731E-3</v>
      </c>
      <c r="Z136" s="1">
        <f t="shared" si="61"/>
        <v>7.7186186611470728E-6</v>
      </c>
      <c r="AA136" s="22">
        <f t="shared" si="53"/>
        <v>6.0462521990699125E-2</v>
      </c>
      <c r="AB136" s="44">
        <f t="shared" si="54"/>
        <v>8.530393288605076</v>
      </c>
      <c r="AC136" s="44">
        <f t="shared" si="55"/>
        <v>0.65139084299094874</v>
      </c>
      <c r="AD136" s="44">
        <f t="shared" si="56"/>
        <v>8.4252218463667266</v>
      </c>
      <c r="AE136" s="44">
        <f t="shared" si="58"/>
        <v>0.65139084299094863</v>
      </c>
      <c r="AF136" s="44">
        <f t="shared" si="59"/>
        <v>7.7654949947541896</v>
      </c>
      <c r="AG136" s="44">
        <f t="shared" si="60"/>
        <v>8.3360086215879519E-3</v>
      </c>
      <c r="AH136" s="45">
        <f>AD136+AB136+SUM($AA$117:AA136)</f>
        <v>17.892110133733066</v>
      </c>
      <c r="AI136" s="45">
        <f>AD136+AB136+SUM($AA$117:AA136)</f>
        <v>17.892110133733066</v>
      </c>
    </row>
    <row r="137" spans="5:35" ht="14.4" x14ac:dyDescent="0.3">
      <c r="E137" s="89">
        <v>40203.448611111111</v>
      </c>
      <c r="F137" s="86">
        <f t="shared" si="57"/>
        <v>320.81944444444525</v>
      </c>
      <c r="G137" s="86">
        <v>24871</v>
      </c>
      <c r="H137" s="86">
        <v>9.61</v>
      </c>
      <c r="I137" s="86"/>
      <c r="J137" s="91">
        <v>2963</v>
      </c>
      <c r="K137" s="91"/>
      <c r="L137" s="79">
        <v>1037</v>
      </c>
      <c r="M137" s="91"/>
      <c r="N137" s="42">
        <v>7.6</v>
      </c>
      <c r="V137" s="43">
        <f t="shared" si="50"/>
        <v>2.3373714698985819E-5</v>
      </c>
      <c r="W137" s="43">
        <f t="shared" si="51"/>
        <v>3.2976953728240097E-3</v>
      </c>
      <c r="X137" s="43">
        <f t="shared" si="52"/>
        <v>8.4901226579672165E-6</v>
      </c>
      <c r="Y137" s="22">
        <f>X137+W137+SUM($V$117:V137)</f>
        <v>3.5644686912483349E-3</v>
      </c>
      <c r="Z137" s="1">
        <f t="shared" si="61"/>
        <v>1.3274172255272436E-5</v>
      </c>
      <c r="AA137" s="22">
        <f t="shared" si="53"/>
        <v>6.0491951954055809E-2</v>
      </c>
      <c r="AB137" s="44">
        <f t="shared" si="54"/>
        <v>8.5345454336634692</v>
      </c>
      <c r="AC137" s="44">
        <f t="shared" si="55"/>
        <v>0.65170790566066417</v>
      </c>
      <c r="AD137" s="44">
        <f t="shared" si="56"/>
        <v>8.429322799519964</v>
      </c>
      <c r="AE137" s="44">
        <f t="shared" si="58"/>
        <v>0.65170790566066406</v>
      </c>
      <c r="AF137" s="44">
        <f t="shared" si="59"/>
        <v>7.7692748277088457</v>
      </c>
      <c r="AG137" s="44">
        <f t="shared" si="60"/>
        <v>8.3400661504537191E-3</v>
      </c>
      <c r="AH137" s="45">
        <f>AD137+AB137+SUM($AA$117:AA137)</f>
        <v>17.960855183898754</v>
      </c>
      <c r="AI137" s="45">
        <f>AD137+AB137+SUM($AA$117:AA137)</f>
        <v>17.960855183898754</v>
      </c>
    </row>
    <row r="138" spans="5:35" ht="14.4" x14ac:dyDescent="0.3">
      <c r="E138" s="89">
        <v>40288.433333333334</v>
      </c>
      <c r="F138" s="86">
        <f t="shared" si="57"/>
        <v>405.80416666666861</v>
      </c>
      <c r="G138" s="86">
        <v>25984</v>
      </c>
      <c r="H138" s="86">
        <v>3.48</v>
      </c>
      <c r="I138" s="86"/>
      <c r="J138" s="86">
        <v>14</v>
      </c>
      <c r="K138" s="86"/>
      <c r="L138" s="79">
        <v>1037</v>
      </c>
      <c r="M138" s="86"/>
      <c r="N138" s="42">
        <v>7.6</v>
      </c>
      <c r="V138" s="43">
        <f t="shared" si="50"/>
        <v>8.4641547505172379E-6</v>
      </c>
      <c r="W138" s="43">
        <f t="shared" si="51"/>
        <v>1.194170644893606E-3</v>
      </c>
      <c r="X138" s="43">
        <f t="shared" si="52"/>
        <v>3.0744668938320409E-6</v>
      </c>
      <c r="Y138" s="22">
        <f>X138+W138+SUM($V$117:V138)</f>
        <v>1.4639924623043134E-3</v>
      </c>
      <c r="Z138" s="1">
        <f t="shared" si="61"/>
        <v>-1.1626729376814949E-5</v>
      </c>
      <c r="AA138" s="22">
        <f t="shared" si="53"/>
        <v>6.3199022137195374E-2</v>
      </c>
      <c r="AB138" s="44">
        <f t="shared" si="54"/>
        <v>8.9164741485389243</v>
      </c>
      <c r="AC138" s="44">
        <f t="shared" si="55"/>
        <v>0.68087243056920488</v>
      </c>
      <c r="AD138" s="44">
        <f t="shared" si="56"/>
        <v>8.8065427052682548</v>
      </c>
      <c r="AE138" s="44">
        <f t="shared" si="58"/>
        <v>0.68087243056920499</v>
      </c>
      <c r="AF138" s="44">
        <f t="shared" si="59"/>
        <v>8.1169569829595378</v>
      </c>
      <c r="AG138" s="44">
        <f t="shared" si="60"/>
        <v>8.713291739511457E-3</v>
      </c>
      <c r="AH138" s="45">
        <f>AD138+AB138+SUM($AA$117:AA138)</f>
        <v>18.783202826659696</v>
      </c>
      <c r="AI138" s="45">
        <f>AD138+AB138+SUM($AA$117:AA138)</f>
        <v>18.783202826659696</v>
      </c>
    </row>
    <row r="139" spans="5:35" ht="14.4" x14ac:dyDescent="0.3">
      <c r="E139" s="89">
        <v>40361.436805555553</v>
      </c>
      <c r="F139" s="86">
        <f t="shared" si="57"/>
        <v>478.8076388888876</v>
      </c>
      <c r="G139" s="86">
        <v>25363</v>
      </c>
      <c r="H139" s="86">
        <v>4.88</v>
      </c>
      <c r="I139" s="86"/>
      <c r="J139" s="86">
        <v>14</v>
      </c>
      <c r="K139" s="86"/>
      <c r="L139" s="79">
        <v>1037</v>
      </c>
      <c r="M139" s="86"/>
      <c r="N139" s="42">
        <v>7.6</v>
      </c>
      <c r="V139" s="43">
        <f t="shared" si="50"/>
        <v>1.1869274477736815E-5</v>
      </c>
      <c r="W139" s="43">
        <f t="shared" si="51"/>
        <v>1.6745841227243669E-3</v>
      </c>
      <c r="X139" s="43">
        <f t="shared" si="52"/>
        <v>4.3113213913506775E-6</v>
      </c>
      <c r="Y139" s="22">
        <f>X139+W139+SUM($V$117:V139)</f>
        <v>1.9575120691103301E-3</v>
      </c>
      <c r="Z139" s="1">
        <f t="shared" si="61"/>
        <v>-1.0305599559688374E-5</v>
      </c>
      <c r="AA139" s="22">
        <f t="shared" si="53"/>
        <v>6.1688608315335833E-2</v>
      </c>
      <c r="AB139" s="44">
        <f t="shared" si="54"/>
        <v>8.703376455872565</v>
      </c>
      <c r="AC139" s="44">
        <f t="shared" si="55"/>
        <v>0.66460004066066591</v>
      </c>
      <c r="AD139" s="44">
        <f t="shared" si="56"/>
        <v>8.5960722996351109</v>
      </c>
      <c r="AE139" s="44">
        <f t="shared" si="58"/>
        <v>0.66460004066066591</v>
      </c>
      <c r="AF139" s="44">
        <f t="shared" si="59"/>
        <v>7.9229672090056473</v>
      </c>
      <c r="AG139" s="44">
        <f t="shared" si="60"/>
        <v>8.5050499687973E-3</v>
      </c>
      <c r="AH139" s="45">
        <f>AD139+AB139+SUM($AA$117:AA139)</f>
        <v>18.421323336675528</v>
      </c>
      <c r="AI139" s="45">
        <f>AD139+AB139+SUM($AA$117:AA139)</f>
        <v>18.421323336675528</v>
      </c>
    </row>
    <row r="140" spans="5:35" ht="14.4" x14ac:dyDescent="0.3">
      <c r="E140" s="89">
        <v>40507.522222222222</v>
      </c>
      <c r="F140" s="86">
        <f t="shared" si="57"/>
        <v>624.8930555555562</v>
      </c>
      <c r="G140" s="86">
        <v>24825</v>
      </c>
      <c r="H140" s="86">
        <v>3.46</v>
      </c>
      <c r="I140" s="86"/>
      <c r="J140" s="86">
        <v>16</v>
      </c>
      <c r="K140" s="86"/>
      <c r="L140" s="79">
        <v>1037</v>
      </c>
      <c r="M140" s="86"/>
      <c r="N140" s="42">
        <v>7.6</v>
      </c>
      <c r="V140" s="43">
        <f t="shared" si="50"/>
        <v>8.4155101829855288E-6</v>
      </c>
      <c r="W140" s="43">
        <f t="shared" si="51"/>
        <v>1.1873075952103093E-3</v>
      </c>
      <c r="X140" s="43">
        <f t="shared" si="52"/>
        <v>3.056797543867489E-6</v>
      </c>
      <c r="Y140" s="22">
        <f>X140+W140+SUM($V$117:V140)</f>
        <v>1.4773965279317746E-3</v>
      </c>
      <c r="Z140" s="1">
        <f t="shared" si="61"/>
        <v>-5.5098267974136077E-6</v>
      </c>
      <c r="AA140" s="22">
        <f t="shared" si="53"/>
        <v>6.0380069448732879E-2</v>
      </c>
      <c r="AB140" s="44">
        <f t="shared" si="54"/>
        <v>8.5187604193918887</v>
      </c>
      <c r="AC140" s="44">
        <f t="shared" si="55"/>
        <v>0.65050254344521685</v>
      </c>
      <c r="AD140" s="44">
        <f t="shared" si="56"/>
        <v>8.4137323991026953</v>
      </c>
      <c r="AE140" s="44">
        <f t="shared" si="58"/>
        <v>0.65050254344521685</v>
      </c>
      <c r="AF140" s="44">
        <f t="shared" si="59"/>
        <v>7.7549052148233741</v>
      </c>
      <c r="AG140" s="44">
        <f t="shared" si="60"/>
        <v>8.3246408341045228E-3</v>
      </c>
      <c r="AH140" s="45">
        <f>AD140+AB140+SUM($AA$117:AA140)</f>
        <v>18.114747469111169</v>
      </c>
      <c r="AI140" s="45">
        <f>AD140+AB140+SUM($AA$117:AA140)</f>
        <v>18.114747469111169</v>
      </c>
    </row>
    <row r="141" spans="5:35" ht="14.4" x14ac:dyDescent="0.3">
      <c r="E141" s="89">
        <v>40534.440972222219</v>
      </c>
      <c r="F141" s="86">
        <f t="shared" si="57"/>
        <v>651.81180555555329</v>
      </c>
      <c r="G141" s="86">
        <v>27599</v>
      </c>
      <c r="H141" s="86">
        <v>5.92</v>
      </c>
      <c r="I141" s="86"/>
      <c r="J141" s="86">
        <v>19</v>
      </c>
      <c r="K141" s="86"/>
      <c r="L141" s="79">
        <v>1037</v>
      </c>
      <c r="M141" s="86"/>
      <c r="N141" s="42">
        <v>7.6</v>
      </c>
      <c r="V141" s="43">
        <f t="shared" si="50"/>
        <v>1.4398791989385645E-5</v>
      </c>
      <c r="W141" s="43">
        <f t="shared" si="51"/>
        <v>2.0314627062557895E-3</v>
      </c>
      <c r="X141" s="43">
        <f t="shared" si="52"/>
        <v>5.2301275895073788E-6</v>
      </c>
      <c r="Y141" s="22">
        <f>X141+W141+SUM($V$117:V141)</f>
        <v>2.3381237610122802E-3</v>
      </c>
      <c r="Z141" s="1">
        <f t="shared" si="61"/>
        <v>1.6454350663103367E-6</v>
      </c>
      <c r="AA141" s="22">
        <f t="shared" si="53"/>
        <v>6.7127070965380814E-2</v>
      </c>
      <c r="AB141" s="44">
        <f t="shared" si="54"/>
        <v>9.4706654104651253</v>
      </c>
      <c r="AC141" s="44">
        <f t="shared" si="55"/>
        <v>0.7231911257419753</v>
      </c>
      <c r="AD141" s="44">
        <f t="shared" si="56"/>
        <v>9.3539013286137056</v>
      </c>
      <c r="AE141" s="44">
        <f t="shared" si="58"/>
        <v>0.7231911257419753</v>
      </c>
      <c r="AF141" s="44">
        <f t="shared" si="59"/>
        <v>8.6214553483951768</v>
      </c>
      <c r="AG141" s="44">
        <f t="shared" si="60"/>
        <v>9.2548544765539056E-3</v>
      </c>
      <c r="AH141" s="45">
        <f>AD141+AB141+SUM($AA$117:AA141)</f>
        <v>20.073948460660798</v>
      </c>
      <c r="AI141" s="45">
        <f>AD141+AB141+SUM($AA$117:AA141)</f>
        <v>20.073948460660798</v>
      </c>
    </row>
    <row r="142" spans="5:35" ht="14.4" x14ac:dyDescent="0.3">
      <c r="E142" s="106">
        <v>40609.632638888892</v>
      </c>
      <c r="F142" s="86">
        <f t="shared" si="57"/>
        <v>727.00347222222626</v>
      </c>
      <c r="G142" s="105">
        <v>25685</v>
      </c>
      <c r="H142" s="86">
        <v>8.1999999999999993</v>
      </c>
      <c r="I142" s="86"/>
      <c r="J142" s="86">
        <v>67</v>
      </c>
      <c r="K142" s="86"/>
      <c r="L142" s="79">
        <v>1037</v>
      </c>
      <c r="M142" s="86"/>
      <c r="N142" s="42">
        <v>7.6</v>
      </c>
      <c r="V142" s="43">
        <f t="shared" si="50"/>
        <v>1.9944272688000385E-5</v>
      </c>
      <c r="W142" s="43">
        <f t="shared" si="51"/>
        <v>2.8138503701516E-3</v>
      </c>
      <c r="X142" s="43">
        <f t="shared" si="52"/>
        <v>7.2444334854663025E-6</v>
      </c>
      <c r="Y142" s="22">
        <f>X142+W142+SUM($V$117:V142)</f>
        <v>3.14247000349205E-3</v>
      </c>
      <c r="Z142" s="1">
        <f t="shared" si="61"/>
        <v>4.1910301428422917E-6</v>
      </c>
      <c r="AA142" s="22">
        <f t="shared" si="53"/>
        <v>6.2471785852596336E-2</v>
      </c>
      <c r="AB142" s="44">
        <f t="shared" si="54"/>
        <v>8.8138715557736411</v>
      </c>
      <c r="AC142" s="44">
        <f t="shared" si="55"/>
        <v>0.67303757616879722</v>
      </c>
      <c r="AD142" s="44">
        <f t="shared" si="56"/>
        <v>8.7052051025560004</v>
      </c>
      <c r="AE142" s="44">
        <f t="shared" si="58"/>
        <v>0.67303757616879734</v>
      </c>
      <c r="AF142" s="44">
        <f t="shared" si="59"/>
        <v>8.0235544992039625</v>
      </c>
      <c r="AG142" s="44">
        <f t="shared" si="60"/>
        <v>8.6130271832416793E-3</v>
      </c>
      <c r="AH142" s="45">
        <f>AD142+AB142+SUM($AA$117:AA142)</f>
        <v>18.830930165764205</v>
      </c>
      <c r="AI142" s="45">
        <f>AD142+AB142+SUM($AA$117:AA142)</f>
        <v>18.830930165764205</v>
      </c>
    </row>
    <row r="143" spans="5:35" ht="14.4" x14ac:dyDescent="0.3">
      <c r="E143" s="89">
        <v>40659.436111111114</v>
      </c>
      <c r="F143" s="86">
        <f t="shared" si="57"/>
        <v>776.80694444444816</v>
      </c>
      <c r="G143" s="86">
        <v>25933</v>
      </c>
      <c r="H143" s="85">
        <v>7.92</v>
      </c>
      <c r="I143" s="85"/>
      <c r="J143" s="86">
        <v>21</v>
      </c>
      <c r="K143" s="86"/>
      <c r="L143" s="79">
        <v>1037</v>
      </c>
      <c r="M143" s="86"/>
      <c r="N143" s="42">
        <v>7.6</v>
      </c>
      <c r="V143" s="43">
        <f t="shared" si="50"/>
        <v>1.9263248742556471E-5</v>
      </c>
      <c r="W143" s="43">
        <f t="shared" si="51"/>
        <v>2.7177676745854481E-3</v>
      </c>
      <c r="X143" s="43">
        <f t="shared" si="52"/>
        <v>6.9970625859625755E-6</v>
      </c>
      <c r="Y143" s="22">
        <f>X143+W143+SUM($V$117:V143)</f>
        <v>3.065403185768951E-3</v>
      </c>
      <c r="Z143" s="1">
        <f t="shared" si="61"/>
        <v>1.0036391194143634E-5</v>
      </c>
      <c r="AA143" s="22">
        <f t="shared" si="53"/>
        <v>6.3074978489989511E-2</v>
      </c>
      <c r="AB143" s="44">
        <f t="shared" si="54"/>
        <v>8.8989733718465178</v>
      </c>
      <c r="AC143" s="44">
        <f t="shared" si="55"/>
        <v>0.67953605072164358</v>
      </c>
      <c r="AD143" s="44">
        <f t="shared" si="56"/>
        <v>8.7892576961099778</v>
      </c>
      <c r="AE143" s="44">
        <f t="shared" si="58"/>
        <v>0.6795360507216438</v>
      </c>
      <c r="AF143" s="44">
        <f t="shared" si="59"/>
        <v>8.1010254556299923</v>
      </c>
      <c r="AG143" s="44">
        <f t="shared" si="60"/>
        <v>8.696189758341695E-3</v>
      </c>
      <c r="AH143" s="45">
        <f>AD143+AB143+SUM($AA$117:AA143)</f>
        <v>19.063159553881047</v>
      </c>
      <c r="AI143" s="45">
        <f>AD143+AB143+SUM($AA$117:AA143)</f>
        <v>19.063159553881047</v>
      </c>
    </row>
    <row r="144" spans="5:35" ht="14.4" x14ac:dyDescent="0.3">
      <c r="E144" s="89">
        <v>40695.479166666664</v>
      </c>
      <c r="F144" s="86">
        <f t="shared" si="57"/>
        <v>812.84999999999854</v>
      </c>
      <c r="G144" s="86">
        <v>25910</v>
      </c>
      <c r="H144" s="86">
        <v>6.6</v>
      </c>
      <c r="I144" s="86"/>
      <c r="J144" s="86">
        <v>14</v>
      </c>
      <c r="K144" s="86"/>
      <c r="L144" s="79">
        <v>1037</v>
      </c>
      <c r="M144" s="86"/>
      <c r="N144" s="42">
        <v>7.6</v>
      </c>
      <c r="V144" s="43">
        <f t="shared" si="50"/>
        <v>1.6052707285463726E-5</v>
      </c>
      <c r="W144" s="43">
        <f t="shared" si="51"/>
        <v>2.2648063954878732E-3</v>
      </c>
      <c r="X144" s="43">
        <f t="shared" si="52"/>
        <v>5.8308854883021462E-6</v>
      </c>
      <c r="Y144" s="22">
        <f>X144+W144+SUM($V$117:V144)</f>
        <v>2.6273284368591794E-3</v>
      </c>
      <c r="Z144" s="1">
        <f t="shared" si="61"/>
        <v>2.297955736359373E-6</v>
      </c>
      <c r="AA144" s="22">
        <f t="shared" si="53"/>
        <v>6.3019037237328046E-2</v>
      </c>
      <c r="AB144" s="44">
        <f t="shared" si="54"/>
        <v>8.8910808647107267</v>
      </c>
      <c r="AC144" s="44">
        <f t="shared" si="55"/>
        <v>0.67893336961392015</v>
      </c>
      <c r="AD144" s="44">
        <f t="shared" si="56"/>
        <v>8.7814624959013425</v>
      </c>
      <c r="AE144" s="44">
        <f t="shared" si="58"/>
        <v>0.67893336961392015</v>
      </c>
      <c r="AF144" s="44">
        <f t="shared" si="59"/>
        <v>8.0938406491872552</v>
      </c>
      <c r="AG144" s="44">
        <f t="shared" si="60"/>
        <v>8.6884771001670968E-3</v>
      </c>
      <c r="AH144" s="45">
        <f>AD144+AB144+SUM($AA$117:AA144)</f>
        <v>19.110490883773949</v>
      </c>
      <c r="AI144" s="45">
        <f>AD144+AB144+SUM($AA$117:AA144)</f>
        <v>19.110490883773949</v>
      </c>
    </row>
    <row r="145" spans="4:37" ht="14.4" x14ac:dyDescent="0.3">
      <c r="E145" s="89">
        <v>40749.444444444445</v>
      </c>
      <c r="F145" s="86">
        <f t="shared" si="57"/>
        <v>866.81527777777956</v>
      </c>
      <c r="G145" s="86">
        <v>24234</v>
      </c>
      <c r="H145" s="86">
        <v>4.26</v>
      </c>
      <c r="I145" s="86"/>
      <c r="J145" s="90" t="s">
        <v>158</v>
      </c>
      <c r="K145" s="90"/>
      <c r="L145" s="79">
        <v>1037</v>
      </c>
      <c r="M145" s="90"/>
      <c r="N145" s="42">
        <v>7.6</v>
      </c>
      <c r="V145" s="43">
        <f t="shared" si="50"/>
        <v>1.036129288425386E-5</v>
      </c>
      <c r="W145" s="43">
        <f t="shared" si="51"/>
        <v>1.4618295825421727E-3</v>
      </c>
      <c r="X145" s="43">
        <f t="shared" si="52"/>
        <v>3.7635715424495671E-6</v>
      </c>
      <c r="Y145" s="22">
        <f>X145+W145+SUM($V$117:V145)</f>
        <v>1.8326456028518801E-3</v>
      </c>
      <c r="Z145" s="1">
        <f t="shared" si="61"/>
        <v>-9.6097226060407327E-6</v>
      </c>
      <c r="AA145" s="22">
        <f t="shared" si="53"/>
        <v>5.8942622478170899E-2</v>
      </c>
      <c r="AB145" s="44">
        <f t="shared" si="54"/>
        <v>8.3159573012504744</v>
      </c>
      <c r="AC145" s="44">
        <f t="shared" si="55"/>
        <v>0.63501625932936079</v>
      </c>
      <c r="AD145" s="44">
        <f t="shared" si="56"/>
        <v>8.213429645915598</v>
      </c>
      <c r="AE145" s="44">
        <f t="shared" si="58"/>
        <v>0.6350162593293609</v>
      </c>
      <c r="AF145" s="44">
        <f t="shared" si="59"/>
        <v>7.5702869275339228</v>
      </c>
      <c r="AG145" s="44">
        <f t="shared" si="60"/>
        <v>8.1264590523137566E-3</v>
      </c>
      <c r="AH145" s="45">
        <f>AD145+AB145+SUM($AA$117:AA145)</f>
        <v>18.026277092806126</v>
      </c>
      <c r="AI145" s="45">
        <f>AD145+AB145+SUM($AA$117:AA145)</f>
        <v>18.026277092806126</v>
      </c>
    </row>
    <row r="146" spans="4:37" ht="14.4" x14ac:dyDescent="0.3">
      <c r="E146" s="89">
        <v>40799.643750000003</v>
      </c>
      <c r="F146" s="86">
        <f t="shared" si="57"/>
        <v>917.01458333333721</v>
      </c>
      <c r="G146" s="86">
        <v>24644</v>
      </c>
      <c r="H146" s="85">
        <v>3.74</v>
      </c>
      <c r="I146" s="85"/>
      <c r="J146" s="90" t="s">
        <v>158</v>
      </c>
      <c r="K146" s="90"/>
      <c r="L146" s="79">
        <v>1037</v>
      </c>
      <c r="M146" s="90"/>
      <c r="N146" s="42">
        <v>7.6</v>
      </c>
      <c r="V146" s="43">
        <f t="shared" si="50"/>
        <v>9.0965341284294442E-6</v>
      </c>
      <c r="W146" s="43">
        <f t="shared" si="51"/>
        <v>1.2833902907764619E-3</v>
      </c>
      <c r="X146" s="43">
        <f t="shared" si="52"/>
        <v>3.3041684433712165E-6</v>
      </c>
      <c r="Y146" s="22">
        <f>X146+W146+SUM($V$117:V146)</f>
        <v>1.6628434421155204E-3</v>
      </c>
      <c r="Z146" s="1">
        <f t="shared" si="61"/>
        <v>-1.0482107134532434E-5</v>
      </c>
      <c r="AA146" s="22">
        <f t="shared" si="53"/>
        <v>5.9939836112570921E-2</v>
      </c>
      <c r="AB146" s="44">
        <f t="shared" si="54"/>
        <v>8.456649819758054</v>
      </c>
      <c r="AC146" s="44">
        <f t="shared" si="55"/>
        <v>0.64575970516269587</v>
      </c>
      <c r="AD146" s="44">
        <f t="shared" si="56"/>
        <v>8.3523875626782189</v>
      </c>
      <c r="AE146" s="44">
        <f t="shared" si="58"/>
        <v>0.64575970516269565</v>
      </c>
      <c r="AF146" s="44">
        <f t="shared" si="59"/>
        <v>7.698363911947923</v>
      </c>
      <c r="AG146" s="44">
        <f t="shared" si="60"/>
        <v>8.2639455676000728E-3</v>
      </c>
      <c r="AH146" s="45">
        <f>AD146+AB146+SUM($AA$117:AA146)</f>
        <v>18.365867364188894</v>
      </c>
      <c r="AI146" s="45">
        <f>AD146+AB146+SUM($AA$117:AA146)</f>
        <v>18.365867364188894</v>
      </c>
    </row>
    <row r="147" spans="4:37" ht="14.4" x14ac:dyDescent="0.3">
      <c r="E147" s="89">
        <v>40851.5</v>
      </c>
      <c r="F147" s="86">
        <f t="shared" si="57"/>
        <v>968.8708333333343</v>
      </c>
      <c r="G147" s="86">
        <v>26472</v>
      </c>
      <c r="H147" s="85">
        <v>5.56</v>
      </c>
      <c r="I147" s="85"/>
      <c r="J147" s="86">
        <v>13</v>
      </c>
      <c r="K147" s="86"/>
      <c r="L147" s="79">
        <v>1037</v>
      </c>
      <c r="M147" s="86"/>
      <c r="N147" s="42">
        <v>7.6</v>
      </c>
      <c r="V147" s="43">
        <f t="shared" si="50"/>
        <v>1.3523189773814895E-5</v>
      </c>
      <c r="W147" s="43">
        <f t="shared" si="51"/>
        <v>1.9079278119564509E-3</v>
      </c>
      <c r="X147" s="43">
        <f t="shared" si="52"/>
        <v>4.912079290145444E-6</v>
      </c>
      <c r="Y147" s="22">
        <f>X147+W147+SUM($V$117:V147)</f>
        <v>2.3025120639160986E-3</v>
      </c>
      <c r="Z147" s="1">
        <f t="shared" si="61"/>
        <v>-2.2600150838002726E-6</v>
      </c>
      <c r="AA147" s="22">
        <f t="shared" si="53"/>
        <v>6.4385949584969057E-2</v>
      </c>
      <c r="AB147" s="44">
        <f t="shared" si="54"/>
        <v>9.0839325608113626</v>
      </c>
      <c r="AC147" s="44">
        <f t="shared" si="55"/>
        <v>0.69365975146351577</v>
      </c>
      <c r="AD147" s="44">
        <f t="shared" si="56"/>
        <v>8.9719365183905939</v>
      </c>
      <c r="AE147" s="44">
        <f t="shared" si="58"/>
        <v>0.69365975146351566</v>
      </c>
      <c r="AF147" s="44">
        <f t="shared" si="59"/>
        <v>8.2693998327010796</v>
      </c>
      <c r="AG147" s="44">
        <f t="shared" si="60"/>
        <v>8.8769342259985857E-3</v>
      </c>
      <c r="AH147" s="45">
        <f>AD147+AB147+SUM($AA$117:AA147)</f>
        <v>19.677085010539546</v>
      </c>
      <c r="AI147" s="45">
        <f>AD147+AB147+SUM($AA$117:AA147)</f>
        <v>19.677085010539546</v>
      </c>
    </row>
    <row r="148" spans="4:37" ht="14.4" x14ac:dyDescent="0.3">
      <c r="E148" s="89">
        <v>40942.417361111111</v>
      </c>
      <c r="F148" s="86">
        <f t="shared" si="57"/>
        <v>1059.7881944444453</v>
      </c>
      <c r="G148" s="86">
        <v>28820</v>
      </c>
      <c r="H148" s="85">
        <v>9.6199999999999992</v>
      </c>
      <c r="I148" s="85"/>
      <c r="J148" s="86">
        <v>4</v>
      </c>
      <c r="K148" s="86"/>
      <c r="L148" s="79">
        <v>1037</v>
      </c>
      <c r="M148" s="86"/>
      <c r="N148" s="42">
        <v>7.6</v>
      </c>
      <c r="V148" s="43">
        <f t="shared" si="50"/>
        <v>2.3398036982751671E-5</v>
      </c>
      <c r="W148" s="43">
        <f t="shared" si="51"/>
        <v>3.3011268976656577E-3</v>
      </c>
      <c r="X148" s="43">
        <f t="shared" si="52"/>
        <v>8.4989573329494901E-6</v>
      </c>
      <c r="Y148" s="22">
        <f>X148+W148+SUM($V$117:V148)</f>
        <v>3.7226960646508612E-3</v>
      </c>
      <c r="Z148" s="1">
        <f t="shared" si="61"/>
        <v>1.0557062356438578E-5</v>
      </c>
      <c r="AA148" s="22">
        <f t="shared" si="53"/>
        <v>7.0096821813191601E-2</v>
      </c>
      <c r="AB148" s="44">
        <f t="shared" si="54"/>
        <v>9.8896545936303806</v>
      </c>
      <c r="AC148" s="44">
        <f t="shared" si="55"/>
        <v>0.75518563150417528</v>
      </c>
      <c r="AD148" s="44">
        <f t="shared" si="56"/>
        <v>9.7677247831677594</v>
      </c>
      <c r="AE148" s="44">
        <f t="shared" si="58"/>
        <v>0.75518563150417506</v>
      </c>
      <c r="AF148" s="44">
        <f t="shared" si="59"/>
        <v>9.0028748556378488</v>
      </c>
      <c r="AG148" s="44">
        <f t="shared" si="60"/>
        <v>9.6642960257358433E-3</v>
      </c>
      <c r="AH148" s="45">
        <f>AD148+AB148+SUM($AA$117:AA148)</f>
        <v>21.348692129948923</v>
      </c>
      <c r="AI148" s="45">
        <f>AD148+AB148+SUM($AA$117:AA148)</f>
        <v>21.348692129948923</v>
      </c>
    </row>
    <row r="149" spans="4:37" ht="14.4" x14ac:dyDescent="0.3">
      <c r="E149" s="89">
        <v>41016.48541666667</v>
      </c>
      <c r="F149" s="86">
        <f t="shared" si="57"/>
        <v>1133.8562500000044</v>
      </c>
      <c r="G149" s="86">
        <v>27810</v>
      </c>
      <c r="H149" s="85">
        <v>5.48</v>
      </c>
      <c r="I149" s="85"/>
      <c r="J149" s="86">
        <v>13</v>
      </c>
      <c r="K149" s="86"/>
      <c r="L149" s="79">
        <v>1037</v>
      </c>
      <c r="M149" s="86"/>
      <c r="N149" s="42">
        <v>7.6</v>
      </c>
      <c r="V149" s="43">
        <f t="shared" si="50"/>
        <v>1.3328611503688064E-5</v>
      </c>
      <c r="W149" s="43">
        <f t="shared" si="51"/>
        <v>1.8804756132232649E-3</v>
      </c>
      <c r="X149" s="43">
        <f t="shared" si="52"/>
        <v>4.8414018902872363E-6</v>
      </c>
      <c r="Y149" s="22">
        <f>X149+W149+SUM($V$117:V149)</f>
        <v>2.3117158362694944E-3</v>
      </c>
      <c r="Z149" s="1">
        <f t="shared" si="61"/>
        <v>4.4486672266156055E-6</v>
      </c>
      <c r="AA149" s="22">
        <f t="shared" si="53"/>
        <v>6.7640271152840339E-2</v>
      </c>
      <c r="AB149" s="44">
        <f t="shared" si="54"/>
        <v>9.543070584623905</v>
      </c>
      <c r="AC149" s="44">
        <f t="shared" si="55"/>
        <v>0.72872006981717941</v>
      </c>
      <c r="AD149" s="44">
        <f t="shared" si="56"/>
        <v>9.4254138174842268</v>
      </c>
      <c r="AE149" s="44">
        <f t="shared" si="58"/>
        <v>0.72872006981717941</v>
      </c>
      <c r="AF149" s="44">
        <f t="shared" si="59"/>
        <v>8.6873681379350653</v>
      </c>
      <c r="AG149" s="44">
        <f t="shared" si="60"/>
        <v>9.3256097319817429E-3</v>
      </c>
      <c r="AH149" s="45">
        <f>AD149+AB149+SUM($AA$117:AA149)</f>
        <v>20.727437426411754</v>
      </c>
      <c r="AI149" s="45">
        <f>AD149+AB149+SUM($AA$117:AA149)</f>
        <v>20.727437426411754</v>
      </c>
    </row>
    <row r="150" spans="4:37" ht="14.4" x14ac:dyDescent="0.3">
      <c r="E150" s="89">
        <v>41085.440972222219</v>
      </c>
      <c r="F150" s="86">
        <f t="shared" si="57"/>
        <v>1202.8118055555533</v>
      </c>
      <c r="G150" s="86">
        <v>26286</v>
      </c>
      <c r="H150" s="85">
        <v>8.0299999999999994</v>
      </c>
      <c r="I150" s="85"/>
      <c r="J150" s="86">
        <v>14</v>
      </c>
      <c r="K150" s="86"/>
      <c r="L150" s="79">
        <v>1037</v>
      </c>
      <c r="M150" s="86"/>
      <c r="N150" s="42">
        <v>7.6</v>
      </c>
      <c r="V150" s="43">
        <f t="shared" si="50"/>
        <v>1.9530793863980864E-5</v>
      </c>
      <c r="W150" s="43">
        <f t="shared" si="51"/>
        <v>2.7555144478435792E-3</v>
      </c>
      <c r="X150" s="43">
        <f t="shared" si="52"/>
        <v>7.09424401076761E-6</v>
      </c>
      <c r="Y150" s="22">
        <f>X150+W150+SUM($V$117:V150)</f>
        <v>3.2085383068742698E-3</v>
      </c>
      <c r="Z150" s="1">
        <f t="shared" si="61"/>
        <v>1.8723666742011306E-6</v>
      </c>
      <c r="AA150" s="22">
        <f t="shared" si="53"/>
        <v>6.3933555106924167E-2</v>
      </c>
      <c r="AB150" s="44">
        <f t="shared" si="54"/>
        <v>9.0201061987567037</v>
      </c>
      <c r="AC150" s="44">
        <f t="shared" si="55"/>
        <v>0.68878589554888092</v>
      </c>
      <c r="AD150" s="44">
        <f t="shared" si="56"/>
        <v>8.9088970732251145</v>
      </c>
      <c r="AE150" s="44">
        <f t="shared" si="58"/>
        <v>0.68878589554888103</v>
      </c>
      <c r="AF150" s="44">
        <f t="shared" si="59"/>
        <v>8.2112966153815599</v>
      </c>
      <c r="AG150" s="44">
        <f t="shared" si="60"/>
        <v>8.8145622946735752E-3</v>
      </c>
      <c r="AH150" s="45">
        <f>AD150+AB150+SUM($AA$117:AA150)</f>
        <v>19.751889851392367</v>
      </c>
      <c r="AI150" s="45">
        <f>AD150+AB150+SUM($AA$117:AA150)</f>
        <v>19.751889851392367</v>
      </c>
    </row>
    <row r="151" spans="4:37" ht="14.4" x14ac:dyDescent="0.3">
      <c r="E151" s="89">
        <v>41130.576388888891</v>
      </c>
      <c r="F151" s="86">
        <f t="shared" si="57"/>
        <v>1247.9472222222248</v>
      </c>
      <c r="G151" s="86">
        <v>26144</v>
      </c>
      <c r="H151" s="86">
        <v>8.0500000000000007</v>
      </c>
      <c r="I151" s="86"/>
      <c r="J151" s="86">
        <v>15</v>
      </c>
      <c r="K151" s="86"/>
      <c r="L151" s="79">
        <v>1037</v>
      </c>
      <c r="M151" s="86"/>
      <c r="N151" s="42">
        <v>7.6</v>
      </c>
      <c r="V151" s="43">
        <f t="shared" si="50"/>
        <v>1.9579438431512575E-5</v>
      </c>
      <c r="W151" s="43">
        <f t="shared" si="51"/>
        <v>2.7623774975268764E-3</v>
      </c>
      <c r="X151" s="43">
        <f t="shared" si="52"/>
        <v>7.1119133607321641E-6</v>
      </c>
      <c r="Y151" s="22">
        <f>X151+W151+SUM($V$117:V151)</f>
        <v>3.234998464339044E-3</v>
      </c>
      <c r="Z151" s="1">
        <f t="shared" si="61"/>
        <v>-1.2499196585759481E-6</v>
      </c>
      <c r="AA151" s="22">
        <f t="shared" si="53"/>
        <v>6.3588178677449037E-2</v>
      </c>
      <c r="AB151" s="44">
        <f t="shared" si="54"/>
        <v>8.9713785460052975</v>
      </c>
      <c r="AC151" s="44">
        <f t="shared" si="55"/>
        <v>0.6850649947968479</v>
      </c>
      <c r="AD151" s="44">
        <f t="shared" si="56"/>
        <v>8.8607701849804972</v>
      </c>
      <c r="AE151" s="44">
        <f t="shared" si="58"/>
        <v>0.68506499479684779</v>
      </c>
      <c r="AF151" s="44">
        <f t="shared" si="59"/>
        <v>8.1669382451698791</v>
      </c>
      <c r="AG151" s="44">
        <f t="shared" si="60"/>
        <v>8.7669450137695323E-3</v>
      </c>
      <c r="AH151" s="45">
        <f>AD151+AB151+SUM($AA$117:AA151)</f>
        <v>19.718623489073789</v>
      </c>
      <c r="AI151" s="45">
        <f>AD151+AB151+SUM($AA$117:AA151)</f>
        <v>19.718623489073789</v>
      </c>
    </row>
    <row r="152" spans="4:37" ht="14.4" x14ac:dyDescent="0.3">
      <c r="E152" s="89">
        <v>41157.539583333331</v>
      </c>
      <c r="F152" s="86">
        <f t="shared" si="57"/>
        <v>1274.9104166666657</v>
      </c>
      <c r="G152" s="86">
        <v>26538</v>
      </c>
      <c r="H152" s="88">
        <v>8.7200000000000006</v>
      </c>
      <c r="I152" s="88"/>
      <c r="J152" s="86"/>
      <c r="K152" s="86"/>
      <c r="L152" s="79">
        <v>1037</v>
      </c>
      <c r="M152" s="86"/>
      <c r="N152" s="42">
        <v>7.6</v>
      </c>
      <c r="V152" s="43">
        <f t="shared" si="50"/>
        <v>2.1209031443824801E-5</v>
      </c>
      <c r="W152" s="43">
        <f t="shared" si="51"/>
        <v>2.9922896619173117E-3</v>
      </c>
      <c r="X152" s="43">
        <f t="shared" si="52"/>
        <v>7.7038365845446544E-6</v>
      </c>
      <c r="Y152" s="22">
        <f>X152+W152+SUM($V$117:V152)</f>
        <v>3.4867115833971166E-3</v>
      </c>
      <c r="Z152" s="1">
        <f t="shared" si="61"/>
        <v>7.9104045349180171E-6</v>
      </c>
      <c r="AA152" s="22">
        <f t="shared" si="53"/>
        <v>6.454647665782369E-2</v>
      </c>
      <c r="AB152" s="44">
        <f t="shared" si="54"/>
        <v>9.1065806247662398</v>
      </c>
      <c r="AC152" s="44">
        <f t="shared" si="55"/>
        <v>0.69538918420741858</v>
      </c>
      <c r="AD152" s="44">
        <f t="shared" si="56"/>
        <v>8.9943053537718978</v>
      </c>
      <c r="AE152" s="44">
        <f t="shared" si="58"/>
        <v>0.69538918420741858</v>
      </c>
      <c r="AF152" s="44">
        <f t="shared" si="59"/>
        <v>8.2900171033628496</v>
      </c>
      <c r="AG152" s="44">
        <f t="shared" si="60"/>
        <v>8.8990662016300449E-3</v>
      </c>
      <c r="AH152" s="45">
        <f>AD152+AB152+SUM($AA$117:AA152)</f>
        <v>20.051907213283958</v>
      </c>
      <c r="AI152" s="45">
        <f>AD152+AB152+SUM($AA$117:AA152)</f>
        <v>20.051907213283958</v>
      </c>
    </row>
    <row r="153" spans="4:37" ht="14.4" x14ac:dyDescent="0.3">
      <c r="D153" s="17"/>
      <c r="E153" s="89">
        <v>41191.631944444445</v>
      </c>
      <c r="F153" s="86">
        <f t="shared" si="57"/>
        <v>1309.0027777777796</v>
      </c>
      <c r="G153" s="86">
        <v>2640</v>
      </c>
      <c r="H153" s="86">
        <v>1.4</v>
      </c>
      <c r="I153" s="86"/>
      <c r="J153" s="86"/>
      <c r="K153" s="86"/>
      <c r="L153" s="79">
        <v>1037</v>
      </c>
      <c r="M153" s="86"/>
      <c r="N153" s="42">
        <v>7.6</v>
      </c>
      <c r="V153" s="43">
        <f t="shared" si="50"/>
        <v>3.4051197272195779E-6</v>
      </c>
      <c r="W153" s="43">
        <f t="shared" si="51"/>
        <v>4.8041347783076103E-4</v>
      </c>
      <c r="X153" s="43">
        <f t="shared" si="52"/>
        <v>1.2368544975186368E-6</v>
      </c>
      <c r="Y153" s="77">
        <f>Y152</f>
        <v>3.4867115833971166E-3</v>
      </c>
      <c r="Z153" s="1">
        <f t="shared" si="61"/>
        <v>3.0231296590612778E-6</v>
      </c>
      <c r="AA153" s="22">
        <f t="shared" si="53"/>
        <v>6.4210829141854902E-3</v>
      </c>
      <c r="AB153" s="44">
        <f t="shared" si="54"/>
        <v>0.90592255819514933</v>
      </c>
      <c r="AC153" s="44">
        <f t="shared" si="55"/>
        <v>6.9177309756107655E-2</v>
      </c>
      <c r="AD153" s="44">
        <f t="shared" si="56"/>
        <v>0.89475341525200858</v>
      </c>
      <c r="AE153" s="44">
        <f t="shared" si="58"/>
        <v>6.9177309756107641E-2</v>
      </c>
      <c r="AF153" s="44">
        <f t="shared" si="59"/>
        <v>0.82469082647064262</v>
      </c>
      <c r="AG153" s="44">
        <f t="shared" si="60"/>
        <v>8.8527902525824525E-4</v>
      </c>
      <c r="AH153" s="45">
        <f>AD153+AB153+SUM($AA$117:AA153)</f>
        <v>3.7581182911071638</v>
      </c>
      <c r="AI153" s="77">
        <f>AI152</f>
        <v>20.051907213283958</v>
      </c>
    </row>
    <row r="154" spans="4:37" ht="14.4" x14ac:dyDescent="0.3">
      <c r="D154" s="25"/>
      <c r="E154" s="89">
        <v>42278.495833333334</v>
      </c>
      <c r="F154" s="86">
        <f t="shared" si="57"/>
        <v>2395.8666666666686</v>
      </c>
      <c r="G154" s="86">
        <v>12881</v>
      </c>
      <c r="H154" s="86">
        <v>4.13</v>
      </c>
      <c r="I154" s="86"/>
      <c r="J154" s="86">
        <v>8</v>
      </c>
      <c r="K154" s="86">
        <v>5</v>
      </c>
      <c r="L154" s="86">
        <v>1101</v>
      </c>
      <c r="N154" s="42">
        <v>7.6</v>
      </c>
      <c r="V154" s="43">
        <f t="shared" si="50"/>
        <v>1.0665051704940046E-5</v>
      </c>
      <c r="W154" s="43">
        <f t="shared" si="51"/>
        <v>1.5046855885442821E-3</v>
      </c>
      <c r="X154" s="43">
        <f t="shared" si="52"/>
        <v>3.8739070059938832E-6</v>
      </c>
      <c r="Y154" s="22">
        <f>X154+W154+SUM($V$117:V154)</f>
        <v>2.0093477518776958E-3</v>
      </c>
      <c r="Z154" s="1">
        <f t="shared" si="61"/>
        <v>-1.2354050647886819E-6</v>
      </c>
      <c r="AA154" s="22">
        <f t="shared" si="53"/>
        <v>3.3263082569329964E-2</v>
      </c>
      <c r="AB154" s="44">
        <f t="shared" si="54"/>
        <v>4.6929431152636552</v>
      </c>
      <c r="AC154" s="44">
        <f t="shared" si="55"/>
        <v>0.3583586440315279</v>
      </c>
      <c r="AD154" s="44">
        <f t="shared" si="56"/>
        <v>4.6350836967027185</v>
      </c>
      <c r="AE154" s="44">
        <f t="shared" si="58"/>
        <v>0.35835864403152795</v>
      </c>
      <c r="AF154" s="44">
        <f t="shared" si="59"/>
        <v>4.2721390490784001</v>
      </c>
      <c r="AG154" s="44">
        <f t="shared" si="60"/>
        <v>4.5860035927905952E-3</v>
      </c>
      <c r="AH154" s="45">
        <f>AD154+AB154+SUM($AA$117:AA154)</f>
        <v>11.318732212195711</v>
      </c>
      <c r="AI154" s="45">
        <f>AD154+AB154+SUM($AA$153:AA154)+$AI$153-$AH$153</f>
        <v>25.661499899626687</v>
      </c>
    </row>
    <row r="155" spans="4:37" ht="14.4" x14ac:dyDescent="0.3">
      <c r="E155" s="28">
        <v>42376.584722222222</v>
      </c>
      <c r="F155" s="86">
        <f t="shared" si="57"/>
        <v>2493.9555555555562</v>
      </c>
      <c r="G155" s="10">
        <v>10541</v>
      </c>
      <c r="H155" s="10">
        <v>10.34</v>
      </c>
      <c r="J155" s="10">
        <v>9</v>
      </c>
      <c r="L155" s="17">
        <v>1051</v>
      </c>
      <c r="N155" s="42">
        <v>7.6</v>
      </c>
      <c r="V155" s="43">
        <f t="shared" si="50"/>
        <v>2.5488768298940907E-5</v>
      </c>
      <c r="W155" s="43">
        <f t="shared" si="51"/>
        <v>3.5960990523276914E-3</v>
      </c>
      <c r="X155" s="43">
        <f t="shared" si="52"/>
        <v>9.2583815643092625E-6</v>
      </c>
      <c r="Y155" s="22">
        <f>X155+W155+SUM($V$117:V155)</f>
        <v>4.1316344585183608E-3</v>
      </c>
      <c r="Z155" s="1">
        <f t="shared" si="61"/>
        <v>-2.8155993191174489E-7</v>
      </c>
      <c r="AA155" s="22">
        <f t="shared" si="53"/>
        <v>2.598424629005185E-2</v>
      </c>
      <c r="AB155" s="44">
        <f t="shared" si="54"/>
        <v>3.666003879166944</v>
      </c>
      <c r="AC155" s="44">
        <f t="shared" si="55"/>
        <v>0.27994035872279682</v>
      </c>
      <c r="AD155" s="44">
        <f t="shared" si="56"/>
        <v>3.6208056213400264</v>
      </c>
      <c r="AE155" s="44">
        <f t="shared" ref="AE155" si="62">AD155/(1+($A$28/(10^-N155))+(($A$28*$A$29)/(10^-N155)^2))*1</f>
        <v>0.27994035872279677</v>
      </c>
      <c r="AF155" s="44">
        <f t="shared" ref="AF155" si="63">AD155/(1+($A$28/(10^-N155))+(($A$28*$A$29)/(10^-N155)^2))*($A$28/(10^-N155))</f>
        <v>3.3372827970837435</v>
      </c>
      <c r="AG155" s="44">
        <f t="shared" ref="AG155" si="64">AD155/(1+($A$28/(10^-N155))+(($A$28*$A$29)/(10^-N155)^2))*(($A$28*$A$29)/(10^-N155)^2)</f>
        <v>3.5824655334862976E-3</v>
      </c>
      <c r="AH155" s="45">
        <f>AD155+AB155+SUM($AA$117:AA155)</f>
        <v>9.3034991470263577</v>
      </c>
      <c r="AI155" s="45">
        <f>AD155+AB155+SUM($AA$153:AA155)+$AI$153-$AH$153</f>
        <v>23.646266834457332</v>
      </c>
    </row>
    <row r="156" spans="4:37" ht="14.4" x14ac:dyDescent="0.3">
      <c r="E156" s="28">
        <v>42480.520138888889</v>
      </c>
      <c r="F156" s="86">
        <f t="shared" si="57"/>
        <v>2597.8909722222234</v>
      </c>
      <c r="G156" s="10">
        <v>13468</v>
      </c>
      <c r="H156" s="10">
        <v>37.24</v>
      </c>
      <c r="J156" s="10">
        <v>12</v>
      </c>
      <c r="L156" s="17">
        <v>1053</v>
      </c>
      <c r="N156" s="42">
        <v>7.6</v>
      </c>
      <c r="V156" s="17">
        <f t="shared" si="50"/>
        <v>9.1973695791200516E-5</v>
      </c>
      <c r="W156" s="17">
        <f t="shared" si="51"/>
        <v>1.2976167243340457E-2</v>
      </c>
      <c r="X156" s="17">
        <f t="shared" si="52"/>
        <v>3.3407952849177938E-5</v>
      </c>
      <c r="Y156" s="187">
        <f>X156+W156+SUM($V$117:V156)</f>
        <v>1.3627825916607196E-2</v>
      </c>
      <c r="Z156" s="1">
        <f t="shared" si="61"/>
        <v>3.6611362404805969E-6</v>
      </c>
      <c r="AA156" s="22">
        <f t="shared" si="53"/>
        <v>3.326266742523868E-2</v>
      </c>
      <c r="AB156" s="44">
        <f t="shared" si="54"/>
        <v>4.6928845443960592</v>
      </c>
      <c r="AC156" s="44">
        <f t="shared" si="55"/>
        <v>0.35835417149133808</v>
      </c>
      <c r="AD156" s="44">
        <f t="shared" si="56"/>
        <v>4.6350258479568813</v>
      </c>
      <c r="AE156" s="44">
        <f t="shared" ref="AE156:AE157" si="65">AD156/(1+($A$28/(10^-N156))+(($A$28*$A$29)/(10^-N156)^2))*1</f>
        <v>0.35835417149133802</v>
      </c>
      <c r="AF156" s="44">
        <f t="shared" ref="AF156:AF157" si="66">AD156/(1+($A$28/(10^-N156))+(($A$28*$A$29)/(10^-N156)^2))*($A$28/(10^-N156))</f>
        <v>4.2720857301089481</v>
      </c>
      <c r="AG156" s="44">
        <f t="shared" ref="AG156:AG157" si="67">AD156/(1+($A$28/(10^-N156))+(($A$28*$A$29)/(10^-N156)^2))*(($A$28*$A$29)/(10^-N156)^2)</f>
        <v>4.5859463565951766E-3</v>
      </c>
      <c r="AH156" s="45">
        <f>AD156+AB156+SUM($AA$117:AA156)</f>
        <v>11.377862706297567</v>
      </c>
      <c r="AI156" s="45">
        <f>AD156+AB156+SUM($AA$153:AA156)+$AI$153-$AH$153</f>
        <v>25.720630393728541</v>
      </c>
    </row>
    <row r="157" spans="4:37" ht="14.4" x14ac:dyDescent="0.3">
      <c r="E157" s="28">
        <v>42612.472222222219</v>
      </c>
      <c r="F157" s="86">
        <f t="shared" si="57"/>
        <v>2729.8430555555533</v>
      </c>
      <c r="G157" s="10">
        <v>13902</v>
      </c>
      <c r="H157" s="10">
        <v>66.06</v>
      </c>
      <c r="J157" s="10">
        <v>9</v>
      </c>
      <c r="L157" s="17">
        <v>1046</v>
      </c>
      <c r="N157" s="42">
        <v>7.6</v>
      </c>
      <c r="V157" s="17">
        <f t="shared" si="50"/>
        <v>1.6206746852349572E-4</v>
      </c>
      <c r="W157" s="17">
        <f t="shared" si="51"/>
        <v>2.2865391655457416E-2</v>
      </c>
      <c r="X157" s="17">
        <f t="shared" si="52"/>
        <v>5.8868378618928845E-5</v>
      </c>
      <c r="Y157" s="187">
        <f>X157+W157+SUM($V$117:V157)</f>
        <v>2.37045782230174E-2</v>
      </c>
      <c r="Z157" s="1">
        <f>LINEST(Y155:Y157,E155:E157,TRUE,TRUE)</f>
        <v>8.2684396363649215E-5</v>
      </c>
      <c r="AA157" s="22">
        <f t="shared" si="53"/>
        <v>3.4106296509440463E-2</v>
      </c>
      <c r="AB157" s="44">
        <f t="shared" si="54"/>
        <v>4.8119084891639261</v>
      </c>
      <c r="AC157" s="44">
        <f t="shared" si="55"/>
        <v>0.36744297960315353</v>
      </c>
      <c r="AD157" s="44">
        <f t="shared" si="56"/>
        <v>4.7525823433928593</v>
      </c>
      <c r="AE157" s="44">
        <f t="shared" si="65"/>
        <v>0.36744297960315353</v>
      </c>
      <c r="AF157" s="44">
        <f t="shared" si="66"/>
        <v>4.3804371057231819</v>
      </c>
      <c r="AG157" s="44">
        <f t="shared" si="67"/>
        <v>4.7022580665236893E-3</v>
      </c>
      <c r="AH157" s="45">
        <f>AD157+AB157+SUM($AA$117:AA157)</f>
        <v>11.648549443010852</v>
      </c>
      <c r="AI157" s="45">
        <f>AD157+AB157+SUM($AA$153:AA157)+$AI$153-$AH$153</f>
        <v>25.991317130441825</v>
      </c>
      <c r="AJ157" s="1">
        <f>LINEST(AI155:AI157,F155:F157,TRUE,TRUE)</f>
        <v>9.5935598309527456E-3</v>
      </c>
      <c r="AK157" s="1">
        <f>AJ157/Z157</f>
        <v>116.02624259068051</v>
      </c>
    </row>
    <row r="158" spans="4:37" x14ac:dyDescent="0.25">
      <c r="D158" s="16" t="s">
        <v>410</v>
      </c>
      <c r="E158" s="28">
        <v>42642.458333333336</v>
      </c>
      <c r="F158" s="86">
        <f t="shared" si="57"/>
        <v>2759.8291666666701</v>
      </c>
      <c r="V158" s="17">
        <f t="shared" si="50"/>
        <v>0</v>
      </c>
      <c r="W158" s="17">
        <f t="shared" si="51"/>
        <v>0</v>
      </c>
      <c r="X158" s="17">
        <f t="shared" si="52"/>
        <v>0</v>
      </c>
      <c r="AA158" s="17">
        <f t="shared" si="53"/>
        <v>0</v>
      </c>
      <c r="AB158" s="17">
        <f t="shared" si="54"/>
        <v>0</v>
      </c>
      <c r="AC158" s="17">
        <f t="shared" si="55"/>
        <v>0</v>
      </c>
    </row>
    <row r="159" spans="4:37" x14ac:dyDescent="0.25">
      <c r="E159" s="28">
        <v>42760.591666666667</v>
      </c>
      <c r="F159" s="86">
        <f t="shared" si="57"/>
        <v>2877.9625000000015</v>
      </c>
      <c r="G159" s="10">
        <v>6510</v>
      </c>
      <c r="H159" s="10">
        <v>121.6</v>
      </c>
      <c r="J159" s="10">
        <v>8</v>
      </c>
      <c r="K159" s="17">
        <v>5</v>
      </c>
      <c r="L159" s="17">
        <v>1074</v>
      </c>
      <c r="V159" s="17">
        <f t="shared" si="50"/>
        <v>3.0631160503052294E-4</v>
      </c>
      <c r="W159" s="17">
        <f t="shared" si="51"/>
        <v>4.3216167201496666E-2</v>
      </c>
      <c r="X159" s="17">
        <f t="shared" si="52"/>
        <v>1.1126272104197406E-4</v>
      </c>
      <c r="AA159" s="17">
        <f t="shared" si="53"/>
        <v>1.6398754512736056E-2</v>
      </c>
      <c r="AB159" s="17">
        <f t="shared" si="54"/>
        <v>2.3136286881722312</v>
      </c>
      <c r="AC159" s="17">
        <f t="shared" si="55"/>
        <v>0.17667140195865405</v>
      </c>
    </row>
    <row r="160" spans="4:37" x14ac:dyDescent="0.25">
      <c r="D160" s="19" t="s">
        <v>164</v>
      </c>
      <c r="E160" s="28">
        <v>42828.422222222223</v>
      </c>
      <c r="F160" s="86">
        <f t="shared" si="57"/>
        <v>2945.7930555555577</v>
      </c>
      <c r="G160" s="10">
        <v>6560</v>
      </c>
      <c r="H160" s="10">
        <v>396.9</v>
      </c>
      <c r="J160" s="10">
        <v>11</v>
      </c>
      <c r="L160" s="17">
        <v>1048</v>
      </c>
      <c r="V160" s="17">
        <f t="shared" si="50"/>
        <v>9.7559142904026462E-4</v>
      </c>
      <c r="W160" s="17">
        <f t="shared" si="51"/>
        <v>0.13764193594150603</v>
      </c>
      <c r="X160" s="17">
        <f t="shared" si="52"/>
        <v>3.5436775896698861E-4</v>
      </c>
      <c r="AA160" s="17">
        <f t="shared" si="53"/>
        <v>1.6124665594618635E-2</v>
      </c>
      <c r="AB160" s="17">
        <f t="shared" si="54"/>
        <v>2.2749586792045338</v>
      </c>
      <c r="AC160" s="17">
        <f t="shared" si="55"/>
        <v>0.17371851468983571</v>
      </c>
    </row>
    <row r="161" spans="4:35" x14ac:dyDescent="0.25">
      <c r="D161" s="19"/>
      <c r="E161" s="28">
        <v>42828.582638888889</v>
      </c>
      <c r="F161" s="86">
        <f t="shared" si="57"/>
        <v>2945.9534722222234</v>
      </c>
      <c r="G161" s="10">
        <v>1429</v>
      </c>
      <c r="H161" s="10">
        <v>2.89</v>
      </c>
      <c r="J161" s="10">
        <v>40</v>
      </c>
      <c r="L161" s="17">
        <v>1047</v>
      </c>
      <c r="V161" s="17">
        <f t="shared" si="50"/>
        <v>7.0969234221055338E-6</v>
      </c>
      <c r="W161" s="17">
        <f t="shared" si="51"/>
        <v>1.0012739451884913E-3</v>
      </c>
      <c r="X161" s="17">
        <f t="shared" si="52"/>
        <v>2.5778422952381996E-6</v>
      </c>
      <c r="AA161" s="17">
        <f t="shared" si="53"/>
        <v>3.5091707855324592E-3</v>
      </c>
      <c r="AB161" s="17">
        <f t="shared" si="54"/>
        <v>0.4950935874305723</v>
      </c>
      <c r="AC161" s="17">
        <f t="shared" si="55"/>
        <v>3.7805927389843695E-2</v>
      </c>
    </row>
    <row r="162" spans="4:35" x14ac:dyDescent="0.25">
      <c r="D162" s="19"/>
      <c r="E162" s="28">
        <v>42969.43472222222</v>
      </c>
      <c r="F162" s="86">
        <f t="shared" si="57"/>
        <v>3086.8055555555547</v>
      </c>
      <c r="G162" s="10">
        <v>4538</v>
      </c>
      <c r="H162" s="10">
        <v>1591</v>
      </c>
      <c r="J162" s="10">
        <v>8</v>
      </c>
      <c r="L162" s="17">
        <v>104</v>
      </c>
      <c r="V162" s="17">
        <f t="shared" si="50"/>
        <v>3.8808701649308463E-4</v>
      </c>
      <c r="W162" s="17">
        <f t="shared" si="51"/>
        <v>5.4753503027819971E-2</v>
      </c>
      <c r="X162" s="17">
        <f t="shared" si="52"/>
        <v>1.4096631256193951E-4</v>
      </c>
      <c r="AA162" s="17">
        <f t="shared" si="53"/>
        <v>1.1069383286270384E-3</v>
      </c>
      <c r="AB162" s="17">
        <f t="shared" si="54"/>
        <v>0.15617309663120491</v>
      </c>
      <c r="AC162" s="17">
        <f t="shared" si="55"/>
        <v>1.1925560947230688E-2</v>
      </c>
    </row>
    <row r="163" spans="4:35" x14ac:dyDescent="0.25">
      <c r="D163" s="19"/>
      <c r="E163" s="28">
        <v>43055.543749999997</v>
      </c>
      <c r="F163" s="86">
        <f t="shared" si="57"/>
        <v>3172.9145833333314</v>
      </c>
      <c r="G163" s="10">
        <v>4586</v>
      </c>
      <c r="H163" s="10">
        <v>1859</v>
      </c>
      <c r="J163" s="10">
        <v>22</v>
      </c>
      <c r="K163" s="17">
        <v>5</v>
      </c>
      <c r="L163" s="17">
        <v>1092</v>
      </c>
      <c r="V163" s="17">
        <f t="shared" si="50"/>
        <v>4.7613227645737057E-3</v>
      </c>
      <c r="W163" s="17">
        <f t="shared" si="51"/>
        <v>0.67175424409272932</v>
      </c>
      <c r="X163" s="17">
        <f t="shared" si="52"/>
        <v>1.7294732483047002E-3</v>
      </c>
      <c r="AA163" s="17">
        <f t="shared" si="53"/>
        <v>1.1745791392326526E-2</v>
      </c>
      <c r="AB163" s="17">
        <f t="shared" si="54"/>
        <v>1.6571624332486585</v>
      </c>
      <c r="AC163" s="17">
        <f t="shared" si="55"/>
        <v>0.12654286828823255</v>
      </c>
    </row>
    <row r="164" spans="4:35" x14ac:dyDescent="0.25">
      <c r="D164" s="19"/>
      <c r="E164" s="28">
        <v>43122.523611111108</v>
      </c>
      <c r="G164" s="10">
        <v>4836.84</v>
      </c>
      <c r="H164" s="10">
        <v>1936.93</v>
      </c>
      <c r="J164" s="10">
        <v>69</v>
      </c>
      <c r="L164" s="17">
        <v>1080</v>
      </c>
      <c r="V164" s="17">
        <f t="shared" si="50"/>
        <v>4.9064036626965775E-3</v>
      </c>
      <c r="W164" s="17">
        <f t="shared" si="51"/>
        <v>0.6922230746824044</v>
      </c>
      <c r="X164" s="17">
        <f t="shared" si="52"/>
        <v>1.7821715308093922E-3</v>
      </c>
      <c r="AA164" s="17">
        <f t="shared" si="53"/>
        <v>1.2252115198730628E-2</v>
      </c>
      <c r="AB164" s="17">
        <f t="shared" si="54"/>
        <v>1.7285974488220228</v>
      </c>
      <c r="AC164" s="17">
        <f t="shared" si="55"/>
        <v>0.13199772991525316</v>
      </c>
    </row>
    <row r="165" spans="4:35" x14ac:dyDescent="0.25">
      <c r="E165" s="28"/>
    </row>
    <row r="166" spans="4:35" ht="14.4" thickBot="1" x14ac:dyDescent="0.3">
      <c r="E166" s="28"/>
    </row>
    <row r="167" spans="4:35" ht="14.4" thickBot="1" x14ac:dyDescent="0.3">
      <c r="D167" s="87" t="s">
        <v>157</v>
      </c>
      <c r="E167" s="89">
        <v>39882.631249999999</v>
      </c>
      <c r="F167" s="87"/>
      <c r="G167" s="86"/>
      <c r="H167" s="86"/>
      <c r="I167" s="86"/>
      <c r="J167" s="87"/>
      <c r="K167" s="87"/>
      <c r="L167" s="79">
        <v>1037</v>
      </c>
      <c r="M167" s="87"/>
      <c r="N167" s="87"/>
      <c r="O167" s="95">
        <v>91.91</v>
      </c>
      <c r="P167" s="94">
        <v>19.57</v>
      </c>
      <c r="Q167" s="101">
        <f>P167-S167</f>
        <v>14.084529</v>
      </c>
      <c r="R167" s="87">
        <v>28.03</v>
      </c>
      <c r="S167" s="85">
        <f>R167*P167/100</f>
        <v>5.4854710000000004</v>
      </c>
      <c r="T167" s="40">
        <f>Q167/$A$18+S167</f>
        <v>11.354024750000001</v>
      </c>
      <c r="U167" s="40">
        <f>$A$16-T167</f>
        <v>105.64597524999999</v>
      </c>
    </row>
    <row r="168" spans="4:35" ht="14.4" x14ac:dyDescent="0.3">
      <c r="E168" s="89">
        <v>39883.631249999999</v>
      </c>
      <c r="F168" s="86">
        <f>E168-E$167</f>
        <v>1</v>
      </c>
      <c r="G168" s="86">
        <v>3740</v>
      </c>
      <c r="H168" s="86">
        <v>1.07</v>
      </c>
      <c r="I168" s="86"/>
      <c r="J168" s="86">
        <v>776</v>
      </c>
      <c r="K168" s="86"/>
      <c r="L168" s="79">
        <v>1037</v>
      </c>
      <c r="M168" s="86"/>
      <c r="N168" s="42">
        <v>7.6</v>
      </c>
      <c r="O168" s="90"/>
      <c r="P168" s="90"/>
      <c r="Q168" s="90"/>
      <c r="R168" s="87"/>
      <c r="S168" s="87"/>
      <c r="V168" s="43">
        <f t="shared" ref="V168:V207" si="68">($A$15*L168/1000/$A$13*H168)/$Q$167</f>
        <v>2.5639191884316013E-6</v>
      </c>
      <c r="W168" s="43">
        <f t="shared" ref="W168:W207" si="69">($U$167*L168/1000/$A$13*H168)/$Q$167</f>
        <v>3.6115699083205996E-4</v>
      </c>
      <c r="X168" s="43">
        <f t="shared" ref="X168:X207" si="70">($A$46*$S$167*H168*L168/1000000)/$Q$167</f>
        <v>9.4531022310352987E-7</v>
      </c>
      <c r="Y168" s="22">
        <f>X168+W168+SUM($V$168:V168)</f>
        <v>3.646662202435951E-4</v>
      </c>
      <c r="Z168" s="22"/>
      <c r="AA168" s="22">
        <f t="shared" ref="AA168:AA208" si="71">($A$15*L168/1000/$A$13*G168)/$Q$167</f>
        <v>8.9617362287235398E-3</v>
      </c>
      <c r="AB168" s="44">
        <f t="shared" ref="AB168:AB208" si="72">($U$167*L168/1000/$A$13*G168)/$Q$167</f>
        <v>1.2623618184223404</v>
      </c>
      <c r="AC168" s="44">
        <f t="shared" ref="AC168:AC208" si="73">($A$14*$S$167/1000*G168/1000000*L168/1000*1000000)/$Q$167</f>
        <v>9.800118882115251E-2</v>
      </c>
      <c r="AD168" s="44">
        <f t="shared" ref="AD168:AD203" si="74">($A$14*((L168/1000)*G168/10^6)*(1+($A$28/(10^-N168))+(($A$28*$A$29)/(10^-N168)^2))*1000000)*$S$167/1000/$Q$167</f>
        <v>1.2675673382736792</v>
      </c>
      <c r="AE168" s="44">
        <f>AD168/(1+($A$28/(10^-N168))+(($A$28*$A$29)/(10^-N168)^2))*1</f>
        <v>9.8001188821152524E-2</v>
      </c>
      <c r="AF168" s="44">
        <f>AD168/(1+($A$28/(10^-N168))+(($A$28*$A$29)/(10^-N168)^2))*($A$28/(10^-N168))</f>
        <v>1.1683120041667441</v>
      </c>
      <c r="AG168" s="44">
        <f>AD168/(1+($A$28/(10^-N168))+(($A$28*$A$29)/(10^-N168)^2))*(($A$28*$A$29)/(10^-N168)^2)</f>
        <v>1.2541452857825145E-3</v>
      </c>
      <c r="AH168" s="45">
        <f>AD168+AB168+SUM($AA$168:AA168)</f>
        <v>2.5388908929247433</v>
      </c>
      <c r="AI168" s="45">
        <f>AD168+AB168+SUM($AA$168:AA168)</f>
        <v>2.5388908929247433</v>
      </c>
    </row>
    <row r="169" spans="4:35" ht="14.4" x14ac:dyDescent="0.3">
      <c r="E169" s="89">
        <v>39890.642361111109</v>
      </c>
      <c r="F169" s="86">
        <f t="shared" ref="F169:F214" si="75">E169-E$167</f>
        <v>8.0111111111109494</v>
      </c>
      <c r="G169" s="86">
        <v>5817</v>
      </c>
      <c r="H169" s="86">
        <v>1.69</v>
      </c>
      <c r="I169" s="86"/>
      <c r="J169" s="86">
        <v>1006</v>
      </c>
      <c r="K169" s="86"/>
      <c r="L169" s="79">
        <v>1037</v>
      </c>
      <c r="M169" s="86"/>
      <c r="N169" s="42">
        <v>7.6</v>
      </c>
      <c r="O169" s="90"/>
      <c r="P169" s="90"/>
      <c r="Q169" s="90"/>
      <c r="R169" s="87"/>
      <c r="S169" s="87"/>
      <c r="V169" s="43">
        <f t="shared" si="68"/>
        <v>4.049554606027482E-6</v>
      </c>
      <c r="W169" s="43">
        <f t="shared" si="69"/>
        <v>5.7042552757587031E-4</v>
      </c>
      <c r="X169" s="43">
        <f t="shared" si="70"/>
        <v>1.4930600720046404E-6</v>
      </c>
      <c r="Y169" s="22">
        <f>X169+W169+SUM($V$168:V169)</f>
        <v>5.7853206144233406E-4</v>
      </c>
      <c r="Z169" s="22"/>
      <c r="AA169" s="22">
        <f t="shared" si="71"/>
        <v>1.3938614877669743E-2</v>
      </c>
      <c r="AB169" s="44">
        <f t="shared" si="72"/>
        <v>1.9634114165141054</v>
      </c>
      <c r="AC169" s="44">
        <f t="shared" si="73"/>
        <v>0.15242591320124177</v>
      </c>
      <c r="AD169" s="44">
        <f t="shared" si="74"/>
        <v>1.9715078092882332</v>
      </c>
      <c r="AE169" s="44">
        <f t="shared" ref="AE169:AE205" si="76">AD169/(1+($A$28/(10^-N169))+(($A$28*$A$29)/(10^-N169)^2))*1</f>
        <v>0.15242591320124177</v>
      </c>
      <c r="AF169" s="44">
        <f t="shared" ref="AF169:AF205" si="77">AD169/(1+($A$28/(10^-N169))+(($A$28*$A$29)/(10^-N169)^2))*($A$28/(10^-N169))</f>
        <v>1.8171312642347461</v>
      </c>
      <c r="AG169" s="44">
        <f t="shared" ref="AG169:AG205" si="78">AD169/(1+($A$28/(10^-N169))+(($A$28*$A$29)/(10^-N169)^2))*(($A$28*$A$29)/(10^-N169)^2)</f>
        <v>1.9506318522451568E-3</v>
      </c>
      <c r="AH169" s="45">
        <f>AD169+AB169+SUM($AA$168:AA169)</f>
        <v>3.9578195769087317</v>
      </c>
      <c r="AI169" s="45">
        <f>AD169+AB169+SUM($AA$168:AA169)</f>
        <v>3.9578195769087317</v>
      </c>
    </row>
    <row r="170" spans="4:35" ht="14.4" x14ac:dyDescent="0.3">
      <c r="E170" s="89">
        <v>39897.613194444442</v>
      </c>
      <c r="F170" s="86">
        <f t="shared" si="75"/>
        <v>14.981944444443798</v>
      </c>
      <c r="G170" s="86">
        <v>8847</v>
      </c>
      <c r="H170" s="86">
        <v>1.28</v>
      </c>
      <c r="I170" s="86"/>
      <c r="J170" s="86">
        <v>1223</v>
      </c>
      <c r="K170" s="86"/>
      <c r="L170" s="79">
        <v>1037</v>
      </c>
      <c r="M170" s="86"/>
      <c r="N170" s="42">
        <v>7.6</v>
      </c>
      <c r="O170" s="90"/>
      <c r="P170" s="90"/>
      <c r="Q170" s="90"/>
      <c r="R170" s="87"/>
      <c r="S170" s="87"/>
      <c r="V170" s="43">
        <f t="shared" si="68"/>
        <v>3.0671182814882708E-6</v>
      </c>
      <c r="W170" s="43">
        <f t="shared" si="69"/>
        <v>4.3203826940657641E-4</v>
      </c>
      <c r="X170" s="43">
        <f t="shared" si="70"/>
        <v>1.1308383977313254E-6</v>
      </c>
      <c r="Y170" s="22">
        <f>X170+W170+SUM($V$168:V170)</f>
        <v>4.4284969988025514E-4</v>
      </c>
      <c r="Z170" s="22"/>
      <c r="AA170" s="22">
        <f t="shared" si="71"/>
        <v>2.1199058934630258E-2</v>
      </c>
      <c r="AB170" s="44">
        <f t="shared" si="72"/>
        <v>2.9861270073749853</v>
      </c>
      <c r="AC170" s="44">
        <f t="shared" si="73"/>
        <v>0.23182259826222895</v>
      </c>
      <c r="AD170" s="44">
        <f t="shared" si="74"/>
        <v>2.9984407063388341</v>
      </c>
      <c r="AE170" s="44">
        <f t="shared" si="76"/>
        <v>0.23182259826222898</v>
      </c>
      <c r="AF170" s="44">
        <f t="shared" si="77"/>
        <v>2.7636514173430977</v>
      </c>
      <c r="AG170" s="44">
        <f t="shared" si="78"/>
        <v>2.9666907335074615E-3</v>
      </c>
      <c r="AH170" s="45">
        <f>AD170+AB170+SUM($AA$168:AA170)</f>
        <v>6.0286671237548424</v>
      </c>
      <c r="AI170" s="45">
        <f>AD170+AB170+SUM($AA$168:AA170)</f>
        <v>6.0286671237548424</v>
      </c>
    </row>
    <row r="171" spans="4:35" ht="14.4" x14ac:dyDescent="0.3">
      <c r="E171" s="89">
        <v>39912.729861111111</v>
      </c>
      <c r="F171" s="86">
        <f t="shared" si="75"/>
        <v>30.098611111112405</v>
      </c>
      <c r="G171" s="86">
        <v>11226</v>
      </c>
      <c r="H171" s="86">
        <v>1.31</v>
      </c>
      <c r="I171" s="86"/>
      <c r="J171" s="86">
        <v>1577</v>
      </c>
      <c r="K171" s="86"/>
      <c r="L171" s="79">
        <v>1037</v>
      </c>
      <c r="M171" s="86"/>
      <c r="N171" s="42">
        <v>7.6</v>
      </c>
      <c r="O171" s="90"/>
      <c r="P171" s="90"/>
      <c r="Q171" s="90"/>
      <c r="R171" s="87"/>
      <c r="S171" s="87"/>
      <c r="V171" s="43">
        <f t="shared" si="68"/>
        <v>3.1390038662106522E-6</v>
      </c>
      <c r="W171" s="43">
        <f t="shared" si="69"/>
        <v>4.4216416634579303E-4</v>
      </c>
      <c r="X171" s="43">
        <f t="shared" si="70"/>
        <v>1.1573424226781535E-6</v>
      </c>
      <c r="Y171" s="22">
        <f>X171+W171+SUM($V$168:V171)</f>
        <v>4.5614110471062919E-4</v>
      </c>
      <c r="Z171" s="1">
        <f t="shared" ref="Z171:Z207" si="79">LINEST(Y168:Y171,E168:E171,TRUE,TRUE)</f>
        <v>9.7297659577666415E-7</v>
      </c>
      <c r="AA171" s="22">
        <f t="shared" si="71"/>
        <v>2.6899585803115099E-2</v>
      </c>
      <c r="AB171" s="44">
        <f t="shared" si="72"/>
        <v>3.7891106346548646</v>
      </c>
      <c r="AC171" s="44">
        <f t="shared" si="73"/>
        <v>0.29416078762199416</v>
      </c>
      <c r="AD171" s="44">
        <f t="shared" si="74"/>
        <v>3.8047355453102463</v>
      </c>
      <c r="AE171" s="44">
        <f t="shared" si="76"/>
        <v>0.29416078762199416</v>
      </c>
      <c r="AF171" s="44">
        <f t="shared" si="77"/>
        <v>3.5068103098331203</v>
      </c>
      <c r="AG171" s="44">
        <f t="shared" si="78"/>
        <v>3.7644478551322209E-3</v>
      </c>
      <c r="AH171" s="45">
        <f>AD171+AB171+SUM($AA$168:AA171)</f>
        <v>7.6648451758092495</v>
      </c>
      <c r="AI171" s="45">
        <f>AD171+AB171+SUM($AA$168:AA171)</f>
        <v>7.6648451758092495</v>
      </c>
    </row>
    <row r="172" spans="4:35" ht="14.4" x14ac:dyDescent="0.3">
      <c r="E172" s="89">
        <v>39920.655555555553</v>
      </c>
      <c r="F172" s="86">
        <f t="shared" si="75"/>
        <v>38.024305555554747</v>
      </c>
      <c r="G172" s="86">
        <v>12734</v>
      </c>
      <c r="H172" s="86">
        <v>1.45</v>
      </c>
      <c r="I172" s="86"/>
      <c r="J172" s="86">
        <v>1780</v>
      </c>
      <c r="K172" s="86"/>
      <c r="L172" s="79">
        <v>1037</v>
      </c>
      <c r="M172" s="86"/>
      <c r="N172" s="42">
        <v>7.6</v>
      </c>
      <c r="O172" s="90"/>
      <c r="P172" s="90"/>
      <c r="Q172" s="90"/>
      <c r="R172" s="87"/>
      <c r="S172" s="87"/>
      <c r="V172" s="43">
        <f t="shared" si="68"/>
        <v>3.4744699282484315E-6</v>
      </c>
      <c r="W172" s="43">
        <f t="shared" si="69"/>
        <v>4.8941835206213729E-4</v>
      </c>
      <c r="X172" s="43">
        <f t="shared" si="70"/>
        <v>1.2810278724300172E-6</v>
      </c>
      <c r="Y172" s="22">
        <f>X172+W172+SUM($V$168:V172)</f>
        <v>5.0699344580497374E-4</v>
      </c>
      <c r="Z172" s="1">
        <f t="shared" si="79"/>
        <v>-1.6438191201632103E-6</v>
      </c>
      <c r="AA172" s="22">
        <f t="shared" si="71"/>
        <v>3.0513034528493466E-2</v>
      </c>
      <c r="AB172" s="44">
        <f t="shared" si="72"/>
        <v>4.2981057207994873</v>
      </c>
      <c r="AC172" s="44">
        <f t="shared" si="73"/>
        <v>0.33367570546752834</v>
      </c>
      <c r="AD172" s="44">
        <f t="shared" si="74"/>
        <v>4.315829541598136</v>
      </c>
      <c r="AE172" s="44">
        <f t="shared" si="76"/>
        <v>0.33367570546752834</v>
      </c>
      <c r="AF172" s="44">
        <f t="shared" si="77"/>
        <v>3.9778837061655929</v>
      </c>
      <c r="AG172" s="44">
        <f t="shared" si="78"/>
        <v>4.2701299650145822E-3</v>
      </c>
      <c r="AH172" s="45">
        <f>AD172+AB172+SUM($AA$168:AA172)</f>
        <v>8.7154472927702553</v>
      </c>
      <c r="AI172" s="45">
        <f>AD172+AB172+SUM($AA$168:AA172)</f>
        <v>8.7154472927702553</v>
      </c>
    </row>
    <row r="173" spans="4:35" ht="14.4" x14ac:dyDescent="0.3">
      <c r="E173" s="89">
        <v>39940.591666666667</v>
      </c>
      <c r="F173" s="86">
        <f t="shared" si="75"/>
        <v>57.960416666668607</v>
      </c>
      <c r="G173" s="86">
        <v>15603</v>
      </c>
      <c r="H173" s="86">
        <v>4.34</v>
      </c>
      <c r="I173" s="86"/>
      <c r="J173" s="86">
        <v>256</v>
      </c>
      <c r="K173" s="86"/>
      <c r="L173" s="79">
        <v>1037</v>
      </c>
      <c r="M173" s="86"/>
      <c r="N173" s="42">
        <v>7.6</v>
      </c>
      <c r="O173" s="90"/>
      <c r="P173" s="90"/>
      <c r="Q173" s="90"/>
      <c r="R173" s="87"/>
      <c r="S173" s="87"/>
      <c r="V173" s="43">
        <f t="shared" si="68"/>
        <v>1.0399447923171166E-5</v>
      </c>
      <c r="W173" s="43">
        <f t="shared" si="69"/>
        <v>1.4648797572066731E-3</v>
      </c>
      <c r="X173" s="43">
        <f t="shared" si="70"/>
        <v>3.8342489423077749E-6</v>
      </c>
      <c r="Y173" s="22">
        <f>X173+W173+SUM($V$168:V173)</f>
        <v>1.4954075199425584E-3</v>
      </c>
      <c r="Z173" s="1">
        <f t="shared" si="79"/>
        <v>2.4974323817365417E-5</v>
      </c>
      <c r="AA173" s="22">
        <f t="shared" si="71"/>
        <v>3.738769261411054E-2</v>
      </c>
      <c r="AB173" s="44">
        <f t="shared" si="72"/>
        <v>5.2664789980865718</v>
      </c>
      <c r="AC173" s="44">
        <f t="shared" si="73"/>
        <v>0.40885362277444987</v>
      </c>
      <c r="AD173" s="44">
        <f t="shared" si="74"/>
        <v>5.2881960371882943</v>
      </c>
      <c r="AE173" s="44">
        <f t="shared" si="76"/>
        <v>0.40885362277445003</v>
      </c>
      <c r="AF173" s="44">
        <f t="shared" si="77"/>
        <v>4.8741102141747898</v>
      </c>
      <c r="AG173" s="44">
        <f t="shared" si="78"/>
        <v>5.2322002390546999E-3</v>
      </c>
      <c r="AH173" s="45">
        <f>AD173+AB173+SUM($AA$168:AA173)</f>
        <v>10.693574758261608</v>
      </c>
      <c r="AI173" s="45">
        <f>AD173+AB173+SUM($AA$168:AA173)</f>
        <v>10.693574758261608</v>
      </c>
    </row>
    <row r="174" spans="4:35" ht="14.4" x14ac:dyDescent="0.3">
      <c r="E174" s="89">
        <v>39959.602777777778</v>
      </c>
      <c r="F174" s="86">
        <f t="shared" si="75"/>
        <v>76.971527777779556</v>
      </c>
      <c r="G174" s="86">
        <v>16377</v>
      </c>
      <c r="H174" s="86">
        <v>4.84</v>
      </c>
      <c r="I174" s="86"/>
      <c r="J174" s="86">
        <v>629</v>
      </c>
      <c r="K174" s="86"/>
      <c r="L174" s="79">
        <v>1037</v>
      </c>
      <c r="M174" s="86"/>
      <c r="N174" s="42">
        <v>7.6</v>
      </c>
      <c r="O174" s="90"/>
      <c r="P174" s="90"/>
      <c r="Q174" s="90"/>
      <c r="R174" s="87"/>
      <c r="S174" s="87"/>
      <c r="V174" s="43">
        <f t="shared" si="68"/>
        <v>1.1597541001877524E-5</v>
      </c>
      <c r="W174" s="43">
        <f t="shared" si="69"/>
        <v>1.6336447061936169E-3</v>
      </c>
      <c r="X174" s="43">
        <f t="shared" si="70"/>
        <v>4.2759826914215736E-6</v>
      </c>
      <c r="Y174" s="22">
        <f>X174+W174+SUM($V$168:V174)</f>
        <v>1.6762117436804934E-3</v>
      </c>
      <c r="Z174" s="1">
        <f t="shared" si="79"/>
        <v>2.9222438198303847E-5</v>
      </c>
      <c r="AA174" s="22">
        <f t="shared" si="71"/>
        <v>3.9242340699947975E-2</v>
      </c>
      <c r="AB174" s="44">
        <f t="shared" si="72"/>
        <v>5.52772713911836</v>
      </c>
      <c r="AC174" s="44">
        <f t="shared" si="73"/>
        <v>0.42913515222567239</v>
      </c>
      <c r="AD174" s="44">
        <f t="shared" si="74"/>
        <v>5.5505214702962684</v>
      </c>
      <c r="AE174" s="44">
        <f t="shared" si="76"/>
        <v>0.42913515222567244</v>
      </c>
      <c r="AF174" s="44">
        <f t="shared" si="77"/>
        <v>5.1158945701173186</v>
      </c>
      <c r="AG174" s="44">
        <f t="shared" si="78"/>
        <v>5.4917479532781395E-3</v>
      </c>
      <c r="AH174" s="45">
        <f>AD174+AB174+SUM($AA$168:AA174)</f>
        <v>11.25639067310132</v>
      </c>
      <c r="AI174" s="45">
        <f>AD174+AB174+SUM($AA$168:AA174)</f>
        <v>11.25639067310132</v>
      </c>
    </row>
    <row r="175" spans="4:35" ht="14.4" x14ac:dyDescent="0.3">
      <c r="E175" s="89">
        <v>39974.43472222222</v>
      </c>
      <c r="F175" s="86">
        <f t="shared" si="75"/>
        <v>91.803472222221899</v>
      </c>
      <c r="G175" s="86">
        <v>16367.9</v>
      </c>
      <c r="H175" s="86">
        <v>5.87</v>
      </c>
      <c r="I175" s="86"/>
      <c r="J175" s="86">
        <v>844</v>
      </c>
      <c r="K175" s="86"/>
      <c r="L175" s="79">
        <v>1037</v>
      </c>
      <c r="M175" s="86"/>
      <c r="N175" s="42">
        <v>7.6</v>
      </c>
      <c r="O175" s="90"/>
      <c r="P175" s="90"/>
      <c r="Q175" s="90"/>
      <c r="R175" s="87"/>
      <c r="S175" s="87"/>
      <c r="V175" s="43">
        <f t="shared" si="68"/>
        <v>1.4065612744012617E-5</v>
      </c>
      <c r="W175" s="43">
        <f t="shared" si="69"/>
        <v>1.9813005011067217E-3</v>
      </c>
      <c r="X175" s="43">
        <f t="shared" si="70"/>
        <v>5.1859542145960005E-6</v>
      </c>
      <c r="Y175" s="22">
        <f>X175+W175+SUM($V$168:V175)</f>
        <v>2.0388431228607852E-3</v>
      </c>
      <c r="Z175" s="1">
        <f t="shared" si="79"/>
        <v>2.6760139040519611E-5</v>
      </c>
      <c r="AA175" s="22">
        <f t="shared" si="71"/>
        <v>3.9220535405915517E-2</v>
      </c>
      <c r="AB175" s="44">
        <f t="shared" si="72"/>
        <v>5.5246556170467978</v>
      </c>
      <c r="AC175" s="44">
        <f t="shared" si="73"/>
        <v>0.42889670013522518</v>
      </c>
      <c r="AD175" s="44">
        <f t="shared" si="74"/>
        <v>5.5474372823876354</v>
      </c>
      <c r="AE175" s="44">
        <f t="shared" si="76"/>
        <v>0.4288967001352253</v>
      </c>
      <c r="AF175" s="44">
        <f t="shared" si="77"/>
        <v>5.1130518858291056</v>
      </c>
      <c r="AG175" s="44">
        <f t="shared" si="78"/>
        <v>5.488696423304712E-3</v>
      </c>
      <c r="AH175" s="45">
        <f>AD175+AB175+SUM($AA$168:AA175)</f>
        <v>11.28945549852704</v>
      </c>
      <c r="AI175" s="45">
        <f>AD175+AB175+SUM($AA$168:AA175)</f>
        <v>11.28945549852704</v>
      </c>
    </row>
    <row r="176" spans="4:35" ht="14.4" x14ac:dyDescent="0.3">
      <c r="E176" s="89">
        <v>39993.433333333334</v>
      </c>
      <c r="F176" s="86">
        <f t="shared" si="75"/>
        <v>110.80208333333576</v>
      </c>
      <c r="G176" s="86">
        <v>17872</v>
      </c>
      <c r="H176" s="86">
        <v>6.8</v>
      </c>
      <c r="I176" s="86"/>
      <c r="J176" s="86">
        <v>1287</v>
      </c>
      <c r="K176" s="86"/>
      <c r="L176" s="79">
        <v>1037</v>
      </c>
      <c r="M176" s="86"/>
      <c r="N176" s="42">
        <v>7.6</v>
      </c>
      <c r="O176" s="90"/>
      <c r="P176" s="90"/>
      <c r="Q176" s="90"/>
      <c r="R176" s="87"/>
      <c r="S176" s="87"/>
      <c r="V176" s="43">
        <f t="shared" si="68"/>
        <v>1.6294065870406437E-5</v>
      </c>
      <c r="W176" s="43">
        <f t="shared" si="69"/>
        <v>2.2952033062224372E-3</v>
      </c>
      <c r="X176" s="43">
        <f t="shared" si="70"/>
        <v>6.0075789879476672E-6</v>
      </c>
      <c r="Y176" s="22">
        <f>X176+W176+SUM($V$168:V176)</f>
        <v>2.3698616186202588E-3</v>
      </c>
      <c r="Z176" s="1">
        <f t="shared" si="79"/>
        <v>1.7125262412172357E-5</v>
      </c>
      <c r="AA176" s="22">
        <f t="shared" si="71"/>
        <v>4.2824639005279976E-2</v>
      </c>
      <c r="AB176" s="44">
        <f t="shared" si="72"/>
        <v>6.0323343365893232</v>
      </c>
      <c r="AC176" s="44">
        <f t="shared" si="73"/>
        <v>0.46830942422771071</v>
      </c>
      <c r="AD176" s="44">
        <f t="shared" si="74"/>
        <v>6.0572094838575383</v>
      </c>
      <c r="AE176" s="44">
        <f t="shared" si="76"/>
        <v>0.46830942422771066</v>
      </c>
      <c r="AF176" s="44">
        <f t="shared" si="77"/>
        <v>5.5829069888952008</v>
      </c>
      <c r="AG176" s="44">
        <f t="shared" si="78"/>
        <v>5.9930707346270316E-3</v>
      </c>
      <c r="AH176" s="45">
        <f>AD176+AB176+SUM($AA$168:AA176)</f>
        <v>12.349731058544748</v>
      </c>
      <c r="AI176" s="45">
        <f>AD176+AB176+SUM($AA$168:AA176)</f>
        <v>12.349731058544748</v>
      </c>
    </row>
    <row r="177" spans="5:37" ht="14.4" x14ac:dyDescent="0.3">
      <c r="E177" s="89">
        <v>40007.446527777778</v>
      </c>
      <c r="F177" s="86">
        <f t="shared" si="75"/>
        <v>124.81527777777956</v>
      </c>
      <c r="G177" s="86">
        <v>18346</v>
      </c>
      <c r="H177" s="86">
        <v>4.4400000000000004</v>
      </c>
      <c r="I177" s="86"/>
      <c r="J177" s="86">
        <v>163</v>
      </c>
      <c r="K177" s="86"/>
      <c r="L177" s="79">
        <v>1037</v>
      </c>
      <c r="M177" s="86"/>
      <c r="N177" s="42">
        <v>7.6</v>
      </c>
      <c r="O177" s="90"/>
      <c r="P177" s="90"/>
      <c r="Q177" s="90"/>
      <c r="R177" s="87"/>
      <c r="S177" s="87"/>
      <c r="V177" s="43">
        <f t="shared" si="68"/>
        <v>1.0639066538912439E-5</v>
      </c>
      <c r="W177" s="43">
        <f t="shared" si="69"/>
        <v>1.4986327470040619E-3</v>
      </c>
      <c r="X177" s="43">
        <f t="shared" si="70"/>
        <v>3.9225956921305358E-6</v>
      </c>
      <c r="Y177" s="22">
        <f>X177+W177+SUM($V$168:V177)</f>
        <v>1.5818451426449791E-3</v>
      </c>
      <c r="Z177" s="1">
        <f t="shared" si="79"/>
        <v>8.4710421339726347E-7</v>
      </c>
      <c r="AA177" s="22">
        <f t="shared" si="71"/>
        <v>4.3960431243893608E-2</v>
      </c>
      <c r="AB177" s="44">
        <f t="shared" si="72"/>
        <v>6.1923235082289452</v>
      </c>
      <c r="AC177" s="44">
        <f t="shared" si="73"/>
        <v>0.48072989575210273</v>
      </c>
      <c r="AD177" s="44">
        <f t="shared" si="74"/>
        <v>6.2178583925050592</v>
      </c>
      <c r="AE177" s="44">
        <f t="shared" si="76"/>
        <v>0.48072989575210279</v>
      </c>
      <c r="AF177" s="44">
        <f t="shared" si="77"/>
        <v>5.7309764781933401</v>
      </c>
      <c r="AG177" s="44">
        <f t="shared" si="78"/>
        <v>6.1520185596165809E-3</v>
      </c>
      <c r="AH177" s="45">
        <f>AD177+AB177+SUM($AA$168:AA177)</f>
        <v>12.714329570075783</v>
      </c>
      <c r="AI177" s="45">
        <f>AD177+AB177+SUM($AA$168:AA177)</f>
        <v>12.714329570075783</v>
      </c>
    </row>
    <row r="178" spans="5:37" ht="14.4" x14ac:dyDescent="0.3">
      <c r="E178" s="89">
        <v>40021.388194444444</v>
      </c>
      <c r="F178" s="86">
        <f t="shared" si="75"/>
        <v>138.75694444444525</v>
      </c>
      <c r="G178" s="86">
        <v>18462.3</v>
      </c>
      <c r="H178" s="86">
        <v>4.54</v>
      </c>
      <c r="I178" s="86"/>
      <c r="J178" s="86">
        <v>232</v>
      </c>
      <c r="K178" s="86"/>
      <c r="L178" s="79">
        <v>1037</v>
      </c>
      <c r="M178" s="86"/>
      <c r="N178" s="42">
        <v>7.6</v>
      </c>
      <c r="O178" s="90"/>
      <c r="P178" s="90"/>
      <c r="Q178" s="90"/>
      <c r="R178" s="87"/>
      <c r="S178" s="87"/>
      <c r="V178" s="43">
        <f t="shared" si="68"/>
        <v>1.087868515465371E-5</v>
      </c>
      <c r="W178" s="43">
        <f t="shared" si="69"/>
        <v>1.5323857368014506E-3</v>
      </c>
      <c r="X178" s="43">
        <f t="shared" si="70"/>
        <v>4.010942441953295E-6</v>
      </c>
      <c r="Y178" s="22">
        <f>X178+W178+SUM($V$168:V178)</f>
        <v>1.6265651643468442E-3</v>
      </c>
      <c r="Z178" s="1">
        <f t="shared" si="79"/>
        <v>-1.2294640156480301E-5</v>
      </c>
      <c r="AA178" s="22">
        <f t="shared" si="71"/>
        <v>4.4239107694000704E-2</v>
      </c>
      <c r="AB178" s="44">
        <f t="shared" si="72"/>
        <v>6.2315782353633082</v>
      </c>
      <c r="AC178" s="44">
        <f t="shared" si="73"/>
        <v>0.48377736587507053</v>
      </c>
      <c r="AD178" s="44">
        <f t="shared" si="74"/>
        <v>6.2572749918208928</v>
      </c>
      <c r="AE178" s="44">
        <f t="shared" si="76"/>
        <v>0.48377736587507048</v>
      </c>
      <c r="AF178" s="44">
        <f t="shared" si="77"/>
        <v>5.7673066081624791</v>
      </c>
      <c r="AG178" s="44">
        <f t="shared" si="78"/>
        <v>6.1910177833429166E-3</v>
      </c>
      <c r="AH178" s="45">
        <f>AD178+AB178+SUM($AA$168:AA178)</f>
        <v>12.837240004219982</v>
      </c>
      <c r="AI178" s="45">
        <f>AD178+AB178+SUM($AA$168:AA178)</f>
        <v>12.837240004219982</v>
      </c>
    </row>
    <row r="179" spans="5:37" ht="14.4" x14ac:dyDescent="0.3">
      <c r="E179" s="89">
        <v>40035.45208333333</v>
      </c>
      <c r="F179" s="86">
        <f t="shared" si="75"/>
        <v>152.82083333333139</v>
      </c>
      <c r="G179" s="86">
        <v>18182.099999999999</v>
      </c>
      <c r="H179" s="86">
        <v>4.54</v>
      </c>
      <c r="I179" s="86"/>
      <c r="J179" s="86">
        <v>431</v>
      </c>
      <c r="K179" s="86"/>
      <c r="L179" s="79">
        <v>1037</v>
      </c>
      <c r="M179" s="86"/>
      <c r="N179" s="42">
        <v>7.6</v>
      </c>
      <c r="O179" s="90"/>
      <c r="P179" s="90"/>
      <c r="Q179" s="90"/>
      <c r="R179" s="87"/>
      <c r="S179" s="87"/>
      <c r="V179" s="43">
        <f t="shared" si="68"/>
        <v>1.087868515465371E-5</v>
      </c>
      <c r="W179" s="43">
        <f t="shared" si="69"/>
        <v>1.5323857368014506E-3</v>
      </c>
      <c r="X179" s="43">
        <f t="shared" si="70"/>
        <v>4.010942441953295E-6</v>
      </c>
      <c r="Y179" s="22">
        <f>X179+W179+SUM($V$168:V179)</f>
        <v>1.6374438495014979E-3</v>
      </c>
      <c r="Z179" s="1">
        <f t="shared" si="79"/>
        <v>-1.5373661760956299E-5</v>
      </c>
      <c r="AA179" s="22">
        <f t="shared" si="71"/>
        <v>4.356769633269366E-2</v>
      </c>
      <c r="AB179" s="44">
        <f t="shared" si="72"/>
        <v>6.1370023579510251</v>
      </c>
      <c r="AC179" s="44">
        <f t="shared" si="73"/>
        <v>0.476435137771411</v>
      </c>
      <c r="AD179" s="44">
        <f t="shared" si="74"/>
        <v>6.1623091179748268</v>
      </c>
      <c r="AE179" s="44">
        <f t="shared" si="76"/>
        <v>0.47643513777141083</v>
      </c>
      <c r="AF179" s="44">
        <f t="shared" si="77"/>
        <v>5.6797769227166173</v>
      </c>
      <c r="AG179" s="44">
        <f t="shared" si="78"/>
        <v>6.0970574867984621E-3</v>
      </c>
      <c r="AH179" s="45">
        <f>AD179+AB179+SUM($AA$168:AA179)</f>
        <v>12.691265949294324</v>
      </c>
      <c r="AI179" s="45">
        <f>AD179+AB179+SUM($AA$168:AA179)</f>
        <v>12.691265949294324</v>
      </c>
    </row>
    <row r="180" spans="5:37" ht="14.4" x14ac:dyDescent="0.3">
      <c r="E180" s="89">
        <v>40049.425694444442</v>
      </c>
      <c r="F180" s="86">
        <f t="shared" si="75"/>
        <v>166.7944444444438</v>
      </c>
      <c r="G180" s="86">
        <v>18630</v>
      </c>
      <c r="H180" s="86">
        <v>6.12</v>
      </c>
      <c r="I180" s="86"/>
      <c r="J180" s="86">
        <v>716</v>
      </c>
      <c r="K180" s="86"/>
      <c r="L180" s="79">
        <v>1037</v>
      </c>
      <c r="M180" s="86"/>
      <c r="N180" s="42">
        <v>7.6</v>
      </c>
      <c r="O180" s="90"/>
      <c r="P180" s="90"/>
      <c r="Q180" s="90"/>
      <c r="R180" s="87"/>
      <c r="S180" s="87"/>
      <c r="V180" s="43">
        <f t="shared" si="68"/>
        <v>1.4664659283365796E-5</v>
      </c>
      <c r="W180" s="43">
        <f t="shared" si="69"/>
        <v>2.0656829756001936E-3</v>
      </c>
      <c r="X180" s="43">
        <f t="shared" si="70"/>
        <v>5.4068210891528998E-6</v>
      </c>
      <c r="Y180" s="22">
        <f>X180+W180+SUM($V$168:V180)</f>
        <v>2.1868016262308063E-3</v>
      </c>
      <c r="Z180" s="1">
        <f t="shared" si="79"/>
        <v>1.3038802682681486E-5</v>
      </c>
      <c r="AA180" s="22">
        <f t="shared" si="71"/>
        <v>4.4640948112598812E-2</v>
      </c>
      <c r="AB180" s="44">
        <f t="shared" si="72"/>
        <v>6.2881819992535304</v>
      </c>
      <c r="AC180" s="44">
        <f t="shared" si="73"/>
        <v>0.48817169725616888</v>
      </c>
      <c r="AD180" s="44">
        <f t="shared" si="74"/>
        <v>6.3141121689942885</v>
      </c>
      <c r="AE180" s="44">
        <f t="shared" si="76"/>
        <v>0.48817169725616877</v>
      </c>
      <c r="AF180" s="44">
        <f t="shared" si="77"/>
        <v>5.8196932186166954</v>
      </c>
      <c r="AG180" s="44">
        <f t="shared" si="78"/>
        <v>6.2472531214246632E-3</v>
      </c>
      <c r="AH180" s="45">
        <f>AD180+AB180+SUM($AA$168:AA180)</f>
        <v>13.038889589728893</v>
      </c>
      <c r="AI180" s="45">
        <f>AD180+AB180+SUM($AA$168:AA180)</f>
        <v>13.038889589728893</v>
      </c>
    </row>
    <row r="181" spans="5:37" ht="14.4" x14ac:dyDescent="0.3">
      <c r="E181" s="89">
        <v>40063.38958333333</v>
      </c>
      <c r="F181" s="86">
        <f t="shared" si="75"/>
        <v>180.75833333333139</v>
      </c>
      <c r="G181" s="86">
        <v>20094.8</v>
      </c>
      <c r="H181" s="86">
        <v>5.42</v>
      </c>
      <c r="I181" s="86"/>
      <c r="J181" s="86">
        <v>1010</v>
      </c>
      <c r="K181" s="86"/>
      <c r="L181" s="79">
        <v>1037</v>
      </c>
      <c r="M181" s="86"/>
      <c r="N181" s="42">
        <v>7.6</v>
      </c>
      <c r="O181" s="90"/>
      <c r="P181" s="90"/>
      <c r="Q181" s="90"/>
      <c r="R181" s="87"/>
      <c r="S181" s="87"/>
      <c r="V181" s="43">
        <f t="shared" si="68"/>
        <v>1.2987328973176895E-5</v>
      </c>
      <c r="W181" s="43">
        <f t="shared" si="69"/>
        <v>1.8294120470184719E-3</v>
      </c>
      <c r="X181" s="43">
        <f t="shared" si="70"/>
        <v>4.7883938403935818E-6</v>
      </c>
      <c r="Y181" s="22">
        <f>X181+W181+SUM($V$168:V181)</f>
        <v>1.9628995993735024E-3</v>
      </c>
      <c r="Z181" s="1">
        <f t="shared" si="79"/>
        <v>1.113348389280196E-5</v>
      </c>
      <c r="AA181" s="22">
        <f t="shared" si="71"/>
        <v>4.8150881595976955E-2</v>
      </c>
      <c r="AB181" s="44">
        <f t="shared" si="72"/>
        <v>6.7825957938056805</v>
      </c>
      <c r="AC181" s="44">
        <f t="shared" si="73"/>
        <v>0.52655462276023945</v>
      </c>
      <c r="AD181" s="44">
        <f t="shared" si="74"/>
        <v>6.8105647457598719</v>
      </c>
      <c r="AE181" s="44">
        <f t="shared" si="76"/>
        <v>0.52655462276023934</v>
      </c>
      <c r="AF181" s="44">
        <f t="shared" si="77"/>
        <v>6.2772716741523755</v>
      </c>
      <c r="AG181" s="44">
        <f t="shared" si="78"/>
        <v>6.7384488472573435E-3</v>
      </c>
      <c r="AH181" s="45">
        <f>AD181+AB181+SUM($AA$168:AA181)</f>
        <v>14.077906842642602</v>
      </c>
      <c r="AI181" s="45">
        <f>AD181+AB181+SUM($AA$168:AA181)</f>
        <v>14.077906842642602</v>
      </c>
    </row>
    <row r="182" spans="5:37" ht="14.4" x14ac:dyDescent="0.3">
      <c r="E182" s="89">
        <v>40077.368055555555</v>
      </c>
      <c r="F182" s="86">
        <f t="shared" si="75"/>
        <v>194.7368055555562</v>
      </c>
      <c r="G182" s="86">
        <v>19925.5</v>
      </c>
      <c r="H182" s="86">
        <v>6.08</v>
      </c>
      <c r="I182" s="86"/>
      <c r="J182" s="86">
        <v>1358</v>
      </c>
      <c r="K182" s="86"/>
      <c r="L182" s="79">
        <v>1037</v>
      </c>
      <c r="M182" s="86"/>
      <c r="N182" s="42">
        <v>7.6</v>
      </c>
      <c r="O182" s="90"/>
      <c r="P182" s="90"/>
      <c r="Q182" s="90"/>
      <c r="R182" s="87"/>
      <c r="S182" s="87"/>
      <c r="V182" s="43">
        <f t="shared" si="68"/>
        <v>1.4568811837069285E-5</v>
      </c>
      <c r="W182" s="43">
        <f t="shared" si="69"/>
        <v>2.0521817796812381E-3</v>
      </c>
      <c r="X182" s="43">
        <f t="shared" si="70"/>
        <v>5.3714823892237968E-6</v>
      </c>
      <c r="Y182" s="22">
        <f>X182+W182+SUM($V$168:V182)</f>
        <v>2.2008212324221678E-3</v>
      </c>
      <c r="Z182" s="1">
        <f t="shared" si="79"/>
        <v>1.049582566793058E-5</v>
      </c>
      <c r="AA182" s="22">
        <f t="shared" si="71"/>
        <v>4.7745207279526983E-2</v>
      </c>
      <c r="AB182" s="44">
        <f t="shared" si="72"/>
        <v>6.7254519820787015</v>
      </c>
      <c r="AC182" s="44">
        <f t="shared" si="73"/>
        <v>0.52211836573686476</v>
      </c>
      <c r="AD182" s="44">
        <f t="shared" si="74"/>
        <v>6.7531852937893557</v>
      </c>
      <c r="AE182" s="44">
        <f t="shared" si="76"/>
        <v>0.52211836573686476</v>
      </c>
      <c r="AF182" s="44">
        <f t="shared" si="77"/>
        <v>6.2243852510760576</v>
      </c>
      <c r="AG182" s="44">
        <f t="shared" si="78"/>
        <v>6.6816769764330179E-3</v>
      </c>
      <c r="AH182" s="45">
        <f>AD182+AB182+SUM($AA$168:AA182)</f>
        <v>14.011128786224633</v>
      </c>
      <c r="AI182" s="45">
        <f>AD182+AB182+SUM($AA$168:AA182)</f>
        <v>14.011128786224633</v>
      </c>
    </row>
    <row r="183" spans="5:37" ht="14.4" x14ac:dyDescent="0.3">
      <c r="E183" s="89">
        <v>40091.37222222222</v>
      </c>
      <c r="F183" s="86">
        <f t="shared" si="75"/>
        <v>208.7409722222219</v>
      </c>
      <c r="G183" s="86">
        <v>19715.8</v>
      </c>
      <c r="H183" s="86">
        <v>5.97</v>
      </c>
      <c r="I183" s="86"/>
      <c r="J183" s="86">
        <v>1668</v>
      </c>
      <c r="K183" s="86"/>
      <c r="L183" s="79">
        <v>1037</v>
      </c>
      <c r="M183" s="86"/>
      <c r="N183" s="42">
        <v>7.6</v>
      </c>
      <c r="O183" s="90"/>
      <c r="P183" s="90"/>
      <c r="Q183" s="90"/>
      <c r="R183" s="87"/>
      <c r="S183" s="87"/>
      <c r="V183" s="43">
        <f t="shared" si="68"/>
        <v>1.4305231359753888E-5</v>
      </c>
      <c r="W183" s="43">
        <f t="shared" si="69"/>
        <v>2.0150534909041101E-3</v>
      </c>
      <c r="X183" s="43">
        <f t="shared" si="70"/>
        <v>5.2743009644187597E-6</v>
      </c>
      <c r="Y183" s="22">
        <f>X183+W183+SUM($V$168:V183)</f>
        <v>2.1779009935799887E-3</v>
      </c>
      <c r="Z183" s="1">
        <f t="shared" si="79"/>
        <v>1.5123347486557017E-6</v>
      </c>
      <c r="AA183" s="22">
        <f t="shared" si="71"/>
        <v>4.7242727042317537E-2</v>
      </c>
      <c r="AB183" s="44">
        <f t="shared" si="72"/>
        <v>6.6546719624735768</v>
      </c>
      <c r="AC183" s="44">
        <f t="shared" si="73"/>
        <v>0.51662348624601029</v>
      </c>
      <c r="AD183" s="44">
        <f t="shared" si="74"/>
        <v>6.682113403191499</v>
      </c>
      <c r="AE183" s="44">
        <f t="shared" si="76"/>
        <v>0.5166234862460104</v>
      </c>
      <c r="AF183" s="44">
        <f t="shared" si="77"/>
        <v>6.1588785592916295</v>
      </c>
      <c r="AG183" s="44">
        <f t="shared" si="78"/>
        <v>6.611357653858529E-3</v>
      </c>
      <c r="AH183" s="45">
        <f>AD183+AB183+SUM($AA$168:AA183)</f>
        <v>13.91651960306397</v>
      </c>
      <c r="AI183" s="45">
        <f>AD183+AB183+SUM($AA$168:AA183)</f>
        <v>13.91651960306397</v>
      </c>
    </row>
    <row r="184" spans="5:37" ht="14.4" x14ac:dyDescent="0.3">
      <c r="E184" s="89">
        <v>40105.426388888889</v>
      </c>
      <c r="F184" s="86">
        <f t="shared" si="75"/>
        <v>222.79513888889051</v>
      </c>
      <c r="G184" s="86">
        <v>19968</v>
      </c>
      <c r="H184" s="86">
        <v>9.48</v>
      </c>
      <c r="I184" s="86"/>
      <c r="J184" s="86">
        <v>1994</v>
      </c>
      <c r="K184" s="86"/>
      <c r="L184" s="79">
        <v>1037</v>
      </c>
      <c r="M184" s="86"/>
      <c r="N184" s="42">
        <v>7.6</v>
      </c>
      <c r="O184" s="90"/>
      <c r="P184" s="90"/>
      <c r="Q184" s="90"/>
      <c r="R184" s="87"/>
      <c r="S184" s="87"/>
      <c r="V184" s="43">
        <f t="shared" si="68"/>
        <v>2.2715844772272505E-5</v>
      </c>
      <c r="W184" s="43">
        <f t="shared" si="69"/>
        <v>3.1997834327924563E-3</v>
      </c>
      <c r="X184" s="43">
        <f t="shared" si="70"/>
        <v>8.3752718831976287E-6</v>
      </c>
      <c r="Y184" s="22">
        <f>X184+W184+SUM($V$168:V184)</f>
        <v>3.3884477511593862E-3</v>
      </c>
      <c r="Z184" s="1">
        <f t="shared" si="79"/>
        <v>3.0379452376898878E-5</v>
      </c>
      <c r="AA184" s="22">
        <f t="shared" si="71"/>
        <v>4.7847045191217026E-2</v>
      </c>
      <c r="AB184" s="44">
        <f t="shared" si="72"/>
        <v>6.7397970027425922</v>
      </c>
      <c r="AC184" s="44">
        <f t="shared" si="73"/>
        <v>0.52323201560983246</v>
      </c>
      <c r="AD184" s="44">
        <f t="shared" si="74"/>
        <v>6.7675894680879214</v>
      </c>
      <c r="AE184" s="44">
        <f t="shared" si="76"/>
        <v>0.52323201560983246</v>
      </c>
      <c r="AF184" s="44">
        <f t="shared" si="77"/>
        <v>6.2376615238506803</v>
      </c>
      <c r="AG184" s="44">
        <f t="shared" si="78"/>
        <v>6.6959286274078204E-3</v>
      </c>
      <c r="AH184" s="45">
        <f>AD184+AB184+SUM($AA$168:AA184)</f>
        <v>14.134967753420625</v>
      </c>
      <c r="AI184" s="45">
        <f>AD184+AB184+SUM($AA$168:AA184)</f>
        <v>14.134967753420625</v>
      </c>
    </row>
    <row r="185" spans="5:37" ht="14.4" x14ac:dyDescent="0.3">
      <c r="E185" s="89">
        <v>40119.375694444447</v>
      </c>
      <c r="F185" s="86">
        <f t="shared" si="75"/>
        <v>236.74444444444816</v>
      </c>
      <c r="G185" s="86">
        <v>18231.400000000001</v>
      </c>
      <c r="H185" s="86">
        <v>7.07</v>
      </c>
      <c r="I185" s="86"/>
      <c r="J185" s="86">
        <v>2297</v>
      </c>
      <c r="K185" s="86"/>
      <c r="L185" s="79">
        <v>1037</v>
      </c>
      <c r="M185" s="86"/>
      <c r="N185" s="42">
        <v>7.6</v>
      </c>
      <c r="O185" s="90"/>
      <c r="P185" s="90"/>
      <c r="Q185" s="90"/>
      <c r="R185" s="87"/>
      <c r="S185" s="87"/>
      <c r="V185" s="43">
        <f t="shared" si="68"/>
        <v>1.694103613290787E-5</v>
      </c>
      <c r="W185" s="43">
        <f t="shared" si="69"/>
        <v>2.3863363786753868E-3</v>
      </c>
      <c r="X185" s="43">
        <f t="shared" si="70"/>
        <v>6.2461152124691181E-6</v>
      </c>
      <c r="Y185" s="22">
        <f>X185+W185+SUM($V$168:V185)</f>
        <v>2.589812576504496E-3</v>
      </c>
      <c r="Z185" s="1">
        <f t="shared" si="79"/>
        <v>1.7009348853899682E-5</v>
      </c>
      <c r="AA185" s="22">
        <f t="shared" si="71"/>
        <v>4.368582831025411E-2</v>
      </c>
      <c r="AB185" s="44">
        <f t="shared" si="72"/>
        <v>6.1536425819211384</v>
      </c>
      <c r="AC185" s="44">
        <f t="shared" si="73"/>
        <v>0.47772697162405353</v>
      </c>
      <c r="AD185" s="44">
        <f t="shared" si="74"/>
        <v>6.1790179601611657</v>
      </c>
      <c r="AE185" s="44">
        <f t="shared" si="76"/>
        <v>0.47772697162405359</v>
      </c>
      <c r="AF185" s="44">
        <f t="shared" si="77"/>
        <v>5.6951773991351828</v>
      </c>
      <c r="AG185" s="44">
        <f t="shared" si="78"/>
        <v>6.1135894019292347E-3</v>
      </c>
      <c r="AH185" s="45">
        <f>AD185+AB185+SUM($AA$168:AA185)</f>
        <v>13.003927652982672</v>
      </c>
      <c r="AI185" s="45">
        <f>AD185+AB185+SUM($AA$168:AA185)</f>
        <v>13.003927652982672</v>
      </c>
    </row>
    <row r="186" spans="5:37" ht="14.4" x14ac:dyDescent="0.3">
      <c r="E186" s="89">
        <v>40161.428472222222</v>
      </c>
      <c r="F186" s="86">
        <f t="shared" si="75"/>
        <v>278.79722222222335</v>
      </c>
      <c r="G186" s="86">
        <v>19736</v>
      </c>
      <c r="H186" s="86">
        <v>7.97</v>
      </c>
      <c r="I186" s="86"/>
      <c r="J186" s="86">
        <v>2533</v>
      </c>
      <c r="K186" s="86"/>
      <c r="L186" s="79">
        <v>1037</v>
      </c>
      <c r="M186" s="86"/>
      <c r="N186" s="42">
        <v>7.6</v>
      </c>
      <c r="O186" s="90"/>
      <c r="P186" s="90"/>
      <c r="Q186" s="90"/>
      <c r="R186" s="87"/>
      <c r="S186" s="87"/>
      <c r="V186" s="43">
        <f t="shared" si="68"/>
        <v>1.9097603674579309E-5</v>
      </c>
      <c r="W186" s="43">
        <f t="shared" si="69"/>
        <v>2.6901132868518856E-3</v>
      </c>
      <c r="X186" s="43">
        <f t="shared" si="70"/>
        <v>7.0412359608739555E-6</v>
      </c>
      <c r="Y186" s="22">
        <f>X186+W186+SUM($V$168:V186)</f>
        <v>2.9134822091039791E-3</v>
      </c>
      <c r="Z186" s="1">
        <f t="shared" si="79"/>
        <v>5.0917074705251664E-6</v>
      </c>
      <c r="AA186" s="22">
        <f t="shared" si="71"/>
        <v>4.7291130002697274E-2</v>
      </c>
      <c r="AB186" s="44">
        <f t="shared" si="72"/>
        <v>6.6614900664126493</v>
      </c>
      <c r="AC186" s="44">
        <f t="shared" si="73"/>
        <v>0.51715279747975029</v>
      </c>
      <c r="AD186" s="44">
        <f t="shared" si="74"/>
        <v>6.6889596225051688</v>
      </c>
      <c r="AE186" s="44">
        <f t="shared" si="76"/>
        <v>0.51715279747975029</v>
      </c>
      <c r="AF186" s="44">
        <f t="shared" si="77"/>
        <v>6.1651886936456846</v>
      </c>
      <c r="AG186" s="44">
        <f t="shared" si="78"/>
        <v>6.6181313797336111E-3</v>
      </c>
      <c r="AH186" s="45">
        <f>AD186+AB186+SUM($AA$168:AA186)</f>
        <v>14.069007929820881</v>
      </c>
      <c r="AI186" s="45">
        <f>AD186+AB186+SUM($AA$168:AA186)</f>
        <v>14.069007929820881</v>
      </c>
    </row>
    <row r="187" spans="5:37" ht="14.4" x14ac:dyDescent="0.3">
      <c r="E187" s="89">
        <v>40189.399305555555</v>
      </c>
      <c r="F187" s="86">
        <f t="shared" si="75"/>
        <v>306.7680555555562</v>
      </c>
      <c r="G187" s="86">
        <v>20018.900000000001</v>
      </c>
      <c r="H187" s="86">
        <v>6.03</v>
      </c>
      <c r="I187" s="86"/>
      <c r="J187" s="86">
        <v>2758</v>
      </c>
      <c r="K187" s="86"/>
      <c r="L187" s="79">
        <v>1037</v>
      </c>
      <c r="M187" s="86"/>
      <c r="N187" s="42">
        <v>7.6</v>
      </c>
      <c r="O187" s="84"/>
      <c r="P187" s="90"/>
      <c r="Q187" s="90"/>
      <c r="R187" s="87"/>
      <c r="S187" s="87"/>
      <c r="V187" s="43">
        <f t="shared" si="68"/>
        <v>1.4449002529198651E-5</v>
      </c>
      <c r="W187" s="43">
        <f t="shared" si="69"/>
        <v>2.0353052847825433E-3</v>
      </c>
      <c r="X187" s="43">
        <f t="shared" si="70"/>
        <v>5.3273090143124159E-6</v>
      </c>
      <c r="Y187" s="22">
        <f>X187+W187+SUM($V$168:V187)</f>
        <v>2.2714092826172736E-3</v>
      </c>
      <c r="Z187" s="1">
        <f t="shared" si="79"/>
        <v>-8.8686340710723033E-6</v>
      </c>
      <c r="AA187" s="22">
        <f t="shared" si="71"/>
        <v>4.796901106662934E-2</v>
      </c>
      <c r="AB187" s="44">
        <f t="shared" si="72"/>
        <v>6.7569772745494632</v>
      </c>
      <c r="AC187" s="44">
        <f t="shared" si="73"/>
        <v>0.52456577510475144</v>
      </c>
      <c r="AD187" s="44">
        <f t="shared" si="74"/>
        <v>6.7848405850713771</v>
      </c>
      <c r="AE187" s="44">
        <f t="shared" si="76"/>
        <v>0.52456577510475133</v>
      </c>
      <c r="AF187" s="44">
        <f t="shared" si="77"/>
        <v>6.2535618128913457</v>
      </c>
      <c r="AG187" s="44">
        <f t="shared" si="78"/>
        <v>6.7129970752811702E-3</v>
      </c>
      <c r="AH187" s="45">
        <f>AD187+AB187+SUM($AA$168:AA187)</f>
        <v>14.308345111590533</v>
      </c>
      <c r="AI187" s="45">
        <f>AD187+AB187+SUM($AA$168:AA187)</f>
        <v>14.308345111590533</v>
      </c>
    </row>
    <row r="188" spans="5:37" ht="14.4" x14ac:dyDescent="0.3">
      <c r="E188" s="89">
        <v>40203.451388888891</v>
      </c>
      <c r="F188" s="86">
        <f t="shared" si="75"/>
        <v>320.82013888889196</v>
      </c>
      <c r="G188" s="86">
        <v>20371</v>
      </c>
      <c r="H188" s="86">
        <v>10.88</v>
      </c>
      <c r="I188" s="86"/>
      <c r="J188" s="99">
        <v>2964</v>
      </c>
      <c r="K188" s="99"/>
      <c r="L188" s="79">
        <v>1037</v>
      </c>
      <c r="M188" s="99"/>
      <c r="N188" s="42">
        <v>7.6</v>
      </c>
      <c r="O188" s="84"/>
      <c r="P188" s="90"/>
      <c r="Q188" s="90"/>
      <c r="R188" s="87"/>
      <c r="S188" s="87"/>
      <c r="V188" s="43">
        <f t="shared" si="68"/>
        <v>2.6070505392650303E-5</v>
      </c>
      <c r="W188" s="43">
        <f t="shared" si="69"/>
        <v>3.6723252899558997E-3</v>
      </c>
      <c r="X188" s="43">
        <f t="shared" si="70"/>
        <v>9.6121263807162682E-6</v>
      </c>
      <c r="Y188" s="22">
        <f>X188+W188+SUM($V$168:V188)</f>
        <v>3.9387846105496845E-3</v>
      </c>
      <c r="Z188" s="1">
        <f t="shared" si="79"/>
        <v>9.2979597992344419E-6</v>
      </c>
      <c r="AA188" s="22">
        <f t="shared" si="71"/>
        <v>4.8812708212654349E-2</v>
      </c>
      <c r="AB188" s="44">
        <f t="shared" si="72"/>
        <v>6.8758215516260686</v>
      </c>
      <c r="AC188" s="44">
        <f t="shared" si="73"/>
        <v>0.53379203675820797</v>
      </c>
      <c r="AD188" s="44">
        <f t="shared" si="74"/>
        <v>6.9041749326131336</v>
      </c>
      <c r="AE188" s="44">
        <f t="shared" si="76"/>
        <v>0.53379203675820808</v>
      </c>
      <c r="AF188" s="44">
        <f t="shared" si="77"/>
        <v>6.3635518280429801</v>
      </c>
      <c r="AG188" s="44">
        <f t="shared" si="78"/>
        <v>6.8310678119453492E-3</v>
      </c>
      <c r="AH188" s="45">
        <f>AD188+AB188+SUM($AA$168:AA188)</f>
        <v>14.595336444421548</v>
      </c>
      <c r="AI188" s="45">
        <f>AD188+AB188+SUM($AA$168:AA188)</f>
        <v>14.595336444421548</v>
      </c>
    </row>
    <row r="189" spans="5:37" ht="14.4" x14ac:dyDescent="0.3">
      <c r="E189" s="89">
        <v>40288.435416666667</v>
      </c>
      <c r="F189" s="86">
        <f t="shared" si="75"/>
        <v>405.80416666666861</v>
      </c>
      <c r="G189" s="86">
        <v>20761</v>
      </c>
      <c r="H189" s="86">
        <v>2.93</v>
      </c>
      <c r="I189" s="86"/>
      <c r="J189" s="86">
        <v>15</v>
      </c>
      <c r="K189" s="86"/>
      <c r="L189" s="79">
        <v>1037</v>
      </c>
      <c r="M189" s="86"/>
      <c r="N189" s="42">
        <v>7.6</v>
      </c>
      <c r="O189" s="84"/>
      <c r="P189" s="90"/>
      <c r="Q189" s="90"/>
      <c r="R189" s="87"/>
      <c r="S189" s="87"/>
      <c r="V189" s="43">
        <f t="shared" si="68"/>
        <v>7.0208254412192444E-6</v>
      </c>
      <c r="W189" s="43">
        <f t="shared" si="69"/>
        <v>9.8896260106349121E-4</v>
      </c>
      <c r="X189" s="43">
        <f t="shared" si="70"/>
        <v>2.5885597698068621E-6</v>
      </c>
      <c r="Y189" s="22">
        <f>X189+W189+SUM($V$168:V189)</f>
        <v>1.2554191804875858E-3</v>
      </c>
      <c r="Z189" s="1">
        <f t="shared" si="79"/>
        <v>-1.366563830612236E-5</v>
      </c>
      <c r="AA189" s="22">
        <f t="shared" si="71"/>
        <v>4.9747220814045305E-2</v>
      </c>
      <c r="AB189" s="44">
        <f t="shared" si="72"/>
        <v>7.0074582118358846</v>
      </c>
      <c r="AC189" s="44">
        <f t="shared" si="73"/>
        <v>0.54401141206308745</v>
      </c>
      <c r="AD189" s="44">
        <f t="shared" si="74"/>
        <v>7.0363544144117265</v>
      </c>
      <c r="AE189" s="44">
        <f t="shared" si="76"/>
        <v>0.54401141206308767</v>
      </c>
      <c r="AF189" s="44">
        <f t="shared" si="77"/>
        <v>6.4853811546806899</v>
      </c>
      <c r="AG189" s="44">
        <f t="shared" si="78"/>
        <v>6.9618476679494086E-3</v>
      </c>
      <c r="AH189" s="45">
        <f>AD189+AB189+SUM($AA$168:AA189)</f>
        <v>14.908899807244003</v>
      </c>
      <c r="AI189" s="45">
        <f>AD189+AB189+SUM($AA$168:AA189)</f>
        <v>14.908899807244003</v>
      </c>
      <c r="AJ189" s="1">
        <f>LINEST(AI187:AI189,F187:F189,TRUE,TRUE)</f>
        <v>5.2332158425958068E-3</v>
      </c>
      <c r="AK189" s="1">
        <f>AJ189/Z189</f>
        <v>-382.94704757781182</v>
      </c>
    </row>
    <row r="190" spans="5:37" ht="14.4" x14ac:dyDescent="0.3">
      <c r="E190" s="89">
        <v>40361.438888888886</v>
      </c>
      <c r="F190" s="86">
        <f t="shared" si="75"/>
        <v>478.8076388888876</v>
      </c>
      <c r="G190" s="86">
        <v>21377</v>
      </c>
      <c r="H190" s="86">
        <v>3.07</v>
      </c>
      <c r="I190" s="86"/>
      <c r="J190" s="86">
        <v>15</v>
      </c>
      <c r="K190" s="86"/>
      <c r="L190" s="79">
        <v>1037</v>
      </c>
      <c r="M190" s="86"/>
      <c r="N190" s="42">
        <v>7.6</v>
      </c>
      <c r="O190" s="84"/>
      <c r="P190" s="90"/>
      <c r="Q190" s="90"/>
      <c r="R190" s="87"/>
      <c r="S190" s="87"/>
      <c r="V190" s="43">
        <f t="shared" si="68"/>
        <v>7.3562915032570241E-6</v>
      </c>
      <c r="W190" s="43">
        <f t="shared" si="69"/>
        <v>1.0362167867798355E-3</v>
      </c>
      <c r="X190" s="43">
        <f t="shared" si="70"/>
        <v>2.7122452195587257E-6</v>
      </c>
      <c r="Y190" s="22">
        <f>X190+W190+SUM($V$168:V190)</f>
        <v>1.3101533431569387E-3</v>
      </c>
      <c r="Z190" s="1">
        <f t="shared" si="79"/>
        <v>-1.1436181708598687E-5</v>
      </c>
      <c r="AA190" s="22">
        <f t="shared" si="71"/>
        <v>5.1223271487011536E-2</v>
      </c>
      <c r="AB190" s="44">
        <f t="shared" si="72"/>
        <v>7.2153766289877996</v>
      </c>
      <c r="AC190" s="44">
        <f t="shared" si="73"/>
        <v>0.56015278433951254</v>
      </c>
      <c r="AD190" s="44">
        <f t="shared" si="74"/>
        <v>7.2451302113038585</v>
      </c>
      <c r="AE190" s="44">
        <f t="shared" si="76"/>
        <v>0.56015278433951254</v>
      </c>
      <c r="AF190" s="44">
        <f t="shared" si="77"/>
        <v>6.6778090141905038</v>
      </c>
      <c r="AG190" s="44">
        <f t="shared" si="78"/>
        <v>7.1684127738429956E-3</v>
      </c>
      <c r="AH190" s="45">
        <f>AD190+AB190+SUM($AA$168:AA190)</f>
        <v>15.37681729277506</v>
      </c>
      <c r="AI190" s="45">
        <f>AD190+AB190+SUM($AA$168:AA190)</f>
        <v>15.37681729277506</v>
      </c>
      <c r="AJ190" s="1">
        <f t="shared" ref="AJ190:AJ201" si="80">LINEST(AI188:AI190,F188:F190,TRUE,TRUE)</f>
        <v>4.9123603095838717E-3</v>
      </c>
      <c r="AK190" s="1">
        <f t="shared" ref="AK190:AK201" si="81">AJ190/Z190</f>
        <v>-429.54549295857589</v>
      </c>
    </row>
    <row r="191" spans="5:37" ht="14.4" x14ac:dyDescent="0.3">
      <c r="E191" s="106">
        <v>40507.524305555555</v>
      </c>
      <c r="F191" s="86">
        <f t="shared" si="75"/>
        <v>624.8930555555562</v>
      </c>
      <c r="G191" s="105">
        <v>19576</v>
      </c>
      <c r="H191" s="86">
        <v>3.62</v>
      </c>
      <c r="I191" s="86"/>
      <c r="J191" s="86">
        <v>17</v>
      </c>
      <c r="K191" s="86"/>
      <c r="L191" s="79">
        <v>1037</v>
      </c>
      <c r="M191" s="86"/>
      <c r="N191" s="42">
        <v>7.6</v>
      </c>
      <c r="O191" s="102"/>
      <c r="P191" s="90"/>
      <c r="Q191" s="90"/>
      <c r="R191" s="87"/>
      <c r="S191" s="87"/>
      <c r="V191" s="43">
        <f t="shared" si="68"/>
        <v>8.6741938898340167E-6</v>
      </c>
      <c r="W191" s="43">
        <f t="shared" si="69"/>
        <v>1.2218582306654738E-3</v>
      </c>
      <c r="X191" s="43">
        <f t="shared" si="70"/>
        <v>3.1981523435839049E-6</v>
      </c>
      <c r="Y191" s="22">
        <f>X191+W191+SUM($V$168:V191)</f>
        <v>1.5049548880564365E-3</v>
      </c>
      <c r="Z191" s="1">
        <f t="shared" si="79"/>
        <v>-6.5036970792106878E-6</v>
      </c>
      <c r="AA191" s="22">
        <f t="shared" si="71"/>
        <v>4.6907740217511242E-2</v>
      </c>
      <c r="AB191" s="44">
        <f t="shared" si="72"/>
        <v>6.6074852827368282</v>
      </c>
      <c r="AC191" s="44">
        <f t="shared" si="73"/>
        <v>0.51296023325210738</v>
      </c>
      <c r="AD191" s="44">
        <f t="shared" si="74"/>
        <v>6.6347321427929264</v>
      </c>
      <c r="AE191" s="44">
        <f t="shared" si="76"/>
        <v>0.51296023325210749</v>
      </c>
      <c r="AF191" s="44">
        <f t="shared" si="77"/>
        <v>6.1152074314353442</v>
      </c>
      <c r="AG191" s="44">
        <f t="shared" si="78"/>
        <v>6.5644781054755366E-3</v>
      </c>
      <c r="AH191" s="45">
        <f>AD191+AB191+SUM($AA$168:AA191)</f>
        <v>14.20543561823067</v>
      </c>
      <c r="AI191" s="45">
        <f>AD191+AB191+SUM($AA$168:AA191)</f>
        <v>14.20543561823067</v>
      </c>
      <c r="AJ191" s="1">
        <f t="shared" si="80"/>
        <v>-3.8982431791408693E-3</v>
      </c>
      <c r="AK191" s="1">
        <f t="shared" si="81"/>
        <v>599.3887986575744</v>
      </c>
    </row>
    <row r="192" spans="5:37" ht="14.4" x14ac:dyDescent="0.3">
      <c r="E192" s="89">
        <v>40534.443055555559</v>
      </c>
      <c r="F192" s="86">
        <f t="shared" si="75"/>
        <v>651.81180555556057</v>
      </c>
      <c r="G192" s="86">
        <v>21868</v>
      </c>
      <c r="H192" s="86">
        <v>6.06</v>
      </c>
      <c r="I192" s="86"/>
      <c r="J192" s="86">
        <v>20</v>
      </c>
      <c r="K192" s="86"/>
      <c r="L192" s="79">
        <v>1037</v>
      </c>
      <c r="M192" s="86"/>
      <c r="N192" s="42">
        <v>7.6</v>
      </c>
      <c r="O192" s="90"/>
      <c r="P192" s="90"/>
      <c r="Q192" s="90"/>
      <c r="R192" s="87"/>
      <c r="S192" s="87"/>
      <c r="V192" s="43">
        <f t="shared" si="68"/>
        <v>1.4520888113921031E-5</v>
      </c>
      <c r="W192" s="43">
        <f t="shared" si="69"/>
        <v>2.0454311817217599E-3</v>
      </c>
      <c r="X192" s="43">
        <f t="shared" si="70"/>
        <v>5.3538130392592436E-6</v>
      </c>
      <c r="Y192" s="22">
        <f>X192+W192+SUM($V$168:V192)</f>
        <v>2.3452043879223189E-3</v>
      </c>
      <c r="Z192" s="1">
        <f t="shared" si="79"/>
        <v>3.3579867871164225E-6</v>
      </c>
      <c r="AA192" s="22">
        <f t="shared" si="71"/>
        <v>5.2399798890301177E-2</v>
      </c>
      <c r="AB192" s="44">
        <f t="shared" si="72"/>
        <v>7.3811038088929788</v>
      </c>
      <c r="AC192" s="44">
        <f t="shared" si="73"/>
        <v>0.57301871581309172</v>
      </c>
      <c r="AD192" s="44">
        <f t="shared" si="74"/>
        <v>7.4115407896708057</v>
      </c>
      <c r="AE192" s="44">
        <f t="shared" si="76"/>
        <v>0.57301871581309172</v>
      </c>
      <c r="AF192" s="44">
        <f t="shared" si="77"/>
        <v>6.8311890125984913</v>
      </c>
      <c r="AG192" s="44">
        <f t="shared" si="78"/>
        <v>7.3330612592224656E-3</v>
      </c>
      <c r="AH192" s="45">
        <f>AD192+AB192+SUM($AA$168:AA192)</f>
        <v>15.808262590155</v>
      </c>
      <c r="AI192" s="45">
        <f>AD192+AB192+SUM($AA$168:AA192)</f>
        <v>15.808262590155</v>
      </c>
      <c r="AJ192" s="1">
        <f t="shared" si="80"/>
        <v>-1.0257296199027777E-3</v>
      </c>
      <c r="AK192" s="1">
        <f t="shared" si="81"/>
        <v>-305.45969502863784</v>
      </c>
    </row>
    <row r="193" spans="4:37" ht="14.4" x14ac:dyDescent="0.3">
      <c r="E193" s="89">
        <v>40609.634722222225</v>
      </c>
      <c r="F193" s="86">
        <f t="shared" si="75"/>
        <v>727.00347222222626</v>
      </c>
      <c r="G193" s="86">
        <v>20915</v>
      </c>
      <c r="H193" s="86">
        <v>9.64</v>
      </c>
      <c r="I193" s="86"/>
      <c r="J193" s="86">
        <v>68</v>
      </c>
      <c r="K193" s="86"/>
      <c r="L193" s="79">
        <v>1037</v>
      </c>
      <c r="M193" s="86"/>
      <c r="N193" s="42">
        <v>7.6</v>
      </c>
      <c r="O193" s="90"/>
      <c r="P193" s="90"/>
      <c r="Q193" s="90"/>
      <c r="R193" s="87"/>
      <c r="S193" s="87"/>
      <c r="V193" s="43">
        <f t="shared" si="68"/>
        <v>2.3099234557458539E-5</v>
      </c>
      <c r="W193" s="43">
        <f t="shared" si="69"/>
        <v>3.2537882164682783E-3</v>
      </c>
      <c r="X193" s="43">
        <f t="shared" si="70"/>
        <v>8.5166266829140459E-6</v>
      </c>
      <c r="Y193" s="22">
        <f>X193+W193+SUM($V$168:V193)</f>
        <v>3.5798234708699504E-3</v>
      </c>
      <c r="Z193" s="1">
        <f t="shared" si="79"/>
        <v>8.4684363898682256E-6</v>
      </c>
      <c r="AA193" s="22">
        <f t="shared" si="71"/>
        <v>5.0116233482286866E-2</v>
      </c>
      <c r="AB193" s="44">
        <f t="shared" si="72"/>
        <v>7.0594378161238627</v>
      </c>
      <c r="AC193" s="44">
        <f t="shared" si="73"/>
        <v>0.54804675513219392</v>
      </c>
      <c r="AD193" s="44">
        <f t="shared" si="74"/>
        <v>7.0885483636347599</v>
      </c>
      <c r="AE193" s="44">
        <f t="shared" si="76"/>
        <v>0.54804675513219392</v>
      </c>
      <c r="AF193" s="44">
        <f t="shared" si="77"/>
        <v>6.533488119558144</v>
      </c>
      <c r="AG193" s="44">
        <f t="shared" si="78"/>
        <v>7.0134889444228056E-3</v>
      </c>
      <c r="AH193" s="45">
        <f>AD193+AB193+SUM($AA$168:AA193)</f>
        <v>15.213720404832124</v>
      </c>
      <c r="AI193" s="45">
        <f>AD193+AB193+SUM($AA$168:AA193)</f>
        <v>15.213720404832124</v>
      </c>
      <c r="AJ193" s="1">
        <f t="shared" si="80"/>
        <v>6.033811613218764E-3</v>
      </c>
      <c r="AK193" s="1">
        <f t="shared" si="81"/>
        <v>712.5059852179694</v>
      </c>
    </row>
    <row r="194" spans="4:37" ht="14.4" x14ac:dyDescent="0.3">
      <c r="E194" s="89">
        <v>40659.438194444447</v>
      </c>
      <c r="F194" s="86">
        <f t="shared" si="75"/>
        <v>776.80694444444816</v>
      </c>
      <c r="G194" s="86">
        <v>19519</v>
      </c>
      <c r="H194" s="88">
        <v>12.8</v>
      </c>
      <c r="I194" s="88"/>
      <c r="J194" s="86">
        <v>22</v>
      </c>
      <c r="K194" s="86"/>
      <c r="L194" s="79">
        <v>1037</v>
      </c>
      <c r="M194" s="86"/>
      <c r="N194" s="42">
        <v>7.6</v>
      </c>
      <c r="O194" s="84"/>
      <c r="P194" s="90"/>
      <c r="Q194" s="90"/>
      <c r="R194" s="87"/>
      <c r="S194" s="87"/>
      <c r="V194" s="43">
        <f t="shared" si="68"/>
        <v>3.067118281488271E-5</v>
      </c>
      <c r="W194" s="43">
        <f t="shared" si="69"/>
        <v>4.3203826940657643E-3</v>
      </c>
      <c r="X194" s="43">
        <f t="shared" si="70"/>
        <v>1.1308383977313254E-5</v>
      </c>
      <c r="Y194" s="22">
        <f>X194+W194+SUM($V$168:V194)</f>
        <v>4.6798808885767183E-3</v>
      </c>
      <c r="Z194" s="1">
        <f t="shared" si="79"/>
        <v>1.993970386267836E-5</v>
      </c>
      <c r="AA194" s="22">
        <f t="shared" si="71"/>
        <v>4.6771157606538716E-2</v>
      </c>
      <c r="AB194" s="44">
        <f t="shared" si="72"/>
        <v>6.5882460785523165</v>
      </c>
      <c r="AC194" s="44">
        <f t="shared" si="73"/>
        <v>0.51146663224600963</v>
      </c>
      <c r="AD194" s="44">
        <f t="shared" si="74"/>
        <v>6.6154136031454387</v>
      </c>
      <c r="AE194" s="44">
        <f t="shared" si="76"/>
        <v>0.51146663224600963</v>
      </c>
      <c r="AF194" s="44">
        <f t="shared" si="77"/>
        <v>6.0974016067729089</v>
      </c>
      <c r="AG194" s="44">
        <f t="shared" si="78"/>
        <v>6.5453641265210962E-3</v>
      </c>
      <c r="AH194" s="45">
        <f>AD194+AB194+SUM($AA$168:AA194)</f>
        <v>14.316165064377795</v>
      </c>
      <c r="AI194" s="45">
        <f>AD194+AB194+SUM($AA$168:AA194)</f>
        <v>14.316165064377795</v>
      </c>
      <c r="AJ194" s="1">
        <f t="shared" si="80"/>
        <v>-1.1613411201682711E-2</v>
      </c>
      <c r="AK194" s="1">
        <f t="shared" si="81"/>
        <v>-582.42646338493626</v>
      </c>
    </row>
    <row r="195" spans="4:37" ht="14.4" x14ac:dyDescent="0.3">
      <c r="E195" s="89">
        <v>40695.481249999997</v>
      </c>
      <c r="F195" s="86">
        <f t="shared" si="75"/>
        <v>812.84999999999854</v>
      </c>
      <c r="G195" s="86">
        <v>19147</v>
      </c>
      <c r="H195" s="86">
        <v>19.41</v>
      </c>
      <c r="I195" s="86"/>
      <c r="J195" s="86">
        <v>15</v>
      </c>
      <c r="K195" s="86"/>
      <c r="L195" s="79">
        <v>1037</v>
      </c>
      <c r="M195" s="86"/>
      <c r="N195" s="42">
        <v>7.6</v>
      </c>
      <c r="O195" s="84"/>
      <c r="P195" s="90"/>
      <c r="Q195" s="90"/>
      <c r="R195" s="87"/>
      <c r="S195" s="87"/>
      <c r="V195" s="43">
        <f t="shared" si="68"/>
        <v>4.650997331538073E-5</v>
      </c>
      <c r="W195" s="43">
        <f t="shared" si="69"/>
        <v>6.5514553196731624E-3</v>
      </c>
      <c r="X195" s="43">
        <f t="shared" si="70"/>
        <v>1.7148104140597678E-5</v>
      </c>
      <c r="Y195" s="22">
        <f>X195+W195+SUM($V$168:V195)</f>
        <v>6.9633032076627816E-3</v>
      </c>
      <c r="Z195" s="1">
        <f t="shared" si="79"/>
        <v>2.6660300614031612E-5</v>
      </c>
      <c r="AA195" s="22">
        <f t="shared" si="71"/>
        <v>4.5879776355981186E-2</v>
      </c>
      <c r="AB195" s="44">
        <f t="shared" si="72"/>
        <v>6.4626849565060303</v>
      </c>
      <c r="AC195" s="44">
        <f t="shared" si="73"/>
        <v>0.50171892041673982</v>
      </c>
      <c r="AD195" s="44">
        <f t="shared" si="74"/>
        <v>6.4893347128144754</v>
      </c>
      <c r="AE195" s="44">
        <f t="shared" si="76"/>
        <v>0.50171892041673993</v>
      </c>
      <c r="AF195" s="44">
        <f t="shared" si="77"/>
        <v>5.9811951721338641</v>
      </c>
      <c r="AG195" s="44">
        <f t="shared" si="78"/>
        <v>6.420620263871071E-3</v>
      </c>
      <c r="AH195" s="45">
        <f>AD195+AB195+SUM($AA$168:AA195)</f>
        <v>14.110404828356529</v>
      </c>
      <c r="AI195" s="45">
        <f>AD195+AB195+SUM($AA$168:AA195)</f>
        <v>14.110404828356529</v>
      </c>
      <c r="AJ195" s="1">
        <f t="shared" si="80"/>
        <v>-1.3169962291523852E-2</v>
      </c>
      <c r="AK195" s="1">
        <f t="shared" si="81"/>
        <v>-493.99151503161801</v>
      </c>
    </row>
    <row r="196" spans="4:37" ht="14.4" x14ac:dyDescent="0.3">
      <c r="E196" s="89">
        <v>40749.446527777778</v>
      </c>
      <c r="F196" s="86">
        <f t="shared" si="75"/>
        <v>866.81527777777956</v>
      </c>
      <c r="G196" s="86">
        <v>19578</v>
      </c>
      <c r="H196" s="86">
        <v>32.200000000000003</v>
      </c>
      <c r="I196" s="86"/>
      <c r="J196" s="90" t="s">
        <v>156</v>
      </c>
      <c r="K196" s="90"/>
      <c r="L196" s="79">
        <v>1037</v>
      </c>
      <c r="M196" s="90"/>
      <c r="N196" s="42">
        <v>7.6</v>
      </c>
      <c r="O196" s="84"/>
      <c r="P196" s="90"/>
      <c r="Q196" s="90"/>
      <c r="R196" s="87"/>
      <c r="S196" s="87"/>
      <c r="V196" s="43">
        <f t="shared" si="68"/>
        <v>7.7157194268689318E-5</v>
      </c>
      <c r="W196" s="43">
        <f t="shared" si="69"/>
        <v>1.0868462714759188E-2</v>
      </c>
      <c r="X196" s="43">
        <f t="shared" si="70"/>
        <v>2.844765344292866E-5</v>
      </c>
      <c r="Y196" s="22">
        <f>X196+W196+SUM($V$168:V196)</f>
        <v>1.1368767346319829E-2</v>
      </c>
      <c r="Z196" s="1">
        <f t="shared" si="79"/>
        <v>5.6492938263751518E-5</v>
      </c>
      <c r="AA196" s="22">
        <f t="shared" si="71"/>
        <v>4.6912532589826063E-2</v>
      </c>
      <c r="AB196" s="44">
        <f t="shared" si="72"/>
        <v>6.6081603425327753</v>
      </c>
      <c r="AC196" s="44">
        <f t="shared" si="73"/>
        <v>0.51301264030495297</v>
      </c>
      <c r="AD196" s="44">
        <f t="shared" si="74"/>
        <v>6.6354099862893285</v>
      </c>
      <c r="AE196" s="44">
        <f t="shared" si="76"/>
        <v>0.51301264030495286</v>
      </c>
      <c r="AF196" s="44">
        <f t="shared" si="77"/>
        <v>6.1158321972129714</v>
      </c>
      <c r="AG196" s="44">
        <f t="shared" si="78"/>
        <v>6.5651487714037601E-3</v>
      </c>
      <c r="AH196" s="45">
        <f>AD196+AB196+SUM($AA$168:AA196)</f>
        <v>14.448868020447954</v>
      </c>
      <c r="AI196" s="45">
        <f>AD196+AB196+SUM($AA$168:AA196)</f>
        <v>14.448868020447954</v>
      </c>
      <c r="AJ196" s="1">
        <f t="shared" si="80"/>
        <v>1.8511878787533667E-3</v>
      </c>
      <c r="AK196" s="1">
        <f t="shared" si="81"/>
        <v>32.768482851973985</v>
      </c>
    </row>
    <row r="197" spans="4:37" ht="14.4" x14ac:dyDescent="0.3">
      <c r="E197" s="89">
        <v>40799.646527777775</v>
      </c>
      <c r="F197" s="86">
        <f t="shared" si="75"/>
        <v>917.01527777777665</v>
      </c>
      <c r="G197" s="86">
        <v>14423</v>
      </c>
      <c r="H197" s="88">
        <v>61.29</v>
      </c>
      <c r="I197" s="88"/>
      <c r="J197" s="90" t="s">
        <v>156</v>
      </c>
      <c r="K197" s="90"/>
      <c r="L197" s="79">
        <v>1037</v>
      </c>
      <c r="M197" s="90"/>
      <c r="N197" s="42">
        <v>7.6</v>
      </c>
      <c r="O197" s="102"/>
      <c r="P197" s="90"/>
      <c r="Q197" s="90"/>
      <c r="R197" s="87"/>
      <c r="S197" s="87"/>
      <c r="V197" s="43">
        <f t="shared" si="68"/>
        <v>1.4686224958782509E-4</v>
      </c>
      <c r="W197" s="43">
        <f t="shared" si="69"/>
        <v>2.068720744681958E-2</v>
      </c>
      <c r="X197" s="43">
        <f t="shared" si="70"/>
        <v>5.4147722966369485E-5</v>
      </c>
      <c r="Y197" s="22">
        <f>X197+W197+SUM($V$168:V197)</f>
        <v>2.1360074397491484E-2</v>
      </c>
      <c r="Z197" s="1">
        <f t="shared" si="79"/>
        <v>1.160523636528162E-4</v>
      </c>
      <c r="AA197" s="22">
        <f t="shared" si="71"/>
        <v>3.4560192948363537E-2</v>
      </c>
      <c r="AB197" s="44">
        <f t="shared" si="72"/>
        <v>4.868193718477384</v>
      </c>
      <c r="AC197" s="44">
        <f t="shared" si="73"/>
        <v>0.37793346159558366</v>
      </c>
      <c r="AD197" s="44">
        <f t="shared" si="74"/>
        <v>4.8882683743105009</v>
      </c>
      <c r="AE197" s="44">
        <f t="shared" si="76"/>
        <v>0.37793346159558361</v>
      </c>
      <c r="AF197" s="44">
        <f t="shared" si="77"/>
        <v>4.5054984053735163</v>
      </c>
      <c r="AG197" s="44">
        <f t="shared" si="78"/>
        <v>4.8365073414013918E-3</v>
      </c>
      <c r="AH197" s="45">
        <f>AD197+AB197+SUM($AA$168:AA197)</f>
        <v>10.996319977362097</v>
      </c>
      <c r="AI197" s="45">
        <f>AD197+AB197+SUM($AA$168:AA197)</f>
        <v>10.996319977362097</v>
      </c>
      <c r="AJ197" s="1">
        <f t="shared" si="80"/>
        <v>-2.9444273618675184E-2</v>
      </c>
      <c r="AK197" s="1">
        <f t="shared" si="81"/>
        <v>-253.71541511003659</v>
      </c>
    </row>
    <row r="198" spans="4:37" ht="14.4" x14ac:dyDescent="0.3">
      <c r="D198" s="121">
        <f>(F199-F198)/Y199*0.2+F198</f>
        <v>1005.7768902605887</v>
      </c>
      <c r="E198" s="89">
        <v>40851.512499999997</v>
      </c>
      <c r="F198" s="86">
        <f t="shared" si="75"/>
        <v>968.88124999999854</v>
      </c>
      <c r="G198" s="86">
        <v>21507</v>
      </c>
      <c r="H198" s="86">
        <v>299</v>
      </c>
      <c r="I198" s="86"/>
      <c r="J198" s="86">
        <v>14</v>
      </c>
      <c r="K198" s="86"/>
      <c r="L198" s="79">
        <v>1037</v>
      </c>
      <c r="M198" s="86"/>
      <c r="N198" s="42">
        <v>7.6</v>
      </c>
      <c r="O198" s="90"/>
      <c r="P198" s="90"/>
      <c r="Q198" s="90"/>
      <c r="R198" s="87"/>
      <c r="S198" s="87"/>
      <c r="V198" s="43">
        <f t="shared" si="68"/>
        <v>7.1645966106640064E-4</v>
      </c>
      <c r="W198" s="43">
        <f t="shared" si="69"/>
        <v>0.10092143949419245</v>
      </c>
      <c r="X198" s="43">
        <f t="shared" si="70"/>
        <v>2.6415678197005179E-4</v>
      </c>
      <c r="Y198" s="22">
        <f>X198+W198+SUM($V$168:V198)</f>
        <v>0.10252077516493444</v>
      </c>
      <c r="Z198" s="1">
        <f t="shared" si="79"/>
        <v>5.7060265709174009E-4</v>
      </c>
      <c r="AA198" s="22">
        <f t="shared" si="71"/>
        <v>5.1534775687475186E-2</v>
      </c>
      <c r="AB198" s="44">
        <f t="shared" si="72"/>
        <v>7.259255515724405</v>
      </c>
      <c r="AC198" s="44">
        <f t="shared" si="73"/>
        <v>0.56355924277447245</v>
      </c>
      <c r="AD198" s="44">
        <f t="shared" si="74"/>
        <v>7.2891900385700588</v>
      </c>
      <c r="AE198" s="44">
        <f t="shared" si="76"/>
        <v>0.56355924277447256</v>
      </c>
      <c r="AF198" s="44">
        <f t="shared" si="77"/>
        <v>6.7184187897364085</v>
      </c>
      <c r="AG198" s="44">
        <f t="shared" si="78"/>
        <v>7.2120060591776844E-3</v>
      </c>
      <c r="AH198" s="45">
        <f>AD198+AB198+SUM($AA$168:AA198)</f>
        <v>15.839838214556151</v>
      </c>
      <c r="AI198" s="45">
        <f>AD198+AB198+SUM($AA$168:AA198)</f>
        <v>15.839838214556151</v>
      </c>
      <c r="AJ198" s="1">
        <f t="shared" si="80"/>
        <v>1.4069137448933077E-2</v>
      </c>
      <c r="AK198" s="1">
        <f t="shared" si="81"/>
        <v>24.656627995111275</v>
      </c>
    </row>
    <row r="199" spans="4:37" ht="14.4" x14ac:dyDescent="0.3">
      <c r="E199" s="89">
        <v>40942.420138888891</v>
      </c>
      <c r="F199" s="86">
        <f t="shared" si="75"/>
        <v>1059.788888888892</v>
      </c>
      <c r="G199" s="86">
        <v>22832</v>
      </c>
      <c r="H199" s="86">
        <v>1442</v>
      </c>
      <c r="I199" s="86"/>
      <c r="J199" s="86">
        <v>5</v>
      </c>
      <c r="K199" s="86"/>
      <c r="L199" s="79">
        <v>1037</v>
      </c>
      <c r="M199" s="86"/>
      <c r="N199" s="42">
        <v>7.6</v>
      </c>
      <c r="O199" s="86"/>
      <c r="P199" s="84"/>
      <c r="Q199" s="90"/>
      <c r="R199" s="87"/>
      <c r="S199" s="87"/>
      <c r="V199" s="43">
        <f t="shared" si="68"/>
        <v>3.4553004389891299E-3</v>
      </c>
      <c r="W199" s="43">
        <f t="shared" si="69"/>
        <v>0.48671811287834621</v>
      </c>
      <c r="X199" s="43">
        <f t="shared" si="70"/>
        <v>1.273960132444196E-3</v>
      </c>
      <c r="Y199" s="22">
        <f>X199+W199+SUM($V$168:V199)</f>
        <v>0.49278255233855145</v>
      </c>
      <c r="Z199" s="1">
        <f t="shared" si="79"/>
        <v>2.5725258258124757E-3</v>
      </c>
      <c r="AA199" s="22">
        <f t="shared" si="71"/>
        <v>5.4709722346047027E-2</v>
      </c>
      <c r="AB199" s="44">
        <f t="shared" si="72"/>
        <v>7.7064826305398055</v>
      </c>
      <c r="AC199" s="44">
        <f t="shared" si="73"/>
        <v>0.59827891528464017</v>
      </c>
      <c r="AD199" s="44">
        <f t="shared" si="74"/>
        <v>7.7382613549370705</v>
      </c>
      <c r="AE199" s="44">
        <f t="shared" si="76"/>
        <v>0.59827891528464017</v>
      </c>
      <c r="AF199" s="44">
        <f t="shared" si="77"/>
        <v>7.1323261174158024</v>
      </c>
      <c r="AG199" s="44">
        <f t="shared" si="78"/>
        <v>7.6563222366273715E-3</v>
      </c>
      <c r="AH199" s="45">
        <f>AD199+AB199+SUM($AA$168:AA199)</f>
        <v>16.790846368084612</v>
      </c>
      <c r="AI199" s="45">
        <f>AD199+AB199+SUM($AA$168:AA199)</f>
        <v>16.790846368084612</v>
      </c>
      <c r="AJ199" s="1">
        <f t="shared" si="80"/>
        <v>3.7173767111732439E-2</v>
      </c>
      <c r="AK199" s="1">
        <f t="shared" si="81"/>
        <v>14.450298900300417</v>
      </c>
    </row>
    <row r="200" spans="4:37" ht="14.4" x14ac:dyDescent="0.3">
      <c r="E200" s="89">
        <v>41016.487500000003</v>
      </c>
      <c r="F200" s="86">
        <f t="shared" si="75"/>
        <v>1133.8562500000044</v>
      </c>
      <c r="G200" s="86">
        <v>22187</v>
      </c>
      <c r="H200" s="86">
        <v>1591</v>
      </c>
      <c r="I200" s="86"/>
      <c r="J200" s="86">
        <v>14</v>
      </c>
      <c r="K200" s="86"/>
      <c r="L200" s="79">
        <v>1037</v>
      </c>
      <c r="M200" s="86"/>
      <c r="N200" s="42">
        <v>7.6</v>
      </c>
      <c r="O200" s="90"/>
      <c r="P200" s="90"/>
      <c r="Q200" s="90"/>
      <c r="R200" s="87"/>
      <c r="S200" s="87"/>
      <c r="V200" s="43">
        <f t="shared" si="68"/>
        <v>3.8123321764436239E-3</v>
      </c>
      <c r="W200" s="43">
        <f t="shared" si="69"/>
        <v>0.53701006767645554</v>
      </c>
      <c r="X200" s="43">
        <f t="shared" si="70"/>
        <v>1.4055967896801083E-3</v>
      </c>
      <c r="Y200" s="22">
        <f>X200+W200+SUM($V$168:V200)</f>
        <v>0.54701847597034037</v>
      </c>
      <c r="Z200" s="1">
        <f t="shared" si="79"/>
        <v>2.6861409576314815E-3</v>
      </c>
      <c r="AA200" s="22">
        <f t="shared" si="71"/>
        <v>5.3164182274515831E-2</v>
      </c>
      <c r="AB200" s="44">
        <f t="shared" si="72"/>
        <v>7.4887758463466483</v>
      </c>
      <c r="AC200" s="44">
        <f t="shared" si="73"/>
        <v>0.58137764074195475</v>
      </c>
      <c r="AD200" s="44">
        <f t="shared" si="74"/>
        <v>7.519656827347089</v>
      </c>
      <c r="AE200" s="44">
        <f t="shared" si="76"/>
        <v>0.58137764074195464</v>
      </c>
      <c r="AF200" s="44">
        <f t="shared" si="77"/>
        <v>6.9308391541303598</v>
      </c>
      <c r="AG200" s="44">
        <f t="shared" si="78"/>
        <v>7.4400324747745028E-3</v>
      </c>
      <c r="AH200" s="45">
        <f>AD200+AB200+SUM($AA$168:AA200)</f>
        <v>16.407699238575987</v>
      </c>
      <c r="AI200" s="45">
        <f>AD200+AB200+SUM($AA$168:AA200)</f>
        <v>16.407699238575987</v>
      </c>
      <c r="AJ200" s="1">
        <f t="shared" si="80"/>
        <v>3.7044051343695472E-3</v>
      </c>
      <c r="AK200" s="1">
        <f t="shared" si="81"/>
        <v>1.3790806933810076</v>
      </c>
    </row>
    <row r="201" spans="4:37" ht="14.4" x14ac:dyDescent="0.3">
      <c r="E201" s="89">
        <v>41085.443749999999</v>
      </c>
      <c r="F201" s="86">
        <f t="shared" si="75"/>
        <v>1202.8125</v>
      </c>
      <c r="G201" s="86">
        <v>21789</v>
      </c>
      <c r="H201" s="86">
        <v>1778</v>
      </c>
      <c r="I201" s="86"/>
      <c r="J201" s="86">
        <v>15</v>
      </c>
      <c r="K201" s="86"/>
      <c r="L201" s="79">
        <v>1037</v>
      </c>
      <c r="M201" s="86"/>
      <c r="N201" s="42">
        <v>7.6</v>
      </c>
      <c r="O201" s="90"/>
      <c r="P201" s="90"/>
      <c r="Q201" s="90"/>
      <c r="R201" s="87"/>
      <c r="S201" s="87"/>
      <c r="V201" s="43">
        <f t="shared" si="68"/>
        <v>4.2604189878798007E-3</v>
      </c>
      <c r="W201" s="43">
        <f t="shared" si="69"/>
        <v>0.60012815859757251</v>
      </c>
      <c r="X201" s="43">
        <f t="shared" si="70"/>
        <v>1.570805211848669E-3</v>
      </c>
      <c r="Y201" s="22">
        <f>X201+W201+SUM($V$168:V201)</f>
        <v>0.61456219430150572</v>
      </c>
      <c r="Z201" s="1">
        <f t="shared" si="79"/>
        <v>2.1065360882395398E-3</v>
      </c>
      <c r="AA201" s="22">
        <f t="shared" si="71"/>
        <v>5.2210500183865569E-2</v>
      </c>
      <c r="AB201" s="44">
        <f t="shared" si="72"/>
        <v>7.3544389469530413</v>
      </c>
      <c r="AC201" s="44">
        <f t="shared" si="73"/>
        <v>0.570948637225693</v>
      </c>
      <c r="AD201" s="44">
        <f t="shared" si="74"/>
        <v>7.3847659715628877</v>
      </c>
      <c r="AE201" s="44">
        <f t="shared" si="76"/>
        <v>0.57094863722569322</v>
      </c>
      <c r="AF201" s="44">
        <f t="shared" si="77"/>
        <v>6.8065107643821374</v>
      </c>
      <c r="AG201" s="44">
        <f t="shared" si="78"/>
        <v>7.3065699550575432E-3</v>
      </c>
      <c r="AH201" s="45">
        <f>AD201+AB201+SUM($AA$168:AA201)</f>
        <v>16.190681983582046</v>
      </c>
      <c r="AI201" s="45">
        <f>AD201+AB201+SUM($AA$168:AA201)</f>
        <v>16.190681983582046</v>
      </c>
      <c r="AJ201" s="1">
        <f t="shared" si="80"/>
        <v>-4.208305948808241E-3</v>
      </c>
      <c r="AK201" s="1">
        <f t="shared" si="81"/>
        <v>-1.997737409913152</v>
      </c>
    </row>
    <row r="202" spans="4:37" ht="14.4" x14ac:dyDescent="0.3">
      <c r="E202" s="89">
        <v>41130.581944444442</v>
      </c>
      <c r="F202" s="86">
        <f t="shared" si="75"/>
        <v>1247.9506944444438</v>
      </c>
      <c r="G202" s="86">
        <v>21724</v>
      </c>
      <c r="H202" s="86">
        <v>1850</v>
      </c>
      <c r="I202" s="86"/>
      <c r="J202" s="86">
        <v>16</v>
      </c>
      <c r="K202" s="86"/>
      <c r="L202" s="79">
        <v>1037</v>
      </c>
      <c r="M202" s="86"/>
      <c r="N202" s="42">
        <v>7.6</v>
      </c>
      <c r="O202" s="90"/>
      <c r="P202" s="90"/>
      <c r="Q202" s="90"/>
      <c r="R202" s="87"/>
      <c r="S202" s="87"/>
      <c r="V202" s="43">
        <f t="shared" si="68"/>
        <v>4.4329443912135159E-3</v>
      </c>
      <c r="W202" s="43">
        <f t="shared" si="69"/>
        <v>0.62443031125169246</v>
      </c>
      <c r="X202" s="43">
        <f t="shared" si="70"/>
        <v>1.6344148717210561E-3</v>
      </c>
      <c r="Y202" s="22">
        <f>X202+W202+SUM($V$168:V202)</f>
        <v>0.64336090100671151</v>
      </c>
      <c r="Z202" s="1">
        <f t="shared" si="79"/>
        <v>8.2208008869157046E-4</v>
      </c>
      <c r="AA202" s="22">
        <f t="shared" si="71"/>
        <v>5.2054748083633744E-2</v>
      </c>
      <c r="AB202" s="44">
        <f t="shared" si="72"/>
        <v>7.3324995035847387</v>
      </c>
      <c r="AC202" s="44">
        <f t="shared" si="73"/>
        <v>0.56924540800821322</v>
      </c>
      <c r="AD202" s="44">
        <f t="shared" si="74"/>
        <v>7.3627360579297862</v>
      </c>
      <c r="AE202" s="44">
        <f t="shared" si="76"/>
        <v>0.56924540800821311</v>
      </c>
      <c r="AF202" s="44">
        <f t="shared" si="77"/>
        <v>6.7862058766091833</v>
      </c>
      <c r="AG202" s="44">
        <f t="shared" si="78"/>
        <v>7.2847733123901975E-3</v>
      </c>
      <c r="AH202" s="45">
        <f>AD202+AB202+SUM($AA$168:AA202)</f>
        <v>16.198767374664275</v>
      </c>
      <c r="AI202" s="45">
        <f>AD202+AB202+SUM($AA$168:AA202)</f>
        <v>16.198767374664275</v>
      </c>
      <c r="AJ202" s="1">
        <f>LINEST(AI200:AI202,F200:F202,TRUE,TRUE)</f>
        <v>-1.9403216735284492E-3</v>
      </c>
      <c r="AK202" s="1">
        <f>AJ202/Z202</f>
        <v>-2.3602586903870661</v>
      </c>
    </row>
    <row r="203" spans="4:37" ht="14.4" x14ac:dyDescent="0.3">
      <c r="E203" s="89">
        <v>41157.540972222225</v>
      </c>
      <c r="F203" s="86">
        <f t="shared" si="75"/>
        <v>1274.9097222222263</v>
      </c>
      <c r="G203" s="86">
        <v>21771</v>
      </c>
      <c r="H203" s="86">
        <v>1886</v>
      </c>
      <c r="I203" s="86"/>
      <c r="J203" s="86"/>
      <c r="K203" s="86"/>
      <c r="L203" s="79">
        <v>1037</v>
      </c>
      <c r="M203" s="86"/>
      <c r="N203" s="42">
        <v>7.6</v>
      </c>
      <c r="O203" s="90"/>
      <c r="P203" s="90"/>
      <c r="Q203" s="90"/>
      <c r="R203" s="87"/>
      <c r="S203" s="87"/>
      <c r="V203" s="43">
        <f t="shared" si="68"/>
        <v>4.5192070928803743E-3</v>
      </c>
      <c r="W203" s="43">
        <f t="shared" si="69"/>
        <v>0.63658138757875249</v>
      </c>
      <c r="X203" s="43">
        <f t="shared" si="70"/>
        <v>1.6662197016572501E-3</v>
      </c>
      <c r="Y203" s="22">
        <f>X203+W203+SUM($V$168:V203)</f>
        <v>0.66006298925658813</v>
      </c>
      <c r="Z203" s="1">
        <f t="shared" si="79"/>
        <v>8.0265210029722837E-4</v>
      </c>
      <c r="AA203" s="22">
        <f t="shared" si="71"/>
        <v>5.2167368833032142E-2</v>
      </c>
      <c r="AB203" s="44">
        <f t="shared" si="72"/>
        <v>7.3483634087895107</v>
      </c>
      <c r="AC203" s="44">
        <f t="shared" si="73"/>
        <v>0.57047697375008333</v>
      </c>
      <c r="AD203" s="44">
        <f t="shared" si="74"/>
        <v>7.3786653800952591</v>
      </c>
      <c r="AE203" s="44">
        <f t="shared" si="76"/>
        <v>0.57047697375008333</v>
      </c>
      <c r="AF203" s="44">
        <f t="shared" si="77"/>
        <v>6.8008878723834725</v>
      </c>
      <c r="AG203" s="44">
        <f t="shared" si="78"/>
        <v>7.300533961703509E-3</v>
      </c>
      <c r="AH203" s="45">
        <f>AD203+AB203+SUM($AA$168:AA203)</f>
        <v>16.282727970867551</v>
      </c>
      <c r="AI203" s="45">
        <f>AD203+AB203+SUM($AA$168:AA203)</f>
        <v>16.282727970867551</v>
      </c>
      <c r="AJ203" s="1">
        <f t="shared" ref="AJ203:AJ206" si="82">LINEST(AI201:AI203,F201:F203,TRUE,TRUE)</f>
        <v>1.16357937972578E-3</v>
      </c>
      <c r="AK203" s="1">
        <f t="shared" ref="AK203:AK206" si="83">AJ203/Z203</f>
        <v>1.4496683921899631</v>
      </c>
    </row>
    <row r="204" spans="4:37" ht="14.4" x14ac:dyDescent="0.3">
      <c r="E204" s="89">
        <v>41191.633333333331</v>
      </c>
      <c r="F204" s="86">
        <f t="shared" si="75"/>
        <v>1309.0020833333328</v>
      </c>
      <c r="G204" s="86">
        <v>2728</v>
      </c>
      <c r="H204" s="86">
        <v>8.4</v>
      </c>
      <c r="I204" s="86"/>
      <c r="J204" s="86"/>
      <c r="K204" s="86"/>
      <c r="L204" s="79">
        <v>1037</v>
      </c>
      <c r="M204" s="86"/>
      <c r="N204" s="42">
        <v>7.6</v>
      </c>
      <c r="O204" s="90"/>
      <c r="P204" s="90"/>
      <c r="Q204" s="90"/>
      <c r="R204" s="87"/>
      <c r="S204" s="87"/>
      <c r="V204" s="43">
        <f t="shared" si="68"/>
        <v>2.0127963722266776E-5</v>
      </c>
      <c r="W204" s="43">
        <f t="shared" si="69"/>
        <v>2.8352511429806577E-3</v>
      </c>
      <c r="X204" s="43">
        <f t="shared" si="70"/>
        <v>7.4211269851118235E-6</v>
      </c>
      <c r="Y204" s="111">
        <f>Y203</f>
        <v>0.66006298925658813</v>
      </c>
      <c r="Z204" s="1">
        <f t="shared" si="79"/>
        <v>4.5101338293461203E-4</v>
      </c>
      <c r="AA204" s="22">
        <f t="shared" si="71"/>
        <v>6.5367958374218773E-3</v>
      </c>
      <c r="AB204" s="44">
        <f t="shared" si="72"/>
        <v>0.92078156167276592</v>
      </c>
      <c r="AC204" s="44">
        <f t="shared" si="73"/>
        <v>7.1483220081311249E-2</v>
      </c>
      <c r="AD204" s="44">
        <f>($A$14*((L204/1000)*G204/10^6)*(1+($A$28/(10^-N218))+(($A$28*$A$29)/(10^-N218)^2))*1000000)*$S$167/1000/$Q$167</f>
        <v>1.7754487364788976</v>
      </c>
      <c r="AE204" s="44">
        <f>AD204/(1+($A$28/(10^-N218))+(($A$28*$A$29)/(10^-N218)^2))*1</f>
        <v>7.1483220081311249E-2</v>
      </c>
      <c r="AF204" s="44">
        <f>AD204/(1+($A$28/(10^-N218))+(($A$28*$A$29)/(10^-N218)^2))*($A$28/(10^-N218))</f>
        <v>1.7003236784759954</v>
      </c>
      <c r="AG204" s="44">
        <f>AD204/(1+($A$28/(10^-N218))+(($A$28*$A$29)/(10^-N218)^2))*(($A$28*$A$29)/(10^-N218)^2)</f>
        <v>3.6418379215911595E-3</v>
      </c>
      <c r="AH204" s="45">
        <f>AD204+AB204+SUM($AA$168:AA204)</f>
        <v>4.258466275971867</v>
      </c>
      <c r="AI204" s="77">
        <f>AI203</f>
        <v>16.282727970867551</v>
      </c>
      <c r="AJ204" s="1">
        <f t="shared" si="82"/>
        <v>1.3156955308673507E-3</v>
      </c>
      <c r="AK204" s="1">
        <f t="shared" si="83"/>
        <v>2.9171984261453732</v>
      </c>
    </row>
    <row r="205" spans="4:37" ht="14.4" x14ac:dyDescent="0.3">
      <c r="E205" s="89">
        <v>42278.497916666667</v>
      </c>
      <c r="F205" s="86">
        <f t="shared" si="75"/>
        <v>2395.8666666666686</v>
      </c>
      <c r="G205" s="86">
        <v>13316</v>
      </c>
      <c r="H205" s="86">
        <v>3567</v>
      </c>
      <c r="I205" s="86"/>
      <c r="J205" s="86">
        <v>9</v>
      </c>
      <c r="K205" s="86"/>
      <c r="L205" s="86">
        <v>1047</v>
      </c>
      <c r="M205" s="86"/>
      <c r="N205" s="42">
        <v>7.6</v>
      </c>
      <c r="O205" s="90"/>
      <c r="P205" s="90"/>
      <c r="Q205" s="90"/>
      <c r="R205" s="87"/>
      <c r="S205" s="87"/>
      <c r="V205" s="43">
        <f t="shared" si="68"/>
        <v>8.6296183573724428E-3</v>
      </c>
      <c r="W205" s="43">
        <f t="shared" si="69"/>
        <v>1.2155792631998865</v>
      </c>
      <c r="X205" s="43">
        <f t="shared" si="70"/>
        <v>3.181717462669432E-3</v>
      </c>
      <c r="Y205" s="22">
        <f>X205+W205+SUM($V$204:V205)+$Y$204</f>
        <v>1.8874737162402386</v>
      </c>
      <c r="Z205" s="1">
        <f t="shared" si="79"/>
        <v>1.1005981102479583E-3</v>
      </c>
      <c r="AA205" s="22">
        <f t="shared" si="71"/>
        <v>3.2215306433073014E-2</v>
      </c>
      <c r="AB205" s="44">
        <f t="shared" si="72"/>
        <v>4.5378899547994642</v>
      </c>
      <c r="AC205" s="44">
        <f t="shared" si="73"/>
        <v>0.35229092310927829</v>
      </c>
      <c r="AD205" s="44">
        <f>($A$14*((L205/1000)*G205/10^6)*(1+($A$28/(10^-N205))+(($A$28*$A$29)/(10^-N205)^2))*1000000)*$S$167/1000/$Q$167</f>
        <v>4.5566025583479624</v>
      </c>
      <c r="AE205" s="44">
        <f t="shared" si="76"/>
        <v>0.35229092310927834</v>
      </c>
      <c r="AF205" s="44">
        <f t="shared" si="77"/>
        <v>4.1998032817609747</v>
      </c>
      <c r="AG205" s="44">
        <f t="shared" si="78"/>
        <v>4.5083534777091263E-3</v>
      </c>
      <c r="AH205" s="45">
        <f>AD205+AB205+SUM($AA$168:AA205)</f>
        <v>10.688943797400702</v>
      </c>
      <c r="AI205" s="45">
        <f>AD205+AB205+SUM($AA$204:AA205)+$AI$204-$AH$204</f>
        <v>21.157506310313604</v>
      </c>
      <c r="AJ205" s="1">
        <f t="shared" si="82"/>
        <v>4.412760440273094E-3</v>
      </c>
      <c r="AK205" s="1">
        <f t="shared" si="83"/>
        <v>4.0094203317130219</v>
      </c>
    </row>
    <row r="206" spans="4:37" ht="14.4" x14ac:dyDescent="0.3">
      <c r="E206" s="28">
        <v>42376.586111111108</v>
      </c>
      <c r="F206" s="86">
        <f t="shared" si="75"/>
        <v>2493.9548611111095</v>
      </c>
      <c r="G206" s="10">
        <v>11220</v>
      </c>
      <c r="H206" s="10">
        <v>3458</v>
      </c>
      <c r="J206" s="10">
        <v>10</v>
      </c>
      <c r="L206" s="17">
        <v>1010</v>
      </c>
      <c r="N206" s="42">
        <v>7.6</v>
      </c>
      <c r="V206" s="43">
        <f t="shared" si="68"/>
        <v>8.07027179330423E-3</v>
      </c>
      <c r="W206" s="43">
        <f t="shared" si="69"/>
        <v>1.1367889788482557</v>
      </c>
      <c r="X206" s="43">
        <f t="shared" si="70"/>
        <v>2.9754878639920387E-3</v>
      </c>
      <c r="Y206" s="22">
        <f>X206+W206+SUM($V$204:V206)+$Y$204</f>
        <v>1.8165474740832348</v>
      </c>
      <c r="Z206" s="1">
        <f t="shared" si="79"/>
        <v>1.0270372808795015E-3</v>
      </c>
      <c r="AA206" s="22">
        <f t="shared" si="71"/>
        <v>2.6185208074283827E-2</v>
      </c>
      <c r="AB206" s="44">
        <f t="shared" si="72"/>
        <v>3.6884824588425182</v>
      </c>
      <c r="AC206" s="44">
        <f t="shared" si="73"/>
        <v>0.28634870021995384</v>
      </c>
      <c r="AD206" s="44">
        <f>($A$14*((L206/1000)*G206/10^6)*(1+($A$28/(10^-N206))+(($A$28*$A$29)/(10^-N206)^2))*1000000)*$S$167/1000/$Q$167</f>
        <v>3.7036924155923314</v>
      </c>
      <c r="AE206" s="44">
        <f t="shared" ref="AE206" si="84">AD206/(1+($A$28/(10^-N206))+(($A$28*$A$29)/(10^-N206)^2))*1</f>
        <v>0.28634870021995384</v>
      </c>
      <c r="AF206" s="44">
        <f t="shared" ref="AF206" si="85">AD206/(1+($A$28/(10^-N206))+(($A$28*$A$29)/(10^-N206)^2))*($A$28/(10^-N206))</f>
        <v>3.4136792407186447</v>
      </c>
      <c r="AG206" s="44">
        <f t="shared" ref="AG206" si="86">AD206/(1+($A$28/(10^-N206))+(($A$28*$A$29)/(10^-N206)^2))*(($A$28*$A$29)/(10^-N206)^2)</f>
        <v>3.6644746537329016E-3</v>
      </c>
      <c r="AH206" s="45">
        <f>AD206+AB206+SUM($AA$168:AA206)</f>
        <v>9.0128113667624099</v>
      </c>
      <c r="AI206" s="45">
        <f>AD206+AB206+SUM($AA$204:AA206)+$AI$204-$AH$204</f>
        <v>19.481373879675314</v>
      </c>
      <c r="AJ206" s="1">
        <f t="shared" si="82"/>
        <v>3.4389319933043243E-3</v>
      </c>
      <c r="AK206" s="1">
        <f t="shared" si="83"/>
        <v>3.348400352477372</v>
      </c>
    </row>
    <row r="207" spans="4:37" ht="14.4" x14ac:dyDescent="0.3">
      <c r="E207" s="28">
        <v>42480.522222222222</v>
      </c>
      <c r="F207" s="86">
        <f t="shared" si="75"/>
        <v>2597.8909722222234</v>
      </c>
      <c r="G207" s="10">
        <v>13416</v>
      </c>
      <c r="H207" s="10">
        <v>4104</v>
      </c>
      <c r="J207" s="10">
        <v>13</v>
      </c>
      <c r="K207" s="17">
        <v>5</v>
      </c>
      <c r="L207" s="17">
        <v>1082</v>
      </c>
      <c r="N207" s="42">
        <v>7.6</v>
      </c>
      <c r="V207" s="17">
        <f t="shared" si="68"/>
        <v>1.0260686330958103E-2</v>
      </c>
      <c r="W207" s="17">
        <f t="shared" si="69"/>
        <v>1.4453336188912171</v>
      </c>
      <c r="X207" s="17">
        <f t="shared" si="70"/>
        <v>3.7830879102889094E-3</v>
      </c>
      <c r="Y207" s="22">
        <f>X207+W207+SUM($V$204:V207)+$Y$204</f>
        <v>2.1361604005034511</v>
      </c>
      <c r="Z207" s="1">
        <f t="shared" si="79"/>
        <v>1.0871841799478088E-3</v>
      </c>
      <c r="AA207" s="22">
        <f t="shared" si="71"/>
        <v>3.3542243619915667E-2</v>
      </c>
      <c r="AB207" s="44">
        <f t="shared" si="72"/>
        <v>4.724804052398774</v>
      </c>
      <c r="AC207" s="44">
        <f t="shared" si="73"/>
        <v>0.36680166282339483</v>
      </c>
      <c r="AD207" s="44">
        <f>($A$14*((L207/1000)*G207/10^6)*(1+($A$28/(10^-N207))+(($A$28*$A$29)/(10^-N207)^2))*1000000)*$S$167/1000/$Q$167</f>
        <v>4.744287421532345</v>
      </c>
      <c r="AE207" s="44">
        <f t="shared" ref="AE207:AE208" si="87">AD207/(1+($A$28/(10^-N207))+(($A$28*$A$29)/(10^-N207)^2))*1</f>
        <v>0.36680166282339488</v>
      </c>
      <c r="AF207" s="44">
        <f t="shared" ref="AF207:AF208" si="88">AD207/(1+($A$28/(10^-N207))+(($A$28*$A$29)/(10^-N207)^2))*($A$28/(10^-N207))</f>
        <v>4.3727917077307863</v>
      </c>
      <c r="AG207" s="44">
        <f t="shared" ref="AG207:AG208" si="89">AD207/(1+($A$28/(10^-N207))+(($A$28*$A$29)/(10^-N207)^2))*(($A$28*$A$29)/(10^-N207)^2)</f>
        <v>4.694050978163819E-3</v>
      </c>
      <c r="AH207" s="45">
        <f>AD207+AB207+SUM($AA$168:AA207)</f>
        <v>11.123270209878596</v>
      </c>
      <c r="AI207" s="45">
        <f>AD207+AB207+SUM($AA$204:AA207)+$AI$204-$AH$204</f>
        <v>21.591832722791498</v>
      </c>
      <c r="AJ207" s="1">
        <f>LINEST(AI205:AI207,F205:F207,TRUE,TRUE)</f>
        <v>2.330072358280825E-3</v>
      </c>
      <c r="AK207" s="1">
        <f>AJ207/Z207</f>
        <v>2.143217682207887</v>
      </c>
    </row>
    <row r="208" spans="4:37" ht="14.4" x14ac:dyDescent="0.3">
      <c r="E208" s="28">
        <v>42612.474305555559</v>
      </c>
      <c r="F208" s="86">
        <f t="shared" si="75"/>
        <v>2729.8430555555606</v>
      </c>
      <c r="G208" s="10">
        <v>14165</v>
      </c>
      <c r="H208" s="10">
        <v>4466</v>
      </c>
      <c r="J208" s="10">
        <v>10</v>
      </c>
      <c r="L208" s="17">
        <v>1052</v>
      </c>
      <c r="N208" s="42">
        <v>7.6</v>
      </c>
      <c r="V208" s="17">
        <f t="shared" ref="V208" si="90">($A$15*L208/1000/$A$13*H208)/$Q$167</f>
        <v>1.0856160542635909E-2</v>
      </c>
      <c r="W208" s="17">
        <f t="shared" ref="W208" si="91">($U$167*L208/1000/$A$13*H208)/$Q$167</f>
        <v>1.5292128906631197</v>
      </c>
      <c r="X208" s="17">
        <f t="shared" ref="X208" si="92">($A$46*$S$167*H208*L208/1000000)/$Q$167</f>
        <v>4.0026376770808531E-3</v>
      </c>
      <c r="Y208" s="22">
        <f>X208+W208+SUM($V$204:V208)+$Y$204</f>
        <v>2.2311153825847816</v>
      </c>
      <c r="Z208" s="1">
        <f>LINEST(Y206:Y208,E206:E208,TRUE,TRUE)</f>
        <v>1.7117233020531599E-3</v>
      </c>
      <c r="AA208" s="22">
        <f t="shared" si="71"/>
        <v>3.4432940906054109E-2</v>
      </c>
      <c r="AB208" s="44">
        <f t="shared" si="72"/>
        <v>4.8502688303276056</v>
      </c>
      <c r="AC208" s="44">
        <f t="shared" si="73"/>
        <v>0.37654189515042619</v>
      </c>
      <c r="AD208" s="44">
        <f>($A$14*((L208/1000)*G208/10^6)*(1+($A$28/(10^-N208))+(($A$28*$A$29)/(10^-N208)^2))*1000000)*$S$167/1000/$Q$167</f>
        <v>4.8702695704578431</v>
      </c>
      <c r="AE208" s="44">
        <f t="shared" si="87"/>
        <v>0.37654189515042613</v>
      </c>
      <c r="AF208" s="44">
        <f t="shared" si="88"/>
        <v>4.4889089761836303</v>
      </c>
      <c r="AG208" s="44">
        <f t="shared" si="89"/>
        <v>4.8186991237864777E-3</v>
      </c>
      <c r="AH208" s="45">
        <f>AD208+AB208+SUM($AA$168:AA208)</f>
        <v>11.40915007763898</v>
      </c>
      <c r="AI208" s="45">
        <f>AD208+AB208+SUM($AA$204:AA208)+$AI$204-$AH$204</f>
        <v>21.877712590551884</v>
      </c>
      <c r="AJ208" s="1">
        <f>LINEST(AI206:AI208,F206:F208,TRUE,TRUE)</f>
        <v>9.8064600764053329E-3</v>
      </c>
      <c r="AK208" s="1">
        <f>AJ208/Z208</f>
        <v>5.728998410340493</v>
      </c>
    </row>
    <row r="209" spans="4:35" x14ac:dyDescent="0.25">
      <c r="D209" s="16" t="s">
        <v>410</v>
      </c>
      <c r="E209" s="28">
        <v>42642.458333333336</v>
      </c>
      <c r="F209" s="86">
        <f t="shared" si="75"/>
        <v>2759.8270833333372</v>
      </c>
      <c r="N209" s="42">
        <v>7.6</v>
      </c>
    </row>
    <row r="210" spans="4:35" x14ac:dyDescent="0.25">
      <c r="E210" s="28">
        <v>42760.594444444447</v>
      </c>
      <c r="F210" s="86">
        <f t="shared" si="75"/>
        <v>2877.9631944444482</v>
      </c>
      <c r="G210" s="10">
        <v>7537</v>
      </c>
      <c r="H210" s="10">
        <v>118.7</v>
      </c>
      <c r="J210" s="10">
        <v>9</v>
      </c>
      <c r="K210" s="17">
        <v>10</v>
      </c>
      <c r="L210" s="17">
        <v>1100</v>
      </c>
      <c r="N210" s="42">
        <v>7.6</v>
      </c>
    </row>
    <row r="211" spans="4:35" x14ac:dyDescent="0.25">
      <c r="D211" s="19" t="s">
        <v>164</v>
      </c>
      <c r="E211" s="28">
        <v>42828.424305555556</v>
      </c>
      <c r="F211" s="86">
        <f t="shared" si="75"/>
        <v>2945.7930555555577</v>
      </c>
      <c r="G211" s="10">
        <v>7070</v>
      </c>
      <c r="H211" s="10">
        <v>249.3</v>
      </c>
      <c r="J211" s="10">
        <v>12</v>
      </c>
      <c r="L211" s="17">
        <v>1069</v>
      </c>
      <c r="N211" s="42">
        <v>7.6</v>
      </c>
    </row>
    <row r="212" spans="4:35" x14ac:dyDescent="0.25">
      <c r="D212" s="19"/>
      <c r="E212" s="28">
        <v>42828.584722222222</v>
      </c>
      <c r="F212" s="86">
        <f t="shared" si="75"/>
        <v>2945.9534722222234</v>
      </c>
      <c r="G212" s="10">
        <v>1781</v>
      </c>
      <c r="H212" s="10">
        <v>2.2000000000000002</v>
      </c>
      <c r="J212" s="10">
        <v>41</v>
      </c>
      <c r="L212" s="17">
        <v>1045</v>
      </c>
      <c r="N212" s="42">
        <v>7.6</v>
      </c>
    </row>
    <row r="213" spans="4:35" x14ac:dyDescent="0.25">
      <c r="D213" s="19"/>
      <c r="E213" s="28">
        <v>42969.436805555553</v>
      </c>
      <c r="F213" s="86">
        <f t="shared" si="75"/>
        <v>3086.8055555555547</v>
      </c>
      <c r="G213" s="10">
        <v>4976</v>
      </c>
      <c r="H213" s="10">
        <v>369.1</v>
      </c>
      <c r="J213" s="10">
        <v>9</v>
      </c>
      <c r="L213" s="17">
        <v>1043</v>
      </c>
      <c r="N213" s="42">
        <v>7.6</v>
      </c>
    </row>
    <row r="214" spans="4:35" x14ac:dyDescent="0.25">
      <c r="D214" s="19"/>
      <c r="E214" s="28">
        <v>43055.546527777777</v>
      </c>
      <c r="F214" s="86">
        <f t="shared" si="75"/>
        <v>3172.9152777777781</v>
      </c>
      <c r="G214" s="10">
        <v>5069</v>
      </c>
      <c r="H214" s="10">
        <v>581.57000000000005</v>
      </c>
      <c r="J214" s="10">
        <v>23</v>
      </c>
      <c r="K214" s="17">
        <v>5</v>
      </c>
      <c r="L214" s="17">
        <v>1084</v>
      </c>
    </row>
    <row r="215" spans="4:35" x14ac:dyDescent="0.25">
      <c r="D215" s="19"/>
      <c r="E215" s="28">
        <v>43122.523611111108</v>
      </c>
      <c r="G215" s="10">
        <v>5370.16</v>
      </c>
      <c r="H215" s="10">
        <v>741.05</v>
      </c>
      <c r="J215" s="10">
        <v>70</v>
      </c>
      <c r="L215" s="17">
        <v>1075</v>
      </c>
    </row>
    <row r="216" spans="4:35" x14ac:dyDescent="0.25">
      <c r="E216" s="28"/>
    </row>
    <row r="217" spans="4:35" ht="14.4" thickBot="1" x14ac:dyDescent="0.3">
      <c r="E217" s="28"/>
    </row>
    <row r="218" spans="4:35" ht="15" thickBot="1" x14ac:dyDescent="0.35">
      <c r="D218" s="87" t="s">
        <v>155</v>
      </c>
      <c r="E218" s="89">
        <v>39882.643750000003</v>
      </c>
      <c r="F218" s="87"/>
      <c r="G218" s="86"/>
      <c r="H218" s="86"/>
      <c r="I218" s="86"/>
      <c r="J218" s="87"/>
      <c r="K218" s="87"/>
      <c r="L218" s="79">
        <v>1037</v>
      </c>
      <c r="M218" s="87"/>
      <c r="N218" s="42">
        <v>7.9</v>
      </c>
      <c r="O218" s="95">
        <v>88.27</v>
      </c>
      <c r="P218" s="94">
        <v>20.010000000000002</v>
      </c>
      <c r="Q218" s="101">
        <f>P218-S218</f>
        <v>12.516255000000001</v>
      </c>
      <c r="R218" s="87">
        <v>37.450000000000003</v>
      </c>
      <c r="S218" s="85">
        <f>R218*P218/100</f>
        <v>7.4937450000000014</v>
      </c>
      <c r="T218" s="40">
        <f>Q218/$A$18+S218</f>
        <v>12.708851250000002</v>
      </c>
      <c r="U218" s="40">
        <f>$A$16-T218</f>
        <v>104.29114874999999</v>
      </c>
      <c r="V218" s="43">
        <f t="shared" ref="V218:V254" si="93">($A$15*L218/1000/$A$13*H218)/$Q$218</f>
        <v>0</v>
      </c>
      <c r="W218" s="43">
        <f t="shared" ref="W218:W254" si="94">($U$218*L218/1000/$A$13*H218)/$Q$218</f>
        <v>0</v>
      </c>
      <c r="X218" s="43">
        <f t="shared" ref="X218:X254" si="95">($A$46*$S$218*H218*L218/1000000)/$Q$218</f>
        <v>0</v>
      </c>
      <c r="Y218" s="22">
        <f>X218+W218+SUM($V$218:V218)</f>
        <v>0</v>
      </c>
      <c r="Z218" s="22"/>
      <c r="AA218" s="22">
        <f t="shared" ref="AA218:AA254" si="96">($A$15*L218/1000/$A$13*G218)/$Q$218</f>
        <v>0</v>
      </c>
      <c r="AB218" s="44">
        <f t="shared" ref="AB218:AB254" si="97">($U$218*L218/1000/$A$13*G218)/$Q$218</f>
        <v>0</v>
      </c>
      <c r="AC218" s="44">
        <f t="shared" ref="AC218:AC254" si="98">($A$14*$S$218/1000*G218/1000000*L218/1000*1000000)/$Q$218</f>
        <v>0</v>
      </c>
      <c r="AD218" s="44">
        <f t="shared" ref="AD218:AD254" si="99">($A$14*((L218/1000)*G218/10^6)*(1+($A$28/(10^-N218))+(($A$28*$A$29)/(10^-N218)^2))*1000000)*$S$218/1000/$Q$218</f>
        <v>0</v>
      </c>
      <c r="AE218" s="44">
        <f>AD218/(1+($A$28/(10^-N218))+(($A$28*$A$29)/(10^-N218)^2))*1</f>
        <v>0</v>
      </c>
      <c r="AF218" s="44">
        <f>AD218/(1+($A$28/(10^-N218))+(($A$28*$A$29)/(10^-N218)^2))*($A$28/(10^-N218))</f>
        <v>0</v>
      </c>
      <c r="AG218" s="44">
        <f>AD218/(1+($A$28/(10^-N218))+(($A$28*$A$29)/(10^-N218)^2))*(($A$28*$A$29)/(10^-N218)^2)</f>
        <v>0</v>
      </c>
      <c r="AH218" s="45">
        <f>AD218+AB218+SUM($AA$218:AA218)</f>
        <v>0</v>
      </c>
      <c r="AI218" s="45">
        <f>AD218+AB218+SUM($AA$218:AA218)</f>
        <v>0</v>
      </c>
    </row>
    <row r="219" spans="4:35" ht="14.4" x14ac:dyDescent="0.3">
      <c r="E219" s="89">
        <v>39883.643750000003</v>
      </c>
      <c r="F219" s="86">
        <f>E219-E$218</f>
        <v>1</v>
      </c>
      <c r="G219" s="86">
        <v>1672</v>
      </c>
      <c r="H219" s="86">
        <v>0.22900000000000001</v>
      </c>
      <c r="I219" s="86"/>
      <c r="J219" s="86">
        <v>781</v>
      </c>
      <c r="K219" s="86"/>
      <c r="L219" s="79">
        <v>1037</v>
      </c>
      <c r="M219" s="86"/>
      <c r="N219" s="42">
        <v>7.9</v>
      </c>
      <c r="O219" s="90"/>
      <c r="P219" s="90"/>
      <c r="Q219" s="90"/>
      <c r="R219" s="87"/>
      <c r="S219" s="87"/>
      <c r="V219" s="43">
        <f t="shared" si="93"/>
        <v>6.1748151775242995E-7</v>
      </c>
      <c r="W219" s="43">
        <f t="shared" si="94"/>
        <v>8.5863809091059207E-5</v>
      </c>
      <c r="X219" s="43">
        <f t="shared" si="95"/>
        <v>3.1101330777286972E-7</v>
      </c>
      <c r="Y219" s="22">
        <f>X219+W219+SUM($V$218:V219)</f>
        <v>8.6792303916584504E-5</v>
      </c>
      <c r="Z219" s="22"/>
      <c r="AA219" s="22">
        <f t="shared" si="96"/>
        <v>4.5084240073452516E-3</v>
      </c>
      <c r="AB219" s="44">
        <f t="shared" si="97"/>
        <v>0.62691829170415281</v>
      </c>
      <c r="AC219" s="44">
        <f t="shared" si="98"/>
        <v>6.7351756726302558E-2</v>
      </c>
      <c r="AD219" s="44">
        <f t="shared" si="99"/>
        <v>1.672834425244522</v>
      </c>
      <c r="AE219" s="44">
        <f t="shared" ref="AE219:AE256" si="100">AD219/(1+($A$28/(10^-N219))+(($A$28*$A$29)/(10^-N219)^2))*1</f>
        <v>6.7351756726302558E-2</v>
      </c>
      <c r="AF219" s="44">
        <f t="shared" ref="AF219:AF256" si="101">AD219/(1+($A$28/(10^-N219))+(($A$28*$A$29)/(10^-N219)^2))*($A$28/(10^-N219))</f>
        <v>1.6020513152376508</v>
      </c>
      <c r="AG219" s="44">
        <f t="shared" ref="AG219:AG256" si="102">AD219/(1+($A$28/(10^-N219))+(($A$28*$A$29)/(10^-N219)^2))*(($A$28*$A$29)/(10^-N219)^2)</f>
        <v>3.4313532805688315E-3</v>
      </c>
      <c r="AH219" s="45">
        <f>AD219+AB219+SUM($AA$218:AA219)</f>
        <v>2.3042611409560201</v>
      </c>
      <c r="AI219" s="45">
        <f>AD219+AB219+SUM($AA$218:AA219)</f>
        <v>2.3042611409560201</v>
      </c>
    </row>
    <row r="220" spans="4:35" ht="14.4" x14ac:dyDescent="0.3">
      <c r="D220" s="15" t="s">
        <v>159</v>
      </c>
      <c r="E220" s="89">
        <v>39890.652777777781</v>
      </c>
      <c r="F220" s="86">
        <f t="shared" ref="F220:F257" si="103">E220-E$218</f>
        <v>8.0090277777781012</v>
      </c>
      <c r="G220" s="86">
        <v>2179</v>
      </c>
      <c r="H220" s="86">
        <v>0</v>
      </c>
      <c r="I220" s="86"/>
      <c r="J220" s="86">
        <v>1011</v>
      </c>
      <c r="K220" s="86"/>
      <c r="L220" s="79">
        <v>1037</v>
      </c>
      <c r="M220" s="86"/>
      <c r="N220" s="42">
        <v>7.9</v>
      </c>
      <c r="O220" s="90"/>
      <c r="P220" s="90"/>
      <c r="Q220" s="90"/>
      <c r="R220" s="87"/>
      <c r="S220" s="87"/>
      <c r="V220" s="43">
        <f t="shared" si="93"/>
        <v>0</v>
      </c>
      <c r="W220" s="43">
        <f t="shared" si="94"/>
        <v>0</v>
      </c>
      <c r="X220" s="43">
        <f t="shared" si="95"/>
        <v>0</v>
      </c>
      <c r="Y220" s="22">
        <f>X220+W220+SUM($V$218:V220)</f>
        <v>6.1748151775242995E-7</v>
      </c>
      <c r="Z220" s="22"/>
      <c r="AA220" s="22">
        <f t="shared" si="96"/>
        <v>5.8755119090940812E-3</v>
      </c>
      <c r="AB220" s="44">
        <f t="shared" si="97"/>
        <v>0.81701851532496939</v>
      </c>
      <c r="AC220" s="44">
        <f t="shared" si="98"/>
        <v>8.7774807360414667E-2</v>
      </c>
      <c r="AD220" s="44">
        <f t="shared" si="99"/>
        <v>2.1800874477319461</v>
      </c>
      <c r="AE220" s="44">
        <f t="shared" si="100"/>
        <v>8.7774807360414653E-2</v>
      </c>
      <c r="AF220" s="44">
        <f t="shared" si="101"/>
        <v>2.0878407989849532</v>
      </c>
      <c r="AG220" s="44">
        <f t="shared" si="102"/>
        <v>4.4718413865786396E-3</v>
      </c>
      <c r="AH220" s="45">
        <f>AD220+AB220+SUM($AA$218:AA220)</f>
        <v>3.0074898989733549</v>
      </c>
      <c r="AI220" s="45">
        <f>AD220+AB220+SUM($AA$218:AA220)</f>
        <v>3.0074898989733549</v>
      </c>
    </row>
    <row r="221" spans="4:35" ht="14.4" x14ac:dyDescent="0.3">
      <c r="D221" s="15" t="s">
        <v>388</v>
      </c>
      <c r="E221" s="89">
        <v>39897.624305555553</v>
      </c>
      <c r="F221" s="86">
        <f t="shared" si="103"/>
        <v>14.980555555550382</v>
      </c>
      <c r="G221" s="86">
        <v>2298</v>
      </c>
      <c r="H221" s="86">
        <v>1.1599999999999999</v>
      </c>
      <c r="I221" s="86"/>
      <c r="J221" s="86">
        <v>1228</v>
      </c>
      <c r="K221" s="86"/>
      <c r="L221" s="79">
        <v>1037</v>
      </c>
      <c r="M221" s="86"/>
      <c r="N221" s="42">
        <v>7.9</v>
      </c>
      <c r="O221" s="90"/>
      <c r="P221" s="90"/>
      <c r="Q221" s="90"/>
      <c r="R221" s="87"/>
      <c r="S221" s="87"/>
      <c r="V221" s="43">
        <f t="shared" si="93"/>
        <v>3.1278539763878535E-6</v>
      </c>
      <c r="W221" s="43">
        <f t="shared" si="94"/>
        <v>4.349433124263261E-4</v>
      </c>
      <c r="X221" s="43">
        <f t="shared" si="95"/>
        <v>1.5754385895918284E-6</v>
      </c>
      <c r="Y221" s="22">
        <f>X221+W221+SUM($V$218:V221)</f>
        <v>4.4026408651005818E-4</v>
      </c>
      <c r="Z221" s="1">
        <f t="shared" ref="Z221:Z270" si="104">LINEST(Y218:Y221,E218:E221,TRUE,TRUE)</f>
        <v>2.417841188562764E-5</v>
      </c>
      <c r="AA221" s="22">
        <f t="shared" si="96"/>
        <v>6.1963865842580073E-3</v>
      </c>
      <c r="AB221" s="44">
        <f t="shared" si="97"/>
        <v>0.86163769996180817</v>
      </c>
      <c r="AC221" s="44">
        <f t="shared" si="98"/>
        <v>9.2568383347513924E-2</v>
      </c>
      <c r="AD221" s="44">
        <f t="shared" si="99"/>
        <v>2.2991468356530573</v>
      </c>
      <c r="AE221" s="44">
        <f t="shared" si="100"/>
        <v>9.2568383347513924E-2</v>
      </c>
      <c r="AF221" s="44">
        <f t="shared" si="101"/>
        <v>2.2018623937895465</v>
      </c>
      <c r="AG221" s="44">
        <f t="shared" si="102"/>
        <v>4.7160585159971144E-3</v>
      </c>
      <c r="AH221" s="45">
        <f>AD221+AB221+SUM($AA$218:AA221)</f>
        <v>3.1773648581155629</v>
      </c>
      <c r="AI221" s="45">
        <f>AD221+AB221+SUM($AA$218:AA221)</f>
        <v>3.1773648581155629</v>
      </c>
    </row>
    <row r="222" spans="4:35" ht="14.4" x14ac:dyDescent="0.3">
      <c r="E222" s="89">
        <v>39913.480555555558</v>
      </c>
      <c r="F222" s="86">
        <f t="shared" si="103"/>
        <v>30.836805555554747</v>
      </c>
      <c r="G222" s="86">
        <v>3238</v>
      </c>
      <c r="H222" s="86">
        <v>0.98</v>
      </c>
      <c r="I222" s="86"/>
      <c r="J222" s="86">
        <v>1584</v>
      </c>
      <c r="K222" s="86"/>
      <c r="L222" s="79">
        <v>1037</v>
      </c>
      <c r="M222" s="86"/>
      <c r="N222" s="42">
        <v>7.9</v>
      </c>
      <c r="O222" s="90"/>
      <c r="P222" s="90"/>
      <c r="Q222" s="90"/>
      <c r="R222" s="87"/>
      <c r="S222" s="87"/>
      <c r="V222" s="43">
        <f t="shared" si="93"/>
        <v>2.642497324879394E-6</v>
      </c>
      <c r="W222" s="43">
        <f t="shared" si="94"/>
        <v>3.674521087739652E-4</v>
      </c>
      <c r="X222" s="43">
        <f t="shared" si="95"/>
        <v>1.3309739808620626E-6</v>
      </c>
      <c r="Y222" s="22">
        <f>X222+W222+SUM($V$218:V222)</f>
        <v>3.7517091557384696E-4</v>
      </c>
      <c r="Z222" s="1">
        <f t="shared" si="104"/>
        <v>1.2027481388642404E-5</v>
      </c>
      <c r="AA222" s="22">
        <f t="shared" si="96"/>
        <v>8.7310268754688548E-3</v>
      </c>
      <c r="AB222" s="44">
        <f t="shared" si="97"/>
        <v>1.2140917634796931</v>
      </c>
      <c r="AC222" s="44">
        <f t="shared" si="98"/>
        <v>0.13043360543048307</v>
      </c>
      <c r="AD222" s="44">
        <f t="shared" si="99"/>
        <v>3.2396159503240209</v>
      </c>
      <c r="AE222" s="44">
        <f t="shared" si="100"/>
        <v>0.13043360543048307</v>
      </c>
      <c r="AF222" s="44">
        <f t="shared" si="101"/>
        <v>3.1025371762796135</v>
      </c>
      <c r="AG222" s="44">
        <f t="shared" si="102"/>
        <v>6.6451686139245673E-3</v>
      </c>
      <c r="AH222" s="45">
        <f>AD222+AB222+SUM($AA$218:AA222)</f>
        <v>4.479019063179881</v>
      </c>
      <c r="AI222" s="45">
        <f>AD222+AB222+SUM($AA$218:AA222)</f>
        <v>4.479019063179881</v>
      </c>
    </row>
    <row r="223" spans="4:35" ht="14.4" x14ac:dyDescent="0.3">
      <c r="E223" s="89">
        <v>39920.665972222225</v>
      </c>
      <c r="F223" s="86">
        <f t="shared" si="103"/>
        <v>38.022222222221899</v>
      </c>
      <c r="G223" s="86">
        <v>3220</v>
      </c>
      <c r="H223" s="86">
        <v>0.3</v>
      </c>
      <c r="I223" s="86"/>
      <c r="J223" s="86">
        <v>1785</v>
      </c>
      <c r="K223" s="86"/>
      <c r="L223" s="79">
        <v>1037</v>
      </c>
      <c r="M223" s="86"/>
      <c r="N223" s="42">
        <v>7.9</v>
      </c>
      <c r="O223" s="90"/>
      <c r="P223" s="90"/>
      <c r="Q223" s="90"/>
      <c r="R223" s="87"/>
      <c r="S223" s="87"/>
      <c r="V223" s="43">
        <f t="shared" si="93"/>
        <v>8.0892775251410017E-7</v>
      </c>
      <c r="W223" s="43">
        <f t="shared" si="94"/>
        <v>1.1248533942060157E-4</v>
      </c>
      <c r="X223" s="43">
        <f t="shared" si="95"/>
        <v>4.0744101454961091E-7</v>
      </c>
      <c r="Y223" s="22">
        <f>X223+W223+SUM($V$218:V223)</f>
        <v>1.2008954100668496E-4</v>
      </c>
      <c r="Z223" s="1">
        <f t="shared" si="104"/>
        <v>2.1517367959034261E-6</v>
      </c>
      <c r="AA223" s="22">
        <f t="shared" si="96"/>
        <v>8.68249121031801E-3</v>
      </c>
      <c r="AB223" s="44">
        <f t="shared" si="97"/>
        <v>1.2073426431144569</v>
      </c>
      <c r="AC223" s="44">
        <f t="shared" si="98"/>
        <v>0.12970852670974539</v>
      </c>
      <c r="AD223" s="44">
        <f t="shared" si="99"/>
        <v>3.2216069672771299</v>
      </c>
      <c r="AE223" s="44">
        <f t="shared" si="100"/>
        <v>0.12970852670974536</v>
      </c>
      <c r="AF223" s="44">
        <f t="shared" si="101"/>
        <v>3.0852902123595904</v>
      </c>
      <c r="AG223" s="44">
        <f t="shared" si="102"/>
        <v>6.6082282077940414E-3</v>
      </c>
      <c r="AH223" s="45">
        <f>AD223+AB223+SUM($AA$218:AA223)</f>
        <v>4.4629434509780719</v>
      </c>
      <c r="AI223" s="45">
        <f>AD223+AB223+SUM($AA$218:AA223)</f>
        <v>4.4629434509780719</v>
      </c>
    </row>
    <row r="224" spans="4:35" ht="14.4" x14ac:dyDescent="0.3">
      <c r="E224" s="89">
        <v>39940.59652777778</v>
      </c>
      <c r="F224" s="86">
        <f t="shared" si="103"/>
        <v>57.952777777776646</v>
      </c>
      <c r="G224" s="86">
        <v>3873</v>
      </c>
      <c r="H224" s="86">
        <v>0</v>
      </c>
      <c r="I224" s="86"/>
      <c r="J224" s="86">
        <v>258</v>
      </c>
      <c r="K224" s="86"/>
      <c r="L224" s="79">
        <v>1037</v>
      </c>
      <c r="M224" s="86"/>
      <c r="N224" s="42">
        <v>7.9</v>
      </c>
      <c r="O224" s="90"/>
      <c r="P224" s="90"/>
      <c r="Q224" s="90"/>
      <c r="R224" s="87"/>
      <c r="S224" s="87"/>
      <c r="V224" s="43">
        <f t="shared" si="93"/>
        <v>0</v>
      </c>
      <c r="W224" s="43">
        <f t="shared" si="94"/>
        <v>0</v>
      </c>
      <c r="X224" s="43">
        <f t="shared" si="95"/>
        <v>0</v>
      </c>
      <c r="Y224" s="22">
        <f>X224+W224+SUM($V$218:V224)</f>
        <v>7.1967605715337778E-6</v>
      </c>
      <c r="Z224" s="1">
        <f t="shared" si="104"/>
        <v>-1.077348707325263E-5</v>
      </c>
      <c r="AA224" s="22">
        <f t="shared" si="96"/>
        <v>1.0443257284957033E-2</v>
      </c>
      <c r="AB224" s="44">
        <f t="shared" si="97"/>
        <v>1.4521857319199665</v>
      </c>
      <c r="AC224" s="44">
        <f t="shared" si="98"/>
        <v>0.15601277141206329</v>
      </c>
      <c r="AD224" s="44">
        <f t="shared" si="99"/>
        <v>3.8749328522560011</v>
      </c>
      <c r="AE224" s="44">
        <f t="shared" si="100"/>
        <v>0.15601277141206329</v>
      </c>
      <c r="AF224" s="44">
        <f t="shared" si="101"/>
        <v>3.71097173679152</v>
      </c>
      <c r="AG224" s="44">
        <f t="shared" si="102"/>
        <v>7.9483440524181128E-3</v>
      </c>
      <c r="AH224" s="45">
        <f>AD224+AB224+SUM($AA$218:AA224)</f>
        <v>5.3715556820474086</v>
      </c>
      <c r="AI224" s="45">
        <f>AD224+AB224+SUM($AA$218:AA224)</f>
        <v>5.3715556820474086</v>
      </c>
    </row>
    <row r="225" spans="5:35" ht="14.4" x14ac:dyDescent="0.3">
      <c r="E225" s="89">
        <v>39959.607638888891</v>
      </c>
      <c r="F225" s="86">
        <f t="shared" si="103"/>
        <v>76.963888888887595</v>
      </c>
      <c r="G225" s="86">
        <v>3976</v>
      </c>
      <c r="H225" s="86">
        <v>0</v>
      </c>
      <c r="I225" s="86"/>
      <c r="J225" s="86">
        <v>631</v>
      </c>
      <c r="K225" s="86"/>
      <c r="L225" s="79">
        <v>1037</v>
      </c>
      <c r="M225" s="86"/>
      <c r="N225" s="42">
        <v>7.9</v>
      </c>
      <c r="O225" s="90"/>
      <c r="P225" s="90"/>
      <c r="Q225" s="90"/>
      <c r="R225" s="87"/>
      <c r="S225" s="87"/>
      <c r="V225" s="43">
        <f t="shared" si="93"/>
        <v>0</v>
      </c>
      <c r="W225" s="43">
        <f t="shared" si="94"/>
        <v>0</v>
      </c>
      <c r="X225" s="43">
        <f t="shared" si="95"/>
        <v>0</v>
      </c>
      <c r="Y225" s="22">
        <f>X225+W225+SUM($V$218:V225)</f>
        <v>7.1967605715337778E-6</v>
      </c>
      <c r="Z225" s="1">
        <f t="shared" si="104"/>
        <v>-6.8270905426523501E-6</v>
      </c>
      <c r="AA225" s="22">
        <f t="shared" si="96"/>
        <v>1.0720989146653542E-2</v>
      </c>
      <c r="AB225" s="44">
        <f t="shared" si="97"/>
        <v>1.4908056984543729</v>
      </c>
      <c r="AC225" s="44">
        <f t="shared" si="98"/>
        <v>0.16016183298072906</v>
      </c>
      <c r="AD225" s="44">
        <f t="shared" si="99"/>
        <v>3.9779842552465436</v>
      </c>
      <c r="AE225" s="44">
        <f t="shared" si="100"/>
        <v>0.16016183298072909</v>
      </c>
      <c r="AF225" s="44">
        <f t="shared" si="101"/>
        <v>3.8096626970005385</v>
      </c>
      <c r="AG225" s="44">
        <f t="shared" si="102"/>
        <v>8.1597252652761219E-3</v>
      </c>
      <c r="AH225" s="45">
        <f>AD225+AB225+SUM($AA$218:AA225)</f>
        <v>5.5239480407190111</v>
      </c>
      <c r="AI225" s="45">
        <f>AD225+AB225+SUM($AA$218:AA225)</f>
        <v>5.5239480407190111</v>
      </c>
    </row>
    <row r="226" spans="5:35" ht="14.4" x14ac:dyDescent="0.3">
      <c r="E226" s="89">
        <v>39974.444444444445</v>
      </c>
      <c r="F226" s="86">
        <f t="shared" si="103"/>
        <v>91.800694444442343</v>
      </c>
      <c r="G226" s="86">
        <v>4422.2700000000004</v>
      </c>
      <c r="H226" s="86">
        <v>0</v>
      </c>
      <c r="I226" s="86"/>
      <c r="J226" s="86">
        <v>848</v>
      </c>
      <c r="K226" s="86"/>
      <c r="L226" s="79">
        <v>1037</v>
      </c>
      <c r="M226" s="86"/>
      <c r="N226" s="42">
        <v>7.9</v>
      </c>
      <c r="O226" s="90"/>
      <c r="P226" s="90"/>
      <c r="Q226" s="90"/>
      <c r="R226" s="87"/>
      <c r="S226" s="87"/>
      <c r="V226" s="43">
        <f t="shared" si="93"/>
        <v>0</v>
      </c>
      <c r="W226" s="43">
        <f t="shared" si="94"/>
        <v>0</v>
      </c>
      <c r="X226" s="43">
        <f t="shared" si="95"/>
        <v>0</v>
      </c>
      <c r="Y226" s="22">
        <f>X226+W226+SUM($V$218:V226)</f>
        <v>7.1967605715337778E-6</v>
      </c>
      <c r="Z226" s="1">
        <f t="shared" si="104"/>
        <v>-1.9466361461534775E-6</v>
      </c>
      <c r="AA226" s="22">
        <f t="shared" si="96"/>
        <v>1.1924323107035102E-2</v>
      </c>
      <c r="AB226" s="44">
        <f t="shared" si="97"/>
        <v>1.6581351398651458</v>
      </c>
      <c r="AC226" s="44">
        <f t="shared" si="98"/>
        <v>0.17813854857537439</v>
      </c>
      <c r="AD226" s="44">
        <f t="shared" si="99"/>
        <v>4.4244769699318747</v>
      </c>
      <c r="AE226" s="44">
        <f t="shared" si="100"/>
        <v>0.17813854857537445</v>
      </c>
      <c r="AF226" s="44">
        <f t="shared" si="101"/>
        <v>4.2372628408110087</v>
      </c>
      <c r="AG226" s="44">
        <f t="shared" si="102"/>
        <v>9.0755805454911052E-3</v>
      </c>
      <c r="AH226" s="45">
        <f>AD226+AB226+SUM($AA$218:AA226)</f>
        <v>6.14969451992215</v>
      </c>
      <c r="AI226" s="45">
        <f>AD226+AB226+SUM($AA$218:AA226)</f>
        <v>6.14969451992215</v>
      </c>
    </row>
    <row r="227" spans="5:35" ht="14.4" x14ac:dyDescent="0.3">
      <c r="E227" s="89">
        <v>39993.439583333333</v>
      </c>
      <c r="F227" s="86">
        <f t="shared" si="103"/>
        <v>110.79583333332994</v>
      </c>
      <c r="G227" s="86">
        <v>5069.45</v>
      </c>
      <c r="H227" s="86">
        <v>0</v>
      </c>
      <c r="I227" s="86"/>
      <c r="J227" s="86">
        <v>1289</v>
      </c>
      <c r="K227" s="86"/>
      <c r="L227" s="79">
        <v>1037</v>
      </c>
      <c r="M227" s="86"/>
      <c r="N227" s="42">
        <v>7.9</v>
      </c>
      <c r="O227" s="90"/>
      <c r="P227" s="90"/>
      <c r="Q227" s="90"/>
      <c r="R227" s="87"/>
      <c r="S227" s="87"/>
      <c r="V227" s="43">
        <f t="shared" si="93"/>
        <v>0</v>
      </c>
      <c r="W227" s="43">
        <f t="shared" si="94"/>
        <v>0</v>
      </c>
      <c r="X227" s="43">
        <f t="shared" si="95"/>
        <v>0</v>
      </c>
      <c r="Y227" s="22">
        <f>X227+W227+SUM($V$218:V227)</f>
        <v>7.1967605715337778E-6</v>
      </c>
      <c r="Z227" s="1">
        <f t="shared" si="104"/>
        <v>0</v>
      </c>
      <c r="AA227" s="22">
        <f t="shared" si="96"/>
        <v>1.3669395983275351E-2</v>
      </c>
      <c r="AB227" s="44">
        <f t="shared" si="97"/>
        <v>1.9007960130858954</v>
      </c>
      <c r="AC227" s="44">
        <f t="shared" si="98"/>
        <v>0.20420835115798716</v>
      </c>
      <c r="AD227" s="44">
        <f t="shared" si="99"/>
        <v>5.07197995039225</v>
      </c>
      <c r="AE227" s="44">
        <f t="shared" si="100"/>
        <v>0.20420835115798713</v>
      </c>
      <c r="AF227" s="44">
        <f t="shared" si="101"/>
        <v>4.8573678469087964</v>
      </c>
      <c r="AG227" s="44">
        <f t="shared" si="102"/>
        <v>1.0403752325466304E-2</v>
      </c>
      <c r="AH227" s="45">
        <f>AD227+AB227+SUM($AA$218:AA227)</f>
        <v>7.0535277695865508</v>
      </c>
      <c r="AI227" s="45">
        <f>AD227+AB227+SUM($AA$218:AA227)</f>
        <v>7.0535277695865508</v>
      </c>
    </row>
    <row r="228" spans="5:35" ht="14.4" x14ac:dyDescent="0.3">
      <c r="E228" s="89">
        <v>40007.451388888891</v>
      </c>
      <c r="F228" s="86">
        <f t="shared" si="103"/>
        <v>124.8076388888876</v>
      </c>
      <c r="G228" s="86">
        <v>5303</v>
      </c>
      <c r="H228" s="86">
        <v>0</v>
      </c>
      <c r="I228" s="86"/>
      <c r="J228" s="86">
        <v>165</v>
      </c>
      <c r="K228" s="86"/>
      <c r="L228" s="79">
        <v>1037</v>
      </c>
      <c r="M228" s="86"/>
      <c r="N228" s="42">
        <v>7.9</v>
      </c>
      <c r="O228" s="90"/>
      <c r="P228" s="90"/>
      <c r="Q228" s="90"/>
      <c r="R228" s="87"/>
      <c r="S228" s="87"/>
      <c r="V228" s="43">
        <f t="shared" si="93"/>
        <v>0</v>
      </c>
      <c r="W228" s="43">
        <f t="shared" si="94"/>
        <v>0</v>
      </c>
      <c r="X228" s="43">
        <f t="shared" si="95"/>
        <v>0</v>
      </c>
      <c r="Y228" s="22">
        <f>X228+W228+SUM($V$218:V228)</f>
        <v>7.1967605715337778E-6</v>
      </c>
      <c r="Z228" s="1">
        <f t="shared" si="104"/>
        <v>0</v>
      </c>
      <c r="AA228" s="22">
        <f t="shared" si="96"/>
        <v>1.4299146238607577E-2</v>
      </c>
      <c r="AB228" s="44">
        <f t="shared" si="97"/>
        <v>1.988365849824834</v>
      </c>
      <c r="AC228" s="44">
        <f t="shared" si="98"/>
        <v>0.21361624755955894</v>
      </c>
      <c r="AD228" s="44">
        <f t="shared" si="99"/>
        <v>5.3056465054256572</v>
      </c>
      <c r="AE228" s="44">
        <f t="shared" si="100"/>
        <v>0.21361624755955885</v>
      </c>
      <c r="AF228" s="44">
        <f t="shared" si="101"/>
        <v>5.0811472037710885</v>
      </c>
      <c r="AG228" s="44">
        <f t="shared" si="102"/>
        <v>1.0883054095009875E-2</v>
      </c>
      <c r="AH228" s="45">
        <f>AD228+AB228+SUM($AA$218:AA228)</f>
        <v>7.3890633075975032</v>
      </c>
      <c r="AI228" s="45">
        <f>AD228+AB228+SUM($AA$218:AA228)</f>
        <v>7.3890633075975032</v>
      </c>
    </row>
    <row r="229" spans="5:35" ht="14.4" x14ac:dyDescent="0.3">
      <c r="E229" s="89">
        <v>40021.393055555556</v>
      </c>
      <c r="F229" s="86">
        <f t="shared" si="103"/>
        <v>138.74930555555329</v>
      </c>
      <c r="G229" s="86">
        <v>6069.72</v>
      </c>
      <c r="H229" s="86">
        <v>0</v>
      </c>
      <c r="I229" s="86"/>
      <c r="J229" s="86">
        <v>234</v>
      </c>
      <c r="K229" s="86"/>
      <c r="L229" s="79">
        <v>1037</v>
      </c>
      <c r="M229" s="86"/>
      <c r="N229" s="42">
        <v>7.9</v>
      </c>
      <c r="O229" s="90"/>
      <c r="P229" s="90"/>
      <c r="Q229" s="90"/>
      <c r="R229" s="87"/>
      <c r="S229" s="87"/>
      <c r="V229" s="43">
        <f t="shared" si="93"/>
        <v>0</v>
      </c>
      <c r="W229" s="43">
        <f t="shared" si="94"/>
        <v>0</v>
      </c>
      <c r="X229" s="43">
        <f t="shared" si="95"/>
        <v>0</v>
      </c>
      <c r="Y229" s="22">
        <f>X229+W229+SUM($V$218:V229)</f>
        <v>7.1967605715337778E-6</v>
      </c>
      <c r="Z229" s="1">
        <f t="shared" si="104"/>
        <v>0</v>
      </c>
      <c r="AA229" s="22">
        <f t="shared" si="96"/>
        <v>1.6366549859966283E-2</v>
      </c>
      <c r="AB229" s="44">
        <f t="shared" si="97"/>
        <v>2.2758483812933794</v>
      </c>
      <c r="AC229" s="44">
        <f t="shared" si="98"/>
        <v>0.24450137849089307</v>
      </c>
      <c r="AD229" s="44">
        <f t="shared" si="99"/>
        <v>6.0727491432985534</v>
      </c>
      <c r="AE229" s="44">
        <f t="shared" si="100"/>
        <v>0.24450137849089307</v>
      </c>
      <c r="AF229" s="44">
        <f t="shared" si="101"/>
        <v>5.8157912135910728</v>
      </c>
      <c r="AG229" s="44">
        <f t="shared" si="102"/>
        <v>1.245655121658747E-2</v>
      </c>
      <c r="AH229" s="45">
        <f>AD229+AB229+SUM($AA$218:AA229)</f>
        <v>8.4600150267989118</v>
      </c>
      <c r="AI229" s="45">
        <f>AD229+AB229+SUM($AA$218:AA229)</f>
        <v>8.4600150267989118</v>
      </c>
    </row>
    <row r="230" spans="5:35" ht="14.4" x14ac:dyDescent="0.3">
      <c r="E230" s="89">
        <v>40035.456944444442</v>
      </c>
      <c r="F230" s="86">
        <f t="shared" si="103"/>
        <v>152.81319444443943</v>
      </c>
      <c r="G230" s="86">
        <v>6461.07</v>
      </c>
      <c r="H230" s="86">
        <v>0</v>
      </c>
      <c r="I230" s="86"/>
      <c r="J230" s="86">
        <v>433</v>
      </c>
      <c r="K230" s="86"/>
      <c r="L230" s="79">
        <v>1037</v>
      </c>
      <c r="M230" s="86"/>
      <c r="N230" s="42">
        <v>7.9</v>
      </c>
      <c r="O230" s="90"/>
      <c r="P230" s="90"/>
      <c r="Q230" s="90"/>
      <c r="R230" s="87"/>
      <c r="S230" s="87"/>
      <c r="V230" s="43">
        <f t="shared" si="93"/>
        <v>0</v>
      </c>
      <c r="W230" s="43">
        <f t="shared" si="94"/>
        <v>0</v>
      </c>
      <c r="X230" s="43">
        <f t="shared" si="95"/>
        <v>0</v>
      </c>
      <c r="Y230" s="22">
        <f>X230+W230+SUM($V$218:V230)</f>
        <v>7.1967605715337778E-6</v>
      </c>
      <c r="Z230" s="1">
        <f t="shared" si="104"/>
        <v>0</v>
      </c>
      <c r="AA230" s="22">
        <f t="shared" si="96"/>
        <v>1.7421796113120926E-2</v>
      </c>
      <c r="AB230" s="44">
        <f t="shared" si="97"/>
        <v>2.4225855065675539</v>
      </c>
      <c r="AC230" s="44">
        <f t="shared" si="98"/>
        <v>0.26026579834426544</v>
      </c>
      <c r="AD230" s="44">
        <f t="shared" si="99"/>
        <v>6.4642944497097039</v>
      </c>
      <c r="AE230" s="44">
        <f t="shared" si="100"/>
        <v>0.26026579834426539</v>
      </c>
      <c r="AF230" s="44">
        <f t="shared" si="101"/>
        <v>6.1907689541522304</v>
      </c>
      <c r="AG230" s="44">
        <f t="shared" si="102"/>
        <v>1.3259697213208649E-2</v>
      </c>
      <c r="AH230" s="45">
        <f>AD230+AB230+SUM($AA$218:AA230)</f>
        <v>9.015719254597359</v>
      </c>
      <c r="AI230" s="45">
        <f>AD230+AB230+SUM($AA$218:AA230)</f>
        <v>9.015719254597359</v>
      </c>
    </row>
    <row r="231" spans="5:35" ht="14.4" x14ac:dyDescent="0.3">
      <c r="E231" s="89">
        <v>40049.430555555555</v>
      </c>
      <c r="F231" s="86">
        <f t="shared" si="103"/>
        <v>166.78680555555184</v>
      </c>
      <c r="G231" s="86">
        <v>6989</v>
      </c>
      <c r="H231" s="86">
        <v>0</v>
      </c>
      <c r="I231" s="86"/>
      <c r="J231" s="86">
        <v>718</v>
      </c>
      <c r="K231" s="86"/>
      <c r="L231" s="79">
        <v>1037</v>
      </c>
      <c r="M231" s="86"/>
      <c r="N231" s="42">
        <v>7.9</v>
      </c>
      <c r="O231" s="90"/>
      <c r="P231" s="90"/>
      <c r="Q231" s="90"/>
      <c r="R231" s="87"/>
      <c r="S231" s="87"/>
      <c r="V231" s="43">
        <f t="shared" si="93"/>
        <v>0</v>
      </c>
      <c r="W231" s="43">
        <f t="shared" si="94"/>
        <v>0</v>
      </c>
      <c r="X231" s="43">
        <f t="shared" si="95"/>
        <v>0</v>
      </c>
      <c r="Y231" s="22">
        <f>X231+W231+SUM($V$218:V231)</f>
        <v>7.1967605715337778E-6</v>
      </c>
      <c r="Z231" s="1">
        <f t="shared" si="104"/>
        <v>0</v>
      </c>
      <c r="AA231" s="22">
        <f t="shared" si="96"/>
        <v>1.884532020773682E-2</v>
      </c>
      <c r="AB231" s="44">
        <f t="shared" si="97"/>
        <v>2.6205334573686145</v>
      </c>
      <c r="AC231" s="44">
        <f t="shared" si="98"/>
        <v>0.2815319544019908</v>
      </c>
      <c r="AD231" s="44">
        <f t="shared" si="99"/>
        <v>6.9924879174844294</v>
      </c>
      <c r="AE231" s="44">
        <f t="shared" si="100"/>
        <v>0.2815319544019908</v>
      </c>
      <c r="AF231" s="44">
        <f t="shared" si="101"/>
        <v>6.6966128242798693</v>
      </c>
      <c r="AG231" s="44">
        <f t="shared" si="102"/>
        <v>1.4343138802569117E-2</v>
      </c>
      <c r="AH231" s="45">
        <f>AD231+AB231+SUM($AA$218:AA231)</f>
        <v>9.7607059933808813</v>
      </c>
      <c r="AI231" s="45">
        <f>AD231+AB231+SUM($AA$218:AA231)</f>
        <v>9.7607059933808813</v>
      </c>
    </row>
    <row r="232" spans="5:35" ht="14.4" x14ac:dyDescent="0.3">
      <c r="E232" s="89">
        <v>40063.394444444442</v>
      </c>
      <c r="F232" s="86">
        <f t="shared" si="103"/>
        <v>180.75069444443943</v>
      </c>
      <c r="G232" s="86">
        <v>7441.27</v>
      </c>
      <c r="H232" s="86">
        <v>2.94</v>
      </c>
      <c r="I232" s="86"/>
      <c r="J232" s="86">
        <v>1012</v>
      </c>
      <c r="K232" s="86"/>
      <c r="L232" s="79">
        <v>1037</v>
      </c>
      <c r="M232" s="86"/>
      <c r="N232" s="42">
        <v>7.9</v>
      </c>
      <c r="O232" s="90"/>
      <c r="P232" s="90"/>
      <c r="Q232" s="90"/>
      <c r="R232" s="87"/>
      <c r="S232" s="87"/>
      <c r="V232" s="43">
        <f t="shared" si="93"/>
        <v>7.9274919746381815E-6</v>
      </c>
      <c r="W232" s="43">
        <f t="shared" si="94"/>
        <v>1.1023563263218954E-3</v>
      </c>
      <c r="X232" s="43">
        <f t="shared" si="95"/>
        <v>3.9929219425861871E-6</v>
      </c>
      <c r="Y232" s="22">
        <f>X232+W232+SUM($V$218:V232)</f>
        <v>1.1214735008106536E-3</v>
      </c>
      <c r="Z232" s="1">
        <f t="shared" si="104"/>
        <v>2.3857227250446954E-5</v>
      </c>
      <c r="AA232" s="22">
        <f t="shared" si="96"/>
        <v>2.0064832723168662E-2</v>
      </c>
      <c r="AB232" s="44">
        <f t="shared" si="97"/>
        <v>2.7901126055678001</v>
      </c>
      <c r="AC232" s="44">
        <f t="shared" si="98"/>
        <v>0.29975036290354873</v>
      </c>
      <c r="AD232" s="44">
        <f t="shared" si="99"/>
        <v>7.4449836265187237</v>
      </c>
      <c r="AE232" s="44">
        <f t="shared" si="100"/>
        <v>0.29975036290354873</v>
      </c>
      <c r="AF232" s="44">
        <f t="shared" si="101"/>
        <v>7.1299619560636804</v>
      </c>
      <c r="AG232" s="44">
        <f t="shared" si="102"/>
        <v>1.5271307551494275E-2</v>
      </c>
      <c r="AH232" s="45">
        <f>AD232+AB232+SUM($AA$218:AA232)</f>
        <v>10.402845683337528</v>
      </c>
      <c r="AI232" s="45">
        <f>AD232+AB232+SUM($AA$218:AA232)</f>
        <v>10.402845683337528</v>
      </c>
    </row>
    <row r="233" spans="5:35" ht="14.4" x14ac:dyDescent="0.3">
      <c r="E233" s="89">
        <v>40077.375</v>
      </c>
      <c r="F233" s="86">
        <f t="shared" si="103"/>
        <v>194.73124999999709</v>
      </c>
      <c r="G233" s="86">
        <v>7692.83</v>
      </c>
      <c r="H233" s="86">
        <v>0</v>
      </c>
      <c r="I233" s="86"/>
      <c r="J233" s="86">
        <v>1361</v>
      </c>
      <c r="K233" s="86"/>
      <c r="L233" s="79">
        <v>1037</v>
      </c>
      <c r="M233" s="86"/>
      <c r="N233" s="42">
        <v>7.9</v>
      </c>
      <c r="O233" s="90"/>
      <c r="P233" s="90"/>
      <c r="Q233" s="90"/>
      <c r="R233" s="87"/>
      <c r="S233" s="87"/>
      <c r="V233" s="43">
        <f t="shared" si="93"/>
        <v>0</v>
      </c>
      <c r="W233" s="43">
        <f t="shared" si="94"/>
        <v>0</v>
      </c>
      <c r="X233" s="43">
        <f t="shared" si="95"/>
        <v>0</v>
      </c>
      <c r="Y233" s="22">
        <f>X233+W233+SUM($V$218:V233)</f>
        <v>1.5124252546171959E-5</v>
      </c>
      <c r="Z233" s="1">
        <f t="shared" si="104"/>
        <v>8.1389219164044375E-6</v>
      </c>
      <c r="AA233" s="22">
        <f t="shared" si="96"/>
        <v>2.074314560791015E-2</v>
      </c>
      <c r="AB233" s="44">
        <f t="shared" si="97"/>
        <v>2.8844353121832884</v>
      </c>
      <c r="AC233" s="44">
        <f t="shared" si="98"/>
        <v>0.30988374084736969</v>
      </c>
      <c r="AD233" s="44">
        <f t="shared" si="99"/>
        <v>7.6966691695896046</v>
      </c>
      <c r="AE233" s="44">
        <f t="shared" si="100"/>
        <v>0.30988374084736975</v>
      </c>
      <c r="AF233" s="44">
        <f t="shared" si="101"/>
        <v>7.3709978584926192</v>
      </c>
      <c r="AG233" s="44">
        <f t="shared" si="102"/>
        <v>1.5787570249616224E-2</v>
      </c>
      <c r="AH233" s="45">
        <f>AD233+AB233+SUM($AA$218:AA233)</f>
        <v>10.76959707863181</v>
      </c>
      <c r="AI233" s="45">
        <f>AD233+AB233+SUM($AA$218:AA233)</f>
        <v>10.76959707863181</v>
      </c>
    </row>
    <row r="234" spans="5:35" ht="14.4" x14ac:dyDescent="0.3">
      <c r="E234" s="89">
        <v>40091.377083333333</v>
      </c>
      <c r="F234" s="86">
        <f t="shared" si="103"/>
        <v>208.73333333332994</v>
      </c>
      <c r="G234" s="86">
        <v>8506.43</v>
      </c>
      <c r="H234" s="86">
        <v>0</v>
      </c>
      <c r="I234" s="86"/>
      <c r="J234" s="86">
        <v>1670</v>
      </c>
      <c r="K234" s="86"/>
      <c r="L234" s="79">
        <v>1037</v>
      </c>
      <c r="M234" s="86"/>
      <c r="N234" s="42">
        <v>7.9</v>
      </c>
      <c r="O234" s="90"/>
      <c r="P234" s="90"/>
      <c r="Q234" s="90"/>
      <c r="R234" s="87"/>
      <c r="S234" s="87"/>
      <c r="V234" s="43">
        <f t="shared" si="93"/>
        <v>0</v>
      </c>
      <c r="W234" s="43">
        <f t="shared" si="94"/>
        <v>0</v>
      </c>
      <c r="X234" s="43">
        <f t="shared" si="95"/>
        <v>0</v>
      </c>
      <c r="Y234" s="22">
        <f>X234+W234+SUM($V$218:V234)</f>
        <v>1.5124252546171959E-5</v>
      </c>
      <c r="Z234" s="1">
        <f t="shared" si="104"/>
        <v>-7.7526215653732166E-6</v>
      </c>
      <c r="AA234" s="22">
        <f t="shared" si="96"/>
        <v>2.2936957672728395E-2</v>
      </c>
      <c r="AB234" s="44">
        <f t="shared" si="97"/>
        <v>3.1894955526919597</v>
      </c>
      <c r="AC234" s="44">
        <f t="shared" si="98"/>
        <v>0.34265729902471409</v>
      </c>
      <c r="AD234" s="44">
        <f t="shared" si="99"/>
        <v>8.5106752033090665</v>
      </c>
      <c r="AE234" s="44">
        <f t="shared" si="100"/>
        <v>0.34265729902471403</v>
      </c>
      <c r="AF234" s="44">
        <f t="shared" si="101"/>
        <v>8.1505606276776366</v>
      </c>
      <c r="AG234" s="44">
        <f t="shared" si="102"/>
        <v>1.7457276606715984E-2</v>
      </c>
      <c r="AH234" s="45">
        <f>AD234+AB234+SUM($AA$218:AA234)</f>
        <v>11.91160031053267</v>
      </c>
      <c r="AI234" s="45">
        <f>AD234+AB234+SUM($AA$218:AA234)</f>
        <v>11.91160031053267</v>
      </c>
    </row>
    <row r="235" spans="5:35" ht="14.4" x14ac:dyDescent="0.3">
      <c r="E235" s="89">
        <v>40105.431250000001</v>
      </c>
      <c r="F235" s="86">
        <f t="shared" si="103"/>
        <v>222.78749999999854</v>
      </c>
      <c r="G235" s="86">
        <v>8823.5499999999993</v>
      </c>
      <c r="H235" s="86">
        <v>0</v>
      </c>
      <c r="I235" s="86"/>
      <c r="J235" s="86">
        <v>1996</v>
      </c>
      <c r="K235" s="86"/>
      <c r="L235" s="79">
        <v>1037</v>
      </c>
      <c r="M235" s="86"/>
      <c r="N235" s="42">
        <v>7.9</v>
      </c>
      <c r="O235" s="90"/>
      <c r="P235" s="90"/>
      <c r="Q235" s="90"/>
      <c r="R235" s="87"/>
      <c r="S235" s="87"/>
      <c r="V235" s="43">
        <f t="shared" si="93"/>
        <v>0</v>
      </c>
      <c r="W235" s="43">
        <f t="shared" si="94"/>
        <v>0</v>
      </c>
      <c r="X235" s="43">
        <f t="shared" si="95"/>
        <v>0</v>
      </c>
      <c r="Y235" s="22">
        <f>X235+W235+SUM($V$218:V235)</f>
        <v>1.5124252546171959E-5</v>
      </c>
      <c r="Z235" s="1">
        <f t="shared" si="104"/>
        <v>-2.3669394663277909E-5</v>
      </c>
      <c r="AA235" s="22">
        <f t="shared" si="96"/>
        <v>2.3792048235652626E-2</v>
      </c>
      <c r="AB235" s="44">
        <f t="shared" si="97"/>
        <v>3.3084000554821631</v>
      </c>
      <c r="AC235" s="44">
        <f t="shared" si="98"/>
        <v>0.35543157479806631</v>
      </c>
      <c r="AD235" s="44">
        <f t="shared" si="99"/>
        <v>8.8279534646329569</v>
      </c>
      <c r="AE235" s="44">
        <f t="shared" si="100"/>
        <v>0.35543157479806642</v>
      </c>
      <c r="AF235" s="44">
        <f t="shared" si="101"/>
        <v>8.4544138053619466</v>
      </c>
      <c r="AG235" s="44">
        <f t="shared" si="102"/>
        <v>1.8108084472944447E-2</v>
      </c>
      <c r="AH235" s="45">
        <f>AD235+AB235+SUM($AA$218:AA235)</f>
        <v>12.371575122882417</v>
      </c>
      <c r="AI235" s="45">
        <f>AD235+AB235+SUM($AA$218:AA235)</f>
        <v>12.371575122882417</v>
      </c>
    </row>
    <row r="236" spans="5:35" ht="14.4" x14ac:dyDescent="0.3">
      <c r="E236" s="89">
        <v>40119.381249999999</v>
      </c>
      <c r="F236" s="86">
        <f t="shared" si="103"/>
        <v>236.73749999999563</v>
      </c>
      <c r="G236" s="86">
        <v>8788.51</v>
      </c>
      <c r="H236" s="86">
        <v>4.05</v>
      </c>
      <c r="I236" s="86"/>
      <c r="J236" s="86">
        <v>2299</v>
      </c>
      <c r="K236" s="86"/>
      <c r="L236" s="79">
        <v>1037</v>
      </c>
      <c r="M236" s="86"/>
      <c r="N236" s="42">
        <v>7.9</v>
      </c>
      <c r="O236" s="90"/>
      <c r="P236" s="90"/>
      <c r="Q236" s="90"/>
      <c r="R236" s="87"/>
      <c r="S236" s="87"/>
      <c r="V236" s="43">
        <f t="shared" si="93"/>
        <v>1.0920524658940351E-5</v>
      </c>
      <c r="W236" s="43">
        <f t="shared" si="94"/>
        <v>1.5185520821781211E-3</v>
      </c>
      <c r="X236" s="43">
        <f t="shared" si="95"/>
        <v>5.500453696419747E-6</v>
      </c>
      <c r="Y236" s="22">
        <f>X236+W236+SUM($V$218:V236)</f>
        <v>1.5500973130796532E-3</v>
      </c>
      <c r="Z236" s="1">
        <f t="shared" si="104"/>
        <v>3.2842496554891662E-5</v>
      </c>
      <c r="AA236" s="22">
        <f t="shared" si="96"/>
        <v>2.3697565474158983E-2</v>
      </c>
      <c r="AB236" s="44">
        <f t="shared" si="97"/>
        <v>3.2952617678378373</v>
      </c>
      <c r="AC236" s="44">
        <f t="shared" si="98"/>
        <v>0.35402008822169706</v>
      </c>
      <c r="AD236" s="44">
        <f t="shared" si="99"/>
        <v>8.7928959776350091</v>
      </c>
      <c r="AE236" s="44">
        <f t="shared" si="100"/>
        <v>0.354020088221697</v>
      </c>
      <c r="AF236" s="44">
        <f t="shared" si="101"/>
        <v>8.4208397155976371</v>
      </c>
      <c r="AG236" s="44">
        <f t="shared" si="102"/>
        <v>1.8036173815677025E-2</v>
      </c>
      <c r="AH236" s="45">
        <f>AD236+AB236+SUM($AA$218:AA236)</f>
        <v>12.347076913714302</v>
      </c>
      <c r="AI236" s="45">
        <f>AD236+AB236+SUM($AA$218:AA236)</f>
        <v>12.347076913714302</v>
      </c>
    </row>
    <row r="237" spans="5:35" ht="14.4" x14ac:dyDescent="0.3">
      <c r="E237" s="89">
        <v>40161.434027777781</v>
      </c>
      <c r="F237" s="86">
        <f t="shared" si="103"/>
        <v>278.7902777777781</v>
      </c>
      <c r="G237" s="86">
        <v>10676</v>
      </c>
      <c r="H237" s="86">
        <v>0</v>
      </c>
      <c r="I237" s="86"/>
      <c r="J237" s="86">
        <v>2535</v>
      </c>
      <c r="K237" s="86"/>
      <c r="L237" s="79">
        <v>1037</v>
      </c>
      <c r="M237" s="86"/>
      <c r="N237" s="42">
        <v>7.9</v>
      </c>
      <c r="O237" s="90"/>
      <c r="P237" s="90"/>
      <c r="Q237" s="90"/>
      <c r="R237" s="87"/>
      <c r="S237" s="87"/>
      <c r="V237" s="43">
        <f t="shared" si="93"/>
        <v>0</v>
      </c>
      <c r="W237" s="43">
        <f t="shared" si="94"/>
        <v>0</v>
      </c>
      <c r="X237" s="43">
        <f t="shared" si="95"/>
        <v>0</v>
      </c>
      <c r="Y237" s="22">
        <f>X237+W237+SUM($V$218:V237)</f>
        <v>2.604477720511231E-5</v>
      </c>
      <c r="Z237" s="1">
        <f t="shared" si="104"/>
        <v>1.5328959163739067E-7</v>
      </c>
      <c r="AA237" s="22">
        <f t="shared" si="96"/>
        <v>2.8787042286135114E-2</v>
      </c>
      <c r="AB237" s="44">
        <f t="shared" si="97"/>
        <v>4.0029782788478077</v>
      </c>
      <c r="AC237" s="44">
        <f t="shared" si="98"/>
        <v>0.43005224569976452</v>
      </c>
      <c r="AD237" s="44">
        <f t="shared" si="99"/>
        <v>10.681327944922558</v>
      </c>
      <c r="AE237" s="44">
        <f t="shared" si="100"/>
        <v>0.43005224569976441</v>
      </c>
      <c r="AF237" s="44">
        <f t="shared" si="101"/>
        <v>10.229365933897823</v>
      </c>
      <c r="AG237" s="44">
        <f t="shared" si="102"/>
        <v>2.1909765324971797E-2</v>
      </c>
      <c r="AH237" s="45">
        <f>AD237+AB237+SUM($AA$218:AA237)</f>
        <v>14.972012434297955</v>
      </c>
      <c r="AI237" s="45">
        <f>AD237+AB237+SUM($AA$218:AA237)</f>
        <v>14.972012434297955</v>
      </c>
    </row>
    <row r="238" spans="5:35" ht="14.4" x14ac:dyDescent="0.3">
      <c r="E238" s="89">
        <v>40189.40347222222</v>
      </c>
      <c r="F238" s="86">
        <f t="shared" si="103"/>
        <v>306.75972222221753</v>
      </c>
      <c r="G238" s="86">
        <v>11174.2</v>
      </c>
      <c r="H238" s="86">
        <v>0</v>
      </c>
      <c r="I238" s="86"/>
      <c r="J238" s="86">
        <v>2760</v>
      </c>
      <c r="K238" s="86"/>
      <c r="L238" s="79">
        <v>1037</v>
      </c>
      <c r="M238" s="86"/>
      <c r="N238" s="42">
        <v>7.9</v>
      </c>
      <c r="O238" s="90"/>
      <c r="P238" s="90"/>
      <c r="Q238" s="90"/>
      <c r="R238" s="87"/>
      <c r="S238" s="87"/>
      <c r="V238" s="43">
        <f t="shared" si="93"/>
        <v>0</v>
      </c>
      <c r="W238" s="43">
        <f t="shared" si="94"/>
        <v>0</v>
      </c>
      <c r="X238" s="43">
        <f t="shared" si="95"/>
        <v>0</v>
      </c>
      <c r="Y238" s="22">
        <f>X238+W238+SUM($V$218:V238)</f>
        <v>2.604477720511231E-5</v>
      </c>
      <c r="Z238" s="1">
        <f t="shared" si="104"/>
        <v>-8.2903120884252324E-6</v>
      </c>
      <c r="AA238" s="22">
        <f t="shared" si="96"/>
        <v>3.0130401640476864E-2</v>
      </c>
      <c r="AB238" s="44">
        <f t="shared" si="97"/>
        <v>4.1897789325122874</v>
      </c>
      <c r="AC238" s="44">
        <f t="shared" si="98"/>
        <v>0.45012081340373822</v>
      </c>
      <c r="AD238" s="44">
        <f t="shared" si="99"/>
        <v>11.179776575698169</v>
      </c>
      <c r="AE238" s="44">
        <f t="shared" si="100"/>
        <v>0.45012081340373805</v>
      </c>
      <c r="AF238" s="44">
        <f t="shared" si="101"/>
        <v>10.706723568617557</v>
      </c>
      <c r="AG238" s="44">
        <f t="shared" si="102"/>
        <v>2.2932193676873346E-2</v>
      </c>
      <c r="AH238" s="45">
        <f>AD238+AB238+SUM($AA$218:AA238)</f>
        <v>15.687392120378524</v>
      </c>
      <c r="AI238" s="45">
        <f>AD238+AB238+SUM($AA$218:AA238)</f>
        <v>15.687392120378524</v>
      </c>
    </row>
    <row r="239" spans="5:35" ht="14.4" x14ac:dyDescent="0.3">
      <c r="E239" s="89">
        <v>40203.456944444442</v>
      </c>
      <c r="F239" s="86">
        <f t="shared" si="103"/>
        <v>320.81319444443943</v>
      </c>
      <c r="G239" s="86">
        <v>11887</v>
      </c>
      <c r="H239" s="86">
        <v>7.99</v>
      </c>
      <c r="I239" s="86"/>
      <c r="J239" s="99">
        <v>2966</v>
      </c>
      <c r="K239" s="99"/>
      <c r="L239" s="79">
        <v>1037</v>
      </c>
      <c r="M239" s="99"/>
      <c r="N239" s="42">
        <v>7.9</v>
      </c>
      <c r="O239" s="90"/>
      <c r="P239" s="90"/>
      <c r="Q239" s="90"/>
      <c r="R239" s="87"/>
      <c r="S239" s="87"/>
      <c r="V239" s="43">
        <f t="shared" si="93"/>
        <v>2.1544442475292204E-5</v>
      </c>
      <c r="W239" s="43">
        <f t="shared" si="94"/>
        <v>2.995859539902022E-3</v>
      </c>
      <c r="X239" s="43">
        <f t="shared" si="95"/>
        <v>1.0851512354171305E-5</v>
      </c>
      <c r="Y239" s="22">
        <f>X239+W239+SUM($V$218:V239)</f>
        <v>3.0543002719365976E-3</v>
      </c>
      <c r="Z239" s="1">
        <f t="shared" si="104"/>
        <v>7.6108493966279742E-6</v>
      </c>
      <c r="AA239" s="22">
        <f t="shared" si="96"/>
        <v>3.2052413980450362E-2</v>
      </c>
      <c r="AB239" s="44">
        <f t="shared" si="97"/>
        <v>4.4570440989756364</v>
      </c>
      <c r="AC239" s="44">
        <f t="shared" si="98"/>
        <v>0.47883393074495129</v>
      </c>
      <c r="AD239" s="44">
        <f t="shared" si="99"/>
        <v>11.892932304355044</v>
      </c>
      <c r="AE239" s="44">
        <f t="shared" si="100"/>
        <v>0.47883393074495129</v>
      </c>
      <c r="AF239" s="44">
        <f t="shared" si="101"/>
        <v>11.389703339850451</v>
      </c>
      <c r="AG239" s="44">
        <f t="shared" si="102"/>
        <v>2.4395033759642165E-2</v>
      </c>
      <c r="AH239" s="45">
        <f>AD239+AB239+SUM($AA$218:AA239)</f>
        <v>16.699865429479196</v>
      </c>
      <c r="AI239" s="45">
        <f>AD239+AB239+SUM($AA$218:AA239)</f>
        <v>16.699865429479196</v>
      </c>
    </row>
    <row r="240" spans="5:35" ht="14.4" x14ac:dyDescent="0.3">
      <c r="E240" s="89">
        <v>40288.4375</v>
      </c>
      <c r="F240" s="86">
        <f t="shared" si="103"/>
        <v>405.79374999999709</v>
      </c>
      <c r="G240" s="86">
        <v>13985</v>
      </c>
      <c r="H240" s="86">
        <v>0</v>
      </c>
      <c r="I240" s="86"/>
      <c r="J240" s="86">
        <v>16</v>
      </c>
      <c r="K240" s="86"/>
      <c r="L240" s="79">
        <v>1037</v>
      </c>
      <c r="M240" s="86"/>
      <c r="N240" s="42">
        <v>7.9</v>
      </c>
      <c r="O240" s="90"/>
      <c r="P240" s="90"/>
      <c r="Q240" s="90"/>
      <c r="R240" s="87"/>
      <c r="S240" s="87"/>
      <c r="V240" s="43">
        <f t="shared" si="93"/>
        <v>0</v>
      </c>
      <c r="W240" s="43">
        <f t="shared" si="94"/>
        <v>0</v>
      </c>
      <c r="X240" s="43">
        <f t="shared" si="95"/>
        <v>0</v>
      </c>
      <c r="Y240" s="22">
        <f>X240+W240+SUM($V$218:V240)</f>
        <v>4.7589219680404518E-5</v>
      </c>
      <c r="Z240" s="1">
        <f t="shared" si="104"/>
        <v>-2.251174528262405E-6</v>
      </c>
      <c r="AA240" s="22">
        <f t="shared" si="96"/>
        <v>3.7709515396365634E-2</v>
      </c>
      <c r="AB240" s="44">
        <f t="shared" si="97"/>
        <v>5.2436915726570437</v>
      </c>
      <c r="AC240" s="44">
        <f t="shared" si="98"/>
        <v>0.5633458838620462</v>
      </c>
      <c r="AD240" s="44">
        <f t="shared" si="99"/>
        <v>13.991979328375979</v>
      </c>
      <c r="AE240" s="44">
        <f t="shared" si="100"/>
        <v>0.5633458838620462</v>
      </c>
      <c r="AF240" s="44">
        <f t="shared" si="101"/>
        <v>13.399932801195302</v>
      </c>
      <c r="AG240" s="44">
        <f t="shared" si="102"/>
        <v>2.8700643318633437E-2</v>
      </c>
      <c r="AH240" s="45">
        <f>AD240+AB240+SUM($AA$218:AA240)</f>
        <v>19.623269442577907</v>
      </c>
      <c r="AI240" s="45">
        <f>AD240+AB240+SUM($AA$218:AA240)</f>
        <v>19.623269442577907</v>
      </c>
    </row>
    <row r="241" spans="5:35" ht="14.4" x14ac:dyDescent="0.3">
      <c r="E241" s="89">
        <v>40361.441666666666</v>
      </c>
      <c r="F241" s="86">
        <f t="shared" si="103"/>
        <v>478.79791666666279</v>
      </c>
      <c r="G241" s="86">
        <v>15985</v>
      </c>
      <c r="H241" s="86">
        <v>1.26</v>
      </c>
      <c r="I241" s="86"/>
      <c r="J241" s="86">
        <v>16</v>
      </c>
      <c r="K241" s="86"/>
      <c r="L241" s="79">
        <v>1037</v>
      </c>
      <c r="M241" s="86"/>
      <c r="N241" s="42">
        <v>7.9</v>
      </c>
      <c r="O241" s="90"/>
      <c r="P241" s="90"/>
      <c r="Q241" s="15" t="s">
        <v>159</v>
      </c>
      <c r="R241" s="87"/>
      <c r="S241" s="87"/>
      <c r="V241" s="43">
        <f t="shared" si="93"/>
        <v>3.3974965605592208E-6</v>
      </c>
      <c r="W241" s="43">
        <f t="shared" si="94"/>
        <v>4.7243842556652662E-4</v>
      </c>
      <c r="X241" s="43">
        <f t="shared" si="95"/>
        <v>1.711252261108366E-6</v>
      </c>
      <c r="Y241" s="22">
        <f>X241+W241+SUM($V$218:V241)</f>
        <v>5.2513639406859876E-4</v>
      </c>
      <c r="Z241" s="1">
        <f t="shared" si="104"/>
        <v>-6.3499702947007709E-6</v>
      </c>
      <c r="AA241" s="22">
        <f t="shared" si="96"/>
        <v>4.3102367079792966E-2</v>
      </c>
      <c r="AB241" s="44">
        <f t="shared" si="97"/>
        <v>5.9935938354610538</v>
      </c>
      <c r="AC241" s="44">
        <f t="shared" si="98"/>
        <v>0.64391018616623596</v>
      </c>
      <c r="AD241" s="44">
        <f t="shared" si="99"/>
        <v>15.992977444697177</v>
      </c>
      <c r="AE241" s="44">
        <f t="shared" si="100"/>
        <v>0.64391018616623574</v>
      </c>
      <c r="AF241" s="44">
        <f t="shared" si="101"/>
        <v>15.31626212564225</v>
      </c>
      <c r="AG241" s="44">
        <f t="shared" si="102"/>
        <v>3.2805132888691843E-2</v>
      </c>
      <c r="AH241" s="45">
        <f>AD241+AB241+SUM($AA$218:AA241)</f>
        <v>22.417272188782906</v>
      </c>
      <c r="AI241" s="45">
        <f>AD241+AB241+SUM($AA$218:AA241)</f>
        <v>22.417272188782906</v>
      </c>
    </row>
    <row r="242" spans="5:35" ht="14.4" x14ac:dyDescent="0.3">
      <c r="E242" s="89">
        <v>40507.526388888888</v>
      </c>
      <c r="F242" s="86">
        <f t="shared" si="103"/>
        <v>624.88263888888469</v>
      </c>
      <c r="G242" s="86">
        <v>16554</v>
      </c>
      <c r="H242" s="86">
        <v>1.26</v>
      </c>
      <c r="I242" s="86"/>
      <c r="J242" s="86">
        <v>18</v>
      </c>
      <c r="K242" s="86"/>
      <c r="L242" s="79">
        <v>1037</v>
      </c>
      <c r="M242" s="86"/>
      <c r="N242" s="42">
        <v>7.9</v>
      </c>
      <c r="O242" s="90"/>
      <c r="P242" s="90"/>
      <c r="Q242" s="90"/>
      <c r="R242" s="87"/>
      <c r="S242" s="87"/>
      <c r="V242" s="43">
        <f t="shared" si="93"/>
        <v>3.3974965605592208E-6</v>
      </c>
      <c r="W242" s="43">
        <f t="shared" si="94"/>
        <v>4.7243842556652662E-4</v>
      </c>
      <c r="X242" s="43">
        <f t="shared" si="95"/>
        <v>1.711252261108366E-6</v>
      </c>
      <c r="Y242" s="22">
        <f>X242+W242+SUM($V$218:V242)</f>
        <v>5.2853389062915796E-4</v>
      </c>
      <c r="Z242" s="1">
        <f t="shared" si="104"/>
        <v>-6.4340205918569758E-6</v>
      </c>
      <c r="AA242" s="22">
        <f t="shared" si="96"/>
        <v>4.4636633383728044E-2</v>
      </c>
      <c r="AB242" s="44">
        <f t="shared" si="97"/>
        <v>6.206941029228795</v>
      </c>
      <c r="AC242" s="44">
        <f t="shared" si="98"/>
        <v>0.66683073017177774</v>
      </c>
      <c r="AD242" s="44">
        <f t="shared" si="99"/>
        <v>16.562261408790565</v>
      </c>
      <c r="AE242" s="44">
        <f t="shared" si="100"/>
        <v>0.66683073017177807</v>
      </c>
      <c r="AF242" s="44">
        <f t="shared" si="101"/>
        <v>15.861457818447416</v>
      </c>
      <c r="AG242" s="44">
        <f t="shared" si="102"/>
        <v>3.3972860171373478E-2</v>
      </c>
      <c r="AH242" s="45">
        <f>AD242+AB242+SUM($AA$218:AA242)</f>
        <v>23.244539980027763</v>
      </c>
      <c r="AI242" s="45">
        <f>AD242+AB242+SUM($AA$218:AA242)</f>
        <v>23.244539980027763</v>
      </c>
    </row>
    <row r="243" spans="5:35" ht="14.4" x14ac:dyDescent="0.3">
      <c r="E243" s="89">
        <v>40534.445833333331</v>
      </c>
      <c r="F243" s="86">
        <f t="shared" si="103"/>
        <v>651.80208333332848</v>
      </c>
      <c r="G243" s="86">
        <v>18627</v>
      </c>
      <c r="H243" s="86">
        <v>0.73</v>
      </c>
      <c r="I243" s="86"/>
      <c r="J243" s="86">
        <v>21</v>
      </c>
      <c r="K243" s="86"/>
      <c r="L243" s="79">
        <v>1037</v>
      </c>
      <c r="M243" s="86"/>
      <c r="N243" s="42">
        <v>7.9</v>
      </c>
      <c r="O243" s="90"/>
      <c r="P243" s="90"/>
      <c r="Q243" s="90"/>
      <c r="R243" s="87"/>
      <c r="S243" s="87"/>
      <c r="V243" s="43">
        <f t="shared" si="93"/>
        <v>1.9683908644509773E-6</v>
      </c>
      <c r="W243" s="43">
        <f t="shared" si="94"/>
        <v>2.7371432592346382E-4</v>
      </c>
      <c r="X243" s="43">
        <f t="shared" si="95"/>
        <v>9.9143980207071975E-7</v>
      </c>
      <c r="Y243" s="22">
        <f>X243+W243+SUM($V$218:V243)</f>
        <v>3.310583693915085E-4</v>
      </c>
      <c r="Z243" s="1">
        <f t="shared" si="104"/>
        <v>1.0345317211745701E-6</v>
      </c>
      <c r="AA243" s="22">
        <f t="shared" si="96"/>
        <v>5.0226324153600482E-2</v>
      </c>
      <c r="AB243" s="44">
        <f t="shared" si="97"/>
        <v>6.9842147246251516</v>
      </c>
      <c r="AC243" s="44">
        <f t="shared" si="98"/>
        <v>0.75033562951007049</v>
      </c>
      <c r="AD243" s="44">
        <f t="shared" si="99"/>
        <v>18.636295956357483</v>
      </c>
      <c r="AE243" s="44">
        <f t="shared" si="100"/>
        <v>0.75033562951007038</v>
      </c>
      <c r="AF243" s="44">
        <f t="shared" si="101"/>
        <v>17.847733163236672</v>
      </c>
      <c r="AG243" s="44">
        <f t="shared" si="102"/>
        <v>3.8227163610739003E-2</v>
      </c>
      <c r="AH243" s="45">
        <f>AD243+AB243+SUM($AA$218:AA243)</f>
        <v>26.146074547144639</v>
      </c>
      <c r="AI243" s="45">
        <f>AD243+AB243+SUM($AA$218:AA243)</f>
        <v>26.146074547144639</v>
      </c>
    </row>
    <row r="244" spans="5:35" ht="14.4" x14ac:dyDescent="0.3">
      <c r="E244" s="89">
        <v>40609.636805555558</v>
      </c>
      <c r="F244" s="86">
        <f t="shared" si="103"/>
        <v>726.99305555555475</v>
      </c>
      <c r="G244" s="86">
        <v>18277</v>
      </c>
      <c r="H244" s="86">
        <v>0</v>
      </c>
      <c r="I244" s="86"/>
      <c r="J244" s="86">
        <v>69</v>
      </c>
      <c r="K244" s="86"/>
      <c r="L244" s="79">
        <v>1037</v>
      </c>
      <c r="M244" s="86"/>
      <c r="N244" s="42">
        <v>7.9</v>
      </c>
      <c r="O244" s="90"/>
      <c r="P244" s="90"/>
      <c r="Q244" s="90"/>
      <c r="R244" s="87"/>
      <c r="S244" s="87"/>
      <c r="V244" s="43">
        <f t="shared" si="93"/>
        <v>0</v>
      </c>
      <c r="W244" s="43">
        <f t="shared" si="94"/>
        <v>0</v>
      </c>
      <c r="X244" s="43">
        <f t="shared" si="95"/>
        <v>0</v>
      </c>
      <c r="Y244" s="22">
        <f>X244+W244+SUM($V$218:V244)</f>
        <v>5.6352603665973937E-5</v>
      </c>
      <c r="Z244" s="1">
        <f t="shared" si="104"/>
        <v>-1.7244074423582118E-6</v>
      </c>
      <c r="AA244" s="22">
        <f t="shared" si="96"/>
        <v>4.9282575109000692E-2</v>
      </c>
      <c r="AB244" s="44">
        <f t="shared" si="97"/>
        <v>6.8529818286344497</v>
      </c>
      <c r="AC244" s="44">
        <f t="shared" si="98"/>
        <v>0.73623687660683734</v>
      </c>
      <c r="AD244" s="44">
        <f t="shared" si="99"/>
        <v>18.286121286001276</v>
      </c>
      <c r="AE244" s="44">
        <f t="shared" si="100"/>
        <v>0.73623687660683734</v>
      </c>
      <c r="AF244" s="44">
        <f t="shared" si="101"/>
        <v>17.51237553145846</v>
      </c>
      <c r="AG244" s="44">
        <f t="shared" si="102"/>
        <v>3.750887793597879E-2</v>
      </c>
      <c r="AH244" s="45">
        <f>AD244+AB244+SUM($AA$218:AA244)</f>
        <v>25.71394955590673</v>
      </c>
      <c r="AI244" s="45">
        <f>AD244+AB244+SUM($AA$218:AA244)</f>
        <v>25.71394955590673</v>
      </c>
    </row>
    <row r="245" spans="5:35" ht="14.4" x14ac:dyDescent="0.3">
      <c r="E245" s="89">
        <v>40659.44027777778</v>
      </c>
      <c r="F245" s="86">
        <f t="shared" si="103"/>
        <v>776.79652777777665</v>
      </c>
      <c r="G245" s="86">
        <v>16683</v>
      </c>
      <c r="H245" s="85">
        <v>1.71</v>
      </c>
      <c r="I245" s="85"/>
      <c r="J245" s="86">
        <v>23</v>
      </c>
      <c r="K245" s="86"/>
      <c r="L245" s="79">
        <v>1037</v>
      </c>
      <c r="M245" s="86"/>
      <c r="N245" s="42">
        <v>7.9</v>
      </c>
      <c r="O245" s="90"/>
      <c r="P245" s="90"/>
      <c r="Q245" s="90"/>
      <c r="R245" s="87"/>
      <c r="S245" s="87"/>
      <c r="V245" s="43">
        <f t="shared" si="93"/>
        <v>4.6108881893303712E-6</v>
      </c>
      <c r="W245" s="43">
        <f t="shared" si="94"/>
        <v>6.4116643469742897E-4</v>
      </c>
      <c r="X245" s="43">
        <f t="shared" si="95"/>
        <v>2.3224137829327821E-6</v>
      </c>
      <c r="Y245" s="22">
        <f>X245+W245+SUM($V$218:V245)</f>
        <v>7.0445234033566606E-4</v>
      </c>
      <c r="Z245" s="1">
        <f t="shared" si="104"/>
        <v>5.4302608559676277E-7</v>
      </c>
      <c r="AA245" s="22">
        <f t="shared" si="96"/>
        <v>4.4984472317309114E-2</v>
      </c>
      <c r="AB245" s="44">
        <f t="shared" si="97"/>
        <v>6.2553097251796537</v>
      </c>
      <c r="AC245" s="44">
        <f t="shared" si="98"/>
        <v>0.67202712767039829</v>
      </c>
      <c r="AD245" s="44">
        <f t="shared" si="99"/>
        <v>16.691325787293277</v>
      </c>
      <c r="AE245" s="44">
        <f t="shared" si="100"/>
        <v>0.67202712767039807</v>
      </c>
      <c r="AF245" s="44">
        <f t="shared" si="101"/>
        <v>15.985061059874239</v>
      </c>
      <c r="AG245" s="44">
        <f t="shared" si="102"/>
        <v>3.4237599748642232E-2</v>
      </c>
      <c r="AH245" s="45">
        <f>AD245+AB245+SUM($AA$218:AA245)</f>
        <v>23.566466426061247</v>
      </c>
      <c r="AI245" s="45">
        <f>AD245+AB245+SUM($AA$218:AA245)</f>
        <v>23.566466426061247</v>
      </c>
    </row>
    <row r="246" spans="5:35" ht="14.4" x14ac:dyDescent="0.3">
      <c r="E246" s="89">
        <v>40695.491666666669</v>
      </c>
      <c r="F246" s="86">
        <f t="shared" si="103"/>
        <v>812.8479166666657</v>
      </c>
      <c r="G246" s="86">
        <v>17727</v>
      </c>
      <c r="H246" s="86">
        <v>0.88</v>
      </c>
      <c r="I246" s="86"/>
      <c r="J246" s="86">
        <v>16</v>
      </c>
      <c r="K246" s="86"/>
      <c r="L246" s="79">
        <v>1037</v>
      </c>
      <c r="M246" s="86"/>
      <c r="N246" s="42">
        <v>7.9</v>
      </c>
      <c r="O246" s="90"/>
      <c r="P246" s="90"/>
      <c r="Q246" s="90"/>
      <c r="R246" s="87"/>
      <c r="S246" s="87"/>
      <c r="V246" s="43">
        <f t="shared" si="93"/>
        <v>2.3728547407080271E-6</v>
      </c>
      <c r="W246" s="43">
        <f t="shared" si="94"/>
        <v>3.2995699563376463E-4</v>
      </c>
      <c r="X246" s="43">
        <f t="shared" si="95"/>
        <v>1.1951603093455254E-6</v>
      </c>
      <c r="Y246" s="22">
        <f>X246+W246+SUM($V$218:V246)</f>
        <v>3.9448850253912248E-4</v>
      </c>
      <c r="Z246" s="1">
        <f t="shared" si="104"/>
        <v>1.4797690826661066E-6</v>
      </c>
      <c r="AA246" s="22">
        <f t="shared" si="96"/>
        <v>4.7799540896058181E-2</v>
      </c>
      <c r="AB246" s="44">
        <f t="shared" si="97"/>
        <v>6.6467587063633466</v>
      </c>
      <c r="AC246" s="44">
        <f t="shared" si="98"/>
        <v>0.71408169347318529</v>
      </c>
      <c r="AD246" s="44">
        <f t="shared" si="99"/>
        <v>17.735846804012944</v>
      </c>
      <c r="AE246" s="44">
        <f t="shared" si="100"/>
        <v>0.71408169347318506</v>
      </c>
      <c r="AF246" s="44">
        <f t="shared" si="101"/>
        <v>16.985384967235547</v>
      </c>
      <c r="AG246" s="44">
        <f t="shared" si="102"/>
        <v>3.6380143304212721E-2</v>
      </c>
      <c r="AH246" s="45">
        <f>AD246+AB246+SUM($AA$218:AA246)</f>
        <v>25.050235964860665</v>
      </c>
      <c r="AI246" s="45">
        <f>AD246+AB246+SUM($AA$218:AA246)</f>
        <v>25.050235964860665</v>
      </c>
    </row>
    <row r="247" spans="5:35" ht="14.4" x14ac:dyDescent="0.3">
      <c r="E247" s="89">
        <v>40749.449305555558</v>
      </c>
      <c r="F247" s="86">
        <f t="shared" si="103"/>
        <v>866.80555555555475</v>
      </c>
      <c r="G247" s="86">
        <v>18533</v>
      </c>
      <c r="H247" s="86">
        <v>0</v>
      </c>
      <c r="I247" s="86"/>
      <c r="J247" s="90" t="s">
        <v>154</v>
      </c>
      <c r="K247" s="90"/>
      <c r="L247" s="79">
        <v>1037</v>
      </c>
      <c r="M247" s="90"/>
      <c r="N247" s="42">
        <v>7.9</v>
      </c>
      <c r="O247" s="102"/>
      <c r="P247" s="90"/>
      <c r="Q247" s="90"/>
      <c r="R247" s="87"/>
      <c r="S247" s="87"/>
      <c r="V247" s="43">
        <f t="shared" si="93"/>
        <v>0</v>
      </c>
      <c r="W247" s="43">
        <f t="shared" si="94"/>
        <v>0</v>
      </c>
      <c r="X247" s="43">
        <f t="shared" si="95"/>
        <v>0</v>
      </c>
      <c r="Y247" s="22">
        <f>X247+W247+SUM($V$218:V247)</f>
        <v>6.3336346596012339E-5</v>
      </c>
      <c r="Z247" s="1">
        <f t="shared" si="104"/>
        <v>-5.8651124249687126E-7</v>
      </c>
      <c r="AA247" s="22">
        <f t="shared" si="96"/>
        <v>4.9972860124479393E-2</v>
      </c>
      <c r="AB247" s="44">
        <f t="shared" si="97"/>
        <v>6.9489693182733632</v>
      </c>
      <c r="AC247" s="44">
        <f t="shared" si="98"/>
        <v>0.7465491073017736</v>
      </c>
      <c r="AD247" s="44">
        <f t="shared" si="99"/>
        <v>18.542249044890387</v>
      </c>
      <c r="AE247" s="44">
        <f t="shared" si="100"/>
        <v>0.74654910730177348</v>
      </c>
      <c r="AF247" s="44">
        <f t="shared" si="101"/>
        <v>17.757665684987668</v>
      </c>
      <c r="AG247" s="44">
        <f t="shared" si="102"/>
        <v>3.8034252600946263E-2</v>
      </c>
      <c r="AH247" s="45">
        <f>AD247+AB247+SUM($AA$218:AA247)</f>
        <v>26.208821677772601</v>
      </c>
      <c r="AI247" s="45">
        <f>AD247+AB247+SUM($AA$218:AA247)</f>
        <v>26.208821677772601</v>
      </c>
    </row>
    <row r="248" spans="5:35" ht="14.4" x14ac:dyDescent="0.3">
      <c r="E248" s="89">
        <v>40799.648611111108</v>
      </c>
      <c r="F248" s="86">
        <f t="shared" si="103"/>
        <v>917.00486111110513</v>
      </c>
      <c r="G248" s="86">
        <v>18665</v>
      </c>
      <c r="H248" s="86">
        <v>0</v>
      </c>
      <c r="I248" s="86"/>
      <c r="J248" s="90" t="s">
        <v>154</v>
      </c>
      <c r="K248" s="90"/>
      <c r="L248" s="79">
        <v>1037</v>
      </c>
      <c r="M248" s="90"/>
      <c r="N248" s="42">
        <v>7.9</v>
      </c>
      <c r="O248" s="90"/>
      <c r="P248" s="90"/>
      <c r="Q248" s="90"/>
      <c r="R248" s="87"/>
      <c r="S248" s="87"/>
      <c r="V248" s="43">
        <f t="shared" si="93"/>
        <v>0</v>
      </c>
      <c r="W248" s="43">
        <f t="shared" si="94"/>
        <v>0</v>
      </c>
      <c r="X248" s="43">
        <f t="shared" si="95"/>
        <v>0</v>
      </c>
      <c r="Y248" s="22">
        <f>X248+W248+SUM($V$218:V248)</f>
        <v>6.3336346596012339E-5</v>
      </c>
      <c r="Z248" s="1">
        <f t="shared" si="104"/>
        <v>-4.6566323876885517E-6</v>
      </c>
      <c r="AA248" s="22">
        <f t="shared" si="96"/>
        <v>5.03287883355856E-2</v>
      </c>
      <c r="AB248" s="44">
        <f t="shared" si="97"/>
        <v>6.9984628676184277</v>
      </c>
      <c r="AC248" s="44">
        <f t="shared" si="98"/>
        <v>0.75186635125385015</v>
      </c>
      <c r="AD248" s="44">
        <f t="shared" si="99"/>
        <v>18.674314920567589</v>
      </c>
      <c r="AE248" s="44">
        <f t="shared" si="100"/>
        <v>0.75186635125385015</v>
      </c>
      <c r="AF248" s="44">
        <f t="shared" si="101"/>
        <v>17.88414342040117</v>
      </c>
      <c r="AG248" s="44">
        <f t="shared" si="102"/>
        <v>3.8305148912570121E-2</v>
      </c>
      <c r="AH248" s="45">
        <f>AD248+AB248+SUM($AA$218:AA248)</f>
        <v>26.440709891130457</v>
      </c>
      <c r="AI248" s="45">
        <f>AD248+AB248+SUM($AA$218:AA248)</f>
        <v>26.440709891130457</v>
      </c>
    </row>
    <row r="249" spans="5:35" ht="14.4" x14ac:dyDescent="0.3">
      <c r="E249" s="89">
        <v>40851.517361111109</v>
      </c>
      <c r="F249" s="86">
        <f t="shared" si="103"/>
        <v>968.87361111110658</v>
      </c>
      <c r="G249" s="86">
        <v>21331</v>
      </c>
      <c r="H249" s="85">
        <v>0.04</v>
      </c>
      <c r="I249" s="85"/>
      <c r="J249" s="86">
        <v>15</v>
      </c>
      <c r="K249" s="86"/>
      <c r="L249" s="79">
        <v>1037</v>
      </c>
      <c r="M249" s="86"/>
      <c r="N249" s="42">
        <v>7.9</v>
      </c>
      <c r="O249" s="90"/>
      <c r="P249" s="90"/>
      <c r="Q249" s="90"/>
      <c r="R249" s="87"/>
      <c r="S249" s="87"/>
      <c r="V249" s="43">
        <f t="shared" si="93"/>
        <v>1.0785703366854669E-7</v>
      </c>
      <c r="W249" s="43">
        <f t="shared" si="94"/>
        <v>1.4998045256080211E-5</v>
      </c>
      <c r="X249" s="43">
        <f t="shared" si="95"/>
        <v>5.432546860661479E-8</v>
      </c>
      <c r="Y249" s="22">
        <f>X249+W249+SUM($V$218:V249)</f>
        <v>7.8496574354367711E-5</v>
      </c>
      <c r="Z249" s="1">
        <f t="shared" si="104"/>
        <v>-1.8485911952133065E-6</v>
      </c>
      <c r="AA249" s="22">
        <f t="shared" si="96"/>
        <v>5.7517459629594238E-2</v>
      </c>
      <c r="AB249" s="44">
        <f t="shared" si="97"/>
        <v>7.9980825839361742</v>
      </c>
      <c r="AC249" s="44">
        <f t="shared" si="98"/>
        <v>0.85925856622533492</v>
      </c>
      <c r="AD249" s="44">
        <f t="shared" si="99"/>
        <v>21.341645409623748</v>
      </c>
      <c r="AE249" s="44">
        <f t="shared" si="100"/>
        <v>0.85925856622533503</v>
      </c>
      <c r="AF249" s="44">
        <f t="shared" si="101"/>
        <v>20.438610409888955</v>
      </c>
      <c r="AG249" s="44">
        <f t="shared" si="102"/>
        <v>4.3776433509457986E-2</v>
      </c>
      <c r="AH249" s="45">
        <f>AD249+AB249+SUM($AA$218:AA249)</f>
        <v>30.165177556133955</v>
      </c>
      <c r="AI249" s="45">
        <f>AD249+AB249+SUM($AA$218:AA249)</f>
        <v>30.165177556133955</v>
      </c>
    </row>
    <row r="250" spans="5:35" ht="14.4" x14ac:dyDescent="0.3">
      <c r="E250" s="89">
        <v>40942.424305555556</v>
      </c>
      <c r="F250" s="86">
        <f t="shared" si="103"/>
        <v>1059.7805555555533</v>
      </c>
      <c r="G250" s="86">
        <v>23244</v>
      </c>
      <c r="H250" s="85">
        <v>1.87</v>
      </c>
      <c r="I250" s="85"/>
      <c r="J250" s="86">
        <v>6</v>
      </c>
      <c r="K250" s="86"/>
      <c r="L250" s="79">
        <v>1037</v>
      </c>
      <c r="M250" s="86"/>
      <c r="N250" s="42">
        <v>7.9</v>
      </c>
      <c r="O250" s="90"/>
      <c r="P250" s="90"/>
      <c r="Q250" s="90"/>
      <c r="R250" s="87"/>
      <c r="S250" s="87"/>
      <c r="V250" s="43">
        <f t="shared" si="93"/>
        <v>5.0423163240045574E-6</v>
      </c>
      <c r="W250" s="43">
        <f t="shared" si="94"/>
        <v>7.0115861572174986E-4</v>
      </c>
      <c r="X250" s="43">
        <f t="shared" si="95"/>
        <v>2.5397156573592414E-6</v>
      </c>
      <c r="Y250" s="22">
        <f>X250+W250+SUM($V$218:V250)</f>
        <v>7.7218485133279449E-4</v>
      </c>
      <c r="Z250" s="1">
        <f t="shared" si="104"/>
        <v>3.7218354489492359E-6</v>
      </c>
      <c r="AA250" s="22">
        <f t="shared" si="96"/>
        <v>6.2675722264792483E-2</v>
      </c>
      <c r="AB250" s="44">
        <f t="shared" si="97"/>
        <v>8.7153640983082106</v>
      </c>
      <c r="AC250" s="44">
        <f t="shared" si="98"/>
        <v>0.93631832137929227</v>
      </c>
      <c r="AD250" s="44">
        <f t="shared" si="99"/>
        <v>23.255600107884973</v>
      </c>
      <c r="AE250" s="44">
        <f t="shared" si="100"/>
        <v>0.93631832137929238</v>
      </c>
      <c r="AF250" s="44">
        <f t="shared" si="101"/>
        <v>22.271579408722463</v>
      </c>
      <c r="AG250" s="44">
        <f t="shared" si="102"/>
        <v>4.7702377783218855E-2</v>
      </c>
      <c r="AH250" s="45">
        <f>AD250+AB250+SUM($AA$218:AA250)</f>
        <v>32.859089491032009</v>
      </c>
      <c r="AI250" s="45">
        <f>AD250+AB250+SUM($AA$218:AA250)</f>
        <v>32.859089491032009</v>
      </c>
    </row>
    <row r="251" spans="5:35" ht="14.4" x14ac:dyDescent="0.3">
      <c r="E251" s="89">
        <v>41016.489583333336</v>
      </c>
      <c r="F251" s="86">
        <f t="shared" si="103"/>
        <v>1133.8458333333328</v>
      </c>
      <c r="G251" s="86">
        <v>23351</v>
      </c>
      <c r="H251" s="85">
        <v>2.2000000000000002</v>
      </c>
      <c r="I251" s="85"/>
      <c r="J251" s="86">
        <v>15</v>
      </c>
      <c r="K251" s="86"/>
      <c r="L251" s="79">
        <v>1037</v>
      </c>
      <c r="M251" s="86"/>
      <c r="N251" s="42">
        <v>7.9</v>
      </c>
      <c r="O251" s="90"/>
      <c r="P251" s="90"/>
      <c r="Q251" s="90"/>
      <c r="R251" s="87"/>
      <c r="S251" s="87"/>
      <c r="V251" s="43">
        <f t="shared" si="93"/>
        <v>5.9321368517700684E-6</v>
      </c>
      <c r="W251" s="43">
        <f t="shared" si="94"/>
        <v>8.2489248908441156E-4</v>
      </c>
      <c r="X251" s="43">
        <f t="shared" si="95"/>
        <v>2.9879007733638133E-6</v>
      </c>
      <c r="Y251" s="22">
        <f>X251+W251+SUM($V$218:V251)</f>
        <v>9.0229904666323097E-4</v>
      </c>
      <c r="Z251" s="1">
        <f t="shared" si="104"/>
        <v>4.4346566560878275E-6</v>
      </c>
      <c r="AA251" s="22">
        <f t="shared" si="96"/>
        <v>6.2964239829855842E-2</v>
      </c>
      <c r="AB251" s="44">
        <f t="shared" si="97"/>
        <v>8.7554838693682253</v>
      </c>
      <c r="AC251" s="44">
        <f t="shared" si="98"/>
        <v>0.94062851155256655</v>
      </c>
      <c r="AD251" s="44">
        <f t="shared" si="99"/>
        <v>23.362653507108156</v>
      </c>
      <c r="AE251" s="44">
        <f t="shared" si="100"/>
        <v>0.94062851155256655</v>
      </c>
      <c r="AF251" s="44">
        <f t="shared" si="101"/>
        <v>22.374103027580375</v>
      </c>
      <c r="AG251" s="44">
        <f t="shared" si="102"/>
        <v>4.7921967975216979E-2</v>
      </c>
      <c r="AH251" s="45">
        <f>AD251+AB251+SUM($AA$218:AA251)</f>
        <v>33.069226901145065</v>
      </c>
      <c r="AI251" s="45">
        <f>AD251+AB251+SUM($AA$218:AA251)</f>
        <v>33.069226901145065</v>
      </c>
    </row>
    <row r="252" spans="5:35" ht="14.4" x14ac:dyDescent="0.3">
      <c r="E252" s="89">
        <v>41085.445833333331</v>
      </c>
      <c r="F252" s="86">
        <f t="shared" si="103"/>
        <v>1202.8020833333285</v>
      </c>
      <c r="G252" s="86">
        <v>23005</v>
      </c>
      <c r="H252" s="85">
        <v>2.54</v>
      </c>
      <c r="I252" s="85"/>
      <c r="J252" s="86">
        <v>16</v>
      </c>
      <c r="K252" s="86"/>
      <c r="L252" s="79">
        <v>1037</v>
      </c>
      <c r="M252" s="86"/>
      <c r="N252" s="42">
        <v>7.9</v>
      </c>
      <c r="O252" s="90"/>
      <c r="P252" s="90"/>
      <c r="Q252" s="90"/>
      <c r="R252" s="87"/>
      <c r="S252" s="87"/>
      <c r="V252" s="43">
        <f t="shared" si="93"/>
        <v>6.8489216379527158E-6</v>
      </c>
      <c r="W252" s="43">
        <f t="shared" si="94"/>
        <v>9.5237587376109331E-4</v>
      </c>
      <c r="X252" s="43">
        <f t="shared" si="95"/>
        <v>3.4496672565200388E-6</v>
      </c>
      <c r="Y252" s="22">
        <f>X252+W252+SUM($V$218:V252)</f>
        <v>1.0370931194610216E-3</v>
      </c>
      <c r="Z252" s="1">
        <f t="shared" si="104"/>
        <v>3.9705136994872542E-6</v>
      </c>
      <c r="AA252" s="22">
        <f t="shared" si="96"/>
        <v>6.2031276488622916E-2</v>
      </c>
      <c r="AB252" s="44">
        <f t="shared" si="97"/>
        <v>8.6257507779031304</v>
      </c>
      <c r="AC252" s="44">
        <f t="shared" si="98"/>
        <v>0.92669088725394166</v>
      </c>
      <c r="AD252" s="44">
        <f t="shared" si="99"/>
        <v>23.016480832984584</v>
      </c>
      <c r="AE252" s="44">
        <f t="shared" si="100"/>
        <v>0.92669088725394155</v>
      </c>
      <c r="AF252" s="44">
        <f t="shared" si="101"/>
        <v>22.042578054451049</v>
      </c>
      <c r="AG252" s="44">
        <f t="shared" si="102"/>
        <v>4.7211891279596865E-2</v>
      </c>
      <c r="AH252" s="45">
        <f>AD252+AB252+SUM($AA$218:AA252)</f>
        <v>32.655352412045019</v>
      </c>
      <c r="AI252" s="45">
        <f>AD252+AB252+SUM($AA$218:AA252)</f>
        <v>32.655352412045019</v>
      </c>
    </row>
    <row r="253" spans="5:35" ht="14.4" x14ac:dyDescent="0.3">
      <c r="E253" s="89">
        <v>41130.584027777775</v>
      </c>
      <c r="F253" s="86">
        <f t="shared" si="103"/>
        <v>1247.9402777777723</v>
      </c>
      <c r="G253" s="86">
        <v>23945</v>
      </c>
      <c r="H253" s="86">
        <v>3.62</v>
      </c>
      <c r="I253" s="86"/>
      <c r="J253" s="86">
        <v>17</v>
      </c>
      <c r="K253" s="86"/>
      <c r="L253" s="79">
        <v>1037</v>
      </c>
      <c r="M253" s="86"/>
      <c r="N253" s="42">
        <v>7.9</v>
      </c>
      <c r="O253" s="90"/>
      <c r="P253" s="90"/>
      <c r="Q253" s="90"/>
      <c r="R253" s="87"/>
      <c r="S253" s="87"/>
      <c r="V253" s="43">
        <f t="shared" si="93"/>
        <v>9.7610615470034762E-6</v>
      </c>
      <c r="W253" s="43">
        <f t="shared" si="94"/>
        <v>1.3573230956752591E-3</v>
      </c>
      <c r="X253" s="43">
        <f t="shared" si="95"/>
        <v>4.9164549088986382E-6</v>
      </c>
      <c r="Y253" s="22">
        <f>X253+W253+SUM($V$218:V253)</f>
        <v>1.4532681905745695E-3</v>
      </c>
      <c r="Z253" s="1">
        <f t="shared" si="104"/>
        <v>3.2853209438335257E-6</v>
      </c>
      <c r="AA253" s="22">
        <f t="shared" si="96"/>
        <v>6.4565916779833768E-2</v>
      </c>
      <c r="AB253" s="44">
        <f t="shared" si="97"/>
        <v>8.9782048414210163</v>
      </c>
      <c r="AC253" s="44">
        <f t="shared" si="98"/>
        <v>0.96455610933691083</v>
      </c>
      <c r="AD253" s="44">
        <f t="shared" si="99"/>
        <v>23.956949947655549</v>
      </c>
      <c r="AE253" s="44">
        <f t="shared" si="100"/>
        <v>0.96455610933691072</v>
      </c>
      <c r="AF253" s="44">
        <f t="shared" si="101"/>
        <v>22.943252836941117</v>
      </c>
      <c r="AG253" s="44">
        <f t="shared" si="102"/>
        <v>4.9141001377524321E-2</v>
      </c>
      <c r="AH253" s="45">
        <f>AD253+AB253+SUM($AA$218:AA253)</f>
        <v>34.012841507013704</v>
      </c>
      <c r="AI253" s="45">
        <f>AD253+AB253+SUM($AA$218:AA253)</f>
        <v>34.012841507013704</v>
      </c>
    </row>
    <row r="254" spans="5:35" ht="14.4" x14ac:dyDescent="0.3">
      <c r="E254" s="89">
        <v>41157.543749999997</v>
      </c>
      <c r="F254" s="86">
        <f t="shared" si="103"/>
        <v>1274.8999999999942</v>
      </c>
      <c r="G254" s="86">
        <v>25477</v>
      </c>
      <c r="H254" s="88">
        <v>3.81</v>
      </c>
      <c r="I254" s="88"/>
      <c r="J254" s="86"/>
      <c r="K254" s="86"/>
      <c r="L254" s="79">
        <v>1037</v>
      </c>
      <c r="M254" s="86"/>
      <c r="N254" s="42">
        <v>7.9</v>
      </c>
      <c r="O254" s="90"/>
      <c r="P254" s="90"/>
      <c r="Q254" s="90"/>
      <c r="R254" s="87"/>
      <c r="S254" s="87"/>
      <c r="V254" s="43">
        <f t="shared" si="93"/>
        <v>1.0273382456929072E-5</v>
      </c>
      <c r="W254" s="43">
        <f t="shared" si="94"/>
        <v>1.4285638106416399E-3</v>
      </c>
      <c r="X254" s="43">
        <f t="shared" si="95"/>
        <v>5.1745008847800585E-6</v>
      </c>
      <c r="Y254" s="22">
        <f>X254+W254+SUM($V$218:V254)</f>
        <v>1.5350403339737606E-3</v>
      </c>
      <c r="Z254" s="1">
        <f t="shared" si="104"/>
        <v>4.7839902866179258E-6</v>
      </c>
      <c r="AA254" s="22">
        <f t="shared" si="96"/>
        <v>6.8696841169339107E-2</v>
      </c>
      <c r="AB254" s="44">
        <f t="shared" si="97"/>
        <v>9.5526299747288874</v>
      </c>
      <c r="AC254" s="44">
        <f t="shared" si="98"/>
        <v>1.0262683649019202</v>
      </c>
      <c r="AD254" s="44">
        <f t="shared" si="99"/>
        <v>25.489714504757593</v>
      </c>
      <c r="AE254" s="44">
        <f t="shared" si="100"/>
        <v>1.0262683649019202</v>
      </c>
      <c r="AF254" s="44">
        <f t="shared" si="101"/>
        <v>24.411161099467485</v>
      </c>
      <c r="AG254" s="44">
        <f t="shared" si="102"/>
        <v>5.2285040388189076E-2</v>
      </c>
      <c r="AH254" s="45">
        <f>AD254+AB254+SUM($AA$218:AA254)</f>
        <v>36.188728038592956</v>
      </c>
      <c r="AI254" s="45">
        <f>AD254+AB254+SUM($AA$218:AA254)</f>
        <v>36.188728038592956</v>
      </c>
    </row>
    <row r="255" spans="5:35" ht="14.4" x14ac:dyDescent="0.3">
      <c r="E255" s="89">
        <v>41191.635416666664</v>
      </c>
      <c r="F255" s="86">
        <f t="shared" si="103"/>
        <v>1308.9916666666613</v>
      </c>
      <c r="G255" s="86">
        <v>1909</v>
      </c>
      <c r="H255" s="86">
        <v>1.8</v>
      </c>
      <c r="I255" s="86"/>
      <c r="J255" s="86"/>
      <c r="K255" s="86"/>
      <c r="L255" s="79">
        <v>1037</v>
      </c>
      <c r="M255" s="86"/>
      <c r="N255" s="42">
        <v>7.9</v>
      </c>
      <c r="O255" s="90"/>
      <c r="P255" s="90"/>
      <c r="Q255" s="90"/>
      <c r="R255" s="87"/>
      <c r="S255" s="87"/>
      <c r="V255" s="43">
        <f>($A$15*L283/1000/$A$13*H255)/$Q$218</f>
        <v>4.8535665150846018E-6</v>
      </c>
      <c r="W255" s="43">
        <f>($U$218*L283/1000/$A$13*H255)/$Q$218</f>
        <v>6.749120365236095E-4</v>
      </c>
      <c r="X255" s="43">
        <f>($A$46*$S$218*H255*L283/1000000)/$Q$218</f>
        <v>2.444646087297665E-6</v>
      </c>
      <c r="Y255" s="111">
        <f>Y254</f>
        <v>1.5350403339737606E-3</v>
      </c>
      <c r="Z255" s="1">
        <f t="shared" si="104"/>
        <v>4.756273790542764E-6</v>
      </c>
      <c r="AA255" s="22">
        <f>($A$15*L283/1000/$A$13*G255)/$Q$218</f>
        <v>5.1474769318313905E-3</v>
      </c>
      <c r="AB255" s="44">
        <f>($U$218*L283/1000/$A$13*G255)/$Q$218</f>
        <v>0.71578170984642797</v>
      </c>
      <c r="AC255" s="44">
        <f>($A$14*$S$218/1000*G255/1000000*L283/1000*1000000)/$Q$218</f>
        <v>7.689862654934905E-2</v>
      </c>
      <c r="AD255" s="44">
        <f>($A$14*((L283/1000)*G255/10^6)*(1+($A$28/(10^-N255))+(($A$28*$A$29)/(10^-N255)^2))*1000000)*$S$218/1000/$Q$218</f>
        <v>1.9099527020285842</v>
      </c>
      <c r="AE255" s="44">
        <f t="shared" si="100"/>
        <v>7.6898626549349036E-2</v>
      </c>
      <c r="AF255" s="44">
        <f t="shared" si="101"/>
        <v>1.8291363401846144</v>
      </c>
      <c r="AG255" s="44">
        <f t="shared" si="102"/>
        <v>3.9177352946207535E-3</v>
      </c>
      <c r="AH255" s="45">
        <f>AD255+AB255+SUM($AA$218:AA255)</f>
        <v>3.7772654479133205</v>
      </c>
      <c r="AI255" s="77">
        <f>AI254</f>
        <v>36.188728038592956</v>
      </c>
    </row>
    <row r="256" spans="5:35" ht="14.4" x14ac:dyDescent="0.3">
      <c r="E256" s="89">
        <v>42278.502083333333</v>
      </c>
      <c r="F256" s="86">
        <f t="shared" si="103"/>
        <v>2395.8583333333299</v>
      </c>
      <c r="G256" s="86">
        <v>13411</v>
      </c>
      <c r="H256" s="86">
        <v>0.63</v>
      </c>
      <c r="I256" s="86"/>
      <c r="J256" s="86">
        <v>10</v>
      </c>
      <c r="K256" s="86">
        <v>5</v>
      </c>
      <c r="L256" s="86">
        <v>1095</v>
      </c>
      <c r="M256" s="86"/>
      <c r="N256" s="42">
        <v>7.9</v>
      </c>
      <c r="O256" s="90"/>
      <c r="P256" s="90"/>
      <c r="Q256" s="90"/>
      <c r="R256" s="87"/>
      <c r="S256" s="87"/>
      <c r="V256" s="43">
        <f t="shared" ref="V256:V278" si="105">($A$15*L256/1000/$A$13*H256)/$Q$218</f>
        <v>1.7937602380965991E-6</v>
      </c>
      <c r="W256" s="43">
        <f t="shared" ref="W256:W278" si="106">($U$218*L256/1000/$A$13*H256)/$Q$218</f>
        <v>2.4943108775089042E-4</v>
      </c>
      <c r="X256" s="43">
        <f t="shared" ref="X256:X278" si="107">($A$46*$S$218*H256*L256/1000000)/$Q$218</f>
        <v>9.0348178684361666E-7</v>
      </c>
      <c r="Y256" s="22">
        <f>X256+W256+SUM($V$255:V256)+$Y$255</f>
        <v>1.7920222302646759E-3</v>
      </c>
      <c r="Z256" s="1">
        <f t="shared" si="104"/>
        <v>2.5615237393099255E-7</v>
      </c>
      <c r="AA256" s="22">
        <f t="shared" ref="AA256:AA278" si="108">($A$15*L256/1000/$A$13*G256)/$Q$218</f>
        <v>3.8184315163672204E-2</v>
      </c>
      <c r="AB256" s="44">
        <f t="shared" ref="AB256:AB278" si="109">($U$218*L256/1000/$A$13*G256)/$Q$218</f>
        <v>5.3097147902018911</v>
      </c>
      <c r="AC256" s="44">
        <f t="shared" ref="AC256:AC278" si="110">($A$14*$S$218/1000*G256/1000000*L256/1000*1000000)/$Q$218</f>
        <v>0.57043896081515388</v>
      </c>
      <c r="AD256" s="44">
        <f t="shared" ref="AD256:AD263" si="111">($A$14*((L256/1000)*G256/10^6)*(1+($A$28/(10^-N256))+(($A$28*$A$29)/(10^-N256)^2))*1000000)*$S$218/1000/$Q$218</f>
        <v>14.16815206513599</v>
      </c>
      <c r="AE256" s="44">
        <f t="shared" si="100"/>
        <v>0.57043896081515388</v>
      </c>
      <c r="AF256" s="44">
        <f t="shared" si="101"/>
        <v>13.568651091766188</v>
      </c>
      <c r="AG256" s="44">
        <f t="shared" si="102"/>
        <v>2.9062012554647264E-2</v>
      </c>
      <c r="AH256" s="45">
        <f>AD256+AB256+SUM($AA$218:AA256)</f>
        <v>20.667582206539858</v>
      </c>
      <c r="AI256" s="45">
        <f>AD256+AB256+SUM($AA$255:AA256)+$AI$255-$AH$255</f>
        <v>51.932661238113013</v>
      </c>
    </row>
    <row r="257" spans="4:35" ht="14.4" x14ac:dyDescent="0.3">
      <c r="E257" s="28">
        <v>42376.588194444441</v>
      </c>
      <c r="F257" s="86">
        <f t="shared" si="103"/>
        <v>2493.944444444438</v>
      </c>
      <c r="G257" s="10">
        <v>11187</v>
      </c>
      <c r="H257" s="10">
        <v>1.92</v>
      </c>
      <c r="J257" s="10">
        <v>11</v>
      </c>
      <c r="L257" s="17">
        <v>1064</v>
      </c>
      <c r="N257" s="42">
        <v>7.9</v>
      </c>
      <c r="V257" s="43">
        <f t="shared" si="105"/>
        <v>5.311932905998087E-6</v>
      </c>
      <c r="W257" s="43">
        <f t="shared" si="106"/>
        <v>7.3865011313262153E-4</v>
      </c>
      <c r="X257" s="43">
        <f t="shared" si="107"/>
        <v>2.6755162320897106E-6</v>
      </c>
      <c r="Y257" s="22">
        <f>X257+W257+SUM($V$255:V257)+$Y$255</f>
        <v>2.2883252229976511E-3</v>
      </c>
      <c r="Z257" s="1">
        <f t="shared" si="104"/>
        <v>4.5458712892871922E-7</v>
      </c>
      <c r="AA257" s="22">
        <f t="shared" si="108"/>
        <v>3.0950309072604477E-2</v>
      </c>
      <c r="AB257" s="44">
        <f t="shared" si="109"/>
        <v>4.3037910497992904</v>
      </c>
      <c r="AC257" s="44">
        <f t="shared" si="110"/>
        <v>0.46236948518278487</v>
      </c>
      <c r="AD257" s="44">
        <f t="shared" si="111"/>
        <v>11.484000263563891</v>
      </c>
      <c r="AE257" s="44">
        <f t="shared" ref="AE257" si="112">AD257/(1+($A$28/(10^-N257))+(($A$28*$A$29)/(10^-N257)^2))*1</f>
        <v>0.46236948518278498</v>
      </c>
      <c r="AF257" s="44">
        <f t="shared" ref="AF257" si="113">AD257/(1+($A$28/(10^-N257))+(($A$28*$A$29)/(10^-N257)^2))*($A$28/(10^-N257))</f>
        <v>10.998074554654616</v>
      </c>
      <c r="AG257" s="44">
        <f t="shared" ref="AG257" si="114">AD257/(1+($A$28/(10^-N257))+(($A$28*$A$29)/(10^-N257)^2))*(($A$28*$A$29)/(10^-N257)^2)</f>
        <v>2.3556223726489408E-2</v>
      </c>
      <c r="AH257" s="45">
        <f>AD257+AB257+SUM($AA$218:AA257)</f>
        <v>17.008456973637767</v>
      </c>
      <c r="AI257" s="45">
        <f>AD257+AB257+SUM($AA$255:AA257)+$AI$255</f>
        <v>52.050801453124244</v>
      </c>
    </row>
    <row r="258" spans="4:35" ht="14.4" x14ac:dyDescent="0.3">
      <c r="D258" s="16" t="s">
        <v>346</v>
      </c>
      <c r="E258" s="28">
        <v>42384.686111111114</v>
      </c>
      <c r="F258" s="86">
        <f>E258-E$282</f>
        <v>2502.0375000000058</v>
      </c>
      <c r="G258" s="10">
        <v>3256</v>
      </c>
      <c r="H258" s="10">
        <v>4.1399999999999997</v>
      </c>
      <c r="L258" s="10">
        <v>1042</v>
      </c>
      <c r="N258" s="42">
        <v>7.9</v>
      </c>
      <c r="V258" s="43">
        <f t="shared" si="105"/>
        <v>1.1217027492817506E-5</v>
      </c>
      <c r="W258" s="43">
        <f t="shared" si="106"/>
        <v>1.5597822437150265E-3</v>
      </c>
      <c r="X258" s="43">
        <f t="shared" si="107"/>
        <v>5.6497963479436693E-6</v>
      </c>
      <c r="Y258" s="186">
        <f>X258+W258+SUM($V$258:V258)+$Y$257</f>
        <v>3.8649742905534387E-3</v>
      </c>
      <c r="Z258" s="1">
        <f t="shared" si="104"/>
        <v>1.0504948020057456E-6</v>
      </c>
      <c r="AA258" s="22">
        <f t="shared" si="108"/>
        <v>8.8218940861386E-3</v>
      </c>
      <c r="AB258" s="44">
        <f t="shared" si="109"/>
        <v>1.2267272911923011</v>
      </c>
      <c r="AC258" s="44">
        <f t="shared" si="110"/>
        <v>0.13179107896390749</v>
      </c>
      <c r="AD258" s="44">
        <f t="shared" si="111"/>
        <v>3.2733319002627672</v>
      </c>
      <c r="AE258" s="44">
        <f t="shared" ref="AE258:AE263" si="115">AD258/(1+($A$28/(10^-N258))+(($A$28*$A$29)/(10^-N258)^2))*1</f>
        <v>0.13179107896390746</v>
      </c>
      <c r="AF258" s="44">
        <f t="shared" ref="AF258:AF263" si="116">AD258/(1+($A$28/(10^-N258))+(($A$28*$A$29)/(10^-N258)^2))*($A$28/(10^-N258))</f>
        <v>3.1348264938167985</v>
      </c>
      <c r="AG258" s="44">
        <f t="shared" ref="AG258:AG263" si="117">AD258/(1+($A$28/(10^-N258))+(($A$28*$A$29)/(10^-N258)^2))*(($A$28*$A$29)/(10^-N258)^2)</f>
        <v>6.7143274820611436E-3</v>
      </c>
      <c r="AH258" s="45">
        <f>AD258+AB258+SUM($AA$218:AA258)</f>
        <v>5.7295467458157914</v>
      </c>
      <c r="AI258" s="77">
        <f>AD258+AB258+SUM($AA$258:AA258)+$AI$257</f>
        <v>56.559682538665449</v>
      </c>
    </row>
    <row r="259" spans="4:35" ht="14.4" x14ac:dyDescent="0.3">
      <c r="E259" s="28">
        <v>42387.401388888888</v>
      </c>
      <c r="F259" s="86">
        <f>E259-E$282</f>
        <v>2504.7527777777796</v>
      </c>
      <c r="G259" s="10">
        <v>5767</v>
      </c>
      <c r="H259" s="10">
        <v>7.46</v>
      </c>
      <c r="J259" s="10">
        <v>6</v>
      </c>
      <c r="L259" s="10">
        <v>1041</v>
      </c>
      <c r="N259" s="42">
        <v>7.9</v>
      </c>
      <c r="V259" s="43">
        <f t="shared" si="105"/>
        <v>2.0192927277850048E-5</v>
      </c>
      <c r="W259" s="43">
        <f t="shared" si="106"/>
        <v>2.8079247765762554E-3</v>
      </c>
      <c r="X259" s="43">
        <f t="shared" si="107"/>
        <v>1.017078070475809E-5</v>
      </c>
      <c r="Y259" s="43">
        <f>X259+W259+SUM($V$258:V259)+$Y$257</f>
        <v>5.1378307350493316E-3</v>
      </c>
      <c r="Z259" s="1">
        <f t="shared" si="104"/>
        <v>2.0646222812686468E-5</v>
      </c>
      <c r="AA259" s="22">
        <f t="shared" si="108"/>
        <v>1.5610269652997484E-2</v>
      </c>
      <c r="AB259" s="44">
        <f t="shared" si="109"/>
        <v>2.1706839392111617</v>
      </c>
      <c r="AC259" s="44">
        <f t="shared" si="110"/>
        <v>0.2332032396215914</v>
      </c>
      <c r="AD259" s="44">
        <f t="shared" si="111"/>
        <v>5.7921341072488666</v>
      </c>
      <c r="AE259" s="44">
        <f t="shared" si="115"/>
        <v>0.23320323962159137</v>
      </c>
      <c r="AF259" s="44">
        <f t="shared" si="116"/>
        <v>5.5470499198954055</v>
      </c>
      <c r="AG259" s="44">
        <f t="shared" si="117"/>
        <v>1.1880947731870036E-2</v>
      </c>
      <c r="AH259" s="45">
        <f>AD259+AB259+SUM($AA$218:AA259)</f>
        <v>9.207915870473748</v>
      </c>
      <c r="AI259" s="45">
        <f>AD259+AB259+SUM($AA$258:AA259)+$AI$257</f>
        <v>60.038051663323408</v>
      </c>
    </row>
    <row r="260" spans="4:35" ht="14.4" x14ac:dyDescent="0.3">
      <c r="E260" s="28">
        <v>42391.477083333331</v>
      </c>
      <c r="F260" s="86">
        <f t="shared" ref="F260:F277" si="118">E260-E$283</f>
        <v>2507.8284722222234</v>
      </c>
      <c r="G260" s="10">
        <v>6345</v>
      </c>
      <c r="H260" s="10">
        <v>13.32</v>
      </c>
      <c r="I260" s="10">
        <v>5</v>
      </c>
      <c r="J260" s="10">
        <v>16</v>
      </c>
      <c r="L260" s="10">
        <v>1094</v>
      </c>
      <c r="N260" s="42">
        <v>7.9</v>
      </c>
      <c r="V260" s="43">
        <f t="shared" si="105"/>
        <v>3.7890581561734708E-5</v>
      </c>
      <c r="W260" s="43">
        <f t="shared" si="106"/>
        <v>5.2688697038385081E-3</v>
      </c>
      <c r="X260" s="43">
        <f t="shared" si="107"/>
        <v>1.9084741431366422E-5</v>
      </c>
      <c r="Y260" s="43">
        <f>X260+W260+SUM($V$258:V260)+$Y$257</f>
        <v>7.6455802045999281E-3</v>
      </c>
      <c r="Z260" s="1">
        <f t="shared" si="104"/>
        <v>3.4303316277593202E-4</v>
      </c>
      <c r="AA260" s="22">
        <f t="shared" si="108"/>
        <v>1.8049229730420925E-2</v>
      </c>
      <c r="AB260" s="44">
        <f t="shared" si="109"/>
        <v>2.509833203517668</v>
      </c>
      <c r="AC260" s="44">
        <f t="shared" si="110"/>
        <v>0.26963908627934974</v>
      </c>
      <c r="AD260" s="44">
        <f t="shared" si="111"/>
        <v>6.6971014245783325</v>
      </c>
      <c r="AE260" s="44">
        <f t="shared" si="115"/>
        <v>0.26963908627934979</v>
      </c>
      <c r="AF260" s="44">
        <f t="shared" si="116"/>
        <v>6.4137251025052082</v>
      </c>
      <c r="AG260" s="44">
        <f t="shared" si="117"/>
        <v>1.3737235793775586E-2</v>
      </c>
      <c r="AH260" s="45">
        <f>AD260+AB260+SUM($AA$218:AA260)</f>
        <v>10.470081681840142</v>
      </c>
      <c r="AI260" s="45">
        <f>AD260+AB260+SUM($AA$258:AA260)+$AI$257</f>
        <v>61.300217474689802</v>
      </c>
    </row>
    <row r="261" spans="4:35" ht="14.4" x14ac:dyDescent="0.3">
      <c r="E261" s="28">
        <v>42398.466666666667</v>
      </c>
      <c r="F261" s="86">
        <f t="shared" si="118"/>
        <v>2514.8180555555591</v>
      </c>
      <c r="G261" s="10">
        <v>6764</v>
      </c>
      <c r="H261" s="10">
        <v>12.34</v>
      </c>
      <c r="J261" s="10">
        <v>7</v>
      </c>
      <c r="L261" s="10">
        <v>1092</v>
      </c>
      <c r="N261" s="42">
        <v>7.9</v>
      </c>
      <c r="V261" s="43">
        <f t="shared" si="105"/>
        <v>3.5038662696554817E-5</v>
      </c>
      <c r="W261" s="43">
        <f t="shared" si="106"/>
        <v>4.8722965110499644E-3</v>
      </c>
      <c r="X261" s="43">
        <f t="shared" si="107"/>
        <v>1.7648285935519383E-5</v>
      </c>
      <c r="Y261" s="43">
        <f>X261+W261+SUM($V$258:V261)+$Y$257</f>
        <v>7.2826092190120921E-3</v>
      </c>
      <c r="Z261" s="1">
        <f t="shared" si="104"/>
        <v>2.4957920345122672E-4</v>
      </c>
      <c r="AA261" s="22">
        <f t="shared" si="108"/>
        <v>1.9205957413249333E-2</v>
      </c>
      <c r="AB261" s="44">
        <f t="shared" si="109"/>
        <v>2.6706818152951346</v>
      </c>
      <c r="AC261" s="44">
        <f t="shared" si="110"/>
        <v>0.2869195464502452</v>
      </c>
      <c r="AD261" s="44">
        <f t="shared" si="111"/>
        <v>7.1263010485081368</v>
      </c>
      <c r="AE261" s="44">
        <f t="shared" si="115"/>
        <v>0.2869195464502452</v>
      </c>
      <c r="AF261" s="44">
        <f t="shared" si="116"/>
        <v>6.8247638829366535</v>
      </c>
      <c r="AG261" s="44">
        <f t="shared" si="117"/>
        <v>1.4617619121237995E-2</v>
      </c>
      <c r="AH261" s="45">
        <f>AD261+AB261+SUM($AA$218:AA261)</f>
        <v>11.079335874960663</v>
      </c>
      <c r="AI261" s="45">
        <f>AD261+AB261+SUM($AA$258:AA261)+$AI$257</f>
        <v>61.909471667810323</v>
      </c>
    </row>
    <row r="262" spans="4:35" ht="14.4" x14ac:dyDescent="0.3">
      <c r="E262" s="28">
        <v>42403.429861111108</v>
      </c>
      <c r="F262" s="86">
        <f t="shared" si="118"/>
        <v>2519.78125</v>
      </c>
      <c r="G262" s="10">
        <v>7602</v>
      </c>
      <c r="H262" s="10">
        <v>13.18</v>
      </c>
      <c r="J262" s="10">
        <v>8</v>
      </c>
      <c r="L262" s="10">
        <v>1073</v>
      </c>
      <c r="N262" s="42">
        <v>7.9</v>
      </c>
      <c r="V262" s="43">
        <f t="shared" si="105"/>
        <v>3.6772643927803778E-5</v>
      </c>
      <c r="W262" s="43">
        <f t="shared" si="106"/>
        <v>5.1134150370738237E-3</v>
      </c>
      <c r="X262" s="43">
        <f t="shared" si="107"/>
        <v>1.8521658211194581E-5</v>
      </c>
      <c r="Y262" s="43">
        <f>X262+W262+SUM($V$258:V262)+$Y$257</f>
        <v>7.5613737612394306E-3</v>
      </c>
      <c r="Z262" s="1">
        <f t="shared" si="104"/>
        <v>1.1536308194676921E-4</v>
      </c>
      <c r="AA262" s="22">
        <f t="shared" si="108"/>
        <v>2.1209836050012469E-2</v>
      </c>
      <c r="AB262" s="44">
        <f t="shared" si="109"/>
        <v>2.9493308886066165</v>
      </c>
      <c r="AC262" s="44">
        <f t="shared" si="110"/>
        <v>0.31685567185291746</v>
      </c>
      <c r="AD262" s="44">
        <f t="shared" si="111"/>
        <v>7.8698329705562848</v>
      </c>
      <c r="AE262" s="44">
        <f t="shared" si="115"/>
        <v>0.31685567185291735</v>
      </c>
      <c r="AF262" s="44">
        <f t="shared" si="116"/>
        <v>7.5368345312103449</v>
      </c>
      <c r="AG262" s="44">
        <f t="shared" si="117"/>
        <v>1.6142767493022986E-2</v>
      </c>
      <c r="AH262" s="45">
        <f>AD262+AB262+SUM($AA$218:AA262)</f>
        <v>12.122726706370305</v>
      </c>
      <c r="AI262" s="45">
        <f>AD262+AB262+SUM($AA$258:AA262)+$AI$257</f>
        <v>62.952862499219961</v>
      </c>
    </row>
    <row r="263" spans="4:35" ht="14.4" x14ac:dyDescent="0.3">
      <c r="E263" s="28">
        <v>42412.492361111108</v>
      </c>
      <c r="F263" s="86">
        <f t="shared" si="118"/>
        <v>2528.84375</v>
      </c>
      <c r="G263" s="10">
        <v>7678</v>
      </c>
      <c r="H263" s="10">
        <v>14.25</v>
      </c>
      <c r="J263" s="10">
        <v>6</v>
      </c>
      <c r="L263" s="10">
        <v>1035</v>
      </c>
      <c r="N263" s="42">
        <v>7.9</v>
      </c>
      <c r="V263" s="43">
        <f t="shared" si="105"/>
        <v>3.8349962037583841E-5</v>
      </c>
      <c r="W263" s="43">
        <f t="shared" si="106"/>
        <v>5.3327487938913459E-3</v>
      </c>
      <c r="X263" s="43">
        <f t="shared" si="107"/>
        <v>1.931612235081509E-5</v>
      </c>
      <c r="Y263" s="43">
        <f>X263+W263+SUM($V$258:V263)+$Y$257</f>
        <v>7.8198519442341571E-3</v>
      </c>
      <c r="Z263" s="1">
        <f t="shared" si="104"/>
        <v>1.2147203321028299E-5</v>
      </c>
      <c r="AA263" s="22">
        <f t="shared" si="108"/>
        <v>2.0663228668390789E-2</v>
      </c>
      <c r="AB263" s="44">
        <f t="shared" si="109"/>
        <v>2.8733224729472111</v>
      </c>
      <c r="AC263" s="44">
        <f t="shared" si="110"/>
        <v>0.30868985441165536</v>
      </c>
      <c r="AD263" s="44">
        <f t="shared" si="111"/>
        <v>7.6670162781644926</v>
      </c>
      <c r="AE263" s="44">
        <f t="shared" si="115"/>
        <v>0.30868985441165531</v>
      </c>
      <c r="AF263" s="44">
        <f t="shared" si="116"/>
        <v>7.3425996781399787</v>
      </c>
      <c r="AG263" s="44">
        <f t="shared" si="117"/>
        <v>1.572674561285934E-2</v>
      </c>
      <c r="AH263" s="45">
        <f>AD263+AB263+SUM($AA$218:AA263)</f>
        <v>11.864564826987499</v>
      </c>
      <c r="AI263" s="45">
        <f>AD263+AB263+SUM($AA$258:AA263)+$AI$257</f>
        <v>62.694700619837157</v>
      </c>
    </row>
    <row r="264" spans="4:35" ht="14.4" x14ac:dyDescent="0.3">
      <c r="E264" s="28">
        <v>42440.415277777778</v>
      </c>
      <c r="F264" s="86">
        <f t="shared" si="118"/>
        <v>2556.7666666666701</v>
      </c>
      <c r="G264" s="10">
        <v>7987</v>
      </c>
      <c r="H264" s="10">
        <v>13.14</v>
      </c>
      <c r="J264" s="10">
        <v>4</v>
      </c>
      <c r="K264" s="17">
        <v>5</v>
      </c>
      <c r="L264" s="10">
        <v>1100</v>
      </c>
      <c r="N264" s="42">
        <v>7.9</v>
      </c>
      <c r="V264" s="43">
        <f t="shared" si="105"/>
        <v>3.75835478458335E-5</v>
      </c>
      <c r="W264" s="43">
        <f t="shared" si="106"/>
        <v>5.2261751719234178E-3</v>
      </c>
      <c r="X264" s="43">
        <f t="shared" si="107"/>
        <v>1.8930094581485296E-5</v>
      </c>
      <c r="Y264" s="43">
        <f>X264+W264+SUM($V$258:V264)+$Y$257</f>
        <v>7.7504758423427317E-3</v>
      </c>
      <c r="Z264" s="1">
        <f t="shared" si="104"/>
        <v>8.5362869959550003E-6</v>
      </c>
      <c r="AA264" s="22">
        <f t="shared" si="108"/>
        <v>2.2844733382395142E-2</v>
      </c>
      <c r="AB264" s="44">
        <f t="shared" si="109"/>
        <v>3.1766713164499496</v>
      </c>
      <c r="AC264" s="44">
        <f t="shared" si="110"/>
        <v>0.34127955195463799</v>
      </c>
      <c r="AD264" s="44">
        <f t="shared" ref="AD264" si="119">($A$14*((L264/1000)*G264/10^6)*(1+($A$28/(10^-N264))+(($A$28*$A$29)/(10^-N264)^2))*1000000)*$S$218/1000/$Q$218</f>
        <v>8.4764557138684449</v>
      </c>
      <c r="AE264" s="44">
        <f t="shared" ref="AE264" si="120">AD264/(1+($A$28/(10^-N264))+(($A$28*$A$29)/(10^-N264)^2))*1</f>
        <v>0.34127955195463799</v>
      </c>
      <c r="AF264" s="44">
        <f t="shared" ref="AF264" si="121">AD264/(1+($A$28/(10^-N264))+(($A$28*$A$29)/(10^-N264)^2))*($A$28/(10^-N264))</f>
        <v>8.1177890770460834</v>
      </c>
      <c r="AG264" s="44">
        <f t="shared" ref="AG264" si="122">AD264/(1+($A$28/(10^-N264))+(($A$28*$A$29)/(10^-N264)^2))*(($A$28*$A$29)/(10^-N264)^2)</f>
        <v>1.7387084867725257E-2</v>
      </c>
      <c r="AH264" s="45">
        <f>AD264+AB264+SUM($AA$218:AA264)</f>
        <v>13.000197839576584</v>
      </c>
      <c r="AI264" s="45">
        <f>AD264+AB264+SUM($AA$258:AA264)+$AI$257</f>
        <v>63.830333632426246</v>
      </c>
    </row>
    <row r="265" spans="4:35" ht="14.4" x14ac:dyDescent="0.3">
      <c r="E265" s="28">
        <v>42461.439583333333</v>
      </c>
      <c r="F265" s="86">
        <f t="shared" si="118"/>
        <v>2577.7909722222248</v>
      </c>
      <c r="G265" s="10">
        <v>8026</v>
      </c>
      <c r="H265" s="10">
        <v>12.88</v>
      </c>
      <c r="J265" s="10">
        <v>6</v>
      </c>
      <c r="L265" s="10">
        <v>1066</v>
      </c>
      <c r="N265" s="42">
        <v>7.9</v>
      </c>
      <c r="V265" s="43">
        <f t="shared" si="105"/>
        <v>3.5701198187845695E-5</v>
      </c>
      <c r="W265" s="43">
        <f t="shared" si="106"/>
        <v>4.9644252943491281E-3</v>
      </c>
      <c r="X265" s="43">
        <f t="shared" si="107"/>
        <v>1.7981992044510839E-5</v>
      </c>
      <c r="Y265" s="43">
        <f>X265+W265+SUM($V$258:V265)+$Y$257</f>
        <v>7.523479060419315E-3</v>
      </c>
      <c r="Z265" s="1">
        <f t="shared" si="104"/>
        <v>-1.6694550532422292E-6</v>
      </c>
      <c r="AA265" s="22">
        <f t="shared" si="108"/>
        <v>2.2246724895624962E-2</v>
      </c>
      <c r="AB265" s="44">
        <f t="shared" si="109"/>
        <v>3.0935153270532689</v>
      </c>
      <c r="AC265" s="44">
        <f t="shared" si="110"/>
        <v>0.33234584872362216</v>
      </c>
      <c r="AD265" s="44">
        <f t="shared" ref="AD265:AD270" si="123">($A$14*((L265/1000)*G265/10^6)*(1+($A$28/(10^-N265))+(($A$28*$A$29)/(10^-N265)^2))*1000000)*$S$218/1000/$Q$218</f>
        <v>8.2545668272802057</v>
      </c>
      <c r="AE265" s="44">
        <f t="shared" ref="AE265:AE266" si="124">AD265/(1+($A$28/(10^-N265))+(($A$28*$A$29)/(10^-N265)^2))*1</f>
        <v>0.33234584872362233</v>
      </c>
      <c r="AF265" s="44">
        <f t="shared" ref="AF265:AF266" si="125">AD265/(1+($A$28/(10^-N265))+(($A$28*$A$29)/(10^-N265)^2))*($A$28/(10^-N265))</f>
        <v>7.9052890368563045</v>
      </c>
      <c r="AG265" s="44">
        <f t="shared" ref="AG265:AG266" si="126">AD265/(1+($A$28/(10^-N265))+(($A$28*$A$29)/(10^-N265)^2))*(($A$28*$A$29)/(10^-N265)^2)</f>
        <v>1.6931941700280562E-2</v>
      </c>
      <c r="AH265" s="45">
        <f>AD265+AB265+SUM($AA$218:AA265)</f>
        <v>12.717399688487291</v>
      </c>
      <c r="AI265" s="45">
        <f>AD265+AB265+SUM($AA$258:AA265)+$AI$257</f>
        <v>63.547535481336951</v>
      </c>
    </row>
    <row r="266" spans="4:35" ht="14.4" x14ac:dyDescent="0.3">
      <c r="E266" s="28">
        <v>42474.568055555559</v>
      </c>
      <c r="F266" s="86">
        <f t="shared" si="118"/>
        <v>2590.9194444444511</v>
      </c>
      <c r="G266" s="10">
        <v>8527</v>
      </c>
      <c r="H266" s="10">
        <v>13.26</v>
      </c>
      <c r="J266" s="10">
        <v>6</v>
      </c>
      <c r="L266" s="10">
        <v>1060</v>
      </c>
      <c r="N266" s="42">
        <v>7.9</v>
      </c>
      <c r="V266" s="43">
        <f t="shared" si="105"/>
        <v>3.6547621080800986E-5</v>
      </c>
      <c r="W266" s="43">
        <f t="shared" si="106"/>
        <v>5.0821245154619339E-3</v>
      </c>
      <c r="X266" s="43">
        <f t="shared" si="107"/>
        <v>1.8408318624569305E-5</v>
      </c>
      <c r="Y266" s="43">
        <f>X266+W266+SUM($V$258:V266)+$Y$257</f>
        <v>7.6781522291929794E-3</v>
      </c>
      <c r="Z266" s="1">
        <f t="shared" si="104"/>
        <v>-3.4566208846061931E-6</v>
      </c>
      <c r="AA266" s="22">
        <f t="shared" si="108"/>
        <v>2.350238046425264E-2</v>
      </c>
      <c r="AB266" s="44">
        <f t="shared" si="109"/>
        <v>3.2681203426352878</v>
      </c>
      <c r="AC266" s="44">
        <f t="shared" si="110"/>
        <v>0.35110420158760602</v>
      </c>
      <c r="AD266" s="44">
        <f t="shared" si="123"/>
        <v>8.7204732855077705</v>
      </c>
      <c r="AE266" s="44">
        <f t="shared" si="124"/>
        <v>0.35110420158760602</v>
      </c>
      <c r="AF266" s="44">
        <f t="shared" si="125"/>
        <v>8.3514814650591607</v>
      </c>
      <c r="AG266" s="44">
        <f t="shared" si="126"/>
        <v>1.7887618861003547E-2</v>
      </c>
      <c r="AH266" s="45">
        <f>AD266+AB266+SUM($AA$218:AA266)</f>
        <v>13.381413542761123</v>
      </c>
      <c r="AI266" s="45">
        <f>AD266+AB266+SUM($AA$258:AA266)+$AI$257</f>
        <v>64.211549335610783</v>
      </c>
    </row>
    <row r="267" spans="4:35" ht="14.4" x14ac:dyDescent="0.3">
      <c r="E267" s="28">
        <v>42507.4375</v>
      </c>
      <c r="F267" s="86">
        <f t="shared" si="118"/>
        <v>2623.788888888892</v>
      </c>
      <c r="G267" s="10">
        <v>8533</v>
      </c>
      <c r="H267" s="10">
        <v>13.57</v>
      </c>
      <c r="J267" s="10">
        <v>7</v>
      </c>
      <c r="L267" s="10">
        <v>1052</v>
      </c>
      <c r="N267" s="42">
        <v>7.9</v>
      </c>
      <c r="V267" s="43">
        <f t="shared" si="105"/>
        <v>3.7119773001929889E-5</v>
      </c>
      <c r="W267" s="43">
        <f t="shared" si="106"/>
        <v>5.1616850236140058E-3</v>
      </c>
      <c r="X267" s="43">
        <f t="shared" si="107"/>
        <v>1.8696500305191283E-5</v>
      </c>
      <c r="Y267" s="43">
        <f>X267+W267+SUM($V$258:V267)+$Y$257</f>
        <v>7.7951206920276028E-3</v>
      </c>
      <c r="Z267" s="1">
        <f t="shared" si="104"/>
        <v>1.4911805506838757E-6</v>
      </c>
      <c r="AA267" s="22">
        <f t="shared" si="108"/>
        <v>2.3341416582569472E-2</v>
      </c>
      <c r="AB267" s="44">
        <f t="shared" si="109"/>
        <v>3.2457375317979595</v>
      </c>
      <c r="AC267" s="44">
        <f t="shared" si="110"/>
        <v>0.34869954750378807</v>
      </c>
      <c r="AD267" s="44">
        <f t="shared" si="123"/>
        <v>8.6607482192624712</v>
      </c>
      <c r="AE267" s="44">
        <f t="shared" ref="AE267:AE270" si="127">AD267/(1+($A$28/(10^-N267))+(($A$28*$A$29)/(10^-N267)^2))*1</f>
        <v>0.34869954750378795</v>
      </c>
      <c r="AF267" s="44">
        <f t="shared" ref="AF267:AF270" si="128">AD267/(1+($A$28/(10^-N267))+(($A$28*$A$29)/(10^-N267)^2))*($A$28/(10^-N267))</f>
        <v>8.2942835622141438</v>
      </c>
      <c r="AG267" s="44">
        <f t="shared" ref="AG267:AG270" si="129">AD267/(1+($A$28/(10^-N267))+(($A$28*$A$29)/(10^-N267)^2))*(($A$28*$A$29)/(10^-N267)^2)</f>
        <v>1.776510954454024E-2</v>
      </c>
      <c r="AH267" s="45">
        <f>AD267+AB267+SUM($AA$218:AA267)</f>
        <v>13.322647082261065</v>
      </c>
      <c r="AI267" s="45">
        <f>AD267+AB267+SUM($AA$258:AA267)+$AI$257</f>
        <v>64.152782875110731</v>
      </c>
    </row>
    <row r="268" spans="4:35" ht="14.4" x14ac:dyDescent="0.3">
      <c r="E268" s="28">
        <v>42548.452777777777</v>
      </c>
      <c r="F268" s="86">
        <f t="shared" si="118"/>
        <v>2664.8041666666686</v>
      </c>
      <c r="G268" s="10">
        <v>8915</v>
      </c>
      <c r="H268" s="10">
        <v>13.19</v>
      </c>
      <c r="J268" s="10">
        <v>8</v>
      </c>
      <c r="L268" s="10">
        <v>1049</v>
      </c>
      <c r="N268" s="42">
        <v>7.9</v>
      </c>
      <c r="V268" s="17">
        <f t="shared" si="105"/>
        <v>3.5977419323009859E-5</v>
      </c>
      <c r="W268" s="17">
        <f t="shared" si="106"/>
        <v>5.0028351870095274E-3</v>
      </c>
      <c r="X268" s="17">
        <f t="shared" si="107"/>
        <v>1.8121119202902369E-5</v>
      </c>
      <c r="Y268" s="43">
        <f>X268+W268+SUM($V$258:V268)+$Y$257</f>
        <v>7.6716728936438456E-3</v>
      </c>
      <c r="Z268" s="1">
        <f t="shared" si="104"/>
        <v>1.422654400603456E-6</v>
      </c>
      <c r="AA268" s="22">
        <f t="shared" si="108"/>
        <v>2.4316807677379294E-2</v>
      </c>
      <c r="AB268" s="44">
        <f t="shared" si="109"/>
        <v>3.3813704088089414</v>
      </c>
      <c r="AC268" s="44">
        <f t="shared" si="110"/>
        <v>0.36327100387603745</v>
      </c>
      <c r="AD268" s="44">
        <f t="shared" si="123"/>
        <v>9.0226635579299206</v>
      </c>
      <c r="AE268" s="44">
        <f t="shared" si="127"/>
        <v>0.36327100387603739</v>
      </c>
      <c r="AF268" s="44">
        <f t="shared" si="128"/>
        <v>8.6408850761279403</v>
      </c>
      <c r="AG268" s="44">
        <f t="shared" si="129"/>
        <v>1.8507477925943684E-2</v>
      </c>
      <c r="AH268" s="45">
        <f>AD268+AB268+SUM($AA$218:AA268)</f>
        <v>13.844512105616877</v>
      </c>
      <c r="AI268" s="45">
        <f>AD268+AB268+SUM($AA$258:AA268)+$AI$257</f>
        <v>64.674647898466532</v>
      </c>
    </row>
    <row r="269" spans="4:35" ht="14.4" x14ac:dyDescent="0.3">
      <c r="E269" s="28">
        <v>42576.428472222222</v>
      </c>
      <c r="F269" s="86">
        <f t="shared" si="118"/>
        <v>2692.7798611111139</v>
      </c>
      <c r="G269" s="10">
        <v>8683</v>
      </c>
      <c r="H269" s="10">
        <v>13.36</v>
      </c>
      <c r="J269" s="10">
        <v>9</v>
      </c>
      <c r="L269" s="10">
        <v>1034</v>
      </c>
      <c r="N269" s="42">
        <v>7.9</v>
      </c>
      <c r="V269" s="17">
        <f t="shared" si="105"/>
        <v>3.5920032516523248E-5</v>
      </c>
      <c r="W269" s="17">
        <f t="shared" si="106"/>
        <v>4.9948552723807493E-3</v>
      </c>
      <c r="X269" s="17">
        <f t="shared" si="107"/>
        <v>1.8092214596052129E-5</v>
      </c>
      <c r="Y269" s="43">
        <f>X269+W269+SUM($V$258:V269)+$Y$257</f>
        <v>7.6995841069247405E-3</v>
      </c>
      <c r="Z269" s="1">
        <f t="shared" si="104"/>
        <v>-2.2057366228549716E-7</v>
      </c>
      <c r="AA269" s="22">
        <f t="shared" si="108"/>
        <v>2.334533251055175E-2</v>
      </c>
      <c r="AB269" s="44">
        <f t="shared" si="109"/>
        <v>3.2462820606348837</v>
      </c>
      <c r="AC269" s="44">
        <f t="shared" si="110"/>
        <v>0.3487580479084505</v>
      </c>
      <c r="AD269" s="44">
        <f t="shared" si="123"/>
        <v>8.6622012101801094</v>
      </c>
      <c r="AE269" s="44">
        <f t="shared" si="127"/>
        <v>0.34875804790845055</v>
      </c>
      <c r="AF269" s="44">
        <f t="shared" si="128"/>
        <v>8.2956750723214814</v>
      </c>
      <c r="AG269" s="44">
        <f t="shared" si="129"/>
        <v>1.7768089950177902E-2</v>
      </c>
      <c r="AH269" s="45">
        <f>AD269+AB269+SUM($AA$218:AA269)</f>
        <v>13.372306742203561</v>
      </c>
      <c r="AI269" s="45">
        <f>AD269+AB269+SUM($AA$258:AA269)+$AI$257</f>
        <v>64.202442535053223</v>
      </c>
    </row>
    <row r="270" spans="4:35" ht="14.4" x14ac:dyDescent="0.3">
      <c r="D270" s="16" t="s">
        <v>409</v>
      </c>
      <c r="E270" s="28">
        <v>42605.492361111108</v>
      </c>
      <c r="F270" s="86">
        <f t="shared" si="118"/>
        <v>2721.84375</v>
      </c>
      <c r="G270" s="10">
        <v>8858</v>
      </c>
      <c r="H270" s="10">
        <v>12.99</v>
      </c>
      <c r="J270" s="10">
        <v>9</v>
      </c>
      <c r="K270" s="17">
        <v>5</v>
      </c>
      <c r="L270" s="10">
        <v>1103</v>
      </c>
      <c r="N270" s="42">
        <v>7.9</v>
      </c>
      <c r="V270" s="17">
        <f t="shared" si="105"/>
        <v>3.7255842398551755E-5</v>
      </c>
      <c r="W270" s="17">
        <f t="shared" si="106"/>
        <v>5.1806061351918906E-3</v>
      </c>
      <c r="X270" s="17">
        <f t="shared" si="107"/>
        <v>1.8765035786680776E-5</v>
      </c>
      <c r="Y270" s="43">
        <f>X270+W270+SUM($V$258:V270)+$Y$257</f>
        <v>7.9232636333250624E-3</v>
      </c>
      <c r="Z270" s="1">
        <f t="shared" si="104"/>
        <v>1.0766786010204169E-6</v>
      </c>
      <c r="AA270" s="22">
        <f t="shared" si="108"/>
        <v>2.5405100228358082E-2</v>
      </c>
      <c r="AB270" s="44">
        <f t="shared" si="109"/>
        <v>3.5327027825658015</v>
      </c>
      <c r="AC270" s="44">
        <f t="shared" si="110"/>
        <v>0.37952910538138623</v>
      </c>
      <c r="AD270" s="44">
        <f t="shared" si="123"/>
        <v>9.4264705736516969</v>
      </c>
      <c r="AE270" s="44">
        <f t="shared" si="127"/>
        <v>0.37952910538138623</v>
      </c>
      <c r="AF270" s="44">
        <f t="shared" si="128"/>
        <v>9.0276056928708091</v>
      </c>
      <c r="AG270" s="44">
        <f t="shared" si="129"/>
        <v>1.9335775399503322E-2</v>
      </c>
      <c r="AH270" s="45">
        <f>AD270+AB270+SUM($AA$218:AA270)</f>
        <v>14.448401927834423</v>
      </c>
      <c r="AI270" s="45">
        <f>AD270+AB270+SUM($AA$258:AA270)+$AI$257</f>
        <v>65.278537720684085</v>
      </c>
    </row>
    <row r="271" spans="4:35" x14ac:dyDescent="0.25">
      <c r="E271" s="28">
        <v>42640.57916666667</v>
      </c>
      <c r="F271" s="86">
        <f t="shared" si="118"/>
        <v>2756.930555555562</v>
      </c>
      <c r="G271" s="10">
        <v>4364</v>
      </c>
      <c r="H271" s="10">
        <v>0</v>
      </c>
      <c r="J271" s="10">
        <v>33</v>
      </c>
      <c r="L271" s="10">
        <v>1150</v>
      </c>
      <c r="N271" s="42">
        <v>7.9</v>
      </c>
      <c r="V271" s="17">
        <f t="shared" si="105"/>
        <v>0</v>
      </c>
      <c r="W271" s="17">
        <f t="shared" si="106"/>
        <v>0</v>
      </c>
      <c r="X271" s="17">
        <f t="shared" si="107"/>
        <v>0</v>
      </c>
      <c r="AA271" s="17">
        <f t="shared" si="108"/>
        <v>1.3049452969357965E-2</v>
      </c>
      <c r="AB271" s="17">
        <f t="shared" si="109"/>
        <v>1.8145899209779206</v>
      </c>
      <c r="AC271" s="17">
        <f t="shared" si="110"/>
        <v>0.19494696602883615</v>
      </c>
    </row>
    <row r="272" spans="4:35" x14ac:dyDescent="0.25">
      <c r="E272" s="28">
        <v>42754.57916666667</v>
      </c>
      <c r="F272" s="86">
        <f t="shared" si="118"/>
        <v>2870.930555555562</v>
      </c>
      <c r="G272" s="10">
        <v>5327</v>
      </c>
      <c r="H272" s="10">
        <v>0</v>
      </c>
      <c r="J272" s="10">
        <v>6</v>
      </c>
      <c r="L272" s="10">
        <v>1124</v>
      </c>
      <c r="N272" s="42">
        <v>7.9</v>
      </c>
      <c r="V272" s="17">
        <f t="shared" si="105"/>
        <v>0</v>
      </c>
      <c r="W272" s="17">
        <f t="shared" si="106"/>
        <v>0</v>
      </c>
      <c r="X272" s="17">
        <f t="shared" si="107"/>
        <v>0</v>
      </c>
      <c r="AA272" s="17">
        <f t="shared" si="108"/>
        <v>1.5568928790454179E-2</v>
      </c>
      <c r="AB272" s="17">
        <f t="shared" si="109"/>
        <v>2.164935291151219</v>
      </c>
      <c r="AC272" s="17">
        <f t="shared" si="110"/>
        <v>0.23258564471207635</v>
      </c>
    </row>
    <row r="273" spans="1:35" x14ac:dyDescent="0.25">
      <c r="E273" s="28">
        <v>42814.572916666664</v>
      </c>
      <c r="F273" s="86">
        <f t="shared" si="118"/>
        <v>2930.9243055555562</v>
      </c>
      <c r="G273" s="10">
        <v>4520</v>
      </c>
      <c r="H273" s="10">
        <v>19.010000000000002</v>
      </c>
      <c r="J273" s="10">
        <v>7</v>
      </c>
      <c r="L273" s="10">
        <v>1104</v>
      </c>
      <c r="N273" s="42">
        <v>7.9</v>
      </c>
      <c r="V273" s="17">
        <f t="shared" si="105"/>
        <v>5.4570874635562585E-5</v>
      </c>
      <c r="W273" s="17">
        <f t="shared" si="106"/>
        <v>7.5883456053800801E-3</v>
      </c>
      <c r="X273" s="17">
        <f t="shared" si="107"/>
        <v>2.7486277306310724E-5</v>
      </c>
      <c r="AA273" s="17">
        <f t="shared" si="108"/>
        <v>1.297529475816638E-2</v>
      </c>
      <c r="AB273" s="17">
        <f t="shared" si="109"/>
        <v>1.8042778609320336</v>
      </c>
      <c r="AC273" s="17">
        <f t="shared" si="110"/>
        <v>0.19383910975992807</v>
      </c>
    </row>
    <row r="274" spans="1:35" x14ac:dyDescent="0.25">
      <c r="D274" s="16" t="s">
        <v>164</v>
      </c>
      <c r="E274" s="28">
        <v>42818.413888888892</v>
      </c>
      <c r="F274" s="86">
        <f t="shared" si="118"/>
        <v>2934.7652777777839</v>
      </c>
      <c r="G274" s="10">
        <v>4801</v>
      </c>
      <c r="H274" s="10">
        <v>2.99</v>
      </c>
      <c r="J274" s="10">
        <v>7</v>
      </c>
      <c r="L274" s="10">
        <v>1099</v>
      </c>
      <c r="N274" s="42">
        <v>7.9</v>
      </c>
      <c r="V274" s="17">
        <f t="shared" si="105"/>
        <v>8.5443416394691695E-6</v>
      </c>
      <c r="W274" s="17">
        <f t="shared" si="106"/>
        <v>1.1881322731902635E-3</v>
      </c>
      <c r="X274" s="17">
        <f t="shared" si="107"/>
        <v>4.3036169984576246E-6</v>
      </c>
      <c r="AA274" s="17">
        <f t="shared" si="108"/>
        <v>1.371952649200384E-2</v>
      </c>
      <c r="AB274" s="17">
        <f t="shared" si="109"/>
        <v>1.9077669042095169</v>
      </c>
      <c r="AC274" s="17">
        <f t="shared" si="110"/>
        <v>0.20495725539213774</v>
      </c>
    </row>
    <row r="275" spans="1:35" x14ac:dyDescent="0.25">
      <c r="E275" s="28">
        <v>42818.504861111112</v>
      </c>
      <c r="F275" s="86">
        <f t="shared" si="118"/>
        <v>2934.8562500000044</v>
      </c>
      <c r="G275" s="10">
        <v>883.5</v>
      </c>
      <c r="H275" s="10">
        <v>0.23</v>
      </c>
      <c r="J275" s="10">
        <v>20</v>
      </c>
      <c r="L275" s="10">
        <v>1056</v>
      </c>
      <c r="N275" s="42">
        <v>7.9</v>
      </c>
      <c r="V275" s="17">
        <f t="shared" si="105"/>
        <v>6.3154089530898313E-7</v>
      </c>
      <c r="W275" s="17">
        <f t="shared" si="106"/>
        <v>8.781883393916976E-5</v>
      </c>
      <c r="X275" s="17">
        <f t="shared" si="107"/>
        <v>3.1809473999938765E-7</v>
      </c>
      <c r="AA275" s="17">
        <f t="shared" si="108"/>
        <v>2.4259407869803764E-3</v>
      </c>
      <c r="AB275" s="17">
        <f t="shared" si="109"/>
        <v>0.33733886863154988</v>
      </c>
      <c r="AC275" s="17">
        <f t="shared" si="110"/>
        <v>3.6241350292455968E-2</v>
      </c>
    </row>
    <row r="276" spans="1:35" x14ac:dyDescent="0.25">
      <c r="A276" t="s">
        <v>419</v>
      </c>
      <c r="E276" s="28">
        <v>42962.609722222223</v>
      </c>
      <c r="F276" s="86">
        <f t="shared" si="118"/>
        <v>3078.9611111111153</v>
      </c>
      <c r="G276" s="10">
        <v>4138</v>
      </c>
      <c r="H276" s="10">
        <v>0</v>
      </c>
      <c r="J276" s="10">
        <v>7</v>
      </c>
      <c r="L276" s="10">
        <v>1066</v>
      </c>
      <c r="N276" s="42">
        <v>7.9</v>
      </c>
      <c r="V276" s="17">
        <f t="shared" si="105"/>
        <v>0</v>
      </c>
      <c r="W276" s="17">
        <f t="shared" si="106"/>
        <v>0</v>
      </c>
      <c r="X276" s="17">
        <f t="shared" si="107"/>
        <v>0</v>
      </c>
      <c r="AA276" s="17">
        <f t="shared" si="108"/>
        <v>1.1469841467492662E-2</v>
      </c>
      <c r="AB276" s="17">
        <f t="shared" si="109"/>
        <v>1.594937256833594</v>
      </c>
      <c r="AC276" s="17">
        <f t="shared" si="110"/>
        <v>0.17134900598284927</v>
      </c>
    </row>
    <row r="277" spans="1:35" x14ac:dyDescent="0.25">
      <c r="E277" s="28">
        <v>43028.463194444441</v>
      </c>
      <c r="F277" s="86">
        <f t="shared" si="118"/>
        <v>3144.8145833333328</v>
      </c>
      <c r="G277" s="10">
        <v>4298</v>
      </c>
      <c r="H277" s="10">
        <v>0</v>
      </c>
      <c r="J277" s="10">
        <v>19</v>
      </c>
      <c r="L277" s="10">
        <v>1030</v>
      </c>
      <c r="N277" s="42"/>
      <c r="V277" s="17">
        <f t="shared" si="105"/>
        <v>0</v>
      </c>
      <c r="W277" s="17">
        <f t="shared" si="106"/>
        <v>0</v>
      </c>
      <c r="X277" s="17">
        <f t="shared" si="107"/>
        <v>0</v>
      </c>
      <c r="AA277" s="17">
        <f t="shared" si="108"/>
        <v>1.1511008115444457E-2</v>
      </c>
      <c r="AB277" s="17">
        <f t="shared" si="109"/>
        <v>1.600661679507033</v>
      </c>
      <c r="AC277" s="17">
        <f t="shared" si="110"/>
        <v>0.17196399828472006</v>
      </c>
    </row>
    <row r="278" spans="1:35" x14ac:dyDescent="0.25">
      <c r="E278" s="28">
        <v>43130.423611111109</v>
      </c>
      <c r="F278" s="86"/>
      <c r="G278" s="10">
        <v>4404.2299999999996</v>
      </c>
      <c r="H278" s="10">
        <v>1.67</v>
      </c>
      <c r="J278" s="10">
        <v>309</v>
      </c>
      <c r="L278" s="10">
        <v>1039</v>
      </c>
      <c r="N278" s="42"/>
      <c r="V278" s="17">
        <f t="shared" si="105"/>
        <v>4.5117158830594359E-6</v>
      </c>
      <c r="W278" s="17">
        <f t="shared" si="106"/>
        <v>6.273760430371856E-4</v>
      </c>
      <c r="X278" s="17">
        <f t="shared" si="107"/>
        <v>2.2724626408726013E-6</v>
      </c>
      <c r="AA278" s="17">
        <f t="shared" si="108"/>
        <v>1.1898583499189735E-2</v>
      </c>
      <c r="AB278" s="17">
        <f t="shared" si="109"/>
        <v>1.6545559221710562</v>
      </c>
      <c r="AC278" s="17">
        <f t="shared" si="110"/>
        <v>0.17775402223024656</v>
      </c>
    </row>
    <row r="279" spans="1:35" x14ac:dyDescent="0.25">
      <c r="E279" s="28"/>
      <c r="F279" s="86"/>
      <c r="L279" s="10"/>
      <c r="N279" s="42"/>
    </row>
    <row r="280" spans="1:35" x14ac:dyDescent="0.25">
      <c r="E280" s="28"/>
      <c r="F280" s="86"/>
      <c r="L280" s="10"/>
    </row>
    <row r="281" spans="1:35" ht="14.4" thickBot="1" x14ac:dyDescent="0.3">
      <c r="L281" s="10"/>
    </row>
    <row r="282" spans="1:35" ht="15" thickBot="1" x14ac:dyDescent="0.35">
      <c r="D282" s="87" t="s">
        <v>153</v>
      </c>
      <c r="E282" s="89">
        <v>39882.648611111108</v>
      </c>
      <c r="F282" s="87"/>
      <c r="G282" s="86"/>
      <c r="H282" s="86"/>
      <c r="I282" s="86"/>
      <c r="J282" s="87"/>
      <c r="K282" s="87"/>
      <c r="L282" s="87"/>
      <c r="M282" s="87"/>
      <c r="N282" s="87"/>
      <c r="O282" s="95">
        <v>95.78</v>
      </c>
      <c r="P282" s="94">
        <v>20.07</v>
      </c>
      <c r="Q282" s="101">
        <f>P282-S282</f>
        <v>12.553785</v>
      </c>
      <c r="R282" s="87">
        <v>37.450000000000003</v>
      </c>
      <c r="S282" s="85">
        <f>R282*P282/100</f>
        <v>7.5162150000000008</v>
      </c>
      <c r="T282" s="40">
        <f>Q282/$A$18+S282</f>
        <v>12.746958750000001</v>
      </c>
      <c r="U282" s="40">
        <f>$A$16-T282</f>
        <v>104.25304125</v>
      </c>
      <c r="V282" s="43">
        <f t="shared" ref="V282:V313" si="130">($A$15*L282/1000/$A$13*H282)/$Q$282</f>
        <v>0</v>
      </c>
      <c r="W282" s="43">
        <f t="shared" ref="W282:W313" si="131">($U$282*L282/1000/$A$13*H282)/$Q$282</f>
        <v>0</v>
      </c>
      <c r="X282" s="43">
        <f t="shared" ref="X282:X313" si="132">($A$46*$S$282*H282*L282/1000000)/$Q$282</f>
        <v>0</v>
      </c>
      <c r="Y282" s="22">
        <f>X282+W282+SUM($V$282:V282)</f>
        <v>0</v>
      </c>
      <c r="Z282" s="22"/>
      <c r="AA282" s="22">
        <f t="shared" ref="AA282:AA313" si="133">($A$15*L282/1000/$A$13*G282)/$Q$282</f>
        <v>0</v>
      </c>
      <c r="AB282" s="44">
        <f t="shared" ref="AB282:AB313" si="134">($U$282*L282/1000/$A$13*G282)/$Q$282</f>
        <v>0</v>
      </c>
      <c r="AC282" s="44">
        <f t="shared" ref="AC282:AC313" si="135">($A$14*$S$282/1000*G282/1000000*L282/1000*1000000)/$Q$282</f>
        <v>0</v>
      </c>
      <c r="AD282" s="44">
        <f t="shared" ref="AD282:AD327" si="136">($A$14*((L282/1000)*G282/10^6)*(1+($A$28/(10^-N282))+(($A$28*$A$29)/(10^-N282)^2))*1000000)*$S$282/1000/$Q$282</f>
        <v>0</v>
      </c>
      <c r="AE282" s="44">
        <f>AD282/(1+($A$28/(10^-N282))+(($A$28*$A$29)/(10^-N282)^2))*1</f>
        <v>0</v>
      </c>
      <c r="AF282" s="44">
        <f>AD282/(1+($A$28/(10^-N282))+(($A$28*$A$29)/(10^-N282)^2))*($A$28/(10^-N282))</f>
        <v>0</v>
      </c>
      <c r="AG282" s="44">
        <f>AD282/(1+($A$28/(10^-N282))+(($A$28*$A$29)/(10^-N282)^2))*(($A$28*$A$29)/(10^-N282)^2)</f>
        <v>0</v>
      </c>
      <c r="AH282" s="45">
        <f>AD282+AB282+SUM($AA$282:AA282)</f>
        <v>0</v>
      </c>
      <c r="AI282" s="45">
        <f>AD282+AB282+SUM($AA$282:AA282)</f>
        <v>0</v>
      </c>
    </row>
    <row r="283" spans="1:35" ht="14.4" x14ac:dyDescent="0.3">
      <c r="E283" s="89">
        <v>39883.648611111108</v>
      </c>
      <c r="F283" s="86">
        <f>E283-E$282</f>
        <v>1</v>
      </c>
      <c r="G283" s="86">
        <v>1138</v>
      </c>
      <c r="H283" s="86">
        <v>1.0900000000000001</v>
      </c>
      <c r="I283" s="86"/>
      <c r="J283" s="86">
        <v>783</v>
      </c>
      <c r="K283" s="86"/>
      <c r="L283" s="79">
        <v>1037</v>
      </c>
      <c r="M283" s="86"/>
      <c r="N283" s="42">
        <v>7.9</v>
      </c>
      <c r="O283" s="90"/>
      <c r="P283" s="90"/>
      <c r="Q283" s="90"/>
      <c r="R283" s="87"/>
      <c r="S283" s="87"/>
      <c r="V283" s="43">
        <f t="shared" si="130"/>
        <v>2.930317607923898E-6</v>
      </c>
      <c r="W283" s="43">
        <f t="shared" si="131"/>
        <v>4.0732602993932192E-4</v>
      </c>
      <c r="X283" s="43">
        <f t="shared" si="132"/>
        <v>1.4803690195302534E-6</v>
      </c>
      <c r="Y283" s="22">
        <f>X283+W283+SUM($V$282:V283)</f>
        <v>4.1173671656677608E-4</v>
      </c>
      <c r="Z283" s="22"/>
      <c r="AA283" s="22">
        <f t="shared" si="133"/>
        <v>3.059359117263666E-3</v>
      </c>
      <c r="AB283" s="44">
        <f t="shared" si="134"/>
        <v>0.42526332300087</v>
      </c>
      <c r="AC283" s="44">
        <f t="shared" si="135"/>
        <v>4.5841088011083928E-2</v>
      </c>
      <c r="AD283" s="44">
        <f t="shared" si="136"/>
        <v>1.138567928186762</v>
      </c>
      <c r="AE283" s="44">
        <f t="shared" ref="AE283:AE320" si="137">AD283/(1+($A$28/(10^-N283))+(($A$28*$A$29)/(10^-N283)^2))*1</f>
        <v>4.5841088011083921E-2</v>
      </c>
      <c r="AF283" s="44">
        <f t="shared" ref="AF283:AF320" si="138">AD283/(1+($A$28/(10^-N283))+(($A$28*$A$29)/(10^-N283)^2))*($A$28/(10^-N283))</f>
        <v>1.0903913856103149</v>
      </c>
      <c r="AG283" s="44">
        <f t="shared" ref="AG283:AG320" si="139">AD283/(1+($A$28/(10^-N283))+(($A$28*$A$29)/(10^-N283)^2))*(($A$28*$A$29)/(10^-N283)^2)</f>
        <v>2.3354545653632357E-3</v>
      </c>
      <c r="AH283" s="45">
        <f>AD283+AB283+SUM($AA$282:AA283)</f>
        <v>1.5668906103048956</v>
      </c>
      <c r="AI283" s="45">
        <f>AD283+AB283+SUM($AA$282:AA283)</f>
        <v>1.5668906103048956</v>
      </c>
    </row>
    <row r="284" spans="1:35" ht="14.4" x14ac:dyDescent="0.3">
      <c r="E284" s="89">
        <v>39890.657638888886</v>
      </c>
      <c r="F284" s="86">
        <f t="shared" ref="F284:F323" si="140">E284-E$282</f>
        <v>8.0090277777781012</v>
      </c>
      <c r="G284" s="86">
        <v>1929</v>
      </c>
      <c r="H284" s="86">
        <v>0</v>
      </c>
      <c r="I284" s="86"/>
      <c r="J284" s="86">
        <v>1013</v>
      </c>
      <c r="K284" s="86"/>
      <c r="L284" s="79">
        <v>1037</v>
      </c>
      <c r="M284" s="86"/>
      <c r="N284" s="42">
        <v>7.9</v>
      </c>
      <c r="O284" s="90"/>
      <c r="P284" s="90"/>
      <c r="Q284" s="90"/>
      <c r="R284" s="87"/>
      <c r="S284" s="87"/>
      <c r="V284" s="43">
        <f t="shared" si="130"/>
        <v>0</v>
      </c>
      <c r="W284" s="43">
        <f t="shared" si="131"/>
        <v>0</v>
      </c>
      <c r="X284" s="43">
        <f t="shared" si="132"/>
        <v>0</v>
      </c>
      <c r="Y284" s="22">
        <f>X284+W284+SUM($V$282:V284)</f>
        <v>2.930317607923898E-6</v>
      </c>
      <c r="Z284" s="22"/>
      <c r="AA284" s="22">
        <f t="shared" si="133"/>
        <v>5.1858556565919263E-3</v>
      </c>
      <c r="AB284" s="44">
        <f t="shared" si="134"/>
        <v>0.72085496491096501</v>
      </c>
      <c r="AC284" s="44">
        <f t="shared" si="135"/>
        <v>7.7704269572390947E-2</v>
      </c>
      <c r="AD284" s="44">
        <f t="shared" si="136"/>
        <v>1.9299626831917962</v>
      </c>
      <c r="AE284" s="44">
        <f t="shared" si="137"/>
        <v>7.7704269572390933E-2</v>
      </c>
      <c r="AF284" s="44">
        <f t="shared" si="138"/>
        <v>1.848299633429084</v>
      </c>
      <c r="AG284" s="44">
        <f t="shared" si="139"/>
        <v>3.9587801903213371E-3</v>
      </c>
      <c r="AH284" s="45">
        <f>AD284+AB284+SUM($AA$282:AA284)</f>
        <v>2.6590628628766169</v>
      </c>
      <c r="AI284" s="45">
        <f>AD284+AB284+SUM($AA$282:AA284)</f>
        <v>2.6590628628766169</v>
      </c>
    </row>
    <row r="285" spans="1:35" ht="14.4" x14ac:dyDescent="0.3">
      <c r="E285" s="89">
        <v>39897.62777777778</v>
      </c>
      <c r="F285" s="86">
        <f t="shared" si="140"/>
        <v>14.979166666671517</v>
      </c>
      <c r="G285" s="86">
        <v>2222</v>
      </c>
      <c r="H285" s="86">
        <v>0</v>
      </c>
      <c r="I285" s="86"/>
      <c r="J285" s="86">
        <v>1230</v>
      </c>
      <c r="K285" s="86"/>
      <c r="L285" s="79">
        <v>1037</v>
      </c>
      <c r="M285" s="86"/>
      <c r="N285" s="42">
        <v>7.9</v>
      </c>
      <c r="O285" s="90"/>
      <c r="P285" s="90"/>
      <c r="Q285" s="90"/>
      <c r="R285" s="87"/>
      <c r="S285" s="87"/>
      <c r="V285" s="43">
        <f t="shared" si="130"/>
        <v>0</v>
      </c>
      <c r="W285" s="43">
        <f t="shared" si="131"/>
        <v>0</v>
      </c>
      <c r="X285" s="43">
        <f t="shared" si="132"/>
        <v>0</v>
      </c>
      <c r="Y285" s="22">
        <f>X285+W285+SUM($V$282:V285)</f>
        <v>2.930317607923898E-6</v>
      </c>
      <c r="Z285" s="1">
        <f t="shared" ref="Z285:Z334" si="141">LINEST(Y282:Y285,E282:E285,TRUE,TRUE)</f>
        <v>-1.3903817512947819E-5</v>
      </c>
      <c r="AA285" s="22">
        <f t="shared" si="133"/>
        <v>5.9735465365200937E-3</v>
      </c>
      <c r="AB285" s="44">
        <f t="shared" si="134"/>
        <v>0.83034719130749834</v>
      </c>
      <c r="AC285" s="44">
        <f t="shared" si="135"/>
        <v>8.9506939859954754E-2</v>
      </c>
      <c r="AD285" s="44">
        <f t="shared" si="136"/>
        <v>2.2231089072328514</v>
      </c>
      <c r="AE285" s="44">
        <f t="shared" si="137"/>
        <v>8.9506939859954712E-2</v>
      </c>
      <c r="AF285" s="44">
        <f t="shared" si="138"/>
        <v>2.1290418794605621</v>
      </c>
      <c r="AG285" s="44">
        <f t="shared" si="139"/>
        <v>4.5600879123348943E-3</v>
      </c>
      <c r="AH285" s="45">
        <f>AD285+AB285+SUM($AA$282:AA285)</f>
        <v>3.0676748598507255</v>
      </c>
      <c r="AI285" s="45">
        <f>AD285+AB285+SUM($AA$282:AA285)</f>
        <v>3.0676748598507255</v>
      </c>
    </row>
    <row r="286" spans="1:35" ht="14.4" x14ac:dyDescent="0.3">
      <c r="E286" s="89">
        <v>39913.484027777777</v>
      </c>
      <c r="F286" s="86">
        <f t="shared" si="140"/>
        <v>30.835416666668607</v>
      </c>
      <c r="G286" s="86">
        <v>2734</v>
      </c>
      <c r="H286" s="86">
        <v>0.52</v>
      </c>
      <c r="I286" s="86"/>
      <c r="J286" s="86">
        <v>1587</v>
      </c>
      <c r="K286" s="86"/>
      <c r="L286" s="79">
        <v>1037</v>
      </c>
      <c r="M286" s="86"/>
      <c r="N286" s="42">
        <v>7.9</v>
      </c>
      <c r="O286" s="90"/>
      <c r="P286" s="90"/>
      <c r="Q286" s="90"/>
      <c r="R286" s="87"/>
      <c r="S286" s="87"/>
      <c r="V286" s="43">
        <f t="shared" si="130"/>
        <v>1.3979496845141532E-6</v>
      </c>
      <c r="W286" s="43">
        <f t="shared" si="131"/>
        <v>1.9432067483343799E-4</v>
      </c>
      <c r="X286" s="43">
        <f t="shared" si="132"/>
        <v>7.0623109188599226E-7</v>
      </c>
      <c r="Y286" s="22">
        <f>X286+W286+SUM($V$282:V286)</f>
        <v>1.9935517321776204E-4</v>
      </c>
      <c r="Z286" s="1">
        <f t="shared" si="141"/>
        <v>-3.7419883723471875E-6</v>
      </c>
      <c r="AA286" s="22">
        <f t="shared" si="133"/>
        <v>7.3499893028109511E-3</v>
      </c>
      <c r="AB286" s="44">
        <f t="shared" si="134"/>
        <v>1.0216783172973452</v>
      </c>
      <c r="AC286" s="44">
        <f t="shared" si="135"/>
        <v>0.1101314012498273</v>
      </c>
      <c r="AD286" s="44">
        <f t="shared" si="136"/>
        <v>2.7353644250110793</v>
      </c>
      <c r="AE286" s="44">
        <f t="shared" si="137"/>
        <v>0.1101314012498273</v>
      </c>
      <c r="AF286" s="44">
        <f t="shared" si="138"/>
        <v>2.6196221865189822</v>
      </c>
      <c r="AG286" s="44">
        <f t="shared" si="139"/>
        <v>5.6108372422698487E-3</v>
      </c>
      <c r="AH286" s="45">
        <f>AD286+AB286+SUM($AA$282:AA286)</f>
        <v>3.7786114929216112</v>
      </c>
      <c r="AI286" s="45">
        <f>AD286+AB286+SUM($AA$282:AA286)</f>
        <v>3.7786114929216112</v>
      </c>
    </row>
    <row r="287" spans="1:35" ht="14.4" x14ac:dyDescent="0.3">
      <c r="E287" s="89">
        <v>39920.670138888891</v>
      </c>
      <c r="F287" s="86">
        <f t="shared" si="140"/>
        <v>38.021527777782467</v>
      </c>
      <c r="G287" s="86">
        <v>3097</v>
      </c>
      <c r="H287" s="86">
        <v>0.33</v>
      </c>
      <c r="I287" s="86"/>
      <c r="J287" s="86">
        <v>1787</v>
      </c>
      <c r="K287" s="86"/>
      <c r="L287" s="79">
        <v>1037</v>
      </c>
      <c r="M287" s="86"/>
      <c r="N287" s="42">
        <v>7.9</v>
      </c>
      <c r="O287" s="90"/>
      <c r="P287" s="90"/>
      <c r="Q287" s="90"/>
      <c r="R287" s="87"/>
      <c r="S287" s="87"/>
      <c r="V287" s="43">
        <f t="shared" si="130"/>
        <v>8.871603767109049E-7</v>
      </c>
      <c r="W287" s="43">
        <f t="shared" si="131"/>
        <v>1.2331888979814334E-4</v>
      </c>
      <c r="X287" s="43">
        <f t="shared" si="132"/>
        <v>4.4818511600457208E-7</v>
      </c>
      <c r="Y287" s="22">
        <f>X287+W287+SUM($V$282:V287)</f>
        <v>1.2898250258329687E-4</v>
      </c>
      <c r="Z287" s="1">
        <f t="shared" si="141"/>
        <v>5.9799848777867983E-6</v>
      </c>
      <c r="AA287" s="22">
        <f t="shared" si="133"/>
        <v>8.3258657171929457E-3</v>
      </c>
      <c r="AB287" s="44">
        <f t="shared" si="134"/>
        <v>1.1573290960753027</v>
      </c>
      <c r="AC287" s="44">
        <f t="shared" si="135"/>
        <v>0.12475382211803772</v>
      </c>
      <c r="AD287" s="44">
        <f t="shared" si="136"/>
        <v>3.0985455831233764</v>
      </c>
      <c r="AE287" s="44">
        <f t="shared" si="137"/>
        <v>0.1247538221180377</v>
      </c>
      <c r="AF287" s="44">
        <f t="shared" si="138"/>
        <v>2.9674359589061035</v>
      </c>
      <c r="AG287" s="44">
        <f t="shared" si="139"/>
        <v>6.3558020992354495E-3</v>
      </c>
      <c r="AH287" s="45">
        <f>AD287+AB287+SUM($AA$282:AA287)</f>
        <v>4.2857692955290583</v>
      </c>
      <c r="AI287" s="45">
        <f>AD287+AB287+SUM($AA$282:AA287)</f>
        <v>4.2857692955290583</v>
      </c>
    </row>
    <row r="288" spans="1:35" ht="14.4" x14ac:dyDescent="0.3">
      <c r="E288" s="89">
        <v>39940.601388888892</v>
      </c>
      <c r="F288" s="86">
        <f t="shared" si="140"/>
        <v>57.952777777783922</v>
      </c>
      <c r="G288" s="86">
        <v>3610</v>
      </c>
      <c r="H288" s="86">
        <v>0</v>
      </c>
      <c r="I288" s="86"/>
      <c r="J288" s="86">
        <v>260</v>
      </c>
      <c r="K288" s="86"/>
      <c r="L288" s="79">
        <v>1037</v>
      </c>
      <c r="M288" s="86"/>
      <c r="N288" s="42">
        <v>7.9</v>
      </c>
      <c r="O288" s="90"/>
      <c r="P288" s="90"/>
      <c r="Q288" s="90"/>
      <c r="R288" s="87"/>
      <c r="S288" s="87"/>
      <c r="V288" s="43">
        <f t="shared" si="130"/>
        <v>0</v>
      </c>
      <c r="W288" s="43">
        <f t="shared" si="131"/>
        <v>0</v>
      </c>
      <c r="X288" s="43">
        <f t="shared" si="132"/>
        <v>0</v>
      </c>
      <c r="Y288" s="22">
        <f>X288+W288+SUM($V$282:V288)</f>
        <v>5.2154276691489554E-6</v>
      </c>
      <c r="Z288" s="1">
        <f t="shared" si="141"/>
        <v>-5.5588806195727592E-7</v>
      </c>
      <c r="AA288" s="22">
        <f t="shared" si="133"/>
        <v>9.7049968482617183E-3</v>
      </c>
      <c r="AB288" s="44">
        <f t="shared" si="134"/>
        <v>1.3490339156705982</v>
      </c>
      <c r="AC288" s="44">
        <f t="shared" si="135"/>
        <v>0.14541856565906236</v>
      </c>
      <c r="AD288" s="44">
        <f t="shared" si="136"/>
        <v>3.6118015999597644</v>
      </c>
      <c r="AE288" s="44">
        <f t="shared" si="137"/>
        <v>0.14541856565906239</v>
      </c>
      <c r="AF288" s="44">
        <f t="shared" si="138"/>
        <v>3.4589744306267471</v>
      </c>
      <c r="AG288" s="44">
        <f t="shared" si="139"/>
        <v>7.4086036739554337E-3</v>
      </c>
      <c r="AH288" s="45">
        <f>AD288+AB288+SUM($AA$282:AA288)</f>
        <v>5.0004351288090039</v>
      </c>
      <c r="AI288" s="45">
        <f>AD288+AB288+SUM($AA$282:AA288)</f>
        <v>5.0004351288090039</v>
      </c>
    </row>
    <row r="289" spans="5:35" ht="14.4" x14ac:dyDescent="0.3">
      <c r="E289" s="89">
        <v>39959.613194444442</v>
      </c>
      <c r="F289" s="86">
        <f t="shared" si="140"/>
        <v>76.964583333334303</v>
      </c>
      <c r="G289" s="86">
        <v>3907</v>
      </c>
      <c r="H289" s="86">
        <v>0</v>
      </c>
      <c r="I289" s="86"/>
      <c r="J289" s="86">
        <v>633</v>
      </c>
      <c r="K289" s="86"/>
      <c r="L289" s="79">
        <v>1037</v>
      </c>
      <c r="M289" s="86"/>
      <c r="N289" s="42">
        <v>7.9</v>
      </c>
      <c r="O289" s="90"/>
      <c r="P289" s="90"/>
      <c r="Q289" s="90"/>
      <c r="R289" s="87"/>
      <c r="S289" s="87"/>
      <c r="V289" s="43">
        <f t="shared" si="130"/>
        <v>0</v>
      </c>
      <c r="W289" s="43">
        <f t="shared" si="131"/>
        <v>0</v>
      </c>
      <c r="X289" s="43">
        <f t="shared" si="132"/>
        <v>0</v>
      </c>
      <c r="Y289" s="22">
        <f>X289+W289+SUM($V$282:V289)</f>
        <v>5.2154276691489554E-6</v>
      </c>
      <c r="Z289" s="1">
        <f t="shared" si="141"/>
        <v>-4.2411955256078164E-6</v>
      </c>
      <c r="AA289" s="22">
        <f t="shared" si="133"/>
        <v>1.0503441187301531E-2</v>
      </c>
      <c r="AB289" s="44">
        <f t="shared" si="134"/>
        <v>1.4600209164889273</v>
      </c>
      <c r="AC289" s="44">
        <f t="shared" si="135"/>
        <v>0.15738236455123455</v>
      </c>
      <c r="AD289" s="44">
        <f t="shared" si="136"/>
        <v>3.9089498202334618</v>
      </c>
      <c r="AE289" s="44">
        <f t="shared" si="137"/>
        <v>0.15738236455123453</v>
      </c>
      <c r="AF289" s="44">
        <f t="shared" si="138"/>
        <v>3.7435493353071183</v>
      </c>
      <c r="AG289" s="44">
        <f t="shared" si="139"/>
        <v>8.0181203751091071E-3</v>
      </c>
      <c r="AH289" s="45">
        <f>AD289+AB289+SUM($AA$282:AA289)</f>
        <v>5.4190737910883318</v>
      </c>
      <c r="AI289" s="45">
        <f>AD289+AB289+SUM($AA$282:AA289)</f>
        <v>5.4190737910883318</v>
      </c>
    </row>
    <row r="290" spans="5:35" ht="14.4" x14ac:dyDescent="0.3">
      <c r="E290" s="89">
        <v>39974.449999999997</v>
      </c>
      <c r="F290" s="86">
        <f t="shared" si="140"/>
        <v>91.801388888889051</v>
      </c>
      <c r="G290" s="86">
        <v>4216.6000000000004</v>
      </c>
      <c r="H290" s="86">
        <v>0</v>
      </c>
      <c r="I290" s="86"/>
      <c r="J290" s="86">
        <v>850</v>
      </c>
      <c r="K290" s="86"/>
      <c r="L290" s="79">
        <v>1037</v>
      </c>
      <c r="M290" s="86"/>
      <c r="N290" s="42">
        <v>7.9</v>
      </c>
      <c r="O290" s="90"/>
      <c r="P290" s="90"/>
      <c r="Q290" s="90"/>
      <c r="R290" s="87"/>
      <c r="S290" s="87"/>
      <c r="V290" s="43">
        <f t="shared" si="130"/>
        <v>0</v>
      </c>
      <c r="W290" s="43">
        <f t="shared" si="131"/>
        <v>0</v>
      </c>
      <c r="X290" s="43">
        <f t="shared" si="132"/>
        <v>0</v>
      </c>
      <c r="Y290" s="22">
        <f>X290+W290+SUM($V$282:V290)</f>
        <v>5.2154276691489554E-6</v>
      </c>
      <c r="Z290" s="1">
        <f t="shared" si="141"/>
        <v>-2.1340927246259356E-6</v>
      </c>
      <c r="AA290" s="22">
        <f t="shared" si="133"/>
        <v>1.1335758922543036E-2</v>
      </c>
      <c r="AB290" s="44">
        <f t="shared" si="134"/>
        <v>1.5757164567359125</v>
      </c>
      <c r="AC290" s="44">
        <f t="shared" si="135"/>
        <v>0.16985371854792311</v>
      </c>
      <c r="AD290" s="44">
        <f t="shared" si="136"/>
        <v>4.2187043286399835</v>
      </c>
      <c r="AE290" s="44">
        <f t="shared" si="137"/>
        <v>0.16985371854792308</v>
      </c>
      <c r="AF290" s="44">
        <f t="shared" si="138"/>
        <v>4.0401971147315061</v>
      </c>
      <c r="AG290" s="44">
        <f t="shared" si="139"/>
        <v>8.6534953605541479E-3</v>
      </c>
      <c r="AH290" s="45">
        <f>AD290+AB290+SUM($AA$282:AA290)</f>
        <v>5.8558595986643827</v>
      </c>
      <c r="AI290" s="45">
        <f>AD290+AB290+SUM($AA$282:AA290)</f>
        <v>5.8558595986643827</v>
      </c>
    </row>
    <row r="291" spans="5:35" ht="14.4" x14ac:dyDescent="0.3">
      <c r="E291" s="89">
        <v>39993.444444444445</v>
      </c>
      <c r="F291" s="86">
        <f t="shared" si="140"/>
        <v>110.79583333333721</v>
      </c>
      <c r="G291" s="86">
        <v>4820.6099999999997</v>
      </c>
      <c r="H291" s="86">
        <v>0</v>
      </c>
      <c r="I291" s="86"/>
      <c r="J291" s="86">
        <v>1291</v>
      </c>
      <c r="K291" s="86"/>
      <c r="L291" s="79">
        <v>1037</v>
      </c>
      <c r="M291" s="86"/>
      <c r="N291" s="42">
        <v>7.9</v>
      </c>
      <c r="O291" s="90"/>
      <c r="P291" s="90"/>
      <c r="Q291" s="90"/>
      <c r="R291" s="87"/>
      <c r="S291" s="87"/>
      <c r="V291" s="43">
        <f t="shared" si="130"/>
        <v>0</v>
      </c>
      <c r="W291" s="43">
        <f t="shared" si="131"/>
        <v>0</v>
      </c>
      <c r="X291" s="43">
        <f t="shared" si="132"/>
        <v>0</v>
      </c>
      <c r="Y291" s="22">
        <f>X291+W291+SUM($V$282:V291)</f>
        <v>5.2154276691489554E-6</v>
      </c>
      <c r="Z291" s="1">
        <f t="shared" si="141"/>
        <v>0</v>
      </c>
      <c r="AA291" s="22">
        <f t="shared" si="133"/>
        <v>1.295955813204956E-2</v>
      </c>
      <c r="AB291" s="44">
        <f t="shared" si="134"/>
        <v>1.8014311313631142</v>
      </c>
      <c r="AC291" s="44">
        <f t="shared" si="135"/>
        <v>0.19418454066529989</v>
      </c>
      <c r="AD291" s="44">
        <f t="shared" si="136"/>
        <v>4.8230157647595666</v>
      </c>
      <c r="AE291" s="44">
        <f t="shared" si="137"/>
        <v>0.19418454066529986</v>
      </c>
      <c r="AF291" s="44">
        <f t="shared" si="138"/>
        <v>4.6189381523611068</v>
      </c>
      <c r="AG291" s="44">
        <f t="shared" si="139"/>
        <v>9.893071733159637E-3</v>
      </c>
      <c r="AH291" s="45">
        <f>AD291+AB291+SUM($AA$282:AA291)</f>
        <v>6.6988452675432164</v>
      </c>
      <c r="AI291" s="45">
        <f>AD291+AB291+SUM($AA$282:AA291)</f>
        <v>6.6988452675432164</v>
      </c>
    </row>
    <row r="292" spans="5:35" ht="14.4" x14ac:dyDescent="0.3">
      <c r="E292" s="89">
        <v>40007.456944444442</v>
      </c>
      <c r="F292" s="86">
        <f t="shared" si="140"/>
        <v>124.8083333333343</v>
      </c>
      <c r="G292" s="86">
        <v>5100</v>
      </c>
      <c r="H292" s="86">
        <v>0</v>
      </c>
      <c r="I292" s="86"/>
      <c r="J292" s="86">
        <v>167</v>
      </c>
      <c r="K292" s="86"/>
      <c r="L292" s="79">
        <v>1037</v>
      </c>
      <c r="M292" s="86"/>
      <c r="N292" s="42">
        <v>7.9</v>
      </c>
      <c r="O292" s="90"/>
      <c r="P292" s="90"/>
      <c r="Q292" s="90"/>
      <c r="R292" s="87"/>
      <c r="S292" s="87"/>
      <c r="V292" s="43">
        <f t="shared" si="130"/>
        <v>0</v>
      </c>
      <c r="W292" s="43">
        <f t="shared" si="131"/>
        <v>0</v>
      </c>
      <c r="X292" s="43">
        <f t="shared" si="132"/>
        <v>0</v>
      </c>
      <c r="Y292" s="22">
        <f>X292+W292+SUM($V$282:V292)</f>
        <v>5.2154276691489554E-6</v>
      </c>
      <c r="Z292" s="1">
        <f t="shared" si="141"/>
        <v>0</v>
      </c>
      <c r="AA292" s="22">
        <f t="shared" si="133"/>
        <v>1.3710660367350349E-2</v>
      </c>
      <c r="AB292" s="44">
        <f t="shared" si="134"/>
        <v>1.9058373877894879</v>
      </c>
      <c r="AC292" s="44">
        <f t="shared" si="135"/>
        <v>0.20543897087568366</v>
      </c>
      <c r="AD292" s="44">
        <f t="shared" si="136"/>
        <v>5.1025451966190554</v>
      </c>
      <c r="AE292" s="44">
        <f t="shared" si="137"/>
        <v>0.20543897087568361</v>
      </c>
      <c r="AF292" s="44">
        <f t="shared" si="138"/>
        <v>4.886639777339723</v>
      </c>
      <c r="AG292" s="44">
        <f t="shared" si="139"/>
        <v>1.0466448403648946E-2</v>
      </c>
      <c r="AH292" s="45">
        <f>AD292+AB292+SUM($AA$282:AA292)</f>
        <v>7.0964916161964284</v>
      </c>
      <c r="AI292" s="45">
        <f>AD292+AB292+SUM($AA$282:AA292)</f>
        <v>7.0964916161964284</v>
      </c>
    </row>
    <row r="293" spans="5:35" ht="14.4" x14ac:dyDescent="0.3">
      <c r="E293" s="89">
        <v>40021.398611111108</v>
      </c>
      <c r="F293" s="86">
        <f t="shared" si="140"/>
        <v>138.75</v>
      </c>
      <c r="G293" s="86">
        <v>5668.64</v>
      </c>
      <c r="H293" s="86">
        <v>0</v>
      </c>
      <c r="I293" s="86"/>
      <c r="J293" s="86">
        <v>236</v>
      </c>
      <c r="K293" s="86"/>
      <c r="L293" s="79">
        <v>1037</v>
      </c>
      <c r="M293" s="86"/>
      <c r="N293" s="42">
        <v>7.9</v>
      </c>
      <c r="O293" s="90"/>
      <c r="P293" s="90"/>
      <c r="Q293" s="90"/>
      <c r="R293" s="87"/>
      <c r="S293" s="87"/>
      <c r="V293" s="43">
        <f t="shared" si="130"/>
        <v>0</v>
      </c>
      <c r="W293" s="43">
        <f t="shared" si="131"/>
        <v>0</v>
      </c>
      <c r="X293" s="43">
        <f t="shared" si="132"/>
        <v>0</v>
      </c>
      <c r="Y293" s="22">
        <f>X293+W293+SUM($V$282:V293)</f>
        <v>5.2154276691489554E-6</v>
      </c>
      <c r="Z293" s="1">
        <f t="shared" si="141"/>
        <v>0</v>
      </c>
      <c r="AA293" s="22">
        <f t="shared" si="133"/>
        <v>1.5239372114662133E-2</v>
      </c>
      <c r="AB293" s="44">
        <f t="shared" si="134"/>
        <v>2.1183345195919614</v>
      </c>
      <c r="AC293" s="44">
        <f t="shared" si="135"/>
        <v>0.22834501330681092</v>
      </c>
      <c r="AD293" s="44">
        <f t="shared" si="136"/>
        <v>5.6714689810514995</v>
      </c>
      <c r="AE293" s="44">
        <f t="shared" si="137"/>
        <v>0.22834501330681084</v>
      </c>
      <c r="AF293" s="44">
        <f t="shared" si="138"/>
        <v>5.4314905308664807</v>
      </c>
      <c r="AG293" s="44">
        <f t="shared" si="139"/>
        <v>1.1633436878207955E-2</v>
      </c>
      <c r="AH293" s="45">
        <f>AD293+AB293+SUM($AA$282:AA293)</f>
        <v>7.8931519045460092</v>
      </c>
      <c r="AI293" s="45">
        <f>AD293+AB293+SUM($AA$282:AA293)</f>
        <v>7.8931519045460092</v>
      </c>
    </row>
    <row r="294" spans="5:35" ht="14.4" x14ac:dyDescent="0.3">
      <c r="E294" s="89">
        <v>40035.461805555555</v>
      </c>
      <c r="F294" s="86">
        <f t="shared" si="140"/>
        <v>152.81319444444671</v>
      </c>
      <c r="G294" s="86">
        <v>6019.11</v>
      </c>
      <c r="H294" s="86">
        <v>0</v>
      </c>
      <c r="I294" s="86"/>
      <c r="J294" s="86">
        <v>435</v>
      </c>
      <c r="K294" s="86"/>
      <c r="L294" s="79">
        <v>1037</v>
      </c>
      <c r="M294" s="86"/>
      <c r="N294" s="42">
        <v>7.9</v>
      </c>
      <c r="O294" s="90"/>
      <c r="P294" s="90"/>
      <c r="Q294" s="90"/>
      <c r="R294" s="87"/>
      <c r="S294" s="87"/>
      <c r="V294" s="43">
        <f t="shared" si="130"/>
        <v>0</v>
      </c>
      <c r="W294" s="43">
        <f t="shared" si="131"/>
        <v>0</v>
      </c>
      <c r="X294" s="43">
        <f t="shared" si="132"/>
        <v>0</v>
      </c>
      <c r="Y294" s="22">
        <f>X294+W294+SUM($V$282:V294)</f>
        <v>5.2154276691489554E-6</v>
      </c>
      <c r="Z294" s="1">
        <f t="shared" si="141"/>
        <v>0</v>
      </c>
      <c r="AA294" s="22">
        <f t="shared" si="133"/>
        <v>1.6181563318376894E-2</v>
      </c>
      <c r="AB294" s="44">
        <f t="shared" si="134"/>
        <v>2.2493029174936439</v>
      </c>
      <c r="AC294" s="44">
        <f t="shared" si="135"/>
        <v>0.24246269882108556</v>
      </c>
      <c r="AD294" s="44">
        <f t="shared" si="136"/>
        <v>6.0221138859650463</v>
      </c>
      <c r="AE294" s="44">
        <f t="shared" si="137"/>
        <v>0.24246269882108559</v>
      </c>
      <c r="AF294" s="44">
        <f t="shared" si="138"/>
        <v>5.7672985000359445</v>
      </c>
      <c r="AG294" s="44">
        <f t="shared" si="139"/>
        <v>1.2352687108017143E-2</v>
      </c>
      <c r="AH294" s="45">
        <f>AD294+AB294+SUM($AA$282:AA294)</f>
        <v>8.3909467706796157</v>
      </c>
      <c r="AI294" s="45">
        <f>AD294+AB294+SUM($AA$282:AA294)</f>
        <v>8.3909467706796157</v>
      </c>
    </row>
    <row r="295" spans="5:35" ht="14.4" x14ac:dyDescent="0.3">
      <c r="E295" s="89">
        <v>40049.435416666667</v>
      </c>
      <c r="F295" s="86">
        <f t="shared" si="140"/>
        <v>166.78680555555911</v>
      </c>
      <c r="G295" s="86">
        <v>6827</v>
      </c>
      <c r="H295" s="86">
        <v>0</v>
      </c>
      <c r="I295" s="86"/>
      <c r="J295" s="86">
        <v>720</v>
      </c>
      <c r="K295" s="86"/>
      <c r="L295" s="79">
        <v>1037</v>
      </c>
      <c r="M295" s="86"/>
      <c r="N295" s="42">
        <v>7.9</v>
      </c>
      <c r="O295" s="90"/>
      <c r="P295" s="90"/>
      <c r="Q295" s="90"/>
      <c r="R295" s="87"/>
      <c r="S295" s="87"/>
      <c r="V295" s="43">
        <f t="shared" si="130"/>
        <v>0</v>
      </c>
      <c r="W295" s="43">
        <f t="shared" si="131"/>
        <v>0</v>
      </c>
      <c r="X295" s="43">
        <f t="shared" si="132"/>
        <v>0</v>
      </c>
      <c r="Y295" s="22">
        <f>X295+W295+SUM($V$282:V295)</f>
        <v>5.2154276691489554E-6</v>
      </c>
      <c r="Z295" s="1">
        <f t="shared" si="141"/>
        <v>0</v>
      </c>
      <c r="AA295" s="22">
        <f t="shared" si="133"/>
        <v>1.8353466338804084E-2</v>
      </c>
      <c r="AB295" s="44">
        <f t="shared" si="134"/>
        <v>2.5512062443997712</v>
      </c>
      <c r="AC295" s="44">
        <f t="shared" si="135"/>
        <v>0.27500624591535144</v>
      </c>
      <c r="AD295" s="44">
        <f t="shared" si="136"/>
        <v>6.830407070062412</v>
      </c>
      <c r="AE295" s="44">
        <f t="shared" si="137"/>
        <v>0.27500624591535144</v>
      </c>
      <c r="AF295" s="44">
        <f t="shared" si="138"/>
        <v>6.5413901489996666</v>
      </c>
      <c r="AG295" s="44">
        <f t="shared" si="139"/>
        <v>1.4010675147394387E-2</v>
      </c>
      <c r="AH295" s="45">
        <f>AD295+AB295+SUM($AA$282:AA295)</f>
        <v>9.5194967480219113</v>
      </c>
      <c r="AI295" s="45">
        <f>AD295+AB295+SUM($AA$282:AA295)</f>
        <v>9.5194967480219113</v>
      </c>
    </row>
    <row r="296" spans="5:35" ht="14.4" x14ac:dyDescent="0.3">
      <c r="E296" s="89">
        <v>40063.399305555555</v>
      </c>
      <c r="F296" s="86">
        <f t="shared" si="140"/>
        <v>180.75069444444671</v>
      </c>
      <c r="G296" s="86">
        <v>7132.53</v>
      </c>
      <c r="H296" s="86">
        <v>1.98</v>
      </c>
      <c r="I296" s="86"/>
      <c r="J296" s="86">
        <v>1014</v>
      </c>
      <c r="K296" s="86"/>
      <c r="L296" s="79">
        <v>1037</v>
      </c>
      <c r="M296" s="86"/>
      <c r="N296" s="42">
        <v>7.9</v>
      </c>
      <c r="O296" s="90"/>
      <c r="P296" s="90"/>
      <c r="Q296" s="82"/>
      <c r="R296" s="87"/>
      <c r="S296" s="87"/>
      <c r="V296" s="43">
        <f t="shared" si="130"/>
        <v>5.3229622602654301E-6</v>
      </c>
      <c r="W296" s="43">
        <f t="shared" si="131"/>
        <v>7.3991333878885995E-4</v>
      </c>
      <c r="X296" s="43">
        <f t="shared" si="132"/>
        <v>2.6891106960274329E-6</v>
      </c>
      <c r="Y296" s="22">
        <f>X296+W296+SUM($V$282:V296)</f>
        <v>7.5314083941430186E-4</v>
      </c>
      <c r="Z296" s="1">
        <f t="shared" si="141"/>
        <v>1.6013805242689071E-5</v>
      </c>
      <c r="AA296" s="22">
        <f t="shared" si="133"/>
        <v>1.9174842429399486E-2</v>
      </c>
      <c r="AB296" s="44">
        <f t="shared" si="134"/>
        <v>2.6653808516725794</v>
      </c>
      <c r="AC296" s="44">
        <f t="shared" si="135"/>
        <v>0.28731365155685096</v>
      </c>
      <c r="AD296" s="44">
        <f t="shared" si="136"/>
        <v>7.1360895473022197</v>
      </c>
      <c r="AE296" s="44">
        <f t="shared" si="137"/>
        <v>0.28731365155685096</v>
      </c>
      <c r="AF296" s="44">
        <f t="shared" si="138"/>
        <v>6.8341381982488043</v>
      </c>
      <c r="AG296" s="44">
        <f t="shared" si="139"/>
        <v>1.4637697496564359E-2</v>
      </c>
      <c r="AH296" s="45">
        <f>AD296+AB296+SUM($AA$282:AA296)</f>
        <v>9.9585286749639277</v>
      </c>
      <c r="AI296" s="45">
        <f>AD296+AB296+SUM($AA$282:AA296)</f>
        <v>9.9585286749639277</v>
      </c>
    </row>
    <row r="297" spans="5:35" ht="14.4" x14ac:dyDescent="0.3">
      <c r="E297" s="89">
        <v>40077.379861111112</v>
      </c>
      <c r="F297" s="86">
        <f t="shared" si="140"/>
        <v>194.73125000000437</v>
      </c>
      <c r="G297" s="86">
        <v>7523.97</v>
      </c>
      <c r="H297" s="86">
        <v>0</v>
      </c>
      <c r="I297" s="86"/>
      <c r="J297" s="86">
        <v>1363</v>
      </c>
      <c r="K297" s="86"/>
      <c r="L297" s="79">
        <v>1037</v>
      </c>
      <c r="M297" s="86"/>
      <c r="N297" s="42">
        <v>7.9</v>
      </c>
      <c r="O297" s="90"/>
      <c r="P297" s="90"/>
      <c r="Q297" s="90"/>
      <c r="R297" s="87"/>
      <c r="S297" s="87"/>
      <c r="V297" s="43">
        <f t="shared" si="130"/>
        <v>0</v>
      </c>
      <c r="W297" s="43">
        <f t="shared" si="131"/>
        <v>0</v>
      </c>
      <c r="X297" s="43">
        <f t="shared" si="132"/>
        <v>0</v>
      </c>
      <c r="Y297" s="22">
        <f>X297+W297+SUM($V$282:V297)</f>
        <v>1.0538389929414386E-5</v>
      </c>
      <c r="Z297" s="1">
        <f t="shared" si="141"/>
        <v>5.4630514851188255E-6</v>
      </c>
      <c r="AA297" s="22">
        <f t="shared" si="133"/>
        <v>2.0227175938065296E-2</v>
      </c>
      <c r="AB297" s="44">
        <f t="shared" si="134"/>
        <v>2.8116594765895044</v>
      </c>
      <c r="AC297" s="44">
        <f t="shared" si="135"/>
        <v>0.30308169680382702</v>
      </c>
      <c r="AD297" s="44">
        <f t="shared" si="136"/>
        <v>7.5277248986286054</v>
      </c>
      <c r="AE297" s="44">
        <f t="shared" si="137"/>
        <v>0.30308169680382702</v>
      </c>
      <c r="AF297" s="44">
        <f t="shared" si="138"/>
        <v>7.2092021736295635</v>
      </c>
      <c r="AG297" s="44">
        <f t="shared" si="139"/>
        <v>1.5441028195216193E-2</v>
      </c>
      <c r="AH297" s="45">
        <f>AD297+AB297+SUM($AA$282:AA297)</f>
        <v>10.516669827145304</v>
      </c>
      <c r="AI297" s="45">
        <f>AD297+AB297+SUM($AA$282:AA297)</f>
        <v>10.516669827145304</v>
      </c>
    </row>
    <row r="298" spans="5:35" ht="14.4" x14ac:dyDescent="0.3">
      <c r="E298" s="89">
        <v>40091.381249999999</v>
      </c>
      <c r="F298" s="86">
        <f t="shared" si="140"/>
        <v>208.73263888889051</v>
      </c>
      <c r="G298" s="86">
        <v>7933.09</v>
      </c>
      <c r="H298" s="86">
        <v>2.11</v>
      </c>
      <c r="I298" s="86"/>
      <c r="J298" s="86">
        <v>1672</v>
      </c>
      <c r="K298" s="86"/>
      <c r="L298" s="79">
        <v>1037</v>
      </c>
      <c r="M298" s="86"/>
      <c r="N298" s="42">
        <v>7.9</v>
      </c>
      <c r="O298" s="90"/>
      <c r="P298" s="90"/>
      <c r="Q298" s="90"/>
      <c r="R298" s="87"/>
      <c r="S298" s="102"/>
      <c r="V298" s="43">
        <f t="shared" si="130"/>
        <v>5.6724496813939671E-6</v>
      </c>
      <c r="W298" s="43">
        <f t="shared" si="131"/>
        <v>7.8849350749721941E-4</v>
      </c>
      <c r="X298" s="43">
        <f t="shared" si="132"/>
        <v>2.8656684689989304E-6</v>
      </c>
      <c r="Y298" s="22">
        <f>X298+W298+SUM($V$282:V298)</f>
        <v>8.0757001557702672E-4</v>
      </c>
      <c r="Z298" s="1">
        <f t="shared" si="141"/>
        <v>1.190559302952864E-5</v>
      </c>
      <c r="AA298" s="22">
        <f t="shared" si="133"/>
        <v>2.1327039736004583E-2</v>
      </c>
      <c r="AB298" s="44">
        <f t="shared" si="134"/>
        <v>2.9645450044507662</v>
      </c>
      <c r="AC298" s="44">
        <f t="shared" si="135"/>
        <v>0.319561930483172</v>
      </c>
      <c r="AD298" s="44">
        <f t="shared" si="136"/>
        <v>7.937049073303271</v>
      </c>
      <c r="AE298" s="44">
        <f t="shared" si="137"/>
        <v>0.31956193048317211</v>
      </c>
      <c r="AF298" s="44">
        <f t="shared" si="138"/>
        <v>7.6012065002384324</v>
      </c>
      <c r="AG298" s="44">
        <f t="shared" si="139"/>
        <v>1.6280642581667344E-2</v>
      </c>
      <c r="AH298" s="45">
        <f>AD298+AB298+SUM($AA$282:AA298)</f>
        <v>11.100206569417235</v>
      </c>
      <c r="AI298" s="45">
        <f>AD298+AB298+SUM($AA$282:AA298)</f>
        <v>11.100206569417235</v>
      </c>
    </row>
    <row r="299" spans="5:35" ht="14.4" x14ac:dyDescent="0.3">
      <c r="E299" s="89">
        <v>40105.436111111114</v>
      </c>
      <c r="F299" s="86">
        <f t="shared" si="140"/>
        <v>222.78750000000582</v>
      </c>
      <c r="G299" s="86">
        <v>8313.52</v>
      </c>
      <c r="H299" s="86">
        <v>0</v>
      </c>
      <c r="I299" s="86"/>
      <c r="J299" s="86">
        <v>1998</v>
      </c>
      <c r="K299" s="86"/>
      <c r="L299" s="79">
        <v>1037</v>
      </c>
      <c r="M299" s="86"/>
      <c r="N299" s="42">
        <v>7.9</v>
      </c>
      <c r="O299" s="90"/>
      <c r="P299" s="90"/>
      <c r="Q299" s="90"/>
      <c r="R299" s="87"/>
      <c r="S299" s="87"/>
      <c r="V299" s="43">
        <f t="shared" si="130"/>
        <v>0</v>
      </c>
      <c r="W299" s="43">
        <f t="shared" si="131"/>
        <v>0</v>
      </c>
      <c r="X299" s="43">
        <f t="shared" si="132"/>
        <v>0</v>
      </c>
      <c r="Y299" s="22">
        <f>X299+W299+SUM($V$282:V299)</f>
        <v>1.6210839610808354E-5</v>
      </c>
      <c r="Z299" s="1">
        <f t="shared" si="141"/>
        <v>-1.009632455933581E-5</v>
      </c>
      <c r="AA299" s="22">
        <f t="shared" si="133"/>
        <v>2.2349774348465586E-2</v>
      </c>
      <c r="AB299" s="44">
        <f t="shared" si="134"/>
        <v>3.106709262771699</v>
      </c>
      <c r="AC299" s="44">
        <f t="shared" si="135"/>
        <v>0.33488646924596355</v>
      </c>
      <c r="AD299" s="44">
        <f t="shared" si="136"/>
        <v>8.3176689299993054</v>
      </c>
      <c r="AE299" s="44">
        <f t="shared" si="137"/>
        <v>0.33488646924596344</v>
      </c>
      <c r="AF299" s="44">
        <f t="shared" si="138"/>
        <v>7.9657210826881064</v>
      </c>
      <c r="AG299" s="44">
        <f t="shared" si="139"/>
        <v>1.7061378065235999E-2</v>
      </c>
      <c r="AH299" s="45">
        <f>AD299+AB299+SUM($AA$282:AA299)</f>
        <v>11.64534045878267</v>
      </c>
      <c r="AI299" s="45">
        <f>AD299+AB299+SUM($AA$282:AA299)</f>
        <v>11.64534045878267</v>
      </c>
    </row>
    <row r="300" spans="5:35" ht="14.4" x14ac:dyDescent="0.3">
      <c r="E300" s="89">
        <v>40119.388194444444</v>
      </c>
      <c r="F300" s="86">
        <f t="shared" si="140"/>
        <v>236.73958333333576</v>
      </c>
      <c r="G300" s="86">
        <v>8591.14</v>
      </c>
      <c r="H300" s="86">
        <v>0</v>
      </c>
      <c r="I300" s="86"/>
      <c r="J300" s="86">
        <v>2302</v>
      </c>
      <c r="K300" s="86"/>
      <c r="L300" s="79">
        <v>1037</v>
      </c>
      <c r="M300" s="86"/>
      <c r="N300" s="42">
        <v>7.9</v>
      </c>
      <c r="O300" s="90"/>
      <c r="P300" s="90"/>
      <c r="Q300" s="90"/>
      <c r="R300" s="87"/>
      <c r="S300" s="87"/>
      <c r="V300" s="43">
        <f t="shared" si="130"/>
        <v>0</v>
      </c>
      <c r="W300" s="43">
        <f t="shared" si="131"/>
        <v>0</v>
      </c>
      <c r="X300" s="43">
        <f t="shared" si="132"/>
        <v>0</v>
      </c>
      <c r="Y300" s="22">
        <f>X300+W300+SUM($V$282:V300)</f>
        <v>1.6210839610808354E-5</v>
      </c>
      <c r="Z300" s="1">
        <f t="shared" si="141"/>
        <v>-5.5367854389444587E-6</v>
      </c>
      <c r="AA300" s="22">
        <f t="shared" si="133"/>
        <v>2.3096118178109463E-2</v>
      </c>
      <c r="AB300" s="44">
        <f t="shared" si="134"/>
        <v>3.2104540815164273</v>
      </c>
      <c r="AC300" s="44">
        <f t="shared" si="135"/>
        <v>0.34606960004880799</v>
      </c>
      <c r="AD300" s="44">
        <f t="shared" si="136"/>
        <v>8.5954274785258509</v>
      </c>
      <c r="AE300" s="44">
        <f t="shared" si="137"/>
        <v>0.34606960004880799</v>
      </c>
      <c r="AF300" s="44">
        <f t="shared" si="138"/>
        <v>8.2317267562145879</v>
      </c>
      <c r="AG300" s="44">
        <f t="shared" si="139"/>
        <v>1.7631122262455806E-2</v>
      </c>
      <c r="AH300" s="45">
        <f>AD300+AB300+SUM($AA$282:AA300)</f>
        <v>12.049939944232053</v>
      </c>
      <c r="AI300" s="45">
        <f>AD300+AB300+SUM($AA$282:AA300)</f>
        <v>12.049939944232053</v>
      </c>
    </row>
    <row r="301" spans="5:35" ht="14.4" x14ac:dyDescent="0.3">
      <c r="E301" s="89">
        <v>40161.44027777778</v>
      </c>
      <c r="F301" s="86">
        <f t="shared" si="140"/>
        <v>278.79166666667152</v>
      </c>
      <c r="G301" s="86">
        <v>9875</v>
      </c>
      <c r="H301" s="86">
        <v>0</v>
      </c>
      <c r="I301" s="86"/>
      <c r="J301" s="86">
        <v>2537</v>
      </c>
      <c r="K301" s="86"/>
      <c r="L301" s="79">
        <v>1037</v>
      </c>
      <c r="M301" s="86"/>
      <c r="N301" s="42">
        <v>7.9</v>
      </c>
      <c r="O301" s="90"/>
      <c r="P301" s="90"/>
      <c r="Q301" s="90"/>
      <c r="R301" s="87"/>
      <c r="S301" s="87"/>
      <c r="V301" s="43">
        <f t="shared" si="130"/>
        <v>0</v>
      </c>
      <c r="W301" s="43">
        <f t="shared" si="131"/>
        <v>0</v>
      </c>
      <c r="X301" s="43">
        <f t="shared" si="132"/>
        <v>0</v>
      </c>
      <c r="Y301" s="22">
        <f>X301+W301+SUM($V$282:V301)</f>
        <v>1.6210839610808354E-5</v>
      </c>
      <c r="Z301" s="1">
        <f t="shared" si="141"/>
        <v>-8.0737278164281027E-6</v>
      </c>
      <c r="AA301" s="22">
        <f t="shared" si="133"/>
        <v>2.6547602181879348E-2</v>
      </c>
      <c r="AB301" s="44">
        <f t="shared" si="134"/>
        <v>3.6902243538080768</v>
      </c>
      <c r="AC301" s="44">
        <f t="shared" si="135"/>
        <v>0.39778624262693657</v>
      </c>
      <c r="AD301" s="44">
        <f t="shared" si="136"/>
        <v>9.879928199335918</v>
      </c>
      <c r="AE301" s="44">
        <f t="shared" si="137"/>
        <v>0.39778624262693646</v>
      </c>
      <c r="AF301" s="44">
        <f t="shared" si="138"/>
        <v>9.4618760394568184</v>
      </c>
      <c r="AG301" s="44">
        <f t="shared" si="139"/>
        <v>2.0265917252163403E-2</v>
      </c>
      <c r="AH301" s="45">
        <f>AD301+AB301+SUM($AA$282:AA301)</f>
        <v>13.840758539515647</v>
      </c>
      <c r="AI301" s="45">
        <f>AD301+AB301+SUM($AA$282:AA301)</f>
        <v>13.840758539515647</v>
      </c>
    </row>
    <row r="302" spans="5:35" ht="14.4" x14ac:dyDescent="0.3">
      <c r="E302" s="89">
        <v>40189.408333333333</v>
      </c>
      <c r="F302" s="86">
        <f t="shared" si="140"/>
        <v>306.75972222222481</v>
      </c>
      <c r="G302" s="86">
        <v>10479.4</v>
      </c>
      <c r="H302" s="86">
        <v>3.07</v>
      </c>
      <c r="I302" s="86"/>
      <c r="J302" s="86">
        <v>2762</v>
      </c>
      <c r="K302" s="86"/>
      <c r="L302" s="79">
        <v>1037</v>
      </c>
      <c r="M302" s="86"/>
      <c r="N302" s="42">
        <v>7.9</v>
      </c>
      <c r="O302" s="90"/>
      <c r="P302" s="90"/>
      <c r="Q302" s="90"/>
      <c r="R302" s="87"/>
      <c r="S302" s="87"/>
      <c r="V302" s="43">
        <f t="shared" si="130"/>
        <v>8.2532798681893267E-6</v>
      </c>
      <c r="W302" s="43">
        <f t="shared" si="131"/>
        <v>1.1472393687281819E-3</v>
      </c>
      <c r="X302" s="43">
        <f t="shared" si="132"/>
        <v>4.1694797155576855E-6</v>
      </c>
      <c r="Y302" s="22">
        <f>X302+W302+SUM($V$282:V302)</f>
        <v>1.1758729679227373E-3</v>
      </c>
      <c r="Z302" s="1">
        <f t="shared" si="141"/>
        <v>1.1830798884368699E-5</v>
      </c>
      <c r="AA302" s="22">
        <f t="shared" si="133"/>
        <v>2.8172449853649265E-2</v>
      </c>
      <c r="AB302" s="44">
        <f t="shared" si="134"/>
        <v>3.9160847689414036</v>
      </c>
      <c r="AC302" s="44">
        <f t="shared" si="135"/>
        <v>0.42213277478326267</v>
      </c>
      <c r="AD302" s="44">
        <f t="shared" si="136"/>
        <v>10.484629830088183</v>
      </c>
      <c r="AE302" s="44">
        <f t="shared" si="137"/>
        <v>0.42213277478326255</v>
      </c>
      <c r="AF302" s="44">
        <f t="shared" si="138"/>
        <v>10.040990761304686</v>
      </c>
      <c r="AG302" s="44">
        <f t="shared" si="139"/>
        <v>2.1506294000235054E-2</v>
      </c>
      <c r="AH302" s="45">
        <f>AD302+AB302+SUM($AA$282:AA302)</f>
        <v>14.699493035254889</v>
      </c>
      <c r="AI302" s="45">
        <f>AD302+AB302+SUM($AA$282:AA302)</f>
        <v>14.699493035254889</v>
      </c>
    </row>
    <row r="303" spans="5:35" ht="14.4" x14ac:dyDescent="0.3">
      <c r="E303" s="89">
        <v>40203.461805555555</v>
      </c>
      <c r="F303" s="86">
        <f t="shared" si="140"/>
        <v>320.81319444444671</v>
      </c>
      <c r="G303" s="86">
        <v>11400</v>
      </c>
      <c r="H303" s="86">
        <v>4.8099999999999996</v>
      </c>
      <c r="I303" s="86"/>
      <c r="J303" s="91">
        <v>2968</v>
      </c>
      <c r="K303" s="91"/>
      <c r="L303" s="79">
        <v>1037</v>
      </c>
      <c r="M303" s="91"/>
      <c r="N303" s="42">
        <v>7.9</v>
      </c>
      <c r="O303" s="90"/>
      <c r="P303" s="90"/>
      <c r="Q303" s="90"/>
      <c r="R303" s="87"/>
      <c r="S303" s="87"/>
      <c r="V303" s="43">
        <f t="shared" si="130"/>
        <v>1.2931034581755916E-5</v>
      </c>
      <c r="W303" s="43">
        <f t="shared" si="131"/>
        <v>1.797466242209301E-3</v>
      </c>
      <c r="X303" s="43">
        <f t="shared" si="132"/>
        <v>6.532637599945429E-6</v>
      </c>
      <c r="Y303" s="22">
        <f>X303+W303+SUM($V$282:V303)</f>
        <v>1.84139403387E-3</v>
      </c>
      <c r="Z303" s="1">
        <f t="shared" si="141"/>
        <v>2.1421344634420577E-5</v>
      </c>
      <c r="AA303" s="22">
        <f t="shared" si="133"/>
        <v>3.0647358468194896E-2</v>
      </c>
      <c r="AB303" s="44">
        <f t="shared" si="134"/>
        <v>4.2601071021176784</v>
      </c>
      <c r="AC303" s="44">
        <f t="shared" si="135"/>
        <v>0.45921652313388117</v>
      </c>
      <c r="AD303" s="44">
        <f t="shared" si="136"/>
        <v>11.405689263030833</v>
      </c>
      <c r="AE303" s="44">
        <f t="shared" si="137"/>
        <v>0.45921652313388112</v>
      </c>
      <c r="AF303" s="44">
        <f t="shared" si="138"/>
        <v>10.92307714934762</v>
      </c>
      <c r="AG303" s="44">
        <f t="shared" si="139"/>
        <v>2.3395590549332945E-2</v>
      </c>
      <c r="AH303" s="45">
        <f>AD303+AB303+SUM($AA$282:AA303)</f>
        <v>15.99522215984201</v>
      </c>
      <c r="AI303" s="45">
        <f>AD303+AB303+SUM($AA$282:AA303)</f>
        <v>15.99522215984201</v>
      </c>
    </row>
    <row r="304" spans="5:35" ht="14.4" x14ac:dyDescent="0.3">
      <c r="E304" s="106">
        <v>40288.439583333333</v>
      </c>
      <c r="F304" s="86">
        <f t="shared" si="140"/>
        <v>405.79097222222481</v>
      </c>
      <c r="G304" s="105">
        <v>13778</v>
      </c>
      <c r="H304" s="86">
        <v>0</v>
      </c>
      <c r="I304" s="86"/>
      <c r="J304" s="86">
        <v>17</v>
      </c>
      <c r="K304" s="86"/>
      <c r="L304" s="79">
        <v>1037</v>
      </c>
      <c r="M304" s="86"/>
      <c r="N304" s="42">
        <v>7.9</v>
      </c>
      <c r="O304" s="90"/>
      <c r="P304" s="90"/>
      <c r="Q304" s="90"/>
      <c r="R304" s="87"/>
      <c r="S304" s="87"/>
      <c r="V304" s="43">
        <f t="shared" si="130"/>
        <v>0</v>
      </c>
      <c r="W304" s="43">
        <f t="shared" si="131"/>
        <v>0</v>
      </c>
      <c r="X304" s="43">
        <f t="shared" si="132"/>
        <v>0</v>
      </c>
      <c r="Y304" s="22">
        <f>X304+W304+SUM($V$282:V304)</f>
        <v>3.7395154060753599E-5</v>
      </c>
      <c r="Z304" s="1">
        <f t="shared" si="141"/>
        <v>-4.0350925012377769E-6</v>
      </c>
      <c r="AA304" s="22">
        <f t="shared" si="133"/>
        <v>3.7040289910069232E-2</v>
      </c>
      <c r="AB304" s="44">
        <f t="shared" si="134"/>
        <v>5.1487504958752082</v>
      </c>
      <c r="AC304" s="44">
        <f t="shared" si="135"/>
        <v>0.5550074785735627</v>
      </c>
      <c r="AD304" s="44">
        <f t="shared" si="136"/>
        <v>13.784876023336738</v>
      </c>
      <c r="AE304" s="44">
        <f t="shared" si="137"/>
        <v>0.55500747857356258</v>
      </c>
      <c r="AF304" s="44">
        <f t="shared" si="138"/>
        <v>13.201592716115043</v>
      </c>
      <c r="AG304" s="44">
        <f t="shared" si="139"/>
        <v>2.8275828648132391E-2</v>
      </c>
      <c r="AH304" s="45">
        <f>AD304+AB304+SUM($AA$282:AA304)</f>
        <v>19.300092603815511</v>
      </c>
      <c r="AI304" s="45">
        <f>AD304+AB304+SUM($AA$282:AA304)</f>
        <v>19.300092603815511</v>
      </c>
    </row>
    <row r="305" spans="5:35" ht="14.4" x14ac:dyDescent="0.3">
      <c r="E305" s="89">
        <v>40361.444444444445</v>
      </c>
      <c r="F305" s="86">
        <f t="shared" si="140"/>
        <v>478.79583333333721</v>
      </c>
      <c r="G305" s="86">
        <v>14676</v>
      </c>
      <c r="H305" s="86">
        <v>0.8</v>
      </c>
      <c r="I305" s="86"/>
      <c r="J305" s="86">
        <v>17</v>
      </c>
      <c r="K305" s="86"/>
      <c r="L305" s="79">
        <v>1037</v>
      </c>
      <c r="M305" s="86"/>
      <c r="N305" s="42">
        <v>7.9</v>
      </c>
      <c r="O305" s="90"/>
      <c r="P305" s="90"/>
      <c r="Q305" s="90"/>
      <c r="R305" s="87"/>
      <c r="S305" s="87"/>
      <c r="V305" s="43">
        <f t="shared" si="130"/>
        <v>2.1506918223294664E-6</v>
      </c>
      <c r="W305" s="43">
        <f t="shared" si="131"/>
        <v>2.9895488435913533E-4</v>
      </c>
      <c r="X305" s="43">
        <f t="shared" si="132"/>
        <v>1.086509372132296E-6</v>
      </c>
      <c r="Y305" s="22">
        <f>X305+W305+SUM($V$282:V305)</f>
        <v>3.3958723961435069E-4</v>
      </c>
      <c r="Z305" s="1">
        <f t="shared" si="141"/>
        <v>-7.9854312937006069E-6</v>
      </c>
      <c r="AA305" s="22">
        <f t="shared" si="133"/>
        <v>3.945444148063406E-2</v>
      </c>
      <c r="AB305" s="44">
        <f t="shared" si="134"/>
        <v>5.4843273535683377</v>
      </c>
      <c r="AC305" s="44">
        <f t="shared" si="135"/>
        <v>0.59118085030814393</v>
      </c>
      <c r="AD305" s="44">
        <f t="shared" si="136"/>
        <v>14.683324177564954</v>
      </c>
      <c r="AE305" s="44">
        <f t="shared" si="137"/>
        <v>0.59118085030814371</v>
      </c>
      <c r="AF305" s="44">
        <f t="shared" si="138"/>
        <v>14.062024582791723</v>
      </c>
      <c r="AG305" s="44">
        <f t="shared" si="139"/>
        <v>3.0118744465088616E-2</v>
      </c>
      <c r="AH305" s="45">
        <f>AD305+AB305+SUM($AA$282:AA305)</f>
        <v>20.57357205721749</v>
      </c>
      <c r="AI305" s="45">
        <f>AD305+AB305+SUM($AA$282:AA305)</f>
        <v>20.57357205721749</v>
      </c>
    </row>
    <row r="306" spans="5:35" ht="14.4" x14ac:dyDescent="0.3">
      <c r="E306" s="89">
        <v>40507.52847222222</v>
      </c>
      <c r="F306" s="86">
        <f t="shared" si="140"/>
        <v>624.8798611111124</v>
      </c>
      <c r="G306" s="86">
        <v>15137</v>
      </c>
      <c r="H306" s="86">
        <v>0.8</v>
      </c>
      <c r="I306" s="86"/>
      <c r="J306" s="86">
        <v>19</v>
      </c>
      <c r="K306" s="86"/>
      <c r="L306" s="79">
        <v>1037</v>
      </c>
      <c r="M306" s="86"/>
      <c r="N306" s="42">
        <v>7.9</v>
      </c>
      <c r="O306" s="90"/>
      <c r="P306" s="90"/>
      <c r="Q306" s="90"/>
      <c r="R306" s="87"/>
      <c r="S306" s="87"/>
      <c r="V306" s="43">
        <f t="shared" si="130"/>
        <v>2.1506918223294664E-6</v>
      </c>
      <c r="W306" s="43">
        <f t="shared" si="131"/>
        <v>2.9895488435913533E-4</v>
      </c>
      <c r="X306" s="43">
        <f t="shared" si="132"/>
        <v>1.086509372132296E-6</v>
      </c>
      <c r="Y306" s="22">
        <f>X306+W306+SUM($V$282:V306)</f>
        <v>3.4173793143668012E-4</v>
      </c>
      <c r="Z306" s="1">
        <f t="shared" si="141"/>
        <v>-3.8006837365504289E-6</v>
      </c>
      <c r="AA306" s="22">
        <f t="shared" si="133"/>
        <v>4.0693777643251411E-2</v>
      </c>
      <c r="AB306" s="44">
        <f t="shared" si="134"/>
        <v>5.6566001056802895</v>
      </c>
      <c r="AC306" s="44">
        <f t="shared" si="135"/>
        <v>0.60975092198925962</v>
      </c>
      <c r="AD306" s="44">
        <f t="shared" si="136"/>
        <v>15.144554243376991</v>
      </c>
      <c r="AE306" s="44">
        <f t="shared" si="137"/>
        <v>0.6097509219892594</v>
      </c>
      <c r="AF306" s="44">
        <f t="shared" si="138"/>
        <v>14.503738492076744</v>
      </c>
      <c r="AG306" s="44">
        <f t="shared" si="139"/>
        <v>3.1064829310987079E-2</v>
      </c>
      <c r="AH306" s="45">
        <f>AD306+AB306+SUM($AA$282:AA306)</f>
        <v>21.247768652784732</v>
      </c>
      <c r="AI306" s="45">
        <f>AD306+AB306+SUM($AA$282:AA306)</f>
        <v>21.247768652784732</v>
      </c>
    </row>
    <row r="307" spans="5:35" ht="14.4" x14ac:dyDescent="0.3">
      <c r="E307" s="89">
        <v>40534.448611111111</v>
      </c>
      <c r="F307" s="86">
        <f t="shared" si="140"/>
        <v>651.80000000000291</v>
      </c>
      <c r="G307" s="86">
        <v>16587</v>
      </c>
      <c r="H307" s="86">
        <v>0.76</v>
      </c>
      <c r="I307" s="86"/>
      <c r="J307" s="86">
        <v>22</v>
      </c>
      <c r="K307" s="86"/>
      <c r="L307" s="79">
        <v>1037</v>
      </c>
      <c r="M307" s="86"/>
      <c r="N307" s="42">
        <v>7.9</v>
      </c>
      <c r="O307" s="90"/>
      <c r="P307" s="90"/>
      <c r="Q307" s="90"/>
      <c r="R307" s="87"/>
      <c r="S307" s="87"/>
      <c r="V307" s="43">
        <f t="shared" si="130"/>
        <v>2.0431572312129929E-6</v>
      </c>
      <c r="W307" s="43">
        <f t="shared" si="131"/>
        <v>2.8400714014117858E-4</v>
      </c>
      <c r="X307" s="43">
        <f t="shared" si="132"/>
        <v>1.0321839035256813E-6</v>
      </c>
      <c r="Y307" s="22">
        <f>X307+W307+SUM($V$282:V307)</f>
        <v>3.2877901898132982E-4</v>
      </c>
      <c r="Z307" s="1">
        <f t="shared" si="141"/>
        <v>9.5581654503474381E-7</v>
      </c>
      <c r="AA307" s="22">
        <f t="shared" si="133"/>
        <v>4.4591906571223576E-2</v>
      </c>
      <c r="AB307" s="44">
        <f t="shared" si="134"/>
        <v>6.1984558335812228</v>
      </c>
      <c r="AC307" s="44">
        <f t="shared" si="135"/>
        <v>0.66816004115979721</v>
      </c>
      <c r="AD307" s="44">
        <f t="shared" si="136"/>
        <v>16.595277877709862</v>
      </c>
      <c r="AE307" s="44">
        <f t="shared" si="137"/>
        <v>0.66816004115979699</v>
      </c>
      <c r="AF307" s="44">
        <f t="shared" si="138"/>
        <v>15.893077252300785</v>
      </c>
      <c r="AG307" s="44">
        <f t="shared" si="139"/>
        <v>3.4040584249279429E-2</v>
      </c>
      <c r="AH307" s="45">
        <f>AD307+AB307+SUM($AA$282:AA307)</f>
        <v>23.284939921589757</v>
      </c>
      <c r="AI307" s="45">
        <f>AD307+AB307+SUM($AA$282:AA307)</f>
        <v>23.284939921589757</v>
      </c>
    </row>
    <row r="308" spans="5:35" ht="14.4" x14ac:dyDescent="0.3">
      <c r="E308" s="89">
        <v>40609.638888888891</v>
      </c>
      <c r="F308" s="86">
        <f t="shared" si="140"/>
        <v>726.99027777778247</v>
      </c>
      <c r="G308" s="86">
        <v>17094</v>
      </c>
      <c r="H308" s="86">
        <v>3.03</v>
      </c>
      <c r="I308" s="86"/>
      <c r="J308" s="86">
        <v>70</v>
      </c>
      <c r="K308" s="86"/>
      <c r="L308" s="79">
        <v>1037</v>
      </c>
      <c r="M308" s="86"/>
      <c r="N308" s="42">
        <v>7.9</v>
      </c>
      <c r="O308" s="90"/>
      <c r="P308" s="90"/>
      <c r="Q308" s="90"/>
      <c r="R308" s="87"/>
      <c r="S308" s="87"/>
      <c r="V308" s="43">
        <f t="shared" si="130"/>
        <v>8.1457452770728546E-6</v>
      </c>
      <c r="W308" s="43">
        <f t="shared" si="131"/>
        <v>1.1322916245102249E-3</v>
      </c>
      <c r="X308" s="43">
        <f t="shared" si="132"/>
        <v>4.11515424695107E-6</v>
      </c>
      <c r="Y308" s="22">
        <f>X308+W308+SUM($V$282:V308)</f>
        <v>1.1882922189708743E-3</v>
      </c>
      <c r="Z308" s="1">
        <f t="shared" si="141"/>
        <v>2.77466609849706E-6</v>
      </c>
      <c r="AA308" s="22">
        <f t="shared" si="133"/>
        <v>4.5954907513624875E-2</v>
      </c>
      <c r="AB308" s="44">
        <f t="shared" si="134"/>
        <v>6.3879184915438243</v>
      </c>
      <c r="AC308" s="44">
        <f t="shared" si="135"/>
        <v>0.68858309179390931</v>
      </c>
      <c r="AD308" s="44">
        <f t="shared" si="136"/>
        <v>17.102530900197287</v>
      </c>
      <c r="AE308" s="44">
        <f t="shared" si="137"/>
        <v>0.6885830917939092</v>
      </c>
      <c r="AF308" s="44">
        <f t="shared" si="138"/>
        <v>16.378866736048092</v>
      </c>
      <c r="AG308" s="44">
        <f t="shared" si="139"/>
        <v>3.508107235528924E-2</v>
      </c>
      <c r="AH308" s="45">
        <f>AD308+AB308+SUM($AA$282:AA308)</f>
        <v>24.027610509553412</v>
      </c>
      <c r="AI308" s="45">
        <f>AD308+AB308+SUM($AA$282:AA308)</f>
        <v>24.027610509553412</v>
      </c>
    </row>
    <row r="309" spans="5:35" ht="14.4" x14ac:dyDescent="0.3">
      <c r="E309" s="89">
        <v>40659.442361111112</v>
      </c>
      <c r="F309" s="86">
        <f t="shared" si="140"/>
        <v>776.79375000000437</v>
      </c>
      <c r="G309" s="86">
        <v>16546</v>
      </c>
      <c r="H309" s="85">
        <v>2.14</v>
      </c>
      <c r="I309" s="85"/>
      <c r="J309" s="86">
        <v>24</v>
      </c>
      <c r="K309" s="86"/>
      <c r="L309" s="79">
        <v>1037</v>
      </c>
      <c r="M309" s="86"/>
      <c r="N309" s="42">
        <v>7.9</v>
      </c>
      <c r="O309" s="90"/>
      <c r="P309" s="90"/>
      <c r="Q309" s="90"/>
      <c r="R309" s="87"/>
      <c r="S309" s="87"/>
      <c r="V309" s="43">
        <f t="shared" si="130"/>
        <v>5.7531006247313229E-6</v>
      </c>
      <c r="W309" s="43">
        <f t="shared" si="131"/>
        <v>7.9970431566068708E-4</v>
      </c>
      <c r="X309" s="43">
        <f t="shared" si="132"/>
        <v>2.9064125704538918E-6</v>
      </c>
      <c r="Y309" s="22">
        <f>X309+W309+SUM($V$282:V309)</f>
        <v>8.6024926906957066E-4</v>
      </c>
      <c r="Z309" s="1">
        <f t="shared" si="141"/>
        <v>4.8215055283991406E-6</v>
      </c>
      <c r="AA309" s="22">
        <f t="shared" si="133"/>
        <v>4.4481683615329191E-2</v>
      </c>
      <c r="AB309" s="44">
        <f t="shared" si="134"/>
        <v>6.1831343957578158</v>
      </c>
      <c r="AC309" s="44">
        <f t="shared" si="135"/>
        <v>0.66650847296256122</v>
      </c>
      <c r="AD309" s="44">
        <f t="shared" si="136"/>
        <v>16.554257416325278</v>
      </c>
      <c r="AE309" s="44">
        <f t="shared" si="137"/>
        <v>0.66650847296256122</v>
      </c>
      <c r="AF309" s="44">
        <f t="shared" si="138"/>
        <v>15.853792501149625</v>
      </c>
      <c r="AG309" s="44">
        <f t="shared" si="139"/>
        <v>3.3956442213093241E-2</v>
      </c>
      <c r="AH309" s="45">
        <f>AD309+AB309+SUM($AA$282:AA309)</f>
        <v>23.319034613510723</v>
      </c>
      <c r="AI309" s="45">
        <f>AD309+AB309+SUM($AA$282:AA309)</f>
        <v>23.319034613510723</v>
      </c>
    </row>
    <row r="310" spans="5:35" ht="14.4" x14ac:dyDescent="0.3">
      <c r="E310" s="89">
        <v>40695.493750000001</v>
      </c>
      <c r="F310" s="86">
        <f t="shared" si="140"/>
        <v>812.84513888889342</v>
      </c>
      <c r="G310" s="86">
        <v>16097</v>
      </c>
      <c r="H310" s="86">
        <v>2.82</v>
      </c>
      <c r="I310" s="86"/>
      <c r="J310" s="86">
        <v>17</v>
      </c>
      <c r="K310" s="86"/>
      <c r="L310" s="79">
        <v>1037</v>
      </c>
      <c r="M310" s="86"/>
      <c r="N310" s="42">
        <v>7.9</v>
      </c>
      <c r="O310" s="102"/>
      <c r="P310" s="90"/>
      <c r="Q310" s="90"/>
      <c r="R310" s="87"/>
      <c r="S310" s="87"/>
      <c r="V310" s="43">
        <f t="shared" si="130"/>
        <v>7.5811886737113682E-6</v>
      </c>
      <c r="W310" s="43">
        <f t="shared" si="131"/>
        <v>1.0538159673659519E-3</v>
      </c>
      <c r="X310" s="43">
        <f t="shared" si="132"/>
        <v>3.8299455367663424E-6</v>
      </c>
      <c r="Y310" s="22">
        <f>X310+W310+SUM($V$282:V310)</f>
        <v>1.1228656424148594E-3</v>
      </c>
      <c r="Z310" s="1">
        <f t="shared" si="141"/>
        <v>4.2227294184379906E-6</v>
      </c>
      <c r="AA310" s="22">
        <f t="shared" si="133"/>
        <v>4.3274607830046774E-2</v>
      </c>
      <c r="AB310" s="44">
        <f t="shared" si="134"/>
        <v>6.0153459669112515</v>
      </c>
      <c r="AC310" s="44">
        <f t="shared" si="135"/>
        <v>0.64842178709527065</v>
      </c>
      <c r="AD310" s="44">
        <f t="shared" si="136"/>
        <v>16.105033339211172</v>
      </c>
      <c r="AE310" s="44">
        <f t="shared" si="137"/>
        <v>0.64842178709527076</v>
      </c>
      <c r="AF310" s="44">
        <f t="shared" si="138"/>
        <v>15.423576567811288</v>
      </c>
      <c r="AG310" s="44">
        <f t="shared" si="139"/>
        <v>3.3034984304615135E-2</v>
      </c>
      <c r="AH310" s="45">
        <f>AD310+AB310+SUM($AA$282:AA310)</f>
        <v>22.7452967153801</v>
      </c>
      <c r="AI310" s="45">
        <f>AD310+AB310+SUM($AA$282:AA310)</f>
        <v>22.7452967153801</v>
      </c>
    </row>
    <row r="311" spans="5:35" ht="14.4" x14ac:dyDescent="0.3">
      <c r="E311" s="89">
        <v>40749.451388888891</v>
      </c>
      <c r="F311" s="86">
        <f t="shared" si="140"/>
        <v>866.80277777778247</v>
      </c>
      <c r="G311" s="86">
        <v>16149</v>
      </c>
      <c r="H311" s="86">
        <v>0.18</v>
      </c>
      <c r="I311" s="86"/>
      <c r="J311" s="90" t="s">
        <v>152</v>
      </c>
      <c r="K311" s="90"/>
      <c r="L311" s="79">
        <v>1037</v>
      </c>
      <c r="M311" s="90"/>
      <c r="N311" s="42">
        <v>7.9</v>
      </c>
      <c r="O311" s="90"/>
      <c r="P311" s="90"/>
      <c r="Q311" s="90"/>
      <c r="R311" s="87"/>
      <c r="S311" s="87"/>
      <c r="V311" s="43">
        <f t="shared" si="130"/>
        <v>4.8390566002412999E-7</v>
      </c>
      <c r="W311" s="43">
        <f t="shared" si="131"/>
        <v>6.7264848980805455E-5</v>
      </c>
      <c r="X311" s="43">
        <f t="shared" si="132"/>
        <v>2.4446460872976658E-7</v>
      </c>
      <c r="Y311" s="22">
        <f>X311+W311+SUM($V$282:V311)</f>
        <v>1.3321294876170043E-4</v>
      </c>
      <c r="Z311" s="1">
        <f t="shared" si="141"/>
        <v>-6.6849202862894797E-6</v>
      </c>
      <c r="AA311" s="22">
        <f t="shared" si="133"/>
        <v>4.3414402798498189E-2</v>
      </c>
      <c r="AB311" s="44">
        <f t="shared" si="134"/>
        <v>6.0347780343945958</v>
      </c>
      <c r="AC311" s="44">
        <f t="shared" si="135"/>
        <v>0.65051645895517962</v>
      </c>
      <c r="AD311" s="44">
        <f t="shared" si="136"/>
        <v>16.157059290235516</v>
      </c>
      <c r="AE311" s="44">
        <f t="shared" si="137"/>
        <v>0.6505164589551794</v>
      </c>
      <c r="AF311" s="44">
        <f t="shared" si="138"/>
        <v>15.473401130246902</v>
      </c>
      <c r="AG311" s="44">
        <f t="shared" si="139"/>
        <v>3.3141701033436638E-2</v>
      </c>
      <c r="AH311" s="45">
        <f>AD311+AB311+SUM($AA$282:AA311)</f>
        <v>22.860169136686284</v>
      </c>
      <c r="AI311" s="45">
        <f>AD311+AB311+SUM($AA$282:AA311)</f>
        <v>22.860169136686284</v>
      </c>
    </row>
    <row r="312" spans="5:35" ht="14.4" x14ac:dyDescent="0.3">
      <c r="E312" s="89">
        <v>40799.651388888888</v>
      </c>
      <c r="F312" s="86">
        <f t="shared" si="140"/>
        <v>917.00277777777956</v>
      </c>
      <c r="G312" s="86">
        <v>13569</v>
      </c>
      <c r="H312" s="88">
        <v>2.91</v>
      </c>
      <c r="I312" s="88"/>
      <c r="J312" s="90" t="s">
        <v>152</v>
      </c>
      <c r="K312" s="90"/>
      <c r="L312" s="79">
        <v>1037</v>
      </c>
      <c r="M312" s="90"/>
      <c r="N312" s="42">
        <v>7.9</v>
      </c>
      <c r="O312" s="86"/>
      <c r="P312" s="84"/>
      <c r="Q312" s="90"/>
      <c r="R312" s="87"/>
      <c r="S312" s="87"/>
      <c r="V312" s="43">
        <f t="shared" si="130"/>
        <v>7.8231415037234347E-6</v>
      </c>
      <c r="W312" s="43">
        <f t="shared" si="131"/>
        <v>1.0874483918563548E-3</v>
      </c>
      <c r="X312" s="43">
        <f t="shared" si="132"/>
        <v>3.952177841131227E-6</v>
      </c>
      <c r="Y312" s="22">
        <f>X312+W312+SUM($V$282:V312)</f>
        <v>1.1649273463733747E-3</v>
      </c>
      <c r="Z312" s="1">
        <f t="shared" si="141"/>
        <v>-2.3113588306921118E-7</v>
      </c>
      <c r="AA312" s="22">
        <f t="shared" si="133"/>
        <v>3.6478421671485663E-2</v>
      </c>
      <c r="AB312" s="44">
        <f t="shared" si="134"/>
        <v>5.0706485323363841</v>
      </c>
      <c r="AC312" s="44">
        <f t="shared" si="135"/>
        <v>0.54658850898277489</v>
      </c>
      <c r="AD312" s="44">
        <f t="shared" si="136"/>
        <v>13.575771720181173</v>
      </c>
      <c r="AE312" s="44">
        <f t="shared" si="137"/>
        <v>0.54658850898277478</v>
      </c>
      <c r="AF312" s="44">
        <f t="shared" si="138"/>
        <v>13.001336301710337</v>
      </c>
      <c r="AG312" s="44">
        <f t="shared" si="139"/>
        <v>2.7846909488061289E-2</v>
      </c>
      <c r="AH312" s="45">
        <f>AD312+AB312+SUM($AA$282:AA312)</f>
        <v>19.351230486245218</v>
      </c>
      <c r="AI312" s="45">
        <f>AD312+AB312+SUM($AA$282:AA312)</f>
        <v>19.351230486245218</v>
      </c>
    </row>
    <row r="313" spans="5:35" ht="14.4" x14ac:dyDescent="0.3">
      <c r="E313" s="89">
        <v>40851.519444444442</v>
      </c>
      <c r="F313" s="86">
        <f t="shared" si="140"/>
        <v>968.8708333333343</v>
      </c>
      <c r="G313" s="86">
        <v>18130</v>
      </c>
      <c r="H313" s="85">
        <v>0.08</v>
      </c>
      <c r="I313" s="85"/>
      <c r="J313" s="86">
        <v>16</v>
      </c>
      <c r="K313" s="86"/>
      <c r="L313" s="79">
        <v>1037</v>
      </c>
      <c r="M313" s="86"/>
      <c r="N313" s="42">
        <v>7.9</v>
      </c>
      <c r="O313" s="90"/>
      <c r="P313" s="90"/>
      <c r="Q313" s="90"/>
      <c r="R313" s="87"/>
      <c r="S313" s="87"/>
      <c r="V313" s="43">
        <f t="shared" si="130"/>
        <v>2.1506918223294664E-7</v>
      </c>
      <c r="W313" s="43">
        <f t="shared" si="131"/>
        <v>2.9895488435913535E-5</v>
      </c>
      <c r="X313" s="43">
        <f t="shared" si="132"/>
        <v>1.0865093721322959E-7</v>
      </c>
      <c r="Y313" s="22">
        <f>X313+W313+SUM($V$282:V313)</f>
        <v>1.0374598523124835E-4</v>
      </c>
      <c r="Z313" s="1">
        <f t="shared" si="141"/>
        <v>-3.9879810088728602E-6</v>
      </c>
      <c r="AA313" s="22">
        <f t="shared" si="133"/>
        <v>4.8740053423541534E-2</v>
      </c>
      <c r="AB313" s="44">
        <f t="shared" si="134"/>
        <v>6.7750650667889047</v>
      </c>
      <c r="AC313" s="44">
        <f t="shared" si="135"/>
        <v>0.73031540038747933</v>
      </c>
      <c r="AD313" s="44">
        <f t="shared" si="136"/>
        <v>18.139047924451663</v>
      </c>
      <c r="AE313" s="44">
        <f t="shared" si="137"/>
        <v>0.73031540038747922</v>
      </c>
      <c r="AF313" s="44">
        <f t="shared" si="138"/>
        <v>17.371525326111605</v>
      </c>
      <c r="AG313" s="44">
        <f t="shared" si="139"/>
        <v>3.7207197952579492E-2</v>
      </c>
      <c r="AH313" s="45">
        <f>AD313+AB313+SUM($AA$282:AA313)</f>
        <v>25.667663278391771</v>
      </c>
      <c r="AI313" s="45">
        <f>AD313+AB313+SUM($AA$282:AA313)</f>
        <v>25.667663278391771</v>
      </c>
    </row>
    <row r="314" spans="5:35" ht="14.4" x14ac:dyDescent="0.3">
      <c r="E314" s="89">
        <v>40942.427083333336</v>
      </c>
      <c r="F314" s="86">
        <f t="shared" si="140"/>
        <v>1059.7784722222277</v>
      </c>
      <c r="G314" s="86">
        <v>19701</v>
      </c>
      <c r="H314" s="85">
        <v>3.61</v>
      </c>
      <c r="I314" s="85"/>
      <c r="J314" s="86">
        <v>7</v>
      </c>
      <c r="K314" s="86"/>
      <c r="L314" s="79">
        <v>1037</v>
      </c>
      <c r="M314" s="86"/>
      <c r="N314" s="42">
        <v>7.9</v>
      </c>
      <c r="O314" s="90"/>
      <c r="P314" s="90"/>
      <c r="Q314" s="90"/>
      <c r="R314" s="87"/>
      <c r="S314" s="87"/>
      <c r="V314" s="43">
        <f t="shared" ref="V314:V342" si="142">($A$15*L314/1000/$A$13*H314)/$Q$282</f>
        <v>9.7049968482617161E-6</v>
      </c>
      <c r="W314" s="43">
        <f t="shared" ref="W314:W342" si="143">($U$282*L314/1000/$A$13*H314)/$Q$282</f>
        <v>1.3490339156705981E-3</v>
      </c>
      <c r="X314" s="43">
        <f t="shared" ref="X314:X342" si="144">($A$46*$S$282*H314*L314/1000000)/$Q$282</f>
        <v>4.9028735417469854E-6</v>
      </c>
      <c r="Y314" s="22">
        <f>X314+W314+SUM($V$282:V314)</f>
        <v>1.4373836319187283E-3</v>
      </c>
      <c r="Z314" s="1">
        <f t="shared" si="141"/>
        <v>4.9750916049370629E-6</v>
      </c>
      <c r="AA314" s="22">
        <f t="shared" ref="AA314:AA342" si="145">($A$15*L314/1000/$A$13*G314)/$Q$282</f>
        <v>5.2963474489641026E-2</v>
      </c>
      <c r="AB314" s="44">
        <f t="shared" ref="AB314:AB342" si="146">($U$282*L314/1000/$A$13*G314)/$Q$282</f>
        <v>7.362137720949157</v>
      </c>
      <c r="AC314" s="44">
        <f t="shared" ref="AC314:AC342" si="147">($A$14*$S$282/1000*G314/1000000*L314/1000*1000000)/$Q$282</f>
        <v>0.7935986598474204</v>
      </c>
      <c r="AD314" s="44">
        <f t="shared" si="136"/>
        <v>19.710831944821969</v>
      </c>
      <c r="AE314" s="44">
        <f t="shared" si="137"/>
        <v>0.7935986598474204</v>
      </c>
      <c r="AF314" s="44">
        <f t="shared" si="138"/>
        <v>18.87680201046469</v>
      </c>
      <c r="AG314" s="44">
        <f t="shared" si="139"/>
        <v>4.0431274509860379E-2</v>
      </c>
      <c r="AH314" s="45">
        <f>AD314+AB314+SUM($AA$282:AA314)</f>
        <v>27.879483427411969</v>
      </c>
      <c r="AI314" s="45">
        <f>AD314+AB314+SUM($AA$282:AA314)</f>
        <v>27.879483427411969</v>
      </c>
    </row>
    <row r="315" spans="5:35" ht="14.4" x14ac:dyDescent="0.3">
      <c r="E315" s="89">
        <v>41016.491666666669</v>
      </c>
      <c r="F315" s="86">
        <f t="shared" si="140"/>
        <v>1133.8430555555606</v>
      </c>
      <c r="G315" s="86">
        <v>19486</v>
      </c>
      <c r="H315" s="85">
        <v>0.71</v>
      </c>
      <c r="I315" s="85"/>
      <c r="J315" s="86">
        <v>16</v>
      </c>
      <c r="K315" s="86"/>
      <c r="L315" s="79">
        <v>1037</v>
      </c>
      <c r="M315" s="86"/>
      <c r="N315" s="42">
        <v>7.9</v>
      </c>
      <c r="O315" s="90"/>
      <c r="P315" s="90"/>
      <c r="Q315" s="90"/>
      <c r="R315" s="87"/>
      <c r="S315" s="87"/>
      <c r="V315" s="43">
        <f t="shared" si="142"/>
        <v>1.9087389923174015E-6</v>
      </c>
      <c r="W315" s="43">
        <f t="shared" si="143"/>
        <v>2.6532245986873258E-4</v>
      </c>
      <c r="X315" s="43">
        <f t="shared" si="144"/>
        <v>9.6427706776741265E-7</v>
      </c>
      <c r="Y315" s="22">
        <f>X315+W315+SUM($V$282:V315)</f>
        <v>3.5164231863520074E-4</v>
      </c>
      <c r="Z315" s="1">
        <f t="shared" si="141"/>
        <v>-9.9743251219061795E-7</v>
      </c>
      <c r="AA315" s="22">
        <f t="shared" si="145"/>
        <v>5.2385476062389982E-2</v>
      </c>
      <c r="AB315" s="44">
        <f t="shared" si="146"/>
        <v>7.2817935957776392</v>
      </c>
      <c r="AC315" s="44">
        <f t="shared" si="147"/>
        <v>0.78493799734972025</v>
      </c>
      <c r="AD315" s="44">
        <f t="shared" si="136"/>
        <v>19.495724647317434</v>
      </c>
      <c r="AE315" s="44">
        <f t="shared" si="137"/>
        <v>0.78493799734971981</v>
      </c>
      <c r="AF315" s="44">
        <f t="shared" si="138"/>
        <v>18.670796608086636</v>
      </c>
      <c r="AG315" s="44">
        <f t="shared" si="139"/>
        <v>3.9990041881079089E-2</v>
      </c>
      <c r="AH315" s="45">
        <f>AD315+AB315+SUM($AA$282:AA315)</f>
        <v>27.636417480798304</v>
      </c>
      <c r="AI315" s="45">
        <f>AD315+AB315+SUM($AA$282:AA315)</f>
        <v>27.636417480798304</v>
      </c>
    </row>
    <row r="316" spans="5:35" ht="14.4" x14ac:dyDescent="0.3">
      <c r="E316" s="89">
        <v>41085.447222222225</v>
      </c>
      <c r="F316" s="86">
        <f t="shared" si="140"/>
        <v>1202.7986111111168</v>
      </c>
      <c r="G316" s="86">
        <v>19410</v>
      </c>
      <c r="H316" s="85">
        <v>3.11</v>
      </c>
      <c r="I316" s="85"/>
      <c r="J316" s="86">
        <v>17</v>
      </c>
      <c r="K316" s="86"/>
      <c r="L316" s="79">
        <v>1037</v>
      </c>
      <c r="M316" s="86"/>
      <c r="N316" s="42">
        <v>7.9</v>
      </c>
      <c r="O316" s="90"/>
      <c r="P316" s="90"/>
      <c r="Q316" s="90"/>
      <c r="R316" s="87"/>
      <c r="S316" s="87"/>
      <c r="V316" s="43">
        <f t="shared" si="142"/>
        <v>8.3608144593058006E-6</v>
      </c>
      <c r="W316" s="43">
        <f t="shared" si="143"/>
        <v>1.1621871129461386E-3</v>
      </c>
      <c r="X316" s="43">
        <f t="shared" si="144"/>
        <v>4.2238051841643001E-6</v>
      </c>
      <c r="Y316" s="22">
        <f>X316+W316+SUM($V$282:V316)</f>
        <v>1.2601273142883096E-3</v>
      </c>
      <c r="Z316" s="1">
        <f t="shared" si="141"/>
        <v>3.2219250776027675E-6</v>
      </c>
      <c r="AA316" s="22">
        <f t="shared" si="145"/>
        <v>5.218116033926868E-2</v>
      </c>
      <c r="AB316" s="44">
        <f t="shared" si="146"/>
        <v>7.2533928817635207</v>
      </c>
      <c r="AC316" s="44">
        <f t="shared" si="147"/>
        <v>0.78187655386216104</v>
      </c>
      <c r="AD316" s="44">
        <f t="shared" si="136"/>
        <v>19.419686718897232</v>
      </c>
      <c r="AE316" s="44">
        <f t="shared" si="137"/>
        <v>0.78187655386216071</v>
      </c>
      <c r="AF316" s="44">
        <f t="shared" si="138"/>
        <v>18.597976093757655</v>
      </c>
      <c r="AG316" s="44">
        <f t="shared" si="139"/>
        <v>3.983407127741688E-2</v>
      </c>
      <c r="AH316" s="45">
        <f>AD316+AB316+SUM($AA$282:AA316)</f>
        <v>27.584159998703253</v>
      </c>
      <c r="AI316" s="45">
        <f>AD316+AB316+SUM($AA$282:AA316)</f>
        <v>27.584159998703253</v>
      </c>
    </row>
    <row r="317" spans="5:35" ht="14.4" x14ac:dyDescent="0.3">
      <c r="E317" s="89">
        <v>41130.586805555555</v>
      </c>
      <c r="F317" s="86">
        <f t="shared" si="140"/>
        <v>1247.9381944444467</v>
      </c>
      <c r="G317" s="86">
        <v>19300</v>
      </c>
      <c r="H317" s="86">
        <v>3.26</v>
      </c>
      <c r="I317" s="86"/>
      <c r="J317" s="86">
        <v>18</v>
      </c>
      <c r="K317" s="86"/>
      <c r="L317" s="79">
        <v>1037</v>
      </c>
      <c r="M317" s="86"/>
      <c r="N317" s="42">
        <v>7.9</v>
      </c>
      <c r="O317" s="90"/>
      <c r="P317" s="90"/>
      <c r="Q317" s="90"/>
      <c r="R317" s="87"/>
      <c r="S317" s="87"/>
      <c r="V317" s="43">
        <f t="shared" si="142"/>
        <v>8.7640691759925754E-6</v>
      </c>
      <c r="W317" s="43">
        <f t="shared" si="143"/>
        <v>1.2182411537634765E-3</v>
      </c>
      <c r="X317" s="43">
        <f t="shared" si="144"/>
        <v>4.4275256914391058E-6</v>
      </c>
      <c r="Y317" s="22">
        <f>X317+W317+SUM($V$282:V317)</f>
        <v>1.3251491447889147E-3</v>
      </c>
      <c r="Z317" s="1">
        <f t="shared" si="141"/>
        <v>6.132537030621754E-7</v>
      </c>
      <c r="AA317" s="22">
        <f t="shared" si="145"/>
        <v>5.1885440213698376E-2</v>
      </c>
      <c r="AB317" s="44">
        <f t="shared" si="146"/>
        <v>7.2122865851641409</v>
      </c>
      <c r="AC317" s="44">
        <f t="shared" si="147"/>
        <v>0.77744551723543054</v>
      </c>
      <c r="AD317" s="44">
        <f t="shared" si="136"/>
        <v>19.309631822499572</v>
      </c>
      <c r="AE317" s="44">
        <f t="shared" si="137"/>
        <v>0.77744551723543054</v>
      </c>
      <c r="AF317" s="44">
        <f t="shared" si="138"/>
        <v>18.492577980913079</v>
      </c>
      <c r="AG317" s="44">
        <f t="shared" si="139"/>
        <v>3.9608324351063678E-2</v>
      </c>
      <c r="AH317" s="45">
        <f>AD317+AB317+SUM($AA$282:AA317)</f>
        <v>27.484884245919911</v>
      </c>
      <c r="AI317" s="45">
        <f>AD317+AB317+SUM($AA$282:AA317)</f>
        <v>27.484884245919911</v>
      </c>
    </row>
    <row r="318" spans="5:35" ht="14.4" x14ac:dyDescent="0.3">
      <c r="E318" s="89">
        <v>41157.546527777777</v>
      </c>
      <c r="F318" s="86">
        <f t="shared" si="140"/>
        <v>1274.8979166666686</v>
      </c>
      <c r="G318" s="86">
        <v>19587</v>
      </c>
      <c r="H318" s="88">
        <v>3.31</v>
      </c>
      <c r="I318" s="88"/>
      <c r="J318" s="86"/>
      <c r="K318" s="86"/>
      <c r="L318" s="79">
        <v>1037</v>
      </c>
      <c r="M318" s="86"/>
      <c r="N318" s="42">
        <v>7.9</v>
      </c>
      <c r="O318" s="90"/>
      <c r="P318" s="90"/>
      <c r="Q318" s="90"/>
      <c r="R318" s="87"/>
      <c r="S318" s="87"/>
      <c r="V318" s="43">
        <f t="shared" si="142"/>
        <v>8.8984874148881664E-6</v>
      </c>
      <c r="W318" s="43">
        <f t="shared" si="143"/>
        <v>1.2369258340359224E-3</v>
      </c>
      <c r="X318" s="43">
        <f t="shared" si="144"/>
        <v>4.4954325271973741E-6</v>
      </c>
      <c r="Y318" s="22">
        <f>X318+W318+SUM($V$282:V318)</f>
        <v>1.3528002193120071E-3</v>
      </c>
      <c r="Z318" s="1">
        <f t="shared" si="141"/>
        <v>7.1287593678310307E-6</v>
      </c>
      <c r="AA318" s="22">
        <f t="shared" si="145"/>
        <v>5.2657000904959075E-2</v>
      </c>
      <c r="AB318" s="44">
        <f t="shared" si="146"/>
        <v>7.3195366499279793</v>
      </c>
      <c r="AC318" s="44">
        <f t="shared" si="147"/>
        <v>0.78900649461608163</v>
      </c>
      <c r="AD318" s="44">
        <f t="shared" si="136"/>
        <v>19.59677505219166</v>
      </c>
      <c r="AE318" s="44">
        <f t="shared" si="137"/>
        <v>0.78900649461608152</v>
      </c>
      <c r="AF318" s="44">
        <f t="shared" si="138"/>
        <v>18.767571238971211</v>
      </c>
      <c r="AG318" s="44">
        <f t="shared" si="139"/>
        <v>4.0197318604367045E-2</v>
      </c>
      <c r="AH318" s="45">
        <f>AD318+AB318+SUM($AA$282:AA318)</f>
        <v>27.931934541280796</v>
      </c>
      <c r="AI318" s="45">
        <f>AD318+AB318+SUM($AA$282:AA318)</f>
        <v>27.931934541280796</v>
      </c>
    </row>
    <row r="319" spans="5:35" ht="14.4" x14ac:dyDescent="0.3">
      <c r="E319" s="89">
        <v>41191.637499999997</v>
      </c>
      <c r="F319" s="86">
        <f t="shared" si="140"/>
        <v>1308.9888888888891</v>
      </c>
      <c r="G319" s="86">
        <v>1752</v>
      </c>
      <c r="H319" s="86">
        <v>2.2000000000000002</v>
      </c>
      <c r="I319" s="86"/>
      <c r="J319" s="86"/>
      <c r="K319" s="86"/>
      <c r="L319" s="79">
        <v>1037</v>
      </c>
      <c r="M319" s="86"/>
      <c r="N319" s="42">
        <v>7.9</v>
      </c>
      <c r="O319" s="90"/>
      <c r="P319" s="90"/>
      <c r="Q319" s="90"/>
      <c r="R319" s="87"/>
      <c r="S319" s="87"/>
      <c r="V319" s="43">
        <f t="shared" si="142"/>
        <v>5.9144025114060337E-6</v>
      </c>
      <c r="W319" s="43">
        <f t="shared" si="143"/>
        <v>8.2212593198762222E-4</v>
      </c>
      <c r="X319" s="43">
        <f t="shared" si="144"/>
        <v>2.9879007733638142E-6</v>
      </c>
      <c r="Y319" s="111">
        <f>Y318</f>
        <v>1.3528002193120071E-3</v>
      </c>
      <c r="Z319" s="1">
        <f t="shared" si="141"/>
        <v>9.0727882017504181E-7</v>
      </c>
      <c r="AA319" s="22">
        <f t="shared" si="145"/>
        <v>4.7100150909015316E-3</v>
      </c>
      <c r="AB319" s="44">
        <f t="shared" si="146"/>
        <v>0.65471119674650635</v>
      </c>
      <c r="AC319" s="44">
        <f t="shared" si="147"/>
        <v>7.0574328818470158E-2</v>
      </c>
      <c r="AD319" s="44">
        <f t="shared" si="136"/>
        <v>1.75287434989737</v>
      </c>
      <c r="AE319" s="44">
        <f t="shared" si="137"/>
        <v>7.0574328818470144E-2</v>
      </c>
      <c r="AF319" s="44">
        <f t="shared" si="138"/>
        <v>1.6787044882155286</v>
      </c>
      <c r="AG319" s="44">
        <f t="shared" si="139"/>
        <v>3.5955328633711678E-3</v>
      </c>
      <c r="AH319" s="45">
        <f>AD319+AB319+SUM($AA$282:AA319)</f>
        <v>3.4279184008959365</v>
      </c>
      <c r="AI319" s="77">
        <f>AI318</f>
        <v>27.931934541280796</v>
      </c>
    </row>
    <row r="320" spans="5:35" ht="14.4" x14ac:dyDescent="0.3">
      <c r="E320" s="89">
        <v>42278.508333333331</v>
      </c>
      <c r="F320" s="86">
        <f t="shared" si="140"/>
        <v>2395.8597222222234</v>
      </c>
      <c r="G320" s="86">
        <v>9960</v>
      </c>
      <c r="H320" s="86">
        <v>0.77</v>
      </c>
      <c r="I320" s="86"/>
      <c r="J320" s="86">
        <v>11</v>
      </c>
      <c r="K320" s="86">
        <v>5</v>
      </c>
      <c r="L320" s="86">
        <v>1093</v>
      </c>
      <c r="M320" s="86"/>
      <c r="N320" s="42">
        <v>7.9</v>
      </c>
      <c r="O320" s="90"/>
      <c r="P320" s="90"/>
      <c r="Q320" s="90"/>
      <c r="R320" s="87"/>
      <c r="S320" s="87"/>
      <c r="V320" s="43">
        <f t="shared" si="142"/>
        <v>2.1818270788219648E-6</v>
      </c>
      <c r="W320" s="43">
        <f t="shared" si="143"/>
        <v>3.0328281126505772E-4</v>
      </c>
      <c r="X320" s="43">
        <f t="shared" si="144"/>
        <v>1.1022386121989652E-6</v>
      </c>
      <c r="Y320" s="22">
        <f>X320+W320+SUM($V$319:V320)+$Y$319</f>
        <v>1.6652814987794917E-3</v>
      </c>
      <c r="Z320" s="1">
        <f t="shared" si="141"/>
        <v>2.8788416393513223E-7</v>
      </c>
      <c r="AA320" s="22">
        <f t="shared" si="145"/>
        <v>2.8222074941645157E-2</v>
      </c>
      <c r="AB320" s="44">
        <f t="shared" si="146"/>
        <v>3.9229828574025647</v>
      </c>
      <c r="AC320" s="44">
        <f t="shared" si="147"/>
        <v>0.42287635144072033</v>
      </c>
      <c r="AD320" s="44">
        <f t="shared" si="136"/>
        <v>10.503098251564676</v>
      </c>
      <c r="AE320" s="44">
        <f t="shared" si="137"/>
        <v>0.42287635144072028</v>
      </c>
      <c r="AF320" s="44">
        <f t="shared" si="138"/>
        <v>10.058677723307786</v>
      </c>
      <c r="AG320" s="44">
        <f t="shared" si="139"/>
        <v>2.1544176816169467E-2</v>
      </c>
      <c r="AH320" s="45">
        <f>AD320+AB320+SUM($AA$282:AA320)</f>
        <v>15.474636038160945</v>
      </c>
      <c r="AI320" s="45">
        <f>AD320+AB320+SUM($AA$319:AA320)+$AI$319-$AH$319</f>
        <v>38.963029339384647</v>
      </c>
    </row>
    <row r="321" spans="4:35" ht="14.4" x14ac:dyDescent="0.3">
      <c r="E321" s="28">
        <v>42376.59097222222</v>
      </c>
      <c r="F321" s="86">
        <f t="shared" si="140"/>
        <v>2493.9423611111124</v>
      </c>
      <c r="G321" s="10">
        <v>8658</v>
      </c>
      <c r="H321" s="10">
        <v>0.99</v>
      </c>
      <c r="J321" s="10">
        <v>12</v>
      </c>
      <c r="L321" s="17">
        <v>1048</v>
      </c>
      <c r="N321" s="42">
        <v>7.9</v>
      </c>
      <c r="V321" s="43">
        <f t="shared" si="142"/>
        <v>2.689712848967295E-6</v>
      </c>
      <c r="W321" s="43">
        <f t="shared" si="143"/>
        <v>3.7388099279205656E-4</v>
      </c>
      <c r="X321" s="43">
        <f t="shared" si="144"/>
        <v>1.358817748040863E-6</v>
      </c>
      <c r="Y321" s="22">
        <f>X321+W321+SUM($V$319:V321)+$Y$319</f>
        <v>1.7388259722912998E-3</v>
      </c>
      <c r="Z321" s="1">
        <f t="shared" si="141"/>
        <v>3.043983378305869E-7</v>
      </c>
      <c r="AA321" s="22">
        <f t="shared" si="145"/>
        <v>2.3522761460968523E-2</v>
      </c>
      <c r="AB321" s="44">
        <f t="shared" si="146"/>
        <v>3.2697592278723491</v>
      </c>
      <c r="AC321" s="44">
        <f t="shared" si="147"/>
        <v>0.35246237432905425</v>
      </c>
      <c r="AD321" s="44">
        <f t="shared" si="136"/>
        <v>8.754206601871827</v>
      </c>
      <c r="AE321" s="44">
        <f t="shared" ref="AE321" si="148">AD321/(1+($A$28/(10^-N321))+(($A$28*$A$29)/(10^-N321)^2))*1</f>
        <v>0.35246237432905431</v>
      </c>
      <c r="AF321" s="44">
        <f t="shared" ref="AF321" si="149">AD321/(1+($A$28/(10^-N321))+(($A$28*$A$29)/(10^-N321)^2))*($A$28/(10^-N321))</f>
        <v>8.3837874141912554</v>
      </c>
      <c r="AG321" s="44">
        <f t="shared" ref="AG321" si="150">AD321/(1+($A$28/(10^-N321))+(($A$28*$A$29)/(10^-N321)^2))*(($A$28*$A$29)/(10^-N321)^2)</f>
        <v>1.7956813351518264E-2</v>
      </c>
      <c r="AH321" s="45">
        <f>AD321+AB321+SUM($AA$282:AA321)</f>
        <v>13.096043520398849</v>
      </c>
      <c r="AI321" s="45">
        <f>AD321+AB321+SUM($AA$319:AA321)+$AI$319-$AH$319</f>
        <v>36.584436821622553</v>
      </c>
    </row>
    <row r="322" spans="4:35" ht="14.4" x14ac:dyDescent="0.3">
      <c r="D322" s="16" t="s">
        <v>346</v>
      </c>
      <c r="E322" s="28">
        <v>42384.6875</v>
      </c>
      <c r="F322" s="86">
        <f t="shared" si="140"/>
        <v>2502.038888888892</v>
      </c>
      <c r="G322" s="10">
        <v>2655</v>
      </c>
      <c r="H322" s="10">
        <v>1.9</v>
      </c>
      <c r="L322" s="17">
        <v>1020</v>
      </c>
      <c r="N322" s="42">
        <v>7.9</v>
      </c>
      <c r="V322" s="43">
        <f t="shared" si="142"/>
        <v>5.024157125933589E-6</v>
      </c>
      <c r="W322" s="43">
        <f t="shared" si="143"/>
        <v>6.9837821346191453E-4</v>
      </c>
      <c r="X322" s="43">
        <f t="shared" si="144"/>
        <v>2.5381571398172485E-6</v>
      </c>
      <c r="Y322" s="186">
        <f>X322+W322+SUM($V$322:V322)+$Y$321</f>
        <v>2.4447665000189652E-3</v>
      </c>
      <c r="Z322" s="1">
        <f t="shared" si="141"/>
        <v>5.4482889273688737E-7</v>
      </c>
      <c r="AA322" s="22">
        <f t="shared" si="145"/>
        <v>7.020598510186148E-3</v>
      </c>
      <c r="AB322" s="44">
        <f t="shared" si="146"/>
        <v>0.97589166144283324</v>
      </c>
      <c r="AC322" s="44">
        <f t="shared" si="147"/>
        <v>0.10519584718899522</v>
      </c>
      <c r="AD322" s="44">
        <f t="shared" si="136"/>
        <v>2.612778687950549</v>
      </c>
      <c r="AE322" s="44">
        <f t="shared" ref="AE322:AE327" si="151">AD322/(1+($A$28/(10^-N322))+(($A$28*$A$29)/(10^-N322)^2))*1</f>
        <v>0.1051958471889952</v>
      </c>
      <c r="AF322" s="44">
        <f t="shared" ref="AF322:AF327" si="152">AD322/(1+($A$28/(10^-N322))+(($A$28*$A$29)/(10^-N322)^2))*($A$28/(10^-N322))</f>
        <v>2.502223453970486</v>
      </c>
      <c r="AG322" s="44">
        <f t="shared" ref="AG322:AG327" si="153">AD322/(1+($A$28/(10^-N322))+(($A$28*$A$29)/(10^-N322)^2))*(($A$28*$A$29)/(10^-N322)^2)</f>
        <v>5.3593867910680729E-3</v>
      </c>
      <c r="AH322" s="45">
        <f>AD322+AB322+SUM($AA$282:AA322)</f>
        <v>4.6677686385582415</v>
      </c>
      <c r="AI322" s="77">
        <f>AD322+AB322+SUM($AA$322:AA322)+$AI$321</f>
        <v>40.180127769526123</v>
      </c>
    </row>
    <row r="323" spans="4:35" ht="14.4" x14ac:dyDescent="0.3">
      <c r="E323" s="28">
        <v>42387.404166666667</v>
      </c>
      <c r="F323" s="86">
        <f t="shared" si="140"/>
        <v>2504.7555555555591</v>
      </c>
      <c r="G323" s="10">
        <v>4732</v>
      </c>
      <c r="H323" s="10">
        <v>2.75</v>
      </c>
      <c r="J323" s="10">
        <v>7</v>
      </c>
      <c r="K323" s="17">
        <v>5</v>
      </c>
      <c r="L323" s="17">
        <v>1089</v>
      </c>
      <c r="N323" s="42">
        <v>7.9</v>
      </c>
      <c r="V323" s="43">
        <f t="shared" si="142"/>
        <v>7.7637226795096052E-6</v>
      </c>
      <c r="W323" s="43">
        <f t="shared" si="143"/>
        <v>1.0791889343473005E-3</v>
      </c>
      <c r="X323" s="43">
        <f t="shared" si="144"/>
        <v>3.9221600074652758E-6</v>
      </c>
      <c r="Y323" s="43">
        <f>X323+W323+SUM($V$322:V323)+$Y$321</f>
        <v>2.8347249464515086E-3</v>
      </c>
      <c r="Z323" s="1">
        <f t="shared" si="141"/>
        <v>7.162543715972857E-6</v>
      </c>
      <c r="AA323" s="22">
        <f t="shared" si="145"/>
        <v>1.3359249352523436E-2</v>
      </c>
      <c r="AB323" s="44">
        <f t="shared" si="146"/>
        <v>1.8569898317568823</v>
      </c>
      <c r="AC323" s="44">
        <f t="shared" si="147"/>
        <v>0.20017346831737245</v>
      </c>
      <c r="AD323" s="44">
        <f t="shared" si="136"/>
        <v>4.9717644364148281</v>
      </c>
      <c r="AE323" s="44">
        <f t="shared" si="151"/>
        <v>0.20017346831737243</v>
      </c>
      <c r="AF323" s="44">
        <f t="shared" si="152"/>
        <v>4.7613927799494489</v>
      </c>
      <c r="AG323" s="44">
        <f t="shared" si="153"/>
        <v>1.0198188148007407E-2</v>
      </c>
      <c r="AH323" s="45">
        <f>AD323+AB323+SUM($AA$282:AA323)</f>
        <v>7.9212118066890937</v>
      </c>
      <c r="AI323" s="45">
        <f>AD323+AB323+SUM($AA$322:AA323)+$AI$321</f>
        <v>43.433570937656974</v>
      </c>
    </row>
    <row r="324" spans="4:35" ht="14.4" x14ac:dyDescent="0.3">
      <c r="E324" s="28">
        <v>42391.506249999999</v>
      </c>
      <c r="F324" s="86">
        <f t="shared" ref="F324:F341" si="154">E324-E$283</f>
        <v>2507.8576388888905</v>
      </c>
      <c r="G324" s="10">
        <v>5359</v>
      </c>
      <c r="H324" s="10">
        <v>7.5</v>
      </c>
      <c r="J324" s="10">
        <v>21</v>
      </c>
      <c r="L324" s="17">
        <v>1054</v>
      </c>
      <c r="N324" s="42">
        <v>7.9</v>
      </c>
      <c r="V324" s="43">
        <f t="shared" si="142"/>
        <v>2.0493272487360694E-5</v>
      </c>
      <c r="W324" s="43">
        <f t="shared" si="143"/>
        <v>2.8486479759630718E-3</v>
      </c>
      <c r="X324" s="43">
        <f t="shared" si="144"/>
        <v>1.0353009386096671E-5</v>
      </c>
      <c r="Y324" s="43">
        <f>X324+W324+SUM($V$322:V324)+$Y$321</f>
        <v>4.6311081099332727E-3</v>
      </c>
      <c r="Z324" s="1">
        <f t="shared" si="141"/>
        <v>1.7668862759020624E-4</v>
      </c>
      <c r="AA324" s="22">
        <f t="shared" si="145"/>
        <v>1.4643126301302125E-2</v>
      </c>
      <c r="AB324" s="44">
        <f t="shared" si="146"/>
        <v>2.0354539337581472</v>
      </c>
      <c r="AC324" s="44">
        <f t="shared" si="147"/>
        <v>0.21941093405725784</v>
      </c>
      <c r="AD324" s="44">
        <f t="shared" si="136"/>
        <v>5.449570755185646</v>
      </c>
      <c r="AE324" s="44">
        <f t="shared" si="151"/>
        <v>0.21941093405725778</v>
      </c>
      <c r="AF324" s="44">
        <f t="shared" si="152"/>
        <v>5.2189815465745486</v>
      </c>
      <c r="AG324" s="44">
        <f t="shared" si="153"/>
        <v>1.1178274553839898E-2</v>
      </c>
      <c r="AH324" s="45">
        <f>AD324+AB324+SUM($AA$282:AA324)</f>
        <v>8.5921253537624782</v>
      </c>
      <c r="AI324" s="45">
        <f>AD324+AB324+SUM($AA$322:AA324)+$AI$321</f>
        <v>44.104484484730357</v>
      </c>
    </row>
    <row r="325" spans="4:35" ht="14.4" x14ac:dyDescent="0.3">
      <c r="E325" s="28">
        <v>42398.468055555553</v>
      </c>
      <c r="F325" s="86">
        <f t="shared" si="154"/>
        <v>2514.8194444444453</v>
      </c>
      <c r="G325" s="10">
        <v>5788</v>
      </c>
      <c r="H325" s="10">
        <v>7.46</v>
      </c>
      <c r="J325" s="10">
        <v>8</v>
      </c>
      <c r="L325" s="17">
        <v>1061</v>
      </c>
      <c r="N325" s="42">
        <v>7.9</v>
      </c>
      <c r="V325" s="43">
        <f t="shared" si="142"/>
        <v>2.0519352477395207E-5</v>
      </c>
      <c r="W325" s="43">
        <f t="shared" si="143"/>
        <v>2.8522732003322302E-3</v>
      </c>
      <c r="X325" s="43">
        <f t="shared" si="144"/>
        <v>1.0366184752880243E-5</v>
      </c>
      <c r="Y325" s="43">
        <f>X325+W325+SUM($V$322:V325)+$Y$321</f>
        <v>4.6552658621466098E-3</v>
      </c>
      <c r="Z325" s="1">
        <f t="shared" si="141"/>
        <v>1.7175370661570027E-4</v>
      </c>
      <c r="AA325" s="22">
        <f t="shared" si="145"/>
        <v>1.5920376962354352E-2</v>
      </c>
      <c r="AB325" s="44">
        <f t="shared" si="146"/>
        <v>2.212996954895837</v>
      </c>
      <c r="AC325" s="44">
        <f t="shared" si="147"/>
        <v>0.2385491122577558</v>
      </c>
      <c r="AD325" s="44">
        <f t="shared" si="136"/>
        <v>5.9249110415623871</v>
      </c>
      <c r="AE325" s="44">
        <f t="shared" si="151"/>
        <v>0.23854911225775574</v>
      </c>
      <c r="AF325" s="44">
        <f t="shared" si="152"/>
        <v>5.6742086267226552</v>
      </c>
      <c r="AG325" s="44">
        <f t="shared" si="153"/>
        <v>1.2153302581976598E-2</v>
      </c>
      <c r="AH325" s="45">
        <f>AD325+AB325+SUM($AA$282:AA325)</f>
        <v>9.2609290382392651</v>
      </c>
      <c r="AI325" s="45">
        <f>AD325+AB325+SUM($AA$322:AA325)+$AI$321</f>
        <v>44.773288169207142</v>
      </c>
    </row>
    <row r="326" spans="4:35" ht="14.4" x14ac:dyDescent="0.3">
      <c r="E326" s="28">
        <v>42403.432638888888</v>
      </c>
      <c r="F326" s="86">
        <f t="shared" si="154"/>
        <v>2519.7840277777796</v>
      </c>
      <c r="G326" s="10">
        <v>6658</v>
      </c>
      <c r="H326" s="10">
        <v>8.75</v>
      </c>
      <c r="J326" s="10">
        <v>9</v>
      </c>
      <c r="L326" s="17">
        <v>1044</v>
      </c>
      <c r="N326" s="42">
        <v>7.9</v>
      </c>
      <c r="V326" s="43">
        <f t="shared" si="142"/>
        <v>2.3681979022395941E-5</v>
      </c>
      <c r="W326" s="43">
        <f t="shared" si="143"/>
        <v>3.291891114537971E-3</v>
      </c>
      <c r="X326" s="43">
        <f t="shared" si="144"/>
        <v>1.1963914072358393E-5</v>
      </c>
      <c r="Y326" s="43">
        <f>X326+W326+SUM($V$322:V326)+$Y$321</f>
        <v>5.1201634846942245E-3</v>
      </c>
      <c r="Z326" s="1">
        <f t="shared" si="141"/>
        <v>1.1848240100814216E-4</v>
      </c>
      <c r="AA326" s="22">
        <f t="shared" si="145"/>
        <v>1.8019956152127106E-2</v>
      </c>
      <c r="AB326" s="44">
        <f t="shared" si="146"/>
        <v>2.5048469760678644</v>
      </c>
      <c r="AC326" s="44">
        <f t="shared" si="147"/>
        <v>0.27000896732396906</v>
      </c>
      <c r="AD326" s="44">
        <f t="shared" si="136"/>
        <v>6.7062882635675347</v>
      </c>
      <c r="AE326" s="44">
        <f t="shared" si="151"/>
        <v>0.27000896732396901</v>
      </c>
      <c r="AF326" s="44">
        <f t="shared" si="152"/>
        <v>6.4225232162117551</v>
      </c>
      <c r="AG326" s="44">
        <f t="shared" si="153"/>
        <v>1.3756080031811306E-2</v>
      </c>
      <c r="AH326" s="45">
        <f>AD326+AB326+SUM($AA$282:AA326)</f>
        <v>10.352176237568568</v>
      </c>
      <c r="AI326" s="45">
        <f>AD326+AB326+SUM($AA$322:AA326)+$AI$321</f>
        <v>45.864535368536444</v>
      </c>
    </row>
    <row r="327" spans="4:35" ht="14.4" x14ac:dyDescent="0.3">
      <c r="E327" s="28">
        <v>42412.496527777781</v>
      </c>
      <c r="F327" s="86">
        <f t="shared" si="154"/>
        <v>2528.847916666673</v>
      </c>
      <c r="G327" s="10">
        <v>6452</v>
      </c>
      <c r="H327" s="10">
        <v>8.51</v>
      </c>
      <c r="J327" s="10">
        <v>7</v>
      </c>
      <c r="K327" s="17">
        <v>5</v>
      </c>
      <c r="L327" s="17">
        <v>1066</v>
      </c>
      <c r="N327" s="42">
        <v>7.9</v>
      </c>
      <c r="V327" s="43">
        <f t="shared" si="142"/>
        <v>2.3517773598063313E-5</v>
      </c>
      <c r="W327" s="43">
        <f t="shared" si="143"/>
        <v>3.2690658947027405E-3</v>
      </c>
      <c r="X327" s="43">
        <f t="shared" si="144"/>
        <v>1.188095902940895E-5</v>
      </c>
      <c r="Y327" s="43">
        <f>X327+W327+SUM($V$322:V327)+$Y$321</f>
        <v>5.1207730834141076E-3</v>
      </c>
      <c r="Z327" s="1">
        <f t="shared" si="141"/>
        <v>2.687244492539533E-5</v>
      </c>
      <c r="AA327" s="22">
        <f t="shared" si="145"/>
        <v>1.7830396622174439E-2</v>
      </c>
      <c r="AB327" s="44">
        <f t="shared" si="146"/>
        <v>2.47849743274055</v>
      </c>
      <c r="AC327" s="44">
        <f t="shared" si="147"/>
        <v>0.26716862895150889</v>
      </c>
      <c r="AD327" s="44">
        <f t="shared" si="136"/>
        <v>6.6357419847510428</v>
      </c>
      <c r="AE327" s="44">
        <f t="shared" si="151"/>
        <v>0.26716862895150889</v>
      </c>
      <c r="AF327" s="44">
        <f t="shared" si="152"/>
        <v>6.3549619817838092</v>
      </c>
      <c r="AG327" s="44">
        <f t="shared" si="153"/>
        <v>1.361137401572516E-2</v>
      </c>
      <c r="AH327" s="45">
        <f>AD327+AB327+SUM($AA$282:AA327)</f>
        <v>10.273110812046934</v>
      </c>
      <c r="AI327" s="45">
        <f>AD327+AB327+SUM($AA$322:AA327)+$AI$321</f>
        <v>45.785469943014817</v>
      </c>
    </row>
    <row r="328" spans="4:35" ht="14.4" x14ac:dyDescent="0.3">
      <c r="E328" s="28">
        <v>42440.417361111111</v>
      </c>
      <c r="F328" s="86">
        <f t="shared" si="154"/>
        <v>2556.7687500000029</v>
      </c>
      <c r="G328" s="10">
        <v>6708</v>
      </c>
      <c r="H328" s="10">
        <v>8.7100000000000009</v>
      </c>
      <c r="J328" s="10">
        <v>5</v>
      </c>
      <c r="K328" s="17">
        <v>5</v>
      </c>
      <c r="L328" s="17">
        <v>1086</v>
      </c>
      <c r="N328" s="42">
        <v>7.9</v>
      </c>
      <c r="V328" s="17">
        <f t="shared" si="142"/>
        <v>2.4522086534382548E-5</v>
      </c>
      <c r="W328" s="17">
        <f t="shared" si="143"/>
        <v>3.4086694653400708E-3</v>
      </c>
      <c r="X328" s="17">
        <f t="shared" si="144"/>
        <v>1.2388328521651056E-5</v>
      </c>
      <c r="Y328" s="43">
        <f>X328+W328+SUM($V$322:V328)+$Y$321</f>
        <v>5.2854061100780624E-3</v>
      </c>
      <c r="Z328" s="1">
        <f t="shared" si="141"/>
        <v>1.0920999688045249E-5</v>
      </c>
      <c r="AA328" s="17">
        <f t="shared" si="145"/>
        <v>1.8885666644390141E-2</v>
      </c>
      <c r="AB328" s="44">
        <f t="shared" si="146"/>
        <v>2.6251842449484726</v>
      </c>
      <c r="AC328" s="44">
        <f t="shared" si="147"/>
        <v>0.28298067458252829</v>
      </c>
      <c r="AD328" s="44">
        <f t="shared" ref="AD328" si="155">($A$14*((L328/1000)*G328/10^6)*(1+($A$28/(10^-N328))+(($A$28*$A$29)/(10^-N328)^2))*1000000)*$S$282/1000/$Q$282</f>
        <v>7.0284701859261851</v>
      </c>
      <c r="AE328" s="44">
        <f t="shared" ref="AE328" si="156">AD328/(1+($A$28/(10^-N328))+(($A$28*$A$29)/(10^-N328)^2))*1</f>
        <v>0.28298067458252835</v>
      </c>
      <c r="AF328" s="44">
        <f t="shared" ref="AF328" si="157">AD328/(1+($A$28/(10^-N328))+(($A$28*$A$29)/(10^-N328)^2))*($A$28/(10^-N328))</f>
        <v>6.731072564952604</v>
      </c>
      <c r="AG328" s="44">
        <f t="shared" ref="AG328" si="158">AD328/(1+($A$28/(10^-N328))+(($A$28*$A$29)/(10^-N328)^2))*(($A$28*$A$29)/(10^-N328)^2)</f>
        <v>1.4416946391052884E-2</v>
      </c>
      <c r="AH328" s="45">
        <f>AD328+AB328+SUM($AA$282:AA328)</f>
        <v>10.831411492074389</v>
      </c>
      <c r="AI328" s="45">
        <f>AD328+AB328+SUM($AA$322:AA328)+$AI$321</f>
        <v>46.343770623042268</v>
      </c>
    </row>
    <row r="329" spans="4:35" ht="14.4" x14ac:dyDescent="0.3">
      <c r="E329" s="28">
        <v>42461.441666666666</v>
      </c>
      <c r="F329" s="86">
        <f t="shared" si="154"/>
        <v>2577.7930555555577</v>
      </c>
      <c r="G329" s="10">
        <v>6831</v>
      </c>
      <c r="H329" s="10">
        <v>8.6</v>
      </c>
      <c r="J329" s="10">
        <v>7</v>
      </c>
      <c r="L329" s="17">
        <v>1078</v>
      </c>
      <c r="N329" s="42">
        <v>7.9</v>
      </c>
      <c r="V329" s="17">
        <f t="shared" si="142"/>
        <v>2.4034032963418532E-5</v>
      </c>
      <c r="W329" s="17">
        <f t="shared" si="143"/>
        <v>3.3408280399188422E-3</v>
      </c>
      <c r="X329" s="17">
        <f t="shared" si="144"/>
        <v>1.2141768427150542E-5</v>
      </c>
      <c r="Y329" s="43">
        <f>X329+W329+SUM($V$322:V329)+$Y$321</f>
        <v>5.2413521575257523E-3</v>
      </c>
      <c r="Z329" s="1">
        <f t="shared" si="141"/>
        <v>2.694316323184124E-6</v>
      </c>
      <c r="AA329" s="17">
        <f t="shared" si="145"/>
        <v>1.9090288275943255E-2</v>
      </c>
      <c r="AB329" s="17">
        <f t="shared" si="146"/>
        <v>2.6536274814750715</v>
      </c>
      <c r="AC329" s="17">
        <f t="shared" si="147"/>
        <v>0.28604670176713282</v>
      </c>
      <c r="AD329" s="44">
        <f>($A$14*((L329/1000)*G329/10^6)*(1+($A$28/(10^-N329))+(($A$28*$A$29)/(10^-N329)^2))*1000000)*$S$282/1000/$Q$282</f>
        <v>7.1046219609123131</v>
      </c>
      <c r="AE329" s="44">
        <f t="shared" ref="AE329:AE330" si="159">AD329/(1+($A$28/(10^-N329))+(($A$28*$A$29)/(10^-N329)^2))*1</f>
        <v>0.28604670176713276</v>
      </c>
      <c r="AF329" s="44">
        <f t="shared" ref="AF329:AF330" si="160">AD329/(1+($A$28/(10^-N329))+(($A$28*$A$29)/(10^-N329)^2))*($A$28/(10^-N329))</f>
        <v>6.8040021086259861</v>
      </c>
      <c r="AG329" s="44">
        <f t="shared" ref="AG329:AG330" si="161">AD329/(1+($A$28/(10^-N329))+(($A$28*$A$29)/(10^-N329)^2))*(($A$28*$A$29)/(10^-N329)^2)</f>
        <v>1.4573150519194016E-2</v>
      </c>
      <c r="AH329" s="45">
        <f>AD329+AB329+SUM($AA$282:AA329)</f>
        <v>10.95509679186306</v>
      </c>
      <c r="AI329" s="45">
        <f>AD329+AB329+SUM($AA$322:AA329)+$AI$321</f>
        <v>46.467455922830936</v>
      </c>
    </row>
    <row r="330" spans="4:35" ht="14.4" x14ac:dyDescent="0.3">
      <c r="E330" s="28">
        <v>42474.570833333331</v>
      </c>
      <c r="F330" s="86">
        <f t="shared" si="154"/>
        <v>2590.9222222222234</v>
      </c>
      <c r="G330" s="10">
        <v>7256</v>
      </c>
      <c r="H330" s="10">
        <v>8.86</v>
      </c>
      <c r="J330" s="10">
        <v>7</v>
      </c>
      <c r="L330" s="17">
        <v>1058</v>
      </c>
      <c r="N330" s="42">
        <v>7.9</v>
      </c>
      <c r="V330" s="17">
        <f t="shared" si="142"/>
        <v>2.4301262125720509E-5</v>
      </c>
      <c r="W330" s="17">
        <f t="shared" si="143"/>
        <v>3.3779739770930708E-3</v>
      </c>
      <c r="X330" s="17">
        <f t="shared" si="144"/>
        <v>1.2276770097930912E-5</v>
      </c>
      <c r="Y330" s="43">
        <f>X330+W330+SUM($V$322:V330)+$Y$321</f>
        <v>5.3029343584964812E-3</v>
      </c>
      <c r="Z330" s="1">
        <f t="shared" si="141"/>
        <v>2.529942028570581E-6</v>
      </c>
      <c r="AA330" s="17">
        <f t="shared" si="145"/>
        <v>1.9901801126888038E-2</v>
      </c>
      <c r="AB330" s="17">
        <f t="shared" si="146"/>
        <v>2.7664310584410075</v>
      </c>
      <c r="AC330" s="17">
        <f t="shared" si="147"/>
        <v>0.29820631775087458</v>
      </c>
      <c r="AD330" s="44">
        <f>($A$14*((L330/1000)*G330/10^6)*(1+($A$28/(10^-N330))+(($A$28*$A$29)/(10^-N330)^2))*1000000)*$S$282/1000/$Q$282</f>
        <v>7.4066337450743314</v>
      </c>
      <c r="AE330" s="44">
        <f t="shared" si="159"/>
        <v>0.29820631775087458</v>
      </c>
      <c r="AF330" s="44">
        <f t="shared" si="160"/>
        <v>7.0932347838582093</v>
      </c>
      <c r="AG330" s="44">
        <f t="shared" si="161"/>
        <v>1.5192643465247721E-2</v>
      </c>
      <c r="AH330" s="45">
        <f>AD330+AB330+SUM($AA$282:AA330)</f>
        <v>11.389813954117901</v>
      </c>
      <c r="AI330" s="45">
        <f>AD330+AB330+SUM($AA$322:AA330)+$AI$321</f>
        <v>46.902173085085778</v>
      </c>
    </row>
    <row r="331" spans="4:35" s="1" customFormat="1" ht="14.4" x14ac:dyDescent="0.3">
      <c r="D331" s="18"/>
      <c r="E331" s="28">
        <v>42507.439583333333</v>
      </c>
      <c r="F331" s="86">
        <f t="shared" si="154"/>
        <v>2623.7909722222248</v>
      </c>
      <c r="G331" s="10">
        <v>7255</v>
      </c>
      <c r="H331" s="10">
        <v>9.1199999999999992</v>
      </c>
      <c r="I331" s="10"/>
      <c r="J331" s="10">
        <v>8</v>
      </c>
      <c r="K331" s="10"/>
      <c r="L331" s="10">
        <v>1049</v>
      </c>
      <c r="M331" s="10"/>
      <c r="N331" s="190">
        <v>7.9</v>
      </c>
      <c r="O331" s="18"/>
      <c r="P331" s="18"/>
      <c r="Q331" s="18"/>
      <c r="R331" s="18"/>
      <c r="S331" s="18"/>
      <c r="T331" s="18"/>
      <c r="U331" s="18"/>
      <c r="V331" s="10">
        <f t="shared" si="142"/>
        <v>2.4801603882843926E-5</v>
      </c>
      <c r="W331" s="10">
        <f t="shared" si="143"/>
        <v>3.4475235102190507E-3</v>
      </c>
      <c r="X331" s="10">
        <f t="shared" si="144"/>
        <v>1.2529538069027261E-5</v>
      </c>
      <c r="Y331" s="43">
        <f>X331+W331+SUM($V$322:V331)+$Y$321</f>
        <v>5.3975382634764016E-3</v>
      </c>
      <c r="Z331" s="1">
        <f t="shared" si="141"/>
        <v>1.9315733866480239E-6</v>
      </c>
      <c r="AA331" s="10">
        <f t="shared" si="145"/>
        <v>1.9729784667766741E-2</v>
      </c>
      <c r="AB331" s="10">
        <f t="shared" si="146"/>
        <v>2.7425200730964052</v>
      </c>
      <c r="AC331" s="10">
        <f t="shared" si="147"/>
        <v>0.29562884275049373</v>
      </c>
      <c r="AD331" s="10"/>
      <c r="AE331" s="10"/>
      <c r="AF331" s="10"/>
      <c r="AG331" s="10"/>
      <c r="AH331" s="10"/>
      <c r="AI331" s="10"/>
    </row>
    <row r="332" spans="4:35" ht="14.4" x14ac:dyDescent="0.3">
      <c r="E332" s="28">
        <v>42548.454861111109</v>
      </c>
      <c r="F332" s="103">
        <f t="shared" si="154"/>
        <v>2664.8062500000015</v>
      </c>
      <c r="G332" s="10">
        <v>7577</v>
      </c>
      <c r="H332" s="10">
        <v>9.01</v>
      </c>
      <c r="J332" s="10">
        <v>9</v>
      </c>
      <c r="L332" s="17">
        <v>1044</v>
      </c>
      <c r="N332" s="42">
        <v>7.9</v>
      </c>
      <c r="V332" s="17">
        <f t="shared" si="142"/>
        <v>2.4385672113347133E-5</v>
      </c>
      <c r="W332" s="17">
        <f t="shared" si="143"/>
        <v>3.389707307655671E-3</v>
      </c>
      <c r="X332" s="17">
        <f t="shared" si="144"/>
        <v>1.2319413233365615E-5</v>
      </c>
      <c r="Y332" s="43">
        <f>X332+W332+SUM($V$322:V332)+$Y$321</f>
        <v>5.3638976081907073E-3</v>
      </c>
      <c r="Z332" s="1">
        <f t="shared" si="141"/>
        <v>1.3765753276250043E-6</v>
      </c>
      <c r="AA332" s="17">
        <f t="shared" si="145"/>
        <v>2.0507240577450746E-2</v>
      </c>
      <c r="AB332" s="17">
        <f t="shared" si="146"/>
        <v>2.8505895971261954</v>
      </c>
      <c r="AC332" s="17">
        <f t="shared" si="147"/>
        <v>0.30727815341149195</v>
      </c>
    </row>
    <row r="333" spans="4:35" ht="14.4" x14ac:dyDescent="0.3">
      <c r="E333" s="28">
        <v>42576.431944444441</v>
      </c>
      <c r="F333" s="103">
        <f t="shared" si="154"/>
        <v>2692.7833333333328</v>
      </c>
      <c r="G333" s="10">
        <v>7509</v>
      </c>
      <c r="H333" s="10">
        <v>9.3000000000000007</v>
      </c>
      <c r="J333" s="10">
        <v>10</v>
      </c>
      <c r="L333" s="17">
        <v>1036</v>
      </c>
      <c r="N333" s="42">
        <v>7.9</v>
      </c>
      <c r="V333" s="17">
        <f t="shared" si="142"/>
        <v>2.4977682702241979E-5</v>
      </c>
      <c r="W333" s="17">
        <f t="shared" si="143"/>
        <v>3.4719991801149923E-3</v>
      </c>
      <c r="X333" s="17">
        <f t="shared" si="144"/>
        <v>1.2618491439995474E-5</v>
      </c>
      <c r="Y333" s="43">
        <f>X333+W333+SUM($V$322:V333)+$Y$321</f>
        <v>5.4714662415589008E-3</v>
      </c>
      <c r="Z333" s="1">
        <f t="shared" si="141"/>
        <v>1.3053422433705585E-6</v>
      </c>
      <c r="AA333" s="17">
        <f t="shared" si="145"/>
        <v>2.0167464452810216E-2</v>
      </c>
      <c r="AB333" s="17">
        <f t="shared" si="146"/>
        <v>2.8033593380089754</v>
      </c>
      <c r="AC333" s="17">
        <f t="shared" si="147"/>
        <v>0.30218698672046196</v>
      </c>
    </row>
    <row r="334" spans="4:35" ht="14.4" x14ac:dyDescent="0.3">
      <c r="D334" s="16" t="s">
        <v>409</v>
      </c>
      <c r="E334" s="28">
        <v>42605.494444444441</v>
      </c>
      <c r="F334" s="103">
        <f t="shared" si="154"/>
        <v>2721.8458333333328</v>
      </c>
      <c r="G334" s="10">
        <v>7624</v>
      </c>
      <c r="H334" s="10">
        <v>6.22</v>
      </c>
      <c r="J334" s="10">
        <v>10</v>
      </c>
      <c r="K334" s="17">
        <v>5</v>
      </c>
      <c r="L334" s="17">
        <v>1084</v>
      </c>
      <c r="N334" s="42">
        <v>7.9</v>
      </c>
      <c r="V334" s="17">
        <f t="shared" si="142"/>
        <v>1.7479504096215016E-5</v>
      </c>
      <c r="W334" s="17">
        <f t="shared" si="143"/>
        <v>2.4297219487629976E-3</v>
      </c>
      <c r="X334" s="17">
        <f t="shared" si="144"/>
        <v>8.8304818122162044E-6</v>
      </c>
      <c r="Y334" s="43">
        <f>X334+W334+SUM($V$322:V334)+$Y$321</f>
        <v>4.4428805046753412E-3</v>
      </c>
      <c r="Z334" s="1">
        <f t="shared" si="141"/>
        <v>-8.0861540884100208E-6</v>
      </c>
      <c r="AA334" s="17">
        <f t="shared" si="145"/>
        <v>2.1425038461341368E-2</v>
      </c>
      <c r="AB334" s="17">
        <f t="shared" si="146"/>
        <v>2.9781672246574105</v>
      </c>
      <c r="AC334" s="17">
        <f t="shared" si="147"/>
        <v>0.32103033220423438</v>
      </c>
    </row>
    <row r="335" spans="4:35" x14ac:dyDescent="0.25">
      <c r="D335" s="16" t="s">
        <v>410</v>
      </c>
      <c r="E335" s="28">
        <v>42640.479861111111</v>
      </c>
      <c r="F335" s="103">
        <f t="shared" si="154"/>
        <v>2756.8312500000029</v>
      </c>
      <c r="G335" s="10">
        <v>3911</v>
      </c>
      <c r="H335" s="10">
        <v>0</v>
      </c>
      <c r="J335" s="10">
        <v>26</v>
      </c>
      <c r="L335" s="17">
        <v>1258</v>
      </c>
      <c r="N335" s="42">
        <v>7.9</v>
      </c>
      <c r="V335" s="17">
        <f t="shared" si="142"/>
        <v>0</v>
      </c>
      <c r="W335" s="17">
        <f t="shared" si="143"/>
        <v>0</v>
      </c>
      <c r="X335" s="17">
        <f t="shared" si="144"/>
        <v>0</v>
      </c>
      <c r="AA335" s="17">
        <f t="shared" si="145"/>
        <v>1.2754924653025822E-2</v>
      </c>
      <c r="AB335" s="17">
        <f t="shared" si="146"/>
        <v>1.7729862479900573</v>
      </c>
      <c r="AC335" s="17">
        <f t="shared" si="147"/>
        <v>0.19111833595954716</v>
      </c>
    </row>
    <row r="336" spans="4:35" x14ac:dyDescent="0.25">
      <c r="E336" s="28">
        <v>42754.584722222222</v>
      </c>
      <c r="F336" s="103">
        <f t="shared" si="154"/>
        <v>2870.9361111111139</v>
      </c>
      <c r="G336" s="10">
        <v>8472</v>
      </c>
      <c r="H336" s="10">
        <v>0.94</v>
      </c>
      <c r="J336" s="10">
        <v>7</v>
      </c>
      <c r="K336" s="17">
        <v>5</v>
      </c>
      <c r="L336" s="17">
        <v>1090</v>
      </c>
      <c r="N336" s="42">
        <v>7.9</v>
      </c>
      <c r="V336" s="17">
        <f t="shared" si="142"/>
        <v>2.6562184681277374E-6</v>
      </c>
      <c r="W336" s="17">
        <f t="shared" si="143"/>
        <v>3.6922513803564372E-4</v>
      </c>
      <c r="X336" s="17">
        <f t="shared" si="144"/>
        <v>1.341896700442081E-6</v>
      </c>
      <c r="AA336" s="17">
        <f t="shared" si="145"/>
        <v>2.3939875385083187E-2</v>
      </c>
      <c r="AB336" s="17">
        <f t="shared" si="146"/>
        <v>3.3277397547212484</v>
      </c>
      <c r="AC336" s="17">
        <f t="shared" si="147"/>
        <v>0.35871236178495342</v>
      </c>
    </row>
    <row r="337" spans="4:35" x14ac:dyDescent="0.25">
      <c r="E337" s="28">
        <v>42814.574999999997</v>
      </c>
      <c r="F337" s="103">
        <f t="shared" si="154"/>
        <v>2930.9263888888891</v>
      </c>
      <c r="G337" s="10">
        <v>6006</v>
      </c>
      <c r="H337" s="10">
        <v>0.75</v>
      </c>
      <c r="J337" s="10">
        <v>8</v>
      </c>
      <c r="L337" s="17">
        <v>1052</v>
      </c>
      <c r="N337" s="42">
        <v>7.9</v>
      </c>
      <c r="V337" s="17">
        <f t="shared" si="142"/>
        <v>2.0454385822299287E-6</v>
      </c>
      <c r="W337" s="17">
        <f t="shared" si="143"/>
        <v>2.8432425718341099E-4</v>
      </c>
      <c r="X337" s="17">
        <f t="shared" si="144"/>
        <v>1.0333364206995921E-6</v>
      </c>
      <c r="AA337" s="17">
        <f t="shared" si="145"/>
        <v>1.6379872166497268E-2</v>
      </c>
      <c r="AB337" s="17">
        <f t="shared" si="146"/>
        <v>2.2768686515247554</v>
      </c>
      <c r="AC337" s="17">
        <f t="shared" si="147"/>
        <v>0.24543413597887623</v>
      </c>
    </row>
    <row r="338" spans="4:35" x14ac:dyDescent="0.25">
      <c r="D338" s="16" t="s">
        <v>164</v>
      </c>
      <c r="E338" s="28">
        <v>42818.417361111111</v>
      </c>
      <c r="F338" s="103">
        <f t="shared" si="154"/>
        <v>2934.7687500000029</v>
      </c>
      <c r="G338" s="10">
        <v>6063</v>
      </c>
      <c r="H338" s="10">
        <v>0.76</v>
      </c>
      <c r="J338" s="10">
        <v>8</v>
      </c>
      <c r="K338" s="17">
        <v>5</v>
      </c>
      <c r="L338" s="17">
        <v>1085</v>
      </c>
      <c r="N338" s="42">
        <v>7.9</v>
      </c>
      <c r="V338" s="17">
        <f t="shared" si="142"/>
        <v>2.137729600642331E-6</v>
      </c>
      <c r="W338" s="17">
        <f t="shared" si="143"/>
        <v>2.9715308298281461E-4</v>
      </c>
      <c r="X338" s="17">
        <f t="shared" si="144"/>
        <v>1.0799609790987118E-6</v>
      </c>
      <c r="AA338" s="17">
        <f t="shared" si="145"/>
        <v>1.7054019169334807E-2</v>
      </c>
      <c r="AB338" s="17">
        <f t="shared" si="146"/>
        <v>2.3705778185852697</v>
      </c>
      <c r="AC338" s="17">
        <f t="shared" si="147"/>
        <v>0.25553547776483976</v>
      </c>
    </row>
    <row r="339" spans="4:35" x14ac:dyDescent="0.25">
      <c r="E339" s="28">
        <v>42818.506944444445</v>
      </c>
      <c r="F339" s="103">
        <f t="shared" si="154"/>
        <v>2934.8583333333372</v>
      </c>
      <c r="G339" s="10">
        <v>1164</v>
      </c>
      <c r="H339" s="10">
        <v>0.17</v>
      </c>
      <c r="J339" s="10">
        <v>21</v>
      </c>
      <c r="L339" s="17">
        <v>1044</v>
      </c>
      <c r="N339" s="42">
        <v>7.9</v>
      </c>
      <c r="V339" s="17">
        <f t="shared" si="142"/>
        <v>4.6010702100654974E-7</v>
      </c>
      <c r="W339" s="17">
        <f t="shared" si="143"/>
        <v>6.3956741653880598E-5</v>
      </c>
      <c r="X339" s="17">
        <f t="shared" si="144"/>
        <v>2.3244175912010597E-7</v>
      </c>
      <c r="AA339" s="17">
        <f t="shared" si="145"/>
        <v>3.1503798379507288E-3</v>
      </c>
      <c r="AB339" s="17">
        <f t="shared" si="146"/>
        <v>0.43791557226539413</v>
      </c>
      <c r="AC339" s="17">
        <f t="shared" si="147"/>
        <v>4.720493210650345E-2</v>
      </c>
    </row>
    <row r="340" spans="4:35" x14ac:dyDescent="0.25">
      <c r="E340" s="28">
        <v>42962.611805555556</v>
      </c>
      <c r="F340" s="103">
        <f t="shared" si="154"/>
        <v>3078.9631944444482</v>
      </c>
      <c r="G340" s="10">
        <v>4715</v>
      </c>
      <c r="H340" s="10">
        <v>0</v>
      </c>
      <c r="J340" s="10">
        <v>8</v>
      </c>
      <c r="L340" s="17">
        <v>1059</v>
      </c>
      <c r="N340" s="42">
        <v>7.9</v>
      </c>
      <c r="V340" s="17">
        <f t="shared" si="142"/>
        <v>0</v>
      </c>
      <c r="W340" s="17">
        <f t="shared" si="143"/>
        <v>0</v>
      </c>
      <c r="X340" s="17">
        <f t="shared" si="144"/>
        <v>0</v>
      </c>
      <c r="AA340" s="17">
        <f t="shared" si="145"/>
        <v>1.2944554178975599E-2</v>
      </c>
      <c r="AB340" s="17">
        <f t="shared" si="146"/>
        <v>1.7993455210448037</v>
      </c>
      <c r="AC340" s="17">
        <f t="shared" si="147"/>
        <v>0.19395972314404311</v>
      </c>
    </row>
    <row r="341" spans="4:35" x14ac:dyDescent="0.25">
      <c r="E341" s="28">
        <v>43028.465277777781</v>
      </c>
      <c r="F341" s="103">
        <f t="shared" si="154"/>
        <v>3144.816666666673</v>
      </c>
      <c r="G341" s="10">
        <v>5056</v>
      </c>
      <c r="H341" s="10">
        <v>0</v>
      </c>
      <c r="J341" s="10">
        <v>20</v>
      </c>
      <c r="L341" s="17">
        <v>1040</v>
      </c>
      <c r="V341" s="17">
        <f t="shared" si="142"/>
        <v>0</v>
      </c>
      <c r="W341" s="17">
        <f t="shared" si="143"/>
        <v>0</v>
      </c>
      <c r="X341" s="17">
        <f t="shared" si="144"/>
        <v>0</v>
      </c>
      <c r="AA341" s="17">
        <f t="shared" si="145"/>
        <v>1.3631694512832322E-2</v>
      </c>
      <c r="AB341" s="17">
        <f t="shared" si="146"/>
        <v>1.8948608138049416</v>
      </c>
      <c r="AC341" s="17">
        <f t="shared" si="147"/>
        <v>0.20425575551976008</v>
      </c>
    </row>
    <row r="342" spans="4:35" x14ac:dyDescent="0.25">
      <c r="E342" s="28">
        <v>43130.426388888889</v>
      </c>
      <c r="F342" s="86"/>
      <c r="G342" s="10">
        <v>5317.8</v>
      </c>
      <c r="H342" s="10">
        <v>0</v>
      </c>
      <c r="J342" s="10">
        <v>310</v>
      </c>
      <c r="L342" s="17">
        <v>1024</v>
      </c>
      <c r="V342" s="17">
        <f t="shared" si="142"/>
        <v>0</v>
      </c>
      <c r="W342" s="17">
        <f t="shared" si="143"/>
        <v>0</v>
      </c>
      <c r="X342" s="17">
        <f t="shared" si="144"/>
        <v>0</v>
      </c>
      <c r="AA342" s="17">
        <f t="shared" si="145"/>
        <v>1.4116966909511142E-2</v>
      </c>
      <c r="AB342" s="17">
        <f t="shared" si="146"/>
        <v>1.9623156447228667</v>
      </c>
      <c r="AC342" s="17">
        <f t="shared" si="147"/>
        <v>0.21152702175325802</v>
      </c>
    </row>
    <row r="343" spans="4:35" x14ac:dyDescent="0.25">
      <c r="E343" s="28"/>
      <c r="F343" s="86"/>
    </row>
    <row r="344" spans="4:35" x14ac:dyDescent="0.25">
      <c r="E344" s="28"/>
      <c r="F344" s="86"/>
    </row>
    <row r="345" spans="4:35" ht="14.4" thickBot="1" x14ac:dyDescent="0.3"/>
    <row r="346" spans="4:35" ht="15" thickBot="1" x14ac:dyDescent="0.35">
      <c r="D346" s="87" t="s">
        <v>151</v>
      </c>
      <c r="E346" s="89">
        <v>39882.668055555558</v>
      </c>
      <c r="F346" s="87"/>
      <c r="G346" s="86"/>
      <c r="H346" s="86"/>
      <c r="I346" s="86"/>
      <c r="J346" s="87"/>
      <c r="K346" s="87"/>
      <c r="L346" s="79">
        <v>1037</v>
      </c>
      <c r="M346" s="87"/>
      <c r="N346" s="42">
        <v>8.08</v>
      </c>
      <c r="O346" s="95">
        <v>91.48</v>
      </c>
      <c r="P346" s="94">
        <v>19.149999999999999</v>
      </c>
      <c r="Q346" s="101">
        <f>P346-S346</f>
        <v>13.284354999999998</v>
      </c>
      <c r="R346" s="87">
        <v>30.63</v>
      </c>
      <c r="S346" s="85">
        <f>R346*P346/100</f>
        <v>5.8656449999999998</v>
      </c>
      <c r="T346" s="40">
        <f>Q346/$A$18+S346</f>
        <v>11.400792916666667</v>
      </c>
      <c r="U346" s="40">
        <f>$A$16-T346</f>
        <v>105.59920708333334</v>
      </c>
      <c r="V346" s="43">
        <f t="shared" ref="V346:V393" si="162">($A$15*L346/1000/$A$13*H346)/$Q$346</f>
        <v>0</v>
      </c>
      <c r="W346" s="43">
        <f t="shared" ref="W346:W393" si="163">($U$346*L346/1000/$A$13*H346)/$Q$346</f>
        <v>0</v>
      </c>
      <c r="X346" s="43">
        <f t="shared" ref="X346:X393" si="164">($A$46*$S$346*H346*L346/1000000)/$Q$346</f>
        <v>0</v>
      </c>
      <c r="Y346" s="22">
        <f>X346+W346+SUM($V$346:V346)</f>
        <v>0</v>
      </c>
      <c r="Z346" s="22"/>
      <c r="AA346" s="22">
        <f t="shared" ref="AA346:AA393" si="165">($A$15*L346/1000/$A$13*G346)/$Q$346</f>
        <v>0</v>
      </c>
      <c r="AB346" s="44">
        <f t="shared" ref="AB346:AB393" si="166">($U$346*L346/1000/$A$13*G346)/$Q$346</f>
        <v>0</v>
      </c>
      <c r="AC346" s="44">
        <f t="shared" ref="AC346:AC393" si="167">($A$14*$S$346/1000*G346/1000000*L346/1000*1000000)/$Q$346</f>
        <v>0</v>
      </c>
      <c r="AD346" s="44">
        <f t="shared" ref="AD346:AD387" si="168">($A$14*((L346/1000)*G346/10^6)*(1+($A$28/(10^-N346))+(($A$28*$A$29)/(10^-N346)^2))*1000000)*$S$346/1000/$Q$346</f>
        <v>0</v>
      </c>
      <c r="AE346" s="44">
        <f>AD346/(1+($A$28/(10^-N346))+(($A$28*$A$29)/(10^-N346)^2))*1</f>
        <v>0</v>
      </c>
      <c r="AF346" s="44">
        <f>AD346/(1+($A$28/(10^-N346))+(($A$28*$A$29)/(10^-N346)^2))*($A$28/(10^-N346))</f>
        <v>0</v>
      </c>
      <c r="AG346" s="44">
        <f>AD346/(1+($A$28/(10^-N346))+(($A$28*$A$29)/(10^-N346)^2))*(($A$28*$A$29)/(10^-N346)^2)</f>
        <v>0</v>
      </c>
      <c r="AH346" s="45">
        <f>AD346+AB346+SUM($AA$346:AA346)</f>
        <v>0</v>
      </c>
      <c r="AI346" s="45">
        <f>AD346+AB346+SUM($AA$346:AA346)</f>
        <v>0</v>
      </c>
    </row>
    <row r="347" spans="4:35" ht="14.4" x14ac:dyDescent="0.3">
      <c r="E347" s="89">
        <v>39883.668055555558</v>
      </c>
      <c r="F347" s="86">
        <f>E347-E$346</f>
        <v>1</v>
      </c>
      <c r="G347" s="86">
        <v>2033</v>
      </c>
      <c r="H347" s="86">
        <v>0</v>
      </c>
      <c r="I347" s="86"/>
      <c r="J347" s="86">
        <v>789</v>
      </c>
      <c r="K347" s="86"/>
      <c r="L347" s="79">
        <v>1037</v>
      </c>
      <c r="M347" s="86"/>
      <c r="N347" s="42">
        <v>8.08</v>
      </c>
      <c r="O347" s="90"/>
      <c r="P347" s="90"/>
      <c r="Q347" s="90"/>
      <c r="R347" s="87"/>
      <c r="S347" s="87"/>
      <c r="V347" s="43">
        <f t="shared" si="162"/>
        <v>0</v>
      </c>
      <c r="W347" s="43">
        <f t="shared" si="163"/>
        <v>0</v>
      </c>
      <c r="X347" s="43">
        <f t="shared" si="164"/>
        <v>0</v>
      </c>
      <c r="Y347" s="22">
        <f>X347+W347+SUM($V$346:V347)</f>
        <v>0</v>
      </c>
      <c r="Z347" s="22"/>
      <c r="AA347" s="22">
        <f t="shared" si="165"/>
        <v>5.1648746898084689E-3</v>
      </c>
      <c r="AB347" s="44">
        <f t="shared" si="166"/>
        <v>0.72720889590473536</v>
      </c>
      <c r="AC347" s="44">
        <f t="shared" si="167"/>
        <v>6.039497803905923E-2</v>
      </c>
      <c r="AD347" s="44">
        <f t="shared" si="168"/>
        <v>2.2417881550688556</v>
      </c>
      <c r="AE347" s="44">
        <f t="shared" ref="AE347:AE384" si="169">AD347/(1+($A$28/(10^-N347))+(($A$28*$A$29)/(10^-N347)^2))*1</f>
        <v>6.0394978039059223E-2</v>
      </c>
      <c r="AF347" s="44">
        <f t="shared" ref="AF347:AF384" si="170">AD347/(1+($A$28/(10^-N347))+(($A$28*$A$29)/(10^-N347)^2))*($A$28/(10^-N347))</f>
        <v>2.1743443422079709</v>
      </c>
      <c r="AG347" s="44">
        <f t="shared" ref="AG347:AG384" si="171">AD347/(1+($A$28/(10^-N347))+(($A$28*$A$29)/(10^-N347)^2))*(($A$28*$A$29)/(10^-N347)^2)</f>
        <v>7.0488348218253477E-3</v>
      </c>
      <c r="AH347" s="45">
        <f>AD347+AB347+SUM($AA$346:AA347)</f>
        <v>2.9741619256633993</v>
      </c>
      <c r="AI347" s="45">
        <f>AD347+AB347+SUM($AA$346:AA347)</f>
        <v>2.9741619256633993</v>
      </c>
    </row>
    <row r="348" spans="4:35" ht="14.4" x14ac:dyDescent="0.3">
      <c r="E348" s="89">
        <v>39890.668055555558</v>
      </c>
      <c r="F348" s="86">
        <f t="shared" ref="F348:F392" si="172">E348-E$346</f>
        <v>8</v>
      </c>
      <c r="G348" s="86">
        <v>4332</v>
      </c>
      <c r="H348" s="86">
        <v>0</v>
      </c>
      <c r="I348" s="86"/>
      <c r="J348" s="86">
        <v>1015</v>
      </c>
      <c r="K348" s="86"/>
      <c r="L348" s="79">
        <v>1037</v>
      </c>
      <c r="M348" s="86"/>
      <c r="N348" s="42">
        <v>8.08</v>
      </c>
      <c r="O348" s="90"/>
      <c r="P348" s="90"/>
      <c r="Q348" s="90"/>
      <c r="R348" s="87"/>
      <c r="S348" s="87"/>
      <c r="V348" s="43">
        <f t="shared" si="162"/>
        <v>0</v>
      </c>
      <c r="W348" s="43">
        <f t="shared" si="163"/>
        <v>0</v>
      </c>
      <c r="X348" s="43">
        <f t="shared" si="164"/>
        <v>0</v>
      </c>
      <c r="Y348" s="22">
        <f>X348+W348+SUM($V$346:V348)</f>
        <v>0</v>
      </c>
      <c r="Z348" s="22"/>
      <c r="AA348" s="22">
        <f t="shared" si="165"/>
        <v>1.1005527376414309E-2</v>
      </c>
      <c r="AB348" s="44">
        <f t="shared" si="166"/>
        <v>1.5495666193110247</v>
      </c>
      <c r="AC348" s="44">
        <f t="shared" si="167"/>
        <v>0.12869210273743462</v>
      </c>
      <c r="AD348" s="44">
        <f t="shared" si="168"/>
        <v>4.7768943865018612</v>
      </c>
      <c r="AE348" s="44">
        <f t="shared" si="169"/>
        <v>0.12869210273743462</v>
      </c>
      <c r="AF348" s="44">
        <f t="shared" si="170"/>
        <v>4.6331823366674518</v>
      </c>
      <c r="AG348" s="44">
        <f t="shared" si="171"/>
        <v>1.501994709697364E-2</v>
      </c>
      <c r="AH348" s="45">
        <f>AD348+AB348+SUM($AA$346:AA348)</f>
        <v>6.3426314078791091</v>
      </c>
      <c r="AI348" s="45">
        <f>AD348+AB348+SUM($AA$346:AA348)</f>
        <v>6.3426314078791091</v>
      </c>
    </row>
    <row r="349" spans="4:35" ht="14.4" x14ac:dyDescent="0.3">
      <c r="E349" s="89">
        <v>39897.638888888891</v>
      </c>
      <c r="F349" s="86">
        <f t="shared" si="172"/>
        <v>14.970833333332848</v>
      </c>
      <c r="G349" s="86">
        <v>7176</v>
      </c>
      <c r="H349" s="86">
        <v>0</v>
      </c>
      <c r="I349" s="86"/>
      <c r="J349" s="86">
        <v>1235</v>
      </c>
      <c r="K349" s="86"/>
      <c r="L349" s="79">
        <v>1037</v>
      </c>
      <c r="M349" s="86"/>
      <c r="N349" s="42">
        <v>8.08</v>
      </c>
      <c r="O349" s="90"/>
      <c r="P349" s="90"/>
      <c r="Q349" s="90"/>
      <c r="R349" s="87"/>
      <c r="S349" s="87"/>
      <c r="V349" s="43">
        <f t="shared" si="162"/>
        <v>0</v>
      </c>
      <c r="W349" s="43">
        <f t="shared" si="163"/>
        <v>0</v>
      </c>
      <c r="X349" s="43">
        <f t="shared" si="164"/>
        <v>0</v>
      </c>
      <c r="Y349" s="22">
        <f>X349+W349+SUM($V$346:V349)</f>
        <v>0</v>
      </c>
      <c r="Z349" s="1">
        <f t="shared" ref="Z349:Z386" si="173">LINEST(Y346:Y349,E346:E349,TRUE,TRUE)</f>
        <v>0</v>
      </c>
      <c r="AA349" s="22">
        <f t="shared" si="165"/>
        <v>1.8230762800819266E-2</v>
      </c>
      <c r="AB349" s="44">
        <f t="shared" si="166"/>
        <v>2.5668721283877916</v>
      </c>
      <c r="AC349" s="44">
        <f t="shared" si="167"/>
        <v>0.21317971589192769</v>
      </c>
      <c r="AD349" s="44">
        <f t="shared" si="168"/>
        <v>7.9129718646208129</v>
      </c>
      <c r="AE349" s="44">
        <f t="shared" si="169"/>
        <v>0.21317971589192775</v>
      </c>
      <c r="AF349" s="44">
        <f t="shared" si="170"/>
        <v>7.6749114607399918</v>
      </c>
      <c r="AG349" s="44">
        <f t="shared" si="171"/>
        <v>2.4880687988892626E-2</v>
      </c>
      <c r="AH349" s="45">
        <f>AD349+AB349+SUM($AA$346:AA349)</f>
        <v>10.514245157875646</v>
      </c>
      <c r="AI349" s="45">
        <f>AD349+AB349+SUM($AA$346:AA349)</f>
        <v>10.514245157875646</v>
      </c>
    </row>
    <row r="350" spans="4:35" ht="14.4" x14ac:dyDescent="0.3">
      <c r="E350" s="89">
        <v>39913.49722222222</v>
      </c>
      <c r="F350" s="86">
        <f t="shared" si="172"/>
        <v>30.829166666662786</v>
      </c>
      <c r="G350" s="86">
        <v>11695</v>
      </c>
      <c r="H350" s="86">
        <v>0.86</v>
      </c>
      <c r="I350" s="86"/>
      <c r="J350" s="86">
        <v>1592</v>
      </c>
      <c r="K350" s="86"/>
      <c r="L350" s="79">
        <v>1037</v>
      </c>
      <c r="M350" s="86"/>
      <c r="N350" s="42">
        <v>8.08</v>
      </c>
      <c r="O350" s="90"/>
      <c r="P350" s="90"/>
      <c r="Q350" s="90"/>
      <c r="R350" s="87"/>
      <c r="S350" s="87"/>
      <c r="V350" s="43">
        <f t="shared" si="162"/>
        <v>2.1848461550591653E-6</v>
      </c>
      <c r="W350" s="43">
        <f t="shared" si="163"/>
        <v>3.0762402876442318E-4</v>
      </c>
      <c r="X350" s="43">
        <f t="shared" si="164"/>
        <v>8.6137593712769242E-7</v>
      </c>
      <c r="Y350" s="22">
        <f>X350+W350+SUM($V$346:V350)</f>
        <v>3.1067025085661004E-4</v>
      </c>
      <c r="Z350" s="1">
        <f t="shared" si="173"/>
        <v>1.0886836820432436E-5</v>
      </c>
      <c r="AA350" s="22">
        <f t="shared" si="165"/>
        <v>2.9711367190019693E-2</v>
      </c>
      <c r="AB350" s="44">
        <f t="shared" si="166"/>
        <v>4.1833290888371266</v>
      </c>
      <c r="AC350" s="44">
        <f t="shared" si="167"/>
        <v>0.34742708714549819</v>
      </c>
      <c r="AD350" s="44">
        <f t="shared" si="168"/>
        <v>12.89607106420574</v>
      </c>
      <c r="AE350" s="44">
        <f t="shared" si="169"/>
        <v>0.34742708714549814</v>
      </c>
      <c r="AF350" s="44">
        <f t="shared" si="170"/>
        <v>12.508094973990271</v>
      </c>
      <c r="AG350" s="44">
        <f t="shared" si="171"/>
        <v>4.0549003069969232E-2</v>
      </c>
      <c r="AH350" s="45">
        <f>AD350+AB350+SUM($AA$346:AA350)</f>
        <v>17.143512685099932</v>
      </c>
      <c r="AI350" s="45">
        <f>AD350+AB350+SUM($AA$346:AA350)</f>
        <v>17.143512685099932</v>
      </c>
    </row>
    <row r="351" spans="4:35" ht="14.4" x14ac:dyDescent="0.3">
      <c r="E351" s="89">
        <v>39920.681250000001</v>
      </c>
      <c r="F351" s="86">
        <f t="shared" si="172"/>
        <v>38.013194444443798</v>
      </c>
      <c r="G351" s="86">
        <v>9378</v>
      </c>
      <c r="H351" s="86">
        <v>0.57999999999999996</v>
      </c>
      <c r="I351" s="86"/>
      <c r="J351" s="86">
        <v>1792</v>
      </c>
      <c r="K351" s="86"/>
      <c r="L351" s="79">
        <v>1037</v>
      </c>
      <c r="M351" s="86"/>
      <c r="N351" s="42">
        <v>8.08</v>
      </c>
      <c r="O351" s="90"/>
      <c r="P351" s="90"/>
      <c r="Q351" s="90"/>
      <c r="R351" s="87"/>
      <c r="S351" s="87"/>
      <c r="V351" s="43">
        <f t="shared" si="162"/>
        <v>1.4735008952724601E-6</v>
      </c>
      <c r="W351" s="43">
        <f t="shared" si="163"/>
        <v>2.0746736823647145E-4</v>
      </c>
      <c r="X351" s="43">
        <f t="shared" si="164"/>
        <v>5.8092795759774607E-7</v>
      </c>
      <c r="Y351" s="22">
        <f>X351+W351+SUM($V$346:V351)</f>
        <v>2.1170664324440081E-4</v>
      </c>
      <c r="Z351" s="1">
        <f t="shared" si="173"/>
        <v>9.7805632698544255E-6</v>
      </c>
      <c r="AA351" s="22">
        <f t="shared" si="165"/>
        <v>2.3824985165284709E-2</v>
      </c>
      <c r="AB351" s="44">
        <f t="shared" si="166"/>
        <v>3.3545327229683268</v>
      </c>
      <c r="AC351" s="44">
        <f t="shared" si="167"/>
        <v>0.27859523071829689</v>
      </c>
      <c r="AD351" s="44">
        <f t="shared" si="168"/>
        <v>10.341116241139071</v>
      </c>
      <c r="AE351" s="44">
        <f t="shared" si="169"/>
        <v>0.27859523071829684</v>
      </c>
      <c r="AF351" s="44">
        <f t="shared" si="170"/>
        <v>10.030005529378432</v>
      </c>
      <c r="AG351" s="44">
        <f t="shared" si="171"/>
        <v>3.2515481042340443E-2</v>
      </c>
      <c r="AH351" s="45">
        <f>AD351+AB351+SUM($AA$346:AA351)</f>
        <v>13.783586481329746</v>
      </c>
      <c r="AI351" s="45">
        <f>AD351+AB351+SUM($AA$346:AA351)</f>
        <v>13.783586481329746</v>
      </c>
    </row>
    <row r="352" spans="4:35" ht="14.4" x14ac:dyDescent="0.3">
      <c r="E352" s="89">
        <v>39940.614583333336</v>
      </c>
      <c r="F352" s="86">
        <f t="shared" si="172"/>
        <v>57.946527777778101</v>
      </c>
      <c r="G352" s="86">
        <v>11517</v>
      </c>
      <c r="H352" s="86">
        <v>0</v>
      </c>
      <c r="I352" s="86"/>
      <c r="J352" s="86">
        <v>263</v>
      </c>
      <c r="K352" s="86"/>
      <c r="L352" s="79">
        <v>1037</v>
      </c>
      <c r="M352" s="86"/>
      <c r="N352" s="42">
        <v>8.08</v>
      </c>
      <c r="O352" s="90"/>
      <c r="P352" s="90"/>
      <c r="Q352" s="90"/>
      <c r="R352" s="87"/>
      <c r="S352" s="87"/>
      <c r="V352" s="43">
        <f t="shared" si="162"/>
        <v>0</v>
      </c>
      <c r="W352" s="43">
        <f t="shared" si="163"/>
        <v>0</v>
      </c>
      <c r="X352" s="43">
        <f t="shared" si="164"/>
        <v>0</v>
      </c>
      <c r="Y352" s="22">
        <f>X352+W352+SUM($V$346:V352)</f>
        <v>3.6583470503316257E-6</v>
      </c>
      <c r="Z352" s="1">
        <f t="shared" si="173"/>
        <v>-8.4466466956350931E-7</v>
      </c>
      <c r="AA352" s="22">
        <f t="shared" si="165"/>
        <v>2.9259154846298145E-2</v>
      </c>
      <c r="AB352" s="44">
        <f t="shared" si="166"/>
        <v>4.1196580689300717</v>
      </c>
      <c r="AC352" s="44">
        <f t="shared" si="167"/>
        <v>0.34213918449377534</v>
      </c>
      <c r="AD352" s="44">
        <f t="shared" si="168"/>
        <v>12.699790546939504</v>
      </c>
      <c r="AE352" s="44">
        <f t="shared" si="169"/>
        <v>0.34213918449377528</v>
      </c>
      <c r="AF352" s="44">
        <f t="shared" si="170"/>
        <v>12.317719522483621</v>
      </c>
      <c r="AG352" s="44">
        <f t="shared" si="171"/>
        <v>3.9931839962106516E-2</v>
      </c>
      <c r="AH352" s="45">
        <f>AD352+AB352+SUM($AA$346:AA352)</f>
        <v>16.936645287938219</v>
      </c>
      <c r="AI352" s="45">
        <f>AD352+AB352+SUM($AA$346:AA352)</f>
        <v>16.936645287938219</v>
      </c>
    </row>
    <row r="353" spans="5:35" ht="14.4" x14ac:dyDescent="0.3">
      <c r="E353" s="89">
        <v>39959.624305555553</v>
      </c>
      <c r="F353" s="86">
        <f t="shared" si="172"/>
        <v>76.956249999995634</v>
      </c>
      <c r="G353" s="86">
        <v>12594</v>
      </c>
      <c r="H353" s="86">
        <v>0</v>
      </c>
      <c r="I353" s="86"/>
      <c r="J353" s="86">
        <v>635</v>
      </c>
      <c r="K353" s="86"/>
      <c r="L353" s="79">
        <v>1037</v>
      </c>
      <c r="M353" s="86"/>
      <c r="N353" s="42">
        <v>8.08</v>
      </c>
      <c r="O353" s="90"/>
      <c r="P353" s="90"/>
      <c r="Q353" s="90"/>
      <c r="R353" s="87"/>
      <c r="S353" s="87"/>
      <c r="V353" s="43">
        <f t="shared" si="162"/>
        <v>0</v>
      </c>
      <c r="W353" s="43">
        <f t="shared" si="163"/>
        <v>0</v>
      </c>
      <c r="X353" s="43">
        <f t="shared" si="164"/>
        <v>0</v>
      </c>
      <c r="Y353" s="22">
        <f>X353+W353+SUM($V$346:V353)</f>
        <v>3.6583470503316257E-6</v>
      </c>
      <c r="Z353" s="1">
        <f t="shared" si="173"/>
        <v>-6.82994756484846E-6</v>
      </c>
      <c r="AA353" s="22">
        <f t="shared" si="165"/>
        <v>3.1995293577692006E-2</v>
      </c>
      <c r="AB353" s="44">
        <f t="shared" si="166"/>
        <v>4.5049035096036576</v>
      </c>
      <c r="AC353" s="44">
        <f t="shared" si="167"/>
        <v>0.37413396626852541</v>
      </c>
      <c r="AD353" s="44">
        <f t="shared" si="168"/>
        <v>13.887397946353749</v>
      </c>
      <c r="AE353" s="44">
        <f t="shared" si="169"/>
        <v>0.37413396626852535</v>
      </c>
      <c r="AF353" s="44">
        <f t="shared" si="170"/>
        <v>13.469597956599701</v>
      </c>
      <c r="AG353" s="44">
        <f t="shared" si="171"/>
        <v>4.3666023485523092E-2</v>
      </c>
      <c r="AH353" s="45">
        <f>AD353+AB353+SUM($AA$346:AA353)</f>
        <v>18.541493421603747</v>
      </c>
      <c r="AI353" s="45">
        <f>AD353+AB353+SUM($AA$346:AA353)</f>
        <v>18.541493421603747</v>
      </c>
    </row>
    <row r="354" spans="5:35" ht="14.4" x14ac:dyDescent="0.3">
      <c r="E354" s="89">
        <v>39974.454861111109</v>
      </c>
      <c r="F354" s="86">
        <f t="shared" si="172"/>
        <v>91.786805555551837</v>
      </c>
      <c r="G354" s="86">
        <v>13259</v>
      </c>
      <c r="H354" s="86">
        <v>0</v>
      </c>
      <c r="I354" s="86"/>
      <c r="J354" s="86">
        <v>852</v>
      </c>
      <c r="K354" s="86"/>
      <c r="L354" s="79">
        <v>1037</v>
      </c>
      <c r="M354" s="86"/>
      <c r="N354" s="42">
        <v>8.08</v>
      </c>
      <c r="O354" s="90"/>
      <c r="P354" s="90"/>
      <c r="Q354" s="90"/>
      <c r="R354" s="87"/>
      <c r="S354" s="87"/>
      <c r="V354" s="43">
        <f t="shared" si="162"/>
        <v>0</v>
      </c>
      <c r="W354" s="43">
        <f t="shared" si="163"/>
        <v>0</v>
      </c>
      <c r="X354" s="43">
        <f t="shared" si="164"/>
        <v>0</v>
      </c>
      <c r="Y354" s="22">
        <f>X354+W354+SUM($V$346:V354)</f>
        <v>3.6583470503316257E-6</v>
      </c>
      <c r="Z354" s="1">
        <f t="shared" si="173"/>
        <v>-3.587984170667233E-6</v>
      </c>
      <c r="AA354" s="22">
        <f t="shared" si="165"/>
        <v>3.368473856968543E-2</v>
      </c>
      <c r="AB354" s="44">
        <f t="shared" si="166"/>
        <v>4.7427755783575432</v>
      </c>
      <c r="AC354" s="44">
        <f t="shared" si="167"/>
        <v>0.39388933291681577</v>
      </c>
      <c r="AD354" s="44">
        <f t="shared" si="168"/>
        <v>14.620693137264121</v>
      </c>
      <c r="AE354" s="44">
        <f t="shared" si="169"/>
        <v>0.39388933291681572</v>
      </c>
      <c r="AF354" s="44">
        <f t="shared" si="170"/>
        <v>14.180832087228474</v>
      </c>
      <c r="AG354" s="44">
        <f t="shared" si="171"/>
        <v>4.5971717118830448E-2</v>
      </c>
      <c r="AH354" s="45">
        <f>AD354+AB354+SUM($AA$346:AA354)</f>
        <v>19.546345419837685</v>
      </c>
      <c r="AI354" s="45">
        <f>AD354+AB354+SUM($AA$346:AA354)</f>
        <v>19.546345419837685</v>
      </c>
    </row>
    <row r="355" spans="5:35" ht="14.4" x14ac:dyDescent="0.3">
      <c r="E355" s="89">
        <v>39993.454861111109</v>
      </c>
      <c r="F355" s="86">
        <f t="shared" si="172"/>
        <v>110.78680555555184</v>
      </c>
      <c r="G355" s="86">
        <v>14788</v>
      </c>
      <c r="H355" s="86">
        <v>3.61</v>
      </c>
      <c r="I355" s="86"/>
      <c r="J355" s="86">
        <v>1293</v>
      </c>
      <c r="K355" s="86"/>
      <c r="L355" s="79">
        <v>1037</v>
      </c>
      <c r="M355" s="86"/>
      <c r="N355" s="42">
        <v>8.08</v>
      </c>
      <c r="O355" s="90"/>
      <c r="P355" s="90"/>
      <c r="Q355" s="90"/>
      <c r="R355" s="87"/>
      <c r="S355" s="87"/>
      <c r="V355" s="43">
        <f t="shared" si="162"/>
        <v>9.1712728136785887E-6</v>
      </c>
      <c r="W355" s="43">
        <f t="shared" si="163"/>
        <v>1.2913055160925205E-3</v>
      </c>
      <c r="X355" s="43">
        <f t="shared" si="164"/>
        <v>3.6157757360825224E-6</v>
      </c>
      <c r="Y355" s="22">
        <f>X355+W355+SUM($V$346:V355)</f>
        <v>1.3077509116926132E-3</v>
      </c>
      <c r="Z355" s="1">
        <f t="shared" si="173"/>
        <v>2.2875614304469361E-5</v>
      </c>
      <c r="AA355" s="22">
        <f t="shared" si="165"/>
        <v>3.7569191791877836E-2</v>
      </c>
      <c r="AB355" s="44">
        <f t="shared" si="166"/>
        <v>5.289702485311965</v>
      </c>
      <c r="AC355" s="44">
        <f t="shared" si="167"/>
        <v>0.43931182254874956</v>
      </c>
      <c r="AD355" s="44">
        <f t="shared" si="168"/>
        <v>16.306720726590381</v>
      </c>
      <c r="AE355" s="44">
        <f t="shared" si="169"/>
        <v>0.43931182254874962</v>
      </c>
      <c r="AF355" s="44">
        <f t="shared" si="170"/>
        <v>15.816135825170427</v>
      </c>
      <c r="AG355" s="44">
        <f t="shared" si="171"/>
        <v>5.1273078871201805E-2</v>
      </c>
      <c r="AH355" s="45">
        <f>AD355+AB355+SUM($AA$346:AA355)</f>
        <v>21.816869107910247</v>
      </c>
      <c r="AI355" s="45">
        <f>AD355+AB355+SUM($AA$346:AA355)</f>
        <v>21.816869107910247</v>
      </c>
    </row>
    <row r="356" spans="5:35" ht="14.4" x14ac:dyDescent="0.3">
      <c r="E356" s="89">
        <v>40007.535416666666</v>
      </c>
      <c r="F356" s="86">
        <f t="shared" si="172"/>
        <v>124.86736111110804</v>
      </c>
      <c r="G356" s="86">
        <v>14797</v>
      </c>
      <c r="H356" s="86">
        <v>0</v>
      </c>
      <c r="I356" s="86"/>
      <c r="J356" s="86">
        <v>169</v>
      </c>
      <c r="K356" s="86"/>
      <c r="L356" s="79">
        <v>1037</v>
      </c>
      <c r="M356" s="86"/>
      <c r="N356" s="42">
        <v>8.08</v>
      </c>
      <c r="O356" s="90"/>
      <c r="P356" s="90"/>
      <c r="Q356" s="90"/>
      <c r="R356" s="87"/>
      <c r="S356" s="87"/>
      <c r="V356" s="43">
        <f t="shared" si="162"/>
        <v>0</v>
      </c>
      <c r="W356" s="43">
        <f t="shared" si="163"/>
        <v>0</v>
      </c>
      <c r="X356" s="43">
        <f t="shared" si="164"/>
        <v>0</v>
      </c>
      <c r="Y356" s="22">
        <f>X356+W356+SUM($V$346:V356)</f>
        <v>1.2829619864010214E-5</v>
      </c>
      <c r="Z356" s="1">
        <f t="shared" si="173"/>
        <v>9.6744909375031773E-6</v>
      </c>
      <c r="AA356" s="22">
        <f t="shared" si="165"/>
        <v>3.7592056460942408E-2</v>
      </c>
      <c r="AB356" s="44">
        <f t="shared" si="166"/>
        <v>5.2929218065432213</v>
      </c>
      <c r="AC356" s="44">
        <f t="shared" si="167"/>
        <v>0.43957918841316257</v>
      </c>
      <c r="AD356" s="44">
        <f t="shared" si="168"/>
        <v>16.316645022407208</v>
      </c>
      <c r="AE356" s="44">
        <f t="shared" si="169"/>
        <v>0.43957918841316246</v>
      </c>
      <c r="AF356" s="44">
        <f t="shared" si="170"/>
        <v>15.825761550246602</v>
      </c>
      <c r="AG356" s="44">
        <f t="shared" si="171"/>
        <v>5.1304283747442038E-2</v>
      </c>
      <c r="AH356" s="45">
        <f>AD356+AB356+SUM($AA$346:AA356)</f>
        <v>21.867604781419271</v>
      </c>
      <c r="AI356" s="45">
        <f>AD356+AB356+SUM($AA$346:AA356)</f>
        <v>21.867604781419271</v>
      </c>
    </row>
    <row r="357" spans="5:35" ht="14.4" x14ac:dyDescent="0.3">
      <c r="E357" s="89">
        <v>40021.405555555553</v>
      </c>
      <c r="F357" s="86">
        <f t="shared" si="172"/>
        <v>138.73749999999563</v>
      </c>
      <c r="G357" s="86">
        <v>15155.4</v>
      </c>
      <c r="H357" s="86">
        <v>2.17</v>
      </c>
      <c r="I357" s="86"/>
      <c r="J357" s="86">
        <v>238</v>
      </c>
      <c r="K357" s="86"/>
      <c r="L357" s="79">
        <v>1037</v>
      </c>
      <c r="M357" s="86"/>
      <c r="N357" s="42">
        <v>8.08</v>
      </c>
      <c r="O357" s="90"/>
      <c r="P357" s="90"/>
      <c r="Q357" s="90"/>
      <c r="R357" s="87"/>
      <c r="S357" s="87"/>
      <c r="V357" s="43">
        <f t="shared" si="162"/>
        <v>5.5129257633469631E-6</v>
      </c>
      <c r="W357" s="43">
        <f t="shared" si="163"/>
        <v>7.7621411909162589E-4</v>
      </c>
      <c r="X357" s="43">
        <f t="shared" si="164"/>
        <v>2.1734718413570844E-6</v>
      </c>
      <c r="Y357" s="22">
        <f>X357+W357+SUM($V$346:V357)</f>
        <v>7.9673013656034013E-4</v>
      </c>
      <c r="Z357" s="1">
        <f t="shared" si="173"/>
        <v>8.418090012372845E-6</v>
      </c>
      <c r="AA357" s="22">
        <f t="shared" si="165"/>
        <v>3.8502578393469385E-2</v>
      </c>
      <c r="AB357" s="44">
        <f t="shared" si="166"/>
        <v>5.4211223320189985</v>
      </c>
      <c r="AC357" s="44">
        <f t="shared" si="167"/>
        <v>0.45022629128045166</v>
      </c>
      <c r="AD357" s="44">
        <f t="shared" si="168"/>
        <v>16.711852535824171</v>
      </c>
      <c r="AE357" s="44">
        <f t="shared" si="169"/>
        <v>0.45022629128045172</v>
      </c>
      <c r="AF357" s="44">
        <f t="shared" si="170"/>
        <v>16.20907931328022</v>
      </c>
      <c r="AG357" s="44">
        <f t="shared" si="171"/>
        <v>5.2546931263498228E-2</v>
      </c>
      <c r="AH357" s="45">
        <f>AD357+AB357+SUM($AA$346:AA357)</f>
        <v>22.429515398705483</v>
      </c>
      <c r="AI357" s="45">
        <f>AD357+AB357+SUM($AA$346:AA357)</f>
        <v>22.429515398705483</v>
      </c>
    </row>
    <row r="358" spans="5:35" ht="14.4" x14ac:dyDescent="0.3">
      <c r="E358" s="89">
        <v>40035.466666666667</v>
      </c>
      <c r="F358" s="86">
        <f t="shared" si="172"/>
        <v>152.79861111110949</v>
      </c>
      <c r="G358" s="86">
        <v>15256.2</v>
      </c>
      <c r="H358" s="86">
        <v>3.3</v>
      </c>
      <c r="I358" s="86"/>
      <c r="J358" s="86">
        <v>436</v>
      </c>
      <c r="K358" s="86"/>
      <c r="L358" s="79">
        <v>1037</v>
      </c>
      <c r="M358" s="86"/>
      <c r="N358" s="42">
        <v>8.08</v>
      </c>
      <c r="O358" s="90"/>
      <c r="P358" s="90"/>
      <c r="Q358" s="90"/>
      <c r="R358" s="87"/>
      <c r="S358" s="87"/>
      <c r="V358" s="43">
        <f t="shared" si="162"/>
        <v>8.3837119903433096E-6</v>
      </c>
      <c r="W358" s="43">
        <f t="shared" si="163"/>
        <v>1.180417784793717E-3</v>
      </c>
      <c r="X358" s="43">
        <f t="shared" si="164"/>
        <v>3.305279758745796E-6</v>
      </c>
      <c r="Y358" s="22">
        <f>X358+W358+SUM($V$346:V358)</f>
        <v>1.2104493221701633E-3</v>
      </c>
      <c r="Z358" s="1">
        <f t="shared" si="173"/>
        <v>3.4578910978014361E-6</v>
      </c>
      <c r="AA358" s="22">
        <f t="shared" si="165"/>
        <v>3.8758662686992601E-2</v>
      </c>
      <c r="AB358" s="44">
        <f t="shared" si="166"/>
        <v>5.4571787298090619</v>
      </c>
      <c r="AC358" s="44">
        <f t="shared" si="167"/>
        <v>0.45322078896187684</v>
      </c>
      <c r="AD358" s="44">
        <f t="shared" si="168"/>
        <v>16.823004648972688</v>
      </c>
      <c r="AE358" s="44">
        <f t="shared" si="169"/>
        <v>0.45322078896187673</v>
      </c>
      <c r="AF358" s="44">
        <f t="shared" si="170"/>
        <v>16.316887434133424</v>
      </c>
      <c r="AG358" s="44">
        <f t="shared" si="171"/>
        <v>5.2896425877389019E-2</v>
      </c>
      <c r="AH358" s="45">
        <f>AD358+AB358+SUM($AA$346:AA358)</f>
        <v>22.615482572331054</v>
      </c>
      <c r="AI358" s="45">
        <f>AD358+AB358+SUM($AA$346:AA358)</f>
        <v>22.615482572331054</v>
      </c>
    </row>
    <row r="359" spans="5:35" ht="14.4" x14ac:dyDescent="0.3">
      <c r="E359" s="89">
        <v>40049.451388888891</v>
      </c>
      <c r="F359" s="86">
        <f t="shared" si="172"/>
        <v>166.78333333333285</v>
      </c>
      <c r="G359" s="86">
        <v>15656</v>
      </c>
      <c r="H359" s="86">
        <v>0</v>
      </c>
      <c r="I359" s="86"/>
      <c r="J359" s="86">
        <v>722</v>
      </c>
      <c r="K359" s="86"/>
      <c r="L359" s="79">
        <v>1037</v>
      </c>
      <c r="M359" s="86"/>
      <c r="N359" s="42">
        <v>8.08</v>
      </c>
      <c r="O359" s="90"/>
      <c r="P359" s="90"/>
      <c r="Q359" s="90"/>
      <c r="R359" s="87"/>
      <c r="S359" s="87"/>
      <c r="V359" s="43">
        <f t="shared" si="162"/>
        <v>0</v>
      </c>
      <c r="W359" s="43">
        <f t="shared" si="163"/>
        <v>0</v>
      </c>
      <c r="X359" s="43">
        <f t="shared" si="164"/>
        <v>0</v>
      </c>
      <c r="Y359" s="22">
        <f>X359+W359+SUM($V$346:V359)</f>
        <v>2.6726257617700489E-5</v>
      </c>
      <c r="Z359" s="1">
        <f t="shared" si="173"/>
        <v>3.216457838165607E-6</v>
      </c>
      <c r="AA359" s="22">
        <f t="shared" si="165"/>
        <v>3.9774362097216624E-2</v>
      </c>
      <c r="AB359" s="44">
        <f t="shared" si="166"/>
        <v>5.6001881329486158</v>
      </c>
      <c r="AC359" s="44">
        <f t="shared" si="167"/>
        <v>0.46509777480546555</v>
      </c>
      <c r="AD359" s="44">
        <f t="shared" si="168"/>
        <v>17.263863923147081</v>
      </c>
      <c r="AE359" s="44">
        <f t="shared" si="169"/>
        <v>0.4650977748054656</v>
      </c>
      <c r="AF359" s="44">
        <f t="shared" si="170"/>
        <v>16.744483532517464</v>
      </c>
      <c r="AG359" s="44">
        <f t="shared" si="171"/>
        <v>5.4282615824150365E-2</v>
      </c>
      <c r="AH359" s="45">
        <f>AD359+AB359+SUM($AA$346:AA359)</f>
        <v>23.239125611742217</v>
      </c>
      <c r="AI359" s="45">
        <f>AD359+AB359+SUM($AA$346:AA359)</f>
        <v>23.239125611742217</v>
      </c>
    </row>
    <row r="360" spans="5:35" ht="14.4" x14ac:dyDescent="0.3">
      <c r="E360" s="89">
        <v>40063.404166666667</v>
      </c>
      <c r="F360" s="86">
        <f t="shared" si="172"/>
        <v>180.73611111110949</v>
      </c>
      <c r="G360" s="86">
        <v>16306</v>
      </c>
      <c r="H360" s="86">
        <v>0</v>
      </c>
      <c r="I360" s="86"/>
      <c r="J360" s="86">
        <v>1016</v>
      </c>
      <c r="K360" s="86"/>
      <c r="L360" s="79">
        <v>1037</v>
      </c>
      <c r="M360" s="86"/>
      <c r="N360" s="42">
        <v>8.08</v>
      </c>
      <c r="O360" s="90"/>
      <c r="P360" s="90"/>
      <c r="Q360" s="90"/>
      <c r="R360" s="87"/>
      <c r="S360" s="87"/>
      <c r="V360" s="43">
        <f t="shared" si="162"/>
        <v>0</v>
      </c>
      <c r="W360" s="43">
        <f t="shared" si="163"/>
        <v>0</v>
      </c>
      <c r="X360" s="43">
        <f t="shared" si="164"/>
        <v>0</v>
      </c>
      <c r="Y360" s="22">
        <f>X360+W360+SUM($V$346:V360)</f>
        <v>2.6726257617700489E-5</v>
      </c>
      <c r="Z360" s="1">
        <f t="shared" si="173"/>
        <v>-2.4940892157344337E-5</v>
      </c>
      <c r="AA360" s="22">
        <f t="shared" si="165"/>
        <v>4.1425699307435754E-2</v>
      </c>
      <c r="AB360" s="44">
        <f t="shared" si="166"/>
        <v>5.8326946663170745</v>
      </c>
      <c r="AC360" s="44">
        <f t="shared" si="167"/>
        <v>0.48440753167973433</v>
      </c>
      <c r="AD360" s="44">
        <f t="shared" si="168"/>
        <v>17.9806186210294</v>
      </c>
      <c r="AE360" s="44">
        <f t="shared" si="169"/>
        <v>0.48440753167973438</v>
      </c>
      <c r="AF360" s="44">
        <f t="shared" si="170"/>
        <v>17.439674788019275</v>
      </c>
      <c r="AG360" s="44">
        <f t="shared" si="171"/>
        <v>5.6536301330390636E-2</v>
      </c>
      <c r="AH360" s="45">
        <f>AD360+AB360+SUM($AA$346:AA360)</f>
        <v>24.229812542300433</v>
      </c>
      <c r="AI360" s="45">
        <f>AD360+AB360+SUM($AA$346:AA360)</f>
        <v>24.229812542300433</v>
      </c>
    </row>
    <row r="361" spans="5:35" ht="14.4" x14ac:dyDescent="0.3">
      <c r="E361" s="89">
        <v>40077.384722222225</v>
      </c>
      <c r="F361" s="86">
        <f t="shared" si="172"/>
        <v>194.71666666666715</v>
      </c>
      <c r="G361" s="86">
        <v>16420.2</v>
      </c>
      <c r="H361" s="86">
        <v>0</v>
      </c>
      <c r="I361" s="86"/>
      <c r="J361" s="86">
        <v>1365</v>
      </c>
      <c r="K361" s="86"/>
      <c r="L361" s="79">
        <v>1037</v>
      </c>
      <c r="M361" s="86"/>
      <c r="N361" s="42">
        <v>8.08</v>
      </c>
      <c r="O361" s="90"/>
      <c r="P361" s="90"/>
      <c r="Q361" s="90"/>
      <c r="R361" s="87"/>
      <c r="S361" s="87"/>
      <c r="V361" s="43">
        <f t="shared" si="162"/>
        <v>0</v>
      </c>
      <c r="W361" s="43">
        <f t="shared" si="163"/>
        <v>0</v>
      </c>
      <c r="X361" s="43">
        <f t="shared" si="164"/>
        <v>0</v>
      </c>
      <c r="Y361" s="22">
        <f>X361+W361+SUM($V$346:V361)</f>
        <v>2.6726257617700489E-5</v>
      </c>
      <c r="Z361" s="1">
        <f t="shared" si="173"/>
        <v>-2.5423582787079676E-5</v>
      </c>
      <c r="AA361" s="22">
        <f t="shared" si="165"/>
        <v>4.1715826552677332E-2</v>
      </c>
      <c r="AB361" s="44">
        <f t="shared" si="166"/>
        <v>5.8735442757181184</v>
      </c>
      <c r="AC361" s="44">
        <f t="shared" si="167"/>
        <v>0.48780010742595198</v>
      </c>
      <c r="AD361" s="44">
        <f t="shared" si="168"/>
        <v>18.106546907949649</v>
      </c>
      <c r="AE361" s="44">
        <f t="shared" si="169"/>
        <v>0.48780010742595215</v>
      </c>
      <c r="AF361" s="44">
        <f t="shared" si="170"/>
        <v>17.561814543985903</v>
      </c>
      <c r="AG361" s="44">
        <f t="shared" si="171"/>
        <v>5.6932256537794705E-2</v>
      </c>
      <c r="AH361" s="45">
        <f>AD361+AB361+SUM($AA$346:AA361)</f>
        <v>24.438306265174401</v>
      </c>
      <c r="AI361" s="45">
        <f>AD361+AB361+SUM($AA$346:AA361)</f>
        <v>24.438306265174401</v>
      </c>
    </row>
    <row r="362" spans="5:35" ht="14.4" x14ac:dyDescent="0.3">
      <c r="E362" s="89">
        <v>40091.385416666664</v>
      </c>
      <c r="F362" s="86">
        <f t="shared" si="172"/>
        <v>208.71736111110658</v>
      </c>
      <c r="G362" s="86">
        <v>16545.8</v>
      </c>
      <c r="H362" s="86">
        <v>0</v>
      </c>
      <c r="I362" s="86"/>
      <c r="J362" s="86">
        <v>1674</v>
      </c>
      <c r="K362" s="86"/>
      <c r="L362" s="79">
        <v>1037</v>
      </c>
      <c r="M362" s="86"/>
      <c r="N362" s="42">
        <v>8.08</v>
      </c>
      <c r="O362" s="90"/>
      <c r="P362" s="90"/>
      <c r="Q362" s="90"/>
      <c r="R362" s="87"/>
      <c r="S362" s="87"/>
      <c r="V362" s="43">
        <f t="shared" si="162"/>
        <v>0</v>
      </c>
      <c r="W362" s="43">
        <f t="shared" si="163"/>
        <v>0</v>
      </c>
      <c r="X362" s="43">
        <f t="shared" si="164"/>
        <v>0</v>
      </c>
      <c r="Y362" s="22">
        <f>X362+W362+SUM($V$346:V362)</f>
        <v>2.6726257617700489E-5</v>
      </c>
      <c r="Z362" s="1">
        <f t="shared" si="173"/>
        <v>0</v>
      </c>
      <c r="AA362" s="22">
        <f t="shared" si="165"/>
        <v>4.2034915712067362E-2</v>
      </c>
      <c r="AB362" s="44">
        <f t="shared" si="166"/>
        <v>5.9184716920120852</v>
      </c>
      <c r="AC362" s="44">
        <f t="shared" si="167"/>
        <v>0.49153134660042602</v>
      </c>
      <c r="AD362" s="44">
        <f t="shared" si="168"/>
        <v>18.245045969571212</v>
      </c>
      <c r="AE362" s="44">
        <f t="shared" si="169"/>
        <v>0.49153134660042608</v>
      </c>
      <c r="AF362" s="44">
        <f t="shared" si="170"/>
        <v>17.696146885049014</v>
      </c>
      <c r="AG362" s="44">
        <f t="shared" si="171"/>
        <v>5.7367737921769725E-2</v>
      </c>
      <c r="AH362" s="45">
        <f>AD362+AB362+SUM($AA$346:AA362)</f>
        <v>24.663767658802001</v>
      </c>
      <c r="AI362" s="45">
        <f>AD362+AB362+SUM($AA$346:AA362)</f>
        <v>24.663767658802001</v>
      </c>
    </row>
    <row r="363" spans="5:35" ht="14.4" x14ac:dyDescent="0.3">
      <c r="E363" s="89">
        <v>40105.442361111112</v>
      </c>
      <c r="F363" s="86">
        <f t="shared" si="172"/>
        <v>222.77430555555475</v>
      </c>
      <c r="G363" s="86">
        <v>16533</v>
      </c>
      <c r="H363" s="86">
        <v>3.26</v>
      </c>
      <c r="I363" s="86"/>
      <c r="J363" s="86">
        <v>2000</v>
      </c>
      <c r="K363" s="86"/>
      <c r="L363" s="79">
        <v>1037</v>
      </c>
      <c r="M363" s="86"/>
      <c r="N363" s="42">
        <v>8.08</v>
      </c>
      <c r="O363" s="90"/>
      <c r="P363" s="90"/>
      <c r="Q363" s="90"/>
      <c r="R363" s="87"/>
      <c r="S363" s="87"/>
      <c r="V363" s="43">
        <f t="shared" si="162"/>
        <v>8.2820912389452079E-6</v>
      </c>
      <c r="W363" s="43">
        <f t="shared" si="163"/>
        <v>1.1661096904325809E-3</v>
      </c>
      <c r="X363" s="43">
        <f t="shared" si="164"/>
        <v>3.2652157616700899E-6</v>
      </c>
      <c r="Y363" s="22">
        <f>X363+W363+SUM($V$346:V363)</f>
        <v>1.2043832550508967E-3</v>
      </c>
      <c r="Z363" s="1">
        <f t="shared" si="173"/>
        <v>2.5239783121382639E-5</v>
      </c>
      <c r="AA363" s="22">
        <f t="shared" si="165"/>
        <v>4.2002397071619978E-2</v>
      </c>
      <c r="AB363" s="44">
        <f t="shared" si="166"/>
        <v>5.9138931018165213</v>
      </c>
      <c r="AC363" s="44">
        <f t="shared" si="167"/>
        <v>0.49115109292659442</v>
      </c>
      <c r="AD363" s="44">
        <f t="shared" si="168"/>
        <v>18.230931415520608</v>
      </c>
      <c r="AE363" s="44">
        <f t="shared" si="169"/>
        <v>0.49115109292659437</v>
      </c>
      <c r="AF363" s="44">
        <f t="shared" si="170"/>
        <v>17.682456964940673</v>
      </c>
      <c r="AG363" s="44">
        <f t="shared" si="171"/>
        <v>5.7323357653339152E-2</v>
      </c>
      <c r="AH363" s="45">
        <f>AD363+AB363+SUM($AA$346:AA363)</f>
        <v>24.68707691162745</v>
      </c>
      <c r="AI363" s="45">
        <f>AD363+AB363+SUM($AA$346:AA363)</f>
        <v>24.68707691162745</v>
      </c>
    </row>
    <row r="364" spans="5:35" ht="14.4" x14ac:dyDescent="0.3">
      <c r="E364" s="89">
        <v>40119.393055555556</v>
      </c>
      <c r="F364" s="86">
        <f t="shared" si="172"/>
        <v>236.72499999999854</v>
      </c>
      <c r="G364" s="86">
        <v>16282</v>
      </c>
      <c r="H364" s="86">
        <v>4.2699999999999996</v>
      </c>
      <c r="I364" s="86"/>
      <c r="J364" s="86">
        <v>2304</v>
      </c>
      <c r="K364" s="86"/>
      <c r="L364" s="79">
        <v>1037</v>
      </c>
      <c r="M364" s="86"/>
      <c r="N364" s="42">
        <v>8.08</v>
      </c>
      <c r="O364" s="90"/>
      <c r="P364" s="90"/>
      <c r="Q364" s="90"/>
      <c r="R364" s="87"/>
      <c r="S364" s="87"/>
      <c r="V364" s="43">
        <f t="shared" si="162"/>
        <v>1.0848015211747249E-5</v>
      </c>
      <c r="W364" s="43">
        <f t="shared" si="163"/>
        <v>1.5273890730512639E-3</v>
      </c>
      <c r="X364" s="43">
        <f t="shared" si="164"/>
        <v>4.2768316878316819E-6</v>
      </c>
      <c r="Y364" s="22">
        <f>X364+W364+SUM($V$346:V364)</f>
        <v>1.5775222688074887E-3</v>
      </c>
      <c r="Z364" s="1">
        <f t="shared" si="173"/>
        <v>4.1630396799476482E-5</v>
      </c>
      <c r="AA364" s="22">
        <f t="shared" si="165"/>
        <v>4.1364726856596895E-2</v>
      </c>
      <c r="AB364" s="44">
        <f t="shared" si="166"/>
        <v>5.8241098097003938</v>
      </c>
      <c r="AC364" s="44">
        <f t="shared" si="167"/>
        <v>0.48369455604129979</v>
      </c>
      <c r="AD364" s="44">
        <f t="shared" si="168"/>
        <v>17.95415383218451</v>
      </c>
      <c r="AE364" s="44">
        <f t="shared" si="169"/>
        <v>0.48369455604129974</v>
      </c>
      <c r="AF364" s="44">
        <f t="shared" si="170"/>
        <v>17.414006187816128</v>
      </c>
      <c r="AG364" s="44">
        <f t="shared" si="171"/>
        <v>5.6453088327083289E-2</v>
      </c>
      <c r="AH364" s="45">
        <f>AD364+AB364+SUM($AA$346:AA364)</f>
        <v>24.361880763031824</v>
      </c>
      <c r="AI364" s="45">
        <f>AD364+AB364+SUM($AA$346:AA364)</f>
        <v>24.361880763031824</v>
      </c>
    </row>
    <row r="365" spans="5:35" ht="14.4" x14ac:dyDescent="0.3">
      <c r="E365" s="89">
        <v>40161.447916666664</v>
      </c>
      <c r="F365" s="86">
        <f t="shared" si="172"/>
        <v>278.77986111110658</v>
      </c>
      <c r="G365" s="86">
        <v>16950</v>
      </c>
      <c r="H365" s="86">
        <v>4.49</v>
      </c>
      <c r="I365" s="86"/>
      <c r="J365" s="86">
        <v>2540</v>
      </c>
      <c r="K365" s="86"/>
      <c r="L365" s="79">
        <v>1037</v>
      </c>
      <c r="M365" s="86"/>
      <c r="N365" s="42">
        <v>8.08</v>
      </c>
      <c r="O365" s="90"/>
      <c r="P365" s="90"/>
      <c r="Q365" s="90"/>
      <c r="R365" s="87"/>
      <c r="S365" s="87"/>
      <c r="V365" s="43">
        <f t="shared" si="162"/>
        <v>1.1406929344436807E-5</v>
      </c>
      <c r="W365" s="43">
        <f t="shared" si="163"/>
        <v>1.6060835920375118E-3</v>
      </c>
      <c r="X365" s="43">
        <f t="shared" si="164"/>
        <v>4.4971836717480687E-6</v>
      </c>
      <c r="Y365" s="22">
        <f>X365+W365+SUM($V$346:V365)</f>
        <v>1.6678440691220897E-3</v>
      </c>
      <c r="Z365" s="1">
        <f t="shared" si="173"/>
        <v>1.9100771858967637E-5</v>
      </c>
      <c r="AA365" s="22">
        <f t="shared" si="165"/>
        <v>4.3061793404945183E-2</v>
      </c>
      <c r="AB365" s="44">
        <f t="shared" si="166"/>
        <v>6.0630549855313642</v>
      </c>
      <c r="AC365" s="44">
        <f t="shared" si="167"/>
        <v>0.50353904464439447</v>
      </c>
      <c r="AD365" s="44">
        <f t="shared" si="168"/>
        <v>18.690757121700493</v>
      </c>
      <c r="AE365" s="44">
        <f t="shared" si="169"/>
        <v>0.50353904464439436</v>
      </c>
      <c r="AF365" s="44">
        <f t="shared" si="170"/>
        <v>18.128448893470292</v>
      </c>
      <c r="AG365" s="44">
        <f t="shared" si="171"/>
        <v>5.8769183585804054E-2</v>
      </c>
      <c r="AH365" s="45">
        <f>AD365+AB365+SUM($AA$346:AA365)</f>
        <v>25.380491021783723</v>
      </c>
      <c r="AI365" s="45">
        <f>AD365+AB365+SUM($AA$346:AA365)</f>
        <v>25.380491021783723</v>
      </c>
    </row>
    <row r="366" spans="5:35" ht="14.4" x14ac:dyDescent="0.3">
      <c r="E366" s="89">
        <v>40189.420138888891</v>
      </c>
      <c r="F366" s="86">
        <f t="shared" si="172"/>
        <v>306.75208333333285</v>
      </c>
      <c r="G366" s="86">
        <v>17148</v>
      </c>
      <c r="H366" s="86">
        <v>0</v>
      </c>
      <c r="I366" s="86"/>
      <c r="J366" s="86">
        <v>2767</v>
      </c>
      <c r="K366" s="86"/>
      <c r="L366" s="79">
        <v>1037</v>
      </c>
      <c r="M366" s="86"/>
      <c r="N366" s="42">
        <v>8.08</v>
      </c>
      <c r="O366" s="90"/>
      <c r="P366" s="90"/>
      <c r="Q366" s="90"/>
      <c r="R366" s="87"/>
      <c r="S366" s="87"/>
      <c r="V366" s="43">
        <f t="shared" si="162"/>
        <v>0</v>
      </c>
      <c r="W366" s="43">
        <f t="shared" si="163"/>
        <v>0</v>
      </c>
      <c r="X366" s="43">
        <f t="shared" si="164"/>
        <v>0</v>
      </c>
      <c r="Y366" s="22">
        <f>X366+W366+SUM($V$346:V366)</f>
        <v>5.7263293412829749E-5</v>
      </c>
      <c r="Z366" s="1">
        <f t="shared" si="173"/>
        <v>-1.1934001112104547E-5</v>
      </c>
      <c r="AA366" s="22">
        <f t="shared" si="165"/>
        <v>4.3564816124365774E-2</v>
      </c>
      <c r="AB366" s="44">
        <f t="shared" si="166"/>
        <v>6.1338800526189869</v>
      </c>
      <c r="AC366" s="44">
        <f t="shared" si="167"/>
        <v>0.50942109366147936</v>
      </c>
      <c r="AD366" s="44">
        <f t="shared" si="168"/>
        <v>18.909091629670804</v>
      </c>
      <c r="AE366" s="44">
        <f t="shared" si="169"/>
        <v>0.50942109366147947</v>
      </c>
      <c r="AF366" s="44">
        <f t="shared" si="170"/>
        <v>18.340214845146232</v>
      </c>
      <c r="AG366" s="44">
        <f t="shared" si="171"/>
        <v>5.9455690863089571E-2</v>
      </c>
      <c r="AH366" s="45">
        <f>AD366+AB366+SUM($AA$346:AA366)</f>
        <v>25.713215412966022</v>
      </c>
      <c r="AI366" s="45">
        <f>AD366+AB366+SUM($AA$346:AA366)</f>
        <v>25.713215412966022</v>
      </c>
    </row>
    <row r="367" spans="5:35" ht="14.4" x14ac:dyDescent="0.3">
      <c r="E367" s="89">
        <v>40203.467361111114</v>
      </c>
      <c r="F367" s="86">
        <f t="shared" si="172"/>
        <v>320.7993055555562</v>
      </c>
      <c r="G367" s="86">
        <v>17808</v>
      </c>
      <c r="H367" s="86">
        <v>0</v>
      </c>
      <c r="I367" s="86"/>
      <c r="J367" s="91">
        <v>2970</v>
      </c>
      <c r="K367" s="91"/>
      <c r="L367" s="79">
        <v>1037</v>
      </c>
      <c r="M367" s="91"/>
      <c r="N367" s="42">
        <v>8.08</v>
      </c>
      <c r="O367" s="90"/>
      <c r="P367" s="90"/>
      <c r="Q367" s="90"/>
      <c r="R367" s="87"/>
      <c r="S367" s="87"/>
      <c r="V367" s="43">
        <f t="shared" si="162"/>
        <v>0</v>
      </c>
      <c r="W367" s="43">
        <f t="shared" si="163"/>
        <v>0</v>
      </c>
      <c r="X367" s="43">
        <f t="shared" si="164"/>
        <v>0</v>
      </c>
      <c r="Y367" s="22">
        <f>X367+W367+SUM($V$346:V367)</f>
        <v>5.7263293412829749E-5</v>
      </c>
      <c r="Z367" s="1">
        <f t="shared" si="173"/>
        <v>-2.0817458455956098E-5</v>
      </c>
      <c r="AA367" s="22">
        <f t="shared" si="165"/>
        <v>4.5241558522434444E-2</v>
      </c>
      <c r="AB367" s="44">
        <f t="shared" si="166"/>
        <v>6.3699636095777308</v>
      </c>
      <c r="AC367" s="44">
        <f t="shared" si="167"/>
        <v>0.52902792371842933</v>
      </c>
      <c r="AD367" s="44">
        <f t="shared" si="168"/>
        <v>19.63687332290516</v>
      </c>
      <c r="AE367" s="44">
        <f t="shared" si="169"/>
        <v>0.52902792371842933</v>
      </c>
      <c r="AF367" s="44">
        <f t="shared" si="170"/>
        <v>19.046101350732688</v>
      </c>
      <c r="AG367" s="44">
        <f t="shared" si="171"/>
        <v>6.1744048454041231E-2</v>
      </c>
      <c r="AH367" s="45">
        <f>AD367+AB367+SUM($AA$346:AA367)</f>
        <v>26.722322221681555</v>
      </c>
      <c r="AI367" s="45">
        <f>AD367+AB367+SUM($AA$346:AA367)</f>
        <v>26.722322221681555</v>
      </c>
    </row>
    <row r="368" spans="5:35" ht="14.4" x14ac:dyDescent="0.3">
      <c r="E368" s="89">
        <v>40288.442361111112</v>
      </c>
      <c r="F368" s="86">
        <f t="shared" si="172"/>
        <v>405.77430555555475</v>
      </c>
      <c r="G368" s="86">
        <v>18186</v>
      </c>
      <c r="H368" s="86">
        <v>0</v>
      </c>
      <c r="I368" s="86"/>
      <c r="J368" s="86">
        <v>18</v>
      </c>
      <c r="K368" s="86"/>
      <c r="L368" s="79">
        <v>1037</v>
      </c>
      <c r="M368" s="86"/>
      <c r="N368" s="42">
        <v>8.08</v>
      </c>
      <c r="O368" s="90"/>
      <c r="P368" s="90"/>
      <c r="Q368" s="90"/>
      <c r="R368" s="87"/>
      <c r="S368" s="87"/>
      <c r="V368" s="43">
        <f t="shared" si="162"/>
        <v>0</v>
      </c>
      <c r="W368" s="43">
        <f t="shared" si="163"/>
        <v>0</v>
      </c>
      <c r="X368" s="43">
        <f t="shared" si="164"/>
        <v>0</v>
      </c>
      <c r="Y368" s="22">
        <f>X368+W368+SUM($V$346:V368)</f>
        <v>5.7263293412829749E-5</v>
      </c>
      <c r="Z368" s="1">
        <f t="shared" si="173"/>
        <v>-8.8375936980257156E-6</v>
      </c>
      <c r="AA368" s="22">
        <f t="shared" si="165"/>
        <v>4.620187462314649E-2</v>
      </c>
      <c r="AB368" s="44">
        <f t="shared" si="166"/>
        <v>6.5051751012904653</v>
      </c>
      <c r="AC368" s="44">
        <f t="shared" si="167"/>
        <v>0.54025729002377343</v>
      </c>
      <c r="AD368" s="44">
        <f t="shared" si="168"/>
        <v>20.053693747212105</v>
      </c>
      <c r="AE368" s="44">
        <f t="shared" si="169"/>
        <v>0.54025729002377332</v>
      </c>
      <c r="AF368" s="44">
        <f t="shared" si="170"/>
        <v>19.450381803932199</v>
      </c>
      <c r="AG368" s="44">
        <f t="shared" si="171"/>
        <v>6.3054653256131729E-2</v>
      </c>
      <c r="AH368" s="45">
        <f>AD368+AB368+SUM($AA$346:AA368)</f>
        <v>27.320556012324381</v>
      </c>
      <c r="AI368" s="45">
        <f>AD368+AB368+SUM($AA$346:AA368)</f>
        <v>27.320556012324381</v>
      </c>
    </row>
    <row r="369" spans="4:35" ht="14.4" x14ac:dyDescent="0.3">
      <c r="E369" s="89">
        <v>40361.449305555558</v>
      </c>
      <c r="F369" s="86">
        <f t="shared" si="172"/>
        <v>478.78125</v>
      </c>
      <c r="G369" s="86">
        <v>19096</v>
      </c>
      <c r="H369" s="86">
        <v>1.06</v>
      </c>
      <c r="I369" s="86"/>
      <c r="J369" s="86">
        <v>18</v>
      </c>
      <c r="K369" s="86"/>
      <c r="L369" s="79">
        <v>1037</v>
      </c>
      <c r="M369" s="86"/>
      <c r="N369" s="42">
        <v>8.08</v>
      </c>
      <c r="O369" s="90"/>
      <c r="P369" s="90"/>
      <c r="Q369" s="90"/>
      <c r="R369" s="87"/>
      <c r="S369" s="87"/>
      <c r="V369" s="43">
        <f t="shared" si="162"/>
        <v>2.692949912049669E-6</v>
      </c>
      <c r="W369" s="43">
        <f t="shared" si="163"/>
        <v>3.7916450057010303E-4</v>
      </c>
      <c r="X369" s="43">
        <f t="shared" si="164"/>
        <v>1.0616959225062256E-6</v>
      </c>
      <c r="Y369" s="22">
        <f>X369+W369+SUM($V$346:V369)</f>
        <v>4.4018243981748864E-4</v>
      </c>
      <c r="Z369" s="1">
        <f t="shared" si="173"/>
        <v>2.001448566347808E-6</v>
      </c>
      <c r="AA369" s="22">
        <f t="shared" si="165"/>
        <v>4.8513746717453281E-2</v>
      </c>
      <c r="AB369" s="44">
        <f t="shared" si="166"/>
        <v>6.8306842480063086</v>
      </c>
      <c r="AC369" s="44">
        <f t="shared" si="167"/>
        <v>0.56729094964774962</v>
      </c>
      <c r="AD369" s="44">
        <f t="shared" si="168"/>
        <v>21.057150324247356</v>
      </c>
      <c r="AE369" s="44">
        <f t="shared" si="169"/>
        <v>0.56729094964774973</v>
      </c>
      <c r="AF369" s="44">
        <f t="shared" si="170"/>
        <v>20.423649561634736</v>
      </c>
      <c r="AG369" s="44">
        <f t="shared" si="171"/>
        <v>6.6209812964868109E-2</v>
      </c>
      <c r="AH369" s="45">
        <f>AD369+AB369+SUM($AA$346:AA369)</f>
        <v>28.698035482792932</v>
      </c>
      <c r="AI369" s="45">
        <f>AD369+AB369+SUM($AA$346:AA369)</f>
        <v>28.698035482792932</v>
      </c>
    </row>
    <row r="370" spans="4:35" ht="14.4" x14ac:dyDescent="0.3">
      <c r="E370" s="89">
        <v>40507.531944444447</v>
      </c>
      <c r="F370" s="86">
        <f t="shared" si="172"/>
        <v>624.86388888888905</v>
      </c>
      <c r="G370" s="86">
        <v>18353</v>
      </c>
      <c r="H370" s="86">
        <v>0.1</v>
      </c>
      <c r="I370" s="86"/>
      <c r="J370" s="86">
        <v>20</v>
      </c>
      <c r="K370" s="86"/>
      <c r="L370" s="79">
        <v>1037</v>
      </c>
      <c r="M370" s="86"/>
      <c r="N370" s="42">
        <v>8.08</v>
      </c>
      <c r="O370" s="90"/>
      <c r="P370" s="90"/>
      <c r="Q370" s="90"/>
      <c r="R370" s="87"/>
      <c r="S370" s="87"/>
      <c r="V370" s="43">
        <f t="shared" si="162"/>
        <v>2.5405187849525181E-7</v>
      </c>
      <c r="W370" s="43">
        <f t="shared" si="163"/>
        <v>3.577023590283991E-5</v>
      </c>
      <c r="X370" s="43">
        <f t="shared" si="164"/>
        <v>1.0015999268926655E-7</v>
      </c>
      <c r="Y370" s="22">
        <f>X370+W370+SUM($V$346:V370)</f>
        <v>9.6080691098903841E-5</v>
      </c>
      <c r="Z370" s="1">
        <f t="shared" si="173"/>
        <v>2.9347153460594074E-7</v>
      </c>
      <c r="AA370" s="22">
        <f t="shared" si="165"/>
        <v>4.662614126023356E-2</v>
      </c>
      <c r="AB370" s="44">
        <f t="shared" si="166"/>
        <v>6.5649113952482079</v>
      </c>
      <c r="AC370" s="44">
        <f t="shared" si="167"/>
        <v>0.54521841217454703</v>
      </c>
      <c r="AD370" s="44">
        <f t="shared" si="168"/>
        <v>20.237844569591104</v>
      </c>
      <c r="AE370" s="44">
        <f t="shared" si="169"/>
        <v>0.54521841217454703</v>
      </c>
      <c r="AF370" s="44">
        <f t="shared" si="170"/>
        <v>19.628992480345744</v>
      </c>
      <c r="AG370" s="44">
        <f t="shared" si="171"/>
        <v>6.3633677070811925E-2</v>
      </c>
      <c r="AH370" s="45">
        <f>AD370+AB370+SUM($AA$346:AA370)</f>
        <v>27.659583016638813</v>
      </c>
      <c r="AI370" s="45">
        <f>AD370+AB370+SUM($AA$346:AA370)</f>
        <v>27.659583016638813</v>
      </c>
    </row>
    <row r="371" spans="4:35" ht="14.4" x14ac:dyDescent="0.3">
      <c r="E371" s="89">
        <v>40534.451388888891</v>
      </c>
      <c r="F371" s="86">
        <f t="shared" si="172"/>
        <v>651.78333333333285</v>
      </c>
      <c r="G371" s="86">
        <v>18314</v>
      </c>
      <c r="H371" s="86">
        <v>0.62</v>
      </c>
      <c r="I371" s="86"/>
      <c r="J371" s="86">
        <v>23</v>
      </c>
      <c r="K371" s="86"/>
      <c r="L371" s="79">
        <v>1037</v>
      </c>
      <c r="M371" s="86"/>
      <c r="N371" s="42">
        <v>8.08</v>
      </c>
      <c r="O371" s="90"/>
      <c r="P371" s="90"/>
      <c r="Q371" s="90"/>
      <c r="R371" s="87"/>
      <c r="S371" s="87"/>
      <c r="V371" s="43">
        <f t="shared" si="162"/>
        <v>1.575121646670561E-6</v>
      </c>
      <c r="W371" s="43">
        <f t="shared" si="163"/>
        <v>2.2177546259760739E-4</v>
      </c>
      <c r="X371" s="43">
        <f t="shared" si="164"/>
        <v>6.209919546734526E-7</v>
      </c>
      <c r="Y371" s="22">
        <f>X371+W371+SUM($V$346:V371)</f>
        <v>2.8418187140232611E-4</v>
      </c>
      <c r="Z371" s="1">
        <f t="shared" si="173"/>
        <v>1.2114987709848521E-7</v>
      </c>
      <c r="AA371" s="22">
        <f t="shared" si="165"/>
        <v>4.6527061027620414E-2</v>
      </c>
      <c r="AB371" s="44">
        <f t="shared" si="166"/>
        <v>6.5509610032461012</v>
      </c>
      <c r="AC371" s="44">
        <f t="shared" si="167"/>
        <v>0.54405982676209086</v>
      </c>
      <c r="AD371" s="44">
        <f t="shared" si="168"/>
        <v>20.19483928771816</v>
      </c>
      <c r="AE371" s="44">
        <f t="shared" si="169"/>
        <v>0.54405982676209075</v>
      </c>
      <c r="AF371" s="44">
        <f t="shared" si="170"/>
        <v>19.58728100501563</v>
      </c>
      <c r="AG371" s="44">
        <f t="shared" si="171"/>
        <v>6.3498455940437487E-2</v>
      </c>
      <c r="AH371" s="45">
        <f>AD371+AB371+SUM($AA$346:AA371)</f>
        <v>27.649154403791378</v>
      </c>
      <c r="AI371" s="45">
        <f>AD371+AB371+SUM($AA$346:AA371)</f>
        <v>27.649154403791378</v>
      </c>
    </row>
    <row r="372" spans="4:35" ht="14.4" x14ac:dyDescent="0.3">
      <c r="E372" s="89">
        <v>40609.642361111109</v>
      </c>
      <c r="F372" s="86">
        <f t="shared" si="172"/>
        <v>726.97430555555184</v>
      </c>
      <c r="G372" s="86">
        <v>18097</v>
      </c>
      <c r="H372" s="86">
        <v>3.53</v>
      </c>
      <c r="I372" s="86"/>
      <c r="J372" s="86">
        <v>71</v>
      </c>
      <c r="K372" s="86"/>
      <c r="L372" s="79">
        <v>1037</v>
      </c>
      <c r="M372" s="86"/>
      <c r="N372" s="42">
        <v>8.08</v>
      </c>
      <c r="O372" s="90"/>
      <c r="P372" s="90"/>
      <c r="Q372" s="90"/>
      <c r="R372" s="87"/>
      <c r="S372" s="87"/>
      <c r="V372" s="43">
        <f t="shared" si="162"/>
        <v>8.9680313108823871E-6</v>
      </c>
      <c r="W372" s="43">
        <f t="shared" si="163"/>
        <v>1.2626893273702485E-3</v>
      </c>
      <c r="X372" s="43">
        <f t="shared" si="164"/>
        <v>3.5356477419311098E-6</v>
      </c>
      <c r="Y372" s="22">
        <f>X372+W372+SUM($V$346:V372)</f>
        <v>1.3369784232731073E-3</v>
      </c>
      <c r="Z372" s="1">
        <f t="shared" si="173"/>
        <v>2.7473073447189335E-6</v>
      </c>
      <c r="AA372" s="22">
        <f t="shared" si="165"/>
        <v>4.597576845128571E-2</v>
      </c>
      <c r="AB372" s="44">
        <f t="shared" si="166"/>
        <v>6.4733395913369378</v>
      </c>
      <c r="AC372" s="44">
        <f t="shared" si="167"/>
        <v>0.53761333869791195</v>
      </c>
      <c r="AD372" s="44">
        <f t="shared" si="168"/>
        <v>19.955553488578989</v>
      </c>
      <c r="AE372" s="44">
        <f t="shared" si="169"/>
        <v>0.53761333869791195</v>
      </c>
      <c r="AF372" s="44">
        <f t="shared" si="170"/>
        <v>19.355194078178876</v>
      </c>
      <c r="AG372" s="44">
        <f t="shared" si="171"/>
        <v>6.2746071702200368E-2</v>
      </c>
      <c r="AH372" s="45">
        <f>AD372+AB372+SUM($AA$346:AA372)</f>
        <v>27.378222961194329</v>
      </c>
      <c r="AI372" s="45">
        <f>AD372+AB372+SUM($AA$346:AA372)</f>
        <v>27.378222961194329</v>
      </c>
    </row>
    <row r="373" spans="4:35" ht="14.4" x14ac:dyDescent="0.3">
      <c r="E373" s="89">
        <v>40659.445833333331</v>
      </c>
      <c r="F373" s="86">
        <f t="shared" si="172"/>
        <v>776.77777777777374</v>
      </c>
      <c r="G373" s="86">
        <v>17822</v>
      </c>
      <c r="H373" s="85">
        <v>4.9400000000000004</v>
      </c>
      <c r="I373" s="85"/>
      <c r="J373" s="86">
        <v>25</v>
      </c>
      <c r="K373" s="86"/>
      <c r="L373" s="79">
        <v>1037</v>
      </c>
      <c r="M373" s="86"/>
      <c r="N373" s="42">
        <v>8.08</v>
      </c>
      <c r="O373" s="90"/>
      <c r="P373" s="90"/>
      <c r="Q373" s="90"/>
      <c r="R373" s="87"/>
      <c r="S373" s="87"/>
      <c r="V373" s="43">
        <f t="shared" si="162"/>
        <v>1.2550162797665439E-5</v>
      </c>
      <c r="W373" s="43">
        <f t="shared" si="163"/>
        <v>1.7670496536002916E-3</v>
      </c>
      <c r="X373" s="43">
        <f t="shared" si="164"/>
        <v>4.9479036388497692E-6</v>
      </c>
      <c r="Y373" s="22">
        <f>X373+W373+SUM($V$346:V373)</f>
        <v>1.8553011681977343E-3</v>
      </c>
      <c r="Z373" s="1">
        <f t="shared" si="173"/>
        <v>1.2078259474889839E-5</v>
      </c>
      <c r="AA373" s="22">
        <f t="shared" si="165"/>
        <v>4.5277125785423776E-2</v>
      </c>
      <c r="AB373" s="44">
        <f t="shared" si="166"/>
        <v>6.374971442604128</v>
      </c>
      <c r="AC373" s="44">
        <f t="shared" si="167"/>
        <v>0.52944382617418284</v>
      </c>
      <c r="AD373" s="44">
        <f t="shared" si="168"/>
        <v>19.652311116398003</v>
      </c>
      <c r="AE373" s="44">
        <f t="shared" si="169"/>
        <v>0.52944382617418273</v>
      </c>
      <c r="AF373" s="44">
        <f t="shared" si="170"/>
        <v>19.061074700851183</v>
      </c>
      <c r="AG373" s="44">
        <f t="shared" si="171"/>
        <v>6.1792589372637166E-2</v>
      </c>
      <c r="AH373" s="45">
        <f>AD373+AB373+SUM($AA$346:AA373)</f>
        <v>27.021889566065958</v>
      </c>
      <c r="AI373" s="45">
        <f>AD373+AB373+SUM($AA$346:AA373)</f>
        <v>27.021889566065958</v>
      </c>
    </row>
    <row r="374" spans="4:35" ht="14.4" x14ac:dyDescent="0.3">
      <c r="E374" s="89">
        <v>40695.497916666667</v>
      </c>
      <c r="F374" s="86">
        <f t="shared" si="172"/>
        <v>812.82986111110949</v>
      </c>
      <c r="G374" s="86">
        <v>17857</v>
      </c>
      <c r="H374" s="85">
        <v>1.1200000000000001</v>
      </c>
      <c r="I374" s="85"/>
      <c r="J374" s="86">
        <v>18</v>
      </c>
      <c r="K374" s="86"/>
      <c r="L374" s="79">
        <v>1037</v>
      </c>
      <c r="M374" s="86"/>
      <c r="N374" s="42">
        <v>8.08</v>
      </c>
      <c r="O374" s="102"/>
      <c r="P374" s="90"/>
      <c r="Q374" s="90"/>
      <c r="R374" s="87"/>
      <c r="S374" s="87"/>
      <c r="V374" s="43">
        <f t="shared" si="162"/>
        <v>2.8453810391468203E-6</v>
      </c>
      <c r="W374" s="43">
        <f t="shared" si="163"/>
        <v>4.0062664211180699E-4</v>
      </c>
      <c r="X374" s="43">
        <f t="shared" si="164"/>
        <v>1.1217919181197856E-6</v>
      </c>
      <c r="Y374" s="22">
        <f>X374+W374+SUM($V$346:V374)</f>
        <v>4.8789742602766664E-4</v>
      </c>
      <c r="Z374" s="1">
        <f t="shared" si="173"/>
        <v>3.6317885812306997E-6</v>
      </c>
      <c r="AA374" s="22">
        <f t="shared" si="165"/>
        <v>4.5366043942897109E-2</v>
      </c>
      <c r="AB374" s="44">
        <f t="shared" si="166"/>
        <v>6.3874910251701218</v>
      </c>
      <c r="AC374" s="44">
        <f t="shared" si="167"/>
        <v>0.53048358231356652</v>
      </c>
      <c r="AD374" s="44">
        <f t="shared" si="168"/>
        <v>19.690905600130133</v>
      </c>
      <c r="AE374" s="44">
        <f t="shared" si="169"/>
        <v>0.53048358231356652</v>
      </c>
      <c r="AF374" s="44">
        <f t="shared" si="170"/>
        <v>19.098508076147439</v>
      </c>
      <c r="AG374" s="44">
        <f t="shared" si="171"/>
        <v>6.1913941669127032E-2</v>
      </c>
      <c r="AH374" s="45">
        <f>AD374+AB374+SUM($AA$346:AA374)</f>
        <v>27.118369676306976</v>
      </c>
      <c r="AI374" s="45">
        <f>AD374+AB374+SUM($AA$346:AA374)</f>
        <v>27.118369676306976</v>
      </c>
    </row>
    <row r="375" spans="4:35" ht="14.4" x14ac:dyDescent="0.3">
      <c r="E375" s="89">
        <v>40749.454861111109</v>
      </c>
      <c r="F375" s="86">
        <f t="shared" si="172"/>
        <v>866.78680555555184</v>
      </c>
      <c r="G375" s="97">
        <v>17065</v>
      </c>
      <c r="H375" s="86">
        <v>1.28</v>
      </c>
      <c r="I375" s="86"/>
      <c r="J375" s="90" t="s">
        <v>150</v>
      </c>
      <c r="K375" s="90"/>
      <c r="L375" s="79">
        <v>1037</v>
      </c>
      <c r="M375" s="90"/>
      <c r="N375" s="42">
        <v>8.08</v>
      </c>
      <c r="O375" s="86"/>
      <c r="P375" s="84"/>
      <c r="Q375" s="90"/>
      <c r="R375" s="87"/>
      <c r="S375" s="87"/>
      <c r="V375" s="43">
        <f t="shared" si="162"/>
        <v>3.2518640447392228E-6</v>
      </c>
      <c r="W375" s="43">
        <f t="shared" si="163"/>
        <v>4.5785901955635086E-4</v>
      </c>
      <c r="X375" s="43">
        <f t="shared" si="164"/>
        <v>1.2820479064226117E-6</v>
      </c>
      <c r="Y375" s="22">
        <f>X375+W375+SUM($V$346:V375)</f>
        <v>5.4854192350525257E-4</v>
      </c>
      <c r="Z375" s="1">
        <f t="shared" si="173"/>
        <v>-7.6947724425380228E-6</v>
      </c>
      <c r="AA375" s="22">
        <f t="shared" si="165"/>
        <v>4.3353953065214716E-2</v>
      </c>
      <c r="AB375" s="44">
        <f t="shared" si="166"/>
        <v>6.1041907568196301</v>
      </c>
      <c r="AC375" s="44">
        <f t="shared" si="167"/>
        <v>0.50695538624522662</v>
      </c>
      <c r="AD375" s="44">
        <f t="shared" si="168"/>
        <v>18.817567568248901</v>
      </c>
      <c r="AE375" s="44">
        <f t="shared" si="169"/>
        <v>0.50695538624522651</v>
      </c>
      <c r="AF375" s="44">
        <f t="shared" si="170"/>
        <v>18.251444269443688</v>
      </c>
      <c r="AG375" s="44">
        <f t="shared" si="171"/>
        <v>5.916791255998502E-2</v>
      </c>
      <c r="AH375" s="45">
        <f>AD375+AB375+SUM($AA$346:AA375)</f>
        <v>26.005085329140471</v>
      </c>
      <c r="AI375" s="45">
        <f>AD375+AB375+SUM($AA$346:AA375)</f>
        <v>26.005085329140471</v>
      </c>
    </row>
    <row r="376" spans="4:35" ht="14.4" x14ac:dyDescent="0.3">
      <c r="E376" s="89">
        <v>40799.654166666667</v>
      </c>
      <c r="F376" s="86">
        <f t="shared" si="172"/>
        <v>916.98611111110949</v>
      </c>
      <c r="G376" s="86">
        <v>13390</v>
      </c>
      <c r="H376" s="85">
        <v>5.25</v>
      </c>
      <c r="I376" s="85"/>
      <c r="J376" s="90" t="s">
        <v>150</v>
      </c>
      <c r="K376" s="90"/>
      <c r="L376" s="79">
        <v>1037</v>
      </c>
      <c r="M376" s="90"/>
      <c r="N376" s="42">
        <v>8.08</v>
      </c>
      <c r="O376" s="90"/>
      <c r="P376" s="90"/>
      <c r="Q376" s="90"/>
      <c r="R376" s="87"/>
      <c r="S376" s="87"/>
      <c r="V376" s="43">
        <f t="shared" si="162"/>
        <v>1.3337723621000719E-5</v>
      </c>
      <c r="W376" s="43">
        <f t="shared" si="163"/>
        <v>1.8779373848990951E-3</v>
      </c>
      <c r="X376" s="43">
        <f t="shared" si="164"/>
        <v>5.2583996161864944E-6</v>
      </c>
      <c r="Y376" s="22">
        <f>X376+W376+SUM($V$346:V376)</f>
        <v>1.9859343641787613E-3</v>
      </c>
      <c r="Z376" s="1">
        <f t="shared" si="173"/>
        <v>1.8274572747709187E-6</v>
      </c>
      <c r="AA376" s="22">
        <f t="shared" si="165"/>
        <v>3.4017546530514212E-2</v>
      </c>
      <c r="AB376" s="44">
        <f t="shared" si="166"/>
        <v>4.7896345873902639</v>
      </c>
      <c r="AC376" s="44">
        <f t="shared" si="167"/>
        <v>0.39778099160993768</v>
      </c>
      <c r="AD376" s="44">
        <f t="shared" si="168"/>
        <v>14.76514677637579</v>
      </c>
      <c r="AE376" s="44">
        <f t="shared" si="169"/>
        <v>0.39778099160993757</v>
      </c>
      <c r="AF376" s="44">
        <f t="shared" si="170"/>
        <v>14.320939863337301</v>
      </c>
      <c r="AG376" s="44">
        <f t="shared" si="171"/>
        <v>4.6425921428549642E-2</v>
      </c>
      <c r="AH376" s="45">
        <f>AD376+AB376+SUM($AA$346:AA376)</f>
        <v>20.672125914368507</v>
      </c>
      <c r="AI376" s="45">
        <f>AD376+AB376+SUM($AA$346:AA376)</f>
        <v>20.672125914368507</v>
      </c>
    </row>
    <row r="377" spans="4:35" ht="14.4" x14ac:dyDescent="0.3">
      <c r="E377" s="89">
        <v>40854.397222222222</v>
      </c>
      <c r="F377" s="86">
        <f t="shared" si="172"/>
        <v>971.72916666666424</v>
      </c>
      <c r="G377" s="86">
        <v>20318</v>
      </c>
      <c r="H377" s="85">
        <v>6.02</v>
      </c>
      <c r="I377" s="85"/>
      <c r="J377" s="86">
        <v>4</v>
      </c>
      <c r="K377" s="86"/>
      <c r="L377" s="79">
        <v>1037</v>
      </c>
      <c r="M377" s="86"/>
      <c r="N377" s="42">
        <v>8.08</v>
      </c>
      <c r="O377" s="90"/>
      <c r="P377" s="90"/>
      <c r="Q377" s="90"/>
      <c r="R377" s="87"/>
      <c r="S377" s="87"/>
      <c r="V377" s="43">
        <f t="shared" si="162"/>
        <v>1.5293923085414158E-5</v>
      </c>
      <c r="W377" s="43">
        <f t="shared" si="163"/>
        <v>2.1533682013509621E-3</v>
      </c>
      <c r="X377" s="43">
        <f t="shared" si="164"/>
        <v>6.0296315598938464E-6</v>
      </c>
      <c r="Y377" s="22">
        <f>X377+W377+SUM($V$346:V377)</f>
        <v>2.2774303356597496E-3</v>
      </c>
      <c r="Z377" s="1">
        <f t="shared" si="173"/>
        <v>1.2841619342694505E-5</v>
      </c>
      <c r="AA377" s="22">
        <f t="shared" si="165"/>
        <v>5.1618260672665256E-2</v>
      </c>
      <c r="AB377" s="44">
        <f t="shared" si="166"/>
        <v>7.2677965307390124</v>
      </c>
      <c r="AC377" s="44">
        <f t="shared" si="167"/>
        <v>0.60359329257137506</v>
      </c>
      <c r="AD377" s="44">
        <f t="shared" si="168"/>
        <v>22.404649156266114</v>
      </c>
      <c r="AE377" s="44">
        <f t="shared" si="169"/>
        <v>0.60359329257137495</v>
      </c>
      <c r="AF377" s="44">
        <f t="shared" si="170"/>
        <v>21.730609121978137</v>
      </c>
      <c r="AG377" s="44">
        <f t="shared" si="171"/>
        <v>7.0446741716599814E-2</v>
      </c>
      <c r="AH377" s="45">
        <f>AD377+AB377+SUM($AA$346:AA377)</f>
        <v>30.841408498280245</v>
      </c>
      <c r="AI377" s="45">
        <f>AD377+AB377+SUM($AA$346:AA377)</f>
        <v>30.841408498280245</v>
      </c>
    </row>
    <row r="378" spans="4:35" ht="14.4" x14ac:dyDescent="0.3">
      <c r="E378" s="89">
        <v>40942.430555555555</v>
      </c>
      <c r="F378" s="86">
        <f t="shared" si="172"/>
        <v>1059.7624999999971</v>
      </c>
      <c r="G378" s="86">
        <v>20237</v>
      </c>
      <c r="H378" s="85">
        <v>6.51</v>
      </c>
      <c r="I378" s="85"/>
      <c r="J378" s="86">
        <v>8</v>
      </c>
      <c r="K378" s="86"/>
      <c r="L378" s="79">
        <v>1037</v>
      </c>
      <c r="M378" s="86"/>
      <c r="N378" s="42">
        <v>8.08</v>
      </c>
      <c r="O378" s="90"/>
      <c r="P378" s="90"/>
      <c r="Q378" s="90"/>
      <c r="R378" s="87"/>
      <c r="S378" s="87"/>
      <c r="V378" s="43">
        <f t="shared" si="162"/>
        <v>1.6538777290040892E-5</v>
      </c>
      <c r="W378" s="43">
        <f t="shared" si="163"/>
        <v>2.3286423572748778E-3</v>
      </c>
      <c r="X378" s="43">
        <f t="shared" si="164"/>
        <v>6.5204155240712535E-6</v>
      </c>
      <c r="Y378" s="22">
        <f>X378+W378+SUM($V$346:V378)</f>
        <v>2.4697340528378837E-3</v>
      </c>
      <c r="Z378" s="1">
        <f t="shared" si="173"/>
        <v>8.8676077661088853E-6</v>
      </c>
      <c r="AA378" s="22">
        <f t="shared" si="165"/>
        <v>5.1412478651084101E-2</v>
      </c>
      <c r="AB378" s="44">
        <f t="shared" si="166"/>
        <v>7.2388226396577124</v>
      </c>
      <c r="AC378" s="44">
        <f t="shared" si="167"/>
        <v>0.60118699979165857</v>
      </c>
      <c r="AD378" s="44">
        <f t="shared" si="168"/>
        <v>22.315330493914633</v>
      </c>
      <c r="AE378" s="44">
        <f t="shared" si="169"/>
        <v>0.60118699979165868</v>
      </c>
      <c r="AF378" s="44">
        <f t="shared" si="170"/>
        <v>21.643977596292537</v>
      </c>
      <c r="AG378" s="44">
        <f t="shared" si="171"/>
        <v>7.0165897830437599E-2</v>
      </c>
      <c r="AH378" s="45">
        <f>AD378+AB378+SUM($AA$346:AA378)</f>
        <v>30.774528423498548</v>
      </c>
      <c r="AI378" s="45">
        <f>AD378+AB378+SUM($AA$346:AA378)</f>
        <v>30.774528423498548</v>
      </c>
    </row>
    <row r="379" spans="4:35" ht="14.4" x14ac:dyDescent="0.3">
      <c r="E379" s="89">
        <v>41016.539583333331</v>
      </c>
      <c r="F379" s="86">
        <f t="shared" si="172"/>
        <v>1133.8715277777737</v>
      </c>
      <c r="G379" s="86">
        <v>20393</v>
      </c>
      <c r="H379" s="85">
        <v>11.66</v>
      </c>
      <c r="I379" s="85"/>
      <c r="J379" s="86">
        <v>17</v>
      </c>
      <c r="K379" s="86"/>
      <c r="L379" s="79">
        <v>1037</v>
      </c>
      <c r="M379" s="86"/>
      <c r="N379" s="42">
        <v>8.08</v>
      </c>
      <c r="O379" s="90"/>
      <c r="P379" s="90"/>
      <c r="Q379" s="90"/>
      <c r="R379" s="87"/>
      <c r="S379" s="87"/>
      <c r="V379" s="43">
        <f t="shared" si="162"/>
        <v>2.962244903254636E-5</v>
      </c>
      <c r="W379" s="43">
        <f t="shared" si="163"/>
        <v>4.1708095062711328E-3</v>
      </c>
      <c r="X379" s="43">
        <f t="shared" si="164"/>
        <v>1.167865514756848E-5</v>
      </c>
      <c r="Y379" s="22">
        <f>X379+W379+SUM($V$346:V379)</f>
        <v>4.3466818904901823E-3</v>
      </c>
      <c r="Z379" s="1">
        <f t="shared" si="173"/>
        <v>9.9004311271754299E-6</v>
      </c>
      <c r="AA379" s="22">
        <f t="shared" si="165"/>
        <v>5.1808799581536696E-2</v>
      </c>
      <c r="AB379" s="44">
        <f t="shared" si="166"/>
        <v>7.2946242076661418</v>
      </c>
      <c r="AC379" s="44">
        <f t="shared" si="167"/>
        <v>0.60582134144148303</v>
      </c>
      <c r="AD379" s="44">
        <f t="shared" si="168"/>
        <v>22.487351621406379</v>
      </c>
      <c r="AE379" s="44">
        <f t="shared" si="169"/>
        <v>0.60582134144148292</v>
      </c>
      <c r="AF379" s="44">
        <f t="shared" si="170"/>
        <v>21.810823497612962</v>
      </c>
      <c r="AG379" s="44">
        <f t="shared" si="171"/>
        <v>7.0706782351935227E-2</v>
      </c>
      <c r="AH379" s="45">
        <f>AD379+AB379+SUM($AA$346:AA379)</f>
        <v>31.054159918580261</v>
      </c>
      <c r="AI379" s="45">
        <f>AD379+AB379+SUM($AA$346:AA379)</f>
        <v>31.054159918580261</v>
      </c>
    </row>
    <row r="380" spans="4:35" ht="14.4" x14ac:dyDescent="0.3">
      <c r="E380" s="89">
        <v>41085.451388888891</v>
      </c>
      <c r="F380" s="86">
        <f t="shared" si="172"/>
        <v>1202.7833333333328</v>
      </c>
      <c r="G380" s="86">
        <v>19562</v>
      </c>
      <c r="H380" s="88">
        <v>19.399999999999999</v>
      </c>
      <c r="I380" s="88"/>
      <c r="J380" s="86">
        <v>18</v>
      </c>
      <c r="K380" s="86"/>
      <c r="L380" s="79">
        <v>1037</v>
      </c>
      <c r="M380" s="86"/>
      <c r="N380" s="42">
        <v>8.08</v>
      </c>
      <c r="O380" s="90"/>
      <c r="P380" s="90"/>
      <c r="Q380" s="90"/>
      <c r="R380" s="87"/>
      <c r="S380" s="87"/>
      <c r="V380" s="43">
        <f t="shared" si="162"/>
        <v>4.9286064428078848E-5</v>
      </c>
      <c r="W380" s="43">
        <f t="shared" si="163"/>
        <v>6.9394257651509408E-3</v>
      </c>
      <c r="X380" s="43">
        <f t="shared" si="164"/>
        <v>1.9431038581717706E-5</v>
      </c>
      <c r="Y380" s="22">
        <f>X380+W380+SUM($V$346:V380)</f>
        <v>7.1723365972322191E-3</v>
      </c>
      <c r="Z380" s="1">
        <f t="shared" si="173"/>
        <v>2.1078386429885118E-5</v>
      </c>
      <c r="AA380" s="22">
        <f t="shared" si="165"/>
        <v>4.9697628471241158E-2</v>
      </c>
      <c r="AB380" s="44">
        <f t="shared" si="166"/>
        <v>6.9973735473135426</v>
      </c>
      <c r="AC380" s="44">
        <f t="shared" si="167"/>
        <v>0.58113455996068708</v>
      </c>
      <c r="AD380" s="44">
        <f t="shared" si="168"/>
        <v>21.571008307652225</v>
      </c>
      <c r="AE380" s="44">
        <f t="shared" si="169"/>
        <v>0.58113455996068719</v>
      </c>
      <c r="AF380" s="44">
        <f t="shared" si="170"/>
        <v>20.922048215579117</v>
      </c>
      <c r="AG380" s="44">
        <f t="shared" si="171"/>
        <v>6.7825532112418846E-2</v>
      </c>
      <c r="AH380" s="45">
        <f>AD380+AB380+SUM($AA$346:AA380)</f>
        <v>29.890263572944747</v>
      </c>
      <c r="AI380" s="45">
        <f>AD380+AB380+SUM($AA$346:AA380)</f>
        <v>29.890263572944747</v>
      </c>
    </row>
    <row r="381" spans="4:35" ht="14.4" x14ac:dyDescent="0.3">
      <c r="E381" s="89">
        <v>41130.599305555559</v>
      </c>
      <c r="F381" s="86">
        <f t="shared" si="172"/>
        <v>1247.9312500000015</v>
      </c>
      <c r="G381" s="86">
        <v>19942</v>
      </c>
      <c r="H381" s="86">
        <v>30.09</v>
      </c>
      <c r="I381" s="86"/>
      <c r="J381" s="86">
        <v>19</v>
      </c>
      <c r="K381" s="86"/>
      <c r="L381" s="79">
        <v>1037</v>
      </c>
      <c r="M381" s="86"/>
      <c r="N381" s="42">
        <v>8.08</v>
      </c>
      <c r="O381" s="90"/>
      <c r="P381" s="90"/>
      <c r="Q381" s="90"/>
      <c r="R381" s="87"/>
      <c r="S381" s="87"/>
      <c r="V381" s="43">
        <f t="shared" si="162"/>
        <v>7.6444210239221271E-5</v>
      </c>
      <c r="W381" s="43">
        <f t="shared" si="163"/>
        <v>1.0763263983164528E-2</v>
      </c>
      <c r="X381" s="43">
        <f t="shared" si="164"/>
        <v>3.013814180020031E-5</v>
      </c>
      <c r="Y381" s="22">
        <f>X381+W381+SUM($V$346:V381)</f>
        <v>1.1083326128703509E-2</v>
      </c>
      <c r="Z381" s="1">
        <f t="shared" si="173"/>
        <v>4.4018372536079517E-5</v>
      </c>
      <c r="AA381" s="22">
        <f t="shared" si="165"/>
        <v>5.0663025609523113E-2</v>
      </c>
      <c r="AB381" s="44">
        <f t="shared" si="166"/>
        <v>7.1333004437443348</v>
      </c>
      <c r="AC381" s="44">
        <f t="shared" si="167"/>
        <v>0.59242334090256721</v>
      </c>
      <c r="AD381" s="44">
        <f t="shared" si="168"/>
        <v>21.990034131029578</v>
      </c>
      <c r="AE381" s="44">
        <f t="shared" si="169"/>
        <v>0.59242334090256732</v>
      </c>
      <c r="AF381" s="44">
        <f t="shared" si="170"/>
        <v>21.328467718795558</v>
      </c>
      <c r="AG381" s="44">
        <f t="shared" si="171"/>
        <v>6.9143071331451617E-2</v>
      </c>
      <c r="AH381" s="45">
        <f>AD381+AB381+SUM($AA$346:AA381)</f>
        <v>30.495879318362416</v>
      </c>
      <c r="AI381" s="45">
        <f>AD381+AB381+SUM($AA$346:AA381)</f>
        <v>30.495879318362416</v>
      </c>
    </row>
    <row r="382" spans="4:35" ht="14.4" x14ac:dyDescent="0.3">
      <c r="E382" s="89">
        <v>41157.553472222222</v>
      </c>
      <c r="F382" s="86">
        <f t="shared" si="172"/>
        <v>1274.8854166666642</v>
      </c>
      <c r="G382" s="86">
        <v>20208</v>
      </c>
      <c r="H382" s="88">
        <v>35.1</v>
      </c>
      <c r="I382" s="88"/>
      <c r="J382" s="86"/>
      <c r="K382" s="86"/>
      <c r="L382" s="79">
        <v>1037</v>
      </c>
      <c r="M382" s="86"/>
      <c r="N382" s="42">
        <v>8.08</v>
      </c>
      <c r="O382" s="90"/>
      <c r="P382" s="90"/>
      <c r="Q382" s="90"/>
      <c r="R382" s="87"/>
      <c r="S382" s="87"/>
      <c r="V382" s="43">
        <f t="shared" si="162"/>
        <v>8.9172209351833374E-5</v>
      </c>
      <c r="W382" s="43">
        <f t="shared" si="163"/>
        <v>1.2555352801896808E-2</v>
      </c>
      <c r="X382" s="43">
        <f t="shared" si="164"/>
        <v>3.5156157433932563E-5</v>
      </c>
      <c r="Y382" s="22">
        <f>X382+W382+SUM($V$346:V382)</f>
        <v>1.2969605172421355E-2</v>
      </c>
      <c r="Z382" s="1">
        <f t="shared" si="173"/>
        <v>6.193056510919693E-5</v>
      </c>
      <c r="AA382" s="22">
        <f t="shared" si="165"/>
        <v>5.1338803606320475E-2</v>
      </c>
      <c r="AB382" s="44">
        <f t="shared" si="166"/>
        <v>7.2284492712458883</v>
      </c>
      <c r="AC382" s="44">
        <f t="shared" si="167"/>
        <v>0.60032548756188331</v>
      </c>
      <c r="AD382" s="44">
        <f t="shared" si="168"/>
        <v>22.283352207393722</v>
      </c>
      <c r="AE382" s="44">
        <f t="shared" si="169"/>
        <v>0.60032548756188342</v>
      </c>
      <c r="AF382" s="44">
        <f t="shared" si="170"/>
        <v>21.612961371047064</v>
      </c>
      <c r="AG382" s="44">
        <f t="shared" si="171"/>
        <v>7.006534878477455E-2</v>
      </c>
      <c r="AH382" s="45">
        <f>AD382+AB382+SUM($AA$346:AA382)</f>
        <v>30.935685025834434</v>
      </c>
      <c r="AI382" s="45">
        <f>AD382+AB382+SUM($AA$346:AA382)</f>
        <v>30.935685025834434</v>
      </c>
    </row>
    <row r="383" spans="4:35" ht="14.4" x14ac:dyDescent="0.3">
      <c r="D383" s="121">
        <f>(F384-F383)/Y384*0.2+F383</f>
        <v>1440.2719493392849</v>
      </c>
      <c r="E383" s="89">
        <v>41191.63958333333</v>
      </c>
      <c r="F383" s="86">
        <f t="shared" si="172"/>
        <v>1308.9715277777723</v>
      </c>
      <c r="G383" s="86">
        <v>1984</v>
      </c>
      <c r="H383" s="86">
        <v>2.4</v>
      </c>
      <c r="I383" s="86"/>
      <c r="J383" s="86"/>
      <c r="K383" s="86"/>
      <c r="L383" s="79">
        <v>1037</v>
      </c>
      <c r="M383" s="86"/>
      <c r="N383" s="42">
        <v>8.08</v>
      </c>
      <c r="O383" s="90"/>
      <c r="P383" s="90"/>
      <c r="Q383" s="90"/>
      <c r="R383" s="87"/>
      <c r="S383" s="87"/>
      <c r="V383" s="43">
        <f t="shared" si="162"/>
        <v>6.0972450838860422E-6</v>
      </c>
      <c r="W383" s="43">
        <f t="shared" si="163"/>
        <v>8.5848566166815763E-4</v>
      </c>
      <c r="X383" s="43">
        <f t="shared" si="164"/>
        <v>2.4038398245423973E-6</v>
      </c>
      <c r="Y383" s="111">
        <f>Y382</f>
        <v>1.2969605172421355E-2</v>
      </c>
      <c r="Z383" s="1">
        <f t="shared" si="173"/>
        <v>5.7037161180658721E-5</v>
      </c>
      <c r="AA383" s="22">
        <f t="shared" si="165"/>
        <v>5.040389269345795E-3</v>
      </c>
      <c r="AB383" s="44">
        <f t="shared" si="166"/>
        <v>0.70968148031234379</v>
      </c>
      <c r="AC383" s="44">
        <f t="shared" si="167"/>
        <v>5.8939319443922042E-2</v>
      </c>
      <c r="AD383" s="44">
        <f t="shared" si="168"/>
        <v>2.1877558778438813</v>
      </c>
      <c r="AE383" s="44">
        <f t="shared" si="169"/>
        <v>5.8939319443922049E-2</v>
      </c>
      <c r="AF383" s="44">
        <f t="shared" si="170"/>
        <v>2.1219376167932196</v>
      </c>
      <c r="AG383" s="44">
        <f t="shared" si="171"/>
        <v>6.8789416067395444E-3</v>
      </c>
      <c r="AH383" s="45">
        <f>AD383+AB383+SUM($AA$346:AA383)</f>
        <v>4.3263612946203942</v>
      </c>
      <c r="AI383" s="77">
        <f>AI382</f>
        <v>30.935685025834434</v>
      </c>
    </row>
    <row r="384" spans="4:35" ht="14.4" x14ac:dyDescent="0.3">
      <c r="E384" s="89">
        <v>42278.564583333333</v>
      </c>
      <c r="F384" s="86">
        <f t="shared" si="172"/>
        <v>2395.8965277777752</v>
      </c>
      <c r="G384" s="86">
        <v>13676</v>
      </c>
      <c r="H384" s="86">
        <v>4279</v>
      </c>
      <c r="I384" s="86"/>
      <c r="J384" s="86">
        <v>12</v>
      </c>
      <c r="K384" s="86">
        <v>5</v>
      </c>
      <c r="L384" s="86">
        <v>1102</v>
      </c>
      <c r="M384" s="86"/>
      <c r="N384" s="42">
        <v>8.08</v>
      </c>
      <c r="O384" s="90"/>
      <c r="P384" s="90"/>
      <c r="Q384" s="90"/>
      <c r="R384" s="87"/>
      <c r="S384" s="87"/>
      <c r="V384" s="43">
        <f t="shared" si="162"/>
        <v>1.1552275437468302E-2</v>
      </c>
      <c r="W384" s="43">
        <f t="shared" si="163"/>
        <v>1.6265481682732272</v>
      </c>
      <c r="X384" s="43">
        <f t="shared" si="164"/>
        <v>4.5544863915770823E-3</v>
      </c>
      <c r="Y384" s="22">
        <f>X384+W384+SUM($V$383:V384)+$Y$383</f>
        <v>1.6556306325197778</v>
      </c>
      <c r="Z384" s="1">
        <f t="shared" si="173"/>
        <v>1.4661503295787727E-3</v>
      </c>
      <c r="AA384" s="22">
        <f t="shared" si="165"/>
        <v>3.6921925422485742E-2</v>
      </c>
      <c r="AB384" s="44">
        <f t="shared" si="166"/>
        <v>5.198568064805948</v>
      </c>
      <c r="AC384" s="44">
        <f t="shared" si="167"/>
        <v>0.43174307393186756</v>
      </c>
      <c r="AD384" s="44">
        <f t="shared" si="168"/>
        <v>16.025777980207614</v>
      </c>
      <c r="AE384" s="44">
        <f t="shared" si="169"/>
        <v>0.4317430739318675</v>
      </c>
      <c r="AF384" s="44">
        <f t="shared" si="170"/>
        <v>15.543645193216413</v>
      </c>
      <c r="AG384" s="44">
        <f t="shared" si="171"/>
        <v>5.0389713059332188E-2</v>
      </c>
      <c r="AH384" s="45">
        <f>AD384+AB384+SUM($AA$346:AA384)</f>
        <v>22.690191906900218</v>
      </c>
      <c r="AI384" s="45">
        <f>AD384+AB384+SUM($AA$383:AA384)+$AI$383-$AH$383</f>
        <v>47.875632090919424</v>
      </c>
    </row>
    <row r="385" spans="4:37" ht="14.4" x14ac:dyDescent="0.3">
      <c r="E385" s="28">
        <v>42376.592361111114</v>
      </c>
      <c r="F385" s="86">
        <f t="shared" si="172"/>
        <v>2493.9243055555562</v>
      </c>
      <c r="G385" s="10">
        <v>11212</v>
      </c>
      <c r="H385" s="10">
        <v>4227</v>
      </c>
      <c r="J385" s="10">
        <v>13</v>
      </c>
      <c r="L385" s="17">
        <v>1058</v>
      </c>
      <c r="N385" s="42">
        <v>8.08</v>
      </c>
      <c r="V385" s="43">
        <f t="shared" si="162"/>
        <v>1.0956240822011534E-2</v>
      </c>
      <c r="W385" s="43">
        <f t="shared" si="163"/>
        <v>1.5426271245579553</v>
      </c>
      <c r="X385" s="43">
        <f t="shared" si="164"/>
        <v>4.3194996515447106E-3</v>
      </c>
      <c r="Y385" s="22">
        <f>X385+W385+SUM($V$383:V385)+$Y$383</f>
        <v>1.5824308428864851</v>
      </c>
      <c r="Z385" s="1">
        <f t="shared" si="173"/>
        <v>1.384654431026201E-3</v>
      </c>
      <c r="AA385" s="22">
        <f t="shared" si="165"/>
        <v>2.9061124224365582E-2</v>
      </c>
      <c r="AB385" s="44">
        <f t="shared" si="166"/>
        <v>4.0917755667243414</v>
      </c>
      <c r="AC385" s="44">
        <f t="shared" si="167"/>
        <v>0.33982353197924703</v>
      </c>
      <c r="AD385" s="44">
        <f t="shared" si="168"/>
        <v>12.613836341029081</v>
      </c>
      <c r="AE385" s="44">
        <f t="shared" ref="AE385" si="174">AD385/(1+($A$28/(10^-N385))+(($A$28*$A$29)/(10^-N385)^2))*1</f>
        <v>0.33982353197924708</v>
      </c>
      <c r="AF385" s="44">
        <f t="shared" ref="AF385" si="175">AD385/(1+($A$28/(10^-N385))+(($A$28*$A$29)/(10^-N385)^2))*($A$28/(10^-N385))</f>
        <v>12.234351234143029</v>
      </c>
      <c r="AG385" s="44">
        <f t="shared" ref="AG385" si="176">AD385/(1+($A$28/(10^-N385))+(($A$28*$A$29)/(10^-N385)^2))*(($A$28*$A$29)/(10^-N385)^2)</f>
        <v>3.9661574906805101E-2</v>
      </c>
      <c r="AH385" s="45">
        <f>AD385+AB385+SUM($AA$346:AA385)</f>
        <v>18.200518893864441</v>
      </c>
      <c r="AI385" s="45">
        <f>AD385+AB385+SUM($AA$383:AA385)+$AI$383-$AH$383</f>
        <v>43.385959077883655</v>
      </c>
    </row>
    <row r="386" spans="4:37" ht="14.4" x14ac:dyDescent="0.3">
      <c r="E386" s="28">
        <v>42480.525000000001</v>
      </c>
      <c r="F386" s="86">
        <f t="shared" si="172"/>
        <v>2597.8569444444438</v>
      </c>
      <c r="G386" s="10">
        <v>14009</v>
      </c>
      <c r="H386" s="10">
        <v>5342</v>
      </c>
      <c r="J386" s="10">
        <v>14</v>
      </c>
      <c r="L386" s="17">
        <v>1063</v>
      </c>
      <c r="N386" s="42">
        <v>8.08</v>
      </c>
      <c r="V386" s="17">
        <f t="shared" si="162"/>
        <v>1.3911719174751183E-2</v>
      </c>
      <c r="W386" s="17">
        <f t="shared" si="163"/>
        <v>1.9587553520263061</v>
      </c>
      <c r="X386" s="17">
        <f t="shared" si="164"/>
        <v>5.4846974527064983E-3</v>
      </c>
      <c r="Y386" s="22">
        <f>X386+W386+SUM($V$383:V386)+$Y$383</f>
        <v>2.013635987330749</v>
      </c>
      <c r="Z386" s="1">
        <f t="shared" si="173"/>
        <v>1.4702512249684624E-3</v>
      </c>
      <c r="AA386" s="22">
        <f t="shared" si="165"/>
        <v>3.648245487066442E-2</v>
      </c>
      <c r="AB386" s="44">
        <f t="shared" si="166"/>
        <v>5.1366910757275415</v>
      </c>
      <c r="AC386" s="44">
        <f t="shared" si="167"/>
        <v>0.42660416622933695</v>
      </c>
      <c r="AD386" s="44">
        <f t="shared" si="168"/>
        <v>15.835027974303577</v>
      </c>
      <c r="AE386" s="44">
        <f t="shared" ref="AE386:AE387" si="177">AD386/(1+($A$28/(10^-N386))+(($A$28*$A$29)/(10^-N386)^2))*1</f>
        <v>0.42660416622933711</v>
      </c>
      <c r="AF386" s="44">
        <f t="shared" ref="AF386:AF387" si="178">AD386/(1+($A$28/(10^-N386))+(($A$28*$A$29)/(10^-N386)^2))*($A$28/(10^-N386))</f>
        <v>15.35863386858443</v>
      </c>
      <c r="AG386" s="44">
        <f t="shared" ref="AG386:AG387" si="179">AD386/(1+($A$28/(10^-N386))+(($A$28*$A$29)/(10^-N386)^2))*(($A$28*$A$29)/(10^-N386)^2)</f>
        <v>4.9789939489809303E-2</v>
      </c>
      <c r="AH386" s="45">
        <f>AD386+AB386+SUM($AA$346:AA386)</f>
        <v>22.503108491012803</v>
      </c>
      <c r="AI386" s="45">
        <f>AD386+AB386+SUM($AA$383:AA386)+$AI$383-$AH$383</f>
        <v>47.688548675032024</v>
      </c>
    </row>
    <row r="387" spans="4:37" ht="14.4" x14ac:dyDescent="0.3">
      <c r="E387" s="28">
        <v>42612.476388888892</v>
      </c>
      <c r="F387" s="86">
        <f t="shared" si="172"/>
        <v>2729.8083333333343</v>
      </c>
      <c r="G387" s="10">
        <v>14857</v>
      </c>
      <c r="H387" s="10">
        <v>5792</v>
      </c>
      <c r="J387" s="10">
        <v>11</v>
      </c>
      <c r="L387" s="17">
        <v>1055</v>
      </c>
      <c r="N387" s="42">
        <v>8.08</v>
      </c>
      <c r="V387" s="43">
        <f t="shared" si="162"/>
        <v>1.4970098810587709E-2</v>
      </c>
      <c r="W387" s="43">
        <f t="shared" si="163"/>
        <v>2.1077740858096181</v>
      </c>
      <c r="X387" s="43">
        <f t="shared" si="164"/>
        <v>5.9019637890773847E-3</v>
      </c>
      <c r="Y387" s="22">
        <f>X387+W387+SUM($V$383:V387)+$Y$383</f>
        <v>2.1780420862610197</v>
      </c>
      <c r="Z387" s="1">
        <f>LINEST(Y385:Y387,E385:E387,TRUE,TRUE)</f>
        <v>2.4686240597584048E-3</v>
      </c>
      <c r="AA387" s="22">
        <f t="shared" si="165"/>
        <v>3.8399647449741295E-2</v>
      </c>
      <c r="AB387" s="44">
        <f t="shared" si="166"/>
        <v>5.4066297639629664</v>
      </c>
      <c r="AC387" s="44">
        <f t="shared" si="167"/>
        <v>0.44902267793853196</v>
      </c>
      <c r="AD387" s="44">
        <f t="shared" si="168"/>
        <v>16.667175871955639</v>
      </c>
      <c r="AE387" s="44">
        <f t="shared" si="177"/>
        <v>0.44902267793853201</v>
      </c>
      <c r="AF387" s="44">
        <f t="shared" si="178"/>
        <v>16.165746739195722</v>
      </c>
      <c r="AG387" s="44">
        <f t="shared" si="179"/>
        <v>5.2406454821383286E-2</v>
      </c>
      <c r="AH387" s="45">
        <f>AD387+AB387+SUM($AA$346:AA387)</f>
        <v>23.643594724350031</v>
      </c>
      <c r="AI387" s="45">
        <f>AD387+AB387+SUM($AA$383:AA387)+$AI$383-$AH$383</f>
        <v>48.829034908369238</v>
      </c>
      <c r="AJ387" s="1">
        <f>LINEST(AI385:AI387,F385:F387,TRUE,TRUE)</f>
        <v>2.2438918567937415E-2</v>
      </c>
      <c r="AK387" s="1">
        <f>AJ387/Z387</f>
        <v>9.0896459018281739</v>
      </c>
    </row>
    <row r="388" spans="4:37" x14ac:dyDescent="0.25">
      <c r="E388" s="28">
        <v>42760.597222222219</v>
      </c>
      <c r="F388" s="86">
        <f t="shared" si="172"/>
        <v>2877.9291666666613</v>
      </c>
      <c r="G388" s="10">
        <v>15146</v>
      </c>
      <c r="H388" s="10">
        <v>6335</v>
      </c>
      <c r="J388" s="10">
        <v>10</v>
      </c>
      <c r="L388" s="17">
        <v>1049</v>
      </c>
      <c r="V388" s="17">
        <f t="shared" si="162"/>
        <v>1.6280425883611605E-2</v>
      </c>
      <c r="W388" s="17">
        <f t="shared" si="163"/>
        <v>2.2922667523844829</v>
      </c>
      <c r="X388" s="17">
        <f t="shared" si="164"/>
        <v>6.4185604418239379E-3</v>
      </c>
      <c r="AA388" s="17">
        <f t="shared" si="165"/>
        <v>3.8923966919207784E-2</v>
      </c>
      <c r="AB388" s="17">
        <f t="shared" si="166"/>
        <v>5.4804533909416548</v>
      </c>
      <c r="AC388" s="17">
        <f t="shared" si="167"/>
        <v>0.45515375850595885</v>
      </c>
    </row>
    <row r="389" spans="4:37" x14ac:dyDescent="0.25">
      <c r="D389" s="19" t="s">
        <v>164</v>
      </c>
      <c r="E389" s="28">
        <v>42828.434027777781</v>
      </c>
      <c r="F389" s="86">
        <f t="shared" si="172"/>
        <v>2945.7659722222234</v>
      </c>
      <c r="G389" s="10">
        <v>13289</v>
      </c>
      <c r="H389" s="10">
        <v>6042</v>
      </c>
      <c r="J389" s="10">
        <v>13</v>
      </c>
      <c r="K389" s="17">
        <v>5</v>
      </c>
      <c r="L389" s="17">
        <v>1091</v>
      </c>
      <c r="V389" s="17">
        <f t="shared" si="162"/>
        <v>1.6149129814911546E-2</v>
      </c>
      <c r="W389" s="17">
        <f t="shared" si="163"/>
        <v>2.2737804047206365</v>
      </c>
      <c r="X389" s="17">
        <f t="shared" si="164"/>
        <v>6.3667969462772077E-3</v>
      </c>
      <c r="AA389" s="17">
        <f t="shared" si="165"/>
        <v>3.5518998032168084E-2</v>
      </c>
      <c r="AB389" s="17">
        <f t="shared" si="166"/>
        <v>5.0010373714552356</v>
      </c>
      <c r="AC389" s="17">
        <f t="shared" si="167"/>
        <v>0.41533807400111961</v>
      </c>
    </row>
    <row r="390" spans="4:37" x14ac:dyDescent="0.25">
      <c r="D390" s="19"/>
      <c r="E390" s="28">
        <v>42828.588194444441</v>
      </c>
      <c r="F390" s="86">
        <f t="shared" si="172"/>
        <v>2945.9201388888832</v>
      </c>
      <c r="G390" s="10">
        <v>3263</v>
      </c>
      <c r="H390" s="10">
        <v>33.299999999999997</v>
      </c>
      <c r="J390" s="10">
        <v>42</v>
      </c>
      <c r="L390" s="17">
        <v>1047</v>
      </c>
      <c r="V390" s="17">
        <f t="shared" si="162"/>
        <v>8.5415083403324972E-5</v>
      </c>
      <c r="W390" s="17">
        <f t="shared" si="163"/>
        <v>1.2026353440463874E-2</v>
      </c>
      <c r="X390" s="17">
        <f t="shared" si="164"/>
        <v>3.3674909943206813E-5</v>
      </c>
      <c r="AA390" s="17">
        <f t="shared" si="165"/>
        <v>8.3696521665180008E-3</v>
      </c>
      <c r="AB390" s="17">
        <f t="shared" si="166"/>
        <v>1.1784381764634722</v>
      </c>
      <c r="AC390" s="17">
        <f t="shared" si="167"/>
        <v>9.7869743052791155E-2</v>
      </c>
    </row>
    <row r="391" spans="4:37" x14ac:dyDescent="0.25">
      <c r="E391" s="28">
        <v>42969.440972222219</v>
      </c>
      <c r="F391" s="86">
        <f t="shared" si="172"/>
        <v>3086.7729166666613</v>
      </c>
      <c r="G391" s="10">
        <v>8709</v>
      </c>
      <c r="H391" s="10">
        <v>531.9</v>
      </c>
      <c r="J391" s="10">
        <v>10</v>
      </c>
      <c r="L391" s="17">
        <v>1036</v>
      </c>
      <c r="V391" s="17">
        <f t="shared" si="162"/>
        <v>1.3499988540193143E-3</v>
      </c>
      <c r="W391" s="17">
        <f t="shared" si="163"/>
        <v>0.190078411397131</v>
      </c>
      <c r="X391" s="17">
        <f t="shared" si="164"/>
        <v>5.3223725858661552E-4</v>
      </c>
      <c r="AA391" s="17">
        <f t="shared" si="165"/>
        <v>2.2104042150130118E-2</v>
      </c>
      <c r="AB391" s="17">
        <f t="shared" si="166"/>
        <v>3.1122257658537582</v>
      </c>
      <c r="AC391" s="17">
        <f t="shared" si="167"/>
        <v>0.25847154488874025</v>
      </c>
    </row>
    <row r="392" spans="4:37" x14ac:dyDescent="0.25">
      <c r="E392" s="28">
        <v>43055.552083333336</v>
      </c>
      <c r="F392" s="86">
        <f t="shared" si="172"/>
        <v>3172.8840277777781</v>
      </c>
      <c r="G392" s="10">
        <v>8722</v>
      </c>
      <c r="H392" s="10">
        <v>799.88</v>
      </c>
      <c r="J392" s="10">
        <v>24</v>
      </c>
      <c r="K392" s="17">
        <v>5</v>
      </c>
      <c r="L392" s="17">
        <v>1087</v>
      </c>
      <c r="V392" s="17">
        <f t="shared" si="162"/>
        <v>2.1300904051344267E-3</v>
      </c>
      <c r="W392" s="17">
        <f t="shared" si="163"/>
        <v>0.29991447706401558</v>
      </c>
      <c r="X392" s="17">
        <f t="shared" si="164"/>
        <v>8.3978847418649763E-4</v>
      </c>
      <c r="AA392" s="17">
        <f t="shared" si="165"/>
        <v>2.3226794661177261E-2</v>
      </c>
      <c r="AB392" s="17">
        <f t="shared" si="166"/>
        <v>3.2703081324102916</v>
      </c>
      <c r="AC392" s="17">
        <f t="shared" si="167"/>
        <v>0.27160034613183598</v>
      </c>
    </row>
    <row r="393" spans="4:37" x14ac:dyDescent="0.25">
      <c r="E393" s="28">
        <v>43122.523611111108</v>
      </c>
      <c r="G393" s="10">
        <v>9151.9</v>
      </c>
      <c r="H393" s="10">
        <v>1013.97</v>
      </c>
      <c r="J393" s="10">
        <v>71</v>
      </c>
      <c r="L393" s="17">
        <v>1086</v>
      </c>
      <c r="V393" s="17">
        <f t="shared" si="162"/>
        <v>2.6977306441300273E-3</v>
      </c>
      <c r="W393" s="17">
        <f t="shared" si="163"/>
        <v>0.37983762259272136</v>
      </c>
      <c r="X393" s="17">
        <f t="shared" si="164"/>
        <v>1.0635807268739564E-3</v>
      </c>
      <c r="AA393" s="17">
        <f t="shared" si="165"/>
        <v>2.4349202720014985E-2</v>
      </c>
      <c r="AB393" s="17">
        <f t="shared" si="166"/>
        <v>3.4283420004599017</v>
      </c>
      <c r="AC393" s="17">
        <f t="shared" si="167"/>
        <v>0.28472511955530916</v>
      </c>
    </row>
    <row r="394" spans="4:37" x14ac:dyDescent="0.25">
      <c r="E394" s="28">
        <v>43122.523611111108</v>
      </c>
      <c r="G394" s="10">
        <v>9265.9599999999991</v>
      </c>
      <c r="H394" s="10">
        <v>1017.83</v>
      </c>
      <c r="J394" s="10">
        <v>72</v>
      </c>
    </row>
    <row r="395" spans="4:37" ht="14.4" thickBot="1" x14ac:dyDescent="0.3">
      <c r="E395" s="28"/>
    </row>
    <row r="396" spans="4:37" ht="15" thickBot="1" x14ac:dyDescent="0.35">
      <c r="D396" s="87" t="s">
        <v>149</v>
      </c>
      <c r="E396" s="89">
        <v>39882.677083333336</v>
      </c>
      <c r="F396" s="87"/>
      <c r="G396" s="86"/>
      <c r="H396" s="86"/>
      <c r="I396" s="86"/>
      <c r="J396" s="87"/>
      <c r="K396" s="87"/>
      <c r="L396" s="87"/>
      <c r="M396" s="87"/>
      <c r="N396" s="87"/>
      <c r="O396" s="95">
        <v>92.11</v>
      </c>
      <c r="P396" s="94">
        <v>19.68</v>
      </c>
      <c r="Q396" s="101">
        <f>P396-S396</f>
        <v>13.652016</v>
      </c>
      <c r="R396" s="87">
        <v>30.63</v>
      </c>
      <c r="S396" s="85">
        <f>R396*P396/100</f>
        <v>6.027984</v>
      </c>
      <c r="T396" s="40">
        <f>Q396/$A$18+S396</f>
        <v>11.716324</v>
      </c>
      <c r="U396" s="40">
        <f>$A$16-T396</f>
        <v>105.283676</v>
      </c>
      <c r="V396" s="43">
        <f t="shared" ref="V396:V443" si="180">($A$15*L396/1000/$A$13*H396)/$Q$396</f>
        <v>0</v>
      </c>
      <c r="W396" s="43">
        <f t="shared" ref="W396:W443" si="181">($U$396*L396/1000/$A$13*H396)/$Q$396</f>
        <v>0</v>
      </c>
      <c r="X396" s="43">
        <f t="shared" ref="X396:X443" si="182">($A$46*$S$396*H396*L396/1000000)/$Q$396</f>
        <v>0</v>
      </c>
      <c r="Y396" s="22">
        <f>X396+W396+SUM($V$396:V396)</f>
        <v>0</v>
      </c>
      <c r="Z396" s="22"/>
      <c r="AA396" s="22">
        <f t="shared" ref="AA396:AA443" si="183">($A$15*L396/1000/$A$13*G396)/$Q$396</f>
        <v>0</v>
      </c>
      <c r="AB396" s="44">
        <f t="shared" ref="AB396:AB443" si="184">($U$396*L396/1000/$A$13*G396)/$Q$396</f>
        <v>0</v>
      </c>
      <c r="AC396" s="44">
        <f t="shared" ref="AC396:AC443" si="185">($A$14*$S$396/1000*G396/1000000*L396/1000*1000000)/$Q$396</f>
        <v>0</v>
      </c>
      <c r="AD396" s="44">
        <f t="shared" ref="AD396:AD437" si="186">($A$14*((L396/1000)*G396/10^6)*(1+($A$28/(10^-N396))+(($A$28*$A$29)/(10^-N396)^2))*1000000)*$S$396/1000/$Q$396</f>
        <v>0</v>
      </c>
      <c r="AE396" s="44">
        <f>AD396/(1+($A$28/(10^-N396))+(($A$28*$A$29)/(10^-N396)^2))*1</f>
        <v>0</v>
      </c>
      <c r="AF396" s="44">
        <f>AD396/(1+($A$28/(10^-N396))+(($A$28*$A$29)/(10^-N396)^2))*($A$28/(10^-N396))</f>
        <v>0</v>
      </c>
      <c r="AG396" s="44">
        <f>AD396/(1+($A$28/(10^-N396))+(($A$28*$A$29)/(10^-N396)^2))*(($A$28*$A$29)/(10^-N396)^2)</f>
        <v>0</v>
      </c>
      <c r="AH396" s="45">
        <f>AD396+AB396+SUM($AA$396:AA396)</f>
        <v>0</v>
      </c>
      <c r="AI396" s="45">
        <f>AD396+AB396+SUM($AA$396:AA396)</f>
        <v>0</v>
      </c>
    </row>
    <row r="397" spans="4:37" ht="14.4" x14ac:dyDescent="0.3">
      <c r="E397" s="89">
        <v>39883.677083333336</v>
      </c>
      <c r="F397" s="86">
        <f>E397-E$396</f>
        <v>1</v>
      </c>
      <c r="G397" s="86">
        <v>1734</v>
      </c>
      <c r="H397" s="86">
        <v>0</v>
      </c>
      <c r="I397" s="86"/>
      <c r="J397" s="86">
        <v>791</v>
      </c>
      <c r="K397" s="86"/>
      <c r="L397" s="79">
        <v>1037</v>
      </c>
      <c r="M397" s="86"/>
      <c r="N397" s="42">
        <v>8.08</v>
      </c>
      <c r="O397" s="90"/>
      <c r="P397" s="90"/>
      <c r="Q397" s="90"/>
      <c r="R397" s="87"/>
      <c r="S397" s="87"/>
      <c r="V397" s="43">
        <f t="shared" si="180"/>
        <v>0</v>
      </c>
      <c r="W397" s="43">
        <f t="shared" si="181"/>
        <v>0</v>
      </c>
      <c r="X397" s="43">
        <f t="shared" si="182"/>
        <v>0</v>
      </c>
      <c r="Y397" s="22">
        <f>X397+W397+SUM($V$396:V397)</f>
        <v>0</v>
      </c>
      <c r="Z397" s="22"/>
      <c r="AA397" s="22">
        <f t="shared" si="183"/>
        <v>4.286621993140843E-3</v>
      </c>
      <c r="AB397" s="44">
        <f t="shared" si="184"/>
        <v>0.60174842808041951</v>
      </c>
      <c r="AC397" s="44">
        <f t="shared" si="185"/>
        <v>5.1512489876895586E-2</v>
      </c>
      <c r="AD397" s="44">
        <f t="shared" si="186"/>
        <v>1.9120809940429886</v>
      </c>
      <c r="AE397" s="44">
        <f t="shared" ref="AE397:AE434" si="187">AD397/(1+($A$28/(10^-N397))+(($A$28*$A$29)/(10^-N397)^2))*1</f>
        <v>5.1512489876895572E-2</v>
      </c>
      <c r="AF397" s="44">
        <f t="shared" ref="AF397:AF434" si="188">AD397/(1+($A$28/(10^-N397))+(($A$28*$A$29)/(10^-N397)^2))*($A$28/(10^-N397))</f>
        <v>1.8545563646771379</v>
      </c>
      <c r="AG397" s="44">
        <f t="shared" ref="AG397:AG434" si="189">AD397/(1+($A$28/(10^-N397))+(($A$28*$A$29)/(10^-N397)^2))*(($A$28*$A$29)/(10^-N397)^2)</f>
        <v>6.0121394889548225E-3</v>
      </c>
      <c r="AH397" s="45">
        <f>AD397+AB397+SUM($AA$396:AA397)</f>
        <v>2.5181160441165491</v>
      </c>
      <c r="AI397" s="45">
        <f>AD397+AB397+SUM($AA$396:AA397)</f>
        <v>2.5181160441165491</v>
      </c>
    </row>
    <row r="398" spans="4:37" ht="14.4" x14ac:dyDescent="0.3">
      <c r="E398" s="110">
        <v>39890.669444444444</v>
      </c>
      <c r="F398" s="86">
        <f t="shared" ref="F398:F442" si="190">E398-E$396</f>
        <v>7.992361111108039</v>
      </c>
      <c r="G398" s="86">
        <v>6804</v>
      </c>
      <c r="H398" s="86">
        <v>0</v>
      </c>
      <c r="I398" s="86"/>
      <c r="J398" s="86">
        <v>1016</v>
      </c>
      <c r="K398" s="86"/>
      <c r="L398" s="79">
        <v>1037</v>
      </c>
      <c r="M398" s="86"/>
      <c r="N398" s="42">
        <v>8.08</v>
      </c>
      <c r="O398" s="90"/>
      <c r="P398" s="90"/>
      <c r="Q398" s="90"/>
      <c r="R398" s="87"/>
      <c r="S398" s="87"/>
      <c r="V398" s="43">
        <f t="shared" si="180"/>
        <v>0</v>
      </c>
      <c r="W398" s="43">
        <f t="shared" si="181"/>
        <v>0</v>
      </c>
      <c r="X398" s="43">
        <f t="shared" si="182"/>
        <v>0</v>
      </c>
      <c r="Y398" s="22">
        <f>X398+W398+SUM($V$396:V398)</f>
        <v>0</v>
      </c>
      <c r="Z398" s="22"/>
      <c r="AA398" s="22">
        <f t="shared" si="183"/>
        <v>1.6820170727410783E-2</v>
      </c>
      <c r="AB398" s="44">
        <f t="shared" si="184"/>
        <v>2.3611858735058675</v>
      </c>
      <c r="AC398" s="44">
        <f t="shared" si="185"/>
        <v>0.20212859349619233</v>
      </c>
      <c r="AD398" s="44">
        <f t="shared" si="186"/>
        <v>7.5027676375250829</v>
      </c>
      <c r="AE398" s="44">
        <f t="shared" si="187"/>
        <v>0.2021285934961923</v>
      </c>
      <c r="AF398" s="44">
        <f t="shared" si="188"/>
        <v>7.2770481575912607</v>
      </c>
      <c r="AG398" s="44">
        <f t="shared" si="189"/>
        <v>2.3590886437628956E-2</v>
      </c>
      <c r="AH398" s="45">
        <f>AD398+AB398+SUM($AA$396:AA398)</f>
        <v>9.8850603037515015</v>
      </c>
      <c r="AI398" s="45">
        <f>AD398+AB398+SUM($AA$396:AA398)</f>
        <v>9.8850603037515015</v>
      </c>
    </row>
    <row r="399" spans="4:37" ht="14.4" x14ac:dyDescent="0.3">
      <c r="E399" s="89">
        <v>39897.643055555556</v>
      </c>
      <c r="F399" s="86">
        <f t="shared" si="190"/>
        <v>14.965972222220444</v>
      </c>
      <c r="G399" s="86">
        <v>7221</v>
      </c>
      <c r="H399" s="86">
        <v>0</v>
      </c>
      <c r="I399" s="86"/>
      <c r="J399" s="86">
        <v>1236</v>
      </c>
      <c r="K399" s="86"/>
      <c r="L399" s="79">
        <v>1037</v>
      </c>
      <c r="M399" s="86"/>
      <c r="N399" s="42">
        <v>8.08</v>
      </c>
      <c r="O399" s="90"/>
      <c r="P399" s="90"/>
      <c r="Q399" s="90"/>
      <c r="R399" s="87"/>
      <c r="S399" s="87"/>
      <c r="V399" s="43">
        <f t="shared" si="180"/>
        <v>0</v>
      </c>
      <c r="W399" s="43">
        <f t="shared" si="181"/>
        <v>0</v>
      </c>
      <c r="X399" s="43">
        <f t="shared" si="182"/>
        <v>0</v>
      </c>
      <c r="Y399" s="22">
        <f>X399+W399+SUM($V$396:V399)</f>
        <v>0</v>
      </c>
      <c r="Z399" s="1">
        <f t="shared" ref="Z399:Z436" si="191">LINEST(Y396:Y399,E396:E399,TRUE,TRUE)</f>
        <v>0</v>
      </c>
      <c r="AA399" s="22">
        <f t="shared" si="183"/>
        <v>1.785103657005192E-2</v>
      </c>
      <c r="AB399" s="44">
        <f t="shared" si="184"/>
        <v>2.505897000673996</v>
      </c>
      <c r="AC399" s="44">
        <f t="shared" si="185"/>
        <v>0.21451654521399249</v>
      </c>
      <c r="AD399" s="44">
        <f t="shared" si="186"/>
        <v>7.9625933437049712</v>
      </c>
      <c r="AE399" s="44">
        <f t="shared" si="187"/>
        <v>0.21451654521399247</v>
      </c>
      <c r="AF399" s="44">
        <f t="shared" si="188"/>
        <v>7.7230400861208848</v>
      </c>
      <c r="AG399" s="44">
        <f t="shared" si="189"/>
        <v>2.5036712370093871E-2</v>
      </c>
      <c r="AH399" s="45">
        <f>AD399+AB399+SUM($AA$396:AA399)</f>
        <v>10.507448173669571</v>
      </c>
      <c r="AI399" s="45">
        <f>AD399+AB399+SUM($AA$396:AA399)</f>
        <v>10.507448173669571</v>
      </c>
    </row>
    <row r="400" spans="4:37" ht="14.4" x14ac:dyDescent="0.3">
      <c r="E400" s="89">
        <v>39913.499305555553</v>
      </c>
      <c r="F400" s="86">
        <f t="shared" si="190"/>
        <v>30.822222222217533</v>
      </c>
      <c r="G400" s="86">
        <v>10864</v>
      </c>
      <c r="H400" s="86">
        <v>0.88</v>
      </c>
      <c r="I400" s="86"/>
      <c r="J400" s="86">
        <v>1593</v>
      </c>
      <c r="K400" s="86"/>
      <c r="L400" s="79">
        <v>1037</v>
      </c>
      <c r="M400" s="86"/>
      <c r="N400" s="42">
        <v>8.08</v>
      </c>
      <c r="O400" s="90"/>
      <c r="P400" s="90"/>
      <c r="Q400" s="90"/>
      <c r="R400" s="87"/>
      <c r="S400" s="87"/>
      <c r="V400" s="43">
        <f t="shared" si="180"/>
        <v>2.1754483010172678E-6</v>
      </c>
      <c r="W400" s="43">
        <f t="shared" si="181"/>
        <v>3.0538559210540326E-4</v>
      </c>
      <c r="X400" s="43">
        <f t="shared" si="182"/>
        <v>8.8140793566554547E-7</v>
      </c>
      <c r="Y400" s="22">
        <f>X400+W400+SUM($V$396:V400)</f>
        <v>3.0844244834208608E-4</v>
      </c>
      <c r="Z400" s="1">
        <f t="shared" si="191"/>
        <v>1.0811061447833013E-5</v>
      </c>
      <c r="AA400" s="22">
        <f t="shared" si="183"/>
        <v>2.6856898116194992E-2</v>
      </c>
      <c r="AB400" s="44">
        <f t="shared" si="184"/>
        <v>3.7701239461739782</v>
      </c>
      <c r="AC400" s="44">
        <f t="shared" si="185"/>
        <v>0.32274030566470213</v>
      </c>
      <c r="AD400" s="44">
        <f t="shared" si="186"/>
        <v>11.979727750451575</v>
      </c>
      <c r="AE400" s="44">
        <f t="shared" si="187"/>
        <v>0.32274030566470219</v>
      </c>
      <c r="AF400" s="44">
        <f t="shared" si="188"/>
        <v>11.61931969195642</v>
      </c>
      <c r="AG400" s="44">
        <f t="shared" si="189"/>
        <v>3.7667752830452823E-2</v>
      </c>
      <c r="AH400" s="45">
        <f>AD400+AB400+SUM($AA$396:AA400)</f>
        <v>15.815666424032353</v>
      </c>
      <c r="AI400" s="45">
        <f>AD400+AB400+SUM($AA$396:AA400)</f>
        <v>15.815666424032353</v>
      </c>
    </row>
    <row r="401" spans="5:35" ht="14.4" x14ac:dyDescent="0.3">
      <c r="E401" s="89">
        <v>39920.683333333334</v>
      </c>
      <c r="F401" s="86">
        <f t="shared" si="190"/>
        <v>38.006249999998545</v>
      </c>
      <c r="G401" s="86">
        <v>9057</v>
      </c>
      <c r="H401" s="86">
        <v>0.78</v>
      </c>
      <c r="I401" s="86"/>
      <c r="J401" s="86">
        <v>1793</v>
      </c>
      <c r="K401" s="86"/>
      <c r="L401" s="79">
        <v>1037</v>
      </c>
      <c r="M401" s="86"/>
      <c r="N401" s="42">
        <v>8.08</v>
      </c>
      <c r="O401" s="90"/>
      <c r="P401" s="90"/>
      <c r="Q401" s="90"/>
      <c r="R401" s="87"/>
      <c r="S401" s="87"/>
      <c r="V401" s="43">
        <f t="shared" si="180"/>
        <v>1.9282382668107597E-6</v>
      </c>
      <c r="W401" s="43">
        <f t="shared" si="181"/>
        <v>2.7068268391160742E-4</v>
      </c>
      <c r="X401" s="43">
        <f t="shared" si="182"/>
        <v>7.8124794297627904E-7</v>
      </c>
      <c r="Y401" s="22">
        <f>X401+W401+SUM($V$396:V401)</f>
        <v>2.755676184224117E-4</v>
      </c>
      <c r="Z401" s="1">
        <f t="shared" si="191"/>
        <v>1.1419255457872484E-5</v>
      </c>
      <c r="AA401" s="22">
        <f t="shared" si="183"/>
        <v>2.23898127980834E-2</v>
      </c>
      <c r="AB401" s="44">
        <f t="shared" si="184"/>
        <v>3.1430423951120874</v>
      </c>
      <c r="AC401" s="44">
        <f t="shared" si="185"/>
        <v>0.26905918155423486</v>
      </c>
      <c r="AD401" s="44">
        <f t="shared" si="186"/>
        <v>9.9871496903387253</v>
      </c>
      <c r="AE401" s="44">
        <f t="shared" si="187"/>
        <v>0.26905918155423486</v>
      </c>
      <c r="AF401" s="44">
        <f t="shared" si="188"/>
        <v>9.6866880016613841</v>
      </c>
      <c r="AG401" s="44">
        <f t="shared" si="189"/>
        <v>3.1402507123104863E-2</v>
      </c>
      <c r="AH401" s="45">
        <f>AD401+AB401+SUM($AA$396:AA401)</f>
        <v>13.218396625655695</v>
      </c>
      <c r="AI401" s="45">
        <f>AD401+AB401+SUM($AA$396:AA401)</f>
        <v>13.218396625655695</v>
      </c>
    </row>
    <row r="402" spans="5:35" ht="14.4" x14ac:dyDescent="0.3">
      <c r="E402" s="89">
        <v>39940.618750000001</v>
      </c>
      <c r="F402" s="86">
        <f t="shared" si="190"/>
        <v>57.941666666665697</v>
      </c>
      <c r="G402" s="86">
        <v>11007</v>
      </c>
      <c r="H402" s="86">
        <v>2.75</v>
      </c>
      <c r="I402" s="86"/>
      <c r="J402" s="86">
        <v>264</v>
      </c>
      <c r="K402" s="86"/>
      <c r="L402" s="79">
        <v>1037</v>
      </c>
      <c r="M402" s="86"/>
      <c r="N402" s="42">
        <v>8.08</v>
      </c>
      <c r="O402" s="90"/>
      <c r="P402" s="90"/>
      <c r="Q402" s="90"/>
      <c r="R402" s="87"/>
      <c r="S402" s="87"/>
      <c r="V402" s="43">
        <f t="shared" si="180"/>
        <v>6.7982759406789606E-6</v>
      </c>
      <c r="W402" s="43">
        <f t="shared" si="181"/>
        <v>9.5432997532938514E-4</v>
      </c>
      <c r="X402" s="43">
        <f t="shared" si="182"/>
        <v>2.7543997989548299E-6</v>
      </c>
      <c r="Y402" s="22">
        <f>X402+W402+SUM($V$396:V402)</f>
        <v>9.6798633763684697E-4</v>
      </c>
      <c r="Z402" s="1">
        <f t="shared" si="191"/>
        <v>2.2102984435063716E-5</v>
      </c>
      <c r="AA402" s="22">
        <f t="shared" si="183"/>
        <v>2.7210408465110299E-2</v>
      </c>
      <c r="AB402" s="44">
        <f t="shared" si="184"/>
        <v>3.8197491048911063</v>
      </c>
      <c r="AC402" s="44">
        <f t="shared" si="185"/>
        <v>0.32698845217704131</v>
      </c>
      <c r="AD402" s="44">
        <f t="shared" si="186"/>
        <v>12.137413783985684</v>
      </c>
      <c r="AE402" s="44">
        <f t="shared" si="187"/>
        <v>0.32698845217704131</v>
      </c>
      <c r="AF402" s="44">
        <f t="shared" si="188"/>
        <v>11.772261768166818</v>
      </c>
      <c r="AG402" s="44">
        <f t="shared" si="189"/>
        <v>3.8163563641825687E-2</v>
      </c>
      <c r="AH402" s="45">
        <f>AD402+AB402+SUM($AA$396:AA402)</f>
        <v>16.072577837546785</v>
      </c>
      <c r="AI402" s="45">
        <f>AD402+AB402+SUM($AA$396:AA402)</f>
        <v>16.072577837546785</v>
      </c>
    </row>
    <row r="403" spans="5:35" ht="14.4" x14ac:dyDescent="0.3">
      <c r="E403" s="89">
        <v>39959.628472222219</v>
      </c>
      <c r="F403" s="86">
        <f t="shared" si="190"/>
        <v>76.95138888888323</v>
      </c>
      <c r="G403" s="86">
        <v>12093</v>
      </c>
      <c r="H403" s="86">
        <v>0</v>
      </c>
      <c r="I403" s="86"/>
      <c r="J403" s="86">
        <v>636</v>
      </c>
      <c r="K403" s="86"/>
      <c r="L403" s="79">
        <v>1037</v>
      </c>
      <c r="M403" s="86"/>
      <c r="N403" s="42">
        <v>8.08</v>
      </c>
      <c r="O403" s="90"/>
      <c r="P403" s="90"/>
      <c r="Q403" s="90"/>
      <c r="R403" s="87"/>
      <c r="S403" s="87"/>
      <c r="V403" s="43">
        <f t="shared" si="180"/>
        <v>0</v>
      </c>
      <c r="W403" s="43">
        <f t="shared" si="181"/>
        <v>0</v>
      </c>
      <c r="X403" s="43">
        <f t="shared" si="182"/>
        <v>0</v>
      </c>
      <c r="Y403" s="22">
        <f>X403+W403+SUM($V$396:V403)</f>
        <v>1.0901962508506988E-5</v>
      </c>
      <c r="Z403" s="1">
        <f t="shared" si="191"/>
        <v>-2.0754688345618756E-6</v>
      </c>
      <c r="AA403" s="22">
        <f t="shared" si="183"/>
        <v>2.9895109436592973E-2</v>
      </c>
      <c r="AB403" s="44">
        <f t="shared" si="184"/>
        <v>4.1966226878757293</v>
      </c>
      <c r="AC403" s="44">
        <f t="shared" si="185"/>
        <v>0.35925059981620433</v>
      </c>
      <c r="AD403" s="44">
        <f t="shared" si="186"/>
        <v>13.33494547921676</v>
      </c>
      <c r="AE403" s="44">
        <f t="shared" si="187"/>
        <v>0.35925059981620427</v>
      </c>
      <c r="AF403" s="44">
        <f t="shared" si="188"/>
        <v>12.933765927359072</v>
      </c>
      <c r="AG403" s="44">
        <f t="shared" si="189"/>
        <v>4.192895204148251E-2</v>
      </c>
      <c r="AH403" s="45">
        <f>AD403+AB403+SUM($AA$396:AA403)</f>
        <v>17.676878225199072</v>
      </c>
      <c r="AI403" s="45">
        <f>AD403+AB403+SUM($AA$396:AA403)</f>
        <v>17.676878225199072</v>
      </c>
    </row>
    <row r="404" spans="5:35" ht="14.4" x14ac:dyDescent="0.3">
      <c r="E404" s="89">
        <v>39974.457638888889</v>
      </c>
      <c r="F404" s="86">
        <f t="shared" si="190"/>
        <v>91.780555555553292</v>
      </c>
      <c r="G404" s="86">
        <v>12370.2</v>
      </c>
      <c r="H404" s="86">
        <v>0</v>
      </c>
      <c r="I404" s="86"/>
      <c r="J404" s="86">
        <v>853</v>
      </c>
      <c r="K404" s="86"/>
      <c r="L404" s="79">
        <v>1037</v>
      </c>
      <c r="M404" s="86"/>
      <c r="N404" s="42">
        <v>8.08</v>
      </c>
      <c r="O404" s="90"/>
      <c r="P404" s="90"/>
      <c r="Q404" s="90"/>
      <c r="R404" s="87"/>
      <c r="S404" s="87"/>
      <c r="V404" s="43">
        <f t="shared" si="180"/>
        <v>0</v>
      </c>
      <c r="W404" s="43">
        <f t="shared" si="181"/>
        <v>0</v>
      </c>
      <c r="X404" s="43">
        <f t="shared" si="182"/>
        <v>0</v>
      </c>
      <c r="Y404" s="22">
        <f>X404+W404+SUM($V$396:V404)</f>
        <v>1.0901962508506988E-5</v>
      </c>
      <c r="Z404" s="1">
        <f t="shared" si="191"/>
        <v>-9.3868693241839256E-6</v>
      </c>
      <c r="AA404" s="22">
        <f t="shared" si="183"/>
        <v>3.0580375651413413E-2</v>
      </c>
      <c r="AB404" s="44">
        <f t="shared" si="184"/>
        <v>4.2928191493889312</v>
      </c>
      <c r="AC404" s="44">
        <f t="shared" si="185"/>
        <v>0.36748546844012331</v>
      </c>
      <c r="AD404" s="44">
        <f t="shared" si="186"/>
        <v>13.640613790375189</v>
      </c>
      <c r="AE404" s="44">
        <f t="shared" si="187"/>
        <v>0.3674854684401232</v>
      </c>
      <c r="AF404" s="44">
        <f t="shared" si="188"/>
        <v>13.230238259705382</v>
      </c>
      <c r="AG404" s="44">
        <f t="shared" si="189"/>
        <v>4.2890062229682203E-2</v>
      </c>
      <c r="AH404" s="45">
        <f>AD404+AB404+SUM($AA$396:AA404)</f>
        <v>18.10932337352212</v>
      </c>
      <c r="AI404" s="45">
        <f>AD404+AB404+SUM($AA$396:AA404)</f>
        <v>18.10932337352212</v>
      </c>
    </row>
    <row r="405" spans="5:35" ht="14.4" x14ac:dyDescent="0.3">
      <c r="E405" s="89">
        <v>39993.457638888889</v>
      </c>
      <c r="F405" s="86">
        <f t="shared" si="190"/>
        <v>110.78055555555329</v>
      </c>
      <c r="G405" s="86">
        <v>14552</v>
      </c>
      <c r="H405" s="86">
        <v>2.74</v>
      </c>
      <c r="I405" s="86"/>
      <c r="J405" s="86">
        <v>1294</v>
      </c>
      <c r="K405" s="86"/>
      <c r="L405" s="79">
        <v>1037</v>
      </c>
      <c r="M405" s="86"/>
      <c r="N405" s="42">
        <v>8.08</v>
      </c>
      <c r="O405" s="90"/>
      <c r="P405" s="90"/>
      <c r="Q405" s="90"/>
      <c r="R405" s="87"/>
      <c r="S405" s="87"/>
      <c r="V405" s="43">
        <f t="shared" si="180"/>
        <v>6.7735549372583105E-6</v>
      </c>
      <c r="W405" s="43">
        <f t="shared" si="181"/>
        <v>9.5085968451000561E-4</v>
      </c>
      <c r="X405" s="43">
        <f t="shared" si="182"/>
        <v>2.7443837996859037E-6</v>
      </c>
      <c r="Y405" s="22">
        <f>X405+W405+SUM($V$396:V405)</f>
        <v>9.7127958575545675E-4</v>
      </c>
      <c r="Z405" s="1">
        <f t="shared" si="191"/>
        <v>5.4680825341426923E-8</v>
      </c>
      <c r="AA405" s="22">
        <f t="shared" si="183"/>
        <v>3.5974004177730994E-2</v>
      </c>
      <c r="AB405" s="44">
        <f t="shared" si="184"/>
        <v>5.0499672003611691</v>
      </c>
      <c r="AC405" s="44">
        <f t="shared" si="185"/>
        <v>0.43230089543747668</v>
      </c>
      <c r="AD405" s="44">
        <f t="shared" si="186"/>
        <v>16.046483636282336</v>
      </c>
      <c r="AE405" s="44">
        <f t="shared" si="187"/>
        <v>0.43230089543747657</v>
      </c>
      <c r="AF405" s="44">
        <f t="shared" si="188"/>
        <v>15.563727923172845</v>
      </c>
      <c r="AG405" s="44">
        <f t="shared" si="189"/>
        <v>5.0454817672013021E-2</v>
      </c>
      <c r="AH405" s="45">
        <f>AD405+AB405+SUM($AA$396:AA405)</f>
        <v>21.308315274579236</v>
      </c>
      <c r="AI405" s="45">
        <f>AD405+AB405+SUM($AA$396:AA405)</f>
        <v>21.308315274579236</v>
      </c>
    </row>
    <row r="406" spans="5:35" ht="14.4" x14ac:dyDescent="0.3">
      <c r="E406" s="89">
        <v>40007.537499999999</v>
      </c>
      <c r="F406" s="86">
        <f t="shared" si="190"/>
        <v>124.86041666666279</v>
      </c>
      <c r="G406" s="86">
        <v>14870</v>
      </c>
      <c r="H406" s="86">
        <v>2.96</v>
      </c>
      <c r="I406" s="86"/>
      <c r="J406" s="86">
        <v>170</v>
      </c>
      <c r="K406" s="86"/>
      <c r="L406" s="79">
        <v>1037</v>
      </c>
      <c r="M406" s="86"/>
      <c r="N406" s="42">
        <v>8.08</v>
      </c>
      <c r="O406" s="90"/>
      <c r="P406" s="90"/>
      <c r="Q406" s="90"/>
      <c r="R406" s="87"/>
      <c r="S406" s="87"/>
      <c r="V406" s="43">
        <f t="shared" si="180"/>
        <v>7.3174170125126276E-6</v>
      </c>
      <c r="W406" s="43">
        <f t="shared" si="181"/>
        <v>1.0272060825363563E-3</v>
      </c>
      <c r="X406" s="43">
        <f t="shared" si="182"/>
        <v>2.96473578360229E-6</v>
      </c>
      <c r="Y406" s="22">
        <f>X406+W406+SUM($V$396:V406)</f>
        <v>1.0551637527782365E-3</v>
      </c>
      <c r="Z406" s="1">
        <f t="shared" si="191"/>
        <v>2.5689397456113805E-5</v>
      </c>
      <c r="AA406" s="22">
        <f t="shared" si="183"/>
        <v>3.6760132086507691E-2</v>
      </c>
      <c r="AB406" s="44">
        <f t="shared" si="184"/>
        <v>5.1603224484174381</v>
      </c>
      <c r="AC406" s="44">
        <f t="shared" si="185"/>
        <v>0.44174782264673423</v>
      </c>
      <c r="AD406" s="44">
        <f t="shared" si="186"/>
        <v>16.397142088477072</v>
      </c>
      <c r="AE406" s="44">
        <f t="shared" si="187"/>
        <v>0.44174782264673429</v>
      </c>
      <c r="AF406" s="44">
        <f t="shared" si="188"/>
        <v>15.903836875864501</v>
      </c>
      <c r="AG406" s="44">
        <f t="shared" si="189"/>
        <v>5.1557389965835192E-2</v>
      </c>
      <c r="AH406" s="45">
        <f>AD406+AB406+SUM($AA$396:AA406)</f>
        <v>21.806089106916748</v>
      </c>
      <c r="AI406" s="45">
        <f>AD406+AB406+SUM($AA$396:AA406)</f>
        <v>21.806089106916748</v>
      </c>
    </row>
    <row r="407" spans="5:35" ht="14.4" x14ac:dyDescent="0.3">
      <c r="E407" s="89">
        <v>40021.408333333333</v>
      </c>
      <c r="F407" s="86">
        <f t="shared" si="190"/>
        <v>138.73124999999709</v>
      </c>
      <c r="G407" s="86">
        <v>15029.7</v>
      </c>
      <c r="H407" s="86">
        <v>2.84</v>
      </c>
      <c r="I407" s="86"/>
      <c r="J407" s="86">
        <v>239</v>
      </c>
      <c r="K407" s="86"/>
      <c r="L407" s="79">
        <v>1037</v>
      </c>
      <c r="M407" s="86"/>
      <c r="N407" s="42">
        <v>8.08</v>
      </c>
      <c r="O407" s="90"/>
      <c r="P407" s="90"/>
      <c r="Q407" s="90"/>
      <c r="R407" s="87"/>
      <c r="S407" s="87"/>
      <c r="V407" s="43">
        <f t="shared" si="180"/>
        <v>7.0207649714648177E-6</v>
      </c>
      <c r="W407" s="43">
        <f t="shared" si="181"/>
        <v>9.8556259270380134E-4</v>
      </c>
      <c r="X407" s="43">
        <f t="shared" si="182"/>
        <v>2.8445437923751696E-6</v>
      </c>
      <c r="Y407" s="22">
        <f>X407+W407+SUM($V$396:V407)</f>
        <v>1.0204208359259192E-3</v>
      </c>
      <c r="Z407" s="1">
        <f t="shared" si="191"/>
        <v>2.1165457900027379E-5</v>
      </c>
      <c r="AA407" s="22">
        <f t="shared" si="183"/>
        <v>3.7154926511135486E-2</v>
      </c>
      <c r="AB407" s="44">
        <f t="shared" si="184"/>
        <v>5.2157429928029311</v>
      </c>
      <c r="AC407" s="44">
        <f t="shared" si="185"/>
        <v>0.44649208137415081</v>
      </c>
      <c r="AD407" s="44">
        <f t="shared" si="186"/>
        <v>16.573243204249081</v>
      </c>
      <c r="AE407" s="44">
        <f t="shared" si="187"/>
        <v>0.44649208137415075</v>
      </c>
      <c r="AF407" s="44">
        <f t="shared" si="188"/>
        <v>16.074640019716252</v>
      </c>
      <c r="AG407" s="44">
        <f t="shared" si="189"/>
        <v>5.2111103158676064E-2</v>
      </c>
      <c r="AH407" s="45">
        <f>AD407+AB407+SUM($AA$396:AA407)</f>
        <v>22.074765693585384</v>
      </c>
      <c r="AI407" s="45">
        <f>AD407+AB407+SUM($AA$396:AA407)</f>
        <v>22.074765693585384</v>
      </c>
    </row>
    <row r="408" spans="5:35" ht="14.4" x14ac:dyDescent="0.3">
      <c r="E408" s="89">
        <v>40035.469444444447</v>
      </c>
      <c r="F408" s="86">
        <f t="shared" si="190"/>
        <v>152.79236111111095</v>
      </c>
      <c r="G408" s="86">
        <v>15021.2</v>
      </c>
      <c r="H408" s="86">
        <v>2.72</v>
      </c>
      <c r="I408" s="86"/>
      <c r="J408" s="86">
        <v>437</v>
      </c>
      <c r="K408" s="86"/>
      <c r="L408" s="79">
        <v>1037</v>
      </c>
      <c r="M408" s="86"/>
      <c r="N408" s="42">
        <v>8.08</v>
      </c>
      <c r="O408" s="90"/>
      <c r="P408" s="90"/>
      <c r="Q408" s="90"/>
      <c r="R408" s="87"/>
      <c r="S408" s="87"/>
      <c r="V408" s="43">
        <f t="shared" si="180"/>
        <v>6.7241129304170094E-6</v>
      </c>
      <c r="W408" s="43">
        <f t="shared" si="181"/>
        <v>9.4391910287124645E-4</v>
      </c>
      <c r="X408" s="43">
        <f t="shared" si="182"/>
        <v>2.7243518011480504E-6</v>
      </c>
      <c r="Y408" s="22">
        <f>X408+W408+SUM($V$396:V408)</f>
        <v>9.8538126703255429E-4</v>
      </c>
      <c r="Z408" s="1">
        <f t="shared" si="191"/>
        <v>5.7034458462171372E-8</v>
      </c>
      <c r="AA408" s="22">
        <f t="shared" si="183"/>
        <v>3.7133913658227935E-2</v>
      </c>
      <c r="AB408" s="44">
        <f t="shared" si="184"/>
        <v>5.2127932456064583</v>
      </c>
      <c r="AC408" s="44">
        <f t="shared" si="185"/>
        <v>0.44623956916887192</v>
      </c>
      <c r="AD408" s="44">
        <f t="shared" si="186"/>
        <v>16.563870258199852</v>
      </c>
      <c r="AE408" s="44">
        <f t="shared" si="187"/>
        <v>0.44623956916887192</v>
      </c>
      <c r="AF408" s="44">
        <f t="shared" si="188"/>
        <v>16.06554905714431</v>
      </c>
      <c r="AG408" s="44">
        <f t="shared" si="189"/>
        <v>5.2081631886671392E-2</v>
      </c>
      <c r="AH408" s="45">
        <f>AD408+AB408+SUM($AA$396:AA408)</f>
        <v>22.099576913997911</v>
      </c>
      <c r="AI408" s="45">
        <f>AD408+AB408+SUM($AA$396:AA408)</f>
        <v>22.099576913997911</v>
      </c>
    </row>
    <row r="409" spans="5:35" ht="14.4" x14ac:dyDescent="0.3">
      <c r="E409" s="89">
        <v>40049.453472222223</v>
      </c>
      <c r="F409" s="86">
        <f t="shared" si="190"/>
        <v>166.7763888888876</v>
      </c>
      <c r="G409" s="86">
        <v>15682</v>
      </c>
      <c r="H409" s="86">
        <v>2.92</v>
      </c>
      <c r="I409" s="86"/>
      <c r="J409" s="86">
        <v>723</v>
      </c>
      <c r="K409" s="86"/>
      <c r="L409" s="79">
        <v>1037</v>
      </c>
      <c r="M409" s="86"/>
      <c r="N409" s="42">
        <v>8.08</v>
      </c>
      <c r="O409" s="90"/>
      <c r="P409" s="90"/>
      <c r="Q409" s="90"/>
      <c r="R409" s="87"/>
      <c r="S409" s="87"/>
      <c r="V409" s="43">
        <f t="shared" si="180"/>
        <v>7.2185329988300246E-6</v>
      </c>
      <c r="W409" s="43">
        <f t="shared" si="181"/>
        <v>1.013324919258838E-3</v>
      </c>
      <c r="X409" s="43">
        <f t="shared" si="182"/>
        <v>2.9246717865265831E-6</v>
      </c>
      <c r="Y409" s="22">
        <f>X409+W409+SUM($V$396:V409)</f>
        <v>1.0622059364043545E-3</v>
      </c>
      <c r="Z409" s="1">
        <f t="shared" si="191"/>
        <v>-9.7817475468272991E-8</v>
      </c>
      <c r="AA409" s="22">
        <f t="shared" si="183"/>
        <v>3.8767477564264533E-2</v>
      </c>
      <c r="AB409" s="44">
        <f t="shared" si="184"/>
        <v>5.4421100629510608</v>
      </c>
      <c r="AC409" s="44">
        <f t="shared" si="185"/>
        <v>0.46587016508043622</v>
      </c>
      <c r="AD409" s="44">
        <f t="shared" si="186"/>
        <v>17.292534111062363</v>
      </c>
      <c r="AE409" s="44">
        <f t="shared" si="187"/>
        <v>0.46587016508043605</v>
      </c>
      <c r="AF409" s="44">
        <f t="shared" si="188"/>
        <v>16.772291182737526</v>
      </c>
      <c r="AG409" s="44">
        <f t="shared" si="189"/>
        <v>5.4372763244399942E-2</v>
      </c>
      <c r="AH409" s="45">
        <f>AD409+AB409+SUM($AA$396:AA409)</f>
        <v>23.096325061769292</v>
      </c>
      <c r="AI409" s="45">
        <f>AD409+AB409+SUM($AA$396:AA409)</f>
        <v>23.096325061769292</v>
      </c>
    </row>
    <row r="410" spans="5:35" ht="14.4" x14ac:dyDescent="0.3">
      <c r="E410" s="89">
        <v>40063.430555555555</v>
      </c>
      <c r="F410" s="86">
        <f t="shared" si="190"/>
        <v>180.75347222221899</v>
      </c>
      <c r="G410" s="86">
        <v>16061.4</v>
      </c>
      <c r="H410" s="86">
        <v>0</v>
      </c>
      <c r="I410" s="86"/>
      <c r="J410" s="86">
        <v>1027</v>
      </c>
      <c r="K410" s="86"/>
      <c r="L410" s="79">
        <v>1037</v>
      </c>
      <c r="M410" s="86"/>
      <c r="N410" s="42">
        <v>8.08</v>
      </c>
      <c r="O410" s="90"/>
      <c r="P410" s="90"/>
      <c r="Q410" s="90"/>
      <c r="R410" s="87"/>
      <c r="S410" s="87"/>
      <c r="V410" s="43">
        <f t="shared" si="180"/>
        <v>0</v>
      </c>
      <c r="W410" s="43">
        <f t="shared" si="181"/>
        <v>0</v>
      </c>
      <c r="X410" s="43">
        <f t="shared" si="182"/>
        <v>0</v>
      </c>
      <c r="Y410" s="22">
        <f>X410+W410+SUM($V$396:V410)</f>
        <v>4.5956345358989777E-5</v>
      </c>
      <c r="Z410" s="1">
        <f t="shared" si="191"/>
        <v>-2.0308523920274877E-5</v>
      </c>
      <c r="AA410" s="22">
        <f t="shared" si="183"/>
        <v>3.9705392434044029E-2</v>
      </c>
      <c r="AB410" s="44">
        <f t="shared" si="184"/>
        <v>5.5737728966383226</v>
      </c>
      <c r="AC410" s="44">
        <f t="shared" si="185"/>
        <v>0.47714112163135564</v>
      </c>
      <c r="AD410" s="44">
        <f t="shared" si="186"/>
        <v>17.710898314718602</v>
      </c>
      <c r="AE410" s="44">
        <f t="shared" si="187"/>
        <v>0.47714112163135552</v>
      </c>
      <c r="AF410" s="44">
        <f t="shared" si="188"/>
        <v>17.178068970948893</v>
      </c>
      <c r="AG410" s="44">
        <f t="shared" si="189"/>
        <v>5.5688222138350042E-2</v>
      </c>
      <c r="AH410" s="45">
        <f>AD410+AB410+SUM($AA$396:AA410)</f>
        <v>23.686057491546833</v>
      </c>
      <c r="AI410" s="45">
        <f>AD410+AB410+SUM($AA$396:AA410)</f>
        <v>23.686057491546833</v>
      </c>
    </row>
    <row r="411" spans="5:35" ht="14.4" x14ac:dyDescent="0.3">
      <c r="E411" s="89">
        <v>40077.386805555558</v>
      </c>
      <c r="F411" s="86">
        <f t="shared" si="190"/>
        <v>194.7097222222219</v>
      </c>
      <c r="G411" s="86">
        <v>16573.3</v>
      </c>
      <c r="H411" s="86">
        <v>0</v>
      </c>
      <c r="I411" s="86"/>
      <c r="J411" s="86">
        <v>1366</v>
      </c>
      <c r="K411" s="86"/>
      <c r="L411" s="79">
        <v>1037</v>
      </c>
      <c r="M411" s="86"/>
      <c r="N411" s="42">
        <v>8.08</v>
      </c>
      <c r="O411" s="90"/>
      <c r="P411" s="90"/>
      <c r="Q411" s="90"/>
      <c r="R411" s="87"/>
      <c r="S411" s="87"/>
      <c r="V411" s="43">
        <f t="shared" si="180"/>
        <v>0</v>
      </c>
      <c r="W411" s="43">
        <f t="shared" si="181"/>
        <v>0</v>
      </c>
      <c r="X411" s="43">
        <f t="shared" si="182"/>
        <v>0</v>
      </c>
      <c r="Y411" s="22">
        <f>X411+W411+SUM($V$396:V411)</f>
        <v>4.5956345358989777E-5</v>
      </c>
      <c r="Z411" s="1">
        <f t="shared" si="191"/>
        <v>-2.7443496251826498E-5</v>
      </c>
      <c r="AA411" s="22">
        <f t="shared" si="183"/>
        <v>4.0970860599147133E-2</v>
      </c>
      <c r="AB411" s="44">
        <f t="shared" si="184"/>
        <v>5.7514170836823633</v>
      </c>
      <c r="AC411" s="44">
        <f t="shared" si="185"/>
        <v>0.49234829785279904</v>
      </c>
      <c r="AD411" s="44">
        <f t="shared" si="186"/>
        <v>18.275370206789304</v>
      </c>
      <c r="AE411" s="44">
        <f t="shared" si="187"/>
        <v>0.49234829785279882</v>
      </c>
      <c r="AF411" s="44">
        <f t="shared" si="188"/>
        <v>17.725558822781778</v>
      </c>
      <c r="AG411" s="44">
        <f t="shared" si="189"/>
        <v>5.7463086154726027E-2</v>
      </c>
      <c r="AH411" s="45">
        <f>AD411+AB411+SUM($AA$396:AA411)</f>
        <v>24.469144431260723</v>
      </c>
      <c r="AI411" s="45">
        <f>AD411+AB411+SUM($AA$396:AA411)</f>
        <v>24.469144431260723</v>
      </c>
    </row>
    <row r="412" spans="5:35" ht="14.4" x14ac:dyDescent="0.3">
      <c r="E412" s="89">
        <v>40091.388194444444</v>
      </c>
      <c r="F412" s="86">
        <f t="shared" si="190"/>
        <v>208.71111111110804</v>
      </c>
      <c r="G412" s="86">
        <v>17357.2</v>
      </c>
      <c r="H412" s="86">
        <v>2.2400000000000002</v>
      </c>
      <c r="I412" s="86"/>
      <c r="J412" s="86">
        <v>1675</v>
      </c>
      <c r="K412" s="86"/>
      <c r="L412" s="79">
        <v>1037</v>
      </c>
      <c r="M412" s="86"/>
      <c r="N412" s="42">
        <v>8.08</v>
      </c>
      <c r="O412" s="90"/>
      <c r="P412" s="90"/>
      <c r="Q412" s="90"/>
      <c r="R412" s="87"/>
      <c r="S412" s="87"/>
      <c r="V412" s="43">
        <f t="shared" si="180"/>
        <v>5.5375047662257729E-6</v>
      </c>
      <c r="W412" s="43">
        <f t="shared" si="181"/>
        <v>7.7734514354102654E-4</v>
      </c>
      <c r="X412" s="43">
        <f t="shared" si="182"/>
        <v>2.2435838362395704E-6</v>
      </c>
      <c r="Y412" s="22">
        <f>X412+W412+SUM($V$396:V412)</f>
        <v>8.3108257750248162E-4</v>
      </c>
      <c r="Z412" s="1">
        <f t="shared" si="191"/>
        <v>-4.9507046312570079E-6</v>
      </c>
      <c r="AA412" s="22">
        <f t="shared" si="183"/>
        <v>4.290874005729195E-2</v>
      </c>
      <c r="AB412" s="44">
        <f t="shared" si="184"/>
        <v>6.0234531810135286</v>
      </c>
      <c r="AC412" s="44">
        <f t="shared" si="185"/>
        <v>0.51563586464316735</v>
      </c>
      <c r="AD412" s="44">
        <f t="shared" si="186"/>
        <v>19.139776372435392</v>
      </c>
      <c r="AE412" s="44">
        <f t="shared" si="187"/>
        <v>0.51563586464316724</v>
      </c>
      <c r="AF412" s="44">
        <f t="shared" si="188"/>
        <v>18.56395947691697</v>
      </c>
      <c r="AG412" s="44">
        <f t="shared" si="189"/>
        <v>6.0181030875251826E-2</v>
      </c>
      <c r="AH412" s="45">
        <f>AD412+AB412+SUM($AA$396:AA412)</f>
        <v>25.64849543429527</v>
      </c>
      <c r="AI412" s="45">
        <f>AD412+AB412+SUM($AA$396:AA412)</f>
        <v>25.64849543429527</v>
      </c>
    </row>
    <row r="413" spans="5:35" ht="14.4" x14ac:dyDescent="0.3">
      <c r="E413" s="89">
        <v>40105.448611111111</v>
      </c>
      <c r="F413" s="86">
        <f t="shared" si="190"/>
        <v>222.77152777777519</v>
      </c>
      <c r="G413" s="86">
        <v>16494</v>
      </c>
      <c r="H413" s="86">
        <v>0</v>
      </c>
      <c r="I413" s="86"/>
      <c r="J413" s="86">
        <v>2001</v>
      </c>
      <c r="K413" s="86"/>
      <c r="L413" s="79">
        <v>1037</v>
      </c>
      <c r="M413" s="86"/>
      <c r="N413" s="42">
        <v>8.08</v>
      </c>
      <c r="O413" s="90"/>
      <c r="P413" s="90"/>
      <c r="Q413" s="90"/>
      <c r="R413" s="87"/>
      <c r="S413" s="87"/>
      <c r="V413" s="43">
        <f t="shared" si="180"/>
        <v>0</v>
      </c>
      <c r="W413" s="43">
        <f t="shared" si="181"/>
        <v>0</v>
      </c>
      <c r="X413" s="43">
        <f t="shared" si="182"/>
        <v>0</v>
      </c>
      <c r="Y413" s="22">
        <f>X413+W413+SUM($V$396:V413)</f>
        <v>5.1493850125215547E-5</v>
      </c>
      <c r="Z413" s="1">
        <f t="shared" si="191"/>
        <v>5.7020544074185125E-6</v>
      </c>
      <c r="AA413" s="22">
        <f t="shared" si="183"/>
        <v>4.0774823042021374E-2</v>
      </c>
      <c r="AB413" s="44">
        <f t="shared" si="184"/>
        <v>5.7238976774846826</v>
      </c>
      <c r="AC413" s="44">
        <f t="shared" si="185"/>
        <v>0.4899925075141382</v>
      </c>
      <c r="AD413" s="44">
        <f t="shared" si="186"/>
        <v>18.187926133647665</v>
      </c>
      <c r="AE413" s="44">
        <f t="shared" si="187"/>
        <v>0.48999250751413814</v>
      </c>
      <c r="AF413" s="44">
        <f t="shared" si="188"/>
        <v>17.640745489610563</v>
      </c>
      <c r="AG413" s="44">
        <f t="shared" si="189"/>
        <v>5.7188136522964728E-2</v>
      </c>
      <c r="AH413" s="45">
        <f>AD413+AB413+SUM($AA$396:AA413)</f>
        <v>24.437864515020717</v>
      </c>
      <c r="AI413" s="45">
        <f>AD413+AB413+SUM($AA$396:AA413)</f>
        <v>24.437864515020717</v>
      </c>
    </row>
    <row r="414" spans="5:35" ht="14.4" x14ac:dyDescent="0.3">
      <c r="E414" s="89">
        <v>40119.395138888889</v>
      </c>
      <c r="F414" s="86">
        <f t="shared" si="190"/>
        <v>236.71805555555329</v>
      </c>
      <c r="G414" s="86">
        <v>15941.9</v>
      </c>
      <c r="H414" s="86">
        <v>4.63</v>
      </c>
      <c r="I414" s="86"/>
      <c r="J414" s="86">
        <v>2305</v>
      </c>
      <c r="K414" s="86"/>
      <c r="L414" s="79">
        <v>1037</v>
      </c>
      <c r="M414" s="86"/>
      <c r="N414" s="42">
        <v>8.08</v>
      </c>
      <c r="O414" s="90"/>
      <c r="P414" s="90"/>
      <c r="Q414" s="90"/>
      <c r="R414" s="87"/>
      <c r="S414" s="87"/>
      <c r="V414" s="43">
        <f t="shared" si="180"/>
        <v>1.1445824583761306E-5</v>
      </c>
      <c r="W414" s="43">
        <f t="shared" si="181"/>
        <v>1.6067446493727466E-3</v>
      </c>
      <c r="X414" s="43">
        <f t="shared" si="182"/>
        <v>4.6374076615130415E-6</v>
      </c>
      <c r="Y414" s="22">
        <f>X414+W414+SUM($V$396:V414)</f>
        <v>1.6743217317432364E-3</v>
      </c>
      <c r="Z414" s="1">
        <f t="shared" si="191"/>
        <v>2.9260439231886577E-5</v>
      </c>
      <c r="AA414" s="22">
        <f t="shared" si="183"/>
        <v>3.9409976443167245E-2</v>
      </c>
      <c r="AB414" s="44">
        <f t="shared" si="184"/>
        <v>5.5323029213467363</v>
      </c>
      <c r="AC414" s="44">
        <f t="shared" si="185"/>
        <v>0.47359109709831693</v>
      </c>
      <c r="AD414" s="44">
        <f t="shared" si="186"/>
        <v>17.579125720261775</v>
      </c>
      <c r="AE414" s="44">
        <f t="shared" si="187"/>
        <v>0.47359109709831687</v>
      </c>
      <c r="AF414" s="44">
        <f t="shared" si="188"/>
        <v>17.050260732437408</v>
      </c>
      <c r="AG414" s="44">
        <f t="shared" si="189"/>
        <v>5.5273890726048949E-2</v>
      </c>
      <c r="AH414" s="45">
        <f>AD414+AB414+SUM($AA$396:AA414)</f>
        <v>23.676879321940049</v>
      </c>
      <c r="AI414" s="45">
        <f>AD414+AB414+SUM($AA$396:AA414)</f>
        <v>23.676879321940049</v>
      </c>
    </row>
    <row r="415" spans="5:35" ht="14.4" x14ac:dyDescent="0.3">
      <c r="E415" s="89">
        <v>40161.449999999997</v>
      </c>
      <c r="F415" s="86">
        <f t="shared" si="190"/>
        <v>278.77291666666133</v>
      </c>
      <c r="G415" s="86">
        <v>17207</v>
      </c>
      <c r="H415" s="86">
        <v>5</v>
      </c>
      <c r="I415" s="86"/>
      <c r="J415" s="86">
        <v>2541</v>
      </c>
      <c r="K415" s="86"/>
      <c r="L415" s="79">
        <v>1037</v>
      </c>
      <c r="M415" s="86"/>
      <c r="N415" s="42">
        <v>8.08</v>
      </c>
      <c r="O415" s="90"/>
      <c r="P415" s="90"/>
      <c r="Q415" s="90"/>
      <c r="R415" s="87"/>
      <c r="S415" s="87"/>
      <c r="V415" s="43">
        <f t="shared" si="180"/>
        <v>1.2360501710325384E-5</v>
      </c>
      <c r="W415" s="43">
        <f t="shared" si="181"/>
        <v>1.735145409689791E-3</v>
      </c>
      <c r="X415" s="43">
        <f t="shared" si="182"/>
        <v>5.0079996344633265E-6</v>
      </c>
      <c r="Y415" s="22">
        <f>X415+W415+SUM($V$396:V415)</f>
        <v>1.8154535857435566E-3</v>
      </c>
      <c r="Z415" s="1">
        <f t="shared" si="191"/>
        <v>1.9014927677438676E-5</v>
      </c>
      <c r="AA415" s="22">
        <f t="shared" si="183"/>
        <v>4.2537430585913777E-2</v>
      </c>
      <c r="AB415" s="44">
        <f t="shared" si="184"/>
        <v>5.9713294129064467</v>
      </c>
      <c r="AC415" s="44">
        <f t="shared" si="185"/>
        <v>0.51117382543929768</v>
      </c>
      <c r="AD415" s="44">
        <f t="shared" si="186"/>
        <v>18.974150902247818</v>
      </c>
      <c r="AE415" s="44">
        <f t="shared" si="187"/>
        <v>0.51117382543929779</v>
      </c>
      <c r="AF415" s="44">
        <f t="shared" si="188"/>
        <v>18.403316820645632</v>
      </c>
      <c r="AG415" s="44">
        <f t="shared" si="189"/>
        <v>5.9660256162886768E-2</v>
      </c>
      <c r="AH415" s="45">
        <f>AD415+AB415+SUM($AA$396:AA415)</f>
        <v>25.553468426071714</v>
      </c>
      <c r="AI415" s="45">
        <f>AD415+AB415+SUM($AA$396:AA415)</f>
        <v>25.553468426071714</v>
      </c>
    </row>
    <row r="416" spans="5:35" ht="14.4" x14ac:dyDescent="0.3">
      <c r="E416" s="89">
        <v>40189.42291666667</v>
      </c>
      <c r="F416" s="86">
        <f t="shared" si="190"/>
        <v>306.7458333333343</v>
      </c>
      <c r="G416" s="86">
        <v>17485.400000000001</v>
      </c>
      <c r="H416" s="86">
        <v>0</v>
      </c>
      <c r="I416" s="86"/>
      <c r="J416" s="86">
        <v>2768</v>
      </c>
      <c r="K416" s="86"/>
      <c r="L416" s="79">
        <v>1037</v>
      </c>
      <c r="M416" s="86"/>
      <c r="N416" s="42">
        <v>8.08</v>
      </c>
      <c r="O416" s="90"/>
      <c r="P416" s="90"/>
      <c r="Q416" s="90"/>
      <c r="R416" s="87"/>
      <c r="S416" s="87"/>
      <c r="V416" s="43">
        <f t="shared" si="180"/>
        <v>0</v>
      </c>
      <c r="W416" s="43">
        <f t="shared" si="181"/>
        <v>0</v>
      </c>
      <c r="X416" s="43">
        <f t="shared" si="182"/>
        <v>0</v>
      </c>
      <c r="Y416" s="22">
        <f>X416+W416+SUM($V$396:V416)</f>
        <v>7.5300176419302236E-5</v>
      </c>
      <c r="Z416" s="1">
        <f t="shared" si="191"/>
        <v>-1.7548412506694959E-6</v>
      </c>
      <c r="AA416" s="22">
        <f t="shared" si="183"/>
        <v>4.3225663321144699E-2</v>
      </c>
      <c r="AB416" s="44">
        <f t="shared" si="184"/>
        <v>6.0679423093179761</v>
      </c>
      <c r="AC416" s="44">
        <f t="shared" si="185"/>
        <v>0.51944434284513841</v>
      </c>
      <c r="AD416" s="44">
        <f t="shared" si="186"/>
        <v>19.281142452848481</v>
      </c>
      <c r="AE416" s="44">
        <f t="shared" si="187"/>
        <v>0.51944434284513819</v>
      </c>
      <c r="AF416" s="44">
        <f t="shared" si="188"/>
        <v>18.701072583002087</v>
      </c>
      <c r="AG416" s="44">
        <f t="shared" si="189"/>
        <v>6.0625527001251803E-2</v>
      </c>
      <c r="AH416" s="45">
        <f>AD416+AB416+SUM($AA$396:AA416)</f>
        <v>26.000298536405051</v>
      </c>
      <c r="AI416" s="45">
        <f>AD416+AB416+SUM($AA$396:AA416)</f>
        <v>26.000298536405051</v>
      </c>
    </row>
    <row r="417" spans="5:35" ht="14.4" x14ac:dyDescent="0.3">
      <c r="E417" s="89">
        <v>40203.470138888886</v>
      </c>
      <c r="F417" s="86">
        <f t="shared" si="190"/>
        <v>320.79305555555038</v>
      </c>
      <c r="G417" s="86">
        <v>17571</v>
      </c>
      <c r="H417" s="86">
        <v>0</v>
      </c>
      <c r="I417" s="86"/>
      <c r="J417" s="99">
        <v>2971</v>
      </c>
      <c r="K417" s="99"/>
      <c r="L417" s="79">
        <v>1037</v>
      </c>
      <c r="M417" s="99"/>
      <c r="N417" s="42">
        <v>8.08</v>
      </c>
      <c r="O417" s="90"/>
      <c r="P417" s="90"/>
      <c r="Q417" s="90"/>
      <c r="R417" s="87"/>
      <c r="S417" s="87"/>
      <c r="V417" s="43">
        <f t="shared" si="180"/>
        <v>0</v>
      </c>
      <c r="W417" s="43">
        <f t="shared" si="181"/>
        <v>0</v>
      </c>
      <c r="X417" s="43">
        <f t="shared" si="182"/>
        <v>0</v>
      </c>
      <c r="Y417" s="22">
        <f>X417+W417+SUM($V$396:V417)</f>
        <v>7.5300176419302236E-5</v>
      </c>
      <c r="Z417" s="1">
        <f t="shared" si="191"/>
        <v>-2.1974020021677574E-5</v>
      </c>
      <c r="AA417" s="22">
        <f t="shared" si="183"/>
        <v>4.3437275110425458E-2</v>
      </c>
      <c r="AB417" s="44">
        <f t="shared" si="184"/>
        <v>6.0976479987318637</v>
      </c>
      <c r="AC417" s="44">
        <f t="shared" si="185"/>
        <v>0.52198728928888816</v>
      </c>
      <c r="AD417" s="44">
        <f t="shared" si="186"/>
        <v>19.375533533061908</v>
      </c>
      <c r="AE417" s="44">
        <f t="shared" si="187"/>
        <v>0.52198728928888816</v>
      </c>
      <c r="AF417" s="44">
        <f t="shared" si="188"/>
        <v>18.792623923726637</v>
      </c>
      <c r="AG417" s="44">
        <f t="shared" si="189"/>
        <v>6.0922320046381304E-2</v>
      </c>
      <c r="AH417" s="45">
        <f>AD417+AB417+SUM($AA$396:AA417)</f>
        <v>26.16783258114279</v>
      </c>
      <c r="AI417" s="45">
        <f>AD417+AB417+SUM($AA$396:AA417)</f>
        <v>26.16783258114279</v>
      </c>
    </row>
    <row r="418" spans="5:35" ht="14.4" x14ac:dyDescent="0.3">
      <c r="E418" s="89">
        <v>40288.443749999999</v>
      </c>
      <c r="F418" s="86">
        <f t="shared" si="190"/>
        <v>405.76666666666279</v>
      </c>
      <c r="G418" s="86">
        <v>18023</v>
      </c>
      <c r="H418" s="86">
        <v>0.31</v>
      </c>
      <c r="I418" s="86"/>
      <c r="J418" s="86">
        <v>19</v>
      </c>
      <c r="K418" s="86"/>
      <c r="L418" s="79">
        <v>1037</v>
      </c>
      <c r="M418" s="86"/>
      <c r="N418" s="42">
        <v>8.08</v>
      </c>
      <c r="O418" s="90"/>
      <c r="P418" s="90"/>
      <c r="Q418" s="90"/>
      <c r="R418" s="87"/>
      <c r="S418" s="87"/>
      <c r="V418" s="43">
        <f t="shared" si="180"/>
        <v>7.6635110604017379E-7</v>
      </c>
      <c r="W418" s="43">
        <f t="shared" si="181"/>
        <v>1.0757901540076705E-4</v>
      </c>
      <c r="X418" s="43">
        <f t="shared" si="182"/>
        <v>3.1049597733672625E-7</v>
      </c>
      <c r="Y418" s="22">
        <f>X418+W418+SUM($V$396:V418)</f>
        <v>1.839560389034462E-4</v>
      </c>
      <c r="Z418" s="1">
        <f t="shared" si="191"/>
        <v>-8.6074937199286157E-6</v>
      </c>
      <c r="AA418" s="22">
        <f t="shared" si="183"/>
        <v>4.4554664465038883E-2</v>
      </c>
      <c r="AB418" s="44">
        <f t="shared" si="184"/>
        <v>6.2545051437678207</v>
      </c>
      <c r="AC418" s="44">
        <f t="shared" si="185"/>
        <v>0.5354149971460721</v>
      </c>
      <c r="AD418" s="44">
        <f t="shared" si="186"/>
        <v>19.873953722973926</v>
      </c>
      <c r="AE418" s="44">
        <f t="shared" si="187"/>
        <v>0.5354149971460721</v>
      </c>
      <c r="AF418" s="44">
        <f t="shared" si="188"/>
        <v>19.276049227552516</v>
      </c>
      <c r="AG418" s="44">
        <f t="shared" si="189"/>
        <v>6.2489498275336092E-2</v>
      </c>
      <c r="AH418" s="45">
        <f>AD418+AB418+SUM($AA$396:AA418)</f>
        <v>26.867664580555804</v>
      </c>
      <c r="AI418" s="45">
        <f>AD418+AB418+SUM($AA$396:AA418)</f>
        <v>26.867664580555804</v>
      </c>
    </row>
    <row r="419" spans="5:35" ht="14.4" x14ac:dyDescent="0.3">
      <c r="E419" s="89">
        <v>40361.451388888891</v>
      </c>
      <c r="F419" s="86">
        <f t="shared" si="190"/>
        <v>478.77430555555475</v>
      </c>
      <c r="G419" s="86">
        <v>18240</v>
      </c>
      <c r="H419" s="86">
        <v>1.17</v>
      </c>
      <c r="I419" s="86"/>
      <c r="J419" s="86">
        <v>19</v>
      </c>
      <c r="K419" s="86"/>
      <c r="L419" s="79">
        <v>1037</v>
      </c>
      <c r="M419" s="86"/>
      <c r="N419" s="42">
        <v>8.08</v>
      </c>
      <c r="O419" s="90"/>
      <c r="P419" s="90"/>
      <c r="Q419" s="90"/>
      <c r="R419" s="87"/>
      <c r="S419" s="87"/>
      <c r="V419" s="43">
        <f t="shared" si="180"/>
        <v>2.8923574002161396E-6</v>
      </c>
      <c r="W419" s="43">
        <f t="shared" si="181"/>
        <v>4.0602402586741113E-4</v>
      </c>
      <c r="X419" s="43">
        <f t="shared" si="182"/>
        <v>1.1718719144644184E-6</v>
      </c>
      <c r="Y419" s="22">
        <f>X419+W419+SUM($V$396:V419)</f>
        <v>4.8615478270743406E-4</v>
      </c>
      <c r="Z419" s="1">
        <f t="shared" si="191"/>
        <v>2.3038845800975236E-6</v>
      </c>
      <c r="AA419" s="22">
        <f t="shared" si="183"/>
        <v>4.5091110239266999E-2</v>
      </c>
      <c r="AB419" s="44">
        <f t="shared" si="184"/>
        <v>6.3298104545483582</v>
      </c>
      <c r="AC419" s="44">
        <f t="shared" si="185"/>
        <v>0.54186148521025113</v>
      </c>
      <c r="AD419" s="44">
        <f t="shared" si="186"/>
        <v>20.113239522113098</v>
      </c>
      <c r="AE419" s="44">
        <f t="shared" si="187"/>
        <v>0.54186148521025101</v>
      </c>
      <c r="AF419" s="44">
        <f t="shared" si="188"/>
        <v>19.508136154389273</v>
      </c>
      <c r="AG419" s="44">
        <f t="shared" si="189"/>
        <v>6.3241882513573225E-2</v>
      </c>
      <c r="AH419" s="45">
        <f>AD419+AB419+SUM($AA$396:AA419)</f>
        <v>27.227346800714784</v>
      </c>
      <c r="AI419" s="45">
        <f>AD419+AB419+SUM($AA$396:AA419)</f>
        <v>27.227346800714784</v>
      </c>
    </row>
    <row r="420" spans="5:35" ht="14.4" x14ac:dyDescent="0.3">
      <c r="E420" s="89">
        <v>40507.53402777778</v>
      </c>
      <c r="F420" s="86">
        <f t="shared" si="190"/>
        <v>624.8569444444438</v>
      </c>
      <c r="G420" s="86">
        <v>17386</v>
      </c>
      <c r="H420" s="86">
        <v>0.92</v>
      </c>
      <c r="I420" s="86"/>
      <c r="J420" s="86">
        <v>21</v>
      </c>
      <c r="K420" s="86"/>
      <c r="L420" s="79">
        <v>1037</v>
      </c>
      <c r="M420" s="86"/>
      <c r="N420" s="42">
        <v>8.08</v>
      </c>
      <c r="O420" s="90"/>
      <c r="P420" s="90"/>
      <c r="Q420" s="90"/>
      <c r="R420" s="87"/>
      <c r="S420" s="87"/>
      <c r="V420" s="43">
        <f t="shared" si="180"/>
        <v>2.2743323146998708E-6</v>
      </c>
      <c r="W420" s="43">
        <f t="shared" si="181"/>
        <v>3.1926675538292159E-4</v>
      </c>
      <c r="X420" s="43">
        <f t="shared" si="182"/>
        <v>9.2147193274125222E-7</v>
      </c>
      <c r="Y420" s="22">
        <f>X420+W420+SUM($V$396:V420)</f>
        <v>4.0142144455592127E-4</v>
      </c>
      <c r="Z420" s="1">
        <f t="shared" si="191"/>
        <v>1.1571816455439986E-6</v>
      </c>
      <c r="AA420" s="22">
        <f t="shared" si="183"/>
        <v>4.2979936547143424E-2</v>
      </c>
      <c r="AB420" s="44">
        <f t="shared" si="184"/>
        <v>6.0334476185733417</v>
      </c>
      <c r="AC420" s="44">
        <f t="shared" si="185"/>
        <v>0.51649143540928866</v>
      </c>
      <c r="AD420" s="44">
        <f t="shared" si="186"/>
        <v>19.171534119049252</v>
      </c>
      <c r="AE420" s="44">
        <f t="shared" si="187"/>
        <v>0.51649143540928866</v>
      </c>
      <c r="AF420" s="44">
        <f t="shared" si="188"/>
        <v>18.594761797160743</v>
      </c>
      <c r="AG420" s="44">
        <f t="shared" si="189"/>
        <v>6.028088647922062E-2</v>
      </c>
      <c r="AH420" s="45">
        <f>AD420+AB420+SUM($AA$396:AA420)</f>
        <v>26.032258498223062</v>
      </c>
      <c r="AI420" s="45">
        <f>AD420+AB420+SUM($AA$396:AA420)</f>
        <v>26.032258498223062</v>
      </c>
    </row>
    <row r="421" spans="5:35" ht="14.4" x14ac:dyDescent="0.3">
      <c r="E421" s="89">
        <v>40534.453472222223</v>
      </c>
      <c r="F421" s="86">
        <f t="shared" si="190"/>
        <v>651.7763888888876</v>
      </c>
      <c r="G421" s="86">
        <v>18555</v>
      </c>
      <c r="H421" s="86">
        <v>2.1</v>
      </c>
      <c r="I421" s="86"/>
      <c r="J421" s="86">
        <v>24</v>
      </c>
      <c r="K421" s="86"/>
      <c r="L421" s="79">
        <v>1037</v>
      </c>
      <c r="M421" s="86"/>
      <c r="N421" s="42">
        <v>8.08</v>
      </c>
      <c r="O421" s="90"/>
      <c r="P421" s="90"/>
      <c r="Q421" s="90"/>
      <c r="R421" s="87"/>
      <c r="S421" s="87"/>
      <c r="V421" s="43">
        <f t="shared" si="180"/>
        <v>5.191410718336661E-6</v>
      </c>
      <c r="W421" s="43">
        <f t="shared" si="181"/>
        <v>7.2876107206971236E-4</v>
      </c>
      <c r="X421" s="43">
        <f t="shared" si="182"/>
        <v>2.1033598464745975E-6</v>
      </c>
      <c r="Y421" s="22">
        <f>X421+W421+SUM($V$396:V421)</f>
        <v>8.1728905987478201E-4</v>
      </c>
      <c r="Z421" s="1">
        <f t="shared" si="191"/>
        <v>1.6980650189205241E-6</v>
      </c>
      <c r="AA421" s="22">
        <f t="shared" si="183"/>
        <v>4.5869821847017496E-2</v>
      </c>
      <c r="AB421" s="44">
        <f t="shared" si="184"/>
        <v>6.4391246153588151</v>
      </c>
      <c r="AC421" s="44">
        <f t="shared" si="185"/>
        <v>0.55121929046470441</v>
      </c>
      <c r="AD421" s="44">
        <f t="shared" si="186"/>
        <v>20.460589875702219</v>
      </c>
      <c r="AE421" s="44">
        <f t="shared" si="187"/>
        <v>0.5512192904647043</v>
      </c>
      <c r="AF421" s="44">
        <f t="shared" si="188"/>
        <v>19.845036532055531</v>
      </c>
      <c r="AG421" s="44">
        <f t="shared" si="189"/>
        <v>6.4334053181981959E-2</v>
      </c>
      <c r="AH421" s="45">
        <f>AD421+AB421+SUM($AA$396:AA421)</f>
        <v>27.772861073508523</v>
      </c>
      <c r="AI421" s="45">
        <f>AD421+AB421+SUM($AA$396:AA421)</f>
        <v>27.772861073508523</v>
      </c>
    </row>
    <row r="422" spans="5:35" ht="14.4" x14ac:dyDescent="0.3">
      <c r="E422" s="89">
        <v>40609.644444444442</v>
      </c>
      <c r="F422" s="86">
        <f t="shared" si="190"/>
        <v>726.96736111110658</v>
      </c>
      <c r="G422" s="86">
        <v>19728</v>
      </c>
      <c r="H422" s="86">
        <v>3.87</v>
      </c>
      <c r="I422" s="86"/>
      <c r="J422" s="86">
        <v>72</v>
      </c>
      <c r="K422" s="86"/>
      <c r="L422" s="79">
        <v>1037</v>
      </c>
      <c r="M422" s="86"/>
      <c r="N422" s="42">
        <v>8.08</v>
      </c>
      <c r="O422" s="90"/>
      <c r="P422" s="90"/>
      <c r="Q422" s="90"/>
      <c r="R422" s="87"/>
      <c r="S422" s="87"/>
      <c r="V422" s="43">
        <f t="shared" si="180"/>
        <v>9.5670283237918475E-6</v>
      </c>
      <c r="W422" s="43">
        <f t="shared" si="181"/>
        <v>1.3430025470998986E-3</v>
      </c>
      <c r="X422" s="43">
        <f t="shared" si="182"/>
        <v>3.8761917170746149E-6</v>
      </c>
      <c r="Y422" s="22">
        <f>X422+W422+SUM($V$396:V422)</f>
        <v>1.4428703950993601E-3</v>
      </c>
      <c r="Z422" s="1">
        <f t="shared" si="191"/>
        <v>3.4465890239212473E-6</v>
      </c>
      <c r="AA422" s="22">
        <f t="shared" si="183"/>
        <v>4.8769595548259832E-2</v>
      </c>
      <c r="AB422" s="44">
        <f t="shared" si="184"/>
        <v>6.8461897284720399</v>
      </c>
      <c r="AC422" s="44">
        <f t="shared" si="185"/>
        <v>0.58606597479319256</v>
      </c>
      <c r="AD422" s="44">
        <f t="shared" si="186"/>
        <v>21.754056430496011</v>
      </c>
      <c r="AE422" s="44">
        <f t="shared" si="187"/>
        <v>0.58606597479319256</v>
      </c>
      <c r="AF422" s="44">
        <f t="shared" si="188"/>
        <v>21.099589366984187</v>
      </c>
      <c r="AG422" s="44">
        <f t="shared" si="189"/>
        <v>6.8401088718627878E-2</v>
      </c>
      <c r="AH422" s="45">
        <f>AD422+AB422+SUM($AA$396:AA422)</f>
        <v>29.522162336963799</v>
      </c>
      <c r="AI422" s="45">
        <f>AD422+AB422+SUM($AA$396:AA422)</f>
        <v>29.522162336963799</v>
      </c>
    </row>
    <row r="423" spans="5:35" ht="14.4" x14ac:dyDescent="0.3">
      <c r="E423" s="89">
        <v>40659.448611111111</v>
      </c>
      <c r="F423" s="86">
        <f t="shared" si="190"/>
        <v>776.77152777777519</v>
      </c>
      <c r="G423" s="86">
        <v>17781</v>
      </c>
      <c r="H423" s="85">
        <v>4.58</v>
      </c>
      <c r="I423" s="85"/>
      <c r="J423" s="86">
        <v>26</v>
      </c>
      <c r="K423" s="86"/>
      <c r="L423" s="79">
        <v>1037</v>
      </c>
      <c r="M423" s="86"/>
      <c r="N423" s="42">
        <v>8.08</v>
      </c>
      <c r="O423" s="90"/>
      <c r="P423" s="90"/>
      <c r="Q423" s="90"/>
      <c r="R423" s="87"/>
      <c r="S423" s="87"/>
      <c r="V423" s="43">
        <f t="shared" si="180"/>
        <v>1.132221956665805E-5</v>
      </c>
      <c r="W423" s="43">
        <f t="shared" si="181"/>
        <v>1.5893931952758488E-3</v>
      </c>
      <c r="X423" s="43">
        <f t="shared" si="182"/>
        <v>4.5873276651684079E-6</v>
      </c>
      <c r="Y423" s="22">
        <f>X423+W423+SUM($V$396:V423)</f>
        <v>1.7012943987900621E-3</v>
      </c>
      <c r="Z423" s="1">
        <f t="shared" si="191"/>
        <v>8.3710330194576176E-6</v>
      </c>
      <c r="AA423" s="22">
        <f t="shared" si="183"/>
        <v>4.395641618225913E-2</v>
      </c>
      <c r="AB423" s="44">
        <f t="shared" si="184"/>
        <v>6.1705241059388349</v>
      </c>
      <c r="AC423" s="44">
        <f t="shared" si="185"/>
        <v>0.52822582612519053</v>
      </c>
      <c r="AD423" s="44">
        <f t="shared" si="186"/>
        <v>19.607100435454655</v>
      </c>
      <c r="AE423" s="44">
        <f t="shared" si="187"/>
        <v>0.52822582612519031</v>
      </c>
      <c r="AF423" s="44">
        <f t="shared" si="188"/>
        <v>19.017224175504143</v>
      </c>
      <c r="AG423" s="44">
        <f t="shared" si="189"/>
        <v>6.1650433825320462E-2</v>
      </c>
      <c r="AH423" s="45">
        <f>AD423+AB423+SUM($AA$396:AA423)</f>
        <v>26.743497135571495</v>
      </c>
      <c r="AI423" s="45">
        <f>AD423+AB423+SUM($AA$396:AA423)</f>
        <v>26.743497135571495</v>
      </c>
    </row>
    <row r="424" spans="5:35" ht="14.4" x14ac:dyDescent="0.3">
      <c r="E424" s="89">
        <v>40695.5</v>
      </c>
      <c r="F424" s="86">
        <f t="shared" si="190"/>
        <v>812.82291666666424</v>
      </c>
      <c r="G424" s="86">
        <v>17300</v>
      </c>
      <c r="H424" s="85">
        <v>2.02</v>
      </c>
      <c r="I424" s="85"/>
      <c r="J424" s="86">
        <v>19</v>
      </c>
      <c r="K424" s="86"/>
      <c r="L424" s="79">
        <v>1037</v>
      </c>
      <c r="M424" s="86"/>
      <c r="N424" s="42">
        <v>8.08</v>
      </c>
      <c r="O424" s="90"/>
      <c r="P424" s="90"/>
      <c r="Q424" s="90"/>
      <c r="R424" s="87"/>
      <c r="S424" s="87"/>
      <c r="V424" s="43">
        <f t="shared" si="180"/>
        <v>4.9936426909714549E-6</v>
      </c>
      <c r="W424" s="43">
        <f t="shared" si="181"/>
        <v>7.0099874551467569E-4</v>
      </c>
      <c r="X424" s="43">
        <f t="shared" si="182"/>
        <v>2.0232318523231845E-6</v>
      </c>
      <c r="Y424" s="22">
        <f>X424+W424+SUM($V$396:V424)</f>
        <v>8.1532949590701538E-4</v>
      </c>
      <c r="Z424" s="1">
        <f t="shared" si="191"/>
        <v>1.4438725673662799E-6</v>
      </c>
      <c r="AA424" s="22">
        <f t="shared" si="183"/>
        <v>4.2767335917725829E-2</v>
      </c>
      <c r="AB424" s="44">
        <f t="shared" si="184"/>
        <v>6.0036031175266773</v>
      </c>
      <c r="AC424" s="44">
        <f t="shared" si="185"/>
        <v>0.51393660603823155</v>
      </c>
      <c r="AD424" s="44">
        <f t="shared" si="186"/>
        <v>19.076701959021744</v>
      </c>
      <c r="AE424" s="44">
        <f t="shared" si="187"/>
        <v>0.51393660603823155</v>
      </c>
      <c r="AF424" s="44">
        <f t="shared" si="188"/>
        <v>18.502782646432809</v>
      </c>
      <c r="AG424" s="44">
        <f t="shared" si="189"/>
        <v>5.9982706550702675E-2</v>
      </c>
      <c r="AH424" s="45">
        <f>AD424+AB424+SUM($AA$396:AA424)</f>
        <v>26.088945006644153</v>
      </c>
      <c r="AI424" s="45">
        <f>AD424+AB424+SUM($AA$396:AA424)</f>
        <v>26.088945006644153</v>
      </c>
    </row>
    <row r="425" spans="5:35" ht="14.4" x14ac:dyDescent="0.3">
      <c r="E425" s="89">
        <v>40749.456944444442</v>
      </c>
      <c r="F425" s="86">
        <f t="shared" si="190"/>
        <v>866.77986111110658</v>
      </c>
      <c r="G425" s="97">
        <v>17015</v>
      </c>
      <c r="H425" s="86">
        <v>0.1</v>
      </c>
      <c r="I425" s="86"/>
      <c r="J425" s="90" t="s">
        <v>148</v>
      </c>
      <c r="K425" s="90"/>
      <c r="L425" s="79">
        <v>1037</v>
      </c>
      <c r="M425" s="90"/>
      <c r="N425" s="42">
        <v>8.08</v>
      </c>
      <c r="O425" s="102"/>
      <c r="P425" s="90"/>
      <c r="Q425" s="90"/>
      <c r="R425" s="87"/>
      <c r="S425" s="87"/>
      <c r="V425" s="43">
        <f t="shared" si="180"/>
        <v>2.4721003420650766E-7</v>
      </c>
      <c r="W425" s="43">
        <f t="shared" si="181"/>
        <v>3.4702908193795824E-5</v>
      </c>
      <c r="X425" s="43">
        <f t="shared" si="182"/>
        <v>1.0015999268926656E-7</v>
      </c>
      <c r="Y425" s="22">
        <f>X425+W425+SUM($V$396:V425)</f>
        <v>1.4735779676070803E-4</v>
      </c>
      <c r="Z425" s="1">
        <f t="shared" si="191"/>
        <v>-1.0308501888173465E-5</v>
      </c>
      <c r="AA425" s="22">
        <f t="shared" si="183"/>
        <v>4.2062787320237278E-2</v>
      </c>
      <c r="AB425" s="44">
        <f t="shared" si="184"/>
        <v>5.9046998291743593</v>
      </c>
      <c r="AC425" s="44">
        <f t="shared" si="185"/>
        <v>0.50547002033182142</v>
      </c>
      <c r="AD425" s="44">
        <f t="shared" si="186"/>
        <v>18.762432591488725</v>
      </c>
      <c r="AE425" s="44">
        <f t="shared" si="187"/>
        <v>0.50547002033182131</v>
      </c>
      <c r="AF425" s="44">
        <f t="shared" si="188"/>
        <v>18.197968019020475</v>
      </c>
      <c r="AG425" s="44">
        <f t="shared" si="189"/>
        <v>5.899455213642809E-2</v>
      </c>
      <c r="AH425" s="45">
        <f>AD425+AB425+SUM($AA$396:AA425)</f>
        <v>25.717835138079053</v>
      </c>
      <c r="AI425" s="45">
        <f>AD425+AB425+SUM($AA$396:AA425)</f>
        <v>25.717835138079053</v>
      </c>
    </row>
    <row r="426" spans="5:35" ht="14.4" x14ac:dyDescent="0.3">
      <c r="E426" s="89">
        <v>40799.656944444447</v>
      </c>
      <c r="F426" s="86">
        <f t="shared" si="190"/>
        <v>916.97986111111095</v>
      </c>
      <c r="G426" s="86">
        <v>16175</v>
      </c>
      <c r="H426" s="85">
        <v>1.25</v>
      </c>
      <c r="I426" s="85"/>
      <c r="J426" s="90" t="s">
        <v>148</v>
      </c>
      <c r="K426" s="90"/>
      <c r="L426" s="79">
        <v>1037</v>
      </c>
      <c r="M426" s="90"/>
      <c r="N426" s="42">
        <v>8.08</v>
      </c>
      <c r="O426" s="90"/>
      <c r="P426" s="90"/>
      <c r="Q426" s="90"/>
      <c r="R426" s="87"/>
      <c r="S426" s="87"/>
      <c r="V426" s="43">
        <f t="shared" si="180"/>
        <v>3.0901254275813461E-6</v>
      </c>
      <c r="W426" s="43">
        <f t="shared" si="181"/>
        <v>4.3378635242244775E-4</v>
      </c>
      <c r="X426" s="43">
        <f t="shared" si="182"/>
        <v>1.2519999086158316E-6</v>
      </c>
      <c r="Y426" s="22">
        <f>X426+W426+SUM($V$396:V426)</f>
        <v>5.5068320633286784E-4</v>
      </c>
      <c r="Z426" s="1">
        <f t="shared" si="191"/>
        <v>-8.3038221868765341E-6</v>
      </c>
      <c r="AA426" s="22">
        <f t="shared" si="183"/>
        <v>3.9986223032902612E-2</v>
      </c>
      <c r="AB426" s="44">
        <f t="shared" si="184"/>
        <v>5.6131954003464744</v>
      </c>
      <c r="AC426" s="44">
        <f t="shared" si="185"/>
        <v>0.48051587298661241</v>
      </c>
      <c r="AD426" s="44">
        <f t="shared" si="186"/>
        <v>17.836164981917726</v>
      </c>
      <c r="AE426" s="44">
        <f t="shared" si="187"/>
        <v>0.48051587298661236</v>
      </c>
      <c r="AF426" s="44">
        <f t="shared" si="188"/>
        <v>17.29956701191044</v>
      </c>
      <c r="AG426" s="44">
        <f t="shared" si="189"/>
        <v>5.608209702067142E-2</v>
      </c>
      <c r="AH426" s="45">
        <f>AD426+AB426+SUM($AA$396:AA426)</f>
        <v>24.54004932271307</v>
      </c>
      <c r="AI426" s="45">
        <f>AD426+AB426+SUM($AA$396:AA426)</f>
        <v>24.54004932271307</v>
      </c>
    </row>
    <row r="427" spans="5:35" ht="14.4" x14ac:dyDescent="0.3">
      <c r="E427" s="89">
        <v>40854.398611111108</v>
      </c>
      <c r="F427" s="86">
        <f t="shared" si="190"/>
        <v>971.72152777777228</v>
      </c>
      <c r="G427" s="86">
        <v>19647</v>
      </c>
      <c r="H427" s="85">
        <v>2.4900000000000002</v>
      </c>
      <c r="I427" s="85"/>
      <c r="J427" s="86">
        <v>5</v>
      </c>
      <c r="K427" s="86"/>
      <c r="L427" s="79">
        <v>1037</v>
      </c>
      <c r="M427" s="86"/>
      <c r="N427" s="42">
        <v>8.08</v>
      </c>
      <c r="O427" s="90"/>
      <c r="P427" s="90"/>
      <c r="Q427" s="90"/>
      <c r="R427" s="87"/>
      <c r="S427" s="87"/>
      <c r="V427" s="43">
        <f t="shared" si="180"/>
        <v>6.1555298517420413E-6</v>
      </c>
      <c r="W427" s="43">
        <f t="shared" si="181"/>
        <v>8.6410241402551608E-4</v>
      </c>
      <c r="X427" s="43">
        <f t="shared" si="182"/>
        <v>2.4939838179627375E-6</v>
      </c>
      <c r="Y427" s="22">
        <f>X427+W427+SUM($V$396:V427)</f>
        <v>9.8839678169702514E-4</v>
      </c>
      <c r="Z427" s="1">
        <f t="shared" si="191"/>
        <v>1.7350539327067947E-6</v>
      </c>
      <c r="AA427" s="22">
        <f t="shared" si="183"/>
        <v>4.856935542055256E-2</v>
      </c>
      <c r="AB427" s="44">
        <f t="shared" si="184"/>
        <v>6.8180803728350652</v>
      </c>
      <c r="AC427" s="44">
        <f t="shared" si="185"/>
        <v>0.58365968201347607</v>
      </c>
      <c r="AD427" s="44">
        <f t="shared" si="186"/>
        <v>21.664737768144519</v>
      </c>
      <c r="AE427" s="44">
        <f t="shared" si="187"/>
        <v>0.58365968201347596</v>
      </c>
      <c r="AF427" s="44">
        <f t="shared" si="188"/>
        <v>21.012957841298576</v>
      </c>
      <c r="AG427" s="44">
        <f t="shared" si="189"/>
        <v>6.8120244832465621E-2</v>
      </c>
      <c r="AH427" s="45">
        <f>AD427+AB427+SUM($AA$396:AA427)</f>
        <v>29.62207643684901</v>
      </c>
      <c r="AI427" s="45">
        <f>AD427+AB427+SUM($AA$396:AA427)</f>
        <v>29.62207643684901</v>
      </c>
    </row>
    <row r="428" spans="5:35" ht="14.4" x14ac:dyDescent="0.3">
      <c r="E428" s="89">
        <v>40942.432638888888</v>
      </c>
      <c r="F428" s="86">
        <f t="shared" si="190"/>
        <v>1059.7555555555518</v>
      </c>
      <c r="G428" s="86">
        <v>20336</v>
      </c>
      <c r="H428" s="85">
        <v>2.96</v>
      </c>
      <c r="I428" s="85"/>
      <c r="J428" s="86">
        <v>9</v>
      </c>
      <c r="K428" s="86"/>
      <c r="L428" s="79">
        <v>1037</v>
      </c>
      <c r="M428" s="86"/>
      <c r="N428" s="42">
        <v>8.08</v>
      </c>
      <c r="O428" s="90"/>
      <c r="P428" s="90"/>
      <c r="Q428" s="90"/>
      <c r="R428" s="87"/>
      <c r="S428" s="87"/>
      <c r="V428" s="43">
        <f t="shared" si="180"/>
        <v>7.3174170125126276E-6</v>
      </c>
      <c r="W428" s="43">
        <f t="shared" si="181"/>
        <v>1.0272060825363563E-3</v>
      </c>
      <c r="X428" s="43">
        <f t="shared" si="182"/>
        <v>2.96473578360229E-6</v>
      </c>
      <c r="Y428" s="22">
        <f>X428+W428+SUM($V$396:V428)</f>
        <v>1.1592886191860176E-3</v>
      </c>
      <c r="Z428" s="1">
        <f t="shared" si="191"/>
        <v>5.2462005033053965E-6</v>
      </c>
      <c r="AA428" s="22">
        <f t="shared" si="183"/>
        <v>5.0272632556235403E-2</v>
      </c>
      <c r="AB428" s="44">
        <f t="shared" si="184"/>
        <v>7.0571834102903184</v>
      </c>
      <c r="AC428" s="44">
        <f t="shared" si="185"/>
        <v>0.60412802430020107</v>
      </c>
      <c r="AD428" s="44">
        <f t="shared" si="186"/>
        <v>22.424497747899778</v>
      </c>
      <c r="AE428" s="44">
        <f t="shared" si="187"/>
        <v>0.60412802430020085</v>
      </c>
      <c r="AF428" s="44">
        <f t="shared" si="188"/>
        <v>21.749860572130494</v>
      </c>
      <c r="AG428" s="44">
        <f t="shared" si="189"/>
        <v>7.0509151469080308E-2</v>
      </c>
      <c r="AH428" s="45">
        <f>AD428+AB428+SUM($AA$396:AA428)</f>
        <v>30.671212086615757</v>
      </c>
      <c r="AI428" s="45">
        <f>AD428+AB428+SUM($AA$396:AA428)</f>
        <v>30.671212086615757</v>
      </c>
    </row>
    <row r="429" spans="5:35" ht="14.4" x14ac:dyDescent="0.3">
      <c r="E429" s="89">
        <v>41016.541666666664</v>
      </c>
      <c r="F429" s="86">
        <f t="shared" si="190"/>
        <v>1133.8645833333285</v>
      </c>
      <c r="G429" s="86">
        <v>20818</v>
      </c>
      <c r="H429" s="85">
        <v>5.79</v>
      </c>
      <c r="I429" s="85"/>
      <c r="J429" s="86">
        <v>18</v>
      </c>
      <c r="K429" s="86"/>
      <c r="L429" s="79">
        <v>1037</v>
      </c>
      <c r="M429" s="86"/>
      <c r="N429" s="42">
        <v>8.08</v>
      </c>
      <c r="O429" s="90"/>
      <c r="P429" s="90"/>
      <c r="Q429" s="90"/>
      <c r="R429" s="87"/>
      <c r="S429" s="87"/>
      <c r="V429" s="43">
        <f t="shared" si="180"/>
        <v>1.4313460980556793E-5</v>
      </c>
      <c r="W429" s="43">
        <f t="shared" si="181"/>
        <v>2.0092983844207783E-3</v>
      </c>
      <c r="X429" s="43">
        <f t="shared" si="182"/>
        <v>5.7992635767085326E-6</v>
      </c>
      <c r="Y429" s="22">
        <f>X429+W429+SUM($V$396:V429)</f>
        <v>2.1585289098441027E-3</v>
      </c>
      <c r="Z429" s="1">
        <f t="shared" si="191"/>
        <v>6.7155780338583188E-6</v>
      </c>
      <c r="AA429" s="22">
        <f t="shared" si="183"/>
        <v>5.1464184921110767E-2</v>
      </c>
      <c r="AB429" s="44">
        <f t="shared" si="184"/>
        <v>7.2244514277844143</v>
      </c>
      <c r="AC429" s="44">
        <f t="shared" si="185"/>
        <v>0.61844695170542785</v>
      </c>
      <c r="AD429" s="44">
        <f t="shared" si="186"/>
        <v>22.955998923867902</v>
      </c>
      <c r="AE429" s="44">
        <f t="shared" si="187"/>
        <v>0.61844695170542807</v>
      </c>
      <c r="AF429" s="44">
        <f t="shared" si="188"/>
        <v>22.265371626210303</v>
      </c>
      <c r="AG429" s="44">
        <f t="shared" si="189"/>
        <v>7.2180345952169281E-2</v>
      </c>
      <c r="AH429" s="45">
        <f>AD429+AB429+SUM($AA$396:AA429)</f>
        <v>31.421445464999088</v>
      </c>
      <c r="AI429" s="45">
        <f>AD429+AB429+SUM($AA$396:AA429)</f>
        <v>31.421445464999088</v>
      </c>
    </row>
    <row r="430" spans="5:35" ht="14.4" x14ac:dyDescent="0.3">
      <c r="E430" s="89">
        <v>41085.453472222223</v>
      </c>
      <c r="F430" s="86">
        <f t="shared" si="190"/>
        <v>1202.7763888888876</v>
      </c>
      <c r="G430" s="86">
        <v>19794</v>
      </c>
      <c r="H430" s="85">
        <v>5.15</v>
      </c>
      <c r="I430" s="85"/>
      <c r="J430" s="86">
        <v>19</v>
      </c>
      <c r="K430" s="86"/>
      <c r="L430" s="79">
        <v>1037</v>
      </c>
      <c r="M430" s="86"/>
      <c r="N430" s="42">
        <v>8.08</v>
      </c>
      <c r="O430" s="90"/>
      <c r="P430" s="90"/>
      <c r="Q430" s="90"/>
      <c r="R430" s="87"/>
      <c r="S430" s="87"/>
      <c r="V430" s="43">
        <f t="shared" si="180"/>
        <v>1.2731316761635146E-5</v>
      </c>
      <c r="W430" s="43">
        <f t="shared" si="181"/>
        <v>1.7871997719804851E-3</v>
      </c>
      <c r="X430" s="43">
        <f t="shared" si="182"/>
        <v>5.1582396234972273E-6</v>
      </c>
      <c r="Y430" s="22">
        <f>X430+W430+SUM($V$396:V430)</f>
        <v>1.9485205902122333E-3</v>
      </c>
      <c r="Z430" s="1">
        <f t="shared" si="191"/>
        <v>5.0716068532957391E-6</v>
      </c>
      <c r="AA430" s="22">
        <f t="shared" si="183"/>
        <v>4.8932754170836125E-2</v>
      </c>
      <c r="AB430" s="44">
        <f t="shared" si="184"/>
        <v>6.8690936478799447</v>
      </c>
      <c r="AC430" s="44">
        <f t="shared" si="185"/>
        <v>0.58802665779888752</v>
      </c>
      <c r="AD430" s="44">
        <f t="shared" si="186"/>
        <v>21.826834599819442</v>
      </c>
      <c r="AE430" s="44">
        <f t="shared" si="187"/>
        <v>0.58802665779888752</v>
      </c>
      <c r="AF430" s="44">
        <f t="shared" si="188"/>
        <v>21.170178017542831</v>
      </c>
      <c r="AG430" s="44">
        <f t="shared" si="189"/>
        <v>6.8629924477723037E-2</v>
      </c>
      <c r="AH430" s="45">
        <f>AD430+AB430+SUM($AA$396:AA430)</f>
        <v>29.985856115216993</v>
      </c>
      <c r="AI430" s="45">
        <f>AD430+AB430+SUM($AA$396:AA430)</f>
        <v>29.985856115216993</v>
      </c>
    </row>
    <row r="431" spans="5:35" ht="14.4" x14ac:dyDescent="0.3">
      <c r="E431" s="89">
        <v>41130.602083333331</v>
      </c>
      <c r="F431" s="86">
        <f t="shared" si="190"/>
        <v>1247.9249999999956</v>
      </c>
      <c r="G431" s="86">
        <v>19246</v>
      </c>
      <c r="H431" s="86">
        <v>5.61</v>
      </c>
      <c r="I431" s="86"/>
      <c r="J431" s="86">
        <v>20</v>
      </c>
      <c r="K431" s="86"/>
      <c r="L431" s="79">
        <v>1037</v>
      </c>
      <c r="M431" s="86"/>
      <c r="N431" s="42">
        <v>8.08</v>
      </c>
      <c r="O431" s="90"/>
      <c r="P431" s="90"/>
      <c r="Q431" s="90"/>
      <c r="R431" s="87"/>
      <c r="S431" s="87"/>
      <c r="V431" s="43">
        <f t="shared" si="180"/>
        <v>1.3868482918985081E-5</v>
      </c>
      <c r="W431" s="43">
        <f t="shared" si="181"/>
        <v>1.9468331496719459E-3</v>
      </c>
      <c r="X431" s="43">
        <f t="shared" si="182"/>
        <v>5.618975589867854E-6</v>
      </c>
      <c r="Y431" s="22">
        <f>X431+W431+SUM($V$396:V431)</f>
        <v>2.1224831867890496E-3</v>
      </c>
      <c r="Z431" s="1">
        <f t="shared" si="191"/>
        <v>4.4046292652950096E-6</v>
      </c>
      <c r="AA431" s="22">
        <f t="shared" si="183"/>
        <v>4.7578043183384468E-2</v>
      </c>
      <c r="AB431" s="44">
        <f t="shared" si="184"/>
        <v>6.678921710977944</v>
      </c>
      <c r="AC431" s="44">
        <f t="shared" si="185"/>
        <v>0.57174704738796556</v>
      </c>
      <c r="AD431" s="44">
        <f t="shared" si="186"/>
        <v>21.222555254527887</v>
      </c>
      <c r="AE431" s="44">
        <f t="shared" si="187"/>
        <v>0.57174704738796545</v>
      </c>
      <c r="AF431" s="44">
        <f t="shared" si="188"/>
        <v>20.584078312904381</v>
      </c>
      <c r="AG431" s="44">
        <f t="shared" si="189"/>
        <v>6.6729894235538934E-2</v>
      </c>
      <c r="AH431" s="45">
        <f>AD431+AB431+SUM($AA$396:AA431)</f>
        <v>29.238982876206819</v>
      </c>
      <c r="AI431" s="45">
        <f>AD431+AB431+SUM($AA$396:AA431)</f>
        <v>29.238982876206819</v>
      </c>
    </row>
    <row r="432" spans="5:35" ht="14.4" x14ac:dyDescent="0.3">
      <c r="E432" s="89">
        <v>41157.556250000001</v>
      </c>
      <c r="F432" s="86">
        <f t="shared" si="190"/>
        <v>1274.8791666666657</v>
      </c>
      <c r="G432" s="86">
        <v>19877</v>
      </c>
      <c r="H432" s="88">
        <v>6.89</v>
      </c>
      <c r="I432" s="88"/>
      <c r="J432" s="86"/>
      <c r="K432" s="86"/>
      <c r="L432" s="79">
        <v>1037</v>
      </c>
      <c r="M432" s="86"/>
      <c r="N432" s="42">
        <v>8.08</v>
      </c>
      <c r="O432" s="90"/>
      <c r="P432" s="90"/>
      <c r="Q432" s="90"/>
      <c r="R432" s="87"/>
      <c r="S432" s="87"/>
      <c r="V432" s="43">
        <f t="shared" si="180"/>
        <v>1.7032771356828378E-5</v>
      </c>
      <c r="W432" s="43">
        <f t="shared" si="181"/>
        <v>2.3910303745525319E-3</v>
      </c>
      <c r="X432" s="43">
        <f t="shared" si="182"/>
        <v>6.9010234962904639E-6</v>
      </c>
      <c r="Y432" s="22">
        <f>X432+W432+SUM($V$396:V432)</f>
        <v>2.5849952309328871E-3</v>
      </c>
      <c r="Z432" s="1">
        <f t="shared" si="191"/>
        <v>2.3629227893272955E-6</v>
      </c>
      <c r="AA432" s="22">
        <f t="shared" si="183"/>
        <v>4.9137938499227533E-2</v>
      </c>
      <c r="AB432" s="44">
        <f t="shared" si="184"/>
        <v>6.8978970616807951</v>
      </c>
      <c r="AC432" s="44">
        <f t="shared" si="185"/>
        <v>0.59049236521514037</v>
      </c>
      <c r="AD432" s="44">
        <f t="shared" si="186"/>
        <v>21.918358661241342</v>
      </c>
      <c r="AE432" s="44">
        <f t="shared" si="187"/>
        <v>0.59049236521514037</v>
      </c>
      <c r="AF432" s="44">
        <f t="shared" si="188"/>
        <v>21.258948593245371</v>
      </c>
      <c r="AG432" s="44">
        <f t="shared" si="189"/>
        <v>6.891770278082758E-2</v>
      </c>
      <c r="AH432" s="45">
        <f>AD432+AB432+SUM($AA$396:AA432)</f>
        <v>30.202899572122355</v>
      </c>
      <c r="AI432" s="45">
        <f>AD432+AB432+SUM($AA$396:AA432)</f>
        <v>30.202899572122355</v>
      </c>
    </row>
    <row r="433" spans="4:37" ht="14.4" x14ac:dyDescent="0.3">
      <c r="E433" s="89">
        <v>41191.645833333336</v>
      </c>
      <c r="F433" s="86">
        <f t="shared" si="190"/>
        <v>1308.96875</v>
      </c>
      <c r="G433" s="86">
        <v>2938</v>
      </c>
      <c r="H433" s="86">
        <v>2.2000000000000002</v>
      </c>
      <c r="I433" s="86"/>
      <c r="J433" s="86"/>
      <c r="K433" s="86"/>
      <c r="L433" s="79">
        <v>1037</v>
      </c>
      <c r="M433" s="86"/>
      <c r="N433" s="42">
        <v>8.08</v>
      </c>
      <c r="O433" s="90"/>
      <c r="P433" s="90"/>
      <c r="Q433" s="90"/>
      <c r="R433" s="87"/>
      <c r="S433" s="87"/>
      <c r="V433" s="43">
        <f t="shared" si="180"/>
        <v>5.4386207525431698E-6</v>
      </c>
      <c r="W433" s="43">
        <f t="shared" si="181"/>
        <v>7.634639802635082E-4</v>
      </c>
      <c r="X433" s="43">
        <f t="shared" si="182"/>
        <v>2.2035198391638643E-6</v>
      </c>
      <c r="Y433" s="111">
        <f>Y432</f>
        <v>2.5849952309328871E-3</v>
      </c>
      <c r="Z433" s="1">
        <f t="shared" si="191"/>
        <v>6.7153490847785534E-6</v>
      </c>
      <c r="AA433" s="22">
        <f t="shared" si="183"/>
        <v>7.263030804987196E-3</v>
      </c>
      <c r="AB433" s="44">
        <f t="shared" si="184"/>
        <v>1.0195714427337212</v>
      </c>
      <c r="AC433" s="44">
        <f t="shared" si="185"/>
        <v>8.7280101071695051E-2</v>
      </c>
      <c r="AD433" s="44">
        <f t="shared" si="186"/>
        <v>3.2397312344280853</v>
      </c>
      <c r="AE433" s="44">
        <f t="shared" si="187"/>
        <v>8.7280101071695024E-2</v>
      </c>
      <c r="AF433" s="44">
        <f t="shared" si="188"/>
        <v>3.1422644748681838</v>
      </c>
      <c r="AG433" s="44">
        <f t="shared" si="189"/>
        <v>1.0186658488206036E-2</v>
      </c>
      <c r="AH433" s="45">
        <f>AD433+AB433+SUM($AA$396:AA433)</f>
        <v>5.6532095571670133</v>
      </c>
      <c r="AI433" s="77">
        <f>AI432</f>
        <v>30.202899572122355</v>
      </c>
    </row>
    <row r="434" spans="4:37" ht="14.4" x14ac:dyDescent="0.3">
      <c r="E434" s="89">
        <v>42278.567361111112</v>
      </c>
      <c r="F434" s="86">
        <f t="shared" si="190"/>
        <v>2395.8902777777766</v>
      </c>
      <c r="G434" s="86">
        <v>10702</v>
      </c>
      <c r="H434" s="86">
        <v>106.4</v>
      </c>
      <c r="I434" s="86"/>
      <c r="J434" s="86">
        <v>13</v>
      </c>
      <c r="K434" s="86">
        <v>5</v>
      </c>
      <c r="L434" s="86">
        <v>1087</v>
      </c>
      <c r="M434" s="86"/>
      <c r="N434" s="42">
        <v>8.08</v>
      </c>
      <c r="O434" s="90"/>
      <c r="P434" s="90"/>
      <c r="Q434" s="90"/>
      <c r="R434" s="87"/>
      <c r="S434" s="87"/>
      <c r="V434" s="43">
        <f t="shared" si="180"/>
        <v>2.7571380409079283E-4</v>
      </c>
      <c r="W434" s="43">
        <f t="shared" si="181"/>
        <v>3.8704217091496664E-2</v>
      </c>
      <c r="X434" s="43">
        <f t="shared" si="182"/>
        <v>1.1170862336030823E-4</v>
      </c>
      <c r="Y434" s="22">
        <f>X434+W434+SUM($V$433:V434)+$Y$433</f>
        <v>4.1682073370633191E-2</v>
      </c>
      <c r="Z434" s="1">
        <f t="shared" si="191"/>
        <v>3.5033185187572669E-5</v>
      </c>
      <c r="AA434" s="22">
        <f t="shared" si="183"/>
        <v>2.7732040708455499E-2</v>
      </c>
      <c r="AB434" s="44">
        <f t="shared" si="184"/>
        <v>3.8929749183571176</v>
      </c>
      <c r="AC434" s="44">
        <f t="shared" si="185"/>
        <v>0.33325692551053754</v>
      </c>
      <c r="AD434" s="44">
        <f t="shared" si="186"/>
        <v>12.370091892756726</v>
      </c>
      <c r="AE434" s="44">
        <f t="shared" si="187"/>
        <v>0.33325692551053754</v>
      </c>
      <c r="AF434" s="44">
        <f t="shared" si="188"/>
        <v>11.997939795868959</v>
      </c>
      <c r="AG434" s="44">
        <f t="shared" si="189"/>
        <v>3.8895171377228054E-2</v>
      </c>
      <c r="AH434" s="45">
        <f>AD434+AB434+SUM($AA$396:AA434)</f>
        <v>17.684705731827506</v>
      </c>
      <c r="AI434" s="45">
        <f>AD434+AB434+SUM($AA$433:AA434)+$AI$433-$AH$433</f>
        <v>40.847751897582626</v>
      </c>
    </row>
    <row r="435" spans="4:37" ht="14.4" x14ac:dyDescent="0.3">
      <c r="D435" s="121">
        <f>(F436-F435)/Y436*0.2+F435</f>
        <v>2594.6228858303762</v>
      </c>
      <c r="E435" s="28">
        <v>42376.594444444447</v>
      </c>
      <c r="F435" s="86">
        <f t="shared" si="190"/>
        <v>2493.9173611111109</v>
      </c>
      <c r="G435" s="10">
        <v>9191</v>
      </c>
      <c r="H435" s="10">
        <v>154.9</v>
      </c>
      <c r="J435" s="10">
        <v>14</v>
      </c>
      <c r="L435" s="17">
        <v>1043</v>
      </c>
      <c r="N435" s="42">
        <v>8.08</v>
      </c>
      <c r="V435" s="43">
        <f t="shared" si="180"/>
        <v>3.8514393609862413E-4</v>
      </c>
      <c r="W435" s="43">
        <f t="shared" si="181"/>
        <v>5.4065825842096335E-2</v>
      </c>
      <c r="X435" s="43">
        <f t="shared" si="182"/>
        <v>1.5604550174419269E-4</v>
      </c>
      <c r="Y435" s="22">
        <f>X435+W435+SUM($V$433:V435)+$Y$433</f>
        <v>5.7473162935715374E-2</v>
      </c>
      <c r="Z435" s="1">
        <f t="shared" si="191"/>
        <v>4.1172951138307361E-5</v>
      </c>
      <c r="AA435" s="22">
        <f t="shared" si="183"/>
        <v>2.2852536582843471E-2</v>
      </c>
      <c r="AB435" s="44">
        <f t="shared" si="184"/>
        <v>3.2079987431549863</v>
      </c>
      <c r="AC435" s="44">
        <f t="shared" si="185"/>
        <v>0.27461974983303178</v>
      </c>
      <c r="AD435" s="44">
        <f t="shared" si="186"/>
        <v>10.193551224168189</v>
      </c>
      <c r="AE435" s="44">
        <f t="shared" ref="AE435" si="192">AD435/(1+($A$28/(10^-N435))+(($A$28*$A$29)/(10^-N435)^2))*1</f>
        <v>0.27461974983303183</v>
      </c>
      <c r="AF435" s="44">
        <f t="shared" ref="AF435" si="193">AD435/(1+($A$28/(10^-N435))+(($A$28*$A$29)/(10^-N435)^2))*($A$28/(10^-N435))</f>
        <v>9.8868799806806322</v>
      </c>
      <c r="AG435" s="44">
        <f t="shared" ref="AG435" si="194">AD435/(1+($A$28/(10^-N435))+(($A$28*$A$29)/(10^-N435)^2))*(($A$28*$A$29)/(10^-N435)^2)</f>
        <v>3.2051493654524289E-2</v>
      </c>
      <c r="AH435" s="45">
        <f>AD435+AB435+SUM($AA$396:AA435)</f>
        <v>14.846041424619681</v>
      </c>
      <c r="AI435" s="45">
        <f>AD435+AB435+SUM($AA$433:AA435)+$AI$433-$AH$433</f>
        <v>38.009087590374804</v>
      </c>
    </row>
    <row r="436" spans="4:37" ht="14.4" x14ac:dyDescent="0.3">
      <c r="E436" s="28">
        <v>42480.527083333334</v>
      </c>
      <c r="F436" s="86">
        <f t="shared" si="190"/>
        <v>2597.8499999999985</v>
      </c>
      <c r="G436" s="10">
        <v>10523</v>
      </c>
      <c r="H436" s="10">
        <v>545.42999999999995</v>
      </c>
      <c r="J436" s="10">
        <v>15</v>
      </c>
      <c r="K436" s="17">
        <v>5</v>
      </c>
      <c r="L436" s="17">
        <v>1102</v>
      </c>
      <c r="N436" s="42">
        <v>8.08</v>
      </c>
      <c r="V436" s="17">
        <f t="shared" si="180"/>
        <v>1.4328738417636983E-3</v>
      </c>
      <c r="W436" s="17">
        <f t="shared" si="181"/>
        <v>0.20114430040683265</v>
      </c>
      <c r="X436" s="17">
        <f t="shared" si="182"/>
        <v>5.8054534063049497E-4</v>
      </c>
      <c r="Y436" s="22">
        <f>X436+W436+SUM($V$433:V436)+$Y$433</f>
        <v>0.20640901118110169</v>
      </c>
      <c r="Z436" s="1">
        <f t="shared" si="191"/>
        <v>9.7619259384454821E-5</v>
      </c>
      <c r="AA436" s="22">
        <f t="shared" si="183"/>
        <v>2.7644484969435855E-2</v>
      </c>
      <c r="AB436" s="44">
        <f t="shared" si="184"/>
        <v>3.8806839982786063</v>
      </c>
      <c r="AC436" s="44">
        <f t="shared" si="185"/>
        <v>0.33220476506179009</v>
      </c>
      <c r="AD436" s="44">
        <f t="shared" si="186"/>
        <v>12.331036976142498</v>
      </c>
      <c r="AE436" s="44">
        <f t="shared" ref="AE436:AE437" si="195">AD436/(1+($A$28/(10^-N436))+(($A$28*$A$29)/(10^-N436)^2))*1</f>
        <v>0.33220476506179025</v>
      </c>
      <c r="AF436" s="44">
        <f t="shared" ref="AF436:AF437" si="196">AD436/(1+($A$28/(10^-N436))+(($A$28*$A$29)/(10^-N436)^2))*($A$28/(10^-N436))</f>
        <v>11.960059839735038</v>
      </c>
      <c r="AG436" s="44">
        <f t="shared" ref="AG436:AG437" si="197">AD436/(1+($A$28/(10^-N436))+(($A$28*$A$29)/(10^-N436)^2))*(($A$28*$A$29)/(10^-N436)^2)</f>
        <v>3.87723713456678E-2</v>
      </c>
      <c r="AH436" s="45">
        <f>AD436+AB436+SUM($AA$396:AA436)</f>
        <v>17.683856916687049</v>
      </c>
      <c r="AI436" s="45">
        <f>AD436+AB436+SUM($AA$433:AA436)+$AI$433-$AH$433</f>
        <v>40.846903082442168</v>
      </c>
    </row>
    <row r="437" spans="4:37" ht="14.4" x14ac:dyDescent="0.3">
      <c r="E437" s="28">
        <v>42612.479166666664</v>
      </c>
      <c r="F437" s="86">
        <f t="shared" si="190"/>
        <v>2729.8020833333285</v>
      </c>
      <c r="G437" s="10">
        <v>11636</v>
      </c>
      <c r="H437" s="10">
        <v>3751</v>
      </c>
      <c r="J437" s="10">
        <v>12</v>
      </c>
      <c r="L437" s="17">
        <v>1082</v>
      </c>
      <c r="N437" s="42">
        <v>8.08</v>
      </c>
      <c r="V437" s="17">
        <f t="shared" si="180"/>
        <v>9.6752381393434544E-3</v>
      </c>
      <c r="W437" s="17">
        <f t="shared" si="181"/>
        <v>1.3581928499806388</v>
      </c>
      <c r="X437" s="17">
        <f t="shared" si="182"/>
        <v>3.9200341701908269E-3</v>
      </c>
      <c r="Y437" s="22">
        <f>X437+W437+SUM($V$433:V437)+$Y$433</f>
        <v>1.3764722877238116</v>
      </c>
      <c r="Z437" s="1">
        <f>LINEST(Y435:Y437,E435:E437,TRUE,TRUE)</f>
        <v>5.736135277777556E-3</v>
      </c>
      <c r="AA437" s="22">
        <f t="shared" si="183"/>
        <v>3.0013615299760179E-2</v>
      </c>
      <c r="AB437" s="44">
        <f t="shared" si="184"/>
        <v>4.2132583317447914</v>
      </c>
      <c r="AC437" s="44">
        <f t="shared" si="185"/>
        <v>0.3606746890143005</v>
      </c>
      <c r="AD437" s="44">
        <f t="shared" si="186"/>
        <v>13.38780593880645</v>
      </c>
      <c r="AE437" s="44">
        <f t="shared" si="195"/>
        <v>0.36067468901430061</v>
      </c>
      <c r="AF437" s="44">
        <f t="shared" si="196"/>
        <v>12.985036089071487</v>
      </c>
      <c r="AG437" s="44">
        <f t="shared" si="197"/>
        <v>4.2095160720661676E-2</v>
      </c>
      <c r="AH437" s="45">
        <f>AD437+AB437+SUM($AA$396:AA437)</f>
        <v>19.103213828116942</v>
      </c>
      <c r="AI437" s="45">
        <f>AD437+AB437+SUM($AA$433:AA437)+$AI$433-$AH$433</f>
        <v>42.266259993872069</v>
      </c>
      <c r="AJ437" s="1">
        <f>LINEST(AI435:AI437,F435:F437,TRUE,TRUE)</f>
        <v>1.7726213196697725E-2</v>
      </c>
      <c r="AK437" s="1">
        <f>AJ437/Z437</f>
        <v>3.0902711212845873</v>
      </c>
    </row>
    <row r="438" spans="4:37" x14ac:dyDescent="0.25">
      <c r="E438" s="28">
        <v>42760.599305555559</v>
      </c>
      <c r="F438" s="86">
        <f t="shared" si="190"/>
        <v>2877.9222222222234</v>
      </c>
      <c r="G438" s="10">
        <v>12622</v>
      </c>
      <c r="H438" s="10">
        <v>6490</v>
      </c>
      <c r="J438" s="10">
        <v>11</v>
      </c>
      <c r="L438" s="17">
        <v>1077</v>
      </c>
      <c r="V438" s="17">
        <f t="shared" si="180"/>
        <v>1.6662790669182765E-2</v>
      </c>
      <c r="W438" s="17">
        <f t="shared" si="181"/>
        <v>2.3390931387600817</v>
      </c>
      <c r="X438" s="17">
        <f t="shared" si="182"/>
        <v>6.7511215593051791E-3</v>
      </c>
      <c r="Y438" s="22">
        <f>X438+W438+SUM($V$433:V438)+$Y$433</f>
        <v>2.3768664545615517</v>
      </c>
      <c r="Z438" s="1">
        <f t="shared" ref="Z438:Z443" si="198">LINEST(Y436:Y438,E436:E438,TRUE,TRUE)</f>
        <v>7.729391307153507E-3</v>
      </c>
      <c r="AA438" s="17">
        <f t="shared" si="183"/>
        <v>3.2406432022561611E-2</v>
      </c>
      <c r="AB438" s="17">
        <f t="shared" si="184"/>
        <v>4.5491577191725359</v>
      </c>
      <c r="AC438" s="17">
        <f t="shared" si="185"/>
        <v>0.3894292531927625</v>
      </c>
    </row>
    <row r="439" spans="4:37" x14ac:dyDescent="0.25">
      <c r="D439" s="19" t="s">
        <v>164</v>
      </c>
      <c r="E439" s="28">
        <v>42828.436111111114</v>
      </c>
      <c r="F439" s="86">
        <f t="shared" si="190"/>
        <v>2945.7590277777781</v>
      </c>
      <c r="G439" s="10">
        <v>12058</v>
      </c>
      <c r="H439" s="10">
        <v>6615</v>
      </c>
      <c r="J439" s="10">
        <v>14</v>
      </c>
      <c r="L439" s="17">
        <v>1061</v>
      </c>
      <c r="V439" s="17">
        <f t="shared" si="180"/>
        <v>1.6731411120818582E-2</v>
      </c>
      <c r="W439" s="17">
        <f t="shared" si="181"/>
        <v>2.3487259566227472</v>
      </c>
      <c r="X439" s="17">
        <f t="shared" si="182"/>
        <v>6.7789239256461674E-3</v>
      </c>
      <c r="Y439" s="22">
        <f>X439+W439+SUM($V$433:V439)+$Y$433</f>
        <v>2.403258485911377</v>
      </c>
      <c r="Z439" s="1">
        <f t="shared" si="198"/>
        <v>5.0794825181578367E-3</v>
      </c>
      <c r="AA439" s="17">
        <f t="shared" si="183"/>
        <v>3.0498466408893497E-2</v>
      </c>
      <c r="AB439" s="17">
        <f t="shared" si="184"/>
        <v>4.2813208745211009</v>
      </c>
      <c r="AC439" s="17">
        <f t="shared" si="185"/>
        <v>0.36650116214185791</v>
      </c>
    </row>
    <row r="440" spans="4:37" x14ac:dyDescent="0.25">
      <c r="E440" s="28">
        <v>42828.590277777781</v>
      </c>
      <c r="F440" s="86">
        <f t="shared" si="190"/>
        <v>2945.9131944444453</v>
      </c>
      <c r="G440" s="10">
        <v>2656</v>
      </c>
      <c r="H440" s="10">
        <v>21.5</v>
      </c>
      <c r="J440" s="10">
        <v>43</v>
      </c>
      <c r="L440" s="17">
        <v>1047</v>
      </c>
      <c r="V440" s="17">
        <f t="shared" si="180"/>
        <v>5.3662695033805109E-5</v>
      </c>
      <c r="W440" s="17">
        <f t="shared" si="181"/>
        <v>7.5330743963012616E-3</v>
      </c>
      <c r="X440" s="17">
        <f t="shared" si="182"/>
        <v>2.1742058972340736E-5</v>
      </c>
      <c r="Y440" s="22">
        <f>X440+W440+SUM($V$433:V440)+$Y$433</f>
        <v>5.5362084513290763E-2</v>
      </c>
      <c r="Z440" s="1">
        <f t="shared" si="198"/>
        <v>-1.6956017197438875E-2</v>
      </c>
      <c r="AA440" s="17">
        <f t="shared" si="183"/>
        <v>6.6292147911528546E-3</v>
      </c>
      <c r="AB440" s="17">
        <f t="shared" si="184"/>
        <v>0.93059746960819312</v>
      </c>
      <c r="AC440" s="17">
        <f t="shared" si="185"/>
        <v>7.9663511354034128E-2</v>
      </c>
    </row>
    <row r="441" spans="4:37" x14ac:dyDescent="0.25">
      <c r="E441" s="28">
        <v>42969.443055555559</v>
      </c>
      <c r="F441" s="86">
        <f t="shared" si="190"/>
        <v>3086.7659722222234</v>
      </c>
      <c r="G441" s="10">
        <v>7868</v>
      </c>
      <c r="H441" s="10">
        <v>636.6</v>
      </c>
      <c r="J441" s="10">
        <v>11</v>
      </c>
      <c r="L441" s="17">
        <v>1048</v>
      </c>
      <c r="V441" s="17">
        <f t="shared" si="180"/>
        <v>1.5904325491716896E-3</v>
      </c>
      <c r="W441" s="17">
        <f t="shared" si="181"/>
        <v>0.22326211360912829</v>
      </c>
      <c r="X441" s="17">
        <f t="shared" si="182"/>
        <v>6.4438206567593505E-4</v>
      </c>
      <c r="Y441" s="22">
        <f>X441+W441+SUM($V$433:V441)+$Y$433</f>
        <v>0.27330419628199304</v>
      </c>
      <c r="Z441" s="1">
        <f t="shared" si="198"/>
        <v>-6.7972219525629035E-3</v>
      </c>
      <c r="AA441" s="17">
        <f t="shared" si="183"/>
        <v>1.9656806938238854E-2</v>
      </c>
      <c r="AB441" s="17">
        <f t="shared" si="184"/>
        <v>2.7593878571734547</v>
      </c>
      <c r="AC441" s="17">
        <f t="shared" si="185"/>
        <v>0.23621655234316577</v>
      </c>
    </row>
    <row r="442" spans="4:37" x14ac:dyDescent="0.25">
      <c r="E442" s="28">
        <v>43055.556250000001</v>
      </c>
      <c r="F442" s="86">
        <f t="shared" si="190"/>
        <v>3172.8791666666657</v>
      </c>
      <c r="G442" s="10">
        <v>8145</v>
      </c>
      <c r="H442" s="10">
        <v>993.56</v>
      </c>
      <c r="J442" s="10">
        <v>25</v>
      </c>
      <c r="L442" s="17">
        <v>1036</v>
      </c>
      <c r="V442" s="17">
        <f t="shared" si="180"/>
        <v>2.4538114719703141E-3</v>
      </c>
      <c r="W442" s="17">
        <f t="shared" si="181"/>
        <v>0.34446172264000752</v>
      </c>
      <c r="X442" s="17">
        <f t="shared" si="182"/>
        <v>9.9418998052513193E-4</v>
      </c>
      <c r="Y442" s="22">
        <f>X442+W442+SUM($V$433:V442)+$Y$433</f>
        <v>0.39730742469969177</v>
      </c>
      <c r="Z442" s="1">
        <f t="shared" si="198"/>
        <v>1.5105779899465214E-3</v>
      </c>
      <c r="AA442" s="17">
        <f t="shared" si="183"/>
        <v>2.0115840451707206E-2</v>
      </c>
      <c r="AB442" s="17">
        <f t="shared" si="184"/>
        <v>2.8238261714469797</v>
      </c>
      <c r="AC442" s="17">
        <f t="shared" si="185"/>
        <v>0.24173277449980363</v>
      </c>
    </row>
    <row r="443" spans="4:37" x14ac:dyDescent="0.25">
      <c r="E443" s="28">
        <v>43122.523611111108</v>
      </c>
      <c r="G443" s="10">
        <v>9249.7999999999993</v>
      </c>
      <c r="H443" s="10">
        <v>1252.0899999999999</v>
      </c>
      <c r="J443" s="10">
        <v>73</v>
      </c>
      <c r="L443" s="17">
        <v>1028</v>
      </c>
      <c r="V443" s="17">
        <f t="shared" si="180"/>
        <v>3.0684284441471134E-3</v>
      </c>
      <c r="W443" s="17">
        <f t="shared" si="181"/>
        <v>0.43074056819035839</v>
      </c>
      <c r="X443" s="17">
        <f t="shared" si="182"/>
        <v>1.2432091258746409E-3</v>
      </c>
      <c r="Y443" s="22">
        <f>X443+W443+SUM($V$433:V443)+$Y$433</f>
        <v>0.48690371783953929</v>
      </c>
      <c r="Z443" s="1">
        <f t="shared" si="198"/>
        <v>1.3974246216268123E-3</v>
      </c>
      <c r="AA443" s="17">
        <f t="shared" si="183"/>
        <v>2.2667978677788317E-2</v>
      </c>
      <c r="AB443" s="17">
        <f t="shared" si="184"/>
        <v>3.1820908302495643</v>
      </c>
      <c r="AC443" s="17">
        <f t="shared" si="185"/>
        <v>0.27240191088407212</v>
      </c>
    </row>
    <row r="444" spans="4:37" x14ac:dyDescent="0.25">
      <c r="E444" s="28"/>
    </row>
    <row r="445" spans="4:37" ht="14.4" thickBot="1" x14ac:dyDescent="0.3"/>
    <row r="446" spans="4:37" ht="15" thickBot="1" x14ac:dyDescent="0.35">
      <c r="D446" s="87" t="s">
        <v>147</v>
      </c>
      <c r="E446" s="89">
        <v>39883.431944444441</v>
      </c>
      <c r="F446" s="87"/>
      <c r="G446" s="86"/>
      <c r="H446" s="86"/>
      <c r="I446" s="86"/>
      <c r="J446" s="87"/>
      <c r="K446" s="87"/>
      <c r="L446" s="87"/>
      <c r="M446" s="87"/>
      <c r="N446" s="87"/>
      <c r="O446" s="95">
        <v>88.78</v>
      </c>
      <c r="P446" s="94">
        <v>11.24</v>
      </c>
      <c r="Q446" s="101">
        <f>P446-S446</f>
        <v>8.3962800000000009</v>
      </c>
      <c r="R446" s="87">
        <v>25.3</v>
      </c>
      <c r="S446" s="85">
        <f>R446*P446/100</f>
        <v>2.8437200000000002</v>
      </c>
      <c r="T446" s="40">
        <f>Q446/$A$18+S446</f>
        <v>6.3421700000000012</v>
      </c>
      <c r="U446" s="40">
        <f>$A$16-T446</f>
        <v>110.65783</v>
      </c>
      <c r="V446" s="43">
        <f t="shared" ref="V446:V477" si="199">($A$15*L446/1000/$A$13*H446)/$Q$446</f>
        <v>0</v>
      </c>
      <c r="W446" s="43">
        <f t="shared" ref="W446:W477" si="200">($U$446*L446/1000/$A$13*H446)/$Q$446</f>
        <v>0</v>
      </c>
      <c r="X446" s="43">
        <f t="shared" ref="X446:X477" si="201">($A$46*$S$446*H446*L446/1000000)/$Q$446</f>
        <v>0</v>
      </c>
      <c r="Y446" s="22">
        <f>X446+W446+SUM($V$446:V446)</f>
        <v>0</v>
      </c>
      <c r="Z446" s="22"/>
      <c r="AA446" s="22">
        <f t="shared" ref="AA446:AA477" si="202">($A$15*L446/1000/$A$13*G446)/$Q$446</f>
        <v>0</v>
      </c>
      <c r="AB446" s="44">
        <f t="shared" ref="AB446:AB477" si="203">($U$446*L446/1000/$A$13*G446)/$Q$446</f>
        <v>0</v>
      </c>
      <c r="AC446" s="44">
        <f t="shared" ref="AC446:AC477" si="204">($A$14*$S$446/1000*G446/1000000*L446/1000*1000000)/$Q$446</f>
        <v>0</v>
      </c>
      <c r="AD446" s="44">
        <f t="shared" ref="AD446:AD477" si="205">($A$14*((L446/1000)*G446/10^6)*(1+($A$28/(10^-N446))+(($A$28*$A$29)/(10^-N446)^2))*1000000)*$S$446/1000/$Q$446</f>
        <v>0</v>
      </c>
      <c r="AE446" s="44">
        <f>AD446/(1+($A$28/(10^-N446))+(($A$28*$A$29)/(10^-N446)^2))*1</f>
        <v>0</v>
      </c>
      <c r="AF446" s="44">
        <f>AD446/(1+($A$28/(10^-N446))+(($A$28*$A$29)/(10^-N446)^2))*($A$28/(10^-N446))</f>
        <v>0</v>
      </c>
      <c r="AG446" s="44">
        <f>AD446/(1+($A$28/(10^-N446))+(($A$28*$A$29)/(10^-N446)^2))*(($A$28*$A$29)/(10^-N446)^2)</f>
        <v>0</v>
      </c>
      <c r="AH446" s="45">
        <f>AD446+AB446+SUM($AA$446:AA446)</f>
        <v>0</v>
      </c>
      <c r="AI446" s="45">
        <f>AD446+AB446+SUM($AA$446:AA446)</f>
        <v>0</v>
      </c>
    </row>
    <row r="447" spans="4:37" ht="14.4" x14ac:dyDescent="0.3">
      <c r="E447" s="89">
        <v>39884.431944444441</v>
      </c>
      <c r="F447" s="86">
        <f>E447-E$446</f>
        <v>1</v>
      </c>
      <c r="G447" s="86">
        <v>739</v>
      </c>
      <c r="H447" s="86">
        <v>0.55100000000000005</v>
      </c>
      <c r="I447" s="86"/>
      <c r="J447" s="86">
        <v>795</v>
      </c>
      <c r="K447" s="86"/>
      <c r="L447" s="79">
        <v>1037</v>
      </c>
      <c r="M447" s="86"/>
      <c r="N447" s="42">
        <v>7.43</v>
      </c>
      <c r="O447" s="90"/>
      <c r="P447" s="90"/>
      <c r="Q447" s="90"/>
      <c r="R447" s="88"/>
      <c r="S447" s="87"/>
      <c r="V447" s="43">
        <f t="shared" si="199"/>
        <v>2.2147645786391499E-6</v>
      </c>
      <c r="W447" s="43">
        <f t="shared" si="200"/>
        <v>3.2677472297743025E-4</v>
      </c>
      <c r="X447" s="43">
        <f t="shared" si="201"/>
        <v>4.2332166934359921E-7</v>
      </c>
      <c r="Y447" s="22">
        <f>X447+W447+SUM($V$446:V447)</f>
        <v>3.2941280922541303E-4</v>
      </c>
      <c r="Z447" s="22"/>
      <c r="AA447" s="22">
        <f t="shared" si="202"/>
        <v>2.9704374294270992E-3</v>
      </c>
      <c r="AB447" s="44">
        <f t="shared" si="203"/>
        <v>0.43826954678824126</v>
      </c>
      <c r="AC447" s="44">
        <f t="shared" si="204"/>
        <v>1.6839628430985354E-2</v>
      </c>
      <c r="AD447" s="44">
        <f t="shared" si="205"/>
        <v>0.15266317794408971</v>
      </c>
      <c r="AE447" s="44">
        <f t="shared" ref="AE447:AE484" si="206">AD447/(1+($A$28/(10^-N447))+(($A$28*$A$29)/(10^-N447)^2))*1</f>
        <v>1.6839628430985347E-2</v>
      </c>
      <c r="AF447" s="44">
        <f t="shared" ref="AF447:AF484" si="207">AD447/(1+($A$28/(10^-N447))+(($A$28*$A$29)/(10^-N447)^2))*($A$28/(10^-N447))</f>
        <v>0.13572504661449786</v>
      </c>
      <c r="AG447" s="44">
        <f t="shared" ref="AG447:AG484" si="208">AD447/(1+($A$28/(10^-N447))+(($A$28*$A$29)/(10^-N447)^2))*(($A$28*$A$29)/(10^-N447)^2)</f>
        <v>9.8502898606479903E-5</v>
      </c>
      <c r="AH447" s="45">
        <f>AD447+AB447+SUM($AA$446:AA447)</f>
        <v>0.59390316216175809</v>
      </c>
      <c r="AI447" s="45">
        <f>AD447+AB447+SUM($AA$446:AA447)</f>
        <v>0.59390316216175809</v>
      </c>
    </row>
    <row r="448" spans="4:37" ht="14.4" x14ac:dyDescent="0.3">
      <c r="E448" s="89">
        <v>39891.401388888888</v>
      </c>
      <c r="F448" s="86">
        <f t="shared" ref="F448:F487" si="209">E448-E$446</f>
        <v>7.9694444444467081</v>
      </c>
      <c r="G448" s="86">
        <v>1219</v>
      </c>
      <c r="H448" s="86">
        <v>0</v>
      </c>
      <c r="I448" s="86"/>
      <c r="J448" s="86">
        <v>1025</v>
      </c>
      <c r="K448" s="86"/>
      <c r="L448" s="79">
        <v>1037</v>
      </c>
      <c r="M448" s="86"/>
      <c r="N448" s="42">
        <v>7.43</v>
      </c>
      <c r="O448" s="90"/>
      <c r="P448" s="90"/>
      <c r="Q448" s="90"/>
      <c r="R448" s="87"/>
      <c r="S448" s="87"/>
      <c r="V448" s="43">
        <f t="shared" si="199"/>
        <v>0</v>
      </c>
      <c r="W448" s="43">
        <f t="shared" si="200"/>
        <v>0</v>
      </c>
      <c r="X448" s="43">
        <f t="shared" si="201"/>
        <v>0</v>
      </c>
      <c r="Y448" s="22">
        <f>X448+W448+SUM($V$446:V448)</f>
        <v>2.2147645786391499E-6</v>
      </c>
      <c r="Z448" s="22"/>
      <c r="AA448" s="22">
        <f t="shared" si="202"/>
        <v>4.8998149208005874E-3</v>
      </c>
      <c r="AB448" s="44">
        <f t="shared" si="203"/>
        <v>0.72293718204988644</v>
      </c>
      <c r="AC448" s="44">
        <f t="shared" si="204"/>
        <v>2.7777411444345253E-2</v>
      </c>
      <c r="AD448" s="44">
        <f t="shared" si="205"/>
        <v>0.25182194034349853</v>
      </c>
      <c r="AE448" s="44">
        <f t="shared" si="206"/>
        <v>2.7777411444345257E-2</v>
      </c>
      <c r="AF448" s="44">
        <f t="shared" si="207"/>
        <v>0.22388204576870493</v>
      </c>
      <c r="AG448" s="44">
        <f t="shared" si="208"/>
        <v>1.6248313044830724E-4</v>
      </c>
      <c r="AH448" s="45">
        <f>AD448+AB448+SUM($AA$446:AA448)</f>
        <v>0.98262937474361256</v>
      </c>
      <c r="AI448" s="45">
        <f>AD448+AB448+SUM($AA$446:AA448)</f>
        <v>0.98262937474361256</v>
      </c>
    </row>
    <row r="449" spans="5:35" ht="14.4" x14ac:dyDescent="0.3">
      <c r="E449" s="89">
        <v>39897.649305555555</v>
      </c>
      <c r="F449" s="86">
        <f t="shared" si="209"/>
        <v>14.21736111111386</v>
      </c>
      <c r="G449" s="86">
        <v>1361</v>
      </c>
      <c r="H449" s="86">
        <v>0.62</v>
      </c>
      <c r="I449" s="86"/>
      <c r="J449" s="86">
        <v>1240</v>
      </c>
      <c r="K449" s="86"/>
      <c r="L449" s="79">
        <v>1037</v>
      </c>
      <c r="M449" s="86"/>
      <c r="N449" s="42">
        <v>7.43</v>
      </c>
      <c r="O449" s="90"/>
      <c r="P449" s="90"/>
      <c r="Q449" s="90"/>
      <c r="R449" s="87"/>
      <c r="S449" s="87"/>
      <c r="V449" s="43">
        <f t="shared" si="199"/>
        <v>2.4921125930240884E-6</v>
      </c>
      <c r="W449" s="43">
        <f t="shared" si="200"/>
        <v>3.676956955462917E-4</v>
      </c>
      <c r="X449" s="43">
        <f t="shared" si="201"/>
        <v>4.7633291287301527E-7</v>
      </c>
      <c r="Y449" s="22">
        <f>X449+W449+SUM($V$446:V449)</f>
        <v>3.7287890563082797E-4</v>
      </c>
      <c r="Z449" s="1">
        <f t="shared" ref="Z449:Z497" si="210">LINEST(Y446:Y449,E446:E449,TRUE,TRUE)</f>
        <v>1.1831687725090455E-5</v>
      </c>
      <c r="AA449" s="22">
        <f t="shared" si="202"/>
        <v>5.4705890953319113E-3</v>
      </c>
      <c r="AB449" s="44">
        <f t="shared" si="203"/>
        <v>0.80715135748145661</v>
      </c>
      <c r="AC449" s="44">
        <f t="shared" si="204"/>
        <v>3.1013172252464232E-2</v>
      </c>
      <c r="AD449" s="44">
        <f t="shared" si="205"/>
        <v>0.28115640755332361</v>
      </c>
      <c r="AE449" s="44">
        <f t="shared" si="206"/>
        <v>3.1013172252464229E-2</v>
      </c>
      <c r="AF449" s="44">
        <f t="shared" si="207"/>
        <v>0.24996182468515785</v>
      </c>
      <c r="AG449" s="44">
        <f t="shared" si="208"/>
        <v>1.8141061570151447E-4</v>
      </c>
      <c r="AH449" s="45">
        <f>AD449+AB449+SUM($AA$446:AA449)</f>
        <v>1.1016486064803399</v>
      </c>
      <c r="AI449" s="45">
        <f>AD449+AB449+SUM($AA$446:AA449)</f>
        <v>1.1016486064803399</v>
      </c>
    </row>
    <row r="450" spans="5:35" ht="14.4" x14ac:dyDescent="0.3">
      <c r="E450" s="89">
        <v>39913.506944444445</v>
      </c>
      <c r="F450" s="86">
        <f t="shared" si="209"/>
        <v>30.075000000004366</v>
      </c>
      <c r="G450" s="86">
        <v>3007</v>
      </c>
      <c r="H450" s="86">
        <v>0.42</v>
      </c>
      <c r="I450" s="86"/>
      <c r="J450" s="86">
        <v>1597</v>
      </c>
      <c r="K450" s="86"/>
      <c r="L450" s="79">
        <v>1037</v>
      </c>
      <c r="M450" s="86"/>
      <c r="N450" s="42">
        <v>7.43</v>
      </c>
      <c r="O450" s="90"/>
      <c r="P450" s="90"/>
      <c r="Q450" s="90"/>
      <c r="R450" s="87"/>
      <c r="S450" s="87"/>
      <c r="V450" s="43">
        <f t="shared" si="199"/>
        <v>1.688205304951802E-6</v>
      </c>
      <c r="W450" s="43">
        <f t="shared" si="200"/>
        <v>2.4908418085393952E-4</v>
      </c>
      <c r="X450" s="43">
        <f t="shared" si="201"/>
        <v>3.2267713452688129E-7</v>
      </c>
      <c r="Y450" s="22">
        <f>X450+W450+SUM($V$446:V450)</f>
        <v>2.5580194046508141E-4</v>
      </c>
      <c r="Z450" s="1">
        <f t="shared" si="210"/>
        <v>1.2008341402344091E-6</v>
      </c>
      <c r="AA450" s="22">
        <f t="shared" si="202"/>
        <v>1.208674607616683E-2</v>
      </c>
      <c r="AB450" s="44">
        <f t="shared" si="203"/>
        <v>1.7833241233995147</v>
      </c>
      <c r="AC450" s="44">
        <f t="shared" si="204"/>
        <v>6.8520653169110893E-2</v>
      </c>
      <c r="AD450" s="44">
        <f t="shared" si="205"/>
        <v>0.62118833028129605</v>
      </c>
      <c r="AE450" s="44">
        <f t="shared" si="206"/>
        <v>6.8520653169110893E-2</v>
      </c>
      <c r="AF450" s="44">
        <f t="shared" si="207"/>
        <v>0.55226686761812604</v>
      </c>
      <c r="AG450" s="44">
        <f t="shared" si="208"/>
        <v>4.0080949405911384E-4</v>
      </c>
      <c r="AH450" s="45">
        <f>AD450+AB450+SUM($AA$446:AA450)</f>
        <v>2.4299400412025371</v>
      </c>
      <c r="AI450" s="45">
        <f>AD450+AB450+SUM($AA$446:AA450)</f>
        <v>2.4299400412025371</v>
      </c>
    </row>
    <row r="451" spans="5:35" ht="14.4" x14ac:dyDescent="0.3">
      <c r="E451" s="89">
        <v>39920.690972222219</v>
      </c>
      <c r="F451" s="86">
        <f t="shared" si="209"/>
        <v>37.259027777778101</v>
      </c>
      <c r="G451" s="86">
        <v>3095</v>
      </c>
      <c r="H451" s="86">
        <v>0.16</v>
      </c>
      <c r="I451" s="86"/>
      <c r="J451" s="86">
        <v>1797</v>
      </c>
      <c r="K451" s="86"/>
      <c r="L451" s="79">
        <v>1037</v>
      </c>
      <c r="M451" s="86"/>
      <c r="N451" s="42">
        <v>7.43</v>
      </c>
      <c r="O451" s="90"/>
      <c r="P451" s="90"/>
      <c r="Q451" s="90"/>
      <c r="R451" s="87"/>
      <c r="S451" s="87"/>
      <c r="V451" s="43">
        <f t="shared" si="199"/>
        <v>6.4312583045782938E-7</v>
      </c>
      <c r="W451" s="43">
        <f t="shared" si="200"/>
        <v>9.4889211753881742E-5</v>
      </c>
      <c r="X451" s="43">
        <f t="shared" si="201"/>
        <v>1.229246226769072E-7</v>
      </c>
      <c r="Y451" s="22">
        <f>X451+W451+SUM($V$446:V451)</f>
        <v>1.0205034468363152E-4</v>
      </c>
      <c r="Z451" s="1">
        <f t="shared" si="210"/>
        <v>7.4079611774369044E-7</v>
      </c>
      <c r="AA451" s="22">
        <f t="shared" si="202"/>
        <v>1.2440465282918636E-2</v>
      </c>
      <c r="AB451" s="44">
        <f t="shared" si="203"/>
        <v>1.8355131898641499</v>
      </c>
      <c r="AC451" s="44">
        <f t="shared" si="204"/>
        <v>7.0525913388226877E-2</v>
      </c>
      <c r="AD451" s="44">
        <f t="shared" si="205"/>
        <v>0.63936743672118779</v>
      </c>
      <c r="AE451" s="44">
        <f t="shared" si="206"/>
        <v>7.0525913388226877E-2</v>
      </c>
      <c r="AF451" s="44">
        <f t="shared" si="207"/>
        <v>0.56842898412973064</v>
      </c>
      <c r="AG451" s="44">
        <f t="shared" si="208"/>
        <v>4.1253920323011553E-4</v>
      </c>
      <c r="AH451" s="45">
        <f>AD451+AB451+SUM($AA$446:AA451)</f>
        <v>2.5127486793899827</v>
      </c>
      <c r="AI451" s="45">
        <f>AD451+AB451+SUM($AA$446:AA451)</f>
        <v>2.5127486793899827</v>
      </c>
    </row>
    <row r="452" spans="5:35" ht="14.4" x14ac:dyDescent="0.3">
      <c r="E452" s="89">
        <v>39940.620833333334</v>
      </c>
      <c r="F452" s="86">
        <f t="shared" si="209"/>
        <v>57.188888888893416</v>
      </c>
      <c r="G452" s="86">
        <v>4337</v>
      </c>
      <c r="H452" s="86">
        <v>0</v>
      </c>
      <c r="I452" s="86"/>
      <c r="J452" s="86">
        <v>265</v>
      </c>
      <c r="K452" s="86"/>
      <c r="L452" s="79">
        <v>1037</v>
      </c>
      <c r="M452" s="86"/>
      <c r="N452" s="42">
        <v>7.43</v>
      </c>
      <c r="O452" s="90"/>
      <c r="P452" s="90"/>
      <c r="Q452" s="90"/>
      <c r="R452" s="87"/>
      <c r="S452" s="87"/>
      <c r="V452" s="43">
        <f t="shared" si="199"/>
        <v>0</v>
      </c>
      <c r="W452" s="43">
        <f t="shared" si="200"/>
        <v>0</v>
      </c>
      <c r="X452" s="43">
        <f t="shared" si="201"/>
        <v>0</v>
      </c>
      <c r="Y452" s="22">
        <f>X452+W452+SUM($V$446:V452)</f>
        <v>7.0382083070728706E-6</v>
      </c>
      <c r="Z452" s="1">
        <f t="shared" si="210"/>
        <v>-8.80187164514247E-6</v>
      </c>
      <c r="AA452" s="22">
        <f t="shared" si="202"/>
        <v>1.7432729541847537E-2</v>
      </c>
      <c r="AB452" s="44">
        <f t="shared" si="203"/>
        <v>2.5720906961036567</v>
      </c>
      <c r="AC452" s="44">
        <f t="shared" si="204"/>
        <v>9.8827426935295629E-2</v>
      </c>
      <c r="AD452" s="44">
        <f t="shared" si="205"/>
        <v>0.89594073442965783</v>
      </c>
      <c r="AE452" s="44">
        <f t="shared" si="206"/>
        <v>9.8827426935295615E-2</v>
      </c>
      <c r="AF452" s="44">
        <f t="shared" si="207"/>
        <v>0.79653521944124128</v>
      </c>
      <c r="AG452" s="44">
        <f t="shared" si="208"/>
        <v>5.7808805312084359E-4</v>
      </c>
      <c r="AH452" s="45">
        <f>AD452+AB452+SUM($AA$446:AA452)</f>
        <v>3.523332212879807</v>
      </c>
      <c r="AI452" s="45">
        <f>AD452+AB452+SUM($AA$446:AA452)</f>
        <v>3.523332212879807</v>
      </c>
    </row>
    <row r="453" spans="5:35" ht="14.4" x14ac:dyDescent="0.3">
      <c r="E453" s="89">
        <v>39959.630555555559</v>
      </c>
      <c r="F453" s="86">
        <f t="shared" si="209"/>
        <v>76.198611111118225</v>
      </c>
      <c r="G453" s="86">
        <v>5065</v>
      </c>
      <c r="H453" s="86">
        <v>0</v>
      </c>
      <c r="I453" s="86"/>
      <c r="J453" s="86">
        <v>637</v>
      </c>
      <c r="K453" s="86"/>
      <c r="L453" s="79">
        <v>1037</v>
      </c>
      <c r="M453" s="86"/>
      <c r="N453" s="42">
        <v>7.43</v>
      </c>
      <c r="O453" s="90"/>
      <c r="P453" s="90"/>
      <c r="Q453" s="90"/>
      <c r="R453" s="87"/>
      <c r="S453" s="87"/>
      <c r="V453" s="43">
        <f t="shared" si="199"/>
        <v>0</v>
      </c>
      <c r="W453" s="43">
        <f t="shared" si="200"/>
        <v>0</v>
      </c>
      <c r="X453" s="43">
        <f t="shared" si="201"/>
        <v>0</v>
      </c>
      <c r="Y453" s="22">
        <f>X453+W453+SUM($V$446:V453)</f>
        <v>7.0382083070728706E-6</v>
      </c>
      <c r="Z453" s="1">
        <f t="shared" si="210"/>
        <v>-4.8018118071925167E-6</v>
      </c>
      <c r="AA453" s="22">
        <f t="shared" si="202"/>
        <v>2.0358952070430661E-2</v>
      </c>
      <c r="AB453" s="44">
        <f t="shared" si="203"/>
        <v>3.0038366095838187</v>
      </c>
      <c r="AC453" s="44">
        <f t="shared" si="204"/>
        <v>0.11541639783889147</v>
      </c>
      <c r="AD453" s="44">
        <f t="shared" si="205"/>
        <v>1.046331524068761</v>
      </c>
      <c r="AE453" s="44">
        <f t="shared" si="206"/>
        <v>0.11541639783889146</v>
      </c>
      <c r="AF453" s="44">
        <f t="shared" si="207"/>
        <v>0.93024000149178854</v>
      </c>
      <c r="AG453" s="44">
        <f t="shared" si="208"/>
        <v>6.7512473808094828E-4</v>
      </c>
      <c r="AH453" s="45">
        <f>AD453+AB453+SUM($AA$446:AA453)</f>
        <v>4.1258278680695035</v>
      </c>
      <c r="AI453" s="45">
        <f>AD453+AB453+SUM($AA$446:AA453)</f>
        <v>4.1258278680695035</v>
      </c>
    </row>
    <row r="454" spans="5:35" ht="14.4" x14ac:dyDescent="0.3">
      <c r="E454" s="89">
        <v>39974.460416666669</v>
      </c>
      <c r="F454" s="86">
        <f t="shared" si="209"/>
        <v>91.02847222222772</v>
      </c>
      <c r="G454" s="86">
        <v>5650.58</v>
      </c>
      <c r="H454" s="86">
        <v>0</v>
      </c>
      <c r="I454" s="86"/>
      <c r="J454" s="86">
        <v>854</v>
      </c>
      <c r="K454" s="86"/>
      <c r="L454" s="79">
        <v>1037</v>
      </c>
      <c r="M454" s="86"/>
      <c r="N454" s="42">
        <v>7.43</v>
      </c>
      <c r="O454" s="90"/>
      <c r="P454" s="90"/>
      <c r="Q454" s="90"/>
      <c r="R454" s="87"/>
      <c r="S454" s="87"/>
      <c r="V454" s="43">
        <f t="shared" si="199"/>
        <v>0</v>
      </c>
      <c r="W454" s="43">
        <f t="shared" si="200"/>
        <v>0</v>
      </c>
      <c r="X454" s="43">
        <f t="shared" si="201"/>
        <v>0</v>
      </c>
      <c r="Y454" s="22">
        <f>X454+W454+SUM($V$446:V454)</f>
        <v>7.0382083070728706E-6</v>
      </c>
      <c r="Z454" s="1">
        <f t="shared" si="210"/>
        <v>-1.6386419703861632E-6</v>
      </c>
      <c r="AA454" s="22">
        <f t="shared" si="202"/>
        <v>2.2712712219177509E-2</v>
      </c>
      <c r="AB454" s="44">
        <f t="shared" si="203"/>
        <v>3.3511192634515563</v>
      </c>
      <c r="AC454" s="44">
        <f t="shared" si="204"/>
        <v>0.1287600373742317</v>
      </c>
      <c r="AD454" s="44">
        <f t="shared" si="205"/>
        <v>1.1673010825809396</v>
      </c>
      <c r="AE454" s="44">
        <f t="shared" si="206"/>
        <v>0.12876003737423164</v>
      </c>
      <c r="AF454" s="44">
        <f t="shared" si="207"/>
        <v>1.0377878672516228</v>
      </c>
      <c r="AG454" s="44">
        <f t="shared" si="208"/>
        <v>7.5317795508498403E-4</v>
      </c>
      <c r="AH454" s="45">
        <f>AD454+AB454+SUM($AA$446:AA454)</f>
        <v>4.6167927926685968</v>
      </c>
      <c r="AI454" s="45">
        <f>AD454+AB454+SUM($AA$446:AA454)</f>
        <v>4.6167927926685968</v>
      </c>
    </row>
    <row r="455" spans="5:35" ht="14.4" x14ac:dyDescent="0.3">
      <c r="E455" s="89">
        <v>39993.459722222222</v>
      </c>
      <c r="F455" s="86">
        <f t="shared" si="209"/>
        <v>110.02777777778101</v>
      </c>
      <c r="G455" s="86">
        <v>6521</v>
      </c>
      <c r="H455" s="86">
        <v>4.95</v>
      </c>
      <c r="I455" s="86"/>
      <c r="J455" s="86">
        <v>1295</v>
      </c>
      <c r="K455" s="86"/>
      <c r="L455" s="79">
        <v>1037</v>
      </c>
      <c r="M455" s="86"/>
      <c r="N455" s="42">
        <v>7.43</v>
      </c>
      <c r="O455" s="90"/>
      <c r="P455" s="90"/>
      <c r="Q455" s="90"/>
      <c r="R455" s="87"/>
      <c r="S455" s="87"/>
      <c r="V455" s="43">
        <f t="shared" si="199"/>
        <v>1.9896705379789095E-5</v>
      </c>
      <c r="W455" s="43">
        <f t="shared" si="200"/>
        <v>2.9356349886357162E-3</v>
      </c>
      <c r="X455" s="43">
        <f t="shared" si="201"/>
        <v>3.8029805140668157E-6</v>
      </c>
      <c r="Y455" s="22">
        <f>X455+W455+SUM($V$446:V455)</f>
        <v>2.966372882836645E-3</v>
      </c>
      <c r="Z455" s="1">
        <f t="shared" si="210"/>
        <v>5.1912063401270738E-5</v>
      </c>
      <c r="AA455" s="22">
        <f t="shared" si="202"/>
        <v>2.621139712759691E-2</v>
      </c>
      <c r="AB455" s="44">
        <f t="shared" si="203"/>
        <v>3.8673284365441423</v>
      </c>
      <c r="AC455" s="44">
        <f t="shared" si="204"/>
        <v>0.14859433964608321</v>
      </c>
      <c r="AD455" s="44">
        <f t="shared" si="205"/>
        <v>1.3471131033469674</v>
      </c>
      <c r="AE455" s="44">
        <f t="shared" si="206"/>
        <v>0.14859433964608315</v>
      </c>
      <c r="AF455" s="44">
        <f t="shared" si="207"/>
        <v>1.1976495655928829</v>
      </c>
      <c r="AG455" s="44">
        <f t="shared" si="208"/>
        <v>8.6919810800115756E-4</v>
      </c>
      <c r="AH455" s="45">
        <f>AD455+AB455+SUM($AA$446:AA455)</f>
        <v>5.3390253836548069</v>
      </c>
      <c r="AI455" s="45">
        <f>AD455+AB455+SUM($AA$446:AA455)</f>
        <v>5.3390253836548069</v>
      </c>
    </row>
    <row r="456" spans="5:35" ht="14.4" x14ac:dyDescent="0.3">
      <c r="E456" s="89">
        <v>40007.539583333331</v>
      </c>
      <c r="F456" s="86">
        <f t="shared" si="209"/>
        <v>124.10763888889051</v>
      </c>
      <c r="G456" s="86">
        <v>6866</v>
      </c>
      <c r="H456" s="86">
        <v>0</v>
      </c>
      <c r="I456" s="86"/>
      <c r="J456" s="86">
        <v>171</v>
      </c>
      <c r="K456" s="86"/>
      <c r="L456" s="79">
        <v>1037</v>
      </c>
      <c r="M456" s="86"/>
      <c r="N456" s="42">
        <v>7.43</v>
      </c>
      <c r="O456" s="90"/>
      <c r="P456" s="90"/>
      <c r="Q456" s="90"/>
      <c r="R456" s="87"/>
      <c r="S456" s="87"/>
      <c r="V456" s="43">
        <f t="shared" si="199"/>
        <v>0</v>
      </c>
      <c r="W456" s="43">
        <f t="shared" si="200"/>
        <v>0</v>
      </c>
      <c r="X456" s="43">
        <f t="shared" si="201"/>
        <v>0</v>
      </c>
      <c r="Y456" s="22">
        <f>X456+W456+SUM($V$446:V456)</f>
        <v>2.6934913686861965E-5</v>
      </c>
      <c r="Z456" s="1">
        <f t="shared" si="210"/>
        <v>2.193870540411201E-5</v>
      </c>
      <c r="AA456" s="22">
        <f t="shared" si="202"/>
        <v>2.7598137199521602E-2</v>
      </c>
      <c r="AB456" s="44">
        <f t="shared" si="203"/>
        <v>4.0719332993884496</v>
      </c>
      <c r="AC456" s="44">
        <f t="shared" si="204"/>
        <v>0.15645587118693563</v>
      </c>
      <c r="AD456" s="44">
        <f t="shared" si="205"/>
        <v>1.4183834638215427</v>
      </c>
      <c r="AE456" s="44">
        <f t="shared" si="206"/>
        <v>0.1564558711869356</v>
      </c>
      <c r="AF456" s="44">
        <f t="shared" si="207"/>
        <v>1.2610124087349694</v>
      </c>
      <c r="AG456" s="44">
        <f t="shared" si="208"/>
        <v>9.1518389963747104E-4</v>
      </c>
      <c r="AH456" s="45">
        <f>AD456+AB456+SUM($AA$446:AA456)</f>
        <v>5.6424987441732117</v>
      </c>
      <c r="AI456" s="45">
        <f>AD456+AB456+SUM($AA$446:AA456)</f>
        <v>5.6424987441732117</v>
      </c>
    </row>
    <row r="457" spans="5:35" ht="14.4" x14ac:dyDescent="0.3">
      <c r="E457" s="89">
        <v>40021.410416666666</v>
      </c>
      <c r="F457" s="86">
        <f t="shared" si="209"/>
        <v>137.97847222222481</v>
      </c>
      <c r="G457" s="86">
        <v>7193.46</v>
      </c>
      <c r="H457" s="86">
        <v>0</v>
      </c>
      <c r="I457" s="86"/>
      <c r="J457" s="86">
        <v>240</v>
      </c>
      <c r="K457" s="86"/>
      <c r="L457" s="79">
        <v>1037</v>
      </c>
      <c r="M457" s="86"/>
      <c r="N457" s="42">
        <v>7.43</v>
      </c>
      <c r="O457" s="90"/>
      <c r="P457" s="90"/>
      <c r="Q457" s="90"/>
      <c r="R457" s="87"/>
      <c r="S457" s="87"/>
      <c r="V457" s="43">
        <f t="shared" si="199"/>
        <v>0</v>
      </c>
      <c r="W457" s="43">
        <f t="shared" si="200"/>
        <v>0</v>
      </c>
      <c r="X457" s="43">
        <f t="shared" si="201"/>
        <v>0</v>
      </c>
      <c r="Y457" s="22">
        <f>X457+W457+SUM($V$446:V457)</f>
        <v>2.6934913686861965E-5</v>
      </c>
      <c r="Z457" s="1">
        <f t="shared" si="210"/>
        <v>-1.3604485250729585E-5</v>
      </c>
      <c r="AA457" s="22">
        <f t="shared" si="202"/>
        <v>2.8914374602282356E-2</v>
      </c>
      <c r="AB457" s="44">
        <f t="shared" si="203"/>
        <v>4.2661359323942385</v>
      </c>
      <c r="AC457" s="44">
        <f t="shared" si="204"/>
        <v>0.16391771790684151</v>
      </c>
      <c r="AD457" s="44">
        <f t="shared" si="205"/>
        <v>1.4860303978534395</v>
      </c>
      <c r="AE457" s="44">
        <f t="shared" si="206"/>
        <v>0.16391771790684154</v>
      </c>
      <c r="AF457" s="44">
        <f t="shared" si="207"/>
        <v>1.3211538481996294</v>
      </c>
      <c r="AG457" s="44">
        <f t="shared" si="208"/>
        <v>9.5883174696856453E-4</v>
      </c>
      <c r="AH457" s="45">
        <f>AD457+AB457+SUM($AA$446:AA457)</f>
        <v>5.9332626858131796</v>
      </c>
      <c r="AI457" s="45">
        <f>AD457+AB457+SUM($AA$446:AA457)</f>
        <v>5.9332626858131796</v>
      </c>
    </row>
    <row r="458" spans="5:35" ht="14.4" x14ac:dyDescent="0.3">
      <c r="E458" s="89">
        <v>40035.512499999997</v>
      </c>
      <c r="F458" s="86">
        <f t="shared" si="209"/>
        <v>152.0805555555562</v>
      </c>
      <c r="G458" s="86">
        <v>7263.81</v>
      </c>
      <c r="H458" s="86">
        <v>0</v>
      </c>
      <c r="I458" s="86"/>
      <c r="J458" s="86">
        <v>440</v>
      </c>
      <c r="K458" s="86"/>
      <c r="L458" s="79">
        <v>1037</v>
      </c>
      <c r="M458" s="86"/>
      <c r="N458" s="42">
        <v>7.43</v>
      </c>
      <c r="O458" s="90"/>
      <c r="P458" s="90"/>
      <c r="Q458" s="90"/>
      <c r="R458" s="87"/>
      <c r="S458" s="87"/>
      <c r="V458" s="43">
        <f t="shared" si="199"/>
        <v>0</v>
      </c>
      <c r="W458" s="43">
        <f t="shared" si="200"/>
        <v>0</v>
      </c>
      <c r="X458" s="43">
        <f t="shared" si="201"/>
        <v>0</v>
      </c>
      <c r="Y458" s="22">
        <f>X458+W458+SUM($V$446:V458)</f>
        <v>2.6934913686861965E-5</v>
      </c>
      <c r="Z458" s="1">
        <f t="shared" si="210"/>
        <v>-6.3023550741573843E-5</v>
      </c>
      <c r="AA458" s="22">
        <f t="shared" si="202"/>
        <v>2.9197148990861784E-2</v>
      </c>
      <c r="AB458" s="44">
        <f t="shared" si="203"/>
        <v>4.3078575326872741</v>
      </c>
      <c r="AC458" s="44">
        <f t="shared" si="204"/>
        <v>0.16552078672973711</v>
      </c>
      <c r="AD458" s="44">
        <f t="shared" si="205"/>
        <v>1.5005633539676024</v>
      </c>
      <c r="AE458" s="44">
        <f t="shared" si="206"/>
        <v>0.16552078672973705</v>
      </c>
      <c r="AF458" s="44">
        <f t="shared" si="207"/>
        <v>1.3340743583881673</v>
      </c>
      <c r="AG458" s="44">
        <f t="shared" si="208"/>
        <v>9.6820884969788207E-4</v>
      </c>
      <c r="AH458" s="45">
        <f>AD458+AB458+SUM($AA$446:AA458)</f>
        <v>6.0187143912112404</v>
      </c>
      <c r="AI458" s="45">
        <f>AD458+AB458+SUM($AA$446:AA458)</f>
        <v>6.0187143912112404</v>
      </c>
    </row>
    <row r="459" spans="5:35" ht="14.4" x14ac:dyDescent="0.3">
      <c r="E459" s="89">
        <v>40049.456250000003</v>
      </c>
      <c r="F459" s="86">
        <f t="shared" si="209"/>
        <v>166.02430555556202</v>
      </c>
      <c r="G459" s="86">
        <v>7595</v>
      </c>
      <c r="H459" s="86">
        <v>0</v>
      </c>
      <c r="I459" s="86"/>
      <c r="J459" s="86">
        <v>724</v>
      </c>
      <c r="K459" s="86"/>
      <c r="L459" s="79">
        <v>1037</v>
      </c>
      <c r="M459" s="86"/>
      <c r="N459" s="42">
        <v>7.43</v>
      </c>
      <c r="O459" s="90"/>
      <c r="P459" s="90"/>
      <c r="Q459" s="90"/>
      <c r="R459" s="87"/>
      <c r="S459" s="87"/>
      <c r="V459" s="43">
        <f t="shared" si="199"/>
        <v>0</v>
      </c>
      <c r="W459" s="43">
        <f t="shared" si="200"/>
        <v>0</v>
      </c>
      <c r="X459" s="43">
        <f t="shared" si="201"/>
        <v>0</v>
      </c>
      <c r="Y459" s="22">
        <f>X459+W459+SUM($V$446:V459)</f>
        <v>2.6934913686861965E-5</v>
      </c>
      <c r="Z459" s="1">
        <f t="shared" si="210"/>
        <v>0</v>
      </c>
      <c r="AA459" s="22">
        <f t="shared" si="202"/>
        <v>3.0528379264545085E-2</v>
      </c>
      <c r="AB459" s="44">
        <f t="shared" si="203"/>
        <v>4.5042722704420735</v>
      </c>
      <c r="AC459" s="44">
        <f t="shared" si="204"/>
        <v>0.17306762913847595</v>
      </c>
      <c r="AD459" s="44">
        <f t="shared" si="205"/>
        <v>1.5689808342156448</v>
      </c>
      <c r="AE459" s="44">
        <f t="shared" si="206"/>
        <v>0.17306762913847598</v>
      </c>
      <c r="AF459" s="44">
        <f t="shared" si="207"/>
        <v>1.3949008512004215</v>
      </c>
      <c r="AG459" s="44">
        <f t="shared" si="208"/>
        <v>1.0123538767472463E-3</v>
      </c>
      <c r="AH459" s="45">
        <f>AD459+AB459+SUM($AA$446:AA459)</f>
        <v>6.3140749884786267</v>
      </c>
      <c r="AI459" s="45">
        <f>AD459+AB459+SUM($AA$446:AA459)</f>
        <v>6.3140749884786267</v>
      </c>
    </row>
    <row r="460" spans="5:35" ht="14.4" x14ac:dyDescent="0.3">
      <c r="E460" s="89">
        <v>40063.40902777778</v>
      </c>
      <c r="F460" s="86">
        <f t="shared" si="209"/>
        <v>179.97708333333867</v>
      </c>
      <c r="G460" s="86">
        <v>7818.52</v>
      </c>
      <c r="H460" s="86">
        <v>0</v>
      </c>
      <c r="I460" s="86"/>
      <c r="J460" s="86">
        <v>1018</v>
      </c>
      <c r="K460" s="86"/>
      <c r="L460" s="79">
        <v>1037</v>
      </c>
      <c r="M460" s="86"/>
      <c r="N460" s="42">
        <v>7.43</v>
      </c>
      <c r="O460" s="90"/>
      <c r="P460" s="90"/>
      <c r="Q460" s="90"/>
      <c r="R460" s="87"/>
      <c r="S460" s="87"/>
      <c r="V460" s="43">
        <f t="shared" si="199"/>
        <v>0</v>
      </c>
      <c r="W460" s="43">
        <f t="shared" si="200"/>
        <v>0</v>
      </c>
      <c r="X460" s="43">
        <f t="shared" si="201"/>
        <v>0</v>
      </c>
      <c r="Y460" s="22">
        <f>X460+W460+SUM($V$446:V460)</f>
        <v>2.6934913686861965E-5</v>
      </c>
      <c r="Z460" s="1">
        <f t="shared" si="210"/>
        <v>0</v>
      </c>
      <c r="AA460" s="22">
        <f t="shared" si="202"/>
        <v>3.1426826049694677E-2</v>
      </c>
      <c r="AB460" s="44">
        <f t="shared" si="203"/>
        <v>4.6368324992622467</v>
      </c>
      <c r="AC460" s="44">
        <f t="shared" si="204"/>
        <v>0.17816099009503059</v>
      </c>
      <c r="AD460" s="44">
        <f t="shared" si="205"/>
        <v>1.6151557645729693</v>
      </c>
      <c r="AE460" s="44">
        <f t="shared" si="206"/>
        <v>0.17816099009503053</v>
      </c>
      <c r="AF460" s="44">
        <f t="shared" si="207"/>
        <v>1.435952627139897</v>
      </c>
      <c r="AG460" s="44">
        <f t="shared" si="208"/>
        <v>1.0421473380415904E-3</v>
      </c>
      <c r="AH460" s="45">
        <f>AD460+AB460+SUM($AA$446:AA460)</f>
        <v>6.5242369737058192</v>
      </c>
      <c r="AI460" s="45">
        <f>AD460+AB460+SUM($AA$446:AA460)</f>
        <v>6.5242369737058192</v>
      </c>
    </row>
    <row r="461" spans="5:35" ht="14.4" x14ac:dyDescent="0.3">
      <c r="E461" s="89">
        <v>40077.388888888891</v>
      </c>
      <c r="F461" s="86">
        <f t="shared" si="209"/>
        <v>193.95694444444962</v>
      </c>
      <c r="G461" s="86">
        <v>8240.31</v>
      </c>
      <c r="H461" s="86">
        <v>0</v>
      </c>
      <c r="I461" s="86"/>
      <c r="J461" s="86">
        <v>1367</v>
      </c>
      <c r="K461" s="86"/>
      <c r="L461" s="79">
        <v>1037</v>
      </c>
      <c r="M461" s="86"/>
      <c r="N461" s="42">
        <v>7.43</v>
      </c>
      <c r="O461" s="90"/>
      <c r="P461" s="90"/>
      <c r="Q461" s="90"/>
      <c r="R461" s="87"/>
      <c r="S461" s="87"/>
      <c r="V461" s="43">
        <f t="shared" si="199"/>
        <v>0</v>
      </c>
      <c r="W461" s="43">
        <f t="shared" si="200"/>
        <v>0</v>
      </c>
      <c r="X461" s="43">
        <f t="shared" si="201"/>
        <v>0</v>
      </c>
      <c r="Y461" s="22">
        <f>X461+W461+SUM($V$446:V461)</f>
        <v>2.6934913686861965E-5</v>
      </c>
      <c r="Z461" s="1">
        <f t="shared" si="210"/>
        <v>0</v>
      </c>
      <c r="AA461" s="22">
        <f t="shared" si="202"/>
        <v>3.3122226324874722E-2</v>
      </c>
      <c r="AB461" s="44">
        <f t="shared" si="203"/>
        <v>4.8869782531726829</v>
      </c>
      <c r="AC461" s="44">
        <f t="shared" si="204"/>
        <v>0.18777233904754115</v>
      </c>
      <c r="AD461" s="44">
        <f t="shared" si="205"/>
        <v>1.7022894612238995</v>
      </c>
      <c r="AE461" s="44">
        <f t="shared" si="206"/>
        <v>0.18777233904754106</v>
      </c>
      <c r="AF461" s="44">
        <f t="shared" si="207"/>
        <v>1.513418753542507</v>
      </c>
      <c r="AG461" s="44">
        <f t="shared" si="208"/>
        <v>1.0983686338510992E-3</v>
      </c>
      <c r="AH461" s="45">
        <f>AD461+AB461+SUM($AA$446:AA461)</f>
        <v>6.8946386505920598</v>
      </c>
      <c r="AI461" s="45">
        <f>AD461+AB461+SUM($AA$446:AA461)</f>
        <v>6.8946386505920598</v>
      </c>
    </row>
    <row r="462" spans="5:35" ht="14.4" x14ac:dyDescent="0.3">
      <c r="E462" s="89">
        <v>40091.390277777777</v>
      </c>
      <c r="F462" s="86">
        <f t="shared" si="209"/>
        <v>207.95833333333576</v>
      </c>
      <c r="G462" s="86">
        <v>8534.7800000000007</v>
      </c>
      <c r="H462" s="86">
        <v>0</v>
      </c>
      <c r="I462" s="86"/>
      <c r="J462" s="86">
        <v>1676</v>
      </c>
      <c r="K462" s="86"/>
      <c r="L462" s="79">
        <v>1037</v>
      </c>
      <c r="M462" s="86"/>
      <c r="N462" s="42">
        <v>7.43</v>
      </c>
      <c r="O462" s="90"/>
      <c r="P462" s="90"/>
      <c r="Q462" s="90"/>
      <c r="R462" s="87"/>
      <c r="S462" s="87"/>
      <c r="V462" s="43">
        <f t="shared" si="199"/>
        <v>0</v>
      </c>
      <c r="W462" s="43">
        <f t="shared" si="200"/>
        <v>0</v>
      </c>
      <c r="X462" s="43">
        <f t="shared" si="201"/>
        <v>0</v>
      </c>
      <c r="Y462" s="22">
        <f>X462+W462+SUM($V$446:V462)</f>
        <v>2.6934913686861965E-5</v>
      </c>
      <c r="Z462" s="1">
        <f t="shared" si="210"/>
        <v>0</v>
      </c>
      <c r="AA462" s="22">
        <f t="shared" si="202"/>
        <v>3.4305859220467957E-2</v>
      </c>
      <c r="AB462" s="44">
        <f t="shared" si="203"/>
        <v>5.0616159168299673</v>
      </c>
      <c r="AC462" s="44">
        <f t="shared" si="204"/>
        <v>0.19448244105575804</v>
      </c>
      <c r="AD462" s="44">
        <f t="shared" si="205"/>
        <v>1.7631212961483873</v>
      </c>
      <c r="AE462" s="44">
        <f t="shared" si="206"/>
        <v>0.19448244105575799</v>
      </c>
      <c r="AF462" s="44">
        <f t="shared" si="207"/>
        <v>1.5675012359194644</v>
      </c>
      <c r="AG462" s="44">
        <f t="shared" si="208"/>
        <v>1.1376191731645639E-3</v>
      </c>
      <c r="AH462" s="45">
        <f>AD462+AB462+SUM($AA$446:AA462)</f>
        <v>7.1644140083943011</v>
      </c>
      <c r="AI462" s="45">
        <f>AD462+AB462+SUM($AA$446:AA462)</f>
        <v>7.1644140083943011</v>
      </c>
    </row>
    <row r="463" spans="5:35" ht="14.4" x14ac:dyDescent="0.3">
      <c r="E463" s="89">
        <v>40105.450694444444</v>
      </c>
      <c r="F463" s="86">
        <f t="shared" si="209"/>
        <v>222.01875000000291</v>
      </c>
      <c r="G463" s="86">
        <v>8253.19</v>
      </c>
      <c r="H463" s="86">
        <v>0</v>
      </c>
      <c r="I463" s="86"/>
      <c r="J463" s="86">
        <v>2002</v>
      </c>
      <c r="K463" s="86"/>
      <c r="L463" s="79">
        <v>1037</v>
      </c>
      <c r="M463" s="86"/>
      <c r="N463" s="42">
        <v>7.43</v>
      </c>
      <c r="O463" s="90"/>
      <c r="P463" s="90"/>
      <c r="Q463" s="90"/>
      <c r="R463" s="87"/>
      <c r="S463" s="87"/>
      <c r="V463" s="43">
        <f t="shared" si="199"/>
        <v>0</v>
      </c>
      <c r="W463" s="43">
        <f t="shared" si="200"/>
        <v>0</v>
      </c>
      <c r="X463" s="43">
        <f t="shared" si="201"/>
        <v>0</v>
      </c>
      <c r="Y463" s="22">
        <f>X463+W463+SUM($V$446:V463)</f>
        <v>2.6934913686861965E-5</v>
      </c>
      <c r="Z463" s="1">
        <f t="shared" si="210"/>
        <v>0</v>
      </c>
      <c r="AA463" s="22">
        <f t="shared" si="202"/>
        <v>3.3173997954226583E-2</v>
      </c>
      <c r="AB463" s="44">
        <f t="shared" si="203"/>
        <v>4.8946168347188701</v>
      </c>
      <c r="AC463" s="44">
        <f t="shared" si="204"/>
        <v>0.18806583622506631</v>
      </c>
      <c r="AD463" s="44">
        <f t="shared" si="205"/>
        <v>1.7049502213482839</v>
      </c>
      <c r="AE463" s="44">
        <f t="shared" si="206"/>
        <v>0.18806583622506626</v>
      </c>
      <c r="AF463" s="44">
        <f t="shared" si="207"/>
        <v>1.5157842996864785</v>
      </c>
      <c r="AG463" s="44">
        <f t="shared" si="208"/>
        <v>1.1000854367388551E-3</v>
      </c>
      <c r="AH463" s="45">
        <f>AD463+AB463+SUM($AA$446:AA463)</f>
        <v>6.9724178494373268</v>
      </c>
      <c r="AI463" s="45">
        <f>AD463+AB463+SUM($AA$446:AA463)</f>
        <v>6.9724178494373268</v>
      </c>
    </row>
    <row r="464" spans="5:35" ht="14.4" x14ac:dyDescent="0.3">
      <c r="E464" s="89">
        <v>40119.397916666669</v>
      </c>
      <c r="F464" s="86">
        <f t="shared" si="209"/>
        <v>235.96597222222772</v>
      </c>
      <c r="G464" s="86">
        <v>8284.17</v>
      </c>
      <c r="H464" s="86">
        <v>0</v>
      </c>
      <c r="I464" s="86"/>
      <c r="J464" s="86">
        <v>2306</v>
      </c>
      <c r="K464" s="86"/>
      <c r="L464" s="79">
        <v>1037</v>
      </c>
      <c r="M464" s="86"/>
      <c r="N464" s="42">
        <v>7.43</v>
      </c>
      <c r="O464" s="90"/>
      <c r="P464" s="90"/>
      <c r="Q464" s="90"/>
      <c r="R464" s="87"/>
      <c r="S464" s="87"/>
      <c r="V464" s="43">
        <f t="shared" si="199"/>
        <v>0</v>
      </c>
      <c r="W464" s="43">
        <f t="shared" si="200"/>
        <v>0</v>
      </c>
      <c r="X464" s="43">
        <f t="shared" si="201"/>
        <v>0</v>
      </c>
      <c r="Y464" s="22">
        <f>X464+W464+SUM($V$446:V464)</f>
        <v>2.6934913686861965E-5</v>
      </c>
      <c r="Z464" s="1">
        <f t="shared" si="210"/>
        <v>0</v>
      </c>
      <c r="AA464" s="22">
        <f t="shared" si="202"/>
        <v>3.3298523193148973E-2</v>
      </c>
      <c r="AB464" s="44">
        <f t="shared" si="203"/>
        <v>4.9129897583447155</v>
      </c>
      <c r="AC464" s="44">
        <f t="shared" si="204"/>
        <v>0.18877177897038691</v>
      </c>
      <c r="AD464" s="44">
        <f t="shared" si="205"/>
        <v>1.711350093138146</v>
      </c>
      <c r="AE464" s="44">
        <f t="shared" si="206"/>
        <v>0.18877177897038691</v>
      </c>
      <c r="AF464" s="44">
        <f t="shared" si="207"/>
        <v>1.5214740993402234</v>
      </c>
      <c r="AG464" s="44">
        <f t="shared" si="208"/>
        <v>1.1042148275356466E-3</v>
      </c>
      <c r="AH464" s="45">
        <f>AD464+AB464+SUM($AA$446:AA464)</f>
        <v>7.0304891680461834</v>
      </c>
      <c r="AI464" s="45">
        <f>AD464+AB464+SUM($AA$446:AA464)</f>
        <v>7.0304891680461834</v>
      </c>
    </row>
    <row r="465" spans="5:35" ht="14.4" x14ac:dyDescent="0.3">
      <c r="E465" s="89">
        <v>40161.452777777777</v>
      </c>
      <c r="F465" s="86">
        <f t="shared" si="209"/>
        <v>278.02083333333576</v>
      </c>
      <c r="G465" s="86">
        <v>8924</v>
      </c>
      <c r="H465" s="86">
        <v>0</v>
      </c>
      <c r="I465" s="86"/>
      <c r="J465" s="86">
        <v>2542</v>
      </c>
      <c r="K465" s="86"/>
      <c r="L465" s="79">
        <v>1037</v>
      </c>
      <c r="M465" s="86"/>
      <c r="N465" s="42">
        <v>7.43</v>
      </c>
      <c r="O465" s="90"/>
      <c r="P465" s="90"/>
      <c r="Q465" s="90"/>
      <c r="R465" s="87"/>
      <c r="S465" s="87"/>
      <c r="V465" s="43">
        <f t="shared" si="199"/>
        <v>0</v>
      </c>
      <c r="W465" s="43">
        <f t="shared" si="200"/>
        <v>0</v>
      </c>
      <c r="X465" s="43">
        <f t="shared" si="201"/>
        <v>0</v>
      </c>
      <c r="Y465" s="22">
        <f>X465+W465+SUM($V$446:V465)</f>
        <v>2.6934913686861965E-5</v>
      </c>
      <c r="Z465" s="1">
        <f t="shared" si="210"/>
        <v>0</v>
      </c>
      <c r="AA465" s="22">
        <f t="shared" si="202"/>
        <v>3.5870343193785431E-2</v>
      </c>
      <c r="AB465" s="44">
        <f t="shared" si="203"/>
        <v>5.2924457855727534</v>
      </c>
      <c r="AC465" s="44">
        <f t="shared" si="204"/>
        <v>0.20335161585671621</v>
      </c>
      <c r="AD465" s="44">
        <f t="shared" si="205"/>
        <v>1.8435266576090075</v>
      </c>
      <c r="AE465" s="44">
        <f t="shared" si="206"/>
        <v>0.20335161585671616</v>
      </c>
      <c r="AF465" s="44">
        <f t="shared" si="207"/>
        <v>1.6389855426086317</v>
      </c>
      <c r="AG465" s="44">
        <f t="shared" si="208"/>
        <v>1.1894991436593053E-3</v>
      </c>
      <c r="AH465" s="45">
        <f>AD465+AB465+SUM($AA$446:AA465)</f>
        <v>7.5779921029388673</v>
      </c>
      <c r="AI465" s="45">
        <f>AD465+AB465+SUM($AA$446:AA465)</f>
        <v>7.5779921029388673</v>
      </c>
    </row>
    <row r="466" spans="5:35" ht="14.4" x14ac:dyDescent="0.3">
      <c r="E466" s="89">
        <v>40189.411111111112</v>
      </c>
      <c r="F466" s="86">
        <f t="shared" si="209"/>
        <v>305.97916666667152</v>
      </c>
      <c r="G466" s="86">
        <v>9276.0300000000007</v>
      </c>
      <c r="H466" s="86">
        <v>4.5599999999999996</v>
      </c>
      <c r="I466" s="86"/>
      <c r="J466" s="86">
        <v>2763</v>
      </c>
      <c r="K466" s="86"/>
      <c r="L466" s="79">
        <v>1037</v>
      </c>
      <c r="M466" s="86"/>
      <c r="N466" s="42">
        <v>7.43</v>
      </c>
      <c r="O466" s="90"/>
      <c r="P466" s="90"/>
      <c r="Q466" s="90"/>
      <c r="R466" s="87"/>
      <c r="S466" s="87"/>
      <c r="V466" s="43">
        <f t="shared" si="199"/>
        <v>1.8329086168048137E-5</v>
      </c>
      <c r="W466" s="43">
        <f t="shared" si="200"/>
        <v>2.7043425349856294E-3</v>
      </c>
      <c r="X466" s="43">
        <f t="shared" si="201"/>
        <v>3.5033517462918548E-6</v>
      </c>
      <c r="Y466" s="22">
        <f>X466+W466+SUM($V$446:V466)</f>
        <v>2.7531098865868314E-3</v>
      </c>
      <c r="Z466" s="1">
        <f t="shared" si="210"/>
        <v>2.781357785915875E-5</v>
      </c>
      <c r="AA466" s="22">
        <f t="shared" si="202"/>
        <v>3.7285340606885868E-2</v>
      </c>
      <c r="AB466" s="44">
        <f t="shared" si="203"/>
        <v>5.5012198431584984</v>
      </c>
      <c r="AC466" s="44">
        <f t="shared" si="204"/>
        <v>0.21137334034461849</v>
      </c>
      <c r="AD466" s="44">
        <f t="shared" si="205"/>
        <v>1.9162492807912246</v>
      </c>
      <c r="AE466" s="44">
        <f t="shared" si="206"/>
        <v>0.21137334034461849</v>
      </c>
      <c r="AF466" s="44">
        <f t="shared" si="207"/>
        <v>1.7036395184674979</v>
      </c>
      <c r="AG466" s="44">
        <f t="shared" si="208"/>
        <v>1.2364219791078026E-3</v>
      </c>
      <c r="AH466" s="45">
        <f>AD466+AB466+SUM($AA$446:AA466)</f>
        <v>7.8967741243137155</v>
      </c>
      <c r="AI466" s="45">
        <f>AD466+AB466+SUM($AA$446:AA466)</f>
        <v>7.8967741243137155</v>
      </c>
    </row>
    <row r="467" spans="5:35" ht="14.4" x14ac:dyDescent="0.3">
      <c r="E467" s="89">
        <v>40203.472916666666</v>
      </c>
      <c r="F467" s="86">
        <f t="shared" si="209"/>
        <v>320.04097222222481</v>
      </c>
      <c r="G467" s="86">
        <v>9604</v>
      </c>
      <c r="H467" s="86">
        <v>0</v>
      </c>
      <c r="I467" s="86"/>
      <c r="J467" s="86">
        <v>2972</v>
      </c>
      <c r="K467" s="99"/>
      <c r="L467" s="79">
        <v>1037</v>
      </c>
      <c r="M467" s="99"/>
      <c r="N467" s="42">
        <v>7.43</v>
      </c>
      <c r="O467" s="90"/>
      <c r="P467" s="90"/>
      <c r="Q467" s="90"/>
      <c r="R467" s="87"/>
      <c r="S467" s="87"/>
      <c r="V467" s="43">
        <f t="shared" si="199"/>
        <v>0</v>
      </c>
      <c r="W467" s="43">
        <f t="shared" si="200"/>
        <v>0</v>
      </c>
      <c r="X467" s="43">
        <f t="shared" si="201"/>
        <v>0</v>
      </c>
      <c r="Y467" s="22">
        <f>X467+W467+SUM($V$446:V467)</f>
        <v>4.5263999854910106E-5</v>
      </c>
      <c r="Z467" s="1">
        <f t="shared" si="210"/>
        <v>1.40329591822934E-5</v>
      </c>
      <c r="AA467" s="22">
        <f t="shared" si="202"/>
        <v>3.8603627973231205E-2</v>
      </c>
      <c r="AB467" s="44">
        <f t="shared" si="203"/>
        <v>5.6957249355267514</v>
      </c>
      <c r="AC467" s="44">
        <f t="shared" si="204"/>
        <v>0.21884680845897608</v>
      </c>
      <c r="AD467" s="44">
        <f t="shared" si="205"/>
        <v>1.9840015710081702</v>
      </c>
      <c r="AE467" s="44">
        <f t="shared" si="206"/>
        <v>0.21884680845897606</v>
      </c>
      <c r="AF467" s="44">
        <f t="shared" si="207"/>
        <v>1.7638746247437587</v>
      </c>
      <c r="AG467" s="44">
        <f t="shared" si="208"/>
        <v>1.2801378054352276E-3</v>
      </c>
      <c r="AH467" s="45">
        <f>AD467+AB467+SUM($AA$446:AA467)</f>
        <v>8.1976351348721455</v>
      </c>
      <c r="AI467" s="45">
        <f>AD467+AB467+SUM($AA$446:AA467)</f>
        <v>8.1976351348721455</v>
      </c>
    </row>
    <row r="468" spans="5:35" ht="14.4" x14ac:dyDescent="0.3">
      <c r="E468" s="89">
        <v>40288.446527777778</v>
      </c>
      <c r="F468" s="86">
        <f t="shared" si="209"/>
        <v>405.01458333333721</v>
      </c>
      <c r="G468" s="86">
        <v>9560</v>
      </c>
      <c r="H468" s="86">
        <v>0</v>
      </c>
      <c r="I468" s="86"/>
      <c r="J468" s="86">
        <v>20</v>
      </c>
      <c r="K468" s="86"/>
      <c r="L468" s="79">
        <v>1037</v>
      </c>
      <c r="M468" s="86"/>
      <c r="N468" s="42">
        <v>7.43</v>
      </c>
      <c r="O468" s="90"/>
      <c r="P468" s="109"/>
      <c r="Q468" s="90"/>
      <c r="R468" s="87"/>
      <c r="S468" s="87"/>
      <c r="V468" s="43">
        <f t="shared" si="199"/>
        <v>0</v>
      </c>
      <c r="W468" s="43">
        <f t="shared" si="200"/>
        <v>0</v>
      </c>
      <c r="X468" s="43">
        <f t="shared" si="201"/>
        <v>0</v>
      </c>
      <c r="Y468" s="22">
        <f>X468+W468+SUM($V$446:V468)</f>
        <v>4.5263999854910106E-5</v>
      </c>
      <c r="Z468" s="1">
        <f t="shared" si="210"/>
        <v>-6.3210619035288221E-6</v>
      </c>
      <c r="AA468" s="22">
        <f t="shared" si="202"/>
        <v>3.8426768369855306E-2</v>
      </c>
      <c r="AB468" s="44">
        <f t="shared" si="203"/>
        <v>5.669630402294433</v>
      </c>
      <c r="AC468" s="44">
        <f t="shared" si="204"/>
        <v>0.21784417834941808</v>
      </c>
      <c r="AD468" s="44">
        <f t="shared" si="205"/>
        <v>1.974912017788224</v>
      </c>
      <c r="AE468" s="44">
        <f t="shared" si="206"/>
        <v>0.21784417834941802</v>
      </c>
      <c r="AF468" s="44">
        <f t="shared" si="207"/>
        <v>1.755793566487956</v>
      </c>
      <c r="AG468" s="44">
        <f t="shared" si="208"/>
        <v>1.2742729508497266E-3</v>
      </c>
      <c r="AH468" s="45">
        <f>AD468+AB468+SUM($AA$446:AA468)</f>
        <v>8.2008778167897365</v>
      </c>
      <c r="AI468" s="45">
        <f>AD468+AB468+SUM($AA$446:AA468)</f>
        <v>8.2008778167897365</v>
      </c>
    </row>
    <row r="469" spans="5:35" ht="14.4" x14ac:dyDescent="0.3">
      <c r="E469" s="89">
        <v>40361.45416666667</v>
      </c>
      <c r="F469" s="86">
        <f t="shared" si="209"/>
        <v>478.02222222222917</v>
      </c>
      <c r="G469" s="86">
        <v>10128</v>
      </c>
      <c r="H469" s="86">
        <v>0</v>
      </c>
      <c r="I469" s="86"/>
      <c r="J469" s="86">
        <v>20</v>
      </c>
      <c r="K469" s="86"/>
      <c r="L469" s="79">
        <v>1037</v>
      </c>
      <c r="M469" s="86"/>
      <c r="N469" s="42">
        <v>7.43</v>
      </c>
      <c r="O469" s="90"/>
      <c r="P469" s="90"/>
      <c r="Q469" s="90"/>
      <c r="R469" s="87"/>
      <c r="S469" s="87"/>
      <c r="V469" s="43">
        <f t="shared" si="199"/>
        <v>0</v>
      </c>
      <c r="W469" s="43">
        <f t="shared" si="200"/>
        <v>0</v>
      </c>
      <c r="X469" s="43">
        <f t="shared" si="201"/>
        <v>0</v>
      </c>
      <c r="Y469" s="22">
        <f>X469+W469+SUM($V$446:V469)</f>
        <v>4.5263999854910106E-5</v>
      </c>
      <c r="Z469" s="1">
        <f t="shared" si="210"/>
        <v>-1.0012750914229712E-5</v>
      </c>
      <c r="AA469" s="22">
        <f t="shared" si="202"/>
        <v>4.0709865067980598E-2</v>
      </c>
      <c r="AB469" s="44">
        <f t="shared" si="203"/>
        <v>6.0064871040207137</v>
      </c>
      <c r="AC469" s="44">
        <f t="shared" si="204"/>
        <v>0.23078722158189399</v>
      </c>
      <c r="AD469" s="44">
        <f t="shared" si="205"/>
        <v>2.0922498866275245</v>
      </c>
      <c r="AE469" s="44">
        <f t="shared" si="206"/>
        <v>0.23078722158189394</v>
      </c>
      <c r="AF469" s="44">
        <f t="shared" si="207"/>
        <v>1.8601126821537679</v>
      </c>
      <c r="AG469" s="44">
        <f t="shared" si="208"/>
        <v>1.3499828918625556E-3</v>
      </c>
      <c r="AH469" s="45">
        <f>AD469+AB469+SUM($AA$446:AA469)</f>
        <v>8.6957822524232977</v>
      </c>
      <c r="AI469" s="45">
        <f>AD469+AB469+SUM($AA$446:AA469)</f>
        <v>8.6957822524232977</v>
      </c>
    </row>
    <row r="470" spans="5:35" ht="14.4" x14ac:dyDescent="0.3">
      <c r="E470" s="89">
        <v>40507.536111111112</v>
      </c>
      <c r="F470" s="86">
        <f t="shared" si="209"/>
        <v>624.10416666667152</v>
      </c>
      <c r="G470" s="86">
        <v>9902</v>
      </c>
      <c r="H470" s="86">
        <v>0</v>
      </c>
      <c r="I470" s="86"/>
      <c r="J470" s="86">
        <v>22</v>
      </c>
      <c r="K470" s="86"/>
      <c r="L470" s="79">
        <v>1037</v>
      </c>
      <c r="M470" s="86"/>
      <c r="N470" s="42">
        <v>7.43</v>
      </c>
      <c r="O470" s="90"/>
      <c r="P470" s="90"/>
      <c r="Q470" s="90"/>
      <c r="R470" s="87"/>
      <c r="S470" s="87"/>
      <c r="V470" s="43">
        <f t="shared" si="199"/>
        <v>0</v>
      </c>
      <c r="W470" s="43">
        <f t="shared" si="200"/>
        <v>0</v>
      </c>
      <c r="X470" s="43">
        <f t="shared" si="201"/>
        <v>0</v>
      </c>
      <c r="Y470" s="22">
        <f>X470+W470+SUM($V$446:V470)</f>
        <v>4.5263999854910106E-5</v>
      </c>
      <c r="Z470" s="1">
        <f t="shared" si="210"/>
        <v>0</v>
      </c>
      <c r="AA470" s="22">
        <f t="shared" si="202"/>
        <v>3.980144983245891E-2</v>
      </c>
      <c r="AB470" s="44">
        <f t="shared" si="203"/>
        <v>5.8724560924183562</v>
      </c>
      <c r="AC470" s="44">
        <f t="shared" si="204"/>
        <v>0.22563734874643701</v>
      </c>
      <c r="AD470" s="44">
        <f t="shared" si="205"/>
        <v>2.0455626359978032</v>
      </c>
      <c r="AE470" s="44">
        <f t="shared" si="206"/>
        <v>0.22563734874643701</v>
      </c>
      <c r="AF470" s="44">
        <f t="shared" si="207"/>
        <v>1.818605428385329</v>
      </c>
      <c r="AG470" s="44">
        <f t="shared" si="208"/>
        <v>1.3198588660370287E-3</v>
      </c>
      <c r="AH470" s="45">
        <f>AD470+AB470+SUM($AA$446:AA470)</f>
        <v>8.5548654400236774</v>
      </c>
      <c r="AI470" s="45">
        <f>AD470+AB470+SUM($AA$446:AA470)</f>
        <v>8.5548654400236774</v>
      </c>
    </row>
    <row r="471" spans="5:35" ht="14.4" x14ac:dyDescent="0.3">
      <c r="E471" s="89">
        <v>40534.455555555556</v>
      </c>
      <c r="F471" s="86">
        <f t="shared" si="209"/>
        <v>651.02361111111531</v>
      </c>
      <c r="G471" s="86">
        <v>10844</v>
      </c>
      <c r="H471" s="86">
        <v>1.0900000000000001</v>
      </c>
      <c r="I471" s="86"/>
      <c r="J471" s="86">
        <v>25</v>
      </c>
      <c r="K471" s="86"/>
      <c r="L471" s="79">
        <v>1037</v>
      </c>
      <c r="M471" s="86"/>
      <c r="N471" s="42">
        <v>7.43</v>
      </c>
      <c r="O471" s="90"/>
      <c r="P471" s="90"/>
      <c r="Q471" s="90"/>
      <c r="R471" s="87"/>
      <c r="S471" s="87"/>
      <c r="V471" s="43">
        <f t="shared" si="199"/>
        <v>4.3812947199939626E-6</v>
      </c>
      <c r="W471" s="43">
        <f t="shared" si="200"/>
        <v>6.4643275507331936E-4</v>
      </c>
      <c r="X471" s="43">
        <f t="shared" si="201"/>
        <v>8.3742399198643034E-7</v>
      </c>
      <c r="Y471" s="22">
        <f>X471+W471+SUM($V$446:V471)</f>
        <v>6.9691547364020983E-4</v>
      </c>
      <c r="Z471" s="1">
        <f t="shared" si="210"/>
        <v>1.7521847008497988E-6</v>
      </c>
      <c r="AA471" s="22">
        <f t="shared" si="202"/>
        <v>4.3587853159279384E-2</v>
      </c>
      <c r="AB471" s="44">
        <f t="shared" si="203"/>
        <v>6.4311163266193345</v>
      </c>
      <c r="AC471" s="44">
        <f t="shared" si="204"/>
        <v>0.24710274791015585</v>
      </c>
      <c r="AD471" s="44">
        <f t="shared" si="205"/>
        <v>2.2401617072066431</v>
      </c>
      <c r="AE471" s="44">
        <f t="shared" si="206"/>
        <v>0.24710274791015585</v>
      </c>
      <c r="AF471" s="44">
        <f t="shared" si="207"/>
        <v>1.9916135392254606</v>
      </c>
      <c r="AG471" s="44">
        <f t="shared" si="208"/>
        <v>1.4454200710266149E-3</v>
      </c>
      <c r="AH471" s="45">
        <f>AD471+AB471+SUM($AA$446:AA471)</f>
        <v>9.3517125985927763</v>
      </c>
      <c r="AI471" s="45">
        <f>AD471+AB471+SUM($AA$446:AA471)</f>
        <v>9.3517125985927763</v>
      </c>
    </row>
    <row r="472" spans="5:35" ht="14.4" x14ac:dyDescent="0.3">
      <c r="E472" s="89">
        <v>40609.646527777775</v>
      </c>
      <c r="F472" s="86">
        <f t="shared" si="209"/>
        <v>726.2145833333343</v>
      </c>
      <c r="G472" s="86">
        <v>10918</v>
      </c>
      <c r="H472" s="86">
        <v>3.31</v>
      </c>
      <c r="I472" s="86"/>
      <c r="J472" s="86">
        <v>73</v>
      </c>
      <c r="K472" s="86"/>
      <c r="L472" s="79">
        <v>1037</v>
      </c>
      <c r="M472" s="86"/>
      <c r="N472" s="42">
        <v>7.43</v>
      </c>
      <c r="O472" s="90"/>
      <c r="P472" s="90"/>
      <c r="Q472" s="90"/>
      <c r="R472" s="87"/>
      <c r="S472" s="87"/>
      <c r="V472" s="43">
        <f t="shared" si="199"/>
        <v>1.3304665617596344E-5</v>
      </c>
      <c r="W472" s="43">
        <f t="shared" si="200"/>
        <v>1.9630205681584285E-3</v>
      </c>
      <c r="X472" s="43">
        <f t="shared" si="201"/>
        <v>2.5430031316285176E-6</v>
      </c>
      <c r="Y472" s="22">
        <f>X472+W472+SUM($V$446:V472)</f>
        <v>2.0285135314825572E-3</v>
      </c>
      <c r="Z472" s="1">
        <f t="shared" si="210"/>
        <v>7.1343718804494191E-6</v>
      </c>
      <c r="AA472" s="22">
        <f t="shared" si="202"/>
        <v>4.3885298855866131E-2</v>
      </c>
      <c r="AB472" s="44">
        <f t="shared" si="203"/>
        <v>6.4750025870555055</v>
      </c>
      <c r="AC472" s="44">
        <f t="shared" si="204"/>
        <v>0.24878898945804884</v>
      </c>
      <c r="AD472" s="44">
        <f t="shared" si="205"/>
        <v>2.2554486830765517</v>
      </c>
      <c r="AE472" s="44">
        <f t="shared" si="206"/>
        <v>0.24878898945804878</v>
      </c>
      <c r="AF472" s="44">
        <f t="shared" si="207"/>
        <v>2.0052044099284005</v>
      </c>
      <c r="AG472" s="44">
        <f t="shared" si="208"/>
        <v>1.4552836901022296E-3</v>
      </c>
      <c r="AH472" s="45">
        <f>AD472+AB472+SUM($AA$446:AA472)</f>
        <v>9.454771133754722</v>
      </c>
      <c r="AI472" s="45">
        <f>AD472+AB472+SUM($AA$446:AA472)</f>
        <v>9.454771133754722</v>
      </c>
    </row>
    <row r="473" spans="5:35" ht="14.4" x14ac:dyDescent="0.3">
      <c r="E473" s="89">
        <v>40659.450694444444</v>
      </c>
      <c r="F473" s="86">
        <f t="shared" si="209"/>
        <v>776.01875000000291</v>
      </c>
      <c r="G473" s="86">
        <v>10569</v>
      </c>
      <c r="H473" s="85">
        <v>2.0499999999999998</v>
      </c>
      <c r="I473" s="85"/>
      <c r="J473" s="86">
        <v>27</v>
      </c>
      <c r="K473" s="86"/>
      <c r="L473" s="79">
        <v>1037</v>
      </c>
      <c r="M473" s="86"/>
      <c r="N473" s="42">
        <v>7.43</v>
      </c>
      <c r="O473" s="90"/>
      <c r="P473" s="90"/>
      <c r="Q473" s="90"/>
      <c r="R473" s="87"/>
      <c r="S473" s="87"/>
      <c r="V473" s="43">
        <f t="shared" si="199"/>
        <v>8.2400497027409387E-6</v>
      </c>
      <c r="W473" s="43">
        <f t="shared" si="200"/>
        <v>1.2157680255966096E-3</v>
      </c>
      <c r="X473" s="43">
        <f t="shared" si="201"/>
        <v>1.5749717280478731E-6</v>
      </c>
      <c r="Y473" s="22">
        <f>X473+W473+SUM($V$446:V473)</f>
        <v>1.2885330072198989E-3</v>
      </c>
      <c r="Z473" s="1">
        <f t="shared" si="210"/>
        <v>9.4183369907366517E-6</v>
      </c>
      <c r="AA473" s="22">
        <f t="shared" si="202"/>
        <v>4.2482480638179991E-2</v>
      </c>
      <c r="AB473" s="44">
        <f t="shared" si="203"/>
        <v>6.2680254939173503</v>
      </c>
      <c r="AC473" s="44">
        <f t="shared" si="204"/>
        <v>0.24083630972541836</v>
      </c>
      <c r="AD473" s="44">
        <f t="shared" si="205"/>
        <v>2.1833519995819812</v>
      </c>
      <c r="AE473" s="44">
        <f t="shared" si="206"/>
        <v>0.24083630972541833</v>
      </c>
      <c r="AF473" s="44">
        <f t="shared" si="207"/>
        <v>1.9411069251266955</v>
      </c>
      <c r="AG473" s="44">
        <f t="shared" si="208"/>
        <v>1.4087647298672344E-3</v>
      </c>
      <c r="AH473" s="45">
        <f>AD473+AB473+SUM($AA$446:AA473)</f>
        <v>9.2181798377601751</v>
      </c>
      <c r="AI473" s="45">
        <f>AD473+AB473+SUM($AA$446:AA473)</f>
        <v>9.2181798377601751</v>
      </c>
    </row>
    <row r="474" spans="5:35" ht="14.4" x14ac:dyDescent="0.3">
      <c r="E474" s="89">
        <v>40695.502083333333</v>
      </c>
      <c r="F474" s="86">
        <f t="shared" si="209"/>
        <v>812.07013888889196</v>
      </c>
      <c r="G474" s="86">
        <v>9917</v>
      </c>
      <c r="H474" s="86">
        <v>0.63</v>
      </c>
      <c r="I474" s="86"/>
      <c r="J474" s="86">
        <v>20</v>
      </c>
      <c r="K474" s="86"/>
      <c r="L474" s="79">
        <v>1037</v>
      </c>
      <c r="M474" s="86"/>
      <c r="N474" s="42">
        <v>7.43</v>
      </c>
      <c r="O474" s="90"/>
      <c r="P474" s="90"/>
      <c r="Q474" s="90"/>
      <c r="R474" s="87"/>
      <c r="S474" s="87"/>
      <c r="V474" s="43">
        <f t="shared" si="199"/>
        <v>2.5323079574277032E-6</v>
      </c>
      <c r="W474" s="43">
        <f t="shared" si="200"/>
        <v>3.7362627128090936E-4</v>
      </c>
      <c r="X474" s="43">
        <f t="shared" si="201"/>
        <v>4.8401570179032201E-7</v>
      </c>
      <c r="Y474" s="22">
        <f>X474+W474+SUM($V$446:V474)</f>
        <v>4.4783260483536875E-4</v>
      </c>
      <c r="Z474" s="1">
        <f t="shared" si="210"/>
        <v>-1.1807330761576859E-6</v>
      </c>
      <c r="AA474" s="22">
        <f t="shared" si="202"/>
        <v>3.9861742879064334E-2</v>
      </c>
      <c r="AB474" s="44">
        <f t="shared" si="203"/>
        <v>5.8813519560202829</v>
      </c>
      <c r="AC474" s="44">
        <f t="shared" si="204"/>
        <v>0.22597915446560451</v>
      </c>
      <c r="AD474" s="44">
        <f t="shared" si="205"/>
        <v>2.0486613473227844</v>
      </c>
      <c r="AE474" s="44">
        <f t="shared" si="206"/>
        <v>0.22597915446560446</v>
      </c>
      <c r="AF474" s="44">
        <f t="shared" si="207"/>
        <v>1.8213603346088976</v>
      </c>
      <c r="AG474" s="44">
        <f t="shared" si="208"/>
        <v>1.3218582482820856E-3</v>
      </c>
      <c r="AH474" s="45">
        <f>AD474+AB474+SUM($AA$446:AA474)</f>
        <v>8.736677390482976</v>
      </c>
      <c r="AI474" s="45">
        <f>AD474+AB474+SUM($AA$446:AA474)</f>
        <v>8.736677390482976</v>
      </c>
    </row>
    <row r="475" spans="5:35" ht="14.4" x14ac:dyDescent="0.3">
      <c r="E475" s="89">
        <v>40749.459027777775</v>
      </c>
      <c r="F475" s="86">
        <f t="shared" si="209"/>
        <v>866.0270833333343</v>
      </c>
      <c r="G475" s="86">
        <v>9957</v>
      </c>
      <c r="H475" s="86">
        <v>0.15</v>
      </c>
      <c r="I475" s="86"/>
      <c r="J475" s="86" t="s">
        <v>146</v>
      </c>
      <c r="K475" s="90"/>
      <c r="L475" s="79">
        <v>1037</v>
      </c>
      <c r="M475" s="90"/>
      <c r="N475" s="42">
        <v>7.43</v>
      </c>
      <c r="O475" s="90"/>
      <c r="P475" s="90"/>
      <c r="Q475" s="90"/>
      <c r="R475" s="87"/>
      <c r="S475" s="87"/>
      <c r="V475" s="43">
        <f t="shared" si="199"/>
        <v>6.0293046605421494E-7</v>
      </c>
      <c r="W475" s="43">
        <f t="shared" si="200"/>
        <v>8.8958636019264122E-5</v>
      </c>
      <c r="X475" s="43">
        <f t="shared" si="201"/>
        <v>1.1524183375960047E-7</v>
      </c>
      <c r="Y475" s="22">
        <f>X475+W475+SUM($V$446:V475)</f>
        <v>1.6339912617174699E-4</v>
      </c>
      <c r="Z475" s="1">
        <f t="shared" si="210"/>
        <v>-1.3911141715740881E-5</v>
      </c>
      <c r="AA475" s="22">
        <f t="shared" si="202"/>
        <v>4.0022524336678793E-2</v>
      </c>
      <c r="AB475" s="44">
        <f t="shared" si="203"/>
        <v>5.905074258958753</v>
      </c>
      <c r="AC475" s="44">
        <f t="shared" si="204"/>
        <v>0.22689063638338455</v>
      </c>
      <c r="AD475" s="44">
        <f t="shared" si="205"/>
        <v>2.0569245775227349</v>
      </c>
      <c r="AE475" s="44">
        <f t="shared" si="206"/>
        <v>0.22689063638338444</v>
      </c>
      <c r="AF475" s="44">
        <f t="shared" si="207"/>
        <v>1.8287067512050814</v>
      </c>
      <c r="AG475" s="44">
        <f t="shared" si="208"/>
        <v>1.3271899342689045E-3</v>
      </c>
      <c r="AH475" s="45">
        <f>AD475+AB475+SUM($AA$446:AA475)</f>
        <v>8.8086854479580747</v>
      </c>
      <c r="AI475" s="45">
        <f>AD475+AB475+SUM($AA$446:AA475)</f>
        <v>8.8086854479580747</v>
      </c>
    </row>
    <row r="476" spans="5:35" ht="14.4" x14ac:dyDescent="0.3">
      <c r="E476" s="89">
        <v>40799.65902777778</v>
      </c>
      <c r="F476" s="86">
        <f t="shared" si="209"/>
        <v>916.22708333333867</v>
      </c>
      <c r="G476" s="86">
        <v>8322</v>
      </c>
      <c r="H476" s="85">
        <v>1.42</v>
      </c>
      <c r="I476" s="85"/>
      <c r="J476" s="86" t="s">
        <v>146</v>
      </c>
      <c r="K476" s="90"/>
      <c r="L476" s="79">
        <v>1037</v>
      </c>
      <c r="M476" s="90"/>
      <c r="N476" s="42">
        <v>7.43</v>
      </c>
      <c r="O476" s="90"/>
      <c r="P476" s="90"/>
      <c r="Q476" s="90"/>
      <c r="R476" s="87"/>
      <c r="S476" s="87"/>
      <c r="V476" s="43">
        <f t="shared" si="199"/>
        <v>5.707741745313235E-6</v>
      </c>
      <c r="W476" s="43">
        <f t="shared" si="200"/>
        <v>8.4214175431570032E-4</v>
      </c>
      <c r="X476" s="43">
        <f t="shared" si="201"/>
        <v>1.0909560262575511E-6</v>
      </c>
      <c r="Y476" s="22">
        <f>X476+W476+SUM($V$446:V476)</f>
        <v>9.2326570040599432E-4</v>
      </c>
      <c r="Z476" s="1">
        <f t="shared" si="210"/>
        <v>-2.4366219671312764E-6</v>
      </c>
      <c r="AA476" s="22">
        <f t="shared" si="202"/>
        <v>3.3450582256687844E-2</v>
      </c>
      <c r="AB476" s="44">
        <f t="shared" si="203"/>
        <v>4.9354251263487736</v>
      </c>
      <c r="AC476" s="44">
        <f t="shared" si="204"/>
        <v>0.18963381299412732</v>
      </c>
      <c r="AD476" s="44">
        <f t="shared" si="205"/>
        <v>1.7191650430997489</v>
      </c>
      <c r="AE476" s="44">
        <f t="shared" si="206"/>
        <v>0.18963381299412727</v>
      </c>
      <c r="AF476" s="44">
        <f t="shared" si="207"/>
        <v>1.5284219728360637</v>
      </c>
      <c r="AG476" s="44">
        <f t="shared" si="208"/>
        <v>1.1092572695576802E-3</v>
      </c>
      <c r="AH476" s="45">
        <f>AD476+AB476+SUM($AA$446:AA476)</f>
        <v>7.5347273631817977</v>
      </c>
      <c r="AI476" s="45">
        <f>AD476+AB476+SUM($AA$446:AA476)</f>
        <v>7.5347273631817977</v>
      </c>
    </row>
    <row r="477" spans="5:35" ht="14.4" x14ac:dyDescent="0.3">
      <c r="E477" s="89">
        <v>40854.401388888888</v>
      </c>
      <c r="F477" s="86">
        <f t="shared" si="209"/>
        <v>970.96944444444671</v>
      </c>
      <c r="G477" s="86">
        <v>11381</v>
      </c>
      <c r="H477" s="86">
        <v>0</v>
      </c>
      <c r="I477" s="86"/>
      <c r="J477" s="86">
        <v>6</v>
      </c>
      <c r="K477" s="90"/>
      <c r="L477" s="79">
        <v>1037</v>
      </c>
      <c r="M477" s="90"/>
      <c r="N477" s="42">
        <v>7.43</v>
      </c>
      <c r="O477" s="86"/>
      <c r="P477" s="84"/>
      <c r="Q477" s="90"/>
      <c r="R477" s="87"/>
      <c r="S477" s="87"/>
      <c r="V477" s="43">
        <f t="shared" si="199"/>
        <v>0</v>
      </c>
      <c r="W477" s="43">
        <f t="shared" si="200"/>
        <v>0</v>
      </c>
      <c r="X477" s="43">
        <f t="shared" si="201"/>
        <v>0</v>
      </c>
      <c r="Y477" s="22">
        <f>X477+W477+SUM($V$446:V477)</f>
        <v>8.0032990064036501E-5</v>
      </c>
      <c r="Z477" s="1">
        <f t="shared" si="210"/>
        <v>-7.3884536415758851E-7</v>
      </c>
      <c r="AA477" s="22">
        <f t="shared" si="202"/>
        <v>4.574634422775347E-2</v>
      </c>
      <c r="AB477" s="44">
        <f t="shared" si="203"/>
        <v>6.7495882435682999</v>
      </c>
      <c r="AC477" s="44">
        <f t="shared" si="204"/>
        <v>0.25933939265635225</v>
      </c>
      <c r="AD477" s="44">
        <f t="shared" si="205"/>
        <v>2.3510955726409812</v>
      </c>
      <c r="AE477" s="44">
        <f t="shared" si="206"/>
        <v>0.2593393926563522</v>
      </c>
      <c r="AF477" s="44">
        <f t="shared" si="207"/>
        <v>2.0902391820292294</v>
      </c>
      <c r="AG477" s="44">
        <f t="shared" si="208"/>
        <v>1.5169979553996591E-3</v>
      </c>
      <c r="AH477" s="45">
        <f>AD477+AB477+SUM($AA$446:AA477)</f>
        <v>10.026567354170311</v>
      </c>
      <c r="AI477" s="45">
        <f>AD477+AB477+SUM($AA$446:AA477)</f>
        <v>10.026567354170311</v>
      </c>
    </row>
    <row r="478" spans="5:35" ht="14.4" x14ac:dyDescent="0.3">
      <c r="E478" s="89">
        <v>40942.43472222222</v>
      </c>
      <c r="F478" s="86">
        <f t="shared" si="209"/>
        <v>1059.0027777777796</v>
      </c>
      <c r="G478" s="86">
        <v>12392</v>
      </c>
      <c r="H478" s="85">
        <v>1.93</v>
      </c>
      <c r="I478" s="85"/>
      <c r="J478" s="86">
        <v>10</v>
      </c>
      <c r="K478" s="90"/>
      <c r="L478" s="79">
        <v>1037</v>
      </c>
      <c r="M478" s="90"/>
      <c r="N478" s="42">
        <v>7.43</v>
      </c>
      <c r="O478" s="90"/>
      <c r="P478" s="90"/>
      <c r="Q478" s="90"/>
      <c r="R478" s="87"/>
      <c r="S478" s="87"/>
      <c r="V478" s="43">
        <f t="shared" ref="V478:V506" si="211">($A$15*L478/1000/$A$13*H478)/$Q$446</f>
        <v>7.7577053298975665E-6</v>
      </c>
      <c r="W478" s="43">
        <f t="shared" ref="W478:W506" si="212">($U$446*L478/1000/$A$13*H478)/$Q$446</f>
        <v>1.1446011167811983E-3</v>
      </c>
      <c r="X478" s="43">
        <f t="shared" ref="X478:X506" si="213">($A$46*$S$446*H478*L478/1000000)/$Q$446</f>
        <v>1.4827782610401928E-6</v>
      </c>
      <c r="Y478" s="22">
        <f>X478+W478+SUM($V$446:V478)</f>
        <v>1.2338745904361724E-3</v>
      </c>
      <c r="Z478" s="1">
        <f t="shared" si="210"/>
        <v>4.0991352583634526E-6</v>
      </c>
      <c r="AA478" s="22">
        <f t="shared" ref="AA478:AA506" si="214">($A$15*L478/1000/$A$13*G478)/$Q$446</f>
        <v>4.9810095568958886E-2</v>
      </c>
      <c r="AB478" s="44">
        <f t="shared" ref="AB478:AB506" si="215">($U$446*L478/1000/$A$13*G478)/$Q$446</f>
        <v>7.34916945033814</v>
      </c>
      <c r="AC478" s="44">
        <f t="shared" ref="AC478:AC506" si="216">($A$14*$S$446/1000*G478/1000000*L478/1000*1000000)/$Q$446</f>
        <v>0.28237709812824152</v>
      </c>
      <c r="AD478" s="44">
        <f t="shared" ref="AD478:AD503" si="217">($A$14*((L478/1000)*G478/10^6)*(1+($A$28/(10^-N478))+(($A$28*$A$29)/(10^-N478)^2))*1000000)*$S$446/1000/$Q$446</f>
        <v>2.5599487159447363</v>
      </c>
      <c r="AE478" s="44">
        <f t="shared" si="206"/>
        <v>0.28237709812824152</v>
      </c>
      <c r="AF478" s="44">
        <f t="shared" si="207"/>
        <v>2.275919861497778</v>
      </c>
      <c r="AG478" s="44">
        <f t="shared" si="208"/>
        <v>1.6517563187165079E-3</v>
      </c>
      <c r="AH478" s="45">
        <f>AD478+AB478+SUM($AA$446:AA478)</f>
        <v>10.884811799812864</v>
      </c>
      <c r="AI478" s="45">
        <f>AD478+AB478+SUM($AA$446:AA478)</f>
        <v>10.884811799812864</v>
      </c>
    </row>
    <row r="479" spans="5:35" ht="14.4" x14ac:dyDescent="0.3">
      <c r="E479" s="89">
        <v>41016.545138888891</v>
      </c>
      <c r="F479" s="86">
        <f t="shared" si="209"/>
        <v>1133.1131944444496</v>
      </c>
      <c r="G479" s="86">
        <v>12715</v>
      </c>
      <c r="H479" s="85">
        <v>4.5199999999999996</v>
      </c>
      <c r="I479" s="85"/>
      <c r="J479" s="86">
        <v>19</v>
      </c>
      <c r="K479" s="90"/>
      <c r="L479" s="79">
        <v>1037</v>
      </c>
      <c r="M479" s="90"/>
      <c r="N479" s="42">
        <v>7.43</v>
      </c>
      <c r="O479" s="90"/>
      <c r="P479" s="90"/>
      <c r="Q479" s="90"/>
      <c r="R479" s="87"/>
      <c r="S479" s="87"/>
      <c r="V479" s="43">
        <f t="shared" si="211"/>
        <v>1.8168304710433676E-5</v>
      </c>
      <c r="W479" s="43">
        <f t="shared" si="212"/>
        <v>2.6806202320471587E-3</v>
      </c>
      <c r="X479" s="43">
        <f t="shared" si="213"/>
        <v>3.4726205906226276E-6</v>
      </c>
      <c r="Y479" s="22">
        <f>X479+W479+SUM($V$446:V479)</f>
        <v>2.790051852742149E-3</v>
      </c>
      <c r="Z479" s="1">
        <f t="shared" si="210"/>
        <v>9.6347987583712905E-6</v>
      </c>
      <c r="AA479" s="22">
        <f t="shared" si="214"/>
        <v>5.1108405839195625E-2</v>
      </c>
      <c r="AB479" s="44">
        <f t="shared" si="215"/>
        <v>7.540727046566289</v>
      </c>
      <c r="AC479" s="44">
        <f t="shared" si="216"/>
        <v>0.2897373146143149</v>
      </c>
      <c r="AD479" s="44">
        <f t="shared" si="217"/>
        <v>2.6266742998093382</v>
      </c>
      <c r="AE479" s="44">
        <f t="shared" si="206"/>
        <v>0.28973731461431496</v>
      </c>
      <c r="AF479" s="44">
        <f t="shared" si="207"/>
        <v>2.3352421755119632</v>
      </c>
      <c r="AG479" s="44">
        <f t="shared" si="208"/>
        <v>1.6948096830600708E-3</v>
      </c>
      <c r="AH479" s="45">
        <f>AD479+AB479+SUM($AA$446:AA479)</f>
        <v>11.19420338574481</v>
      </c>
      <c r="AI479" s="45">
        <f>AD479+AB479+SUM($AA$446:AA479)</f>
        <v>11.19420338574481</v>
      </c>
    </row>
    <row r="480" spans="5:35" ht="14.4" x14ac:dyDescent="0.3">
      <c r="E480" s="89">
        <v>41085.458333333336</v>
      </c>
      <c r="F480" s="86">
        <f t="shared" si="209"/>
        <v>1202.0263888888949</v>
      </c>
      <c r="G480" s="86">
        <v>11845</v>
      </c>
      <c r="H480" s="85">
        <v>2.0299999999999998</v>
      </c>
      <c r="I480" s="85"/>
      <c r="J480" s="86">
        <v>20</v>
      </c>
      <c r="K480" s="90"/>
      <c r="L480" s="79">
        <v>1037</v>
      </c>
      <c r="M480" s="90"/>
      <c r="N480" s="42">
        <v>7.43</v>
      </c>
      <c r="O480" s="90"/>
      <c r="P480" s="90"/>
      <c r="Q480" s="90"/>
      <c r="R480" s="87"/>
      <c r="S480" s="87"/>
      <c r="V480" s="43">
        <f t="shared" si="211"/>
        <v>8.1596589739337083E-6</v>
      </c>
      <c r="W480" s="43">
        <f t="shared" si="212"/>
        <v>1.2039068741273745E-3</v>
      </c>
      <c r="X480" s="43">
        <f t="shared" si="213"/>
        <v>1.5596061502132597E-6</v>
      </c>
      <c r="Y480" s="22">
        <f>X480+W480+SUM($V$446:V480)</f>
        <v>1.3195851393558891E-3</v>
      </c>
      <c r="Z480" s="1">
        <f t="shared" si="210"/>
        <v>7.226666162767641E-6</v>
      </c>
      <c r="AA480" s="22">
        <f t="shared" si="214"/>
        <v>4.7611409136081181E-2</v>
      </c>
      <c r="AB480" s="44">
        <f t="shared" si="215"/>
        <v>7.0247669576545571</v>
      </c>
      <c r="AC480" s="44">
        <f t="shared" si="216"/>
        <v>0.26991258290260012</v>
      </c>
      <c r="AD480" s="44">
        <f t="shared" si="217"/>
        <v>2.4469490429604104</v>
      </c>
      <c r="AE480" s="44">
        <f t="shared" si="206"/>
        <v>0.26991258290260017</v>
      </c>
      <c r="AF480" s="44">
        <f t="shared" si="207"/>
        <v>2.1754576145449631</v>
      </c>
      <c r="AG480" s="44">
        <f t="shared" si="208"/>
        <v>1.5788455128467591E-3</v>
      </c>
      <c r="AH480" s="45">
        <f>AD480+AB480+SUM($AA$446:AA480)</f>
        <v>10.546129449120233</v>
      </c>
      <c r="AI480" s="45">
        <f>AD480+AB480+SUM($AA$446:AA480)</f>
        <v>10.546129449120233</v>
      </c>
    </row>
    <row r="481" spans="4:35" ht="14.4" x14ac:dyDescent="0.3">
      <c r="E481" s="89">
        <v>41130.604166666664</v>
      </c>
      <c r="F481" s="86">
        <f t="shared" si="209"/>
        <v>1247.1722222222234</v>
      </c>
      <c r="G481" s="86">
        <v>12239</v>
      </c>
      <c r="H481" s="86">
        <v>2.27</v>
      </c>
      <c r="I481" s="86"/>
      <c r="J481" s="86">
        <v>21</v>
      </c>
      <c r="K481" s="90"/>
      <c r="L481" s="79">
        <v>1037</v>
      </c>
      <c r="M481" s="90"/>
      <c r="N481" s="42">
        <v>7.43</v>
      </c>
      <c r="O481" s="90"/>
      <c r="P481" s="90"/>
      <c r="Q481" s="90"/>
      <c r="R481" s="87"/>
      <c r="S481" s="87"/>
      <c r="V481" s="43">
        <f t="shared" si="211"/>
        <v>9.1243477196204542E-6</v>
      </c>
      <c r="W481" s="43">
        <f t="shared" si="212"/>
        <v>1.3462406917581972E-3</v>
      </c>
      <c r="X481" s="43">
        <f t="shared" si="213"/>
        <v>1.7439930842286206E-6</v>
      </c>
      <c r="Y481" s="22">
        <f>X481+W481+SUM($V$446:V481)</f>
        <v>1.4712276916403477E-3</v>
      </c>
      <c r="Z481" s="1">
        <f t="shared" si="210"/>
        <v>-8.9537804569928967E-7</v>
      </c>
      <c r="AA481" s="22">
        <f t="shared" si="214"/>
        <v>4.9195106493583586E-2</v>
      </c>
      <c r="AB481" s="44">
        <f t="shared" si="215"/>
        <v>7.2584316415984915</v>
      </c>
      <c r="AC481" s="44">
        <f t="shared" si="216"/>
        <v>0.27889067979273308</v>
      </c>
      <c r="AD481" s="44">
        <f t="shared" si="217"/>
        <v>2.5283418604299248</v>
      </c>
      <c r="AE481" s="44">
        <f t="shared" si="206"/>
        <v>0.27889067979273308</v>
      </c>
      <c r="AF481" s="44">
        <f t="shared" si="207"/>
        <v>2.2478198180173745</v>
      </c>
      <c r="AG481" s="44">
        <f t="shared" si="208"/>
        <v>1.6313626198169256E-3</v>
      </c>
      <c r="AH481" s="45">
        <f>AD481+AB481+SUM($AA$446:AA481)</f>
        <v>10.910382057027265</v>
      </c>
      <c r="AI481" s="45">
        <f>AD481+AB481+SUM($AA$446:AA481)</f>
        <v>10.910382057027265</v>
      </c>
    </row>
    <row r="482" spans="4:35" ht="14.4" x14ac:dyDescent="0.3">
      <c r="E482" s="89">
        <v>41157.558333333334</v>
      </c>
      <c r="F482" s="86">
        <f t="shared" si="209"/>
        <v>1274.1263888888934</v>
      </c>
      <c r="G482" s="86">
        <v>12486</v>
      </c>
      <c r="H482" s="88">
        <v>1.73</v>
      </c>
      <c r="I482" s="88"/>
      <c r="J482" s="86"/>
      <c r="K482" s="90"/>
      <c r="L482" s="79">
        <v>1037</v>
      </c>
      <c r="M482" s="90"/>
      <c r="N482" s="42">
        <v>7.43</v>
      </c>
      <c r="O482" s="90"/>
      <c r="P482" s="90"/>
      <c r="Q482" s="90"/>
      <c r="R482" s="87"/>
      <c r="S482" s="87"/>
      <c r="V482" s="43">
        <f t="shared" si="211"/>
        <v>6.9537980418252797E-6</v>
      </c>
      <c r="W482" s="43">
        <f t="shared" si="212"/>
        <v>1.0259896020888462E-3</v>
      </c>
      <c r="X482" s="43">
        <f t="shared" si="213"/>
        <v>1.3291224826940589E-6</v>
      </c>
      <c r="Y482" s="22">
        <f>X482+W482+SUM($V$446:V482)</f>
        <v>1.1575155294112874E-3</v>
      </c>
      <c r="Z482" s="1">
        <f t="shared" si="210"/>
        <v>-1.0859522053263722E-5</v>
      </c>
      <c r="AA482" s="22">
        <f t="shared" si="214"/>
        <v>5.0187931994352855E-2</v>
      </c>
      <c r="AB482" s="44">
        <f t="shared" si="215"/>
        <v>7.4049168622435459</v>
      </c>
      <c r="AC482" s="44">
        <f t="shared" si="216"/>
        <v>0.28451908063502457</v>
      </c>
      <c r="AD482" s="44">
        <f t="shared" si="217"/>
        <v>2.5793673069146199</v>
      </c>
      <c r="AE482" s="44">
        <f t="shared" si="206"/>
        <v>0.28451908063502446</v>
      </c>
      <c r="AF482" s="44">
        <f t="shared" si="207"/>
        <v>2.2931839404988099</v>
      </c>
      <c r="AG482" s="44">
        <f t="shared" si="208"/>
        <v>1.6642857807855321E-3</v>
      </c>
      <c r="AH482" s="45">
        <f>AD482+AB482+SUM($AA$446:AA482)</f>
        <v>11.158080656151366</v>
      </c>
      <c r="AI482" s="45">
        <f>AD482+AB482+SUM($AA$446:AA482)</f>
        <v>11.158080656151366</v>
      </c>
    </row>
    <row r="483" spans="4:35" ht="14.4" x14ac:dyDescent="0.3">
      <c r="E483" s="89">
        <v>41191.643750000003</v>
      </c>
      <c r="F483" s="86">
        <f t="shared" si="209"/>
        <v>1308.211805555562</v>
      </c>
      <c r="G483" s="86">
        <v>1590</v>
      </c>
      <c r="H483" s="86">
        <v>1</v>
      </c>
      <c r="I483" s="86"/>
      <c r="J483" s="86"/>
      <c r="K483" s="90"/>
      <c r="L483" s="79">
        <v>1037</v>
      </c>
      <c r="M483" s="90"/>
      <c r="N483" s="42">
        <v>7.43</v>
      </c>
      <c r="O483" s="90"/>
      <c r="P483" s="90"/>
      <c r="Q483" s="90"/>
      <c r="R483" s="87"/>
      <c r="S483" s="87"/>
      <c r="V483" s="43">
        <f t="shared" si="211"/>
        <v>4.0195364403614335E-6</v>
      </c>
      <c r="W483" s="43">
        <f t="shared" si="212"/>
        <v>5.9305757346176085E-4</v>
      </c>
      <c r="X483" s="43">
        <f t="shared" si="213"/>
        <v>7.6827889173066989E-7</v>
      </c>
      <c r="Y483" s="111">
        <f>Y482</f>
        <v>1.1575155294112874E-3</v>
      </c>
      <c r="Z483" s="1">
        <f t="shared" si="210"/>
        <v>-2.058077552306618E-6</v>
      </c>
      <c r="AA483" s="22">
        <f t="shared" si="214"/>
        <v>6.3910629401746797E-3</v>
      </c>
      <c r="AB483" s="44">
        <f t="shared" si="215"/>
        <v>0.94296154180419967</v>
      </c>
      <c r="AC483" s="44">
        <f t="shared" si="216"/>
        <v>3.6231406231754679E-2</v>
      </c>
      <c r="AD483" s="44">
        <f t="shared" si="217"/>
        <v>0.32846340044804151</v>
      </c>
      <c r="AE483" s="44">
        <f t="shared" si="206"/>
        <v>3.6231406231754679E-2</v>
      </c>
      <c r="AF483" s="44">
        <f t="shared" si="207"/>
        <v>0.29202005969831074</v>
      </c>
      <c r="AG483" s="44">
        <f t="shared" si="208"/>
        <v>2.1193451797605289E-4</v>
      </c>
      <c r="AH483" s="45">
        <f>AD483+AB483+SUM($AA$446:AA483)</f>
        <v>2.4516124921856166</v>
      </c>
      <c r="AI483" s="77">
        <f>AI482</f>
        <v>11.158080656151366</v>
      </c>
    </row>
    <row r="484" spans="4:35" ht="14.4" x14ac:dyDescent="0.3">
      <c r="E484" s="89">
        <v>42278.579861111109</v>
      </c>
      <c r="F484" s="86">
        <f t="shared" si="209"/>
        <v>2395.1479166666686</v>
      </c>
      <c r="G484" s="86">
        <v>7923</v>
      </c>
      <c r="H484" s="86">
        <v>0.45</v>
      </c>
      <c r="I484" s="86"/>
      <c r="J484" s="86">
        <v>15</v>
      </c>
      <c r="K484" s="90">
        <v>5</v>
      </c>
      <c r="L484" s="86">
        <v>1073</v>
      </c>
      <c r="M484" s="90"/>
      <c r="N484" s="42">
        <v>7.43</v>
      </c>
      <c r="O484" s="90"/>
      <c r="P484" s="90"/>
      <c r="Q484" s="90"/>
      <c r="R484" s="87"/>
      <c r="S484" s="87"/>
      <c r="V484" s="43">
        <f t="shared" si="211"/>
        <v>1.8715845421682913E-6</v>
      </c>
      <c r="W484" s="43">
        <f t="shared" si="212"/>
        <v>2.7614064546384884E-4</v>
      </c>
      <c r="X484" s="43">
        <f t="shared" si="213"/>
        <v>3.5772754375328254E-7</v>
      </c>
      <c r="Y484" s="22">
        <f>X484+W484+SUM($V$483:V484)+$Y$483</f>
        <v>1.4399050234014193E-3</v>
      </c>
      <c r="Z484" s="1">
        <f t="shared" si="210"/>
        <v>1.4885803556185044E-7</v>
      </c>
      <c r="AA484" s="22">
        <f t="shared" si="214"/>
        <v>3.2952365172443043E-2</v>
      </c>
      <c r="AB484" s="44">
        <f t="shared" si="215"/>
        <v>4.8619162978001649</v>
      </c>
      <c r="AC484" s="44">
        <f t="shared" si="216"/>
        <v>0.18680938367151761</v>
      </c>
      <c r="AD484" s="44">
        <f t="shared" si="217"/>
        <v>1.6935595876091352</v>
      </c>
      <c r="AE484" s="44">
        <f t="shared" si="206"/>
        <v>0.18680938367151759</v>
      </c>
      <c r="AF484" s="44">
        <f t="shared" si="207"/>
        <v>1.5056574680821948</v>
      </c>
      <c r="AG484" s="44">
        <f t="shared" si="208"/>
        <v>1.0927358554227776E-3</v>
      </c>
      <c r="AH484" s="45">
        <f>AD484+AB484+SUM($AA$446:AA484)</f>
        <v>7.7686158005151178</v>
      </c>
      <c r="AI484" s="45">
        <f>AD484+AB484+SUM($AA$483:AA484)+$AI$483-$AH$483</f>
        <v>15.301287477487666</v>
      </c>
    </row>
    <row r="485" spans="4:35" ht="14.4" x14ac:dyDescent="0.3">
      <c r="E485" s="28">
        <v>42376.604166666664</v>
      </c>
      <c r="F485" s="86">
        <f t="shared" si="209"/>
        <v>2493.1722222222234</v>
      </c>
      <c r="G485" s="10">
        <v>7209</v>
      </c>
      <c r="H485" s="10">
        <v>0.61</v>
      </c>
      <c r="J485" s="10">
        <v>15</v>
      </c>
      <c r="L485" s="17">
        <v>1017</v>
      </c>
      <c r="N485" s="42">
        <v>7.43</v>
      </c>
      <c r="V485" s="43">
        <f t="shared" si="211"/>
        <v>2.4046285646162225E-6</v>
      </c>
      <c r="W485" s="43">
        <f t="shared" si="212"/>
        <v>3.5478797188859452E-4</v>
      </c>
      <c r="X485" s="43">
        <f t="shared" si="213"/>
        <v>4.5961154875887717E-7</v>
      </c>
      <c r="Y485" s="22">
        <f>X485+W485+SUM($V$483:V485)+$Y$483</f>
        <v>1.5210588623957868E-3</v>
      </c>
      <c r="Z485" s="1">
        <f t="shared" si="210"/>
        <v>2.8196161469298333E-7</v>
      </c>
      <c r="AA485" s="22">
        <f t="shared" si="214"/>
        <v>2.8417979216915319E-2</v>
      </c>
      <c r="AB485" s="44">
        <f t="shared" si="215"/>
        <v>4.1928958841719313</v>
      </c>
      <c r="AC485" s="44">
        <f t="shared" si="216"/>
        <v>0.16110361592925876</v>
      </c>
      <c r="AD485" s="44">
        <f t="shared" si="217"/>
        <v>1.4605185670718268</v>
      </c>
      <c r="AE485" s="44">
        <f t="shared" ref="AE485" si="218">AD485/(1+($A$28/(10^-N485))+(($A$28*$A$29)/(10^-N485)^2))*1</f>
        <v>0.16110361592925876</v>
      </c>
      <c r="AF485" s="44">
        <f t="shared" ref="AF485" si="219">AD485/(1+($A$28/(10^-N485))+(($A$28*$A$29)/(10^-N485)^2))*($A$28/(10^-N485))</f>
        <v>1.298472580400241</v>
      </c>
      <c r="AG485" s="44">
        <f t="shared" ref="AG485" si="220">AD485/(1+($A$28/(10^-N485))+(($A$28*$A$29)/(10^-N485)^2))*(($A$28*$A$29)/(10^-N485)^2)</f>
        <v>9.4237074232691336E-4</v>
      </c>
      <c r="AH485" s="45">
        <f>AD485+AB485+SUM($AA$446:AA485)</f>
        <v>6.894972345566492</v>
      </c>
      <c r="AI485" s="45">
        <f>AD485+AB485+SUM($AA$483:AA485)+$AI$483-$AH$483</f>
        <v>14.427644022539042</v>
      </c>
    </row>
    <row r="486" spans="4:35" ht="14.4" x14ac:dyDescent="0.3">
      <c r="D486" s="16" t="s">
        <v>346</v>
      </c>
      <c r="E486" s="28">
        <v>42384.690972222219</v>
      </c>
      <c r="F486" s="86">
        <f t="shared" si="209"/>
        <v>2501.2590277777781</v>
      </c>
      <c r="G486" s="10">
        <v>2230</v>
      </c>
      <c r="H486" s="10">
        <v>1.4</v>
      </c>
      <c r="L486" s="17">
        <v>1014</v>
      </c>
      <c r="N486" s="42">
        <v>7.43</v>
      </c>
      <c r="V486" s="17">
        <f t="shared" si="211"/>
        <v>5.5025399524947828E-6</v>
      </c>
      <c r="W486" s="17">
        <f t="shared" si="212"/>
        <v>8.118655075085012E-4</v>
      </c>
      <c r="X486" s="17">
        <f t="shared" si="213"/>
        <v>1.0517345368378583E-6</v>
      </c>
      <c r="Y486" s="111">
        <f>X486+W486+SUM($V$486:V486)+$Y$485</f>
        <v>2.3394786443936208E-3</v>
      </c>
      <c r="Z486" s="1">
        <f t="shared" si="210"/>
        <v>5.6029034842504949E-7</v>
      </c>
      <c r="AA486" s="17">
        <f t="shared" si="214"/>
        <v>8.7647600671881178E-3</v>
      </c>
      <c r="AB486" s="44">
        <f t="shared" si="215"/>
        <v>1.2931857726742555</v>
      </c>
      <c r="AC486" s="44">
        <f t="shared" si="216"/>
        <v>4.9688069964379786E-2</v>
      </c>
      <c r="AD486" s="44">
        <f t="shared" si="217"/>
        <v>0.45045760348921388</v>
      </c>
      <c r="AE486" s="44">
        <f t="shared" ref="AE486:AE494" si="221">AD486/(1+($A$28/(10^-N486))+(($A$28*$A$29)/(10^-N486)^2))*1</f>
        <v>4.9688069964379786E-2</v>
      </c>
      <c r="AF486" s="44">
        <f t="shared" ref="AF486:AF494" si="222">AD486/(1+($A$28/(10^-N486))+(($A$28*$A$29)/(10^-N486)^2))*($A$28/(10^-N486))</f>
        <v>0.40047888465822085</v>
      </c>
      <c r="AG486" s="44">
        <f t="shared" ref="AG486:AG494" si="223">AD486/(1+($A$28/(10^-N486))+(($A$28*$A$29)/(10^-N486)^2))*(($A$28*$A$29)/(10^-N486)^2)</f>
        <v>2.9064886661318048E-4</v>
      </c>
      <c r="AH486" s="45">
        <f>AD486+AB486+SUM($AA$446:AA486)</f>
        <v>2.9939660305533908</v>
      </c>
      <c r="AI486" s="77">
        <f>AI485</f>
        <v>14.427644022539042</v>
      </c>
    </row>
    <row r="487" spans="4:35" ht="14.4" x14ac:dyDescent="0.3">
      <c r="E487" s="28">
        <v>42387.40902777778</v>
      </c>
      <c r="F487" s="86">
        <f t="shared" si="209"/>
        <v>2503.9770833333387</v>
      </c>
      <c r="G487" s="10">
        <v>3829</v>
      </c>
      <c r="H487" s="10">
        <v>6.78</v>
      </c>
      <c r="J487" s="10">
        <v>9</v>
      </c>
      <c r="K487" s="17">
        <v>5</v>
      </c>
      <c r="L487" s="17">
        <v>1077</v>
      </c>
      <c r="N487" s="42">
        <v>7.43</v>
      </c>
      <c r="V487" s="17">
        <f t="shared" si="211"/>
        <v>2.8303660809745038E-5</v>
      </c>
      <c r="W487" s="17">
        <f t="shared" si="212"/>
        <v>4.1760289150165721E-3</v>
      </c>
      <c r="X487" s="17">
        <f t="shared" si="213"/>
        <v>5.4098539673585881E-6</v>
      </c>
      <c r="Y487" s="22">
        <f>X487+W487+SUM($V$486:V487)+$Y$485</f>
        <v>5.7363038321419577E-3</v>
      </c>
      <c r="Z487" s="1">
        <f t="shared" si="210"/>
        <v>1.922030113256549E-5</v>
      </c>
      <c r="AA487" s="17">
        <f t="shared" si="214"/>
        <v>1.5984471569397307E-2</v>
      </c>
      <c r="AB487" s="44">
        <f t="shared" si="215"/>
        <v>2.3584092500882674</v>
      </c>
      <c r="AC487" s="44">
        <f t="shared" si="216"/>
        <v>9.0617145888245362E-2</v>
      </c>
      <c r="AD487" s="44">
        <f t="shared" si="217"/>
        <v>0.82150871227467237</v>
      </c>
      <c r="AE487" s="44">
        <f t="shared" si="221"/>
        <v>9.0617145888245335E-2</v>
      </c>
      <c r="AF487" s="44">
        <f t="shared" si="222"/>
        <v>0.73036150412466028</v>
      </c>
      <c r="AG487" s="44">
        <f t="shared" si="223"/>
        <v>5.3006226176667082E-4</v>
      </c>
      <c r="AH487" s="45">
        <f>AD487+AB487+SUM($AA$446:AA487)</f>
        <v>4.446225088322258</v>
      </c>
      <c r="AI487" s="45">
        <f>AD487+AB487+SUM($AA$487:AA487)+$AI$486-$AH$486</f>
        <v>14.629580425917986</v>
      </c>
    </row>
    <row r="488" spans="4:35" ht="14.4" x14ac:dyDescent="0.3">
      <c r="E488" s="28">
        <v>42391.508333333331</v>
      </c>
      <c r="F488" s="86">
        <f t="shared" ref="F488:F505" si="224">E488-E$447</f>
        <v>2507.0763888888905</v>
      </c>
      <c r="G488" s="10">
        <v>4169</v>
      </c>
      <c r="H488" s="10">
        <v>14.6</v>
      </c>
      <c r="J488" s="10">
        <v>22</v>
      </c>
      <c r="L488" s="17">
        <v>1043</v>
      </c>
      <c r="N488" s="42">
        <v>7.43</v>
      </c>
      <c r="V488" s="17">
        <f t="shared" si="211"/>
        <v>5.9024780141307454E-5</v>
      </c>
      <c r="W488" s="17">
        <f t="shared" si="212"/>
        <v>8.7087387822189031E-3</v>
      </c>
      <c r="X488" s="17">
        <f t="shared" si="213"/>
        <v>1.1281771752648306E-5</v>
      </c>
      <c r="Y488" s="22">
        <f>X488+W488+SUM($V$486:V488)+$Y$485</f>
        <v>1.0333910397270886E-2</v>
      </c>
      <c r="Z488" s="1">
        <f t="shared" si="210"/>
        <v>5.6026042909502625E-4</v>
      </c>
      <c r="AA488" s="17">
        <f t="shared" si="214"/>
        <v>1.6854404685555532E-2</v>
      </c>
      <c r="AB488" s="44">
        <f t="shared" si="215"/>
        <v>2.4867624645938773</v>
      </c>
      <c r="AC488" s="44">
        <f t="shared" si="216"/>
        <v>9.5548860756495962E-2</v>
      </c>
      <c r="AD488" s="44">
        <f t="shared" si="217"/>
        <v>0.86621820616801237</v>
      </c>
      <c r="AE488" s="44">
        <f t="shared" si="221"/>
        <v>9.5548860756495935E-2</v>
      </c>
      <c r="AF488" s="44">
        <f t="shared" si="222"/>
        <v>0.77011043523237344</v>
      </c>
      <c r="AG488" s="44">
        <f t="shared" si="223"/>
        <v>5.5891017914289369E-4</v>
      </c>
      <c r="AH488" s="45">
        <f>AD488+AB488+SUM($AA$446:AA488)</f>
        <v>4.6361422014067637</v>
      </c>
      <c r="AI488" s="45">
        <f>AD488+AB488+SUM($AA$487:AA488)+$AI$486-$AH$486</f>
        <v>14.819497539002494</v>
      </c>
    </row>
    <row r="489" spans="4:35" ht="14.4" x14ac:dyDescent="0.3">
      <c r="E489" s="28">
        <v>42398.470833333333</v>
      </c>
      <c r="F489" s="86">
        <f t="shared" si="224"/>
        <v>2514.038888888892</v>
      </c>
      <c r="G489" s="10">
        <v>4630</v>
      </c>
      <c r="H489" s="10">
        <v>29.06</v>
      </c>
      <c r="J489" s="10">
        <v>9</v>
      </c>
      <c r="L489" s="17">
        <v>1049</v>
      </c>
      <c r="N489" s="42">
        <v>7.43</v>
      </c>
      <c r="V489" s="17">
        <f t="shared" si="211"/>
        <v>1.1815940952342477E-4</v>
      </c>
      <c r="W489" s="17">
        <f t="shared" si="212"/>
        <v>1.7433685135924696E-2</v>
      </c>
      <c r="X489" s="17">
        <f t="shared" si="213"/>
        <v>2.2584539670958762E-5</v>
      </c>
      <c r="Y489" s="22">
        <f>X489+W489+SUM($V$486:V489)+$Y$485</f>
        <v>1.9188318928418414E-2</v>
      </c>
      <c r="Z489" s="1">
        <f t="shared" si="210"/>
        <v>1.2174691665972838E-3</v>
      </c>
      <c r="AA489" s="17">
        <f t="shared" si="214"/>
        <v>1.88258109460928E-2</v>
      </c>
      <c r="AB489" s="44">
        <f t="shared" si="215"/>
        <v>2.7776311830465019</v>
      </c>
      <c r="AC489" s="44">
        <f t="shared" si="216"/>
        <v>0.10672490795583678</v>
      </c>
      <c r="AD489" s="44">
        <f t="shared" si="217"/>
        <v>0.96753700244056662</v>
      </c>
      <c r="AE489" s="44">
        <f t="shared" si="221"/>
        <v>0.10672490795583678</v>
      </c>
      <c r="AF489" s="44">
        <f t="shared" si="222"/>
        <v>0.86018781035457537</v>
      </c>
      <c r="AG489" s="44">
        <f t="shared" si="223"/>
        <v>6.2428413015432277E-4</v>
      </c>
      <c r="AH489" s="45">
        <f>AD489+AB489+SUM($AA$446:AA489)</f>
        <v>5.0471555270780355</v>
      </c>
      <c r="AI489" s="45">
        <f>AD489+AB489+SUM($AA$487:AA489)+$AI$486-$AH$486</f>
        <v>15.230510864673764</v>
      </c>
    </row>
    <row r="490" spans="4:35" ht="14.4" x14ac:dyDescent="0.3">
      <c r="E490" s="28">
        <v>42403.43472222222</v>
      </c>
      <c r="F490" s="86">
        <f t="shared" si="224"/>
        <v>2519.0027777777796</v>
      </c>
      <c r="G490" s="10">
        <v>5274</v>
      </c>
      <c r="H490" s="10">
        <v>41.8</v>
      </c>
      <c r="J490" s="10">
        <v>10</v>
      </c>
      <c r="L490" s="17">
        <v>1033</v>
      </c>
      <c r="N490" s="42">
        <v>7.43</v>
      </c>
      <c r="V490" s="17">
        <f t="shared" si="211"/>
        <v>1.6736853594304961E-4</v>
      </c>
      <c r="W490" s="17">
        <f t="shared" si="212"/>
        <v>2.4694185330313166E-2</v>
      </c>
      <c r="X490" s="17">
        <f t="shared" si="213"/>
        <v>3.1990184742136245E-5</v>
      </c>
      <c r="Y490" s="22">
        <f>X490+W490+SUM($V$486:V490)+$Y$485</f>
        <v>2.662559330382111E-2</v>
      </c>
      <c r="Z490" s="1">
        <f t="shared" si="210"/>
        <v>1.3008728321663983E-3</v>
      </c>
      <c r="AA490" s="17">
        <f t="shared" si="214"/>
        <v>2.1117264558938847E-2</v>
      </c>
      <c r="AB490" s="44">
        <f t="shared" si="215"/>
        <v>3.1157208955041065</v>
      </c>
      <c r="AC490" s="44">
        <f t="shared" si="216"/>
        <v>0.11971532715298805</v>
      </c>
      <c r="AD490" s="44">
        <f t="shared" si="217"/>
        <v>1.085304368008678</v>
      </c>
      <c r="AE490" s="44">
        <f t="shared" si="221"/>
        <v>0.11971532715298799</v>
      </c>
      <c r="AF490" s="44">
        <f t="shared" si="222"/>
        <v>0.96488876966024639</v>
      </c>
      <c r="AG490" s="44">
        <f t="shared" si="223"/>
        <v>7.0027119544361206E-4</v>
      </c>
      <c r="AH490" s="45">
        <f>AD490+AB490+SUM($AA$446:AA490)</f>
        <v>5.5241298696626906</v>
      </c>
      <c r="AI490" s="45">
        <f>AD490+AB490+SUM($AA$487:AA490)+$AI$486-$AH$486</f>
        <v>15.707485207258419</v>
      </c>
    </row>
    <row r="491" spans="4:35" ht="14.4" x14ac:dyDescent="0.3">
      <c r="E491" s="28">
        <v>42412.498611111114</v>
      </c>
      <c r="F491" s="86">
        <f t="shared" si="224"/>
        <v>2528.066666666673</v>
      </c>
      <c r="G491" s="10">
        <v>5225</v>
      </c>
      <c r="H491" s="10">
        <v>59.59</v>
      </c>
      <c r="J491" s="10">
        <v>8</v>
      </c>
      <c r="K491" s="17">
        <v>5</v>
      </c>
      <c r="L491" s="17">
        <v>1019</v>
      </c>
      <c r="N491" s="42">
        <v>7.43</v>
      </c>
      <c r="V491" s="17">
        <f t="shared" si="211"/>
        <v>2.3536657264636396E-4</v>
      </c>
      <c r="W491" s="17">
        <f t="shared" si="212"/>
        <v>3.4726872244778662E-2</v>
      </c>
      <c r="X491" s="17">
        <f t="shared" si="213"/>
        <v>4.4987070590392487E-5</v>
      </c>
      <c r="Y491" s="22">
        <f>X491+W491+SUM($V$486:V491)+$Y$485</f>
        <v>3.6906643676781224E-2</v>
      </c>
      <c r="Z491" s="1">
        <f t="shared" si="210"/>
        <v>1.2754278297871303E-3</v>
      </c>
      <c r="AA491" s="17">
        <f t="shared" si="214"/>
        <v>2.0637528814855706E-2</v>
      </c>
      <c r="AB491" s="44">
        <f t="shared" si="215"/>
        <v>3.044938873619206</v>
      </c>
      <c r="AC491" s="44">
        <f t="shared" si="216"/>
        <v>0.11699566990810188</v>
      </c>
      <c r="AD491" s="44">
        <f t="shared" si="217"/>
        <v>1.0606487457290905</v>
      </c>
      <c r="AE491" s="44">
        <f t="shared" si="221"/>
        <v>0.1169956699081019</v>
      </c>
      <c r="AF491" s="44">
        <f t="shared" si="222"/>
        <v>0.94296871317857112</v>
      </c>
      <c r="AG491" s="44">
        <f t="shared" si="223"/>
        <v>6.8436264241731953E-4</v>
      </c>
      <c r="AH491" s="45">
        <f>AD491+AB491+SUM($AA$446:AA491)</f>
        <v>5.4493297543130588</v>
      </c>
      <c r="AI491" s="45">
        <f>AD491+AB491+SUM($AA$487:AA491)+$AI$486-$AH$486</f>
        <v>15.632685091908787</v>
      </c>
    </row>
    <row r="492" spans="4:35" ht="14.4" x14ac:dyDescent="0.3">
      <c r="E492" s="28">
        <v>42440.488888888889</v>
      </c>
      <c r="F492" s="86">
        <f t="shared" si="224"/>
        <v>2556.0569444444482</v>
      </c>
      <c r="G492" s="10">
        <v>5864</v>
      </c>
      <c r="H492" s="10">
        <v>119.68</v>
      </c>
      <c r="J492" s="10">
        <v>6</v>
      </c>
      <c r="K492" s="17">
        <v>5</v>
      </c>
      <c r="L492" s="17">
        <v>1052</v>
      </c>
      <c r="N492" s="42">
        <v>7.43</v>
      </c>
      <c r="V492" s="17">
        <f t="shared" si="211"/>
        <v>4.8801653180708201E-4</v>
      </c>
      <c r="W492" s="17">
        <f t="shared" si="212"/>
        <v>7.2003800551863575E-2</v>
      </c>
      <c r="X492" s="17">
        <f t="shared" si="213"/>
        <v>9.3277621876535735E-5</v>
      </c>
      <c r="Y492" s="22">
        <f>X492+W492+SUM($V$486:V492)+$Y$485</f>
        <v>7.4719879066959372E-2</v>
      </c>
      <c r="Z492" s="1">
        <f t="shared" si="210"/>
        <v>1.3140227418419622E-3</v>
      </c>
      <c r="AA492" s="17">
        <f t="shared" si="214"/>
        <v>2.39115052015101E-2</v>
      </c>
      <c r="AB492" s="44">
        <f t="shared" si="215"/>
        <v>3.5279937035104276</v>
      </c>
      <c r="AC492" s="44">
        <f t="shared" si="216"/>
        <v>0.1355560830300552</v>
      </c>
      <c r="AD492" s="44">
        <f t="shared" si="217"/>
        <v>1.2289120576403483</v>
      </c>
      <c r="AE492" s="44">
        <f t="shared" si="221"/>
        <v>0.13555608303005517</v>
      </c>
      <c r="AF492" s="44">
        <f t="shared" si="222"/>
        <v>1.09256304339112</v>
      </c>
      <c r="AG492" s="44">
        <f t="shared" si="223"/>
        <v>7.9293121917297456E-4</v>
      </c>
      <c r="AH492" s="45">
        <f>AD492+AB492+SUM($AA$446:AA492)</f>
        <v>6.1245594013170477</v>
      </c>
      <c r="AI492" s="45">
        <f>AD492+AB492+SUM($AA$487:AA492)+$AI$486-$AH$486</f>
        <v>16.307914738912775</v>
      </c>
    </row>
    <row r="493" spans="4:35" ht="14.4" x14ac:dyDescent="0.3">
      <c r="E493" s="28">
        <v>42461.446527777778</v>
      </c>
      <c r="F493" s="86">
        <f t="shared" si="224"/>
        <v>2577.0145833333372</v>
      </c>
      <c r="G493" s="10">
        <v>5877</v>
      </c>
      <c r="H493" s="10">
        <v>154.24</v>
      </c>
      <c r="J493" s="10">
        <v>8</v>
      </c>
      <c r="K493" s="17">
        <v>5</v>
      </c>
      <c r="L493" s="17">
        <v>1051</v>
      </c>
      <c r="N493" s="42">
        <v>7.43</v>
      </c>
      <c r="V493" s="17">
        <f t="shared" si="211"/>
        <v>6.2834323904530011E-4</v>
      </c>
      <c r="W493" s="17">
        <f t="shared" si="212"/>
        <v>9.2708132437232249E-2</v>
      </c>
      <c r="X493" s="17">
        <f t="shared" si="213"/>
        <v>1.2009913443570491E-4</v>
      </c>
      <c r="Y493" s="22">
        <f>X493+W493+SUM($V$486:V493)+$Y$485</f>
        <v>9.6079375703932518E-2</v>
      </c>
      <c r="Z493" s="1">
        <f t="shared" si="210"/>
        <v>1.221319154325736E-3</v>
      </c>
      <c r="AA493" s="17">
        <f t="shared" si="214"/>
        <v>2.394173506139282E-2</v>
      </c>
      <c r="AB493" s="44">
        <f t="shared" si="215"/>
        <v>3.5324539311048619</v>
      </c>
      <c r="AC493" s="44">
        <f t="shared" si="216"/>
        <v>0.13572745833084512</v>
      </c>
      <c r="AD493" s="44">
        <f t="shared" si="217"/>
        <v>1.230465696317528</v>
      </c>
      <c r="AE493" s="44">
        <f t="shared" si="221"/>
        <v>0.1357274583308451</v>
      </c>
      <c r="AF493" s="44">
        <f t="shared" si="222"/>
        <v>1.0939443043128565</v>
      </c>
      <c r="AG493" s="44">
        <f t="shared" si="223"/>
        <v>7.9393367382608925E-4</v>
      </c>
      <c r="AH493" s="45">
        <f>AD493+AB493+SUM($AA$446:AA493)</f>
        <v>6.1545150026500544</v>
      </c>
      <c r="AI493" s="45">
        <f>AD493+AB493+SUM($AA$487:AA493)+$AI$486-$AH$486</f>
        <v>16.337870340245782</v>
      </c>
    </row>
    <row r="494" spans="4:35" ht="14.4" x14ac:dyDescent="0.3">
      <c r="E494" s="28">
        <v>42474.574999999997</v>
      </c>
      <c r="F494" s="86">
        <f t="shared" si="224"/>
        <v>2590.1430555555562</v>
      </c>
      <c r="G494" s="10">
        <v>6154</v>
      </c>
      <c r="H494" s="10">
        <v>176.72</v>
      </c>
      <c r="J494" s="10">
        <v>8</v>
      </c>
      <c r="K494" s="17">
        <v>5</v>
      </c>
      <c r="L494" s="17">
        <v>1079</v>
      </c>
      <c r="N494" s="42">
        <v>7.43</v>
      </c>
      <c r="V494" s="17">
        <f t="shared" si="211"/>
        <v>7.3910197265205941E-4</v>
      </c>
      <c r="W494" s="17">
        <f t="shared" si="212"/>
        <v>0.10904989392319499</v>
      </c>
      <c r="X494" s="17">
        <f t="shared" si="213"/>
        <v>1.4126913708835956E-4</v>
      </c>
      <c r="Y494" s="22">
        <f>X494+W494+SUM($V$486:V494)+$Y$485</f>
        <v>0.11318140916519995</v>
      </c>
      <c r="Z494" s="1">
        <f t="shared" si="210"/>
        <v>1.2119561951905477E-3</v>
      </c>
      <c r="AA494" s="17">
        <f t="shared" si="214"/>
        <v>2.5738080238234345E-2</v>
      </c>
      <c r="AB494" s="44">
        <f t="shared" si="215"/>
        <v>3.7974934767051947</v>
      </c>
      <c r="AC494" s="44">
        <f t="shared" si="216"/>
        <v>0.14591107136107759</v>
      </c>
      <c r="AD494" s="44">
        <f t="shared" si="217"/>
        <v>1.3227873728034243</v>
      </c>
      <c r="AE494" s="44">
        <f t="shared" si="221"/>
        <v>0.14591107136107759</v>
      </c>
      <c r="AF494" s="44">
        <f t="shared" si="222"/>
        <v>1.1760227990312484</v>
      </c>
      <c r="AG494" s="44">
        <f t="shared" si="223"/>
        <v>8.535024110981577E-4</v>
      </c>
      <c r="AH494" s="45">
        <f>AD494+AB494+SUM($AA$446:AA494)</f>
        <v>6.5376143049745181</v>
      </c>
      <c r="AI494" s="45">
        <f>AD494+AB494+SUM($AA$487:AA494)+$AI$486-$AH$486</f>
        <v>16.720969642570246</v>
      </c>
    </row>
    <row r="495" spans="4:35" ht="14.4" x14ac:dyDescent="0.3">
      <c r="E495" s="28">
        <v>42507.441666666666</v>
      </c>
      <c r="F495" s="86">
        <f t="shared" si="224"/>
        <v>2623.0097222222248</v>
      </c>
      <c r="G495" s="10">
        <v>6291</v>
      </c>
      <c r="H495" s="10">
        <v>249.2</v>
      </c>
      <c r="J495" s="10">
        <v>9</v>
      </c>
      <c r="L495" s="17">
        <v>1050</v>
      </c>
      <c r="N495" s="42">
        <v>7.43</v>
      </c>
      <c r="V495" s="17">
        <f t="shared" si="211"/>
        <v>1.0142255592911983E-3</v>
      </c>
      <c r="W495" s="17">
        <f t="shared" si="212"/>
        <v>0.14964266602893378</v>
      </c>
      <c r="X495" s="17">
        <f t="shared" si="213"/>
        <v>1.9385521196745137E-4</v>
      </c>
      <c r="Y495" s="22">
        <f>X495+W495+SUM($V$486:V495)+$Y$485</f>
        <v>0.15484099290510905</v>
      </c>
      <c r="Z495" s="1">
        <f t="shared" si="210"/>
        <v>1.2081675548260183E-3</v>
      </c>
      <c r="AA495" s="17">
        <f t="shared" si="214"/>
        <v>2.5603904468302279E-2</v>
      </c>
      <c r="AB495" s="44">
        <f t="shared" si="215"/>
        <v>3.7776966773195122</v>
      </c>
      <c r="AC495" s="44">
        <f t="shared" si="216"/>
        <v>0.14515041904512116</v>
      </c>
      <c r="AD495" s="44">
        <f t="shared" si="217"/>
        <v>1.315891519944179</v>
      </c>
      <c r="AE495" s="44">
        <f t="shared" ref="AE495:AE498" si="225">AD495/(1+($A$28/(10^-N495))+(($A$28*$A$29)/(10^-N495)^2))*1</f>
        <v>0.14515041904512116</v>
      </c>
      <c r="AF495" s="44">
        <f t="shared" ref="AF495:AF498" si="226">AD495/(1+($A$28/(10^-N495))+(($A$28*$A$29)/(10^-N495)^2))*($A$28/(10^-N495))</f>
        <v>1.1698920479007398</v>
      </c>
      <c r="AG495" s="44">
        <f t="shared" ref="AG495:AG498" si="227">AD495/(1+($A$28/(10^-N495))+(($A$28*$A$29)/(10^-N495)^2))*(($A$28*$A$29)/(10^-N495)^2)</f>
        <v>8.4905299831802925E-4</v>
      </c>
      <c r="AH495" s="45">
        <f>AD495+AB495+SUM($AA$446:AA495)</f>
        <v>6.5365255571978924</v>
      </c>
      <c r="AI495" s="45">
        <f>AD495+AB495+SUM($AA$487:AA495)+$AI$486-$AH$486</f>
        <v>16.719880894793622</v>
      </c>
    </row>
    <row r="496" spans="4:35" ht="14.4" x14ac:dyDescent="0.3">
      <c r="E496" s="28">
        <v>42548.457638888889</v>
      </c>
      <c r="F496" s="86">
        <f t="shared" si="224"/>
        <v>2664.0256944444482</v>
      </c>
      <c r="G496" s="10">
        <v>6678</v>
      </c>
      <c r="H496" s="10">
        <v>316.11</v>
      </c>
      <c r="J496" s="10">
        <v>10</v>
      </c>
      <c r="L496" s="17">
        <v>1031</v>
      </c>
      <c r="N496" s="42">
        <v>7.43</v>
      </c>
      <c r="V496" s="17">
        <f t="shared" si="211"/>
        <v>1.2632639824027914E-3</v>
      </c>
      <c r="W496" s="17">
        <f t="shared" si="212"/>
        <v>0.18638673467980149</v>
      </c>
      <c r="X496" s="17">
        <f t="shared" si="213"/>
        <v>2.4145546800327533E-4</v>
      </c>
      <c r="Y496" s="22">
        <f>X496+W496+SUM($V$486:V496)+$Y$485</f>
        <v>0.19289592579441536</v>
      </c>
      <c r="Z496" s="1">
        <f t="shared" si="210"/>
        <v>1.1156505313768108E-3</v>
      </c>
      <c r="AA496" s="17">
        <f t="shared" si="214"/>
        <v>2.6687155972559686E-2</v>
      </c>
      <c r="AB496" s="44">
        <f t="shared" si="215"/>
        <v>3.9375236917266596</v>
      </c>
      <c r="AC496" s="44">
        <f t="shared" si="216"/>
        <v>0.15129145155713031</v>
      </c>
      <c r="AD496" s="44">
        <f t="shared" si="217"/>
        <v>1.3715643361813974</v>
      </c>
      <c r="AE496" s="44">
        <f t="shared" si="225"/>
        <v>0.15129145155713025</v>
      </c>
      <c r="AF496" s="44">
        <f t="shared" si="226"/>
        <v>1.2193879098414897</v>
      </c>
      <c r="AG496" s="44">
        <f t="shared" si="227"/>
        <v>8.8497478277714937E-4</v>
      </c>
      <c r="AH496" s="45">
        <f>AD496+AB496+SUM($AA$446:AA496)</f>
        <v>6.7787125438148177</v>
      </c>
      <c r="AI496" s="45">
        <f>AD496+AB496+SUM($AA$487:AA496)+$AI$486-$AH$486</f>
        <v>16.962067881410547</v>
      </c>
    </row>
    <row r="497" spans="4:36" ht="14.4" x14ac:dyDescent="0.3">
      <c r="E497" s="28">
        <v>42576.434027777781</v>
      </c>
      <c r="F497" s="86">
        <f t="shared" si="224"/>
        <v>2692.0020833333401</v>
      </c>
      <c r="G497" s="10">
        <v>6592</v>
      </c>
      <c r="H497" s="10">
        <v>365.42</v>
      </c>
      <c r="J497" s="10">
        <v>11</v>
      </c>
      <c r="L497" s="17">
        <v>1036</v>
      </c>
      <c r="N497" s="42">
        <v>7.43</v>
      </c>
      <c r="V497" s="17">
        <f t="shared" si="211"/>
        <v>1.4674025942663477E-3</v>
      </c>
      <c r="W497" s="17">
        <f t="shared" si="212"/>
        <v>0.21650611575717929</v>
      </c>
      <c r="X497" s="17">
        <f t="shared" si="213"/>
        <v>2.8047374506307178E-4</v>
      </c>
      <c r="Y497" s="22">
        <f>X497+W497+SUM($V$486:V497)+$Y$485</f>
        <v>0.22452172774311932</v>
      </c>
      <c r="Z497" s="1">
        <f t="shared" si="210"/>
        <v>1.0709954583088548E-3</v>
      </c>
      <c r="AA497" s="17">
        <f t="shared" si="214"/>
        <v>2.6471232831820273E-2</v>
      </c>
      <c r="AB497" s="44">
        <f t="shared" si="215"/>
        <v>3.9056655767919808</v>
      </c>
      <c r="AC497" s="44">
        <f t="shared" si="216"/>
        <v>0.15006736737892748</v>
      </c>
      <c r="AD497" s="44">
        <f t="shared" si="217"/>
        <v>1.3604671447272401</v>
      </c>
      <c r="AE497" s="44">
        <f t="shared" si="225"/>
        <v>0.15006736737892748</v>
      </c>
      <c r="AF497" s="44">
        <f t="shared" si="226"/>
        <v>1.2095219628090159</v>
      </c>
      <c r="AG497" s="44">
        <f t="shared" si="227"/>
        <v>8.778145392963942E-4</v>
      </c>
      <c r="AH497" s="45">
        <f>AD497+AB497+SUM($AA$446:AA497)</f>
        <v>6.7622284702578019</v>
      </c>
      <c r="AI497" s="45">
        <f>AD497+AB497+SUM($AA$487:AA497)+$AI$486-$AH$486</f>
        <v>16.945583807853531</v>
      </c>
    </row>
    <row r="498" spans="4:36" ht="14.4" x14ac:dyDescent="0.3">
      <c r="D498" s="16" t="s">
        <v>409</v>
      </c>
      <c r="E498" s="28">
        <v>42605.496527777781</v>
      </c>
      <c r="F498" s="86">
        <f t="shared" si="224"/>
        <v>2721.0645833333401</v>
      </c>
      <c r="G498" s="10">
        <v>6756</v>
      </c>
      <c r="H498" s="10">
        <v>397</v>
      </c>
      <c r="J498" s="10">
        <v>11</v>
      </c>
      <c r="K498" s="17">
        <v>5</v>
      </c>
      <c r="L498" s="17">
        <v>1086</v>
      </c>
      <c r="N498" s="42">
        <v>7.43</v>
      </c>
      <c r="V498" s="17">
        <f t="shared" si="211"/>
        <v>1.671158129190269E-3</v>
      </c>
      <c r="W498" s="17">
        <f t="shared" si="212"/>
        <v>0.24656897621740642</v>
      </c>
      <c r="X498" s="17">
        <f t="shared" si="213"/>
        <v>3.1941880225510558E-4</v>
      </c>
      <c r="Y498" s="22">
        <f>X498+W498+SUM($V$486:V498)+$Y$485</f>
        <v>0.25629469138972877</v>
      </c>
      <c r="Z498" s="1">
        <f>LINEST(Y496:Y498,E496:E498,TRUE,TRUE)</f>
        <v>1.1113827651205574E-3</v>
      </c>
      <c r="AA498" s="17">
        <f t="shared" si="214"/>
        <v>2.8439154460477224E-2</v>
      </c>
      <c r="AB498" s="44">
        <f t="shared" si="215"/>
        <v>4.1960201595083069</v>
      </c>
      <c r="AC498" s="44">
        <f t="shared" si="216"/>
        <v>0.16122365994364718</v>
      </c>
      <c r="AD498" s="44">
        <f t="shared" si="217"/>
        <v>1.4616068512227993</v>
      </c>
      <c r="AE498" s="44">
        <f t="shared" si="225"/>
        <v>0.16122365994364721</v>
      </c>
      <c r="AF498" s="44">
        <f t="shared" si="226"/>
        <v>1.2994401183429836</v>
      </c>
      <c r="AG498" s="44">
        <f t="shared" si="227"/>
        <v>9.4307293616842716E-4</v>
      </c>
      <c r="AH498" s="45">
        <f>AD498+AB498+SUM($AA$446:AA498)</f>
        <v>7.1821619139301642</v>
      </c>
      <c r="AI498" s="45">
        <f>AD498+AB498+SUM($AA$487:AA498)+$AI$486-$AH$486</f>
        <v>17.365517251525894</v>
      </c>
      <c r="AJ498" s="1">
        <f>LINEST(AI496:AI498,F496:F498,TRUE,TRUE)</f>
        <v>7.1209365354363554E-3</v>
      </c>
    </row>
    <row r="499" spans="4:36" ht="14.4" x14ac:dyDescent="0.3">
      <c r="D499" s="16" t="s">
        <v>410</v>
      </c>
      <c r="E499" s="28">
        <v>42640.489583333336</v>
      </c>
      <c r="F499" s="86">
        <f t="shared" si="224"/>
        <v>2756.0576388888949</v>
      </c>
      <c r="G499" s="10">
        <v>3393</v>
      </c>
      <c r="H499" s="10">
        <v>6.82</v>
      </c>
      <c r="J499" s="10">
        <v>28</v>
      </c>
      <c r="L499" s="17">
        <v>1046</v>
      </c>
      <c r="N499" s="42">
        <v>7.43</v>
      </c>
      <c r="V499" s="17">
        <f t="shared" si="211"/>
        <v>2.7651154768886366E-5</v>
      </c>
      <c r="W499" s="17">
        <f t="shared" si="212"/>
        <v>4.0797557116254895E-3</v>
      </c>
      <c r="X499" s="17">
        <f t="shared" si="213"/>
        <v>5.2851364469787032E-6</v>
      </c>
      <c r="Y499" s="22">
        <f>X499+W499+SUM($V$486:V499)+$Y$485</f>
        <v>1.3518988372908576E-2</v>
      </c>
      <c r="Z499" s="1">
        <f t="shared" ref="Z499:Z503" si="228">LINEST(Y497:Y499,E497:E499,TRUE,TRUE)</f>
        <v>-3.4165718409990484E-3</v>
      </c>
      <c r="AA499" s="17">
        <f t="shared" si="214"/>
        <v>1.3756652218596985E-2</v>
      </c>
      <c r="AB499" s="44">
        <f t="shared" si="215"/>
        <v>2.0297083767661706</v>
      </c>
      <c r="AC499" s="44">
        <f t="shared" si="216"/>
        <v>7.7987474006527932E-2</v>
      </c>
      <c r="AD499" s="44">
        <f t="shared" si="217"/>
        <v>0.7070117770390727</v>
      </c>
      <c r="AE499" s="44">
        <f t="shared" ref="AE499:AE503" si="229">AD499/(1+($A$28/(10^-N499))+(($A$28*$A$29)/(10^-N499)^2))*1</f>
        <v>7.7987474006527918E-2</v>
      </c>
      <c r="AF499" s="44">
        <f t="shared" ref="AF499:AF503" si="230">AD499/(1+($A$28/(10^-N499))+(($A$28*$A$29)/(10^-N499)^2))*($A$28/(10^-N499))</f>
        <v>0.62856811765552623</v>
      </c>
      <c r="AG499" s="44">
        <f t="shared" ref="AG499:AG503" si="231">AD499/(1+($A$28/(10^-N499))+(($A$28*$A$29)/(10^-N499)^2))*(($A$28*$A$29)/(10^-N499)^2)</f>
        <v>4.5618537701850025E-4</v>
      </c>
      <c r="AH499" s="45">
        <f>AD499+AB499+SUM($AA$446:AA499)</f>
        <v>4.2750117092228983</v>
      </c>
    </row>
    <row r="500" spans="4:36" ht="14.4" x14ac:dyDescent="0.3">
      <c r="E500" s="28">
        <v>42754.588194444441</v>
      </c>
      <c r="F500" s="86">
        <f t="shared" si="224"/>
        <v>2870.15625</v>
      </c>
      <c r="G500" s="10">
        <v>3507</v>
      </c>
      <c r="H500" s="10">
        <v>0.6</v>
      </c>
      <c r="J500" s="10">
        <v>8</v>
      </c>
      <c r="K500" s="17">
        <v>10</v>
      </c>
      <c r="L500" s="17">
        <v>1090</v>
      </c>
      <c r="N500" s="42">
        <v>7.43</v>
      </c>
      <c r="V500" s="17">
        <f t="shared" si="211"/>
        <v>2.5349824802279432E-6</v>
      </c>
      <c r="W500" s="17">
        <f t="shared" si="212"/>
        <v>3.7402088046672283E-4</v>
      </c>
      <c r="X500" s="17">
        <f t="shared" si="213"/>
        <v>4.8452689989571652E-7</v>
      </c>
      <c r="Y500" s="22">
        <f>X500+W500+SUM($V$486:V500)+$Y$485</f>
        <v>9.8109879146829546E-3</v>
      </c>
      <c r="Z500" s="1">
        <f t="shared" si="228"/>
        <v>-1.2521398297865281E-3</v>
      </c>
      <c r="AA500" s="17">
        <f t="shared" si="214"/>
        <v>1.4816972596932329E-2</v>
      </c>
      <c r="AB500" s="44">
        <f t="shared" si="215"/>
        <v>2.1861520463279951</v>
      </c>
      <c r="AC500" s="44">
        <f t="shared" si="216"/>
        <v>8.3998508277804487E-2</v>
      </c>
      <c r="AD500" s="44">
        <f t="shared" si="217"/>
        <v>0.7615060670018724</v>
      </c>
      <c r="AE500" s="44">
        <f t="shared" si="229"/>
        <v>8.3998508277804515E-2</v>
      </c>
      <c r="AF500" s="44">
        <f t="shared" si="230"/>
        <v>0.67701621198337847</v>
      </c>
      <c r="AG500" s="44">
        <f t="shared" si="231"/>
        <v>4.9134674068933683E-4</v>
      </c>
      <c r="AH500" s="45">
        <f>AD500+AB500+SUM($AA$446:AA500)</f>
        <v>4.5007666413444554</v>
      </c>
    </row>
    <row r="501" spans="4:36" ht="14.4" x14ac:dyDescent="0.3">
      <c r="E501" s="28">
        <v>42814.577777777777</v>
      </c>
      <c r="F501" s="86">
        <f t="shared" si="224"/>
        <v>2930.1458333333358</v>
      </c>
      <c r="G501" s="10">
        <v>3219</v>
      </c>
      <c r="H501" s="10">
        <v>0.52</v>
      </c>
      <c r="J501" s="10">
        <v>9</v>
      </c>
      <c r="L501" s="17">
        <v>1047</v>
      </c>
      <c r="N501" s="42">
        <v>7.43</v>
      </c>
      <c r="V501" s="17">
        <f t="shared" si="211"/>
        <v>2.1103147729897573E-6</v>
      </c>
      <c r="W501" s="17">
        <f t="shared" si="212"/>
        <v>3.1136380452798567E-4</v>
      </c>
      <c r="X501" s="17">
        <f t="shared" si="213"/>
        <v>4.0335753116089287E-7</v>
      </c>
      <c r="Y501" s="22">
        <f>X501+W501+SUM($V$486:V501)+$Y$485</f>
        <v>9.7503599841484729E-3</v>
      </c>
      <c r="Z501" s="1">
        <f t="shared" si="228"/>
        <v>-2.307539388332282E-5</v>
      </c>
      <c r="AA501" s="17">
        <f t="shared" si="214"/>
        <v>1.3063660104334671E-2</v>
      </c>
      <c r="AB501" s="44">
        <f t="shared" si="215"/>
        <v>1.9274617053376648</v>
      </c>
      <c r="AC501" s="44">
        <f t="shared" si="216"/>
        <v>7.4058850702036702E-2</v>
      </c>
      <c r="AD501" s="44">
        <f t="shared" si="217"/>
        <v>0.67139601977537466</v>
      </c>
      <c r="AE501" s="44">
        <f t="shared" si="229"/>
        <v>7.4058850702036688E-2</v>
      </c>
      <c r="AF501" s="44">
        <f t="shared" si="230"/>
        <v>0.59690396405984769</v>
      </c>
      <c r="AG501" s="44">
        <f t="shared" si="231"/>
        <v>4.3320501349021126E-4</v>
      </c>
      <c r="AH501" s="45">
        <f>AD501+AB501+SUM($AA$446:AA501)</f>
        <v>4.1650299132319617</v>
      </c>
    </row>
    <row r="502" spans="4:36" ht="14.4" x14ac:dyDescent="0.3">
      <c r="D502" s="16" t="s">
        <v>164</v>
      </c>
      <c r="E502" s="28">
        <v>42818.419444444444</v>
      </c>
      <c r="F502" s="86">
        <f t="shared" si="224"/>
        <v>2933.9875000000029</v>
      </c>
      <c r="G502" s="10">
        <v>3425</v>
      </c>
      <c r="H502" s="10">
        <v>0.63</v>
      </c>
      <c r="J502" s="10">
        <v>9</v>
      </c>
      <c r="L502" s="17">
        <v>1043</v>
      </c>
      <c r="N502" s="42">
        <v>7.43</v>
      </c>
      <c r="V502" s="17">
        <f t="shared" si="211"/>
        <v>2.5469596910290201E-6</v>
      </c>
      <c r="W502" s="17">
        <f t="shared" si="212"/>
        <v>3.7578804334232252E-4</v>
      </c>
      <c r="X502" s="17">
        <f t="shared" si="213"/>
        <v>4.8681617836770099E-7</v>
      </c>
      <c r="Y502" s="22">
        <f>X502+W502+SUM($V$486:V502)+$Y$485</f>
        <v>9.8174146413010453E-3</v>
      </c>
      <c r="Z502" s="1">
        <f t="shared" si="228"/>
        <v>-3.8621761093391967E-7</v>
      </c>
      <c r="AA502" s="17">
        <f t="shared" si="214"/>
        <v>1.3846566574245071E-2</v>
      </c>
      <c r="AB502" s="44">
        <f t="shared" si="215"/>
        <v>2.0429746800753246</v>
      </c>
      <c r="AC502" s="44">
        <f t="shared" si="216"/>
        <v>7.8497205106979759E-2</v>
      </c>
      <c r="AD502" s="44">
        <f t="shared" si="217"/>
        <v>0.71163285107350516</v>
      </c>
      <c r="AE502" s="44">
        <f t="shared" si="229"/>
        <v>7.8497205106979773E-2</v>
      </c>
      <c r="AF502" s="44">
        <f t="shared" si="230"/>
        <v>0.63267647893280876</v>
      </c>
      <c r="AG502" s="44">
        <f t="shared" si="231"/>
        <v>4.5916703371657745E-4</v>
      </c>
      <c r="AH502" s="45">
        <f>AD502+AB502+SUM($AA$446:AA502)</f>
        <v>4.3346262858419973</v>
      </c>
    </row>
    <row r="503" spans="4:36" ht="14.4" x14ac:dyDescent="0.3">
      <c r="E503" s="28">
        <v>42818.510416666664</v>
      </c>
      <c r="F503" s="86">
        <f t="shared" si="224"/>
        <v>2934.0784722222234</v>
      </c>
      <c r="G503" s="10">
        <v>640.9</v>
      </c>
      <c r="H503" s="10">
        <v>0.15</v>
      </c>
      <c r="J503" s="10">
        <v>23</v>
      </c>
      <c r="L503" s="17">
        <v>1050</v>
      </c>
      <c r="N503" s="42">
        <v>7.43</v>
      </c>
      <c r="V503" s="17">
        <f t="shared" si="211"/>
        <v>6.1048890005489461E-7</v>
      </c>
      <c r="W503" s="17">
        <f t="shared" si="212"/>
        <v>9.0073835892215352E-5</v>
      </c>
      <c r="X503" s="17">
        <f t="shared" si="213"/>
        <v>1.1668652405745469E-7</v>
      </c>
      <c r="Y503" s="22">
        <f>X503+W503+SUM($V$486:V503)+$Y$485</f>
        <v>9.531940793096683E-3</v>
      </c>
      <c r="Z503" s="1">
        <f t="shared" si="228"/>
        <v>-2.0750382417001429E-5</v>
      </c>
      <c r="AA503" s="17">
        <f t="shared" si="214"/>
        <v>2.6084155736345463E-3</v>
      </c>
      <c r="AB503" s="44">
        <f t="shared" si="215"/>
        <v>0.38485547615547211</v>
      </c>
      <c r="AC503" s="44">
        <f t="shared" si="216"/>
        <v>1.4787299883328272E-2</v>
      </c>
      <c r="AD503" s="44">
        <f t="shared" si="217"/>
        <v>0.13405736371518429</v>
      </c>
      <c r="AE503" s="44">
        <f t="shared" si="229"/>
        <v>1.4787299883328272E-2</v>
      </c>
      <c r="AF503" s="44">
        <f t="shared" si="230"/>
        <v>0.1191835659671887</v>
      </c>
      <c r="AG503" s="44">
        <f t="shared" si="231"/>
        <v>8.649786466730646E-5</v>
      </c>
      <c r="AH503" s="45">
        <f>AD503+AB503+SUM($AA$446:AA503)</f>
        <v>2.1015400101374579</v>
      </c>
    </row>
    <row r="504" spans="4:36" x14ac:dyDescent="0.25">
      <c r="E504" s="28">
        <v>42962.613888888889</v>
      </c>
      <c r="F504" s="86">
        <f t="shared" si="224"/>
        <v>3078.1819444444482</v>
      </c>
      <c r="G504" s="10">
        <v>2035</v>
      </c>
      <c r="H504" s="10">
        <v>0</v>
      </c>
      <c r="J504" s="10">
        <v>9</v>
      </c>
      <c r="L504" s="17">
        <v>1066</v>
      </c>
      <c r="N504" s="42">
        <v>7.43</v>
      </c>
      <c r="V504" s="17">
        <f t="shared" si="211"/>
        <v>0</v>
      </c>
      <c r="W504" s="17">
        <f t="shared" si="212"/>
        <v>0</v>
      </c>
      <c r="X504" s="17">
        <f t="shared" si="213"/>
        <v>0</v>
      </c>
      <c r="AA504" s="17">
        <f t="shared" si="214"/>
        <v>8.4085058779560847E-3</v>
      </c>
      <c r="AB504" s="17">
        <f t="shared" si="215"/>
        <v>1.2406226853291538</v>
      </c>
      <c r="AC504" s="17">
        <f t="shared" si="216"/>
        <v>4.7668438742992154E-2</v>
      </c>
    </row>
    <row r="505" spans="4:36" x14ac:dyDescent="0.25">
      <c r="E505" s="28">
        <v>43028.470138888886</v>
      </c>
      <c r="F505" s="86">
        <f t="shared" si="224"/>
        <v>3144.0381944444453</v>
      </c>
      <c r="G505" s="10">
        <v>2360</v>
      </c>
      <c r="H505" s="10">
        <v>0</v>
      </c>
      <c r="J505" s="10">
        <v>21</v>
      </c>
      <c r="L505" s="17">
        <v>1048</v>
      </c>
      <c r="V505" s="17">
        <f t="shared" si="211"/>
        <v>0</v>
      </c>
      <c r="W505" s="17">
        <f t="shared" si="212"/>
        <v>0</v>
      </c>
      <c r="X505" s="17">
        <f t="shared" si="213"/>
        <v>0</v>
      </c>
      <c r="AA505" s="17">
        <f t="shared" si="214"/>
        <v>9.5867300744620319E-3</v>
      </c>
      <c r="AB505" s="17">
        <f t="shared" si="215"/>
        <v>1.4144623291142755</v>
      </c>
      <c r="AC505" s="17">
        <f t="shared" si="216"/>
        <v>5.4347878437967657E-2</v>
      </c>
    </row>
    <row r="506" spans="4:36" x14ac:dyDescent="0.25">
      <c r="E506" s="28">
        <v>43130.429166666669</v>
      </c>
      <c r="F506" s="86"/>
      <c r="G506" s="10">
        <v>2592.9899999999998</v>
      </c>
      <c r="H506" s="10">
        <v>0</v>
      </c>
      <c r="J506" s="10">
        <v>311</v>
      </c>
      <c r="L506" s="17">
        <v>1038</v>
      </c>
      <c r="V506" s="17">
        <f t="shared" si="211"/>
        <v>0</v>
      </c>
      <c r="W506" s="17">
        <f t="shared" si="212"/>
        <v>0</v>
      </c>
      <c r="X506" s="17">
        <f t="shared" si="213"/>
        <v>0</v>
      </c>
      <c r="AA506" s="17">
        <f t="shared" si="214"/>
        <v>1.0432668534892494E-2</v>
      </c>
      <c r="AB506" s="17">
        <f t="shared" si="215"/>
        <v>1.539275281573977</v>
      </c>
      <c r="AC506" s="17">
        <f t="shared" si="216"/>
        <v>5.9143565836734482E-2</v>
      </c>
    </row>
    <row r="507" spans="4:36" x14ac:dyDescent="0.25">
      <c r="E507" s="28"/>
      <c r="F507" s="86"/>
    </row>
    <row r="508" spans="4:36" x14ac:dyDescent="0.25">
      <c r="E508" s="28"/>
      <c r="F508" s="86"/>
    </row>
    <row r="509" spans="4:36" ht="14.4" thickBot="1" x14ac:dyDescent="0.3">
      <c r="E509" s="28"/>
      <c r="F509" s="86"/>
    </row>
    <row r="510" spans="4:36" ht="15" thickBot="1" x14ac:dyDescent="0.35">
      <c r="D510" s="87" t="s">
        <v>145</v>
      </c>
      <c r="E510" s="89">
        <v>39883.434027777781</v>
      </c>
      <c r="F510" s="87"/>
      <c r="G510" s="86"/>
      <c r="H510" s="86"/>
      <c r="I510" s="86"/>
      <c r="J510" s="87"/>
      <c r="K510" s="87"/>
      <c r="L510" s="87"/>
      <c r="M510" s="87"/>
      <c r="N510" s="87"/>
      <c r="O510" s="95">
        <v>91.47</v>
      </c>
      <c r="P510" s="94">
        <v>11.16</v>
      </c>
      <c r="Q510" s="101">
        <f>P510-S510</f>
        <v>8.3365200000000002</v>
      </c>
      <c r="R510" s="87">
        <v>25.3</v>
      </c>
      <c r="S510" s="85">
        <f>R510*P510/100</f>
        <v>2.82348</v>
      </c>
      <c r="T510" s="40">
        <f>Q510/$A$18+S510</f>
        <v>6.2970300000000003</v>
      </c>
      <c r="U510" s="40">
        <f>$A$16-T510</f>
        <v>110.70296999999999</v>
      </c>
      <c r="V510" s="43">
        <f t="shared" ref="V510:V541" si="232">($A$15*L510/1000/$A$13*H510)/$Q$510</f>
        <v>0</v>
      </c>
      <c r="W510" s="43">
        <f t="shared" ref="W510:W541" si="233">($U$510*L510/1000/$A$13*H510)/$Q$510</f>
        <v>0</v>
      </c>
      <c r="X510" s="43">
        <f t="shared" ref="X510:X541" si="234">($A$46*$S$510*H510*L510/1000000)/$Q$510</f>
        <v>0</v>
      </c>
      <c r="Y510" s="22">
        <f>X510+W510+SUM($V$510:V510)</f>
        <v>0</v>
      </c>
      <c r="Z510" s="22"/>
      <c r="AA510" s="22">
        <f t="shared" ref="AA510:AA541" si="235">($A$15*L510/1000/$A$13*G510)/$Q$510</f>
        <v>0</v>
      </c>
      <c r="AB510" s="44">
        <f t="shared" ref="AB510:AB541" si="236">($U$510*L510/1000/$A$13*G510)/$Q$510</f>
        <v>0</v>
      </c>
      <c r="AC510" s="44">
        <f t="shared" ref="AC510:AC541" si="237">($A$14*$S$510/1000*G510/1000000*L510/1000*1000000)/$Q$510</f>
        <v>0</v>
      </c>
      <c r="AD510" s="44">
        <f t="shared" ref="AD510:AD541" si="238">($A$14*((L510/1000)*G510/10^6)*(1+($A$28/(10^-N510))+(($A$28*$A$29)/(10^-N510)^2))*1000000)*$S$510/1000/$Q$510</f>
        <v>0</v>
      </c>
      <c r="AE510" s="44">
        <f>AD510/(1+($A$28/(10^-N510))+(($A$28*$A$29)/(10^-N510)^2))*1</f>
        <v>0</v>
      </c>
      <c r="AF510" s="44">
        <f>AD510/(1+($A$28/(10^-N510))+(($A$28*$A$29)/(10^-N510)^2))*($A$28/(10^-N510))</f>
        <v>0</v>
      </c>
      <c r="AG510" s="44">
        <f>AD510/(1+($A$28/(10^-N510))+(($A$28*$A$29)/(10^-N510)^2))*(($A$28*$A$29)/(10^-N510)^2)</f>
        <v>0</v>
      </c>
      <c r="AH510" s="45">
        <f>AD510+AB510+SUM($AA$510:AA510)</f>
        <v>0</v>
      </c>
      <c r="AI510" s="45">
        <f>AD510+AB510+SUM($AA$510:AA510)</f>
        <v>0</v>
      </c>
    </row>
    <row r="511" spans="4:36" ht="14.4" x14ac:dyDescent="0.3">
      <c r="E511" s="89">
        <v>39884.434027777781</v>
      </c>
      <c r="F511" s="86">
        <f>E511-E$510</f>
        <v>1</v>
      </c>
      <c r="G511" s="86">
        <v>863</v>
      </c>
      <c r="H511" s="86">
        <v>2.12</v>
      </c>
      <c r="I511" s="86"/>
      <c r="J511" s="86">
        <v>796</v>
      </c>
      <c r="K511" s="86"/>
      <c r="L511" s="79">
        <v>1037</v>
      </c>
      <c r="M511" s="86"/>
      <c r="N511" s="42">
        <v>7.43</v>
      </c>
      <c r="O511" s="90"/>
      <c r="P511" s="90"/>
      <c r="Q511" s="90"/>
      <c r="R511" s="88"/>
      <c r="S511" s="87"/>
      <c r="V511" s="43">
        <f t="shared" si="232"/>
        <v>8.5825026819072166E-6</v>
      </c>
      <c r="W511" s="43">
        <f t="shared" si="233"/>
        <v>1.2668113825601254E-3</v>
      </c>
      <c r="X511" s="43">
        <f t="shared" si="234"/>
        <v>1.6287512504690203E-6</v>
      </c>
      <c r="Y511" s="22">
        <f>X511+W511+SUM($V$510:V511)</f>
        <v>1.2770226364925016E-3</v>
      </c>
      <c r="Z511" s="22"/>
      <c r="AA511" s="22">
        <f t="shared" si="235"/>
        <v>3.4937263275877017E-3</v>
      </c>
      <c r="AB511" s="44">
        <f t="shared" si="236"/>
        <v>0.51568784110820198</v>
      </c>
      <c r="AC511" s="44">
        <f t="shared" si="237"/>
        <v>1.9665222376103325E-2</v>
      </c>
      <c r="AD511" s="44">
        <f t="shared" si="238"/>
        <v>0.17827919156393698</v>
      </c>
      <c r="AE511" s="44">
        <f t="shared" ref="AE511:AE548" si="239">AD511/(1+($A$28/(10^-N511))+(($A$28*$A$29)/(10^-N511)^2))*1</f>
        <v>1.9665222376103325E-2</v>
      </c>
      <c r="AF511" s="44">
        <f t="shared" ref="AF511:AF548" si="240">AD511/(1+($A$28/(10^-N511))+(($A$28*$A$29)/(10^-N511)^2))*($A$28/(10^-N511))</f>
        <v>0.15849893806266802</v>
      </c>
      <c r="AG511" s="44">
        <f t="shared" ref="AG511:AG548" si="241">AD511/(1+($A$28/(10^-N511))+(($A$28*$A$29)/(10^-N511)^2))*(($A$28*$A$29)/(10^-N511)^2)</f>
        <v>1.1503112516561864E-4</v>
      </c>
      <c r="AH511" s="45">
        <f>AD511+AB511+SUM($AA$510:AA511)</f>
        <v>0.6974607589997267</v>
      </c>
      <c r="AI511" s="45">
        <f>AD511+AB511+SUM($AA$510:AA511)</f>
        <v>0.6974607589997267</v>
      </c>
    </row>
    <row r="512" spans="4:36" ht="14.4" x14ac:dyDescent="0.3">
      <c r="E512" s="89">
        <v>39891.40347222222</v>
      </c>
      <c r="F512" s="86">
        <f t="shared" ref="F512:F551" si="242">E512-E$510</f>
        <v>7.9694444444394321</v>
      </c>
      <c r="G512" s="86">
        <v>1221</v>
      </c>
      <c r="H512" s="86">
        <v>2.3199999999999998</v>
      </c>
      <c r="I512" s="86"/>
      <c r="J512" s="86">
        <v>1026</v>
      </c>
      <c r="K512" s="86"/>
      <c r="L512" s="79">
        <v>1037</v>
      </c>
      <c r="M512" s="86"/>
      <c r="N512" s="42">
        <v>7.43</v>
      </c>
      <c r="O512" s="90"/>
      <c r="P512" s="90"/>
      <c r="Q512" s="90"/>
      <c r="R512" s="87"/>
      <c r="S512" s="87"/>
      <c r="V512" s="43">
        <f t="shared" si="232"/>
        <v>9.3921727462380845E-6</v>
      </c>
      <c r="W512" s="43">
        <f t="shared" si="233"/>
        <v>1.3863218903488162E-3</v>
      </c>
      <c r="X512" s="43">
        <f t="shared" si="234"/>
        <v>1.782407028815154E-6</v>
      </c>
      <c r="Y512" s="22">
        <f>X512+W512+SUM($V$510:V512)</f>
        <v>1.4060789728057767E-3</v>
      </c>
      <c r="Z512" s="22"/>
      <c r="AA512" s="22">
        <f t="shared" si="235"/>
        <v>4.9430357427399582E-3</v>
      </c>
      <c r="AB512" s="44">
        <f t="shared" si="236"/>
        <v>0.72961165004995898</v>
      </c>
      <c r="AC512" s="44">
        <f t="shared" si="237"/>
        <v>2.7822985540234251E-2</v>
      </c>
      <c r="AD512" s="44">
        <f t="shared" si="238"/>
        <v>0.25223510185349601</v>
      </c>
      <c r="AE512" s="44">
        <f t="shared" si="239"/>
        <v>2.7822985540234251E-2</v>
      </c>
      <c r="AF512" s="44">
        <f t="shared" si="240"/>
        <v>0.22424936659851408</v>
      </c>
      <c r="AG512" s="44">
        <f t="shared" si="241"/>
        <v>1.6274971474764815E-4</v>
      </c>
      <c r="AH512" s="45">
        <f>AD512+AB512+SUM($AA$510:AA512)</f>
        <v>0.99028351397378267</v>
      </c>
      <c r="AI512" s="45">
        <f>AD512+AB512+SUM($AA$510:AA512)</f>
        <v>0.99028351397378267</v>
      </c>
    </row>
    <row r="513" spans="5:35" ht="14.4" x14ac:dyDescent="0.3">
      <c r="E513" s="89">
        <v>39897.651388888888</v>
      </c>
      <c r="F513" s="86">
        <f t="shared" si="242"/>
        <v>14.217361111106584</v>
      </c>
      <c r="G513" s="86">
        <v>1328</v>
      </c>
      <c r="H513" s="86">
        <v>0</v>
      </c>
      <c r="I513" s="86"/>
      <c r="J513" s="86">
        <v>1241</v>
      </c>
      <c r="K513" s="86"/>
      <c r="L513" s="79">
        <v>1037</v>
      </c>
      <c r="M513" s="86"/>
      <c r="N513" s="42">
        <v>7.43</v>
      </c>
      <c r="O513" s="90"/>
      <c r="P513" s="90"/>
      <c r="Q513" s="90"/>
      <c r="R513" s="87"/>
      <c r="S513" s="87"/>
      <c r="V513" s="43">
        <f t="shared" si="232"/>
        <v>0</v>
      </c>
      <c r="W513" s="43">
        <f t="shared" si="233"/>
        <v>0</v>
      </c>
      <c r="X513" s="43">
        <f t="shared" si="234"/>
        <v>0</v>
      </c>
      <c r="Y513" s="22">
        <f>X513+W513+SUM($V$510:V513)</f>
        <v>1.7974675428145299E-5</v>
      </c>
      <c r="Z513" s="1">
        <f t="shared" ref="Z513:Z561" si="243">LINEST(Y510:Y513,E510:E513,TRUE,TRUE)</f>
        <v>-2.2074442835684984E-5</v>
      </c>
      <c r="AA513" s="22">
        <f t="shared" si="235"/>
        <v>5.3762092271569736E-3</v>
      </c>
      <c r="AB513" s="44">
        <f t="shared" si="236"/>
        <v>0.79354977171690866</v>
      </c>
      <c r="AC513" s="44">
        <f t="shared" si="237"/>
        <v>3.0261199670295731E-2</v>
      </c>
      <c r="AD513" s="44">
        <f t="shared" si="238"/>
        <v>0.27433924263836423</v>
      </c>
      <c r="AE513" s="44">
        <f t="shared" si="239"/>
        <v>3.0261199670295731E-2</v>
      </c>
      <c r="AF513" s="44">
        <f t="shared" si="240"/>
        <v>0.24390103099330607</v>
      </c>
      <c r="AG513" s="44">
        <f t="shared" si="241"/>
        <v>1.7701197476238881E-4</v>
      </c>
      <c r="AH513" s="45">
        <f>AD513+AB513+SUM($AA$510:AA513)</f>
        <v>1.0817019856527574</v>
      </c>
      <c r="AI513" s="45">
        <f>AD513+AB513+SUM($AA$510:AA513)</f>
        <v>1.0817019856527574</v>
      </c>
    </row>
    <row r="514" spans="5:35" ht="14.4" x14ac:dyDescent="0.3">
      <c r="E514" s="89">
        <v>39913.509027777778</v>
      </c>
      <c r="F514" s="86">
        <f t="shared" si="242"/>
        <v>30.07499999999709</v>
      </c>
      <c r="G514" s="86">
        <v>3063</v>
      </c>
      <c r="H514" s="86">
        <v>0.28999999999999998</v>
      </c>
      <c r="I514" s="86"/>
      <c r="J514" s="86">
        <v>1598</v>
      </c>
      <c r="K514" s="86"/>
      <c r="L514" s="79">
        <v>1037</v>
      </c>
      <c r="M514" s="86"/>
      <c r="N514" s="42">
        <v>7.43</v>
      </c>
      <c r="O514" s="90"/>
      <c r="P514" s="90"/>
      <c r="Q514" s="90"/>
      <c r="R514" s="87"/>
      <c r="S514" s="87"/>
      <c r="V514" s="43">
        <f t="shared" si="232"/>
        <v>1.1740215932797606E-6</v>
      </c>
      <c r="W514" s="43">
        <f t="shared" si="233"/>
        <v>1.7329023629360202E-4</v>
      </c>
      <c r="X514" s="43">
        <f t="shared" si="234"/>
        <v>2.2280087860189425E-7</v>
      </c>
      <c r="Y514" s="22">
        <f>X514+W514+SUM($V$510:V514)</f>
        <v>1.9266173419362899E-4</v>
      </c>
      <c r="Z514" s="1">
        <f t="shared" si="243"/>
        <v>-4.3292681434665888E-5</v>
      </c>
      <c r="AA514" s="22">
        <f t="shared" si="235"/>
        <v>1.2400097035227266E-2</v>
      </c>
      <c r="AB514" s="44">
        <f t="shared" si="236"/>
        <v>1.8303034267838036</v>
      </c>
      <c r="AC514" s="44">
        <f t="shared" si="237"/>
        <v>6.9796727854002899E-2</v>
      </c>
      <c r="AD514" s="44">
        <f t="shared" si="238"/>
        <v>0.63275685256122705</v>
      </c>
      <c r="AE514" s="44">
        <f t="shared" si="239"/>
        <v>6.9796727854002871E-2</v>
      </c>
      <c r="AF514" s="44">
        <f t="shared" si="240"/>
        <v>0.56255185085278347</v>
      </c>
      <c r="AG514" s="44">
        <f t="shared" si="241"/>
        <v>4.0827385444066033E-4</v>
      </c>
      <c r="AH514" s="45">
        <f>AD514+AB514+SUM($AA$510:AA514)</f>
        <v>2.4892733476777424</v>
      </c>
      <c r="AI514" s="45">
        <f>AD514+AB514+SUM($AA$510:AA514)</f>
        <v>2.4892733476777424</v>
      </c>
    </row>
    <row r="515" spans="5:35" ht="14.4" x14ac:dyDescent="0.3">
      <c r="E515" s="89">
        <v>39920.693749999999</v>
      </c>
      <c r="F515" s="86">
        <f t="shared" si="242"/>
        <v>37.259722222217533</v>
      </c>
      <c r="G515" s="86">
        <v>3897</v>
      </c>
      <c r="H515" s="86">
        <v>0.18</v>
      </c>
      <c r="I515" s="86"/>
      <c r="J515" s="86">
        <v>1798</v>
      </c>
      <c r="K515" s="86"/>
      <c r="L515" s="79">
        <v>1037</v>
      </c>
      <c r="M515" s="86"/>
      <c r="N515" s="42">
        <v>7.43</v>
      </c>
      <c r="O515" s="90"/>
      <c r="P515" s="90"/>
      <c r="Q515" s="90"/>
      <c r="R515" s="87"/>
      <c r="S515" s="87"/>
      <c r="V515" s="43">
        <f t="shared" si="232"/>
        <v>7.2870305789778248E-7</v>
      </c>
      <c r="W515" s="43">
        <f t="shared" si="233"/>
        <v>1.0755945700982194E-4</v>
      </c>
      <c r="X515" s="43">
        <f t="shared" si="234"/>
        <v>1.3829020051152059E-7</v>
      </c>
      <c r="Y515" s="22">
        <f>X515+W515+SUM($V$510:V515)</f>
        <v>1.275751472896563E-4</v>
      </c>
      <c r="Z515" s="1">
        <f t="shared" si="243"/>
        <v>-3.06876641955422E-5</v>
      </c>
      <c r="AA515" s="22">
        <f t="shared" si="235"/>
        <v>1.5776421203486993E-2</v>
      </c>
      <c r="AB515" s="44">
        <f t="shared" si="236"/>
        <v>2.3286622442626452</v>
      </c>
      <c r="AC515" s="44">
        <f t="shared" si="237"/>
        <v>8.8801125839715708E-2</v>
      </c>
      <c r="AD515" s="44">
        <f t="shared" si="238"/>
        <v>0.8050452022301996</v>
      </c>
      <c r="AE515" s="44">
        <f t="shared" si="239"/>
        <v>8.8801125839715681E-2</v>
      </c>
      <c r="AF515" s="44">
        <f t="shared" si="240"/>
        <v>0.71572463688321797</v>
      </c>
      <c r="AG515" s="44">
        <f t="shared" si="241"/>
        <v>5.1943950726583503E-4</v>
      </c>
      <c r="AH515" s="45">
        <f>AD515+AB515+SUM($AA$510:AA515)</f>
        <v>3.1756969360290435</v>
      </c>
      <c r="AI515" s="45">
        <f>AD515+AB515+SUM($AA$510:AA515)</f>
        <v>3.1756969360290435</v>
      </c>
    </row>
    <row r="516" spans="5:35" ht="14.4" x14ac:dyDescent="0.3">
      <c r="E516" s="89">
        <v>39940.622916666667</v>
      </c>
      <c r="F516" s="86">
        <f t="shared" si="242"/>
        <v>57.18888888888614</v>
      </c>
      <c r="G516" s="86">
        <v>4675</v>
      </c>
      <c r="H516" s="86">
        <v>0</v>
      </c>
      <c r="I516" s="86"/>
      <c r="J516" s="86">
        <v>266</v>
      </c>
      <c r="K516" s="86"/>
      <c r="L516" s="79">
        <v>1037</v>
      </c>
      <c r="M516" s="86"/>
      <c r="N516" s="42">
        <v>7.43</v>
      </c>
      <c r="O516" s="90"/>
      <c r="P516" s="90"/>
      <c r="Q516" s="90"/>
      <c r="R516" s="87"/>
      <c r="S516" s="87"/>
      <c r="V516" s="43">
        <f t="shared" si="232"/>
        <v>0</v>
      </c>
      <c r="W516" s="43">
        <f t="shared" si="233"/>
        <v>0</v>
      </c>
      <c r="X516" s="43">
        <f t="shared" si="234"/>
        <v>0</v>
      </c>
      <c r="Y516" s="22">
        <f>X516+W516+SUM($V$510:V516)</f>
        <v>1.9877400079322844E-5</v>
      </c>
      <c r="Z516" s="1">
        <f t="shared" si="243"/>
        <v>-5.0393624699136232E-7</v>
      </c>
      <c r="AA516" s="22">
        <f t="shared" si="235"/>
        <v>1.8926037753734071E-2</v>
      </c>
      <c r="AB516" s="44">
        <f t="shared" si="236"/>
        <v>2.7935581195606538</v>
      </c>
      <c r="AC516" s="44">
        <f t="shared" si="237"/>
        <v>0.10652944914053655</v>
      </c>
      <c r="AD516" s="44">
        <f t="shared" si="238"/>
        <v>0.96576502961924127</v>
      </c>
      <c r="AE516" s="44">
        <f t="shared" si="239"/>
        <v>0.10652944914053653</v>
      </c>
      <c r="AF516" s="44">
        <f t="shared" si="240"/>
        <v>0.85861243967899514</v>
      </c>
      <c r="AG516" s="44">
        <f t="shared" si="241"/>
        <v>6.2314079970946347E-4</v>
      </c>
      <c r="AH516" s="45">
        <f>AD516+AB516+SUM($AA$510:AA516)</f>
        <v>3.8202386764698284</v>
      </c>
      <c r="AI516" s="45">
        <f>AD516+AB516+SUM($AA$510:AA516)</f>
        <v>3.8202386764698284</v>
      </c>
    </row>
    <row r="517" spans="5:35" ht="14.4" x14ac:dyDescent="0.3">
      <c r="E517" s="89">
        <v>39959.633333333331</v>
      </c>
      <c r="F517" s="86">
        <f t="shared" si="242"/>
        <v>76.199305555550382</v>
      </c>
      <c r="G517" s="86">
        <v>5650</v>
      </c>
      <c r="H517" s="86">
        <v>0</v>
      </c>
      <c r="I517" s="86"/>
      <c r="J517" s="86">
        <v>638</v>
      </c>
      <c r="K517" s="86"/>
      <c r="L517" s="79">
        <v>1037</v>
      </c>
      <c r="M517" s="86"/>
      <c r="N517" s="42">
        <v>7.43</v>
      </c>
      <c r="O517" s="90"/>
      <c r="P517" s="90"/>
      <c r="Q517" s="90"/>
      <c r="R517" s="87"/>
      <c r="S517" s="87"/>
      <c r="V517" s="43">
        <f t="shared" si="232"/>
        <v>0</v>
      </c>
      <c r="W517" s="43">
        <f t="shared" si="233"/>
        <v>0</v>
      </c>
      <c r="X517" s="43">
        <f t="shared" si="234"/>
        <v>0</v>
      </c>
      <c r="Y517" s="22">
        <f>X517+W517+SUM($V$510:V517)</f>
        <v>1.9877400079322844E-5</v>
      </c>
      <c r="Z517" s="1">
        <f t="shared" si="243"/>
        <v>-3.7505728699056924E-6</v>
      </c>
      <c r="AA517" s="22">
        <f t="shared" si="235"/>
        <v>2.2873179317347062E-2</v>
      </c>
      <c r="AB517" s="44">
        <f t="shared" si="236"/>
        <v>3.3761718450305227</v>
      </c>
      <c r="AC517" s="44">
        <f t="shared" si="237"/>
        <v>0.12874682088642386</v>
      </c>
      <c r="AD517" s="44">
        <f t="shared" si="238"/>
        <v>1.1671812657430403</v>
      </c>
      <c r="AE517" s="44">
        <f t="shared" si="239"/>
        <v>0.12874682088642384</v>
      </c>
      <c r="AF517" s="44">
        <f t="shared" si="240"/>
        <v>1.0376813442109782</v>
      </c>
      <c r="AG517" s="44">
        <f t="shared" si="241"/>
        <v>7.5310064563817523E-4</v>
      </c>
      <c r="AH517" s="45">
        <f>AD517+AB517+SUM($AA$510:AA517)</f>
        <v>4.627141817380843</v>
      </c>
      <c r="AI517" s="45">
        <f>AD517+AB517+SUM($AA$510:AA517)</f>
        <v>4.627141817380843</v>
      </c>
    </row>
    <row r="518" spans="5:35" ht="14.4" x14ac:dyDescent="0.3">
      <c r="E518" s="89">
        <v>39974.462500000001</v>
      </c>
      <c r="F518" s="86">
        <f t="shared" si="242"/>
        <v>91.028472222220444</v>
      </c>
      <c r="G518" s="86">
        <v>6077.3</v>
      </c>
      <c r="H518" s="86">
        <v>0</v>
      </c>
      <c r="I518" s="86"/>
      <c r="J518" s="86">
        <v>855</v>
      </c>
      <c r="K518" s="86"/>
      <c r="L518" s="79">
        <v>1037</v>
      </c>
      <c r="M518" s="86"/>
      <c r="N518" s="42">
        <v>7.43</v>
      </c>
      <c r="O518" s="90"/>
      <c r="P518" s="90"/>
      <c r="Q518" s="90"/>
      <c r="R518" s="87"/>
      <c r="S518" s="87"/>
      <c r="V518" s="43">
        <f t="shared" si="232"/>
        <v>0</v>
      </c>
      <c r="W518" s="43">
        <f t="shared" si="233"/>
        <v>0</v>
      </c>
      <c r="X518" s="43">
        <f t="shared" si="234"/>
        <v>0</v>
      </c>
      <c r="Y518" s="22">
        <f>X518+W518+SUM($V$510:V518)</f>
        <v>1.9877400079322844E-5</v>
      </c>
      <c r="Z518" s="1">
        <f t="shared" si="243"/>
        <v>-1.8574309384771851E-6</v>
      </c>
      <c r="AA518" s="22">
        <f t="shared" si="235"/>
        <v>2.4603039409789966E-2</v>
      </c>
      <c r="AB518" s="44">
        <f t="shared" si="236"/>
        <v>3.631506044921061</v>
      </c>
      <c r="AC518" s="44">
        <f t="shared" si="237"/>
        <v>0.13848372647310864</v>
      </c>
      <c r="AD518" s="44">
        <f t="shared" si="238"/>
        <v>1.2554532223540142</v>
      </c>
      <c r="AE518" s="44">
        <f t="shared" si="239"/>
        <v>0.13848372647310861</v>
      </c>
      <c r="AF518" s="44">
        <f t="shared" si="240"/>
        <v>1.116159439499713</v>
      </c>
      <c r="AG518" s="44">
        <f t="shared" si="241"/>
        <v>8.1005638119236855E-4</v>
      </c>
      <c r="AH518" s="45">
        <f>AD518+AB518+SUM($AA$510:AA518)</f>
        <v>4.9953510132921446</v>
      </c>
      <c r="AI518" s="45">
        <f>AD518+AB518+SUM($AA$510:AA518)</f>
        <v>4.9953510132921446</v>
      </c>
    </row>
    <row r="519" spans="5:35" ht="14.4" x14ac:dyDescent="0.3">
      <c r="E519" s="89">
        <v>39993.462500000001</v>
      </c>
      <c r="F519" s="86">
        <f t="shared" si="242"/>
        <v>110.02847222222044</v>
      </c>
      <c r="G519" s="86">
        <v>6316.13</v>
      </c>
      <c r="H519" s="86">
        <v>0</v>
      </c>
      <c r="I519" s="86"/>
      <c r="J519" s="86">
        <v>1296</v>
      </c>
      <c r="K519" s="86"/>
      <c r="L519" s="79">
        <v>1037</v>
      </c>
      <c r="M519" s="86"/>
      <c r="N519" s="42">
        <v>7.43</v>
      </c>
      <c r="O519" s="90"/>
      <c r="P519" s="90"/>
      <c r="Q519" s="90"/>
      <c r="R519" s="87"/>
      <c r="S519" s="87"/>
      <c r="V519" s="43">
        <f t="shared" si="232"/>
        <v>0</v>
      </c>
      <c r="W519" s="43">
        <f t="shared" si="233"/>
        <v>0</v>
      </c>
      <c r="X519" s="43">
        <f t="shared" si="234"/>
        <v>0</v>
      </c>
      <c r="Y519" s="22">
        <f>X519+W519+SUM($V$510:V519)</f>
        <v>1.9877400079322844E-5</v>
      </c>
      <c r="Z519" s="1">
        <f t="shared" si="243"/>
        <v>0</v>
      </c>
      <c r="AA519" s="22">
        <f t="shared" si="235"/>
        <v>2.5569906917110675E-2</v>
      </c>
      <c r="AB519" s="44">
        <f t="shared" si="236"/>
        <v>3.7742195177969262</v>
      </c>
      <c r="AC519" s="44">
        <f t="shared" si="237"/>
        <v>0.14392595713369352</v>
      </c>
      <c r="AD519" s="44">
        <f t="shared" si="238"/>
        <v>1.3047909040703698</v>
      </c>
      <c r="AE519" s="44">
        <f t="shared" si="239"/>
        <v>0.14392595713369347</v>
      </c>
      <c r="AF519" s="44">
        <f t="shared" si="240"/>
        <v>1.1600230563913778</v>
      </c>
      <c r="AG519" s="44">
        <f t="shared" si="241"/>
        <v>8.418905452981676E-4</v>
      </c>
      <c r="AH519" s="45">
        <f>AD519+AB519+SUM($AA$510:AA519)</f>
        <v>5.2129720748014767</v>
      </c>
      <c r="AI519" s="45">
        <f>AD519+AB519+SUM($AA$510:AA519)</f>
        <v>5.2129720748014767</v>
      </c>
    </row>
    <row r="520" spans="5:35" ht="14.4" x14ac:dyDescent="0.3">
      <c r="E520" s="89">
        <v>40007.542361111111</v>
      </c>
      <c r="F520" s="86">
        <f t="shared" si="242"/>
        <v>124.10833333332994</v>
      </c>
      <c r="G520" s="86">
        <v>6808</v>
      </c>
      <c r="H520" s="86">
        <v>0</v>
      </c>
      <c r="I520" s="86"/>
      <c r="J520" s="86">
        <v>172</v>
      </c>
      <c r="K520" s="86"/>
      <c r="L520" s="79">
        <v>1037</v>
      </c>
      <c r="M520" s="86"/>
      <c r="N520" s="42">
        <v>7.43</v>
      </c>
      <c r="O520" s="90"/>
      <c r="P520" s="90"/>
      <c r="Q520" s="90"/>
      <c r="R520" s="87"/>
      <c r="S520" s="87"/>
      <c r="V520" s="43">
        <f t="shared" si="232"/>
        <v>0</v>
      </c>
      <c r="W520" s="43">
        <f t="shared" si="233"/>
        <v>0</v>
      </c>
      <c r="X520" s="43">
        <f t="shared" si="234"/>
        <v>0</v>
      </c>
      <c r="Y520" s="22">
        <f>X520+W520+SUM($V$510:V520)</f>
        <v>1.9877400079322844E-5</v>
      </c>
      <c r="Z520" s="1">
        <f t="shared" si="243"/>
        <v>0</v>
      </c>
      <c r="AA520" s="22">
        <f t="shared" si="235"/>
        <v>2.7561168989822794E-2</v>
      </c>
      <c r="AB520" s="44">
        <f t="shared" si="236"/>
        <v>4.0681376851270441</v>
      </c>
      <c r="AC520" s="44">
        <f t="shared" si="237"/>
        <v>0.15513422240615463</v>
      </c>
      <c r="AD520" s="44">
        <f t="shared" si="238"/>
        <v>1.4064017800316142</v>
      </c>
      <c r="AE520" s="44">
        <f t="shared" si="239"/>
        <v>0.15513422240615463</v>
      </c>
      <c r="AF520" s="44">
        <f t="shared" si="240"/>
        <v>1.2503601046705028</v>
      </c>
      <c r="AG520" s="44">
        <f t="shared" si="241"/>
        <v>9.0745295495658364E-4</v>
      </c>
      <c r="AH520" s="45">
        <f>AD520+AB520+SUM($AA$510:AA520)</f>
        <v>5.6360622870826615</v>
      </c>
      <c r="AI520" s="45">
        <f>AD520+AB520+SUM($AA$510:AA520)</f>
        <v>5.6360622870826615</v>
      </c>
    </row>
    <row r="521" spans="5:35" ht="14.4" x14ac:dyDescent="0.3">
      <c r="E521" s="89">
        <v>40021.413194444445</v>
      </c>
      <c r="F521" s="86">
        <f t="shared" si="242"/>
        <v>137.97916666666424</v>
      </c>
      <c r="G521" s="86">
        <v>7321.08</v>
      </c>
      <c r="H521" s="86">
        <v>0</v>
      </c>
      <c r="I521" s="86"/>
      <c r="J521" s="86">
        <v>241</v>
      </c>
      <c r="K521" s="86"/>
      <c r="L521" s="79">
        <v>1037</v>
      </c>
      <c r="M521" s="86"/>
      <c r="N521" s="42">
        <v>7.43</v>
      </c>
      <c r="O521" s="90"/>
      <c r="P521" s="90"/>
      <c r="Q521" s="90"/>
      <c r="R521" s="87"/>
      <c r="S521" s="87"/>
      <c r="V521" s="43">
        <f t="shared" si="232"/>
        <v>0</v>
      </c>
      <c r="W521" s="43">
        <f t="shared" si="233"/>
        <v>0</v>
      </c>
      <c r="X521" s="43">
        <f t="shared" si="234"/>
        <v>0</v>
      </c>
      <c r="Y521" s="22">
        <f>X521+W521+SUM($V$510:V521)</f>
        <v>1.9877400079322844E-5</v>
      </c>
      <c r="Z521" s="1">
        <f t="shared" si="243"/>
        <v>0</v>
      </c>
      <c r="AA521" s="22">
        <f t="shared" si="235"/>
        <v>2.9638296572857208E-2</v>
      </c>
      <c r="AB521" s="44">
        <f t="shared" si="236"/>
        <v>4.3747299418081518</v>
      </c>
      <c r="AC521" s="44">
        <f t="shared" si="237"/>
        <v>0.16682580096551858</v>
      </c>
      <c r="AD521" s="44">
        <f t="shared" si="238"/>
        <v>1.5123942338063825</v>
      </c>
      <c r="AE521" s="44">
        <f t="shared" si="239"/>
        <v>0.16682580096551861</v>
      </c>
      <c r="AF521" s="44">
        <f t="shared" si="240"/>
        <v>1.3445925903497542</v>
      </c>
      <c r="AG521" s="44">
        <f t="shared" si="241"/>
        <v>9.7584249110951036E-4</v>
      </c>
      <c r="AH521" s="45">
        <f>AD521+AB521+SUM($AA$510:AA521)</f>
        <v>6.078285294111395</v>
      </c>
      <c r="AI521" s="45">
        <f>AD521+AB521+SUM($AA$510:AA521)</f>
        <v>6.078285294111395</v>
      </c>
    </row>
    <row r="522" spans="5:35" ht="14.4" x14ac:dyDescent="0.3">
      <c r="E522" s="89">
        <v>40035.515277777777</v>
      </c>
      <c r="F522" s="86">
        <f t="shared" si="242"/>
        <v>152.08124999999563</v>
      </c>
      <c r="G522" s="86">
        <v>7670.72</v>
      </c>
      <c r="H522" s="86">
        <v>0</v>
      </c>
      <c r="I522" s="86"/>
      <c r="J522" s="86">
        <v>441</v>
      </c>
      <c r="K522" s="86"/>
      <c r="L522" s="79">
        <v>1037</v>
      </c>
      <c r="M522" s="86"/>
      <c r="N522" s="42">
        <v>7.43</v>
      </c>
      <c r="O522" s="90"/>
      <c r="P522" s="90"/>
      <c r="Q522" s="90"/>
      <c r="R522" s="87"/>
      <c r="S522" s="87"/>
      <c r="V522" s="43">
        <f t="shared" si="232"/>
        <v>0</v>
      </c>
      <c r="W522" s="43">
        <f t="shared" si="233"/>
        <v>0</v>
      </c>
      <c r="X522" s="43">
        <f t="shared" si="234"/>
        <v>0</v>
      </c>
      <c r="Y522" s="22">
        <f>X522+W522+SUM($V$510:V522)</f>
        <v>1.9877400079322844E-5</v>
      </c>
      <c r="Z522" s="1">
        <f t="shared" si="243"/>
        <v>0</v>
      </c>
      <c r="AA522" s="22">
        <f t="shared" si="235"/>
        <v>3.1053761779320437E-2</v>
      </c>
      <c r="AB522" s="44">
        <f t="shared" si="236"/>
        <v>4.5836582115243418</v>
      </c>
      <c r="AC522" s="44">
        <f t="shared" si="237"/>
        <v>0.17479306440883349</v>
      </c>
      <c r="AD522" s="44">
        <f t="shared" si="238"/>
        <v>1.5846231289841515</v>
      </c>
      <c r="AE522" s="44">
        <f t="shared" si="239"/>
        <v>0.17479306440883349</v>
      </c>
      <c r="AF522" s="44">
        <f t="shared" si="240"/>
        <v>1.4088076178169977</v>
      </c>
      <c r="AG522" s="44">
        <f t="shared" si="241"/>
        <v>1.0224467583202946E-3</v>
      </c>
      <c r="AH522" s="45">
        <f>AD522+AB522+SUM($AA$510:AA522)</f>
        <v>6.3904962207846738</v>
      </c>
      <c r="AI522" s="45">
        <f>AD522+AB522+SUM($AA$510:AA522)</f>
        <v>6.3904962207846738</v>
      </c>
    </row>
    <row r="523" spans="5:35" ht="14.4" x14ac:dyDescent="0.3">
      <c r="E523" s="89">
        <v>40049.458333333336</v>
      </c>
      <c r="F523" s="86">
        <f t="shared" si="242"/>
        <v>166.02430555555475</v>
      </c>
      <c r="G523" s="86">
        <v>7667</v>
      </c>
      <c r="H523" s="86">
        <v>0</v>
      </c>
      <c r="I523" s="86"/>
      <c r="J523" s="86">
        <v>725</v>
      </c>
      <c r="K523" s="86"/>
      <c r="L523" s="79">
        <v>1037</v>
      </c>
      <c r="M523" s="86"/>
      <c r="N523" s="42">
        <v>7.43</v>
      </c>
      <c r="O523" s="90"/>
      <c r="P523" s="90"/>
      <c r="Q523" s="90"/>
      <c r="R523" s="87"/>
      <c r="S523" s="87"/>
      <c r="V523" s="43">
        <f t="shared" si="232"/>
        <v>0</v>
      </c>
      <c r="W523" s="43">
        <f t="shared" si="233"/>
        <v>0</v>
      </c>
      <c r="X523" s="43">
        <f t="shared" si="234"/>
        <v>0</v>
      </c>
      <c r="Y523" s="22">
        <f>X523+W523+SUM($V$510:V523)</f>
        <v>1.9877400079322844E-5</v>
      </c>
      <c r="Z523" s="1">
        <f t="shared" si="243"/>
        <v>0</v>
      </c>
      <c r="AA523" s="22">
        <f t="shared" si="235"/>
        <v>3.103870191612388E-2</v>
      </c>
      <c r="AB523" s="44">
        <f t="shared" si="236"/>
        <v>4.5814353160794719</v>
      </c>
      <c r="AC523" s="44">
        <f t="shared" si="237"/>
        <v>0.17470829659047998</v>
      </c>
      <c r="AD523" s="44">
        <f t="shared" si="238"/>
        <v>1.5838546485755558</v>
      </c>
      <c r="AE523" s="44">
        <f t="shared" si="239"/>
        <v>0.17470829659047993</v>
      </c>
      <c r="AF523" s="44">
        <f t="shared" si="240"/>
        <v>1.4081244010735523</v>
      </c>
      <c r="AG523" s="44">
        <f t="shared" si="241"/>
        <v>1.0219509115235203E-3</v>
      </c>
      <c r="AH523" s="45">
        <f>AD523+AB523+SUM($AA$510:AA523)</f>
        <v>6.4185435468473324</v>
      </c>
      <c r="AI523" s="45">
        <f>AD523+AB523+SUM($AA$510:AA523)</f>
        <v>6.4185435468473324</v>
      </c>
    </row>
    <row r="524" spans="5:35" ht="14.4" x14ac:dyDescent="0.3">
      <c r="E524" s="89">
        <v>40063.411111111112</v>
      </c>
      <c r="F524" s="86">
        <f t="shared" si="242"/>
        <v>179.97708333333139</v>
      </c>
      <c r="G524" s="86">
        <v>8182.98</v>
      </c>
      <c r="H524" s="86">
        <v>0</v>
      </c>
      <c r="I524" s="86"/>
      <c r="J524" s="86">
        <v>1019</v>
      </c>
      <c r="K524" s="86"/>
      <c r="L524" s="79">
        <v>1037</v>
      </c>
      <c r="M524" s="86"/>
      <c r="N524" s="42">
        <v>7.43</v>
      </c>
      <c r="O524" s="90"/>
      <c r="P524" s="90"/>
      <c r="Q524" s="90"/>
      <c r="R524" s="87"/>
      <c r="S524" s="87"/>
      <c r="V524" s="43">
        <f t="shared" si="232"/>
        <v>0</v>
      </c>
      <c r="W524" s="43">
        <f t="shared" si="233"/>
        <v>0</v>
      </c>
      <c r="X524" s="43">
        <f t="shared" si="234"/>
        <v>0</v>
      </c>
      <c r="Y524" s="22">
        <f>X524+W524+SUM($V$510:V524)</f>
        <v>1.9877400079322844E-5</v>
      </c>
      <c r="Z524" s="1">
        <f t="shared" si="243"/>
        <v>0</v>
      </c>
      <c r="AA524" s="22">
        <f t="shared" si="235"/>
        <v>3.3127569715091093E-2</v>
      </c>
      <c r="AB524" s="44">
        <f t="shared" si="236"/>
        <v>4.8897604751235155</v>
      </c>
      <c r="AC524" s="44">
        <f t="shared" si="237"/>
        <v>0.18646595758888296</v>
      </c>
      <c r="AD524" s="44">
        <f t="shared" si="238"/>
        <v>1.6904461865398206</v>
      </c>
      <c r="AE524" s="44">
        <f t="shared" si="239"/>
        <v>0.18646595758888296</v>
      </c>
      <c r="AF524" s="44">
        <f t="shared" si="240"/>
        <v>1.5028895019560269</v>
      </c>
      <c r="AG524" s="44">
        <f t="shared" si="241"/>
        <v>1.0907269949104914E-3</v>
      </c>
      <c r="AH524" s="45">
        <f>AD524+AB524+SUM($AA$510:AA524)</f>
        <v>6.8665878135707326</v>
      </c>
      <c r="AI524" s="45">
        <f>AD524+AB524+SUM($AA$510:AA524)</f>
        <v>6.8665878135707326</v>
      </c>
    </row>
    <row r="525" spans="5:35" ht="14.4" x14ac:dyDescent="0.3">
      <c r="E525" s="89">
        <v>40077.39166666667</v>
      </c>
      <c r="F525" s="86">
        <f t="shared" si="242"/>
        <v>193.95763888888905</v>
      </c>
      <c r="G525" s="86">
        <v>8212</v>
      </c>
      <c r="H525" s="86">
        <v>0</v>
      </c>
      <c r="I525" s="86"/>
      <c r="J525" s="86">
        <v>1368</v>
      </c>
      <c r="K525" s="86"/>
      <c r="L525" s="79">
        <v>1037</v>
      </c>
      <c r="M525" s="86"/>
      <c r="N525" s="42">
        <v>7.43</v>
      </c>
      <c r="O525" s="90"/>
      <c r="P525" s="90"/>
      <c r="Q525" s="90"/>
      <c r="R525" s="87"/>
      <c r="S525" s="87"/>
      <c r="V525" s="43">
        <f t="shared" si="232"/>
        <v>0</v>
      </c>
      <c r="W525" s="43">
        <f t="shared" si="233"/>
        <v>0</v>
      </c>
      <c r="X525" s="43">
        <f t="shared" si="234"/>
        <v>0</v>
      </c>
      <c r="Y525" s="22">
        <f>X525+W525+SUM($V$510:V525)</f>
        <v>1.9877400079322844E-5</v>
      </c>
      <c r="Z525" s="1">
        <f t="shared" si="243"/>
        <v>0</v>
      </c>
      <c r="AA525" s="22">
        <f t="shared" si="235"/>
        <v>3.3245052841425503E-2</v>
      </c>
      <c r="AB525" s="44">
        <f t="shared" si="236"/>
        <v>4.9071014498036556</v>
      </c>
      <c r="AC525" s="44">
        <f t="shared" si="237"/>
        <v>0.18712723772023232</v>
      </c>
      <c r="AD525" s="44">
        <f t="shared" si="238"/>
        <v>1.696441160049885</v>
      </c>
      <c r="AE525" s="44">
        <f t="shared" si="239"/>
        <v>0.18712723772023235</v>
      </c>
      <c r="AF525" s="44">
        <f t="shared" si="240"/>
        <v>1.5082193271965585</v>
      </c>
      <c r="AG525" s="44">
        <f t="shared" si="241"/>
        <v>1.0945951330939285E-3</v>
      </c>
      <c r="AH525" s="45">
        <f>AD525+AB525+SUM($AA$510:AA525)</f>
        <v>6.9231688146023629</v>
      </c>
      <c r="AI525" s="45">
        <f>AD525+AB525+SUM($AA$510:AA525)</f>
        <v>6.9231688146023629</v>
      </c>
    </row>
    <row r="526" spans="5:35" ht="14.4" x14ac:dyDescent="0.3">
      <c r="E526" s="89">
        <v>40091.395138888889</v>
      </c>
      <c r="F526" s="86">
        <f t="shared" si="242"/>
        <v>207.96111111110804</v>
      </c>
      <c r="G526" s="86">
        <v>8222.59</v>
      </c>
      <c r="H526" s="86">
        <v>0</v>
      </c>
      <c r="I526" s="86"/>
      <c r="J526" s="86">
        <v>1678</v>
      </c>
      <c r="K526" s="86"/>
      <c r="L526" s="79">
        <v>1037</v>
      </c>
      <c r="M526" s="86"/>
      <c r="N526" s="42">
        <v>7.43</v>
      </c>
      <c r="O526" s="90"/>
      <c r="P526" s="90"/>
      <c r="Q526" s="90"/>
      <c r="R526" s="87"/>
      <c r="S526" s="87"/>
      <c r="V526" s="43">
        <f t="shared" si="232"/>
        <v>0</v>
      </c>
      <c r="W526" s="43">
        <f t="shared" si="233"/>
        <v>0</v>
      </c>
      <c r="X526" s="43">
        <f t="shared" si="234"/>
        <v>0</v>
      </c>
      <c r="Y526" s="22">
        <f>X526+W526+SUM($V$510:V526)</f>
        <v>1.9877400079322844E-5</v>
      </c>
      <c r="Z526" s="1">
        <f t="shared" si="243"/>
        <v>0</v>
      </c>
      <c r="AA526" s="22">
        <f t="shared" si="235"/>
        <v>3.3287924871331823E-2</v>
      </c>
      <c r="AB526" s="44">
        <f t="shared" si="236"/>
        <v>4.9134295311910661</v>
      </c>
      <c r="AC526" s="44">
        <f t="shared" si="237"/>
        <v>0.18736855255796458</v>
      </c>
      <c r="AD526" s="44">
        <f t="shared" si="238"/>
        <v>1.6986288502453217</v>
      </c>
      <c r="AE526" s="44">
        <f t="shared" si="239"/>
        <v>0.18736855255796458</v>
      </c>
      <c r="AF526" s="44">
        <f t="shared" si="240"/>
        <v>1.5101642909903981</v>
      </c>
      <c r="AG526" s="44">
        <f t="shared" si="241"/>
        <v>1.0960066969589388E-3</v>
      </c>
      <c r="AH526" s="45">
        <f>AD526+AB526+SUM($AA$510:AA526)</f>
        <v>6.9649725110565406</v>
      </c>
      <c r="AI526" s="45">
        <f>AD526+AB526+SUM($AA$510:AA526)</f>
        <v>6.9649725110565406</v>
      </c>
    </row>
    <row r="527" spans="5:35" ht="14.4" x14ac:dyDescent="0.3">
      <c r="E527" s="108">
        <v>40105.453472222223</v>
      </c>
      <c r="F527" s="86">
        <f t="shared" si="242"/>
        <v>222.01944444444234</v>
      </c>
      <c r="G527" s="103">
        <v>7982</v>
      </c>
      <c r="H527" s="103">
        <v>0</v>
      </c>
      <c r="I527" s="103"/>
      <c r="J527" s="103">
        <v>2003</v>
      </c>
      <c r="K527" s="103"/>
      <c r="L527" s="79">
        <v>1037</v>
      </c>
      <c r="M527" s="103"/>
      <c r="N527" s="42">
        <v>7.43</v>
      </c>
      <c r="O527" s="90"/>
      <c r="P527" s="90"/>
      <c r="Q527" s="90"/>
      <c r="R527" s="87"/>
      <c r="S527" s="87"/>
      <c r="V527" s="43">
        <f t="shared" si="232"/>
        <v>0</v>
      </c>
      <c r="W527" s="43">
        <f t="shared" si="233"/>
        <v>0</v>
      </c>
      <c r="X527" s="43">
        <f t="shared" si="234"/>
        <v>0</v>
      </c>
      <c r="Y527" s="22">
        <f>X527+W527+SUM($V$510:V527)</f>
        <v>1.9877400079322844E-5</v>
      </c>
      <c r="Z527" s="1">
        <f t="shared" si="243"/>
        <v>0</v>
      </c>
      <c r="AA527" s="22">
        <f t="shared" si="235"/>
        <v>3.2313932267445E-2</v>
      </c>
      <c r="AB527" s="44">
        <f t="shared" si="236"/>
        <v>4.7696643658466602</v>
      </c>
      <c r="AC527" s="44">
        <f t="shared" si="237"/>
        <v>0.18188621669299737</v>
      </c>
      <c r="AD527" s="44">
        <f t="shared" si="238"/>
        <v>1.648927586400168</v>
      </c>
      <c r="AE527" s="44">
        <f t="shared" si="239"/>
        <v>0.18188621669299737</v>
      </c>
      <c r="AF527" s="44">
        <f t="shared" si="240"/>
        <v>1.4659774317685008</v>
      </c>
      <c r="AG527" s="44">
        <f t="shared" si="241"/>
        <v>1.0639379386697195E-3</v>
      </c>
      <c r="AH527" s="45">
        <f>AD527+AB527+SUM($AA$510:AA527)</f>
        <v>6.8038200141344269</v>
      </c>
      <c r="AI527" s="45">
        <f>AD527+AB527+SUM($AA$510:AA527)</f>
        <v>6.8038200141344269</v>
      </c>
    </row>
    <row r="528" spans="5:35" ht="14.4" x14ac:dyDescent="0.3">
      <c r="E528" s="108">
        <v>40119.4</v>
      </c>
      <c r="F528" s="86">
        <f t="shared" si="242"/>
        <v>235.96597222222044</v>
      </c>
      <c r="G528" s="103">
        <v>7772.62</v>
      </c>
      <c r="H528" s="103">
        <v>2.42</v>
      </c>
      <c r="I528" s="103"/>
      <c r="J528" s="103">
        <v>2307</v>
      </c>
      <c r="K528" s="103"/>
      <c r="L528" s="79">
        <v>1037</v>
      </c>
      <c r="M528" s="103"/>
      <c r="N528" s="42">
        <v>7.43</v>
      </c>
      <c r="O528" s="90"/>
      <c r="P528" s="90"/>
      <c r="Q528" s="90"/>
      <c r="R528" s="87"/>
      <c r="S528" s="87"/>
      <c r="V528" s="43">
        <f t="shared" si="232"/>
        <v>9.797007778403521E-6</v>
      </c>
      <c r="W528" s="43">
        <f t="shared" si="233"/>
        <v>1.4460771442431617E-3</v>
      </c>
      <c r="X528" s="43">
        <f t="shared" si="234"/>
        <v>1.8592349179882209E-6</v>
      </c>
      <c r="Y528" s="22">
        <f>X528+W528+SUM($V$510:V528)</f>
        <v>1.4776107870188761E-3</v>
      </c>
      <c r="Z528" s="1">
        <f t="shared" si="243"/>
        <v>3.1184959883666846E-5</v>
      </c>
      <c r="AA528" s="22">
        <f t="shared" si="235"/>
        <v>3.1466288677097012E-2</v>
      </c>
      <c r="AB528" s="44">
        <f t="shared" si="236"/>
        <v>4.6445488152426799</v>
      </c>
      <c r="AC528" s="44">
        <f t="shared" si="237"/>
        <v>0.17711506459437806</v>
      </c>
      <c r="AD528" s="44">
        <f t="shared" si="238"/>
        <v>1.6056737079185259</v>
      </c>
      <c r="AE528" s="44">
        <f t="shared" si="239"/>
        <v>0.17711506459437801</v>
      </c>
      <c r="AF528" s="44">
        <f t="shared" si="240"/>
        <v>1.427522614095776</v>
      </c>
      <c r="AG528" s="44">
        <f t="shared" si="241"/>
        <v>1.0360292283717158E-3</v>
      </c>
      <c r="AH528" s="45">
        <f>AD528+AB528+SUM($AA$510:AA528)</f>
        <v>6.666916873725901</v>
      </c>
      <c r="AI528" s="45">
        <f>AD528+AB528+SUM($AA$510:AA528)</f>
        <v>6.666916873725901</v>
      </c>
    </row>
    <row r="529" spans="5:35" ht="14.4" x14ac:dyDescent="0.3">
      <c r="E529" s="89">
        <v>40161.454861111109</v>
      </c>
      <c r="F529" s="86">
        <f t="shared" si="242"/>
        <v>278.02083333332848</v>
      </c>
      <c r="G529" s="86">
        <v>8675</v>
      </c>
      <c r="H529" s="86">
        <v>0</v>
      </c>
      <c r="I529" s="86"/>
      <c r="J529" s="86">
        <v>2543</v>
      </c>
      <c r="K529" s="86"/>
      <c r="L529" s="79">
        <v>1037</v>
      </c>
      <c r="M529" s="86"/>
      <c r="N529" s="42">
        <v>7.43</v>
      </c>
      <c r="O529" s="90"/>
      <c r="P529" s="90"/>
      <c r="Q529" s="90"/>
      <c r="R529" s="87"/>
      <c r="S529" s="87"/>
      <c r="V529" s="43">
        <f t="shared" si="232"/>
        <v>0</v>
      </c>
      <c r="W529" s="43">
        <f t="shared" si="233"/>
        <v>0</v>
      </c>
      <c r="X529" s="43">
        <f t="shared" si="234"/>
        <v>0</v>
      </c>
      <c r="Y529" s="22">
        <f>X529+W529+SUM($V$510:V529)</f>
        <v>2.9674407857726366E-5</v>
      </c>
      <c r="Z529" s="1">
        <f t="shared" si="243"/>
        <v>1.3614743936714914E-7</v>
      </c>
      <c r="AA529" s="22">
        <f t="shared" si="235"/>
        <v>3.5119439040351461E-2</v>
      </c>
      <c r="AB529" s="44">
        <f t="shared" si="236"/>
        <v>5.1837682753344749</v>
      </c>
      <c r="AC529" s="44">
        <f t="shared" si="237"/>
        <v>0.19767764091853576</v>
      </c>
      <c r="AD529" s="44">
        <f t="shared" si="238"/>
        <v>1.7920880496143143</v>
      </c>
      <c r="AE529" s="44">
        <f t="shared" si="239"/>
        <v>0.19767764091853574</v>
      </c>
      <c r="AF529" s="44">
        <f t="shared" si="240"/>
        <v>1.5932540992973871</v>
      </c>
      <c r="AG529" s="44">
        <f t="shared" si="241"/>
        <v>1.1563093983913576E-3</v>
      </c>
      <c r="AH529" s="45">
        <f>AD529+AB529+SUM($AA$510:AA529)</f>
        <v>7.4276701145538357</v>
      </c>
      <c r="AI529" s="45">
        <f>AD529+AB529+SUM($AA$510:AA529)</f>
        <v>7.4276701145538357</v>
      </c>
    </row>
    <row r="530" spans="5:35" ht="14.4" x14ac:dyDescent="0.3">
      <c r="E530" s="89">
        <v>40189.413194444445</v>
      </c>
      <c r="F530" s="86">
        <f t="shared" si="242"/>
        <v>305.97916666666424</v>
      </c>
      <c r="G530" s="86">
        <v>9169.08</v>
      </c>
      <c r="H530" s="86">
        <v>0</v>
      </c>
      <c r="I530" s="86"/>
      <c r="J530" s="86">
        <v>2764</v>
      </c>
      <c r="K530" s="86"/>
      <c r="L530" s="79">
        <v>1037</v>
      </c>
      <c r="M530" s="86"/>
      <c r="N530" s="42">
        <v>7.43</v>
      </c>
      <c r="O530" s="90"/>
      <c r="P530" s="90"/>
      <c r="Q530" s="90"/>
      <c r="R530" s="87"/>
      <c r="S530" s="87"/>
      <c r="V530" s="43">
        <f t="shared" si="232"/>
        <v>0</v>
      </c>
      <c r="W530" s="43">
        <f t="shared" si="233"/>
        <v>0</v>
      </c>
      <c r="X530" s="43">
        <f t="shared" si="234"/>
        <v>0</v>
      </c>
      <c r="Y530" s="22">
        <f>X530+W530+SUM($V$510:V530)</f>
        <v>2.9674407857726366E-5</v>
      </c>
      <c r="Z530" s="1">
        <f t="shared" si="243"/>
        <v>-7.8827788080184877E-6</v>
      </c>
      <c r="AA530" s="22">
        <f t="shared" si="235"/>
        <v>3.711964796727444E-2</v>
      </c>
      <c r="AB530" s="44">
        <f t="shared" si="236"/>
        <v>5.4790070337756571</v>
      </c>
      <c r="AC530" s="44">
        <f t="shared" si="237"/>
        <v>0.20893626556695422</v>
      </c>
      <c r="AD530" s="44">
        <f t="shared" si="238"/>
        <v>1.8941554690441056</v>
      </c>
      <c r="AE530" s="44">
        <f t="shared" si="239"/>
        <v>0.20893626556695416</v>
      </c>
      <c r="AF530" s="44">
        <f t="shared" si="240"/>
        <v>1.6839970370934505</v>
      </c>
      <c r="AG530" s="44">
        <f t="shared" si="241"/>
        <v>1.2221663837005449E-3</v>
      </c>
      <c r="AH530" s="45">
        <f>AD530+AB530+SUM($AA$510:AA530)</f>
        <v>7.8620959403920843</v>
      </c>
      <c r="AI530" s="45">
        <f>AD530+AB530+SUM($AA$510:AA530)</f>
        <v>7.8620959403920843</v>
      </c>
    </row>
    <row r="531" spans="5:35" ht="14.4" x14ac:dyDescent="0.3">
      <c r="E531" s="89">
        <v>40203.474999999999</v>
      </c>
      <c r="F531" s="86">
        <f t="shared" si="242"/>
        <v>320.04097222221753</v>
      </c>
      <c r="G531" s="86">
        <v>9364</v>
      </c>
      <c r="H531" s="86">
        <v>6.77</v>
      </c>
      <c r="I531" s="86"/>
      <c r="J531" s="99">
        <v>2973</v>
      </c>
      <c r="K531" s="99"/>
      <c r="L531" s="79">
        <v>1037</v>
      </c>
      <c r="M531" s="99"/>
      <c r="N531" s="42">
        <v>7.43</v>
      </c>
      <c r="O531" s="90"/>
      <c r="P531" s="90"/>
      <c r="Q531" s="90"/>
      <c r="R531" s="87"/>
      <c r="S531" s="87"/>
      <c r="V531" s="43">
        <f t="shared" si="232"/>
        <v>2.7407331677599929E-5</v>
      </c>
      <c r="W531" s="43">
        <f t="shared" si="233"/>
        <v>4.0454306886471923E-3</v>
      </c>
      <c r="X531" s="43">
        <f t="shared" si="234"/>
        <v>5.2012480970166338E-6</v>
      </c>
      <c r="Y531" s="22">
        <f>X531+W531+SUM($V$510:V531)</f>
        <v>4.1077136762795357E-3</v>
      </c>
      <c r="Z531" s="1">
        <f t="shared" si="243"/>
        <v>1.7444799809259174E-5</v>
      </c>
      <c r="AA531" s="22">
        <f t="shared" si="235"/>
        <v>3.7908752411971308E-2</v>
      </c>
      <c r="AB531" s="44">
        <f t="shared" si="236"/>
        <v>5.5954819746665159</v>
      </c>
      <c r="AC531" s="44">
        <f t="shared" si="237"/>
        <v>0.21337791695229608</v>
      </c>
      <c r="AD531" s="44">
        <f t="shared" si="238"/>
        <v>1.9344221898084655</v>
      </c>
      <c r="AE531" s="44">
        <f t="shared" si="239"/>
        <v>0.21337791695229608</v>
      </c>
      <c r="AF531" s="44">
        <f t="shared" si="240"/>
        <v>1.7197961251666549</v>
      </c>
      <c r="AG531" s="44">
        <f t="shared" si="241"/>
        <v>1.2481476895143137E-3</v>
      </c>
      <c r="AH531" s="45">
        <f>AD531+AB531+SUM($AA$510:AA531)</f>
        <v>8.0567463544592748</v>
      </c>
      <c r="AI531" s="45">
        <f>AD531+AB531+SUM($AA$510:AA531)</f>
        <v>8.0567463544592748</v>
      </c>
    </row>
    <row r="532" spans="5:35" ht="14.4" x14ac:dyDescent="0.3">
      <c r="E532" s="89">
        <v>40289.438194444447</v>
      </c>
      <c r="F532" s="86">
        <f t="shared" si="242"/>
        <v>406.0041666666657</v>
      </c>
      <c r="G532" s="86">
        <v>9153</v>
      </c>
      <c r="H532" s="86">
        <v>1.24</v>
      </c>
      <c r="I532" s="86"/>
      <c r="J532" s="86">
        <v>5</v>
      </c>
      <c r="K532" s="86"/>
      <c r="L532" s="79">
        <v>1037</v>
      </c>
      <c r="M532" s="86"/>
      <c r="N532" s="42">
        <v>7.43</v>
      </c>
      <c r="O532" s="90"/>
      <c r="P532" s="90"/>
      <c r="Q532" s="90"/>
      <c r="R532" s="87"/>
      <c r="S532" s="87"/>
      <c r="V532" s="43">
        <f t="shared" si="232"/>
        <v>5.0199543988513903E-6</v>
      </c>
      <c r="W532" s="43">
        <f t="shared" si="233"/>
        <v>7.4096514828988461E-4</v>
      </c>
      <c r="X532" s="43">
        <f t="shared" si="234"/>
        <v>9.5266582574603053E-7</v>
      </c>
      <c r="Y532" s="22">
        <f>X532+W532+SUM($V$510:V532)</f>
        <v>8.0401950804980828E-4</v>
      </c>
      <c r="Z532" s="1">
        <f t="shared" si="243"/>
        <v>3.3205658244092166E-6</v>
      </c>
      <c r="AA532" s="22">
        <f t="shared" si="235"/>
        <v>3.7054550494102237E-2</v>
      </c>
      <c r="AB532" s="44">
        <f t="shared" si="236"/>
        <v>5.4693983889494469</v>
      </c>
      <c r="AC532" s="44">
        <f t="shared" si="237"/>
        <v>0.20856984983600665</v>
      </c>
      <c r="AD532" s="44">
        <f t="shared" si="238"/>
        <v>1.8908336505037255</v>
      </c>
      <c r="AE532" s="44">
        <f t="shared" si="239"/>
        <v>0.20856984983600663</v>
      </c>
      <c r="AF532" s="44">
        <f t="shared" si="240"/>
        <v>1.6810437776217848</v>
      </c>
      <c r="AG532" s="44">
        <f t="shared" si="241"/>
        <v>1.220023045933844E-3</v>
      </c>
      <c r="AH532" s="45">
        <f>AD532+AB532+SUM($AA$510:AA532)</f>
        <v>7.9241287799315669</v>
      </c>
      <c r="AI532" s="45">
        <f>AD532+AB532+SUM($AA$510:AA532)</f>
        <v>7.9241287799315669</v>
      </c>
    </row>
    <row r="533" spans="5:35" ht="14.4" x14ac:dyDescent="0.3">
      <c r="E533" s="89">
        <v>40361.456944444442</v>
      </c>
      <c r="F533" s="86">
        <f t="shared" si="242"/>
        <v>478.02291666666133</v>
      </c>
      <c r="G533" s="86">
        <v>9667</v>
      </c>
      <c r="H533" s="86">
        <v>0.54</v>
      </c>
      <c r="I533" s="86"/>
      <c r="J533" s="86">
        <v>21</v>
      </c>
      <c r="K533" s="86"/>
      <c r="L533" s="79">
        <v>1037</v>
      </c>
      <c r="M533" s="86"/>
      <c r="N533" s="42">
        <v>7.43</v>
      </c>
      <c r="O533" s="90"/>
      <c r="P533" s="90"/>
      <c r="Q533" s="90"/>
      <c r="R533" s="87"/>
      <c r="S533" s="87"/>
      <c r="V533" s="43">
        <f t="shared" si="232"/>
        <v>2.186109173693348E-6</v>
      </c>
      <c r="W533" s="43">
        <f t="shared" si="233"/>
        <v>3.226783710294659E-4</v>
      </c>
      <c r="X533" s="43">
        <f t="shared" si="234"/>
        <v>4.1487060153456172E-7</v>
      </c>
      <c r="Y533" s="22">
        <f>X533+W533+SUM($V$510:V533)</f>
        <v>3.8738104473887147E-4</v>
      </c>
      <c r="Z533" s="1">
        <f t="shared" si="243"/>
        <v>-9.1212822368776047E-6</v>
      </c>
      <c r="AA533" s="22">
        <f t="shared" si="235"/>
        <v>3.9135402559432576E-2</v>
      </c>
      <c r="AB533" s="44">
        <f t="shared" si="236"/>
        <v>5.776540393966382</v>
      </c>
      <c r="AC533" s="44">
        <f t="shared" si="237"/>
        <v>0.22028239247947953</v>
      </c>
      <c r="AD533" s="44">
        <f t="shared" si="238"/>
        <v>1.9970161585730921</v>
      </c>
      <c r="AE533" s="44">
        <f t="shared" si="239"/>
        <v>0.22028239247947951</v>
      </c>
      <c r="AF533" s="44">
        <f t="shared" si="240"/>
        <v>1.775445230882748</v>
      </c>
      <c r="AG533" s="44">
        <f t="shared" si="241"/>
        <v>1.2885352108644671E-3</v>
      </c>
      <c r="AH533" s="45">
        <f>AD533+AB533+SUM($AA$510:AA533)</f>
        <v>8.3765886955773006</v>
      </c>
      <c r="AI533" s="45">
        <f>AD533+AB533+SUM($AA$510:AA533)</f>
        <v>8.3765886955773006</v>
      </c>
    </row>
    <row r="534" spans="5:35" ht="14.4" x14ac:dyDescent="0.3">
      <c r="E534" s="89">
        <v>40507.538888888892</v>
      </c>
      <c r="F534" s="86">
        <f t="shared" si="242"/>
        <v>624.10486111111095</v>
      </c>
      <c r="G534" s="86">
        <v>8880</v>
      </c>
      <c r="H534" s="86">
        <v>0</v>
      </c>
      <c r="I534" s="86"/>
      <c r="J534" s="86">
        <v>23</v>
      </c>
      <c r="K534" s="86"/>
      <c r="L534" s="79">
        <v>1037</v>
      </c>
      <c r="M534" s="86"/>
      <c r="N534" s="42">
        <v>7.43</v>
      </c>
      <c r="O534" s="90"/>
      <c r="P534" s="90"/>
      <c r="Q534" s="90"/>
      <c r="R534" s="87"/>
      <c r="S534" s="87"/>
      <c r="V534" s="43">
        <f t="shared" si="232"/>
        <v>0</v>
      </c>
      <c r="W534" s="43">
        <f t="shared" si="233"/>
        <v>0</v>
      </c>
      <c r="X534" s="43">
        <f t="shared" si="234"/>
        <v>0</v>
      </c>
      <c r="Y534" s="22">
        <f>X534+W534+SUM($V$510:V534)</f>
        <v>6.4287803107871021E-5</v>
      </c>
      <c r="Z534" s="1">
        <f t="shared" si="243"/>
        <v>-1.1763560510393142E-5</v>
      </c>
      <c r="AA534" s="22">
        <f t="shared" si="235"/>
        <v>3.5949350856290606E-2</v>
      </c>
      <c r="AB534" s="44">
        <f t="shared" si="236"/>
        <v>5.3062665458178833</v>
      </c>
      <c r="AC534" s="44">
        <f t="shared" si="237"/>
        <v>0.20234898574715821</v>
      </c>
      <c r="AD534" s="44">
        <f t="shared" si="238"/>
        <v>1.8344371043890622</v>
      </c>
      <c r="AE534" s="44">
        <f t="shared" si="239"/>
        <v>0.20234898574715823</v>
      </c>
      <c r="AF534" s="44">
        <f t="shared" si="240"/>
        <v>1.63090448435283</v>
      </c>
      <c r="AG534" s="44">
        <f t="shared" si="241"/>
        <v>1.1836342890738049E-3</v>
      </c>
      <c r="AH534" s="45">
        <f>AD534+AB534+SUM($AA$510:AA534)</f>
        <v>7.7796851441010633</v>
      </c>
      <c r="AI534" s="45">
        <f>AD534+AB534+SUM($AA$510:AA534)</f>
        <v>7.7796851441010633</v>
      </c>
    </row>
    <row r="535" spans="5:35" ht="14.4" x14ac:dyDescent="0.3">
      <c r="E535" s="89">
        <v>40534.461805555555</v>
      </c>
      <c r="F535" s="86">
        <f t="shared" si="242"/>
        <v>651.02777777777374</v>
      </c>
      <c r="G535" s="86">
        <v>10073</v>
      </c>
      <c r="H535" s="86">
        <v>1.1200000000000001</v>
      </c>
      <c r="I535" s="86"/>
      <c r="J535" s="86">
        <v>26</v>
      </c>
      <c r="K535" s="86"/>
      <c r="L535" s="79">
        <v>1037</v>
      </c>
      <c r="M535" s="86"/>
      <c r="N535" s="42">
        <v>7.43</v>
      </c>
      <c r="O535" s="90"/>
      <c r="P535" s="90"/>
      <c r="Q535" s="90"/>
      <c r="R535" s="87"/>
      <c r="S535" s="87"/>
      <c r="V535" s="43">
        <f t="shared" si="232"/>
        <v>4.5341523602528695E-6</v>
      </c>
      <c r="W535" s="43">
        <f t="shared" si="233"/>
        <v>6.6925884361667006E-4</v>
      </c>
      <c r="X535" s="43">
        <f t="shared" si="234"/>
        <v>8.6047235873835031E-7</v>
      </c>
      <c r="Y535" s="22">
        <f>X535+W535+SUM($V$510:V535)</f>
        <v>7.3894127144353227E-4</v>
      </c>
      <c r="Z535" s="1">
        <f t="shared" si="243"/>
        <v>-1.0650153599385958E-6</v>
      </c>
      <c r="AA535" s="22">
        <f t="shared" si="235"/>
        <v>4.077903279002424E-2</v>
      </c>
      <c r="AB535" s="44">
        <f t="shared" si="236"/>
        <v>6.0191467247774257</v>
      </c>
      <c r="AC535" s="44">
        <f t="shared" si="237"/>
        <v>0.22953393394494648</v>
      </c>
      <c r="AD535" s="44">
        <f t="shared" si="238"/>
        <v>2.0808879451025919</v>
      </c>
      <c r="AE535" s="44">
        <f t="shared" si="239"/>
        <v>0.22953393394494639</v>
      </c>
      <c r="AF535" s="44">
        <f t="shared" si="240"/>
        <v>1.8500113593340146</v>
      </c>
      <c r="AG535" s="44">
        <f t="shared" si="241"/>
        <v>1.3426518236306793E-3</v>
      </c>
      <c r="AH535" s="45">
        <f>AD535+AB535+SUM($AA$510:AA535)</f>
        <v>8.7797951965641587</v>
      </c>
      <c r="AI535" s="45">
        <f>AD535+AB535+SUM($AA$510:AA535)</f>
        <v>8.7797951965641587</v>
      </c>
    </row>
    <row r="536" spans="5:35" ht="14.4" x14ac:dyDescent="0.3">
      <c r="E536" s="89">
        <v>40609.648611111108</v>
      </c>
      <c r="F536" s="86">
        <f t="shared" si="242"/>
        <v>726.21458333332703</v>
      </c>
      <c r="G536" s="86">
        <v>9806</v>
      </c>
      <c r="H536" s="86">
        <v>0</v>
      </c>
      <c r="I536" s="86"/>
      <c r="J536" s="86">
        <v>74</v>
      </c>
      <c r="K536" s="86"/>
      <c r="L536" s="79">
        <v>1037</v>
      </c>
      <c r="M536" s="86"/>
      <c r="N536" s="42">
        <v>7.43</v>
      </c>
      <c r="O536" s="90"/>
      <c r="P536" s="90"/>
      <c r="Q536" s="90"/>
      <c r="R536" s="87"/>
      <c r="S536" s="87"/>
      <c r="V536" s="43">
        <f t="shared" si="232"/>
        <v>0</v>
      </c>
      <c r="W536" s="43">
        <f t="shared" si="233"/>
        <v>0</v>
      </c>
      <c r="X536" s="43">
        <f t="shared" si="234"/>
        <v>0</v>
      </c>
      <c r="Y536" s="22">
        <f>X536+W536+SUM($V$510:V536)</f>
        <v>6.8821955468123888E-5</v>
      </c>
      <c r="Z536" s="1">
        <f t="shared" si="243"/>
        <v>-7.4955404972715085E-7</v>
      </c>
      <c r="AA536" s="22">
        <f t="shared" si="235"/>
        <v>3.9698123254142528E-2</v>
      </c>
      <c r="AB536" s="44">
        <f t="shared" si="236"/>
        <v>5.8596001968795228</v>
      </c>
      <c r="AC536" s="44">
        <f t="shared" si="237"/>
        <v>0.22344979214376506</v>
      </c>
      <c r="AD536" s="44">
        <f t="shared" si="238"/>
        <v>2.0257308835179217</v>
      </c>
      <c r="AE536" s="44">
        <f t="shared" si="239"/>
        <v>0.22344979214376506</v>
      </c>
      <c r="AF536" s="44">
        <f t="shared" si="240"/>
        <v>1.800974028554488</v>
      </c>
      <c r="AG536" s="44">
        <f t="shared" si="241"/>
        <v>1.3070628196686636E-3</v>
      </c>
      <c r="AH536" s="45">
        <f>AD536+AB536+SUM($AA$510:AA536)</f>
        <v>8.6047897303357281</v>
      </c>
      <c r="AI536" s="45">
        <f>AD536+AB536+SUM($AA$510:AA536)</f>
        <v>8.6047897303357281</v>
      </c>
    </row>
    <row r="537" spans="5:35" ht="14.4" x14ac:dyDescent="0.3">
      <c r="E537" s="89">
        <v>40659.452777777777</v>
      </c>
      <c r="F537" s="86">
        <f t="shared" si="242"/>
        <v>776.01874999999563</v>
      </c>
      <c r="G537" s="86">
        <v>9413</v>
      </c>
      <c r="H537" s="86">
        <v>0</v>
      </c>
      <c r="I537" s="86"/>
      <c r="J537" s="86">
        <v>28</v>
      </c>
      <c r="K537" s="86"/>
      <c r="L537" s="79">
        <v>1037</v>
      </c>
      <c r="M537" s="86"/>
      <c r="N537" s="42">
        <v>7.43</v>
      </c>
      <c r="O537" s="90"/>
      <c r="P537" s="90"/>
      <c r="Q537" s="90"/>
      <c r="R537" s="87"/>
      <c r="S537" s="87"/>
      <c r="V537" s="43">
        <f t="shared" si="232"/>
        <v>0</v>
      </c>
      <c r="W537" s="43">
        <f t="shared" si="233"/>
        <v>0</v>
      </c>
      <c r="X537" s="43">
        <f t="shared" si="234"/>
        <v>0</v>
      </c>
      <c r="Y537" s="22">
        <f>X537+W537+SUM($V$510:V537)</f>
        <v>6.8821955468123888E-5</v>
      </c>
      <c r="Z537" s="1">
        <f t="shared" si="243"/>
        <v>-1.9802869076191696E-6</v>
      </c>
      <c r="AA537" s="22">
        <f t="shared" si="235"/>
        <v>3.8107121577732377E-2</v>
      </c>
      <c r="AB537" s="44">
        <f t="shared" si="236"/>
        <v>5.6247620490747448</v>
      </c>
      <c r="AC537" s="44">
        <f t="shared" si="237"/>
        <v>0.21449448230157656</v>
      </c>
      <c r="AD537" s="44">
        <f t="shared" si="238"/>
        <v>1.9445446468034053</v>
      </c>
      <c r="AE537" s="44">
        <f t="shared" si="239"/>
        <v>0.21449448230157658</v>
      </c>
      <c r="AF537" s="44">
        <f t="shared" si="240"/>
        <v>1.7287954854969805</v>
      </c>
      <c r="AG537" s="44">
        <f t="shared" si="241"/>
        <v>1.2546790048481671E-3</v>
      </c>
      <c r="AH537" s="45">
        <f>AD537+AB537+SUM($AA$510:AA537)</f>
        <v>8.3268724673941676</v>
      </c>
      <c r="AI537" s="45">
        <f>AD537+AB537+SUM($AA$510:AA537)</f>
        <v>8.3268724673941676</v>
      </c>
    </row>
    <row r="538" spans="5:35" ht="14.4" x14ac:dyDescent="0.3">
      <c r="E538" s="89">
        <v>40695.504166666666</v>
      </c>
      <c r="F538" s="86">
        <f t="shared" si="242"/>
        <v>812.07013888888469</v>
      </c>
      <c r="G538" s="86">
        <v>8843</v>
      </c>
      <c r="H538" s="86">
        <v>1.32</v>
      </c>
      <c r="I538" s="86"/>
      <c r="J538" s="86">
        <v>21</v>
      </c>
      <c r="K538" s="86"/>
      <c r="L538" s="79">
        <v>1037</v>
      </c>
      <c r="M538" s="86"/>
      <c r="N538" s="42">
        <v>7.43</v>
      </c>
      <c r="O538" s="90"/>
      <c r="P538" s="90"/>
      <c r="Q538" s="90"/>
      <c r="R538" s="87"/>
      <c r="S538" s="87"/>
      <c r="V538" s="43">
        <f t="shared" si="232"/>
        <v>5.3438224245837383E-6</v>
      </c>
      <c r="W538" s="43">
        <f t="shared" si="233"/>
        <v>7.8876935140536112E-4</v>
      </c>
      <c r="X538" s="43">
        <f t="shared" si="234"/>
        <v>1.0141281370844844E-6</v>
      </c>
      <c r="Y538" s="22">
        <f>X538+W538+SUM($V$510:V538)</f>
        <v>8.639492574351533E-4</v>
      </c>
      <c r="Z538" s="1">
        <f t="shared" si="243"/>
        <v>-2.9265515766077256E-7</v>
      </c>
      <c r="AA538" s="22">
        <f t="shared" si="235"/>
        <v>3.5799561894389396E-2</v>
      </c>
      <c r="AB538" s="44">
        <f t="shared" si="236"/>
        <v>5.2841571018769748</v>
      </c>
      <c r="AC538" s="44">
        <f t="shared" si="237"/>
        <v>0.20150586497321174</v>
      </c>
      <c r="AD538" s="44">
        <f t="shared" si="238"/>
        <v>1.8267936164541079</v>
      </c>
      <c r="AE538" s="44">
        <f t="shared" si="239"/>
        <v>0.20150586497321174</v>
      </c>
      <c r="AF538" s="44">
        <f t="shared" si="240"/>
        <v>1.6241090490013599</v>
      </c>
      <c r="AG538" s="44">
        <f t="shared" si="241"/>
        <v>1.1787024795359975E-3</v>
      </c>
      <c r="AH538" s="45">
        <f>AD538+AB538+SUM($AA$510:AA538)</f>
        <v>7.904316051741489</v>
      </c>
      <c r="AI538" s="45">
        <f>AD538+AB538+SUM($AA$510:AA538)</f>
        <v>7.904316051741489</v>
      </c>
    </row>
    <row r="539" spans="5:35" ht="14.4" x14ac:dyDescent="0.3">
      <c r="E539" s="89">
        <v>40749.461111111108</v>
      </c>
      <c r="F539" s="86">
        <f t="shared" si="242"/>
        <v>866.02708333332703</v>
      </c>
      <c r="G539" s="97">
        <v>8635</v>
      </c>
      <c r="H539" s="86">
        <v>0</v>
      </c>
      <c r="I539" s="86"/>
      <c r="J539" s="90" t="s">
        <v>144</v>
      </c>
      <c r="K539" s="90"/>
      <c r="L539" s="79">
        <v>1037</v>
      </c>
      <c r="M539" s="90"/>
      <c r="N539" s="42">
        <v>7.43</v>
      </c>
      <c r="O539" s="102"/>
      <c r="P539" s="90"/>
      <c r="Q539" s="90"/>
      <c r="R539" s="87"/>
      <c r="S539" s="87"/>
      <c r="V539" s="43">
        <f t="shared" si="232"/>
        <v>0</v>
      </c>
      <c r="W539" s="43">
        <f t="shared" si="233"/>
        <v>0</v>
      </c>
      <c r="X539" s="43">
        <f t="shared" si="234"/>
        <v>0</v>
      </c>
      <c r="Y539" s="22">
        <f>X539+W539+SUM($V$510:V539)</f>
        <v>7.4165777892707625E-5</v>
      </c>
      <c r="Z539" s="1">
        <f t="shared" si="243"/>
        <v>1.3316486752378108E-6</v>
      </c>
      <c r="AA539" s="22">
        <f t="shared" si="235"/>
        <v>3.4957505027485285E-2</v>
      </c>
      <c r="AB539" s="44">
        <f t="shared" si="236"/>
        <v>5.1598661737767371</v>
      </c>
      <c r="AC539" s="44">
        <f t="shared" si="237"/>
        <v>0.19676615900075578</v>
      </c>
      <c r="AD539" s="44">
        <f t="shared" si="238"/>
        <v>1.783824819414364</v>
      </c>
      <c r="AE539" s="44">
        <f t="shared" si="239"/>
        <v>0.19676615900075578</v>
      </c>
      <c r="AF539" s="44">
        <f t="shared" si="240"/>
        <v>1.5859076827012035</v>
      </c>
      <c r="AG539" s="44">
        <f t="shared" si="241"/>
        <v>1.1509777124045389E-3</v>
      </c>
      <c r="AH539" s="45">
        <f>AD539+AB539+SUM($AA$510:AA539)</f>
        <v>7.7720138316289926</v>
      </c>
      <c r="AI539" s="45">
        <f>AD539+AB539+SUM($AA$510:AA539)</f>
        <v>7.7720138316289926</v>
      </c>
    </row>
    <row r="540" spans="5:35" ht="14.4" x14ac:dyDescent="0.3">
      <c r="E540" s="89">
        <v>40799.661111111112</v>
      </c>
      <c r="F540" s="86">
        <f t="shared" si="242"/>
        <v>916.22708333333139</v>
      </c>
      <c r="G540" s="86">
        <v>8611</v>
      </c>
      <c r="H540" s="86">
        <v>0</v>
      </c>
      <c r="I540" s="86"/>
      <c r="J540" s="90" t="s">
        <v>144</v>
      </c>
      <c r="K540" s="90"/>
      <c r="L540" s="79">
        <v>1037</v>
      </c>
      <c r="M540" s="90"/>
      <c r="N540" s="42">
        <v>7.43</v>
      </c>
      <c r="O540" s="90"/>
      <c r="P540" s="90"/>
      <c r="Q540" s="90"/>
      <c r="R540" s="87"/>
      <c r="S540" s="87"/>
      <c r="V540" s="43">
        <f t="shared" si="232"/>
        <v>0</v>
      </c>
      <c r="W540" s="43">
        <f t="shared" si="233"/>
        <v>0</v>
      </c>
      <c r="X540" s="43">
        <f t="shared" si="234"/>
        <v>0</v>
      </c>
      <c r="Y540" s="22">
        <f>X540+W540+SUM($V$510:V540)</f>
        <v>7.4165777892707625E-5</v>
      </c>
      <c r="Z540" s="1">
        <f t="shared" si="243"/>
        <v>-2.0948568620620639E-6</v>
      </c>
      <c r="AA540" s="22">
        <f t="shared" si="235"/>
        <v>3.4860344619765588E-2</v>
      </c>
      <c r="AB540" s="44">
        <f t="shared" si="236"/>
        <v>5.1455249128420935</v>
      </c>
      <c r="AC540" s="44">
        <f t="shared" si="237"/>
        <v>0.19621926985008775</v>
      </c>
      <c r="AD540" s="44">
        <f t="shared" si="238"/>
        <v>1.7788668812943933</v>
      </c>
      <c r="AE540" s="44">
        <f t="shared" si="239"/>
        <v>0.19621926985008775</v>
      </c>
      <c r="AF540" s="44">
        <f t="shared" si="240"/>
        <v>1.5814998327434928</v>
      </c>
      <c r="AG540" s="44">
        <f t="shared" si="241"/>
        <v>1.1477787008124473E-3</v>
      </c>
      <c r="AH540" s="45">
        <f>AD540+AB540+SUM($AA$510:AA540)</f>
        <v>7.7875749771941436</v>
      </c>
      <c r="AI540" s="45">
        <f>AD540+AB540+SUM($AA$510:AA540)</f>
        <v>7.7875749771941436</v>
      </c>
    </row>
    <row r="541" spans="5:35" ht="14.4" x14ac:dyDescent="0.3">
      <c r="E541" s="89">
        <v>40854.410416666666</v>
      </c>
      <c r="F541" s="86">
        <f t="shared" si="242"/>
        <v>970.97638888888469</v>
      </c>
      <c r="G541" s="86">
        <v>10780</v>
      </c>
      <c r="H541" s="85">
        <v>0.46</v>
      </c>
      <c r="I541" s="85"/>
      <c r="J541" s="90">
        <v>7</v>
      </c>
      <c r="K541" s="90"/>
      <c r="L541" s="79">
        <v>1037</v>
      </c>
      <c r="M541" s="90"/>
      <c r="N541" s="42">
        <v>7.43</v>
      </c>
      <c r="O541" s="90"/>
      <c r="P541" s="90"/>
      <c r="Q541" s="90"/>
      <c r="R541" s="87"/>
      <c r="S541" s="87"/>
      <c r="V541" s="43">
        <f t="shared" si="232"/>
        <v>1.862241147961E-6</v>
      </c>
      <c r="W541" s="43">
        <f t="shared" si="233"/>
        <v>2.7487416791398945E-4</v>
      </c>
      <c r="X541" s="43">
        <f t="shared" si="234"/>
        <v>3.5340829019610812E-7</v>
      </c>
      <c r="Y541" s="22">
        <f>X541+W541+SUM($V$510:V541)</f>
        <v>3.5125559524485419E-4</v>
      </c>
      <c r="Z541" s="1">
        <f t="shared" si="243"/>
        <v>-2.9183661768061352E-6</v>
      </c>
      <c r="AA541" s="22">
        <f t="shared" si="235"/>
        <v>4.3641216467433859E-2</v>
      </c>
      <c r="AB541" s="44">
        <f t="shared" si="236"/>
        <v>6.4416163698104487</v>
      </c>
      <c r="AC541" s="44">
        <f t="shared" si="237"/>
        <v>0.24564437684170781</v>
      </c>
      <c r="AD541" s="44">
        <f t="shared" si="238"/>
        <v>2.2269405388867218</v>
      </c>
      <c r="AE541" s="44">
        <f t="shared" si="239"/>
        <v>0.24564437684170784</v>
      </c>
      <c r="AF541" s="44">
        <f t="shared" si="240"/>
        <v>1.979859272671566</v>
      </c>
      <c r="AG541" s="44">
        <f t="shared" si="241"/>
        <v>1.4368893734477046E-3</v>
      </c>
      <c r="AH541" s="45">
        <f>AD541+AB541+SUM($AA$510:AA541)</f>
        <v>9.5753813082222603</v>
      </c>
      <c r="AI541" s="45">
        <f>AD541+AB541+SUM($AA$510:AA541)</f>
        <v>9.5753813082222603</v>
      </c>
    </row>
    <row r="542" spans="5:35" ht="14.4" x14ac:dyDescent="0.3">
      <c r="E542" s="89">
        <v>40942.4375</v>
      </c>
      <c r="F542" s="86">
        <f t="shared" si="242"/>
        <v>1059.003472222219</v>
      </c>
      <c r="G542" s="86">
        <v>11294</v>
      </c>
      <c r="H542" s="85">
        <v>2.6</v>
      </c>
      <c r="I542" s="85"/>
      <c r="J542" s="90">
        <v>11</v>
      </c>
      <c r="K542" s="90"/>
      <c r="L542" s="79">
        <v>1037</v>
      </c>
      <c r="M542" s="90"/>
      <c r="N542" s="42">
        <v>7.43</v>
      </c>
      <c r="O542" s="90"/>
      <c r="P542" s="90"/>
      <c r="Q542" s="90"/>
      <c r="R542" s="87"/>
      <c r="S542" s="87"/>
      <c r="V542" s="43">
        <f t="shared" ref="V542:V570" si="244">($A$15*L542/1000/$A$13*H542)/$Q$510</f>
        <v>1.0525710836301303E-5</v>
      </c>
      <c r="W542" s="43">
        <f t="shared" ref="W542:W570" si="245">($U$510*L542/1000/$A$13*H542)/$Q$510</f>
        <v>1.5536366012529838E-3</v>
      </c>
      <c r="X542" s="43">
        <f t="shared" ref="X542:X570" si="246">($A$46*$S$510*H542*L542/1000000)/$Q$510</f>
        <v>1.9975251184997416E-6</v>
      </c>
      <c r="Y542" s="22">
        <f>X542+W542+SUM($V$510:V542)</f>
        <v>1.6421878562484535E-3</v>
      </c>
      <c r="Z542" s="1">
        <f t="shared" si="243"/>
        <v>8.3554157586502793E-6</v>
      </c>
      <c r="AA542" s="22">
        <f t="shared" ref="AA542:AA570" si="247">($A$15*L542/1000/$A$13*G542)/$Q$510</f>
        <v>4.5722068532764192E-2</v>
      </c>
      <c r="AB542" s="44">
        <f t="shared" ref="AB542:AB570" si="248">($U$510*L542/1000/$A$13*G542)/$Q$510</f>
        <v>6.7487583748273847</v>
      </c>
      <c r="AC542" s="44">
        <f t="shared" ref="AC542:AC570" si="249">($A$14*$S$510/1000*G542/1000000*L542/1000*1000000)/$Q$510</f>
        <v>0.25735691948518075</v>
      </c>
      <c r="AD542" s="44">
        <f t="shared" ref="AD542:AD562" si="250">($A$14*((L542/1000)*G542/10^6)*(1+($A$28/(10^-N542))+(($A$28*$A$29)/(10^-N542)^2))*1000000)*$S$510/1000/$Q$510</f>
        <v>2.333123046956088</v>
      </c>
      <c r="AE542" s="44">
        <f t="shared" si="239"/>
        <v>0.25735691948518064</v>
      </c>
      <c r="AF542" s="44">
        <f t="shared" si="240"/>
        <v>2.0742607259325285</v>
      </c>
      <c r="AG542" s="44">
        <f t="shared" si="241"/>
        <v>1.5054015383783273E-3</v>
      </c>
      <c r="AH542" s="45">
        <f>AD542+AB542+SUM($AA$510:AA542)</f>
        <v>10.034427889841329</v>
      </c>
      <c r="AI542" s="45">
        <f>AD542+AB542+SUM($AA$510:AA542)</f>
        <v>10.034427889841329</v>
      </c>
    </row>
    <row r="543" spans="5:35" ht="14.4" x14ac:dyDescent="0.3">
      <c r="E543" s="89">
        <v>41016.550000000003</v>
      </c>
      <c r="F543" s="86">
        <f t="shared" si="242"/>
        <v>1133.1159722222219</v>
      </c>
      <c r="G543" s="86">
        <v>11501</v>
      </c>
      <c r="H543" s="85">
        <v>3.8</v>
      </c>
      <c r="I543" s="85"/>
      <c r="J543" s="90">
        <v>20</v>
      </c>
      <c r="K543" s="90"/>
      <c r="L543" s="79">
        <v>1037</v>
      </c>
      <c r="M543" s="90"/>
      <c r="N543" s="42">
        <v>7.43</v>
      </c>
      <c r="O543" s="90"/>
      <c r="P543" s="90"/>
      <c r="Q543" s="90"/>
      <c r="R543" s="87"/>
      <c r="S543" s="87"/>
      <c r="V543" s="43">
        <f t="shared" si="244"/>
        <v>1.5383731222286519E-5</v>
      </c>
      <c r="W543" s="43">
        <f t="shared" si="245"/>
        <v>2.2706996479851301E-3</v>
      </c>
      <c r="X543" s="43">
        <f t="shared" si="246"/>
        <v>2.9194597885765448E-6</v>
      </c>
      <c r="Y543" s="22">
        <f>X543+W543+SUM($V$510:V543)</f>
        <v>2.3755565688729631E-3</v>
      </c>
      <c r="Z543" s="1">
        <f t="shared" si="243"/>
        <v>1.122651891475115E-5</v>
      </c>
      <c r="AA543" s="22">
        <f t="shared" si="247"/>
        <v>4.656007704934665E-2</v>
      </c>
      <c r="AB543" s="44">
        <f t="shared" si="248"/>
        <v>6.8724517503886799</v>
      </c>
      <c r="AC543" s="44">
        <f t="shared" si="249"/>
        <v>0.26207383840969223</v>
      </c>
      <c r="AD543" s="44">
        <f t="shared" si="250"/>
        <v>2.3758852632408329</v>
      </c>
      <c r="AE543" s="44">
        <f t="shared" si="239"/>
        <v>0.26207383840969212</v>
      </c>
      <c r="AF543" s="44">
        <f t="shared" si="240"/>
        <v>2.1122784318177805</v>
      </c>
      <c r="AG543" s="44">
        <f t="shared" si="241"/>
        <v>1.5329930133601154E-3</v>
      </c>
      <c r="AH543" s="45">
        <f>AD543+AB543+SUM($AA$510:AA543)</f>
        <v>10.247443558736714</v>
      </c>
      <c r="AI543" s="45">
        <f>AD543+AB543+SUM($AA$510:AA543)</f>
        <v>10.247443558736714</v>
      </c>
    </row>
    <row r="544" spans="5:35" ht="14.4" x14ac:dyDescent="0.3">
      <c r="E544" s="89">
        <v>41085.460416666669</v>
      </c>
      <c r="F544" s="86">
        <f t="shared" si="242"/>
        <v>1202.0263888888876</v>
      </c>
      <c r="G544" s="86">
        <v>11112</v>
      </c>
      <c r="H544" s="85">
        <v>2.4700000000000002</v>
      </c>
      <c r="I544" s="85"/>
      <c r="J544" s="90">
        <v>21</v>
      </c>
      <c r="K544" s="90"/>
      <c r="L544" s="79">
        <v>1037</v>
      </c>
      <c r="M544" s="90"/>
      <c r="N544" s="42">
        <v>7.43</v>
      </c>
      <c r="O544" s="90"/>
      <c r="P544" s="90"/>
      <c r="Q544" s="90"/>
      <c r="R544" s="87"/>
      <c r="S544" s="87"/>
      <c r="V544" s="43">
        <f t="shared" si="244"/>
        <v>9.9994252944862401E-6</v>
      </c>
      <c r="W544" s="43">
        <f t="shared" si="245"/>
        <v>1.4759547711903349E-3</v>
      </c>
      <c r="X544" s="43">
        <f t="shared" si="246"/>
        <v>1.8976488625747545E-6</v>
      </c>
      <c r="Y544" s="22">
        <f>X544+W544+SUM($V$510:V544)</f>
        <v>1.5897893064466524E-3</v>
      </c>
      <c r="Z544" s="1">
        <f t="shared" si="243"/>
        <v>6.1017255200537593E-6</v>
      </c>
      <c r="AA544" s="22">
        <f t="shared" si="247"/>
        <v>4.4985268774223111E-2</v>
      </c>
      <c r="AB544" s="44">
        <f t="shared" si="248"/>
        <v>6.6400038127396757</v>
      </c>
      <c r="AC544" s="44">
        <f t="shared" si="249"/>
        <v>0.2532096767592818</v>
      </c>
      <c r="AD544" s="44">
        <f t="shared" si="250"/>
        <v>2.2955253495463124</v>
      </c>
      <c r="AE544" s="44">
        <f t="shared" si="239"/>
        <v>0.25320967675928174</v>
      </c>
      <c r="AF544" s="44">
        <f t="shared" si="240"/>
        <v>2.0408345304198923</v>
      </c>
      <c r="AG544" s="44">
        <f t="shared" si="241"/>
        <v>1.4811423671383015E-3</v>
      </c>
      <c r="AH544" s="45">
        <f>AD544+AB544+SUM($AA$510:AA544)</f>
        <v>9.9796209761674142</v>
      </c>
      <c r="AI544" s="45">
        <f>AD544+AB544+SUM($AA$510:AA544)</f>
        <v>9.9796209761674142</v>
      </c>
    </row>
    <row r="545" spans="4:35" ht="14.4" x14ac:dyDescent="0.3">
      <c r="E545" s="89">
        <v>41130.606944444444</v>
      </c>
      <c r="F545" s="86">
        <f t="shared" si="242"/>
        <v>1247.1729166666628</v>
      </c>
      <c r="G545" s="86">
        <v>11506</v>
      </c>
      <c r="H545" s="86">
        <v>2.1</v>
      </c>
      <c r="I545" s="86"/>
      <c r="J545" s="90">
        <v>22</v>
      </c>
      <c r="K545" s="90"/>
      <c r="L545" s="79">
        <v>1037</v>
      </c>
      <c r="M545" s="90"/>
      <c r="N545" s="42">
        <v>7.43</v>
      </c>
      <c r="O545" s="90"/>
      <c r="P545" s="90"/>
      <c r="Q545" s="90"/>
      <c r="R545" s="87"/>
      <c r="S545" s="87"/>
      <c r="V545" s="43">
        <f t="shared" si="244"/>
        <v>8.501535675474129E-6</v>
      </c>
      <c r="W545" s="43">
        <f t="shared" si="245"/>
        <v>1.2548603317812561E-3</v>
      </c>
      <c r="X545" s="43">
        <f t="shared" si="246"/>
        <v>1.6133856726344069E-6</v>
      </c>
      <c r="Y545" s="22">
        <f>X545+W545+SUM($V$510:V545)</f>
        <v>1.3769121395231074E-3</v>
      </c>
      <c r="Z545" s="1">
        <f t="shared" si="243"/>
        <v>-2.2269344542870578E-6</v>
      </c>
      <c r="AA545" s="22">
        <f t="shared" si="247"/>
        <v>4.6580318800954916E-2</v>
      </c>
      <c r="AB545" s="44">
        <f t="shared" si="248"/>
        <v>6.8754395130833963</v>
      </c>
      <c r="AC545" s="44">
        <f t="shared" si="249"/>
        <v>0.26218777364941465</v>
      </c>
      <c r="AD545" s="44">
        <f t="shared" si="250"/>
        <v>2.3769181670158273</v>
      </c>
      <c r="AE545" s="44">
        <f t="shared" si="239"/>
        <v>0.26218777364941465</v>
      </c>
      <c r="AF545" s="44">
        <f t="shared" si="240"/>
        <v>2.1131967338923037</v>
      </c>
      <c r="AG545" s="44">
        <f t="shared" si="241"/>
        <v>1.5336594741084681E-3</v>
      </c>
      <c r="AH545" s="45">
        <f>AD545+AB545+SUM($AA$510:AA545)</f>
        <v>10.343029812781603</v>
      </c>
      <c r="AI545" s="45">
        <f>AD545+AB545+SUM($AA$510:AA545)</f>
        <v>10.343029812781603</v>
      </c>
    </row>
    <row r="546" spans="4:35" ht="14.4" x14ac:dyDescent="0.3">
      <c r="E546" s="89">
        <v>41157.55972222222</v>
      </c>
      <c r="F546" s="86">
        <f t="shared" si="242"/>
        <v>1274.1256944444394</v>
      </c>
      <c r="G546" s="86">
        <v>11677</v>
      </c>
      <c r="H546" s="88">
        <v>2.78</v>
      </c>
      <c r="I546" s="88"/>
      <c r="J546" s="90"/>
      <c r="K546" s="90"/>
      <c r="L546" s="79">
        <v>1037</v>
      </c>
      <c r="M546" s="90"/>
      <c r="N546" s="42">
        <v>7.43</v>
      </c>
      <c r="O546" s="90"/>
      <c r="P546" s="90"/>
      <c r="Q546" s="90"/>
      <c r="R546" s="87"/>
      <c r="S546" s="87"/>
      <c r="V546" s="43">
        <f t="shared" si="244"/>
        <v>1.1254413894199085E-5</v>
      </c>
      <c r="W546" s="43">
        <f t="shared" si="245"/>
        <v>1.6611960582628056E-3</v>
      </c>
      <c r="X546" s="43">
        <f t="shared" si="246"/>
        <v>2.1358153190112619E-6</v>
      </c>
      <c r="Y546" s="22">
        <f>X546+W546+SUM($V$510:V546)</f>
        <v>1.7950247095452328E-3</v>
      </c>
      <c r="Z546" s="1">
        <f t="shared" si="243"/>
        <v>-5.1191297226729006E-6</v>
      </c>
      <c r="AA546" s="22">
        <f t="shared" si="247"/>
        <v>4.7272586705957811E-2</v>
      </c>
      <c r="AB546" s="44">
        <f t="shared" si="248"/>
        <v>6.9776209972427283</v>
      </c>
      <c r="AC546" s="44">
        <f t="shared" si="249"/>
        <v>0.2660843588479242</v>
      </c>
      <c r="AD546" s="44">
        <f t="shared" si="250"/>
        <v>2.4122434761206164</v>
      </c>
      <c r="AE546" s="44">
        <f t="shared" si="239"/>
        <v>0.26608435884792409</v>
      </c>
      <c r="AF546" s="44">
        <f t="shared" si="240"/>
        <v>2.1446026648409897</v>
      </c>
      <c r="AG546" s="44">
        <f t="shared" si="241"/>
        <v>1.5564524317021188E-3</v>
      </c>
      <c r="AH546" s="45">
        <f>AD546+AB546+SUM($AA$510:AA546)</f>
        <v>10.527809192751683</v>
      </c>
      <c r="AI546" s="45">
        <f>AD546+AB546+SUM($AA$510:AA546)</f>
        <v>10.527809192751683</v>
      </c>
    </row>
    <row r="547" spans="4:35" ht="14.4" x14ac:dyDescent="0.3">
      <c r="E547" s="89">
        <v>41191.647916666669</v>
      </c>
      <c r="F547" s="86">
        <f t="shared" si="242"/>
        <v>1308.2138888888876</v>
      </c>
      <c r="G547" s="86">
        <v>1626</v>
      </c>
      <c r="H547" s="86">
        <v>1</v>
      </c>
      <c r="I547" s="86"/>
      <c r="J547" s="90"/>
      <c r="K547" s="90"/>
      <c r="L547" s="79">
        <v>1037</v>
      </c>
      <c r="M547" s="90"/>
      <c r="N547" s="42">
        <v>7.43</v>
      </c>
      <c r="O547" s="90"/>
      <c r="P547" s="90"/>
      <c r="Q547" s="90"/>
      <c r="R547" s="87"/>
      <c r="S547" s="87"/>
      <c r="V547" s="43">
        <f t="shared" si="244"/>
        <v>4.0483503216543471E-6</v>
      </c>
      <c r="W547" s="43">
        <f t="shared" si="245"/>
        <v>5.9755253894345529E-4</v>
      </c>
      <c r="X547" s="43">
        <f t="shared" si="246"/>
        <v>7.6827889173066978E-7</v>
      </c>
      <c r="Y547" s="111">
        <f>Y546</f>
        <v>1.7950247095452328E-3</v>
      </c>
      <c r="Z547" s="1">
        <f t="shared" si="243"/>
        <v>2.6431807854334399E-6</v>
      </c>
      <c r="AA547" s="22">
        <f t="shared" si="247"/>
        <v>6.5826176230099681E-3</v>
      </c>
      <c r="AB547" s="44">
        <f t="shared" si="248"/>
        <v>0.97162042832205842</v>
      </c>
      <c r="AC547" s="44">
        <f t="shared" si="249"/>
        <v>3.7051739957756673E-2</v>
      </c>
      <c r="AD547" s="44">
        <f t="shared" si="250"/>
        <v>0.33590030762799711</v>
      </c>
      <c r="AE547" s="44">
        <f t="shared" si="239"/>
        <v>3.7051739957756666E-2</v>
      </c>
      <c r="AF547" s="44">
        <f t="shared" si="240"/>
        <v>0.29863183463487625</v>
      </c>
      <c r="AG547" s="44">
        <f t="shared" si="241"/>
        <v>2.1673303536418989E-4</v>
      </c>
      <c r="AH547" s="45">
        <f>AD547+AB547+SUM($AA$510:AA547)</f>
        <v>2.4520480729614036</v>
      </c>
      <c r="AI547" s="77">
        <f>AI546</f>
        <v>10.527809192751683</v>
      </c>
    </row>
    <row r="548" spans="4:35" ht="14.4" x14ac:dyDescent="0.3">
      <c r="E548" s="89">
        <v>42278.583333333336</v>
      </c>
      <c r="F548" s="86">
        <f t="shared" si="242"/>
        <v>2395.1493055555547</v>
      </c>
      <c r="G548" s="86">
        <v>7398</v>
      </c>
      <c r="H548" s="86">
        <v>0.4</v>
      </c>
      <c r="I548" s="86"/>
      <c r="J548" s="90">
        <v>16</v>
      </c>
      <c r="K548" s="90"/>
      <c r="L548" s="86">
        <v>1045</v>
      </c>
      <c r="M548" s="90"/>
      <c r="N548" s="42">
        <v>7.43</v>
      </c>
      <c r="O548" s="90"/>
      <c r="P548" s="90"/>
      <c r="Q548" s="90"/>
      <c r="R548" s="87"/>
      <c r="S548" s="87"/>
      <c r="V548" s="43">
        <f t="shared" si="244"/>
        <v>1.6318326272435072E-6</v>
      </c>
      <c r="W548" s="43">
        <f t="shared" si="245"/>
        <v>2.4086495783834553E-4</v>
      </c>
      <c r="X548" s="43">
        <f t="shared" si="246"/>
        <v>3.0968233051438769E-7</v>
      </c>
      <c r="Y548" s="22">
        <f>X548+W548+SUM($V$547:V548)+$Y$547</f>
        <v>2.0418795326629905E-3</v>
      </c>
      <c r="Z548" s="1">
        <f t="shared" si="243"/>
        <v>3.5761596695523699E-7</v>
      </c>
      <c r="AA548" s="22">
        <f t="shared" si="247"/>
        <v>3.0180744440868663E-2</v>
      </c>
      <c r="AB548" s="44">
        <f t="shared" si="248"/>
        <v>4.4547973952202007</v>
      </c>
      <c r="AC548" s="44">
        <f t="shared" si="249"/>
        <v>0.16987909047696523</v>
      </c>
      <c r="AD548" s="44">
        <f t="shared" si="250"/>
        <v>1.5400744692647323</v>
      </c>
      <c r="AE548" s="44">
        <f t="shared" si="239"/>
        <v>0.16987909047696523</v>
      </c>
      <c r="AF548" s="44">
        <f t="shared" si="240"/>
        <v>1.3692016761717507</v>
      </c>
      <c r="AG548" s="44">
        <f t="shared" si="241"/>
        <v>9.9370261601635528E-4</v>
      </c>
      <c r="AH548" s="45">
        <f>AD548+AB548+SUM($AA$510:AA548)</f>
        <v>7.1695799459371496</v>
      </c>
      <c r="AI548" s="45">
        <f>AD548+AB548+SUM($AA$547:AA548)+$AI$547-$AH$547</f>
        <v>14.10739634633909</v>
      </c>
    </row>
    <row r="549" spans="4:35" ht="14.4" x14ac:dyDescent="0.3">
      <c r="E549" s="28">
        <v>42376.606249999997</v>
      </c>
      <c r="F549" s="86">
        <f t="shared" si="242"/>
        <v>2493.1722222222161</v>
      </c>
      <c r="G549" s="10">
        <v>6392</v>
      </c>
      <c r="H549" s="10">
        <v>0.62</v>
      </c>
      <c r="J549" s="10">
        <v>16</v>
      </c>
      <c r="L549" s="17">
        <v>1016</v>
      </c>
      <c r="N549" s="42">
        <v>7.43</v>
      </c>
      <c r="V549" s="43">
        <f t="shared" si="244"/>
        <v>2.459148345821125E-6</v>
      </c>
      <c r="W549" s="43">
        <f t="shared" si="245"/>
        <v>3.629800340706474E-4</v>
      </c>
      <c r="X549" s="43">
        <f t="shared" si="246"/>
        <v>4.666868268842658E-7</v>
      </c>
      <c r="Y549" s="22">
        <f>X549+W549+SUM($V$547:V549)+$Y$547</f>
        <v>2.1666107617374832E-3</v>
      </c>
      <c r="Z549" s="1">
        <f t="shared" si="243"/>
        <v>2.7168778173120751E-7</v>
      </c>
      <c r="AA549" s="22">
        <f t="shared" si="247"/>
        <v>2.5353026171755853E-2</v>
      </c>
      <c r="AB549" s="44">
        <f t="shared" si="248"/>
        <v>3.7422070609348035</v>
      </c>
      <c r="AC549" s="44">
        <f t="shared" si="249"/>
        <v>0.14270519520600061</v>
      </c>
      <c r="AD549" s="44">
        <f t="shared" si="250"/>
        <v>1.2937238311739254</v>
      </c>
      <c r="AE549" s="44">
        <f t="shared" ref="AE549" si="251">AD549/(1+($A$28/(10^-N549))+(($A$28*$A$29)/(10^-N549)^2))*1</f>
        <v>0.14270519520600058</v>
      </c>
      <c r="AF549" s="44">
        <f t="shared" ref="AF549" si="252">AD549/(1+($A$28/(10^-N549))+(($A$28*$A$29)/(10^-N549)^2))*($A$28/(10^-N549))</f>
        <v>1.1501838862327032</v>
      </c>
      <c r="AG549" s="44">
        <f t="shared" ref="AG549" si="253">AD549/(1+($A$28/(10^-N549))+(($A$28*$A$29)/(10^-N549)^2))*(($A$28*$A$29)/(10^-N549)^2)</f>
        <v>8.3474973522156741E-4</v>
      </c>
      <c r="AH549" s="45">
        <f>AD549+AB549+SUM($AA$510:AA549)</f>
        <v>6.2359919997327005</v>
      </c>
      <c r="AI549" s="45">
        <f>AD549+AB549+SUM($AA$547:AA549)+$AI$547-$AH$547</f>
        <v>13.173808400134643</v>
      </c>
    </row>
    <row r="550" spans="4:35" ht="14.4" x14ac:dyDescent="0.3">
      <c r="D550" s="16" t="s">
        <v>346</v>
      </c>
      <c r="E550" s="28">
        <v>42384.690972222219</v>
      </c>
      <c r="F550" s="86">
        <f t="shared" si="242"/>
        <v>2501.256944444438</v>
      </c>
      <c r="G550" s="10">
        <v>1702</v>
      </c>
      <c r="H550" s="10">
        <v>1.2</v>
      </c>
      <c r="L550" s="17">
        <v>1015</v>
      </c>
      <c r="N550" s="42">
        <v>7.43</v>
      </c>
      <c r="V550" s="43">
        <f t="shared" si="244"/>
        <v>4.754957272685626E-6</v>
      </c>
      <c r="W550" s="43">
        <f t="shared" si="245"/>
        <v>7.0185052307919818E-4</v>
      </c>
      <c r="X550" s="43">
        <f t="shared" si="246"/>
        <v>9.023757860443161E-7</v>
      </c>
      <c r="Y550" s="111">
        <f>X550+W550+SUM($V$550:V550)+$Y$549</f>
        <v>2.8741186178754116E-3</v>
      </c>
      <c r="Z550" s="1">
        <f t="shared" si="243"/>
        <v>5.2168040448198777E-7</v>
      </c>
      <c r="AA550" s="22">
        <f t="shared" si="247"/>
        <v>6.7441143984257801E-3</v>
      </c>
      <c r="AB550" s="44">
        <f t="shared" si="248"/>
        <v>0.99545799190066275</v>
      </c>
      <c r="AC550" s="44">
        <f t="shared" si="249"/>
        <v>3.796076078646262E-2</v>
      </c>
      <c r="AD550" s="44">
        <f t="shared" si="250"/>
        <v>0.344141226309568</v>
      </c>
      <c r="AE550" s="44">
        <f t="shared" ref="AE550:AE558" si="254">AD550/(1+($A$28/(10^-N550))+(($A$28*$A$29)/(10^-N550)^2))*1</f>
        <v>3.7960760786462613E-2</v>
      </c>
      <c r="AF550" s="44">
        <f t="shared" ref="AF550:AF558" si="255">AD550/(1+($A$28/(10^-N550))+(($A$28*$A$29)/(10^-N550)^2))*($A$28/(10^-N550))</f>
        <v>0.30595841519782069</v>
      </c>
      <c r="AG550" s="44">
        <f t="shared" ref="AG550:AG558" si="256">AD550/(1+($A$28/(10^-N550))+(($A$28*$A$29)/(10^-N550)^2))*(($A$28*$A$29)/(10^-N550)^2)</f>
        <v>2.2205032528469919E-4</v>
      </c>
      <c r="AH550" s="45">
        <f>AD550+AB550+SUM($AA$510:AA550)</f>
        <v>2.5464044402326289</v>
      </c>
      <c r="AI550" s="77">
        <f>AI549</f>
        <v>13.173808400134643</v>
      </c>
    </row>
    <row r="551" spans="4:35" ht="14.4" x14ac:dyDescent="0.3">
      <c r="E551" s="28">
        <v>42387.40625</v>
      </c>
      <c r="F551" s="86">
        <f t="shared" si="242"/>
        <v>2503.972222222219</v>
      </c>
      <c r="G551" s="10">
        <v>3112</v>
      </c>
      <c r="H551" s="10">
        <v>7.47</v>
      </c>
      <c r="J551" s="10">
        <v>8</v>
      </c>
      <c r="K551" s="17">
        <v>5</v>
      </c>
      <c r="L551" s="17">
        <v>1068</v>
      </c>
      <c r="N551" s="42">
        <v>7.43</v>
      </c>
      <c r="V551" s="43">
        <f t="shared" si="244"/>
        <v>3.114520437043926E-5</v>
      </c>
      <c r="W551" s="43">
        <f t="shared" si="245"/>
        <v>4.5971555000861421E-3</v>
      </c>
      <c r="X551" s="43">
        <f t="shared" si="246"/>
        <v>5.9106058505994347E-6</v>
      </c>
      <c r="Y551" s="22">
        <f>X551+W551+SUM($V$550:V551)+$Y$549</f>
        <v>6.8055770293173499E-3</v>
      </c>
      <c r="Z551" s="1">
        <f t="shared" si="243"/>
        <v>2.0834253870854749E-5</v>
      </c>
      <c r="AA551" s="22">
        <f t="shared" si="247"/>
        <v>1.2975083801982194E-2</v>
      </c>
      <c r="AB551" s="44">
        <f t="shared" si="248"/>
        <v>1.9151737505044275</v>
      </c>
      <c r="AC551" s="44">
        <f t="shared" si="249"/>
        <v>7.3033169856419139E-2</v>
      </c>
      <c r="AD551" s="44">
        <f t="shared" si="250"/>
        <v>0.6620974952806038</v>
      </c>
      <c r="AE551" s="44">
        <f t="shared" si="254"/>
        <v>7.3033169856419139E-2</v>
      </c>
      <c r="AF551" s="44">
        <f t="shared" si="255"/>
        <v>0.58863712009986524</v>
      </c>
      <c r="AG551" s="44">
        <f t="shared" si="256"/>
        <v>4.2720532431936406E-4</v>
      </c>
      <c r="AH551" s="45">
        <f>AD551+AB551+SUM($AA$510:AA551)</f>
        <v>3.7970515516094112</v>
      </c>
      <c r="AI551" s="45">
        <f>AD551+AB551+SUM($AA$551:AA551)+$AI$550-$AH$550</f>
        <v>13.217650289489029</v>
      </c>
    </row>
    <row r="552" spans="4:35" ht="14.4" x14ac:dyDescent="0.3">
      <c r="E552" s="28">
        <v>42391.510416666664</v>
      </c>
      <c r="F552" s="86">
        <f t="shared" ref="F552:F569" si="257">E552-E$511</f>
        <v>2507.0763888888832</v>
      </c>
      <c r="G552" s="10">
        <v>3413</v>
      </c>
      <c r="H552" s="10">
        <v>16.510000000000002</v>
      </c>
      <c r="J552" s="10">
        <v>23</v>
      </c>
      <c r="L552" s="17">
        <v>1044</v>
      </c>
      <c r="N552" s="42">
        <v>7.43</v>
      </c>
      <c r="V552" s="43">
        <f t="shared" si="244"/>
        <v>6.7289438204605454E-5</v>
      </c>
      <c r="W552" s="43">
        <f t="shared" si="245"/>
        <v>9.9321875451750564E-3</v>
      </c>
      <c r="X552" s="43">
        <f t="shared" si="246"/>
        <v>1.2769906480792853E-5</v>
      </c>
      <c r="Y552" s="22">
        <f>X552+W552+SUM($V$550:V552)+$Y$549</f>
        <v>1.2214757813241063E-2</v>
      </c>
      <c r="Z552" s="1">
        <f t="shared" si="243"/>
        <v>6.3630144466103296E-4</v>
      </c>
      <c r="AA552" s="22">
        <f t="shared" si="247"/>
        <v>1.3910287861436606E-2</v>
      </c>
      <c r="AB552" s="44">
        <f t="shared" si="248"/>
        <v>2.0532135730879748</v>
      </c>
      <c r="AC552" s="44">
        <f t="shared" si="249"/>
        <v>7.8297175697684879E-2</v>
      </c>
      <c r="AD552" s="44">
        <f t="shared" si="250"/>
        <v>0.70981944257518892</v>
      </c>
      <c r="AE552" s="44">
        <f t="shared" si="254"/>
        <v>7.8297175697684879E-2</v>
      </c>
      <c r="AF552" s="44">
        <f t="shared" si="255"/>
        <v>0.63106426990978393</v>
      </c>
      <c r="AG552" s="44">
        <f t="shared" si="256"/>
        <v>4.5799696772000034E-4</v>
      </c>
      <c r="AH552" s="45">
        <f>AD552+AB552+SUM($AA$510:AA552)</f>
        <v>3.9967236093489804</v>
      </c>
      <c r="AI552" s="45">
        <f>AD552+AB552+SUM($AA$551:AA552)+$AI$550-$AH$550</f>
        <v>13.417322347228598</v>
      </c>
    </row>
    <row r="553" spans="4:35" ht="14.4" x14ac:dyDescent="0.3">
      <c r="E553" s="28">
        <v>42398.472916666666</v>
      </c>
      <c r="F553" s="86">
        <f t="shared" si="257"/>
        <v>2514.0388888888847</v>
      </c>
      <c r="G553" s="10">
        <v>3783</v>
      </c>
      <c r="H553" s="10">
        <v>33.96</v>
      </c>
      <c r="J553" s="10">
        <v>10</v>
      </c>
      <c r="L553" s="17">
        <v>1049</v>
      </c>
      <c r="N553" s="42">
        <v>7.43</v>
      </c>
      <c r="V553" s="43">
        <f t="shared" si="244"/>
        <v>1.3907289661776982E-4</v>
      </c>
      <c r="W553" s="43">
        <f t="shared" si="245"/>
        <v>2.0527710269453433E-2</v>
      </c>
      <c r="X553" s="43">
        <f t="shared" si="246"/>
        <v>2.6392669209420494E-5</v>
      </c>
      <c r="Y553" s="22">
        <f>X553+W553+SUM($V$550:V553)+$Y$549</f>
        <v>2.2962976196865839E-2</v>
      </c>
      <c r="Z553" s="1">
        <f t="shared" si="243"/>
        <v>1.4528807846970482E-3</v>
      </c>
      <c r="AA553" s="22">
        <f t="shared" si="247"/>
        <v>1.5492130974824006E-2</v>
      </c>
      <c r="AB553" s="44">
        <f t="shared" si="248"/>
        <v>2.2866998807226837</v>
      </c>
      <c r="AC553" s="44">
        <f t="shared" si="249"/>
        <v>8.7200934513375919E-2</v>
      </c>
      <c r="AD553" s="44">
        <f t="shared" si="250"/>
        <v>0.79053833266364193</v>
      </c>
      <c r="AE553" s="44">
        <f t="shared" si="254"/>
        <v>8.7200934513375891E-2</v>
      </c>
      <c r="AF553" s="44">
        <f t="shared" si="255"/>
        <v>0.70282731891390016</v>
      </c>
      <c r="AG553" s="44">
        <f t="shared" si="256"/>
        <v>5.1007923636583194E-4</v>
      </c>
      <c r="AH553" s="45">
        <f>AD553+AB553+SUM($AA$510:AA553)</f>
        <v>4.3264209380469669</v>
      </c>
      <c r="AI553" s="45">
        <f>AD553+AB553+SUM($AA$551:AA553)+$AI$550-$AH$550</f>
        <v>13.747019675926584</v>
      </c>
    </row>
    <row r="554" spans="4:35" ht="14.4" x14ac:dyDescent="0.3">
      <c r="E554" s="28">
        <v>42403.436805555553</v>
      </c>
      <c r="F554" s="86">
        <f t="shared" si="257"/>
        <v>2519.0027777777723</v>
      </c>
      <c r="G554" s="10">
        <v>4402</v>
      </c>
      <c r="H554" s="10">
        <v>50.28</v>
      </c>
      <c r="J554" s="10">
        <v>11</v>
      </c>
      <c r="L554" s="17">
        <v>1034</v>
      </c>
      <c r="N554" s="42">
        <v>7.43</v>
      </c>
      <c r="V554" s="43">
        <f t="shared" si="244"/>
        <v>2.0296218902088244E-4</v>
      </c>
      <c r="W554" s="43">
        <f t="shared" si="245"/>
        <v>2.9958022829750772E-2</v>
      </c>
      <c r="X554" s="43">
        <f t="shared" si="246"/>
        <v>3.8517310325177912E-5</v>
      </c>
      <c r="Y554" s="22">
        <f>X554+W554+SUM($V$550:V554)+$Y$549</f>
        <v>3.2608375587299815E-2</v>
      </c>
      <c r="Z554" s="1">
        <f t="shared" si="243"/>
        <v>1.6031690241556376E-3</v>
      </c>
      <c r="AA554" s="22">
        <f t="shared" si="247"/>
        <v>1.7769283135837796E-2</v>
      </c>
      <c r="AB554" s="44">
        <f t="shared" si="248"/>
        <v>2.6228165572108773</v>
      </c>
      <c r="AC554" s="44">
        <f t="shared" si="249"/>
        <v>0.10001839628104678</v>
      </c>
      <c r="AD554" s="44">
        <f t="shared" si="250"/>
        <v>0.90673771643561596</v>
      </c>
      <c r="AE554" s="44">
        <f t="shared" si="254"/>
        <v>0.10001839628104681</v>
      </c>
      <c r="AF554" s="44">
        <f t="shared" si="255"/>
        <v>0.80613426556218115</v>
      </c>
      <c r="AG554" s="44">
        <f t="shared" si="256"/>
        <v>5.8505459238795087E-4</v>
      </c>
      <c r="AH554" s="45">
        <f>AD554+AB554+SUM($AA$510:AA554)</f>
        <v>4.7965062814429711</v>
      </c>
      <c r="AI554" s="45">
        <f>AD554+AB554+SUM($AA$551:AA554)+$AI$550-$AH$550</f>
        <v>14.217105019322588</v>
      </c>
    </row>
    <row r="555" spans="4:35" ht="14.4" x14ac:dyDescent="0.3">
      <c r="E555" s="28">
        <v>42412.501388888886</v>
      </c>
      <c r="F555" s="86">
        <f t="shared" si="257"/>
        <v>2528.0673611111051</v>
      </c>
      <c r="G555" s="10">
        <v>4640</v>
      </c>
      <c r="H555" s="10">
        <v>76.98</v>
      </c>
      <c r="J555" s="10">
        <v>9</v>
      </c>
      <c r="L555" s="17">
        <v>1019</v>
      </c>
      <c r="N555" s="42">
        <v>7.43</v>
      </c>
      <c r="V555" s="43">
        <f t="shared" si="244"/>
        <v>3.0623259971881365E-4</v>
      </c>
      <c r="W555" s="43">
        <f t="shared" si="245"/>
        <v>4.5201144399591768E-2</v>
      </c>
      <c r="X555" s="43">
        <f t="shared" si="246"/>
        <v>5.8115534385776347E-5</v>
      </c>
      <c r="Y555" s="22">
        <f>X555+W555+SUM($V$550:V555)+$Y$549</f>
        <v>4.8177327980920226E-2</v>
      </c>
      <c r="Z555" s="1">
        <f t="shared" si="243"/>
        <v>1.7280979670071168E-3</v>
      </c>
      <c r="AA555" s="22">
        <f t="shared" si="247"/>
        <v>1.8458291279492015E-2</v>
      </c>
      <c r="AB555" s="44">
        <f t="shared" si="248"/>
        <v>2.7245168876864874</v>
      </c>
      <c r="AC555" s="44">
        <f t="shared" si="249"/>
        <v>0.10389663318154886</v>
      </c>
      <c r="AD555" s="44">
        <f t="shared" si="250"/>
        <v>0.94189668520248393</v>
      </c>
      <c r="AE555" s="44">
        <f t="shared" si="254"/>
        <v>0.10389663318154883</v>
      </c>
      <c r="AF555" s="44">
        <f t="shared" si="255"/>
        <v>0.83739231179876916</v>
      </c>
      <c r="AG555" s="44">
        <f t="shared" si="256"/>
        <v>6.0774022216581087E-4</v>
      </c>
      <c r="AH555" s="45">
        <f>AD555+AB555+SUM($AA$510:AA555)</f>
        <v>4.9518238719649421</v>
      </c>
      <c r="AI555" s="45">
        <f>AD555+AB555+SUM($AA$551:AA555)+$AI$550-$AH$550</f>
        <v>14.372422609844559</v>
      </c>
    </row>
    <row r="556" spans="4:35" ht="14.4" x14ac:dyDescent="0.3">
      <c r="E556" s="28">
        <v>42440.491666666669</v>
      </c>
      <c r="F556" s="86">
        <f t="shared" si="257"/>
        <v>2556.0576388888876</v>
      </c>
      <c r="G556" s="10">
        <v>5086</v>
      </c>
      <c r="H556" s="10">
        <v>167.09</v>
      </c>
      <c r="J556" s="10">
        <v>7</v>
      </c>
      <c r="K556" s="17">
        <v>5</v>
      </c>
      <c r="L556" s="17">
        <v>1074</v>
      </c>
      <c r="N556" s="42">
        <v>7.43</v>
      </c>
      <c r="V556" s="43">
        <f t="shared" si="244"/>
        <v>7.0057408923179494E-4</v>
      </c>
      <c r="W556" s="43">
        <f t="shared" si="245"/>
        <v>0.1034075098440063</v>
      </c>
      <c r="X556" s="43">
        <f t="shared" si="246"/>
        <v>1.3295200318293553E-4</v>
      </c>
      <c r="Y556" s="22">
        <f>X556+W556+SUM($V$550:V556)+$Y$549</f>
        <v>0.1071591039833637</v>
      </c>
      <c r="Z556" s="1">
        <f t="shared" si="243"/>
        <v>2.0100635560602515E-3</v>
      </c>
      <c r="AA556" s="22">
        <f t="shared" si="247"/>
        <v>2.1324554538469744E-2</v>
      </c>
      <c r="AB556" s="44">
        <f t="shared" si="248"/>
        <v>3.1475886951141065</v>
      </c>
      <c r="AC556" s="44">
        <f t="shared" si="249"/>
        <v>0.12003003891833147</v>
      </c>
      <c r="AD556" s="44">
        <f t="shared" si="250"/>
        <v>1.0881574534214966</v>
      </c>
      <c r="AE556" s="44">
        <f t="shared" si="254"/>
        <v>0.12003003891833146</v>
      </c>
      <c r="AF556" s="44">
        <f t="shared" si="255"/>
        <v>0.96742530241074209</v>
      </c>
      <c r="AG556" s="44">
        <f t="shared" si="256"/>
        <v>7.0211209242295716E-4</v>
      </c>
      <c r="AH556" s="45">
        <f>AD556+AB556+SUM($AA$510:AA556)</f>
        <v>5.5424810021500432</v>
      </c>
      <c r="AI556" s="45">
        <f>AD556+AB556+SUM($AA$551:AA556)+$AI$550-$AH$550</f>
        <v>14.963079740029659</v>
      </c>
    </row>
    <row r="557" spans="4:35" ht="14.4" x14ac:dyDescent="0.3">
      <c r="E557" s="28">
        <v>42461.449305555558</v>
      </c>
      <c r="F557" s="86">
        <f t="shared" si="257"/>
        <v>2577.0152777777766</v>
      </c>
      <c r="G557" s="10">
        <v>5296</v>
      </c>
      <c r="H557" s="10">
        <v>239</v>
      </c>
      <c r="J557" s="10">
        <v>9</v>
      </c>
      <c r="L557" s="17">
        <v>1058</v>
      </c>
      <c r="N557" s="42">
        <v>7.43</v>
      </c>
      <c r="V557" s="43">
        <f t="shared" si="244"/>
        <v>9.8714943011973138E-4</v>
      </c>
      <c r="W557" s="43">
        <f t="shared" si="245"/>
        <v>0.14570716499741562</v>
      </c>
      <c r="X557" s="43">
        <f t="shared" si="246"/>
        <v>1.8733706569026097E-4</v>
      </c>
      <c r="Y557" s="22">
        <f>X557+W557+SUM($V$550:V557)+$Y$549</f>
        <v>0.15050029362940009</v>
      </c>
      <c r="Z557" s="1">
        <f t="shared" si="243"/>
        <v>2.0511924693163278E-3</v>
      </c>
      <c r="AA557" s="22">
        <f t="shared" si="247"/>
        <v>2.1874240091690783E-2</v>
      </c>
      <c r="AB557" s="44">
        <f t="shared" si="248"/>
        <v>3.2287244595243227</v>
      </c>
      <c r="AC557" s="44">
        <f t="shared" si="249"/>
        <v>0.12312406736459697</v>
      </c>
      <c r="AD557" s="44">
        <f t="shared" si="250"/>
        <v>1.1162070162246271</v>
      </c>
      <c r="AE557" s="44">
        <f t="shared" si="254"/>
        <v>0.12312406736459697</v>
      </c>
      <c r="AF557" s="44">
        <f t="shared" si="255"/>
        <v>0.99236273834152977</v>
      </c>
      <c r="AG557" s="44">
        <f t="shared" si="256"/>
        <v>7.2021051850029683E-4</v>
      </c>
      <c r="AH557" s="45">
        <f>AD557+AB557+SUM($AA$510:AA557)</f>
        <v>5.6735405694550813</v>
      </c>
      <c r="AI557" s="45">
        <f>AD557+AB557+SUM($AA$551:AA557)+$AI$550-$AH$550</f>
        <v>15.0941393073347</v>
      </c>
    </row>
    <row r="558" spans="4:35" ht="14.4" x14ac:dyDescent="0.3">
      <c r="E558" s="28">
        <v>42474.57708333333</v>
      </c>
      <c r="F558" s="86">
        <f t="shared" si="257"/>
        <v>2590.1430555555489</v>
      </c>
      <c r="G558" s="10">
        <v>5602</v>
      </c>
      <c r="H558" s="10">
        <v>294.39999999999998</v>
      </c>
      <c r="J558" s="10">
        <v>9</v>
      </c>
      <c r="L558" s="17">
        <v>1044</v>
      </c>
      <c r="N558" s="42">
        <v>7.43</v>
      </c>
      <c r="V558" s="43">
        <f t="shared" si="244"/>
        <v>1.1998795037816985E-3</v>
      </c>
      <c r="W558" s="43">
        <f t="shared" si="245"/>
        <v>0.17710696628101369</v>
      </c>
      <c r="X558" s="43">
        <f t="shared" si="246"/>
        <v>2.2770808406695427E-4</v>
      </c>
      <c r="Y558" s="22">
        <f>X558+W558+SUM($V$550:V558)+$Y$549</f>
        <v>0.18314034543515653</v>
      </c>
      <c r="Z558" s="1">
        <f t="shared" si="243"/>
        <v>2.1535025438550416E-3</v>
      </c>
      <c r="AA558" s="22">
        <f t="shared" si="247"/>
        <v>2.283194626421561E-2</v>
      </c>
      <c r="AB558" s="44">
        <f t="shared" si="248"/>
        <v>3.3700856831054304</v>
      </c>
      <c r="AC558" s="44">
        <f t="shared" si="249"/>
        <v>0.12851473139713762</v>
      </c>
      <c r="AD558" s="44">
        <f t="shared" si="250"/>
        <v>1.1650772098758306</v>
      </c>
      <c r="AE558" s="44">
        <f t="shared" si="254"/>
        <v>0.12851473139713768</v>
      </c>
      <c r="AF558" s="44">
        <f t="shared" si="255"/>
        <v>1.0358107354335222</v>
      </c>
      <c r="AG558" s="44">
        <f t="shared" si="256"/>
        <v>7.5174304517065425E-4</v>
      </c>
      <c r="AH558" s="45">
        <f>AD558+AB558+SUM($AA$510:AA558)</f>
        <v>5.8866039329516076</v>
      </c>
      <c r="AI558" s="45">
        <f>AD558+AB558+SUM($AA$551:AA558)+$AI$550-$AH$550</f>
        <v>15.307202670831224</v>
      </c>
    </row>
    <row r="559" spans="4:35" ht="14.4" x14ac:dyDescent="0.3">
      <c r="E559" s="28">
        <v>42507.443749999999</v>
      </c>
      <c r="F559" s="86">
        <f t="shared" si="257"/>
        <v>2623.0097222222175</v>
      </c>
      <c r="G559" s="10">
        <v>5692</v>
      </c>
      <c r="H559" s="10">
        <v>432.08</v>
      </c>
      <c r="J559" s="10">
        <v>10</v>
      </c>
      <c r="L559" s="17">
        <v>1039</v>
      </c>
      <c r="N559" s="42">
        <v>7.43</v>
      </c>
      <c r="V559" s="43">
        <f t="shared" si="244"/>
        <v>1.7525848062224169E-3</v>
      </c>
      <c r="W559" s="43">
        <f t="shared" si="245"/>
        <v>0.25868845763426129</v>
      </c>
      <c r="X559" s="43">
        <f t="shared" si="246"/>
        <v>3.3259817100965124E-4</v>
      </c>
      <c r="Y559" s="22">
        <f>X559+W559+SUM($V$550:V559)+$Y$549</f>
        <v>0.26657931168156929</v>
      </c>
      <c r="Z559" s="1">
        <f t="shared" si="243"/>
        <v>2.3997399791880329E-3</v>
      </c>
      <c r="AA559" s="22">
        <f t="shared" si="247"/>
        <v>2.3087652094561185E-2</v>
      </c>
      <c r="AB559" s="44">
        <f t="shared" si="248"/>
        <v>3.4078288762595252</v>
      </c>
      <c r="AC559" s="44">
        <f t="shared" si="249"/>
        <v>0.12995402902526179</v>
      </c>
      <c r="AD559" s="44">
        <f t="shared" si="250"/>
        <v>1.1781254639283079</v>
      </c>
      <c r="AE559" s="44">
        <f t="shared" ref="AE559:AE562" si="258">AD559/(1+($A$28/(10^-N559))+(($A$28*$A$29)/(10^-N559)^2))*1</f>
        <v>0.12995402902526176</v>
      </c>
      <c r="AF559" s="44">
        <f t="shared" ref="AF559:AF562" si="259">AD559/(1+($A$28/(10^-N559))+(($A$28*$A$29)/(10^-N559)^2))*($A$28/(10^-N559))</f>
        <v>1.0474112727298102</v>
      </c>
      <c r="AG559" s="44">
        <f t="shared" ref="AG559:AG562" si="260">AD559/(1+($A$28/(10^-N559))+(($A$28*$A$29)/(10^-N559)^2))*(($A$28*$A$29)/(10^-N559)^2)</f>
        <v>7.6016217323566452E-4</v>
      </c>
      <c r="AH559" s="45">
        <f>AD559+AB559+SUM($AA$510:AA559)</f>
        <v>5.96048303225274</v>
      </c>
      <c r="AI559" s="45">
        <f>AD559+AB559+SUM($AA$551:AA559)+$AI$550-$AH$550</f>
        <v>15.381081770132358</v>
      </c>
    </row>
    <row r="560" spans="4:35" ht="14.4" x14ac:dyDescent="0.3">
      <c r="E560" s="28">
        <v>42548.460416666669</v>
      </c>
      <c r="F560" s="86">
        <f t="shared" si="257"/>
        <v>2664.0263888888876</v>
      </c>
      <c r="G560" s="10">
        <v>6037</v>
      </c>
      <c r="H560" s="10">
        <v>562.13</v>
      </c>
      <c r="J560" s="10">
        <v>11</v>
      </c>
      <c r="L560" s="17">
        <v>1034</v>
      </c>
      <c r="N560" s="42">
        <v>7.43</v>
      </c>
      <c r="V560" s="43">
        <f t="shared" si="244"/>
        <v>2.2691156585980241E-3</v>
      </c>
      <c r="W560" s="43">
        <f t="shared" si="245"/>
        <v>0.3349304569070764</v>
      </c>
      <c r="X560" s="43">
        <f t="shared" si="246"/>
        <v>4.306232230129725E-4</v>
      </c>
      <c r="Y560" s="22">
        <f>X560+W560+SUM($V$550:V560)+$Y$549</f>
        <v>0.34518845166498568</v>
      </c>
      <c r="Z560" s="1">
        <f t="shared" si="243"/>
        <v>2.248152981922802E-3</v>
      </c>
      <c r="AA560" s="22">
        <f t="shared" si="247"/>
        <v>2.4369187253760288E-2</v>
      </c>
      <c r="AB560" s="44">
        <f t="shared" si="248"/>
        <v>3.5969885406365436</v>
      </c>
      <c r="AC560" s="44">
        <f t="shared" si="249"/>
        <v>0.13716743715326657</v>
      </c>
      <c r="AD560" s="44">
        <f t="shared" si="250"/>
        <v>1.2435201258795574</v>
      </c>
      <c r="AE560" s="44">
        <f t="shared" si="258"/>
        <v>0.13716743715326654</v>
      </c>
      <c r="AF560" s="44">
        <f t="shared" si="259"/>
        <v>1.1055503319397739</v>
      </c>
      <c r="AG560" s="44">
        <f t="shared" si="260"/>
        <v>8.0235678651659648E-4</v>
      </c>
      <c r="AH560" s="45">
        <f>AD560+AB560+SUM($AA$510:AA560)</f>
        <v>6.2394065458347683</v>
      </c>
      <c r="AI560" s="45">
        <f>AD560+AB560+SUM($AA$551:AA560)+$AI$550-$AH$550</f>
        <v>15.660005283714387</v>
      </c>
    </row>
    <row r="561" spans="4:37" ht="14.4" x14ac:dyDescent="0.3">
      <c r="E561" s="28">
        <v>42576.436805555553</v>
      </c>
      <c r="F561" s="86">
        <f t="shared" si="257"/>
        <v>2692.0027777777723</v>
      </c>
      <c r="G561" s="10">
        <v>5948</v>
      </c>
      <c r="H561" s="10">
        <v>649.32000000000005</v>
      </c>
      <c r="J561" s="10">
        <v>12</v>
      </c>
      <c r="L561" s="17">
        <v>1022</v>
      </c>
      <c r="N561" s="42">
        <v>7.43</v>
      </c>
      <c r="V561" s="43">
        <f t="shared" si="244"/>
        <v>2.5906515690795042E-3</v>
      </c>
      <c r="W561" s="43">
        <f t="shared" si="245"/>
        <v>0.38239043057634842</v>
      </c>
      <c r="X561" s="43">
        <f t="shared" si="246"/>
        <v>4.9164295533084561E-4</v>
      </c>
      <c r="Y561" s="22">
        <f>X561+W561+SUM($V$550:V561)+$Y$549</f>
        <v>0.39530009663565507</v>
      </c>
      <c r="Z561" s="1">
        <f t="shared" si="243"/>
        <v>2.0643637916207234E-3</v>
      </c>
      <c r="AA561" s="22">
        <f t="shared" si="247"/>
        <v>2.3731281237117121E-2</v>
      </c>
      <c r="AB561" s="44">
        <f t="shared" si="248"/>
        <v>3.5028310864721863</v>
      </c>
      <c r="AC561" s="44">
        <f t="shared" si="249"/>
        <v>0.1335768400382934</v>
      </c>
      <c r="AD561" s="44">
        <f t="shared" si="250"/>
        <v>1.2109688158233292</v>
      </c>
      <c r="AE561" s="44">
        <f t="shared" si="258"/>
        <v>0.1335768400382934</v>
      </c>
      <c r="AF561" s="44">
        <f t="shared" si="259"/>
        <v>1.0766106220880469</v>
      </c>
      <c r="AG561" s="44">
        <f t="shared" si="260"/>
        <v>7.8135369698867493E-4</v>
      </c>
      <c r="AH561" s="45">
        <f>AD561+AB561+SUM($AA$510:AA561)</f>
        <v>6.1364290628513007</v>
      </c>
      <c r="AI561" s="45">
        <f>AD561+AB561+SUM($AA$551:AA561)+$AI$550-$AH$550</f>
        <v>15.557027800730918</v>
      </c>
    </row>
    <row r="562" spans="4:37" ht="14.4" x14ac:dyDescent="0.3">
      <c r="D562" s="16" t="s">
        <v>409</v>
      </c>
      <c r="E562" s="28">
        <v>42605.498611111114</v>
      </c>
      <c r="F562" s="86">
        <f t="shared" si="257"/>
        <v>2721.0645833333328</v>
      </c>
      <c r="G562" s="10">
        <v>6081</v>
      </c>
      <c r="H562" s="10">
        <v>688.1</v>
      </c>
      <c r="J562" s="10">
        <v>12</v>
      </c>
      <c r="K562" s="17">
        <v>5</v>
      </c>
      <c r="L562" s="17">
        <v>1072</v>
      </c>
      <c r="N562" s="42">
        <v>7.43</v>
      </c>
      <c r="V562" s="43">
        <f t="shared" si="244"/>
        <v>2.8796895718284882E-3</v>
      </c>
      <c r="W562" s="43">
        <f t="shared" si="245"/>
        <v>0.42505358437258922</v>
      </c>
      <c r="X562" s="43">
        <f t="shared" si="246"/>
        <v>5.4649537144519278E-4</v>
      </c>
      <c r="Y562" s="22">
        <f>X562+W562+SUM($V$550:V562)+$Y$549</f>
        <v>0.44089779241983873</v>
      </c>
      <c r="Z562" s="1">
        <f>LINEST(Y560:Y562,E560:E562,TRUE,TRUE)</f>
        <v>1.6772823998361273E-3</v>
      </c>
      <c r="AA562" s="22">
        <f t="shared" si="247"/>
        <v>2.5448906098370926E-2</v>
      </c>
      <c r="AB562" s="44">
        <f t="shared" si="248"/>
        <v>3.7563593177876982</v>
      </c>
      <c r="AC562" s="44">
        <f t="shared" si="249"/>
        <v>0.14324487688152313</v>
      </c>
      <c r="AD562" s="44">
        <f t="shared" si="250"/>
        <v>1.2986164284186406</v>
      </c>
      <c r="AE562" s="44">
        <f t="shared" si="258"/>
        <v>0.14324487688152313</v>
      </c>
      <c r="AF562" s="44">
        <f t="shared" si="259"/>
        <v>1.1545336449502119</v>
      </c>
      <c r="AG562" s="44">
        <f t="shared" si="260"/>
        <v>8.379065869051803E-4</v>
      </c>
      <c r="AH562" s="45">
        <f>AD562+AB562+SUM($AA$510:AA562)</f>
        <v>6.503053812860494</v>
      </c>
      <c r="AI562" s="45">
        <f>AD562+AB562+SUM($AA$551:AA562)+$AI$550-$AH$550</f>
        <v>15.923652550740112</v>
      </c>
      <c r="AJ562" s="1">
        <f>LINEST(AI560:AI562,F560:F562,TRUE,TRUE)</f>
        <v>4.6739536101622617E-3</v>
      </c>
      <c r="AK562" s="1">
        <f>AJ562/Z562</f>
        <v>2.7866229387602903</v>
      </c>
    </row>
    <row r="563" spans="4:37" x14ac:dyDescent="0.25">
      <c r="D563" s="16" t="s">
        <v>410</v>
      </c>
      <c r="E563" s="28">
        <v>42640.492361111108</v>
      </c>
      <c r="F563" s="86">
        <f t="shared" si="257"/>
        <v>2756.058333333327</v>
      </c>
      <c r="G563" s="10">
        <v>2430</v>
      </c>
      <c r="H563" s="10">
        <v>6.82</v>
      </c>
      <c r="J563" s="10">
        <v>29</v>
      </c>
      <c r="L563" s="17">
        <v>1102</v>
      </c>
      <c r="N563" s="42">
        <v>7.43</v>
      </c>
      <c r="V563" s="17">
        <f t="shared" si="244"/>
        <v>2.934035063783826E-5</v>
      </c>
      <c r="W563" s="17">
        <f t="shared" si="245"/>
        <v>4.330751941933453E-3</v>
      </c>
      <c r="X563" s="17">
        <f t="shared" si="246"/>
        <v>5.5680883026486903E-6</v>
      </c>
      <c r="AA563" s="17">
        <f t="shared" si="247"/>
        <v>1.0454113203804542E-2</v>
      </c>
      <c r="AB563" s="17">
        <f t="shared" si="248"/>
        <v>1.5430685071698373</v>
      </c>
      <c r="AC563" s="17">
        <f t="shared" si="249"/>
        <v>5.8843321319824712E-2</v>
      </c>
    </row>
    <row r="564" spans="4:37" x14ac:dyDescent="0.25">
      <c r="E564" s="28">
        <v>42754.591666666667</v>
      </c>
      <c r="F564" s="86">
        <f t="shared" si="257"/>
        <v>2870.1576388888861</v>
      </c>
      <c r="G564" s="10">
        <v>3540</v>
      </c>
      <c r="H564" s="10">
        <v>1.25</v>
      </c>
      <c r="J564" s="10">
        <v>9</v>
      </c>
      <c r="K564" s="17">
        <v>10</v>
      </c>
      <c r="L564" s="17">
        <v>1068</v>
      </c>
      <c r="V564" s="17">
        <f t="shared" si="244"/>
        <v>5.2117142520815363E-6</v>
      </c>
      <c r="W564" s="17">
        <f t="shared" si="245"/>
        <v>7.6926966199567307E-4</v>
      </c>
      <c r="X564" s="17">
        <f t="shared" si="246"/>
        <v>9.8905720391556835E-7</v>
      </c>
      <c r="AA564" s="17">
        <f t="shared" si="247"/>
        <v>1.4759574761894911E-2</v>
      </c>
      <c r="AB564" s="17">
        <f t="shared" si="248"/>
        <v>2.1785716827717456</v>
      </c>
      <c r="AC564" s="17">
        <f t="shared" si="249"/>
        <v>8.3077577535900934E-2</v>
      </c>
    </row>
    <row r="565" spans="4:37" x14ac:dyDescent="0.25">
      <c r="E565" s="28">
        <v>42814.579861111109</v>
      </c>
      <c r="F565" s="86">
        <f t="shared" si="257"/>
        <v>2930.1458333333285</v>
      </c>
      <c r="G565" s="10">
        <v>3264</v>
      </c>
      <c r="H565" s="10">
        <v>1.21</v>
      </c>
      <c r="J565" s="10">
        <v>10</v>
      </c>
      <c r="L565" s="17">
        <v>1048</v>
      </c>
      <c r="V565" s="17">
        <f t="shared" si="244"/>
        <v>4.9504648754903034E-6</v>
      </c>
      <c r="W565" s="17">
        <f t="shared" si="245"/>
        <v>7.3070821946327562E-4</v>
      </c>
      <c r="X565" s="17">
        <f t="shared" si="246"/>
        <v>9.3947839636048965E-7</v>
      </c>
      <c r="AA565" s="17">
        <f t="shared" si="247"/>
        <v>1.3353981283967231E-2</v>
      </c>
      <c r="AB565" s="17">
        <f t="shared" si="248"/>
        <v>1.9711005192794475</v>
      </c>
      <c r="AC565" s="17">
        <f t="shared" si="249"/>
        <v>7.5165879331155275E-2</v>
      </c>
    </row>
    <row r="566" spans="4:37" x14ac:dyDescent="0.25">
      <c r="D566" s="16" t="s">
        <v>164</v>
      </c>
      <c r="E566" s="28">
        <v>42818.422222222223</v>
      </c>
      <c r="F566" s="86">
        <f t="shared" si="257"/>
        <v>2933.9881944444423</v>
      </c>
      <c r="G566" s="10">
        <v>3335</v>
      </c>
      <c r="H566" s="10">
        <v>1.28</v>
      </c>
      <c r="J566" s="10">
        <v>10</v>
      </c>
      <c r="L566" s="17">
        <v>1044</v>
      </c>
      <c r="V566" s="17">
        <f t="shared" si="244"/>
        <v>5.2168674077465156E-6</v>
      </c>
      <c r="W566" s="17">
        <f t="shared" si="245"/>
        <v>7.700302881783204E-4</v>
      </c>
      <c r="X566" s="17">
        <f t="shared" si="246"/>
        <v>9.900351481171928E-7</v>
      </c>
      <c r="AA566" s="17">
        <f t="shared" si="247"/>
        <v>1.3592385003777054E-2</v>
      </c>
      <c r="AB566" s="17">
        <f t="shared" si="248"/>
        <v>2.0062898524021082</v>
      </c>
      <c r="AC566" s="17">
        <f t="shared" si="249"/>
        <v>7.6507788148777942E-2</v>
      </c>
    </row>
    <row r="567" spans="4:37" x14ac:dyDescent="0.25">
      <c r="E567" s="28">
        <v>42818.509027777778</v>
      </c>
      <c r="F567" s="86">
        <f t="shared" si="257"/>
        <v>2934.0749999999971</v>
      </c>
      <c r="G567" s="10">
        <v>600.70000000000005</v>
      </c>
      <c r="H567" s="10">
        <v>0.24</v>
      </c>
      <c r="J567" s="10">
        <v>22</v>
      </c>
      <c r="L567" s="17">
        <v>1054</v>
      </c>
      <c r="V567" s="17">
        <f t="shared" si="244"/>
        <v>9.8753201288879797E-7</v>
      </c>
      <c r="W567" s="17">
        <f t="shared" si="245"/>
        <v>1.4576363572915761E-4</v>
      </c>
      <c r="X567" s="17">
        <f t="shared" si="246"/>
        <v>1.8740967063856337E-7</v>
      </c>
      <c r="AA567" s="17">
        <f t="shared" si="247"/>
        <v>2.4717103339262541E-3</v>
      </c>
      <c r="AB567" s="17">
        <f t="shared" si="248"/>
        <v>0.36483423326043746</v>
      </c>
      <c r="AC567" s="17">
        <f t="shared" si="249"/>
        <v>1.39125760887899E-2</v>
      </c>
    </row>
    <row r="568" spans="4:37" x14ac:dyDescent="0.25">
      <c r="E568" s="28">
        <v>42962.616666666669</v>
      </c>
      <c r="F568" s="86">
        <f t="shared" si="257"/>
        <v>3078.1826388888876</v>
      </c>
      <c r="G568" s="10">
        <v>1952</v>
      </c>
      <c r="H568" s="10">
        <v>0</v>
      </c>
      <c r="J568" s="10">
        <v>10</v>
      </c>
      <c r="L568" s="17">
        <v>1074</v>
      </c>
      <c r="V568" s="17">
        <f t="shared" si="244"/>
        <v>0</v>
      </c>
      <c r="W568" s="17">
        <f t="shared" si="245"/>
        <v>0</v>
      </c>
      <c r="X568" s="17">
        <f t="shared" si="246"/>
        <v>0</v>
      </c>
      <c r="AA568" s="17">
        <f t="shared" si="247"/>
        <v>8.1843355208597989E-3</v>
      </c>
      <c r="AB568" s="17">
        <f t="shared" si="248"/>
        <v>1.2080403328475691</v>
      </c>
      <c r="AC568" s="17">
        <f t="shared" si="249"/>
        <v>4.6067368456268777E-2</v>
      </c>
    </row>
    <row r="569" spans="4:37" x14ac:dyDescent="0.25">
      <c r="E569" s="28">
        <v>43028.477083333331</v>
      </c>
      <c r="F569" s="86">
        <f t="shared" si="257"/>
        <v>3144.0430555555504</v>
      </c>
      <c r="G569" s="10">
        <v>2233</v>
      </c>
      <c r="H569" s="10">
        <v>0</v>
      </c>
      <c r="J569" s="10">
        <v>22</v>
      </c>
      <c r="L569" s="17">
        <v>1047</v>
      </c>
      <c r="V569" s="17">
        <f t="shared" si="244"/>
        <v>0</v>
      </c>
      <c r="W569" s="17">
        <f t="shared" si="245"/>
        <v>0</v>
      </c>
      <c r="X569" s="17">
        <f t="shared" si="246"/>
        <v>0</v>
      </c>
      <c r="AA569" s="17">
        <f t="shared" si="247"/>
        <v>9.1271404849200578E-3</v>
      </c>
      <c r="AB569" s="17">
        <f t="shared" si="248"/>
        <v>1.3472020790505208</v>
      </c>
      <c r="AC569" s="17">
        <f t="shared" si="249"/>
        <v>5.1374157694205634E-2</v>
      </c>
    </row>
    <row r="570" spans="4:37" x14ac:dyDescent="0.25">
      <c r="E570" s="28">
        <v>43130.431250000001</v>
      </c>
      <c r="F570" s="86"/>
      <c r="G570" s="10">
        <v>2479.75</v>
      </c>
      <c r="H570" s="10">
        <v>0</v>
      </c>
      <c r="J570" s="10">
        <v>312</v>
      </c>
      <c r="L570" s="17">
        <v>1027</v>
      </c>
      <c r="V570" s="17">
        <f t="shared" si="244"/>
        <v>0</v>
      </c>
      <c r="W570" s="17">
        <f t="shared" si="245"/>
        <v>0</v>
      </c>
      <c r="X570" s="17">
        <f t="shared" si="246"/>
        <v>0</v>
      </c>
      <c r="AA570" s="17">
        <f t="shared" si="247"/>
        <v>9.9420896058781769E-3</v>
      </c>
      <c r="AB570" s="17">
        <f t="shared" si="248"/>
        <v>1.4674917965024583</v>
      </c>
      <c r="AC570" s="17">
        <f t="shared" si="249"/>
        <v>5.5961281637573246E-2</v>
      </c>
    </row>
    <row r="571" spans="4:37" x14ac:dyDescent="0.25">
      <c r="E571" s="28"/>
      <c r="F571" s="86"/>
    </row>
    <row r="572" spans="4:37" x14ac:dyDescent="0.25">
      <c r="E572" s="28"/>
      <c r="F572" s="86"/>
    </row>
    <row r="573" spans="4:37" x14ac:dyDescent="0.25">
      <c r="E573" s="28"/>
    </row>
    <row r="574" spans="4:37" ht="14.4" thickBot="1" x14ac:dyDescent="0.3">
      <c r="D574" s="87" t="s">
        <v>143</v>
      </c>
      <c r="E574" s="87" t="s">
        <v>16</v>
      </c>
      <c r="F574" s="86" t="s">
        <v>17</v>
      </c>
      <c r="G574" s="86" t="s">
        <v>20</v>
      </c>
      <c r="H574" s="86" t="s">
        <v>21</v>
      </c>
      <c r="I574" s="86"/>
      <c r="J574" s="86" t="s">
        <v>22</v>
      </c>
      <c r="K574" s="86"/>
      <c r="L574" s="86"/>
      <c r="M574" s="86"/>
      <c r="N574" s="86"/>
      <c r="O574" s="90"/>
      <c r="P574" s="90"/>
      <c r="Q574" s="90"/>
      <c r="R574" s="87"/>
      <c r="S574" s="87"/>
    </row>
    <row r="575" spans="4:37" ht="15" thickBot="1" x14ac:dyDescent="0.35">
      <c r="E575" s="89">
        <v>39883.446527777778</v>
      </c>
      <c r="F575" s="87"/>
      <c r="G575" s="86"/>
      <c r="H575" s="86"/>
      <c r="I575" s="86"/>
      <c r="J575" s="87"/>
      <c r="K575" s="87"/>
      <c r="L575" s="87"/>
      <c r="M575" s="87"/>
      <c r="N575" s="87"/>
      <c r="O575" s="95">
        <v>91.68</v>
      </c>
      <c r="P575" s="94">
        <v>20.079999999999998</v>
      </c>
      <c r="Q575" s="101">
        <f>P575-S575</f>
        <v>15.485695999999999</v>
      </c>
      <c r="R575" s="87">
        <v>22.88</v>
      </c>
      <c r="S575" s="85">
        <f>R575*P575/100</f>
        <v>4.5943039999999993</v>
      </c>
      <c r="T575" s="40">
        <f>Q575/$A$18+S575</f>
        <v>11.046677333333331</v>
      </c>
      <c r="U575" s="40">
        <f>$A$16-T575</f>
        <v>105.95332266666666</v>
      </c>
      <c r="V575" s="43">
        <f t="shared" ref="V575:V614" si="261">($A$15*L575/1000/$A$13*H575)/$Q$575</f>
        <v>0</v>
      </c>
      <c r="W575" s="43">
        <f t="shared" ref="W575:W614" si="262">($U$575*L575/1000/$A$13*H575)/$Q$575</f>
        <v>0</v>
      </c>
      <c r="X575" s="43">
        <f t="shared" ref="X575:X614" si="263">($A$46*$S$575*H575*L575/1000000)/$Q$575</f>
        <v>0</v>
      </c>
      <c r="Y575" s="22">
        <f>X575+W575+SUM($V$575:V575)</f>
        <v>0</v>
      </c>
      <c r="Z575" s="22"/>
      <c r="AA575" s="22">
        <f t="shared" ref="AA575:AA614" si="264">($A$15*L575/1000/$A$13*G575)/$Q$575</f>
        <v>0</v>
      </c>
      <c r="AB575" s="44">
        <f t="shared" ref="AB575:AB614" si="265">($U$575*L575/1000/$A$13*G575)/$Q$575</f>
        <v>0</v>
      </c>
      <c r="AC575" s="44">
        <f t="shared" ref="AC575:AC614" si="266">($A$14*$S$575/1000*G575/1000000*L575/1000*1000000)/$Q$575</f>
        <v>0</v>
      </c>
      <c r="AD575" s="44">
        <f t="shared" ref="AD575:AD614" si="267">($A$14*((L575/1000)*G575/10^6)*(1+($A$28/(10^-N575))+(($A$28*$A$29)/(10^-N575)^2))*1000000)*$S$575/1000/$Q$575</f>
        <v>0</v>
      </c>
      <c r="AE575" s="44">
        <f>AD575/(1+($A$28/(10^-N575))+(($A$28*$A$29)/(10^-N575)^2))*1</f>
        <v>0</v>
      </c>
      <c r="AF575" s="44">
        <f>AD575/(1+($A$28/(10^-N575))+(($A$28*$A$29)/(10^-N575)^2))*($A$28/(10^-N575))</f>
        <v>0</v>
      </c>
      <c r="AG575" s="44">
        <f>AD575/(1+($A$28/(10^-N575))+(($A$28*$A$29)/(10^-N575)^2))*(($A$28*$A$29)/(10^-N575)^2)</f>
        <v>0</v>
      </c>
      <c r="AH575" s="45">
        <f>AD575+AB575+SUM($AA$575:AA575)</f>
        <v>0</v>
      </c>
      <c r="AI575" s="45">
        <f>AD575+AB575+SUM($AA$575:AA575)</f>
        <v>0</v>
      </c>
    </row>
    <row r="576" spans="4:37" ht="14.4" x14ac:dyDescent="0.3">
      <c r="E576" s="89">
        <v>39884.446527777778</v>
      </c>
      <c r="F576" s="86">
        <f>E576-E$575</f>
        <v>1</v>
      </c>
      <c r="G576" s="86">
        <v>1144</v>
      </c>
      <c r="H576" s="86">
        <v>2.14</v>
      </c>
      <c r="I576" s="86"/>
      <c r="J576" s="86">
        <v>801</v>
      </c>
      <c r="K576" s="86"/>
      <c r="L576" s="79">
        <v>1037</v>
      </c>
      <c r="M576" s="86"/>
      <c r="N576" s="42">
        <v>7.57</v>
      </c>
      <c r="O576" s="90"/>
      <c r="P576" s="90"/>
      <c r="Q576" s="90"/>
      <c r="R576" s="88"/>
      <c r="S576" s="87"/>
      <c r="V576" s="43">
        <f t="shared" si="261"/>
        <v>4.6638645319036814E-6</v>
      </c>
      <c r="W576" s="43">
        <f t="shared" si="262"/>
        <v>6.5886925816321744E-4</v>
      </c>
      <c r="X576" s="43">
        <f t="shared" si="263"/>
        <v>1.4401965108836898E-6</v>
      </c>
      <c r="Y576" s="22">
        <f>X576+W576+SUM($V$575:V576)</f>
        <v>6.6497331920600475E-4</v>
      </c>
      <c r="Z576" s="22"/>
      <c r="AA576" s="22">
        <f t="shared" si="264"/>
        <v>2.4932060862139305E-3</v>
      </c>
      <c r="AB576" s="44">
        <f t="shared" si="265"/>
        <v>0.35221795856949567</v>
      </c>
      <c r="AC576" s="44">
        <f t="shared" si="266"/>
        <v>2.2835113281784138E-2</v>
      </c>
      <c r="AD576" s="44">
        <f t="shared" si="267"/>
        <v>0.27714633944234596</v>
      </c>
      <c r="AE576" s="44">
        <f t="shared" ref="AE576:AE613" si="268">AD576/(1+($A$28/(10^-N576))+(($A$28*$A$29)/(10^-N576)^2))*1</f>
        <v>2.2835113281784135E-2</v>
      </c>
      <c r="AF576" s="44">
        <f t="shared" ref="AF576:AF613" si="269">AD576/(1+($A$28/(10^-N576))+(($A$28*$A$29)/(10^-N576)^2))*($A$28/(10^-N576))</f>
        <v>0.25405670747222681</v>
      </c>
      <c r="AG576" s="44">
        <f t="shared" ref="AG576:AG613" si="270">AD576/(1+($A$28/(10^-N576))+(($A$28*$A$29)/(10^-N576)^2))*(($A$28*$A$29)/(10^-N576)^2)</f>
        <v>2.5451868833504539E-4</v>
      </c>
      <c r="AH576" s="45">
        <f>AD576+AB576+SUM($AA$575:AA576)</f>
        <v>0.63185750409805563</v>
      </c>
      <c r="AI576" s="45">
        <f>AD576+AB576+SUM($AA$575:AA576)</f>
        <v>0.63185750409805563</v>
      </c>
    </row>
    <row r="577" spans="5:35" ht="14.4" x14ac:dyDescent="0.3">
      <c r="E577" s="89">
        <v>39891.413888888892</v>
      </c>
      <c r="F577" s="86">
        <f t="shared" ref="F577:F616" si="271">E577-E$575</f>
        <v>7.9673611111138598</v>
      </c>
      <c r="G577" s="86">
        <v>1585</v>
      </c>
      <c r="H577" s="86">
        <v>0</v>
      </c>
      <c r="I577" s="86"/>
      <c r="J577" s="86">
        <v>1031</v>
      </c>
      <c r="K577" s="86"/>
      <c r="L577" s="79">
        <v>1037</v>
      </c>
      <c r="M577" s="86"/>
      <c r="N577" s="42">
        <v>7.57</v>
      </c>
      <c r="O577" s="90"/>
      <c r="P577" s="90"/>
      <c r="Q577" s="90"/>
      <c r="R577" s="87"/>
      <c r="S577" s="87"/>
      <c r="V577" s="43">
        <f t="shared" si="261"/>
        <v>0</v>
      </c>
      <c r="W577" s="43">
        <f t="shared" si="262"/>
        <v>0</v>
      </c>
      <c r="X577" s="43">
        <f t="shared" si="263"/>
        <v>0</v>
      </c>
      <c r="Y577" s="22">
        <f>X577+W577+SUM($V$575:V577)</f>
        <v>4.6638645319036814E-6</v>
      </c>
      <c r="Z577" s="22"/>
      <c r="AA577" s="22">
        <f t="shared" si="264"/>
        <v>3.4543108799380069E-3</v>
      </c>
      <c r="AB577" s="44">
        <f t="shared" si="265"/>
        <v>0.48799428700406516</v>
      </c>
      <c r="AC577" s="44">
        <f t="shared" si="266"/>
        <v>3.1637809922751621E-2</v>
      </c>
      <c r="AD577" s="44">
        <f t="shared" si="267"/>
        <v>0.38398334616793561</v>
      </c>
      <c r="AE577" s="44">
        <f t="shared" si="268"/>
        <v>3.1637809922751621E-2</v>
      </c>
      <c r="AF577" s="44">
        <f t="shared" si="269"/>
        <v>0.35199290327227223</v>
      </c>
      <c r="AG577" s="44">
        <f t="shared" si="270"/>
        <v>3.5263297291175438E-4</v>
      </c>
      <c r="AH577" s="45">
        <f>AD577+AB577+SUM($AA$575:AA577)</f>
        <v>0.87792515013815275</v>
      </c>
      <c r="AI577" s="45">
        <f>AD577+AB577+SUM($AA$575:AA577)</f>
        <v>0.87792515013815275</v>
      </c>
    </row>
    <row r="578" spans="5:35" ht="14.4" x14ac:dyDescent="0.3">
      <c r="E578" s="89">
        <v>39897.662499999999</v>
      </c>
      <c r="F578" s="86">
        <f t="shared" si="271"/>
        <v>14.215972222220444</v>
      </c>
      <c r="G578" s="86">
        <v>1791</v>
      </c>
      <c r="H578" s="86">
        <v>0.88</v>
      </c>
      <c r="I578" s="86"/>
      <c r="J578" s="86">
        <v>1246</v>
      </c>
      <c r="K578" s="86"/>
      <c r="L578" s="79">
        <v>1037</v>
      </c>
      <c r="M578" s="86"/>
      <c r="N578" s="42">
        <v>7.57</v>
      </c>
      <c r="O578" s="90"/>
      <c r="P578" s="90"/>
      <c r="Q578" s="90"/>
      <c r="R578" s="87"/>
      <c r="S578" s="87"/>
      <c r="V578" s="43">
        <f t="shared" si="261"/>
        <v>1.9178508355491776E-6</v>
      </c>
      <c r="W578" s="43">
        <f t="shared" si="262"/>
        <v>2.7093689120730435E-4</v>
      </c>
      <c r="X578" s="43">
        <f t="shared" si="263"/>
        <v>5.9223034092413398E-7</v>
      </c>
      <c r="Y578" s="22">
        <f>X578+W578+SUM($V$575:V578)</f>
        <v>2.7811083691568132E-4</v>
      </c>
      <c r="Z578" s="1">
        <f t="shared" ref="Z578:Z627" si="272">LINEST(Y575:Y578,E575:E578,TRUE,TRUE)</f>
        <v>-6.3328577758417972E-6</v>
      </c>
      <c r="AA578" s="22">
        <f t="shared" si="264"/>
        <v>3.9032623255324736E-3</v>
      </c>
      <c r="AB578" s="44">
        <f t="shared" si="265"/>
        <v>0.55141815017304785</v>
      </c>
      <c r="AC578" s="44">
        <f t="shared" si="266"/>
        <v>3.5749727174541425E-2</v>
      </c>
      <c r="AD578" s="44">
        <f t="shared" si="267"/>
        <v>0.43388906813045591</v>
      </c>
      <c r="AE578" s="44">
        <f t="shared" si="268"/>
        <v>3.5749727174541418E-2</v>
      </c>
      <c r="AF578" s="44">
        <f t="shared" si="269"/>
        <v>0.39774087682059278</v>
      </c>
      <c r="AG578" s="44">
        <f t="shared" si="270"/>
        <v>3.984641353217363E-4</v>
      </c>
      <c r="AH578" s="45">
        <f>AD578+AB578+SUM($AA$575:AA578)</f>
        <v>0.99515799759518819</v>
      </c>
      <c r="AI578" s="45">
        <f>AD578+AB578+SUM($AA$575:AA578)</f>
        <v>0.99515799759518819</v>
      </c>
    </row>
    <row r="579" spans="5:35" ht="14.4" x14ac:dyDescent="0.3">
      <c r="E579" s="89">
        <v>39913.519444444442</v>
      </c>
      <c r="F579" s="86">
        <f t="shared" si="271"/>
        <v>30.072916666664241</v>
      </c>
      <c r="G579" s="86">
        <v>2244</v>
      </c>
      <c r="H579" s="86">
        <v>0.21</v>
      </c>
      <c r="I579" s="86"/>
      <c r="J579" s="86">
        <v>1603</v>
      </c>
      <c r="K579" s="86"/>
      <c r="L579" s="79">
        <v>1037</v>
      </c>
      <c r="M579" s="86"/>
      <c r="N579" s="42">
        <v>7.57</v>
      </c>
      <c r="O579" s="90"/>
      <c r="P579" s="90"/>
      <c r="Q579" s="90"/>
      <c r="R579" s="87"/>
      <c r="S579" s="87"/>
      <c r="V579" s="43">
        <f t="shared" si="261"/>
        <v>4.5766894939241734E-7</v>
      </c>
      <c r="W579" s="43">
        <f t="shared" si="262"/>
        <v>6.4655394492652178E-5</v>
      </c>
      <c r="X579" s="43">
        <f t="shared" si="263"/>
        <v>1.4132769499325924E-7</v>
      </c>
      <c r="Y579" s="22">
        <f>X579+W579+SUM($V$575:V579)</f>
        <v>7.1836106504490714E-5</v>
      </c>
      <c r="Z579" s="1">
        <f t="shared" si="272"/>
        <v>-1.463259656226623E-5</v>
      </c>
      <c r="AA579" s="22">
        <f t="shared" si="264"/>
        <v>4.890519630650402E-3</v>
      </c>
      <c r="AB579" s="44">
        <f t="shared" si="265"/>
        <v>0.69088907257862608</v>
      </c>
      <c r="AC579" s="44">
        <f t="shared" si="266"/>
        <v>4.4791952975807348E-2</v>
      </c>
      <c r="AD579" s="44">
        <f t="shared" si="267"/>
        <v>0.54363320429075546</v>
      </c>
      <c r="AE579" s="44">
        <f t="shared" si="268"/>
        <v>4.4791952975807341E-2</v>
      </c>
      <c r="AF579" s="44">
        <f t="shared" si="269"/>
        <v>0.49834200311859866</v>
      </c>
      <c r="AG579" s="44">
        <f t="shared" si="270"/>
        <v>4.9924819634951216E-4</v>
      </c>
      <c r="AH579" s="45">
        <f>AD579+AB579+SUM($AA$575:AA579)</f>
        <v>1.2492635757917163</v>
      </c>
      <c r="AI579" s="45">
        <f>AD579+AB579+SUM($AA$575:AA579)</f>
        <v>1.2492635757917163</v>
      </c>
    </row>
    <row r="580" spans="5:35" ht="14.4" x14ac:dyDescent="0.3">
      <c r="E580" s="89">
        <v>39920.70416666667</v>
      </c>
      <c r="F580" s="86">
        <f t="shared" si="271"/>
        <v>37.257638888891961</v>
      </c>
      <c r="G580" s="86">
        <v>2661</v>
      </c>
      <c r="H580" s="86">
        <v>0.16</v>
      </c>
      <c r="I580" s="86"/>
      <c r="J580" s="86">
        <v>1803</v>
      </c>
      <c r="K580" s="86"/>
      <c r="L580" s="79">
        <v>1037</v>
      </c>
      <c r="M580" s="86"/>
      <c r="N580" s="42">
        <v>7.57</v>
      </c>
      <c r="O580" s="90"/>
      <c r="P580" s="90"/>
      <c r="Q580" s="90"/>
      <c r="R580" s="87"/>
      <c r="S580" s="87"/>
      <c r="V580" s="43">
        <f t="shared" si="261"/>
        <v>3.4870015191803227E-7</v>
      </c>
      <c r="W580" s="43">
        <f t="shared" si="262"/>
        <v>4.9261252946782607E-5</v>
      </c>
      <c r="X580" s="43">
        <f t="shared" si="263"/>
        <v>1.0767824380438802E-7</v>
      </c>
      <c r="Y580" s="22">
        <f>X580+W580+SUM($V$575:V580)</f>
        <v>5.6757015659350301E-5</v>
      </c>
      <c r="Z580" s="1">
        <f t="shared" si="272"/>
        <v>-1.6940964571423475E-6</v>
      </c>
      <c r="AA580" s="22">
        <f t="shared" si="264"/>
        <v>5.7993194015867741E-3</v>
      </c>
      <c r="AB580" s="44">
        <f t="shared" si="265"/>
        <v>0.81927621307117826</v>
      </c>
      <c r="AC580" s="44">
        <f t="shared" si="266"/>
        <v>5.3115591296177961E-2</v>
      </c>
      <c r="AD580" s="44">
        <f t="shared" si="267"/>
        <v>0.64465595214692517</v>
      </c>
      <c r="AE580" s="44">
        <f t="shared" si="268"/>
        <v>5.3115591296177947E-2</v>
      </c>
      <c r="AF580" s="44">
        <f t="shared" si="269"/>
        <v>0.59094833792272317</v>
      </c>
      <c r="AG580" s="44">
        <f t="shared" si="270"/>
        <v>5.9202292802408715E-4</v>
      </c>
      <c r="AH580" s="45">
        <f>AD580+AB580+SUM($AA$575:AA580)</f>
        <v>1.4844727835420251</v>
      </c>
      <c r="AI580" s="45">
        <f>AD580+AB580+SUM($AA$575:AA580)</f>
        <v>1.4844727835420251</v>
      </c>
    </row>
    <row r="581" spans="5:35" ht="14.4" x14ac:dyDescent="0.3">
      <c r="E581" s="89">
        <v>39940.628472222219</v>
      </c>
      <c r="F581" s="86">
        <f t="shared" si="271"/>
        <v>57.181944444440887</v>
      </c>
      <c r="G581" s="86">
        <v>3032</v>
      </c>
      <c r="H581" s="86">
        <v>0</v>
      </c>
      <c r="I581" s="86"/>
      <c r="J581" s="86">
        <v>268</v>
      </c>
      <c r="K581" s="86"/>
      <c r="L581" s="79">
        <v>1037</v>
      </c>
      <c r="M581" s="86"/>
      <c r="N581" s="42">
        <v>7.57</v>
      </c>
      <c r="O581" s="90"/>
      <c r="P581" s="90"/>
      <c r="Q581" s="90"/>
      <c r="R581" s="87"/>
      <c r="S581" s="87"/>
      <c r="V581" s="43">
        <f t="shared" si="261"/>
        <v>0</v>
      </c>
      <c r="W581" s="43">
        <f t="shared" si="262"/>
        <v>0</v>
      </c>
      <c r="X581" s="43">
        <f t="shared" si="263"/>
        <v>0</v>
      </c>
      <c r="Y581" s="22">
        <f>X581+W581+SUM($V$575:V581)</f>
        <v>7.3880844687633084E-6</v>
      </c>
      <c r="Z581" s="1">
        <f t="shared" si="272"/>
        <v>-5.9922919818818721E-6</v>
      </c>
      <c r="AA581" s="22">
        <f t="shared" si="264"/>
        <v>6.6078678788467115E-3</v>
      </c>
      <c r="AB581" s="44">
        <f t="shared" si="265"/>
        <v>0.93350074334153044</v>
      </c>
      <c r="AC581" s="44">
        <f t="shared" si="266"/>
        <v>6.0521034502071247E-2</v>
      </c>
      <c r="AD581" s="44">
        <f t="shared" si="267"/>
        <v>0.73453470383670705</v>
      </c>
      <c r="AE581" s="44">
        <f t="shared" si="268"/>
        <v>6.0521034502071233E-2</v>
      </c>
      <c r="AF581" s="44">
        <f t="shared" si="269"/>
        <v>0.67333910581799961</v>
      </c>
      <c r="AG581" s="44">
        <f t="shared" si="270"/>
        <v>6.745635166362392E-4</v>
      </c>
      <c r="AH581" s="45">
        <f>AD581+AB581+SUM($AA$575:AA581)</f>
        <v>1.6951839333810057</v>
      </c>
      <c r="AI581" s="45">
        <f>AD581+AB581+SUM($AA$575:AA581)</f>
        <v>1.6951839333810057</v>
      </c>
    </row>
    <row r="582" spans="5:35" ht="14.4" x14ac:dyDescent="0.3">
      <c r="E582" s="89">
        <v>39959.638194444444</v>
      </c>
      <c r="F582" s="86">
        <f t="shared" si="271"/>
        <v>76.191666666665697</v>
      </c>
      <c r="G582" s="86">
        <v>3372</v>
      </c>
      <c r="H582" s="86">
        <v>0</v>
      </c>
      <c r="I582" s="86"/>
      <c r="J582" s="86">
        <v>640</v>
      </c>
      <c r="K582" s="86"/>
      <c r="L582" s="79">
        <v>1037</v>
      </c>
      <c r="M582" s="86"/>
      <c r="N582" s="42">
        <v>7.57</v>
      </c>
      <c r="O582" s="90"/>
      <c r="P582" s="90"/>
      <c r="Q582" s="90"/>
      <c r="R582" s="87"/>
      <c r="S582" s="87"/>
      <c r="V582" s="43">
        <f t="shared" si="261"/>
        <v>0</v>
      </c>
      <c r="W582" s="43">
        <f t="shared" si="262"/>
        <v>0</v>
      </c>
      <c r="X582" s="43">
        <f t="shared" si="263"/>
        <v>0</v>
      </c>
      <c r="Y582" s="22">
        <f>X582+W582+SUM($V$575:V582)</f>
        <v>7.3880844687633084E-6</v>
      </c>
      <c r="Z582" s="1">
        <f t="shared" si="272"/>
        <v>-1.4907473637907865E-6</v>
      </c>
      <c r="AA582" s="22">
        <f t="shared" si="264"/>
        <v>7.3488557016725296E-3</v>
      </c>
      <c r="AB582" s="44">
        <f t="shared" si="265"/>
        <v>1.0381809058534435</v>
      </c>
      <c r="AC582" s="44">
        <f t="shared" si="266"/>
        <v>6.7307694043860236E-2</v>
      </c>
      <c r="AD582" s="44">
        <f t="shared" si="267"/>
        <v>0.81690337115348832</v>
      </c>
      <c r="AE582" s="44">
        <f t="shared" si="268"/>
        <v>6.7307694043860236E-2</v>
      </c>
      <c r="AF582" s="44">
        <f t="shared" si="269"/>
        <v>0.74884546992687828</v>
      </c>
      <c r="AG582" s="44">
        <f t="shared" si="270"/>
        <v>7.5020718274980175E-4</v>
      </c>
      <c r="AH582" s="45">
        <f>AD582+AB582+SUM($AA$575:AA582)</f>
        <v>1.8895816189113726</v>
      </c>
      <c r="AI582" s="45">
        <f>AD582+AB582+SUM($AA$575:AA582)</f>
        <v>1.8895816189113726</v>
      </c>
    </row>
    <row r="583" spans="5:35" ht="14.4" x14ac:dyDescent="0.3">
      <c r="E583" s="89">
        <v>39974.46875</v>
      </c>
      <c r="F583" s="86">
        <f t="shared" si="271"/>
        <v>91.022222222221899</v>
      </c>
      <c r="G583" s="86">
        <v>3925.1</v>
      </c>
      <c r="H583" s="86">
        <v>0</v>
      </c>
      <c r="I583" s="86"/>
      <c r="J583" s="86">
        <v>857</v>
      </c>
      <c r="K583" s="86"/>
      <c r="L583" s="79">
        <v>1037</v>
      </c>
      <c r="M583" s="86"/>
      <c r="N583" s="42">
        <v>7.57</v>
      </c>
      <c r="O583" s="90"/>
      <c r="P583" s="90"/>
      <c r="Q583" s="90"/>
      <c r="R583" s="87"/>
      <c r="S583" s="87"/>
      <c r="V583" s="43">
        <f t="shared" si="261"/>
        <v>0</v>
      </c>
      <c r="W583" s="43">
        <f t="shared" si="262"/>
        <v>0</v>
      </c>
      <c r="X583" s="43">
        <f t="shared" si="263"/>
        <v>0</v>
      </c>
      <c r="Y583" s="22">
        <f>X583+W583+SUM($V$575:V583)</f>
        <v>7.3880844687633084E-6</v>
      </c>
      <c r="Z583" s="1">
        <f t="shared" si="272"/>
        <v>-8.5147302067040284E-7</v>
      </c>
      <c r="AA583" s="22">
        <f t="shared" si="264"/>
        <v>8.5542685393341766E-3</v>
      </c>
      <c r="AB583" s="44">
        <f t="shared" si="265"/>
        <v>1.2084708996338525</v>
      </c>
      <c r="AC583" s="44">
        <f t="shared" si="266"/>
        <v>7.8347992257282256E-2</v>
      </c>
      <c r="AD583" s="44">
        <f t="shared" si="267"/>
        <v>0.95089781201499302</v>
      </c>
      <c r="AE583" s="44">
        <f t="shared" si="268"/>
        <v>7.8347992257282256E-2</v>
      </c>
      <c r="AF583" s="44">
        <f t="shared" si="269"/>
        <v>0.87167655812870393</v>
      </c>
      <c r="AG583" s="44">
        <f t="shared" si="270"/>
        <v>8.7326162900689395E-4</v>
      </c>
      <c r="AH583" s="45">
        <f>AD583+AB583+SUM($AA$575:AA583)</f>
        <v>2.2024203220926202</v>
      </c>
      <c r="AI583" s="45">
        <f>AD583+AB583+SUM($AA$575:AA583)</f>
        <v>2.2024203220926202</v>
      </c>
    </row>
    <row r="584" spans="5:35" ht="14.4" x14ac:dyDescent="0.3">
      <c r="E584" s="89">
        <v>39993.468055555553</v>
      </c>
      <c r="F584" s="86">
        <f t="shared" si="271"/>
        <v>110.02152777777519</v>
      </c>
      <c r="G584" s="86">
        <v>4703.12</v>
      </c>
      <c r="H584" s="86">
        <v>0</v>
      </c>
      <c r="I584" s="86"/>
      <c r="J584" s="86">
        <v>1298</v>
      </c>
      <c r="K584" s="86"/>
      <c r="L584" s="79">
        <v>1037</v>
      </c>
      <c r="M584" s="86"/>
      <c r="N584" s="42">
        <v>7.57</v>
      </c>
      <c r="O584" s="90"/>
      <c r="P584" s="90"/>
      <c r="Q584" s="90"/>
      <c r="R584" s="87"/>
      <c r="S584" s="87"/>
      <c r="V584" s="43">
        <f t="shared" si="261"/>
        <v>0</v>
      </c>
      <c r="W584" s="43">
        <f t="shared" si="262"/>
        <v>0</v>
      </c>
      <c r="X584" s="43">
        <f t="shared" si="263"/>
        <v>0</v>
      </c>
      <c r="Y584" s="22">
        <f>X584+W584+SUM($V$575:V584)</f>
        <v>7.3880844687633084E-6</v>
      </c>
      <c r="Z584" s="1">
        <f t="shared" si="272"/>
        <v>0</v>
      </c>
      <c r="AA584" s="22">
        <f t="shared" si="264"/>
        <v>1.0249866615554598E-2</v>
      </c>
      <c r="AB584" s="44">
        <f t="shared" si="265"/>
        <v>1.4480098997442012</v>
      </c>
      <c r="AC584" s="44">
        <f t="shared" si="266"/>
        <v>9.3877865365231294E-2</v>
      </c>
      <c r="AD584" s="44">
        <f t="shared" si="267"/>
        <v>1.1393815489144106</v>
      </c>
      <c r="AE584" s="44">
        <f t="shared" si="268"/>
        <v>9.3877865365231267E-2</v>
      </c>
      <c r="AF584" s="44">
        <f t="shared" si="269"/>
        <v>1.0444573269639674</v>
      </c>
      <c r="AG584" s="44">
        <f t="shared" si="270"/>
        <v>1.0463565852118167E-3</v>
      </c>
      <c r="AH584" s="45">
        <f>AD584+AB584+SUM($AA$575:AA584)</f>
        <v>2.6406929257179415</v>
      </c>
      <c r="AI584" s="45">
        <f>AD584+AB584+SUM($AA$575:AA584)</f>
        <v>2.6406929257179415</v>
      </c>
    </row>
    <row r="585" spans="5:35" ht="14.4" x14ac:dyDescent="0.3">
      <c r="E585" s="89">
        <v>40007.547222222223</v>
      </c>
      <c r="F585" s="86">
        <f t="shared" si="271"/>
        <v>124.10069444444525</v>
      </c>
      <c r="G585" s="86">
        <v>5183</v>
      </c>
      <c r="H585" s="86">
        <v>0</v>
      </c>
      <c r="I585" s="86"/>
      <c r="J585" s="86">
        <v>174</v>
      </c>
      <c r="K585" s="86"/>
      <c r="L585" s="79">
        <v>1037</v>
      </c>
      <c r="M585" s="86"/>
      <c r="N585" s="42">
        <v>7.57</v>
      </c>
      <c r="O585" s="90"/>
      <c r="P585" s="90"/>
      <c r="Q585" s="90"/>
      <c r="R585" s="87"/>
      <c r="S585" s="87"/>
      <c r="V585" s="43">
        <f t="shared" si="261"/>
        <v>0</v>
      </c>
      <c r="W585" s="43">
        <f t="shared" si="262"/>
        <v>0</v>
      </c>
      <c r="X585" s="43">
        <f t="shared" si="263"/>
        <v>0</v>
      </c>
      <c r="Y585" s="22">
        <f>X585+W585+SUM($V$575:V585)</f>
        <v>7.3880844687633084E-6</v>
      </c>
      <c r="Z585" s="1">
        <f t="shared" si="272"/>
        <v>0</v>
      </c>
      <c r="AA585" s="22">
        <f t="shared" si="264"/>
        <v>1.1295705546194757E-2</v>
      </c>
      <c r="AB585" s="44">
        <f t="shared" si="265"/>
        <v>1.5957567126448391</v>
      </c>
      <c r="AC585" s="44">
        <f t="shared" si="266"/>
        <v>0.10345663648556572</v>
      </c>
      <c r="AD585" s="44">
        <f t="shared" si="267"/>
        <v>1.2556376550084603</v>
      </c>
      <c r="AE585" s="44">
        <f t="shared" si="268"/>
        <v>0.10345663648556568</v>
      </c>
      <c r="AF585" s="44">
        <f t="shared" si="269"/>
        <v>1.1510278975774046</v>
      </c>
      <c r="AG585" s="44">
        <f t="shared" si="270"/>
        <v>1.1531209454899824E-3</v>
      </c>
      <c r="AH585" s="45">
        <f>AD585+AB585+SUM($AA$575:AA585)</f>
        <v>2.9159915502588238</v>
      </c>
      <c r="AI585" s="45">
        <f>AD585+AB585+SUM($AA$575:AA585)</f>
        <v>2.9159915502588238</v>
      </c>
    </row>
    <row r="586" spans="5:35" ht="14.4" x14ac:dyDescent="0.3">
      <c r="E586" s="89">
        <v>40021.418055555558</v>
      </c>
      <c r="F586" s="86">
        <f t="shared" si="271"/>
        <v>137.97152777777956</v>
      </c>
      <c r="G586" s="86">
        <v>5782.97</v>
      </c>
      <c r="H586" s="86">
        <v>0</v>
      </c>
      <c r="I586" s="86"/>
      <c r="J586" s="86">
        <v>243</v>
      </c>
      <c r="K586" s="86"/>
      <c r="L586" s="79">
        <v>1037</v>
      </c>
      <c r="M586" s="86"/>
      <c r="N586" s="42">
        <v>7.57</v>
      </c>
      <c r="O586" s="90"/>
      <c r="P586" s="90"/>
      <c r="Q586" s="90"/>
      <c r="R586" s="87"/>
      <c r="S586" s="87"/>
      <c r="V586" s="43">
        <f t="shared" si="261"/>
        <v>0</v>
      </c>
      <c r="W586" s="43">
        <f t="shared" si="262"/>
        <v>0</v>
      </c>
      <c r="X586" s="43">
        <f t="shared" si="263"/>
        <v>0</v>
      </c>
      <c r="Y586" s="22">
        <f>X586+W586+SUM($V$575:V586)</f>
        <v>7.3880844687633084E-6</v>
      </c>
      <c r="Z586" s="1">
        <f t="shared" si="272"/>
        <v>0</v>
      </c>
      <c r="AA586" s="22">
        <f t="shared" si="264"/>
        <v>1.2603265734608895E-2</v>
      </c>
      <c r="AB586" s="44">
        <f t="shared" si="265"/>
        <v>1.7804771747103463</v>
      </c>
      <c r="AC586" s="44">
        <f t="shared" si="266"/>
        <v>0.11543249567758673</v>
      </c>
      <c r="AD586" s="44">
        <f t="shared" si="267"/>
        <v>1.40098685892037</v>
      </c>
      <c r="AE586" s="44">
        <f t="shared" si="268"/>
        <v>0.11543249567758671</v>
      </c>
      <c r="AF586" s="44">
        <f t="shared" si="269"/>
        <v>1.2842677601491812</v>
      </c>
      <c r="AG586" s="44">
        <f t="shared" si="270"/>
        <v>1.2866030936022005E-3</v>
      </c>
      <c r="AH586" s="45">
        <f>AD586+AB586+SUM($AA$575:AA586)</f>
        <v>3.2586644819708495</v>
      </c>
      <c r="AI586" s="45">
        <f>AD586+AB586+SUM($AA$575:AA586)</f>
        <v>3.2586644819708495</v>
      </c>
    </row>
    <row r="587" spans="5:35" ht="14.4" x14ac:dyDescent="0.3">
      <c r="E587" s="89">
        <v>40035.520138888889</v>
      </c>
      <c r="F587" s="86">
        <f t="shared" si="271"/>
        <v>152.07361111111095</v>
      </c>
      <c r="G587" s="86">
        <v>6269.6</v>
      </c>
      <c r="H587" s="86">
        <v>0</v>
      </c>
      <c r="I587" s="86"/>
      <c r="J587" s="86">
        <v>443</v>
      </c>
      <c r="K587" s="86"/>
      <c r="L587" s="79">
        <v>1037</v>
      </c>
      <c r="M587" s="86"/>
      <c r="N587" s="42">
        <v>7.57</v>
      </c>
      <c r="O587" s="90"/>
      <c r="P587" s="90"/>
      <c r="Q587" s="90"/>
      <c r="R587" s="87"/>
      <c r="S587" s="87"/>
      <c r="V587" s="43">
        <f t="shared" si="261"/>
        <v>0</v>
      </c>
      <c r="W587" s="43">
        <f t="shared" si="262"/>
        <v>0</v>
      </c>
      <c r="X587" s="43">
        <f t="shared" si="263"/>
        <v>0</v>
      </c>
      <c r="Y587" s="22">
        <f>X587+W587+SUM($V$575:V587)</f>
        <v>7.3880844687633084E-6</v>
      </c>
      <c r="Z587" s="1">
        <f t="shared" si="272"/>
        <v>0</v>
      </c>
      <c r="AA587" s="22">
        <f t="shared" si="264"/>
        <v>1.3663815452908096E-2</v>
      </c>
      <c r="AB587" s="44">
        <f t="shared" si="265"/>
        <v>1.9303021967196765</v>
      </c>
      <c r="AC587" s="44">
        <f t="shared" si="266"/>
        <v>0.125146001950589</v>
      </c>
      <c r="AD587" s="44">
        <f t="shared" si="267"/>
        <v>1.5188782253214441</v>
      </c>
      <c r="AE587" s="44">
        <f t="shared" si="268"/>
        <v>0.125146001950589</v>
      </c>
      <c r="AF587" s="44">
        <f t="shared" si="269"/>
        <v>1.3923373541677213</v>
      </c>
      <c r="AG587" s="44">
        <f t="shared" si="270"/>
        <v>1.3948692031340915E-3</v>
      </c>
      <c r="AH587" s="45">
        <f>AD587+AB587+SUM($AA$575:AA587)</f>
        <v>3.5400446858341619</v>
      </c>
      <c r="AI587" s="45">
        <f>AD587+AB587+SUM($AA$575:AA587)</f>
        <v>3.5400446858341619</v>
      </c>
    </row>
    <row r="588" spans="5:35" ht="14.4" x14ac:dyDescent="0.3">
      <c r="E588" s="89">
        <v>40049.463194444441</v>
      </c>
      <c r="F588" s="86">
        <f t="shared" si="271"/>
        <v>166.01666666666279</v>
      </c>
      <c r="G588" s="86">
        <v>6979</v>
      </c>
      <c r="H588" s="86">
        <v>0</v>
      </c>
      <c r="I588" s="86"/>
      <c r="J588" s="86">
        <v>727</v>
      </c>
      <c r="K588" s="86"/>
      <c r="L588" s="79">
        <v>1037</v>
      </c>
      <c r="M588" s="86"/>
      <c r="N588" s="42">
        <v>7.57</v>
      </c>
      <c r="O588" s="90"/>
      <c r="P588" s="90"/>
      <c r="Q588" s="90"/>
      <c r="R588" s="87"/>
      <c r="S588" s="87"/>
      <c r="V588" s="43">
        <f t="shared" si="261"/>
        <v>0</v>
      </c>
      <c r="W588" s="43">
        <f t="shared" si="262"/>
        <v>0</v>
      </c>
      <c r="X588" s="43">
        <f t="shared" si="263"/>
        <v>0</v>
      </c>
      <c r="Y588" s="22">
        <f>X588+W588+SUM($V$575:V588)</f>
        <v>7.3880844687633084E-6</v>
      </c>
      <c r="Z588" s="1">
        <f t="shared" si="272"/>
        <v>0</v>
      </c>
      <c r="AA588" s="22">
        <f t="shared" si="264"/>
        <v>1.5209864751474671E-2</v>
      </c>
      <c r="AB588" s="44">
        <f t="shared" si="265"/>
        <v>2.1487142769724739</v>
      </c>
      <c r="AC588" s="44">
        <f t="shared" si="266"/>
        <v>0.13930616747689814</v>
      </c>
      <c r="AD588" s="44">
        <f t="shared" si="267"/>
        <v>1.6907380270700454</v>
      </c>
      <c r="AE588" s="44">
        <f t="shared" si="268"/>
        <v>0.13930616747689811</v>
      </c>
      <c r="AF588" s="44">
        <f t="shared" si="269"/>
        <v>1.549879162105481</v>
      </c>
      <c r="AG588" s="44">
        <f t="shared" si="270"/>
        <v>1.5526974876663301E-3</v>
      </c>
      <c r="AH588" s="45">
        <f>AD588+AB588+SUM($AA$575:AA588)</f>
        <v>3.9455264325870352</v>
      </c>
      <c r="AI588" s="45">
        <f>AD588+AB588+SUM($AA$575:AA588)</f>
        <v>3.9455264325870352</v>
      </c>
    </row>
    <row r="589" spans="5:35" ht="14.4" x14ac:dyDescent="0.3">
      <c r="E589" s="89">
        <v>40063.415972222225</v>
      </c>
      <c r="F589" s="86">
        <f t="shared" si="271"/>
        <v>179.96944444444671</v>
      </c>
      <c r="G589" s="86">
        <v>7453.29</v>
      </c>
      <c r="H589" s="86">
        <v>0</v>
      </c>
      <c r="I589" s="86"/>
      <c r="J589" s="86">
        <v>1021</v>
      </c>
      <c r="K589" s="86"/>
      <c r="L589" s="79">
        <v>1037</v>
      </c>
      <c r="M589" s="86"/>
      <c r="N589" s="42">
        <v>7.57</v>
      </c>
      <c r="O589" s="90"/>
      <c r="P589" s="90"/>
      <c r="Q589" s="90"/>
      <c r="R589" s="87"/>
      <c r="S589" s="87"/>
      <c r="V589" s="43">
        <f t="shared" si="261"/>
        <v>0</v>
      </c>
      <c r="W589" s="43">
        <f t="shared" si="262"/>
        <v>0</v>
      </c>
      <c r="X589" s="43">
        <f t="shared" si="263"/>
        <v>0</v>
      </c>
      <c r="Y589" s="22">
        <f>X589+W589+SUM($V$575:V589)</f>
        <v>7.3880844687633084E-6</v>
      </c>
      <c r="Z589" s="1">
        <f t="shared" si="272"/>
        <v>0</v>
      </c>
      <c r="AA589" s="22">
        <f t="shared" si="264"/>
        <v>1.6243520970557191E-2</v>
      </c>
      <c r="AB589" s="44">
        <f t="shared" si="265"/>
        <v>2.2947400248482834</v>
      </c>
      <c r="AC589" s="44">
        <f t="shared" si="266"/>
        <v>0.14877335793006022</v>
      </c>
      <c r="AD589" s="44">
        <f t="shared" si="267"/>
        <v>1.8056398953690931</v>
      </c>
      <c r="AE589" s="44">
        <f t="shared" si="268"/>
        <v>0.14877335793006019</v>
      </c>
      <c r="AF589" s="44">
        <f t="shared" si="269"/>
        <v>1.6552083192619518</v>
      </c>
      <c r="AG589" s="44">
        <f t="shared" si="270"/>
        <v>1.6582181770810405E-3</v>
      </c>
      <c r="AH589" s="45">
        <f>AD589+AB589+SUM($AA$575:AA589)</f>
        <v>4.2226975697324498</v>
      </c>
      <c r="AI589" s="45">
        <f>AD589+AB589+SUM($AA$575:AA589)</f>
        <v>4.2226975697324498</v>
      </c>
    </row>
    <row r="590" spans="5:35" ht="14.4" x14ac:dyDescent="0.3">
      <c r="E590" s="89">
        <v>40077.395833333336</v>
      </c>
      <c r="F590" s="86">
        <f t="shared" si="271"/>
        <v>193.94930555555766</v>
      </c>
      <c r="G590" s="86">
        <v>8126.22</v>
      </c>
      <c r="H590" s="86">
        <v>0</v>
      </c>
      <c r="I590" s="86"/>
      <c r="J590" s="86">
        <v>1370</v>
      </c>
      <c r="K590" s="86"/>
      <c r="L590" s="79">
        <v>1037</v>
      </c>
      <c r="M590" s="86"/>
      <c r="N590" s="42">
        <v>7.57</v>
      </c>
      <c r="O590" s="90"/>
      <c r="P590" s="90"/>
      <c r="Q590" s="90"/>
      <c r="R590" s="87"/>
      <c r="S590" s="87"/>
      <c r="V590" s="43">
        <f t="shared" si="261"/>
        <v>0</v>
      </c>
      <c r="W590" s="43">
        <f t="shared" si="262"/>
        <v>0</v>
      </c>
      <c r="X590" s="43">
        <f t="shared" si="263"/>
        <v>0</v>
      </c>
      <c r="Y590" s="22">
        <f>X590+W590+SUM($V$575:V590)</f>
        <v>7.3880844687633084E-6</v>
      </c>
      <c r="Z590" s="1">
        <f t="shared" si="272"/>
        <v>0</v>
      </c>
      <c r="AA590" s="22">
        <f t="shared" si="264"/>
        <v>1.7710088428245951E-2</v>
      </c>
      <c r="AB590" s="44">
        <f t="shared" si="265"/>
        <v>2.5019236182575235</v>
      </c>
      <c r="AC590" s="44">
        <f t="shared" si="266"/>
        <v>0.16220555441669571</v>
      </c>
      <c r="AD590" s="44">
        <f t="shared" si="267"/>
        <v>1.9686644462440386</v>
      </c>
      <c r="AE590" s="44">
        <f t="shared" si="268"/>
        <v>0.16220555441669568</v>
      </c>
      <c r="AF590" s="44">
        <f t="shared" si="269"/>
        <v>1.8046509592613273</v>
      </c>
      <c r="AG590" s="44">
        <f t="shared" si="270"/>
        <v>1.8079325660157453E-3</v>
      </c>
      <c r="AH590" s="45">
        <f>AD590+AB590+SUM($AA$575:AA590)</f>
        <v>4.6106158024448813</v>
      </c>
      <c r="AI590" s="45">
        <f>AD590+AB590+SUM($AA$575:AA590)</f>
        <v>4.6106158024448813</v>
      </c>
    </row>
    <row r="591" spans="5:35" ht="14.4" x14ac:dyDescent="0.3">
      <c r="E591" s="89">
        <v>40091.397222222222</v>
      </c>
      <c r="F591" s="86">
        <f t="shared" si="271"/>
        <v>207.9506944444438</v>
      </c>
      <c r="G591" s="86">
        <v>8682.32</v>
      </c>
      <c r="H591" s="86">
        <v>0</v>
      </c>
      <c r="I591" s="86"/>
      <c r="J591" s="86">
        <v>1679</v>
      </c>
      <c r="K591" s="86"/>
      <c r="L591" s="79">
        <v>1037</v>
      </c>
      <c r="M591" s="86"/>
      <c r="N591" s="42">
        <v>7.57</v>
      </c>
      <c r="O591" s="90"/>
      <c r="P591" s="90"/>
      <c r="Q591" s="90"/>
      <c r="R591" s="87"/>
      <c r="S591" s="87"/>
      <c r="V591" s="43">
        <f t="shared" si="261"/>
        <v>0</v>
      </c>
      <c r="W591" s="43">
        <f t="shared" si="262"/>
        <v>0</v>
      </c>
      <c r="X591" s="43">
        <f t="shared" si="263"/>
        <v>0</v>
      </c>
      <c r="Y591" s="22">
        <f>X591+W591+SUM($V$575:V591)</f>
        <v>7.3880844687633084E-6</v>
      </c>
      <c r="Z591" s="1">
        <f t="shared" si="272"/>
        <v>0</v>
      </c>
      <c r="AA591" s="22">
        <f t="shared" si="264"/>
        <v>1.8922039393756061E-2</v>
      </c>
      <c r="AB591" s="44">
        <f t="shared" si="265"/>
        <v>2.6731372605306847</v>
      </c>
      <c r="AC591" s="44">
        <f t="shared" si="266"/>
        <v>0.17330573492019233</v>
      </c>
      <c r="AD591" s="44">
        <f t="shared" si="267"/>
        <v>2.1033856694642212</v>
      </c>
      <c r="AE591" s="44">
        <f t="shared" si="268"/>
        <v>0.17330573492019233</v>
      </c>
      <c r="AF591" s="44">
        <f t="shared" si="269"/>
        <v>1.9281482800876433</v>
      </c>
      <c r="AG591" s="44">
        <f t="shared" si="270"/>
        <v>1.9316544563856043E-3</v>
      </c>
      <c r="AH591" s="45">
        <f>AD591+AB591+SUM($AA$575:AA591)</f>
        <v>4.9354727073319813</v>
      </c>
      <c r="AI591" s="45">
        <f>AD591+AB591+SUM($AA$575:AA591)</f>
        <v>4.9354727073319813</v>
      </c>
    </row>
    <row r="592" spans="5:35" ht="14.4" x14ac:dyDescent="0.3">
      <c r="E592" s="89">
        <v>40105.458333333336</v>
      </c>
      <c r="F592" s="86">
        <f t="shared" si="271"/>
        <v>222.01180555555766</v>
      </c>
      <c r="G592" s="86">
        <v>9015.76</v>
      </c>
      <c r="H592" s="86">
        <v>0</v>
      </c>
      <c r="I592" s="86"/>
      <c r="J592" s="86">
        <v>2005</v>
      </c>
      <c r="K592" s="86"/>
      <c r="L592" s="79">
        <v>1037</v>
      </c>
      <c r="M592" s="86"/>
      <c r="N592" s="42">
        <v>7.57</v>
      </c>
      <c r="O592" s="90"/>
      <c r="P592" s="90"/>
      <c r="Q592" s="90"/>
      <c r="R592" s="87"/>
      <c r="S592" s="87"/>
      <c r="V592" s="43">
        <f t="shared" si="261"/>
        <v>0</v>
      </c>
      <c r="W592" s="43">
        <f t="shared" si="262"/>
        <v>0</v>
      </c>
      <c r="X592" s="43">
        <f t="shared" si="263"/>
        <v>0</v>
      </c>
      <c r="Y592" s="22">
        <f>X592+W592+SUM($V$575:V592)</f>
        <v>7.3880844687633084E-6</v>
      </c>
      <c r="Z592" s="1">
        <f t="shared" si="272"/>
        <v>0</v>
      </c>
      <c r="AA592" s="22">
        <f t="shared" si="264"/>
        <v>1.9648730510353242E-2</v>
      </c>
      <c r="AB592" s="44">
        <f t="shared" si="265"/>
        <v>2.77579771167178</v>
      </c>
      <c r="AC592" s="44">
        <f t="shared" si="266"/>
        <v>0.17996145185435153</v>
      </c>
      <c r="AD592" s="44">
        <f t="shared" si="267"/>
        <v>2.1841651060233604</v>
      </c>
      <c r="AE592" s="44">
        <f t="shared" si="268"/>
        <v>0.17996145185435147</v>
      </c>
      <c r="AF592" s="44">
        <f t="shared" si="269"/>
        <v>2.002197815524303</v>
      </c>
      <c r="AG592" s="44">
        <f t="shared" si="270"/>
        <v>2.0058386447059165E-3</v>
      </c>
      <c r="AH592" s="45">
        <f>AD592+AB592+SUM($AA$575:AA592)</f>
        <v>5.1385613255425691</v>
      </c>
      <c r="AI592" s="45">
        <f>AD592+AB592+SUM($AA$575:AA592)</f>
        <v>5.1385613255425691</v>
      </c>
    </row>
    <row r="593" spans="5:35" ht="14.4" x14ac:dyDescent="0.3">
      <c r="E593" s="89">
        <v>40119.404861111114</v>
      </c>
      <c r="F593" s="86">
        <f t="shared" si="271"/>
        <v>235.95833333333576</v>
      </c>
      <c r="G593" s="86">
        <v>9045.1200000000008</v>
      </c>
      <c r="H593" s="86">
        <v>0</v>
      </c>
      <c r="I593" s="86"/>
      <c r="J593" s="86">
        <v>2309</v>
      </c>
      <c r="K593" s="86"/>
      <c r="L593" s="79">
        <v>1037</v>
      </c>
      <c r="M593" s="86"/>
      <c r="N593" s="42">
        <v>7.57</v>
      </c>
      <c r="O593" s="90"/>
      <c r="P593" s="90"/>
      <c r="Q593" s="90"/>
      <c r="R593" s="87"/>
      <c r="S593" s="87"/>
      <c r="V593" s="43">
        <f t="shared" si="261"/>
        <v>0</v>
      </c>
      <c r="W593" s="43">
        <f t="shared" si="262"/>
        <v>0</v>
      </c>
      <c r="X593" s="43">
        <f t="shared" si="263"/>
        <v>0</v>
      </c>
      <c r="Y593" s="22">
        <f>X593+W593+SUM($V$575:V593)</f>
        <v>7.3880844687633084E-6</v>
      </c>
      <c r="Z593" s="1">
        <f t="shared" si="272"/>
        <v>0</v>
      </c>
      <c r="AA593" s="22">
        <f t="shared" si="264"/>
        <v>1.9712716988230201E-2</v>
      </c>
      <c r="AB593" s="44">
        <f t="shared" si="265"/>
        <v>2.7848371515875145</v>
      </c>
      <c r="AC593" s="44">
        <f t="shared" si="266"/>
        <v>0.18054749986654839</v>
      </c>
      <c r="AD593" s="44">
        <f t="shared" si="267"/>
        <v>2.1912778827069515</v>
      </c>
      <c r="AE593" s="44">
        <f t="shared" si="268"/>
        <v>0.18054749986654839</v>
      </c>
      <c r="AF593" s="44">
        <f t="shared" si="269"/>
        <v>2.0087180121426473</v>
      </c>
      <c r="AG593" s="44">
        <f t="shared" si="270"/>
        <v>2.0123706977561943E-3</v>
      </c>
      <c r="AH593" s="45">
        <f>AD593+AB593+SUM($AA$575:AA593)</f>
        <v>5.1744262591301249</v>
      </c>
      <c r="AI593" s="45">
        <f>AD593+AB593+SUM($AA$575:AA593)</f>
        <v>5.1744262591301249</v>
      </c>
    </row>
    <row r="594" spans="5:35" ht="14.4" x14ac:dyDescent="0.3">
      <c r="E594" s="89">
        <v>40161.460416666669</v>
      </c>
      <c r="F594" s="86">
        <f t="shared" si="271"/>
        <v>278.01388888889051</v>
      </c>
      <c r="G594" s="86">
        <v>10823</v>
      </c>
      <c r="H594" s="86">
        <v>0</v>
      </c>
      <c r="I594" s="86"/>
      <c r="J594" s="86">
        <v>2545</v>
      </c>
      <c r="K594" s="86"/>
      <c r="L594" s="79">
        <v>1037</v>
      </c>
      <c r="M594" s="86"/>
      <c r="N594" s="42">
        <v>7.57</v>
      </c>
      <c r="O594" s="90"/>
      <c r="P594" s="90"/>
      <c r="Q594" s="90"/>
      <c r="R594" s="87"/>
      <c r="S594" s="87"/>
      <c r="V594" s="43">
        <f t="shared" si="261"/>
        <v>0</v>
      </c>
      <c r="W594" s="43">
        <f t="shared" si="262"/>
        <v>0</v>
      </c>
      <c r="X594" s="43">
        <f t="shared" si="263"/>
        <v>0</v>
      </c>
      <c r="Y594" s="22">
        <f>X594+W594+SUM($V$575:V594)</f>
        <v>7.3880844687633084E-6</v>
      </c>
      <c r="Z594" s="1">
        <f t="shared" si="272"/>
        <v>0</v>
      </c>
      <c r="AA594" s="22">
        <f t="shared" si="264"/>
        <v>2.3587385901305394E-2</v>
      </c>
      <c r="AB594" s="44">
        <f t="shared" si="265"/>
        <v>3.3322158790189258</v>
      </c>
      <c r="AC594" s="44">
        <f t="shared" si="266"/>
        <v>0.2160353418258302</v>
      </c>
      <c r="AD594" s="44">
        <f t="shared" si="267"/>
        <v>2.6219884893221246</v>
      </c>
      <c r="AE594" s="44">
        <f t="shared" si="268"/>
        <v>0.21603534182583017</v>
      </c>
      <c r="AF594" s="44">
        <f t="shared" si="269"/>
        <v>2.4035452316188031</v>
      </c>
      <c r="AG594" s="44">
        <f t="shared" si="270"/>
        <v>2.4079158774914307E-3</v>
      </c>
      <c r="AH594" s="45">
        <f>AD594+AB594+SUM($AA$575:AA594)</f>
        <v>6.1761029790780153</v>
      </c>
      <c r="AI594" s="45">
        <f>AD594+AB594+SUM($AA$575:AA594)</f>
        <v>6.1761029790780153</v>
      </c>
    </row>
    <row r="595" spans="5:35" ht="14.4" x14ac:dyDescent="0.3">
      <c r="E595" s="89">
        <v>40189.425000000003</v>
      </c>
      <c r="F595" s="86">
        <f t="shared" si="271"/>
        <v>305.97847222222481</v>
      </c>
      <c r="G595" s="86">
        <v>11539</v>
      </c>
      <c r="H595" s="86">
        <v>0</v>
      </c>
      <c r="I595" s="86"/>
      <c r="J595" s="86">
        <v>2769</v>
      </c>
      <c r="K595" s="86"/>
      <c r="L595" s="79">
        <v>1037</v>
      </c>
      <c r="M595" s="86"/>
      <c r="N595" s="42">
        <v>7.57</v>
      </c>
      <c r="O595" s="90"/>
      <c r="P595" s="90"/>
      <c r="Q595" s="90"/>
      <c r="R595" s="87"/>
      <c r="S595" s="87"/>
      <c r="V595" s="43">
        <f t="shared" si="261"/>
        <v>0</v>
      </c>
      <c r="W595" s="43">
        <f t="shared" si="262"/>
        <v>0</v>
      </c>
      <c r="X595" s="43">
        <f t="shared" si="263"/>
        <v>0</v>
      </c>
      <c r="Y595" s="22">
        <f>X595+W595+SUM($V$575:V595)</f>
        <v>7.3880844687633084E-6</v>
      </c>
      <c r="Z595" s="1">
        <f t="shared" si="272"/>
        <v>0</v>
      </c>
      <c r="AA595" s="22">
        <f t="shared" si="264"/>
        <v>2.5147819081138587E-2</v>
      </c>
      <c r="AB595" s="44">
        <f t="shared" si="265"/>
        <v>3.5526599859557781</v>
      </c>
      <c r="AC595" s="44">
        <f t="shared" si="266"/>
        <v>0.2303272483903035</v>
      </c>
      <c r="AD595" s="44">
        <f t="shared" si="267"/>
        <v>2.7954472122598162</v>
      </c>
      <c r="AE595" s="44">
        <f t="shared" si="268"/>
        <v>0.23032724839030344</v>
      </c>
      <c r="AF595" s="44">
        <f t="shared" si="269"/>
        <v>2.5625527513304411</v>
      </c>
      <c r="AG595" s="44">
        <f t="shared" si="270"/>
        <v>2.5672125390717561E-3</v>
      </c>
      <c r="AH595" s="45">
        <f>AD595+AB595+SUM($AA$575:AA595)</f>
        <v>6.5951536280336969</v>
      </c>
      <c r="AI595" s="45">
        <f>AD595+AB595+SUM($AA$575:AA595)</f>
        <v>6.5951536280336969</v>
      </c>
    </row>
    <row r="596" spans="5:35" ht="14.4" x14ac:dyDescent="0.3">
      <c r="E596" s="89">
        <v>40203.479861111111</v>
      </c>
      <c r="F596" s="86">
        <f t="shared" si="271"/>
        <v>320.03333333333285</v>
      </c>
      <c r="G596" s="86">
        <v>13358</v>
      </c>
      <c r="H596" s="86">
        <v>0</v>
      </c>
      <c r="I596" s="86"/>
      <c r="J596" s="87">
        <v>2975</v>
      </c>
      <c r="K596" s="87"/>
      <c r="L596" s="79">
        <v>1037</v>
      </c>
      <c r="M596" s="87"/>
      <c r="N596" s="42">
        <v>7.57</v>
      </c>
      <c r="O596" s="90"/>
      <c r="P596" s="90"/>
      <c r="Q596" s="90"/>
      <c r="R596" s="87"/>
      <c r="S596" s="87"/>
      <c r="V596" s="43">
        <f t="shared" si="261"/>
        <v>0</v>
      </c>
      <c r="W596" s="43">
        <f t="shared" si="262"/>
        <v>0</v>
      </c>
      <c r="X596" s="43">
        <f t="shared" si="263"/>
        <v>0</v>
      </c>
      <c r="Y596" s="22">
        <f>X596+W596+SUM($V$575:V596)</f>
        <v>7.3880844687633084E-6</v>
      </c>
      <c r="Z596" s="1">
        <f t="shared" si="272"/>
        <v>0</v>
      </c>
      <c r="AA596" s="22">
        <f t="shared" si="264"/>
        <v>2.9112103933256715E-2</v>
      </c>
      <c r="AB596" s="44">
        <f t="shared" si="265"/>
        <v>4.1126988553945125</v>
      </c>
      <c r="AC596" s="44">
        <f t="shared" si="266"/>
        <v>0.26663587693887458</v>
      </c>
      <c r="AD596" s="44">
        <f t="shared" si="267"/>
        <v>3.2361195824045952</v>
      </c>
      <c r="AE596" s="44">
        <f t="shared" si="268"/>
        <v>0.26663587693887453</v>
      </c>
      <c r="AF596" s="44">
        <f t="shared" si="269"/>
        <v>2.9665117993129417</v>
      </c>
      <c r="AG596" s="44">
        <f t="shared" si="270"/>
        <v>2.9719061527793151E-3</v>
      </c>
      <c r="AH596" s="45">
        <f>AD596+AB596+SUM($AA$575:AA596)</f>
        <v>7.6249769715504669</v>
      </c>
      <c r="AI596" s="45">
        <f>AD596+AB596+SUM($AA$575:AA596)</f>
        <v>7.6249769715504669</v>
      </c>
    </row>
    <row r="597" spans="5:35" ht="14.4" x14ac:dyDescent="0.3">
      <c r="E597" s="89">
        <v>40288.458333333336</v>
      </c>
      <c r="F597" s="86">
        <f t="shared" si="271"/>
        <v>405.01180555555766</v>
      </c>
      <c r="G597" s="86">
        <v>13464</v>
      </c>
      <c r="H597" s="86">
        <v>0</v>
      </c>
      <c r="I597" s="86"/>
      <c r="J597" s="86">
        <v>21</v>
      </c>
      <c r="K597" s="86"/>
      <c r="L597" s="79">
        <v>1037</v>
      </c>
      <c r="M597" s="86"/>
      <c r="N597" s="42">
        <v>7.57</v>
      </c>
      <c r="O597" s="90"/>
      <c r="P597" s="90"/>
      <c r="Q597" s="90"/>
      <c r="R597" s="87"/>
      <c r="S597" s="87"/>
      <c r="V597" s="43">
        <f t="shared" si="261"/>
        <v>0</v>
      </c>
      <c r="W597" s="43">
        <f t="shared" si="262"/>
        <v>0</v>
      </c>
      <c r="X597" s="43">
        <f t="shared" si="263"/>
        <v>0</v>
      </c>
      <c r="Y597" s="22">
        <f>X597+W597+SUM($V$575:V597)</f>
        <v>7.3880844687633084E-6</v>
      </c>
      <c r="Z597" s="1">
        <f t="shared" si="272"/>
        <v>0</v>
      </c>
      <c r="AA597" s="22">
        <f t="shared" si="264"/>
        <v>2.9343117783902414E-2</v>
      </c>
      <c r="AB597" s="44">
        <f t="shared" si="265"/>
        <v>4.1453344354717565</v>
      </c>
      <c r="AC597" s="44">
        <f t="shared" si="266"/>
        <v>0.26875171785484409</v>
      </c>
      <c r="AD597" s="44">
        <f t="shared" si="267"/>
        <v>3.2617992257445332</v>
      </c>
      <c r="AE597" s="44">
        <f t="shared" si="268"/>
        <v>0.26875171785484409</v>
      </c>
      <c r="AF597" s="44">
        <f t="shared" si="269"/>
        <v>2.9900520187115927</v>
      </c>
      <c r="AG597" s="44">
        <f t="shared" si="270"/>
        <v>2.9954891780970736E-3</v>
      </c>
      <c r="AH597" s="45">
        <f>AD597+AB597+SUM($AA$575:AA597)</f>
        <v>7.7126353127515515</v>
      </c>
      <c r="AI597" s="45">
        <f>AD597+AB597+SUM($AA$575:AA597)</f>
        <v>7.7126353127515515</v>
      </c>
    </row>
    <row r="598" spans="5:35" ht="14.4" x14ac:dyDescent="0.3">
      <c r="E598" s="89">
        <v>40361.460416666669</v>
      </c>
      <c r="F598" s="86">
        <f t="shared" si="271"/>
        <v>478.01388888889051</v>
      </c>
      <c r="G598" s="86">
        <v>14906</v>
      </c>
      <c r="H598" s="86">
        <v>0.36</v>
      </c>
      <c r="I598" s="86"/>
      <c r="J598" s="86">
        <v>22</v>
      </c>
      <c r="K598" s="86"/>
      <c r="L598" s="79">
        <v>1037</v>
      </c>
      <c r="M598" s="86"/>
      <c r="N598" s="42">
        <v>7.57</v>
      </c>
      <c r="O598" s="90"/>
      <c r="P598" s="90"/>
      <c r="Q598" s="90"/>
      <c r="R598" s="87"/>
      <c r="S598" s="87"/>
      <c r="V598" s="43">
        <f t="shared" si="261"/>
        <v>7.8457534181557254E-7</v>
      </c>
      <c r="W598" s="43">
        <f t="shared" si="262"/>
        <v>1.1083781913026086E-4</v>
      </c>
      <c r="X598" s="43">
        <f t="shared" si="263"/>
        <v>2.4227604855987304E-7</v>
      </c>
      <c r="Y598" s="22">
        <f>X598+W598+SUM($V$575:V598)</f>
        <v>1.1925275498939961E-4</v>
      </c>
      <c r="Z598" s="1">
        <f t="shared" si="272"/>
        <v>5.8466585301534474E-7</v>
      </c>
      <c r="AA598" s="22">
        <f t="shared" si="264"/>
        <v>3.248577790306368E-2</v>
      </c>
      <c r="AB598" s="44">
        <f t="shared" si="265"/>
        <v>4.5893014776546348</v>
      </c>
      <c r="AC598" s="44">
        <f t="shared" si="266"/>
        <v>0.29753513861737274</v>
      </c>
      <c r="AD598" s="44">
        <f t="shared" si="267"/>
        <v>3.6111392794821753</v>
      </c>
      <c r="AE598" s="44">
        <f t="shared" si="268"/>
        <v>0.29753513861737263</v>
      </c>
      <c r="AF598" s="44">
        <f t="shared" si="269"/>
        <v>3.3102878335498356</v>
      </c>
      <c r="AG598" s="44">
        <f t="shared" si="270"/>
        <v>3.3163073149669463E-3</v>
      </c>
      <c r="AH598" s="45">
        <f>AD598+AB598+SUM($AA$575:AA598)</f>
        <v>8.5384281865751355</v>
      </c>
      <c r="AI598" s="45">
        <f>AD598+AB598+SUM($AA$575:AA598)</f>
        <v>8.5384281865751355</v>
      </c>
    </row>
    <row r="599" spans="5:35" ht="14.4" x14ac:dyDescent="0.3">
      <c r="E599" s="89">
        <v>40507.540277777778</v>
      </c>
      <c r="F599" s="86">
        <f t="shared" si="271"/>
        <v>624.09375</v>
      </c>
      <c r="G599" s="86">
        <v>16384</v>
      </c>
      <c r="H599" s="86">
        <v>0</v>
      </c>
      <c r="I599" s="86"/>
      <c r="J599" s="86">
        <v>24</v>
      </c>
      <c r="K599" s="86"/>
      <c r="L599" s="79">
        <v>1037</v>
      </c>
      <c r="M599" s="86"/>
      <c r="N599" s="42">
        <v>7.57</v>
      </c>
      <c r="O599" s="90"/>
      <c r="P599" s="90"/>
      <c r="Q599" s="90"/>
      <c r="R599" s="87"/>
      <c r="S599" s="87"/>
      <c r="V599" s="43">
        <f t="shared" si="261"/>
        <v>0</v>
      </c>
      <c r="W599" s="43">
        <f t="shared" si="262"/>
        <v>0</v>
      </c>
      <c r="X599" s="43">
        <f t="shared" si="263"/>
        <v>0</v>
      </c>
      <c r="Y599" s="22">
        <f>X599+W599+SUM($V$575:V599)</f>
        <v>8.1726598105788803E-6</v>
      </c>
      <c r="Z599" s="1">
        <f t="shared" si="272"/>
        <v>5.0290035878531539E-8</v>
      </c>
      <c r="AA599" s="22">
        <f t="shared" si="264"/>
        <v>3.57068955564065E-2</v>
      </c>
      <c r="AB599" s="44">
        <f t="shared" si="265"/>
        <v>5.0443523017505392</v>
      </c>
      <c r="AC599" s="44">
        <f t="shared" si="266"/>
        <v>0.32703714686079666</v>
      </c>
      <c r="AD599" s="44">
        <f t="shared" si="267"/>
        <v>3.9692007215239475</v>
      </c>
      <c r="AE599" s="44">
        <f t="shared" si="268"/>
        <v>0.32703714686079655</v>
      </c>
      <c r="AF599" s="44">
        <f t="shared" si="269"/>
        <v>3.638518439881961</v>
      </c>
      <c r="AG599" s="44">
        <f t="shared" si="270"/>
        <v>3.6451347811900211E-3</v>
      </c>
      <c r="AH599" s="45">
        <f>AD599+AB599+SUM($AA$575:AA599)</f>
        <v>9.3872473482692183</v>
      </c>
      <c r="AI599" s="45">
        <f>AD599+AB599+SUM($AA$575:AA599)</f>
        <v>9.3872473482692183</v>
      </c>
    </row>
    <row r="600" spans="5:35" ht="14.4" x14ac:dyDescent="0.3">
      <c r="E600" s="106">
        <v>40534.463888888888</v>
      </c>
      <c r="F600" s="86">
        <f t="shared" si="271"/>
        <v>651.01736111110949</v>
      </c>
      <c r="G600" s="105">
        <v>18279</v>
      </c>
      <c r="H600" s="86">
        <v>1.84</v>
      </c>
      <c r="I600" s="86"/>
      <c r="J600" s="86">
        <v>27</v>
      </c>
      <c r="K600" s="86"/>
      <c r="L600" s="79">
        <v>1037</v>
      </c>
      <c r="M600" s="86"/>
      <c r="N600" s="42">
        <v>7.57</v>
      </c>
      <c r="O600" s="90"/>
      <c r="P600" s="90"/>
      <c r="Q600" s="90"/>
      <c r="R600" s="87"/>
      <c r="S600" s="87"/>
      <c r="V600" s="43">
        <f t="shared" si="261"/>
        <v>4.0100517470573716E-6</v>
      </c>
      <c r="W600" s="43">
        <f t="shared" si="262"/>
        <v>5.6650440888800007E-4</v>
      </c>
      <c r="X600" s="43">
        <f t="shared" si="263"/>
        <v>1.2382998037504624E-6</v>
      </c>
      <c r="Y600" s="22">
        <f>X600+W600+SUM($V$575:V600)</f>
        <v>5.7992542024938685E-4</v>
      </c>
      <c r="Z600" s="1">
        <f t="shared" si="272"/>
        <v>1.3751300200248052E-6</v>
      </c>
      <c r="AA600" s="22">
        <f t="shared" si="264"/>
        <v>3.9836812980685699E-2</v>
      </c>
      <c r="AB600" s="44">
        <f t="shared" si="265"/>
        <v>5.6277902663389954</v>
      </c>
      <c r="AC600" s="44">
        <f t="shared" si="266"/>
        <v>0.3648627934245911</v>
      </c>
      <c r="AD600" s="44">
        <f t="shared" si="267"/>
        <v>4.4282849114218896</v>
      </c>
      <c r="AE600" s="44">
        <f t="shared" si="268"/>
        <v>0.3648627934245911</v>
      </c>
      <c r="AF600" s="44">
        <f t="shared" si="269"/>
        <v>4.0593553810182108</v>
      </c>
      <c r="AG600" s="44">
        <f t="shared" si="270"/>
        <v>4.0667369790876708E-3</v>
      </c>
      <c r="AH600" s="45">
        <f>AD600+AB600+SUM($AA$575:AA600)</f>
        <v>10.469606315736304</v>
      </c>
      <c r="AI600" s="45">
        <f>AD600+AB600+SUM($AA$575:AA600)</f>
        <v>10.469606315736304</v>
      </c>
    </row>
    <row r="601" spans="5:35" ht="14.4" x14ac:dyDescent="0.3">
      <c r="E601" s="89">
        <v>40609.650694444441</v>
      </c>
      <c r="F601" s="86">
        <f t="shared" si="271"/>
        <v>726.20416666666279</v>
      </c>
      <c r="G601" s="86">
        <v>19017</v>
      </c>
      <c r="H601" s="86">
        <v>0.96</v>
      </c>
      <c r="I601" s="86"/>
      <c r="J601" s="86">
        <v>75</v>
      </c>
      <c r="K601" s="86"/>
      <c r="L601" s="79">
        <v>1037</v>
      </c>
      <c r="M601" s="86"/>
      <c r="N601" s="42">
        <v>7.57</v>
      </c>
      <c r="O601" s="90"/>
      <c r="P601" s="90"/>
      <c r="Q601" s="90"/>
      <c r="R601" s="87"/>
      <c r="S601" s="87"/>
      <c r="V601" s="43">
        <f t="shared" si="261"/>
        <v>2.0922009115081932E-6</v>
      </c>
      <c r="W601" s="43">
        <f t="shared" si="262"/>
        <v>2.9556751768069562E-4</v>
      </c>
      <c r="X601" s="43">
        <f t="shared" si="263"/>
        <v>6.460694628263282E-7</v>
      </c>
      <c r="Y601" s="22">
        <f>X601+W601+SUM($V$575:V601)</f>
        <v>3.1048849961266638E-4</v>
      </c>
      <c r="Z601" s="1">
        <f t="shared" si="272"/>
        <v>1.056041119996034E-6</v>
      </c>
      <c r="AA601" s="22">
        <f t="shared" si="264"/>
        <v>4.1445192431407624E-2</v>
      </c>
      <c r="AB601" s="44">
        <f t="shared" si="265"/>
        <v>5.8550077955560305</v>
      </c>
      <c r="AC601" s="44">
        <f t="shared" si="266"/>
        <v>0.37959383678294484</v>
      </c>
      <c r="AD601" s="44">
        <f t="shared" si="267"/>
        <v>4.6070733716565488</v>
      </c>
      <c r="AE601" s="44">
        <f t="shared" si="268"/>
        <v>0.37959383678294478</v>
      </c>
      <c r="AF601" s="44">
        <f t="shared" si="269"/>
        <v>4.2232486066427759</v>
      </c>
      <c r="AG601" s="44">
        <f t="shared" si="270"/>
        <v>4.2309282308282846E-3</v>
      </c>
      <c r="AH601" s="45">
        <f>AD601+AB601+SUM($AA$575:AA601)</f>
        <v>10.917057497619405</v>
      </c>
      <c r="AI601" s="45">
        <f>AD601+AB601+SUM($AA$575:AA601)</f>
        <v>10.917057497619405</v>
      </c>
    </row>
    <row r="602" spans="5:35" ht="14.4" x14ac:dyDescent="0.3">
      <c r="E602" s="89">
        <v>40659.454861111109</v>
      </c>
      <c r="F602" s="86">
        <f t="shared" si="271"/>
        <v>776.00833333333139</v>
      </c>
      <c r="G602" s="86">
        <v>16576</v>
      </c>
      <c r="H602" s="85">
        <v>4.43</v>
      </c>
      <c r="I602" s="85"/>
      <c r="J602" s="86">
        <v>29</v>
      </c>
      <c r="K602" s="86"/>
      <c r="L602" s="79">
        <v>1037</v>
      </c>
      <c r="M602" s="86"/>
      <c r="N602" s="42">
        <v>7.57</v>
      </c>
      <c r="O602" s="90"/>
      <c r="P602" s="90"/>
      <c r="Q602" s="90"/>
      <c r="R602" s="87"/>
      <c r="S602" s="87"/>
      <c r="V602" s="43">
        <f t="shared" si="261"/>
        <v>9.6546354562305172E-6</v>
      </c>
      <c r="W602" s="43">
        <f t="shared" si="262"/>
        <v>1.3639209409640432E-3</v>
      </c>
      <c r="X602" s="43">
        <f t="shared" si="263"/>
        <v>2.9813413753339931E-6</v>
      </c>
      <c r="Y602" s="22">
        <f>X602+W602+SUM($V$575:V602)</f>
        <v>1.3908318302647523E-3</v>
      </c>
      <c r="Z602" s="1">
        <f t="shared" si="272"/>
        <v>6.7467104994840931E-6</v>
      </c>
      <c r="AA602" s="22">
        <f t="shared" si="264"/>
        <v>3.6125335738708138E-2</v>
      </c>
      <c r="AB602" s="44">
        <f t="shared" si="265"/>
        <v>5.1034658052866781</v>
      </c>
      <c r="AC602" s="44">
        <f t="shared" si="266"/>
        <v>0.33086961342557158</v>
      </c>
      <c r="AD602" s="44">
        <f t="shared" si="267"/>
        <v>4.0157147924793062</v>
      </c>
      <c r="AE602" s="44">
        <f t="shared" si="268"/>
        <v>0.33086961342557153</v>
      </c>
      <c r="AF602" s="44">
        <f t="shared" si="269"/>
        <v>3.6811573278493279</v>
      </c>
      <c r="AG602" s="44">
        <f t="shared" si="270"/>
        <v>3.6878512044070917E-3</v>
      </c>
      <c r="AH602" s="45">
        <f>AD602+AB602+SUM($AA$575:AA602)</f>
        <v>9.6102822639115182</v>
      </c>
      <c r="AI602" s="45">
        <f>AD602+AB602+SUM($AA$575:AA602)</f>
        <v>9.6102822639115182</v>
      </c>
    </row>
    <row r="603" spans="5:35" ht="14.4" x14ac:dyDescent="0.3">
      <c r="E603" s="89">
        <v>40695.505555555559</v>
      </c>
      <c r="F603" s="86">
        <f t="shared" si="271"/>
        <v>812.05902777778101</v>
      </c>
      <c r="G603" s="86">
        <v>17340</v>
      </c>
      <c r="H603" s="85">
        <v>3.3</v>
      </c>
      <c r="I603" s="85"/>
      <c r="J603" s="86">
        <v>22</v>
      </c>
      <c r="K603" s="86"/>
      <c r="L603" s="79">
        <v>1037</v>
      </c>
      <c r="M603" s="86"/>
      <c r="N603" s="42">
        <v>7.57</v>
      </c>
      <c r="O603" s="90"/>
      <c r="P603" s="90"/>
      <c r="Q603" s="90"/>
      <c r="R603" s="87"/>
      <c r="S603" s="87"/>
      <c r="V603" s="43">
        <f t="shared" si="261"/>
        <v>7.1919406333094152E-6</v>
      </c>
      <c r="W603" s="43">
        <f t="shared" si="262"/>
        <v>1.0160133420273913E-3</v>
      </c>
      <c r="X603" s="43">
        <f t="shared" si="263"/>
        <v>2.2208637784655025E-6</v>
      </c>
      <c r="Y603" s="22">
        <f>X603+W603+SUM($V$575:V603)</f>
        <v>1.0493556943645412E-3</v>
      </c>
      <c r="Z603" s="1">
        <f t="shared" si="272"/>
        <v>4.4828650670539826E-6</v>
      </c>
      <c r="AA603" s="22">
        <f t="shared" si="264"/>
        <v>3.7790378964116751E-2</v>
      </c>
      <c r="AB603" s="44">
        <f t="shared" si="265"/>
        <v>5.3386882881075648</v>
      </c>
      <c r="AC603" s="44">
        <f t="shared" si="266"/>
        <v>0.34611963663123851</v>
      </c>
      <c r="AD603" s="44">
        <f t="shared" si="267"/>
        <v>4.2008020331558367</v>
      </c>
      <c r="AE603" s="44">
        <f t="shared" si="268"/>
        <v>0.34611963663123846</v>
      </c>
      <c r="AF603" s="44">
        <f t="shared" si="269"/>
        <v>3.8508245695528069</v>
      </c>
      <c r="AG603" s="44">
        <f t="shared" si="270"/>
        <v>3.857826971791684E-3</v>
      </c>
      <c r="AH603" s="45">
        <f>AD603+AB603+SUM($AA$575:AA603)</f>
        <v>10.068382366373051</v>
      </c>
      <c r="AI603" s="45">
        <f>AD603+AB603+SUM($AA$575:AA603)</f>
        <v>10.068382366373051</v>
      </c>
    </row>
    <row r="604" spans="5:35" ht="14.4" x14ac:dyDescent="0.3">
      <c r="E604" s="89">
        <v>40749.463194444441</v>
      </c>
      <c r="F604" s="86">
        <f t="shared" si="271"/>
        <v>866.01666666666279</v>
      </c>
      <c r="G604" s="86">
        <v>17085</v>
      </c>
      <c r="H604" s="86">
        <v>0.21</v>
      </c>
      <c r="I604" s="86"/>
      <c r="J604" s="90" t="s">
        <v>142</v>
      </c>
      <c r="K604" s="90"/>
      <c r="L604" s="79">
        <v>1037</v>
      </c>
      <c r="M604" s="90"/>
      <c r="N604" s="42">
        <v>7.57</v>
      </c>
      <c r="O604" s="102"/>
      <c r="P604" s="87"/>
      <c r="Q604" s="87"/>
      <c r="R604" s="87"/>
      <c r="S604" s="87"/>
      <c r="V604" s="43">
        <f t="shared" si="261"/>
        <v>4.5766894939241734E-7</v>
      </c>
      <c r="W604" s="43">
        <f t="shared" si="262"/>
        <v>6.4655394492652178E-5</v>
      </c>
      <c r="X604" s="43">
        <f t="shared" si="263"/>
        <v>1.4132769499325924E-7</v>
      </c>
      <c r="Y604" s="22">
        <f>X604+W604+SUM($V$575:V604)</f>
        <v>9.6375879695722244E-5</v>
      </c>
      <c r="Z604" s="1">
        <f t="shared" si="272"/>
        <v>-2.228095698582096E-6</v>
      </c>
      <c r="AA604" s="22">
        <f t="shared" si="264"/>
        <v>3.7234638096997383E-2</v>
      </c>
      <c r="AB604" s="44">
        <f t="shared" si="265"/>
        <v>5.2601781662236302</v>
      </c>
      <c r="AC604" s="44">
        <f t="shared" si="266"/>
        <v>0.34102964197489688</v>
      </c>
      <c r="AD604" s="44">
        <f t="shared" si="267"/>
        <v>4.1390255326682528</v>
      </c>
      <c r="AE604" s="44">
        <f t="shared" si="268"/>
        <v>0.34102964197489688</v>
      </c>
      <c r="AF604" s="44">
        <f t="shared" si="269"/>
        <v>3.79419479647115</v>
      </c>
      <c r="AG604" s="44">
        <f t="shared" si="270"/>
        <v>3.8010942222065137E-3</v>
      </c>
      <c r="AH604" s="45">
        <f>AD604+AB604+SUM($AA$575:AA604)</f>
        <v>9.9653303820985304</v>
      </c>
      <c r="AI604" s="45">
        <f>AD604+AB604+SUM($AA$575:AA604)</f>
        <v>9.9653303820985304</v>
      </c>
    </row>
    <row r="605" spans="5:35" ht="14.4" x14ac:dyDescent="0.3">
      <c r="E605" s="89">
        <v>40799.663194444445</v>
      </c>
      <c r="F605" s="86">
        <f t="shared" si="271"/>
        <v>916.21666666666715</v>
      </c>
      <c r="G605" s="86">
        <v>17265</v>
      </c>
      <c r="H605" s="88">
        <v>0.52</v>
      </c>
      <c r="I605" s="88"/>
      <c r="J605" s="90" t="s">
        <v>142</v>
      </c>
      <c r="K605" s="90"/>
      <c r="L605" s="79">
        <v>1037</v>
      </c>
      <c r="M605" s="90"/>
      <c r="N605" s="42">
        <v>7.57</v>
      </c>
      <c r="O605" s="90"/>
      <c r="P605" s="87"/>
      <c r="Q605" s="87"/>
      <c r="R605" s="87"/>
      <c r="S605" s="87"/>
      <c r="V605" s="43">
        <f t="shared" si="261"/>
        <v>1.1332754937336048E-6</v>
      </c>
      <c r="W605" s="43">
        <f t="shared" si="262"/>
        <v>1.6009907207704347E-4</v>
      </c>
      <c r="X605" s="43">
        <f t="shared" si="263"/>
        <v>3.499542923642611E-7</v>
      </c>
      <c r="Y605" s="22">
        <f>X605+W605+SUM($V$575:V605)</f>
        <v>1.9316145937121811E-4</v>
      </c>
      <c r="Z605" s="1">
        <f t="shared" si="272"/>
        <v>-9.5387853749371333E-6</v>
      </c>
      <c r="AA605" s="22">
        <f t="shared" si="264"/>
        <v>3.7626925767905169E-2</v>
      </c>
      <c r="AB605" s="44">
        <f t="shared" si="265"/>
        <v>5.3155970757887605</v>
      </c>
      <c r="AC605" s="44">
        <f t="shared" si="266"/>
        <v>0.34462257937937335</v>
      </c>
      <c r="AD605" s="44">
        <f t="shared" si="267"/>
        <v>4.1826324741889023</v>
      </c>
      <c r="AE605" s="44">
        <f t="shared" si="268"/>
        <v>0.34462257937937346</v>
      </c>
      <c r="AF605" s="44">
        <f t="shared" si="269"/>
        <v>3.8341687539405567</v>
      </c>
      <c r="AG605" s="44">
        <f t="shared" si="270"/>
        <v>3.8411408689725183E-3</v>
      </c>
      <c r="AH605" s="45">
        <f>AD605+AB605+SUM($AA$575:AA605)</f>
        <v>10.101983158952214</v>
      </c>
      <c r="AI605" s="45">
        <f>AD605+AB605+SUM($AA$575:AA605)</f>
        <v>10.101983158952214</v>
      </c>
    </row>
    <row r="606" spans="5:35" ht="14.4" x14ac:dyDescent="0.3">
      <c r="E606" s="89">
        <v>40854.413194444445</v>
      </c>
      <c r="F606" s="86">
        <f t="shared" si="271"/>
        <v>970.96666666666715</v>
      </c>
      <c r="G606" s="86">
        <v>19633</v>
      </c>
      <c r="H606" s="85">
        <v>0.17</v>
      </c>
      <c r="I606" s="85"/>
      <c r="J606" s="86">
        <v>8</v>
      </c>
      <c r="K606" s="86"/>
      <c r="L606" s="79">
        <v>1037</v>
      </c>
      <c r="M606" s="86"/>
      <c r="N606" s="42">
        <v>7.57</v>
      </c>
      <c r="O606" s="90"/>
      <c r="P606" s="87"/>
      <c r="Q606" s="87"/>
      <c r="R606" s="87"/>
      <c r="S606" s="87"/>
      <c r="V606" s="43">
        <f t="shared" si="261"/>
        <v>3.7049391141290927E-7</v>
      </c>
      <c r="W606" s="43">
        <f t="shared" si="262"/>
        <v>5.2340081255956523E-5</v>
      </c>
      <c r="X606" s="43">
        <f t="shared" si="263"/>
        <v>1.1440813404216227E-7</v>
      </c>
      <c r="Y606" s="22">
        <f>X606+W606+SUM($V$575:V606)</f>
        <v>8.5537416303221989E-5</v>
      </c>
      <c r="Z606" s="1">
        <f t="shared" si="272"/>
        <v>-5.3278331390600945E-6</v>
      </c>
      <c r="AA606" s="22">
        <f t="shared" si="264"/>
        <v>4.2787688016292048E-2</v>
      </c>
      <c r="AB606" s="44">
        <f t="shared" si="265"/>
        <v>6.0446636194011427</v>
      </c>
      <c r="AC606" s="44">
        <f t="shared" si="266"/>
        <v>0.39188966701159789</v>
      </c>
      <c r="AD606" s="44">
        <f t="shared" si="267"/>
        <v>4.756306015971659</v>
      </c>
      <c r="AE606" s="44">
        <f t="shared" si="268"/>
        <v>0.39188966701159783</v>
      </c>
      <c r="AF606" s="44">
        <f t="shared" si="269"/>
        <v>4.3600483722047452</v>
      </c>
      <c r="AG606" s="44">
        <f t="shared" si="270"/>
        <v>4.3679767553163867E-3</v>
      </c>
      <c r="AH606" s="45">
        <f>AD606+AB606+SUM($AA$575:AA606)</f>
        <v>11.447510932363647</v>
      </c>
      <c r="AI606" s="45">
        <f>AD606+AB606+SUM($AA$575:AA606)</f>
        <v>11.447510932363647</v>
      </c>
    </row>
    <row r="607" spans="5:35" ht="14.4" x14ac:dyDescent="0.3">
      <c r="E607" s="89">
        <v>40942.461805555555</v>
      </c>
      <c r="F607" s="86">
        <f t="shared" si="271"/>
        <v>1059.0152777777766</v>
      </c>
      <c r="G607" s="86">
        <v>23091</v>
      </c>
      <c r="H607" s="85">
        <v>2.12</v>
      </c>
      <c r="I607" s="85"/>
      <c r="J607" s="86">
        <v>12</v>
      </c>
      <c r="K607" s="86"/>
      <c r="L607" s="79">
        <v>1037</v>
      </c>
      <c r="M607" s="86"/>
      <c r="N607" s="42">
        <v>7.57</v>
      </c>
      <c r="O607" s="90"/>
      <c r="P607" s="87"/>
      <c r="Q607" s="87"/>
      <c r="R607" s="87"/>
      <c r="S607" s="87"/>
      <c r="V607" s="43">
        <f t="shared" si="261"/>
        <v>4.6202770129139279E-6</v>
      </c>
      <c r="W607" s="43">
        <f t="shared" si="262"/>
        <v>6.5271160154486952E-4</v>
      </c>
      <c r="X607" s="43">
        <f t="shared" si="263"/>
        <v>1.4267367304081414E-6</v>
      </c>
      <c r="Y607" s="22">
        <f>X607+W607+SUM($V$575:V607)</f>
        <v>6.9184154220141485E-4</v>
      </c>
      <c r="Z607" s="1">
        <f t="shared" si="272"/>
        <v>2.8971507306134901E-6</v>
      </c>
      <c r="AA607" s="22">
        <f t="shared" si="264"/>
        <v>5.0323970049620519E-2</v>
      </c>
      <c r="AB607" s="44">
        <f t="shared" si="265"/>
        <v>7.1093224487134821</v>
      </c>
      <c r="AC607" s="44">
        <f t="shared" si="266"/>
        <v>0.46091398670426353</v>
      </c>
      <c r="AD607" s="44">
        <f t="shared" si="267"/>
        <v>5.5940438147405676</v>
      </c>
      <c r="AE607" s="44">
        <f t="shared" si="268"/>
        <v>0.46091398670426348</v>
      </c>
      <c r="AF607" s="44">
        <f t="shared" si="269"/>
        <v>5.1279925107003397</v>
      </c>
      <c r="AG607" s="44">
        <f t="shared" si="270"/>
        <v>5.1373173359655008E-3</v>
      </c>
      <c r="AH607" s="45">
        <f>AD607+AB607+SUM($AA$575:AA607)</f>
        <v>13.400231530494516</v>
      </c>
      <c r="AI607" s="45">
        <f>AD607+AB607+SUM($AA$575:AA607)</f>
        <v>13.400231530494516</v>
      </c>
    </row>
    <row r="608" spans="5:35" ht="14.4" x14ac:dyDescent="0.3">
      <c r="E608" s="89">
        <v>41016.552777777775</v>
      </c>
      <c r="F608" s="86">
        <f t="shared" si="271"/>
        <v>1133.1062499999971</v>
      </c>
      <c r="G608" s="86">
        <v>21469</v>
      </c>
      <c r="H608" s="85">
        <v>2.0299999999999998</v>
      </c>
      <c r="I608" s="85"/>
      <c r="J608" s="86">
        <v>21</v>
      </c>
      <c r="K608" s="86"/>
      <c r="L608" s="79">
        <v>1037</v>
      </c>
      <c r="M608" s="86"/>
      <c r="N608" s="42">
        <v>7.57</v>
      </c>
      <c r="O608" s="90"/>
      <c r="P608" s="87"/>
      <c r="Q608" s="87"/>
      <c r="R608" s="87"/>
      <c r="S608" s="87"/>
      <c r="V608" s="43">
        <f t="shared" si="261"/>
        <v>4.4241331774600339E-6</v>
      </c>
      <c r="W608" s="43">
        <f t="shared" si="262"/>
        <v>6.2500214676230429E-4</v>
      </c>
      <c r="X608" s="43">
        <f t="shared" si="263"/>
        <v>1.3661677182681729E-6</v>
      </c>
      <c r="Y608" s="22">
        <f>X608+W608+SUM($V$575:V608)</f>
        <v>6.6849565158416972E-4</v>
      </c>
      <c r="Z608" s="1">
        <f t="shared" si="272"/>
        <v>2.8609006830957237E-6</v>
      </c>
      <c r="AA608" s="22">
        <f t="shared" si="264"/>
        <v>4.6789022259551463E-2</v>
      </c>
      <c r="AB608" s="44">
        <f t="shared" si="265"/>
        <v>6.6099364969654744</v>
      </c>
      <c r="AC608" s="44">
        <f t="shared" si="266"/>
        <v>0.42853762853725846</v>
      </c>
      <c r="AD608" s="44">
        <f t="shared" si="267"/>
        <v>5.2010968194822764</v>
      </c>
      <c r="AE608" s="44">
        <f t="shared" si="268"/>
        <v>0.42853762853725835</v>
      </c>
      <c r="AF608" s="44">
        <f t="shared" si="269"/>
        <v>4.7677827383926887</v>
      </c>
      <c r="AG608" s="44">
        <f t="shared" si="270"/>
        <v>4.7764525523296235E-3</v>
      </c>
      <c r="AH608" s="45">
        <f>AD608+AB608+SUM($AA$575:AA608)</f>
        <v>12.554687605747768</v>
      </c>
      <c r="AI608" s="45">
        <f>AD608+AB608+SUM($AA$575:AA608)</f>
        <v>12.554687605747768</v>
      </c>
    </row>
    <row r="609" spans="4:35" ht="14.4" x14ac:dyDescent="0.3">
      <c r="E609" s="89">
        <v>41085.463194444441</v>
      </c>
      <c r="F609" s="86">
        <f t="shared" si="271"/>
        <v>1202.0166666666628</v>
      </c>
      <c r="G609" s="86">
        <v>20989</v>
      </c>
      <c r="H609" s="85">
        <v>3.19</v>
      </c>
      <c r="I609" s="85"/>
      <c r="J609" s="86">
        <v>22</v>
      </c>
      <c r="K609" s="86"/>
      <c r="L609" s="79">
        <v>1037</v>
      </c>
      <c r="M609" s="86"/>
      <c r="N609" s="42">
        <v>7.57</v>
      </c>
      <c r="O609" s="90"/>
      <c r="P609" s="87"/>
      <c r="Q609" s="87"/>
      <c r="R609" s="87"/>
      <c r="S609" s="87"/>
      <c r="V609" s="43">
        <f t="shared" si="261"/>
        <v>6.9522092788657677E-6</v>
      </c>
      <c r="W609" s="43">
        <f t="shared" si="262"/>
        <v>9.8214623062647813E-4</v>
      </c>
      <c r="X609" s="43">
        <f t="shared" si="263"/>
        <v>2.1468349858499862E-6</v>
      </c>
      <c r="Y609" s="22">
        <f>X609+W609+SUM($V$575:V609)</f>
        <v>1.0333726119947911E-3</v>
      </c>
      <c r="Z609" s="1">
        <f t="shared" si="272"/>
        <v>3.7180845765287239E-6</v>
      </c>
      <c r="AA609" s="22">
        <f t="shared" si="264"/>
        <v>4.5742921803797368E-2</v>
      </c>
      <c r="AB609" s="44">
        <f t="shared" si="265"/>
        <v>6.462152738125126</v>
      </c>
      <c r="AC609" s="44">
        <f t="shared" si="266"/>
        <v>0.41895646212532095</v>
      </c>
      <c r="AD609" s="44">
        <f t="shared" si="267"/>
        <v>5.0848116420938796</v>
      </c>
      <c r="AE609" s="44">
        <f t="shared" si="268"/>
        <v>0.41895646212532095</v>
      </c>
      <c r="AF609" s="44">
        <f t="shared" si="269"/>
        <v>4.6611855184742721</v>
      </c>
      <c r="AG609" s="44">
        <f t="shared" si="270"/>
        <v>4.6696614942869476E-3</v>
      </c>
      <c r="AH609" s="45">
        <f>AD609+AB609+SUM($AA$575:AA609)</f>
        <v>12.33636159132282</v>
      </c>
      <c r="AI609" s="45">
        <f>AD609+AB609+SUM($AA$575:AA609)</f>
        <v>12.33636159132282</v>
      </c>
    </row>
    <row r="610" spans="4:35" ht="14.4" x14ac:dyDescent="0.3">
      <c r="E610" s="89">
        <v>41130.612500000003</v>
      </c>
      <c r="F610" s="86">
        <f t="shared" si="271"/>
        <v>1247.1659722222248</v>
      </c>
      <c r="G610" s="86">
        <v>21403</v>
      </c>
      <c r="H610" s="86">
        <v>2.95</v>
      </c>
      <c r="I610" s="86"/>
      <c r="J610" s="86">
        <v>23</v>
      </c>
      <c r="K610" s="86"/>
      <c r="L610" s="79">
        <v>1037</v>
      </c>
      <c r="M610" s="86"/>
      <c r="N610" s="42">
        <v>7.57</v>
      </c>
      <c r="O610" s="90"/>
      <c r="P610" s="87"/>
      <c r="Q610" s="87"/>
      <c r="R610" s="87"/>
      <c r="S610" s="87"/>
      <c r="V610" s="43">
        <f t="shared" si="261"/>
        <v>6.4291590509887201E-6</v>
      </c>
      <c r="W610" s="43">
        <f t="shared" si="262"/>
        <v>9.0825435120630432E-4</v>
      </c>
      <c r="X610" s="43">
        <f t="shared" si="263"/>
        <v>1.9853176201434046E-6</v>
      </c>
      <c r="Y610" s="22">
        <f>X610+W610+SUM($V$575:V610)</f>
        <v>9.6574837425989954E-4</v>
      </c>
      <c r="Z610" s="1">
        <f t="shared" si="272"/>
        <v>1.9059372651119149E-6</v>
      </c>
      <c r="AA610" s="22">
        <f t="shared" si="264"/>
        <v>4.6645183446885272E-2</v>
      </c>
      <c r="AB610" s="44">
        <f t="shared" si="265"/>
        <v>6.5896162301249257</v>
      </c>
      <c r="AC610" s="44">
        <f t="shared" si="266"/>
        <v>0.42722021815561706</v>
      </c>
      <c r="AD610" s="44">
        <f t="shared" si="267"/>
        <v>5.1851076075913722</v>
      </c>
      <c r="AE610" s="44">
        <f t="shared" si="268"/>
        <v>0.42722021815561695</v>
      </c>
      <c r="AF610" s="44">
        <f t="shared" si="269"/>
        <v>4.7531256206539068</v>
      </c>
      <c r="AG610" s="44">
        <f t="shared" si="270"/>
        <v>4.7617687818487554E-3</v>
      </c>
      <c r="AH610" s="45">
        <f>AD610+AB610+SUM($AA$575:AA610)</f>
        <v>12.610766232266997</v>
      </c>
      <c r="AI610" s="45">
        <f>AD610+AB610+SUM($AA$575:AA610)</f>
        <v>12.610766232266997</v>
      </c>
    </row>
    <row r="611" spans="4:35" ht="14.4" x14ac:dyDescent="0.3">
      <c r="E611" s="89">
        <v>41157.5625</v>
      </c>
      <c r="F611" s="86">
        <f t="shared" si="271"/>
        <v>1274.1159722222219</v>
      </c>
      <c r="G611" s="86">
        <v>21458</v>
      </c>
      <c r="H611" s="88">
        <v>3.3</v>
      </c>
      <c r="I611" s="88"/>
      <c r="J611" s="86"/>
      <c r="K611" s="86"/>
      <c r="L611" s="79">
        <v>1037</v>
      </c>
      <c r="M611" s="86"/>
      <c r="N611" s="42">
        <v>7.57</v>
      </c>
      <c r="O611" s="90"/>
      <c r="P611" s="87"/>
      <c r="Q611" s="87"/>
      <c r="R611" s="87"/>
      <c r="S611" s="87"/>
      <c r="V611" s="43">
        <f t="shared" si="261"/>
        <v>7.1919406333094152E-6</v>
      </c>
      <c r="W611" s="43">
        <f t="shared" si="262"/>
        <v>1.0160133420273913E-3</v>
      </c>
      <c r="X611" s="43">
        <f t="shared" si="263"/>
        <v>2.2208637784655025E-6</v>
      </c>
      <c r="Y611" s="22">
        <f>X611+W611+SUM($V$575:V611)</f>
        <v>1.080934851872618E-3</v>
      </c>
      <c r="Z611" s="1">
        <f t="shared" si="272"/>
        <v>2.6463415248353492E-6</v>
      </c>
      <c r="AA611" s="22">
        <f t="shared" si="264"/>
        <v>4.6765049124107096E-2</v>
      </c>
      <c r="AB611" s="44">
        <f t="shared" si="265"/>
        <v>6.6065497858253819</v>
      </c>
      <c r="AC611" s="44">
        <f t="shared" si="266"/>
        <v>0.4283180601403182</v>
      </c>
      <c r="AD611" s="44">
        <f t="shared" si="267"/>
        <v>5.1984319508337933</v>
      </c>
      <c r="AE611" s="44">
        <f t="shared" si="268"/>
        <v>0.4283180601403182</v>
      </c>
      <c r="AF611" s="44">
        <f t="shared" si="269"/>
        <v>4.7653398854362266</v>
      </c>
      <c r="AG611" s="44">
        <f t="shared" si="270"/>
        <v>4.77400525724948E-3</v>
      </c>
      <c r="AH611" s="45">
        <f>AD611+AB611+SUM($AA$575:AA611)</f>
        <v>12.687789180333983</v>
      </c>
      <c r="AI611" s="45">
        <f>AD611+AB611+SUM($AA$575:AA611)</f>
        <v>12.687789180333983</v>
      </c>
    </row>
    <row r="612" spans="4:35" ht="14.4" x14ac:dyDescent="0.3">
      <c r="E612" s="89">
        <v>41191.65</v>
      </c>
      <c r="F612" s="86">
        <f t="shared" si="271"/>
        <v>1308.2034722222234</v>
      </c>
      <c r="G612" s="86">
        <v>2656</v>
      </c>
      <c r="H612" s="86">
        <v>2.2999999999999998</v>
      </c>
      <c r="I612" s="86"/>
      <c r="J612" s="86"/>
      <c r="K612" s="86"/>
      <c r="L612" s="79">
        <v>1037</v>
      </c>
      <c r="M612" s="86"/>
      <c r="N612" s="42">
        <v>7.57</v>
      </c>
      <c r="O612" s="90"/>
      <c r="P612" s="87"/>
      <c r="Q612" s="87"/>
      <c r="R612" s="87"/>
      <c r="S612" s="87"/>
      <c r="V612" s="43">
        <f t="shared" si="261"/>
        <v>5.0125646838217134E-6</v>
      </c>
      <c r="W612" s="43">
        <f t="shared" si="262"/>
        <v>7.0813051110999998E-4</v>
      </c>
      <c r="X612" s="43">
        <f t="shared" si="263"/>
        <v>1.5478747546880776E-6</v>
      </c>
      <c r="Y612" s="111">
        <f>Y611</f>
        <v>1.080934851872618E-3</v>
      </c>
      <c r="Z612" s="1">
        <f t="shared" si="272"/>
        <v>6.4500175330973239E-7</v>
      </c>
      <c r="AA612" s="22">
        <f t="shared" si="264"/>
        <v>5.7884225218393362E-3</v>
      </c>
      <c r="AB612" s="44">
        <f t="shared" si="265"/>
        <v>0.81773679891659135</v>
      </c>
      <c r="AC612" s="44">
        <f t="shared" si="266"/>
        <v>5.3015787479386949E-2</v>
      </c>
      <c r="AD612" s="44">
        <f t="shared" si="267"/>
        <v>0.64344464821579617</v>
      </c>
      <c r="AE612" s="44">
        <f t="shared" si="268"/>
        <v>5.3015787479386942E-2</v>
      </c>
      <c r="AF612" s="44">
        <f t="shared" si="269"/>
        <v>0.58983795021523977</v>
      </c>
      <c r="AG612" s="44">
        <f t="shared" si="270"/>
        <v>5.9091052116947611E-4</v>
      </c>
      <c r="AH612" s="45">
        <f>AD612+AB612+SUM($AA$575:AA612)</f>
        <v>2.3497773133290334</v>
      </c>
      <c r="AI612" s="77">
        <f>AI611</f>
        <v>12.687789180333983</v>
      </c>
    </row>
    <row r="613" spans="4:35" ht="14.4" x14ac:dyDescent="0.3">
      <c r="E613" s="89">
        <v>42278.594444444447</v>
      </c>
      <c r="F613" s="86">
        <f t="shared" si="271"/>
        <v>2395.1479166666686</v>
      </c>
      <c r="G613" s="86">
        <v>15265</v>
      </c>
      <c r="H613" s="86">
        <v>0.53</v>
      </c>
      <c r="I613" s="86"/>
      <c r="J613" s="86">
        <v>18</v>
      </c>
      <c r="K613" s="86">
        <v>5</v>
      </c>
      <c r="L613" s="86">
        <v>1103</v>
      </c>
      <c r="M613" s="86"/>
      <c r="N613" s="42">
        <v>7.57</v>
      </c>
      <c r="O613" s="90"/>
      <c r="P613" s="87"/>
      <c r="Q613" s="87"/>
      <c r="R613" s="87"/>
      <c r="S613" s="87"/>
      <c r="V613" s="43">
        <f t="shared" si="261"/>
        <v>1.2285837862208442E-6</v>
      </c>
      <c r="W613" s="43">
        <f t="shared" si="262"/>
        <v>1.7356337909932282E-4</v>
      </c>
      <c r="X613" s="43">
        <f t="shared" si="263"/>
        <v>3.7938539383803754E-7</v>
      </c>
      <c r="Y613" s="22">
        <f>X613+W613+SUM($V$612:V613)+$Y$612</f>
        <v>1.2611187648358215E-3</v>
      </c>
      <c r="Z613" s="1">
        <f t="shared" si="272"/>
        <v>1.9859880841263981E-7</v>
      </c>
      <c r="AA613" s="22">
        <f t="shared" si="264"/>
        <v>3.5385531125775818E-2</v>
      </c>
      <c r="AB613" s="44">
        <f t="shared" si="265"/>
        <v>4.9989527961342688</v>
      </c>
      <c r="AC613" s="44">
        <f t="shared" si="266"/>
        <v>0.32409379082666656</v>
      </c>
      <c r="AD613" s="44">
        <f t="shared" si="267"/>
        <v>3.933477651510302</v>
      </c>
      <c r="AE613" s="44">
        <f t="shared" si="268"/>
        <v>0.32409379082666645</v>
      </c>
      <c r="AF613" s="44">
        <f t="shared" si="269"/>
        <v>3.605771532357481</v>
      </c>
      <c r="AG613" s="44">
        <f t="shared" si="270"/>
        <v>3.612328326154502E-3</v>
      </c>
      <c r="AH613" s="45">
        <f>AD613+AB613+SUM($AA$575:AA613)</f>
        <v>9.856411844966992</v>
      </c>
      <c r="AI613" s="45">
        <f>AD613+AB613+SUM($AA$612:AA613)+$AI$612-$AH$612</f>
        <v>19.311616268297136</v>
      </c>
    </row>
    <row r="614" spans="4:35" ht="14.4" x14ac:dyDescent="0.3">
      <c r="E614" s="28">
        <v>42376.607638888891</v>
      </c>
      <c r="F614" s="86">
        <f t="shared" si="271"/>
        <v>2493.1611111111124</v>
      </c>
      <c r="G614" s="10">
        <v>12573</v>
      </c>
      <c r="H614" s="10">
        <v>0.75</v>
      </c>
      <c r="J614" s="10">
        <v>17</v>
      </c>
      <c r="L614" s="17">
        <v>1050</v>
      </c>
      <c r="N614" s="42">
        <v>7.57</v>
      </c>
      <c r="V614" s="43">
        <f t="shared" si="261"/>
        <v>1.6550227195964948E-6</v>
      </c>
      <c r="W614" s="43">
        <f t="shared" si="262"/>
        <v>2.3380687497342873E-4</v>
      </c>
      <c r="X614" s="43">
        <f t="shared" si="263"/>
        <v>5.1106929240571106E-7</v>
      </c>
      <c r="Y614" s="22">
        <f>X614+W614+SUM($V$612:V614)+$Y$612</f>
        <v>1.3231489673280914E-3</v>
      </c>
      <c r="Z614" s="1">
        <f t="shared" si="272"/>
        <v>1.8471285118700818E-7</v>
      </c>
      <c r="AA614" s="22">
        <f t="shared" si="264"/>
        <v>2.7744800871315634E-2</v>
      </c>
      <c r="AB614" s="44">
        <f t="shared" si="265"/>
        <v>3.9195384520545593</v>
      </c>
      <c r="AC614" s="44">
        <f t="shared" si="266"/>
        <v>0.25411283663241996</v>
      </c>
      <c r="AD614" s="44">
        <f t="shared" si="267"/>
        <v>3.0841293235083782</v>
      </c>
      <c r="AE614" s="44">
        <f t="shared" ref="AE614" si="273">AD614/(1+($A$28/(10^-N614))+(($A$28*$A$29)/(10^-N614)^2))*1</f>
        <v>0.25411283663242007</v>
      </c>
      <c r="AF614" s="44">
        <f t="shared" ref="AF614" si="274">AD614/(1+($A$28/(10^-N614))+(($A$28*$A$29)/(10^-N614)^2))*($A$28/(10^-N614))</f>
        <v>2.8271841617164255</v>
      </c>
      <c r="AG614" s="44">
        <f t="shared" ref="AG614" si="275">AD614/(1+($A$28/(10^-N614))+(($A$28*$A$29)/(10^-N614)^2))*(($A$28*$A$29)/(10^-N614)^2)</f>
        <v>2.8323251595329061E-3</v>
      </c>
      <c r="AH614" s="45">
        <f>AD614+AB614+SUM($AA$575:AA614)</f>
        <v>7.9553939737566743</v>
      </c>
      <c r="AI614" s="45">
        <f>AD614+AB614+SUM($AA$612:AA614)+$AI$612-$AH$612</f>
        <v>17.410598397086815</v>
      </c>
    </row>
    <row r="615" spans="4:35" ht="14.4" x14ac:dyDescent="0.3">
      <c r="D615" s="16" t="s">
        <v>346</v>
      </c>
      <c r="E615" s="28">
        <v>42384.694444444445</v>
      </c>
      <c r="F615" s="86">
        <f t="shared" si="271"/>
        <v>2501.2479166666672</v>
      </c>
      <c r="G615" s="10">
        <v>3853</v>
      </c>
      <c r="H615" s="10">
        <v>1.5</v>
      </c>
      <c r="L615" s="17">
        <v>1036</v>
      </c>
      <c r="N615" s="42">
        <v>7.57</v>
      </c>
      <c r="V615" s="43">
        <f t="shared" ref="V615" si="276">($A$15*L615/1000/$A$13*H615)/$Q$575</f>
        <v>3.2659115000037495E-6</v>
      </c>
      <c r="W615" s="43">
        <f t="shared" ref="W615" si="277">($U$575*L615/1000/$A$13*H615)/$Q$575</f>
        <v>4.6137889994756609E-4</v>
      </c>
      <c r="X615" s="43">
        <f t="shared" ref="X615" si="278">($A$46*$S$575*H615*L615/1000000)/$Q$575</f>
        <v>1.0085100703472696E-6</v>
      </c>
      <c r="Y615" s="111">
        <f>Y614</f>
        <v>1.3231489673280914E-3</v>
      </c>
      <c r="Z615" s="1">
        <f t="shared" si="272"/>
        <v>1.9467111200660158E-7</v>
      </c>
      <c r="AA615" s="22">
        <f t="shared" ref="AA615" si="279">($A$15*L615/1000/$A$13*G615)/$Q$575</f>
        <v>8.3890380063429641E-3</v>
      </c>
      <c r="AB615" s="44">
        <f t="shared" ref="AB615" si="280">($U$575*L615/1000/$A$13*G615)/$Q$575</f>
        <v>1.1851286009986481</v>
      </c>
      <c r="AC615" s="44">
        <f t="shared" ref="AC615" si="281">($A$14*$S$575/1000*G615/1000000*L615/1000*1000000)/$Q$575</f>
        <v>7.6834656492811432E-2</v>
      </c>
      <c r="AD615" s="44">
        <f t="shared" ref="AD615" si="282">($A$14*((L615/1000)*G615/10^6)*(1+($A$28/(10^-N615))+(($A$28*$A$29)/(10^-N615)^2))*1000000)*$S$575/1000/$Q$575</f>
        <v>0.93253068318603949</v>
      </c>
      <c r="AE615" s="44">
        <f t="shared" ref="AE615" si="283">AD615/(1+($A$28/(10^-N615))+(($A$28*$A$29)/(10^-N615)^2))*1</f>
        <v>7.6834656492811418E-2</v>
      </c>
      <c r="AF615" s="44">
        <f t="shared" ref="AF615" si="284">AD615/(1+($A$28/(10^-N615))+(($A$28*$A$29)/(10^-N615)^2))*($A$28/(10^-N615))</f>
        <v>0.85483963260628371</v>
      </c>
      <c r="AG615" s="44">
        <f t="shared" ref="AG615" si="285">AD615/(1+($A$28/(10^-N615))+(($A$28*$A$29)/(10^-N615)^2))*(($A$28*$A$29)/(10^-N615)^2)</f>
        <v>8.5639408694434204E-4</v>
      </c>
      <c r="AH615" s="45">
        <f>AD615+AB615+SUM($AA$575:AA615)</f>
        <v>3.0777745203847675</v>
      </c>
      <c r="AI615" s="77">
        <f>AI614</f>
        <v>17.410598397086815</v>
      </c>
    </row>
    <row r="616" spans="4:35" ht="14.4" x14ac:dyDescent="0.3">
      <c r="E616" s="28">
        <v>42387.411805555559</v>
      </c>
      <c r="F616" s="86">
        <f t="shared" si="271"/>
        <v>2503.965277777781</v>
      </c>
      <c r="G616" s="10">
        <v>5550</v>
      </c>
      <c r="H616" s="10">
        <v>4.79</v>
      </c>
      <c r="J616" s="10">
        <v>10</v>
      </c>
      <c r="K616" s="17">
        <v>5</v>
      </c>
      <c r="L616" s="17">
        <v>1071</v>
      </c>
      <c r="N616" s="42">
        <v>7.57</v>
      </c>
      <c r="V616" s="43">
        <f t="shared" ref="V616:V635" si="286">($A$15*L616/1000/$A$13*H616)/$Q$575</f>
        <v>1.0781480004539404E-5</v>
      </c>
      <c r="W616" s="43">
        <f t="shared" ref="W616:W635" si="287">($U$575*L616/1000/$A$13*H616)/$Q$575</f>
        <v>1.5231115063269042E-3</v>
      </c>
      <c r="X616" s="43">
        <f t="shared" ref="X616:X635" si="288">($A$46*$S$575*H616*L616/1000000)/$Q$575</f>
        <v>3.3293097984477639E-6</v>
      </c>
      <c r="Y616" s="22">
        <f>X616+W616+SUM($V$616:V616)+$Y$615</f>
        <v>2.8603712634579829E-3</v>
      </c>
      <c r="Z616" s="1">
        <f t="shared" si="272"/>
        <v>6.3072263335991031E-6</v>
      </c>
      <c r="AA616" s="22">
        <f t="shared" ref="AA616:AA635" si="289">($A$15*L616/1000/$A$13*G616)/$Q$575</f>
        <v>1.2492111487514342E-2</v>
      </c>
      <c r="AB616" s="44">
        <f t="shared" ref="AB616:AB635" si="290">($U$575*L616/1000/$A$13*G616)/$Q$575</f>
        <v>1.7647742922994403</v>
      </c>
      <c r="AC616" s="44">
        <f t="shared" ref="AC616:AC635" si="291">($A$14*$S$575/1000*G616/1000000*L616/1000*1000000)/$Q$575</f>
        <v>0.11441444111796148</v>
      </c>
      <c r="AD616" s="44">
        <f t="shared" ref="AD616:AD627" si="292">($A$14*((L616/1000)*G616/10^6)*(1+($A$28/(10^-N616))+(($A$28*$A$29)/(10^-N616)^2))*1000000)*$S$575/1000/$Q$575</f>
        <v>1.388630883669842</v>
      </c>
      <c r="AE616" s="44">
        <f t="shared" ref="AE616:AE623" si="293">AD616/(1+($A$28/(10^-N616))+(($A$28*$A$29)/(10^-N616)^2))*1</f>
        <v>0.11441444111796145</v>
      </c>
      <c r="AF616" s="44">
        <f t="shared" ref="AF616:AF623" si="294">AD616/(1+($A$28/(10^-N616))+(($A$28*$A$29)/(10^-N616)^2))*($A$28/(10^-N616))</f>
        <v>1.2729411866282254</v>
      </c>
      <c r="AG616" s="44">
        <f t="shared" ref="AG616:AG623" si="295">AD616/(1+($A$28/(10^-N616))+(($A$28*$A$29)/(10^-N616)^2))*(($A$28*$A$29)/(10^-N616)^2)</f>
        <v>1.275255923655116E-3</v>
      </c>
      <c r="AH616" s="45">
        <f>AD616+AB616+SUM($AA$575:AA616)</f>
        <v>4.1260125236568763</v>
      </c>
      <c r="AI616" s="45">
        <f>AD616+AB616+SUM($AA$615:AA616)+$AI$615-$AH$615</f>
        <v>17.507110202165187</v>
      </c>
    </row>
    <row r="617" spans="4:35" ht="14.4" x14ac:dyDescent="0.3">
      <c r="E617" s="28">
        <v>42391.511805555558</v>
      </c>
      <c r="F617" s="86">
        <f t="shared" ref="F617:F634" si="296">E617-E$576</f>
        <v>2507.0652777777796</v>
      </c>
      <c r="G617" s="10">
        <v>5941</v>
      </c>
      <c r="H617" s="10">
        <v>9.59</v>
      </c>
      <c r="J617" s="10">
        <v>24</v>
      </c>
      <c r="L617" s="17">
        <v>1046</v>
      </c>
      <c r="N617" s="42">
        <v>7.57</v>
      </c>
      <c r="V617" s="43">
        <f t="shared" si="286"/>
        <v>2.108160584565483E-5</v>
      </c>
      <c r="W617" s="43">
        <f t="shared" si="287"/>
        <v>2.9782215819948699E-3</v>
      </c>
      <c r="X617" s="43">
        <f t="shared" si="288"/>
        <v>6.5099779324731716E-6</v>
      </c>
      <c r="Y617" s="22">
        <f>X617+W617+SUM($V$616:V617)+$Y$615</f>
        <v>4.3397436131056288E-3</v>
      </c>
      <c r="Z617" s="1">
        <f t="shared" si="272"/>
        <v>1.9450414399835769E-4</v>
      </c>
      <c r="AA617" s="22">
        <f t="shared" si="289"/>
        <v>1.3060043829930692E-2</v>
      </c>
      <c r="AB617" s="44">
        <f t="shared" si="290"/>
        <v>1.8450067172712745</v>
      </c>
      <c r="AC617" s="44">
        <f t="shared" si="291"/>
        <v>0.11961609670799747</v>
      </c>
      <c r="AD617" s="44">
        <f t="shared" si="292"/>
        <v>1.4517625961351481</v>
      </c>
      <c r="AE617" s="44">
        <f t="shared" si="293"/>
        <v>0.11961609670799744</v>
      </c>
      <c r="AF617" s="44">
        <f t="shared" si="294"/>
        <v>1.3308132661884016</v>
      </c>
      <c r="AG617" s="44">
        <f t="shared" si="295"/>
        <v>1.3332332387491789E-3</v>
      </c>
      <c r="AH617" s="45">
        <f>AD617+AB617+SUM($AA$575:AA617)</f>
        <v>4.2824367049239482</v>
      </c>
      <c r="AI617" s="45">
        <f>AD617+AB617+SUM($AA$615:AA617)+$AI$615-$AH$615</f>
        <v>17.663534383432257</v>
      </c>
    </row>
    <row r="618" spans="4:35" ht="14.4" x14ac:dyDescent="0.3">
      <c r="E618" s="28">
        <v>42398.482638888891</v>
      </c>
      <c r="F618" s="86">
        <f t="shared" si="296"/>
        <v>2514.0361111111124</v>
      </c>
      <c r="G618" s="10">
        <v>6633</v>
      </c>
      <c r="H618" s="10">
        <v>18.04</v>
      </c>
      <c r="J618" s="10">
        <v>11</v>
      </c>
      <c r="L618" s="17">
        <v>1045</v>
      </c>
      <c r="N618" s="42">
        <v>7.57</v>
      </c>
      <c r="V618" s="43">
        <f t="shared" si="286"/>
        <v>3.9619247371795799E-5</v>
      </c>
      <c r="W618" s="43">
        <f t="shared" si="287"/>
        <v>5.5970545341258206E-3</v>
      </c>
      <c r="X618" s="43">
        <f t="shared" si="288"/>
        <v>1.2234382332157438E-5</v>
      </c>
      <c r="Y618" s="22">
        <f>X618+W618+SUM($V$616:V618)+$Y$615</f>
        <v>7.0039202170080594E-3</v>
      </c>
      <c r="Z618" s="1">
        <f t="shared" si="272"/>
        <v>4.0185957051015172E-4</v>
      </c>
      <c r="AA618" s="22">
        <f t="shared" si="289"/>
        <v>1.4567320832434675E-2</v>
      </c>
      <c r="AB618" s="44">
        <f t="shared" si="290"/>
        <v>2.0579413927304087</v>
      </c>
      <c r="AC618" s="44">
        <f t="shared" si="291"/>
        <v>0.13342114928248128</v>
      </c>
      <c r="AD618" s="44">
        <f t="shared" si="292"/>
        <v>1.6193124453351257</v>
      </c>
      <c r="AE618" s="44">
        <f t="shared" si="293"/>
        <v>0.13342114928248131</v>
      </c>
      <c r="AF618" s="44">
        <f t="shared" si="294"/>
        <v>1.4844041925952414</v>
      </c>
      <c r="AG618" s="44">
        <f t="shared" si="295"/>
        <v>1.4871034574030471E-3</v>
      </c>
      <c r="AH618" s="45">
        <f>AD618+AB618+SUM($AA$575:AA618)</f>
        <v>4.6774885504154948</v>
      </c>
      <c r="AI618" s="45">
        <f>AD618+AB618+SUM($AA$615:AA618)+$AI$615-$AH$615</f>
        <v>18.058586228923804</v>
      </c>
    </row>
    <row r="619" spans="4:35" ht="14.4" x14ac:dyDescent="0.3">
      <c r="E619" s="28">
        <v>42403.438888888886</v>
      </c>
      <c r="F619" s="86">
        <f t="shared" si="296"/>
        <v>2518.992361111108</v>
      </c>
      <c r="G619" s="10">
        <v>7604</v>
      </c>
      <c r="H619" s="10">
        <v>23.78</v>
      </c>
      <c r="J619" s="10">
        <v>12</v>
      </c>
      <c r="L619" s="17">
        <v>1043</v>
      </c>
      <c r="N619" s="42">
        <v>7.57</v>
      </c>
      <c r="V619" s="43">
        <f t="shared" si="286"/>
        <v>5.2125418671366144E-5</v>
      </c>
      <c r="W619" s="43">
        <f t="shared" si="287"/>
        <v>7.3638150714964651E-3</v>
      </c>
      <c r="X619" s="43">
        <f t="shared" si="288"/>
        <v>1.6096275006557894E-5</v>
      </c>
      <c r="Y619" s="22">
        <f>X619+W619+SUM($V$616:V619)+$Y$615</f>
        <v>8.8266680657244703E-3</v>
      </c>
      <c r="Z619" s="1">
        <f t="shared" si="272"/>
        <v>3.738749745870473E-4</v>
      </c>
      <c r="AA619" s="22">
        <f t="shared" si="289"/>
        <v>1.6667858855217332E-2</v>
      </c>
      <c r="AB619" s="44">
        <f t="shared" si="290"/>
        <v>2.3546867032657324</v>
      </c>
      <c r="AC619" s="44">
        <f t="shared" si="291"/>
        <v>0.15265984116927031</v>
      </c>
      <c r="AD619" s="44">
        <f t="shared" si="292"/>
        <v>1.8528095585872892</v>
      </c>
      <c r="AE619" s="44">
        <f t="shared" si="293"/>
        <v>0.15265984116927031</v>
      </c>
      <c r="AF619" s="44">
        <f t="shared" si="294"/>
        <v>1.6984481807513787</v>
      </c>
      <c r="AG619" s="44">
        <f t="shared" si="295"/>
        <v>1.7015366666402311E-3</v>
      </c>
      <c r="AH619" s="45">
        <f>AD619+AB619+SUM($AA$575:AA619)</f>
        <v>5.2243988330581992</v>
      </c>
      <c r="AI619" s="45">
        <f>AD619+AB619+SUM($AA$615:AA619)+$AI$615-$AH$615</f>
        <v>18.605496511566511</v>
      </c>
    </row>
    <row r="620" spans="4:35" ht="14.4" x14ac:dyDescent="0.3">
      <c r="E620" s="28">
        <v>42412.503472222219</v>
      </c>
      <c r="F620" s="86">
        <f t="shared" si="296"/>
        <v>2528.0569444444409</v>
      </c>
      <c r="G620" s="10">
        <v>7939</v>
      </c>
      <c r="H620" s="10">
        <v>25.48</v>
      </c>
      <c r="J620" s="10">
        <v>10</v>
      </c>
      <c r="L620" s="17">
        <v>1031</v>
      </c>
      <c r="N620" s="42">
        <v>7.57</v>
      </c>
      <c r="V620" s="43">
        <f t="shared" si="286"/>
        <v>5.5209204115648963E-5</v>
      </c>
      <c r="W620" s="43">
        <f t="shared" si="287"/>
        <v>7.7994648237802869E-3</v>
      </c>
      <c r="X620" s="43">
        <f t="shared" si="288"/>
        <v>1.7048544740549764E-5</v>
      </c>
      <c r="Y620" s="22">
        <f>X620+W620+SUM($V$616:V620)+$Y$615</f>
        <v>9.3184792918579312E-3</v>
      </c>
      <c r="Z620" s="1">
        <f t="shared" si="272"/>
        <v>2.3806213188022439E-4</v>
      </c>
      <c r="AA620" s="22">
        <f t="shared" si="289"/>
        <v>1.7201957279204753E-2</v>
      </c>
      <c r="AB620" s="44">
        <f t="shared" si="290"/>
        <v>2.4301393734690619</v>
      </c>
      <c r="AC620" s="44">
        <f t="shared" si="291"/>
        <v>0.15755161408881091</v>
      </c>
      <c r="AD620" s="44">
        <f t="shared" si="292"/>
        <v>1.9121802716336467</v>
      </c>
      <c r="AE620" s="44">
        <f t="shared" si="293"/>
        <v>0.15755161408881091</v>
      </c>
      <c r="AF620" s="44">
        <f t="shared" si="294"/>
        <v>1.7528725974952044</v>
      </c>
      <c r="AG620" s="44">
        <f t="shared" si="295"/>
        <v>1.7560600496316157E-3</v>
      </c>
      <c r="AH620" s="45">
        <f>AD620+AB620+SUM($AA$575:AA620)</f>
        <v>5.3764241735870906</v>
      </c>
      <c r="AI620" s="45">
        <f>AD620+AB620+SUM($AA$615:AA620)+$AI$615-$AH$615</f>
        <v>18.757521852095401</v>
      </c>
    </row>
    <row r="621" spans="4:35" ht="14.4" x14ac:dyDescent="0.3">
      <c r="E621" s="28">
        <v>42440.493750000001</v>
      </c>
      <c r="F621" s="86">
        <f t="shared" si="296"/>
        <v>2556.0472222222234</v>
      </c>
      <c r="G621" s="10">
        <v>8320</v>
      </c>
      <c r="H621" s="10">
        <v>25.11</v>
      </c>
      <c r="J621" s="10">
        <v>8</v>
      </c>
      <c r="K621" s="17">
        <v>5</v>
      </c>
      <c r="L621" s="17">
        <v>1074</v>
      </c>
      <c r="N621" s="42">
        <v>7.57</v>
      </c>
      <c r="V621" s="43">
        <f t="shared" si="286"/>
        <v>5.6676678609852709E-5</v>
      </c>
      <c r="W621" s="43">
        <f t="shared" si="287"/>
        <v>8.0067765552329171E-3</v>
      </c>
      <c r="X621" s="43">
        <f t="shared" si="288"/>
        <v>1.7501699336251615E-5</v>
      </c>
      <c r="Y621" s="22">
        <f>X621+W621+SUM($V$616:V621)+$Y$615</f>
        <v>9.5829208565161167E-3</v>
      </c>
      <c r="Z621" s="1">
        <f t="shared" si="272"/>
        <v>4.4905538260893605E-5</v>
      </c>
      <c r="AA621" s="22">
        <f t="shared" si="289"/>
        <v>1.8779369415928896E-2</v>
      </c>
      <c r="AB621" s="44">
        <f t="shared" si="290"/>
        <v>2.6529821162699272</v>
      </c>
      <c r="AC621" s="44">
        <f t="shared" si="291"/>
        <v>0.17199902982124071</v>
      </c>
      <c r="AD621" s="44">
        <f t="shared" si="292"/>
        <v>2.087526385981096</v>
      </c>
      <c r="AE621" s="44">
        <f t="shared" si="293"/>
        <v>0.17199902982124071</v>
      </c>
      <c r="AF621" s="44">
        <f t="shared" si="294"/>
        <v>1.9136102661535657</v>
      </c>
      <c r="AG621" s="44">
        <f t="shared" si="295"/>
        <v>1.9170900062897432E-3</v>
      </c>
      <c r="AH621" s="45">
        <f>AD621+AB621+SUM($AA$575:AA621)</f>
        <v>5.7933924001513342</v>
      </c>
      <c r="AI621" s="45">
        <f>AD621+AB621+SUM($AA$615:AA621)+$AI$615-$AH$615</f>
        <v>19.174490078659645</v>
      </c>
    </row>
    <row r="622" spans="4:35" ht="14.4" x14ac:dyDescent="0.3">
      <c r="E622" s="28">
        <v>42461.452777777777</v>
      </c>
      <c r="F622" s="86">
        <f t="shared" si="296"/>
        <v>2577.0062499999985</v>
      </c>
      <c r="G622" s="10">
        <v>8570</v>
      </c>
      <c r="H622" s="10">
        <v>24.96</v>
      </c>
      <c r="J622" s="10">
        <v>10</v>
      </c>
      <c r="L622" s="17">
        <v>1050</v>
      </c>
      <c r="N622" s="42">
        <v>7.57</v>
      </c>
      <c r="V622" s="43">
        <f t="shared" si="286"/>
        <v>5.5079156108171344E-5</v>
      </c>
      <c r="W622" s="43">
        <f t="shared" si="287"/>
        <v>7.7810927991157092E-3</v>
      </c>
      <c r="X622" s="43">
        <f t="shared" si="288"/>
        <v>1.7008386051262064E-5</v>
      </c>
      <c r="Y622" s="22">
        <f>X622+W622+SUM($V$616:V622)+$Y$615</f>
        <v>9.411822943222091E-3</v>
      </c>
      <c r="Z622" s="1">
        <f t="shared" si="272"/>
        <v>8.8644919189441268E-6</v>
      </c>
      <c r="AA622" s="22">
        <f t="shared" si="289"/>
        <v>1.8911392942589277E-2</v>
      </c>
      <c r="AB622" s="44">
        <f t="shared" si="290"/>
        <v>2.6716332246963792</v>
      </c>
      <c r="AC622" s="44">
        <f t="shared" si="291"/>
        <v>0.17320822476257375</v>
      </c>
      <c r="AD622" s="44">
        <f t="shared" si="292"/>
        <v>2.102202203329897</v>
      </c>
      <c r="AE622" s="44">
        <f t="shared" si="293"/>
        <v>0.17320822476257372</v>
      </c>
      <c r="AF622" s="44">
        <f t="shared" si="294"/>
        <v>1.9270634109528164</v>
      </c>
      <c r="AG622" s="44">
        <f t="shared" si="295"/>
        <v>1.9305676145070388E-3</v>
      </c>
      <c r="AH622" s="45">
        <f>AD622+AB622+SUM($AA$575:AA622)</f>
        <v>5.8456307188691756</v>
      </c>
      <c r="AI622" s="45">
        <f>AD622+AB622+SUM($AA$615:AA622)+$AI$615-$AH$615</f>
        <v>19.226728397377485</v>
      </c>
    </row>
    <row r="623" spans="4:35" ht="14.4" x14ac:dyDescent="0.3">
      <c r="E623" s="28">
        <v>42474.586111111108</v>
      </c>
      <c r="F623" s="86">
        <f t="shared" si="296"/>
        <v>2590.1395833333299</v>
      </c>
      <c r="G623" s="10">
        <v>9121</v>
      </c>
      <c r="H623" s="10">
        <v>25.16</v>
      </c>
      <c r="J623" s="10">
        <v>11</v>
      </c>
      <c r="L623" s="17">
        <v>1058</v>
      </c>
      <c r="N623" s="42">
        <v>7.57</v>
      </c>
      <c r="V623" s="43">
        <f t="shared" si="286"/>
        <v>5.5943508799111834E-5</v>
      </c>
      <c r="W623" s="43">
        <f t="shared" si="287"/>
        <v>7.9032008518637367E-3</v>
      </c>
      <c r="X623" s="43">
        <f t="shared" si="288"/>
        <v>1.7275297262158089E-5</v>
      </c>
      <c r="Y623" s="22">
        <f>X623+W623+SUM($V$616:V623)+$Y$615</f>
        <v>9.5901414159801288E-3</v>
      </c>
      <c r="Z623" s="1">
        <f t="shared" si="272"/>
        <v>3.1606577932006771E-6</v>
      </c>
      <c r="AA623" s="22">
        <f t="shared" si="289"/>
        <v>2.0280633694622376E-2</v>
      </c>
      <c r="AB623" s="44">
        <f t="shared" si="290"/>
        <v>2.8650673676410623</v>
      </c>
      <c r="AC623" s="44">
        <f t="shared" si="291"/>
        <v>0.18574901224725029</v>
      </c>
      <c r="AD623" s="44">
        <f t="shared" si="292"/>
        <v>2.2544078570620836</v>
      </c>
      <c r="AE623" s="44">
        <f t="shared" si="293"/>
        <v>0.18574901224725027</v>
      </c>
      <c r="AF623" s="44">
        <f t="shared" si="294"/>
        <v>2.0665884983981853</v>
      </c>
      <c r="AG623" s="44">
        <f t="shared" si="295"/>
        <v>2.0703464166483281E-3</v>
      </c>
      <c r="AH623" s="45">
        <f>AD623+AB623+SUM($AA$575:AA623)</f>
        <v>6.2115511492406688</v>
      </c>
      <c r="AI623" s="45">
        <f>AD623+AB623+SUM($AA$615:AA623)+$AI$615-$AH$615</f>
        <v>19.592648827748977</v>
      </c>
    </row>
    <row r="624" spans="4:35" ht="14.4" x14ac:dyDescent="0.3">
      <c r="E624" s="28">
        <v>42507.446527777778</v>
      </c>
      <c r="F624" s="86">
        <f t="shared" si="296"/>
        <v>2623</v>
      </c>
      <c r="G624" s="10">
        <v>9075</v>
      </c>
      <c r="H624" s="10">
        <v>25.48</v>
      </c>
      <c r="J624" s="10">
        <v>11</v>
      </c>
      <c r="L624" s="17">
        <v>1054</v>
      </c>
      <c r="N624" s="42">
        <v>7.57</v>
      </c>
      <c r="V624" s="43">
        <f t="shared" si="286"/>
        <v>5.6440835245290021E-5</v>
      </c>
      <c r="W624" s="43">
        <f t="shared" si="287"/>
        <v>7.9734587044271808E-3</v>
      </c>
      <c r="X624" s="43">
        <f t="shared" si="288"/>
        <v>1.7428871150862706E-5</v>
      </c>
      <c r="Y624" s="22">
        <f>X624+W624+SUM($V$616:V624)+$Y$615</f>
        <v>9.716993677677567E-3</v>
      </c>
      <c r="Z624" s="1">
        <f t="shared" si="272"/>
        <v>2.7701075790144483E-6</v>
      </c>
      <c r="AA624" s="22">
        <f t="shared" si="289"/>
        <v>2.0102063573430414E-2</v>
      </c>
      <c r="AB624" s="44">
        <f t="shared" si="290"/>
        <v>2.839840570748692</v>
      </c>
      <c r="AC624" s="44">
        <f t="shared" si="291"/>
        <v>0.18411350005726018</v>
      </c>
      <c r="AD624" s="44">
        <f t="shared" si="292"/>
        <v>2.2345578913108444</v>
      </c>
      <c r="AE624" s="44">
        <f t="shared" ref="AE624:AE627" si="297">AD624/(1+($A$28/(10^-N624))+(($A$28*$A$29)/(10^-N624)^2))*1</f>
        <v>0.18411350005726018</v>
      </c>
      <c r="AF624" s="44">
        <f t="shared" ref="AF624:AF627" si="298">AD624/(1+($A$28/(10^-N624))+(($A$28*$A$29)/(10^-N624)^2))*($A$28/(10^-N624))</f>
        <v>2.0483922741494958</v>
      </c>
      <c r="AG624" s="44">
        <f t="shared" ref="AG624:AG627" si="299">AD624/(1+($A$28/(10^-N624))+(($A$28*$A$29)/(10^-N624)^2))*(($A$28*$A$29)/(10^-N624)^2)</f>
        <v>2.0521171040885204E-3</v>
      </c>
      <c r="AH624" s="45">
        <f>AD624+AB624+SUM($AA$575:AA624)</f>
        <v>6.186576450170489</v>
      </c>
      <c r="AI624" s="45">
        <f>AD624+AB624+SUM($AA$615:AA624)+$AI$615-$AH$615</f>
        <v>19.567674128678799</v>
      </c>
    </row>
    <row r="625" spans="4:37" ht="14.4" x14ac:dyDescent="0.3">
      <c r="E625" s="28">
        <v>42548.463194444441</v>
      </c>
      <c r="F625" s="86">
        <f t="shared" si="296"/>
        <v>2664.0166666666628</v>
      </c>
      <c r="G625" s="10">
        <v>9640</v>
      </c>
      <c r="H625" s="10">
        <v>25.23</v>
      </c>
      <c r="J625" s="10">
        <v>12</v>
      </c>
      <c r="L625" s="17">
        <v>1032</v>
      </c>
      <c r="N625" s="42">
        <v>7.57</v>
      </c>
      <c r="V625" s="43">
        <f t="shared" si="286"/>
        <v>5.4720536328016488E-5</v>
      </c>
      <c r="W625" s="43">
        <f t="shared" si="287"/>
        <v>7.73043018940718E-3</v>
      </c>
      <c r="X625" s="43">
        <f t="shared" si="288"/>
        <v>1.6897644636587635E-5</v>
      </c>
      <c r="Y625" s="22">
        <f>X625+W625+SUM($V$616:V625)+$Y$615</f>
        <v>9.5281544724713056E-3</v>
      </c>
      <c r="Z625" s="1">
        <f t="shared" si="272"/>
        <v>1.0146385716116103E-6</v>
      </c>
      <c r="AA625" s="22">
        <f t="shared" si="289"/>
        <v>2.0907886254541375E-2</v>
      </c>
      <c r="AB625" s="44">
        <f t="shared" si="290"/>
        <v>2.9536800248071828</v>
      </c>
      <c r="AC625" s="44">
        <f t="shared" si="291"/>
        <v>0.19149397787253092</v>
      </c>
      <c r="AD625" s="44">
        <f t="shared" si="292"/>
        <v>2.3241336418051244</v>
      </c>
      <c r="AE625" s="44">
        <f t="shared" si="297"/>
        <v>0.19149397787253089</v>
      </c>
      <c r="AF625" s="44">
        <f t="shared" si="298"/>
        <v>2.1305052845025143</v>
      </c>
      <c r="AG625" s="44">
        <f t="shared" si="299"/>
        <v>2.1343794300795671E-3</v>
      </c>
      <c r="AH625" s="45">
        <f>AD625+AB625+SUM($AA$575:AA625)</f>
        <v>6.4108995409778009</v>
      </c>
      <c r="AI625" s="45">
        <f>AD625+AB625+SUM($AA$615:AA625)+$AI$615-$AH$615</f>
        <v>19.79199721948611</v>
      </c>
    </row>
    <row r="626" spans="4:37" ht="14.4" x14ac:dyDescent="0.3">
      <c r="E626" s="28">
        <v>42576.438888888886</v>
      </c>
      <c r="F626" s="86">
        <f t="shared" si="296"/>
        <v>2691.992361111108</v>
      </c>
      <c r="G626" s="10">
        <v>9551</v>
      </c>
      <c r="H626" s="10">
        <v>25.27</v>
      </c>
      <c r="J626" s="10">
        <v>13</v>
      </c>
      <c r="L626" s="17">
        <v>1030</v>
      </c>
      <c r="N626" s="42">
        <v>7.57</v>
      </c>
      <c r="V626" s="43">
        <f t="shared" si="286"/>
        <v>5.4701075362450184E-5</v>
      </c>
      <c r="W626" s="43">
        <f t="shared" si="287"/>
        <v>7.7276809174551125E-3</v>
      </c>
      <c r="X626" s="43">
        <f t="shared" si="288"/>
        <v>1.6891635110685822E-5</v>
      </c>
      <c r="Y626" s="22">
        <f>X626+W626+SUM($V$616:V626)+$Y$615</f>
        <v>9.5801002663557892E-3</v>
      </c>
      <c r="Z626" s="1">
        <f t="shared" si="272"/>
        <v>-7.1139558652944076E-7</v>
      </c>
      <c r="AA626" s="22">
        <f t="shared" si="289"/>
        <v>2.0674711942491559E-2</v>
      </c>
      <c r="AB626" s="44">
        <f t="shared" si="290"/>
        <v>2.9207392339775931</v>
      </c>
      <c r="AC626" s="44">
        <f t="shared" si="291"/>
        <v>0.1893583494303008</v>
      </c>
      <c r="AD626" s="44">
        <f t="shared" si="292"/>
        <v>2.2982138402315897</v>
      </c>
      <c r="AE626" s="44">
        <f t="shared" si="297"/>
        <v>0.18935834943030078</v>
      </c>
      <c r="AF626" s="44">
        <f t="shared" si="298"/>
        <v>2.1067449149470088</v>
      </c>
      <c r="AG626" s="44">
        <f t="shared" si="299"/>
        <v>2.1105758542803161E-3</v>
      </c>
      <c r="AH626" s="45">
        <f>AD626+AB626+SUM($AA$575:AA626)</f>
        <v>6.3727136605171681</v>
      </c>
      <c r="AI626" s="45">
        <f>AD626+AB626+SUM($AA$615:AA626)+$AI$615-$AH$615</f>
        <v>19.753811339025479</v>
      </c>
    </row>
    <row r="627" spans="4:37" ht="14.4" x14ac:dyDescent="0.3">
      <c r="D627" s="16" t="s">
        <v>409</v>
      </c>
      <c r="E627" s="28">
        <v>42605.503472222219</v>
      </c>
      <c r="F627" s="86">
        <f t="shared" si="296"/>
        <v>2721.0569444444409</v>
      </c>
      <c r="G627" s="10">
        <v>9645</v>
      </c>
      <c r="H627" s="10">
        <v>24.53</v>
      </c>
      <c r="J627" s="10">
        <v>13</v>
      </c>
      <c r="K627" s="17">
        <v>5</v>
      </c>
      <c r="L627" s="17">
        <v>1075</v>
      </c>
      <c r="N627" s="42">
        <v>7.57</v>
      </c>
      <c r="V627" s="43">
        <f t="shared" si="286"/>
        <v>5.541909252073608E-5</v>
      </c>
      <c r="W627" s="43">
        <f t="shared" si="287"/>
        <v>7.8291159889912042E-3</v>
      </c>
      <c r="X627" s="43">
        <f t="shared" si="288"/>
        <v>1.7113358061479999E-5</v>
      </c>
      <c r="Y627" s="22">
        <f>X627+W627+SUM($V$616:V627)+$Y$615</f>
        <v>9.7371761533634089E-3</v>
      </c>
      <c r="Z627" s="1">
        <f t="shared" si="272"/>
        <v>1.3038671924170887E-7</v>
      </c>
      <c r="AA627" s="22">
        <f t="shared" si="289"/>
        <v>2.1790344368630227E-2</v>
      </c>
      <c r="AB627" s="44">
        <f t="shared" si="290"/>
        <v>3.0783458505430148</v>
      </c>
      <c r="AC627" s="44">
        <f t="shared" si="291"/>
        <v>0.19957635466162696</v>
      </c>
      <c r="AD627" s="44">
        <f t="shared" si="292"/>
        <v>2.4222282347002966</v>
      </c>
      <c r="AE627" s="44">
        <f t="shared" si="297"/>
        <v>0.19957635466162693</v>
      </c>
      <c r="AF627" s="44">
        <f t="shared" si="298"/>
        <v>2.2204274149622609</v>
      </c>
      <c r="AG627" s="44">
        <f t="shared" si="299"/>
        <v>2.2244650764087809E-3</v>
      </c>
      <c r="AH627" s="45">
        <f>AD627+AB627+SUM($AA$575:AA627)</f>
        <v>6.6761250159199275</v>
      </c>
      <c r="AI627" s="45">
        <f>AD627+AB627+SUM($AA$615:AA627)+$AI$615-$AH$615</f>
        <v>20.057222694428237</v>
      </c>
      <c r="AJ627" s="1">
        <f>LINEST(AI625:AI627,F625:F627,TRUE,TRUE)</f>
        <v>4.6873312052510725E-3</v>
      </c>
      <c r="AK627" s="1">
        <f>AJ627/Z627</f>
        <v>35949.45277027617</v>
      </c>
    </row>
    <row r="628" spans="4:37" x14ac:dyDescent="0.25">
      <c r="D628" s="16" t="s">
        <v>410</v>
      </c>
      <c r="E628" s="28">
        <v>42640.587500000001</v>
      </c>
      <c r="F628" s="86">
        <f t="shared" si="296"/>
        <v>2756.1409722222234</v>
      </c>
      <c r="G628" s="10">
        <v>4505</v>
      </c>
      <c r="H628" s="10">
        <v>0.26</v>
      </c>
      <c r="J628" s="10">
        <v>34</v>
      </c>
      <c r="L628" s="17">
        <v>1081</v>
      </c>
      <c r="N628" s="42">
        <v>7.57</v>
      </c>
      <c r="V628" s="17">
        <f t="shared" si="286"/>
        <v>5.9068023564417882E-7</v>
      </c>
      <c r="W628" s="17">
        <f t="shared" si="287"/>
        <v>8.3446044800040482E-5</v>
      </c>
      <c r="X628" s="17">
        <f t="shared" si="288"/>
        <v>1.8240144168069728E-7</v>
      </c>
      <c r="Y628" s="22">
        <f>X628+W628+SUM($V$616:V628)+$Y$615</f>
        <v>1.9751659327880908E-3</v>
      </c>
      <c r="Z628" s="1">
        <f t="shared" ref="Z628:Z633" si="300">LINEST(Y625:Y628,E625:E628,TRUE,TRUE)</f>
        <v>-7.6843873123398407E-5</v>
      </c>
      <c r="AA628" s="17">
        <f t="shared" si="289"/>
        <v>1.0234671006065482E-2</v>
      </c>
      <c r="AB628" s="17">
        <f t="shared" si="290"/>
        <v>1.4458631993237785</v>
      </c>
      <c r="AC628" s="17">
        <f t="shared" si="291"/>
        <v>9.3738689760780314E-2</v>
      </c>
    </row>
    <row r="629" spans="4:37" x14ac:dyDescent="0.25">
      <c r="E629" s="28">
        <v>42754.594444444447</v>
      </c>
      <c r="F629" s="86">
        <f t="shared" si="296"/>
        <v>2870.1479166666686</v>
      </c>
      <c r="G629" s="10">
        <v>7726</v>
      </c>
      <c r="H629" s="10">
        <v>0.89</v>
      </c>
      <c r="J629" s="10">
        <v>10</v>
      </c>
      <c r="K629" s="17">
        <v>10</v>
      </c>
      <c r="L629" s="17">
        <v>1078</v>
      </c>
      <c r="V629" s="17">
        <f t="shared" si="286"/>
        <v>2.0163325684257383E-6</v>
      </c>
      <c r="W629" s="17">
        <f t="shared" si="287"/>
        <v>2.8484951363429465E-4</v>
      </c>
      <c r="X629" s="17">
        <f t="shared" si="288"/>
        <v>6.2264139748557117E-7</v>
      </c>
      <c r="Y629" s="22">
        <f>X629+W629+SUM($V$616:V629)+$Y$615</f>
        <v>2.1790259741465753E-3</v>
      </c>
      <c r="Z629" s="1">
        <f t="shared" si="300"/>
        <v>-4.3438207104091993E-5</v>
      </c>
      <c r="AA629" s="17">
        <f t="shared" si="289"/>
        <v>1.7503579127704779E-2</v>
      </c>
      <c r="AB629" s="17">
        <f t="shared" si="290"/>
        <v>2.472749822852315</v>
      </c>
      <c r="AC629" s="17">
        <f t="shared" si="291"/>
        <v>0.16031414909016667</v>
      </c>
    </row>
    <row r="630" spans="4:37" x14ac:dyDescent="0.25">
      <c r="E630" s="28">
        <v>42814.584722222222</v>
      </c>
      <c r="F630" s="86">
        <f t="shared" si="296"/>
        <v>2930.1381944444438</v>
      </c>
      <c r="G630" s="10">
        <v>6951</v>
      </c>
      <c r="H630" s="10">
        <v>0.94</v>
      </c>
      <c r="J630" s="10">
        <v>11</v>
      </c>
      <c r="L630" s="17">
        <v>1050</v>
      </c>
      <c r="V630" s="17">
        <f t="shared" si="286"/>
        <v>2.0742951418942731E-6</v>
      </c>
      <c r="W630" s="17">
        <f t="shared" si="287"/>
        <v>2.9303794996669733E-4</v>
      </c>
      <c r="X630" s="17">
        <f t="shared" si="288"/>
        <v>6.4054017981515773E-7</v>
      </c>
      <c r="Y630" s="22">
        <f>X630+W630+SUM($V$616:V630)+$Y$615</f>
        <v>2.1893066044032018E-3</v>
      </c>
      <c r="Z630" s="1">
        <f t="shared" si="300"/>
        <v>-2.5570288578834915E-5</v>
      </c>
      <c r="AA630" s="17">
        <f t="shared" si="289"/>
        <v>1.5338750565220311E-2</v>
      </c>
      <c r="AB630" s="17">
        <f t="shared" si="290"/>
        <v>2.1669221172537374</v>
      </c>
      <c r="AC630" s="17">
        <f t="shared" si="291"/>
        <v>0.14048662430859393</v>
      </c>
    </row>
    <row r="631" spans="4:37" x14ac:dyDescent="0.25">
      <c r="D631" s="16" t="s">
        <v>164</v>
      </c>
      <c r="E631" s="28">
        <v>42818.425000000003</v>
      </c>
      <c r="F631" s="86">
        <f t="shared" si="296"/>
        <v>2933.9784722222248</v>
      </c>
      <c r="G631" s="10">
        <v>7654</v>
      </c>
      <c r="H631" s="10">
        <v>1</v>
      </c>
      <c r="J631" s="10">
        <v>11</v>
      </c>
      <c r="K631" s="17">
        <v>5</v>
      </c>
      <c r="L631" s="17">
        <v>1092</v>
      </c>
      <c r="V631" s="17">
        <f t="shared" si="286"/>
        <v>2.2949648378404725E-6</v>
      </c>
      <c r="W631" s="17">
        <f t="shared" si="287"/>
        <v>3.2421219996315453E-4</v>
      </c>
      <c r="X631" s="17">
        <f t="shared" si="288"/>
        <v>7.0868275213591914E-7</v>
      </c>
      <c r="Y631" s="22">
        <f>X631+W631+SUM($V$616:V631)+$Y$615</f>
        <v>2.2228439618098205E-3</v>
      </c>
      <c r="Z631" s="1">
        <f t="shared" si="300"/>
        <v>1.3088090767627546E-6</v>
      </c>
      <c r="AA631" s="17">
        <f t="shared" si="289"/>
        <v>1.7565660868830976E-2</v>
      </c>
      <c r="AB631" s="17">
        <f t="shared" si="290"/>
        <v>2.4815201785179846</v>
      </c>
      <c r="AC631" s="17">
        <f t="shared" si="291"/>
        <v>0.16088275174166264</v>
      </c>
    </row>
    <row r="632" spans="4:37" x14ac:dyDescent="0.25">
      <c r="E632" s="28">
        <v>42818.513888888891</v>
      </c>
      <c r="F632" s="86">
        <f t="shared" si="296"/>
        <v>2934.0673611111124</v>
      </c>
      <c r="G632" s="10">
        <v>1746</v>
      </c>
      <c r="H632" s="10">
        <v>0.2</v>
      </c>
      <c r="J632" s="10">
        <v>24</v>
      </c>
      <c r="L632" s="17">
        <v>1042</v>
      </c>
      <c r="V632" s="17">
        <f t="shared" si="286"/>
        <v>4.3797680604940882E-7</v>
      </c>
      <c r="W632" s="17">
        <f t="shared" si="287"/>
        <v>6.1873463802492135E-5</v>
      </c>
      <c r="X632" s="17">
        <f t="shared" si="288"/>
        <v>1.3524678163473038E-7</v>
      </c>
      <c r="Y632" s="22">
        <f>X632+W632+SUM($V$616:V632)+$Y$615</f>
        <v>1.9603697664847064E-3</v>
      </c>
      <c r="Z632" s="1">
        <f t="shared" si="300"/>
        <v>-9.6333258995548356E-7</v>
      </c>
      <c r="AA632" s="17">
        <f t="shared" si="289"/>
        <v>3.8235375168113395E-3</v>
      </c>
      <c r="AB632" s="17">
        <f t="shared" si="290"/>
        <v>0.54015533899575618</v>
      </c>
      <c r="AC632" s="17">
        <f t="shared" si="291"/>
        <v>3.5019532808106102E-2</v>
      </c>
    </row>
    <row r="633" spans="4:37" x14ac:dyDescent="0.25">
      <c r="E633" s="28">
        <v>42962.618750000001</v>
      </c>
      <c r="F633" s="86">
        <f t="shared" si="296"/>
        <v>3078.1722222222234</v>
      </c>
      <c r="G633" s="10">
        <v>4957</v>
      </c>
      <c r="H633" s="10">
        <v>0</v>
      </c>
      <c r="J633" s="10">
        <v>11</v>
      </c>
      <c r="L633" s="17">
        <v>1067</v>
      </c>
      <c r="V633" s="17">
        <f t="shared" si="286"/>
        <v>0</v>
      </c>
      <c r="W633" s="17">
        <f t="shared" si="287"/>
        <v>0</v>
      </c>
      <c r="X633" s="17">
        <f t="shared" si="288"/>
        <v>0</v>
      </c>
      <c r="Y633" s="22">
        <f>X633+W633+SUM($V$616:V633)+$Y$615</f>
        <v>1.8983610559005792E-3</v>
      </c>
      <c r="Z633" s="1">
        <f t="shared" si="300"/>
        <v>-1.5682589351386219E-6</v>
      </c>
      <c r="AA633" s="17">
        <f t="shared" si="289"/>
        <v>1.1115697919554912E-2</v>
      </c>
      <c r="AB633" s="17">
        <f t="shared" si="290"/>
        <v>1.5703268377810622</v>
      </c>
      <c r="AC633" s="17">
        <f t="shared" si="291"/>
        <v>0.10180795827615705</v>
      </c>
    </row>
    <row r="634" spans="4:37" x14ac:dyDescent="0.25">
      <c r="E634" s="28">
        <v>43028.481249999997</v>
      </c>
      <c r="F634" s="86">
        <f t="shared" si="296"/>
        <v>3144.034722222219</v>
      </c>
      <c r="G634" s="10">
        <v>5383</v>
      </c>
      <c r="H634" s="10">
        <v>0</v>
      </c>
      <c r="J634" s="10">
        <v>23</v>
      </c>
      <c r="L634" s="17">
        <v>1038</v>
      </c>
      <c r="V634" s="17">
        <f t="shared" si="286"/>
        <v>0</v>
      </c>
      <c r="W634" s="17">
        <f t="shared" si="287"/>
        <v>0</v>
      </c>
      <c r="X634" s="17">
        <f t="shared" si="288"/>
        <v>0</v>
      </c>
      <c r="AA634" s="17">
        <f t="shared" si="289"/>
        <v>1.1742893735837803E-2</v>
      </c>
      <c r="AB634" s="17">
        <f t="shared" si="290"/>
        <v>1.6589314787114688</v>
      </c>
      <c r="AC634" s="17">
        <f t="shared" si="291"/>
        <v>0.10755240419014478</v>
      </c>
    </row>
    <row r="635" spans="4:37" x14ac:dyDescent="0.25">
      <c r="E635" s="28">
        <v>43130.43472222222</v>
      </c>
      <c r="F635" s="86"/>
      <c r="G635" s="10">
        <v>5752.45</v>
      </c>
      <c r="H635" s="10">
        <v>0</v>
      </c>
      <c r="J635" s="10">
        <v>313</v>
      </c>
      <c r="L635" s="17">
        <v>1024</v>
      </c>
      <c r="V635" s="17">
        <f t="shared" si="286"/>
        <v>0</v>
      </c>
      <c r="W635" s="17">
        <f t="shared" si="287"/>
        <v>0</v>
      </c>
      <c r="X635" s="17">
        <f t="shared" si="288"/>
        <v>0</v>
      </c>
      <c r="AA635" s="17">
        <f t="shared" si="289"/>
        <v>1.2379588436803913E-2</v>
      </c>
      <c r="AB635" s="17">
        <f t="shared" si="290"/>
        <v>1.7488780375002946</v>
      </c>
      <c r="AC635" s="17">
        <f t="shared" si="291"/>
        <v>0.11338384977455335</v>
      </c>
    </row>
    <row r="636" spans="4:37" x14ac:dyDescent="0.25">
      <c r="E636" s="28"/>
      <c r="F636" s="86"/>
    </row>
    <row r="637" spans="4:37" x14ac:dyDescent="0.25">
      <c r="E637" s="28"/>
      <c r="F637" s="86"/>
    </row>
    <row r="638" spans="4:37" x14ac:dyDescent="0.25">
      <c r="E638" s="28"/>
    </row>
    <row r="639" spans="4:37" ht="14.4" thickBot="1" x14ac:dyDescent="0.3">
      <c r="D639" s="87" t="s">
        <v>141</v>
      </c>
      <c r="E639" s="107">
        <f>E640-1</f>
        <v>39883.448611111111</v>
      </c>
      <c r="F639" s="86"/>
      <c r="G639" s="86"/>
      <c r="H639" s="86"/>
      <c r="I639" s="86"/>
      <c r="J639" s="86"/>
      <c r="K639" s="86"/>
      <c r="L639" s="86"/>
      <c r="M639" s="86"/>
      <c r="N639" s="86"/>
      <c r="O639" s="90"/>
      <c r="P639" s="90"/>
      <c r="Q639" s="90"/>
      <c r="R639" s="87"/>
      <c r="S639" s="87"/>
    </row>
    <row r="640" spans="4:37" ht="15" thickBot="1" x14ac:dyDescent="0.35">
      <c r="E640" s="107">
        <v>39884.448611111111</v>
      </c>
      <c r="F640" s="86">
        <f>E640-E$639</f>
        <v>1</v>
      </c>
      <c r="G640" s="86">
        <v>1289</v>
      </c>
      <c r="H640" s="86">
        <v>1.39</v>
      </c>
      <c r="I640" s="86"/>
      <c r="J640" s="86">
        <v>802</v>
      </c>
      <c r="K640" s="86"/>
      <c r="L640" s="79">
        <v>1037</v>
      </c>
      <c r="M640" s="86"/>
      <c r="N640" s="42">
        <v>7.57</v>
      </c>
      <c r="O640" s="95">
        <v>88.33</v>
      </c>
      <c r="P640" s="94">
        <v>19.86</v>
      </c>
      <c r="Q640" s="101">
        <f>P640-S640</f>
        <v>15.316032</v>
      </c>
      <c r="R640" s="87">
        <v>22.88</v>
      </c>
      <c r="S640" s="85">
        <f>R640*P640/100</f>
        <v>4.5439679999999996</v>
      </c>
      <c r="T640" s="40">
        <f>Q640/$A$18+S640</f>
        <v>10.925647999999999</v>
      </c>
      <c r="U640" s="40">
        <f>$A$16-T640</f>
        <v>106.074352</v>
      </c>
      <c r="V640" s="43">
        <f t="shared" ref="V640:V671" si="301">($A$15*L640/1000/$A$13*H640)/$Q$640</f>
        <v>3.0628901309839439E-6</v>
      </c>
      <c r="W640" s="43">
        <f t="shared" ref="W640:W671" si="302">($U$640*L640/1000/$A$13*H640)/$Q$640</f>
        <v>4.3319211452175595E-4</v>
      </c>
      <c r="X640" s="43">
        <f t="shared" ref="X640:X671" si="303">($A$46*$S$640*H640*L640/1000000)/$Q$640</f>
        <v>9.3545474305062083E-7</v>
      </c>
      <c r="Y640" s="22">
        <f>X640+W640+SUM($V$640:V640)</f>
        <v>4.3719045939579057E-4</v>
      </c>
      <c r="Z640" s="22"/>
      <c r="AA640" s="22">
        <f t="shared" ref="AA640:AA671" si="304">($A$15*L640/1000/$A$13*G640)/$Q$640</f>
        <v>2.8403348049196434E-3</v>
      </c>
      <c r="AB640" s="44">
        <f t="shared" ref="AB640:AB671" si="305">($U$640*L640/1000/$A$13*G640)/$Q$640</f>
        <v>0.40171556519319673</v>
      </c>
      <c r="AC640" s="44">
        <f t="shared" ref="AC640:AC671" si="306">($A$14*$S$640/1000*G640/1000000*L640/1000*1000000)/$Q$640</f>
        <v>2.5729423968723557E-2</v>
      </c>
      <c r="AD640" s="44">
        <f t="shared" ref="AD640:AD671" si="307">($A$14*((L640/1000)*G640/10^6)*(1+($A$28/(10^-N640))+(($A$28*$A$29)/(10^-N640)^2))*1000000)*$S$640/1000/$Q$640</f>
        <v>0.31227415344509085</v>
      </c>
      <c r="AE640" s="44">
        <f>AD640/(1+($A$28/(10^-N640))+(($A$28*$A$29)/(10^-N640)^2))*1</f>
        <v>2.5729423968723557E-2</v>
      </c>
      <c r="AF640" s="44">
        <f>AD640/(1+($A$28/(10^-N640))+(($A$28*$A$29)/(10^-N640)^2))*($A$28/(10^-N640))</f>
        <v>0.28625795098924856</v>
      </c>
      <c r="AG640" s="44">
        <f>AD640/(1+($A$28/(10^-N640))+(($A$28*$A$29)/(10^-N640)^2))*(($A$28*$A$29)/(10^-N640)^2)</f>
        <v>2.8677848711877057E-4</v>
      </c>
      <c r="AH640" s="45">
        <f>AD640+AB640+SUM($AA$640:AA640)</f>
        <v>0.71683005344320716</v>
      </c>
      <c r="AI640" s="45">
        <f>AD640+AB640+SUM($AA$640:AA640)</f>
        <v>0.71683005344320716</v>
      </c>
    </row>
    <row r="641" spans="5:35" ht="14.4" x14ac:dyDescent="0.3">
      <c r="E641" s="89">
        <v>39891.415972222225</v>
      </c>
      <c r="F641" s="86">
        <f t="shared" ref="F641:F698" si="308">E641-E$639</f>
        <v>7.9673611111138598</v>
      </c>
      <c r="G641" s="86">
        <v>2080</v>
      </c>
      <c r="H641" s="86">
        <v>1.72</v>
      </c>
      <c r="I641" s="86"/>
      <c r="J641" s="86">
        <v>1032</v>
      </c>
      <c r="K641" s="86"/>
      <c r="L641" s="79">
        <v>1037</v>
      </c>
      <c r="M641" s="86"/>
      <c r="N641" s="42">
        <v>7.57</v>
      </c>
      <c r="O641" s="90"/>
      <c r="P641" s="90"/>
      <c r="Q641" s="90"/>
      <c r="R641" s="87"/>
      <c r="S641" s="87"/>
      <c r="V641" s="43">
        <f t="shared" si="301"/>
        <v>3.7900510973326505E-6</v>
      </c>
      <c r="W641" s="43">
        <f t="shared" si="302"/>
        <v>5.3603628559526645E-4</v>
      </c>
      <c r="X641" s="43">
        <f t="shared" si="303"/>
        <v>1.1575411208971712E-6</v>
      </c>
      <c r="Y641" s="22">
        <f>X641+W641+SUM($V$640:V641)</f>
        <v>5.4404676794448021E-4</v>
      </c>
      <c r="Z641" s="22"/>
      <c r="AA641" s="22">
        <f t="shared" si="304"/>
        <v>4.583317606076694E-3</v>
      </c>
      <c r="AB641" s="44">
        <f t="shared" si="305"/>
        <v>0.64822992676636859</v>
      </c>
      <c r="AC641" s="44">
        <f t="shared" si="306"/>
        <v>4.1518387785062068E-2</v>
      </c>
      <c r="AD641" s="44">
        <f t="shared" si="307"/>
        <v>0.5039024353497199</v>
      </c>
      <c r="AE641" s="44">
        <f t="shared" ref="AE641:AE677" si="309">AD641/(1+($A$28/(10^-N641))+(($A$28*$A$29)/(10^-N641)^2))*1</f>
        <v>4.1518387785062061E-2</v>
      </c>
      <c r="AF641" s="44">
        <f t="shared" ref="AF641:AF677" si="310">AD641/(1+($A$28/(10^-N641))+(($A$28*$A$29)/(10^-N641)^2))*($A$28/(10^-N641))</f>
        <v>0.46192128631313956</v>
      </c>
      <c r="AG641" s="44">
        <f t="shared" ref="AG641:AG677" si="311">AD641/(1+($A$28/(10^-N641))+(($A$28*$A$29)/(10^-N641)^2))*(($A$28*$A$29)/(10^-N641)^2)</f>
        <v>4.6276125151826434E-4</v>
      </c>
      <c r="AH641" s="45">
        <f>AD641+AB641+SUM($AA$640:AA641)</f>
        <v>1.1595560145270849</v>
      </c>
      <c r="AI641" s="45">
        <f>AD641+AB641+SUM($AA$640:AA641)</f>
        <v>1.1595560145270849</v>
      </c>
    </row>
    <row r="642" spans="5:35" ht="14.4" x14ac:dyDescent="0.3">
      <c r="E642" s="89">
        <v>39897.657638888886</v>
      </c>
      <c r="F642" s="86">
        <f t="shared" si="308"/>
        <v>14.209027777775191</v>
      </c>
      <c r="G642" s="86">
        <v>2436</v>
      </c>
      <c r="H642" s="86">
        <v>1.64</v>
      </c>
      <c r="I642" s="86"/>
      <c r="J642" s="86">
        <v>1247</v>
      </c>
      <c r="K642" s="86"/>
      <c r="L642" s="79">
        <v>1037</v>
      </c>
      <c r="M642" s="86"/>
      <c r="N642" s="42">
        <v>7.57</v>
      </c>
      <c r="O642" s="90"/>
      <c r="P642" s="90"/>
      <c r="Q642" s="90"/>
      <c r="R642" s="87"/>
      <c r="S642" s="87"/>
      <c r="V642" s="43">
        <f t="shared" si="301"/>
        <v>3.6137696509450849E-6</v>
      </c>
      <c r="W642" s="43">
        <f t="shared" si="302"/>
        <v>5.1110436533502131E-4</v>
      </c>
      <c r="X642" s="43">
        <f t="shared" si="303"/>
        <v>1.1037019989949772E-6</v>
      </c>
      <c r="Y642" s="22">
        <f>X642+W642+SUM($V$640:V642)</f>
        <v>5.2267477821327799E-4</v>
      </c>
      <c r="Z642" s="22"/>
      <c r="AA642" s="22">
        <f t="shared" si="304"/>
        <v>5.3677700425013583E-3</v>
      </c>
      <c r="AB642" s="44">
        <f t="shared" si="305"/>
        <v>0.75917697192445865</v>
      </c>
      <c r="AC642" s="44">
        <f t="shared" si="306"/>
        <v>4.8624419540582303E-2</v>
      </c>
      <c r="AD642" s="44">
        <f t="shared" si="307"/>
        <v>0.59014727524611421</v>
      </c>
      <c r="AE642" s="44">
        <f t="shared" si="309"/>
        <v>4.8624419540582296E-2</v>
      </c>
      <c r="AF642" s="44">
        <f t="shared" si="310"/>
        <v>0.54098089108596537</v>
      </c>
      <c r="AG642" s="44">
        <f t="shared" si="311"/>
        <v>5.4196461956658264E-4</v>
      </c>
      <c r="AH642" s="45">
        <f>AD642+AB642+SUM($AA$640:AA642)</f>
        <v>1.3621156696240706</v>
      </c>
      <c r="AI642" s="45">
        <f>AD642+AB642+SUM($AA$640:AA642)</f>
        <v>1.3621156696240706</v>
      </c>
    </row>
    <row r="643" spans="5:35" ht="14.4" x14ac:dyDescent="0.3">
      <c r="E643" s="89">
        <v>39913.521527777775</v>
      </c>
      <c r="F643" s="86">
        <f t="shared" si="308"/>
        <v>30.072916666664241</v>
      </c>
      <c r="G643" s="86">
        <v>3715</v>
      </c>
      <c r="H643" s="86">
        <v>0.51</v>
      </c>
      <c r="I643" s="86"/>
      <c r="J643" s="86">
        <v>1604</v>
      </c>
      <c r="K643" s="86"/>
      <c r="L643" s="79">
        <v>1037</v>
      </c>
      <c r="M643" s="86"/>
      <c r="N643" s="42">
        <v>7.57</v>
      </c>
      <c r="O643" s="90"/>
      <c r="P643" s="90"/>
      <c r="Q643" s="90"/>
      <c r="R643" s="87"/>
      <c r="S643" s="87"/>
      <c r="V643" s="43">
        <f t="shared" si="301"/>
        <v>1.1237942207207278E-6</v>
      </c>
      <c r="W643" s="43">
        <f t="shared" si="302"/>
        <v>1.5894099165906155E-4</v>
      </c>
      <c r="X643" s="43">
        <f t="shared" si="303"/>
        <v>3.4322440212648685E-7</v>
      </c>
      <c r="Y643" s="22">
        <f>X643+W643+SUM($V$640:V643)</f>
        <v>1.7087472116117047E-4</v>
      </c>
      <c r="Z643" s="22"/>
      <c r="AA643" s="22">
        <f t="shared" si="304"/>
        <v>8.1860696666225564E-3</v>
      </c>
      <c r="AB643" s="44">
        <f t="shared" si="305"/>
        <v>1.1577760470851248</v>
      </c>
      <c r="AC643" s="44">
        <f t="shared" si="306"/>
        <v>7.4154235875723826E-2</v>
      </c>
      <c r="AD643" s="44">
        <f t="shared" si="307"/>
        <v>0.89999882082894678</v>
      </c>
      <c r="AE643" s="44">
        <f t="shared" si="309"/>
        <v>7.4154235875723826E-2</v>
      </c>
      <c r="AF643" s="44">
        <f t="shared" si="310"/>
        <v>0.82501806666024691</v>
      </c>
      <c r="AG643" s="44">
        <f t="shared" si="311"/>
        <v>8.2651829297613081E-4</v>
      </c>
      <c r="AH643" s="45">
        <f>AD643+AB643+SUM($AA$640:AA643)</f>
        <v>2.0787523600341919</v>
      </c>
      <c r="AI643" s="45">
        <f>AD643+AB643+SUM($AA$640:AA643)</f>
        <v>2.0787523600341919</v>
      </c>
    </row>
    <row r="644" spans="5:35" ht="14.4" x14ac:dyDescent="0.3">
      <c r="E644" s="89">
        <v>39920.706250000003</v>
      </c>
      <c r="F644" s="86">
        <f t="shared" si="308"/>
        <v>37.257638888891961</v>
      </c>
      <c r="G644" s="86">
        <v>4015</v>
      </c>
      <c r="H644" s="86">
        <v>0.28000000000000003</v>
      </c>
      <c r="I644" s="86"/>
      <c r="J644" s="86">
        <v>1804</v>
      </c>
      <c r="K644" s="86"/>
      <c r="L644" s="79">
        <v>1037</v>
      </c>
      <c r="M644" s="86"/>
      <c r="N644" s="42">
        <v>7.57</v>
      </c>
      <c r="O644" s="90"/>
      <c r="P644" s="90"/>
      <c r="Q644" s="90"/>
      <c r="R644" s="87"/>
      <c r="S644" s="87"/>
      <c r="V644" s="43">
        <f t="shared" si="301"/>
        <v>6.1698506235647805E-7</v>
      </c>
      <c r="W644" s="43">
        <f t="shared" si="302"/>
        <v>8.7261720910857327E-5</v>
      </c>
      <c r="X644" s="43">
        <f t="shared" si="303"/>
        <v>1.8843692665767905E-7</v>
      </c>
      <c r="Y644" s="22">
        <f>X644+W644+SUM($V$640:V644)</f>
        <v>9.9657647999853888E-5</v>
      </c>
      <c r="Z644" s="1">
        <f t="shared" ref="Z644:Z690" si="312">LINEST(Y641:Y644,E641:E644,TRUE,TRUE)</f>
        <v>-1.6774982963405722E-5</v>
      </c>
      <c r="AA644" s="22">
        <f t="shared" si="304"/>
        <v>8.8471250905759261E-3</v>
      </c>
      <c r="AB644" s="44">
        <f t="shared" si="305"/>
        <v>1.2512707480610432</v>
      </c>
      <c r="AC644" s="44">
        <f t="shared" si="306"/>
        <v>8.0142464883184716E-2</v>
      </c>
      <c r="AD644" s="44">
        <f t="shared" si="307"/>
        <v>0.97267705669669469</v>
      </c>
      <c r="AE644" s="44">
        <f t="shared" si="309"/>
        <v>8.0142464883184689E-2</v>
      </c>
      <c r="AF644" s="44">
        <f t="shared" si="310"/>
        <v>0.89164132910925731</v>
      </c>
      <c r="AG644" s="44">
        <f t="shared" si="311"/>
        <v>8.9326270425280345E-4</v>
      </c>
      <c r="AH644" s="45">
        <f>AD644+AB644+SUM($AA$640:AA644)</f>
        <v>2.2537724219684336</v>
      </c>
      <c r="AI644" s="45">
        <f>AD644+AB644+SUM($AA$640:AA644)</f>
        <v>2.2537724219684336</v>
      </c>
    </row>
    <row r="645" spans="5:35" ht="14.4" x14ac:dyDescent="0.3">
      <c r="E645" s="89">
        <v>39940.631249999999</v>
      </c>
      <c r="F645" s="86">
        <f t="shared" si="308"/>
        <v>57.182638888887595</v>
      </c>
      <c r="G645" s="86">
        <v>4178</v>
      </c>
      <c r="H645" s="86">
        <v>0</v>
      </c>
      <c r="I645" s="86"/>
      <c r="J645" s="86">
        <v>269</v>
      </c>
      <c r="K645" s="86"/>
      <c r="L645" s="79">
        <v>1037</v>
      </c>
      <c r="M645" s="86"/>
      <c r="N645" s="42">
        <v>7.57</v>
      </c>
      <c r="O645" s="90"/>
      <c r="P645" s="90"/>
      <c r="Q645" s="90"/>
      <c r="R645" s="87"/>
      <c r="S645" s="87"/>
      <c r="V645" s="43">
        <f t="shared" si="301"/>
        <v>0</v>
      </c>
      <c r="W645" s="43">
        <f t="shared" si="302"/>
        <v>0</v>
      </c>
      <c r="X645" s="43">
        <f t="shared" si="303"/>
        <v>0</v>
      </c>
      <c r="Y645" s="22">
        <f>X645+W645+SUM($V$640:V645)</f>
        <v>1.2207490162338886E-5</v>
      </c>
      <c r="Z645" s="1">
        <f t="shared" si="312"/>
        <v>-1.1492471294692738E-5</v>
      </c>
      <c r="AA645" s="22">
        <f t="shared" si="304"/>
        <v>9.2062985375905883E-3</v>
      </c>
      <c r="AB645" s="44">
        <f t="shared" si="305"/>
        <v>1.3020695355912926</v>
      </c>
      <c r="AC645" s="44">
        <f t="shared" si="306"/>
        <v>8.339606931057178E-2</v>
      </c>
      <c r="AD645" s="44">
        <f t="shared" si="307"/>
        <v>1.0121655648515047</v>
      </c>
      <c r="AE645" s="44">
        <f t="shared" si="309"/>
        <v>8.339606931057178E-2</v>
      </c>
      <c r="AF645" s="44">
        <f t="shared" si="310"/>
        <v>0.9278399683732198</v>
      </c>
      <c r="AG645" s="44">
        <f t="shared" si="311"/>
        <v>9.2952716771312917E-4</v>
      </c>
      <c r="AH645" s="45">
        <f>AD645+AB645+SUM($AA$640:AA645)</f>
        <v>2.3532660161910841</v>
      </c>
      <c r="AI645" s="45">
        <f>AD645+AB645+SUM($AA$640:AA645)</f>
        <v>2.3532660161910841</v>
      </c>
    </row>
    <row r="646" spans="5:35" ht="14.4" x14ac:dyDescent="0.3">
      <c r="E646" s="89">
        <v>39959.640972222223</v>
      </c>
      <c r="F646" s="86">
        <f t="shared" si="308"/>
        <v>76.192361111112405</v>
      </c>
      <c r="G646" s="86">
        <v>4507</v>
      </c>
      <c r="H646" s="86">
        <v>0</v>
      </c>
      <c r="I646" s="86"/>
      <c r="J646" s="86">
        <v>641</v>
      </c>
      <c r="K646" s="86"/>
      <c r="L646" s="79">
        <v>1037</v>
      </c>
      <c r="M646" s="86"/>
      <c r="N646" s="42">
        <v>7.57</v>
      </c>
      <c r="O646" s="90"/>
      <c r="P646" s="90"/>
      <c r="Q646" s="90"/>
      <c r="R646" s="87"/>
      <c r="S646" s="87"/>
      <c r="V646" s="43">
        <f t="shared" si="301"/>
        <v>0</v>
      </c>
      <c r="W646" s="43">
        <f t="shared" si="302"/>
        <v>0</v>
      </c>
      <c r="X646" s="43">
        <f t="shared" si="303"/>
        <v>0</v>
      </c>
      <c r="Y646" s="22">
        <f>X646+W646+SUM($V$640:V646)</f>
        <v>1.2207490162338886E-5</v>
      </c>
      <c r="Z646" s="1">
        <f t="shared" si="312"/>
        <v>-3.3304821899572681E-6</v>
      </c>
      <c r="AA646" s="22">
        <f t="shared" si="304"/>
        <v>9.9312559858594496E-3</v>
      </c>
      <c r="AB646" s="44">
        <f t="shared" si="305"/>
        <v>1.4046020576615499</v>
      </c>
      <c r="AC646" s="44">
        <f t="shared" si="306"/>
        <v>8.9963160455420549E-2</v>
      </c>
      <c r="AD646" s="44">
        <f t="shared" si="307"/>
        <v>1.091869363519802</v>
      </c>
      <c r="AE646" s="44">
        <f t="shared" si="309"/>
        <v>8.9963160455420563E-2</v>
      </c>
      <c r="AF646" s="44">
        <f t="shared" si="310"/>
        <v>1.0009034795256351</v>
      </c>
      <c r="AG646" s="44">
        <f t="shared" si="311"/>
        <v>1.0027235387465472E-3</v>
      </c>
      <c r="AH646" s="45">
        <f>AD646+AB646+SUM($AA$640:AA646)</f>
        <v>2.5454335929154981</v>
      </c>
      <c r="AI646" s="45">
        <f>AD646+AB646+SUM($AA$640:AA646)</f>
        <v>2.5454335929154981</v>
      </c>
    </row>
    <row r="647" spans="5:35" ht="14.4" x14ac:dyDescent="0.3">
      <c r="E647" s="89">
        <v>39974.470833333333</v>
      </c>
      <c r="F647" s="86">
        <f t="shared" si="308"/>
        <v>91.022222222221899</v>
      </c>
      <c r="G647" s="86">
        <v>4971.17</v>
      </c>
      <c r="H647" s="86">
        <v>0</v>
      </c>
      <c r="I647" s="86"/>
      <c r="J647" s="86">
        <v>858</v>
      </c>
      <c r="K647" s="86"/>
      <c r="L647" s="79">
        <v>1037</v>
      </c>
      <c r="M647" s="86"/>
      <c r="N647" s="42">
        <v>7.57</v>
      </c>
      <c r="O647" s="90"/>
      <c r="P647" s="90"/>
      <c r="Q647" s="90"/>
      <c r="R647" s="87"/>
      <c r="S647" s="87"/>
      <c r="V647" s="43">
        <f t="shared" si="301"/>
        <v>0</v>
      </c>
      <c r="W647" s="43">
        <f t="shared" si="302"/>
        <v>0</v>
      </c>
      <c r="X647" s="43">
        <f t="shared" si="303"/>
        <v>0</v>
      </c>
      <c r="Y647" s="22">
        <f>X647+W647+SUM($V$640:V647)</f>
        <v>1.2207490162338886E-5</v>
      </c>
      <c r="Z647" s="1">
        <f t="shared" si="312"/>
        <v>-1.5082807174662949E-6</v>
      </c>
      <c r="AA647" s="22">
        <f t="shared" si="304"/>
        <v>1.0954062972980903E-2</v>
      </c>
      <c r="AB647" s="44">
        <f t="shared" si="305"/>
        <v>1.5492601755015234</v>
      </c>
      <c r="AC647" s="44">
        <f t="shared" si="306"/>
        <v>9.922834798339758E-2</v>
      </c>
      <c r="AD647" s="44">
        <f t="shared" si="307"/>
        <v>1.2043195526622439</v>
      </c>
      <c r="AE647" s="44">
        <f t="shared" si="309"/>
        <v>9.9228347983397594E-2</v>
      </c>
      <c r="AF647" s="44">
        <f t="shared" si="310"/>
        <v>1.1039852119621589</v>
      </c>
      <c r="AG647" s="44">
        <f t="shared" si="311"/>
        <v>1.1059927166875243E-3</v>
      </c>
      <c r="AH647" s="45">
        <f>AD647+AB647+SUM($AA$640:AA647)</f>
        <v>2.8134959628708942</v>
      </c>
      <c r="AI647" s="45">
        <f>AD647+AB647+SUM($AA$640:AA647)</f>
        <v>2.8134959628708942</v>
      </c>
    </row>
    <row r="648" spans="5:35" ht="14.4" x14ac:dyDescent="0.3">
      <c r="E648" s="89">
        <v>39993.470138888886</v>
      </c>
      <c r="F648" s="86">
        <f t="shared" si="308"/>
        <v>110.02152777777519</v>
      </c>
      <c r="G648" s="86">
        <v>5550.94</v>
      </c>
      <c r="H648" s="86">
        <v>0</v>
      </c>
      <c r="I648" s="86"/>
      <c r="J648" s="86">
        <v>1299</v>
      </c>
      <c r="K648" s="86"/>
      <c r="L648" s="79">
        <v>1037</v>
      </c>
      <c r="M648" s="86"/>
      <c r="N648" s="42">
        <v>7.57</v>
      </c>
      <c r="O648" s="90"/>
      <c r="P648" s="90"/>
      <c r="Q648" s="90"/>
      <c r="R648" s="87"/>
      <c r="S648" s="87"/>
      <c r="V648" s="43">
        <f t="shared" si="301"/>
        <v>0</v>
      </c>
      <c r="W648" s="43">
        <f t="shared" si="302"/>
        <v>0</v>
      </c>
      <c r="X648" s="43">
        <f t="shared" si="303"/>
        <v>0</v>
      </c>
      <c r="Y648" s="22">
        <f>X648+W648+SUM($V$640:V648)</f>
        <v>1.2207490162338886E-5</v>
      </c>
      <c r="Z648" s="1">
        <f t="shared" si="312"/>
        <v>0</v>
      </c>
      <c r="AA648" s="22">
        <f t="shared" si="304"/>
        <v>1.2231596650132385E-2</v>
      </c>
      <c r="AB648" s="44">
        <f t="shared" si="305"/>
        <v>1.729944918117551</v>
      </c>
      <c r="AC648" s="44">
        <f t="shared" si="306"/>
        <v>0.11080099975558289</v>
      </c>
      <c r="AD648" s="44">
        <f t="shared" si="307"/>
        <v>1.3447750886923913</v>
      </c>
      <c r="AE648" s="44">
        <f t="shared" si="309"/>
        <v>0.11080099975558287</v>
      </c>
      <c r="AF648" s="44">
        <f t="shared" si="310"/>
        <v>1.2327391081957013</v>
      </c>
      <c r="AG648" s="44">
        <f t="shared" si="311"/>
        <v>1.2349807411071126E-3</v>
      </c>
      <c r="AH648" s="45">
        <f>AD648+AB648+SUM($AA$640:AA648)</f>
        <v>3.1468678381672017</v>
      </c>
      <c r="AI648" s="45">
        <f>AD648+AB648+SUM($AA$640:AA648)</f>
        <v>3.1468678381672017</v>
      </c>
    </row>
    <row r="649" spans="5:35" ht="14.4" x14ac:dyDescent="0.3">
      <c r="E649" s="89">
        <v>40007.549305555556</v>
      </c>
      <c r="F649" s="86">
        <f t="shared" si="308"/>
        <v>124.10069444444525</v>
      </c>
      <c r="G649" s="86">
        <v>6130</v>
      </c>
      <c r="H649" s="86">
        <v>0</v>
      </c>
      <c r="I649" s="86"/>
      <c r="J649" s="86">
        <v>175</v>
      </c>
      <c r="K649" s="86"/>
      <c r="L649" s="79">
        <v>1037</v>
      </c>
      <c r="M649" s="86"/>
      <c r="N649" s="42">
        <v>7.57</v>
      </c>
      <c r="O649" s="90"/>
      <c r="P649" s="90"/>
      <c r="Q649" s="90"/>
      <c r="R649" s="87"/>
      <c r="S649" s="87"/>
      <c r="V649" s="43">
        <f t="shared" si="301"/>
        <v>0</v>
      </c>
      <c r="W649" s="43">
        <f t="shared" si="302"/>
        <v>0</v>
      </c>
      <c r="X649" s="43">
        <f t="shared" si="303"/>
        <v>0</v>
      </c>
      <c r="Y649" s="22">
        <f>X649+W649+SUM($V$640:V649)</f>
        <v>1.2207490162338886E-5</v>
      </c>
      <c r="Z649" s="1">
        <f t="shared" si="312"/>
        <v>0</v>
      </c>
      <c r="AA649" s="22">
        <f t="shared" si="304"/>
        <v>1.3507565829447177E-2</v>
      </c>
      <c r="AB649" s="44">
        <f t="shared" si="305"/>
        <v>1.9104083899412692</v>
      </c>
      <c r="AC649" s="44">
        <f t="shared" si="306"/>
        <v>0.12235947938578386</v>
      </c>
      <c r="AD649" s="44">
        <f t="shared" si="307"/>
        <v>1.4850586195643183</v>
      </c>
      <c r="AE649" s="44">
        <f t="shared" si="309"/>
        <v>0.12235947938578383</v>
      </c>
      <c r="AF649" s="44">
        <f t="shared" si="310"/>
        <v>1.3613353293747812</v>
      </c>
      <c r="AG649" s="44">
        <f t="shared" si="311"/>
        <v>1.363810803753346E-3</v>
      </c>
      <c r="AH649" s="45">
        <f>AD649+AB649+SUM($AA$640:AA649)</f>
        <v>3.4811224066922941</v>
      </c>
      <c r="AI649" s="45">
        <f>AD649+AB649+SUM($AA$640:AA649)</f>
        <v>3.4811224066922941</v>
      </c>
    </row>
    <row r="650" spans="5:35" ht="14.4" x14ac:dyDescent="0.3">
      <c r="E650" s="89">
        <v>40021.42083333333</v>
      </c>
      <c r="F650" s="86">
        <f t="shared" si="308"/>
        <v>137.97222222221899</v>
      </c>
      <c r="G650" s="86">
        <v>6664.8</v>
      </c>
      <c r="H650" s="86">
        <v>0</v>
      </c>
      <c r="I650" s="86"/>
      <c r="J650" s="86">
        <v>244</v>
      </c>
      <c r="K650" s="86"/>
      <c r="L650" s="79">
        <v>1037</v>
      </c>
      <c r="M650" s="86"/>
      <c r="N650" s="42">
        <v>7.57</v>
      </c>
      <c r="O650" s="90"/>
      <c r="P650" s="90"/>
      <c r="Q650" s="90"/>
      <c r="R650" s="87"/>
      <c r="S650" s="87"/>
      <c r="V650" s="43">
        <f t="shared" si="301"/>
        <v>0</v>
      </c>
      <c r="W650" s="43">
        <f t="shared" si="302"/>
        <v>0</v>
      </c>
      <c r="X650" s="43">
        <f t="shared" si="303"/>
        <v>0</v>
      </c>
      <c r="Y650" s="22">
        <f>X650+W650+SUM($V$640:V650)</f>
        <v>1.2207490162338886E-5</v>
      </c>
      <c r="Z650" s="1">
        <f t="shared" si="312"/>
        <v>0</v>
      </c>
      <c r="AA650" s="22">
        <f t="shared" si="304"/>
        <v>1.4686007298548052E-2</v>
      </c>
      <c r="AB650" s="44">
        <f t="shared" si="305"/>
        <v>2.0770782768810068</v>
      </c>
      <c r="AC650" s="44">
        <f t="shared" si="306"/>
        <v>0.13303449562975078</v>
      </c>
      <c r="AD650" s="44">
        <f t="shared" si="307"/>
        <v>1.6146196880378907</v>
      </c>
      <c r="AE650" s="44">
        <f t="shared" si="309"/>
        <v>0.13303449562975078</v>
      </c>
      <c r="AF650" s="44">
        <f t="shared" si="310"/>
        <v>1.4801023985672177</v>
      </c>
      <c r="AG650" s="44">
        <f t="shared" si="311"/>
        <v>1.4827938409225617E-3</v>
      </c>
      <c r="AH650" s="45">
        <f>AD650+AB650+SUM($AA$640:AA650)</f>
        <v>3.7920393694041521</v>
      </c>
      <c r="AI650" s="45">
        <f>AD650+AB650+SUM($AA$640:AA650)</f>
        <v>3.7920393694041521</v>
      </c>
    </row>
    <row r="651" spans="5:35" ht="14.4" x14ac:dyDescent="0.3">
      <c r="E651" s="89">
        <v>40035.522222222222</v>
      </c>
      <c r="F651" s="86">
        <f t="shared" si="308"/>
        <v>152.07361111111095</v>
      </c>
      <c r="G651" s="86">
        <v>7388.91</v>
      </c>
      <c r="H651" s="86">
        <v>0</v>
      </c>
      <c r="I651" s="86"/>
      <c r="J651" s="86">
        <v>444</v>
      </c>
      <c r="K651" s="86"/>
      <c r="L651" s="79">
        <v>1037</v>
      </c>
      <c r="M651" s="86"/>
      <c r="N651" s="42">
        <v>7.57</v>
      </c>
      <c r="O651" s="90"/>
      <c r="P651" s="90"/>
      <c r="Q651" s="90"/>
      <c r="R651" s="87"/>
      <c r="S651" s="87"/>
      <c r="V651" s="43">
        <f t="shared" si="301"/>
        <v>0</v>
      </c>
      <c r="W651" s="43">
        <f t="shared" si="302"/>
        <v>0</v>
      </c>
      <c r="X651" s="43">
        <f t="shared" si="303"/>
        <v>0</v>
      </c>
      <c r="Y651" s="22">
        <f>X651+W651+SUM($V$640:V651)</f>
        <v>1.2207490162338886E-5</v>
      </c>
      <c r="Z651" s="1">
        <f t="shared" si="312"/>
        <v>0</v>
      </c>
      <c r="AA651" s="22">
        <f t="shared" si="304"/>
        <v>1.6281596775344298E-2</v>
      </c>
      <c r="AB651" s="44">
        <f t="shared" si="305"/>
        <v>2.3027464366265815</v>
      </c>
      <c r="AC651" s="44">
        <f t="shared" si="306"/>
        <v>0.14748828398505906</v>
      </c>
      <c r="AD651" s="44">
        <f t="shared" si="307"/>
        <v>1.7900431459518744</v>
      </c>
      <c r="AE651" s="44">
        <f t="shared" si="309"/>
        <v>0.14748828398505909</v>
      </c>
      <c r="AF651" s="44">
        <f t="shared" si="310"/>
        <v>1.6409109671403943</v>
      </c>
      <c r="AG651" s="44">
        <f t="shared" si="311"/>
        <v>1.6438948264210667E-3</v>
      </c>
      <c r="AH651" s="45">
        <f>AD651+AB651+SUM($AA$640:AA651)</f>
        <v>4.2094125838390557</v>
      </c>
      <c r="AI651" s="45">
        <f>AD651+AB651+SUM($AA$640:AA651)</f>
        <v>4.2094125838390557</v>
      </c>
    </row>
    <row r="652" spans="5:35" ht="14.4" x14ac:dyDescent="0.3">
      <c r="E652" s="89">
        <v>40049.46597222222</v>
      </c>
      <c r="F652" s="86">
        <f t="shared" si="308"/>
        <v>166.01736111110949</v>
      </c>
      <c r="G652" s="86">
        <v>8450</v>
      </c>
      <c r="H652" s="86">
        <v>0</v>
      </c>
      <c r="I652" s="86"/>
      <c r="J652" s="86">
        <v>728</v>
      </c>
      <c r="K652" s="86"/>
      <c r="L652" s="79">
        <v>1037</v>
      </c>
      <c r="M652" s="86"/>
      <c r="N652" s="42">
        <v>7.57</v>
      </c>
      <c r="O652" s="90"/>
      <c r="P652" s="90"/>
      <c r="Q652" s="90"/>
      <c r="R652" s="87"/>
      <c r="S652" s="87"/>
      <c r="V652" s="43">
        <f t="shared" si="301"/>
        <v>0</v>
      </c>
      <c r="W652" s="43">
        <f t="shared" si="302"/>
        <v>0</v>
      </c>
      <c r="X652" s="43">
        <f t="shared" si="303"/>
        <v>0</v>
      </c>
      <c r="Y652" s="22">
        <f>X652+W652+SUM($V$640:V652)</f>
        <v>1.2207490162338886E-5</v>
      </c>
      <c r="Z652" s="1">
        <f t="shared" si="312"/>
        <v>0</v>
      </c>
      <c r="AA652" s="22">
        <f t="shared" si="304"/>
        <v>1.8619727774686567E-2</v>
      </c>
      <c r="AB652" s="44">
        <f t="shared" si="305"/>
        <v>2.6334340774883724</v>
      </c>
      <c r="AC652" s="44">
        <f t="shared" si="306"/>
        <v>0.1686684503768146</v>
      </c>
      <c r="AD652" s="44">
        <f t="shared" si="307"/>
        <v>2.0471036436082368</v>
      </c>
      <c r="AE652" s="44">
        <f t="shared" si="309"/>
        <v>0.1686684503768146</v>
      </c>
      <c r="AF652" s="44">
        <f t="shared" si="310"/>
        <v>1.8765552256471294</v>
      </c>
      <c r="AG652" s="44">
        <f t="shared" si="311"/>
        <v>1.8799675842929488E-3</v>
      </c>
      <c r="AH652" s="45">
        <f>AD652+AB652+SUM($AA$640:AA652)</f>
        <v>4.8157804501318946</v>
      </c>
      <c r="AI652" s="45">
        <f>AD652+AB652+SUM($AA$640:AA652)</f>
        <v>4.8157804501318946</v>
      </c>
    </row>
    <row r="653" spans="5:35" ht="14.4" x14ac:dyDescent="0.3">
      <c r="E653" s="89">
        <v>40063.418749999997</v>
      </c>
      <c r="F653" s="86">
        <f t="shared" si="308"/>
        <v>179.97013888888614</v>
      </c>
      <c r="G653" s="86">
        <v>8712.27</v>
      </c>
      <c r="H653" s="86">
        <v>0</v>
      </c>
      <c r="I653" s="86"/>
      <c r="J653" s="86">
        <v>1022</v>
      </c>
      <c r="K653" s="86"/>
      <c r="L653" s="79">
        <v>1037</v>
      </c>
      <c r="M653" s="86"/>
      <c r="N653" s="42">
        <v>7.57</v>
      </c>
      <c r="O653" s="90"/>
      <c r="P653" s="90"/>
      <c r="Q653" s="90"/>
      <c r="R653" s="87"/>
      <c r="S653" s="87"/>
      <c r="V653" s="43">
        <f t="shared" si="301"/>
        <v>0</v>
      </c>
      <c r="W653" s="43">
        <f t="shared" si="302"/>
        <v>0</v>
      </c>
      <c r="X653" s="43">
        <f t="shared" si="303"/>
        <v>0</v>
      </c>
      <c r="Y653" s="22">
        <f>X653+W653+SUM($V$640:V653)</f>
        <v>1.2207490162338886E-5</v>
      </c>
      <c r="Z653" s="1">
        <f t="shared" si="312"/>
        <v>0</v>
      </c>
      <c r="AA653" s="22">
        <f t="shared" si="304"/>
        <v>1.9197644461487404E-2</v>
      </c>
      <c r="AB653" s="44">
        <f t="shared" si="305"/>
        <v>2.7151702615715534</v>
      </c>
      <c r="AC653" s="44">
        <f t="shared" si="306"/>
        <v>0.17390355978277053</v>
      </c>
      <c r="AD653" s="44">
        <f t="shared" si="307"/>
        <v>2.1106413800116846</v>
      </c>
      <c r="AE653" s="44">
        <f t="shared" si="309"/>
        <v>0.1739035597827705</v>
      </c>
      <c r="AF653" s="44">
        <f t="shared" si="310"/>
        <v>1.9347995024554694</v>
      </c>
      <c r="AG653" s="44">
        <f t="shared" si="311"/>
        <v>1.9383177734447255E-3</v>
      </c>
      <c r="AH653" s="45">
        <f>AD653+AB653+SUM($AA$640:AA653)</f>
        <v>4.9802520150800111</v>
      </c>
      <c r="AI653" s="45">
        <f>AD653+AB653+SUM($AA$640:AA653)</f>
        <v>4.9802520150800111</v>
      </c>
    </row>
    <row r="654" spans="5:35" ht="14.4" x14ac:dyDescent="0.3">
      <c r="E654" s="89">
        <v>40077.40347222222</v>
      </c>
      <c r="F654" s="86">
        <f t="shared" si="308"/>
        <v>193.95486111110949</v>
      </c>
      <c r="G654" s="86">
        <v>8970.5300000000007</v>
      </c>
      <c r="H654" s="86">
        <v>0</v>
      </c>
      <c r="I654" s="86"/>
      <c r="J654" s="86">
        <v>1373</v>
      </c>
      <c r="K654" s="86"/>
      <c r="L654" s="79">
        <v>1037</v>
      </c>
      <c r="M654" s="86"/>
      <c r="N654" s="42">
        <v>7.57</v>
      </c>
      <c r="O654" s="90"/>
      <c r="P654" s="90"/>
      <c r="Q654" s="90"/>
      <c r="R654" s="87"/>
      <c r="S654" s="87"/>
      <c r="V654" s="43">
        <f t="shared" si="301"/>
        <v>0</v>
      </c>
      <c r="W654" s="43">
        <f t="shared" si="302"/>
        <v>0</v>
      </c>
      <c r="X654" s="43">
        <f t="shared" si="303"/>
        <v>0</v>
      </c>
      <c r="Y654" s="22">
        <f>X654+W654+SUM($V$640:V654)</f>
        <v>1.2207490162338886E-5</v>
      </c>
      <c r="Z654" s="1">
        <f t="shared" si="312"/>
        <v>0</v>
      </c>
      <c r="AA654" s="22">
        <f t="shared" si="304"/>
        <v>1.9766725040788063E-2</v>
      </c>
      <c r="AB654" s="44">
        <f t="shared" si="305"/>
        <v>2.7956567331516893</v>
      </c>
      <c r="AC654" s="44">
        <f t="shared" si="306"/>
        <v>0.17905862652766</v>
      </c>
      <c r="AD654" s="44">
        <f t="shared" si="307"/>
        <v>2.1732076506623668</v>
      </c>
      <c r="AE654" s="44">
        <f t="shared" si="309"/>
        <v>0.17905862652766</v>
      </c>
      <c r="AF654" s="44">
        <f t="shared" si="310"/>
        <v>1.9921532483224078</v>
      </c>
      <c r="AG654" s="44">
        <f t="shared" si="311"/>
        <v>1.9957758122991038E-3</v>
      </c>
      <c r="AH654" s="45">
        <f>AD654+AB654+SUM($AA$640:AA654)</f>
        <v>5.1430714823516173</v>
      </c>
      <c r="AI654" s="45">
        <f>AD654+AB654+SUM($AA$640:AA654)</f>
        <v>5.1430714823516173</v>
      </c>
    </row>
    <row r="655" spans="5:35" ht="14.4" x14ac:dyDescent="0.3">
      <c r="E655" s="89">
        <v>40091.4</v>
      </c>
      <c r="F655" s="86">
        <f t="shared" si="308"/>
        <v>207.95138888889051</v>
      </c>
      <c r="G655" s="86">
        <v>9591.41</v>
      </c>
      <c r="H655" s="86">
        <v>0</v>
      </c>
      <c r="I655" s="86"/>
      <c r="J655" s="86">
        <v>1680</v>
      </c>
      <c r="K655" s="86"/>
      <c r="L655" s="79">
        <v>1037</v>
      </c>
      <c r="M655" s="86"/>
      <c r="N655" s="42">
        <v>7.57</v>
      </c>
      <c r="O655" s="90"/>
      <c r="P655" s="90"/>
      <c r="Q655" s="90"/>
      <c r="R655" s="87"/>
      <c r="S655" s="87"/>
      <c r="V655" s="43">
        <f t="shared" si="301"/>
        <v>0</v>
      </c>
      <c r="W655" s="43">
        <f t="shared" si="302"/>
        <v>0</v>
      </c>
      <c r="X655" s="43">
        <f t="shared" si="303"/>
        <v>0</v>
      </c>
      <c r="Y655" s="22">
        <f>X655+W655+SUM($V$640:V655)</f>
        <v>1.2207490162338886E-5</v>
      </c>
      <c r="Z655" s="1">
        <f t="shared" si="312"/>
        <v>0</v>
      </c>
      <c r="AA655" s="22">
        <f t="shared" si="304"/>
        <v>2.1134845346201952E-2</v>
      </c>
      <c r="AB655" s="44">
        <f t="shared" si="305"/>
        <v>2.9891533662914496</v>
      </c>
      <c r="AC655" s="44">
        <f t="shared" si="306"/>
        <v>0.19145186528150102</v>
      </c>
      <c r="AD655" s="44">
        <f t="shared" si="307"/>
        <v>2.3236225276142584</v>
      </c>
      <c r="AE655" s="44">
        <f t="shared" si="309"/>
        <v>0.19145186528150104</v>
      </c>
      <c r="AF655" s="44">
        <f t="shared" si="310"/>
        <v>2.1300367522868804</v>
      </c>
      <c r="AG655" s="44">
        <f t="shared" si="311"/>
        <v>2.133910045877306E-3</v>
      </c>
      <c r="AH655" s="45">
        <f>AD655+AB655+SUM($AA$640:AA655)</f>
        <v>5.5081178377894711</v>
      </c>
      <c r="AI655" s="45">
        <f>AD655+AB655+SUM($AA$640:AA655)</f>
        <v>5.5081178377894711</v>
      </c>
    </row>
    <row r="656" spans="5:35" ht="14.4" x14ac:dyDescent="0.3">
      <c r="E656" s="89">
        <v>40105.461111111108</v>
      </c>
      <c r="F656" s="86">
        <f t="shared" si="308"/>
        <v>222.01249999999709</v>
      </c>
      <c r="G656" s="86">
        <v>10128</v>
      </c>
      <c r="H656" s="86">
        <v>0</v>
      </c>
      <c r="I656" s="86"/>
      <c r="J656" s="86">
        <v>2006</v>
      </c>
      <c r="K656" s="86"/>
      <c r="L656" s="79">
        <v>1037</v>
      </c>
      <c r="M656" s="86"/>
      <c r="N656" s="42">
        <v>7.57</v>
      </c>
      <c r="O656" s="90"/>
      <c r="P656" s="90"/>
      <c r="Q656" s="90"/>
      <c r="R656" s="87"/>
      <c r="S656" s="87"/>
      <c r="V656" s="43">
        <f t="shared" si="301"/>
        <v>0</v>
      </c>
      <c r="W656" s="43">
        <f t="shared" si="302"/>
        <v>0</v>
      </c>
      <c r="X656" s="43">
        <f t="shared" si="303"/>
        <v>0</v>
      </c>
      <c r="Y656" s="22">
        <f>X656+W656+SUM($V$640:V656)</f>
        <v>1.2207490162338886E-5</v>
      </c>
      <c r="Z656" s="1">
        <f t="shared" si="312"/>
        <v>0</v>
      </c>
      <c r="AA656" s="22">
        <f t="shared" si="304"/>
        <v>2.2317231112665748E-2</v>
      </c>
      <c r="AB656" s="44">
        <f t="shared" si="305"/>
        <v>3.1563811049470107</v>
      </c>
      <c r="AC656" s="44">
        <f t="shared" si="306"/>
        <v>0.20216261129187915</v>
      </c>
      <c r="AD656" s="44">
        <f t="shared" si="307"/>
        <v>2.4536172428951746</v>
      </c>
      <c r="AE656" s="44">
        <f t="shared" si="309"/>
        <v>0.20216261129187912</v>
      </c>
      <c r="AF656" s="44">
        <f t="shared" si="310"/>
        <v>2.2492013402785953</v>
      </c>
      <c r="AG656" s="44">
        <f t="shared" si="311"/>
        <v>2.253291324700472E-3</v>
      </c>
      <c r="AH656" s="45">
        <f>AD656+AB656+SUM($AA$640:AA656)</f>
        <v>5.8276575228386145</v>
      </c>
      <c r="AI656" s="45">
        <f>AD656+AB656+SUM($AA$640:AA656)</f>
        <v>5.8276575228386145</v>
      </c>
    </row>
    <row r="657" spans="5:35" ht="14.4" x14ac:dyDescent="0.3">
      <c r="E657" s="89">
        <v>40119.406944444447</v>
      </c>
      <c r="F657" s="86">
        <f t="shared" si="308"/>
        <v>235.95833333333576</v>
      </c>
      <c r="G657" s="86">
        <v>10226</v>
      </c>
      <c r="H657" s="86">
        <v>0</v>
      </c>
      <c r="I657" s="86"/>
      <c r="J657" s="86">
        <v>2310</v>
      </c>
      <c r="K657" s="86"/>
      <c r="L657" s="79">
        <v>1037</v>
      </c>
      <c r="M657" s="86"/>
      <c r="N657" s="42">
        <v>7.57</v>
      </c>
      <c r="O657" s="90"/>
      <c r="P657" s="90"/>
      <c r="Q657" s="90"/>
      <c r="R657" s="87"/>
      <c r="S657" s="87"/>
      <c r="V657" s="43">
        <f t="shared" si="301"/>
        <v>0</v>
      </c>
      <c r="W657" s="43">
        <f t="shared" si="302"/>
        <v>0</v>
      </c>
      <c r="X657" s="43">
        <f t="shared" si="303"/>
        <v>0</v>
      </c>
      <c r="Y657" s="22">
        <f>X657+W657+SUM($V$640:V657)</f>
        <v>1.2207490162338886E-5</v>
      </c>
      <c r="Z657" s="1">
        <f t="shared" si="312"/>
        <v>0</v>
      </c>
      <c r="AA657" s="22">
        <f t="shared" si="304"/>
        <v>2.2533175884490511E-2</v>
      </c>
      <c r="AB657" s="44">
        <f t="shared" si="305"/>
        <v>3.1869227072658104</v>
      </c>
      <c r="AC657" s="44">
        <f t="shared" si="306"/>
        <v>0.20411876610098298</v>
      </c>
      <c r="AD657" s="44">
        <f t="shared" si="307"/>
        <v>2.4773587999453057</v>
      </c>
      <c r="AE657" s="44">
        <f t="shared" si="309"/>
        <v>0.20411876610098303</v>
      </c>
      <c r="AF657" s="44">
        <f t="shared" si="310"/>
        <v>2.270964939345272</v>
      </c>
      <c r="AG657" s="44">
        <f t="shared" si="311"/>
        <v>2.2750944990508519E-3</v>
      </c>
      <c r="AH657" s="45">
        <f>AD657+AB657+SUM($AA$640:AA657)</f>
        <v>5.904473858092036</v>
      </c>
      <c r="AI657" s="45">
        <f>AD657+AB657+SUM($AA$640:AA657)</f>
        <v>5.904473858092036</v>
      </c>
    </row>
    <row r="658" spans="5:35" ht="14.4" x14ac:dyDescent="0.3">
      <c r="E658" s="89">
        <v>40161.462500000001</v>
      </c>
      <c r="F658" s="86">
        <f t="shared" si="308"/>
        <v>278.01388888889051</v>
      </c>
      <c r="G658" s="86">
        <v>11699</v>
      </c>
      <c r="H658" s="86">
        <v>0</v>
      </c>
      <c r="I658" s="86"/>
      <c r="J658" s="86">
        <v>2546</v>
      </c>
      <c r="K658" s="86"/>
      <c r="L658" s="79">
        <v>1037</v>
      </c>
      <c r="M658" s="86"/>
      <c r="N658" s="42">
        <v>7.57</v>
      </c>
      <c r="O658" s="90"/>
      <c r="P658" s="90"/>
      <c r="Q658" s="90"/>
      <c r="R658" s="87"/>
      <c r="S658" s="87"/>
      <c r="V658" s="43">
        <f t="shared" si="301"/>
        <v>0</v>
      </c>
      <c r="W658" s="43">
        <f t="shared" si="302"/>
        <v>0</v>
      </c>
      <c r="X658" s="43">
        <f t="shared" si="303"/>
        <v>0</v>
      </c>
      <c r="Y658" s="22">
        <f>X658+W658+SUM($V$640:V658)</f>
        <v>1.2207490162338886E-5</v>
      </c>
      <c r="Z658" s="1">
        <f t="shared" si="312"/>
        <v>0</v>
      </c>
      <c r="AA658" s="22">
        <f t="shared" si="304"/>
        <v>2.5778958016101555E-2</v>
      </c>
      <c r="AB658" s="44">
        <f t="shared" si="305"/>
        <v>3.6459816890575705</v>
      </c>
      <c r="AC658" s="44">
        <f t="shared" si="306"/>
        <v>0.23352097052761589</v>
      </c>
      <c r="AD658" s="44">
        <f t="shared" si="307"/>
        <v>2.8342089380559483</v>
      </c>
      <c r="AE658" s="44">
        <f t="shared" si="309"/>
        <v>0.23352097052761589</v>
      </c>
      <c r="AF658" s="44">
        <f t="shared" si="310"/>
        <v>2.5980851579699134</v>
      </c>
      <c r="AG658" s="44">
        <f t="shared" si="311"/>
        <v>2.6028095584193149E-3</v>
      </c>
      <c r="AH658" s="45">
        <f>AD658+AB658+SUM($AA$640:AA658)</f>
        <v>6.7461619360105392</v>
      </c>
      <c r="AI658" s="45">
        <f>AD658+AB658+SUM($AA$640:AA658)</f>
        <v>6.7461619360105392</v>
      </c>
    </row>
    <row r="659" spans="5:35" ht="14.4" x14ac:dyDescent="0.3">
      <c r="E659" s="89">
        <v>40189.429861111108</v>
      </c>
      <c r="F659" s="86">
        <f t="shared" si="308"/>
        <v>305.98124999999709</v>
      </c>
      <c r="G659" s="86">
        <v>12752.7</v>
      </c>
      <c r="H659" s="86">
        <v>0</v>
      </c>
      <c r="I659" s="86"/>
      <c r="J659" s="86">
        <v>2771</v>
      </c>
      <c r="K659" s="86"/>
      <c r="L659" s="79">
        <v>1037</v>
      </c>
      <c r="M659" s="86"/>
      <c r="N659" s="42">
        <v>7.57</v>
      </c>
      <c r="O659" s="90"/>
      <c r="P659" s="90"/>
      <c r="Q659" s="90"/>
      <c r="R659" s="87"/>
      <c r="S659" s="87"/>
      <c r="V659" s="43">
        <f t="shared" si="301"/>
        <v>0</v>
      </c>
      <c r="W659" s="43">
        <f t="shared" si="302"/>
        <v>0</v>
      </c>
      <c r="X659" s="43">
        <f t="shared" si="303"/>
        <v>0</v>
      </c>
      <c r="Y659" s="22">
        <f>X659+W659+SUM($V$640:V659)</f>
        <v>1.2207490162338886E-5</v>
      </c>
      <c r="Z659" s="1">
        <f t="shared" si="312"/>
        <v>0</v>
      </c>
      <c r="AA659" s="22">
        <f t="shared" si="304"/>
        <v>2.8100805016833777E-2</v>
      </c>
      <c r="AB659" s="44">
        <f t="shared" si="305"/>
        <v>3.9743662437853224</v>
      </c>
      <c r="AC659" s="44">
        <f t="shared" si="306"/>
        <v>0.2545536268781543</v>
      </c>
      <c r="AD659" s="44">
        <f t="shared" si="307"/>
        <v>3.0894791285021022</v>
      </c>
      <c r="AE659" s="44">
        <f t="shared" si="309"/>
        <v>0.2545536268781543</v>
      </c>
      <c r="AF659" s="44">
        <f t="shared" si="310"/>
        <v>2.8320882634449882</v>
      </c>
      <c r="AG659" s="44">
        <f t="shared" si="311"/>
        <v>2.8372381789600817E-3</v>
      </c>
      <c r="AH659" s="45">
        <f>AD659+AB659+SUM($AA$640:AA659)</f>
        <v>7.3579174862012788</v>
      </c>
      <c r="AI659" s="45">
        <f>AD659+AB659+SUM($AA$640:AA659)</f>
        <v>7.3579174862012788</v>
      </c>
    </row>
    <row r="660" spans="5:35" ht="14.4" x14ac:dyDescent="0.3">
      <c r="E660" s="89">
        <v>40203.482638888891</v>
      </c>
      <c r="F660" s="86">
        <f t="shared" si="308"/>
        <v>320.03402777777956</v>
      </c>
      <c r="G660" s="86">
        <v>13164</v>
      </c>
      <c r="H660" s="86">
        <v>0</v>
      </c>
      <c r="I660" s="86"/>
      <c r="J660" s="99">
        <v>2976</v>
      </c>
      <c r="K660" s="99"/>
      <c r="L660" s="79">
        <v>1037</v>
      </c>
      <c r="M660" s="99"/>
      <c r="N660" s="42">
        <v>7.57</v>
      </c>
      <c r="O660" s="90"/>
      <c r="P660" s="90"/>
      <c r="Q660" s="90"/>
      <c r="R660" s="87"/>
      <c r="S660" s="87"/>
      <c r="V660" s="43">
        <f t="shared" si="301"/>
        <v>0</v>
      </c>
      <c r="W660" s="43">
        <f t="shared" si="302"/>
        <v>0</v>
      </c>
      <c r="X660" s="43">
        <f t="shared" si="303"/>
        <v>0</v>
      </c>
      <c r="Y660" s="22">
        <f>X660+W660+SUM($V$640:V660)</f>
        <v>1.2207490162338886E-5</v>
      </c>
      <c r="Z660" s="1">
        <f t="shared" si="312"/>
        <v>0</v>
      </c>
      <c r="AA660" s="22">
        <f t="shared" si="304"/>
        <v>2.9007112003073841E-2</v>
      </c>
      <c r="AB660" s="44">
        <f t="shared" si="305"/>
        <v>4.1025474788233058</v>
      </c>
      <c r="AC660" s="44">
        <f t="shared" si="306"/>
        <v>0.26276348884738315</v>
      </c>
      <c r="AD660" s="44">
        <f t="shared" si="307"/>
        <v>3.1891209898767845</v>
      </c>
      <c r="AE660" s="44">
        <f t="shared" si="309"/>
        <v>0.26276348884738315</v>
      </c>
      <c r="AF660" s="44">
        <f t="shared" si="310"/>
        <v>2.9234287562625814</v>
      </c>
      <c r="AG660" s="44">
        <f t="shared" si="311"/>
        <v>2.9287447668204002E-3</v>
      </c>
      <c r="AH660" s="45">
        <f>AD660+AB660+SUM($AA$640:AA660)</f>
        <v>7.6147476946170185</v>
      </c>
      <c r="AI660" s="45">
        <f>AD660+AB660+SUM($AA$640:AA660)</f>
        <v>7.6147476946170185</v>
      </c>
    </row>
    <row r="661" spans="5:35" ht="14.4" x14ac:dyDescent="0.3">
      <c r="E661" s="89">
        <v>40288.460416666669</v>
      </c>
      <c r="F661" s="86">
        <f t="shared" si="308"/>
        <v>405.01180555555766</v>
      </c>
      <c r="G661" s="86">
        <v>13950</v>
      </c>
      <c r="H661" s="86">
        <v>0</v>
      </c>
      <c r="I661" s="86"/>
      <c r="J661" s="86">
        <v>22</v>
      </c>
      <c r="K661" s="86"/>
      <c r="L661" s="79">
        <v>1037</v>
      </c>
      <c r="M661" s="86"/>
      <c r="N661" s="42">
        <v>7.57</v>
      </c>
      <c r="O661" s="90"/>
      <c r="P661" s="90"/>
      <c r="Q661" s="90"/>
      <c r="R661" s="87"/>
      <c r="S661" s="87"/>
      <c r="V661" s="43">
        <f t="shared" si="301"/>
        <v>0</v>
      </c>
      <c r="W661" s="43">
        <f t="shared" si="302"/>
        <v>0</v>
      </c>
      <c r="X661" s="43">
        <f t="shared" si="303"/>
        <v>0</v>
      </c>
      <c r="Y661" s="22">
        <f>X661+W661+SUM($V$640:V661)</f>
        <v>1.2207490162338886E-5</v>
      </c>
      <c r="Z661" s="1">
        <f t="shared" si="312"/>
        <v>0</v>
      </c>
      <c r="AA661" s="22">
        <f t="shared" si="304"/>
        <v>3.0739077213831671E-2</v>
      </c>
      <c r="AB661" s="44">
        <f t="shared" si="305"/>
        <v>4.3475035953802132</v>
      </c>
      <c r="AC661" s="44">
        <f t="shared" si="306"/>
        <v>0.27845264884693066</v>
      </c>
      <c r="AD661" s="44">
        <f t="shared" si="307"/>
        <v>3.3795379678502848</v>
      </c>
      <c r="AE661" s="44">
        <f t="shared" si="309"/>
        <v>0.27845264884693066</v>
      </c>
      <c r="AF661" s="44">
        <f t="shared" si="310"/>
        <v>3.0979817038789892</v>
      </c>
      <c r="AG661" s="44">
        <f t="shared" si="311"/>
        <v>3.1036151243652829E-3</v>
      </c>
      <c r="AH661" s="45">
        <f>AD661+AB661+SUM($AA$640:AA661)</f>
        <v>8.0808598663612585</v>
      </c>
      <c r="AI661" s="45">
        <f>AD661+AB661+SUM($AA$640:AA661)</f>
        <v>8.0808598663612585</v>
      </c>
    </row>
    <row r="662" spans="5:35" ht="14.4" x14ac:dyDescent="0.3">
      <c r="E662" s="106">
        <v>40361.48541666667</v>
      </c>
      <c r="F662" s="86">
        <f t="shared" si="308"/>
        <v>478.03680555555911</v>
      </c>
      <c r="G662" s="105">
        <v>14327</v>
      </c>
      <c r="H662" s="86">
        <v>0.2</v>
      </c>
      <c r="I662" s="86"/>
      <c r="J662" s="86">
        <v>23</v>
      </c>
      <c r="K662" s="86"/>
      <c r="L662" s="79">
        <v>1037</v>
      </c>
      <c r="M662" s="86"/>
      <c r="N662" s="42">
        <v>7.57</v>
      </c>
      <c r="O662" s="90"/>
      <c r="P662" s="90"/>
      <c r="Q662" s="90"/>
      <c r="R662" s="87"/>
      <c r="S662" s="87"/>
      <c r="V662" s="43">
        <f t="shared" si="301"/>
        <v>4.4070361596891284E-7</v>
      </c>
      <c r="W662" s="43">
        <f t="shared" si="302"/>
        <v>6.232980065061237E-5</v>
      </c>
      <c r="X662" s="43">
        <f t="shared" si="303"/>
        <v>1.3459780475548505E-7</v>
      </c>
      <c r="Y662" s="22">
        <f>X662+W662+SUM($V$640:V662)</f>
        <v>7.5112592233675656E-5</v>
      </c>
      <c r="Z662" s="1">
        <f t="shared" si="312"/>
        <v>3.2875901470464333E-7</v>
      </c>
      <c r="AA662" s="22">
        <f t="shared" si="304"/>
        <v>3.156980352993307E-2</v>
      </c>
      <c r="AB662" s="44">
        <f t="shared" si="305"/>
        <v>4.4649952696066171</v>
      </c>
      <c r="AC662" s="44">
        <f t="shared" si="306"/>
        <v>0.28597785663297315</v>
      </c>
      <c r="AD662" s="44">
        <f t="shared" si="307"/>
        <v>3.4708702842574217</v>
      </c>
      <c r="AE662" s="44">
        <f t="shared" si="309"/>
        <v>0.2859778566329732</v>
      </c>
      <c r="AF662" s="44">
        <f t="shared" si="310"/>
        <v>3.181704937023246</v>
      </c>
      <c r="AG662" s="44">
        <f t="shared" si="311"/>
        <v>3.1874906012029688E-3</v>
      </c>
      <c r="AH662" s="45">
        <f>AD662+AB662+SUM($AA$640:AA662)</f>
        <v>8.3212536605247323</v>
      </c>
      <c r="AI662" s="45">
        <f>AD662+AB662+SUM($AA$640:AA662)</f>
        <v>8.3212536605247323</v>
      </c>
    </row>
    <row r="663" spans="5:35" ht="14.4" x14ac:dyDescent="0.3">
      <c r="E663" s="106">
        <v>40507.543055555558</v>
      </c>
      <c r="F663" s="86">
        <f t="shared" si="308"/>
        <v>624.09444444444671</v>
      </c>
      <c r="G663" s="105">
        <v>16265</v>
      </c>
      <c r="H663" s="86">
        <v>0.48</v>
      </c>
      <c r="I663" s="86"/>
      <c r="J663" s="86">
        <v>25</v>
      </c>
      <c r="K663" s="86"/>
      <c r="L663" s="79">
        <v>1037</v>
      </c>
      <c r="M663" s="86"/>
      <c r="N663" s="42">
        <v>7.57</v>
      </c>
      <c r="O663" s="90"/>
      <c r="P663" s="90"/>
      <c r="Q663" s="90"/>
      <c r="R663" s="87"/>
      <c r="S663" s="87"/>
      <c r="V663" s="43">
        <f t="shared" si="301"/>
        <v>1.0576886783253907E-6</v>
      </c>
      <c r="W663" s="43">
        <f t="shared" si="302"/>
        <v>1.4959152156146968E-4</v>
      </c>
      <c r="X663" s="43">
        <f t="shared" si="303"/>
        <v>3.230347314131641E-7</v>
      </c>
      <c r="Y663" s="22">
        <f>X663+W663+SUM($V$640:V663)</f>
        <v>1.6362043874951603E-4</v>
      </c>
      <c r="Z663" s="1">
        <f t="shared" si="312"/>
        <v>5.3522272741953504E-7</v>
      </c>
      <c r="AA663" s="22">
        <f t="shared" si="304"/>
        <v>3.5840221568671837E-2</v>
      </c>
      <c r="AB663" s="44">
        <f t="shared" si="305"/>
        <v>5.0689710379110515</v>
      </c>
      <c r="AC663" s="44">
        <f t="shared" si="306"/>
        <v>0.32466181602117039</v>
      </c>
      <c r="AD663" s="44">
        <f t="shared" si="307"/>
        <v>3.9403716879630744</v>
      </c>
      <c r="AE663" s="44">
        <f t="shared" si="309"/>
        <v>0.32466181602117045</v>
      </c>
      <c r="AF663" s="44">
        <f t="shared" si="310"/>
        <v>3.612091212443854</v>
      </c>
      <c r="AG663" s="44">
        <f t="shared" si="311"/>
        <v>3.6186594980502744E-3</v>
      </c>
      <c r="AH663" s="45">
        <f>AD663+AB663+SUM($AA$640:AA663)</f>
        <v>9.4305710541034902</v>
      </c>
      <c r="AI663" s="45">
        <f>AD663+AB663+SUM($AA$640:AA663)</f>
        <v>9.4305710541034902</v>
      </c>
    </row>
    <row r="664" spans="5:35" ht="14.4" x14ac:dyDescent="0.3">
      <c r="E664" s="106">
        <v>40534.469444444447</v>
      </c>
      <c r="F664" s="86">
        <f t="shared" si="308"/>
        <v>651.02083333333576</v>
      </c>
      <c r="G664" s="105">
        <v>17652</v>
      </c>
      <c r="H664" s="86">
        <v>1.63</v>
      </c>
      <c r="I664" s="86"/>
      <c r="J664" s="86">
        <v>28</v>
      </c>
      <c r="K664" s="86"/>
      <c r="L664" s="79">
        <v>1037</v>
      </c>
      <c r="M664" s="86"/>
      <c r="N664" s="42">
        <v>7.57</v>
      </c>
      <c r="O664" s="90"/>
      <c r="P664" s="90"/>
      <c r="Q664" s="90"/>
      <c r="R664" s="87"/>
      <c r="S664" s="87"/>
      <c r="V664" s="43">
        <f t="shared" si="301"/>
        <v>3.5917344701466398E-6</v>
      </c>
      <c r="W664" s="43">
        <f t="shared" si="302"/>
        <v>5.0798787530249075E-4</v>
      </c>
      <c r="X664" s="43">
        <f t="shared" si="303"/>
        <v>1.0969721087572031E-6</v>
      </c>
      <c r="Y664" s="22">
        <f>X664+W664+SUM($V$640:V664)</f>
        <v>5.2638246433802782E-4</v>
      </c>
      <c r="Z664" s="1">
        <f t="shared" si="312"/>
        <v>1.5980960469504602E-6</v>
      </c>
      <c r="AA664" s="22">
        <f t="shared" si="304"/>
        <v>3.8896501145416248E-2</v>
      </c>
      <c r="AB664" s="44">
        <f t="shared" si="305"/>
        <v>5.5012282054230477</v>
      </c>
      <c r="AC664" s="44">
        <f t="shared" si="306"/>
        <v>0.3523473947989979</v>
      </c>
      <c r="AD664" s="44">
        <f t="shared" si="307"/>
        <v>4.2763873984582954</v>
      </c>
      <c r="AE664" s="44">
        <f t="shared" si="309"/>
        <v>0.35234739479899779</v>
      </c>
      <c r="AF664" s="44">
        <f t="shared" si="310"/>
        <v>3.920112762499778</v>
      </c>
      <c r="AG664" s="44">
        <f t="shared" si="311"/>
        <v>3.9272411595194234E-3</v>
      </c>
      <c r="AH664" s="45">
        <f>AD664+AB664+SUM($AA$640:AA664)</f>
        <v>10.237740433256125</v>
      </c>
      <c r="AI664" s="45">
        <f>AD664+AB664+SUM($AA$640:AA664)</f>
        <v>10.237740433256125</v>
      </c>
    </row>
    <row r="665" spans="5:35" ht="14.4" x14ac:dyDescent="0.3">
      <c r="E665" s="106">
        <v>40609.652777777781</v>
      </c>
      <c r="F665" s="86">
        <f t="shared" si="308"/>
        <v>726.20416666667006</v>
      </c>
      <c r="G665" s="105">
        <v>18695</v>
      </c>
      <c r="H665" s="86">
        <v>2.2599999999999998</v>
      </c>
      <c r="I665" s="86"/>
      <c r="J665" s="86">
        <v>76</v>
      </c>
      <c r="K665" s="86"/>
      <c r="L665" s="79">
        <v>1037</v>
      </c>
      <c r="M665" s="86"/>
      <c r="N665" s="42">
        <v>7.57</v>
      </c>
      <c r="O665" s="90"/>
      <c r="P665" s="90"/>
      <c r="Q665" s="90"/>
      <c r="R665" s="87"/>
      <c r="S665" s="87"/>
      <c r="V665" s="43">
        <f t="shared" si="301"/>
        <v>4.9799508604487147E-6</v>
      </c>
      <c r="W665" s="43">
        <f t="shared" si="302"/>
        <v>7.0432674735191963E-4</v>
      </c>
      <c r="X665" s="43">
        <f t="shared" si="303"/>
        <v>1.5209551937369808E-6</v>
      </c>
      <c r="Y665" s="22">
        <f>X665+W665+SUM($V$640:V665)</f>
        <v>7.2812527033288524E-4</v>
      </c>
      <c r="Z665" s="1">
        <f t="shared" si="312"/>
        <v>2.5887399398305268E-6</v>
      </c>
      <c r="AA665" s="22">
        <f t="shared" si="304"/>
        <v>4.1194770502694128E-2</v>
      </c>
      <c r="AB665" s="44">
        <f t="shared" si="305"/>
        <v>5.8262781158159909</v>
      </c>
      <c r="AC665" s="44">
        <f t="shared" si="306"/>
        <v>0.37316647098160344</v>
      </c>
      <c r="AD665" s="44">
        <f t="shared" si="307"/>
        <v>4.5290653984918334</v>
      </c>
      <c r="AE665" s="44">
        <f t="shared" si="309"/>
        <v>0.37316647098160349</v>
      </c>
      <c r="AF665" s="44">
        <f t="shared" si="310"/>
        <v>4.1517396382808389</v>
      </c>
      <c r="AG665" s="44">
        <f t="shared" si="311"/>
        <v>4.1592892293913237E-3</v>
      </c>
      <c r="AH665" s="45">
        <f>AD665+AB665+SUM($AA$640:AA665)</f>
        <v>10.856663114185299</v>
      </c>
      <c r="AI665" s="45">
        <f>AD665+AB665+SUM($AA$640:AA665)</f>
        <v>10.856663114185299</v>
      </c>
    </row>
    <row r="666" spans="5:35" ht="14.4" x14ac:dyDescent="0.3">
      <c r="E666" s="89">
        <v>40659.456944444442</v>
      </c>
      <c r="F666" s="86">
        <f t="shared" si="308"/>
        <v>776.00833333333139</v>
      </c>
      <c r="G666" s="86">
        <v>18010</v>
      </c>
      <c r="H666" s="85">
        <v>1.86</v>
      </c>
      <c r="I666" s="85"/>
      <c r="J666" s="86">
        <v>30</v>
      </c>
      <c r="K666" s="86"/>
      <c r="L666" s="79">
        <v>1037</v>
      </c>
      <c r="M666" s="86"/>
      <c r="N666" s="42">
        <v>7.57</v>
      </c>
      <c r="O666" s="90"/>
      <c r="P666" s="90"/>
      <c r="Q666" s="90"/>
      <c r="R666" s="87"/>
      <c r="S666" s="87"/>
      <c r="V666" s="43">
        <f t="shared" si="301"/>
        <v>4.0985436285108897E-6</v>
      </c>
      <c r="W666" s="43">
        <f t="shared" si="302"/>
        <v>5.7966714605069505E-4</v>
      </c>
      <c r="X666" s="43">
        <f t="shared" si="303"/>
        <v>1.2517595842260106E-6</v>
      </c>
      <c r="Y666" s="22">
        <f>X666+W666+SUM($V$640:V666)</f>
        <v>6.0729501705066046E-4</v>
      </c>
      <c r="Z666" s="1">
        <f t="shared" si="312"/>
        <v>2.6571506102599158E-6</v>
      </c>
      <c r="AA666" s="22">
        <f t="shared" si="304"/>
        <v>3.9685360618000605E-2</v>
      </c>
      <c r="AB666" s="44">
        <f t="shared" si="305"/>
        <v>5.6127985485876435</v>
      </c>
      <c r="AC666" s="44">
        <f t="shared" si="306"/>
        <v>0.35949334808123456</v>
      </c>
      <c r="AD666" s="44">
        <f t="shared" si="307"/>
        <v>4.3631167599271414</v>
      </c>
      <c r="AE666" s="44">
        <f t="shared" si="309"/>
        <v>0.35949334808123445</v>
      </c>
      <c r="AF666" s="44">
        <f t="shared" si="310"/>
        <v>3.9996165223555975</v>
      </c>
      <c r="AG666" s="44">
        <f t="shared" si="311"/>
        <v>4.0068894903095868E-3</v>
      </c>
      <c r="AH666" s="45">
        <f>AD666+AB666+SUM($AA$640:AA666)</f>
        <v>10.516920269010262</v>
      </c>
      <c r="AI666" s="45">
        <f>AD666+AB666+SUM($AA$640:AA666)</f>
        <v>10.516920269010262</v>
      </c>
    </row>
    <row r="667" spans="5:35" ht="14.4" x14ac:dyDescent="0.3">
      <c r="E667" s="89">
        <v>40695.507638888892</v>
      </c>
      <c r="F667" s="86">
        <f t="shared" si="308"/>
        <v>812.05902777778101</v>
      </c>
      <c r="G667" s="86">
        <v>18466</v>
      </c>
      <c r="H667" s="85">
        <v>0</v>
      </c>
      <c r="I667" s="85"/>
      <c r="J667" s="86">
        <v>23</v>
      </c>
      <c r="K667" s="86"/>
      <c r="L667" s="79">
        <v>1037</v>
      </c>
      <c r="M667" s="86"/>
      <c r="N667" s="42">
        <v>7.57</v>
      </c>
      <c r="O667" s="90"/>
      <c r="P667" s="90"/>
      <c r="Q667" s="90"/>
      <c r="R667" s="87"/>
      <c r="S667" s="87"/>
      <c r="V667" s="43">
        <f t="shared" si="301"/>
        <v>0</v>
      </c>
      <c r="W667" s="43">
        <f t="shared" si="302"/>
        <v>0</v>
      </c>
      <c r="X667" s="43">
        <f t="shared" si="303"/>
        <v>0</v>
      </c>
      <c r="Y667" s="22">
        <f>X667+W667+SUM($V$640:V667)</f>
        <v>2.6376111415739437E-5</v>
      </c>
      <c r="Z667" s="1">
        <f t="shared" si="312"/>
        <v>-2.4409025362106491E-6</v>
      </c>
      <c r="AA667" s="22">
        <f t="shared" si="304"/>
        <v>4.0690164862409721E-2</v>
      </c>
      <c r="AB667" s="44">
        <f t="shared" si="305"/>
        <v>5.7549104940710407</v>
      </c>
      <c r="AC667" s="44">
        <f t="shared" si="306"/>
        <v>0.36859545617257494</v>
      </c>
      <c r="AD667" s="44">
        <f t="shared" si="307"/>
        <v>4.4735876784461182</v>
      </c>
      <c r="AE667" s="44">
        <f t="shared" si="309"/>
        <v>0.36859545617257494</v>
      </c>
      <c r="AF667" s="44">
        <f t="shared" si="310"/>
        <v>4.1008838812780928</v>
      </c>
      <c r="AG667" s="44">
        <f t="shared" si="311"/>
        <v>4.1083409954501288E-3</v>
      </c>
      <c r="AH667" s="45">
        <f>AD667+AB667+SUM($AA$640:AA667)</f>
        <v>10.810193297875045</v>
      </c>
      <c r="AI667" s="45">
        <f>AD667+AB667+SUM($AA$640:AA667)</f>
        <v>10.810193297875045</v>
      </c>
    </row>
    <row r="668" spans="5:35" ht="14.4" x14ac:dyDescent="0.3">
      <c r="E668" s="89">
        <v>40749.465277777781</v>
      </c>
      <c r="F668" s="86">
        <f t="shared" si="308"/>
        <v>866.01666666667006</v>
      </c>
      <c r="G668" s="86">
        <v>16851</v>
      </c>
      <c r="H668" s="86">
        <v>0</v>
      </c>
      <c r="I668" s="86"/>
      <c r="J668" s="90" t="s">
        <v>140</v>
      </c>
      <c r="K668" s="90"/>
      <c r="L668" s="79">
        <v>1037</v>
      </c>
      <c r="M668" s="90"/>
      <c r="N668" s="42">
        <v>7.57</v>
      </c>
      <c r="O668" s="102"/>
      <c r="P668" s="90"/>
      <c r="Q668" s="90"/>
      <c r="R668" s="87"/>
      <c r="S668" s="87"/>
      <c r="V668" s="43">
        <f t="shared" si="301"/>
        <v>0</v>
      </c>
      <c r="W668" s="43">
        <f t="shared" si="302"/>
        <v>0</v>
      </c>
      <c r="X668" s="43">
        <f t="shared" si="303"/>
        <v>0</v>
      </c>
      <c r="Y668" s="22">
        <f>X668+W668+SUM($V$640:V668)</f>
        <v>2.6376111415739437E-5</v>
      </c>
      <c r="Z668" s="1">
        <f t="shared" si="312"/>
        <v>-5.6964885263516429E-6</v>
      </c>
      <c r="AA668" s="22">
        <f t="shared" si="304"/>
        <v>3.7131483163460752E-2</v>
      </c>
      <c r="AB668" s="44">
        <f t="shared" si="305"/>
        <v>5.2515973538173446</v>
      </c>
      <c r="AC668" s="44">
        <f t="shared" si="306"/>
        <v>0.3363588233490773</v>
      </c>
      <c r="AD668" s="44">
        <f t="shared" si="307"/>
        <v>4.0823365086914087</v>
      </c>
      <c r="AE668" s="44">
        <f t="shared" si="309"/>
        <v>0.33635882334907735</v>
      </c>
      <c r="AF668" s="44">
        <f t="shared" si="310"/>
        <v>3.7422286517609211</v>
      </c>
      <c r="AG668" s="44">
        <f t="shared" si="311"/>
        <v>3.7490335814107088E-3</v>
      </c>
      <c r="AH668" s="45">
        <f>AD668+AB668+SUM($AA$640:AA668)</f>
        <v>9.9527604710300999</v>
      </c>
      <c r="AI668" s="45">
        <f>AD668+AB668+SUM($AA$640:AA668)</f>
        <v>9.9527604710300999</v>
      </c>
    </row>
    <row r="669" spans="5:35" ht="14.4" x14ac:dyDescent="0.3">
      <c r="E669" s="89">
        <v>40799.665277777778</v>
      </c>
      <c r="F669" s="86">
        <f t="shared" si="308"/>
        <v>916.21666666666715</v>
      </c>
      <c r="G669" s="86">
        <v>17492</v>
      </c>
      <c r="H669" s="86">
        <v>0</v>
      </c>
      <c r="I669" s="86"/>
      <c r="J669" s="90" t="s">
        <v>140</v>
      </c>
      <c r="K669" s="90"/>
      <c r="L669" s="79">
        <v>1037</v>
      </c>
      <c r="M669" s="90"/>
      <c r="N669" s="42">
        <v>7.57</v>
      </c>
      <c r="O669" s="90"/>
      <c r="P669" s="90"/>
      <c r="Q669" s="90"/>
      <c r="R669" s="87"/>
      <c r="S669" s="87"/>
      <c r="V669" s="43">
        <f t="shared" si="301"/>
        <v>0</v>
      </c>
      <c r="W669" s="43">
        <f t="shared" si="302"/>
        <v>0</v>
      </c>
      <c r="X669" s="43">
        <f t="shared" si="303"/>
        <v>0</v>
      </c>
      <c r="Y669" s="22">
        <f>X669+W669+SUM($V$640:V669)</f>
        <v>2.6376111415739437E-5</v>
      </c>
      <c r="Z669" s="1">
        <f t="shared" si="312"/>
        <v>-3.4115657814604551E-6</v>
      </c>
      <c r="AA669" s="22">
        <f t="shared" si="304"/>
        <v>3.8543938252641116E-2</v>
      </c>
      <c r="AB669" s="44">
        <f t="shared" si="305"/>
        <v>5.4513643649025578</v>
      </c>
      <c r="AC669" s="44">
        <f t="shared" si="306"/>
        <v>0.34915367266168545</v>
      </c>
      <c r="AD669" s="44">
        <f t="shared" si="307"/>
        <v>4.2376256726621637</v>
      </c>
      <c r="AE669" s="44">
        <f t="shared" si="309"/>
        <v>0.3491536726616854</v>
      </c>
      <c r="AF669" s="44">
        <f t="shared" si="310"/>
        <v>3.8845803558603067</v>
      </c>
      <c r="AG669" s="44">
        <f t="shared" si="311"/>
        <v>3.891644140171866E-3</v>
      </c>
      <c r="AH669" s="45">
        <f>AD669+AB669+SUM($AA$640:AA669)</f>
        <v>10.34636058433871</v>
      </c>
      <c r="AI669" s="45">
        <f>AD669+AB669+SUM($AA$640:AA669)</f>
        <v>10.34636058433871</v>
      </c>
    </row>
    <row r="670" spans="5:35" ht="14.4" x14ac:dyDescent="0.3">
      <c r="E670" s="89">
        <v>40854.418055555558</v>
      </c>
      <c r="F670" s="86">
        <f t="shared" si="308"/>
        <v>970.96944444444671</v>
      </c>
      <c r="G670" s="86">
        <v>20216</v>
      </c>
      <c r="H670" s="85">
        <v>1.24</v>
      </c>
      <c r="I670" s="85"/>
      <c r="J670" s="86">
        <v>9</v>
      </c>
      <c r="K670" s="86"/>
      <c r="L670" s="79">
        <v>1037</v>
      </c>
      <c r="M670" s="86"/>
      <c r="N670" s="42">
        <v>7.57</v>
      </c>
      <c r="O670" s="90"/>
      <c r="P670" s="90"/>
      <c r="Q670" s="90"/>
      <c r="R670" s="87"/>
      <c r="S670" s="87"/>
      <c r="V670" s="43">
        <f t="shared" si="301"/>
        <v>2.7323624190072595E-6</v>
      </c>
      <c r="W670" s="43">
        <f t="shared" si="302"/>
        <v>3.8644476403379668E-4</v>
      </c>
      <c r="X670" s="43">
        <f t="shared" si="303"/>
        <v>8.3450638948400702E-7</v>
      </c>
      <c r="Y670" s="22">
        <f>X670+W670+SUM($V$640:V670)</f>
        <v>4.1638774425802738E-4</v>
      </c>
      <c r="Z670" s="1">
        <f t="shared" si="312"/>
        <v>2.2371455638270378E-6</v>
      </c>
      <c r="AA670" s="22">
        <f t="shared" si="304"/>
        <v>4.4546321502137706E-2</v>
      </c>
      <c r="AB670" s="44">
        <f t="shared" si="305"/>
        <v>6.3002962497638988</v>
      </c>
      <c r="AC670" s="44">
        <f t="shared" si="306"/>
        <v>0.40352679204943015</v>
      </c>
      <c r="AD670" s="44">
        <f t="shared" si="307"/>
        <v>4.8975440543413162</v>
      </c>
      <c r="AE670" s="44">
        <f t="shared" si="309"/>
        <v>0.40352679204943015</v>
      </c>
      <c r="AF670" s="44">
        <f t="shared" si="310"/>
        <v>4.4895195788973226</v>
      </c>
      <c r="AG670" s="44">
        <f t="shared" si="311"/>
        <v>4.4976833945640548E-3</v>
      </c>
      <c r="AH670" s="45">
        <f>AD670+AB670+SUM($AA$640:AA670)</f>
        <v>11.89975717238134</v>
      </c>
      <c r="AI670" s="45">
        <f>AD670+AB670+SUM($AA$640:AA670)</f>
        <v>11.89975717238134</v>
      </c>
    </row>
    <row r="671" spans="5:35" ht="14.4" x14ac:dyDescent="0.3">
      <c r="E671" s="89">
        <v>40942.501388888886</v>
      </c>
      <c r="F671" s="86">
        <f t="shared" si="308"/>
        <v>1059.0527777777752</v>
      </c>
      <c r="G671" s="86">
        <v>22277</v>
      </c>
      <c r="H671" s="85">
        <v>3.82</v>
      </c>
      <c r="I671" s="85"/>
      <c r="J671" s="86">
        <v>13</v>
      </c>
      <c r="K671" s="86"/>
      <c r="L671" s="79">
        <v>1037</v>
      </c>
      <c r="M671" s="86"/>
      <c r="N671" s="42">
        <v>7.57</v>
      </c>
      <c r="O671" s="90"/>
      <c r="P671" s="90"/>
      <c r="Q671" s="90"/>
      <c r="R671" s="87"/>
      <c r="S671" s="87"/>
      <c r="V671" s="43">
        <f t="shared" si="301"/>
        <v>8.4174390650062348E-6</v>
      </c>
      <c r="W671" s="43">
        <f t="shared" si="302"/>
        <v>1.1904991924266961E-3</v>
      </c>
      <c r="X671" s="43">
        <f t="shared" si="303"/>
        <v>2.5708180708297638E-6</v>
      </c>
      <c r="Y671" s="22">
        <f>X671+W671+SUM($V$640:V671)</f>
        <v>1.2305959233972789E-3</v>
      </c>
      <c r="Z671" s="1">
        <f t="shared" si="312"/>
        <v>6.5701618118519507E-6</v>
      </c>
      <c r="AA671" s="22">
        <f t="shared" si="304"/>
        <v>4.9087772264697356E-2</v>
      </c>
      <c r="AB671" s="44">
        <f t="shared" si="305"/>
        <v>6.942604845468459</v>
      </c>
      <c r="AC671" s="44">
        <f t="shared" si="306"/>
        <v>0.44466592533068633</v>
      </c>
      <c r="AD671" s="44">
        <f t="shared" si="307"/>
        <v>5.3968435347527466</v>
      </c>
      <c r="AE671" s="44">
        <f t="shared" si="309"/>
        <v>0.44466592533068644</v>
      </c>
      <c r="AF671" s="44">
        <f t="shared" si="310"/>
        <v>4.9472213919220254</v>
      </c>
      <c r="AG671" s="44">
        <f t="shared" si="311"/>
        <v>4.9562175000347972E-3</v>
      </c>
      <c r="AH671" s="45">
        <f>AD671+AB671+SUM($AA$640:AA671)</f>
        <v>13.090453020762029</v>
      </c>
      <c r="AI671" s="45">
        <f>AD671+AB671+SUM($AA$640:AA671)</f>
        <v>13.090453020762029</v>
      </c>
    </row>
    <row r="672" spans="5:35" ht="14.4" x14ac:dyDescent="0.3">
      <c r="E672" s="89">
        <v>41016.554861111108</v>
      </c>
      <c r="F672" s="86">
        <f t="shared" si="308"/>
        <v>1133.1062499999971</v>
      </c>
      <c r="G672" s="86">
        <v>22293</v>
      </c>
      <c r="H672" s="86">
        <v>0</v>
      </c>
      <c r="I672" s="86"/>
      <c r="J672" s="86">
        <v>22</v>
      </c>
      <c r="K672" s="86"/>
      <c r="L672" s="79">
        <v>1037</v>
      </c>
      <c r="M672" s="86"/>
      <c r="N672" s="42">
        <v>7.57</v>
      </c>
      <c r="O672" s="90"/>
      <c r="P672" s="90"/>
      <c r="Q672" s="90"/>
      <c r="R672" s="87"/>
      <c r="S672" s="87"/>
      <c r="V672" s="43">
        <f t="shared" ref="V672:V699" si="313">($A$15*L672/1000/$A$13*H672)/$Q$640</f>
        <v>0</v>
      </c>
      <c r="W672" s="43">
        <f t="shared" ref="W672:W699" si="314">($U$640*L672/1000/$A$13*H672)/$Q$640</f>
        <v>0</v>
      </c>
      <c r="X672" s="43">
        <f t="shared" ref="X672:X699" si="315">($A$46*$S$640*H672*L672/1000000)/$Q$640</f>
        <v>0</v>
      </c>
      <c r="Y672" s="22">
        <f>X672+W672+SUM($V$640:V672)</f>
        <v>3.7525912899752934E-5</v>
      </c>
      <c r="Z672" s="1">
        <f t="shared" si="312"/>
        <v>1.0704385422769351E-6</v>
      </c>
      <c r="AA672" s="22">
        <f t="shared" ref="AA672:AA699" si="316">($A$15*L672/1000/$A$13*G672)/$Q$640</f>
        <v>4.9123028553974872E-2</v>
      </c>
      <c r="AB672" s="44">
        <f t="shared" ref="AB672:AB699" si="317">($U$640*L672/1000/$A$13*G672)/$Q$640</f>
        <v>6.9475912295205084</v>
      </c>
      <c r="AC672" s="44">
        <f t="shared" ref="AC672:AC699" si="318">($A$14*$S$640/1000*G672/1000000*L672/1000*1000000)/$Q$640</f>
        <v>0.44498529754441762</v>
      </c>
      <c r="AD672" s="44">
        <f t="shared" ref="AD672:AD691" si="319">($A$14*((L672/1000)*G672/10^6)*(1+($A$28/(10^-N672))+(($A$28*$A$29)/(10^-N672)^2))*1000000)*$S$640/1000/$Q$640</f>
        <v>5.4007197073323567</v>
      </c>
      <c r="AE672" s="44">
        <f t="shared" si="309"/>
        <v>0.44498529754441746</v>
      </c>
      <c r="AF672" s="44">
        <f t="shared" si="310"/>
        <v>4.9507746325859703</v>
      </c>
      <c r="AG672" s="44">
        <f t="shared" si="311"/>
        <v>4.9597772019695507E-3</v>
      </c>
      <c r="AH672" s="45">
        <f>AD672+AB672+SUM($AA$640:AA672)</f>
        <v>13.148438605947662</v>
      </c>
      <c r="AI672" s="45">
        <f>AD672+AB672+SUM($AA$640:AA672)</f>
        <v>13.148438605947662</v>
      </c>
    </row>
    <row r="673" spans="4:35" ht="14.4" x14ac:dyDescent="0.3">
      <c r="E673" s="89">
        <v>41085.465277777781</v>
      </c>
      <c r="F673" s="86">
        <f t="shared" si="308"/>
        <v>1202.0166666666701</v>
      </c>
      <c r="G673" s="86">
        <v>21619</v>
      </c>
      <c r="H673" s="85">
        <v>2.13</v>
      </c>
      <c r="I673" s="85"/>
      <c r="J673" s="86">
        <v>23</v>
      </c>
      <c r="K673" s="86"/>
      <c r="L673" s="79">
        <v>1037</v>
      </c>
      <c r="M673" s="86"/>
      <c r="N673" s="42">
        <v>7.57</v>
      </c>
      <c r="O673" s="90"/>
      <c r="P673" s="90"/>
      <c r="Q673" s="90"/>
      <c r="R673" s="87"/>
      <c r="S673" s="87"/>
      <c r="V673" s="43">
        <f t="shared" si="313"/>
        <v>4.6934935100689218E-6</v>
      </c>
      <c r="W673" s="43">
        <f t="shared" si="314"/>
        <v>6.6381237692902169E-4</v>
      </c>
      <c r="X673" s="43">
        <f t="shared" si="315"/>
        <v>1.4334666206459155E-6</v>
      </c>
      <c r="Y673" s="22">
        <f>X673+W673+SUM($V$640:V673)</f>
        <v>7.0746524995948942E-4</v>
      </c>
      <c r="Z673" s="1">
        <f t="shared" si="312"/>
        <v>-3.3387166020995008E-7</v>
      </c>
      <c r="AA673" s="22">
        <f t="shared" si="316"/>
        <v>4.7637857368159633E-2</v>
      </c>
      <c r="AB673" s="44">
        <f t="shared" si="317"/>
        <v>6.7375398013279444</v>
      </c>
      <c r="AC673" s="44">
        <f t="shared" si="318"/>
        <v>0.43153174304098874</v>
      </c>
      <c r="AD673" s="44">
        <f t="shared" si="319"/>
        <v>5.2374359374161514</v>
      </c>
      <c r="AE673" s="44">
        <f t="shared" si="309"/>
        <v>0.43153174304098885</v>
      </c>
      <c r="AF673" s="44">
        <f t="shared" si="310"/>
        <v>4.8010943696171946</v>
      </c>
      <c r="AG673" s="44">
        <f t="shared" si="311"/>
        <v>4.8098247579679608E-3</v>
      </c>
      <c r="AH673" s="45">
        <f>AD673+AB673+SUM($AA$640:AA673)</f>
        <v>12.822741265207053</v>
      </c>
      <c r="AI673" s="45">
        <f>AD673+AB673+SUM($AA$640:AA673)</f>
        <v>12.822741265207053</v>
      </c>
    </row>
    <row r="674" spans="4:35" ht="14.4" x14ac:dyDescent="0.3">
      <c r="E674" s="89">
        <v>41130.615277777775</v>
      </c>
      <c r="F674" s="86">
        <f t="shared" si="308"/>
        <v>1247.1666666666642</v>
      </c>
      <c r="G674" s="86">
        <v>21594</v>
      </c>
      <c r="H674" s="86">
        <v>2.74</v>
      </c>
      <c r="I674" s="86"/>
      <c r="J674" s="86">
        <v>24</v>
      </c>
      <c r="K674" s="86"/>
      <c r="L674" s="79">
        <v>1037</v>
      </c>
      <c r="M674" s="86"/>
      <c r="N674" s="42">
        <v>7.57</v>
      </c>
      <c r="O674" s="90"/>
      <c r="P674" s="90"/>
      <c r="Q674" s="90"/>
      <c r="R674" s="87"/>
      <c r="S674" s="87"/>
      <c r="V674" s="43">
        <f t="shared" si="313"/>
        <v>6.0376395387741056E-6</v>
      </c>
      <c r="W674" s="43">
        <f t="shared" si="314"/>
        <v>8.5391826891338955E-4</v>
      </c>
      <c r="X674" s="43">
        <f t="shared" si="315"/>
        <v>1.8439899251501449E-6</v>
      </c>
      <c r="Y674" s="22">
        <f>X674+W674+SUM($V$640:V674)</f>
        <v>9.0401930478713568E-4</v>
      </c>
      <c r="Z674" s="1">
        <f t="shared" si="312"/>
        <v>-8.7170164909641935E-7</v>
      </c>
      <c r="AA674" s="22">
        <f t="shared" si="316"/>
        <v>4.7582769416163517E-2</v>
      </c>
      <c r="AB674" s="44">
        <f t="shared" si="317"/>
        <v>6.7297485762466174</v>
      </c>
      <c r="AC674" s="44">
        <f t="shared" si="318"/>
        <v>0.43103272395703363</v>
      </c>
      <c r="AD674" s="44">
        <f t="shared" si="319"/>
        <v>5.2313794177605057</v>
      </c>
      <c r="AE674" s="44">
        <f t="shared" si="309"/>
        <v>0.43103272395703379</v>
      </c>
      <c r="AF674" s="44">
        <f t="shared" si="310"/>
        <v>4.7955424310797774</v>
      </c>
      <c r="AG674" s="44">
        <f t="shared" si="311"/>
        <v>4.8042627236949053E-3</v>
      </c>
      <c r="AH674" s="45">
        <f>AD674+AB674+SUM($AA$640:AA674)</f>
        <v>12.856476289886244</v>
      </c>
      <c r="AI674" s="45">
        <f>AD674+AB674+SUM($AA$640:AA674)</f>
        <v>12.856476289886244</v>
      </c>
    </row>
    <row r="675" spans="4:35" ht="14.4" x14ac:dyDescent="0.3">
      <c r="E675" s="89">
        <v>41157.563888888886</v>
      </c>
      <c r="F675" s="86">
        <f t="shared" si="308"/>
        <v>1274.1152777777752</v>
      </c>
      <c r="G675" s="86">
        <v>21458</v>
      </c>
      <c r="H675" s="88">
        <v>3.8</v>
      </c>
      <c r="I675" s="88"/>
      <c r="J675" s="86"/>
      <c r="K675" s="86"/>
      <c r="L675" s="79">
        <v>1037</v>
      </c>
      <c r="M675" s="86"/>
      <c r="N675" s="42">
        <v>7.57</v>
      </c>
      <c r="O675" s="90"/>
      <c r="P675" s="90"/>
      <c r="Q675" s="90"/>
      <c r="R675" s="87"/>
      <c r="S675" s="87"/>
      <c r="V675" s="43">
        <f t="shared" si="313"/>
        <v>8.3733687034093437E-6</v>
      </c>
      <c r="W675" s="43">
        <f t="shared" si="314"/>
        <v>1.184266212361635E-3</v>
      </c>
      <c r="X675" s="43">
        <f t="shared" si="315"/>
        <v>2.5573582903542156E-6</v>
      </c>
      <c r="Y675" s="22">
        <f>X675+W675+SUM($V$640:V675)</f>
        <v>1.2434539853039945E-3</v>
      </c>
      <c r="Z675" s="1">
        <f t="shared" si="312"/>
        <v>8.1506734857142631E-6</v>
      </c>
      <c r="AA675" s="22">
        <f t="shared" si="316"/>
        <v>4.7283090957304659E-2</v>
      </c>
      <c r="AB675" s="44">
        <f t="shared" si="317"/>
        <v>6.6873643118042017</v>
      </c>
      <c r="AC675" s="44">
        <f t="shared" si="318"/>
        <v>0.42831806014031809</v>
      </c>
      <c r="AD675" s="44">
        <f t="shared" si="319"/>
        <v>5.1984319508337933</v>
      </c>
      <c r="AE675" s="44">
        <f t="shared" si="309"/>
        <v>0.4283180601403182</v>
      </c>
      <c r="AF675" s="44">
        <f t="shared" si="310"/>
        <v>4.7653398854362266</v>
      </c>
      <c r="AG675" s="44">
        <f t="shared" si="311"/>
        <v>4.77400525724948E-3</v>
      </c>
      <c r="AH675" s="45">
        <f>AD675+AB675+SUM($AA$640:AA675)</f>
        <v>12.82842764947442</v>
      </c>
      <c r="AI675" s="45">
        <f>AD675+AB675+SUM($AA$640:AA675)</f>
        <v>12.82842764947442</v>
      </c>
    </row>
    <row r="676" spans="4:35" ht="14.4" x14ac:dyDescent="0.3">
      <c r="E676" s="89">
        <v>41191.651388888888</v>
      </c>
      <c r="F676" s="86">
        <f t="shared" si="308"/>
        <v>1308.2027777777766</v>
      </c>
      <c r="G676" s="86">
        <v>3040</v>
      </c>
      <c r="H676" s="86">
        <v>1.4</v>
      </c>
      <c r="I676" s="86"/>
      <c r="J676" s="86"/>
      <c r="K676" s="86"/>
      <c r="L676" s="79">
        <v>1037</v>
      </c>
      <c r="M676" s="86"/>
      <c r="N676" s="42">
        <v>7.57</v>
      </c>
      <c r="O676" s="90"/>
      <c r="P676" s="90"/>
      <c r="Q676" s="90"/>
      <c r="R676" s="87"/>
      <c r="S676" s="87"/>
      <c r="V676" s="43">
        <f t="shared" si="313"/>
        <v>3.0849253117823898E-6</v>
      </c>
      <c r="W676" s="43">
        <f t="shared" si="314"/>
        <v>4.3630860455428657E-4</v>
      </c>
      <c r="X676" s="43">
        <f t="shared" si="315"/>
        <v>9.4218463328839514E-7</v>
      </c>
      <c r="Y676" s="111">
        <f>Y675</f>
        <v>1.2434539853039945E-3</v>
      </c>
      <c r="Z676" s="1">
        <f t="shared" si="312"/>
        <v>5.566572023434993E-6</v>
      </c>
      <c r="AA676" s="22">
        <f t="shared" si="316"/>
        <v>6.6986949627274757E-3</v>
      </c>
      <c r="AB676" s="44">
        <f t="shared" si="317"/>
        <v>0.94741296988930801</v>
      </c>
      <c r="AC676" s="44">
        <f t="shared" si="318"/>
        <v>6.0680720608936867E-2</v>
      </c>
      <c r="AD676" s="44">
        <f t="shared" si="319"/>
        <v>0.73647279012651357</v>
      </c>
      <c r="AE676" s="44">
        <f t="shared" si="309"/>
        <v>6.0680720608936853E-2</v>
      </c>
      <c r="AF676" s="44">
        <f t="shared" si="310"/>
        <v>0.67511572614997317</v>
      </c>
      <c r="AG676" s="44">
        <f t="shared" si="311"/>
        <v>6.7634336760361707E-4</v>
      </c>
      <c r="AH676" s="45">
        <f>AD676+AB676+SUM($AA$640:AA676)</f>
        <v>2.633215841814974</v>
      </c>
      <c r="AI676" s="77">
        <f>AI675</f>
        <v>12.82842764947442</v>
      </c>
    </row>
    <row r="677" spans="4:35" ht="14.4" x14ac:dyDescent="0.3">
      <c r="E677" s="89">
        <v>42278.588888888888</v>
      </c>
      <c r="F677" s="86">
        <f t="shared" si="308"/>
        <v>2395.1402777777766</v>
      </c>
      <c r="G677" s="86">
        <v>15497</v>
      </c>
      <c r="H677" s="86">
        <v>0.82</v>
      </c>
      <c r="I677" s="86"/>
      <c r="J677" s="86">
        <v>17</v>
      </c>
      <c r="K677" s="86"/>
      <c r="L677" s="86">
        <v>1042</v>
      </c>
      <c r="M677" s="86"/>
      <c r="N677" s="42">
        <v>7.57</v>
      </c>
      <c r="O677" s="90"/>
      <c r="P677" s="90"/>
      <c r="Q677" s="90"/>
      <c r="R677" s="87"/>
      <c r="S677" s="87"/>
      <c r="V677" s="43">
        <f t="shared" si="313"/>
        <v>1.8155969027409732E-6</v>
      </c>
      <c r="W677" s="43">
        <f t="shared" si="314"/>
        <v>2.5678435326860764E-4</v>
      </c>
      <c r="X677" s="43">
        <f t="shared" si="315"/>
        <v>5.5451180470239443E-7</v>
      </c>
      <c r="Y677" s="22">
        <f>X677+W677+SUM($V$676:V677)+$Y$676</f>
        <v>1.5056933725918278E-3</v>
      </c>
      <c r="Z677" s="1">
        <f t="shared" si="312"/>
        <v>3.4548866958719007E-7</v>
      </c>
      <c r="AA677" s="22">
        <f t="shared" si="316"/>
        <v>3.4312567319240081E-2</v>
      </c>
      <c r="AB677" s="44">
        <f t="shared" si="317"/>
        <v>4.8529111251263579</v>
      </c>
      <c r="AC677" s="44">
        <f t="shared" si="318"/>
        <v>0.31082342492967935</v>
      </c>
      <c r="AD677" s="44">
        <f t="shared" si="319"/>
        <v>3.7724172141905377</v>
      </c>
      <c r="AE677" s="44">
        <f t="shared" si="309"/>
        <v>0.3108234249296794</v>
      </c>
      <c r="AF677" s="44">
        <f t="shared" si="310"/>
        <v>3.458129371570406</v>
      </c>
      <c r="AG677" s="44">
        <f t="shared" si="311"/>
        <v>3.4644176904528789E-3</v>
      </c>
      <c r="AH677" s="45">
        <f>AD677+AB677+SUM($AA$640:AA677)</f>
        <v>9.6089709884352885</v>
      </c>
      <c r="AI677" s="45">
        <f>AD677+AB677+SUM($AA$676:AA677)+$AI$676-$AH$676</f>
        <v>18.861551409258311</v>
      </c>
    </row>
    <row r="678" spans="4:35" ht="14.4" x14ac:dyDescent="0.3">
      <c r="E678" s="28">
        <v>42376.609722222223</v>
      </c>
      <c r="F678" s="86">
        <f t="shared" si="308"/>
        <v>2493.1611111111124</v>
      </c>
      <c r="G678" s="10">
        <v>12648</v>
      </c>
      <c r="H678" s="10">
        <v>0.99</v>
      </c>
      <c r="J678" s="10">
        <v>18</v>
      </c>
      <c r="L678" s="17">
        <v>1011</v>
      </c>
      <c r="N678" s="42">
        <v>7.57</v>
      </c>
      <c r="V678" s="43">
        <f t="shared" si="313"/>
        <v>2.1267880529755312E-6</v>
      </c>
      <c r="W678" s="43">
        <f t="shared" si="314"/>
        <v>3.0079688608096152E-4</v>
      </c>
      <c r="X678" s="43">
        <f t="shared" si="315"/>
        <v>6.4955446866787563E-7</v>
      </c>
      <c r="Y678" s="22">
        <f>X678+W678+SUM($V$676:V678)+$Y$676</f>
        <v>1.5519277361211229E-3</v>
      </c>
      <c r="Z678" s="1">
        <f t="shared" si="312"/>
        <v>2.4819146311856165E-7</v>
      </c>
      <c r="AA678" s="22">
        <f t="shared" si="316"/>
        <v>2.7171328579832843E-2</v>
      </c>
      <c r="AB678" s="44">
        <f t="shared" si="317"/>
        <v>3.8429080961131326</v>
      </c>
      <c r="AC678" s="44">
        <f t="shared" si="318"/>
        <v>0.24613388239059839</v>
      </c>
      <c r="AD678" s="44">
        <f t="shared" si="319"/>
        <v>2.9872899545325797</v>
      </c>
      <c r="AE678" s="44">
        <f t="shared" ref="AE678" si="320">AD678/(1+($A$28/(10^-N678))+(($A$28*$A$29)/(10^-N678)^2))*1</f>
        <v>0.24613388239059839</v>
      </c>
      <c r="AF678" s="44">
        <f t="shared" ref="AF678" si="321">AD678/(1+($A$28/(10^-N678))+(($A$28*$A$29)/(10^-N678)^2))*($A$28/(10^-N678))</f>
        <v>2.7384126798877886</v>
      </c>
      <c r="AG678" s="44">
        <f t="shared" ref="AG678" si="322">AD678/(1+($A$28/(10^-N678))+(($A$28*$A$29)/(10^-N678)^2))*(($A$28*$A$29)/(10^-N678)^2)</f>
        <v>2.7433922541930502E-3</v>
      </c>
      <c r="AH678" s="45">
        <f>AD678+AB678+SUM($AA$640:AA678)</f>
        <v>7.841012028343938</v>
      </c>
      <c r="AI678" s="45">
        <f>AD678+AB678+SUM($AA$676:AA678)+$AI$676-$AH$676</f>
        <v>17.093592449166962</v>
      </c>
    </row>
    <row r="679" spans="4:35" ht="14.4" x14ac:dyDescent="0.3">
      <c r="D679" s="16" t="s">
        <v>346</v>
      </c>
      <c r="E679" s="28">
        <v>42384.695833333331</v>
      </c>
      <c r="F679" s="86">
        <f t="shared" si="308"/>
        <v>2501.2472222222204</v>
      </c>
      <c r="G679" s="10">
        <v>3164</v>
      </c>
      <c r="H679" s="10">
        <v>0.8</v>
      </c>
      <c r="L679" s="17">
        <v>1060</v>
      </c>
      <c r="N679" s="42">
        <v>7.57</v>
      </c>
      <c r="V679" s="124">
        <f t="shared" si="313"/>
        <v>1.801912566738853E-6</v>
      </c>
      <c r="W679" s="124">
        <f t="shared" si="314"/>
        <v>2.548489438366408E-4</v>
      </c>
      <c r="X679" s="124">
        <f t="shared" si="315"/>
        <v>5.5033239360005458E-7</v>
      </c>
      <c r="Y679" s="111">
        <f>X679+W679+SUM($V$679:V679)+$Y$678</f>
        <v>1.8091289249181025E-3</v>
      </c>
      <c r="Z679" s="1">
        <f t="shared" si="312"/>
        <v>3.3853646541719639E-7</v>
      </c>
      <c r="AA679" s="22">
        <f t="shared" si="316"/>
        <v>7.1265642014521624E-3</v>
      </c>
      <c r="AB679" s="44">
        <f t="shared" si="317"/>
        <v>1.0079275728739143</v>
      </c>
      <c r="AC679" s="44">
        <f t="shared" si="318"/>
        <v>6.4556611939513286E-2</v>
      </c>
      <c r="AD679" s="44">
        <f t="shared" si="319"/>
        <v>0.78351390094081697</v>
      </c>
      <c r="AE679" s="44">
        <f t="shared" ref="AE679:AE687" si="323">AD679/(1+($A$28/(10^-N679))+(($A$28*$A$29)/(10^-N679)^2))*1</f>
        <v>6.4556611939513273E-2</v>
      </c>
      <c r="AF679" s="44">
        <f t="shared" ref="AF679:AF687" si="324">AD679/(1+($A$28/(10^-N679))+(($A$28*$A$29)/(10^-N679)^2))*($A$28/(10^-N679))</f>
        <v>0.71823774520086603</v>
      </c>
      <c r="AG679" s="44">
        <f t="shared" ref="AG679:AG687" si="325">AD679/(1+($A$28/(10^-N679))+(($A$28*$A$29)/(10^-N679)^2))*(($A$28*$A$29)/(10^-N679)^2)</f>
        <v>7.1954380043766028E-4</v>
      </c>
      <c r="AH679" s="45">
        <f>AD679+AB679+SUM($AA$640:AA679)</f>
        <v>2.8093820157144092</v>
      </c>
      <c r="AI679" s="77">
        <f>AI678</f>
        <v>17.093592449166962</v>
      </c>
    </row>
    <row r="680" spans="4:35" ht="14.4" x14ac:dyDescent="0.3">
      <c r="E680" s="28">
        <v>42387.413888888892</v>
      </c>
      <c r="F680" s="86">
        <f t="shared" si="308"/>
        <v>2503.965277777781</v>
      </c>
      <c r="G680" s="10">
        <v>5310</v>
      </c>
      <c r="H680" s="10">
        <v>3.2</v>
      </c>
      <c r="J680" s="10">
        <v>11</v>
      </c>
      <c r="L680" s="17">
        <v>1037</v>
      </c>
      <c r="N680" s="42">
        <v>7.57</v>
      </c>
      <c r="V680" s="124">
        <f t="shared" si="313"/>
        <v>7.0512578555026055E-6</v>
      </c>
      <c r="W680" s="124">
        <f t="shared" si="314"/>
        <v>9.9727681040979793E-4</v>
      </c>
      <c r="X680" s="124">
        <f t="shared" si="315"/>
        <v>2.1535648760877607E-6</v>
      </c>
      <c r="Y680" s="22">
        <f>X680+W680+SUM($V$679:V680)+$Y$678</f>
        <v>2.5602112818292498E-3</v>
      </c>
      <c r="Z680" s="1">
        <f t="shared" si="312"/>
        <v>5.0609623817043716E-6</v>
      </c>
      <c r="AA680" s="22">
        <f t="shared" si="316"/>
        <v>1.1700681003974636E-2</v>
      </c>
      <c r="AB680" s="44">
        <f t="shared" si="317"/>
        <v>1.6548562072737583</v>
      </c>
      <c r="AC680" s="44">
        <f t="shared" si="318"/>
        <v>0.10599165343205746</v>
      </c>
      <c r="AD680" s="44">
        <f t="shared" si="319"/>
        <v>1.2864047748591405</v>
      </c>
      <c r="AE680" s="44">
        <f t="shared" si="323"/>
        <v>0.10599165343205746</v>
      </c>
      <c r="AF680" s="44">
        <f t="shared" si="324"/>
        <v>1.1792317453474861</v>
      </c>
      <c r="AG680" s="44">
        <f t="shared" si="325"/>
        <v>1.1813760795971076E-3</v>
      </c>
      <c r="AH680" s="45">
        <f>AD680+AB680+SUM($AA$640:AA680)</f>
        <v>3.970902205036551</v>
      </c>
      <c r="AI680" s="45">
        <f>AD680+AB680+SUM($AA$680:AA680)+$AI$679-$AH$679</f>
        <v>17.237172096589429</v>
      </c>
    </row>
    <row r="681" spans="4:35" ht="14.4" x14ac:dyDescent="0.3">
      <c r="E681" s="28">
        <v>42391.51458333333</v>
      </c>
      <c r="F681" s="86">
        <f t="shared" si="308"/>
        <v>2508.065972222219</v>
      </c>
      <c r="G681" s="10">
        <v>5555</v>
      </c>
      <c r="H681" s="10">
        <v>6.57</v>
      </c>
      <c r="J681" s="10">
        <v>25</v>
      </c>
      <c r="K681" s="17">
        <v>5</v>
      </c>
      <c r="L681" s="17">
        <v>1086</v>
      </c>
      <c r="N681" s="42">
        <v>7.57</v>
      </c>
      <c r="V681" s="124">
        <f t="shared" si="313"/>
        <v>1.516118184190218E-5</v>
      </c>
      <c r="W681" s="124">
        <f t="shared" si="314"/>
        <v>2.1442833859119203E-3</v>
      </c>
      <c r="X681" s="124">
        <f t="shared" si="315"/>
        <v>4.6304630129531383E-6</v>
      </c>
      <c r="Y681" s="22">
        <f>X681+W681+SUM($V$679:V681)+$Y$678</f>
        <v>3.7248559373101401E-3</v>
      </c>
      <c r="Z681" s="1">
        <f t="shared" si="312"/>
        <v>1.3735805364253095E-4</v>
      </c>
      <c r="AA681" s="22">
        <f t="shared" si="316"/>
        <v>1.2818929243800093E-2</v>
      </c>
      <c r="AB681" s="44">
        <f t="shared" si="317"/>
        <v>1.8130128171599267</v>
      </c>
      <c r="AC681" s="44">
        <f t="shared" si="318"/>
        <v>0.11612140398643345</v>
      </c>
      <c r="AD681" s="44">
        <f t="shared" si="319"/>
        <v>1.4093480355719696</v>
      </c>
      <c r="AE681" s="44">
        <f t="shared" si="323"/>
        <v>0.11612140398643343</v>
      </c>
      <c r="AF681" s="44">
        <f t="shared" si="324"/>
        <v>1.2919323499647033</v>
      </c>
      <c r="AG681" s="44">
        <f t="shared" si="325"/>
        <v>1.294281620832922E-3</v>
      </c>
      <c r="AH681" s="45">
        <f>AD681+AB681+SUM($AA$640:AA681)</f>
        <v>4.2648210048793489</v>
      </c>
      <c r="AI681" s="45">
        <f>AD681+AB681+SUM($AA$680:AA681)+$AI$679-$AH$679</f>
        <v>17.531090896432225</v>
      </c>
    </row>
    <row r="682" spans="4:35" ht="14.4" x14ac:dyDescent="0.3">
      <c r="E682" s="28">
        <v>42398.484027777777</v>
      </c>
      <c r="F682" s="86">
        <f t="shared" si="308"/>
        <v>2515.0354166666657</v>
      </c>
      <c r="G682" s="10">
        <v>6160</v>
      </c>
      <c r="H682" s="10">
        <v>11.76</v>
      </c>
      <c r="J682" s="10">
        <v>12</v>
      </c>
      <c r="L682" s="17">
        <v>1063</v>
      </c>
      <c r="N682" s="42">
        <v>7.57</v>
      </c>
      <c r="V682" s="124">
        <f t="shared" si="313"/>
        <v>2.6563081093507533E-5</v>
      </c>
      <c r="W682" s="124">
        <f t="shared" si="314"/>
        <v>3.7568821521563513E-3</v>
      </c>
      <c r="X682" s="124">
        <f t="shared" si="315"/>
        <v>8.1127820902205764E-6</v>
      </c>
      <c r="Y682" s="22">
        <f>X682+W682+SUM($V$679:V682)+$Y$678</f>
        <v>5.3675001037253459E-3</v>
      </c>
      <c r="Z682" s="1">
        <f t="shared" si="312"/>
        <v>2.5806958307340253E-4</v>
      </c>
      <c r="AA682" s="22">
        <f t="shared" si="316"/>
        <v>1.3913994858503946E-2</v>
      </c>
      <c r="AB682" s="44">
        <f t="shared" si="317"/>
        <v>1.9678906511295173</v>
      </c>
      <c r="AC682" s="44">
        <f t="shared" si="318"/>
        <v>0.12604115268137064</v>
      </c>
      <c r="AD682" s="44">
        <f t="shared" si="319"/>
        <v>1.5297425352648142</v>
      </c>
      <c r="AE682" s="44">
        <f t="shared" si="323"/>
        <v>0.12604115268137062</v>
      </c>
      <c r="AF682" s="44">
        <f t="shared" si="324"/>
        <v>1.4022965360884498</v>
      </c>
      <c r="AG682" s="44">
        <f t="shared" si="325"/>
        <v>1.4048464949937489E-3</v>
      </c>
      <c r="AH682" s="45">
        <f>AD682+AB682+SUM($AA$640:AA682)</f>
        <v>4.5540073334002882</v>
      </c>
      <c r="AI682" s="45">
        <f>AD682+AB682+SUM($AA$680:AA682)+$AI$679-$AH$679</f>
        <v>17.820277224953163</v>
      </c>
    </row>
    <row r="683" spans="4:35" ht="14.4" x14ac:dyDescent="0.3">
      <c r="E683" s="28">
        <v>42403.441666666666</v>
      </c>
      <c r="F683" s="86">
        <f t="shared" si="308"/>
        <v>2519.9930555555547</v>
      </c>
      <c r="G683" s="10">
        <v>7023</v>
      </c>
      <c r="H683" s="10">
        <v>16.329999999999998</v>
      </c>
      <c r="J683" s="10">
        <v>13</v>
      </c>
      <c r="L683" s="17">
        <v>1058</v>
      </c>
      <c r="N683" s="42">
        <v>7.57</v>
      </c>
      <c r="V683" s="124">
        <f t="shared" si="313"/>
        <v>3.6712141135974635E-5</v>
      </c>
      <c r="W683" s="124">
        <f t="shared" si="314"/>
        <v>5.192288775374739E-3</v>
      </c>
      <c r="X683" s="124">
        <f t="shared" si="315"/>
        <v>1.1212464399484958E-5</v>
      </c>
      <c r="Y683" s="22">
        <f>X683+W683+SUM($V$679:V683)+$Y$678</f>
        <v>6.8427185503889734E-3</v>
      </c>
      <c r="Z683" s="1">
        <f t="shared" si="312"/>
        <v>2.6230411047136029E-4</v>
      </c>
      <c r="AA683" s="22">
        <f t="shared" si="316"/>
        <v>1.5788693643475193E-2</v>
      </c>
      <c r="AB683" s="44">
        <f t="shared" si="317"/>
        <v>2.2330339295442005</v>
      </c>
      <c r="AC683" s="44">
        <f t="shared" si="318"/>
        <v>0.14302327738322981</v>
      </c>
      <c r="AD683" s="44">
        <f t="shared" si="319"/>
        <v>1.7358520315916042</v>
      </c>
      <c r="AE683" s="44">
        <f t="shared" si="323"/>
        <v>0.14302327738322984</v>
      </c>
      <c r="AF683" s="44">
        <f t="shared" si="324"/>
        <v>1.5912346260553079</v>
      </c>
      <c r="AG683" s="44">
        <f t="shared" si="325"/>
        <v>1.594128153066683E-3</v>
      </c>
      <c r="AH683" s="45">
        <f>AD683+AB683+SUM($AA$640:AA683)</f>
        <v>5.0410488017852364</v>
      </c>
      <c r="AI683" s="45">
        <f>AD683+AB683+SUM($AA$680:AA683)+$AI$679-$AH$679</f>
        <v>18.307318693338114</v>
      </c>
    </row>
    <row r="684" spans="4:35" ht="14.4" x14ac:dyDescent="0.3">
      <c r="E684" s="28">
        <v>42412.505555555559</v>
      </c>
      <c r="F684" s="86">
        <f t="shared" si="308"/>
        <v>2529.0569444444482</v>
      </c>
      <c r="G684" s="10">
        <v>7336</v>
      </c>
      <c r="H684" s="10">
        <v>24.1</v>
      </c>
      <c r="J684" s="10">
        <v>11</v>
      </c>
      <c r="L684" s="17">
        <v>1038</v>
      </c>
      <c r="N684" s="42">
        <v>7.57</v>
      </c>
      <c r="V684" s="124">
        <f t="shared" si="313"/>
        <v>5.3155995739417205E-5</v>
      </c>
      <c r="W684" s="124">
        <f t="shared" si="314"/>
        <v>7.5179837372979213E-3</v>
      </c>
      <c r="X684" s="124">
        <f t="shared" si="315"/>
        <v>1.6234675815825757E-5</v>
      </c>
      <c r="Y684" s="22">
        <f>X684+W684+SUM($V$679:V684)+$Y$678</f>
        <v>9.2265917194679133E-3</v>
      </c>
      <c r="Z684" s="1">
        <f t="shared" si="312"/>
        <v>2.6439583182656743E-4</v>
      </c>
      <c r="AA684" s="22">
        <f t="shared" si="316"/>
        <v>1.6180596877359527E-2</v>
      </c>
      <c r="AB684" s="44">
        <f t="shared" si="317"/>
        <v>2.2884617716521802</v>
      </c>
      <c r="AC684" s="44">
        <f t="shared" si="318"/>
        <v>0.1465733674788969</v>
      </c>
      <c r="AD684" s="44">
        <f t="shared" si="319"/>
        <v>1.7789389417620709</v>
      </c>
      <c r="AE684" s="44">
        <f t="shared" si="323"/>
        <v>0.14657336747889693</v>
      </c>
      <c r="AF684" s="44">
        <f t="shared" si="324"/>
        <v>1.6307318770566603</v>
      </c>
      <c r="AG684" s="44">
        <f t="shared" si="325"/>
        <v>1.633697226513812E-3</v>
      </c>
      <c r="AH684" s="45">
        <f>AD684+AB684+SUM($AA$640:AA684)</f>
        <v>5.1557441509410431</v>
      </c>
      <c r="AI684" s="45">
        <f>AD684+AB684+SUM($AA$680:AA684)+$AI$679-$AH$679</f>
        <v>18.422014042493917</v>
      </c>
    </row>
    <row r="685" spans="4:35" ht="14.4" x14ac:dyDescent="0.3">
      <c r="E685" s="28">
        <v>42440.496527777781</v>
      </c>
      <c r="F685" s="86">
        <f t="shared" si="308"/>
        <v>2557.0479166666701</v>
      </c>
      <c r="G685" s="10">
        <v>7737</v>
      </c>
      <c r="H685" s="10">
        <v>42.29</v>
      </c>
      <c r="J685" s="10">
        <v>8</v>
      </c>
      <c r="K685" s="17">
        <v>5</v>
      </c>
      <c r="L685" s="17">
        <v>1078</v>
      </c>
      <c r="N685" s="42">
        <v>7.57</v>
      </c>
      <c r="V685" s="124">
        <f t="shared" si="313"/>
        <v>9.6871117073445964E-5</v>
      </c>
      <c r="W685" s="124">
        <f t="shared" si="314"/>
        <v>1.3700721294775894E-2</v>
      </c>
      <c r="X685" s="124">
        <f t="shared" si="315"/>
        <v>2.9585960336702025E-5</v>
      </c>
      <c r="Y685" s="22">
        <f>X685+W685+SUM($V$679:V685)+$Y$678</f>
        <v>1.5519551678540206E-2</v>
      </c>
      <c r="Z685" s="1">
        <f t="shared" si="312"/>
        <v>2.3839590776702133E-4</v>
      </c>
      <c r="AA685" s="22">
        <f t="shared" si="316"/>
        <v>1.7722672802015879E-2</v>
      </c>
      <c r="AB685" s="44">
        <f t="shared" si="317"/>
        <v>2.5065613775758124</v>
      </c>
      <c r="AC685" s="44">
        <f t="shared" si="318"/>
        <v>0.16054239859055389</v>
      </c>
      <c r="AD685" s="44">
        <f t="shared" si="319"/>
        <v>1.9484789738336572</v>
      </c>
      <c r="AE685" s="44">
        <f t="shared" si="323"/>
        <v>0.16054239859055397</v>
      </c>
      <c r="AF685" s="44">
        <f t="shared" si="324"/>
        <v>1.7861471801038193</v>
      </c>
      <c r="AG685" s="44">
        <f t="shared" si="325"/>
        <v>1.7893951392842541E-3</v>
      </c>
      <c r="AH685" s="45">
        <f>AD685+AB685+SUM($AA$640:AA685)</f>
        <v>5.5611064617382766</v>
      </c>
      <c r="AI685" s="45">
        <f>AD685+AB685+SUM($AA$680:AA685)+$AI$679-$AH$679</f>
        <v>18.827376353291154</v>
      </c>
    </row>
    <row r="686" spans="4:35" ht="14.4" x14ac:dyDescent="0.3">
      <c r="E686" s="28">
        <v>42461.455555555556</v>
      </c>
      <c r="F686" s="86">
        <f t="shared" si="308"/>
        <v>2578.0069444444453</v>
      </c>
      <c r="G686" s="10">
        <v>7945</v>
      </c>
      <c r="H686" s="10">
        <v>51.28</v>
      </c>
      <c r="J686" s="10">
        <v>11</v>
      </c>
      <c r="L686" s="17">
        <v>1048</v>
      </c>
      <c r="N686" s="42">
        <v>7.57</v>
      </c>
      <c r="V686" s="124">
        <f t="shared" si="313"/>
        <v>1.1419501897481375E-4</v>
      </c>
      <c r="W686" s="124">
        <f t="shared" si="314"/>
        <v>1.6150883519174767E-2</v>
      </c>
      <c r="X686" s="124">
        <f t="shared" si="315"/>
        <v>3.4876952017351077E-5</v>
      </c>
      <c r="Y686" s="22">
        <f>X686+W686+SUM($V$679:V686)+$Y$678</f>
        <v>1.8089199913594544E-2</v>
      </c>
      <c r="Z686" s="1">
        <f t="shared" si="312"/>
        <v>1.9661895776542878E-4</v>
      </c>
      <c r="AA686" s="22">
        <f t="shared" si="316"/>
        <v>1.7692656508480797E-2</v>
      </c>
      <c r="AB686" s="44">
        <f t="shared" si="317"/>
        <v>2.502316099060911</v>
      </c>
      <c r="AC686" s="44">
        <f t="shared" si="318"/>
        <v>0.16027049334156843</v>
      </c>
      <c r="AD686" s="44">
        <f t="shared" si="319"/>
        <v>1.9451789006743259</v>
      </c>
      <c r="AE686" s="44">
        <f t="shared" si="323"/>
        <v>0.1602704933415684</v>
      </c>
      <c r="AF686" s="44">
        <f t="shared" si="324"/>
        <v>1.7831220428317045</v>
      </c>
      <c r="AG686" s="44">
        <f t="shared" si="325"/>
        <v>1.7863645010531564E-3</v>
      </c>
      <c r="AH686" s="45">
        <f>AD686+AB686+SUM($AA$640:AA686)</f>
        <v>5.571253766572525</v>
      </c>
      <c r="AI686" s="45">
        <f>AD686+AB686+SUM($AA$680:AA686)+$AI$679-$AH$679</f>
        <v>18.837523658125402</v>
      </c>
    </row>
    <row r="687" spans="4:35" ht="14.4" x14ac:dyDescent="0.3">
      <c r="E687" s="28">
        <v>42474.581250000003</v>
      </c>
      <c r="F687" s="86">
        <f t="shared" si="308"/>
        <v>2591.132638888892</v>
      </c>
      <c r="G687" s="10">
        <v>7873</v>
      </c>
      <c r="H687" s="10">
        <v>51.95</v>
      </c>
      <c r="J687" s="10">
        <v>10</v>
      </c>
      <c r="K687" s="17">
        <v>10</v>
      </c>
      <c r="L687" s="17">
        <v>1165</v>
      </c>
      <c r="N687" s="42">
        <v>7.57</v>
      </c>
      <c r="V687" s="124">
        <f t="shared" si="313"/>
        <v>1.2860247863918296E-4</v>
      </c>
      <c r="W687" s="124">
        <f t="shared" si="314"/>
        <v>1.8188566116326903E-2</v>
      </c>
      <c r="X687" s="124">
        <f t="shared" si="315"/>
        <v>3.9277216441467102E-5</v>
      </c>
      <c r="Y687" s="22">
        <f>X687+W687+SUM($V$679:V687)+$Y$678</f>
        <v>2.0259885253809978E-2</v>
      </c>
      <c r="Z687" s="1">
        <f t="shared" si="312"/>
        <v>1.7473721223015614E-4</v>
      </c>
      <c r="AA687" s="22">
        <f t="shared" si="316"/>
        <v>1.9489649938908324E-2</v>
      </c>
      <c r="AB687" s="44">
        <f t="shared" si="317"/>
        <v>2.756469317302054</v>
      </c>
      <c r="AC687" s="44">
        <f t="shared" si="318"/>
        <v>0.1765487172186965</v>
      </c>
      <c r="AD687" s="44">
        <f t="shared" si="319"/>
        <v>2.1427452584365128</v>
      </c>
      <c r="AE687" s="44">
        <f t="shared" si="323"/>
        <v>0.17654871721869644</v>
      </c>
      <c r="AF687" s="44">
        <f t="shared" si="324"/>
        <v>1.9642287406915286</v>
      </c>
      <c r="AG687" s="44">
        <f t="shared" si="325"/>
        <v>1.9678005262878488E-3</v>
      </c>
      <c r="AH687" s="45">
        <f>AD687+AB687+SUM($AA$640:AA687)</f>
        <v>6.0424629925147633</v>
      </c>
      <c r="AI687" s="45">
        <f>AD687+AB687+SUM($AA$680:AA687)+$AI$679-$AH$679</f>
        <v>19.308732884067638</v>
      </c>
    </row>
    <row r="688" spans="4:35" ht="14.4" x14ac:dyDescent="0.3">
      <c r="E688" s="28">
        <v>42507.448611111111</v>
      </c>
      <c r="F688" s="86">
        <f t="shared" si="308"/>
        <v>2624</v>
      </c>
      <c r="G688" s="10">
        <v>7892</v>
      </c>
      <c r="H688" s="10">
        <v>70.37</v>
      </c>
      <c r="J688" s="10">
        <v>12</v>
      </c>
      <c r="L688" s="17">
        <v>1136</v>
      </c>
      <c r="N688" s="42">
        <v>7.57</v>
      </c>
      <c r="V688" s="17">
        <f t="shared" si="313"/>
        <v>1.6986493773245902E-4</v>
      </c>
      <c r="W688" s="17">
        <f t="shared" si="314"/>
        <v>2.402441759665459E-2</v>
      </c>
      <c r="X688" s="17">
        <f t="shared" si="315"/>
        <v>5.1879419399474428E-5</v>
      </c>
      <c r="Y688" s="22">
        <f>X688+W688+SUM($V$679:V688)+$Y$678</f>
        <v>2.6278203874828134E-2</v>
      </c>
      <c r="Z688" s="1">
        <f t="shared" si="312"/>
        <v>1.6279674370940495E-4</v>
      </c>
      <c r="AA688" s="22">
        <f t="shared" si="316"/>
        <v>1.9050363629168204E-2</v>
      </c>
      <c r="AB688" s="44">
        <f t="shared" si="317"/>
        <v>2.694339969771181</v>
      </c>
      <c r="AC688" s="44">
        <f t="shared" si="318"/>
        <v>0.17256940334084561</v>
      </c>
      <c r="AD688" s="44">
        <f t="shared" si="319"/>
        <v>2.0944489237028354</v>
      </c>
      <c r="AE688" s="44">
        <f t="shared" ref="AE688:AE691" si="326">AD688/(1+($A$28/(10^-N688))+(($A$28*$A$29)/(10^-N688)^2))*1</f>
        <v>0.17256940334084561</v>
      </c>
      <c r="AF688" s="44">
        <f t="shared" ref="AF688:AF691" si="327">AD688/(1+($A$28/(10^-N688))+(($A$28*$A$29)/(10^-N688)^2))*($A$28/(10^-N688))</f>
        <v>1.9199560730095255</v>
      </c>
      <c r="AG688" s="44">
        <f t="shared" ref="AG688:AG691" si="328">AD688/(1+($A$28/(10^-N688))+(($A$28*$A$29)/(10^-N688)^2))*(($A$28*$A$29)/(10^-N688)^2)</f>
        <v>1.9234473524644472E-3</v>
      </c>
      <c r="AH688" s="45">
        <f>AD688+AB688+SUM($AA$640:AA688)</f>
        <v>5.951087673879381</v>
      </c>
      <c r="AI688" s="45">
        <f>AD688+AB688+SUM($AA$680:AA688)+$AI$679-$AH$679</f>
        <v>19.217357565432255</v>
      </c>
    </row>
    <row r="689" spans="4:37" ht="14.4" x14ac:dyDescent="0.3">
      <c r="E689" s="28">
        <v>42548.466666666667</v>
      </c>
      <c r="F689" s="86">
        <f t="shared" si="308"/>
        <v>2665.0180555555562</v>
      </c>
      <c r="G689" s="10">
        <v>8162</v>
      </c>
      <c r="H689" s="10">
        <v>89.39</v>
      </c>
      <c r="J689" s="10">
        <v>13</v>
      </c>
      <c r="L689" s="17">
        <v>1072</v>
      </c>
      <c r="N689" s="42">
        <v>7.57</v>
      </c>
      <c r="V689" s="17">
        <f t="shared" si="313"/>
        <v>2.0362053982703142E-4</v>
      </c>
      <c r="W689" s="17">
        <f t="shared" si="314"/>
        <v>2.8798555754723398E-2</v>
      </c>
      <c r="X689" s="17">
        <f t="shared" si="315"/>
        <v>6.2188910348714985E-5</v>
      </c>
      <c r="Y689" s="22">
        <f>X689+W689+SUM($V$679:V689)+$Y$678</f>
        <v>3.126627206367321E-2</v>
      </c>
      <c r="Z689" s="1">
        <f t="shared" si="312"/>
        <v>1.5305539550256598E-4</v>
      </c>
      <c r="AA689" s="22">
        <f t="shared" si="316"/>
        <v>1.8592133863611481E-2</v>
      </c>
      <c r="AB689" s="44">
        <f t="shared" si="317"/>
        <v>2.6295314025064584</v>
      </c>
      <c r="AC689" s="44">
        <f t="shared" si="318"/>
        <v>0.16841848849352667</v>
      </c>
      <c r="AD689" s="44">
        <f t="shared" si="319"/>
        <v>2.044069893781884</v>
      </c>
      <c r="AE689" s="44">
        <f t="shared" si="326"/>
        <v>0.1684184884935267</v>
      </c>
      <c r="AF689" s="44">
        <f t="shared" si="327"/>
        <v>1.8737742237629678</v>
      </c>
      <c r="AG689" s="44">
        <f t="shared" si="328"/>
        <v>1.8771815253895779E-3</v>
      </c>
      <c r="AH689" s="45">
        <f>AD689+AB689+SUM($AA$640:AA689)</f>
        <v>5.8544922105573187</v>
      </c>
      <c r="AI689" s="45">
        <f>AD689+AB689+SUM($AA$680:AA689)+$AI$679-$AH$679</f>
        <v>19.120762102110195</v>
      </c>
    </row>
    <row r="690" spans="4:37" ht="14.4" x14ac:dyDescent="0.3">
      <c r="E690" s="28">
        <v>42576.441666666666</v>
      </c>
      <c r="F690" s="86">
        <f t="shared" si="308"/>
        <v>2692.9930555555547</v>
      </c>
      <c r="G690" s="10">
        <v>8252</v>
      </c>
      <c r="H690" s="10">
        <v>102.5</v>
      </c>
      <c r="J690" s="10">
        <v>14</v>
      </c>
      <c r="L690" s="17">
        <v>1044</v>
      </c>
      <c r="N690" s="42">
        <v>7.57</v>
      </c>
      <c r="V690" s="17">
        <f t="shared" si="313"/>
        <v>2.273852167060432E-4</v>
      </c>
      <c r="W690" s="17">
        <f t="shared" si="314"/>
        <v>3.2159652688630809E-2</v>
      </c>
      <c r="X690" s="17">
        <f t="shared" si="315"/>
        <v>6.9447015848044625E-5</v>
      </c>
      <c r="Y690" s="22">
        <f>X690+W690+SUM($V$679:V690)+$Y$678</f>
        <v>3.4862012319786001E-2</v>
      </c>
      <c r="Z690" s="1">
        <f t="shared" si="312"/>
        <v>1.4067163704600054E-4</v>
      </c>
      <c r="AA690" s="22">
        <f t="shared" si="316"/>
        <v>1.8306173739105057E-2</v>
      </c>
      <c r="AB690" s="44">
        <f t="shared" si="317"/>
        <v>2.5890873559666483</v>
      </c>
      <c r="AC690" s="44">
        <f t="shared" si="318"/>
        <v>0.16582809342149823</v>
      </c>
      <c r="AD690" s="44">
        <f t="shared" si="319"/>
        <v>2.0126306579408744</v>
      </c>
      <c r="AE690" s="44">
        <f t="shared" si="326"/>
        <v>0.16582809342149823</v>
      </c>
      <c r="AF690" s="44">
        <f t="shared" si="327"/>
        <v>1.8449542553690814</v>
      </c>
      <c r="AG690" s="44">
        <f t="shared" si="328"/>
        <v>1.8483091502948512E-3</v>
      </c>
      <c r="AH690" s="45">
        <f>AD690+AB690+SUM($AA$640:AA690)</f>
        <v>5.8009151019156029</v>
      </c>
      <c r="AI690" s="45">
        <f>AD690+AB690+SUM($AA$680:AA690)+$AI$679-$AH$679</f>
        <v>19.06718499346848</v>
      </c>
    </row>
    <row r="691" spans="4:37" ht="14.4" x14ac:dyDescent="0.3">
      <c r="D691" s="16" t="s">
        <v>409</v>
      </c>
      <c r="E691" s="28">
        <v>42605.505555555559</v>
      </c>
      <c r="F691" s="86">
        <f t="shared" si="308"/>
        <v>2722.0569444444482</v>
      </c>
      <c r="G691" s="10">
        <v>8708</v>
      </c>
      <c r="H691" s="10">
        <v>119.7</v>
      </c>
      <c r="J691" s="10">
        <v>14</v>
      </c>
      <c r="L691" s="17">
        <v>1039</v>
      </c>
      <c r="N691" s="42">
        <v>7.57</v>
      </c>
      <c r="V691" s="17">
        <f t="shared" si="313"/>
        <v>2.6426981447399489E-4</v>
      </c>
      <c r="W691" s="17">
        <f t="shared" si="314"/>
        <v>3.7376332431318965E-2</v>
      </c>
      <c r="X691" s="17">
        <f t="shared" si="315"/>
        <v>8.0712151211049117E-5</v>
      </c>
      <c r="Y691" s="22">
        <f>X691+W691+SUM($V$679:V691)+$Y$678</f>
        <v>4.0354227012311152E-2</v>
      </c>
      <c r="Z691" s="1">
        <f>LINEST(Y689:Y691,E689:E691,TRUE,TRUE)</f>
        <v>1.5952129983282066E-4</v>
      </c>
      <c r="AA691" s="22">
        <f t="shared" si="316"/>
        <v>1.9225242643605242E-2</v>
      </c>
      <c r="AB691" s="44">
        <f t="shared" si="317"/>
        <v>2.7190735406175905</v>
      </c>
      <c r="AC691" s="44">
        <f t="shared" si="318"/>
        <v>0.17415356035567692</v>
      </c>
      <c r="AD691" s="44">
        <f t="shared" si="319"/>
        <v>2.1136755994081251</v>
      </c>
      <c r="AE691" s="44">
        <f t="shared" si="326"/>
        <v>0.17415356035567695</v>
      </c>
      <c r="AF691" s="44">
        <f t="shared" si="327"/>
        <v>1.9375809347888684</v>
      </c>
      <c r="AG691" s="44">
        <f t="shared" si="328"/>
        <v>1.9411042635800696E-3</v>
      </c>
      <c r="AH691" s="45">
        <f>AD691+AB691+SUM($AA$640:AA691)</f>
        <v>6.0511714706774011</v>
      </c>
      <c r="AI691" s="45">
        <f>AD691+AB691+SUM($AA$680:AA691)+$AI$679-$AH$679</f>
        <v>19.317441362230277</v>
      </c>
      <c r="AJ691" s="1">
        <f>LINEST(AI689:AI691,F689:F691,TRUE,TRUE)</f>
        <v>3.4816344164289195E-3</v>
      </c>
      <c r="AK691" s="1">
        <f>AJ691/Z691</f>
        <v>21.825514336190182</v>
      </c>
    </row>
    <row r="692" spans="4:37" x14ac:dyDescent="0.25">
      <c r="D692" s="16" t="s">
        <v>410</v>
      </c>
      <c r="E692" s="28">
        <v>42640.590277777781</v>
      </c>
      <c r="F692" s="86">
        <f t="shared" si="308"/>
        <v>2757.1416666666701</v>
      </c>
      <c r="G692" s="10">
        <v>3452</v>
      </c>
      <c r="H692" s="10">
        <v>5.33</v>
      </c>
      <c r="J692" s="10">
        <v>35</v>
      </c>
      <c r="L692" s="17">
        <v>1335</v>
      </c>
      <c r="V692" s="17">
        <f t="shared" si="313"/>
        <v>1.5119810099361606E-5</v>
      </c>
      <c r="W692" s="17">
        <f t="shared" si="314"/>
        <v>2.1384320782037842E-3</v>
      </c>
      <c r="X692" s="17">
        <f t="shared" si="315"/>
        <v>4.6178274331142308E-6</v>
      </c>
      <c r="Y692" s="22">
        <f>X692+W692+SUM($V$679:V692)+$Y$678</f>
        <v>5.0553521455173975E-3</v>
      </c>
      <c r="AA692" s="17">
        <f t="shared" si="316"/>
        <v>9.792417347654082E-3</v>
      </c>
      <c r="AB692" s="17">
        <f t="shared" si="317"/>
        <v>1.3849657662212878</v>
      </c>
      <c r="AC692" s="17">
        <f t="shared" si="318"/>
        <v>8.8705478375322541E-2</v>
      </c>
    </row>
    <row r="693" spans="4:37" x14ac:dyDescent="0.25">
      <c r="E693" s="28">
        <v>42754.597916666666</v>
      </c>
      <c r="F693" s="86">
        <f t="shared" si="308"/>
        <v>2871.1493055555547</v>
      </c>
      <c r="G693" s="10">
        <v>4319</v>
      </c>
      <c r="H693" s="10">
        <v>10</v>
      </c>
      <c r="J693" s="10">
        <v>11</v>
      </c>
      <c r="K693" s="17">
        <v>10</v>
      </c>
      <c r="L693" s="17">
        <v>1090</v>
      </c>
      <c r="V693" s="17">
        <f t="shared" si="313"/>
        <v>2.3161376152657424E-5</v>
      </c>
      <c r="W693" s="17">
        <f t="shared" si="314"/>
        <v>3.2757706224285188E-3</v>
      </c>
      <c r="X693" s="17">
        <f t="shared" si="315"/>
        <v>7.0738479837742856E-6</v>
      </c>
      <c r="AA693" s="17">
        <f t="shared" si="316"/>
        <v>1.0003398360332741E-2</v>
      </c>
      <c r="AB693" s="17">
        <f t="shared" si="317"/>
        <v>1.4148053318268774</v>
      </c>
      <c r="AC693" s="17">
        <f t="shared" si="318"/>
        <v>9.0616668533312877E-2</v>
      </c>
    </row>
    <row r="694" spans="4:37" x14ac:dyDescent="0.25">
      <c r="E694" s="28">
        <v>42814.586805555555</v>
      </c>
      <c r="F694" s="86">
        <f t="shared" si="308"/>
        <v>2931.1381944444438</v>
      </c>
      <c r="G694" s="10">
        <v>4050</v>
      </c>
      <c r="H694" s="10">
        <v>3.48</v>
      </c>
      <c r="J694" s="10">
        <v>12</v>
      </c>
      <c r="L694" s="17">
        <v>1055</v>
      </c>
      <c r="V694" s="17">
        <f t="shared" si="313"/>
        <v>7.8013464593455456E-6</v>
      </c>
      <c r="W694" s="17">
        <f t="shared" si="314"/>
        <v>1.1033636938700979E-3</v>
      </c>
      <c r="X694" s="17">
        <f t="shared" si="315"/>
        <v>2.3826537144613684E-6</v>
      </c>
      <c r="AA694" s="17">
        <f t="shared" si="316"/>
        <v>9.0791532069969712E-3</v>
      </c>
      <c r="AB694" s="17">
        <f t="shared" si="317"/>
        <v>1.2840870575212346</v>
      </c>
      <c r="AC694" s="17">
        <f t="shared" si="318"/>
        <v>8.2244312091380431E-2</v>
      </c>
    </row>
    <row r="695" spans="4:37" x14ac:dyDescent="0.25">
      <c r="D695" s="16" t="s">
        <v>164</v>
      </c>
      <c r="E695" s="28">
        <v>42818.427083333336</v>
      </c>
      <c r="F695" s="86">
        <f t="shared" si="308"/>
        <v>2934.9784722222248</v>
      </c>
      <c r="G695" s="10">
        <v>4264</v>
      </c>
      <c r="H695" s="10">
        <v>3.61</v>
      </c>
      <c r="J695" s="10">
        <v>12</v>
      </c>
      <c r="L695" s="17">
        <v>1054</v>
      </c>
      <c r="V695" s="17">
        <f t="shared" si="313"/>
        <v>8.0851051906690208E-6</v>
      </c>
      <c r="W695" s="17">
        <f t="shared" si="314"/>
        <v>1.1434963919360705E-3</v>
      </c>
      <c r="X695" s="17">
        <f t="shared" si="315"/>
        <v>2.4693180869157917E-6</v>
      </c>
      <c r="AA695" s="17">
        <f t="shared" si="316"/>
        <v>9.5498306185630762E-3</v>
      </c>
      <c r="AB695" s="17">
        <f t="shared" si="317"/>
        <v>1.35065612609845</v>
      </c>
      <c r="AC695" s="17">
        <f t="shared" si="318"/>
        <v>8.6507985040678498E-2</v>
      </c>
    </row>
    <row r="696" spans="4:37" x14ac:dyDescent="0.25">
      <c r="E696" s="28">
        <v>42818.515277777777</v>
      </c>
      <c r="F696" s="86">
        <f t="shared" si="308"/>
        <v>2935.0666666666657</v>
      </c>
      <c r="G696" s="10">
        <v>1148</v>
      </c>
      <c r="H696" s="10">
        <v>0.28000000000000003</v>
      </c>
      <c r="J696" s="10">
        <v>25</v>
      </c>
      <c r="L696" s="17">
        <v>1052</v>
      </c>
      <c r="V696" s="17">
        <f t="shared" si="313"/>
        <v>6.2590962931438263E-7</v>
      </c>
      <c r="W696" s="17">
        <f t="shared" si="314"/>
        <v>8.8523944453444453E-5</v>
      </c>
      <c r="X696" s="17">
        <f t="shared" si="315"/>
        <v>1.9116262955050951E-7</v>
      </c>
      <c r="AA696" s="17">
        <f t="shared" si="316"/>
        <v>2.5662294801889686E-3</v>
      </c>
      <c r="AB696" s="17">
        <f t="shared" si="317"/>
        <v>0.36294817225912224</v>
      </c>
      <c r="AC696" s="17">
        <f t="shared" si="318"/>
        <v>2.3246416648648238E-2</v>
      </c>
    </row>
    <row r="697" spans="4:37" x14ac:dyDescent="0.25">
      <c r="E697" s="28">
        <v>42962.621527777781</v>
      </c>
      <c r="F697" s="86">
        <f t="shared" si="308"/>
        <v>3079.1729166666701</v>
      </c>
      <c r="G697" s="10">
        <v>3294</v>
      </c>
      <c r="H697" s="10">
        <v>1.06</v>
      </c>
      <c r="J697" s="10">
        <v>12</v>
      </c>
      <c r="L697" s="17">
        <v>1061</v>
      </c>
      <c r="V697" s="17">
        <f t="shared" si="313"/>
        <v>2.3897865416374035E-6</v>
      </c>
      <c r="W697" s="17">
        <f t="shared" si="314"/>
        <v>3.379934117633448E-4</v>
      </c>
      <c r="X697" s="17">
        <f t="shared" si="315"/>
        <v>7.298783370120722E-7</v>
      </c>
      <c r="AA697" s="17">
        <f t="shared" si="316"/>
        <v>7.4263744039184971E-3</v>
      </c>
      <c r="AB697" s="17">
        <f t="shared" si="317"/>
        <v>1.0503304701400544</v>
      </c>
      <c r="AC697" s="17">
        <f t="shared" si="318"/>
        <v>6.7272469167345764E-2</v>
      </c>
    </row>
    <row r="698" spans="4:37" x14ac:dyDescent="0.25">
      <c r="E698" s="28">
        <v>43028.490277777775</v>
      </c>
      <c r="F698" s="86">
        <f t="shared" si="308"/>
        <v>3145.0416666666642</v>
      </c>
      <c r="G698" s="10">
        <v>3484</v>
      </c>
      <c r="H698" s="10">
        <v>8.14</v>
      </c>
      <c r="J698" s="10">
        <v>25</v>
      </c>
      <c r="L698" s="17">
        <v>1047</v>
      </c>
      <c r="V698" s="17">
        <f t="shared" si="313"/>
        <v>1.8109603777166524E-5</v>
      </c>
      <c r="W698" s="17">
        <f t="shared" si="314"/>
        <v>2.5612859808529214E-3</v>
      </c>
      <c r="X698" s="17">
        <f t="shared" si="315"/>
        <v>5.5309573715188116E-6</v>
      </c>
      <c r="AA698" s="17">
        <f t="shared" si="316"/>
        <v>7.7510883979911745E-3</v>
      </c>
      <c r="AB698" s="17">
        <f t="shared" si="317"/>
        <v>1.0962555721488425</v>
      </c>
      <c r="AC698" s="17">
        <f t="shared" si="318"/>
        <v>7.0213919593402091E-2</v>
      </c>
    </row>
    <row r="699" spans="4:37" x14ac:dyDescent="0.25">
      <c r="E699" s="28">
        <v>43130.601388888892</v>
      </c>
      <c r="F699" s="86"/>
      <c r="G699" s="10">
        <v>3641.03</v>
      </c>
      <c r="H699" s="10">
        <v>23.56</v>
      </c>
      <c r="J699" s="10">
        <v>327</v>
      </c>
      <c r="L699" s="17">
        <v>1054</v>
      </c>
      <c r="V699" s="17">
        <f t="shared" si="313"/>
        <v>5.2765949665418868E-5</v>
      </c>
      <c r="W699" s="17">
        <f t="shared" si="314"/>
        <v>7.4628185578985654E-3</v>
      </c>
      <c r="X699" s="17">
        <f t="shared" si="315"/>
        <v>1.611554961987148E-5</v>
      </c>
      <c r="AA699" s="17">
        <f t="shared" si="316"/>
        <v>8.1546012610475421E-3</v>
      </c>
      <c r="AB699" s="17">
        <f t="shared" si="317"/>
        <v>1.1533253927786677</v>
      </c>
      <c r="AC699" s="17">
        <f t="shared" si="318"/>
        <v>7.3869176541430978E-2</v>
      </c>
    </row>
    <row r="700" spans="4:37" x14ac:dyDescent="0.25">
      <c r="E700" s="28"/>
      <c r="F700" s="86"/>
    </row>
    <row r="701" spans="4:37" x14ac:dyDescent="0.25">
      <c r="E701" s="28"/>
      <c r="F701" s="86"/>
    </row>
    <row r="702" spans="4:37" x14ac:dyDescent="0.25">
      <c r="E702" s="28"/>
      <c r="F702" s="86"/>
    </row>
    <row r="703" spans="4:37" ht="14.4" thickBot="1" x14ac:dyDescent="0.3">
      <c r="D703" s="87" t="s">
        <v>139</v>
      </c>
      <c r="E703" s="89">
        <f>E704-1</f>
        <v>39883.46597222222</v>
      </c>
      <c r="F703" s="86"/>
      <c r="G703" s="86"/>
      <c r="H703" s="86"/>
      <c r="I703" s="86"/>
      <c r="J703" s="86"/>
      <c r="K703" s="86"/>
      <c r="L703" s="86"/>
      <c r="M703" s="86"/>
      <c r="N703" s="86"/>
      <c r="O703" s="90"/>
      <c r="P703" s="90"/>
      <c r="Q703" s="90"/>
      <c r="R703" s="87"/>
      <c r="S703" s="87"/>
    </row>
    <row r="704" spans="4:37" ht="15" thickBot="1" x14ac:dyDescent="0.35">
      <c r="E704" s="89">
        <v>39884.46597222222</v>
      </c>
      <c r="F704" s="86">
        <f>E704-E$703</f>
        <v>1</v>
      </c>
      <c r="G704" s="86">
        <v>2265</v>
      </c>
      <c r="H704" s="86">
        <v>1.5</v>
      </c>
      <c r="I704" s="86"/>
      <c r="J704" s="86">
        <v>808</v>
      </c>
      <c r="K704" s="86"/>
      <c r="L704" s="79">
        <v>1037</v>
      </c>
      <c r="M704" s="86"/>
      <c r="N704" s="42">
        <v>7.15</v>
      </c>
      <c r="O704" s="95">
        <v>87.9</v>
      </c>
      <c r="P704" s="94">
        <v>20</v>
      </c>
      <c r="Q704" s="101">
        <f>P704-S704</f>
        <v>14.148</v>
      </c>
      <c r="R704" s="87">
        <v>29.26</v>
      </c>
      <c r="S704" s="85">
        <f>R704*P704/100</f>
        <v>5.8520000000000003</v>
      </c>
      <c r="T704" s="40">
        <f>Q704/$A$18+S704</f>
        <v>11.747</v>
      </c>
      <c r="U704" s="40">
        <f>$A$16-T704</f>
        <v>105.253</v>
      </c>
      <c r="V704" s="43">
        <f t="shared" ref="V704:V735" si="329">($A$15*L704/1000/$A$13*H704)/$Q$704</f>
        <v>3.5781545190286151E-6</v>
      </c>
      <c r="W704" s="43">
        <f t="shared" ref="W704:W735" si="330">($U$704*L704/1000/$A$13*H704)/$Q$704</f>
        <v>5.0214866345509176E-4</v>
      </c>
      <c r="X704" s="43">
        <f t="shared" ref="X704:X735" si="331">($A$46*$S$704*H704*L704/1000000)/$Q$704</f>
        <v>1.4074063534375812E-6</v>
      </c>
      <c r="Y704" s="22">
        <f>X704+W704+SUM($V$704:V704)</f>
        <v>5.0713422432755795E-4</v>
      </c>
      <c r="Z704" s="22"/>
      <c r="AA704" s="22">
        <f t="shared" ref="AA704:AA750" si="332">($A$15*L704/1000/$A$13*G704)/$Q$704</f>
        <v>5.4030133237332086E-3</v>
      </c>
      <c r="AB704" s="44">
        <f t="shared" ref="AB704:AB750" si="333">($U$704*L704/1000/$A$13*G704)/$Q$704</f>
        <v>0.75824448181718851</v>
      </c>
      <c r="AC704" s="44">
        <f t="shared" ref="AC704:AC750" si="334">($A$14*$S$704/1000*G704/1000000*L704/1000*1000000)/$Q$704</f>
        <v>6.303265775167495E-2</v>
      </c>
      <c r="AD704" s="44">
        <f t="shared" ref="AD704:AD740" si="335">($A$14*((L704/1000)*G704/10^6)*(1+($A$28/(10^-N704))+(($A$28*$A$29)/(10^-N704)^2))*1000000)*$S$704/1000/$Q$704</f>
        <v>0.32975444787827907</v>
      </c>
      <c r="AE704" s="44">
        <f>AD704/(1+($A$28/(10^-N704))+(($A$28*$A$29)/(10^-N704)^2))*1</f>
        <v>6.3032657751674964E-2</v>
      </c>
      <c r="AF704" s="44">
        <f>AD704/(1+($A$28/(10^-N704))+(($A$28*$A$29)/(10^-N704)^2))*($A$28/(10^-N704))</f>
        <v>0.26662023961272857</v>
      </c>
      <c r="AG704" s="44">
        <f>AD704/(1+($A$28/(10^-N704))+(($A$28*$A$29)/(10^-N704)^2))*(($A$28*$A$29)/(10^-N704)^2)</f>
        <v>1.0155051387556097E-4</v>
      </c>
      <c r="AH704" s="45">
        <f>AD704+AB704+SUM($AA$704:AA704)</f>
        <v>1.0934019430192008</v>
      </c>
      <c r="AI704" s="45">
        <f>AD704+AB704+SUM($AA$704:AA704)</f>
        <v>1.0934019430192008</v>
      </c>
    </row>
    <row r="705" spans="5:35" ht="14.4" x14ac:dyDescent="0.3">
      <c r="E705" s="89">
        <v>39891.453472222223</v>
      </c>
      <c r="F705" s="86">
        <f t="shared" ref="F705:F762" si="336">E705-E$703</f>
        <v>7.9875000000029104</v>
      </c>
      <c r="G705" s="86">
        <v>3395</v>
      </c>
      <c r="H705" s="86">
        <v>1.08</v>
      </c>
      <c r="I705" s="86"/>
      <c r="J705" s="86">
        <v>1037</v>
      </c>
      <c r="K705" s="86"/>
      <c r="L705" s="79">
        <v>1037</v>
      </c>
      <c r="M705" s="86"/>
      <c r="N705" s="42">
        <v>7.15</v>
      </c>
      <c r="O705" s="90"/>
      <c r="P705" s="90"/>
      <c r="Q705" s="90"/>
      <c r="R705" s="87"/>
      <c r="S705" s="87"/>
      <c r="V705" s="43">
        <f t="shared" si="329"/>
        <v>2.5762712537006034E-6</v>
      </c>
      <c r="W705" s="43">
        <f t="shared" si="330"/>
        <v>3.6154703768766607E-4</v>
      </c>
      <c r="X705" s="43">
        <f t="shared" si="331"/>
        <v>1.0133325744750587E-6</v>
      </c>
      <c r="Y705" s="22">
        <f>X705+W705+SUM($V$704:V705)</f>
        <v>3.6871479603487037E-4</v>
      </c>
      <c r="Z705" s="22"/>
      <c r="AA705" s="22">
        <f t="shared" si="332"/>
        <v>8.0985563947347655E-3</v>
      </c>
      <c r="AB705" s="44">
        <f t="shared" si="333"/>
        <v>1.136529808286691</v>
      </c>
      <c r="AC705" s="44">
        <f t="shared" si="334"/>
        <v>9.4479414157587857E-2</v>
      </c>
      <c r="AD705" s="44">
        <f t="shared" si="335"/>
        <v>0.49426770443565449</v>
      </c>
      <c r="AE705" s="44">
        <f t="shared" ref="AE705:AE740" si="337">AD705/(1+($A$28/(10^-N705))+(($A$28*$A$29)/(10^-N705)^2))*1</f>
        <v>9.4479414157587843E-2</v>
      </c>
      <c r="AF705" s="44">
        <f t="shared" ref="AF705:AF740" si="338">AD705/(1+($A$28/(10^-N705))+(($A$28*$A$29)/(10^-N705)^2))*($A$28/(10^-N705))</f>
        <v>0.3996360765939132</v>
      </c>
      <c r="AG705" s="44">
        <f t="shared" ref="AG705:AG740" si="339">AD705/(1+($A$28/(10^-N705))+(($A$28*$A$29)/(10^-N705)^2))*(($A$28*$A$29)/(10^-N705)^2)</f>
        <v>1.5221368415343464E-4</v>
      </c>
      <c r="AH705" s="45">
        <f>AD705+AB705+SUM($AA$704:AA705)</f>
        <v>1.6442990824408135</v>
      </c>
      <c r="AI705" s="45">
        <f>AD705+AB705+SUM($AA$704:AA705)</f>
        <v>1.6442990824408135</v>
      </c>
    </row>
    <row r="706" spans="5:35" ht="14.4" x14ac:dyDescent="0.3">
      <c r="E706" s="89">
        <v>39897.675694444442</v>
      </c>
      <c r="F706" s="86">
        <f t="shared" si="336"/>
        <v>14.209722222221899</v>
      </c>
      <c r="G706" s="86">
        <v>3684</v>
      </c>
      <c r="H706" s="86">
        <v>0.7</v>
      </c>
      <c r="I706" s="86"/>
      <c r="J706" s="86">
        <v>1252</v>
      </c>
      <c r="K706" s="86"/>
      <c r="L706" s="79">
        <v>1037</v>
      </c>
      <c r="M706" s="86"/>
      <c r="N706" s="42">
        <v>7.15</v>
      </c>
      <c r="O706" s="90"/>
      <c r="P706" s="90"/>
      <c r="Q706" s="90"/>
      <c r="R706" s="87"/>
      <c r="S706" s="87"/>
      <c r="V706" s="43">
        <f t="shared" si="329"/>
        <v>1.6698054422133538E-6</v>
      </c>
      <c r="W706" s="43">
        <f t="shared" si="330"/>
        <v>2.3433604294570946E-4</v>
      </c>
      <c r="X706" s="43">
        <f t="shared" si="331"/>
        <v>6.5678963160420467E-7</v>
      </c>
      <c r="Y706" s="22">
        <f>X706+W706+SUM($V$704:V706)</f>
        <v>2.4281706379225622E-4</v>
      </c>
      <c r="Z706" s="22"/>
      <c r="AA706" s="22">
        <f t="shared" si="332"/>
        <v>8.7879474987342804E-3</v>
      </c>
      <c r="AB706" s="44">
        <f t="shared" si="333"/>
        <v>1.2332771174457053</v>
      </c>
      <c r="AC706" s="44">
        <f t="shared" si="334"/>
        <v>0.10252199168087001</v>
      </c>
      <c r="AD706" s="44">
        <f t="shared" si="335"/>
        <v>0.53634233376758489</v>
      </c>
      <c r="AE706" s="44">
        <f t="shared" si="337"/>
        <v>0.10252199168086996</v>
      </c>
      <c r="AF706" s="44">
        <f t="shared" si="338"/>
        <v>0.43365517118467622</v>
      </c>
      <c r="AG706" s="44">
        <f t="shared" si="339"/>
        <v>1.6517090203866069E-4</v>
      </c>
      <c r="AH706" s="45">
        <f>AD706+AB706+SUM($AA$704:AA706)</f>
        <v>1.7919089684304925</v>
      </c>
      <c r="AI706" s="45">
        <f>AD706+AB706+SUM($AA$704:AA706)</f>
        <v>1.7919089684304925</v>
      </c>
    </row>
    <row r="707" spans="5:35" ht="14.4" x14ac:dyDescent="0.3">
      <c r="E707" s="89">
        <v>39913.636805555558</v>
      </c>
      <c r="F707" s="86">
        <f t="shared" si="336"/>
        <v>30.170833333337214</v>
      </c>
      <c r="G707" s="86">
        <v>5908</v>
      </c>
      <c r="H707" s="86">
        <v>4.42</v>
      </c>
      <c r="I707" s="86"/>
      <c r="J707" s="86">
        <v>1609</v>
      </c>
      <c r="K707" s="86"/>
      <c r="L707" s="79">
        <v>1037</v>
      </c>
      <c r="M707" s="86"/>
      <c r="N707" s="42">
        <v>7.15</v>
      </c>
      <c r="O707" s="90"/>
      <c r="P707" s="90"/>
      <c r="Q707" s="90"/>
      <c r="R707" s="87"/>
      <c r="S707" s="87"/>
      <c r="V707" s="43">
        <f t="shared" si="329"/>
        <v>1.054362864940432E-5</v>
      </c>
      <c r="W707" s="43">
        <f t="shared" si="330"/>
        <v>1.4796647283143369E-3</v>
      </c>
      <c r="X707" s="43">
        <f t="shared" si="331"/>
        <v>4.1471573881294062E-6</v>
      </c>
      <c r="Y707" s="22">
        <f>X707+W707+SUM($V$704:V707)</f>
        <v>1.5021797455668131E-3</v>
      </c>
      <c r="Z707" s="1">
        <f t="shared" ref="Z707:Z754" si="340">LINEST(Y704:Y707,E704:E707,TRUE,TRUE)</f>
        <v>3.7115722848428188E-5</v>
      </c>
      <c r="AA707" s="22">
        <f t="shared" si="332"/>
        <v>1.4093157932280706E-2</v>
      </c>
      <c r="AB707" s="44">
        <f t="shared" si="333"/>
        <v>1.9777962024617881</v>
      </c>
      <c r="AC707" s="44">
        <f t="shared" si="334"/>
        <v>0.16441366092578175</v>
      </c>
      <c r="AD707" s="44">
        <f t="shared" si="335"/>
        <v>0.86012771658493259</v>
      </c>
      <c r="AE707" s="44">
        <f t="shared" si="337"/>
        <v>0.16441366092578172</v>
      </c>
      <c r="AF707" s="44">
        <f t="shared" si="338"/>
        <v>0.69544917246445914</v>
      </c>
      <c r="AG707" s="44">
        <f t="shared" si="339"/>
        <v>2.6488319469175013E-4</v>
      </c>
      <c r="AH707" s="45">
        <f>AD707+AB707+SUM($AA$704:AA707)</f>
        <v>2.8743065941962036</v>
      </c>
      <c r="AI707" s="45">
        <f>AD707+AB707+SUM($AA$704:AA707)</f>
        <v>2.8743065941962036</v>
      </c>
    </row>
    <row r="708" spans="5:35" ht="14.4" x14ac:dyDescent="0.3">
      <c r="E708" s="89">
        <v>39920.760416666664</v>
      </c>
      <c r="F708" s="86">
        <f t="shared" si="336"/>
        <v>37.294444444443798</v>
      </c>
      <c r="G708" s="86">
        <v>6809</v>
      </c>
      <c r="H708" s="86">
        <v>0.46</v>
      </c>
      <c r="I708" s="86"/>
      <c r="J708" s="86">
        <v>1809</v>
      </c>
      <c r="K708" s="86"/>
      <c r="L708" s="79">
        <v>1037</v>
      </c>
      <c r="M708" s="86"/>
      <c r="N708" s="42">
        <v>7.15</v>
      </c>
      <c r="O708" s="90"/>
      <c r="P708" s="90"/>
      <c r="Q708" s="90"/>
      <c r="R708" s="87"/>
      <c r="S708" s="87"/>
      <c r="V708" s="43">
        <f t="shared" si="329"/>
        <v>1.0973007191687756E-6</v>
      </c>
      <c r="W708" s="43">
        <f t="shared" si="330"/>
        <v>1.5399225679289479E-4</v>
      </c>
      <c r="X708" s="43">
        <f t="shared" si="331"/>
        <v>4.3160461505419162E-7</v>
      </c>
      <c r="Y708" s="22">
        <f>X708+W708+SUM($V$704:V708)</f>
        <v>1.7388902199146465E-4</v>
      </c>
      <c r="Z708" s="1">
        <f t="shared" si="340"/>
        <v>1.2431254907951591E-5</v>
      </c>
      <c r="AA708" s="22">
        <f t="shared" si="332"/>
        <v>1.6242436080043894E-2</v>
      </c>
      <c r="AB708" s="44">
        <f t="shared" si="333"/>
        <v>2.2794201663104801</v>
      </c>
      <c r="AC708" s="44">
        <f t="shared" si="334"/>
        <v>0.18948757908660249</v>
      </c>
      <c r="AD708" s="44">
        <f t="shared" si="335"/>
        <v>0.99130156097271604</v>
      </c>
      <c r="AE708" s="44">
        <f t="shared" si="337"/>
        <v>0.18948757908660252</v>
      </c>
      <c r="AF708" s="44">
        <f t="shared" si="338"/>
        <v>0.80150870265919139</v>
      </c>
      <c r="AG708" s="44">
        <f t="shared" si="339"/>
        <v>3.052792269221609E-4</v>
      </c>
      <c r="AH708" s="45">
        <f>AD708+AB708+SUM($AA$704:AA708)</f>
        <v>3.3233468385127232</v>
      </c>
      <c r="AI708" s="45">
        <f>AD708+AB708+SUM($AA$704:AA708)</f>
        <v>3.3233468385127232</v>
      </c>
    </row>
    <row r="709" spans="5:35" ht="14.4" x14ac:dyDescent="0.3">
      <c r="E709" s="89">
        <v>39940.642361111109</v>
      </c>
      <c r="F709" s="86">
        <f t="shared" si="336"/>
        <v>57.176388888889051</v>
      </c>
      <c r="G709" s="86">
        <v>9036</v>
      </c>
      <c r="H709" s="86">
        <v>0</v>
      </c>
      <c r="I709" s="86"/>
      <c r="J709" s="86">
        <v>271</v>
      </c>
      <c r="K709" s="86"/>
      <c r="L709" s="79">
        <v>1037</v>
      </c>
      <c r="M709" s="86"/>
      <c r="N709" s="42">
        <v>7.15</v>
      </c>
      <c r="O709" s="90"/>
      <c r="P709" s="90"/>
      <c r="Q709" s="90"/>
      <c r="R709" s="87"/>
      <c r="S709" s="87"/>
      <c r="V709" s="43">
        <f t="shared" si="329"/>
        <v>0</v>
      </c>
      <c r="W709" s="43">
        <f t="shared" si="330"/>
        <v>0</v>
      </c>
      <c r="X709" s="43">
        <f t="shared" si="331"/>
        <v>0</v>
      </c>
      <c r="Y709" s="22">
        <f>X709+W709+SUM($V$704:V709)</f>
        <v>1.9465160583515666E-5</v>
      </c>
      <c r="Z709" s="1">
        <f t="shared" si="340"/>
        <v>-1.1462199511635441E-5</v>
      </c>
      <c r="AA709" s="22">
        <f t="shared" si="332"/>
        <v>2.155480282262838E-2</v>
      </c>
      <c r="AB709" s="44">
        <f t="shared" si="333"/>
        <v>3.0249435486534728</v>
      </c>
      <c r="AC709" s="44">
        <f t="shared" si="334"/>
        <v>0.25146273529542379</v>
      </c>
      <c r="AD709" s="44">
        <f t="shared" si="335"/>
        <v>1.3155237046481807</v>
      </c>
      <c r="AE709" s="44">
        <f t="shared" si="337"/>
        <v>0.25146273529542379</v>
      </c>
      <c r="AF709" s="44">
        <f t="shared" si="338"/>
        <v>1.0636558433291898</v>
      </c>
      <c r="AG709" s="44">
        <f t="shared" si="339"/>
        <v>4.0512602356713854E-4</v>
      </c>
      <c r="AH709" s="45">
        <f>AD709+AB709+SUM($AA$704:AA709)</f>
        <v>4.4146471673538086</v>
      </c>
      <c r="AI709" s="45">
        <f>AD709+AB709+SUM($AA$704:AA709)</f>
        <v>4.4146471673538086</v>
      </c>
    </row>
    <row r="710" spans="5:35" ht="14.4" x14ac:dyDescent="0.3">
      <c r="E710" s="89">
        <v>39959.646527777775</v>
      </c>
      <c r="F710" s="86">
        <f t="shared" si="336"/>
        <v>76.180555555554747</v>
      </c>
      <c r="G710" s="86">
        <v>10315</v>
      </c>
      <c r="H710" s="86">
        <v>0</v>
      </c>
      <c r="I710" s="86"/>
      <c r="J710" s="86">
        <v>643</v>
      </c>
      <c r="K710" s="86"/>
      <c r="L710" s="79">
        <v>1037</v>
      </c>
      <c r="M710" s="86"/>
      <c r="N710" s="42">
        <v>7.15</v>
      </c>
      <c r="O710" s="90"/>
      <c r="P710" s="90"/>
      <c r="Q710" s="90"/>
      <c r="R710" s="87"/>
      <c r="S710" s="87"/>
      <c r="V710" s="43">
        <f t="shared" si="329"/>
        <v>0</v>
      </c>
      <c r="W710" s="43">
        <f t="shared" si="330"/>
        <v>0</v>
      </c>
      <c r="X710" s="43">
        <f t="shared" si="331"/>
        <v>0</v>
      </c>
      <c r="Y710" s="22">
        <f>X710+W710+SUM($V$704:V710)</f>
        <v>1.9465160583515666E-5</v>
      </c>
      <c r="Z710" s="1">
        <f t="shared" si="340"/>
        <v>-2.4547041006443403E-5</v>
      </c>
      <c r="AA710" s="22">
        <f t="shared" si="332"/>
        <v>2.4605775909186778E-2</v>
      </c>
      <c r="AB710" s="44">
        <f t="shared" si="333"/>
        <v>3.4531089756928472</v>
      </c>
      <c r="AC710" s="44">
        <f t="shared" si="334"/>
        <v>0.28705601090884203</v>
      </c>
      <c r="AD710" s="44">
        <f t="shared" si="335"/>
        <v>1.501729417158697</v>
      </c>
      <c r="AE710" s="44">
        <f t="shared" si="337"/>
        <v>0.28705601090884203</v>
      </c>
      <c r="AF710" s="44">
        <f t="shared" si="338"/>
        <v>1.2142109366910796</v>
      </c>
      <c r="AG710" s="44">
        <f t="shared" si="339"/>
        <v>4.6246955877545757E-4</v>
      </c>
      <c r="AH710" s="45">
        <f>AD710+AB710+SUM($AA$704:AA710)</f>
        <v>5.0536240828128856</v>
      </c>
      <c r="AI710" s="45">
        <f>AD710+AB710+SUM($AA$704:AA710)</f>
        <v>5.0536240828128856</v>
      </c>
    </row>
    <row r="711" spans="5:35" ht="14.4" x14ac:dyDescent="0.3">
      <c r="E711" s="89">
        <v>39974.477777777778</v>
      </c>
      <c r="F711" s="86">
        <f t="shared" si="336"/>
        <v>91.011805555557657</v>
      </c>
      <c r="G711" s="86">
        <v>11912.6</v>
      </c>
      <c r="H711" s="86">
        <v>0</v>
      </c>
      <c r="I711" s="86"/>
      <c r="J711" s="86">
        <v>860</v>
      </c>
      <c r="K711" s="86"/>
      <c r="L711" s="79">
        <v>1037</v>
      </c>
      <c r="M711" s="86"/>
      <c r="N711" s="42">
        <v>7.15</v>
      </c>
      <c r="O711" s="90"/>
      <c r="P711" s="90"/>
      <c r="Q711" s="90"/>
      <c r="R711" s="87"/>
      <c r="S711" s="87"/>
      <c r="V711" s="43">
        <f t="shared" si="329"/>
        <v>0</v>
      </c>
      <c r="W711" s="43">
        <f t="shared" si="330"/>
        <v>0</v>
      </c>
      <c r="X711" s="43">
        <f t="shared" si="331"/>
        <v>0</v>
      </c>
      <c r="Y711" s="22">
        <f>X711+W711+SUM($V$704:V711)</f>
        <v>1.9465160583515666E-5</v>
      </c>
      <c r="Z711" s="1">
        <f t="shared" si="340"/>
        <v>-2.6646115919943778E-6</v>
      </c>
      <c r="AA711" s="22">
        <f t="shared" si="332"/>
        <v>2.8416749015586856E-2</v>
      </c>
      <c r="AB711" s="44">
        <f t="shared" si="333"/>
        <v>3.987930778850084</v>
      </c>
      <c r="AC711" s="44">
        <f t="shared" si="334"/>
        <v>0.33151560208944941</v>
      </c>
      <c r="AD711" s="44">
        <f t="shared" si="335"/>
        <v>1.7343191328012302</v>
      </c>
      <c r="AE711" s="44">
        <f t="shared" si="337"/>
        <v>0.33151560208944941</v>
      </c>
      <c r="AF711" s="44">
        <f t="shared" si="338"/>
        <v>1.4022694332938586</v>
      </c>
      <c r="AG711" s="44">
        <f t="shared" si="339"/>
        <v>5.3409741792229896E-4</v>
      </c>
      <c r="AH711" s="45">
        <f>AD711+AB711+SUM($AA$704:AA711)</f>
        <v>5.8494523506282432</v>
      </c>
      <c r="AI711" s="45">
        <f>AD711+AB711+SUM($AA$704:AA711)</f>
        <v>5.8494523506282432</v>
      </c>
    </row>
    <row r="712" spans="5:35" ht="14.4" x14ac:dyDescent="0.3">
      <c r="E712" s="89">
        <v>39993.475694444445</v>
      </c>
      <c r="F712" s="86">
        <f t="shared" si="336"/>
        <v>110.00972222222481</v>
      </c>
      <c r="G712" s="86">
        <v>13706</v>
      </c>
      <c r="H712" s="86">
        <v>0</v>
      </c>
      <c r="I712" s="86"/>
      <c r="J712" s="86">
        <v>1301</v>
      </c>
      <c r="K712" s="86"/>
      <c r="L712" s="79">
        <v>1037</v>
      </c>
      <c r="M712" s="86"/>
      <c r="N712" s="42">
        <v>7.15</v>
      </c>
      <c r="O712" s="90"/>
      <c r="P712" s="90"/>
      <c r="Q712" s="90"/>
      <c r="R712" s="87"/>
      <c r="S712" s="87"/>
      <c r="V712" s="43">
        <f t="shared" si="329"/>
        <v>0</v>
      </c>
      <c r="W712" s="43">
        <f t="shared" si="330"/>
        <v>0</v>
      </c>
      <c r="X712" s="43">
        <f t="shared" si="331"/>
        <v>0</v>
      </c>
      <c r="Y712" s="22">
        <f>X712+W712+SUM($V$704:V712)</f>
        <v>1.9465160583515666E-5</v>
      </c>
      <c r="Z712" s="1">
        <f t="shared" si="340"/>
        <v>0</v>
      </c>
      <c r="AA712" s="22">
        <f t="shared" si="332"/>
        <v>3.2694790558537468E-2</v>
      </c>
      <c r="AB712" s="44">
        <f t="shared" si="333"/>
        <v>4.588299720876992</v>
      </c>
      <c r="AC712" s="44">
        <f t="shared" si="334"/>
        <v>0.38142410911455044</v>
      </c>
      <c r="AD712" s="44">
        <f t="shared" si="335"/>
        <v>1.995414773783529</v>
      </c>
      <c r="AE712" s="44">
        <f t="shared" si="337"/>
        <v>0.38142410911455055</v>
      </c>
      <c r="AF712" s="44">
        <f t="shared" si="338"/>
        <v>1.6133761607647055</v>
      </c>
      <c r="AG712" s="44">
        <f t="shared" si="339"/>
        <v>6.1450390427304129E-4</v>
      </c>
      <c r="AH712" s="45">
        <f>AD712+AB712+SUM($AA$704:AA712)</f>
        <v>6.7436117241959872</v>
      </c>
      <c r="AI712" s="45">
        <f>AD712+AB712+SUM($AA$704:AA712)</f>
        <v>6.7436117241959872</v>
      </c>
    </row>
    <row r="713" spans="5:35" ht="14.4" x14ac:dyDescent="0.3">
      <c r="E713" s="89">
        <v>40007.554861111108</v>
      </c>
      <c r="F713" s="86">
        <f t="shared" si="336"/>
        <v>124.0888888888876</v>
      </c>
      <c r="G713" s="86">
        <v>14625</v>
      </c>
      <c r="H713" s="86">
        <v>3.08</v>
      </c>
      <c r="I713" s="86"/>
      <c r="J713" s="86">
        <v>177</v>
      </c>
      <c r="K713" s="86"/>
      <c r="L713" s="79">
        <v>1037</v>
      </c>
      <c r="M713" s="86"/>
      <c r="N713" s="42">
        <v>7.15</v>
      </c>
      <c r="O713" s="90"/>
      <c r="P713" s="90"/>
      <c r="Q713" s="90"/>
      <c r="R713" s="87"/>
      <c r="S713" s="87"/>
      <c r="V713" s="43">
        <f t="shared" si="329"/>
        <v>7.3471439457387567E-6</v>
      </c>
      <c r="W713" s="43">
        <f t="shared" si="330"/>
        <v>1.0310785889611218E-3</v>
      </c>
      <c r="X713" s="43">
        <f t="shared" si="331"/>
        <v>2.8898743790585003E-6</v>
      </c>
      <c r="Y713" s="22">
        <f>X713+W713+SUM($V$704:V713)</f>
        <v>1.0607807678694348E-3</v>
      </c>
      <c r="Z713" s="1">
        <f t="shared" si="340"/>
        <v>1.8632695581671889E-5</v>
      </c>
      <c r="AA713" s="22">
        <f t="shared" si="332"/>
        <v>3.4887006560529003E-2</v>
      </c>
      <c r="AB713" s="44">
        <f t="shared" si="333"/>
        <v>4.895949468687145</v>
      </c>
      <c r="AC713" s="44">
        <f t="shared" si="334"/>
        <v>0.40699894905882839</v>
      </c>
      <c r="AD713" s="44">
        <f t="shared" si="335"/>
        <v>2.1292091833200129</v>
      </c>
      <c r="AE713" s="44">
        <f t="shared" si="337"/>
        <v>0.40699894905882816</v>
      </c>
      <c r="AF713" s="44">
        <f t="shared" si="338"/>
        <v>1.7215545273007298</v>
      </c>
      <c r="AG713" s="44">
        <f t="shared" si="339"/>
        <v>6.5570696045478074E-4</v>
      </c>
      <c r="AH713" s="45">
        <f>AD713+AB713+SUM($AA$704:AA713)</f>
        <v>7.2199428881031533</v>
      </c>
      <c r="AI713" s="45">
        <f>AD713+AB713+SUM($AA$704:AA713)</f>
        <v>7.2199428881031533</v>
      </c>
    </row>
    <row r="714" spans="5:35" ht="14.4" x14ac:dyDescent="0.3">
      <c r="E714" s="89">
        <v>40021.425694444442</v>
      </c>
      <c r="F714" s="86">
        <f t="shared" si="336"/>
        <v>137.9597222222219</v>
      </c>
      <c r="G714" s="86">
        <v>14700.9</v>
      </c>
      <c r="H714" s="86">
        <v>2.78</v>
      </c>
      <c r="I714" s="86"/>
      <c r="J714" s="86">
        <v>246</v>
      </c>
      <c r="K714" s="86"/>
      <c r="L714" s="79">
        <v>1037</v>
      </c>
      <c r="M714" s="86"/>
      <c r="N714" s="42">
        <v>7.15</v>
      </c>
      <c r="O714" s="90"/>
      <c r="P714" s="90"/>
      <c r="Q714" s="90"/>
      <c r="R714" s="87"/>
      <c r="S714" s="87"/>
      <c r="V714" s="43">
        <f t="shared" si="329"/>
        <v>6.6315130419330332E-6</v>
      </c>
      <c r="W714" s="43">
        <f t="shared" si="330"/>
        <v>9.3064885627010339E-4</v>
      </c>
      <c r="X714" s="43">
        <f t="shared" si="331"/>
        <v>2.6083931083709838E-6</v>
      </c>
      <c r="Y714" s="22">
        <f>X714+W714+SUM($V$704:V714)</f>
        <v>9.6670106694966189E-4</v>
      </c>
      <c r="Z714" s="1">
        <f t="shared" si="340"/>
        <v>2.458018703445872E-5</v>
      </c>
      <c r="AA714" s="22">
        <f t="shared" si="332"/>
        <v>3.5068061179191846E-2</v>
      </c>
      <c r="AB714" s="44">
        <f t="shared" si="333"/>
        <v>4.9213581910579727</v>
      </c>
      <c r="AC714" s="44">
        <f t="shared" si="334"/>
        <v>0.40911116924573881</v>
      </c>
      <c r="AD714" s="44">
        <f t="shared" si="335"/>
        <v>2.1402592330303718</v>
      </c>
      <c r="AE714" s="44">
        <f t="shared" si="337"/>
        <v>0.40911116924573876</v>
      </c>
      <c r="AF714" s="44">
        <f t="shared" si="338"/>
        <v>1.7304889538731836</v>
      </c>
      <c r="AG714" s="44">
        <f t="shared" si="339"/>
        <v>6.5910991144955142E-4</v>
      </c>
      <c r="AH714" s="45">
        <f>AD714+AB714+SUM($AA$704:AA714)</f>
        <v>7.2914697213635318</v>
      </c>
      <c r="AI714" s="45">
        <f>AD714+AB714+SUM($AA$704:AA714)</f>
        <v>7.2914697213635318</v>
      </c>
    </row>
    <row r="715" spans="5:35" ht="14.4" x14ac:dyDescent="0.3">
      <c r="E715" s="89">
        <v>40035.527083333334</v>
      </c>
      <c r="F715" s="86">
        <f t="shared" si="336"/>
        <v>152.06111111111386</v>
      </c>
      <c r="G715" s="86">
        <v>15497.6</v>
      </c>
      <c r="H715" s="86">
        <v>2.71</v>
      </c>
      <c r="I715" s="86"/>
      <c r="J715" s="86">
        <v>446</v>
      </c>
      <c r="K715" s="86"/>
      <c r="L715" s="79">
        <v>1037</v>
      </c>
      <c r="M715" s="86"/>
      <c r="N715" s="42">
        <v>7.15</v>
      </c>
      <c r="O715" s="90"/>
      <c r="P715" s="90"/>
      <c r="Q715" s="90"/>
      <c r="R715" s="87"/>
      <c r="S715" s="87"/>
      <c r="V715" s="43">
        <f t="shared" si="329"/>
        <v>6.4645324977116984E-6</v>
      </c>
      <c r="W715" s="43">
        <f t="shared" si="330"/>
        <v>9.0721525197553241E-4</v>
      </c>
      <c r="X715" s="43">
        <f t="shared" si="331"/>
        <v>2.5427141452105633E-6</v>
      </c>
      <c r="Y715" s="22">
        <f>X715+W715+SUM($V$704:V715)</f>
        <v>9.4966631618964212E-4</v>
      </c>
      <c r="Z715" s="1">
        <f t="shared" si="340"/>
        <v>1.9278395433894824E-5</v>
      </c>
      <c r="AA715" s="22">
        <f t="shared" si="332"/>
        <v>3.6968538316065246E-2</v>
      </c>
      <c r="AB715" s="44">
        <f t="shared" si="333"/>
        <v>5.1880660845077538</v>
      </c>
      <c r="AC715" s="44">
        <f t="shared" si="334"/>
        <v>0.43128252396130584</v>
      </c>
      <c r="AD715" s="44">
        <f t="shared" si="335"/>
        <v>2.2562483582509572</v>
      </c>
      <c r="AE715" s="44">
        <f t="shared" si="337"/>
        <v>0.4312825239613059</v>
      </c>
      <c r="AF715" s="44">
        <f t="shared" si="338"/>
        <v>1.8242710046014226</v>
      </c>
      <c r="AG715" s="44">
        <f t="shared" si="339"/>
        <v>6.9482968822865061E-4</v>
      </c>
      <c r="AH715" s="45">
        <f>AD715+AB715+SUM($AA$704:AA715)</f>
        <v>7.7111352783499632</v>
      </c>
      <c r="AI715" s="45">
        <f>AD715+AB715+SUM($AA$704:AA715)</f>
        <v>7.7111352783499632</v>
      </c>
    </row>
    <row r="716" spans="5:35" ht="14.4" x14ac:dyDescent="0.3">
      <c r="E716" s="89">
        <v>40049.474305555559</v>
      </c>
      <c r="F716" s="86">
        <f t="shared" si="336"/>
        <v>166.00833333333867</v>
      </c>
      <c r="G716" s="86">
        <v>16010</v>
      </c>
      <c r="H716" s="86">
        <v>0</v>
      </c>
      <c r="I716" s="86"/>
      <c r="J716" s="86">
        <v>730</v>
      </c>
      <c r="K716" s="86"/>
      <c r="L716" s="79">
        <v>1037</v>
      </c>
      <c r="M716" s="86"/>
      <c r="N716" s="42">
        <v>7.15</v>
      </c>
      <c r="O716" s="90"/>
      <c r="P716" s="90"/>
      <c r="Q716" s="90"/>
      <c r="R716" s="87"/>
      <c r="S716" s="87"/>
      <c r="V716" s="43">
        <f t="shared" si="329"/>
        <v>0</v>
      </c>
      <c r="W716" s="43">
        <f t="shared" si="330"/>
        <v>0</v>
      </c>
      <c r="X716" s="43">
        <f t="shared" si="331"/>
        <v>0</v>
      </c>
      <c r="Y716" s="22">
        <f>X716+W716+SUM($V$704:V716)</f>
        <v>3.990835006889916E-5</v>
      </c>
      <c r="Z716" s="1">
        <f t="shared" si="340"/>
        <v>-2.201623166749668E-5</v>
      </c>
      <c r="AA716" s="22">
        <f t="shared" si="332"/>
        <v>3.8190835899765428E-2</v>
      </c>
      <c r="AB716" s="44">
        <f t="shared" si="333"/>
        <v>5.3596000679440126</v>
      </c>
      <c r="AC716" s="44">
        <f t="shared" si="334"/>
        <v>0.44554209739704909</v>
      </c>
      <c r="AD716" s="44">
        <f t="shared" si="335"/>
        <v>2.3308471128173283</v>
      </c>
      <c r="AE716" s="44">
        <f t="shared" si="337"/>
        <v>0.44554209739704909</v>
      </c>
      <c r="AF716" s="44">
        <f t="shared" si="338"/>
        <v>1.8845872124502361</v>
      </c>
      <c r="AG716" s="44">
        <f t="shared" si="339"/>
        <v>7.1780297004314848E-4</v>
      </c>
      <c r="AH716" s="45">
        <f>AD716+AB716+SUM($AA$704:AA716)</f>
        <v>7.9954588522523586</v>
      </c>
      <c r="AI716" s="45">
        <f>AD716+AB716+SUM($AA$704:AA716)</f>
        <v>7.9954588522523586</v>
      </c>
    </row>
    <row r="717" spans="5:35" ht="14.4" x14ac:dyDescent="0.3">
      <c r="E717" s="89">
        <v>40063.42291666667</v>
      </c>
      <c r="F717" s="86">
        <f t="shared" si="336"/>
        <v>179.95694444444962</v>
      </c>
      <c r="G717" s="86">
        <v>16414.8</v>
      </c>
      <c r="H717" s="86">
        <v>0</v>
      </c>
      <c r="I717" s="86"/>
      <c r="J717" s="86">
        <v>1024</v>
      </c>
      <c r="K717" s="86"/>
      <c r="L717" s="79">
        <v>1037</v>
      </c>
      <c r="M717" s="86"/>
      <c r="N717" s="42">
        <v>7.15</v>
      </c>
      <c r="O717" s="90"/>
      <c r="P717" s="90"/>
      <c r="Q717" s="90"/>
      <c r="R717" s="87"/>
      <c r="S717" s="87"/>
      <c r="V717" s="43">
        <f t="shared" si="329"/>
        <v>0</v>
      </c>
      <c r="W717" s="43">
        <f t="shared" si="330"/>
        <v>0</v>
      </c>
      <c r="X717" s="43">
        <f t="shared" si="331"/>
        <v>0</v>
      </c>
      <c r="Y717" s="22">
        <f>X717+W717+SUM($V$704:V717)</f>
        <v>3.990835006889916E-5</v>
      </c>
      <c r="Z717" s="1">
        <f t="shared" si="340"/>
        <v>-2.6355782623378851E-5</v>
      </c>
      <c r="AA717" s="22">
        <f t="shared" si="332"/>
        <v>3.9156460532633948E-2</v>
      </c>
      <c r="AB717" s="44">
        <f t="shared" si="333"/>
        <v>5.49511325392176</v>
      </c>
      <c r="AC717" s="44">
        <f t="shared" si="334"/>
        <v>0.45680727172723795</v>
      </c>
      <c r="AD717" s="44">
        <f t="shared" si="335"/>
        <v>2.3897807112725706</v>
      </c>
      <c r="AE717" s="44">
        <f t="shared" si="337"/>
        <v>0.45680727172723778</v>
      </c>
      <c r="AF717" s="44">
        <f t="shared" si="338"/>
        <v>1.9322374875033177</v>
      </c>
      <c r="AG717" s="44">
        <f t="shared" si="339"/>
        <v>7.3595204201525705E-4</v>
      </c>
      <c r="AH717" s="45">
        <f>AD717+AB717+SUM($AA$704:AA717)</f>
        <v>8.229062097217982</v>
      </c>
      <c r="AI717" s="45">
        <f>AD717+AB717+SUM($AA$704:AA717)</f>
        <v>8.229062097217982</v>
      </c>
    </row>
    <row r="718" spans="5:35" ht="14.4" x14ac:dyDescent="0.3">
      <c r="E718" s="89">
        <v>40077.405555555553</v>
      </c>
      <c r="F718" s="86">
        <f t="shared" si="336"/>
        <v>193.93958333333285</v>
      </c>
      <c r="G718" s="86">
        <v>17024</v>
      </c>
      <c r="H718" s="86">
        <v>3.5917024</v>
      </c>
      <c r="I718" s="86"/>
      <c r="J718" s="86">
        <v>1374</v>
      </c>
      <c r="K718" s="86"/>
      <c r="L718" s="79">
        <v>1037</v>
      </c>
      <c r="M718" s="86"/>
      <c r="N718" s="42">
        <v>7.15</v>
      </c>
      <c r="O718" s="90"/>
      <c r="P718" s="90"/>
      <c r="Q718" s="90"/>
      <c r="R718" s="87"/>
      <c r="S718" s="87"/>
      <c r="V718" s="43">
        <f t="shared" si="329"/>
        <v>8.5677774490439493E-6</v>
      </c>
      <c r="W718" s="43">
        <f t="shared" si="330"/>
        <v>1.202379039792297E-3</v>
      </c>
      <c r="X718" s="43">
        <f t="shared" si="331"/>
        <v>3.3699898516113393E-6</v>
      </c>
      <c r="Y718" s="22">
        <f>X718+W718+SUM($V$704:V718)</f>
        <v>1.2542251571618513E-3</v>
      </c>
      <c r="Z718" s="1">
        <f t="shared" si="340"/>
        <v>6.5655226863580302E-6</v>
      </c>
      <c r="AA718" s="22">
        <f t="shared" si="332"/>
        <v>4.0609668354628765E-2</v>
      </c>
      <c r="AB718" s="44">
        <f t="shared" si="333"/>
        <v>5.6990525644396541</v>
      </c>
      <c r="AC718" s="44">
        <f t="shared" si="334"/>
        <v>0.47376069119846115</v>
      </c>
      <c r="AD718" s="44">
        <f t="shared" si="335"/>
        <v>2.4784722828608494</v>
      </c>
      <c r="AE718" s="44">
        <f t="shared" si="337"/>
        <v>0.4737606911984612</v>
      </c>
      <c r="AF718" s="44">
        <f t="shared" si="338"/>
        <v>2.0039483263430866</v>
      </c>
      <c r="AG718" s="44">
        <f t="shared" si="339"/>
        <v>7.632653193013466E-4</v>
      </c>
      <c r="AH718" s="45">
        <f>AD718+AB718+SUM($AA$704:AA718)</f>
        <v>8.5623026476787842</v>
      </c>
      <c r="AI718" s="45">
        <f>AD718+AB718+SUM($AA$704:AA718)</f>
        <v>8.5623026476787842</v>
      </c>
    </row>
    <row r="719" spans="5:35" ht="14.4" x14ac:dyDescent="0.3">
      <c r="E719" s="89">
        <v>40091.404166666667</v>
      </c>
      <c r="F719" s="86">
        <f t="shared" si="336"/>
        <v>207.93819444444671</v>
      </c>
      <c r="G719" s="86">
        <v>17235.2</v>
      </c>
      <c r="H719" s="86">
        <v>3.15</v>
      </c>
      <c r="I719" s="86"/>
      <c r="J719" s="86">
        <v>1682</v>
      </c>
      <c r="K719" s="86"/>
      <c r="L719" s="79">
        <v>1037</v>
      </c>
      <c r="M719" s="86"/>
      <c r="N719" s="42">
        <v>7.15</v>
      </c>
      <c r="O719" s="90"/>
      <c r="P719" s="90"/>
      <c r="Q719" s="90"/>
      <c r="R719" s="87"/>
      <c r="S719" s="87"/>
      <c r="V719" s="43">
        <f t="shared" si="329"/>
        <v>7.5141244899600923E-6</v>
      </c>
      <c r="W719" s="43">
        <f t="shared" si="330"/>
        <v>1.0545121932556926E-3</v>
      </c>
      <c r="X719" s="43">
        <f t="shared" si="331"/>
        <v>2.9555533422189208E-6</v>
      </c>
      <c r="Y719" s="22">
        <f>X719+W719+SUM($V$704:V719)</f>
        <v>1.1134579986058146E-3</v>
      </c>
      <c r="Z719" s="1">
        <f t="shared" si="340"/>
        <v>3.1730503400922485E-5</v>
      </c>
      <c r="AA719" s="22">
        <f t="shared" si="332"/>
        <v>4.1113472510907995E-2</v>
      </c>
      <c r="AB719" s="44">
        <f t="shared" si="333"/>
        <v>5.7697550962541326</v>
      </c>
      <c r="AC719" s="44">
        <f t="shared" si="334"/>
        <v>0.47963817345769016</v>
      </c>
      <c r="AD719" s="44">
        <f t="shared" si="335"/>
        <v>2.50922024727228</v>
      </c>
      <c r="AE719" s="44">
        <f t="shared" si="337"/>
        <v>0.47963817345769005</v>
      </c>
      <c r="AF719" s="44">
        <f t="shared" si="338"/>
        <v>2.0288093394142597</v>
      </c>
      <c r="AG719" s="44">
        <f t="shared" si="339"/>
        <v>7.727344003302728E-4</v>
      </c>
      <c r="AH719" s="45">
        <f>AD719+AB719+SUM($AA$704:AA719)</f>
        <v>8.7048666164156003</v>
      </c>
      <c r="AI719" s="45">
        <f>AD719+AB719+SUM($AA$704:AA719)</f>
        <v>8.7048666164156003</v>
      </c>
    </row>
    <row r="720" spans="5:35" ht="14.4" x14ac:dyDescent="0.3">
      <c r="E720" s="89">
        <v>40105.475694444445</v>
      </c>
      <c r="F720" s="86">
        <f t="shared" si="336"/>
        <v>222.00972222222481</v>
      </c>
      <c r="G720" s="86">
        <v>17219</v>
      </c>
      <c r="H720" s="86">
        <v>0</v>
      </c>
      <c r="I720" s="86"/>
      <c r="J720" s="86">
        <v>2008</v>
      </c>
      <c r="K720" s="86"/>
      <c r="L720" s="79">
        <v>1037</v>
      </c>
      <c r="M720" s="86"/>
      <c r="N720" s="42">
        <v>7.15</v>
      </c>
      <c r="O720" s="90"/>
      <c r="P720" s="90"/>
      <c r="Q720" s="90"/>
      <c r="R720" s="87"/>
      <c r="S720" s="87"/>
      <c r="V720" s="43">
        <f t="shared" si="329"/>
        <v>0</v>
      </c>
      <c r="W720" s="43">
        <f t="shared" si="330"/>
        <v>0</v>
      </c>
      <c r="X720" s="43">
        <f t="shared" si="331"/>
        <v>0</v>
      </c>
      <c r="Y720" s="22">
        <f>X720+W720+SUM($V$704:V720)</f>
        <v>5.5990252007903197E-5</v>
      </c>
      <c r="Z720" s="1">
        <f t="shared" si="340"/>
        <v>-7.1025423736816881E-7</v>
      </c>
      <c r="AA720" s="22">
        <f t="shared" si="332"/>
        <v>4.1074828442102487E-2</v>
      </c>
      <c r="AB720" s="44">
        <f t="shared" si="333"/>
        <v>5.7643318906888172</v>
      </c>
      <c r="AC720" s="44">
        <f t="shared" si="334"/>
        <v>0.47918734385257883</v>
      </c>
      <c r="AD720" s="44">
        <f t="shared" si="335"/>
        <v>2.5068617386384493</v>
      </c>
      <c r="AE720" s="44">
        <f t="shared" si="337"/>
        <v>0.47918734385257888</v>
      </c>
      <c r="AF720" s="44">
        <f t="shared" si="338"/>
        <v>2.0269023867070963</v>
      </c>
      <c r="AG720" s="44">
        <f t="shared" si="339"/>
        <v>7.7200807877407702E-4</v>
      </c>
      <c r="AH720" s="45">
        <f>AD720+AB720+SUM($AA$704:AA720)</f>
        <v>8.7381597306585572</v>
      </c>
      <c r="AI720" s="45">
        <f>AD720+AB720+SUM($AA$704:AA720)</f>
        <v>8.7381597306585572</v>
      </c>
    </row>
    <row r="721" spans="5:35" ht="14.4" x14ac:dyDescent="0.3">
      <c r="E721" s="89">
        <v>40119.411805555559</v>
      </c>
      <c r="F721" s="86">
        <f t="shared" si="336"/>
        <v>235.94583333333867</v>
      </c>
      <c r="G721" s="86">
        <v>17237.400000000001</v>
      </c>
      <c r="H721" s="86">
        <v>4.08</v>
      </c>
      <c r="I721" s="86"/>
      <c r="J721" s="86">
        <v>2312</v>
      </c>
      <c r="K721" s="86"/>
      <c r="L721" s="79">
        <v>1037</v>
      </c>
      <c r="M721" s="86"/>
      <c r="N721" s="42">
        <v>7.15</v>
      </c>
      <c r="O721" s="90"/>
      <c r="P721" s="90"/>
      <c r="Q721" s="90"/>
      <c r="R721" s="87"/>
      <c r="S721" s="87"/>
      <c r="V721" s="43">
        <f t="shared" si="329"/>
        <v>9.7325802917578348E-6</v>
      </c>
      <c r="W721" s="43">
        <f t="shared" si="330"/>
        <v>1.3658443645978495E-3</v>
      </c>
      <c r="X721" s="43">
        <f t="shared" si="331"/>
        <v>3.8281452813502211E-6</v>
      </c>
      <c r="Y721" s="22">
        <f>X721+W721+SUM($V$704:V721)</f>
        <v>1.4353953421788609E-3</v>
      </c>
      <c r="Z721" s="1">
        <f t="shared" si="340"/>
        <v>-3.7285513344265663E-6</v>
      </c>
      <c r="AA721" s="22">
        <f t="shared" si="332"/>
        <v>4.1118720470869237E-2</v>
      </c>
      <c r="AB721" s="44">
        <f t="shared" si="333"/>
        <v>5.7704915809605328</v>
      </c>
      <c r="AC721" s="44">
        <f t="shared" si="334"/>
        <v>0.47969939723122379</v>
      </c>
      <c r="AD721" s="44">
        <f t="shared" si="335"/>
        <v>2.5095405385682326</v>
      </c>
      <c r="AE721" s="44">
        <f t="shared" si="337"/>
        <v>0.47969939723122373</v>
      </c>
      <c r="AF721" s="44">
        <f t="shared" si="338"/>
        <v>2.0290683083004177</v>
      </c>
      <c r="AG721" s="44">
        <f t="shared" si="339"/>
        <v>7.7283303659099088E-4</v>
      </c>
      <c r="AH721" s="45">
        <f>AD721+AB721+SUM($AA$704:AA721)</f>
        <v>8.7881169413309266</v>
      </c>
      <c r="AI721" s="45">
        <f>AD721+AB721+SUM($AA$704:AA721)</f>
        <v>8.7881169413309266</v>
      </c>
    </row>
    <row r="722" spans="5:35" ht="14.4" x14ac:dyDescent="0.3">
      <c r="E722" s="89">
        <v>40161.467361111114</v>
      </c>
      <c r="F722" s="86">
        <f t="shared" si="336"/>
        <v>278.00138888889342</v>
      </c>
      <c r="G722" s="86">
        <v>18184</v>
      </c>
      <c r="H722" s="86">
        <v>0</v>
      </c>
      <c r="I722" s="86"/>
      <c r="J722" s="86">
        <v>2548</v>
      </c>
      <c r="K722" s="86"/>
      <c r="L722" s="79">
        <v>1037</v>
      </c>
      <c r="M722" s="86"/>
      <c r="N722" s="42">
        <v>7.15</v>
      </c>
      <c r="O722" s="90"/>
      <c r="P722" s="90"/>
      <c r="Q722" s="90"/>
      <c r="R722" s="87"/>
      <c r="S722" s="87"/>
      <c r="V722" s="43">
        <f t="shared" si="329"/>
        <v>0</v>
      </c>
      <c r="W722" s="43">
        <f t="shared" si="330"/>
        <v>0</v>
      </c>
      <c r="X722" s="43">
        <f t="shared" si="331"/>
        <v>0</v>
      </c>
      <c r="Y722" s="22">
        <f>X722+W722+SUM($V$704:V722)</f>
        <v>6.5722832299661027E-5</v>
      </c>
      <c r="Z722" s="1">
        <f t="shared" si="340"/>
        <v>-1.0656334882783238E-5</v>
      </c>
      <c r="AA722" s="22">
        <f t="shared" si="332"/>
        <v>4.3376774516010894E-2</v>
      </c>
      <c r="AB722" s="44">
        <f t="shared" si="333"/>
        <v>6.0873808641782592</v>
      </c>
      <c r="AC722" s="44">
        <f t="shared" si="334"/>
        <v>0.50604231724346904</v>
      </c>
      <c r="AD722" s="44">
        <f t="shared" si="335"/>
        <v>2.6473531479993926</v>
      </c>
      <c r="AE722" s="44">
        <f t="shared" si="337"/>
        <v>0.50604231724346882</v>
      </c>
      <c r="AF722" s="44">
        <f t="shared" si="338"/>
        <v>2.1404955572264255</v>
      </c>
      <c r="AG722" s="44">
        <f t="shared" si="339"/>
        <v>8.1527352949810144E-4</v>
      </c>
      <c r="AH722" s="45">
        <f>AD722+AB722+SUM($AA$704:AA722)</f>
        <v>9.2861956084958237</v>
      </c>
      <c r="AI722" s="45">
        <f>AD722+AB722+SUM($AA$704:AA722)</f>
        <v>9.2861956084958237</v>
      </c>
    </row>
    <row r="723" spans="5:35" ht="14.4" x14ac:dyDescent="0.3">
      <c r="E723" s="89">
        <v>40189.432638888888</v>
      </c>
      <c r="F723" s="86">
        <f t="shared" si="336"/>
        <v>305.96666666666715</v>
      </c>
      <c r="G723" s="86">
        <v>18453.7</v>
      </c>
      <c r="H723" s="86">
        <v>4.67</v>
      </c>
      <c r="I723" s="86"/>
      <c r="J723" s="86">
        <v>2772</v>
      </c>
      <c r="K723" s="86"/>
      <c r="L723" s="79">
        <v>1037</v>
      </c>
      <c r="M723" s="86"/>
      <c r="N723" s="42">
        <v>7.15</v>
      </c>
      <c r="O723" s="90"/>
      <c r="P723" s="90"/>
      <c r="Q723" s="90"/>
      <c r="R723" s="87"/>
      <c r="S723" s="87"/>
      <c r="V723" s="43">
        <f t="shared" si="329"/>
        <v>1.1139987735909088E-5</v>
      </c>
      <c r="W723" s="43">
        <f t="shared" si="330"/>
        <v>1.563356172223519E-3</v>
      </c>
      <c r="X723" s="43">
        <f t="shared" si="331"/>
        <v>4.3817251137023367E-6</v>
      </c>
      <c r="Y723" s="22">
        <f>X723+W723+SUM($V$704:V723)</f>
        <v>1.6446007173727913E-3</v>
      </c>
      <c r="Z723" s="1">
        <f t="shared" si="340"/>
        <v>8.6555725458390925E-6</v>
      </c>
      <c r="AA723" s="22">
        <f t="shared" si="332"/>
        <v>4.4020126698532239E-2</v>
      </c>
      <c r="AB723" s="44">
        <f t="shared" si="333"/>
        <v>6.1776671938674852</v>
      </c>
      <c r="AC723" s="44">
        <f t="shared" si="334"/>
        <v>0.51354779529893346</v>
      </c>
      <c r="AD723" s="44">
        <f t="shared" si="335"/>
        <v>2.6866179491441051</v>
      </c>
      <c r="AE723" s="44">
        <f t="shared" si="337"/>
        <v>0.51354779529893335</v>
      </c>
      <c r="AF723" s="44">
        <f t="shared" si="338"/>
        <v>2.1722427884068027</v>
      </c>
      <c r="AG723" s="44">
        <f t="shared" si="339"/>
        <v>8.2736543836884734E-4</v>
      </c>
      <c r="AH723" s="45">
        <f>AD723+AB723+SUM($AA$704:AA723)</f>
        <v>9.4597668660282945</v>
      </c>
      <c r="AI723" s="45">
        <f>AD723+AB723+SUM($AA$704:AA723)</f>
        <v>9.4597668660282945</v>
      </c>
    </row>
    <row r="724" spans="5:35" ht="14.4" x14ac:dyDescent="0.3">
      <c r="E724" s="89">
        <v>40203.488194444442</v>
      </c>
      <c r="F724" s="86">
        <f t="shared" si="336"/>
        <v>320.0222222222219</v>
      </c>
      <c r="G724" s="86">
        <v>19464</v>
      </c>
      <c r="H724" s="86">
        <v>2.62</v>
      </c>
      <c r="I724" s="86"/>
      <c r="J724" s="99">
        <v>2978</v>
      </c>
      <c r="K724" s="99"/>
      <c r="L724" s="79">
        <v>1037</v>
      </c>
      <c r="M724" s="99"/>
      <c r="N724" s="42">
        <v>7.15</v>
      </c>
      <c r="O724" s="90"/>
      <c r="P724" s="90"/>
      <c r="Q724" s="90"/>
      <c r="R724" s="87"/>
      <c r="S724" s="87"/>
      <c r="V724" s="43">
        <f t="shared" si="329"/>
        <v>6.2498432265699826E-6</v>
      </c>
      <c r="W724" s="43">
        <f t="shared" si="330"/>
        <v>8.7708633216822707E-4</v>
      </c>
      <c r="X724" s="43">
        <f t="shared" si="331"/>
        <v>2.4582697640043083E-6</v>
      </c>
      <c r="Y724" s="22">
        <f>X724+W724+SUM($V$704:V724)</f>
        <v>9.6265726519437146E-4</v>
      </c>
      <c r="Z724" s="1">
        <f t="shared" si="340"/>
        <v>-6.3334034812026012E-7</v>
      </c>
      <c r="AA724" s="22">
        <f t="shared" si="332"/>
        <v>4.6430133038915314E-2</v>
      </c>
      <c r="AB724" s="44">
        <f t="shared" si="333"/>
        <v>6.5158810569932708</v>
      </c>
      <c r="AC724" s="44">
        <f t="shared" si="334"/>
        <v>0.54166342184485705</v>
      </c>
      <c r="AD724" s="44">
        <f t="shared" si="335"/>
        <v>2.8337044474626145</v>
      </c>
      <c r="AE724" s="44">
        <f t="shared" si="337"/>
        <v>0.54166342184485694</v>
      </c>
      <c r="AF724" s="44">
        <f t="shared" si="338"/>
        <v>2.2911683637183873</v>
      </c>
      <c r="AG724" s="44">
        <f t="shared" si="339"/>
        <v>8.7266189937038323E-4</v>
      </c>
      <c r="AH724" s="45">
        <f>AD724+AB724+SUM($AA$704:AA724)</f>
        <v>9.9914973605115023</v>
      </c>
      <c r="AI724" s="45">
        <f>AD724+AB724+SUM($AA$704:AA724)</f>
        <v>9.9914973605115023</v>
      </c>
    </row>
    <row r="725" spans="5:35" ht="14.4" x14ac:dyDescent="0.3">
      <c r="E725" s="89">
        <v>40288.462500000001</v>
      </c>
      <c r="F725" s="86">
        <f t="shared" si="336"/>
        <v>404.99652777778101</v>
      </c>
      <c r="G725" s="86">
        <v>19645</v>
      </c>
      <c r="H725" s="86">
        <v>0</v>
      </c>
      <c r="I725" s="86"/>
      <c r="J725" s="86">
        <v>23</v>
      </c>
      <c r="K725" s="86"/>
      <c r="L725" s="79">
        <v>1037</v>
      </c>
      <c r="M725" s="86"/>
      <c r="N725" s="42">
        <v>7.15</v>
      </c>
      <c r="O725" s="90"/>
      <c r="P725" s="90"/>
      <c r="Q725" s="90"/>
      <c r="R725" s="87"/>
      <c r="S725" s="87"/>
      <c r="V725" s="43">
        <f t="shared" si="329"/>
        <v>0</v>
      </c>
      <c r="W725" s="43">
        <f t="shared" si="330"/>
        <v>0</v>
      </c>
      <c r="X725" s="43">
        <f t="shared" si="331"/>
        <v>0</v>
      </c>
      <c r="Y725" s="22">
        <f>X725+W725+SUM($V$704:V725)</f>
        <v>8.3112663262140089E-5</v>
      </c>
      <c r="Z725" s="1">
        <f t="shared" si="340"/>
        <v>-4.3148382808494831E-6</v>
      </c>
      <c r="AA725" s="22">
        <f t="shared" si="332"/>
        <v>4.6861897017544764E-2</v>
      </c>
      <c r="AB725" s="44">
        <f t="shared" si="333"/>
        <v>6.5764736623835187</v>
      </c>
      <c r="AC725" s="44">
        <f t="shared" si="334"/>
        <v>0.54670046866739719</v>
      </c>
      <c r="AD725" s="44">
        <f t="shared" si="335"/>
        <v>2.8600556859023367</v>
      </c>
      <c r="AE725" s="44">
        <f t="shared" si="337"/>
        <v>0.54670046866739719</v>
      </c>
      <c r="AF725" s="44">
        <f t="shared" si="338"/>
        <v>2.3124744402613922</v>
      </c>
      <c r="AG725" s="44">
        <f t="shared" si="339"/>
        <v>8.8077697354763584E-4</v>
      </c>
      <c r="AH725" s="45">
        <f>AD725+AB725+SUM($AA$704:AA725)</f>
        <v>10.12530310135902</v>
      </c>
      <c r="AI725" s="45">
        <f>AD725+AB725+SUM($AA$704:AA725)</f>
        <v>10.12530310135902</v>
      </c>
    </row>
    <row r="726" spans="5:35" ht="14.4" x14ac:dyDescent="0.3">
      <c r="E726" s="89">
        <v>40361.490972222222</v>
      </c>
      <c r="F726" s="86">
        <f t="shared" si="336"/>
        <v>478.02500000000146</v>
      </c>
      <c r="G726" s="86">
        <v>19692</v>
      </c>
      <c r="H726" s="86">
        <v>0</v>
      </c>
      <c r="I726" s="86"/>
      <c r="J726" s="86">
        <v>24</v>
      </c>
      <c r="K726" s="86"/>
      <c r="L726" s="79">
        <v>1037</v>
      </c>
      <c r="M726" s="86"/>
      <c r="N726" s="42">
        <v>7.15</v>
      </c>
      <c r="O726" s="90"/>
      <c r="P726" s="90"/>
      <c r="Q726" s="90"/>
      <c r="R726" s="87"/>
      <c r="S726" s="87"/>
      <c r="V726" s="43">
        <f t="shared" si="329"/>
        <v>0</v>
      </c>
      <c r="W726" s="43">
        <f t="shared" si="330"/>
        <v>0</v>
      </c>
      <c r="X726" s="43">
        <f t="shared" si="331"/>
        <v>0</v>
      </c>
      <c r="Y726" s="22">
        <f>X726+W726+SUM($V$704:V726)</f>
        <v>8.3112663262140089E-5</v>
      </c>
      <c r="Z726" s="1">
        <f t="shared" si="340"/>
        <v>-8.3834907456163199E-6</v>
      </c>
      <c r="AA726" s="22">
        <f t="shared" si="332"/>
        <v>4.6974012525807664E-2</v>
      </c>
      <c r="AB726" s="44">
        <f t="shared" si="333"/>
        <v>6.5922076538384449</v>
      </c>
      <c r="AC726" s="44">
        <f t="shared" si="334"/>
        <v>0.54800843110197939</v>
      </c>
      <c r="AD726" s="44">
        <f t="shared" si="335"/>
        <v>2.8668982726795016</v>
      </c>
      <c r="AE726" s="44">
        <f t="shared" si="337"/>
        <v>0.54800843110197939</v>
      </c>
      <c r="AF726" s="44">
        <f t="shared" si="338"/>
        <v>2.3180069573747688</v>
      </c>
      <c r="AG726" s="44">
        <f t="shared" si="339"/>
        <v>8.8288420275388368E-4</v>
      </c>
      <c r="AH726" s="45">
        <f>AD726+AB726+SUM($AA$704:AA726)</f>
        <v>10.194853692116917</v>
      </c>
      <c r="AI726" s="45">
        <f>AD726+AB726+SUM($AA$704:AA726)</f>
        <v>10.194853692116917</v>
      </c>
    </row>
    <row r="727" spans="5:35" ht="14.4" x14ac:dyDescent="0.3">
      <c r="E727" s="106">
        <v>40507.54583333333</v>
      </c>
      <c r="F727" s="86">
        <f t="shared" si="336"/>
        <v>624.07986111110949</v>
      </c>
      <c r="G727" s="105">
        <v>19394</v>
      </c>
      <c r="H727" s="86">
        <v>0.92</v>
      </c>
      <c r="I727" s="86"/>
      <c r="J727" s="86">
        <v>26</v>
      </c>
      <c r="K727" s="86"/>
      <c r="L727" s="79">
        <v>1037</v>
      </c>
      <c r="M727" s="86"/>
      <c r="N727" s="42">
        <v>7.15</v>
      </c>
      <c r="O727" s="90"/>
      <c r="P727" s="90"/>
      <c r="Q727" s="90"/>
      <c r="R727" s="87"/>
      <c r="S727" s="87"/>
      <c r="V727" s="43">
        <f t="shared" si="329"/>
        <v>2.1946014383375512E-6</v>
      </c>
      <c r="W727" s="43">
        <f t="shared" si="330"/>
        <v>3.0798451358578959E-4</v>
      </c>
      <c r="X727" s="43">
        <f t="shared" si="331"/>
        <v>8.6320923010838324E-7</v>
      </c>
      <c r="Y727" s="22">
        <f>X727+W727+SUM($V$704:V727)</f>
        <v>3.9415498751637561E-4</v>
      </c>
      <c r="Z727" s="1">
        <f t="shared" si="340"/>
        <v>-1.3697653957163971E-6</v>
      </c>
      <c r="AA727" s="22">
        <f t="shared" si="332"/>
        <v>4.6263152494693982E-2</v>
      </c>
      <c r="AB727" s="44">
        <f t="shared" si="333"/>
        <v>6.4924474526987002</v>
      </c>
      <c r="AC727" s="44">
        <f t="shared" si="334"/>
        <v>0.53971539268696878</v>
      </c>
      <c r="AD727" s="44">
        <f t="shared" si="335"/>
        <v>2.8235133607732199</v>
      </c>
      <c r="AE727" s="44">
        <f t="shared" si="337"/>
        <v>0.53971539268696866</v>
      </c>
      <c r="AF727" s="44">
        <f t="shared" si="338"/>
        <v>2.2829284446133586</v>
      </c>
      <c r="AG727" s="44">
        <f t="shared" si="339"/>
        <v>8.6952347289299297E-4</v>
      </c>
      <c r="AH727" s="45">
        <f>AD727+AB727+SUM($AA$704:AA727)</f>
        <v>10.097971731565584</v>
      </c>
      <c r="AI727" s="45">
        <f>AD727+AB727+SUM($AA$704:AA727)</f>
        <v>10.097971731565584</v>
      </c>
    </row>
    <row r="728" spans="5:35" ht="14.4" x14ac:dyDescent="0.3">
      <c r="E728" s="106">
        <v>40534.48541666667</v>
      </c>
      <c r="F728" s="86">
        <f t="shared" si="336"/>
        <v>651.01944444444962</v>
      </c>
      <c r="G728" s="105">
        <v>22709</v>
      </c>
      <c r="H728" s="86">
        <v>1.8</v>
      </c>
      <c r="I728" s="86"/>
      <c r="J728" s="86">
        <v>29</v>
      </c>
      <c r="K728" s="86"/>
      <c r="L728" s="79">
        <v>1037</v>
      </c>
      <c r="M728" s="86"/>
      <c r="N728" s="42">
        <v>7.15</v>
      </c>
      <c r="O728" s="90"/>
      <c r="P728" s="90"/>
      <c r="Q728" s="90"/>
      <c r="R728" s="87"/>
      <c r="S728" s="87"/>
      <c r="V728" s="43">
        <f t="shared" si="329"/>
        <v>4.2937854228343386E-6</v>
      </c>
      <c r="W728" s="43">
        <f t="shared" si="330"/>
        <v>6.0257839614611015E-4</v>
      </c>
      <c r="X728" s="43">
        <f t="shared" si="331"/>
        <v>1.6888876241250975E-6</v>
      </c>
      <c r="Y728" s="22">
        <f>X728+W728+SUM($V$704:V728)</f>
        <v>6.938683338935473E-4</v>
      </c>
      <c r="Z728" s="1">
        <f t="shared" si="340"/>
        <v>2.2766430411256295E-6</v>
      </c>
      <c r="AA728" s="22">
        <f t="shared" si="332"/>
        <v>5.4170873981747213E-2</v>
      </c>
      <c r="AB728" s="44">
        <f t="shared" si="333"/>
        <v>7.6021959989344525</v>
      </c>
      <c r="AC728" s="44">
        <f t="shared" si="334"/>
        <v>0.63196848780696979</v>
      </c>
      <c r="AD728" s="44">
        <f t="shared" si="335"/>
        <v>3.3061341089924228</v>
      </c>
      <c r="AE728" s="44">
        <f t="shared" si="337"/>
        <v>0.63196848780696968</v>
      </c>
      <c r="AF728" s="44">
        <f t="shared" si="338"/>
        <v>2.6731474708015237</v>
      </c>
      <c r="AG728" s="44">
        <f t="shared" si="339"/>
        <v>1.01815038392941E-3</v>
      </c>
      <c r="AH728" s="45">
        <f>AD728+AB728+SUM($AA$704:AA728)</f>
        <v>11.744511900002287</v>
      </c>
      <c r="AI728" s="45">
        <f>AD728+AB728+SUM($AA$704:AA728)</f>
        <v>11.744511900002287</v>
      </c>
    </row>
    <row r="729" spans="5:35" ht="14.4" x14ac:dyDescent="0.3">
      <c r="E729" s="106">
        <v>40610.468055555553</v>
      </c>
      <c r="F729" s="86">
        <f t="shared" si="336"/>
        <v>727.00208333333285</v>
      </c>
      <c r="G729" s="105">
        <v>23019</v>
      </c>
      <c r="H729" s="86">
        <v>7.17</v>
      </c>
      <c r="I729" s="86"/>
      <c r="J729" s="86">
        <v>13</v>
      </c>
      <c r="K729" s="86"/>
      <c r="L729" s="79">
        <v>1037</v>
      </c>
      <c r="M729" s="86"/>
      <c r="N729" s="42">
        <v>7.15</v>
      </c>
      <c r="O729" s="90"/>
      <c r="P729" s="90"/>
      <c r="Q729" s="90"/>
      <c r="R729" s="87"/>
      <c r="S729" s="87"/>
      <c r="V729" s="43">
        <f t="shared" si="329"/>
        <v>1.7103578600956781E-5</v>
      </c>
      <c r="W729" s="43">
        <f t="shared" si="330"/>
        <v>2.400270611315339E-3</v>
      </c>
      <c r="X729" s="43">
        <f t="shared" si="331"/>
        <v>6.7274023694316384E-6</v>
      </c>
      <c r="Y729" s="22">
        <f>X729+W729+SUM($V$704:V729)</f>
        <v>2.5137026424090396E-3</v>
      </c>
      <c r="Z729" s="1">
        <f t="shared" si="340"/>
        <v>8.5985855805894383E-6</v>
      </c>
      <c r="AA729" s="22">
        <f t="shared" si="332"/>
        <v>5.4910359249013128E-2</v>
      </c>
      <c r="AB729" s="44">
        <f t="shared" si="333"/>
        <v>7.7059733893818381</v>
      </c>
      <c r="AC729" s="44">
        <f t="shared" si="334"/>
        <v>0.64059547407761852</v>
      </c>
      <c r="AD729" s="44">
        <f t="shared" si="335"/>
        <v>3.3512660643311718</v>
      </c>
      <c r="AE729" s="44">
        <f t="shared" si="337"/>
        <v>0.6405954740776183</v>
      </c>
      <c r="AF729" s="44">
        <f t="shared" si="338"/>
        <v>2.7096385411237955</v>
      </c>
      <c r="AG729" s="44">
        <f t="shared" si="339"/>
        <v>1.0320491297578531E-3</v>
      </c>
      <c r="AH729" s="45">
        <f>AD729+AB729+SUM($AA$704:AA729)</f>
        <v>11.948331605037435</v>
      </c>
      <c r="AI729" s="45">
        <f>AD729+AB729+SUM($AA$704:AA729)</f>
        <v>11.948331605037435</v>
      </c>
    </row>
    <row r="730" spans="5:35" ht="14.4" x14ac:dyDescent="0.3">
      <c r="E730" s="89">
        <v>40659.459722222222</v>
      </c>
      <c r="F730" s="86">
        <f t="shared" si="336"/>
        <v>775.99375000000146</v>
      </c>
      <c r="G730" s="86">
        <v>20305</v>
      </c>
      <c r="H730" s="85">
        <v>4.88</v>
      </c>
      <c r="I730" s="85"/>
      <c r="J730" s="86">
        <v>31</v>
      </c>
      <c r="K730" s="86"/>
      <c r="L730" s="79">
        <v>1037</v>
      </c>
      <c r="M730" s="86"/>
      <c r="N730" s="42">
        <v>7.15</v>
      </c>
      <c r="O730" s="90"/>
      <c r="P730" s="90"/>
      <c r="Q730" s="90"/>
      <c r="R730" s="87"/>
      <c r="S730" s="87"/>
      <c r="V730" s="43">
        <f t="shared" si="329"/>
        <v>1.1640929368573095E-5</v>
      </c>
      <c r="W730" s="43">
        <f t="shared" si="330"/>
        <v>1.6336569851072317E-3</v>
      </c>
      <c r="X730" s="43">
        <f t="shared" si="331"/>
        <v>4.5787620031835982E-6</v>
      </c>
      <c r="Y730" s="22">
        <f>X730+W730+SUM($V$704:V730)</f>
        <v>1.7565813052032571E-3</v>
      </c>
      <c r="Z730" s="1">
        <f t="shared" si="340"/>
        <v>1.1465962461268533E-5</v>
      </c>
      <c r="AA730" s="22">
        <f t="shared" si="332"/>
        <v>4.8436285005917359E-2</v>
      </c>
      <c r="AB730" s="44">
        <f t="shared" si="333"/>
        <v>6.7974190743037592</v>
      </c>
      <c r="AC730" s="44">
        <f t="shared" si="334"/>
        <v>0.56506760072748785</v>
      </c>
      <c r="AD730" s="44">
        <f t="shared" si="335"/>
        <v>2.9561430746880606</v>
      </c>
      <c r="AE730" s="44">
        <f t="shared" si="337"/>
        <v>0.56506760072748796</v>
      </c>
      <c r="AF730" s="44">
        <f t="shared" si="338"/>
        <v>2.3901651061088098</v>
      </c>
      <c r="AG730" s="44">
        <f t="shared" si="339"/>
        <v>9.1036785176303123E-4</v>
      </c>
      <c r="AH730" s="45">
        <f>AD730+AB730+SUM($AA$704:AA730)</f>
        <v>10.693090585322164</v>
      </c>
      <c r="AI730" s="45">
        <f>AD730+AB730+SUM($AA$704:AA730)</f>
        <v>10.693090585322164</v>
      </c>
    </row>
    <row r="731" spans="5:35" ht="14.4" x14ac:dyDescent="0.3">
      <c r="E731" s="89">
        <v>40695.525694444441</v>
      </c>
      <c r="F731" s="86">
        <f t="shared" si="336"/>
        <v>812.05972222222044</v>
      </c>
      <c r="G731" s="86">
        <v>19258</v>
      </c>
      <c r="H731" s="85">
        <v>1.67</v>
      </c>
      <c r="I731" s="85"/>
      <c r="J731" s="86">
        <v>24</v>
      </c>
      <c r="K731" s="86"/>
      <c r="L731" s="79">
        <v>1037</v>
      </c>
      <c r="M731" s="86"/>
      <c r="N731" s="42">
        <v>7.15</v>
      </c>
      <c r="O731" s="90"/>
      <c r="P731" s="90"/>
      <c r="Q731" s="90"/>
      <c r="R731" s="87"/>
      <c r="S731" s="87"/>
      <c r="V731" s="43">
        <f t="shared" si="329"/>
        <v>3.9836786978518583E-6</v>
      </c>
      <c r="W731" s="43">
        <f t="shared" si="330"/>
        <v>5.5905884531333558E-4</v>
      </c>
      <c r="X731" s="43">
        <f t="shared" si="331"/>
        <v>1.5669124068271737E-6</v>
      </c>
      <c r="Y731" s="22">
        <f>X731+W731+SUM($V$704:V731)</f>
        <v>6.8295499451085653E-4</v>
      </c>
      <c r="Z731" s="1">
        <f t="shared" si="340"/>
        <v>6.4874676205650614E-7</v>
      </c>
      <c r="AA731" s="22">
        <f t="shared" si="332"/>
        <v>4.593873315163538E-2</v>
      </c>
      <c r="AB731" s="44">
        <f t="shared" si="333"/>
        <v>6.4469193072121049</v>
      </c>
      <c r="AC731" s="44">
        <f t="shared" si="334"/>
        <v>0.53593065032307119</v>
      </c>
      <c r="AD731" s="44">
        <f t="shared" si="335"/>
        <v>2.8037135352052527</v>
      </c>
      <c r="AE731" s="44">
        <f t="shared" si="337"/>
        <v>0.53593065032307119</v>
      </c>
      <c r="AF731" s="44">
        <f t="shared" si="338"/>
        <v>2.2669194589235877</v>
      </c>
      <c r="AG731" s="44">
        <f t="shared" si="339"/>
        <v>8.6342595859406309E-4</v>
      </c>
      <c r="AH731" s="45">
        <f>AD731+AB731+SUM($AA$704:AA731)</f>
        <v>10.236100011899335</v>
      </c>
      <c r="AI731" s="45">
        <f>AD731+AB731+SUM($AA$704:AA731)</f>
        <v>10.236100011899335</v>
      </c>
    </row>
    <row r="732" spans="5:35" ht="14.4" x14ac:dyDescent="0.3">
      <c r="E732" s="89">
        <v>40749.46875</v>
      </c>
      <c r="F732" s="86">
        <f t="shared" si="336"/>
        <v>866.00277777777956</v>
      </c>
      <c r="G732" s="97">
        <v>20347</v>
      </c>
      <c r="H732" s="86">
        <v>0</v>
      </c>
      <c r="I732" s="86"/>
      <c r="J732" s="90" t="s">
        <v>138</v>
      </c>
      <c r="K732" s="90"/>
      <c r="L732" s="79">
        <v>1037</v>
      </c>
      <c r="M732" s="90"/>
      <c r="N732" s="42">
        <v>7.15</v>
      </c>
      <c r="O732" s="102"/>
      <c r="P732" s="90"/>
      <c r="Q732" s="90"/>
      <c r="R732" s="87"/>
      <c r="S732" s="87"/>
      <c r="V732" s="43">
        <f t="shared" si="329"/>
        <v>0</v>
      </c>
      <c r="W732" s="43">
        <f t="shared" si="330"/>
        <v>0</v>
      </c>
      <c r="X732" s="43">
        <f t="shared" si="331"/>
        <v>0</v>
      </c>
      <c r="Y732" s="22">
        <f>X732+W732+SUM($V$704:V732)</f>
        <v>1.2232923679069373E-4</v>
      </c>
      <c r="Z732" s="1">
        <f t="shared" si="340"/>
        <v>-1.7962284863555753E-5</v>
      </c>
      <c r="AA732" s="22">
        <f t="shared" si="332"/>
        <v>4.8536473332450161E-2</v>
      </c>
      <c r="AB732" s="44">
        <f t="shared" si="333"/>
        <v>6.8114792368805013</v>
      </c>
      <c r="AC732" s="44">
        <f t="shared" si="334"/>
        <v>0.56623641822222082</v>
      </c>
      <c r="AD732" s="44">
        <f t="shared" si="335"/>
        <v>2.9622577267016963</v>
      </c>
      <c r="AE732" s="44">
        <f t="shared" si="337"/>
        <v>0.56623641822222071</v>
      </c>
      <c r="AF732" s="44">
        <f t="shared" si="338"/>
        <v>2.3951090575718261</v>
      </c>
      <c r="AG732" s="44">
        <f t="shared" si="339"/>
        <v>9.12250907649465E-4</v>
      </c>
      <c r="AH732" s="45">
        <f>AD732+AB732+SUM($AA$704:AA732)</f>
        <v>10.807740606396626</v>
      </c>
      <c r="AI732" s="45">
        <f>AD732+AB732+SUM($AA$704:AA732)</f>
        <v>10.807740606396626</v>
      </c>
    </row>
    <row r="733" spans="5:35" ht="14.4" x14ac:dyDescent="0.3">
      <c r="E733" s="89">
        <v>40800.384027777778</v>
      </c>
      <c r="F733" s="86">
        <f t="shared" si="336"/>
        <v>916.91805555555766</v>
      </c>
      <c r="G733" s="86">
        <v>21300</v>
      </c>
      <c r="H733" s="85">
        <v>2.15</v>
      </c>
      <c r="I733" s="85"/>
      <c r="J733" s="86">
        <v>6</v>
      </c>
      <c r="K733" s="86"/>
      <c r="L733" s="79">
        <v>1037</v>
      </c>
      <c r="M733" s="86"/>
      <c r="N733" s="42">
        <v>7.15</v>
      </c>
      <c r="O733" s="90"/>
      <c r="P733" s="90"/>
      <c r="Q733" s="90"/>
      <c r="R733" s="87"/>
      <c r="S733" s="87"/>
      <c r="V733" s="43">
        <f t="shared" si="329"/>
        <v>5.1286881439410151E-6</v>
      </c>
      <c r="W733" s="43">
        <f t="shared" si="330"/>
        <v>7.1974641761896475E-4</v>
      </c>
      <c r="X733" s="43">
        <f t="shared" si="331"/>
        <v>2.0172824399271996E-6</v>
      </c>
      <c r="Y733" s="22">
        <f>X733+W733+SUM($V$704:V733)</f>
        <v>8.4922162499352671E-4</v>
      </c>
      <c r="Z733" s="1">
        <f t="shared" si="340"/>
        <v>-6.3262310123764468E-6</v>
      </c>
      <c r="AA733" s="22">
        <f t="shared" si="332"/>
        <v>5.080979417020634E-2</v>
      </c>
      <c r="AB733" s="44">
        <f t="shared" si="333"/>
        <v>7.1305110210623033</v>
      </c>
      <c r="AC733" s="44">
        <f t="shared" si="334"/>
        <v>0.59275744375747319</v>
      </c>
      <c r="AD733" s="44">
        <f t="shared" si="335"/>
        <v>3.101002092630174</v>
      </c>
      <c r="AE733" s="44">
        <f t="shared" si="337"/>
        <v>0.59275744375747308</v>
      </c>
      <c r="AF733" s="44">
        <f t="shared" si="338"/>
        <v>2.5072896705302949</v>
      </c>
      <c r="AG733" s="44">
        <f t="shared" si="339"/>
        <v>9.5497834240593747E-4</v>
      </c>
      <c r="AH733" s="45">
        <f>AD733+AB733+SUM($AA$704:AA733)</f>
        <v>11.316326550677111</v>
      </c>
      <c r="AI733" s="45">
        <f>AD733+AB733+SUM($AA$704:AA733)</f>
        <v>11.316326550677111</v>
      </c>
    </row>
    <row r="734" spans="5:35" ht="14.4" x14ac:dyDescent="0.3">
      <c r="E734" s="89">
        <v>40854.427777777775</v>
      </c>
      <c r="F734" s="86">
        <f t="shared" si="336"/>
        <v>970.96180555555475</v>
      </c>
      <c r="G734" s="86">
        <v>23352</v>
      </c>
      <c r="H734" s="85">
        <v>2.2400000000000002</v>
      </c>
      <c r="I734" s="85"/>
      <c r="J734" s="86">
        <v>10</v>
      </c>
      <c r="K734" s="86"/>
      <c r="L734" s="79">
        <v>1037</v>
      </c>
      <c r="M734" s="86"/>
      <c r="N734" s="42">
        <v>7.15</v>
      </c>
      <c r="O734" s="90"/>
      <c r="P734" s="90"/>
      <c r="Q734" s="90"/>
      <c r="R734" s="87"/>
      <c r="S734" s="87"/>
      <c r="V734" s="43">
        <f t="shared" si="329"/>
        <v>5.3433774150827334E-6</v>
      </c>
      <c r="W734" s="43">
        <f t="shared" si="330"/>
        <v>7.4987533742627041E-4</v>
      </c>
      <c r="X734" s="43">
        <f t="shared" si="331"/>
        <v>2.101726821133455E-6</v>
      </c>
      <c r="Y734" s="22">
        <f>X734+W734+SUM($V$704:V734)</f>
        <v>8.8477836659712138E-4</v>
      </c>
      <c r="Z734" s="1">
        <f t="shared" si="340"/>
        <v>2.4822030001416963E-6</v>
      </c>
      <c r="AA734" s="22">
        <f t="shared" si="332"/>
        <v>5.5704709552237483E-2</v>
      </c>
      <c r="AB734" s="44">
        <f t="shared" si="333"/>
        <v>7.817450392668869</v>
      </c>
      <c r="AC734" s="44">
        <f t="shared" si="334"/>
        <v>0.64986252707157321</v>
      </c>
      <c r="AD734" s="44">
        <f t="shared" si="335"/>
        <v>3.3997465195821506</v>
      </c>
      <c r="AE734" s="44">
        <f t="shared" si="337"/>
        <v>0.64986252707157321</v>
      </c>
      <c r="AF734" s="44">
        <f t="shared" si="338"/>
        <v>2.7488370134377202</v>
      </c>
      <c r="AG734" s="44">
        <f t="shared" si="339"/>
        <v>1.046979072857439E-3</v>
      </c>
      <c r="AH734" s="45">
        <f>AD734+AB734+SUM($AA$704:AA734)</f>
        <v>12.357715058787891</v>
      </c>
      <c r="AI734" s="45">
        <f>AD734+AB734+SUM($AA$704:AA734)</f>
        <v>12.357715058787891</v>
      </c>
    </row>
    <row r="735" spans="5:35" ht="14.4" x14ac:dyDescent="0.3">
      <c r="E735" s="89">
        <v>40942.504166666666</v>
      </c>
      <c r="F735" s="86">
        <f t="shared" si="336"/>
        <v>1059.0381944444453</v>
      </c>
      <c r="G735" s="86">
        <v>25343</v>
      </c>
      <c r="H735" s="85">
        <v>2.1800000000000002</v>
      </c>
      <c r="I735" s="85"/>
      <c r="J735" s="86">
        <v>14</v>
      </c>
      <c r="K735" s="86"/>
      <c r="L735" s="79">
        <v>1037</v>
      </c>
      <c r="M735" s="86"/>
      <c r="N735" s="42">
        <v>7.15</v>
      </c>
      <c r="O735" s="90"/>
      <c r="P735" s="90"/>
      <c r="Q735" s="90"/>
      <c r="R735" s="87"/>
      <c r="S735" s="87"/>
      <c r="V735" s="43">
        <f t="shared" si="329"/>
        <v>5.2002512343215878E-6</v>
      </c>
      <c r="W735" s="43">
        <f t="shared" si="330"/>
        <v>7.2978939088806671E-4</v>
      </c>
      <c r="X735" s="43">
        <f t="shared" si="331"/>
        <v>2.0454305669959516E-6</v>
      </c>
      <c r="Y735" s="22">
        <f>X735+W735+SUM($V$704:V735)</f>
        <v>8.6983637503910169E-4</v>
      </c>
      <c r="Z735" s="1">
        <f t="shared" si="340"/>
        <v>3.2400471652229325E-6</v>
      </c>
      <c r="AA735" s="22">
        <f t="shared" si="332"/>
        <v>6.0454113317161468E-2</v>
      </c>
      <c r="AB735" s="44">
        <f t="shared" si="333"/>
        <v>8.4839690519615942</v>
      </c>
      <c r="AC735" s="44">
        <f t="shared" si="334"/>
        <v>0.7052700421195135</v>
      </c>
      <c r="AD735" s="44">
        <f t="shared" si="335"/>
        <v>3.6896101424190837</v>
      </c>
      <c r="AE735" s="44">
        <f t="shared" si="337"/>
        <v>0.7052700421195135</v>
      </c>
      <c r="AF735" s="44">
        <f t="shared" si="338"/>
        <v>2.9832038554107632</v>
      </c>
      <c r="AG735" s="44">
        <f t="shared" si="339"/>
        <v>1.1362448888072145E-3</v>
      </c>
      <c r="AH735" s="45">
        <f>AD735+AB735+SUM($AA$704:AA735)</f>
        <v>13.374551454234712</v>
      </c>
      <c r="AI735" s="45">
        <f>AD735+AB735+SUM($AA$704:AA735)</f>
        <v>13.374551454234712</v>
      </c>
    </row>
    <row r="736" spans="5:35" ht="14.4" x14ac:dyDescent="0.3">
      <c r="E736" s="89">
        <v>41016.567361111112</v>
      </c>
      <c r="F736" s="86">
        <f t="shared" si="336"/>
        <v>1133.101388888892</v>
      </c>
      <c r="G736" s="86">
        <v>24711</v>
      </c>
      <c r="H736" s="85">
        <v>1.76</v>
      </c>
      <c r="I736" s="85"/>
      <c r="J736" s="86">
        <v>23</v>
      </c>
      <c r="K736" s="86"/>
      <c r="L736" s="79">
        <v>1037</v>
      </c>
      <c r="M736" s="86"/>
      <c r="N736" s="42">
        <v>7.15</v>
      </c>
      <c r="O736" s="90"/>
      <c r="P736" s="90"/>
      <c r="Q736" s="90"/>
      <c r="R736" s="87"/>
      <c r="S736" s="87"/>
      <c r="V736" s="43">
        <f t="shared" ref="V736:V763" si="341">($A$15*L736/1000/$A$13*H736)/$Q$704</f>
        <v>4.1983679689935757E-6</v>
      </c>
      <c r="W736" s="43">
        <f t="shared" ref="W736:W763" si="342">($U$704*L736/1000/$A$13*H736)/$Q$704</f>
        <v>5.8918776512064102E-4</v>
      </c>
      <c r="X736" s="43">
        <f t="shared" ref="X736:X763" si="343">($A$46*$S$704*H736*L736/1000000)/$Q$704</f>
        <v>1.6513567880334287E-6</v>
      </c>
      <c r="Y736" s="22">
        <f>X736+W736+SUM($V$704:V736)</f>
        <v>7.3303904346170711E-4</v>
      </c>
      <c r="Z736" s="1">
        <f t="shared" si="340"/>
        <v>-5.148365099645843E-7</v>
      </c>
      <c r="AA736" s="22">
        <f t="shared" si="332"/>
        <v>5.8946517546477416E-2</v>
      </c>
      <c r="AB736" s="44">
        <f t="shared" si="333"/>
        <v>8.2723970817591823</v>
      </c>
      <c r="AC736" s="44">
        <f t="shared" si="334"/>
        <v>0.68768212172257825</v>
      </c>
      <c r="AD736" s="44">
        <f t="shared" si="335"/>
        <v>3.5975991883091183</v>
      </c>
      <c r="AE736" s="44">
        <f t="shared" si="337"/>
        <v>0.68768212172257825</v>
      </c>
      <c r="AF736" s="44">
        <f t="shared" si="338"/>
        <v>2.9088091572053574</v>
      </c>
      <c r="AG736" s="44">
        <f t="shared" si="339"/>
        <v>1.1079093811827757E-3</v>
      </c>
      <c r="AH736" s="45">
        <f>AD736+AB736+SUM($AA$704:AA736)</f>
        <v>13.129915047468812</v>
      </c>
      <c r="AI736" s="45">
        <f>AD736+AB736+SUM($AA$704:AA736)</f>
        <v>13.129915047468812</v>
      </c>
    </row>
    <row r="737" spans="4:35" ht="14.4" x14ac:dyDescent="0.3">
      <c r="E737" s="89">
        <v>41085.529861111114</v>
      </c>
      <c r="F737" s="86">
        <f t="shared" si="336"/>
        <v>1202.0638888888934</v>
      </c>
      <c r="G737" s="86">
        <v>23691</v>
      </c>
      <c r="H737" s="85">
        <v>3.57</v>
      </c>
      <c r="I737" s="85"/>
      <c r="J737" s="86">
        <v>24</v>
      </c>
      <c r="K737" s="86"/>
      <c r="L737" s="79">
        <v>1037</v>
      </c>
      <c r="M737" s="86"/>
      <c r="N737" s="42">
        <v>7.15</v>
      </c>
      <c r="O737" s="90"/>
      <c r="P737" s="90"/>
      <c r="Q737" s="90"/>
      <c r="R737" s="87"/>
      <c r="S737" s="87"/>
      <c r="V737" s="43">
        <f t="shared" si="341"/>
        <v>8.5160077552881036E-6</v>
      </c>
      <c r="W737" s="43">
        <f t="shared" si="342"/>
        <v>1.1951138190231182E-3</v>
      </c>
      <c r="X737" s="43">
        <f t="shared" si="343"/>
        <v>3.3496271211814435E-6</v>
      </c>
      <c r="Y737" s="22">
        <f>X737+W737+SUM($V$704:V737)</f>
        <v>1.3491793754526204E-3</v>
      </c>
      <c r="Z737" s="1">
        <f t="shared" si="340"/>
        <v>1.543111684092479E-6</v>
      </c>
      <c r="AA737" s="22">
        <f t="shared" si="332"/>
        <v>5.6513372473537951E-2</v>
      </c>
      <c r="AB737" s="44">
        <f t="shared" si="333"/>
        <v>7.9309359906097194</v>
      </c>
      <c r="AC737" s="44">
        <f t="shared" si="334"/>
        <v>0.6592965539933473</v>
      </c>
      <c r="AD737" s="44">
        <f t="shared" si="335"/>
        <v>3.449100496549363</v>
      </c>
      <c r="AE737" s="44">
        <f t="shared" si="337"/>
        <v>0.65929655399334708</v>
      </c>
      <c r="AF737" s="44">
        <f t="shared" si="338"/>
        <v>2.7887417645320753</v>
      </c>
      <c r="AG737" s="44">
        <f t="shared" si="339"/>
        <v>1.0621780239408009E-3</v>
      </c>
      <c r="AH737" s="45">
        <f>AD737+AB737+SUM($AA$704:AA737)</f>
        <v>12.696468637033131</v>
      </c>
      <c r="AI737" s="45">
        <f>AD737+AB737+SUM($AA$704:AA737)</f>
        <v>12.696468637033131</v>
      </c>
    </row>
    <row r="738" spans="4:35" ht="14.4" x14ac:dyDescent="0.3">
      <c r="E738" s="89">
        <v>41130.619444444441</v>
      </c>
      <c r="F738" s="86">
        <f t="shared" si="336"/>
        <v>1247.1534722222204</v>
      </c>
      <c r="G738" s="86">
        <v>23078</v>
      </c>
      <c r="H738" s="86">
        <v>3.25</v>
      </c>
      <c r="I738" s="86"/>
      <c r="J738" s="86">
        <v>25</v>
      </c>
      <c r="K738" s="86"/>
      <c r="L738" s="79">
        <v>1037</v>
      </c>
      <c r="M738" s="86"/>
      <c r="N738" s="42">
        <v>7.15</v>
      </c>
      <c r="O738" s="90"/>
      <c r="P738" s="90"/>
      <c r="Q738" s="90"/>
      <c r="R738" s="87"/>
      <c r="S738" s="87"/>
      <c r="V738" s="43">
        <f t="shared" si="341"/>
        <v>7.7526681245620007E-6</v>
      </c>
      <c r="W738" s="43">
        <f t="shared" si="342"/>
        <v>1.0879887708193656E-3</v>
      </c>
      <c r="X738" s="43">
        <f t="shared" si="343"/>
        <v>3.0493804324480924E-6</v>
      </c>
      <c r="Y738" s="22">
        <f>X738+W738+SUM($V$704:V738)</f>
        <v>1.2495067486846965E-3</v>
      </c>
      <c r="Z738" s="1">
        <f t="shared" si="340"/>
        <v>2.795029531287574E-6</v>
      </c>
      <c r="AA738" s="22">
        <f t="shared" si="332"/>
        <v>5.5051099993428255E-2</v>
      </c>
      <c r="AB738" s="44">
        <f t="shared" si="333"/>
        <v>7.7257245701444051</v>
      </c>
      <c r="AC738" s="44">
        <f t="shared" si="334"/>
        <v>0.64223738436783884</v>
      </c>
      <c r="AD738" s="44">
        <f t="shared" si="335"/>
        <v>3.3598556945408058</v>
      </c>
      <c r="AE738" s="44">
        <f t="shared" si="337"/>
        <v>0.64223738436783873</v>
      </c>
      <c r="AF738" s="44">
        <f t="shared" si="338"/>
        <v>2.7165836157980352</v>
      </c>
      <c r="AG738" s="44">
        <f t="shared" si="339"/>
        <v>1.0346943749316539E-3</v>
      </c>
      <c r="AH738" s="45">
        <f>AD738+AB738+SUM($AA$704:AA738)</f>
        <v>12.457063514552688</v>
      </c>
      <c r="AI738" s="45">
        <f>AD738+AB738+SUM($AA$704:AA738)</f>
        <v>12.457063514552688</v>
      </c>
    </row>
    <row r="739" spans="4:35" ht="14.4" x14ac:dyDescent="0.3">
      <c r="E739" s="89">
        <v>41157.573611111111</v>
      </c>
      <c r="F739" s="86">
        <f t="shared" si="336"/>
        <v>1274.1076388888905</v>
      </c>
      <c r="G739" s="86">
        <v>24161</v>
      </c>
      <c r="H739" s="88">
        <v>3.23</v>
      </c>
      <c r="I739" s="88"/>
      <c r="J739" s="86"/>
      <c r="K739" s="86"/>
      <c r="L739" s="79">
        <v>1037</v>
      </c>
      <c r="M739" s="86"/>
      <c r="N739" s="42">
        <v>7.15</v>
      </c>
      <c r="O739" s="90"/>
      <c r="P739" s="90"/>
      <c r="Q739" s="90"/>
      <c r="R739" s="87"/>
      <c r="S739" s="87"/>
      <c r="V739" s="43">
        <f t="shared" si="341"/>
        <v>7.7049593976416189E-6</v>
      </c>
      <c r="W739" s="43">
        <f t="shared" si="342"/>
        <v>1.0812934553066308E-3</v>
      </c>
      <c r="X739" s="43">
        <f t="shared" si="343"/>
        <v>3.0306150144022588E-6</v>
      </c>
      <c r="Y739" s="22">
        <f>X739+W739+SUM($V$704:V739)</f>
        <v>1.2504976271515574E-3</v>
      </c>
      <c r="Z739" s="1">
        <f t="shared" si="340"/>
        <v>3.5700826903246703E-6</v>
      </c>
      <c r="AA739" s="22">
        <f t="shared" si="332"/>
        <v>5.7634527556166916E-2</v>
      </c>
      <c r="AB739" s="44">
        <f t="shared" si="333"/>
        <v>8.0882759051589819</v>
      </c>
      <c r="AC739" s="44">
        <f t="shared" si="334"/>
        <v>0.67237617833916918</v>
      </c>
      <c r="AD739" s="44">
        <f t="shared" si="335"/>
        <v>3.5175263643210153</v>
      </c>
      <c r="AE739" s="44">
        <f t="shared" si="337"/>
        <v>0.67237617833916929</v>
      </c>
      <c r="AF739" s="44">
        <f t="shared" si="338"/>
        <v>2.8440669356658428</v>
      </c>
      <c r="AG739" s="44">
        <f t="shared" si="339"/>
        <v>1.0832503160032795E-3</v>
      </c>
      <c r="AH739" s="45">
        <f>AD739+AB739+SUM($AA$704:AA739)</f>
        <v>13.034920046903641</v>
      </c>
      <c r="AI739" s="45">
        <f>AD739+AB739+SUM($AA$704:AA739)</f>
        <v>13.034920046903641</v>
      </c>
    </row>
    <row r="740" spans="4:35" ht="14.4" x14ac:dyDescent="0.3">
      <c r="E740" s="89">
        <v>41191.654166666667</v>
      </c>
      <c r="F740" s="86">
        <f t="shared" si="336"/>
        <v>1308.1881944444467</v>
      </c>
      <c r="G740" s="86">
        <v>3394</v>
      </c>
      <c r="H740" s="86">
        <v>1.8</v>
      </c>
      <c r="I740" s="86"/>
      <c r="J740" s="86"/>
      <c r="K740" s="86"/>
      <c r="L740" s="79">
        <v>1037</v>
      </c>
      <c r="M740" s="86"/>
      <c r="N740" s="42">
        <v>7.15</v>
      </c>
      <c r="O740" s="90"/>
      <c r="P740" s="90"/>
      <c r="Q740" s="90"/>
      <c r="R740" s="87"/>
      <c r="S740" s="87"/>
      <c r="V740" s="43">
        <f t="shared" si="341"/>
        <v>4.2937854228343386E-6</v>
      </c>
      <c r="W740" s="43">
        <f t="shared" si="342"/>
        <v>6.0257839614611015E-4</v>
      </c>
      <c r="X740" s="43">
        <f t="shared" si="343"/>
        <v>1.6888876241250975E-6</v>
      </c>
      <c r="Y740" s="111">
        <f>Y739</f>
        <v>1.2504976271515574E-3</v>
      </c>
      <c r="Z740" s="1">
        <f t="shared" si="340"/>
        <v>-9.1244266747619485E-7</v>
      </c>
      <c r="AA740" s="22">
        <f t="shared" si="332"/>
        <v>8.0961709583887466E-3</v>
      </c>
      <c r="AB740" s="44">
        <f t="shared" si="333"/>
        <v>1.1361950425110543</v>
      </c>
      <c r="AC740" s="44">
        <f t="shared" si="334"/>
        <v>9.4451585169618019E-2</v>
      </c>
      <c r="AD740" s="44">
        <f t="shared" si="335"/>
        <v>0.49412211748294882</v>
      </c>
      <c r="AE740" s="44">
        <f t="shared" si="337"/>
        <v>9.4451585169618005E-2</v>
      </c>
      <c r="AF740" s="44">
        <f t="shared" si="338"/>
        <v>0.39951836346384134</v>
      </c>
      <c r="AG740" s="44">
        <f t="shared" si="339"/>
        <v>1.521688494894719E-4</v>
      </c>
      <c r="AH740" s="45">
        <f>AD740+AB740+SUM($AA$704:AA740)</f>
        <v>3.0675311083760359</v>
      </c>
      <c r="AI740" s="77">
        <f>AI739</f>
        <v>13.034920046903641</v>
      </c>
    </row>
    <row r="741" spans="4:35" ht="14.4" x14ac:dyDescent="0.3">
      <c r="E741" s="89">
        <v>42278.601388888892</v>
      </c>
      <c r="F741" s="86">
        <f t="shared" si="336"/>
        <v>2395.1354166666715</v>
      </c>
      <c r="G741" s="86">
        <v>19419</v>
      </c>
      <c r="H741" s="86">
        <v>2.2000000000000002</v>
      </c>
      <c r="I741" s="86"/>
      <c r="J741" s="86">
        <v>19</v>
      </c>
      <c r="K741" s="86">
        <v>5</v>
      </c>
      <c r="L741" s="86">
        <v>1095</v>
      </c>
      <c r="M741" s="86"/>
      <c r="N741" s="42">
        <v>7.15</v>
      </c>
      <c r="O741" s="90"/>
      <c r="P741" s="90"/>
      <c r="Q741" s="90"/>
      <c r="R741" s="87"/>
      <c r="S741" s="87"/>
      <c r="V741" s="43">
        <f t="shared" si="341"/>
        <v>5.5414813476952324E-6</v>
      </c>
      <c r="W741" s="43">
        <f t="shared" si="342"/>
        <v>7.7767671505195508E-4</v>
      </c>
      <c r="X741" s="43">
        <f t="shared" si="343"/>
        <v>2.1796476409071899E-6</v>
      </c>
      <c r="Y741" s="22">
        <f>X741+W741+SUM($V$740:V741)+$Y$740</f>
        <v>2.0401892566149493E-3</v>
      </c>
      <c r="Z741" s="1">
        <f t="shared" si="340"/>
        <v>7.0485227240170717E-7</v>
      </c>
      <c r="AA741" s="22">
        <f t="shared" si="332"/>
        <v>4.8913648314042595E-2</v>
      </c>
      <c r="AB741" s="44">
        <f t="shared" si="333"/>
        <v>6.8644109679972338</v>
      </c>
      <c r="AC741" s="44">
        <f t="shared" si="334"/>
        <v>0.57063661864793147</v>
      </c>
      <c r="AD741" s="44">
        <f t="shared" ref="AD741:AD755" si="344">($A$14*((L741/1000)*G741/10^6)*(1+($A$28/(10^-N769))+(($A$28*$A$29)/(10^-N769)^2))*1000000)*$S$704/1000/$Q$704</f>
        <v>2.985277312321112</v>
      </c>
      <c r="AE741" s="44">
        <f t="shared" ref="AE741:AE755" si="345">AD741/(1+($A$28/(10^-N769))+(($A$28*$A$29)/(10^-N769)^2))*1</f>
        <v>0.57063661864793147</v>
      </c>
      <c r="AF741" s="44">
        <f t="shared" ref="AF741:AF755" si="346">AD741/(1+($A$28/(10^-N769))+(($A$28*$A$29)/(10^-N769)^2))*($A$28/(10^-N769))</f>
        <v>2.4137213537004287</v>
      </c>
      <c r="AG741" s="44">
        <f t="shared" ref="AG741:AG755" si="347">AD741/(1+($A$28/(10^-N769))+(($A$28*$A$29)/(10^-N769)^2))*(($A$28*$A$29)/(10^-N769)^2)</f>
        <v>9.1933997275198348E-4</v>
      </c>
      <c r="AH741" s="45">
        <f>AD741+AB741+SUM($AA$704:AA741)</f>
        <v>11.335815877014422</v>
      </c>
      <c r="AI741" s="45">
        <f>AD741+AB741+SUM($AA$740:AA741)+$AI$740-$AH$740</f>
        <v>19.874087038118383</v>
      </c>
    </row>
    <row r="742" spans="4:35" ht="14.4" x14ac:dyDescent="0.3">
      <c r="E742" s="28">
        <v>42376.611805555556</v>
      </c>
      <c r="F742" s="86">
        <f t="shared" si="336"/>
        <v>2493.1458333333358</v>
      </c>
      <c r="G742" s="10">
        <v>15786</v>
      </c>
      <c r="H742" s="10">
        <v>8.16</v>
      </c>
      <c r="J742" s="10">
        <v>19</v>
      </c>
      <c r="L742" s="17">
        <v>1051</v>
      </c>
      <c r="N742" s="42">
        <v>7.15</v>
      </c>
      <c r="V742" s="43">
        <f t="shared" si="341"/>
        <v>1.9727949636716457E-5</v>
      </c>
      <c r="W742" s="43">
        <f t="shared" si="342"/>
        <v>2.7685678441510897E-3</v>
      </c>
      <c r="X742" s="43">
        <f t="shared" si="343"/>
        <v>7.7596541768545472E-6</v>
      </c>
      <c r="Y742" s="22">
        <f>X742+W742+SUM($V$740:V742)+$Y$740</f>
        <v>4.0563883418867474E-3</v>
      </c>
      <c r="Z742" s="1">
        <f t="shared" si="340"/>
        <v>1.6269729546797604E-6</v>
      </c>
      <c r="AA742" s="22">
        <f t="shared" si="332"/>
        <v>3.8164879039853675E-2</v>
      </c>
      <c r="AB742" s="44">
        <f t="shared" si="333"/>
        <v>5.3559573514422922</v>
      </c>
      <c r="AC742" s="44">
        <f t="shared" si="334"/>
        <v>0.44523927936401952</v>
      </c>
      <c r="AD742" s="44">
        <f t="shared" si="344"/>
        <v>2.3292629246067871</v>
      </c>
      <c r="AE742" s="44">
        <f t="shared" si="345"/>
        <v>0.44523927936401941</v>
      </c>
      <c r="AF742" s="44">
        <f t="shared" si="346"/>
        <v>1.8833063301361268</v>
      </c>
      <c r="AG742" s="44">
        <f t="shared" si="347"/>
        <v>7.1731510664087685E-4</v>
      </c>
      <c r="AH742" s="45">
        <f>AD742+AB742+SUM($AA$704:AA742)</f>
        <v>9.2095127517850095</v>
      </c>
      <c r="AI742" s="45">
        <f>AD742+AB742+SUM($AA$740:AA742)+$AI$740-$AH$740</f>
        <v>17.74778391288897</v>
      </c>
    </row>
    <row r="743" spans="4:35" ht="14.4" x14ac:dyDescent="0.3">
      <c r="D743" s="16" t="s">
        <v>346</v>
      </c>
      <c r="E743" s="28">
        <v>42384.701388888891</v>
      </c>
      <c r="F743" s="86">
        <f t="shared" si="336"/>
        <v>2501.2354166666701</v>
      </c>
      <c r="G743" s="10">
        <v>4515</v>
      </c>
      <c r="H743" s="10">
        <v>1.6</v>
      </c>
      <c r="L743" s="17">
        <v>1035</v>
      </c>
      <c r="N743" s="42">
        <v>7.15</v>
      </c>
      <c r="V743" s="17">
        <f t="shared" si="341"/>
        <v>3.8093371157257388E-6</v>
      </c>
      <c r="W743" s="17">
        <f t="shared" si="342"/>
        <v>5.3459221258864154E-4</v>
      </c>
      <c r="X743" s="17">
        <f t="shared" si="343"/>
        <v>1.4983381043347058E-6</v>
      </c>
      <c r="Y743" s="111">
        <f>X743+W743+SUM($V$743:V743)+$Y$742</f>
        <v>4.5962882296954497E-3</v>
      </c>
      <c r="Z743" s="1">
        <f t="shared" si="340"/>
        <v>2.1459949722752961E-6</v>
      </c>
      <c r="AA743" s="22">
        <f t="shared" si="332"/>
        <v>1.0749473173438568E-2</v>
      </c>
      <c r="AB743" s="44">
        <f t="shared" si="333"/>
        <v>1.5085523998985728</v>
      </c>
      <c r="AC743" s="44">
        <f t="shared" si="334"/>
        <v>0.12540555111642765</v>
      </c>
      <c r="AD743" s="44">
        <f t="shared" si="344"/>
        <v>0.6560573477987296</v>
      </c>
      <c r="AE743" s="44">
        <f t="shared" si="345"/>
        <v>0.12540555111642765</v>
      </c>
      <c r="AF743" s="44">
        <f t="shared" si="346"/>
        <v>0.53044975858628995</v>
      </c>
      <c r="AG743" s="44">
        <f t="shared" si="347"/>
        <v>2.0203809601194788E-4</v>
      </c>
      <c r="AH743" s="45">
        <f>AD743+AB743+SUM($AA$704:AA743)</f>
        <v>3.6996516966066699</v>
      </c>
      <c r="AI743" s="77">
        <f>AI742</f>
        <v>17.74778391288897</v>
      </c>
    </row>
    <row r="744" spans="4:35" ht="14.4" x14ac:dyDescent="0.3">
      <c r="E744" s="28">
        <v>42387.418055555558</v>
      </c>
      <c r="F744" s="86">
        <f t="shared" si="336"/>
        <v>2503.9520833333372</v>
      </c>
      <c r="G744" s="10">
        <v>6475</v>
      </c>
      <c r="H744" s="10">
        <v>18.68</v>
      </c>
      <c r="J744" s="10">
        <v>12</v>
      </c>
      <c r="K744" s="17">
        <v>5</v>
      </c>
      <c r="L744" s="17">
        <v>1071</v>
      </c>
      <c r="N744" s="42">
        <v>7.15</v>
      </c>
      <c r="V744" s="17">
        <f t="shared" si="341"/>
        <v>4.6020932941788368E-5</v>
      </c>
      <c r="W744" s="17">
        <f t="shared" si="342"/>
        <v>6.4584550065627348E-3</v>
      </c>
      <c r="X744" s="17">
        <f t="shared" si="343"/>
        <v>1.8101552928737517E-5</v>
      </c>
      <c r="Y744" s="22">
        <f>X744+W744+SUM($V$743:V744)+$Y$742</f>
        <v>1.0582775171435735E-2</v>
      </c>
      <c r="Z744" s="1">
        <f t="shared" si="340"/>
        <v>4.5283236789825432E-5</v>
      </c>
      <c r="AA744" s="22">
        <f t="shared" si="332"/>
        <v>1.5952116745079212E-2</v>
      </c>
      <c r="AB744" s="44">
        <f t="shared" si="333"/>
        <v>2.2386775250264299</v>
      </c>
      <c r="AC744" s="44">
        <f t="shared" si="334"/>
        <v>0.18610065438679846</v>
      </c>
      <c r="AD744" s="44">
        <f t="shared" si="344"/>
        <v>0.97358291282703269</v>
      </c>
      <c r="AE744" s="44">
        <f t="shared" si="345"/>
        <v>0.18610065438679843</v>
      </c>
      <c r="AF744" s="44">
        <f t="shared" si="346"/>
        <v>0.78718243581241476</v>
      </c>
      <c r="AG744" s="44">
        <f t="shared" si="347"/>
        <v>2.9982262781955057E-4</v>
      </c>
      <c r="AH744" s="45">
        <f>AD744+AB744+SUM($AA$704:AA744)</f>
        <v>4.763254503507909</v>
      </c>
      <c r="AI744" s="45">
        <f>AD744+AB744+SUM($AA$744:AA744)+$AI$743-$AH$743</f>
        <v>17.276344770880844</v>
      </c>
    </row>
    <row r="745" spans="4:35" ht="14.4" x14ac:dyDescent="0.3">
      <c r="E745" s="28">
        <v>42391.518055555556</v>
      </c>
      <c r="F745" s="86">
        <f t="shared" si="336"/>
        <v>2508.0520833333358</v>
      </c>
      <c r="G745" s="10">
        <v>7185</v>
      </c>
      <c r="H745" s="10">
        <v>48.89</v>
      </c>
      <c r="J745" s="10">
        <v>26</v>
      </c>
      <c r="L745" s="17">
        <v>1053</v>
      </c>
      <c r="N745" s="42">
        <v>7.15</v>
      </c>
      <c r="V745" s="17">
        <f t="shared" si="341"/>
        <v>1.1842338867269711E-4</v>
      </c>
      <c r="W745" s="17">
        <f t="shared" si="342"/>
        <v>1.6619222570623187E-2</v>
      </c>
      <c r="X745" s="17">
        <f t="shared" si="343"/>
        <v>4.6579830112761301E-5</v>
      </c>
      <c r="Y745" s="22">
        <f>X745+W745+SUM($V$743:V745)+$Y$742</f>
        <v>2.089044440135291E-2</v>
      </c>
      <c r="Z745" s="1">
        <f t="shared" si="340"/>
        <v>1.0428413509639364E-3</v>
      </c>
      <c r="AA745" s="22">
        <f t="shared" si="332"/>
        <v>1.7403805432876434E-2</v>
      </c>
      <c r="AB745" s="44">
        <f t="shared" si="333"/>
        <v>2.4424036443020576</v>
      </c>
      <c r="AC745" s="44">
        <f t="shared" si="334"/>
        <v>0.20303635132797787</v>
      </c>
      <c r="AD745" s="44">
        <f t="shared" si="344"/>
        <v>1.0621817692527573</v>
      </c>
      <c r="AE745" s="44">
        <f t="shared" si="345"/>
        <v>0.20303635132797787</v>
      </c>
      <c r="AF745" s="44">
        <f t="shared" si="346"/>
        <v>0.85881831057204805</v>
      </c>
      <c r="AG745" s="44">
        <f t="shared" si="347"/>
        <v>3.2710735273140527E-4</v>
      </c>
      <c r="AH745" s="45">
        <f>AD745+AB745+SUM($AA$704:AA745)</f>
        <v>5.0729832846421381</v>
      </c>
      <c r="AI745" s="45">
        <f>AD745+AB745+SUM($AA$744:AA745)+$AI$743-$AH$743</f>
        <v>17.586073552015073</v>
      </c>
    </row>
    <row r="746" spans="4:35" ht="14.4" x14ac:dyDescent="0.3">
      <c r="E746" s="28">
        <v>42398.486111111109</v>
      </c>
      <c r="F746" s="86">
        <f t="shared" si="336"/>
        <v>2515.0201388888891</v>
      </c>
      <c r="G746" s="10">
        <v>7620</v>
      </c>
      <c r="H746" s="10">
        <v>103.37</v>
      </c>
      <c r="J746" s="10">
        <v>13</v>
      </c>
      <c r="L746" s="17">
        <v>1054</v>
      </c>
      <c r="N746" s="42">
        <v>7.15</v>
      </c>
      <c r="V746" s="17">
        <f t="shared" si="341"/>
        <v>2.5062489205664754E-4</v>
      </c>
      <c r="W746" s="17">
        <f t="shared" si="342"/>
        <v>3.5172029018184441E-2</v>
      </c>
      <c r="X746" s="17">
        <f t="shared" si="343"/>
        <v>9.8579047812024609E-5</v>
      </c>
      <c r="Y746" s="22">
        <f>X746+W746+SUM($V$743:V746)+$Y$742</f>
        <v>3.9745874958670074E-2</v>
      </c>
      <c r="Z746" s="1">
        <f t="shared" si="340"/>
        <v>2.5670781531650449E-3</v>
      </c>
      <c r="AA746" s="22">
        <f t="shared" si="332"/>
        <v>1.8475008972348401E-2</v>
      </c>
      <c r="AB746" s="44">
        <f t="shared" si="333"/>
        <v>2.5927334924887822</v>
      </c>
      <c r="AC746" s="44">
        <f t="shared" si="334"/>
        <v>0.21553323076177985</v>
      </c>
      <c r="AD746" s="44">
        <f t="shared" si="344"/>
        <v>1.1275590153484178</v>
      </c>
      <c r="AE746" s="44">
        <f t="shared" si="345"/>
        <v>0.21553323076177985</v>
      </c>
      <c r="AF746" s="44">
        <f t="shared" si="346"/>
        <v>0.9116785437892192</v>
      </c>
      <c r="AG746" s="44">
        <f t="shared" si="347"/>
        <v>3.4724079741881096E-4</v>
      </c>
      <c r="AH746" s="45">
        <f>AD746+AB746+SUM($AA$704:AA746)</f>
        <v>5.3071653878968714</v>
      </c>
      <c r="AI746" s="45">
        <f>AD746+AB746+SUM($AA$744:AA746)+$AI$743-$AH$743</f>
        <v>17.820255655269804</v>
      </c>
    </row>
    <row r="747" spans="4:35" ht="14.4" x14ac:dyDescent="0.3">
      <c r="E747" s="28">
        <v>42403.444444444445</v>
      </c>
      <c r="F747" s="86">
        <f t="shared" si="336"/>
        <v>2519.9784722222248</v>
      </c>
      <c r="G747" s="10">
        <v>8866</v>
      </c>
      <c r="H747" s="10">
        <v>160.04</v>
      </c>
      <c r="J747" s="10">
        <v>14</v>
      </c>
      <c r="L747" s="17">
        <v>1044</v>
      </c>
      <c r="N747" s="42">
        <v>7.15</v>
      </c>
      <c r="V747" s="17">
        <f t="shared" si="341"/>
        <v>3.8434224017438404E-4</v>
      </c>
      <c r="W747" s="17">
        <f t="shared" si="342"/>
        <v>5.39375650734326E-2</v>
      </c>
      <c r="X747" s="17">
        <f t="shared" si="343"/>
        <v>1.5117449731117525E-4</v>
      </c>
      <c r="Y747" s="22">
        <f>X747+W747+SUM($V$743:V747)+$Y$742</f>
        <v>5.8948348703591766E-2</v>
      </c>
      <c r="Z747" s="1">
        <f t="shared" si="340"/>
        <v>2.9771938018809236E-3</v>
      </c>
      <c r="AA747" s="22">
        <f t="shared" si="332"/>
        <v>2.1292041373319727E-2</v>
      </c>
      <c r="AB747" s="44">
        <f t="shared" si="333"/>
        <v>2.9880683075546957</v>
      </c>
      <c r="AC747" s="44">
        <f t="shared" si="334"/>
        <v>0.24839730652221431</v>
      </c>
      <c r="AD747" s="44">
        <f t="shared" si="344"/>
        <v>1.2994869578461945</v>
      </c>
      <c r="AE747" s="44">
        <f t="shared" si="345"/>
        <v>0.24839730652221434</v>
      </c>
      <c r="AF747" s="44">
        <f t="shared" si="346"/>
        <v>1.0506894639445741</v>
      </c>
      <c r="AG747" s="44">
        <f t="shared" si="347"/>
        <v>4.0018737940596832E-4</v>
      </c>
      <c r="AH747" s="45">
        <f>AD747+AB747+SUM($AA$704:AA747)</f>
        <v>5.8957201868338815</v>
      </c>
      <c r="AI747" s="45">
        <f>AD747+AB747+SUM($AA$744:AA747)+$AI$743-$AH$743</f>
        <v>18.408810454206815</v>
      </c>
    </row>
    <row r="748" spans="4:35" ht="14.4" x14ac:dyDescent="0.3">
      <c r="E748" s="28">
        <v>42412.509027777778</v>
      </c>
      <c r="F748" s="86">
        <f t="shared" si="336"/>
        <v>2529.0430555555577</v>
      </c>
      <c r="G748" s="10">
        <v>9226</v>
      </c>
      <c r="H748" s="10">
        <v>245.69</v>
      </c>
      <c r="J748" s="10">
        <v>12</v>
      </c>
      <c r="L748" s="17">
        <v>1016</v>
      </c>
      <c r="N748" s="42">
        <v>7.15</v>
      </c>
      <c r="V748" s="17">
        <f t="shared" si="341"/>
        <v>5.7420935539737874E-4</v>
      </c>
      <c r="W748" s="17">
        <f t="shared" si="342"/>
        <v>8.0583009711520409E-2</v>
      </c>
      <c r="X748" s="17">
        <f t="shared" si="343"/>
        <v>2.2585550475583192E-4</v>
      </c>
      <c r="Y748" s="22">
        <f>X748+W748+SUM($V$743:V748)+$Y$742</f>
        <v>8.6242683704521608E-2</v>
      </c>
      <c r="Z748" s="1">
        <f t="shared" si="340"/>
        <v>3.1575819973374475E-3</v>
      </c>
      <c r="AA748" s="22">
        <f t="shared" si="332"/>
        <v>2.1562357087778164E-2</v>
      </c>
      <c r="AB748" s="44">
        <f t="shared" si="333"/>
        <v>3.0260036940798858</v>
      </c>
      <c r="AC748" s="44">
        <f t="shared" si="334"/>
        <v>0.25155086489667061</v>
      </c>
      <c r="AD748" s="44">
        <f t="shared" si="344"/>
        <v>1.3159847533971538</v>
      </c>
      <c r="AE748" s="44">
        <f t="shared" si="345"/>
        <v>0.25155086489667056</v>
      </c>
      <c r="AF748" s="44">
        <f t="shared" si="346"/>
        <v>1.0640286204932745</v>
      </c>
      <c r="AG748" s="44">
        <f t="shared" si="347"/>
        <v>4.0526800720884878E-4</v>
      </c>
      <c r="AH748" s="45">
        <f>AD748+AB748+SUM($AA$704:AA748)</f>
        <v>5.9717157259978091</v>
      </c>
      <c r="AI748" s="45">
        <f>AD748+AB748+SUM($AA$744:AA748)+$AI$743-$AH$743</f>
        <v>18.484805993370742</v>
      </c>
    </row>
    <row r="749" spans="4:35" ht="14.4" x14ac:dyDescent="0.3">
      <c r="E749" s="28">
        <v>42440.5</v>
      </c>
      <c r="F749" s="86">
        <f t="shared" si="336"/>
        <v>2557.0340277777796</v>
      </c>
      <c r="G749" s="10">
        <v>9737</v>
      </c>
      <c r="H749" s="10">
        <v>524.34</v>
      </c>
      <c r="J749" s="10">
        <v>10</v>
      </c>
      <c r="K749" s="17">
        <v>5</v>
      </c>
      <c r="L749" s="17">
        <v>1066</v>
      </c>
      <c r="N749" s="42">
        <v>7.15</v>
      </c>
      <c r="V749" s="17">
        <f t="shared" si="341"/>
        <v>1.28575810362003E-3</v>
      </c>
      <c r="W749" s="17">
        <f t="shared" si="342"/>
        <v>0.18043986357375869</v>
      </c>
      <c r="X749" s="17">
        <f t="shared" si="343"/>
        <v>5.0573112882501949E-4</v>
      </c>
      <c r="Y749" s="22">
        <f>X749+W749+SUM($V$743:V749)+$Y$742</f>
        <v>0.1876651712944491</v>
      </c>
      <c r="Z749" s="1">
        <f t="shared" si="340"/>
        <v>3.5070538931950752E-3</v>
      </c>
      <c r="AA749" s="22">
        <f t="shared" si="332"/>
        <v>2.3876543187527619E-2</v>
      </c>
      <c r="AB749" s="44">
        <f t="shared" si="333"/>
        <v>3.3507704001557923</v>
      </c>
      <c r="AC749" s="44">
        <f t="shared" si="334"/>
        <v>0.27854863293075027</v>
      </c>
      <c r="AD749" s="44">
        <f t="shared" si="344"/>
        <v>1.4572231908924733</v>
      </c>
      <c r="AE749" s="44">
        <f t="shared" si="345"/>
        <v>0.27854863293075027</v>
      </c>
      <c r="AF749" s="44">
        <f t="shared" si="346"/>
        <v>1.1782257944505146</v>
      </c>
      <c r="AG749" s="44">
        <f t="shared" si="347"/>
        <v>4.4876351120861681E-4</v>
      </c>
      <c r="AH749" s="45">
        <f>AD749+AB749+SUM($AA$704:AA749)</f>
        <v>6.4615974127565634</v>
      </c>
      <c r="AI749" s="45">
        <f>AD749+AB749+SUM($AA$744:AA749)+$AI$743-$AH$743</f>
        <v>18.974687680129495</v>
      </c>
    </row>
    <row r="750" spans="4:35" ht="14.4" x14ac:dyDescent="0.3">
      <c r="E750" s="28">
        <v>42461.457638888889</v>
      </c>
      <c r="F750" s="86">
        <f t="shared" si="336"/>
        <v>2577.9916666666686</v>
      </c>
      <c r="G750" s="10">
        <v>10416</v>
      </c>
      <c r="H750" s="10">
        <v>745.87</v>
      </c>
      <c r="J750" s="10">
        <v>12</v>
      </c>
      <c r="L750" s="17">
        <v>1065</v>
      </c>
      <c r="N750" s="42">
        <v>7.15</v>
      </c>
      <c r="V750" s="17">
        <f t="shared" si="341"/>
        <v>1.8272662091481098E-3</v>
      </c>
      <c r="W750" s="17">
        <f t="shared" si="342"/>
        <v>0.2564336670819547</v>
      </c>
      <c r="X750" s="17">
        <f t="shared" si="343"/>
        <v>7.1872415193377731E-4</v>
      </c>
      <c r="Y750" s="22">
        <f>X750+W750+SUM($V$743:V750)+$Y$742</f>
        <v>0.26569923403490203</v>
      </c>
      <c r="Z750" s="1">
        <f t="shared" si="340"/>
        <v>3.5866880756478692E-3</v>
      </c>
      <c r="AA750" s="22">
        <f t="shared" si="332"/>
        <v>2.5517589974776718E-2</v>
      </c>
      <c r="AB750" s="44">
        <f t="shared" si="333"/>
        <v>3.5810705301535655</v>
      </c>
      <c r="AC750" s="44">
        <f t="shared" si="334"/>
        <v>0.29769342016286593</v>
      </c>
      <c r="AD750" s="44">
        <f t="shared" si="344"/>
        <v>1.5573788715928587</v>
      </c>
      <c r="AE750" s="44">
        <f t="shared" si="345"/>
        <v>0.29769342016286593</v>
      </c>
      <c r="AF750" s="44">
        <f t="shared" si="346"/>
        <v>1.2592058441776062</v>
      </c>
      <c r="AG750" s="44">
        <f t="shared" si="347"/>
        <v>4.7960725238670415E-4</v>
      </c>
      <c r="AH750" s="45">
        <f>AD750+AB750+SUM($AA$704:AA750)</f>
        <v>6.8175708134294979</v>
      </c>
      <c r="AI750" s="45">
        <f>AD750+AB750+SUM($AA$744:AA750)+$AI$743-$AH$743</f>
        <v>19.330661080802432</v>
      </c>
    </row>
    <row r="751" spans="4:35" ht="14.4" x14ac:dyDescent="0.3">
      <c r="E751" s="28">
        <v>42474.602083333331</v>
      </c>
      <c r="F751" s="86">
        <f t="shared" si="336"/>
        <v>2591.1361111111109</v>
      </c>
      <c r="G751" s="10">
        <v>11116</v>
      </c>
      <c r="H751" s="10">
        <v>911.42</v>
      </c>
      <c r="J751" s="10">
        <v>12</v>
      </c>
      <c r="L751" s="17">
        <v>1050</v>
      </c>
      <c r="N751" s="42">
        <v>7.15</v>
      </c>
      <c r="V751" s="17">
        <f t="shared" si="341"/>
        <v>2.2013896954803688E-3</v>
      </c>
      <c r="W751" s="17">
        <f t="shared" si="342"/>
        <v>0.3089371594911936</v>
      </c>
      <c r="X751" s="17">
        <f t="shared" si="343"/>
        <v>8.6587927584865594E-4</v>
      </c>
      <c r="Y751" s="22">
        <f>X751+W751+SUM($V$743:V751)+$Y$742</f>
        <v>0.32055127126353611</v>
      </c>
      <c r="Z751" s="1">
        <f t="shared" si="340"/>
        <v>3.7525825507430358E-3</v>
      </c>
      <c r="AA751" s="22">
        <f t="shared" ref="AA751" si="348">($A$15*L751/1000/$A$13*G751)/$Q$704</f>
        <v>2.6848925692830726E-2</v>
      </c>
      <c r="AB751" s="44">
        <f t="shared" ref="AB751" si="349">($U$704*L751/1000/$A$13*G751)/$Q$704</f>
        <v>3.7679066345966827</v>
      </c>
      <c r="AC751" s="44">
        <f t="shared" ref="AC751" si="350">($A$14*$S$704/1000*G751/1000000*L751/1000*1000000)/$Q$704</f>
        <v>0.31322505476018647</v>
      </c>
      <c r="AD751" s="44">
        <f t="shared" si="344"/>
        <v>1.6386323959399345</v>
      </c>
      <c r="AE751" s="44">
        <f t="shared" si="345"/>
        <v>0.31322505476018647</v>
      </c>
      <c r="AF751" s="44">
        <f t="shared" si="346"/>
        <v>1.3249027112560834</v>
      </c>
      <c r="AG751" s="44">
        <f t="shared" si="347"/>
        <v>5.0462992366448998E-4</v>
      </c>
      <c r="AH751" s="45">
        <f>AD751+AB751+SUM($AA$704:AA751)</f>
        <v>7.112509367912522</v>
      </c>
      <c r="AI751" s="45">
        <f>AD751+AB751+SUM($AA$744:AA751)+$AI$743-$AH$743</f>
        <v>19.625599635285457</v>
      </c>
    </row>
    <row r="752" spans="4:35" ht="14.4" x14ac:dyDescent="0.3">
      <c r="E752" s="28">
        <v>42507.45416666667</v>
      </c>
      <c r="F752" s="86">
        <f t="shared" si="336"/>
        <v>2623.9881944444496</v>
      </c>
      <c r="G752" s="10">
        <v>11262</v>
      </c>
      <c r="H752" s="10">
        <v>1328.1</v>
      </c>
      <c r="J752" s="10">
        <v>13</v>
      </c>
      <c r="L752" s="17">
        <v>1047</v>
      </c>
      <c r="N752" s="42">
        <v>7.15</v>
      </c>
      <c r="V752" s="17">
        <f t="shared" si="341"/>
        <v>3.1986486187771342E-3</v>
      </c>
      <c r="W752" s="17">
        <f t="shared" si="342"/>
        <v>0.44888981742953304</v>
      </c>
      <c r="X752" s="17">
        <f t="shared" si="343"/>
        <v>1.2581341483551738E-3</v>
      </c>
      <c r="Y752" s="22">
        <f>X752+W752+SUM($V$743:V752)+$Y$742</f>
        <v>0.46409483269315926</v>
      </c>
      <c r="Z752" s="1">
        <f t="shared" si="340"/>
        <v>4.1509007593515642E-3</v>
      </c>
      <c r="AA752" s="22">
        <f t="shared" ref="AA752:AA763" si="351">($A$15*L752/1000/$A$13*G752)/$Q$704</f>
        <v>2.7123846656628335E-2</v>
      </c>
      <c r="AB752" s="44">
        <f t="shared" ref="AB752:AB763" si="352">($U$704*L752/1000/$A$13*G752)/$Q$704</f>
        <v>3.8064883095334694</v>
      </c>
      <c r="AC752" s="44">
        <f t="shared" ref="AC752:AC763" si="353">($A$14*$S$704/1000*G752/1000000*L752/1000*1000000)/$Q$704</f>
        <v>0.31643233891469641</v>
      </c>
      <c r="AD752" s="44">
        <f t="shared" si="344"/>
        <v>1.6554112571411512</v>
      </c>
      <c r="AE752" s="44">
        <f t="shared" si="345"/>
        <v>0.31643233891469635</v>
      </c>
      <c r="AF752" s="44">
        <f t="shared" si="346"/>
        <v>1.3384691211185775</v>
      </c>
      <c r="AG752" s="44">
        <f t="shared" si="347"/>
        <v>5.0979710787745088E-4</v>
      </c>
      <c r="AH752" s="45">
        <f>AD752+AB752+SUM($AA$704:AA752)</f>
        <v>7.1949937507071535</v>
      </c>
      <c r="AI752" s="45">
        <f>AD752+AB752+SUM($AA$744:AA752)+$AI$743-$AH$743</f>
        <v>19.708084018080086</v>
      </c>
    </row>
    <row r="753" spans="4:37" ht="14.4" x14ac:dyDescent="0.3">
      <c r="E753" s="28">
        <v>42548.46875</v>
      </c>
      <c r="F753" s="86">
        <f t="shared" si="336"/>
        <v>2665.0027777777796</v>
      </c>
      <c r="G753" s="10">
        <v>12361</v>
      </c>
      <c r="H753" s="10">
        <v>1748.61</v>
      </c>
      <c r="J753" s="10">
        <v>14</v>
      </c>
      <c r="L753" s="17">
        <v>1035</v>
      </c>
      <c r="N753" s="42">
        <v>7.15</v>
      </c>
      <c r="V753" s="17">
        <f t="shared" si="341"/>
        <v>4.1631531087057399E-3</v>
      </c>
      <c r="W753" s="17">
        <f t="shared" si="342"/>
        <v>0.58424580553414018</v>
      </c>
      <c r="X753" s="17">
        <f t="shared" si="343"/>
        <v>1.6375056203879433E-3</v>
      </c>
      <c r="Y753" s="22">
        <f>X753+W753+SUM($V$743:V753)+$Y$742</f>
        <v>0.6039933453785048</v>
      </c>
      <c r="Z753" s="1">
        <f t="shared" si="340"/>
        <v>3.9094899998186033E-3</v>
      </c>
      <c r="AA753" s="22">
        <f t="shared" si="351"/>
        <v>2.9429510054678656E-2</v>
      </c>
      <c r="AB753" s="44">
        <f t="shared" si="352"/>
        <v>4.130058962380124</v>
      </c>
      <c r="AC753" s="44">
        <f t="shared" si="353"/>
        <v>0.34333067936880673</v>
      </c>
      <c r="AD753" s="44">
        <f t="shared" si="344"/>
        <v>1.7961295406733322</v>
      </c>
      <c r="AE753" s="44">
        <f t="shared" si="345"/>
        <v>0.34333067936880662</v>
      </c>
      <c r="AF753" s="44">
        <f t="shared" si="346"/>
        <v>1.4522457288782125</v>
      </c>
      <c r="AG753" s="44">
        <f t="shared" si="347"/>
        <v>5.5313242631310907E-4</v>
      </c>
      <c r="AH753" s="45">
        <f>AD753+AB753+SUM($AA$704:AA753)</f>
        <v>7.688712197140668</v>
      </c>
      <c r="AI753" s="45">
        <f>AD753+AB753+SUM($AA$744:AA753)+$AI$743-$AH$743</f>
        <v>20.201802464513602</v>
      </c>
    </row>
    <row r="754" spans="4:37" ht="14.4" x14ac:dyDescent="0.3">
      <c r="E754" s="28">
        <v>42576.449305555558</v>
      </c>
      <c r="F754" s="86">
        <f t="shared" si="336"/>
        <v>2692.9833333333372</v>
      </c>
      <c r="G754" s="10">
        <v>12245</v>
      </c>
      <c r="H754" s="10">
        <v>2090</v>
      </c>
      <c r="J754" s="10">
        <v>16</v>
      </c>
      <c r="L754" s="17">
        <v>1023</v>
      </c>
      <c r="N754" s="42">
        <v>7.15</v>
      </c>
      <c r="V754" s="17">
        <f t="shared" si="341"/>
        <v>4.9182544728380009E-3</v>
      </c>
      <c r="W754" s="17">
        <f t="shared" si="342"/>
        <v>0.69021471737282425</v>
      </c>
      <c r="X754" s="17">
        <f t="shared" si="343"/>
        <v>1.9345119267722851E-3</v>
      </c>
      <c r="Y754" s="22">
        <f>X754+W754+SUM($V$743:V754)+$Y$742</f>
        <v>0.71517751799641127</v>
      </c>
      <c r="Z754" s="1">
        <f t="shared" si="340"/>
        <v>3.8127617798033512E-3</v>
      </c>
      <c r="AA754" s="22">
        <f t="shared" si="351"/>
        <v>2.8815323454498241E-2</v>
      </c>
      <c r="AB754" s="44">
        <f t="shared" si="352"/>
        <v>4.0438656527417383</v>
      </c>
      <c r="AC754" s="44">
        <f t="shared" si="353"/>
        <v>0.33616545295805861</v>
      </c>
      <c r="AD754" s="44">
        <f t="shared" si="344"/>
        <v>1.7586447611435287</v>
      </c>
      <c r="AE754" s="44">
        <f t="shared" si="345"/>
        <v>0.33616545295805855</v>
      </c>
      <c r="AF754" s="44">
        <f t="shared" si="346"/>
        <v>1.4219377194961658</v>
      </c>
      <c r="AG754" s="44">
        <f t="shared" si="347"/>
        <v>5.4158868930438556E-4</v>
      </c>
      <c r="AH754" s="45">
        <f>AD754+AB754+SUM($AA$704:AA754)</f>
        <v>7.5938494314269773</v>
      </c>
      <c r="AI754" s="45">
        <f>AD754+AB754+SUM($AA$744:AA754)+$AI$743-$AH$743</f>
        <v>20.106939698799909</v>
      </c>
    </row>
    <row r="755" spans="4:37" ht="14.4" x14ac:dyDescent="0.3">
      <c r="D755" s="16" t="s">
        <v>409</v>
      </c>
      <c r="E755" s="28">
        <v>42605.507638888892</v>
      </c>
      <c r="F755" s="86">
        <f t="shared" si="336"/>
        <v>2722.0416666666715</v>
      </c>
      <c r="G755" s="10">
        <v>12673</v>
      </c>
      <c r="H755" s="10">
        <v>2343</v>
      </c>
      <c r="J755" s="10">
        <v>15</v>
      </c>
      <c r="K755" s="17">
        <v>5</v>
      </c>
      <c r="L755" s="17">
        <v>1073</v>
      </c>
      <c r="N755" s="42">
        <v>7.15</v>
      </c>
      <c r="V755" s="17">
        <f t="shared" si="341"/>
        <v>5.7831051165954227E-3</v>
      </c>
      <c r="W755" s="17">
        <f t="shared" si="342"/>
        <v>0.81158555044935743</v>
      </c>
      <c r="X755" s="17">
        <f t="shared" si="343"/>
        <v>2.2746862496881154E-3</v>
      </c>
      <c r="Y755" s="22">
        <f>X755+W755+SUM($V$743:V755)+$Y$742</f>
        <v>0.84267163051245564</v>
      </c>
      <c r="Z755" s="1">
        <f>LINEST(Y753:Y755,E753:E755,TRUE,TRUE)</f>
        <v>4.1857862798821898E-3</v>
      </c>
      <c r="AA755" s="22">
        <f t="shared" si="351"/>
        <v>3.1280107188482197E-2</v>
      </c>
      <c r="AB755" s="44">
        <f t="shared" si="352"/>
        <v>4.389766829212423</v>
      </c>
      <c r="AC755" s="44">
        <f t="shared" si="353"/>
        <v>0.36492012377363214</v>
      </c>
      <c r="AD755" s="44">
        <f t="shared" si="344"/>
        <v>1.9090744104225827</v>
      </c>
      <c r="AE755" s="44">
        <f t="shared" si="345"/>
        <v>0.36492012377363209</v>
      </c>
      <c r="AF755" s="44">
        <f t="shared" si="346"/>
        <v>1.5435663719486259</v>
      </c>
      <c r="AG755" s="44">
        <f t="shared" si="347"/>
        <v>5.8791470032470462E-4</v>
      </c>
      <c r="AH755" s="45">
        <f>AD755+AB755+SUM($AA$704:AA755)</f>
        <v>8.1214603643651984</v>
      </c>
      <c r="AI755" s="45">
        <f>AD755+AB755+SUM($AA$744:AA755)+$AI$743-$AH$743</f>
        <v>20.634550631738133</v>
      </c>
      <c r="AJ755" s="1">
        <f>LINEST(AI753:AI755,F753:F755,TRUE,TRUE)</f>
        <v>7.6547222634840819E-3</v>
      </c>
      <c r="AK755" s="1">
        <f>AJ755/Z755</f>
        <v>1.8287417827026577</v>
      </c>
    </row>
    <row r="756" spans="4:37" x14ac:dyDescent="0.25">
      <c r="E756" s="28">
        <v>42640.593055555553</v>
      </c>
      <c r="F756" s="86">
        <f t="shared" si="336"/>
        <v>2757.1270833333328</v>
      </c>
      <c r="G756" s="10">
        <v>5251</v>
      </c>
      <c r="H756" s="10">
        <v>97.82</v>
      </c>
      <c r="J756" s="10">
        <v>36</v>
      </c>
      <c r="L756" s="17">
        <v>1157</v>
      </c>
      <c r="V756" s="17">
        <f t="shared" si="341"/>
        <v>2.6034551066181008E-4</v>
      </c>
      <c r="W756" s="17">
        <f t="shared" si="342"/>
        <v>3.6536194711583328E-2</v>
      </c>
      <c r="X756" s="17">
        <f t="shared" si="343"/>
        <v>1.0240248816696025E-4</v>
      </c>
      <c r="Y756" s="22"/>
      <c r="Z756" s="22"/>
      <c r="AA756" s="17">
        <f t="shared" si="351"/>
        <v>1.3975406629371958E-2</v>
      </c>
      <c r="AB756" s="17">
        <f t="shared" si="352"/>
        <v>1.9612712986150489</v>
      </c>
      <c r="AC756" s="17">
        <f t="shared" si="353"/>
        <v>0.16303995015896608</v>
      </c>
    </row>
    <row r="757" spans="4:37" x14ac:dyDescent="0.25">
      <c r="E757" s="28">
        <v>42754.602777777778</v>
      </c>
      <c r="F757" s="86">
        <f t="shared" si="336"/>
        <v>2871.1368055555577</v>
      </c>
      <c r="G757" s="10">
        <v>6675</v>
      </c>
      <c r="H757" s="10">
        <v>984.3</v>
      </c>
      <c r="J757" s="10">
        <v>12</v>
      </c>
      <c r="L757" s="17">
        <v>1137</v>
      </c>
      <c r="V757" s="17">
        <f t="shared" si="341"/>
        <v>2.5744059206890438E-3</v>
      </c>
      <c r="W757" s="17">
        <f t="shared" si="342"/>
        <v>0.36128526182704518</v>
      </c>
      <c r="X757" s="17">
        <f t="shared" si="343"/>
        <v>1.0125988773924466E-3</v>
      </c>
      <c r="Y757" s="22"/>
      <c r="Z757" s="22"/>
      <c r="AA757" s="17">
        <f t="shared" si="351"/>
        <v>1.7458254110128382E-2</v>
      </c>
      <c r="AB757" s="17">
        <f t="shared" si="352"/>
        <v>2.4500448264711236</v>
      </c>
      <c r="AC757" s="17">
        <f t="shared" si="353"/>
        <v>0.20367156072551504</v>
      </c>
    </row>
    <row r="758" spans="4:37" x14ac:dyDescent="0.25">
      <c r="E758" s="28">
        <v>42814.594444444447</v>
      </c>
      <c r="F758" s="86">
        <f t="shared" si="336"/>
        <v>2931.1284722222263</v>
      </c>
      <c r="G758" s="10">
        <v>6362</v>
      </c>
      <c r="H758" s="10">
        <v>1425</v>
      </c>
      <c r="J758" s="10">
        <v>13</v>
      </c>
      <c r="L758" s="17">
        <v>1127</v>
      </c>
      <c r="V758" s="17">
        <f t="shared" si="341"/>
        <v>3.6942633903548567E-3</v>
      </c>
      <c r="W758" s="17">
        <f t="shared" si="342"/>
        <v>0.51844307283335966</v>
      </c>
      <c r="X758" s="17">
        <f t="shared" si="343"/>
        <v>1.4530758074329279E-3</v>
      </c>
      <c r="Y758" s="22"/>
      <c r="Z758" s="22"/>
      <c r="AA758" s="17">
        <f t="shared" si="351"/>
        <v>1.6493265746973754E-2</v>
      </c>
      <c r="AB758" s="17">
        <f t="shared" si="352"/>
        <v>2.3146209328883045</v>
      </c>
      <c r="AC758" s="17">
        <f t="shared" si="353"/>
        <v>0.19241380924785489</v>
      </c>
    </row>
    <row r="759" spans="4:37" x14ac:dyDescent="0.25">
      <c r="D759" s="16" t="s">
        <v>164</v>
      </c>
      <c r="E759" s="28">
        <v>42818.431944444441</v>
      </c>
      <c r="F759" s="86">
        <f t="shared" si="336"/>
        <v>2934.9659722222204</v>
      </c>
      <c r="G759" s="10">
        <v>6374</v>
      </c>
      <c r="H759" s="10">
        <v>1470</v>
      </c>
      <c r="J759" s="10">
        <v>13</v>
      </c>
      <c r="L759" s="17">
        <v>1118</v>
      </c>
      <c r="V759" s="17">
        <f t="shared" si="341"/>
        <v>3.7804910484363669E-3</v>
      </c>
      <c r="W759" s="17">
        <f t="shared" si="342"/>
        <v>0.53054403242809711</v>
      </c>
      <c r="X759" s="17">
        <f t="shared" si="343"/>
        <v>1.4869919933272436E-3</v>
      </c>
      <c r="Y759" s="22"/>
      <c r="Z759" s="22"/>
      <c r="AA759" s="17">
        <f t="shared" si="351"/>
        <v>1.6392414927029524E-2</v>
      </c>
      <c r="AB759" s="17">
        <f t="shared" si="352"/>
        <v>2.3004677977528512</v>
      </c>
      <c r="AC759" s="17">
        <f t="shared" si="353"/>
        <v>0.19123726296957769</v>
      </c>
    </row>
    <row r="760" spans="4:37" x14ac:dyDescent="0.25">
      <c r="E760" s="28">
        <v>42818.517361111109</v>
      </c>
      <c r="F760" s="86">
        <f t="shared" si="336"/>
        <v>2935.0513888888891</v>
      </c>
      <c r="G760" s="10">
        <v>2047</v>
      </c>
      <c r="H760" s="10">
        <v>3.6</v>
      </c>
      <c r="J760" s="10">
        <v>26</v>
      </c>
      <c r="L760" s="17">
        <v>1051</v>
      </c>
      <c r="V760" s="17">
        <f t="shared" si="341"/>
        <v>8.703507192669026E-6</v>
      </c>
      <c r="W760" s="17">
        <f t="shared" si="342"/>
        <v>1.2214269900666572E-3</v>
      </c>
      <c r="X760" s="17">
        <f t="shared" si="343"/>
        <v>3.4233768427299465E-6</v>
      </c>
      <c r="Y760" s="22"/>
      <c r="Z760" s="22"/>
      <c r="AA760" s="17">
        <f t="shared" si="351"/>
        <v>4.9489108953870821E-3</v>
      </c>
      <c r="AB760" s="17">
        <f t="shared" si="352"/>
        <v>0.69451695796290203</v>
      </c>
      <c r="AC760" s="17">
        <f t="shared" si="353"/>
        <v>5.7735006009004684E-2</v>
      </c>
    </row>
    <row r="761" spans="4:37" x14ac:dyDescent="0.25">
      <c r="E761" s="28">
        <v>42962.624305555553</v>
      </c>
      <c r="F761" s="86">
        <f t="shared" si="336"/>
        <v>3079.1583333333328</v>
      </c>
      <c r="G761" s="10">
        <v>5329</v>
      </c>
      <c r="H761" s="10">
        <v>1754</v>
      </c>
      <c r="J761" s="10">
        <v>13</v>
      </c>
      <c r="L761" s="17">
        <v>1070</v>
      </c>
      <c r="V761" s="17">
        <f t="shared" si="341"/>
        <v>4.3172027246689325E-3</v>
      </c>
      <c r="W761" s="17">
        <f t="shared" si="342"/>
        <v>0.60586471783943885</v>
      </c>
      <c r="X761" s="17">
        <f t="shared" si="343"/>
        <v>1.6980984223751744E-3</v>
      </c>
      <c r="Y761" s="22"/>
      <c r="Z761" s="22"/>
      <c r="AA761" s="17">
        <f t="shared" si="351"/>
        <v>1.3116518426317413E-2</v>
      </c>
      <c r="AB761" s="17">
        <f t="shared" si="352"/>
        <v>1.8407372185669155</v>
      </c>
      <c r="AC761" s="17">
        <f t="shared" si="353"/>
        <v>0.15301998483474924</v>
      </c>
    </row>
    <row r="762" spans="4:37" x14ac:dyDescent="0.25">
      <c r="E762" s="28">
        <v>43028.48333333333</v>
      </c>
      <c r="F762" s="86">
        <f t="shared" si="336"/>
        <v>3145.0173611111095</v>
      </c>
      <c r="G762" s="10">
        <v>5834</v>
      </c>
      <c r="H762" s="10">
        <v>2812</v>
      </c>
      <c r="J762" s="10">
        <v>24</v>
      </c>
      <c r="L762" s="17">
        <v>1053</v>
      </c>
      <c r="V762" s="17">
        <f t="shared" si="341"/>
        <v>6.8113431979469072E-3</v>
      </c>
      <c r="W762" s="17">
        <f t="shared" si="342"/>
        <v>0.95588574081800781</v>
      </c>
      <c r="X762" s="17">
        <f t="shared" si="343"/>
        <v>2.6791262482529104E-3</v>
      </c>
      <c r="Y762" s="22"/>
      <c r="Z762" s="22"/>
      <c r="AA762" s="17">
        <f t="shared" si="351"/>
        <v>1.4131357118357845E-2</v>
      </c>
      <c r="AB762" s="17">
        <f t="shared" si="352"/>
        <v>1.9831569743713573</v>
      </c>
      <c r="AC762" s="17">
        <f t="shared" si="353"/>
        <v>0.16485930043805472</v>
      </c>
    </row>
    <row r="763" spans="4:37" x14ac:dyDescent="0.25">
      <c r="E763" s="28">
        <v>43130.439583333333</v>
      </c>
      <c r="F763" s="86"/>
      <c r="G763" s="10">
        <v>6128.85</v>
      </c>
      <c r="H763" s="10">
        <v>4179.16</v>
      </c>
      <c r="J763" s="10">
        <v>315</v>
      </c>
      <c r="L763" s="17">
        <v>1038</v>
      </c>
      <c r="V763" s="17">
        <f t="shared" si="341"/>
        <v>9.9787335833197571E-3</v>
      </c>
      <c r="W763" s="17">
        <f t="shared" si="342"/>
        <v>1.4003888611268727</v>
      </c>
      <c r="X763" s="17">
        <f t="shared" si="343"/>
        <v>3.9249655009973806E-3</v>
      </c>
      <c r="Y763" s="22"/>
      <c r="Z763" s="22"/>
      <c r="AA763" s="17">
        <f t="shared" si="351"/>
        <v>1.4634079892162373E-2</v>
      </c>
      <c r="AB763" s="17">
        <f t="shared" si="352"/>
        <v>2.0537077478530219</v>
      </c>
      <c r="AC763" s="17">
        <f t="shared" si="353"/>
        <v>0.17072416706831114</v>
      </c>
    </row>
    <row r="764" spans="4:37" x14ac:dyDescent="0.25">
      <c r="E764" s="28"/>
      <c r="F764" s="86"/>
      <c r="Y764" s="22"/>
      <c r="Z764" s="22"/>
    </row>
    <row r="765" spans="4:37" x14ac:dyDescent="0.25">
      <c r="E765" s="28"/>
      <c r="F765" s="86"/>
      <c r="Y765" s="22"/>
      <c r="Z765" s="22"/>
    </row>
    <row r="766" spans="4:37" x14ac:dyDescent="0.25">
      <c r="E766" s="28"/>
      <c r="F766" s="86"/>
      <c r="Y766" s="22"/>
      <c r="Z766" s="22"/>
    </row>
    <row r="767" spans="4:37" x14ac:dyDescent="0.25">
      <c r="D767" s="87" t="s">
        <v>137</v>
      </c>
      <c r="E767" s="87"/>
      <c r="F767" s="86"/>
      <c r="G767" s="86"/>
      <c r="H767" s="86"/>
      <c r="I767" s="86"/>
      <c r="J767" s="86" t="s">
        <v>22</v>
      </c>
      <c r="K767" s="86"/>
      <c r="L767" s="86"/>
      <c r="M767" s="86"/>
      <c r="N767" s="86"/>
      <c r="O767" s="90"/>
      <c r="P767" s="90"/>
      <c r="Q767" s="90"/>
      <c r="R767" s="87"/>
      <c r="S767" s="87"/>
    </row>
    <row r="768" spans="4:37" ht="14.4" thickBot="1" x14ac:dyDescent="0.3">
      <c r="D768" s="87"/>
      <c r="E768" s="89">
        <f>E769-1</f>
        <v>39883.470138888886</v>
      </c>
      <c r="F768" s="86"/>
      <c r="G768" s="86"/>
      <c r="H768" s="86"/>
      <c r="I768" s="86"/>
      <c r="J768" s="86"/>
      <c r="K768" s="86"/>
      <c r="L768" s="86"/>
      <c r="M768" s="86"/>
      <c r="N768" s="86"/>
      <c r="O768" s="90"/>
      <c r="P768" s="90"/>
      <c r="Q768" s="90"/>
      <c r="R768" s="87"/>
      <c r="S768" s="87"/>
    </row>
    <row r="769" spans="4:35" ht="15" thickBot="1" x14ac:dyDescent="0.35">
      <c r="D769" s="87"/>
      <c r="E769" s="89">
        <v>39884.470138888886</v>
      </c>
      <c r="F769" s="86">
        <f>E769-E$768</f>
        <v>1</v>
      </c>
      <c r="G769" s="86">
        <v>2527</v>
      </c>
      <c r="H769" s="86">
        <v>0.96299999999999997</v>
      </c>
      <c r="I769" s="86"/>
      <c r="J769" s="86">
        <v>810</v>
      </c>
      <c r="K769" s="86"/>
      <c r="L769" s="79">
        <v>1037</v>
      </c>
      <c r="M769" s="86"/>
      <c r="N769" s="42">
        <v>7.15</v>
      </c>
      <c r="O769" s="95">
        <v>88.69</v>
      </c>
      <c r="P769" s="94">
        <v>20.5</v>
      </c>
      <c r="Q769" s="101">
        <f>P769-S769</f>
        <v>14.5017</v>
      </c>
      <c r="R769" s="87">
        <v>29.26</v>
      </c>
      <c r="S769" s="85">
        <f>R769*P769/100</f>
        <v>5.9983000000000004</v>
      </c>
      <c r="T769" s="40">
        <f>Q769/$A$18+S769</f>
        <v>12.040675</v>
      </c>
      <c r="U769" s="40">
        <f>$A$16-T769</f>
        <v>104.95932500000001</v>
      </c>
      <c r="V769" s="43">
        <f t="shared" ref="V769:V800" si="354">($A$15*L769/1000/$A$13*H769)/$Q$769</f>
        <v>2.241146537772069E-6</v>
      </c>
      <c r="W769" s="43">
        <f t="shared" ref="W769:W800" si="355">($U$769*L769/1000/$A$13*H769)/$Q$769</f>
        <v>3.1363897044085786E-4</v>
      </c>
      <c r="X769" s="43">
        <f t="shared" ref="X769:X800" si="356">($A$46*$S$769*H769*L769/1000000)/$Q$769</f>
        <v>9.035548789069272E-7</v>
      </c>
      <c r="Y769" s="22">
        <f>X769+W769+SUM($V$769:V769)</f>
        <v>3.167836718575369E-4</v>
      </c>
      <c r="Z769" s="22"/>
      <c r="AA769" s="22">
        <f t="shared" ref="AA769:AA800" si="357">($A$15*L769/1000/$A$13*G769)/$Q$769</f>
        <v>5.8809733135514221E-3</v>
      </c>
      <c r="AB769" s="44">
        <f t="shared" ref="AB769:AB800" si="358">($U$769*L769/1000/$A$13*G769)/$Q$769</f>
        <v>0.82301731911116072</v>
      </c>
      <c r="AC769" s="44">
        <f t="shared" ref="AC769:AC800" si="359">($A$14*$S$769/1000*G769/1000000*L769/1000*1000000)/$Q$769</f>
        <v>7.03238525997716E-2</v>
      </c>
      <c r="AD769" s="44">
        <f t="shared" ref="AD769:AD800" si="360">($A$14*((L769/1000)*G769/10^6)*(1+($A$28/(10^-N769))+(($A$28*$A$29)/(10^-N769)^2))*1000000)*$S$769/1000/$Q$769</f>
        <v>0.36789822948715722</v>
      </c>
      <c r="AE769" s="44">
        <f>AD769/(1+($A$28/(10^-N769))+(($A$28*$A$29)/(10^-N769)^2))*1</f>
        <v>7.0323852599771572E-2</v>
      </c>
      <c r="AF769" s="44">
        <f>AD769/(1+($A$28/(10^-N769))+(($A$28*$A$29)/(10^-N769)^2))*($A$28/(10^-N769))</f>
        <v>0.29746107969155189</v>
      </c>
      <c r="AG769" s="44">
        <f>AD769/(1+($A$28/(10^-N769))+(($A$28*$A$29)/(10^-N769)^2))*(($A$28*$A$29)/(10^-N769)^2)</f>
        <v>1.1329719583379362E-4</v>
      </c>
      <c r="AH769" s="45">
        <f>AD769+AB769+SUM($AA$769:AA769)</f>
        <v>1.1967965219118692</v>
      </c>
      <c r="AI769" s="45">
        <f>AD769+AB769+SUM($AA$769:AA769)</f>
        <v>1.1967965219118692</v>
      </c>
    </row>
    <row r="770" spans="4:35" ht="14.4" x14ac:dyDescent="0.3">
      <c r="D770" s="87"/>
      <c r="E770" s="89">
        <v>39891.457638888889</v>
      </c>
      <c r="F770" s="86">
        <f t="shared" ref="F770:F827" si="361">E770-E$768</f>
        <v>7.9875000000029104</v>
      </c>
      <c r="G770" s="86">
        <v>3955</v>
      </c>
      <c r="H770" s="86">
        <v>0</v>
      </c>
      <c r="I770" s="86"/>
      <c r="J770" s="86">
        <v>1039</v>
      </c>
      <c r="K770" s="86"/>
      <c r="L770" s="79">
        <v>1037</v>
      </c>
      <c r="M770" s="86"/>
      <c r="N770" s="42">
        <v>7.15</v>
      </c>
      <c r="O770" s="90"/>
      <c r="P770" s="90"/>
      <c r="Q770" s="90"/>
      <c r="R770" s="88"/>
      <c r="S770" s="87"/>
      <c r="V770" s="43">
        <f t="shared" si="354"/>
        <v>0</v>
      </c>
      <c r="W770" s="43">
        <f t="shared" si="355"/>
        <v>0</v>
      </c>
      <c r="X770" s="43">
        <f t="shared" si="356"/>
        <v>0</v>
      </c>
      <c r="Y770" s="22">
        <f>X770+W770+SUM($V$769:V770)</f>
        <v>2.241146537772069E-6</v>
      </c>
      <c r="Z770" s="22"/>
      <c r="AA770" s="22">
        <f t="shared" si="357"/>
        <v>9.2042934131760477E-3</v>
      </c>
      <c r="AB770" s="44">
        <f t="shared" si="358"/>
        <v>1.2881018983318722</v>
      </c>
      <c r="AC770" s="44">
        <f t="shared" si="359"/>
        <v>0.11006364742069512</v>
      </c>
      <c r="AD770" s="44">
        <f t="shared" si="360"/>
        <v>0.57579639795081394</v>
      </c>
      <c r="AE770" s="44">
        <f t="shared" ref="AE770:AE806" si="362">AD770/(1+($A$28/(10^-N770))+(($A$28*$A$29)/(10^-N770)^2))*1</f>
        <v>0.11006364742069512</v>
      </c>
      <c r="AF770" s="44">
        <f t="shared" ref="AF770:AF806" si="363">AD770/(1+($A$28/(10^-N770))+(($A$28*$A$29)/(10^-N770)^2))*($A$28/(10^-N770))</f>
        <v>0.4655554294341463</v>
      </c>
      <c r="AG770" s="44">
        <f t="shared" ref="AG770:AG806" si="364">AD770/(1+($A$28/(10^-N770))+(($A$28*$A$29)/(10^-N770)^2))*(($A$28*$A$29)/(10^-N770)^2)</f>
        <v>1.7732109597255787E-4</v>
      </c>
      <c r="AH770" s="45">
        <f>AD770+AB770+SUM($AA$769:AA770)</f>
        <v>1.8789835630094136</v>
      </c>
      <c r="AI770" s="45">
        <f>AD770+AB770+SUM($AA$769:AA770)</f>
        <v>1.8789835630094136</v>
      </c>
    </row>
    <row r="771" spans="4:35" ht="14.4" x14ac:dyDescent="0.3">
      <c r="D771" s="87"/>
      <c r="E771" s="89">
        <v>39897.679861111108</v>
      </c>
      <c r="F771" s="86">
        <f t="shared" si="361"/>
        <v>14.209722222221899</v>
      </c>
      <c r="G771" s="86">
        <v>4923</v>
      </c>
      <c r="H771" s="86">
        <v>1</v>
      </c>
      <c r="I771" s="86"/>
      <c r="J771" s="86">
        <v>1254</v>
      </c>
      <c r="K771" s="86"/>
      <c r="L771" s="79">
        <v>1037</v>
      </c>
      <c r="M771" s="86"/>
      <c r="N771" s="42">
        <v>7.15</v>
      </c>
      <c r="O771" s="90"/>
      <c r="P771" s="90"/>
      <c r="Q771" s="90"/>
      <c r="R771" s="87"/>
      <c r="S771" s="87"/>
      <c r="V771" s="43">
        <f t="shared" si="354"/>
        <v>2.3272549717259288E-6</v>
      </c>
      <c r="W771" s="43">
        <f t="shared" si="355"/>
        <v>3.2568948124699673E-4</v>
      </c>
      <c r="X771" s="43">
        <f t="shared" si="356"/>
        <v>9.3827090229172099E-7</v>
      </c>
      <c r="Y771" s="22">
        <f>X771+W771+SUM($V$769:V771)</f>
        <v>3.3119615365878645E-4</v>
      </c>
      <c r="Z771" s="22"/>
      <c r="AA771" s="22">
        <f t="shared" si="357"/>
        <v>1.1457076225806747E-2</v>
      </c>
      <c r="AB771" s="44">
        <f t="shared" si="358"/>
        <v>1.6033693161789648</v>
      </c>
      <c r="AC771" s="44">
        <f t="shared" si="359"/>
        <v>0.13700210777549485</v>
      </c>
      <c r="AD771" s="44">
        <f t="shared" si="360"/>
        <v>0.7167245681698754</v>
      </c>
      <c r="AE771" s="44">
        <f t="shared" si="362"/>
        <v>0.13700210777549485</v>
      </c>
      <c r="AF771" s="44">
        <f t="shared" si="363"/>
        <v>0.5795017393436922</v>
      </c>
      <c r="AG771" s="44">
        <f t="shared" si="364"/>
        <v>2.2072105068847092E-4</v>
      </c>
      <c r="AH771" s="45">
        <f>AD771+AB771+SUM($AA$769:AA771)</f>
        <v>2.3466362273013743</v>
      </c>
      <c r="AI771" s="45">
        <f>AD771+AB771+SUM($AA$769:AA771)</f>
        <v>2.3466362273013743</v>
      </c>
    </row>
    <row r="772" spans="4:35" ht="14.4" x14ac:dyDescent="0.3">
      <c r="D772" s="87"/>
      <c r="E772" s="89">
        <v>39913.640972222223</v>
      </c>
      <c r="F772" s="86">
        <f t="shared" si="361"/>
        <v>30.170833333337214</v>
      </c>
      <c r="G772" s="86">
        <v>7253</v>
      </c>
      <c r="H772" s="86">
        <v>0.34</v>
      </c>
      <c r="I772" s="86"/>
      <c r="J772" s="86">
        <v>1611</v>
      </c>
      <c r="K772" s="86"/>
      <c r="L772" s="79">
        <v>1037</v>
      </c>
      <c r="M772" s="86"/>
      <c r="N772" s="42">
        <v>7.15</v>
      </c>
      <c r="O772" s="90"/>
      <c r="P772" s="90"/>
      <c r="Q772" s="90"/>
      <c r="R772" s="87"/>
      <c r="S772" s="87"/>
      <c r="V772" s="43">
        <f t="shared" si="354"/>
        <v>7.9126669038681583E-7</v>
      </c>
      <c r="W772" s="43">
        <f t="shared" si="355"/>
        <v>1.107344236239789E-4</v>
      </c>
      <c r="X772" s="43">
        <f t="shared" si="356"/>
        <v>3.1901210677918514E-7</v>
      </c>
      <c r="Y772" s="22">
        <f>X772+W772+SUM($V$769:V772)</f>
        <v>1.164131039306429E-4</v>
      </c>
      <c r="Z772" s="1">
        <f t="shared" ref="Z772:Z820" si="365">LINEST(Y769:Y772,E769:E772,TRUE,TRUE)</f>
        <v>-3.6030592248751817E-6</v>
      </c>
      <c r="AA772" s="22">
        <f t="shared" si="357"/>
        <v>1.6879580309928161E-2</v>
      </c>
      <c r="AB772" s="44">
        <f t="shared" si="358"/>
        <v>2.3622258074844673</v>
      </c>
      <c r="AC772" s="44">
        <f t="shared" si="359"/>
        <v>0.20184364974520902</v>
      </c>
      <c r="AD772" s="44">
        <f t="shared" si="360"/>
        <v>1.0559421679740211</v>
      </c>
      <c r="AE772" s="44">
        <f t="shared" si="362"/>
        <v>0.20184364974520902</v>
      </c>
      <c r="AF772" s="44">
        <f t="shared" si="363"/>
        <v>0.85377333241109055</v>
      </c>
      <c r="AG772" s="44">
        <f t="shared" si="364"/>
        <v>3.2518581772160866E-4</v>
      </c>
      <c r="AH772" s="45">
        <f>AD772+AB772+SUM($AA$769:AA772)</f>
        <v>3.461589898720951</v>
      </c>
      <c r="AI772" s="45">
        <f>AD772+AB772+SUM($AA$769:AA772)</f>
        <v>3.461589898720951</v>
      </c>
    </row>
    <row r="773" spans="4:35" ht="14.4" x14ac:dyDescent="0.3">
      <c r="D773" s="92"/>
      <c r="E773" s="89">
        <v>39920.765277777777</v>
      </c>
      <c r="F773" s="86">
        <f t="shared" si="361"/>
        <v>37.295138888890506</v>
      </c>
      <c r="G773" s="86">
        <v>8430</v>
      </c>
      <c r="H773" s="86">
        <v>0.32</v>
      </c>
      <c r="I773" s="86"/>
      <c r="J773" s="86">
        <v>1811</v>
      </c>
      <c r="K773" s="86"/>
      <c r="L773" s="79">
        <v>1037</v>
      </c>
      <c r="M773" s="86"/>
      <c r="N773" s="42">
        <v>7.15</v>
      </c>
      <c r="O773" s="90"/>
      <c r="P773" s="90"/>
      <c r="Q773" s="90"/>
      <c r="R773" s="87"/>
      <c r="S773" s="87"/>
      <c r="V773" s="43">
        <f t="shared" si="354"/>
        <v>7.4472159095229724E-7</v>
      </c>
      <c r="W773" s="43">
        <f t="shared" si="355"/>
        <v>1.0422063399903895E-4</v>
      </c>
      <c r="X773" s="43">
        <f t="shared" si="356"/>
        <v>3.002466887333507E-7</v>
      </c>
      <c r="Y773" s="22">
        <f>X773+W773+SUM($V$769:V773)</f>
        <v>1.106252704786094E-4</v>
      </c>
      <c r="Z773" s="1">
        <f t="shared" si="365"/>
        <v>-3.6143589522908437E-7</v>
      </c>
      <c r="AA773" s="22">
        <f t="shared" si="357"/>
        <v>1.9618759411649582E-2</v>
      </c>
      <c r="AB773" s="44">
        <f t="shared" si="358"/>
        <v>2.7455623269121823</v>
      </c>
      <c r="AC773" s="44">
        <f t="shared" si="359"/>
        <v>0.23459836858570415</v>
      </c>
      <c r="AD773" s="44">
        <f t="shared" si="360"/>
        <v>1.2272980113085619</v>
      </c>
      <c r="AE773" s="44">
        <f t="shared" si="362"/>
        <v>0.23459836858570415</v>
      </c>
      <c r="AF773" s="44">
        <f t="shared" si="363"/>
        <v>0.992321686505652</v>
      </c>
      <c r="AG773" s="44">
        <f t="shared" si="364"/>
        <v>3.7795621720573022E-4</v>
      </c>
      <c r="AH773" s="45">
        <f>AD773+AB773+SUM($AA$769:AA773)</f>
        <v>4.0359010208948565</v>
      </c>
      <c r="AI773" s="45">
        <f>AD773+AB773+SUM($AA$769:AA773)</f>
        <v>4.0359010208948565</v>
      </c>
    </row>
    <row r="774" spans="4:35" ht="14.4" x14ac:dyDescent="0.3">
      <c r="D774" s="87"/>
      <c r="E774" s="89">
        <v>39940.647222222222</v>
      </c>
      <c r="F774" s="86">
        <f t="shared" si="361"/>
        <v>57.177083333335759</v>
      </c>
      <c r="G774" s="86">
        <v>10596</v>
      </c>
      <c r="H774" s="86">
        <v>0</v>
      </c>
      <c r="I774" s="86"/>
      <c r="J774" s="86">
        <v>273</v>
      </c>
      <c r="K774" s="86"/>
      <c r="L774" s="79">
        <v>1037</v>
      </c>
      <c r="M774" s="86"/>
      <c r="N774" s="42">
        <v>7.15</v>
      </c>
      <c r="O774" s="90"/>
      <c r="P774" s="90"/>
      <c r="Q774" s="90"/>
      <c r="R774" s="87"/>
      <c r="S774" s="87"/>
      <c r="V774" s="43">
        <f t="shared" si="354"/>
        <v>0</v>
      </c>
      <c r="W774" s="43">
        <f t="shared" si="355"/>
        <v>0</v>
      </c>
      <c r="X774" s="43">
        <f t="shared" si="356"/>
        <v>0</v>
      </c>
      <c r="Y774" s="22">
        <f>X774+W774+SUM($V$769:V774)</f>
        <v>6.1043897908371116E-6</v>
      </c>
      <c r="Z774" s="1">
        <f t="shared" si="365"/>
        <v>-7.2420175892070577E-6</v>
      </c>
      <c r="AA774" s="22">
        <f t="shared" si="357"/>
        <v>2.4659593680407942E-2</v>
      </c>
      <c r="AB774" s="44">
        <f t="shared" si="358"/>
        <v>3.4510057432931771</v>
      </c>
      <c r="AC774" s="44">
        <f t="shared" si="359"/>
        <v>0.29487595652836546</v>
      </c>
      <c r="AD774" s="44">
        <f t="shared" si="360"/>
        <v>1.5426393508689822</v>
      </c>
      <c r="AE774" s="44">
        <f t="shared" si="362"/>
        <v>0.29487595652836546</v>
      </c>
      <c r="AF774" s="44">
        <f t="shared" si="363"/>
        <v>1.2472883262412677</v>
      </c>
      <c r="AG774" s="44">
        <f t="shared" si="364"/>
        <v>4.7506809934898183E-4</v>
      </c>
      <c r="AH774" s="45">
        <f>AD774+AB774+SUM($AA$769:AA774)</f>
        <v>5.0813453705166793</v>
      </c>
      <c r="AI774" s="45">
        <f>AD774+AB774+SUM($AA$769:AA774)</f>
        <v>5.0813453705166793</v>
      </c>
    </row>
    <row r="775" spans="4:35" ht="14.4" x14ac:dyDescent="0.3">
      <c r="D775" s="87"/>
      <c r="E775" s="89">
        <v>39959.65347222222</v>
      </c>
      <c r="F775" s="86">
        <f t="shared" si="361"/>
        <v>76.183333333334303</v>
      </c>
      <c r="G775" s="86">
        <v>12563</v>
      </c>
      <c r="H775" s="86">
        <v>0</v>
      </c>
      <c r="I775" s="86"/>
      <c r="J775" s="86">
        <v>645</v>
      </c>
      <c r="K775" s="86"/>
      <c r="L775" s="79">
        <v>1037</v>
      </c>
      <c r="M775" s="86"/>
      <c r="N775" s="42">
        <v>7.15</v>
      </c>
      <c r="O775" s="90"/>
      <c r="P775" s="90"/>
      <c r="Q775" s="90"/>
      <c r="R775" s="87"/>
      <c r="S775" s="87"/>
      <c r="V775" s="43">
        <f t="shared" si="354"/>
        <v>0</v>
      </c>
      <c r="W775" s="43">
        <f t="shared" si="355"/>
        <v>0</v>
      </c>
      <c r="X775" s="43">
        <f t="shared" si="356"/>
        <v>0</v>
      </c>
      <c r="Y775" s="22">
        <f>X775+W775+SUM($V$769:V775)</f>
        <v>6.1043897908371116E-6</v>
      </c>
      <c r="Z775" s="1">
        <f t="shared" si="365"/>
        <v>-2.7561688038727319E-6</v>
      </c>
      <c r="AA775" s="22">
        <f t="shared" si="357"/>
        <v>2.9237304209792845E-2</v>
      </c>
      <c r="AB775" s="44">
        <f t="shared" si="358"/>
        <v>4.0916369529060193</v>
      </c>
      <c r="AC775" s="44">
        <f t="shared" si="359"/>
        <v>0.34961557586502978</v>
      </c>
      <c r="AD775" s="44">
        <f t="shared" si="360"/>
        <v>1.8290088868409795</v>
      </c>
      <c r="AE775" s="44">
        <f t="shared" si="362"/>
        <v>0.34961557586502967</v>
      </c>
      <c r="AF775" s="44">
        <f t="shared" si="363"/>
        <v>1.4788300530925862</v>
      </c>
      <c r="AG775" s="44">
        <f t="shared" si="364"/>
        <v>5.6325788336365203E-4</v>
      </c>
      <c r="AH775" s="45">
        <f>AD775+AB775+SUM($AA$769:AA775)</f>
        <v>6.0375834203113117</v>
      </c>
      <c r="AI775" s="45">
        <f>AD775+AB775+SUM($AA$769:AA775)</f>
        <v>6.0375834203113117</v>
      </c>
    </row>
    <row r="776" spans="4:35" ht="14.4" x14ac:dyDescent="0.3">
      <c r="D776" s="87"/>
      <c r="E776" s="89">
        <v>39974.482638888891</v>
      </c>
      <c r="F776" s="86">
        <f t="shared" si="361"/>
        <v>91.012500000004366</v>
      </c>
      <c r="G776" s="86">
        <v>14231.2</v>
      </c>
      <c r="H776" s="86">
        <v>0</v>
      </c>
      <c r="I776" s="86"/>
      <c r="J776" s="86">
        <v>862</v>
      </c>
      <c r="K776" s="86"/>
      <c r="L776" s="79">
        <v>1037</v>
      </c>
      <c r="M776" s="86"/>
      <c r="N776" s="42">
        <v>7.15</v>
      </c>
      <c r="O776" s="90"/>
      <c r="P776" s="90"/>
      <c r="Q776" s="90"/>
      <c r="R776" s="87"/>
      <c r="S776" s="87"/>
      <c r="V776" s="43">
        <f t="shared" si="354"/>
        <v>0</v>
      </c>
      <c r="W776" s="43">
        <f t="shared" si="355"/>
        <v>0</v>
      </c>
      <c r="X776" s="43">
        <f t="shared" si="356"/>
        <v>0</v>
      </c>
      <c r="Y776" s="22">
        <f>X776+W776+SUM($V$769:V776)</f>
        <v>6.1043897908371116E-6</v>
      </c>
      <c r="Z776" s="1">
        <f t="shared" si="365"/>
        <v>-1.803510419027671E-6</v>
      </c>
      <c r="AA776" s="22">
        <f t="shared" si="357"/>
        <v>3.3119630953626043E-2</v>
      </c>
      <c r="AB776" s="44">
        <f t="shared" si="358"/>
        <v>4.6349521455222602</v>
      </c>
      <c r="AC776" s="44">
        <f t="shared" si="359"/>
        <v>0.39603989359630754</v>
      </c>
      <c r="AD776" s="44">
        <f t="shared" si="360"/>
        <v>2.071877041344532</v>
      </c>
      <c r="AE776" s="44">
        <f t="shared" si="362"/>
        <v>0.39603989359630759</v>
      </c>
      <c r="AF776" s="44">
        <f t="shared" si="363"/>
        <v>1.6751990966784382</v>
      </c>
      <c r="AG776" s="44">
        <f t="shared" si="364"/>
        <v>6.3805106978626189E-4</v>
      </c>
      <c r="AH776" s="45">
        <f>AD776+AB776+SUM($AA$769:AA776)</f>
        <v>6.8568863983847308</v>
      </c>
      <c r="AI776" s="45">
        <f>AD776+AB776+SUM($AA$769:AA776)</f>
        <v>6.8568863983847308</v>
      </c>
    </row>
    <row r="777" spans="4:35" ht="14.4" x14ac:dyDescent="0.3">
      <c r="D777" s="87"/>
      <c r="E777" s="89">
        <v>39993.484027777777</v>
      </c>
      <c r="F777" s="86">
        <f t="shared" si="361"/>
        <v>110.01388888889051</v>
      </c>
      <c r="G777" s="86">
        <v>15614</v>
      </c>
      <c r="H777" s="86">
        <v>0</v>
      </c>
      <c r="I777" s="86"/>
      <c r="J777" s="86">
        <v>1304</v>
      </c>
      <c r="K777" s="86"/>
      <c r="L777" s="79">
        <v>1037</v>
      </c>
      <c r="M777" s="86"/>
      <c r="N777" s="42">
        <v>7.15</v>
      </c>
      <c r="O777" s="90"/>
      <c r="P777" s="90"/>
      <c r="Q777" s="90"/>
      <c r="R777" s="87"/>
      <c r="S777" s="87"/>
      <c r="V777" s="43">
        <f t="shared" si="354"/>
        <v>0</v>
      </c>
      <c r="W777" s="43">
        <f t="shared" si="355"/>
        <v>0</v>
      </c>
      <c r="X777" s="43">
        <f t="shared" si="356"/>
        <v>0</v>
      </c>
      <c r="Y777" s="22">
        <f>X777+W777+SUM($V$769:V777)</f>
        <v>6.1043897908371116E-6</v>
      </c>
      <c r="Z777" s="1">
        <f t="shared" si="365"/>
        <v>0</v>
      </c>
      <c r="AA777" s="22">
        <f t="shared" si="357"/>
        <v>3.633775912852865E-2</v>
      </c>
      <c r="AB777" s="44">
        <f t="shared" si="358"/>
        <v>5.0853155601906064</v>
      </c>
      <c r="AC777" s="44">
        <f t="shared" si="359"/>
        <v>0.43452181816099461</v>
      </c>
      <c r="AD777" s="44">
        <f t="shared" si="360"/>
        <v>2.273194679545893</v>
      </c>
      <c r="AE777" s="44">
        <f t="shared" si="362"/>
        <v>0.4345218181609945</v>
      </c>
      <c r="AF777" s="44">
        <f t="shared" si="363"/>
        <v>1.8379728129417847</v>
      </c>
      <c r="AG777" s="44">
        <f t="shared" si="364"/>
        <v>7.0004844311391101E-4</v>
      </c>
      <c r="AH777" s="45">
        <f>AD777+AB777+SUM($AA$769:AA777)</f>
        <v>7.544905210382967</v>
      </c>
      <c r="AI777" s="45">
        <f>AD777+AB777+SUM($AA$769:AA777)</f>
        <v>7.544905210382967</v>
      </c>
    </row>
    <row r="778" spans="4:35" ht="14.4" x14ac:dyDescent="0.3">
      <c r="D778" s="87"/>
      <c r="E778" s="89">
        <v>40007.55972222222</v>
      </c>
      <c r="F778" s="86">
        <f t="shared" si="361"/>
        <v>124.0895833333343</v>
      </c>
      <c r="G778" s="86">
        <v>16103</v>
      </c>
      <c r="H778" s="86">
        <v>0</v>
      </c>
      <c r="I778" s="86"/>
      <c r="J778" s="86">
        <v>179</v>
      </c>
      <c r="K778" s="86"/>
      <c r="L778" s="79">
        <v>1037</v>
      </c>
      <c r="M778" s="86"/>
      <c r="N778" s="42">
        <v>7.15</v>
      </c>
      <c r="O778" s="90"/>
      <c r="P778" s="90"/>
      <c r="Q778" s="90"/>
      <c r="R778" s="87"/>
      <c r="S778" s="87"/>
      <c r="V778" s="43">
        <f t="shared" si="354"/>
        <v>0</v>
      </c>
      <c r="W778" s="43">
        <f t="shared" si="355"/>
        <v>0</v>
      </c>
      <c r="X778" s="43">
        <f t="shared" si="356"/>
        <v>0</v>
      </c>
      <c r="Y778" s="22">
        <f>X778+W778+SUM($V$769:V778)</f>
        <v>6.1043897908371116E-6</v>
      </c>
      <c r="Z778" s="1">
        <f t="shared" si="365"/>
        <v>0</v>
      </c>
      <c r="AA778" s="22">
        <f t="shared" si="357"/>
        <v>3.7475786809702628E-2</v>
      </c>
      <c r="AB778" s="44">
        <f t="shared" si="358"/>
        <v>5.2445777165203875</v>
      </c>
      <c r="AC778" s="44">
        <f t="shared" si="359"/>
        <v>0.44813019327824366</v>
      </c>
      <c r="AD778" s="44">
        <f t="shared" si="360"/>
        <v>2.3443866994189522</v>
      </c>
      <c r="AE778" s="44">
        <f t="shared" si="362"/>
        <v>0.44813019327824355</v>
      </c>
      <c r="AF778" s="44">
        <f t="shared" si="363"/>
        <v>1.8955345335469169</v>
      </c>
      <c r="AG778" s="44">
        <f t="shared" si="364"/>
        <v>7.2197259379168117E-4</v>
      </c>
      <c r="AH778" s="45">
        <f>AD778+AB778+SUM($AA$769:AA778)</f>
        <v>7.8128351733955101</v>
      </c>
      <c r="AI778" s="45">
        <f>AD778+AB778+SUM($AA$769:AA778)</f>
        <v>7.8128351733955101</v>
      </c>
    </row>
    <row r="779" spans="4:35" ht="14.4" x14ac:dyDescent="0.3">
      <c r="D779" s="87"/>
      <c r="E779" s="89">
        <v>40021.431250000001</v>
      </c>
      <c r="F779" s="86">
        <f t="shared" si="361"/>
        <v>137.96111111111531</v>
      </c>
      <c r="G779" s="86">
        <v>16624.599999999999</v>
      </c>
      <c r="H779" s="86">
        <v>0</v>
      </c>
      <c r="I779" s="86"/>
      <c r="J779" s="86">
        <v>248</v>
      </c>
      <c r="K779" s="86"/>
      <c r="L779" s="79">
        <v>1037</v>
      </c>
      <c r="M779" s="86"/>
      <c r="N779" s="42">
        <v>7.15</v>
      </c>
      <c r="O779" s="90"/>
      <c r="P779" s="90"/>
      <c r="Q779" s="90"/>
      <c r="R779" s="87"/>
      <c r="S779" s="87"/>
      <c r="V779" s="43">
        <f t="shared" si="354"/>
        <v>0</v>
      </c>
      <c r="W779" s="43">
        <f t="shared" si="355"/>
        <v>0</v>
      </c>
      <c r="X779" s="43">
        <f t="shared" si="356"/>
        <v>0</v>
      </c>
      <c r="Y779" s="22">
        <f>X779+W779+SUM($V$769:V779)</f>
        <v>6.1043897908371116E-6</v>
      </c>
      <c r="Z779" s="1">
        <f t="shared" si="365"/>
        <v>0</v>
      </c>
      <c r="AA779" s="22">
        <f t="shared" si="357"/>
        <v>3.8689683002954875E-2</v>
      </c>
      <c r="AB779" s="44">
        <f t="shared" si="358"/>
        <v>5.4144573499388216</v>
      </c>
      <c r="AC779" s="44">
        <f t="shared" si="359"/>
        <v>0.46264579340330925</v>
      </c>
      <c r="AD779" s="44">
        <f t="shared" si="360"/>
        <v>2.4203248539502153</v>
      </c>
      <c r="AE779" s="44">
        <f t="shared" si="362"/>
        <v>0.46264579340330925</v>
      </c>
      <c r="AF779" s="44">
        <f t="shared" si="363"/>
        <v>1.9569337021923916</v>
      </c>
      <c r="AG779" s="44">
        <f t="shared" si="364"/>
        <v>7.4535835451463607E-4</v>
      </c>
      <c r="AH779" s="45">
        <f>AD779+AB779+SUM($AA$769:AA779)</f>
        <v>8.0973426443481618</v>
      </c>
      <c r="AI779" s="45">
        <f>AD779+AB779+SUM($AA$769:AA779)</f>
        <v>8.0973426443481618</v>
      </c>
    </row>
    <row r="780" spans="4:35" ht="14.4" x14ac:dyDescent="0.3">
      <c r="D780" s="87"/>
      <c r="E780" s="89">
        <v>40035.531944444447</v>
      </c>
      <c r="F780" s="86">
        <f t="shared" si="361"/>
        <v>152.06180555556057</v>
      </c>
      <c r="G780" s="86">
        <v>16738.7</v>
      </c>
      <c r="H780" s="86">
        <v>0</v>
      </c>
      <c r="I780" s="86"/>
      <c r="J780" s="86">
        <v>448</v>
      </c>
      <c r="K780" s="86"/>
      <c r="L780" s="79">
        <v>1037</v>
      </c>
      <c r="M780" s="86"/>
      <c r="N780" s="42">
        <v>7.15</v>
      </c>
      <c r="O780" s="102"/>
      <c r="P780" s="90"/>
      <c r="Q780" s="90"/>
      <c r="R780" s="87"/>
      <c r="S780" s="87"/>
      <c r="V780" s="43">
        <f t="shared" si="354"/>
        <v>0</v>
      </c>
      <c r="W780" s="43">
        <f t="shared" si="355"/>
        <v>0</v>
      </c>
      <c r="X780" s="43">
        <f t="shared" si="356"/>
        <v>0</v>
      </c>
      <c r="Y780" s="22">
        <f>X780+W780+SUM($V$769:V780)</f>
        <v>6.1043897908371116E-6</v>
      </c>
      <c r="Z780" s="1">
        <f t="shared" si="365"/>
        <v>0</v>
      </c>
      <c r="AA780" s="22">
        <f t="shared" si="357"/>
        <v>3.8955222795228804E-2</v>
      </c>
      <c r="AB780" s="44">
        <f t="shared" si="358"/>
        <v>5.4516185197491041</v>
      </c>
      <c r="AC780" s="44">
        <f t="shared" si="359"/>
        <v>0.46582108093066737</v>
      </c>
      <c r="AD780" s="44">
        <f t="shared" si="360"/>
        <v>2.4369363252539289</v>
      </c>
      <c r="AE780" s="44">
        <f t="shared" si="362"/>
        <v>0.46582108093066732</v>
      </c>
      <c r="AF780" s="44">
        <f t="shared" si="363"/>
        <v>1.9703647703335889</v>
      </c>
      <c r="AG780" s="44">
        <f t="shared" si="364"/>
        <v>7.504739896727824E-4</v>
      </c>
      <c r="AH780" s="45">
        <f>AD780+AB780+SUM($AA$769:AA780)</f>
        <v>8.1900705082573868</v>
      </c>
      <c r="AI780" s="45">
        <f>AD780+AB780+SUM($AA$769:AA780)</f>
        <v>8.1900705082573868</v>
      </c>
    </row>
    <row r="781" spans="4:35" ht="14.4" x14ac:dyDescent="0.3">
      <c r="D781" s="87"/>
      <c r="E781" s="89">
        <v>40049.478472222225</v>
      </c>
      <c r="F781" s="86">
        <f t="shared" si="361"/>
        <v>166.00833333333867</v>
      </c>
      <c r="G781" s="86">
        <v>17841</v>
      </c>
      <c r="H781" s="86">
        <v>0</v>
      </c>
      <c r="I781" s="86"/>
      <c r="J781" s="86">
        <v>732</v>
      </c>
      <c r="K781" s="86"/>
      <c r="L781" s="79">
        <v>1037</v>
      </c>
      <c r="M781" s="86"/>
      <c r="N781" s="42">
        <v>7.15</v>
      </c>
      <c r="O781" s="90"/>
      <c r="P781" s="90"/>
      <c r="Q781" s="90"/>
      <c r="R781" s="87"/>
      <c r="S781" s="87"/>
      <c r="V781" s="43">
        <f t="shared" si="354"/>
        <v>0</v>
      </c>
      <c r="W781" s="43">
        <f t="shared" si="355"/>
        <v>0</v>
      </c>
      <c r="X781" s="43">
        <f t="shared" si="356"/>
        <v>0</v>
      </c>
      <c r="Y781" s="22">
        <f>X781+W781+SUM($V$769:V781)</f>
        <v>6.1043897908371116E-6</v>
      </c>
      <c r="Z781" s="1">
        <f t="shared" si="365"/>
        <v>0</v>
      </c>
      <c r="AA781" s="22">
        <f t="shared" si="357"/>
        <v>4.1520555950562289E-2</v>
      </c>
      <c r="AB781" s="44">
        <f t="shared" si="358"/>
        <v>5.8106260349276679</v>
      </c>
      <c r="AC781" s="44">
        <f t="shared" si="359"/>
        <v>0.49649697436981588</v>
      </c>
      <c r="AD781" s="44">
        <f t="shared" si="360"/>
        <v>2.5974168232213581</v>
      </c>
      <c r="AE781" s="44">
        <f t="shared" si="362"/>
        <v>0.49649697436981582</v>
      </c>
      <c r="AF781" s="44">
        <f t="shared" si="363"/>
        <v>2.1001199536117836</v>
      </c>
      <c r="AG781" s="44">
        <f t="shared" si="364"/>
        <v>7.9989523975888875E-4</v>
      </c>
      <c r="AH781" s="45">
        <f>AD781+AB781+SUM($AA$769:AA781)</f>
        <v>8.7510790773539409</v>
      </c>
      <c r="AI781" s="45">
        <f>AD781+AB781+SUM($AA$769:AA781)</f>
        <v>8.7510790773539409</v>
      </c>
    </row>
    <row r="782" spans="4:35" ht="14.4" x14ac:dyDescent="0.3">
      <c r="D782" s="87"/>
      <c r="E782" s="89">
        <v>40063.427777777775</v>
      </c>
      <c r="F782" s="86">
        <f t="shared" si="361"/>
        <v>179.95763888888905</v>
      </c>
      <c r="G782" s="86">
        <v>18102.400000000001</v>
      </c>
      <c r="H782" s="86">
        <v>2.56</v>
      </c>
      <c r="I782" s="86"/>
      <c r="J782" s="86">
        <v>1026</v>
      </c>
      <c r="K782" s="86"/>
      <c r="L782" s="79">
        <v>1037</v>
      </c>
      <c r="M782" s="86"/>
      <c r="N782" s="42">
        <v>7.15</v>
      </c>
      <c r="O782" s="90"/>
      <c r="P782" s="90"/>
      <c r="Q782" s="90"/>
      <c r="R782" s="87"/>
      <c r="S782" s="87"/>
      <c r="V782" s="43">
        <f t="shared" si="354"/>
        <v>5.9577727276183779E-6</v>
      </c>
      <c r="W782" s="43">
        <f t="shared" si="355"/>
        <v>8.3376507199231162E-4</v>
      </c>
      <c r="X782" s="43">
        <f t="shared" si="356"/>
        <v>2.4019735098668056E-6</v>
      </c>
      <c r="Y782" s="22">
        <f>X782+W782+SUM($V$769:V782)</f>
        <v>8.4822920802063385E-4</v>
      </c>
      <c r="Z782" s="1">
        <f t="shared" si="365"/>
        <v>1.8027839593094821E-5</v>
      </c>
      <c r="AA782" s="22">
        <f t="shared" si="357"/>
        <v>4.2128900400171455E-2</v>
      </c>
      <c r="AB782" s="44">
        <f t="shared" si="358"/>
        <v>5.8957612653256346</v>
      </c>
      <c r="AC782" s="44">
        <f t="shared" si="359"/>
        <v>0.5037714718251306</v>
      </c>
      <c r="AD782" s="44">
        <f t="shared" si="360"/>
        <v>2.6354732526586138</v>
      </c>
      <c r="AE782" s="44">
        <f t="shared" si="362"/>
        <v>0.50377147182513071</v>
      </c>
      <c r="AF782" s="44">
        <f t="shared" si="363"/>
        <v>2.1308901658125645</v>
      </c>
      <c r="AG782" s="44">
        <f t="shared" si="364"/>
        <v>8.1161502091874407E-4</v>
      </c>
      <c r="AH782" s="45">
        <f>AD782+AB782+SUM($AA$769:AA782)</f>
        <v>8.9163996375893362</v>
      </c>
      <c r="AI782" s="45">
        <f>AD782+AB782+SUM($AA$769:AA782)</f>
        <v>8.9163996375893362</v>
      </c>
    </row>
    <row r="783" spans="4:35" ht="14.4" x14ac:dyDescent="0.3">
      <c r="D783" s="87"/>
      <c r="E783" s="89">
        <v>40077.410416666666</v>
      </c>
      <c r="F783" s="86">
        <f t="shared" si="361"/>
        <v>193.94027777777956</v>
      </c>
      <c r="G783" s="86">
        <v>19069.8</v>
      </c>
      <c r="H783" s="86">
        <v>0</v>
      </c>
      <c r="I783" s="86"/>
      <c r="J783" s="86">
        <v>1376</v>
      </c>
      <c r="K783" s="86"/>
      <c r="L783" s="79">
        <v>1037</v>
      </c>
      <c r="M783" s="86"/>
      <c r="N783" s="42">
        <v>7.15</v>
      </c>
      <c r="O783" s="90"/>
      <c r="P783" s="90"/>
      <c r="Q783" s="90"/>
      <c r="R783" s="87"/>
      <c r="S783" s="87"/>
      <c r="V783" s="43">
        <f t="shared" si="354"/>
        <v>0</v>
      </c>
      <c r="W783" s="43">
        <f t="shared" si="355"/>
        <v>0</v>
      </c>
      <c r="X783" s="43">
        <f t="shared" si="356"/>
        <v>0</v>
      </c>
      <c r="Y783" s="22">
        <f>X783+W783+SUM($V$769:V783)</f>
        <v>1.206216251845549E-5</v>
      </c>
      <c r="Z783" s="1">
        <f t="shared" si="365"/>
        <v>6.1494156989893336E-6</v>
      </c>
      <c r="AA783" s="22">
        <f t="shared" si="357"/>
        <v>4.438028685981911E-2</v>
      </c>
      <c r="AB783" s="44">
        <f t="shared" si="358"/>
        <v>6.2108332694839774</v>
      </c>
      <c r="AC783" s="44">
        <f t="shared" si="359"/>
        <v>0.53069323478714847</v>
      </c>
      <c r="AD783" s="44">
        <f t="shared" si="360"/>
        <v>2.776314070706051</v>
      </c>
      <c r="AE783" s="44">
        <f t="shared" si="362"/>
        <v>0.53069323478714836</v>
      </c>
      <c r="AF783" s="44">
        <f t="shared" si="363"/>
        <v>2.2447658478440666</v>
      </c>
      <c r="AG783" s="44">
        <f t="shared" si="364"/>
        <v>8.549880748362792E-4</v>
      </c>
      <c r="AH783" s="45">
        <f>AD783+AB783+SUM($AA$769:AA783)</f>
        <v>9.4166927466549346</v>
      </c>
      <c r="AI783" s="45">
        <f>AD783+AB783+SUM($AA$769:AA783)</f>
        <v>9.4166927466549346</v>
      </c>
    </row>
    <row r="784" spans="4:35" ht="14.4" x14ac:dyDescent="0.3">
      <c r="D784" s="87"/>
      <c r="E784" s="89">
        <v>40091.40902777778</v>
      </c>
      <c r="F784" s="86">
        <f t="shared" si="361"/>
        <v>207.93888888889342</v>
      </c>
      <c r="G784" s="86">
        <v>18857.5</v>
      </c>
      <c r="H784" s="86">
        <v>0</v>
      </c>
      <c r="I784" s="86"/>
      <c r="J784" s="86">
        <v>1684</v>
      </c>
      <c r="K784" s="86"/>
      <c r="L784" s="79">
        <v>1037</v>
      </c>
      <c r="M784" s="86"/>
      <c r="N784" s="42">
        <v>7.15</v>
      </c>
      <c r="O784" s="90"/>
      <c r="P784" s="90"/>
      <c r="Q784" s="90"/>
      <c r="R784" s="87"/>
      <c r="S784" s="87"/>
      <c r="V784" s="43">
        <f t="shared" si="354"/>
        <v>0</v>
      </c>
      <c r="W784" s="43">
        <f t="shared" si="355"/>
        <v>0</v>
      </c>
      <c r="X784" s="43">
        <f t="shared" si="356"/>
        <v>0</v>
      </c>
      <c r="Y784" s="22">
        <f>X784+W784+SUM($V$769:V784)</f>
        <v>1.206216251845549E-5</v>
      </c>
      <c r="Z784" s="1">
        <f t="shared" si="365"/>
        <v>-5.8672502093196828E-6</v>
      </c>
      <c r="AA784" s="22">
        <f t="shared" si="357"/>
        <v>4.3886210629321701E-2</v>
      </c>
      <c r="AB784" s="44">
        <f t="shared" si="358"/>
        <v>6.1416893926152412</v>
      </c>
      <c r="AC784" s="44">
        <f t="shared" si="359"/>
        <v>0.52478514064115256</v>
      </c>
      <c r="AD784" s="44">
        <f t="shared" si="360"/>
        <v>2.7454059606466434</v>
      </c>
      <c r="AE784" s="44">
        <f t="shared" si="362"/>
        <v>0.52478514064115256</v>
      </c>
      <c r="AF784" s="44">
        <f t="shared" si="363"/>
        <v>2.2197753503298139</v>
      </c>
      <c r="AG784" s="44">
        <f t="shared" si="364"/>
        <v>8.454696756769938E-4</v>
      </c>
      <c r="AH784" s="45">
        <f>AD784+AB784+SUM($AA$769:AA784)</f>
        <v>9.360526970356112</v>
      </c>
      <c r="AI784" s="45">
        <f>AD784+AB784+SUM($AA$769:AA784)</f>
        <v>9.360526970356112</v>
      </c>
    </row>
    <row r="785" spans="4:35" ht="14.4" x14ac:dyDescent="0.3">
      <c r="D785" s="87"/>
      <c r="E785" s="89">
        <v>40105.480555555558</v>
      </c>
      <c r="F785" s="86">
        <f t="shared" si="361"/>
        <v>222.01041666667152</v>
      </c>
      <c r="G785" s="86">
        <v>18732</v>
      </c>
      <c r="H785" s="86">
        <v>0</v>
      </c>
      <c r="I785" s="86"/>
      <c r="J785" s="86">
        <v>2010</v>
      </c>
      <c r="K785" s="86"/>
      <c r="L785" s="79">
        <v>1037</v>
      </c>
      <c r="M785" s="86"/>
      <c r="N785" s="42">
        <v>7.15</v>
      </c>
      <c r="O785" s="90"/>
      <c r="P785" s="90"/>
      <c r="Q785" s="90"/>
      <c r="R785" s="87"/>
      <c r="S785" s="87"/>
      <c r="V785" s="43">
        <f t="shared" si="354"/>
        <v>0</v>
      </c>
      <c r="W785" s="43">
        <f t="shared" si="355"/>
        <v>0</v>
      </c>
      <c r="X785" s="43">
        <f t="shared" si="356"/>
        <v>0</v>
      </c>
      <c r="Y785" s="22">
        <f>X785+W785+SUM($V$769:V785)</f>
        <v>1.206216251845549E-5</v>
      </c>
      <c r="Z785" s="1">
        <f t="shared" si="365"/>
        <v>-1.7881267982832723E-5</v>
      </c>
      <c r="AA785" s="22">
        <f t="shared" si="357"/>
        <v>4.3594140130370093E-2</v>
      </c>
      <c r="AB785" s="44">
        <f t="shared" si="358"/>
        <v>6.100815362718742</v>
      </c>
      <c r="AC785" s="44">
        <f t="shared" si="359"/>
        <v>0.52129260265093824</v>
      </c>
      <c r="AD785" s="44">
        <f t="shared" si="360"/>
        <v>2.7271347980820857</v>
      </c>
      <c r="AE785" s="44">
        <f t="shared" si="362"/>
        <v>0.52129260265093835</v>
      </c>
      <c r="AF785" s="44">
        <f t="shared" si="363"/>
        <v>2.2050023525057978</v>
      </c>
      <c r="AG785" s="44">
        <f t="shared" si="364"/>
        <v>8.3984292534967247E-4</v>
      </c>
      <c r="AH785" s="45">
        <f>AD785+AB785+SUM($AA$769:AA785)</f>
        <v>9.3449759180254262</v>
      </c>
      <c r="AI785" s="45">
        <f>AD785+AB785+SUM($AA$769:AA785)</f>
        <v>9.3449759180254262</v>
      </c>
    </row>
    <row r="786" spans="4:35" ht="14.4" x14ac:dyDescent="0.3">
      <c r="D786" s="87"/>
      <c r="E786" s="89">
        <v>40119.415972222225</v>
      </c>
      <c r="F786" s="86">
        <f t="shared" si="361"/>
        <v>235.94583333333867</v>
      </c>
      <c r="G786" s="86">
        <v>18311.7</v>
      </c>
      <c r="H786" s="86">
        <v>0</v>
      </c>
      <c r="I786" s="86"/>
      <c r="J786" s="86">
        <v>2314</v>
      </c>
      <c r="K786" s="86"/>
      <c r="L786" s="79">
        <v>1037</v>
      </c>
      <c r="M786" s="86"/>
      <c r="N786" s="42">
        <v>7.15</v>
      </c>
      <c r="O786" s="90"/>
      <c r="P786" s="90"/>
      <c r="Q786" s="90"/>
      <c r="R786" s="87"/>
      <c r="S786" s="87"/>
      <c r="V786" s="43">
        <f t="shared" si="354"/>
        <v>0</v>
      </c>
      <c r="W786" s="43">
        <f t="shared" si="355"/>
        <v>0</v>
      </c>
      <c r="X786" s="43">
        <f t="shared" si="356"/>
        <v>0</v>
      </c>
      <c r="Y786" s="22">
        <f>X786+W786+SUM($V$769:V786)</f>
        <v>1.206216251845549E-5</v>
      </c>
      <c r="Z786" s="1">
        <f t="shared" si="365"/>
        <v>0</v>
      </c>
      <c r="AA786" s="22">
        <f t="shared" si="357"/>
        <v>4.2615994865753695E-2</v>
      </c>
      <c r="AB786" s="44">
        <f t="shared" si="358"/>
        <v>5.9639280737506297</v>
      </c>
      <c r="AC786" s="44">
        <f t="shared" si="359"/>
        <v>0.50959607900721704</v>
      </c>
      <c r="AD786" s="44">
        <f t="shared" si="360"/>
        <v>2.6659446018599038</v>
      </c>
      <c r="AE786" s="44">
        <f t="shared" si="362"/>
        <v>0.50959607900721682</v>
      </c>
      <c r="AF786" s="44">
        <f t="shared" si="363"/>
        <v>2.1555275239366005</v>
      </c>
      <c r="AG786" s="44">
        <f t="shared" si="364"/>
        <v>8.2099891608614095E-4</v>
      </c>
      <c r="AH786" s="45">
        <f>AD786+AB786+SUM($AA$769:AA786)</f>
        <v>9.1895144277008853</v>
      </c>
      <c r="AI786" s="45">
        <f>AD786+AB786+SUM($AA$769:AA786)</f>
        <v>9.1895144277008853</v>
      </c>
    </row>
    <row r="787" spans="4:35" ht="14.4" x14ac:dyDescent="0.3">
      <c r="D787" s="87"/>
      <c r="E787" s="89">
        <v>40161.472222222219</v>
      </c>
      <c r="F787" s="86">
        <f t="shared" si="361"/>
        <v>278.00208333333285</v>
      </c>
      <c r="G787" s="86">
        <v>20054</v>
      </c>
      <c r="H787" s="86">
        <v>0</v>
      </c>
      <c r="I787" s="86"/>
      <c r="J787" s="86">
        <v>2550</v>
      </c>
      <c r="K787" s="86"/>
      <c r="L787" s="79">
        <v>1037</v>
      </c>
      <c r="M787" s="86"/>
      <c r="N787" s="42">
        <v>7.15</v>
      </c>
      <c r="O787" s="90"/>
      <c r="P787" s="90"/>
      <c r="Q787" s="90"/>
      <c r="R787" s="87"/>
      <c r="S787" s="87"/>
      <c r="V787" s="43">
        <f t="shared" si="354"/>
        <v>0</v>
      </c>
      <c r="W787" s="43">
        <f t="shared" si="355"/>
        <v>0</v>
      </c>
      <c r="X787" s="43">
        <f t="shared" si="356"/>
        <v>0</v>
      </c>
      <c r="Y787" s="22">
        <f>X787+W787+SUM($V$769:V787)</f>
        <v>1.206216251845549E-5</v>
      </c>
      <c r="Z787" s="1">
        <f t="shared" si="365"/>
        <v>0</v>
      </c>
      <c r="AA787" s="22">
        <f t="shared" si="357"/>
        <v>4.6670771202991776E-2</v>
      </c>
      <c r="AB787" s="44">
        <f t="shared" si="358"/>
        <v>6.531376856927273</v>
      </c>
      <c r="AC787" s="44">
        <f t="shared" si="359"/>
        <v>0.55808252474705933</v>
      </c>
      <c r="AD787" s="44">
        <f t="shared" si="360"/>
        <v>2.9196007495589442</v>
      </c>
      <c r="AE787" s="44">
        <f t="shared" si="362"/>
        <v>0.55808252474705944</v>
      </c>
      <c r="AF787" s="44">
        <f t="shared" si="363"/>
        <v>2.3606191104607763</v>
      </c>
      <c r="AG787" s="44">
        <f t="shared" si="364"/>
        <v>8.9911435110838836E-4</v>
      </c>
      <c r="AH787" s="45">
        <f>AD787+AB787+SUM($AA$769:AA787)</f>
        <v>10.057290129779561</v>
      </c>
      <c r="AI787" s="45">
        <f>AD787+AB787+SUM($AA$769:AA787)</f>
        <v>10.057290129779561</v>
      </c>
    </row>
    <row r="788" spans="4:35" ht="14.4" x14ac:dyDescent="0.3">
      <c r="D788" s="87"/>
      <c r="E788" s="89">
        <v>40189.436805555553</v>
      </c>
      <c r="F788" s="86">
        <f t="shared" si="361"/>
        <v>305.96666666666715</v>
      </c>
      <c r="G788" s="86">
        <v>20257.2</v>
      </c>
      <c r="H788" s="86">
        <v>0</v>
      </c>
      <c r="I788" s="86"/>
      <c r="J788" s="86">
        <v>2774</v>
      </c>
      <c r="K788" s="86"/>
      <c r="L788" s="79">
        <v>1037</v>
      </c>
      <c r="M788" s="86"/>
      <c r="N788" s="42">
        <v>7.15</v>
      </c>
      <c r="O788" s="90"/>
      <c r="P788" s="90"/>
      <c r="Q788" s="90"/>
      <c r="R788" s="87"/>
      <c r="S788" s="87"/>
      <c r="V788" s="43">
        <f t="shared" si="354"/>
        <v>0</v>
      </c>
      <c r="W788" s="43">
        <f t="shared" si="355"/>
        <v>0</v>
      </c>
      <c r="X788" s="43">
        <f t="shared" si="356"/>
        <v>0</v>
      </c>
      <c r="Y788" s="22">
        <f>X788+W788+SUM($V$769:V788)</f>
        <v>1.206216251845549E-5</v>
      </c>
      <c r="Z788" s="1">
        <f t="shared" si="365"/>
        <v>0</v>
      </c>
      <c r="AA788" s="22">
        <f t="shared" si="357"/>
        <v>4.7143669413246485E-2</v>
      </c>
      <c r="AB788" s="44">
        <f t="shared" si="358"/>
        <v>6.5975569595166617</v>
      </c>
      <c r="AC788" s="44">
        <f t="shared" si="359"/>
        <v>0.56373737510252975</v>
      </c>
      <c r="AD788" s="44">
        <f t="shared" si="360"/>
        <v>2.9491840183487303</v>
      </c>
      <c r="AE788" s="44">
        <f t="shared" si="362"/>
        <v>0.56373737510252975</v>
      </c>
      <c r="AF788" s="44">
        <f t="shared" si="363"/>
        <v>2.3845384184913749</v>
      </c>
      <c r="AG788" s="44">
        <f t="shared" si="364"/>
        <v>9.0822475482561305E-4</v>
      </c>
      <c r="AH788" s="45">
        <f>AD788+AB788+SUM($AA$769:AA788)</f>
        <v>10.200197170571982</v>
      </c>
      <c r="AI788" s="45">
        <f>AD788+AB788+SUM($AA$769:AA788)</f>
        <v>10.200197170571982</v>
      </c>
    </row>
    <row r="789" spans="4:35" ht="14.4" x14ac:dyDescent="0.3">
      <c r="D789" s="87"/>
      <c r="E789" s="89">
        <v>40203.493055555555</v>
      </c>
      <c r="F789" s="86">
        <f t="shared" si="361"/>
        <v>320.02291666666861</v>
      </c>
      <c r="G789" s="86">
        <v>20979</v>
      </c>
      <c r="H789" s="86">
        <v>0</v>
      </c>
      <c r="I789" s="86"/>
      <c r="J789" s="99">
        <v>2980</v>
      </c>
      <c r="K789" s="99"/>
      <c r="L789" s="79">
        <v>1037</v>
      </c>
      <c r="M789" s="99"/>
      <c r="N789" s="42">
        <v>7.15</v>
      </c>
      <c r="O789" s="90"/>
      <c r="P789" s="90"/>
      <c r="Q789" s="90"/>
      <c r="R789" s="87"/>
      <c r="S789" s="87"/>
      <c r="V789" s="43">
        <f t="shared" si="354"/>
        <v>0</v>
      </c>
      <c r="W789" s="43">
        <f t="shared" si="355"/>
        <v>0</v>
      </c>
      <c r="X789" s="43">
        <f t="shared" si="356"/>
        <v>0</v>
      </c>
      <c r="Y789" s="22">
        <f>X789+W789+SUM($V$769:V789)</f>
        <v>1.206216251845549E-5</v>
      </c>
      <c r="Z789" s="1">
        <f t="shared" si="365"/>
        <v>0</v>
      </c>
      <c r="AA789" s="22">
        <f t="shared" si="357"/>
        <v>4.8823482051838257E-2</v>
      </c>
      <c r="AB789" s="44">
        <f t="shared" si="358"/>
        <v>6.8326396270807441</v>
      </c>
      <c r="AC789" s="44">
        <f t="shared" si="359"/>
        <v>0.58382433861915617</v>
      </c>
      <c r="AD789" s="44">
        <f t="shared" si="360"/>
        <v>3.0542686808116626</v>
      </c>
      <c r="AE789" s="44">
        <f t="shared" si="362"/>
        <v>0.58382433861915617</v>
      </c>
      <c r="AF789" s="44">
        <f t="shared" si="363"/>
        <v>2.4695037557772324</v>
      </c>
      <c r="AG789" s="44">
        <f t="shared" si="364"/>
        <v>9.4058641527390422E-4</v>
      </c>
      <c r="AH789" s="45">
        <f>AD789+AB789+SUM($AA$769:AA789)</f>
        <v>10.589187982650834</v>
      </c>
      <c r="AI789" s="45">
        <f>AD789+AB789+SUM($AA$769:AA789)</f>
        <v>10.589187982650834</v>
      </c>
    </row>
    <row r="790" spans="4:35" ht="14.4" x14ac:dyDescent="0.3">
      <c r="D790" s="87"/>
      <c r="E790" s="89">
        <v>40288.464583333334</v>
      </c>
      <c r="F790" s="86">
        <f t="shared" si="361"/>
        <v>404.99444444444816</v>
      </c>
      <c r="G790" s="105">
        <v>21838</v>
      </c>
      <c r="H790" s="86">
        <v>0</v>
      </c>
      <c r="I790" s="86"/>
      <c r="J790" s="86">
        <v>24</v>
      </c>
      <c r="K790" s="86"/>
      <c r="L790" s="79">
        <v>1037</v>
      </c>
      <c r="M790" s="86"/>
      <c r="N790" s="42">
        <v>7.15</v>
      </c>
      <c r="O790" s="90"/>
      <c r="P790" s="90"/>
      <c r="Q790" s="90"/>
      <c r="R790" s="87"/>
      <c r="S790" s="87"/>
      <c r="V790" s="43">
        <f t="shared" si="354"/>
        <v>0</v>
      </c>
      <c r="W790" s="43">
        <f t="shared" si="355"/>
        <v>0</v>
      </c>
      <c r="X790" s="43">
        <f t="shared" si="356"/>
        <v>0</v>
      </c>
      <c r="Y790" s="22">
        <f>X790+W790+SUM($V$769:V790)</f>
        <v>1.206216251845549E-5</v>
      </c>
      <c r="Z790" s="1">
        <f t="shared" si="365"/>
        <v>0</v>
      </c>
      <c r="AA790" s="22">
        <f t="shared" si="357"/>
        <v>5.0822594072550832E-2</v>
      </c>
      <c r="AB790" s="44">
        <f t="shared" si="358"/>
        <v>7.112406891471915</v>
      </c>
      <c r="AC790" s="44">
        <f t="shared" si="359"/>
        <v>0.60772943928524403</v>
      </c>
      <c r="AD790" s="44">
        <f t="shared" si="360"/>
        <v>3.1793278731858088</v>
      </c>
      <c r="AE790" s="44">
        <f t="shared" si="362"/>
        <v>0.60772943928524392</v>
      </c>
      <c r="AF790" s="44">
        <f t="shared" si="363"/>
        <v>2.570619334508947</v>
      </c>
      <c r="AG790" s="44">
        <f t="shared" si="364"/>
        <v>9.7909939161788069E-4</v>
      </c>
      <c r="AH790" s="45">
        <f>AD790+AB790+SUM($AA$769:AA790)</f>
        <v>11.044837033488703</v>
      </c>
      <c r="AI790" s="45">
        <f>AD790+AB790+SUM($AA$769:AA790)</f>
        <v>11.044837033488703</v>
      </c>
    </row>
    <row r="791" spans="4:35" ht="14.4" x14ac:dyDescent="0.3">
      <c r="D791" s="87"/>
      <c r="E791" s="89">
        <v>40361.493750000001</v>
      </c>
      <c r="F791" s="86">
        <f t="shared" si="361"/>
        <v>478.02361111111531</v>
      </c>
      <c r="G791" s="105">
        <v>22263</v>
      </c>
      <c r="H791" s="86">
        <v>0.45</v>
      </c>
      <c r="I791" s="86"/>
      <c r="J791" s="86">
        <v>25</v>
      </c>
      <c r="K791" s="86"/>
      <c r="L791" s="79">
        <v>1037</v>
      </c>
      <c r="M791" s="86"/>
      <c r="N791" s="42">
        <v>7.15</v>
      </c>
      <c r="O791" s="90"/>
      <c r="P791" s="90"/>
      <c r="Q791" s="90"/>
      <c r="R791" s="87"/>
      <c r="S791" s="87"/>
      <c r="V791" s="43">
        <f t="shared" si="354"/>
        <v>1.0472647372766681E-6</v>
      </c>
      <c r="W791" s="43">
        <f t="shared" si="355"/>
        <v>1.4656026656114851E-4</v>
      </c>
      <c r="X791" s="43">
        <f t="shared" si="356"/>
        <v>4.2222190603127448E-7</v>
      </c>
      <c r="Y791" s="22">
        <f>X791+W791+SUM($V$769:V791)</f>
        <v>1.6009191572291195E-4</v>
      </c>
      <c r="Z791" s="1">
        <f t="shared" si="365"/>
        <v>7.7366094436622072E-7</v>
      </c>
      <c r="AA791" s="22">
        <f t="shared" si="357"/>
        <v>5.1811677435534345E-2</v>
      </c>
      <c r="AB791" s="44">
        <f t="shared" si="358"/>
        <v>7.2508249210018878</v>
      </c>
      <c r="AC791" s="44">
        <f t="shared" si="359"/>
        <v>0.61955675917242359</v>
      </c>
      <c r="AD791" s="44">
        <f t="shared" si="360"/>
        <v>3.2412023280857065</v>
      </c>
      <c r="AE791" s="44">
        <f t="shared" si="362"/>
        <v>0.61955675917242348</v>
      </c>
      <c r="AF791" s="44">
        <f t="shared" si="363"/>
        <v>2.6206474147894809</v>
      </c>
      <c r="AG791" s="44">
        <f t="shared" si="364"/>
        <v>9.9815412380203678E-4</v>
      </c>
      <c r="AH791" s="45">
        <f>AD791+AB791+SUM($AA$769:AA791)</f>
        <v>11.296941195354108</v>
      </c>
      <c r="AI791" s="45">
        <f>AD791+AB791+SUM($AA$769:AA791)</f>
        <v>11.296941195354108</v>
      </c>
    </row>
    <row r="792" spans="4:35" ht="14.4" x14ac:dyDescent="0.3">
      <c r="D792" s="87"/>
      <c r="E792" s="89">
        <v>40507.54791666667</v>
      </c>
      <c r="F792" s="86">
        <f t="shared" si="361"/>
        <v>624.07777777778392</v>
      </c>
      <c r="G792" s="105">
        <v>19621</v>
      </c>
      <c r="H792" s="86">
        <v>0.2</v>
      </c>
      <c r="I792" s="86"/>
      <c r="J792" s="86">
        <v>27</v>
      </c>
      <c r="K792" s="86"/>
      <c r="L792" s="79">
        <v>1037</v>
      </c>
      <c r="M792" s="86"/>
      <c r="N792" s="42">
        <v>7.15</v>
      </c>
      <c r="O792" s="90"/>
      <c r="P792" s="90"/>
      <c r="Q792" s="90"/>
      <c r="R792" s="87"/>
      <c r="S792" s="87"/>
      <c r="V792" s="43">
        <f t="shared" si="354"/>
        <v>4.6545099434518576E-7</v>
      </c>
      <c r="W792" s="43">
        <f t="shared" si="355"/>
        <v>6.5137896249399345E-5</v>
      </c>
      <c r="X792" s="43">
        <f t="shared" si="356"/>
        <v>1.876541804583442E-7</v>
      </c>
      <c r="Y792" s="22">
        <f>X792+W792+SUM($V$769:V792)</f>
        <v>7.8900428679935035E-5</v>
      </c>
      <c r="Z792" s="1">
        <f t="shared" si="365"/>
        <v>2.875446320016836E-7</v>
      </c>
      <c r="AA792" s="22">
        <f t="shared" si="357"/>
        <v>4.5663069800234449E-2</v>
      </c>
      <c r="AB792" s="44">
        <f t="shared" si="358"/>
        <v>6.3903533115473232</v>
      </c>
      <c r="AC792" s="44">
        <f t="shared" si="359"/>
        <v>0.54603257295612107</v>
      </c>
      <c r="AD792" s="44">
        <f t="shared" si="360"/>
        <v>2.8565615990374007</v>
      </c>
      <c r="AE792" s="44">
        <f t="shared" si="362"/>
        <v>0.54603257295612107</v>
      </c>
      <c r="AF792" s="44">
        <f t="shared" si="363"/>
        <v>2.3096493251396675</v>
      </c>
      <c r="AG792" s="44">
        <f t="shared" si="364"/>
        <v>8.7970094161253043E-4</v>
      </c>
      <c r="AH792" s="45">
        <f>AD792+AB792+SUM($AA$769:AA792)</f>
        <v>10.097491926651472</v>
      </c>
      <c r="AI792" s="45">
        <f>AD792+AB792+SUM($AA$769:AA792)</f>
        <v>10.097491926651472</v>
      </c>
    </row>
    <row r="793" spans="4:35" ht="14.4" x14ac:dyDescent="0.3">
      <c r="D793" s="87"/>
      <c r="E793" s="89">
        <v>40534.488888888889</v>
      </c>
      <c r="F793" s="86">
        <f t="shared" si="361"/>
        <v>651.01875000000291</v>
      </c>
      <c r="G793" s="105">
        <v>23141</v>
      </c>
      <c r="H793" s="86">
        <v>1.62</v>
      </c>
      <c r="I793" s="86"/>
      <c r="J793" s="86">
        <v>30</v>
      </c>
      <c r="K793" s="86"/>
      <c r="L793" s="79">
        <v>1037</v>
      </c>
      <c r="M793" s="86"/>
      <c r="N793" s="42">
        <v>7.15</v>
      </c>
      <c r="O793" s="90"/>
      <c r="P793" s="90"/>
      <c r="Q793" s="90"/>
      <c r="R793" s="87"/>
      <c r="S793" s="87"/>
      <c r="V793" s="43">
        <f t="shared" si="354"/>
        <v>3.7701530541960048E-6</v>
      </c>
      <c r="W793" s="43">
        <f t="shared" si="355"/>
        <v>5.2761695962013472E-4</v>
      </c>
      <c r="X793" s="43">
        <f t="shared" si="356"/>
        <v>1.5199988617125881E-6</v>
      </c>
      <c r="Y793" s="22">
        <f>X793+W793+SUM($V$769:V793)</f>
        <v>5.4648198978612071E-4</v>
      </c>
      <c r="Z793" s="1">
        <f t="shared" si="365"/>
        <v>1.3537824273794421E-6</v>
      </c>
      <c r="AA793" s="22">
        <f t="shared" si="357"/>
        <v>5.3855007300709717E-2</v>
      </c>
      <c r="AB793" s="44">
        <f t="shared" si="358"/>
        <v>7.5367802855367509</v>
      </c>
      <c r="AC793" s="44">
        <f t="shared" si="359"/>
        <v>0.64399061060993812</v>
      </c>
      <c r="AD793" s="44">
        <f t="shared" si="360"/>
        <v>3.3690276725612609</v>
      </c>
      <c r="AE793" s="44">
        <f t="shared" si="362"/>
        <v>0.64399061060993823</v>
      </c>
      <c r="AF793" s="44">
        <f t="shared" si="363"/>
        <v>2.7239995429925612</v>
      </c>
      <c r="AG793" s="44">
        <f t="shared" si="364"/>
        <v>1.0375189587613052E-3</v>
      </c>
      <c r="AH793" s="45">
        <f>AD793+AB793+SUM($AA$769:AA793)</f>
        <v>11.81023998146547</v>
      </c>
      <c r="AI793" s="45">
        <f>AD793+AB793+SUM($AA$769:AA793)</f>
        <v>11.81023998146547</v>
      </c>
    </row>
    <row r="794" spans="4:35" ht="14.4" x14ac:dyDescent="0.3">
      <c r="D794" s="87"/>
      <c r="E794" s="89">
        <v>40610.470833333333</v>
      </c>
      <c r="F794" s="86">
        <f t="shared" si="361"/>
        <v>727.00069444444671</v>
      </c>
      <c r="G794" s="105">
        <v>21501</v>
      </c>
      <c r="H794" s="86">
        <v>0.82</v>
      </c>
      <c r="I794" s="86"/>
      <c r="J794" s="86">
        <v>14</v>
      </c>
      <c r="K794" s="86"/>
      <c r="L794" s="79">
        <v>1037</v>
      </c>
      <c r="M794" s="86"/>
      <c r="N794" s="42">
        <v>7.15</v>
      </c>
      <c r="O794" s="90"/>
      <c r="P794" s="90"/>
      <c r="Q794" s="90"/>
      <c r="R794" s="87"/>
      <c r="S794" s="87"/>
      <c r="V794" s="43">
        <f t="shared" si="354"/>
        <v>1.9083490768152613E-6</v>
      </c>
      <c r="W794" s="43">
        <f t="shared" si="355"/>
        <v>2.6706537462253729E-4</v>
      </c>
      <c r="X794" s="43">
        <f t="shared" si="356"/>
        <v>7.693821398792112E-7</v>
      </c>
      <c r="Y794" s="22">
        <f>X794+W794+SUM($V$769:V794)</f>
        <v>2.8708813714350512E-4</v>
      </c>
      <c r="Z794" s="1">
        <f t="shared" si="365"/>
        <v>7.7427360267102448E-7</v>
      </c>
      <c r="AA794" s="22">
        <f t="shared" si="357"/>
        <v>5.0038309147079192E-2</v>
      </c>
      <c r="AB794" s="44">
        <f t="shared" si="358"/>
        <v>7.0026495362916767</v>
      </c>
      <c r="AC794" s="44">
        <f t="shared" si="359"/>
        <v>0.59835107033940982</v>
      </c>
      <c r="AD794" s="44">
        <f t="shared" si="360"/>
        <v>3.1302650701240076</v>
      </c>
      <c r="AE794" s="44">
        <f t="shared" si="362"/>
        <v>0.59835107033940971</v>
      </c>
      <c r="AF794" s="44">
        <f t="shared" si="363"/>
        <v>2.5309500096747355</v>
      </c>
      <c r="AG794" s="44">
        <f t="shared" si="364"/>
        <v>9.6399010986244408E-4</v>
      </c>
      <c r="AH794" s="45">
        <f>AD794+AB794+SUM($AA$769:AA794)</f>
        <v>11.087384938930223</v>
      </c>
      <c r="AI794" s="45">
        <f>AD794+AB794+SUM($AA$769:AA794)</f>
        <v>11.087384938930223</v>
      </c>
    </row>
    <row r="795" spans="4:35" ht="14.4" x14ac:dyDescent="0.3">
      <c r="D795" s="87"/>
      <c r="E795" s="89">
        <v>40659.462500000001</v>
      </c>
      <c r="F795" s="86">
        <f t="shared" si="361"/>
        <v>775.99236111111531</v>
      </c>
      <c r="G795" s="86">
        <v>29811</v>
      </c>
      <c r="H795" s="88">
        <v>2.6</v>
      </c>
      <c r="I795" s="88"/>
      <c r="J795" s="86">
        <v>32</v>
      </c>
      <c r="K795" s="86"/>
      <c r="L795" s="79">
        <v>1037</v>
      </c>
      <c r="M795" s="86"/>
      <c r="N795" s="42">
        <v>7.15</v>
      </c>
      <c r="O795" s="90"/>
      <c r="P795" s="90"/>
      <c r="Q795" s="90"/>
      <c r="R795" s="87"/>
      <c r="S795" s="87"/>
      <c r="V795" s="43">
        <f t="shared" si="354"/>
        <v>6.0508629264874145E-6</v>
      </c>
      <c r="W795" s="43">
        <f t="shared" si="355"/>
        <v>8.4679265124219143E-4</v>
      </c>
      <c r="X795" s="43">
        <f t="shared" si="356"/>
        <v>2.4395043459584746E-6</v>
      </c>
      <c r="Y795" s="22">
        <f>X795+W795+SUM($V$769:V795)</f>
        <v>8.7453639889572589E-4</v>
      </c>
      <c r="Z795" s="1">
        <f t="shared" si="365"/>
        <v>3.5223611260086763E-6</v>
      </c>
      <c r="AA795" s="22">
        <f t="shared" si="357"/>
        <v>6.9377797962121665E-2</v>
      </c>
      <c r="AB795" s="44">
        <f t="shared" si="358"/>
        <v>9.7091291254542202</v>
      </c>
      <c r="AC795" s="44">
        <f t="shared" si="359"/>
        <v>0.82960996036873391</v>
      </c>
      <c r="AD795" s="44">
        <f t="shared" si="360"/>
        <v>4.340092647107892</v>
      </c>
      <c r="AE795" s="44">
        <f t="shared" si="362"/>
        <v>0.82960996036873369</v>
      </c>
      <c r="AF795" s="44">
        <f t="shared" si="363"/>
        <v>3.5091461205717658</v>
      </c>
      <c r="AG795" s="44">
        <f t="shared" si="364"/>
        <v>1.3365661673926479E-3</v>
      </c>
      <c r="AH795" s="45">
        <f>AD795+AB795+SUM($AA$769:AA795)</f>
        <v>15.073069903038771</v>
      </c>
      <c r="AI795" s="45">
        <f>AD795+AB795+SUM($AA$769:AA795)</f>
        <v>15.073069903038771</v>
      </c>
    </row>
    <row r="796" spans="4:35" ht="14.4" x14ac:dyDescent="0.3">
      <c r="D796" s="87"/>
      <c r="E796" s="89">
        <v>40695.527777777781</v>
      </c>
      <c r="F796" s="86">
        <f t="shared" si="361"/>
        <v>812.05763888889487</v>
      </c>
      <c r="G796" s="86">
        <v>31743</v>
      </c>
      <c r="H796" s="86">
        <v>1.78</v>
      </c>
      <c r="I796" s="86"/>
      <c r="J796" s="86">
        <v>25</v>
      </c>
      <c r="K796" s="86"/>
      <c r="L796" s="79">
        <v>1037</v>
      </c>
      <c r="M796" s="86"/>
      <c r="N796" s="42">
        <v>7.15</v>
      </c>
      <c r="O796" s="90"/>
      <c r="P796" s="90"/>
      <c r="Q796" s="90"/>
      <c r="R796" s="87"/>
      <c r="S796" s="87"/>
      <c r="V796" s="43">
        <f t="shared" si="354"/>
        <v>4.1425138496721531E-6</v>
      </c>
      <c r="W796" s="43">
        <f t="shared" si="355"/>
        <v>5.797272766196542E-4</v>
      </c>
      <c r="X796" s="43">
        <f t="shared" si="356"/>
        <v>1.6701222060792634E-6</v>
      </c>
      <c r="Y796" s="22">
        <f>X796+W796+SUM($V$769:V796)</f>
        <v>6.1084415598298167E-4</v>
      </c>
      <c r="Z796" s="1">
        <f t="shared" si="365"/>
        <v>1.3467271463152464E-6</v>
      </c>
      <c r="AA796" s="22">
        <f t="shared" si="357"/>
        <v>7.3874054567496156E-2</v>
      </c>
      <c r="AB796" s="44">
        <f t="shared" si="358"/>
        <v>10.338361203223418</v>
      </c>
      <c r="AC796" s="44">
        <f t="shared" si="359"/>
        <v>0.88337556512645377</v>
      </c>
      <c r="AD796" s="44">
        <f t="shared" si="360"/>
        <v>4.6213666397351911</v>
      </c>
      <c r="AE796" s="44">
        <f t="shared" si="362"/>
        <v>0.88337556512645354</v>
      </c>
      <c r="AF796" s="44">
        <f t="shared" si="363"/>
        <v>3.736567887870569</v>
      </c>
      <c r="AG796" s="44">
        <f t="shared" si="364"/>
        <v>1.4231867381686227E-3</v>
      </c>
      <c r="AH796" s="45">
        <f>AD796+AB796+SUM($AA$769:AA796)</f>
        <v>16.057450028002762</v>
      </c>
      <c r="AI796" s="45">
        <f>AD796+AB796+SUM($AA$769:AA796)</f>
        <v>16.057450028002762</v>
      </c>
    </row>
    <row r="797" spans="4:35" ht="14.4" x14ac:dyDescent="0.3">
      <c r="D797" s="87"/>
      <c r="E797" s="89">
        <v>40749.470833333333</v>
      </c>
      <c r="F797" s="86">
        <f t="shared" si="361"/>
        <v>866.00069444444671</v>
      </c>
      <c r="G797" s="97">
        <v>34045</v>
      </c>
      <c r="H797" s="86">
        <v>1</v>
      </c>
      <c r="I797" s="86"/>
      <c r="J797" s="90" t="s">
        <v>136</v>
      </c>
      <c r="K797" s="90"/>
      <c r="L797" s="79">
        <v>1037</v>
      </c>
      <c r="M797" s="90"/>
      <c r="N797" s="42">
        <v>7.15</v>
      </c>
      <c r="O797" s="102"/>
      <c r="P797" s="90"/>
      <c r="Q797" s="90"/>
      <c r="R797" s="87"/>
      <c r="S797" s="87"/>
      <c r="V797" s="43">
        <f t="shared" si="354"/>
        <v>2.3272549717259288E-6</v>
      </c>
      <c r="W797" s="43">
        <f t="shared" si="355"/>
        <v>3.2568948124699673E-4</v>
      </c>
      <c r="X797" s="43">
        <f t="shared" si="356"/>
        <v>9.3827090229172099E-7</v>
      </c>
      <c r="Y797" s="22">
        <f>X797+W797+SUM($V$769:V797)</f>
        <v>3.5840176427826258E-4</v>
      </c>
      <c r="Z797" s="1">
        <f t="shared" si="365"/>
        <v>-8.1266622958874384E-8</v>
      </c>
      <c r="AA797" s="22">
        <f t="shared" si="357"/>
        <v>7.9231395512409236E-2</v>
      </c>
      <c r="AB797" s="44">
        <f t="shared" si="358"/>
        <v>11.088098389054004</v>
      </c>
      <c r="AC797" s="44">
        <f t="shared" si="359"/>
        <v>0.94743789543301271</v>
      </c>
      <c r="AD797" s="44">
        <f t="shared" si="360"/>
        <v>4.9565078048635804</v>
      </c>
      <c r="AE797" s="44">
        <f t="shared" si="362"/>
        <v>0.94743789543301271</v>
      </c>
      <c r="AF797" s="44">
        <f t="shared" si="363"/>
        <v>4.0075435132959569</v>
      </c>
      <c r="AG797" s="44">
        <f t="shared" si="364"/>
        <v>1.5263961346108047E-3</v>
      </c>
      <c r="AH797" s="45">
        <f>AD797+AB797+SUM($AA$769:AA797)</f>
        <v>17.221559774474148</v>
      </c>
      <c r="AI797" s="45">
        <f>AD797+AB797+SUM($AA$769:AA797)</f>
        <v>17.221559774474148</v>
      </c>
    </row>
    <row r="798" spans="4:35" ht="14.4" x14ac:dyDescent="0.3">
      <c r="D798" s="87"/>
      <c r="E798" s="89">
        <v>40800.387499999997</v>
      </c>
      <c r="F798" s="86">
        <f t="shared" si="361"/>
        <v>916.91736111111095</v>
      </c>
      <c r="G798" s="86">
        <v>37495</v>
      </c>
      <c r="H798" s="88">
        <v>2.42</v>
      </c>
      <c r="I798" s="88"/>
      <c r="J798" s="86">
        <v>7</v>
      </c>
      <c r="K798" s="86"/>
      <c r="L798" s="79">
        <v>1037</v>
      </c>
      <c r="M798" s="86"/>
      <c r="N798" s="42">
        <v>7.15</v>
      </c>
      <c r="O798" s="90"/>
      <c r="P798" s="90"/>
      <c r="Q798" s="90"/>
      <c r="R798" s="87"/>
      <c r="S798" s="87"/>
      <c r="V798" s="43">
        <f t="shared" si="354"/>
        <v>5.6319570315767474E-6</v>
      </c>
      <c r="W798" s="43">
        <f t="shared" si="355"/>
        <v>7.881685446177321E-4</v>
      </c>
      <c r="X798" s="43">
        <f t="shared" si="356"/>
        <v>2.270615583545965E-6</v>
      </c>
      <c r="Y798" s="22">
        <f>X798+W798+SUM($V$769:V798)</f>
        <v>8.2784512936182899E-4</v>
      </c>
      <c r="Z798" s="1">
        <f t="shared" si="365"/>
        <v>-6.4481844740925144E-7</v>
      </c>
      <c r="AA798" s="22">
        <f t="shared" si="357"/>
        <v>8.7260425164863709E-2</v>
      </c>
      <c r="AB798" s="44">
        <f t="shared" si="358"/>
        <v>12.211727099356143</v>
      </c>
      <c r="AC798" s="44">
        <f t="shared" si="359"/>
        <v>1.0434479039289415</v>
      </c>
      <c r="AD798" s="44">
        <f t="shared" si="360"/>
        <v>5.4587827916980451</v>
      </c>
      <c r="AE798" s="44">
        <f t="shared" si="362"/>
        <v>1.0434479039289415</v>
      </c>
      <c r="AF798" s="44">
        <f t="shared" si="363"/>
        <v>4.4136538120438216</v>
      </c>
      <c r="AG798" s="44">
        <f t="shared" si="364"/>
        <v>1.6810757252821891E-3</v>
      </c>
      <c r="AH798" s="45">
        <f>AD798+AB798+SUM($AA$769:AA798)</f>
        <v>18.934723896775616</v>
      </c>
      <c r="AI798" s="45">
        <f>AD798+AB798+SUM($AA$769:AA798)</f>
        <v>18.934723896775616</v>
      </c>
    </row>
    <row r="799" spans="4:35" ht="14.4" x14ac:dyDescent="0.3">
      <c r="D799" s="87"/>
      <c r="E799" s="89">
        <v>40854.429861111108</v>
      </c>
      <c r="F799" s="86">
        <f t="shared" si="361"/>
        <v>970.9597222222219</v>
      </c>
      <c r="G799" s="86">
        <v>45680</v>
      </c>
      <c r="H799" s="85">
        <v>3.6</v>
      </c>
      <c r="I799" s="85"/>
      <c r="J799" s="86">
        <v>11</v>
      </c>
      <c r="K799" s="86"/>
      <c r="L799" s="79">
        <v>1037</v>
      </c>
      <c r="M799" s="86"/>
      <c r="N799" s="42">
        <v>7.15</v>
      </c>
      <c r="O799" s="90"/>
      <c r="P799" s="90"/>
      <c r="Q799" s="90"/>
      <c r="R799" s="87"/>
      <c r="S799" s="87"/>
      <c r="V799" s="43">
        <f t="shared" si="354"/>
        <v>8.3781178982133445E-6</v>
      </c>
      <c r="W799" s="43">
        <f t="shared" si="355"/>
        <v>1.1724821324891881E-3</v>
      </c>
      <c r="X799" s="43">
        <f t="shared" si="356"/>
        <v>3.3777752482501958E-6</v>
      </c>
      <c r="Y799" s="22">
        <f>X799+W799+SUM($V$769:V799)</f>
        <v>1.2216439947962026E-3</v>
      </c>
      <c r="Z799" s="1">
        <f t="shared" si="365"/>
        <v>4.3456029505454192E-6</v>
      </c>
      <c r="AA799" s="22">
        <f t="shared" si="357"/>
        <v>0.10630900710844042</v>
      </c>
      <c r="AB799" s="44">
        <f t="shared" si="358"/>
        <v>14.877495503362811</v>
      </c>
      <c r="AC799" s="44">
        <f t="shared" si="359"/>
        <v>1.2712281704620361</v>
      </c>
      <c r="AD799" s="44">
        <f t="shared" si="360"/>
        <v>6.6504119995937261</v>
      </c>
      <c r="AE799" s="44">
        <f t="shared" si="362"/>
        <v>1.2712281704620363</v>
      </c>
      <c r="AF799" s="44">
        <f t="shared" si="363"/>
        <v>5.3771357816818721</v>
      </c>
      <c r="AG799" s="44">
        <f t="shared" si="364"/>
        <v>2.0480474498170529E-3</v>
      </c>
      <c r="AH799" s="45">
        <f>AD799+AB799+SUM($AA$769:AA799)</f>
        <v>22.898430515786405</v>
      </c>
      <c r="AI799" s="45">
        <f>AD799+AB799+SUM($AA$769:AA799)</f>
        <v>22.898430515786405</v>
      </c>
    </row>
    <row r="800" spans="4:35" ht="14.4" x14ac:dyDescent="0.3">
      <c r="D800" s="87"/>
      <c r="E800" s="89">
        <v>40942.507638888892</v>
      </c>
      <c r="F800" s="86">
        <f t="shared" si="361"/>
        <v>1059.0375000000058</v>
      </c>
      <c r="G800" s="86">
        <v>47896</v>
      </c>
      <c r="H800" s="85">
        <v>3.93</v>
      </c>
      <c r="I800" s="85"/>
      <c r="J800" s="86">
        <v>15</v>
      </c>
      <c r="K800" s="86"/>
      <c r="L800" s="79">
        <v>1037</v>
      </c>
      <c r="M800" s="86"/>
      <c r="N800" s="42">
        <v>7.15</v>
      </c>
      <c r="O800" s="90"/>
      <c r="P800" s="90"/>
      <c r="Q800" s="90"/>
      <c r="R800" s="87"/>
      <c r="S800" s="87"/>
      <c r="V800" s="43">
        <f t="shared" si="354"/>
        <v>9.1461120388828999E-6</v>
      </c>
      <c r="W800" s="43">
        <f t="shared" si="355"/>
        <v>1.2799596613006971E-3</v>
      </c>
      <c r="X800" s="43">
        <f t="shared" si="356"/>
        <v>3.6874046460064639E-6</v>
      </c>
      <c r="Y800" s="22">
        <f>X800+W800+SUM($V$769:V800)</f>
        <v>1.3385772650443507E-3</v>
      </c>
      <c r="Z800" s="1">
        <f t="shared" si="365"/>
        <v>4.9894955582746924E-6</v>
      </c>
      <c r="AA800" s="22">
        <f t="shared" si="357"/>
        <v>0.11146620412578508</v>
      </c>
      <c r="AB800" s="44">
        <f t="shared" si="358"/>
        <v>15.599223393806154</v>
      </c>
      <c r="AC800" s="44">
        <f t="shared" si="359"/>
        <v>1.3328972078031891</v>
      </c>
      <c r="AD800" s="44">
        <f t="shared" si="360"/>
        <v>6.9730326867894261</v>
      </c>
      <c r="AE800" s="44">
        <f t="shared" si="362"/>
        <v>1.3328972078031889</v>
      </c>
      <c r="AF800" s="44">
        <f t="shared" si="363"/>
        <v>5.6379880779210785</v>
      </c>
      <c r="AG800" s="44">
        <f t="shared" si="364"/>
        <v>2.14740106515844E-3</v>
      </c>
      <c r="AH800" s="45">
        <f>AD800+AB800+SUM($AA$769:AA800)</f>
        <v>24.054245297551233</v>
      </c>
      <c r="AI800" s="45">
        <f>AD800+AB800+SUM($AA$769:AA800)</f>
        <v>24.054245297551233</v>
      </c>
    </row>
    <row r="801" spans="4:35" ht="14.4" x14ac:dyDescent="0.3">
      <c r="D801" s="87"/>
      <c r="E801" s="89">
        <v>41016.572916666664</v>
      </c>
      <c r="F801" s="86">
        <f t="shared" si="361"/>
        <v>1133.1027777777781</v>
      </c>
      <c r="G801" s="86">
        <v>49746</v>
      </c>
      <c r="H801" s="85">
        <v>4.08</v>
      </c>
      <c r="I801" s="85"/>
      <c r="J801" s="86">
        <v>24</v>
      </c>
      <c r="K801" s="86"/>
      <c r="L801" s="79">
        <v>1037</v>
      </c>
      <c r="M801" s="86"/>
      <c r="N801" s="42">
        <v>7.15</v>
      </c>
      <c r="O801" s="90"/>
      <c r="P801" s="90"/>
      <c r="Q801" s="90"/>
      <c r="R801" s="87"/>
      <c r="S801" s="87"/>
      <c r="V801" s="43">
        <f t="shared" ref="V801:V828" si="366">($A$15*L801/1000/$A$13*H801)/$Q$769</f>
        <v>9.49520028464179E-6</v>
      </c>
      <c r="W801" s="43">
        <f t="shared" ref="W801:W828" si="367">($U$769*L801/1000/$A$13*H801)/$Q$769</f>
        <v>1.3288130834877468E-3</v>
      </c>
      <c r="X801" s="43">
        <f t="shared" ref="X801:X828" si="368">($A$46*$S$769*H801*L801/1000000)/$Q$769</f>
        <v>3.8281452813502211E-6</v>
      </c>
      <c r="Y801" s="22">
        <f>X801+W801+SUM($V$769:V801)</f>
        <v>1.3970666281513859E-3</v>
      </c>
      <c r="Z801" s="1">
        <f t="shared" si="365"/>
        <v>2.3768418482271675E-6</v>
      </c>
      <c r="AA801" s="22">
        <f t="shared" ref="AA801:AA828" si="369">($A$15*L801/1000/$A$13*G801)/$Q$769</f>
        <v>0.11577162582347805</v>
      </c>
      <c r="AB801" s="44">
        <f t="shared" ref="AB801:AB828" si="370">($U$769*L801/1000/$A$13*G801)/$Q$769</f>
        <v>16.201748934113098</v>
      </c>
      <c r="AC801" s="44">
        <f t="shared" ref="AC801:AC828" si="371">($A$14*$S$769/1000*G801/1000000*L801/1000*1000000)/$Q$769</f>
        <v>1.3843808355473828</v>
      </c>
      <c r="AD801" s="44">
        <f t="shared" ref="AD801:AD825" si="372">($A$14*((L801/1000)*G801/10^6)*(1+($A$28/(10^-N801))+(($A$28*$A$29)/(10^-N801)^2))*1000000)*$S$769/1000/$Q$769</f>
        <v>7.2423685492948655</v>
      </c>
      <c r="AE801" s="44">
        <f t="shared" si="362"/>
        <v>1.384380835547383</v>
      </c>
      <c r="AF801" s="44">
        <f t="shared" si="363"/>
        <v>5.8557573685539932</v>
      </c>
      <c r="AG801" s="44">
        <f t="shared" si="364"/>
        <v>2.2303451934894726E-3</v>
      </c>
      <c r="AH801" s="45">
        <f>AD801+AB801+SUM($AA$769:AA801)</f>
        <v>25.041878326187096</v>
      </c>
      <c r="AI801" s="45">
        <f>AD801+AB801+SUM($AA$769:AA801)</f>
        <v>25.041878326187096</v>
      </c>
    </row>
    <row r="802" spans="4:35" ht="14.4" x14ac:dyDescent="0.3">
      <c r="D802" s="87"/>
      <c r="E802" s="89">
        <v>41085.531944444447</v>
      </c>
      <c r="F802" s="86">
        <f t="shared" si="361"/>
        <v>1202.0618055555606</v>
      </c>
      <c r="G802" s="86">
        <v>50029</v>
      </c>
      <c r="H802" s="85">
        <v>5.93</v>
      </c>
      <c r="I802" s="85"/>
      <c r="J802" s="86">
        <v>25</v>
      </c>
      <c r="K802" s="86"/>
      <c r="L802" s="79">
        <v>1037</v>
      </c>
      <c r="M802" s="86"/>
      <c r="N802" s="42">
        <v>7.15</v>
      </c>
      <c r="O802" s="90"/>
      <c r="P802" s="90"/>
      <c r="Q802" s="90"/>
      <c r="R802" s="87"/>
      <c r="S802" s="87"/>
      <c r="V802" s="43">
        <f t="shared" si="366"/>
        <v>1.3800621982334757E-5</v>
      </c>
      <c r="W802" s="43">
        <f t="shared" si="367"/>
        <v>1.9313386237946905E-3</v>
      </c>
      <c r="X802" s="43">
        <f t="shared" si="368"/>
        <v>5.563946450589905E-6</v>
      </c>
      <c r="Y802" s="22">
        <f>X802+W802+SUM($V$769:V802)</f>
        <v>2.015128591609904E-3</v>
      </c>
      <c r="Z802" s="1">
        <f t="shared" si="365"/>
        <v>3.0962765681289845E-6</v>
      </c>
      <c r="AA802" s="22">
        <f t="shared" si="369"/>
        <v>0.1164302389804765</v>
      </c>
      <c r="AB802" s="44">
        <f t="shared" si="370"/>
        <v>16.293919057305999</v>
      </c>
      <c r="AC802" s="44">
        <f t="shared" si="371"/>
        <v>1.392256439142846</v>
      </c>
      <c r="AD802" s="44">
        <f t="shared" si="372"/>
        <v>7.2835696569105597</v>
      </c>
      <c r="AE802" s="44">
        <f t="shared" si="362"/>
        <v>1.3922564391428456</v>
      </c>
      <c r="AF802" s="44">
        <f t="shared" si="363"/>
        <v>5.8890701843643232</v>
      </c>
      <c r="AG802" s="44">
        <f t="shared" si="364"/>
        <v>2.2430334033909215E-3</v>
      </c>
      <c r="AH802" s="45">
        <f>AD802+AB802+SUM($AA$769:AA802)</f>
        <v>25.291679795976165</v>
      </c>
      <c r="AI802" s="45">
        <f>AD802+AB802+SUM($AA$769:AA802)</f>
        <v>25.291679795976165</v>
      </c>
    </row>
    <row r="803" spans="4:35" ht="14.4" x14ac:dyDescent="0.3">
      <c r="D803" s="87"/>
      <c r="E803" s="89">
        <v>41130.623611111114</v>
      </c>
      <c r="F803" s="86">
        <f t="shared" si="361"/>
        <v>1247.1534722222277</v>
      </c>
      <c r="G803" s="86">
        <v>49494</v>
      </c>
      <c r="H803" s="86">
        <v>7.29</v>
      </c>
      <c r="I803" s="86"/>
      <c r="J803" s="86">
        <v>26</v>
      </c>
      <c r="K803" s="86"/>
      <c r="L803" s="79">
        <v>1037</v>
      </c>
      <c r="M803" s="86"/>
      <c r="N803" s="42">
        <v>7.15</v>
      </c>
      <c r="O803" s="90"/>
      <c r="P803" s="90"/>
      <c r="Q803" s="90"/>
      <c r="R803" s="87"/>
      <c r="S803" s="87"/>
      <c r="V803" s="43">
        <f t="shared" si="366"/>
        <v>1.696568874388202E-5</v>
      </c>
      <c r="W803" s="43">
        <f t="shared" si="367"/>
        <v>2.3742763182906064E-3</v>
      </c>
      <c r="X803" s="43">
        <f t="shared" si="368"/>
        <v>6.8399948777066462E-6</v>
      </c>
      <c r="Y803" s="22">
        <f>X803+W803+SUM($V$769:V803)</f>
        <v>2.4763080232768184E-3</v>
      </c>
      <c r="Z803" s="1">
        <f t="shared" si="365"/>
        <v>6.1833304311512213E-6</v>
      </c>
      <c r="AA803" s="22">
        <f t="shared" si="369"/>
        <v>0.11518515757060312</v>
      </c>
      <c r="AB803" s="44">
        <f t="shared" si="370"/>
        <v>16.119675184838854</v>
      </c>
      <c r="AC803" s="44">
        <f t="shared" si="371"/>
        <v>1.3773679305789843</v>
      </c>
      <c r="AD803" s="44">
        <f t="shared" si="372"/>
        <v>7.2056806372130406</v>
      </c>
      <c r="AE803" s="44">
        <f t="shared" si="362"/>
        <v>1.3773679305789841</v>
      </c>
      <c r="AF803" s="44">
        <f t="shared" si="363"/>
        <v>5.8260936597758857</v>
      </c>
      <c r="AG803" s="44">
        <f t="shared" si="364"/>
        <v>2.2190468581708661E-3</v>
      </c>
      <c r="AH803" s="45">
        <f>AD803+AB803+SUM($AA$769:AA803)</f>
        <v>25.154732061382109</v>
      </c>
      <c r="AI803" s="45">
        <f>AD803+AB803+SUM($AA$769:AA803)</f>
        <v>25.154732061382109</v>
      </c>
    </row>
    <row r="804" spans="4:35" ht="14.4" x14ac:dyDescent="0.3">
      <c r="D804" s="87"/>
      <c r="E804" s="89">
        <v>41157.575694444444</v>
      </c>
      <c r="F804" s="86">
        <f t="shared" si="361"/>
        <v>1274.1055555555577</v>
      </c>
      <c r="G804" s="86">
        <v>52547</v>
      </c>
      <c r="H804" s="86">
        <v>7.02</v>
      </c>
      <c r="I804" s="86"/>
      <c r="J804" s="86"/>
      <c r="K804" s="86"/>
      <c r="L804" s="79">
        <v>1037</v>
      </c>
      <c r="M804" s="86"/>
      <c r="N804" s="42">
        <v>7.15</v>
      </c>
      <c r="O804" s="90"/>
      <c r="P804" s="90"/>
      <c r="Q804" s="90"/>
      <c r="R804" s="87"/>
      <c r="S804" s="87"/>
      <c r="V804" s="43">
        <f t="shared" si="366"/>
        <v>1.633732990151602E-5</v>
      </c>
      <c r="W804" s="43">
        <f t="shared" si="367"/>
        <v>2.2863401583539168E-3</v>
      </c>
      <c r="X804" s="43">
        <f t="shared" si="368"/>
        <v>6.5866617340878808E-6</v>
      </c>
      <c r="Y804" s="22">
        <f>X804+W804+SUM($V$769:V804)</f>
        <v>2.4044558600980264E-3</v>
      </c>
      <c r="Z804" s="1">
        <f t="shared" si="365"/>
        <v>7.7785685732656844E-6</v>
      </c>
      <c r="AA804" s="22">
        <f t="shared" si="369"/>
        <v>0.12229026699928237</v>
      </c>
      <c r="AB804" s="44">
        <f t="shared" si="370"/>
        <v>17.114005171085935</v>
      </c>
      <c r="AC804" s="44">
        <f t="shared" si="371"/>
        <v>1.462329830850889</v>
      </c>
      <c r="AD804" s="44">
        <f t="shared" si="372"/>
        <v>7.6501576038233692</v>
      </c>
      <c r="AE804" s="44">
        <f t="shared" si="362"/>
        <v>1.4623298308508892</v>
      </c>
      <c r="AF804" s="44">
        <f t="shared" si="363"/>
        <v>6.1854718458852309</v>
      </c>
      <c r="AG804" s="44">
        <f t="shared" si="364"/>
        <v>2.3559270872490516E-3</v>
      </c>
      <c r="AH804" s="45">
        <f>AD804+AB804+SUM($AA$769:AA804)</f>
        <v>26.715829281238801</v>
      </c>
      <c r="AI804" s="45">
        <f>AD804+AB804+SUM($AA$769:AA804)</f>
        <v>26.715829281238801</v>
      </c>
    </row>
    <row r="805" spans="4:35" ht="14.4" x14ac:dyDescent="0.3">
      <c r="D805" s="88">
        <f>F808/365</f>
        <v>6.8526921613394256</v>
      </c>
      <c r="E805" s="89">
        <v>41191.65625</v>
      </c>
      <c r="F805" s="86">
        <f t="shared" si="361"/>
        <v>1308.1861111111139</v>
      </c>
      <c r="G805" s="86">
        <v>5306</v>
      </c>
      <c r="H805" s="86">
        <v>1.5</v>
      </c>
      <c r="I805" s="86"/>
      <c r="J805" s="86"/>
      <c r="K805" s="86"/>
      <c r="L805" s="79">
        <v>1037</v>
      </c>
      <c r="M805" s="86"/>
      <c r="N805" s="42">
        <v>7.15</v>
      </c>
      <c r="O805" s="90"/>
      <c r="P805" s="90"/>
      <c r="Q805" s="90"/>
      <c r="R805" s="87"/>
      <c r="S805" s="87"/>
      <c r="V805" s="43">
        <f t="shared" si="366"/>
        <v>3.490882457588893E-6</v>
      </c>
      <c r="W805" s="43">
        <f t="shared" si="367"/>
        <v>4.8853422187049506E-4</v>
      </c>
      <c r="X805" s="43">
        <f t="shared" si="368"/>
        <v>1.4074063534375814E-6</v>
      </c>
      <c r="Y805" s="111">
        <f>Y804</f>
        <v>2.4044558600980264E-3</v>
      </c>
      <c r="Z805" s="1">
        <f t="shared" si="365"/>
        <v>3.4789741416674672E-6</v>
      </c>
      <c r="AA805" s="22">
        <f t="shared" si="369"/>
        <v>1.2348414879977777E-2</v>
      </c>
      <c r="AB805" s="44">
        <f t="shared" si="370"/>
        <v>1.7281083874965648</v>
      </c>
      <c r="AC805" s="44">
        <f t="shared" si="371"/>
        <v>0.14766061016794141</v>
      </c>
      <c r="AD805" s="44">
        <f t="shared" si="372"/>
        <v>0.77248437105613621</v>
      </c>
      <c r="AE805" s="44">
        <f t="shared" si="362"/>
        <v>0.14766061016794141</v>
      </c>
      <c r="AF805" s="44">
        <f t="shared" si="363"/>
        <v>0.62458586816120865</v>
      </c>
      <c r="AG805" s="44">
        <f t="shared" si="364"/>
        <v>2.3789272698619267E-4</v>
      </c>
      <c r="AH805" s="45">
        <f>AD805+AB805+SUM($AA$769:AA805)</f>
        <v>4.4646076797621719</v>
      </c>
      <c r="AI805" s="77">
        <f>AI804</f>
        <v>26.715829281238801</v>
      </c>
    </row>
    <row r="806" spans="4:35" ht="14.4" x14ac:dyDescent="0.3">
      <c r="D806" s="87"/>
      <c r="E806" s="89">
        <v>42278.609722222223</v>
      </c>
      <c r="F806" s="86">
        <f t="shared" si="361"/>
        <v>2395.1395833333372</v>
      </c>
      <c r="G806" s="86">
        <v>25758</v>
      </c>
      <c r="H806" s="86">
        <v>0.85</v>
      </c>
      <c r="I806" s="86"/>
      <c r="J806" s="86">
        <v>20</v>
      </c>
      <c r="K806" s="86">
        <v>5</v>
      </c>
      <c r="L806" s="86">
        <v>1095</v>
      </c>
      <c r="M806" s="86"/>
      <c r="N806" s="42">
        <v>7.15</v>
      </c>
      <c r="O806" s="90"/>
      <c r="P806" s="90"/>
      <c r="Q806" s="90"/>
      <c r="R806" s="87"/>
      <c r="S806" s="87"/>
      <c r="V806" s="43">
        <f t="shared" si="366"/>
        <v>2.0888067164261406E-6</v>
      </c>
      <c r="W806" s="43">
        <f t="shared" si="367"/>
        <v>2.923196573487389E-4</v>
      </c>
      <c r="X806" s="43">
        <f t="shared" si="368"/>
        <v>8.4213658853232326E-7</v>
      </c>
      <c r="Y806" s="22">
        <f>X806+W806+SUM($V$805:V806)+$Y$805</f>
        <v>2.7031973432093126E-3</v>
      </c>
      <c r="Z806" s="1">
        <f t="shared" si="365"/>
        <v>2.4291373855986983E-7</v>
      </c>
      <c r="AA806" s="22">
        <f t="shared" si="369"/>
        <v>6.3298215766711213E-2</v>
      </c>
      <c r="AB806" s="44">
        <f t="shared" si="370"/>
        <v>8.8583173341044894</v>
      </c>
      <c r="AC806" s="44">
        <f t="shared" si="371"/>
        <v>0.75691117066447378</v>
      </c>
      <c r="AD806" s="44">
        <f t="shared" si="372"/>
        <v>3.9597699681120142</v>
      </c>
      <c r="AE806" s="44">
        <f t="shared" si="362"/>
        <v>0.75691117066447389</v>
      </c>
      <c r="AF806" s="44">
        <f t="shared" si="363"/>
        <v>3.2016393546843629</v>
      </c>
      <c r="AG806" s="44">
        <f t="shared" si="364"/>
        <v>1.2194427631775885E-3</v>
      </c>
      <c r="AH806" s="45">
        <f>AD806+AB806+SUM($AA$769:AA806)</f>
        <v>14.845400439192687</v>
      </c>
      <c r="AI806" s="45">
        <f>AD806+AB806+SUM($AA$805:AA806)+$AI$805-$AH$805</f>
        <v>35.144955534339822</v>
      </c>
    </row>
    <row r="807" spans="4:35" ht="14.4" x14ac:dyDescent="0.3">
      <c r="E807" s="28">
        <v>42376.613194444442</v>
      </c>
      <c r="F807" s="86">
        <f t="shared" si="361"/>
        <v>2493.1430555555562</v>
      </c>
      <c r="G807" s="10">
        <v>20648</v>
      </c>
      <c r="H807" s="10">
        <v>1.03</v>
      </c>
      <c r="J807" s="10">
        <v>20</v>
      </c>
      <c r="L807" s="17">
        <v>1062</v>
      </c>
      <c r="N807" s="42">
        <v>7.15</v>
      </c>
      <c r="V807" s="43">
        <f t="shared" si="366"/>
        <v>2.4548612568680077E-6</v>
      </c>
      <c r="W807" s="43">
        <f t="shared" si="367"/>
        <v>3.4354744065269032E-4</v>
      </c>
      <c r="X807" s="43">
        <f t="shared" si="368"/>
        <v>9.897174630480443E-7</v>
      </c>
      <c r="Y807" s="22">
        <f>X807+W807+SUM($V$805:V807)+$Y$805</f>
        <v>2.7570275686446479E-3</v>
      </c>
      <c r="Z807" s="1">
        <f t="shared" si="365"/>
        <v>2.8328105415825846E-7</v>
      </c>
      <c r="AA807" s="22">
        <f t="shared" si="369"/>
        <v>4.9211626438651096E-2</v>
      </c>
      <c r="AB807" s="44">
        <f t="shared" si="370"/>
        <v>6.8869587908706311</v>
      </c>
      <c r="AC807" s="44">
        <f t="shared" si="371"/>
        <v>0.58846571466192066</v>
      </c>
      <c r="AD807" s="44">
        <f t="shared" si="372"/>
        <v>3.078549973223716</v>
      </c>
      <c r="AE807" s="44">
        <f t="shared" ref="AE807" si="373">AD807/(1+($A$28/(10^-N807))+(($A$28*$A$29)/(10^-N807)^2))*1</f>
        <v>0.58846571466192077</v>
      </c>
      <c r="AF807" s="44">
        <f t="shared" ref="AF807" si="374">AD807/(1+($A$28/(10^-N807))+(($A$28*$A$29)/(10^-N807)^2))*($A$28/(10^-N807))</f>
        <v>2.4891361945287427</v>
      </c>
      <c r="AG807" s="44">
        <f t="shared" ref="AG807" si="375">AD807/(1+($A$28/(10^-N807))+(($A$28*$A$29)/(10^-N807)^2))*(($A$28*$A$29)/(10^-N807)^2)</f>
        <v>9.4806403305244282E-4</v>
      </c>
      <c r="AH807" s="45">
        <f>AD807+AB807+SUM($AA$769:AA807)</f>
        <v>12.042033527509179</v>
      </c>
      <c r="AI807" s="45">
        <f>AD807+AB807+SUM($AA$805:AA807)+$AI$805-$AH$805</f>
        <v>32.34158862265631</v>
      </c>
    </row>
    <row r="808" spans="4:35" ht="14.4" x14ac:dyDescent="0.3">
      <c r="D808" s="16" t="s">
        <v>346</v>
      </c>
      <c r="E808" s="28">
        <v>42384.702777777777</v>
      </c>
      <c r="F808" s="86">
        <f t="shared" si="361"/>
        <v>2501.2326388888905</v>
      </c>
      <c r="G808" s="10">
        <v>5087</v>
      </c>
      <c r="H808" s="10">
        <v>7.3</v>
      </c>
      <c r="L808" s="17">
        <v>1029</v>
      </c>
      <c r="N808" s="42">
        <v>7.15</v>
      </c>
      <c r="V808" s="43">
        <f t="shared" si="366"/>
        <v>1.6857898911392148E-5</v>
      </c>
      <c r="W808" s="43">
        <f t="shared" si="367"/>
        <v>2.3591915875439398E-3</v>
      </c>
      <c r="X808" s="43">
        <f t="shared" si="368"/>
        <v>6.7965376439196918E-6</v>
      </c>
      <c r="Y808" s="111">
        <f>X808+W808+SUM($V$808:V808)+$Y$807</f>
        <v>5.1398735927438996E-3</v>
      </c>
      <c r="Z808" s="1">
        <f t="shared" si="365"/>
        <v>1.0643122748785154E-6</v>
      </c>
      <c r="AA808" s="22">
        <f t="shared" si="369"/>
        <v>1.1747415309897515E-2</v>
      </c>
      <c r="AB808" s="44">
        <f t="shared" si="370"/>
        <v>1.6440010418953455</v>
      </c>
      <c r="AC808" s="44">
        <f t="shared" si="371"/>
        <v>0.140473941750069</v>
      </c>
      <c r="AD808" s="44">
        <f t="shared" si="372"/>
        <v>0.73488741797260859</v>
      </c>
      <c r="AE808" s="44">
        <f t="shared" ref="AE808:AE816" si="376">AD808/(1+($A$28/(10^-N808))+(($A$28*$A$29)/(10^-N808)^2))*1</f>
        <v>0.140473941750069</v>
      </c>
      <c r="AF808" s="44">
        <f t="shared" ref="AF808:AF816" si="377">AD808/(1+($A$28/(10^-N808))+(($A$28*$A$29)/(10^-N808)^2))*($A$28/(10^-N808))</f>
        <v>0.59418716177730313</v>
      </c>
      <c r="AG808" s="44">
        <f t="shared" ref="AG808:AG816" si="378">AD808/(1+($A$28/(10^-N808))+(($A$28*$A$29)/(10^-N808)^2))*(($A$28*$A$29)/(10^-N808)^2)</f>
        <v>2.2631444523638316E-4</v>
      </c>
      <c r="AH808" s="45">
        <f>AD808+AB808+SUM($AA$769:AA808)</f>
        <v>4.4671606385926852</v>
      </c>
      <c r="AI808" s="45">
        <f>AI807</f>
        <v>32.34158862265631</v>
      </c>
    </row>
    <row r="809" spans="4:35" ht="14.4" x14ac:dyDescent="0.3">
      <c r="E809" s="28">
        <v>42387.419444444444</v>
      </c>
      <c r="F809" s="86">
        <f t="shared" si="361"/>
        <v>2503.9493055555577</v>
      </c>
      <c r="G809" s="10">
        <v>6858</v>
      </c>
      <c r="H809" s="10">
        <v>12.43</v>
      </c>
      <c r="J809" s="10">
        <v>13</v>
      </c>
      <c r="K809" s="17">
        <v>5</v>
      </c>
      <c r="L809" s="17">
        <v>1071</v>
      </c>
      <c r="N809" s="42">
        <v>7.15</v>
      </c>
      <c r="V809" s="43">
        <f t="shared" si="366"/>
        <v>2.9876231078833728E-5</v>
      </c>
      <c r="W809" s="43">
        <f t="shared" si="367"/>
        <v>4.1810520634378793E-3</v>
      </c>
      <c r="X809" s="43">
        <f t="shared" si="368"/>
        <v>1.2045091161895472E-5</v>
      </c>
      <c r="Y809" s="22">
        <f>X809+W809+SUM($V$808:V809)+$Y$807</f>
        <v>6.9968588532346478E-3</v>
      </c>
      <c r="Z809" s="1">
        <f t="shared" si="365"/>
        <v>2.435786872596407E-5</v>
      </c>
      <c r="AA809" s="22">
        <f t="shared" si="369"/>
        <v>1.648360359924712E-2</v>
      </c>
      <c r="AB809" s="44">
        <f t="shared" si="370"/>
        <v>2.3068105431260646</v>
      </c>
      <c r="AC809" s="44">
        <f t="shared" si="371"/>
        <v>0.19710861587407932</v>
      </c>
      <c r="AD809" s="44">
        <f t="shared" si="372"/>
        <v>1.0311709059718597</v>
      </c>
      <c r="AE809" s="44">
        <f t="shared" si="376"/>
        <v>0.19710861587407935</v>
      </c>
      <c r="AF809" s="44">
        <f t="shared" si="377"/>
        <v>0.83374473278788286</v>
      </c>
      <c r="AG809" s="44">
        <f t="shared" si="378"/>
        <v>3.1755730989752555E-4</v>
      </c>
      <c r="AH809" s="45">
        <f>AD809+AB809+SUM($AA$769:AA809)</f>
        <v>5.4427372314219022</v>
      </c>
      <c r="AI809" s="77">
        <f>AD809+AB809+SUM($AA$809:AA809)+$AI$808-$AH$808</f>
        <v>31.228893036760798</v>
      </c>
    </row>
    <row r="810" spans="4:35" ht="14.4" x14ac:dyDescent="0.3">
      <c r="E810" s="28">
        <v>42391.519444444442</v>
      </c>
      <c r="F810" s="86">
        <f t="shared" si="361"/>
        <v>2508.0493055555562</v>
      </c>
      <c r="G810" s="10">
        <v>7688</v>
      </c>
      <c r="H810" s="10">
        <v>32.31</v>
      </c>
      <c r="J810" s="10">
        <v>27</v>
      </c>
      <c r="L810" s="17">
        <v>1054</v>
      </c>
      <c r="N810" s="42">
        <v>7.15</v>
      </c>
      <c r="V810" s="43">
        <f t="shared" si="366"/>
        <v>7.6426290237062536E-5</v>
      </c>
      <c r="W810" s="43">
        <f t="shared" si="367"/>
        <v>1.06955357807149E-2</v>
      </c>
      <c r="X810" s="43">
        <f t="shared" si="368"/>
        <v>3.0812508801456089E-5</v>
      </c>
      <c r="Y810" s="22">
        <f>X810+W810+SUM($V$808:V810)+$Y$807</f>
        <v>1.3606536278388291E-2</v>
      </c>
      <c r="Z810" s="1">
        <f t="shared" si="365"/>
        <v>6.6659095074635675E-4</v>
      </c>
      <c r="AA810" s="22">
        <f t="shared" si="369"/>
        <v>1.8185246652508102E-2</v>
      </c>
      <c r="AB810" s="44">
        <f t="shared" si="370"/>
        <v>2.5449482848076803</v>
      </c>
      <c r="AC810" s="44">
        <f t="shared" si="371"/>
        <v>0.21745662442212121</v>
      </c>
      <c r="AD810" s="44">
        <f t="shared" si="372"/>
        <v>1.1376212217845982</v>
      </c>
      <c r="AE810" s="44">
        <f t="shared" si="376"/>
        <v>0.21745662442212127</v>
      </c>
      <c r="AF810" s="44">
        <f t="shared" si="377"/>
        <v>0.9198142578282833</v>
      </c>
      <c r="AG810" s="44">
        <f t="shared" si="378"/>
        <v>3.5033953419367711E-4</v>
      </c>
      <c r="AH810" s="45">
        <f>AD810+AB810+SUM($AA$769:AA810)</f>
        <v>5.8055105355687644</v>
      </c>
      <c r="AI810" s="45">
        <f>AD810+AB810+SUM($AA$809:AA810)+$AI$808-$AH$808</f>
        <v>31.591666340907661</v>
      </c>
    </row>
    <row r="811" spans="4:35" ht="14.4" x14ac:dyDescent="0.3">
      <c r="E811" s="28">
        <v>42398.487500000003</v>
      </c>
      <c r="F811" s="86">
        <f t="shared" si="361"/>
        <v>2515.0173611111168</v>
      </c>
      <c r="G811" s="10">
        <v>8373</v>
      </c>
      <c r="H811" s="10">
        <v>68.400000000000006</v>
      </c>
      <c r="J811" s="10">
        <v>14</v>
      </c>
      <c r="L811" s="17">
        <v>1056</v>
      </c>
      <c r="N811" s="42">
        <v>7.15</v>
      </c>
      <c r="V811" s="43">
        <f t="shared" si="366"/>
        <v>1.6210082691393686E-4</v>
      </c>
      <c r="W811" s="43">
        <f t="shared" si="367"/>
        <v>2.2685324499771526E-2</v>
      </c>
      <c r="X811" s="43">
        <f t="shared" si="368"/>
        <v>6.5353599402981604E-5</v>
      </c>
      <c r="Y811" s="22">
        <f>X811+W811+SUM($V$808:V811)+$Y$807</f>
        <v>2.5792966914960382E-2</v>
      </c>
      <c r="Z811" s="1">
        <f t="shared" si="365"/>
        <v>1.5461189290174159E-3</v>
      </c>
      <c r="AA811" s="22">
        <f t="shared" si="369"/>
        <v>1.9843131926175341E-2</v>
      </c>
      <c r="AB811" s="44">
        <f t="shared" si="370"/>
        <v>2.7769623104764176</v>
      </c>
      <c r="AC811" s="44">
        <f t="shared" si="371"/>
        <v>0.23728138358980067</v>
      </c>
      <c r="AD811" s="44">
        <f t="shared" si="372"/>
        <v>1.2413341659446322</v>
      </c>
      <c r="AE811" s="44">
        <f t="shared" si="376"/>
        <v>0.23728138358980075</v>
      </c>
      <c r="AF811" s="44">
        <f t="shared" si="377"/>
        <v>1.0036705035917881</v>
      </c>
      <c r="AG811" s="44">
        <f t="shared" si="378"/>
        <v>3.8227876304340131E-4</v>
      </c>
      <c r="AH811" s="45">
        <f>AD811+AB811+SUM($AA$769:AA811)</f>
        <v>6.1610806373237104</v>
      </c>
      <c r="AI811" s="45">
        <f>AD811+AB811+SUM($AA$809:AA811)+$AI$808-$AH$808</f>
        <v>31.947236442662604</v>
      </c>
    </row>
    <row r="812" spans="4:35" ht="14.4" x14ac:dyDescent="0.3">
      <c r="E812" s="28">
        <v>42403.446527777778</v>
      </c>
      <c r="F812" s="86">
        <f t="shared" si="361"/>
        <v>2519.976388888892</v>
      </c>
      <c r="G812" s="10">
        <v>9471</v>
      </c>
      <c r="H812" s="10">
        <v>101.34</v>
      </c>
      <c r="J812" s="10">
        <v>15</v>
      </c>
      <c r="L812" s="17">
        <v>1040</v>
      </c>
      <c r="N812" s="42">
        <v>7.15</v>
      </c>
      <c r="V812" s="43">
        <f t="shared" si="366"/>
        <v>2.3652630625659965E-4</v>
      </c>
      <c r="W812" s="43">
        <f t="shared" si="367"/>
        <v>3.3100855265914636E-2</v>
      </c>
      <c r="X812" s="43">
        <f t="shared" si="368"/>
        <v>9.5359448570658353E-5</v>
      </c>
      <c r="Y812" s="22">
        <f>X812+W812+SUM($V$808:V812)+$Y$807</f>
        <v>3.6475029836527763E-2</v>
      </c>
      <c r="Z812" s="1">
        <f t="shared" si="365"/>
        <v>1.8284236799750481E-3</v>
      </c>
      <c r="AA812" s="22">
        <f t="shared" si="369"/>
        <v>2.210519682806646E-2</v>
      </c>
      <c r="AB812" s="44">
        <f t="shared" si="370"/>
        <v>3.0935287174213295</v>
      </c>
      <c r="AC812" s="44">
        <f t="shared" si="371"/>
        <v>0.26433083786383205</v>
      </c>
      <c r="AD812" s="44">
        <f t="shared" si="372"/>
        <v>1.3828429992653233</v>
      </c>
      <c r="AE812" s="44">
        <f t="shared" si="376"/>
        <v>0.26433083786383199</v>
      </c>
      <c r="AF812" s="44">
        <f t="shared" si="377"/>
        <v>1.1180863038638957</v>
      </c>
      <c r="AG812" s="44">
        <f t="shared" si="378"/>
        <v>4.2585753759552417E-4</v>
      </c>
      <c r="AH812" s="45">
        <f>AD812+AB812+SUM($AA$769:AA812)</f>
        <v>6.6412610744173808</v>
      </c>
      <c r="AI812" s="45">
        <f>AD812+AB812+SUM($AA$809:AA812)+$AI$808-$AH$808</f>
        <v>32.427416879756272</v>
      </c>
    </row>
    <row r="813" spans="4:35" ht="14.4" x14ac:dyDescent="0.3">
      <c r="E813" s="28">
        <v>42412.511111111111</v>
      </c>
      <c r="F813" s="86">
        <f t="shared" si="361"/>
        <v>2529.0409722222248</v>
      </c>
      <c r="G813" s="10">
        <v>9895</v>
      </c>
      <c r="H813" s="10">
        <v>155.47999999999999</v>
      </c>
      <c r="J813" s="10">
        <v>13</v>
      </c>
      <c r="L813" s="17">
        <v>1021</v>
      </c>
      <c r="N813" s="42">
        <v>7.15</v>
      </c>
      <c r="V813" s="43">
        <f t="shared" si="366"/>
        <v>3.5625870459694332E-4</v>
      </c>
      <c r="W813" s="43">
        <f t="shared" si="367"/>
        <v>4.9856897546492758E-2</v>
      </c>
      <c r="X813" s="43">
        <f t="shared" si="368"/>
        <v>1.4363152309158285E-4</v>
      </c>
      <c r="Y813" s="22">
        <f>X813+W813+SUM($V$808:V813)+$Y$807</f>
        <v>5.3635602896223752E-2</v>
      </c>
      <c r="Z813" s="1">
        <f t="shared" si="365"/>
        <v>1.9220952062445301E-3</v>
      </c>
      <c r="AA813" s="22">
        <f t="shared" si="369"/>
        <v>2.2672883213189828E-2</v>
      </c>
      <c r="AB813" s="44">
        <f t="shared" si="370"/>
        <v>3.172974023813647</v>
      </c>
      <c r="AC813" s="44">
        <f t="shared" si="371"/>
        <v>0.27111915189653174</v>
      </c>
      <c r="AD813" s="44">
        <f t="shared" si="372"/>
        <v>1.4183559670779129</v>
      </c>
      <c r="AE813" s="44">
        <f t="shared" si="376"/>
        <v>0.27111915189653157</v>
      </c>
      <c r="AF813" s="44">
        <f t="shared" si="377"/>
        <v>1.1468000211419318</v>
      </c>
      <c r="AG813" s="44">
        <f t="shared" si="378"/>
        <v>4.3679403944961274E-4</v>
      </c>
      <c r="AH813" s="45">
        <f>AD813+AB813+SUM($AA$769:AA813)</f>
        <v>6.7788922318354778</v>
      </c>
      <c r="AI813" s="45">
        <f>AD813+AB813+SUM($AA$809:AA813)+$AI$808-$AH$808</f>
        <v>32.565048037174371</v>
      </c>
    </row>
    <row r="814" spans="4:35" ht="14.4" x14ac:dyDescent="0.3">
      <c r="E814" s="28">
        <v>42440.502083333333</v>
      </c>
      <c r="F814" s="86">
        <f t="shared" si="361"/>
        <v>2557.0319444444467</v>
      </c>
      <c r="G814" s="10">
        <v>10833</v>
      </c>
      <c r="H814" s="10">
        <v>343.95</v>
      </c>
      <c r="J814" s="10">
        <v>11</v>
      </c>
      <c r="K814" s="17">
        <v>5</v>
      </c>
      <c r="L814" s="17">
        <v>1073</v>
      </c>
      <c r="N814" s="42">
        <v>7.15</v>
      </c>
      <c r="V814" s="43">
        <f t="shared" si="366"/>
        <v>8.2824771445946745E-4</v>
      </c>
      <c r="W814" s="43">
        <f t="shared" si="367"/>
        <v>0.11590976138994459</v>
      </c>
      <c r="X814" s="43">
        <f t="shared" si="368"/>
        <v>3.3392161142988788E-4</v>
      </c>
      <c r="Y814" s="22">
        <f>X814+W814+SUM($V$808:V814)+$Y$807</f>
        <v>0.12070700454247338</v>
      </c>
      <c r="Z814" s="1">
        <f t="shared" si="365"/>
        <v>2.2685997021197838E-3</v>
      </c>
      <c r="AA814" s="22">
        <f t="shared" si="369"/>
        <v>2.6086371538710313E-2</v>
      </c>
      <c r="AB814" s="44">
        <f t="shared" si="370"/>
        <v>3.6506772645363275</v>
      </c>
      <c r="AC814" s="44">
        <f t="shared" si="371"/>
        <v>0.31193716569397589</v>
      </c>
      <c r="AD814" s="44">
        <f t="shared" si="372"/>
        <v>1.6318948227024257</v>
      </c>
      <c r="AE814" s="44">
        <f t="shared" si="376"/>
        <v>0.31193716569397589</v>
      </c>
      <c r="AF814" s="44">
        <f t="shared" si="377"/>
        <v>1.3194551019742338</v>
      </c>
      <c r="AG814" s="44">
        <f t="shared" si="378"/>
        <v>5.0255503421585456E-4</v>
      </c>
      <c r="AH814" s="45">
        <f>AD814+AB814+SUM($AA$769:AA814)</f>
        <v>7.4962206997213805</v>
      </c>
      <c r="AI814" s="45">
        <f>AD814+AB814+SUM($AA$809:AA814)+$AI$808-$AH$808</f>
        <v>33.28237650506027</v>
      </c>
    </row>
    <row r="815" spans="4:35" ht="14.4" x14ac:dyDescent="0.3">
      <c r="E815" s="28">
        <v>42461.460416666669</v>
      </c>
      <c r="F815" s="86">
        <f t="shared" si="361"/>
        <v>2577.9902777777825</v>
      </c>
      <c r="G815" s="10">
        <v>11585</v>
      </c>
      <c r="H815" s="10">
        <v>511.83</v>
      </c>
      <c r="J815" s="10">
        <v>13</v>
      </c>
      <c r="L815" s="17">
        <v>1069</v>
      </c>
      <c r="N815" s="42">
        <v>7.15</v>
      </c>
      <c r="V815" s="43">
        <f t="shared" si="366"/>
        <v>1.2279159856497563E-3</v>
      </c>
      <c r="W815" s="43">
        <f t="shared" si="367"/>
        <v>0.17184164401401078</v>
      </c>
      <c r="X815" s="43">
        <f t="shared" si="368"/>
        <v>4.9505441122319144E-4</v>
      </c>
      <c r="Y815" s="22">
        <f>X815+W815+SUM($V$808:V815)+$Y$807</f>
        <v>0.17802793595198263</v>
      </c>
      <c r="Z815" s="1">
        <f t="shared" si="365"/>
        <v>2.4475490937073516E-3</v>
      </c>
      <c r="AA815" s="22">
        <f t="shared" si="369"/>
        <v>2.7793225668195348E-2</v>
      </c>
      <c r="AB815" s="44">
        <f t="shared" si="370"/>
        <v>3.889544274275277</v>
      </c>
      <c r="AC815" s="44">
        <f t="shared" si="371"/>
        <v>0.33234748755934274</v>
      </c>
      <c r="AD815" s="44">
        <f t="shared" si="372"/>
        <v>1.7386711297438842</v>
      </c>
      <c r="AE815" s="44">
        <f t="shared" si="376"/>
        <v>0.33234748755934279</v>
      </c>
      <c r="AF815" s="44">
        <f t="shared" si="377"/>
        <v>1.405788204534429</v>
      </c>
      <c r="AG815" s="44">
        <f t="shared" si="378"/>
        <v>5.3543765011250901E-4</v>
      </c>
      <c r="AH815" s="45">
        <f>AD815+AB815+SUM($AA$769:AA815)</f>
        <v>7.8696572421699837</v>
      </c>
      <c r="AI815" s="45">
        <f>AD815+AB815+SUM($AA$809:AA815)+$AI$808-$AH$808</f>
        <v>33.655813047508879</v>
      </c>
    </row>
    <row r="816" spans="4:35" ht="14.4" x14ac:dyDescent="0.3">
      <c r="E816" s="28">
        <v>42474.604861111111</v>
      </c>
      <c r="F816" s="86">
        <f t="shared" si="361"/>
        <v>2591.1347222222248</v>
      </c>
      <c r="G816" s="10">
        <v>12382</v>
      </c>
      <c r="H816" s="10">
        <v>645.86</v>
      </c>
      <c r="J816" s="10">
        <v>13</v>
      </c>
      <c r="L816" s="17">
        <v>1054</v>
      </c>
      <c r="N816" s="42">
        <v>7.15</v>
      </c>
      <c r="V816" s="43">
        <f t="shared" si="366"/>
        <v>1.5277215664657757E-3</v>
      </c>
      <c r="W816" s="43">
        <f t="shared" si="367"/>
        <v>0.21379816587225392</v>
      </c>
      <c r="X816" s="43">
        <f t="shared" si="368"/>
        <v>6.1592593421567414E-4</v>
      </c>
      <c r="Y816" s="22">
        <f>X816+W816+SUM($V$808:V816)+$Y$807</f>
        <v>0.22163305089968402</v>
      </c>
      <c r="Z816" s="1">
        <f t="shared" si="365"/>
        <v>2.680336877384829E-3</v>
      </c>
      <c r="AA816" s="22">
        <f t="shared" si="369"/>
        <v>2.928846566744996E-2</v>
      </c>
      <c r="AB816" s="44">
        <f t="shared" si="370"/>
        <v>4.0987967823216307</v>
      </c>
      <c r="AC816" s="44">
        <f t="shared" si="371"/>
        <v>0.35022735738744865</v>
      </c>
      <c r="AD816" s="44">
        <f t="shared" si="372"/>
        <v>1.8322094131291484</v>
      </c>
      <c r="AE816" s="44">
        <f t="shared" si="376"/>
        <v>0.35022735738744865</v>
      </c>
      <c r="AF816" s="44">
        <f t="shared" si="377"/>
        <v>1.4814178122307236</v>
      </c>
      <c r="AG816" s="44">
        <f t="shared" si="378"/>
        <v>5.6424351097634096E-4</v>
      </c>
      <c r="AH816" s="45">
        <f>AD816+AB816+SUM($AA$769:AA816)</f>
        <v>8.2017364992690531</v>
      </c>
      <c r="AI816" s="45">
        <f>AD816+AB816+SUM($AA$809:AA816)+$AI$808-$AH$808</f>
        <v>33.987892304607946</v>
      </c>
    </row>
    <row r="817" spans="4:35" ht="14.4" x14ac:dyDescent="0.3">
      <c r="E817" s="28">
        <v>42507.456250000003</v>
      </c>
      <c r="F817" s="86">
        <f t="shared" si="361"/>
        <v>2623.9861111111168</v>
      </c>
      <c r="G817" s="10">
        <v>12671</v>
      </c>
      <c r="H817" s="10">
        <v>997.99</v>
      </c>
      <c r="J817" s="10">
        <v>14</v>
      </c>
      <c r="L817" s="17">
        <v>1051</v>
      </c>
      <c r="N817" s="42">
        <v>7.15</v>
      </c>
      <c r="V817" s="43">
        <f t="shared" si="366"/>
        <v>2.3539331011413985E-3</v>
      </c>
      <c r="W817" s="43">
        <f t="shared" si="367"/>
        <v>0.32942297252127728</v>
      </c>
      <c r="X817" s="43">
        <f t="shared" si="368"/>
        <v>9.4902662646557229E-4</v>
      </c>
      <c r="Y817" s="22">
        <f>X817+W817+SUM($V$808:V817)+$Y$807</f>
        <v>0.33994489134209865</v>
      </c>
      <c r="Z817" s="1">
        <f t="shared" si="365"/>
        <v>3.3037563097716347E-3</v>
      </c>
      <c r="AA817" s="22">
        <f t="shared" si="369"/>
        <v>2.9886758709568893E-2</v>
      </c>
      <c r="AB817" s="44">
        <f t="shared" si="370"/>
        <v>4.1825253607922965</v>
      </c>
      <c r="AC817" s="44">
        <f t="shared" si="371"/>
        <v>0.35738166152422973</v>
      </c>
      <c r="AD817" s="44">
        <f t="shared" si="372"/>
        <v>1.8696370529388449</v>
      </c>
      <c r="AE817" s="44">
        <f t="shared" ref="AE817:AE820" si="379">AD817/(1+($A$28/(10^-N817))+(($A$28*$A$29)/(10^-N817)^2))*1</f>
        <v>0.35738166152422979</v>
      </c>
      <c r="AF817" s="44">
        <f t="shared" ref="AF817:AF820" si="380">AD817/(1+($A$28/(10^-N817))+(($A$28*$A$29)/(10^-N817)^2))*($A$28/(10^-N817))</f>
        <v>1.5116796217632629</v>
      </c>
      <c r="AG817" s="44">
        <f t="shared" ref="AG817:AG820" si="381">AD817/(1+($A$28/(10^-N817))+(($A$28*$A$29)/(10^-N817)^2))*(($A$28*$A$29)/(10^-N817)^2)</f>
        <v>5.7576965135224586E-4</v>
      </c>
      <c r="AH817" s="45">
        <f>AD817+AB817+SUM($AA$769:AA817)</f>
        <v>8.3527794762589824</v>
      </c>
      <c r="AI817" s="45">
        <f>AD817+AB817+SUM($AA$809:AA817)+$AI$808-$AH$808</f>
        <v>34.138935281597874</v>
      </c>
    </row>
    <row r="818" spans="4:35" ht="14.4" x14ac:dyDescent="0.3">
      <c r="E818" s="28">
        <v>42548.47152777778</v>
      </c>
      <c r="F818" s="86">
        <f t="shared" si="361"/>
        <v>2665.0013888888934</v>
      </c>
      <c r="G818" s="10">
        <v>13869</v>
      </c>
      <c r="H818" s="10">
        <v>1351.21</v>
      </c>
      <c r="J818" s="10">
        <v>15</v>
      </c>
      <c r="L818" s="17">
        <v>1041</v>
      </c>
      <c r="N818" s="42">
        <v>7.15</v>
      </c>
      <c r="V818" s="43">
        <f t="shared" si="366"/>
        <v>3.1567398342815518E-3</v>
      </c>
      <c r="W818" s="43">
        <f t="shared" si="367"/>
        <v>0.44177237627573812</v>
      </c>
      <c r="X818" s="43">
        <f t="shared" si="368"/>
        <v>1.2726912902091667E-3</v>
      </c>
      <c r="Y818" s="22">
        <f>X818+W818+SUM($V$808:V818)+$Y$807</f>
        <v>0.45577469959458466</v>
      </c>
      <c r="Z818" s="1">
        <f t="shared" si="365"/>
        <v>3.2151484172563568E-3</v>
      </c>
      <c r="AA818" s="22">
        <f t="shared" si="369"/>
        <v>3.2401199489088185E-2</v>
      </c>
      <c r="AB818" s="44">
        <f t="shared" si="370"/>
        <v>4.5344107034200549</v>
      </c>
      <c r="AC818" s="44">
        <f t="shared" si="371"/>
        <v>0.3874489910838308</v>
      </c>
      <c r="AD818" s="44">
        <f t="shared" si="372"/>
        <v>2.0269338576707856</v>
      </c>
      <c r="AE818" s="44">
        <f t="shared" si="379"/>
        <v>0.38744899108383074</v>
      </c>
      <c r="AF818" s="44">
        <f t="shared" si="380"/>
        <v>1.6388606561292565</v>
      </c>
      <c r="AG818" s="44">
        <f t="shared" si="381"/>
        <v>6.2421045769857494E-4</v>
      </c>
      <c r="AH818" s="45">
        <f>AD818+AB818+SUM($AA$769:AA818)</f>
        <v>8.8943628231077696</v>
      </c>
      <c r="AI818" s="45">
        <f>AD818+AB818+SUM($AA$809:AA818)+$AI$808-$AH$808</f>
        <v>34.680518628446663</v>
      </c>
    </row>
    <row r="819" spans="4:35" ht="14.4" x14ac:dyDescent="0.3">
      <c r="E819" s="28">
        <v>42576.45208333333</v>
      </c>
      <c r="F819" s="86">
        <f t="shared" si="361"/>
        <v>2692.9819444444438</v>
      </c>
      <c r="G819" s="10">
        <v>13423</v>
      </c>
      <c r="H819" s="10">
        <v>1597</v>
      </c>
      <c r="J819" s="10">
        <v>17</v>
      </c>
      <c r="L819" s="17">
        <v>1026</v>
      </c>
      <c r="N819" s="42">
        <v>7.15</v>
      </c>
      <c r="V819" s="43">
        <f t="shared" si="366"/>
        <v>3.677201996897118E-3</v>
      </c>
      <c r="W819" s="43">
        <f t="shared" si="367"/>
        <v>0.51460885264396494</v>
      </c>
      <c r="X819" s="43">
        <f t="shared" si="368"/>
        <v>1.4825241228204778E-3</v>
      </c>
      <c r="Y819" s="22">
        <f>X819+W819+SUM($V$808:V819)+$Y$807</f>
        <v>0.53249821079231985</v>
      </c>
      <c r="Z819" s="1">
        <f t="shared" si="365"/>
        <v>3.025848498161854E-3</v>
      </c>
      <c r="AA819" s="22">
        <f t="shared" si="369"/>
        <v>3.0907377836161563E-2</v>
      </c>
      <c r="AB819" s="44">
        <f t="shared" si="370"/>
        <v>4.3253566869379725</v>
      </c>
      <c r="AC819" s="44">
        <f t="shared" si="371"/>
        <v>0.36958608164183582</v>
      </c>
      <c r="AD819" s="44">
        <f t="shared" si="372"/>
        <v>1.9334843023029853</v>
      </c>
      <c r="AE819" s="44">
        <f t="shared" si="379"/>
        <v>0.36958608164183571</v>
      </c>
      <c r="AF819" s="44">
        <f t="shared" si="380"/>
        <v>1.5633027887398137</v>
      </c>
      <c r="AG819" s="44">
        <f t="shared" si="381"/>
        <v>5.9543192133582729E-4</v>
      </c>
      <c r="AH819" s="45">
        <f>AD819+AB819+SUM($AA$769:AA819)</f>
        <v>8.6227666290940483</v>
      </c>
      <c r="AI819" s="45">
        <f>AD819+AB819+SUM($AA$809:AA819)+$AI$808-$AH$808</f>
        <v>34.408922434432938</v>
      </c>
    </row>
    <row r="820" spans="4:35" ht="14.4" x14ac:dyDescent="0.3">
      <c r="D820" s="16" t="s">
        <v>409</v>
      </c>
      <c r="E820" s="28">
        <v>42605.509722222225</v>
      </c>
      <c r="F820" s="86">
        <f t="shared" si="361"/>
        <v>2722.0395833333387</v>
      </c>
      <c r="G820" s="10">
        <v>13978</v>
      </c>
      <c r="H820" s="10">
        <v>1741</v>
      </c>
      <c r="J820" s="10">
        <v>16</v>
      </c>
      <c r="K820" s="17">
        <v>5</v>
      </c>
      <c r="L820" s="17">
        <v>1092</v>
      </c>
      <c r="N820" s="42">
        <v>7.15</v>
      </c>
      <c r="V820" s="43">
        <f t="shared" si="366"/>
        <v>4.2666460839981936E-3</v>
      </c>
      <c r="W820" s="43">
        <f t="shared" si="367"/>
        <v>0.59709905732045832</v>
      </c>
      <c r="X820" s="43">
        <f t="shared" si="368"/>
        <v>1.7201681464337085E-3</v>
      </c>
      <c r="Y820" s="22">
        <f>X820+W820+SUM($V$808:V820)+$Y$807</f>
        <v>0.61949270557642466</v>
      </c>
      <c r="Z820" s="1">
        <f t="shared" si="365"/>
        <v>2.8398243394265814E-3</v>
      </c>
      <c r="AA820" s="22">
        <f t="shared" si="369"/>
        <v>3.4255703022473723E-2</v>
      </c>
      <c r="AB820" s="44">
        <f t="shared" si="370"/>
        <v>4.7939406221857359</v>
      </c>
      <c r="AC820" s="44">
        <f t="shared" si="371"/>
        <v>0.40962488377612466</v>
      </c>
      <c r="AD820" s="44">
        <f t="shared" si="372"/>
        <v>2.1429467232517396</v>
      </c>
      <c r="AE820" s="44">
        <f t="shared" si="379"/>
        <v>0.40962488377612466</v>
      </c>
      <c r="AF820" s="44">
        <f t="shared" si="380"/>
        <v>1.7326619019301039</v>
      </c>
      <c r="AG820" s="44">
        <f t="shared" si="381"/>
        <v>6.5993754551111293E-4</v>
      </c>
      <c r="AH820" s="45">
        <f>AD820+AB820+SUM($AA$769:AA820)</f>
        <v>9.33506868831304</v>
      </c>
      <c r="AI820" s="45">
        <f>AD820+AB820+SUM($AA$809:AA820)+$AI$808-$AH$808</f>
        <v>35.12122449365193</v>
      </c>
    </row>
    <row r="821" spans="4:35" ht="14.4" x14ac:dyDescent="0.3">
      <c r="E821" s="28">
        <v>42640.595833333333</v>
      </c>
      <c r="F821" s="86">
        <f t="shared" si="361"/>
        <v>2757.1256944444467</v>
      </c>
      <c r="G821" s="10">
        <v>5032</v>
      </c>
      <c r="H821" s="10">
        <v>67.599999999999994</v>
      </c>
      <c r="J821" s="10">
        <v>37</v>
      </c>
      <c r="L821" s="17">
        <v>1130</v>
      </c>
      <c r="N821" s="42">
        <v>7.15</v>
      </c>
      <c r="V821" s="17">
        <f t="shared" si="366"/>
        <v>1.7143139130202531E-4</v>
      </c>
      <c r="W821" s="17">
        <f t="shared" si="367"/>
        <v>2.399109748649526E-2</v>
      </c>
      <c r="X821" s="17">
        <f t="shared" si="368"/>
        <v>6.9115369030144623E-5</v>
      </c>
      <c r="Y821" s="22">
        <f>X821+W821+SUM($V$821:V821)+$Y$820</f>
        <v>0.64372434982325211</v>
      </c>
      <c r="Z821" s="1">
        <f t="shared" ref="Z821:Z825" si="382">LINEST(Y818:Y821,E818:E821,TRUE,TRUE)</f>
        <v>2.1008003874904676E-3</v>
      </c>
      <c r="AA821" s="17">
        <f t="shared" si="369"/>
        <v>1.2760987589227684E-2</v>
      </c>
      <c r="AB821" s="44">
        <f t="shared" si="370"/>
        <v>1.7858461915982864</v>
      </c>
      <c r="AC821" s="44">
        <f t="shared" si="371"/>
        <v>0.15259409665820028</v>
      </c>
      <c r="AD821" s="44">
        <f t="shared" si="372"/>
        <v>0.79829383509808416</v>
      </c>
      <c r="AE821" s="44">
        <f t="shared" ref="AE821:AE825" si="383">AD821/(1+($A$28/(10^-N821))+(($A$28*$A$29)/(10^-N821)^2))*1</f>
        <v>0.15259409665820028</v>
      </c>
      <c r="AF821" s="44">
        <f t="shared" ref="AF821:AF825" si="384">AD821/(1+($A$28/(10^-N821))+(($A$28*$A$29)/(10^-N821)^2))*($A$28/(10^-N821))</f>
        <v>0.64545389748246995</v>
      </c>
      <c r="AG821" s="44">
        <f t="shared" ref="AG821:AG825" si="385">AD821/(1+($A$28/(10^-N821))+(($A$28*$A$29)/(10^-N821)^2))*(($A$28*$A$29)/(10^-N821)^2)</f>
        <v>2.4584095741394445E-4</v>
      </c>
      <c r="AH821" s="45">
        <f>AD821+AB821+SUM($AA$769:AA821)</f>
        <v>4.9950823571611638</v>
      </c>
      <c r="AI821" s="45">
        <f>AD821+AB821+SUM($AA$809:AA821)+$AI$808-$AH$808</f>
        <v>30.781238162500056</v>
      </c>
    </row>
    <row r="822" spans="4:35" ht="14.4" x14ac:dyDescent="0.3">
      <c r="E822" s="28">
        <v>42754.604861111111</v>
      </c>
      <c r="F822" s="86">
        <f t="shared" si="361"/>
        <v>2871.1347222222248</v>
      </c>
      <c r="G822" s="10">
        <v>6568</v>
      </c>
      <c r="H822" s="10">
        <v>715.9</v>
      </c>
      <c r="J822" s="10">
        <v>13</v>
      </c>
      <c r="L822" s="17">
        <v>1116</v>
      </c>
      <c r="N822" s="42">
        <v>7.15</v>
      </c>
      <c r="V822" s="17">
        <f t="shared" si="366"/>
        <v>1.7930061012850422E-3</v>
      </c>
      <c r="W822" s="17">
        <f t="shared" si="367"/>
        <v>0.25092361348234621</v>
      </c>
      <c r="X822" s="17">
        <f t="shared" si="368"/>
        <v>7.2287973294977602E-4</v>
      </c>
      <c r="Y822" s="22">
        <f>X822+W822+SUM($V$821:V822)+$Y$820</f>
        <v>0.87310363628430765</v>
      </c>
      <c r="Z822" s="1">
        <f t="shared" si="382"/>
        <v>1.8475102101676751E-3</v>
      </c>
      <c r="AA822" s="22">
        <f t="shared" si="369"/>
        <v>1.644987298957977E-2</v>
      </c>
      <c r="AB822" s="44">
        <f t="shared" si="370"/>
        <v>2.3020900870960332</v>
      </c>
      <c r="AC822" s="44">
        <f t="shared" si="371"/>
        <v>0.19670526998286755</v>
      </c>
      <c r="AD822" s="44">
        <f t="shared" si="372"/>
        <v>1.0290608077084404</v>
      </c>
      <c r="AE822" s="44">
        <f t="shared" si="383"/>
        <v>0.19670526998286758</v>
      </c>
      <c r="AF822" s="44">
        <f t="shared" si="384"/>
        <v>0.83203863023727542</v>
      </c>
      <c r="AG822" s="44">
        <f t="shared" si="385"/>
        <v>3.1690748829737157E-4</v>
      </c>
      <c r="AH822" s="45">
        <f>AD822+AB822+SUM($AA$769:AA822)</f>
        <v>5.7585430982588468</v>
      </c>
      <c r="AI822" s="45">
        <f>AD822+AB822+SUM($AA$809:AA822)+$AI$808-$AH$808</f>
        <v>31.544698903597745</v>
      </c>
    </row>
    <row r="823" spans="4:35" ht="14.4" x14ac:dyDescent="0.3">
      <c r="E823" s="28">
        <v>42814.59652777778</v>
      </c>
      <c r="F823" s="86">
        <f t="shared" si="361"/>
        <v>2931.1263888888934</v>
      </c>
      <c r="G823" s="10">
        <v>6241</v>
      </c>
      <c r="H823" s="10">
        <v>1146</v>
      </c>
      <c r="J823" s="10">
        <v>14</v>
      </c>
      <c r="L823" s="17">
        <v>1109</v>
      </c>
      <c r="N823" s="42">
        <v>7.15</v>
      </c>
      <c r="V823" s="17">
        <f t="shared" si="366"/>
        <v>2.8522091852807006E-3</v>
      </c>
      <c r="W823" s="17">
        <f t="shared" si="367"/>
        <v>0.39915460112781637</v>
      </c>
      <c r="X823" s="17">
        <f t="shared" si="368"/>
        <v>1.1499147787031631E-3</v>
      </c>
      <c r="Y823" s="22">
        <f>X823+W823+SUM($V$821:V823)+$Y$820</f>
        <v>1.0246138681608119</v>
      </c>
      <c r="Z823" s="1">
        <f t="shared" si="382"/>
        <v>1.9717807462688646E-3</v>
      </c>
      <c r="AA823" s="17">
        <f t="shared" si="369"/>
        <v>1.5532842517745943E-2</v>
      </c>
      <c r="AB823" s="44">
        <f t="shared" si="370"/>
        <v>2.1737555546585532</v>
      </c>
      <c r="AC823" s="44">
        <f t="shared" si="371"/>
        <v>0.18573954844453988</v>
      </c>
      <c r="AD823" s="44">
        <f t="shared" si="372"/>
        <v>0.97169379225267694</v>
      </c>
      <c r="AE823" s="44">
        <f t="shared" si="383"/>
        <v>0.18573954844453994</v>
      </c>
      <c r="AF823" s="44">
        <f t="shared" si="384"/>
        <v>0.78565500295007473</v>
      </c>
      <c r="AG823" s="44">
        <f t="shared" si="385"/>
        <v>2.9924085806228701E-4</v>
      </c>
      <c r="AH823" s="45">
        <f>AD823+AB823+SUM($AA$769:AA823)</f>
        <v>5.5883743928833489</v>
      </c>
      <c r="AI823" s="45">
        <f>AD823+AB823+SUM($AA$809:AA823)+$AI$808-$AH$808</f>
        <v>31.374530198222242</v>
      </c>
    </row>
    <row r="824" spans="4:35" ht="14.4" x14ac:dyDescent="0.3">
      <c r="D824" s="16" t="s">
        <v>164</v>
      </c>
      <c r="E824" s="28">
        <v>42818.434027777781</v>
      </c>
      <c r="F824" s="86">
        <f t="shared" si="361"/>
        <v>2934.9638888888949</v>
      </c>
      <c r="G824" s="10">
        <v>6084</v>
      </c>
      <c r="H824" s="10">
        <v>1143</v>
      </c>
      <c r="J824" s="10">
        <v>14</v>
      </c>
      <c r="L824" s="17">
        <v>1095</v>
      </c>
      <c r="N824" s="42">
        <v>7.15</v>
      </c>
      <c r="V824" s="17">
        <f t="shared" si="366"/>
        <v>2.8088306786765633E-3</v>
      </c>
      <c r="W824" s="17">
        <f t="shared" si="367"/>
        <v>0.39308396276424534</v>
      </c>
      <c r="X824" s="17">
        <f t="shared" si="368"/>
        <v>1.1324260243440534E-3</v>
      </c>
      <c r="Y824" s="22">
        <f>X824+W824+SUM($V$821:V824)+$Y$820</f>
        <v>1.0213345717215585</v>
      </c>
      <c r="Z824" s="1">
        <f t="shared" si="382"/>
        <v>2.1566907224953176E-3</v>
      </c>
      <c r="AA824" s="22">
        <f t="shared" si="369"/>
        <v>1.4950941250278399E-2</v>
      </c>
      <c r="AB824" s="44">
        <f t="shared" si="370"/>
        <v>2.0923209356585026</v>
      </c>
      <c r="AC824" s="44">
        <f t="shared" si="371"/>
        <v>0.17878125484597635</v>
      </c>
      <c r="AD824" s="44">
        <f t="shared" si="372"/>
        <v>0.93529157877139102</v>
      </c>
      <c r="AE824" s="44">
        <f t="shared" si="383"/>
        <v>0.17878125484597635</v>
      </c>
      <c r="AF824" s="44">
        <f t="shared" si="384"/>
        <v>0.75622229341950697</v>
      </c>
      <c r="AG824" s="44">
        <f t="shared" si="385"/>
        <v>2.8803050590777416E-4</v>
      </c>
      <c r="AH824" s="45">
        <f>AD824+AB824+SUM($AA$769:AA824)</f>
        <v>5.4854885016522914</v>
      </c>
      <c r="AI824" s="45">
        <f>AD824+AB824+SUM($AA$809:AA824)+$AI$808-$AH$808</f>
        <v>31.271644306991188</v>
      </c>
    </row>
    <row r="825" spans="4:35" ht="14.4" x14ac:dyDescent="0.3">
      <c r="E825" s="28">
        <v>42818.519444444442</v>
      </c>
      <c r="F825" s="86">
        <f t="shared" si="361"/>
        <v>2935.0493055555562</v>
      </c>
      <c r="G825" s="10">
        <v>2027</v>
      </c>
      <c r="H825" s="10">
        <v>3.3</v>
      </c>
      <c r="J825" s="10">
        <v>27</v>
      </c>
      <c r="L825" s="17">
        <v>1051</v>
      </c>
      <c r="N825" s="42">
        <v>7.15</v>
      </c>
      <c r="V825" s="17">
        <f t="shared" si="366"/>
        <v>7.7836243186470949E-6</v>
      </c>
      <c r="W825" s="17">
        <f t="shared" si="367"/>
        <v>1.0892852727183789E-3</v>
      </c>
      <c r="X825" s="17">
        <f t="shared" si="368"/>
        <v>3.1380954391691183E-6</v>
      </c>
      <c r="Y825" s="22">
        <f>X825+W825+SUM($V$821:V825)+$Y$820</f>
        <v>0.62821838992544521</v>
      </c>
      <c r="Z825" s="1">
        <f t="shared" si="382"/>
        <v>1.100984848596918E-4</v>
      </c>
      <c r="AA825" s="17">
        <f t="shared" si="369"/>
        <v>4.7810322708780797E-3</v>
      </c>
      <c r="AB825" s="44">
        <f t="shared" si="370"/>
        <v>0.66908522660610736</v>
      </c>
      <c r="AC825" s="44">
        <f t="shared" si="371"/>
        <v>5.7170912154495594E-2</v>
      </c>
      <c r="AD825" s="44">
        <f t="shared" si="372"/>
        <v>0.29908880958938039</v>
      </c>
      <c r="AE825" s="44">
        <f t="shared" si="383"/>
        <v>5.7170912154495608E-2</v>
      </c>
      <c r="AF825" s="44">
        <f t="shared" si="384"/>
        <v>0.24182579064905171</v>
      </c>
      <c r="AG825" s="44">
        <f t="shared" si="385"/>
        <v>9.2106785833083612E-5</v>
      </c>
      <c r="AH825" s="45">
        <f>AD825+AB825+SUM($AA$769:AA825)</f>
        <v>3.4308310556887633</v>
      </c>
      <c r="AI825" s="45">
        <f>AD825+AB825+SUM($AA$809:AA825)+$AI$808-$AH$808</f>
        <v>29.21698686102766</v>
      </c>
    </row>
    <row r="826" spans="4:35" x14ac:dyDescent="0.25">
      <c r="E826" s="28">
        <v>42962.62777777778</v>
      </c>
      <c r="F826" s="86">
        <f t="shared" si="361"/>
        <v>3079.1576388888934</v>
      </c>
      <c r="G826" s="10">
        <v>5235</v>
      </c>
      <c r="H826" s="10">
        <v>1866</v>
      </c>
      <c r="J826" s="10">
        <v>14</v>
      </c>
      <c r="L826" s="17">
        <v>1083</v>
      </c>
      <c r="V826" s="17">
        <f t="shared" si="366"/>
        <v>4.535292548458583E-3</v>
      </c>
      <c r="W826" s="17">
        <f t="shared" si="367"/>
        <v>0.63469499275165686</v>
      </c>
      <c r="X826" s="17">
        <f t="shared" si="368"/>
        <v>1.8284773620843668E-3</v>
      </c>
      <c r="AA826" s="17">
        <f t="shared" si="369"/>
        <v>1.2723610123891043E-2</v>
      </c>
      <c r="AB826" s="17">
        <f t="shared" si="370"/>
        <v>1.7806153735556935</v>
      </c>
      <c r="AC826" s="17">
        <f t="shared" si="371"/>
        <v>0.1521471421792826</v>
      </c>
    </row>
    <row r="827" spans="4:35" x14ac:dyDescent="0.25">
      <c r="E827" s="28">
        <v>43028.492361111108</v>
      </c>
      <c r="F827" s="86">
        <f t="shared" si="361"/>
        <v>3145.0222222222219</v>
      </c>
      <c r="G827" s="10">
        <v>5843</v>
      </c>
      <c r="H827" s="10">
        <v>2893</v>
      </c>
      <c r="J827" s="10">
        <v>26</v>
      </c>
      <c r="L827" s="17">
        <v>1055</v>
      </c>
      <c r="V827" s="17">
        <f t="shared" si="366"/>
        <v>6.8496140868170513E-3</v>
      </c>
      <c r="W827" s="17">
        <f t="shared" si="367"/>
        <v>0.95857449475041245</v>
      </c>
      <c r="X827" s="17">
        <f t="shared" si="368"/>
        <v>2.7615339391977778E-3</v>
      </c>
      <c r="AA827" s="17">
        <f t="shared" si="369"/>
        <v>1.3834184275586598E-2</v>
      </c>
      <c r="AB827" s="17">
        <f t="shared" si="370"/>
        <v>1.9360355246549117</v>
      </c>
      <c r="AC827" s="17">
        <f t="shared" si="371"/>
        <v>0.16542723184828192</v>
      </c>
    </row>
    <row r="828" spans="4:35" x14ac:dyDescent="0.25">
      <c r="E828" s="28">
        <v>43130.445833333331</v>
      </c>
      <c r="F828" s="86"/>
      <c r="G828" s="10">
        <v>6211.28</v>
      </c>
      <c r="H828" s="10">
        <v>4226.41</v>
      </c>
      <c r="J828" s="10">
        <v>317</v>
      </c>
      <c r="L828" s="17">
        <v>1042</v>
      </c>
      <c r="V828" s="17">
        <f t="shared" si="366"/>
        <v>9.8833586304960201E-3</v>
      </c>
      <c r="W828" s="17">
        <f t="shared" si="367"/>
        <v>1.3831342007863827</v>
      </c>
      <c r="X828" s="17">
        <f t="shared" si="368"/>
        <v>3.9846376665084397E-3</v>
      </c>
      <c r="AA828" s="17">
        <f t="shared" si="369"/>
        <v>1.4524929619801988E-2</v>
      </c>
      <c r="AB828" s="17">
        <f t="shared" si="370"/>
        <v>2.0327024114225649</v>
      </c>
      <c r="AC828" s="17">
        <f t="shared" si="371"/>
        <v>0.1736870676238752</v>
      </c>
    </row>
    <row r="829" spans="4:35" x14ac:dyDescent="0.25">
      <c r="E829" s="28"/>
      <c r="F829" s="86"/>
    </row>
    <row r="830" spans="4:35" x14ac:dyDescent="0.25">
      <c r="E830" s="28"/>
      <c r="F830" s="86"/>
    </row>
    <row r="831" spans="4:35" x14ac:dyDescent="0.25">
      <c r="E831" s="28"/>
      <c r="F831" s="86"/>
    </row>
    <row r="832" spans="4:35" ht="14.4" thickBot="1" x14ac:dyDescent="0.3">
      <c r="D832" s="87" t="s">
        <v>135</v>
      </c>
      <c r="E832" s="89"/>
      <c r="F832" s="86"/>
      <c r="G832" s="86"/>
      <c r="H832" s="86"/>
      <c r="I832" s="86"/>
      <c r="J832" s="86"/>
      <c r="K832" s="86"/>
      <c r="L832" s="86"/>
      <c r="M832" s="86"/>
      <c r="N832" s="86"/>
      <c r="O832" s="90"/>
      <c r="P832" s="90"/>
      <c r="Q832" s="90"/>
      <c r="R832" s="87"/>
      <c r="S832" s="87"/>
    </row>
    <row r="833" spans="4:35" ht="15" thickBot="1" x14ac:dyDescent="0.35">
      <c r="D833" s="87"/>
      <c r="E833" s="89">
        <v>39883.479861111111</v>
      </c>
      <c r="F833" s="84"/>
      <c r="G833" s="84"/>
      <c r="H833" s="84"/>
      <c r="I833" s="84"/>
      <c r="J833" s="83"/>
      <c r="K833" s="83"/>
      <c r="L833" s="83"/>
      <c r="M833" s="83"/>
      <c r="N833" s="83"/>
      <c r="O833" s="95">
        <v>88.69</v>
      </c>
      <c r="P833" s="94">
        <v>18.260000000000002</v>
      </c>
      <c r="Q833" s="101">
        <f>P833-S833</f>
        <v>9.626672000000001</v>
      </c>
      <c r="R833" s="87">
        <v>47.28</v>
      </c>
      <c r="S833" s="85">
        <f>R833*P833/100</f>
        <v>8.6333280000000006</v>
      </c>
      <c r="T833" s="40">
        <f>Q833/$A$18+S833</f>
        <v>12.644441333333335</v>
      </c>
      <c r="U833" s="40">
        <f>$A$16-T833</f>
        <v>104.35555866666667</v>
      </c>
      <c r="V833" s="43">
        <f t="shared" ref="V833:V880" si="386">($A$15*L833/1000/$A$13*H833)/$Q$833</f>
        <v>0</v>
      </c>
      <c r="W833" s="43">
        <f t="shared" ref="W833:W880" si="387">($U$833*L833/1000/$A$13*H833)/$Q$833</f>
        <v>0</v>
      </c>
      <c r="X833" s="43">
        <f t="shared" ref="X833:X880" si="388">($A$46*$S$833*H833*L833/1000000)/$Q$833</f>
        <v>0</v>
      </c>
      <c r="Y833" s="22">
        <f>X833+W833+SUM($V$833:V833)</f>
        <v>0</v>
      </c>
      <c r="Z833" s="22"/>
      <c r="AA833" s="22">
        <f t="shared" ref="AA833:AA880" si="389">($A$15*L833/1000/$A$13*G833)/$Q$833</f>
        <v>0</v>
      </c>
      <c r="AB833" s="44">
        <f t="shared" ref="AB833:AB880" si="390">($U$833*L833/1000/$A$13*G833)/$Q$833</f>
        <v>0</v>
      </c>
      <c r="AC833" s="44">
        <f t="shared" ref="AC833:AC880" si="391">($A$14*$S$833/1000*G833/1000000*L833/1000*1000000)/$Q$833</f>
        <v>0</v>
      </c>
      <c r="AD833" s="44">
        <f t="shared" ref="AD833:AD874" si="392">($A$14*((L833/1000)*G833/10^6)*(1+($A$28/(10^-N833))+(($A$28*$A$29)/(10^-N833)^2))*1000000)*$S$833/1000/$Q$833</f>
        <v>0</v>
      </c>
      <c r="AE833" s="44">
        <f>AD833/(1+($A$28/(10^-N833))+(($A$28*$A$29)/(10^-N833)^2))*1</f>
        <v>0</v>
      </c>
      <c r="AF833" s="44">
        <f>AD833/(1+($A$28/(10^-N833))+(($A$28*$A$29)/(10^-N833)^2))*($A$28/(10^-N833))</f>
        <v>0</v>
      </c>
      <c r="AG833" s="44">
        <f>AD833/(1+($A$28/(10^-N833))+(($A$28*$A$29)/(10^-N833)^2))*(($A$28*$A$29)/(10^-N833)^2)</f>
        <v>0</v>
      </c>
      <c r="AH833" s="45">
        <f>AD833+AB833+SUM($AA$833:AA833)</f>
        <v>0</v>
      </c>
      <c r="AI833" s="45">
        <f>AD833+AB833+SUM($AA$833:AA833)</f>
        <v>0</v>
      </c>
    </row>
    <row r="834" spans="4:35" ht="14.4" x14ac:dyDescent="0.3">
      <c r="D834" s="87"/>
      <c r="E834" s="89">
        <v>39884.479861111111</v>
      </c>
      <c r="F834" s="86">
        <f>E834-E$833</f>
        <v>1</v>
      </c>
      <c r="G834" s="86">
        <v>1085</v>
      </c>
      <c r="H834" s="86">
        <v>1.37</v>
      </c>
      <c r="I834" s="86"/>
      <c r="J834" s="86">
        <v>814</v>
      </c>
      <c r="K834" s="86"/>
      <c r="L834" s="79">
        <v>1037</v>
      </c>
      <c r="M834" s="86"/>
      <c r="N834" s="42">
        <v>7.12</v>
      </c>
      <c r="O834" s="90"/>
      <c r="P834" s="90"/>
      <c r="Q834" s="90"/>
      <c r="R834" s="88"/>
      <c r="S834" s="87"/>
      <c r="V834" s="43">
        <f t="shared" si="386"/>
        <v>4.8029412646618393E-6</v>
      </c>
      <c r="W834" s="43">
        <f t="shared" si="387"/>
        <v>6.6828482522263046E-4</v>
      </c>
      <c r="X834" s="43">
        <f t="shared" si="388"/>
        <v>2.7870298187448699E-6</v>
      </c>
      <c r="Y834" s="22">
        <f>X834+W834+SUM($V$833:V834)</f>
        <v>6.758747963060372E-4</v>
      </c>
      <c r="Z834" s="22"/>
      <c r="AA834" s="22">
        <f t="shared" si="389"/>
        <v>3.8037892497504344E-3</v>
      </c>
      <c r="AB834" s="44">
        <f t="shared" si="390"/>
        <v>0.52926206961062328</v>
      </c>
      <c r="AC834" s="44">
        <f t="shared" si="391"/>
        <v>6.5466624832525147E-2</v>
      </c>
      <c r="AD834" s="44">
        <f t="shared" si="392"/>
        <v>0.32399117580159204</v>
      </c>
      <c r="AE834" s="44">
        <f t="shared" ref="AE834:AE869" si="393">AD834/(1+($A$28/(10^-N834))+(($A$28*$A$29)/(10^-N834)^2))*1</f>
        <v>6.5466624832525147E-2</v>
      </c>
      <c r="AF834" s="44">
        <f t="shared" ref="AF834:AF869" si="394">AD834/(1+($A$28/(10^-N834))+(($A$28*$A$29)/(10^-N834)^2))*($A$28/(10^-N834))</f>
        <v>0.25843268885047499</v>
      </c>
      <c r="AG834" s="44">
        <f t="shared" ref="AG834:AG869" si="395">AD834/(1+($A$28/(10^-N834))+(($A$28*$A$29)/(10^-N834)^2))*(($A$28*$A$29)/(10^-N834)^2)</f>
        <v>9.1862118591914794E-5</v>
      </c>
      <c r="AH834" s="45">
        <f>AD834+AB834+SUM($AA$833:AA834)</f>
        <v>0.8570570346619657</v>
      </c>
      <c r="AI834" s="45">
        <f>AD834+AB834+SUM($AA$833:AA834)</f>
        <v>0.8570570346619657</v>
      </c>
    </row>
    <row r="835" spans="4:35" ht="14.4" x14ac:dyDescent="0.3">
      <c r="D835" s="87"/>
      <c r="E835" s="89">
        <v>39891.46875</v>
      </c>
      <c r="F835" s="86">
        <f t="shared" ref="F835:F879" si="396">E835-E$833</f>
        <v>7.9888888888890506</v>
      </c>
      <c r="G835" s="86">
        <v>1865</v>
      </c>
      <c r="H835" s="86">
        <v>0</v>
      </c>
      <c r="I835" s="86"/>
      <c r="J835" s="86">
        <v>1043</v>
      </c>
      <c r="K835" s="86"/>
      <c r="L835" s="79">
        <v>1037</v>
      </c>
      <c r="M835" s="86"/>
      <c r="N835" s="42">
        <v>7.12</v>
      </c>
      <c r="O835" s="90"/>
      <c r="P835" s="90"/>
      <c r="Q835" s="90"/>
      <c r="R835" s="87"/>
      <c r="S835" s="87"/>
      <c r="V835" s="43">
        <f t="shared" si="386"/>
        <v>0</v>
      </c>
      <c r="W835" s="43">
        <f t="shared" si="387"/>
        <v>0</v>
      </c>
      <c r="X835" s="43">
        <f t="shared" si="388"/>
        <v>0</v>
      </c>
      <c r="Y835" s="22">
        <f>X835+W835+SUM($V$833:V835)</f>
        <v>4.8029412646618393E-6</v>
      </c>
      <c r="Z835" s="22"/>
      <c r="AA835" s="22">
        <f t="shared" si="389"/>
        <v>6.5383105537184898E-3</v>
      </c>
      <c r="AB835" s="44">
        <f t="shared" si="390"/>
        <v>0.90974540075927424</v>
      </c>
      <c r="AC835" s="44">
        <f t="shared" si="391"/>
        <v>0.11253018922825754</v>
      </c>
      <c r="AD835" s="44">
        <f t="shared" si="392"/>
        <v>0.55690649112439561</v>
      </c>
      <c r="AE835" s="44">
        <f t="shared" si="393"/>
        <v>0.11253018922825753</v>
      </c>
      <c r="AF835" s="44">
        <f t="shared" si="394"/>
        <v>0.44421840065081653</v>
      </c>
      <c r="AG835" s="44">
        <f t="shared" si="395"/>
        <v>1.5790124532158629E-4</v>
      </c>
      <c r="AH835" s="45">
        <f>AD835+AB835+SUM($AA$833:AA835)</f>
        <v>1.4769939916871386</v>
      </c>
      <c r="AI835" s="45">
        <f>AD835+AB835+SUM($AA$833:AA835)</f>
        <v>1.4769939916871386</v>
      </c>
    </row>
    <row r="836" spans="4:35" ht="14.4" x14ac:dyDescent="0.3">
      <c r="D836" s="87"/>
      <c r="E836" s="89">
        <v>39897.688888888886</v>
      </c>
      <c r="F836" s="86">
        <f t="shared" si="396"/>
        <v>14.209027777775191</v>
      </c>
      <c r="G836" s="86">
        <v>4730</v>
      </c>
      <c r="H836" s="86">
        <v>0.79</v>
      </c>
      <c r="I836" s="86"/>
      <c r="J836" s="86">
        <v>1258</v>
      </c>
      <c r="K836" s="86"/>
      <c r="L836" s="79">
        <v>1037</v>
      </c>
      <c r="M836" s="86"/>
      <c r="N836" s="42">
        <v>7.12</v>
      </c>
      <c r="O836" s="90"/>
      <c r="P836" s="90"/>
      <c r="Q836" s="90"/>
      <c r="R836" s="87"/>
      <c r="S836" s="87"/>
      <c r="V836" s="43">
        <f t="shared" si="386"/>
        <v>2.7695792694035424E-6</v>
      </c>
      <c r="W836" s="43">
        <f t="shared" si="387"/>
        <v>3.8536132257363357E-4</v>
      </c>
      <c r="X836" s="43">
        <f t="shared" si="388"/>
        <v>1.6071193845317135E-6</v>
      </c>
      <c r="Y836" s="22">
        <f>X836+W836+SUM($V$833:V836)</f>
        <v>3.9454096249223064E-4</v>
      </c>
      <c r="Z836" s="1">
        <f t="shared" ref="Z836:Z873" si="397">LINEST(Y833:Y836,E833:E836,TRUE,TRUE)</f>
        <v>6.3987061156352723E-7</v>
      </c>
      <c r="AA836" s="22">
        <f t="shared" si="389"/>
        <v>1.6582417650985767E-2</v>
      </c>
      <c r="AB836" s="44">
        <f t="shared" si="390"/>
        <v>2.3072899440168189</v>
      </c>
      <c r="AC836" s="44">
        <f t="shared" si="391"/>
        <v>0.28539828152796676</v>
      </c>
      <c r="AD836" s="44">
        <f t="shared" si="392"/>
        <v>1.4124223608677697</v>
      </c>
      <c r="AE836" s="44">
        <f t="shared" si="393"/>
        <v>0.28539828152796676</v>
      </c>
      <c r="AF836" s="44">
        <f t="shared" si="394"/>
        <v>1.1266236113020707</v>
      </c>
      <c r="AG836" s="44">
        <f t="shared" si="395"/>
        <v>4.0046803773249488E-4</v>
      </c>
      <c r="AH836" s="45">
        <f>AD836+AB836+SUM($AA$833:AA836)</f>
        <v>3.7466368223390432</v>
      </c>
      <c r="AI836" s="45">
        <f>AD836+AB836+SUM($AA$833:AA836)</f>
        <v>3.7466368223390432</v>
      </c>
    </row>
    <row r="837" spans="4:35" ht="14.4" x14ac:dyDescent="0.3">
      <c r="D837" s="92"/>
      <c r="E837" s="89">
        <v>39913.651388888888</v>
      </c>
      <c r="F837" s="86">
        <f t="shared" si="396"/>
        <v>30.171527777776646</v>
      </c>
      <c r="G837" s="86">
        <v>9029</v>
      </c>
      <c r="H837" s="86">
        <v>0.43</v>
      </c>
      <c r="I837" s="86"/>
      <c r="J837" s="86">
        <v>1615</v>
      </c>
      <c r="K837" s="86"/>
      <c r="L837" s="79">
        <v>1037</v>
      </c>
      <c r="M837" s="86"/>
      <c r="N837" s="42">
        <v>7.12</v>
      </c>
      <c r="O837" s="90"/>
      <c r="P837" s="90"/>
      <c r="Q837" s="90"/>
      <c r="R837" s="87"/>
      <c r="S837" s="87"/>
      <c r="V837" s="43">
        <f t="shared" si="386"/>
        <v>1.5074925137259788E-6</v>
      </c>
      <c r="W837" s="43">
        <f t="shared" si="387"/>
        <v>2.0975363127425625E-4</v>
      </c>
      <c r="X837" s="43">
        <f t="shared" si="388"/>
        <v>8.747611839856161E-7</v>
      </c>
      <c r="Y837" s="22">
        <f>X837+W837+SUM($V$833:V837)</f>
        <v>2.1970840550603323E-4</v>
      </c>
      <c r="Z837" s="1">
        <f t="shared" si="397"/>
        <v>-9.3085579426836549E-6</v>
      </c>
      <c r="AA837" s="22">
        <f t="shared" si="389"/>
        <v>3.1653836991702003E-2</v>
      </c>
      <c r="AB837" s="44">
        <f t="shared" si="390"/>
        <v>4.4043384576168831</v>
      </c>
      <c r="AC837" s="44">
        <f t="shared" si="391"/>
        <v>0.54479092683213781</v>
      </c>
      <c r="AD837" s="44">
        <f t="shared" si="392"/>
        <v>2.6961440795507592</v>
      </c>
      <c r="AE837" s="44">
        <f t="shared" si="393"/>
        <v>0.5447909268321377</v>
      </c>
      <c r="AF837" s="44">
        <f t="shared" si="394"/>
        <v>2.1505887074939523</v>
      </c>
      <c r="AG837" s="44">
        <f t="shared" si="395"/>
        <v>7.6444522466949166E-4</v>
      </c>
      <c r="AH837" s="45">
        <f>AD837+AB837+SUM($AA$833:AA837)</f>
        <v>7.159060891613799</v>
      </c>
      <c r="AI837" s="45">
        <f>AD837+AB837+SUM($AA$833:AA837)</f>
        <v>7.159060891613799</v>
      </c>
    </row>
    <row r="838" spans="4:35" ht="14.4" x14ac:dyDescent="0.3">
      <c r="D838" s="87"/>
      <c r="E838" s="89">
        <v>39920.773611111108</v>
      </c>
      <c r="F838" s="86">
        <f t="shared" si="396"/>
        <v>37.29374999999709</v>
      </c>
      <c r="G838" s="86">
        <v>12036</v>
      </c>
      <c r="H838" s="86">
        <v>0.34</v>
      </c>
      <c r="I838" s="86"/>
      <c r="J838" s="86">
        <v>1815</v>
      </c>
      <c r="K838" s="86"/>
      <c r="L838" s="79">
        <v>1037</v>
      </c>
      <c r="M838" s="86"/>
      <c r="N838" s="42">
        <v>7.12</v>
      </c>
      <c r="O838" s="90"/>
      <c r="P838" s="90"/>
      <c r="Q838" s="90"/>
      <c r="R838" s="87"/>
      <c r="S838" s="87"/>
      <c r="V838" s="43">
        <f t="shared" si="386"/>
        <v>1.191970824806588E-6</v>
      </c>
      <c r="W838" s="43">
        <f t="shared" si="387"/>
        <v>1.6585170844941194E-4</v>
      </c>
      <c r="X838" s="43">
        <f t="shared" si="388"/>
        <v>6.9167163384909187E-7</v>
      </c>
      <c r="Y838" s="22">
        <f>X838+W838+SUM($V$833:V838)</f>
        <v>1.7681536395585897E-4</v>
      </c>
      <c r="Z838" s="1">
        <f t="shared" si="397"/>
        <v>1.8446426199081597E-6</v>
      </c>
      <c r="AA838" s="22">
        <f t="shared" si="389"/>
        <v>4.2195767198153211E-2</v>
      </c>
      <c r="AB838" s="44">
        <f t="shared" si="390"/>
        <v>5.8711504791091818</v>
      </c>
      <c r="AC838" s="44">
        <f t="shared" si="391"/>
        <v>0.72622700136799323</v>
      </c>
      <c r="AD838" s="44">
        <f t="shared" si="392"/>
        <v>3.5940624810580295</v>
      </c>
      <c r="AE838" s="44">
        <f t="shared" si="393"/>
        <v>0.72622700136799323</v>
      </c>
      <c r="AF838" s="44">
        <f t="shared" si="394"/>
        <v>2.8668164451652691</v>
      </c>
      <c r="AG838" s="44">
        <f t="shared" si="395"/>
        <v>1.0190345247670842E-3</v>
      </c>
      <c r="AH838" s="45">
        <f>AD838+AB838+SUM($AA$833:AA838)</f>
        <v>9.5659870818115209</v>
      </c>
      <c r="AI838" s="45">
        <f>AD838+AB838+SUM($AA$833:AA838)</f>
        <v>9.5659870818115209</v>
      </c>
    </row>
    <row r="839" spans="4:35" ht="14.4" x14ac:dyDescent="0.3">
      <c r="D839" s="87"/>
      <c r="E839" s="89">
        <v>39940.649305555555</v>
      </c>
      <c r="F839" s="86">
        <f t="shared" si="396"/>
        <v>57.169444444443798</v>
      </c>
      <c r="G839" s="86">
        <v>16547</v>
      </c>
      <c r="H839" s="86">
        <v>0</v>
      </c>
      <c r="I839" s="86"/>
      <c r="J839" s="86">
        <v>274</v>
      </c>
      <c r="K839" s="86"/>
      <c r="L839" s="79">
        <v>1037</v>
      </c>
      <c r="M839" s="86"/>
      <c r="N839" s="42">
        <v>7.12</v>
      </c>
      <c r="O839" s="90"/>
      <c r="P839" s="90"/>
      <c r="Q839" s="90"/>
      <c r="R839" s="87"/>
      <c r="S839" s="87"/>
      <c r="V839" s="43">
        <f t="shared" si="386"/>
        <v>0</v>
      </c>
      <c r="W839" s="43">
        <f t="shared" si="387"/>
        <v>0</v>
      </c>
      <c r="X839" s="43">
        <f t="shared" si="388"/>
        <v>0</v>
      </c>
      <c r="Y839" s="22">
        <f>X839+W839+SUM($V$833:V839)</f>
        <v>1.0271983872597949E-5</v>
      </c>
      <c r="Z839" s="1">
        <f t="shared" si="397"/>
        <v>-8.8223776885530803E-6</v>
      </c>
      <c r="AA839" s="22">
        <f t="shared" si="389"/>
        <v>5.8010415406101794E-2</v>
      </c>
      <c r="AB839" s="44">
        <f t="shared" si="390"/>
        <v>8.0716124109188794</v>
      </c>
      <c r="AC839" s="44">
        <f t="shared" si="391"/>
        <v>0.9984112821233122</v>
      </c>
      <c r="AD839" s="44">
        <f t="shared" si="392"/>
        <v>4.9410893880082432</v>
      </c>
      <c r="AE839" s="44">
        <f t="shared" si="393"/>
        <v>0.99841128212331209</v>
      </c>
      <c r="AF839" s="44">
        <f t="shared" si="394"/>
        <v>3.9412771450772439</v>
      </c>
      <c r="AG839" s="44">
        <f t="shared" si="395"/>
        <v>1.4009608076870177E-3</v>
      </c>
      <c r="AH839" s="45">
        <f>AD839+AB839+SUM($AA$833:AA839)</f>
        <v>13.171486335977534</v>
      </c>
      <c r="AI839" s="45">
        <f>AD839+AB839+SUM($AA$833:AA839)</f>
        <v>13.171486335977534</v>
      </c>
    </row>
    <row r="840" spans="4:35" ht="14.4" x14ac:dyDescent="0.3">
      <c r="D840" s="87"/>
      <c r="E840" s="89">
        <v>39959.655555555553</v>
      </c>
      <c r="F840" s="86">
        <f t="shared" si="396"/>
        <v>76.175694444442343</v>
      </c>
      <c r="G840" s="86">
        <v>22861</v>
      </c>
      <c r="H840" s="86">
        <v>0</v>
      </c>
      <c r="I840" s="86"/>
      <c r="J840" s="86">
        <v>646</v>
      </c>
      <c r="K840" s="86"/>
      <c r="L840" s="79">
        <v>1037</v>
      </c>
      <c r="M840" s="86"/>
      <c r="N840" s="42">
        <v>7.12</v>
      </c>
      <c r="O840" s="90"/>
      <c r="P840" s="90"/>
      <c r="Q840" s="90"/>
      <c r="R840" s="87"/>
      <c r="S840" s="87"/>
      <c r="V840" s="43">
        <f t="shared" si="386"/>
        <v>0</v>
      </c>
      <c r="W840" s="43">
        <f t="shared" si="387"/>
        <v>0</v>
      </c>
      <c r="X840" s="43">
        <f t="shared" si="388"/>
        <v>0</v>
      </c>
      <c r="Y840" s="22">
        <f>X840+W840+SUM($V$833:V840)</f>
        <v>1.0271983872597949E-5</v>
      </c>
      <c r="Z840" s="1">
        <f t="shared" si="397"/>
        <v>-4.9148093290010158E-6</v>
      </c>
      <c r="AA840" s="22">
        <f t="shared" si="389"/>
        <v>8.0146014782068842E-2</v>
      </c>
      <c r="AB840" s="44">
        <f t="shared" si="390"/>
        <v>11.151576196652959</v>
      </c>
      <c r="AC840" s="44">
        <f t="shared" si="391"/>
        <v>1.3793848021164585</v>
      </c>
      <c r="AD840" s="44">
        <f t="shared" si="392"/>
        <v>6.8265090046084769</v>
      </c>
      <c r="AE840" s="44">
        <f t="shared" si="393"/>
        <v>1.3793848021164588</v>
      </c>
      <c r="AF840" s="44">
        <f t="shared" si="394"/>
        <v>5.4451886634200095</v>
      </c>
      <c r="AG840" s="44">
        <f t="shared" si="395"/>
        <v>1.9355390720089997E-3</v>
      </c>
      <c r="AH840" s="45">
        <f>AD840+AB840+SUM($AA$833:AA840)</f>
        <v>18.217015753093918</v>
      </c>
      <c r="AI840" s="45">
        <f>AD840+AB840+SUM($AA$833:AA840)</f>
        <v>18.217015753093918</v>
      </c>
    </row>
    <row r="841" spans="4:35" ht="14.4" x14ac:dyDescent="0.3">
      <c r="D841" s="87"/>
      <c r="E841" s="89">
        <v>39974.48541666667</v>
      </c>
      <c r="F841" s="86">
        <f t="shared" si="396"/>
        <v>91.005555555559113</v>
      </c>
      <c r="G841" s="86">
        <v>25753.599999999999</v>
      </c>
      <c r="H841" s="86">
        <v>0</v>
      </c>
      <c r="I841" s="86"/>
      <c r="J841" s="86">
        <v>863</v>
      </c>
      <c r="K841" s="86"/>
      <c r="L841" s="79">
        <v>1037</v>
      </c>
      <c r="M841" s="86"/>
      <c r="N841" s="42">
        <v>7.12</v>
      </c>
      <c r="O841" s="90"/>
      <c r="P841" s="90"/>
      <c r="Q841" s="90"/>
      <c r="R841" s="87"/>
      <c r="S841" s="87"/>
      <c r="V841" s="43">
        <f t="shared" si="386"/>
        <v>0</v>
      </c>
      <c r="W841" s="43">
        <f t="shared" si="387"/>
        <v>0</v>
      </c>
      <c r="X841" s="43">
        <f t="shared" si="388"/>
        <v>0</v>
      </c>
      <c r="Y841" s="22">
        <f>X841+W841+SUM($V$833:V841)</f>
        <v>1.0271983872597949E-5</v>
      </c>
      <c r="Z841" s="1">
        <f t="shared" si="397"/>
        <v>-2.8738060504836635E-6</v>
      </c>
      <c r="AA841" s="22">
        <f t="shared" si="389"/>
        <v>9.0286881863938059E-2</v>
      </c>
      <c r="AB841" s="44">
        <f t="shared" si="390"/>
        <v>12.562583996243456</v>
      </c>
      <c r="AC841" s="44">
        <f t="shared" si="391"/>
        <v>1.5539182205409396</v>
      </c>
      <c r="AD841" s="44">
        <f t="shared" si="392"/>
        <v>7.6902664932017339</v>
      </c>
      <c r="AE841" s="44">
        <f t="shared" si="393"/>
        <v>1.5539182205409399</v>
      </c>
      <c r="AF841" s="44">
        <f t="shared" si="394"/>
        <v>6.1341678300272751</v>
      </c>
      <c r="AG841" s="44">
        <f t="shared" si="395"/>
        <v>2.1804426335195731E-3</v>
      </c>
      <c r="AH841" s="45">
        <f>AD841+AB841+SUM($AA$833:AA841)</f>
        <v>20.582067923141608</v>
      </c>
      <c r="AI841" s="45">
        <f>AD841+AB841+SUM($AA$833:AA841)</f>
        <v>20.582067923141608</v>
      </c>
    </row>
    <row r="842" spans="4:35" ht="14.4" x14ac:dyDescent="0.3">
      <c r="D842" s="87"/>
      <c r="E842" s="89">
        <v>39993.486111111109</v>
      </c>
      <c r="F842" s="86">
        <f t="shared" si="396"/>
        <v>110.00624999999854</v>
      </c>
      <c r="G842" s="86">
        <v>29879</v>
      </c>
      <c r="H842" s="86">
        <v>5.38</v>
      </c>
      <c r="I842" s="86"/>
      <c r="J842" s="86">
        <v>1305</v>
      </c>
      <c r="K842" s="86"/>
      <c r="L842" s="79">
        <v>1037</v>
      </c>
      <c r="M842" s="86"/>
      <c r="N842" s="42">
        <v>7.12</v>
      </c>
      <c r="O842" s="90"/>
      <c r="P842" s="90"/>
      <c r="Q842" s="90"/>
      <c r="R842" s="87"/>
      <c r="S842" s="87"/>
      <c r="V842" s="43">
        <f t="shared" si="386"/>
        <v>1.8861185404292479E-5</v>
      </c>
      <c r="W842" s="43">
        <f t="shared" si="387"/>
        <v>2.6243593866406944E-3</v>
      </c>
      <c r="X842" s="43">
        <f t="shared" si="388"/>
        <v>1.0944686441494452E-5</v>
      </c>
      <c r="Y842" s="22">
        <f>X842+W842+SUM($V$833:V842)</f>
        <v>2.6644372423590794E-3</v>
      </c>
      <c r="Z842" s="1">
        <f t="shared" si="397"/>
        <v>4.6562552026945306E-5</v>
      </c>
      <c r="AA842" s="22">
        <f t="shared" si="389"/>
        <v>0.10474969492469424</v>
      </c>
      <c r="AB842" s="44">
        <f t="shared" si="390"/>
        <v>14.574950578705819</v>
      </c>
      <c r="AC842" s="44">
        <f t="shared" si="391"/>
        <v>1.8028362058719067</v>
      </c>
      <c r="AD842" s="44">
        <f t="shared" si="392"/>
        <v>8.9221496237564679</v>
      </c>
      <c r="AE842" s="44">
        <f t="shared" si="393"/>
        <v>1.8028362058719065</v>
      </c>
      <c r="AF842" s="44">
        <f t="shared" si="394"/>
        <v>7.116783696003079</v>
      </c>
      <c r="AG842" s="44">
        <f t="shared" si="395"/>
        <v>2.5297218814818632E-3</v>
      </c>
      <c r="AH842" s="45">
        <f>AD842+AB842+SUM($AA$833:AA842)</f>
        <v>23.931067331083398</v>
      </c>
      <c r="AI842" s="45">
        <f>AD842+AB842+SUM($AA$833:AA842)</f>
        <v>23.931067331083398</v>
      </c>
    </row>
    <row r="843" spans="4:35" ht="14.4" x14ac:dyDescent="0.3">
      <c r="D843" s="87"/>
      <c r="E843" s="89">
        <v>40007.5625</v>
      </c>
      <c r="F843" s="86">
        <f t="shared" si="396"/>
        <v>124.08263888888905</v>
      </c>
      <c r="G843" s="86">
        <v>29904</v>
      </c>
      <c r="H843" s="86">
        <v>6.17</v>
      </c>
      <c r="I843" s="86"/>
      <c r="J843" s="86">
        <v>180</v>
      </c>
      <c r="K843" s="86"/>
      <c r="L843" s="79">
        <v>1037</v>
      </c>
      <c r="M843" s="86"/>
      <c r="N843" s="42">
        <v>7.12</v>
      </c>
      <c r="O843" s="90"/>
      <c r="P843" s="90"/>
      <c r="Q843" s="90"/>
      <c r="R843" s="87"/>
      <c r="S843" s="87"/>
      <c r="V843" s="43">
        <f t="shared" si="386"/>
        <v>2.1630764673696021E-5</v>
      </c>
      <c r="W843" s="43">
        <f t="shared" si="387"/>
        <v>3.0097207092143279E-3</v>
      </c>
      <c r="X843" s="43">
        <f t="shared" si="388"/>
        <v>1.2551805826026167E-5</v>
      </c>
      <c r="Y843" s="22">
        <f>X843+W843+SUM($V$833:V843)</f>
        <v>3.0730364489909403E-3</v>
      </c>
      <c r="Z843" s="1">
        <f t="shared" si="397"/>
        <v>7.4162703597757164E-5</v>
      </c>
      <c r="AA843" s="22">
        <f t="shared" si="389"/>
        <v>0.10483733983828296</v>
      </c>
      <c r="AB843" s="44">
        <f t="shared" si="390"/>
        <v>14.587145557268277</v>
      </c>
      <c r="AC843" s="44">
        <f t="shared" si="391"/>
        <v>1.8043446534486931</v>
      </c>
      <c r="AD843" s="44">
        <f t="shared" si="392"/>
        <v>8.9296148582219441</v>
      </c>
      <c r="AE843" s="44">
        <f t="shared" si="393"/>
        <v>1.8043446534486933</v>
      </c>
      <c r="AF843" s="44">
        <f t="shared" si="394"/>
        <v>7.1227383662530928</v>
      </c>
      <c r="AG843" s="44">
        <f t="shared" si="395"/>
        <v>2.531838520159097E-3</v>
      </c>
      <c r="AH843" s="45">
        <f>AD843+AB843+SUM($AA$833:AA843)</f>
        <v>24.055564883949618</v>
      </c>
      <c r="AI843" s="45">
        <f>AD843+AB843+SUM($AA$833:AA843)</f>
        <v>24.055564883949618</v>
      </c>
    </row>
    <row r="844" spans="4:35" ht="14.4" x14ac:dyDescent="0.3">
      <c r="D844" s="87"/>
      <c r="E844" s="89">
        <v>40021.436805555553</v>
      </c>
      <c r="F844" s="86">
        <f t="shared" si="396"/>
        <v>137.95694444444234</v>
      </c>
      <c r="G844" s="86">
        <v>31756.400000000001</v>
      </c>
      <c r="H844" s="86">
        <v>4.04</v>
      </c>
      <c r="I844" s="86"/>
      <c r="J844" s="86">
        <v>250</v>
      </c>
      <c r="K844" s="86"/>
      <c r="L844" s="79">
        <v>1037</v>
      </c>
      <c r="M844" s="86"/>
      <c r="N844" s="42">
        <v>7.12</v>
      </c>
      <c r="O844" s="90"/>
      <c r="P844" s="90"/>
      <c r="Q844" s="90"/>
      <c r="R844" s="87"/>
      <c r="S844" s="87"/>
      <c r="V844" s="43">
        <f t="shared" si="386"/>
        <v>1.4163418035937102E-5</v>
      </c>
      <c r="W844" s="43">
        <f t="shared" si="387"/>
        <v>1.9707085356930124E-3</v>
      </c>
      <c r="X844" s="43">
        <f t="shared" si="388"/>
        <v>8.2186864727950902E-6</v>
      </c>
      <c r="Y844" s="22">
        <f>X844+W844+SUM($V$833:V844)</f>
        <v>2.043854574152331E-3</v>
      </c>
      <c r="Z844" s="1">
        <f t="shared" si="397"/>
        <v>4.5813411490715291E-5</v>
      </c>
      <c r="AA844" s="22">
        <f t="shared" si="389"/>
        <v>0.11133147735555274</v>
      </c>
      <c r="AB844" s="44">
        <f t="shared" si="390"/>
        <v>15.490744688832072</v>
      </c>
      <c r="AC844" s="44">
        <f t="shared" si="391"/>
        <v>1.9161145850982502</v>
      </c>
      <c r="AD844" s="44">
        <f t="shared" si="392"/>
        <v>9.48275887117574</v>
      </c>
      <c r="AE844" s="44">
        <f t="shared" si="393"/>
        <v>1.9161145850982504</v>
      </c>
      <c r="AF844" s="44">
        <f t="shared" si="394"/>
        <v>7.5639556130979031</v>
      </c>
      <c r="AG844" s="44">
        <f t="shared" si="395"/>
        <v>2.6886729795873579E-3</v>
      </c>
      <c r="AH844" s="45">
        <f>AD844+AB844+SUM($AA$833:AA844)</f>
        <v>25.623639505822762</v>
      </c>
      <c r="AI844" s="45">
        <f>AD844+AB844+SUM($AA$833:AA844)</f>
        <v>25.623639505822762</v>
      </c>
    </row>
    <row r="845" spans="4:35" ht="14.4" x14ac:dyDescent="0.3">
      <c r="D845" s="87"/>
      <c r="E845" s="89">
        <v>40035.53402777778</v>
      </c>
      <c r="F845" s="86">
        <f t="shared" si="396"/>
        <v>152.05416666666861</v>
      </c>
      <c r="G845" s="86">
        <v>32191.599999999999</v>
      </c>
      <c r="H845" s="86">
        <v>4.5599999999999996</v>
      </c>
      <c r="I845" s="86"/>
      <c r="J845" s="86">
        <v>449</v>
      </c>
      <c r="K845" s="86"/>
      <c r="L845" s="79">
        <v>1037</v>
      </c>
      <c r="M845" s="86"/>
      <c r="N845" s="42">
        <v>7.12</v>
      </c>
      <c r="O845" s="90"/>
      <c r="P845" s="90"/>
      <c r="Q845" s="90"/>
      <c r="R845" s="87"/>
      <c r="S845" s="87"/>
      <c r="V845" s="43">
        <f t="shared" si="386"/>
        <v>1.5986432238582473E-5</v>
      </c>
      <c r="W845" s="43">
        <f t="shared" si="387"/>
        <v>2.2243640897921125E-3</v>
      </c>
      <c r="X845" s="43">
        <f t="shared" si="388"/>
        <v>9.2765372069172313E-6</v>
      </c>
      <c r="Y845" s="22">
        <f>X845+W845+SUM($V$833:V845)</f>
        <v>2.3145544112241358E-3</v>
      </c>
      <c r="Z845" s="1">
        <f t="shared" si="397"/>
        <v>-1.4788121103892434E-5</v>
      </c>
      <c r="AA845" s="22">
        <f t="shared" si="389"/>
        <v>0.11285720001130514</v>
      </c>
      <c r="AB845" s="44">
        <f t="shared" si="390"/>
        <v>15.703034875647319</v>
      </c>
      <c r="AC845" s="44">
        <f t="shared" si="391"/>
        <v>1.9423736405149461</v>
      </c>
      <c r="AD845" s="44">
        <f t="shared" si="392"/>
        <v>9.6127136727507185</v>
      </c>
      <c r="AE845" s="44">
        <f t="shared" si="393"/>
        <v>1.9423736405149459</v>
      </c>
      <c r="AF845" s="44">
        <f t="shared" si="394"/>
        <v>7.6676145128100917</v>
      </c>
      <c r="AG845" s="44">
        <f t="shared" si="395"/>
        <v>2.7255194256806305E-3</v>
      </c>
      <c r="AH845" s="45">
        <f>AD845+AB845+SUM($AA$833:AA845)</f>
        <v>26.078741694224291</v>
      </c>
      <c r="AI845" s="45">
        <f>AD845+AB845+SUM($AA$833:AA845)</f>
        <v>26.078741694224291</v>
      </c>
    </row>
    <row r="846" spans="4:35" ht="14.4" x14ac:dyDescent="0.3">
      <c r="D846" s="87"/>
      <c r="E846" s="89">
        <v>40049.481249999997</v>
      </c>
      <c r="F846" s="86">
        <f t="shared" si="396"/>
        <v>166.00138888888614</v>
      </c>
      <c r="G846" s="86">
        <v>32239</v>
      </c>
      <c r="H846" s="86">
        <v>5.72</v>
      </c>
      <c r="I846" s="86"/>
      <c r="J846" s="86">
        <v>733</v>
      </c>
      <c r="K846" s="86"/>
      <c r="L846" s="79">
        <v>1037</v>
      </c>
      <c r="M846" s="86"/>
      <c r="N846" s="42">
        <v>7.12</v>
      </c>
      <c r="O846" s="90"/>
      <c r="P846" s="90"/>
      <c r="Q846" s="90"/>
      <c r="R846" s="87"/>
      <c r="S846" s="87"/>
      <c r="V846" s="43">
        <f t="shared" si="386"/>
        <v>2.0053156229099064E-5</v>
      </c>
      <c r="W846" s="43">
        <f t="shared" si="387"/>
        <v>2.7902110950901063E-3</v>
      </c>
      <c r="X846" s="43">
        <f t="shared" si="388"/>
        <v>1.1636358075343544E-5</v>
      </c>
      <c r="Y846" s="22">
        <f>X846+W846+SUM($V$833:V846)</f>
        <v>2.9028143936196548E-3</v>
      </c>
      <c r="Z846" s="1">
        <f t="shared" si="397"/>
        <v>-1.6669483249312886E-6</v>
      </c>
      <c r="AA846" s="22">
        <f t="shared" si="389"/>
        <v>0.11302337476746936</v>
      </c>
      <c r="AB846" s="44">
        <f t="shared" si="390"/>
        <v>15.726156555001738</v>
      </c>
      <c r="AC846" s="44">
        <f t="shared" si="391"/>
        <v>1.9452336571205326</v>
      </c>
      <c r="AD846" s="44">
        <f t="shared" si="392"/>
        <v>9.6268677572972621</v>
      </c>
      <c r="AE846" s="44">
        <f t="shared" si="393"/>
        <v>1.9452336571205335</v>
      </c>
      <c r="AF846" s="44">
        <f t="shared" si="394"/>
        <v>7.6789045676041159</v>
      </c>
      <c r="AG846" s="44">
        <f t="shared" si="395"/>
        <v>2.7295325726126654E-3</v>
      </c>
      <c r="AH846" s="45">
        <f>AD846+AB846+SUM($AA$833:AA846)</f>
        <v>26.229040832892721</v>
      </c>
      <c r="AI846" s="45">
        <f>AD846+AB846+SUM($AA$833:AA846)</f>
        <v>26.229040832892721</v>
      </c>
    </row>
    <row r="847" spans="4:35" ht="14.4" x14ac:dyDescent="0.3">
      <c r="D847" s="87"/>
      <c r="E847" s="89">
        <v>40063.432638888888</v>
      </c>
      <c r="F847" s="86">
        <f t="shared" si="396"/>
        <v>179.95277777777665</v>
      </c>
      <c r="G847" s="86">
        <v>34065.9</v>
      </c>
      <c r="H847" s="86">
        <v>5.05</v>
      </c>
      <c r="I847" s="86"/>
      <c r="J847" s="86">
        <v>1028</v>
      </c>
      <c r="K847" s="86"/>
      <c r="L847" s="79">
        <v>1037</v>
      </c>
      <c r="M847" s="86"/>
      <c r="N847" s="42">
        <v>7.12</v>
      </c>
      <c r="O847" s="90"/>
      <c r="P847" s="90"/>
      <c r="Q847" s="90"/>
      <c r="R847" s="87"/>
      <c r="S847" s="87"/>
      <c r="V847" s="43">
        <f t="shared" si="386"/>
        <v>1.7704272544921377E-5</v>
      </c>
      <c r="W847" s="43">
        <f t="shared" si="387"/>
        <v>2.4633856696162654E-3</v>
      </c>
      <c r="X847" s="43">
        <f t="shared" si="388"/>
        <v>1.0273358090993862E-5</v>
      </c>
      <c r="Y847" s="22">
        <f>X847+W847+SUM($V$833:V847)</f>
        <v>2.5923302407063857E-3</v>
      </c>
      <c r="Z847" s="1">
        <f t="shared" si="397"/>
        <v>1.5974309299158825E-5</v>
      </c>
      <c r="AA847" s="22">
        <f t="shared" si="389"/>
        <v>0.11942811447287865</v>
      </c>
      <c r="AB847" s="44">
        <f t="shared" si="390"/>
        <v>16.617316808431827</v>
      </c>
      <c r="AC847" s="44">
        <f t="shared" si="391"/>
        <v>2.0554649722417677</v>
      </c>
      <c r="AD847" s="44">
        <f t="shared" si="392"/>
        <v>10.172397231096271</v>
      </c>
      <c r="AE847" s="44">
        <f t="shared" si="393"/>
        <v>2.0554649722417682</v>
      </c>
      <c r="AF847" s="44">
        <f t="shared" si="394"/>
        <v>8.1140480507939134</v>
      </c>
      <c r="AG847" s="44">
        <f t="shared" si="395"/>
        <v>2.8842080605901476E-3</v>
      </c>
      <c r="AH847" s="45">
        <f>AD847+AB847+SUM($AA$833:AA847)</f>
        <v>27.785158674594701</v>
      </c>
      <c r="AI847" s="45">
        <f>AD847+AB847+SUM($AA$833:AA847)</f>
        <v>27.785158674594701</v>
      </c>
    </row>
    <row r="848" spans="4:35" ht="14.4" x14ac:dyDescent="0.3">
      <c r="D848" s="87"/>
      <c r="E848" s="89">
        <v>40077.420138888891</v>
      </c>
      <c r="F848" s="86">
        <f t="shared" si="396"/>
        <v>193.94027777777956</v>
      </c>
      <c r="G848" s="86">
        <v>34097</v>
      </c>
      <c r="H848" s="86">
        <v>5.17</v>
      </c>
      <c r="I848" s="86"/>
      <c r="J848" s="86">
        <v>1380</v>
      </c>
      <c r="K848" s="86"/>
      <c r="L848" s="79">
        <v>1037</v>
      </c>
      <c r="M848" s="86"/>
      <c r="N848" s="42">
        <v>7.12</v>
      </c>
      <c r="O848" s="90"/>
      <c r="P848" s="90"/>
      <c r="Q848" s="90"/>
      <c r="R848" s="87"/>
      <c r="S848" s="87"/>
      <c r="V848" s="43">
        <f t="shared" si="386"/>
        <v>1.8124968130147232E-5</v>
      </c>
      <c r="W848" s="43">
        <f t="shared" si="387"/>
        <v>2.5219215667160576E-3</v>
      </c>
      <c r="X848" s="43">
        <f t="shared" si="388"/>
        <v>1.0517477491175896E-5</v>
      </c>
      <c r="Y848" s="22">
        <f>X848+W848+SUM($V$833:V848)</f>
        <v>2.6692352253365071E-3</v>
      </c>
      <c r="Z848" s="1">
        <f t="shared" si="397"/>
        <v>5.3944279201494319E-6</v>
      </c>
      <c r="AA848" s="22">
        <f t="shared" si="389"/>
        <v>0.119537144745383</v>
      </c>
      <c r="AB848" s="44">
        <f t="shared" si="390"/>
        <v>16.632487361763523</v>
      </c>
      <c r="AC848" s="44">
        <f t="shared" si="391"/>
        <v>2.0573414810272901</v>
      </c>
      <c r="AD848" s="44">
        <f t="shared" si="392"/>
        <v>10.181683982771323</v>
      </c>
      <c r="AE848" s="44">
        <f t="shared" si="393"/>
        <v>2.0573414810272905</v>
      </c>
      <c r="AF848" s="44">
        <f t="shared" si="394"/>
        <v>8.1214556605849282</v>
      </c>
      <c r="AG848" s="44">
        <f t="shared" si="395"/>
        <v>2.886841159104626E-3</v>
      </c>
      <c r="AH848" s="45">
        <f>AD848+AB848+SUM($AA$833:AA848)</f>
        <v>27.929153124346833</v>
      </c>
      <c r="AI848" s="45">
        <f>AD848+AB848+SUM($AA$833:AA848)</f>
        <v>27.929153124346833</v>
      </c>
    </row>
    <row r="849" spans="4:35" ht="14.4" x14ac:dyDescent="0.3">
      <c r="D849" s="87"/>
      <c r="E849" s="89">
        <v>40091.411805555559</v>
      </c>
      <c r="F849" s="86">
        <f t="shared" si="396"/>
        <v>207.93194444444816</v>
      </c>
      <c r="G849" s="86">
        <v>34705.599999999999</v>
      </c>
      <c r="H849" s="86">
        <v>5.54</v>
      </c>
      <c r="I849" s="86"/>
      <c r="J849" s="86">
        <v>1685</v>
      </c>
      <c r="K849" s="86"/>
      <c r="L849" s="79">
        <v>1037</v>
      </c>
      <c r="M849" s="86"/>
      <c r="N849" s="42">
        <v>7.12</v>
      </c>
      <c r="O849" s="90"/>
      <c r="P849" s="90"/>
      <c r="Q849" s="90"/>
      <c r="R849" s="87"/>
      <c r="S849" s="87"/>
      <c r="V849" s="43">
        <f t="shared" si="386"/>
        <v>1.9422112851260287E-5</v>
      </c>
      <c r="W849" s="43">
        <f t="shared" si="387"/>
        <v>2.702407249440418E-3</v>
      </c>
      <c r="X849" s="43">
        <f t="shared" si="388"/>
        <v>1.1270178975070496E-5</v>
      </c>
      <c r="Y849" s="22">
        <f>X849+W849+SUM($V$833:V849)</f>
        <v>2.8698957223960223E-3</v>
      </c>
      <c r="Z849" s="1">
        <f t="shared" si="397"/>
        <v>-1.5062566905089954E-7</v>
      </c>
      <c r="AA849" s="22">
        <f t="shared" si="389"/>
        <v>0.12167077252178682</v>
      </c>
      <c r="AB849" s="44">
        <f t="shared" si="390"/>
        <v>16.92936191988797</v>
      </c>
      <c r="AC849" s="44">
        <f t="shared" si="391"/>
        <v>2.0940631288365754</v>
      </c>
      <c r="AD849" s="44">
        <f t="shared" si="392"/>
        <v>10.363417650598832</v>
      </c>
      <c r="AE849" s="44">
        <f t="shared" si="393"/>
        <v>2.0940631288365759</v>
      </c>
      <c r="AF849" s="44">
        <f t="shared" si="394"/>
        <v>8.2664161531511944</v>
      </c>
      <c r="AG849" s="44">
        <f t="shared" si="395"/>
        <v>2.9383686110631873E-3</v>
      </c>
      <c r="AH849" s="45">
        <f>AD849+AB849+SUM($AA$833:AA849)</f>
        <v>28.529432122820573</v>
      </c>
      <c r="AI849" s="45">
        <f>AD849+AB849+SUM($AA$833:AA849)</f>
        <v>28.529432122820573</v>
      </c>
    </row>
    <row r="850" spans="4:35" ht="14.4" x14ac:dyDescent="0.3">
      <c r="D850" s="87"/>
      <c r="E850" s="89">
        <v>40105.48333333333</v>
      </c>
      <c r="F850" s="86">
        <f t="shared" si="396"/>
        <v>222.00347222221899</v>
      </c>
      <c r="G850" s="86">
        <v>35172</v>
      </c>
      <c r="H850" s="86">
        <v>7.25</v>
      </c>
      <c r="I850" s="86"/>
      <c r="J850" s="86">
        <v>2011</v>
      </c>
      <c r="K850" s="86"/>
      <c r="L850" s="79">
        <v>1037</v>
      </c>
      <c r="M850" s="86"/>
      <c r="N850" s="42">
        <v>7.12</v>
      </c>
      <c r="O850" s="90"/>
      <c r="P850" s="90"/>
      <c r="Q850" s="90"/>
      <c r="R850" s="87"/>
      <c r="S850" s="87"/>
      <c r="V850" s="43">
        <f t="shared" si="386"/>
        <v>2.5417024940728709E-5</v>
      </c>
      <c r="W850" s="43">
        <f t="shared" si="387"/>
        <v>3.5365437831124604E-3</v>
      </c>
      <c r="X850" s="43">
        <f t="shared" si="388"/>
        <v>1.4748880427664456E-5</v>
      </c>
      <c r="Y850" s="22">
        <f>X850+W850+SUM($V$833:V850)</f>
        <v>3.7329279824613875E-3</v>
      </c>
      <c r="Z850" s="1">
        <f t="shared" si="397"/>
        <v>2.5866967367030955E-5</v>
      </c>
      <c r="AA850" s="22">
        <f t="shared" si="389"/>
        <v>0.12330587602969798</v>
      </c>
      <c r="AB850" s="44">
        <f t="shared" si="390"/>
        <v>17.156871439949164</v>
      </c>
      <c r="AC850" s="44">
        <f t="shared" si="391"/>
        <v>2.1222047268291004</v>
      </c>
      <c r="AD850" s="44">
        <f t="shared" si="392"/>
        <v>10.502689064786724</v>
      </c>
      <c r="AE850" s="44">
        <f t="shared" si="393"/>
        <v>2.1222047268291009</v>
      </c>
      <c r="AF850" s="44">
        <f t="shared" si="394"/>
        <v>8.3775064813353968</v>
      </c>
      <c r="AG850" s="44">
        <f t="shared" si="395"/>
        <v>2.977856622225647E-3</v>
      </c>
      <c r="AH850" s="45">
        <f>AD850+AB850+SUM($AA$833:AA850)</f>
        <v>29.019518933099356</v>
      </c>
      <c r="AI850" s="45">
        <f>AD850+AB850+SUM($AA$833:AA850)</f>
        <v>29.019518933099356</v>
      </c>
    </row>
    <row r="851" spans="4:35" ht="14.4" x14ac:dyDescent="0.3">
      <c r="D851" s="87"/>
      <c r="E851" s="89">
        <v>40119.418749999997</v>
      </c>
      <c r="F851" s="86">
        <f t="shared" si="396"/>
        <v>235.93888888888614</v>
      </c>
      <c r="G851" s="86">
        <v>34328.400000000001</v>
      </c>
      <c r="H851" s="86">
        <v>6.03</v>
      </c>
      <c r="I851" s="86"/>
      <c r="J851" s="86">
        <v>2315</v>
      </c>
      <c r="K851" s="86"/>
      <c r="L851" s="79">
        <v>1037</v>
      </c>
      <c r="M851" s="86"/>
      <c r="N851" s="42">
        <v>7.12</v>
      </c>
      <c r="O851" s="90"/>
      <c r="P851" s="90"/>
      <c r="Q851" s="90"/>
      <c r="R851" s="87"/>
      <c r="S851" s="87"/>
      <c r="V851" s="43">
        <f t="shared" si="386"/>
        <v>2.113995315759919E-5</v>
      </c>
      <c r="W851" s="43">
        <f t="shared" si="387"/>
        <v>2.94142882926457E-3</v>
      </c>
      <c r="X851" s="43">
        <f t="shared" si="388"/>
        <v>1.2266999859147128E-5</v>
      </c>
      <c r="Y851" s="22">
        <f>X851+W851+SUM($V$833:V851)</f>
        <v>3.156471101202579E-3</v>
      </c>
      <c r="Z851" s="1">
        <f t="shared" si="397"/>
        <v>1.6631524785112356E-5</v>
      </c>
      <c r="AA851" s="22">
        <f t="shared" si="389"/>
        <v>0.12034838606556021</v>
      </c>
      <c r="AB851" s="44">
        <f t="shared" si="390"/>
        <v>16.745364083337627</v>
      </c>
      <c r="AC851" s="44">
        <f t="shared" si="391"/>
        <v>2.0713036717980238</v>
      </c>
      <c r="AD851" s="44">
        <f t="shared" si="392"/>
        <v>10.250782192983754</v>
      </c>
      <c r="AE851" s="44">
        <f t="shared" si="393"/>
        <v>2.0713036717980247</v>
      </c>
      <c r="AF851" s="44">
        <f t="shared" si="394"/>
        <v>8.1765720884190305</v>
      </c>
      <c r="AG851" s="44">
        <f t="shared" si="395"/>
        <v>2.9064327667010954E-3</v>
      </c>
      <c r="AH851" s="45">
        <f>AD851+AB851+SUM($AA$833:AA851)</f>
        <v>28.476453090750411</v>
      </c>
      <c r="AI851" s="45">
        <f>AD851+AB851+SUM($AA$833:AA851)</f>
        <v>28.476453090750411</v>
      </c>
    </row>
    <row r="852" spans="4:35" ht="14.4" x14ac:dyDescent="0.3">
      <c r="D852" s="87"/>
      <c r="E852" s="89">
        <v>40161.474999999999</v>
      </c>
      <c r="F852" s="86">
        <f t="shared" si="396"/>
        <v>277.9951388888876</v>
      </c>
      <c r="G852" s="86">
        <v>36354</v>
      </c>
      <c r="H852" s="86">
        <v>10.29</v>
      </c>
      <c r="I852" s="86"/>
      <c r="J852" s="86">
        <v>2551</v>
      </c>
      <c r="K852" s="86"/>
      <c r="L852" s="79">
        <v>1037</v>
      </c>
      <c r="M852" s="86"/>
      <c r="N852" s="42">
        <v>7.12</v>
      </c>
      <c r="O852" s="90"/>
      <c r="P852" s="90"/>
      <c r="Q852" s="90"/>
      <c r="R852" s="87"/>
      <c r="S852" s="87"/>
      <c r="V852" s="43">
        <f t="shared" si="386"/>
        <v>3.6074646433117024E-5</v>
      </c>
      <c r="W852" s="43">
        <f t="shared" si="387"/>
        <v>5.0194531763072016E-3</v>
      </c>
      <c r="X852" s="43">
        <f t="shared" si="388"/>
        <v>2.0933238565609271E-5</v>
      </c>
      <c r="Y852" s="22">
        <f>X852+W852+SUM($V$833:V852)</f>
        <v>5.2792363333847899E-3</v>
      </c>
      <c r="Z852" s="1">
        <f t="shared" si="397"/>
        <v>3.2468048974848653E-5</v>
      </c>
      <c r="AA852" s="22">
        <f t="shared" si="389"/>
        <v>0.12744972754417264</v>
      </c>
      <c r="AB852" s="44">
        <f t="shared" si="390"/>
        <v>17.733450026382119</v>
      </c>
      <c r="AC852" s="44">
        <f t="shared" si="391"/>
        <v>2.1935241282595568</v>
      </c>
      <c r="AD852" s="44">
        <f t="shared" si="392"/>
        <v>10.855645350314358</v>
      </c>
      <c r="AE852" s="44">
        <f t="shared" si="393"/>
        <v>2.1935241282595572</v>
      </c>
      <c r="AF852" s="44">
        <f t="shared" si="394"/>
        <v>8.6590432907559158</v>
      </c>
      <c r="AG852" s="44">
        <f t="shared" si="395"/>
        <v>3.0779312988852268E-3</v>
      </c>
      <c r="AH852" s="45">
        <f>AD852+AB852+SUM($AA$833:AA852)</f>
        <v>30.19685191866968</v>
      </c>
      <c r="AI852" s="45">
        <f>AD852+AB852+SUM($AA$833:AA852)</f>
        <v>30.19685191866968</v>
      </c>
    </row>
    <row r="853" spans="4:35" ht="14.4" x14ac:dyDescent="0.3">
      <c r="D853" s="87"/>
      <c r="E853" s="89">
        <v>40189.439583333333</v>
      </c>
      <c r="F853" s="86">
        <f t="shared" si="396"/>
        <v>305.9597222222219</v>
      </c>
      <c r="G853" s="86">
        <v>35220.5</v>
      </c>
      <c r="H853" s="86">
        <v>9.73</v>
      </c>
      <c r="I853" s="86"/>
      <c r="J853" s="86">
        <v>2775</v>
      </c>
      <c r="K853" s="86"/>
      <c r="L853" s="79">
        <v>1037</v>
      </c>
      <c r="M853" s="86"/>
      <c r="N853" s="42">
        <v>7.12</v>
      </c>
      <c r="O853" s="90"/>
      <c r="P853" s="90"/>
      <c r="Q853" s="90"/>
      <c r="R853" s="87"/>
      <c r="S853" s="87"/>
      <c r="V853" s="43">
        <f t="shared" si="386"/>
        <v>3.4111400368729705E-5</v>
      </c>
      <c r="W853" s="43">
        <f t="shared" si="387"/>
        <v>4.746285656508171E-3</v>
      </c>
      <c r="X853" s="43">
        <f t="shared" si="388"/>
        <v>1.9794014698093129E-5</v>
      </c>
      <c r="Y853" s="22">
        <f>X853+W853+SUM($V$833:V853)</f>
        <v>5.0390409900869732E-3</v>
      </c>
      <c r="Z853" s="1">
        <f t="shared" si="397"/>
        <v>2.2576872754241285E-5</v>
      </c>
      <c r="AA853" s="22">
        <f t="shared" si="389"/>
        <v>0.12347590716206008</v>
      </c>
      <c r="AB853" s="44">
        <f t="shared" si="390"/>
        <v>17.180529698360331</v>
      </c>
      <c r="AC853" s="44">
        <f t="shared" si="391"/>
        <v>2.1251311151280663</v>
      </c>
      <c r="AD853" s="44">
        <f t="shared" si="392"/>
        <v>10.517171619649746</v>
      </c>
      <c r="AE853" s="44">
        <f t="shared" si="393"/>
        <v>2.1251311151280667</v>
      </c>
      <c r="AF853" s="44">
        <f t="shared" si="394"/>
        <v>8.38905854162042</v>
      </c>
      <c r="AG853" s="44">
        <f t="shared" si="395"/>
        <v>2.9819629012594797E-3</v>
      </c>
      <c r="AH853" s="45">
        <f>AD853+AB853+SUM($AA$833:AA853)</f>
        <v>29.428933767145338</v>
      </c>
      <c r="AI853" s="45">
        <f>AD853+AB853+SUM($AA$833:AA853)</f>
        <v>29.428933767145338</v>
      </c>
    </row>
    <row r="854" spans="4:35" ht="14.4" x14ac:dyDescent="0.3">
      <c r="D854" s="87"/>
      <c r="E854" s="89">
        <v>40203.495138888888</v>
      </c>
      <c r="F854" s="86">
        <f t="shared" si="396"/>
        <v>320.01527777777665</v>
      </c>
      <c r="G854" s="86">
        <v>36728</v>
      </c>
      <c r="H854" s="86">
        <v>11.16</v>
      </c>
      <c r="I854" s="86"/>
      <c r="J854" s="91">
        <v>2981</v>
      </c>
      <c r="K854" s="91"/>
      <c r="L854" s="79">
        <v>1037</v>
      </c>
      <c r="M854" s="91"/>
      <c r="N854" s="42">
        <v>7.12</v>
      </c>
      <c r="O854" s="90"/>
      <c r="P854" s="90"/>
      <c r="Q854" s="90"/>
      <c r="R854" s="87"/>
      <c r="S854" s="87"/>
      <c r="V854" s="43">
        <f t="shared" si="386"/>
        <v>3.9124689426004472E-5</v>
      </c>
      <c r="W854" s="43">
        <f t="shared" si="387"/>
        <v>5.4438384302806977E-3</v>
      </c>
      <c r="X854" s="43">
        <f t="shared" si="388"/>
        <v>2.2703104216929014E-5</v>
      </c>
      <c r="Y854" s="22">
        <f>X854+W854+SUM($V$833:V854)</f>
        <v>5.7786275428043403E-3</v>
      </c>
      <c r="Z854" s="1">
        <f t="shared" si="397"/>
        <v>2.828011105478622E-5</v>
      </c>
      <c r="AA854" s="22">
        <f t="shared" si="389"/>
        <v>0.12876089545145988</v>
      </c>
      <c r="AB854" s="44">
        <f t="shared" si="390"/>
        <v>17.915886905676473</v>
      </c>
      <c r="AC854" s="44">
        <f t="shared" si="391"/>
        <v>2.2160905040082799</v>
      </c>
      <c r="AD854" s="44">
        <f t="shared" si="392"/>
        <v>10.967325257917857</v>
      </c>
      <c r="AE854" s="44">
        <f t="shared" si="393"/>
        <v>2.2160905040082803</v>
      </c>
      <c r="AF854" s="44">
        <f t="shared" si="394"/>
        <v>8.7481251576960801</v>
      </c>
      <c r="AG854" s="44">
        <f t="shared" si="395"/>
        <v>3.1095962134966336E-3</v>
      </c>
      <c r="AH854" s="45">
        <f>AD854+AB854+SUM($AA$833:AA854)</f>
        <v>30.743205508181052</v>
      </c>
      <c r="AI854" s="45">
        <f>AD854+AB854+SUM($AA$833:AA854)</f>
        <v>30.743205508181052</v>
      </c>
    </row>
    <row r="855" spans="4:35" ht="14.4" x14ac:dyDescent="0.3">
      <c r="D855" s="87"/>
      <c r="E855" s="89">
        <v>40288.46597222222</v>
      </c>
      <c r="F855" s="86">
        <f t="shared" si="396"/>
        <v>404.98611111110949</v>
      </c>
      <c r="G855" s="86">
        <v>39738</v>
      </c>
      <c r="H855" s="86">
        <v>49.61</v>
      </c>
      <c r="I855" s="86"/>
      <c r="J855" s="86">
        <v>25</v>
      </c>
      <c r="K855" s="86"/>
      <c r="L855" s="79">
        <v>1037</v>
      </c>
      <c r="M855" s="86"/>
      <c r="N855" s="42">
        <v>7.12</v>
      </c>
      <c r="O855" s="90"/>
      <c r="P855" s="90"/>
      <c r="Q855" s="90"/>
      <c r="R855" s="87"/>
      <c r="S855" s="87"/>
      <c r="V855" s="43">
        <f t="shared" si="386"/>
        <v>1.7392256652545537E-4</v>
      </c>
      <c r="W855" s="43">
        <f t="shared" si="387"/>
        <v>2.4199715459339192E-2</v>
      </c>
      <c r="X855" s="43">
        <f t="shared" si="388"/>
        <v>1.0092302869192189E-4</v>
      </c>
      <c r="Y855" s="22">
        <f>X855+W855+SUM($V$833:V855)</f>
        <v>2.4786647062863282E-2</v>
      </c>
      <c r="Z855" s="1">
        <f t="shared" si="397"/>
        <v>1.6916117895975094E-4</v>
      </c>
      <c r="AA855" s="22">
        <f t="shared" si="389"/>
        <v>0.13931334304754173</v>
      </c>
      <c r="AB855" s="44">
        <f t="shared" si="390"/>
        <v>19.384162324596264</v>
      </c>
      <c r="AC855" s="44">
        <f t="shared" si="391"/>
        <v>2.3977075922533495</v>
      </c>
      <c r="AD855" s="44">
        <f t="shared" si="392"/>
        <v>11.866139487560982</v>
      </c>
      <c r="AE855" s="44">
        <f t="shared" si="393"/>
        <v>2.39770759225335</v>
      </c>
      <c r="AF855" s="44">
        <f t="shared" si="394"/>
        <v>9.4650674557973975</v>
      </c>
      <c r="AG855" s="44">
        <f t="shared" si="395"/>
        <v>3.3644395102354935E-3</v>
      </c>
      <c r="AH855" s="45">
        <f>AD855+AB855+SUM($AA$833:AA855)</f>
        <v>33.249608499791513</v>
      </c>
      <c r="AI855" s="45">
        <f>AD855+AB855+SUM($AA$833:AA855)</f>
        <v>33.249608499791513</v>
      </c>
    </row>
    <row r="856" spans="4:35" ht="14.4" x14ac:dyDescent="0.3">
      <c r="D856" s="87"/>
      <c r="E856" s="89">
        <v>40361.495833333334</v>
      </c>
      <c r="F856" s="86">
        <f t="shared" si="396"/>
        <v>478.01597222222335</v>
      </c>
      <c r="G856" s="105">
        <v>42843</v>
      </c>
      <c r="H856" s="86">
        <v>104.37</v>
      </c>
      <c r="I856" s="86"/>
      <c r="J856" s="86">
        <v>26</v>
      </c>
      <c r="K856" s="86"/>
      <c r="L856" s="79">
        <v>1037</v>
      </c>
      <c r="M856" s="86"/>
      <c r="N856" s="42">
        <v>7.12</v>
      </c>
      <c r="O856" s="90"/>
      <c r="P856" s="90"/>
      <c r="Q856" s="90"/>
      <c r="R856" s="87"/>
      <c r="S856" s="87"/>
      <c r="V856" s="43">
        <f t="shared" si="386"/>
        <v>3.6589998525018703E-4</v>
      </c>
      <c r="W856" s="43">
        <f t="shared" si="387"/>
        <v>5.0911596502544482E-2</v>
      </c>
      <c r="X856" s="43">
        <f t="shared" si="388"/>
        <v>2.1232284830832271E-4</v>
      </c>
      <c r="Y856" s="22">
        <f>X856+W856+SUM($V$833:V856)</f>
        <v>5.1975827910935156E-2</v>
      </c>
      <c r="Z856" s="1">
        <f t="shared" si="397"/>
        <v>2.7152935115807339E-4</v>
      </c>
      <c r="AA856" s="22">
        <f t="shared" si="389"/>
        <v>0.15019884131526071</v>
      </c>
      <c r="AB856" s="44">
        <f t="shared" si="390"/>
        <v>20.898778662053395</v>
      </c>
      <c r="AC856" s="44">
        <f t="shared" si="391"/>
        <v>2.585056781290207</v>
      </c>
      <c r="AD856" s="44">
        <f t="shared" si="392"/>
        <v>12.793321608172912</v>
      </c>
      <c r="AE856" s="44">
        <f t="shared" si="393"/>
        <v>2.5850567812902074</v>
      </c>
      <c r="AF856" s="44">
        <f t="shared" si="394"/>
        <v>10.204637500848756</v>
      </c>
      <c r="AG856" s="44">
        <f t="shared" si="395"/>
        <v>3.6273260339478395E-3</v>
      </c>
      <c r="AH856" s="45">
        <f>AD856+AB856+SUM($AA$833:AA856)</f>
        <v>35.841605799175831</v>
      </c>
      <c r="AI856" s="45">
        <f>AD856+AB856+SUM($AA$833:AA856)</f>
        <v>35.841605799175831</v>
      </c>
    </row>
    <row r="857" spans="4:35" ht="14.4" x14ac:dyDescent="0.3">
      <c r="D857" s="87"/>
      <c r="E857" s="89">
        <v>40507.550000000003</v>
      </c>
      <c r="F857" s="86">
        <f t="shared" si="396"/>
        <v>624.07013888889196</v>
      </c>
      <c r="G857" s="86">
        <v>39997</v>
      </c>
      <c r="H857" s="86">
        <v>151.81</v>
      </c>
      <c r="I857" s="86"/>
      <c r="J857" s="86">
        <v>28</v>
      </c>
      <c r="K857" s="86"/>
      <c r="L857" s="79">
        <v>1037</v>
      </c>
      <c r="M857" s="86"/>
      <c r="N857" s="42">
        <v>7.12</v>
      </c>
      <c r="O857" s="90"/>
      <c r="P857" s="90"/>
      <c r="Q857" s="90"/>
      <c r="R857" s="87"/>
      <c r="S857" s="87"/>
      <c r="V857" s="43">
        <f t="shared" si="386"/>
        <v>5.3221497327614147E-4</v>
      </c>
      <c r="W857" s="43">
        <f t="shared" si="387"/>
        <v>7.4052787822662419E-2</v>
      </c>
      <c r="X857" s="43">
        <f t="shared" si="388"/>
        <v>3.0883138451361948E-4</v>
      </c>
      <c r="Y857" s="22">
        <f>X857+W857+SUM($V$833:V857)</f>
        <v>7.5745742740534541E-2</v>
      </c>
      <c r="Z857" s="1">
        <f t="shared" si="397"/>
        <v>2.3487503959851604E-4</v>
      </c>
      <c r="AA857" s="22">
        <f t="shared" si="389"/>
        <v>0.14022134435232086</v>
      </c>
      <c r="AB857" s="44">
        <f t="shared" si="390"/>
        <v>19.510502302503319</v>
      </c>
      <c r="AC857" s="44">
        <f t="shared" si="391"/>
        <v>2.4133351091488557</v>
      </c>
      <c r="AD857" s="44">
        <f t="shared" si="392"/>
        <v>11.943479316623296</v>
      </c>
      <c r="AE857" s="44">
        <f t="shared" si="393"/>
        <v>2.4133351091488557</v>
      </c>
      <c r="AF857" s="44">
        <f t="shared" si="394"/>
        <v>9.5267578395875105</v>
      </c>
      <c r="AG857" s="44">
        <f t="shared" si="395"/>
        <v>3.3863678869316279E-3</v>
      </c>
      <c r="AH857" s="45">
        <f>AD857+AB857+SUM($AA$833:AA857)</f>
        <v>33.74370849242846</v>
      </c>
      <c r="AI857" s="45">
        <f>AD857+AB857+SUM($AA$833:AA857)</f>
        <v>33.74370849242846</v>
      </c>
    </row>
    <row r="858" spans="4:35" ht="14.4" x14ac:dyDescent="0.3">
      <c r="D858" s="87"/>
      <c r="E858" s="89">
        <v>40534.490277777775</v>
      </c>
      <c r="F858" s="86">
        <f t="shared" si="396"/>
        <v>651.01041666666424</v>
      </c>
      <c r="G858" s="86">
        <v>43599</v>
      </c>
      <c r="H858" s="86">
        <v>178.02</v>
      </c>
      <c r="I858" s="86"/>
      <c r="J858" s="86">
        <v>31</v>
      </c>
      <c r="K858" s="86"/>
      <c r="L858" s="79">
        <v>1037</v>
      </c>
      <c r="M858" s="86"/>
      <c r="N858" s="42">
        <v>7.12</v>
      </c>
      <c r="O858" s="90"/>
      <c r="P858" s="90"/>
      <c r="Q858" s="90"/>
      <c r="R858" s="87"/>
      <c r="S858" s="87"/>
      <c r="V858" s="43">
        <f t="shared" si="386"/>
        <v>6.2410190068255529E-4</v>
      </c>
      <c r="W858" s="43">
        <f t="shared" si="387"/>
        <v>8.6838003347542089E-2</v>
      </c>
      <c r="X858" s="43">
        <f t="shared" si="388"/>
        <v>3.6215113017004511E-4</v>
      </c>
      <c r="Y858" s="22">
        <f>X858+W858+SUM($V$833:V858)</f>
        <v>8.9208379911753191E-2</v>
      </c>
      <c r="Z858" s="1">
        <f t="shared" si="397"/>
        <v>2.3681719461448968E-4</v>
      </c>
      <c r="AA858" s="22">
        <f t="shared" si="389"/>
        <v>0.15284922350218361</v>
      </c>
      <c r="AB858" s="44">
        <f t="shared" si="390"/>
        <v>21.267554813782091</v>
      </c>
      <c r="AC858" s="44">
        <f t="shared" si="391"/>
        <v>2.630672236012225</v>
      </c>
      <c r="AD858" s="44">
        <f t="shared" si="392"/>
        <v>13.019070298408856</v>
      </c>
      <c r="AE858" s="44">
        <f t="shared" si="393"/>
        <v>2.6306722360122241</v>
      </c>
      <c r="AF858" s="44">
        <f t="shared" si="394"/>
        <v>10.384706729209084</v>
      </c>
      <c r="AG858" s="44">
        <f t="shared" si="395"/>
        <v>3.6913331875473659E-3</v>
      </c>
      <c r="AH858" s="45">
        <f>AD858+AB858+SUM($AA$833:AA858)</f>
        <v>36.729201208994979</v>
      </c>
      <c r="AI858" s="45">
        <f>AD858+AB858+SUM($AA$833:AA858)</f>
        <v>36.729201208994979</v>
      </c>
    </row>
    <row r="859" spans="4:35" ht="14.4" x14ac:dyDescent="0.3">
      <c r="D859" s="87"/>
      <c r="E859" s="89">
        <v>40610.472916666666</v>
      </c>
      <c r="F859" s="86">
        <f t="shared" si="396"/>
        <v>726.99305555555475</v>
      </c>
      <c r="G859" s="86">
        <v>41358</v>
      </c>
      <c r="H859" s="86">
        <v>196.46</v>
      </c>
      <c r="I859" s="86"/>
      <c r="J859" s="86">
        <v>15</v>
      </c>
      <c r="K859" s="86"/>
      <c r="L859" s="79">
        <v>1037</v>
      </c>
      <c r="M859" s="86"/>
      <c r="N859" s="42">
        <v>7.12</v>
      </c>
      <c r="O859" s="90"/>
      <c r="P859" s="90"/>
      <c r="Q859" s="90"/>
      <c r="R859" s="87"/>
      <c r="S859" s="87"/>
      <c r="V859" s="43">
        <f t="shared" si="386"/>
        <v>6.8874878894559482E-4</v>
      </c>
      <c r="W859" s="43">
        <f t="shared" si="387"/>
        <v>9.5833019535210201E-2</v>
      </c>
      <c r="X859" s="43">
        <f t="shared" si="388"/>
        <v>3.9966414466468403E-4</v>
      </c>
      <c r="Y859" s="22">
        <f>X859+W859+SUM($V$833:V859)</f>
        <v>9.892965790286154E-2</v>
      </c>
      <c r="Z859" s="1">
        <f t="shared" si="397"/>
        <v>1.9250033992102681E-4</v>
      </c>
      <c r="AA859" s="22">
        <f t="shared" si="389"/>
        <v>0.14499273344809077</v>
      </c>
      <c r="AB859" s="44">
        <f t="shared" si="390"/>
        <v>20.174396935443465</v>
      </c>
      <c r="AC859" s="44">
        <f t="shared" si="391"/>
        <v>2.4954549952291014</v>
      </c>
      <c r="AD859" s="44">
        <f t="shared" si="392"/>
        <v>12.349886680923728</v>
      </c>
      <c r="AE859" s="44">
        <f t="shared" si="393"/>
        <v>2.4954549952291014</v>
      </c>
      <c r="AF859" s="44">
        <f t="shared" si="394"/>
        <v>9.8509300879981065</v>
      </c>
      <c r="AG859" s="44">
        <f t="shared" si="395"/>
        <v>3.5015976965201952E-3</v>
      </c>
      <c r="AH859" s="45">
        <f>AD859+AB859+SUM($AA$833:AA859)</f>
        <v>35.111852446619309</v>
      </c>
      <c r="AI859" s="45">
        <f>AD859+AB859+SUM($AA$833:AA859)</f>
        <v>35.111852446619309</v>
      </c>
    </row>
    <row r="860" spans="4:35" ht="14.4" x14ac:dyDescent="0.3">
      <c r="D860" s="87"/>
      <c r="E860" s="89">
        <v>40659.464583333334</v>
      </c>
      <c r="F860" s="86">
        <f t="shared" si="396"/>
        <v>775.98472222222335</v>
      </c>
      <c r="G860" s="86">
        <v>40766</v>
      </c>
      <c r="H860" s="88">
        <v>226.1</v>
      </c>
      <c r="I860" s="88"/>
      <c r="J860" s="86">
        <v>33</v>
      </c>
      <c r="K860" s="86"/>
      <c r="L860" s="79">
        <v>1037</v>
      </c>
      <c r="M860" s="86"/>
      <c r="N860" s="42">
        <v>7.12</v>
      </c>
      <c r="O860" s="90"/>
      <c r="P860" s="90"/>
      <c r="Q860" s="90"/>
      <c r="R860" s="87"/>
      <c r="S860" s="87"/>
      <c r="V860" s="43">
        <f t="shared" si="386"/>
        <v>7.9266059849638086E-4</v>
      </c>
      <c r="W860" s="43">
        <f t="shared" si="387"/>
        <v>0.11029138611885891</v>
      </c>
      <c r="X860" s="43">
        <f t="shared" si="388"/>
        <v>4.5996163650964593E-4</v>
      </c>
      <c r="Y860" s="22">
        <f>X860+W860+SUM($V$833:V860)</f>
        <v>0.11424098257685159</v>
      </c>
      <c r="Z860" s="1">
        <f t="shared" si="397"/>
        <v>2.2708800757481476E-4</v>
      </c>
      <c r="AA860" s="22">
        <f t="shared" si="389"/>
        <v>0.14291730189430987</v>
      </c>
      <c r="AB860" s="44">
        <f t="shared" si="390"/>
        <v>19.885619843084491</v>
      </c>
      <c r="AC860" s="44">
        <f t="shared" si="391"/>
        <v>2.4597349566108022</v>
      </c>
      <c r="AD860" s="44">
        <f t="shared" si="392"/>
        <v>12.173109928781294</v>
      </c>
      <c r="AE860" s="44">
        <f t="shared" si="393"/>
        <v>2.4597349566108027</v>
      </c>
      <c r="AF860" s="44">
        <f t="shared" si="394"/>
        <v>9.7099234964778489</v>
      </c>
      <c r="AG860" s="44">
        <f t="shared" si="395"/>
        <v>3.4514756926433176E-3</v>
      </c>
      <c r="AH860" s="45">
        <f>AD860+AB860+SUM($AA$833:AA860)</f>
        <v>34.789215904012217</v>
      </c>
      <c r="AI860" s="45">
        <f>AD860+AB860+SUM($AA$833:AA860)</f>
        <v>34.789215904012217</v>
      </c>
    </row>
    <row r="861" spans="4:35" ht="14.4" x14ac:dyDescent="0.3">
      <c r="D861" s="121">
        <f>(F862-F861)/Y862*0.2+F861</f>
        <v>871.6870543372745</v>
      </c>
      <c r="E861" s="89">
        <v>40695.546527777777</v>
      </c>
      <c r="F861" s="86">
        <f t="shared" si="396"/>
        <v>812.0666666666657</v>
      </c>
      <c r="G861" s="86">
        <v>41087</v>
      </c>
      <c r="H861" s="88">
        <v>226.5</v>
      </c>
      <c r="I861" s="88"/>
      <c r="J861" s="86">
        <v>26</v>
      </c>
      <c r="K861" s="86"/>
      <c r="L861" s="79">
        <v>1037</v>
      </c>
      <c r="M861" s="86"/>
      <c r="N861" s="42">
        <v>7.12</v>
      </c>
      <c r="O861" s="90"/>
      <c r="P861" s="83"/>
      <c r="Q861" s="90"/>
      <c r="R861" s="87"/>
      <c r="S861" s="87"/>
      <c r="V861" s="43">
        <f t="shared" si="386"/>
        <v>7.9406291711380049E-4</v>
      </c>
      <c r="W861" s="43">
        <f t="shared" si="387"/>
        <v>0.11048650577585824</v>
      </c>
      <c r="X861" s="43">
        <f t="shared" si="388"/>
        <v>4.6077536784358623E-4</v>
      </c>
      <c r="Y861" s="22">
        <f>X861+W861+SUM($V$833:V861)</f>
        <v>0.11523097888229865</v>
      </c>
      <c r="Z861" s="1">
        <f t="shared" si="397"/>
        <v>1.7557451073008204E-4</v>
      </c>
      <c r="AA861" s="22">
        <f t="shared" si="389"/>
        <v>0.14404266258478904</v>
      </c>
      <c r="AB861" s="44">
        <f t="shared" si="390"/>
        <v>20.042203367826435</v>
      </c>
      <c r="AC861" s="44">
        <f t="shared" si="391"/>
        <v>2.479103423496738</v>
      </c>
      <c r="AD861" s="44">
        <f t="shared" si="392"/>
        <v>12.268963539317983</v>
      </c>
      <c r="AE861" s="44">
        <f t="shared" si="393"/>
        <v>2.479103423496738</v>
      </c>
      <c r="AF861" s="44">
        <f t="shared" si="394"/>
        <v>9.7863814624879861</v>
      </c>
      <c r="AG861" s="44">
        <f t="shared" si="395"/>
        <v>3.4786533332589889E-3</v>
      </c>
      <c r="AH861" s="45">
        <f>AD861+AB861+SUM($AA$833:AA861)</f>
        <v>35.185695701875638</v>
      </c>
      <c r="AI861" s="45">
        <f>AD861+AB861+SUM($AA$833:AA861)</f>
        <v>35.185695701875638</v>
      </c>
    </row>
    <row r="862" spans="4:35" ht="14.4" x14ac:dyDescent="0.3">
      <c r="D862" s="87"/>
      <c r="E862" s="89">
        <v>40749.472916666666</v>
      </c>
      <c r="F862" s="86">
        <f t="shared" si="396"/>
        <v>865.99305555555475</v>
      </c>
      <c r="G862" s="86">
        <v>39335</v>
      </c>
      <c r="H862" s="86">
        <v>358</v>
      </c>
      <c r="I862" s="86"/>
      <c r="J862" s="90" t="s">
        <v>134</v>
      </c>
      <c r="K862" s="90"/>
      <c r="L862" s="79">
        <v>1037</v>
      </c>
      <c r="M862" s="90"/>
      <c r="N862" s="42">
        <v>7.12</v>
      </c>
      <c r="O862" s="90"/>
      <c r="P862" s="90"/>
      <c r="Q862" s="90"/>
      <c r="R862" s="87"/>
      <c r="S862" s="87"/>
      <c r="V862" s="43">
        <f t="shared" si="386"/>
        <v>1.2550751625904661E-3</v>
      </c>
      <c r="W862" s="43">
        <f t="shared" si="387"/>
        <v>0.17463209301438076</v>
      </c>
      <c r="X862" s="43">
        <f t="shared" si="388"/>
        <v>7.2828954387639663E-4</v>
      </c>
      <c r="Y862" s="22">
        <f>X862+W862+SUM($V$833:V862)</f>
        <v>0.18089915545944446</v>
      </c>
      <c r="Z862" s="1">
        <f t="shared" si="397"/>
        <v>5.5990712488907023E-4</v>
      </c>
      <c r="AA862" s="22">
        <f t="shared" si="389"/>
        <v>0.13790050704049156</v>
      </c>
      <c r="AB862" s="44">
        <f t="shared" si="390"/>
        <v>19.187579270169461</v>
      </c>
      <c r="AC862" s="44">
        <f t="shared" si="391"/>
        <v>2.3733914173155539</v>
      </c>
      <c r="AD862" s="44">
        <f t="shared" si="392"/>
        <v>11.745799907977533</v>
      </c>
      <c r="AE862" s="44">
        <f t="shared" si="393"/>
        <v>2.3733914173155548</v>
      </c>
      <c r="AF862" s="44">
        <f t="shared" si="394"/>
        <v>9.3690781713672209</v>
      </c>
      <c r="AG862" s="44">
        <f t="shared" si="395"/>
        <v>3.3303192947584967E-3</v>
      </c>
      <c r="AH862" s="45">
        <f>AD862+AB862+SUM($AA$833:AA862)</f>
        <v>33.945808479918703</v>
      </c>
      <c r="AI862" s="45">
        <f>AD862+AB862+SUM($AA$833:AA862)</f>
        <v>33.945808479918703</v>
      </c>
    </row>
    <row r="863" spans="4:35" ht="14.4" x14ac:dyDescent="0.3">
      <c r="D863" s="87"/>
      <c r="E863" s="89">
        <v>40800.38958333333</v>
      </c>
      <c r="F863" s="86">
        <f t="shared" si="396"/>
        <v>916.90972222221899</v>
      </c>
      <c r="G863" s="86">
        <v>36930</v>
      </c>
      <c r="H863" s="86">
        <v>515</v>
      </c>
      <c r="I863" s="86"/>
      <c r="J863" s="86">
        <v>8</v>
      </c>
      <c r="K863" s="86"/>
      <c r="L863" s="79">
        <v>1037</v>
      </c>
      <c r="M863" s="86"/>
      <c r="N863" s="42">
        <v>7.12</v>
      </c>
      <c r="O863" s="90"/>
      <c r="P863" s="90"/>
      <c r="Q863" s="90"/>
      <c r="R863" s="87"/>
      <c r="S863" s="87"/>
      <c r="V863" s="43">
        <f t="shared" si="386"/>
        <v>1.8054852199276259E-3</v>
      </c>
      <c r="W863" s="43">
        <f t="shared" si="387"/>
        <v>0.25121655838660928</v>
      </c>
      <c r="X863" s="43">
        <f t="shared" si="388"/>
        <v>1.0476790924478889E-3</v>
      </c>
      <c r="Y863" s="22">
        <f>X863+W863+SUM($V$833:V863)</f>
        <v>0.25960849560017213</v>
      </c>
      <c r="Z863" s="1">
        <f t="shared" si="397"/>
        <v>1.0754303440891012E-3</v>
      </c>
      <c r="AA863" s="22">
        <f t="shared" si="389"/>
        <v>0.12946906635325672</v>
      </c>
      <c r="AB863" s="44">
        <f t="shared" si="390"/>
        <v>18.014422332461123</v>
      </c>
      <c r="AC863" s="44">
        <f t="shared" si="391"/>
        <v>2.2282787604287129</v>
      </c>
      <c r="AD863" s="44">
        <f t="shared" si="392"/>
        <v>11.027644352398889</v>
      </c>
      <c r="AE863" s="44">
        <f t="shared" si="393"/>
        <v>2.2282787604287133</v>
      </c>
      <c r="AF863" s="44">
        <f t="shared" si="394"/>
        <v>8.7962388933161684</v>
      </c>
      <c r="AG863" s="44">
        <f t="shared" si="395"/>
        <v>3.126698654008676E-3</v>
      </c>
      <c r="AH863" s="45">
        <f>AD863+AB863+SUM($AA$833:AA863)</f>
        <v>32.183965052984981</v>
      </c>
      <c r="AI863" s="45">
        <f>AD863+AB863+SUM($AA$833:AA863)</f>
        <v>32.183965052984981</v>
      </c>
    </row>
    <row r="864" spans="4:35" ht="14.4" x14ac:dyDescent="0.3">
      <c r="D864" s="87"/>
      <c r="E864" s="89">
        <v>40854.432638888888</v>
      </c>
      <c r="F864" s="86">
        <f t="shared" si="396"/>
        <v>970.95277777777665</v>
      </c>
      <c r="G864" s="86">
        <v>43978</v>
      </c>
      <c r="H864" s="86">
        <v>823</v>
      </c>
      <c r="I864" s="86"/>
      <c r="J864" s="86">
        <v>12</v>
      </c>
      <c r="K864" s="86"/>
      <c r="L864" s="79">
        <v>1037</v>
      </c>
      <c r="M864" s="86"/>
      <c r="N864" s="42">
        <v>7.12</v>
      </c>
      <c r="O864" s="90"/>
      <c r="P864" s="90"/>
      <c r="Q864" s="90"/>
      <c r="R864" s="87"/>
      <c r="S864" s="87"/>
      <c r="V864" s="43">
        <f t="shared" si="386"/>
        <v>2.8852705553406525E-3</v>
      </c>
      <c r="W864" s="43">
        <f t="shared" si="387"/>
        <v>0.4014586942760765</v>
      </c>
      <c r="X864" s="43">
        <f t="shared" si="388"/>
        <v>1.6742522195817722E-3</v>
      </c>
      <c r="Y864" s="22">
        <f>X864+W864+SUM($V$833:V864)</f>
        <v>0.41336247517211383</v>
      </c>
      <c r="Z864" s="1">
        <f t="shared" si="397"/>
        <v>1.8457857285613197E-3</v>
      </c>
      <c r="AA864" s="22">
        <f t="shared" si="389"/>
        <v>0.15417792039218858</v>
      </c>
      <c r="AB864" s="44">
        <f t="shared" si="390"/>
        <v>21.452430688788933</v>
      </c>
      <c r="AC864" s="44">
        <f t="shared" si="391"/>
        <v>2.6535403012763052</v>
      </c>
      <c r="AD864" s="44">
        <f t="shared" si="392"/>
        <v>13.132243252905452</v>
      </c>
      <c r="AE864" s="44">
        <f t="shared" si="393"/>
        <v>2.6535403012763052</v>
      </c>
      <c r="AF864" s="44">
        <f t="shared" si="394"/>
        <v>10.474979530199255</v>
      </c>
      <c r="AG864" s="44">
        <f t="shared" si="395"/>
        <v>3.7234214298942202E-3</v>
      </c>
      <c r="AH864" s="45">
        <f>AD864+AB864+SUM($AA$833:AA864)</f>
        <v>37.88075023021154</v>
      </c>
      <c r="AI864" s="45">
        <f>AD864+AB864+SUM($AA$833:AA864)</f>
        <v>37.88075023021154</v>
      </c>
    </row>
    <row r="865" spans="4:37" ht="14.4" x14ac:dyDescent="0.3">
      <c r="D865" s="87"/>
      <c r="E865" s="89">
        <v>40942.511805555558</v>
      </c>
      <c r="F865" s="86">
        <f t="shared" si="396"/>
        <v>1059.0319444444467</v>
      </c>
      <c r="G865" s="86">
        <v>47499</v>
      </c>
      <c r="H865" s="86">
        <v>1396</v>
      </c>
      <c r="I865" s="86"/>
      <c r="J865" s="86">
        <v>16</v>
      </c>
      <c r="K865" s="86"/>
      <c r="L865" s="79">
        <v>1037</v>
      </c>
      <c r="M865" s="86"/>
      <c r="N865" s="42">
        <v>7.12</v>
      </c>
      <c r="O865" s="90"/>
      <c r="P865" s="90"/>
      <c r="Q865" s="90"/>
      <c r="R865" s="87"/>
      <c r="S865" s="87"/>
      <c r="V865" s="43">
        <f t="shared" si="386"/>
        <v>4.894091974794108E-3</v>
      </c>
      <c r="W865" s="43">
        <f t="shared" si="387"/>
        <v>0.6809676029275854</v>
      </c>
      <c r="X865" s="43">
        <f t="shared" si="388"/>
        <v>2.8399223554509767E-3</v>
      </c>
      <c r="Y865" s="22">
        <f>X865+W865+SUM($V$833:V865)</f>
        <v>0.69893114593428607</v>
      </c>
      <c r="Z865" s="1">
        <f t="shared" si="397"/>
        <v>2.7438003138893236E-3</v>
      </c>
      <c r="AA865" s="22">
        <f t="shared" si="389"/>
        <v>0.16652183002202386</v>
      </c>
      <c r="AB865" s="44">
        <f t="shared" si="390"/>
        <v>23.169971469525343</v>
      </c>
      <c r="AC865" s="44">
        <f t="shared" si="391"/>
        <v>2.8659900579908864</v>
      </c>
      <c r="AD865" s="44">
        <f t="shared" si="392"/>
        <v>14.183646875022875</v>
      </c>
      <c r="AE865" s="44">
        <f t="shared" si="393"/>
        <v>2.8659900579908864</v>
      </c>
      <c r="AF865" s="44">
        <f t="shared" si="394"/>
        <v>11.313635288210794</v>
      </c>
      <c r="AG865" s="44">
        <f t="shared" si="395"/>
        <v>4.0215288211957242E-3</v>
      </c>
      <c r="AH865" s="45">
        <f>AD865+AB865+SUM($AA$833:AA865)</f>
        <v>40.816216463087393</v>
      </c>
      <c r="AI865" s="45">
        <f>AD865+AB865+SUM($AA$833:AA865)</f>
        <v>40.816216463087393</v>
      </c>
    </row>
    <row r="866" spans="4:37" ht="14.4" x14ac:dyDescent="0.3">
      <c r="D866" s="87"/>
      <c r="E866" s="89">
        <v>41016.574999999997</v>
      </c>
      <c r="F866" s="86">
        <f t="shared" si="396"/>
        <v>1133.0951388888861</v>
      </c>
      <c r="G866" s="86">
        <v>46656</v>
      </c>
      <c r="H866" s="86">
        <v>1801</v>
      </c>
      <c r="I866" s="86"/>
      <c r="J866" s="86">
        <v>25</v>
      </c>
      <c r="K866" s="86"/>
      <c r="L866" s="79">
        <v>1037</v>
      </c>
      <c r="M866" s="86"/>
      <c r="N866" s="42">
        <v>7.12</v>
      </c>
      <c r="O866" s="90"/>
      <c r="P866" s="90"/>
      <c r="Q866" s="90"/>
      <c r="R866" s="87"/>
      <c r="S866" s="87"/>
      <c r="V866" s="43">
        <f t="shared" si="386"/>
        <v>6.3139395749313666E-3</v>
      </c>
      <c r="W866" s="43">
        <f t="shared" si="387"/>
        <v>0.87852625563938491</v>
      </c>
      <c r="X866" s="43">
        <f t="shared" si="388"/>
        <v>3.6638253310653361E-3</v>
      </c>
      <c r="Y866" s="22">
        <f>X866+W866+SUM($V$833:V866)</f>
        <v>0.9036276411966313</v>
      </c>
      <c r="Z866" s="1">
        <f t="shared" si="397"/>
        <v>3.0147492975833214E-3</v>
      </c>
      <c r="AA866" s="22">
        <f t="shared" si="389"/>
        <v>0.16356644353581226</v>
      </c>
      <c r="AB866" s="44">
        <f t="shared" si="390"/>
        <v>22.758756792399303</v>
      </c>
      <c r="AC866" s="44">
        <f t="shared" si="391"/>
        <v>2.8151252057016527</v>
      </c>
      <c r="AD866" s="44">
        <f t="shared" si="392"/>
        <v>13.931919168847077</v>
      </c>
      <c r="AE866" s="44">
        <f t="shared" si="393"/>
        <v>2.8151252057016527</v>
      </c>
      <c r="AF866" s="44">
        <f t="shared" si="394"/>
        <v>11.112843807380425</v>
      </c>
      <c r="AG866" s="44">
        <f t="shared" si="395"/>
        <v>3.9501557649994253E-3</v>
      </c>
      <c r="AH866" s="45">
        <f>AD866+AB866+SUM($AA$833:AA866)</f>
        <v>40.316840523321375</v>
      </c>
      <c r="AI866" s="45">
        <f>AD866+AB866+SUM($AA$833:AA866)</f>
        <v>40.316840523321375</v>
      </c>
    </row>
    <row r="867" spans="4:37" ht="14.4" x14ac:dyDescent="0.3">
      <c r="D867" s="87"/>
      <c r="E867" s="89">
        <v>41085.53402777778</v>
      </c>
      <c r="F867" s="86">
        <f t="shared" si="396"/>
        <v>1202.0541666666686</v>
      </c>
      <c r="G867" s="86">
        <v>45183</v>
      </c>
      <c r="H867" s="86">
        <v>2362</v>
      </c>
      <c r="I867" s="86"/>
      <c r="J867" s="86">
        <v>26</v>
      </c>
      <c r="K867" s="86"/>
      <c r="L867" s="79">
        <v>1037</v>
      </c>
      <c r="M867" s="86"/>
      <c r="N867" s="42">
        <v>7.12</v>
      </c>
      <c r="O867" s="90"/>
      <c r="P867" s="90"/>
      <c r="Q867" s="90"/>
      <c r="R867" s="87"/>
      <c r="S867" s="87"/>
      <c r="V867" s="43">
        <f t="shared" si="386"/>
        <v>8.2806914358622367E-3</v>
      </c>
      <c r="W867" s="43">
        <f t="shared" si="387"/>
        <v>1.1521815745809145</v>
      </c>
      <c r="X867" s="43">
        <f t="shared" si="388"/>
        <v>4.8050835269163377E-3</v>
      </c>
      <c r="Y867" s="22">
        <f>X867+W867+SUM($V$833:V867)</f>
        <v>1.1867049097698743</v>
      </c>
      <c r="Z867" s="1">
        <f t="shared" si="397"/>
        <v>3.2822941586076776E-3</v>
      </c>
      <c r="AA867" s="22">
        <f t="shared" si="389"/>
        <v>0.15840240522716489</v>
      </c>
      <c r="AB867" s="44">
        <f t="shared" si="390"/>
        <v>22.040228655499352</v>
      </c>
      <c r="AC867" s="44">
        <f t="shared" si="391"/>
        <v>2.7262474744774039</v>
      </c>
      <c r="AD867" s="44">
        <f t="shared" si="392"/>
        <v>13.492067554141322</v>
      </c>
      <c r="AE867" s="44">
        <f t="shared" si="393"/>
        <v>2.7262474744774043</v>
      </c>
      <c r="AF867" s="44">
        <f t="shared" si="394"/>
        <v>10.76199463624978</v>
      </c>
      <c r="AG867" s="44">
        <f t="shared" si="395"/>
        <v>3.8254434141368537E-3</v>
      </c>
      <c r="AH867" s="45">
        <f>AD867+AB867+SUM($AA$833:AA867)</f>
        <v>39.316863176942832</v>
      </c>
      <c r="AI867" s="45">
        <f>AD867+AB867+SUM($AA$833:AA867)</f>
        <v>39.316863176942832</v>
      </c>
    </row>
    <row r="868" spans="4:37" ht="14.4" x14ac:dyDescent="0.3">
      <c r="D868" s="87"/>
      <c r="E868" s="89">
        <v>41130.628472222219</v>
      </c>
      <c r="F868" s="86">
        <f t="shared" si="396"/>
        <v>1247.148611111108</v>
      </c>
      <c r="G868" s="86">
        <v>45411</v>
      </c>
      <c r="H868" s="86">
        <v>2656</v>
      </c>
      <c r="I868" s="86"/>
      <c r="J868" s="86">
        <v>27</v>
      </c>
      <c r="K868" s="86"/>
      <c r="L868" s="79">
        <v>1037</v>
      </c>
      <c r="M868" s="86"/>
      <c r="N868" s="42">
        <v>7.12</v>
      </c>
      <c r="O868" s="90"/>
      <c r="P868" s="90"/>
      <c r="Q868" s="90"/>
      <c r="R868" s="87"/>
      <c r="S868" s="87"/>
      <c r="V868" s="43">
        <f t="shared" si="386"/>
        <v>9.3113956196655811E-3</v>
      </c>
      <c r="W868" s="43">
        <f t="shared" si="387"/>
        <v>1.295594522475406</v>
      </c>
      <c r="X868" s="43">
        <f t="shared" si="388"/>
        <v>5.4031760573623171E-3</v>
      </c>
      <c r="Y868" s="22">
        <f>X868+W868+SUM($V$833:V868)</f>
        <v>1.3400273458144771</v>
      </c>
      <c r="Z868" s="1">
        <f t="shared" si="397"/>
        <v>3.472779443261481E-3</v>
      </c>
      <c r="AA868" s="22">
        <f t="shared" si="389"/>
        <v>0.159201726839094</v>
      </c>
      <c r="AB868" s="44">
        <f t="shared" si="390"/>
        <v>22.151446859988955</v>
      </c>
      <c r="AC868" s="44">
        <f t="shared" si="391"/>
        <v>2.7400045163776956</v>
      </c>
      <c r="AD868" s="44">
        <f t="shared" si="392"/>
        <v>13.560150492466448</v>
      </c>
      <c r="AE868" s="44">
        <f t="shared" si="393"/>
        <v>2.7400045163776956</v>
      </c>
      <c r="AF868" s="44">
        <f t="shared" si="394"/>
        <v>10.816301228929881</v>
      </c>
      <c r="AG868" s="44">
        <f t="shared" si="395"/>
        <v>3.8447471588732192E-3</v>
      </c>
      <c r="AH868" s="45">
        <f>AD868+AB868+SUM($AA$833:AA868)</f>
        <v>39.655366046596647</v>
      </c>
      <c r="AI868" s="45">
        <f>AD868+AB868+SUM($AA$833:AA868)</f>
        <v>39.655366046596647</v>
      </c>
    </row>
    <row r="869" spans="4:37" ht="14.4" x14ac:dyDescent="0.3">
      <c r="D869" s="87"/>
      <c r="E869" s="89">
        <v>41157.577777777777</v>
      </c>
      <c r="F869" s="86">
        <f t="shared" si="396"/>
        <v>1274.0979166666657</v>
      </c>
      <c r="G869" s="86">
        <v>46805</v>
      </c>
      <c r="H869" s="86">
        <v>2929</v>
      </c>
      <c r="I869" s="86"/>
      <c r="J869" s="86"/>
      <c r="K869" s="86"/>
      <c r="L869" s="79">
        <v>1037</v>
      </c>
      <c r="M869" s="86"/>
      <c r="N869" s="42">
        <v>7.12</v>
      </c>
      <c r="O869" s="90"/>
      <c r="P869" s="90"/>
      <c r="Q869" s="90"/>
      <c r="R869" s="87"/>
      <c r="S869" s="87"/>
      <c r="V869" s="43">
        <f t="shared" si="386"/>
        <v>1.02684780760544E-2</v>
      </c>
      <c r="W869" s="43">
        <f t="shared" si="387"/>
        <v>1.4287636883774339</v>
      </c>
      <c r="X869" s="43">
        <f t="shared" si="388"/>
        <v>5.9585476927764411E-3</v>
      </c>
      <c r="Y869" s="22">
        <f>X869+W869+SUM($V$833:V869)</f>
        <v>1.4840203614279737</v>
      </c>
      <c r="Z869" s="1">
        <f t="shared" si="397"/>
        <v>4.0211257568064174E-3</v>
      </c>
      <c r="AA869" s="22">
        <f t="shared" si="389"/>
        <v>0.16408880722080099</v>
      </c>
      <c r="AB869" s="44">
        <f t="shared" si="390"/>
        <v>22.831438864631544</v>
      </c>
      <c r="AC869" s="44">
        <f t="shared" si="391"/>
        <v>2.8241155532592992</v>
      </c>
      <c r="AD869" s="44">
        <f t="shared" si="392"/>
        <v>13.976411966261306</v>
      </c>
      <c r="AE869" s="44">
        <f t="shared" si="393"/>
        <v>2.8241155532592996</v>
      </c>
      <c r="AF869" s="44">
        <f t="shared" si="394"/>
        <v>11.148333642070492</v>
      </c>
      <c r="AG869" s="44">
        <f t="shared" si="395"/>
        <v>3.9627709315157352E-3</v>
      </c>
      <c r="AH869" s="45">
        <f>AD869+AB869+SUM($AA$833:AA869)</f>
        <v>40.915708332254901</v>
      </c>
      <c r="AI869" s="45">
        <f>AD869+AB869+SUM($AA$833:AA869)</f>
        <v>40.915708332254901</v>
      </c>
    </row>
    <row r="870" spans="4:37" ht="14.4" x14ac:dyDescent="0.3">
      <c r="D870" s="87"/>
      <c r="E870" s="89">
        <v>41191.65902777778</v>
      </c>
      <c r="F870" s="86">
        <f t="shared" si="396"/>
        <v>1308.1791666666686</v>
      </c>
      <c r="G870" s="86">
        <v>7439</v>
      </c>
      <c r="H870" s="86">
        <v>13.8</v>
      </c>
      <c r="I870" s="86"/>
      <c r="J870" s="86"/>
      <c r="K870" s="86"/>
      <c r="L870" s="79">
        <v>1037</v>
      </c>
      <c r="M870" s="86"/>
      <c r="N870" s="42">
        <v>7.12</v>
      </c>
      <c r="O870" s="90"/>
      <c r="P870" s="90"/>
      <c r="Q870" s="90"/>
      <c r="R870" s="87"/>
      <c r="S870" s="87"/>
      <c r="V870" s="43">
        <f t="shared" si="386"/>
        <v>4.8379992300973275E-5</v>
      </c>
      <c r="W870" s="43">
        <f t="shared" si="387"/>
        <v>6.7316281664761305E-3</v>
      </c>
      <c r="X870" s="43">
        <f t="shared" si="388"/>
        <v>2.8073731020933728E-5</v>
      </c>
      <c r="Y870" s="111">
        <f>Y869</f>
        <v>1.4840203614279737</v>
      </c>
      <c r="Z870" s="1">
        <f t="shared" si="397"/>
        <v>3.0107159645229738E-3</v>
      </c>
      <c r="AA870" s="22">
        <f t="shared" si="389"/>
        <v>2.6079620487459432E-2</v>
      </c>
      <c r="AB870" s="44">
        <f t="shared" si="390"/>
        <v>3.6287378210446328</v>
      </c>
      <c r="AC870" s="44">
        <f t="shared" si="391"/>
        <v>0.44885366094852946</v>
      </c>
      <c r="AD870" s="44">
        <f t="shared" si="392"/>
        <v>2.2213551675465837</v>
      </c>
      <c r="AE870" s="44">
        <f>AD870/(1+($A$28/(10^-N870))+(($A$28*$A$29)/(10^-N870)^2))*1</f>
        <v>0.44885366094852958</v>
      </c>
      <c r="AF870" s="44">
        <f>AD870/(1+($A$28/(10^-N870))+(($A$28*$A$29)/(10^-N870)^2))*($A$28/(10^-N870))</f>
        <v>1.7718716795932568</v>
      </c>
      <c r="AG870" s="44">
        <f>AD870/(1+($A$28/(10^-N870))+(($A$28*$A$29)/(10^-N870)^2))*(($A$28*$A$29)/(10^-N870)^2)</f>
        <v>6.2982700479746929E-4</v>
      </c>
      <c r="AH870" s="45">
        <f>AD870+AB870+SUM($AA$833:AA870)</f>
        <v>9.9840301104407274</v>
      </c>
      <c r="AI870" s="77">
        <f>AI869</f>
        <v>40.915708332254901</v>
      </c>
    </row>
    <row r="871" spans="4:37" ht="14.4" x14ac:dyDescent="0.3">
      <c r="D871" s="87"/>
      <c r="E871" s="89">
        <v>42278.611805555556</v>
      </c>
      <c r="F871" s="86">
        <f t="shared" si="396"/>
        <v>2395.1319444444453</v>
      </c>
      <c r="G871" s="86">
        <v>32184</v>
      </c>
      <c r="H871" s="86">
        <v>12523</v>
      </c>
      <c r="I871" s="86"/>
      <c r="J871" s="86">
        <v>21</v>
      </c>
      <c r="K871" s="86"/>
      <c r="L871" s="86">
        <v>1049</v>
      </c>
      <c r="M871" s="86"/>
      <c r="N871" s="42">
        <v>7.12</v>
      </c>
      <c r="O871" s="90"/>
      <c r="P871" s="90"/>
      <c r="Q871" s="90"/>
      <c r="R871" s="87"/>
      <c r="S871" s="87"/>
      <c r="V871" s="43">
        <f t="shared" si="386"/>
        <v>4.4411129730462552E-2</v>
      </c>
      <c r="W871" s="43">
        <f t="shared" si="387"/>
        <v>6.179397672053641</v>
      </c>
      <c r="X871" s="43">
        <f t="shared" si="388"/>
        <v>2.5770696750683799E-2</v>
      </c>
      <c r="Y871" s="22">
        <f>X871+W871+SUM($V$870:V871)+$Y$870</f>
        <v>7.7336482399550617</v>
      </c>
      <c r="Z871" s="1">
        <f t="shared" si="397"/>
        <v>5.6229228508234046E-3</v>
      </c>
      <c r="AA871" s="22">
        <f t="shared" si="389"/>
        <v>0.11413621330713142</v>
      </c>
      <c r="AB871" s="44">
        <f t="shared" si="390"/>
        <v>15.880997738351383</v>
      </c>
      <c r="AC871" s="44">
        <f t="shared" si="391"/>
        <v>1.964386606559047</v>
      </c>
      <c r="AD871" s="44">
        <f t="shared" si="392"/>
        <v>9.7216547823581507</v>
      </c>
      <c r="AE871" s="44">
        <f>AD871/(1+($A$28/(10^-N871))+(($A$28*$A$29)/(10^-N871)^2))*1</f>
        <v>1.964386606559047</v>
      </c>
      <c r="AF871" s="44">
        <f>AD871/(1+($A$28/(10^-N871))+(($A$28*$A$29)/(10^-N871)^2))*($A$28/(10^-N871))</f>
        <v>7.7545117679978208</v>
      </c>
      <c r="AG871" s="44">
        <f>AD871/(1+($A$28/(10^-N871))+(($A$28*$A$29)/(10^-N871)^2))*(($A$28*$A$29)/(10^-N871)^2)</f>
        <v>2.7564078012838637E-3</v>
      </c>
      <c r="AH871" s="45">
        <f>AD871+AB871+SUM($AA$833:AA871)</f>
        <v>29.850725855866177</v>
      </c>
      <c r="AI871" s="45">
        <f>AD871+AB871+SUM($AA$870:AA871)+$AI$870-$AH$870</f>
        <v>56.674546576318306</v>
      </c>
    </row>
    <row r="872" spans="4:37" ht="14.4" x14ac:dyDescent="0.3">
      <c r="E872" s="28">
        <v>42376.615277777775</v>
      </c>
      <c r="F872" s="86">
        <f t="shared" si="396"/>
        <v>2493.1354166666642</v>
      </c>
      <c r="G872" s="10">
        <v>25917</v>
      </c>
      <c r="H872" s="10">
        <v>11502</v>
      </c>
      <c r="J872" s="10">
        <v>21</v>
      </c>
      <c r="L872" s="17">
        <v>1041</v>
      </c>
      <c r="N872" s="42">
        <v>7.12</v>
      </c>
      <c r="V872" s="43">
        <f t="shared" si="386"/>
        <v>4.0479211561714537E-2</v>
      </c>
      <c r="W872" s="43">
        <f t="shared" si="387"/>
        <v>5.6323076492118842</v>
      </c>
      <c r="X872" s="43">
        <f t="shared" si="388"/>
        <v>2.3489100416830441E-2</v>
      </c>
      <c r="Y872" s="22">
        <f>X872+W872+SUM($V$870:V872)+$Y$870</f>
        <v>7.2247558323411658</v>
      </c>
      <c r="Z872" s="1">
        <f t="shared" si="397"/>
        <v>5.1600069606101808E-3</v>
      </c>
      <c r="AA872" s="22">
        <f t="shared" si="389"/>
        <v>9.1210200490780366E-2</v>
      </c>
      <c r="AB872" s="44">
        <f t="shared" si="390"/>
        <v>12.69105523775208</v>
      </c>
      <c r="AC872" s="44">
        <f t="shared" si="391"/>
        <v>1.5698093622881679</v>
      </c>
      <c r="AD872" s="44">
        <f t="shared" si="392"/>
        <v>7.7689109889686279</v>
      </c>
      <c r="AE872" s="44">
        <f>AD872/(1+($A$28/(10^-N872))+(($A$28*$A$29)/(10^-N872)^2))*1</f>
        <v>1.5698093622881684</v>
      </c>
      <c r="AF872" s="44">
        <f>AD872/(1+($A$28/(10^-N872))+(($A$28*$A$29)/(10^-N872)^2))*($A$28/(10^-N872))</f>
        <v>6.1968988857544671</v>
      </c>
      <c r="AG872" s="44">
        <f>AD872/(1+($A$28/(10^-N872))+(($A$28*$A$29)/(10^-N872)^2))*(($A$28*$A$29)/(10^-N872)^2)</f>
        <v>2.2027409259927112E-3</v>
      </c>
      <c r="AH872" s="45">
        <f>AD872+AB872+SUM($AA$833:AA872)</f>
        <v>24.799249762368134</v>
      </c>
      <c r="AI872" s="45">
        <f>AD872+AB872+SUM($AA$870:AA872)+$AI$870-$AH$870</f>
        <v>51.623070482820253</v>
      </c>
    </row>
    <row r="873" spans="4:37" ht="14.4" x14ac:dyDescent="0.3">
      <c r="E873" s="28">
        <v>42480.533333333333</v>
      </c>
      <c r="F873" s="86">
        <f t="shared" si="396"/>
        <v>2597.0534722222219</v>
      </c>
      <c r="G873" s="10">
        <v>32685</v>
      </c>
      <c r="H873" s="10">
        <v>14522</v>
      </c>
      <c r="J873" s="10">
        <v>16</v>
      </c>
      <c r="K873" s="17">
        <v>5</v>
      </c>
      <c r="L873" s="17">
        <v>1089</v>
      </c>
      <c r="N873" s="42">
        <v>7.12</v>
      </c>
      <c r="V873" s="43">
        <f t="shared" si="386"/>
        <v>5.3464100476853876E-2</v>
      </c>
      <c r="W873" s="43">
        <f t="shared" si="387"/>
        <v>7.4390347651638464</v>
      </c>
      <c r="X873" s="43">
        <f t="shared" si="388"/>
        <v>3.1023915149179872E-2</v>
      </c>
      <c r="Y873" s="22">
        <f>X873+W873+SUM($V$870:V873)+$Y$870</f>
        <v>9.0924818635023321</v>
      </c>
      <c r="Z873" s="1">
        <f t="shared" si="397"/>
        <v>5.5294183551256636E-3</v>
      </c>
      <c r="AA873" s="22">
        <f t="shared" si="389"/>
        <v>0.12033288280443251</v>
      </c>
      <c r="AB873" s="44">
        <f t="shared" si="390"/>
        <v>16.743206948036107</v>
      </c>
      <c r="AC873" s="44">
        <f t="shared" si="391"/>
        <v>2.0710368467682221</v>
      </c>
      <c r="AD873" s="44">
        <f t="shared" si="392"/>
        <v>10.249461688751865</v>
      </c>
      <c r="AE873" s="44">
        <f t="shared" ref="AE873:AE874" si="398">AD873/(1+($A$28/(10^-N873))+(($A$28*$A$29)/(10^-N873)^2))*1</f>
        <v>2.0710368467682221</v>
      </c>
      <c r="AF873" s="44">
        <f t="shared" ref="AF873:AF874" si="399">AD873/(1+($A$28/(10^-N873))+(($A$28*$A$29)/(10^-N873)^2))*($A$28/(10^-N873))</f>
        <v>8.1755187836231755</v>
      </c>
      <c r="AG873" s="44">
        <f t="shared" ref="AG873:AG874" si="400">AD873/(1+($A$28/(10^-N873))+(($A$28*$A$29)/(10^-N873)^2))*(($A$28*$A$29)/(10^-N873)^2)</f>
        <v>2.9060583604659531E-3</v>
      </c>
      <c r="AH873" s="45">
        <f>AD873+AB873+SUM($AA$833:AA873)</f>
        <v>31.452285055239827</v>
      </c>
      <c r="AI873" s="45">
        <f>AD873+AB873+SUM($AA$870:AA873)+$AI$870-$AH$870</f>
        <v>58.276105775691946</v>
      </c>
    </row>
    <row r="874" spans="4:37" ht="14.4" x14ac:dyDescent="0.3">
      <c r="E874" s="28">
        <v>42612.487500000003</v>
      </c>
      <c r="F874" s="86">
        <f t="shared" si="396"/>
        <v>2729.007638888892</v>
      </c>
      <c r="G874" s="10">
        <v>34484</v>
      </c>
      <c r="H874" s="10">
        <v>17324</v>
      </c>
      <c r="J874" s="10">
        <v>13</v>
      </c>
      <c r="L874" s="17">
        <v>1085</v>
      </c>
      <c r="N874" s="42">
        <v>7.12</v>
      </c>
      <c r="V874" s="43">
        <f t="shared" si="386"/>
        <v>6.3545655701713138E-2</v>
      </c>
      <c r="W874" s="43">
        <f t="shared" si="387"/>
        <v>8.8417898687892347</v>
      </c>
      <c r="X874" s="43">
        <f t="shared" si="388"/>
        <v>3.6873996064750718E-2</v>
      </c>
      <c r="Y874" s="22">
        <f>X874+W874+SUM($V$870:V874)+$Y$870</f>
        <v>10.564632703745003</v>
      </c>
      <c r="Z874" s="1">
        <f>LINEST(Y872:Y874,E872:E874,TRUE,TRUE)</f>
        <v>1.4027181794052617E-2</v>
      </c>
      <c r="AA874" s="22">
        <f t="shared" si="389"/>
        <v>0.12648974781908773</v>
      </c>
      <c r="AB874" s="44">
        <f t="shared" si="390"/>
        <v>17.599877732355576</v>
      </c>
      <c r="AC874" s="44">
        <f t="shared" si="391"/>
        <v>2.1770020161280588</v>
      </c>
      <c r="AD874" s="44">
        <f t="shared" si="392"/>
        <v>10.773878212480328</v>
      </c>
      <c r="AE874" s="44">
        <f t="shared" si="398"/>
        <v>2.1770020161280592</v>
      </c>
      <c r="AF874" s="44">
        <f t="shared" si="399"/>
        <v>8.5938214487172431</v>
      </c>
      <c r="AG874" s="44">
        <f t="shared" si="400"/>
        <v>3.05474763502757E-3</v>
      </c>
      <c r="AH874" s="45">
        <f>AD874+AB874+SUM($AA$833:AA874)</f>
        <v>32.959862111106851</v>
      </c>
      <c r="AI874" s="45">
        <f>AD874+AB874+SUM($AA$870:AA874)+$AI$870-$AH$870</f>
        <v>59.783682831558977</v>
      </c>
      <c r="AJ874" s="1">
        <f>LINEST(AI872:AI874,F872:F874,TRUE,TRUE)</f>
        <v>3.3575176045026051E-2</v>
      </c>
      <c r="AK874" s="1">
        <f>AJ874/Z874</f>
        <v>2.3935795898262033</v>
      </c>
    </row>
    <row r="875" spans="4:37" x14ac:dyDescent="0.25">
      <c r="E875" s="28">
        <v>42760.604861111111</v>
      </c>
      <c r="F875" s="86">
        <f t="shared" si="396"/>
        <v>2877.125</v>
      </c>
      <c r="G875" s="10">
        <v>35550</v>
      </c>
      <c r="H875" s="10">
        <v>22888</v>
      </c>
      <c r="J875" s="10">
        <v>12</v>
      </c>
      <c r="L875" s="17">
        <v>1073</v>
      </c>
      <c r="V875" s="17">
        <f t="shared" si="386"/>
        <v>8.3026268363378022E-2</v>
      </c>
      <c r="W875" s="17">
        <f t="shared" si="387"/>
        <v>11.552336825425208</v>
      </c>
      <c r="X875" s="17">
        <f t="shared" si="388"/>
        <v>4.8178121054774203E-2</v>
      </c>
      <c r="AA875" s="17">
        <f t="shared" si="389"/>
        <v>0.12895770011875607</v>
      </c>
      <c r="AB875" s="17">
        <f t="shared" si="390"/>
        <v>17.943270453681674</v>
      </c>
      <c r="AC875" s="17">
        <f t="shared" si="391"/>
        <v>2.219477688858233</v>
      </c>
    </row>
    <row r="876" spans="4:37" x14ac:dyDescent="0.25">
      <c r="D876" s="19" t="s">
        <v>164</v>
      </c>
      <c r="E876" s="28">
        <v>42828.438194444447</v>
      </c>
      <c r="F876" s="86">
        <f t="shared" si="396"/>
        <v>2944.9583333333358</v>
      </c>
      <c r="G876" s="10">
        <v>30977</v>
      </c>
      <c r="H876" s="10">
        <v>23206</v>
      </c>
      <c r="J876" s="10">
        <v>15</v>
      </c>
      <c r="L876" s="17">
        <v>1067</v>
      </c>
      <c r="V876" s="17">
        <f t="shared" si="386"/>
        <v>8.3709097461037524E-2</v>
      </c>
      <c r="W876" s="17">
        <f t="shared" si="387"/>
        <v>11.647346174705357</v>
      </c>
      <c r="X876" s="17">
        <f t="shared" si="388"/>
        <v>4.8574350146786148E-2</v>
      </c>
      <c r="AA876" s="17">
        <f t="shared" si="389"/>
        <v>0.11174078738475218</v>
      </c>
      <c r="AB876" s="17">
        <f t="shared" si="390"/>
        <v>15.547696391185376</v>
      </c>
      <c r="AC876" s="17">
        <f t="shared" si="391"/>
        <v>1.9231591778352293</v>
      </c>
    </row>
    <row r="877" spans="4:37" x14ac:dyDescent="0.25">
      <c r="D877" s="19"/>
      <c r="E877" s="28">
        <v>42828.592361111114</v>
      </c>
      <c r="F877" s="86">
        <f t="shared" si="396"/>
        <v>2945.1125000000029</v>
      </c>
      <c r="G877" s="10">
        <v>7421</v>
      </c>
      <c r="H877" s="10">
        <v>136.9</v>
      </c>
      <c r="J877" s="10">
        <v>44</v>
      </c>
      <c r="L877" s="17">
        <v>1054</v>
      </c>
      <c r="V877" s="17">
        <f t="shared" si="386"/>
        <v>4.8781147380874424E-4</v>
      </c>
      <c r="W877" s="17">
        <f t="shared" si="387"/>
        <v>6.7874451831095389E-2</v>
      </c>
      <c r="X877" s="17">
        <f t="shared" si="388"/>
        <v>2.8306511541872329E-4</v>
      </c>
      <c r="AA877" s="17">
        <f t="shared" si="389"/>
        <v>2.6443016414424331E-2</v>
      </c>
      <c r="AB877" s="17">
        <f t="shared" si="390"/>
        <v>3.6793010010121177</v>
      </c>
      <c r="AC877" s="17">
        <f t="shared" si="391"/>
        <v>0.45510803080296869</v>
      </c>
    </row>
    <row r="878" spans="4:37" x14ac:dyDescent="0.25">
      <c r="D878" s="19"/>
      <c r="E878" s="28">
        <v>42969.445833333331</v>
      </c>
      <c r="F878" s="86">
        <f t="shared" si="396"/>
        <v>3085.9659722222204</v>
      </c>
      <c r="G878" s="10">
        <v>18016</v>
      </c>
      <c r="H878" s="10">
        <v>4415</v>
      </c>
      <c r="J878" s="10">
        <v>12</v>
      </c>
      <c r="L878" s="17">
        <v>1049</v>
      </c>
      <c r="V878" s="17">
        <f t="shared" si="386"/>
        <v>1.5657201769543414E-2</v>
      </c>
      <c r="W878" s="17">
        <f t="shared" si="387"/>
        <v>2.1785547170899</v>
      </c>
      <c r="X878" s="17">
        <f t="shared" si="388"/>
        <v>9.0854927856159843E-3</v>
      </c>
      <c r="AA878" s="17">
        <f t="shared" si="389"/>
        <v>6.3891313041923942E-2</v>
      </c>
      <c r="AB878" s="17">
        <f t="shared" si="390"/>
        <v>8.8898848885824791</v>
      </c>
      <c r="AC878" s="17">
        <f t="shared" si="391"/>
        <v>1.0996268053619123</v>
      </c>
    </row>
    <row r="879" spans="4:37" x14ac:dyDescent="0.25">
      <c r="D879" s="19"/>
      <c r="E879" s="28">
        <v>43055.559027777781</v>
      </c>
      <c r="F879" s="86">
        <f t="shared" si="396"/>
        <v>3172.0791666666701</v>
      </c>
      <c r="G879" s="10">
        <v>18880</v>
      </c>
      <c r="H879" s="10">
        <v>6687</v>
      </c>
      <c r="J879" s="10">
        <v>26</v>
      </c>
      <c r="L879" s="17">
        <v>1034</v>
      </c>
      <c r="V879" s="17">
        <f t="shared" si="386"/>
        <v>2.3375441058108876E-2</v>
      </c>
      <c r="W879" s="17">
        <f t="shared" si="387"/>
        <v>3.2524762809315866</v>
      </c>
      <c r="X879" s="17">
        <f t="shared" si="388"/>
        <v>1.3564199032496281E-2</v>
      </c>
      <c r="AA879" s="17">
        <f t="shared" si="389"/>
        <v>6.599795531286011E-2</v>
      </c>
      <c r="AB879" s="17">
        <f t="shared" si="390"/>
        <v>9.1830046633749607</v>
      </c>
      <c r="AC879" s="17">
        <f t="shared" si="391"/>
        <v>1.1358840084171991</v>
      </c>
    </row>
    <row r="880" spans="4:37" x14ac:dyDescent="0.25">
      <c r="D880" s="19"/>
      <c r="E880" s="28">
        <v>43122.492361111108</v>
      </c>
      <c r="G880" s="10">
        <v>20579.5</v>
      </c>
      <c r="H880" s="10">
        <v>8071.86</v>
      </c>
      <c r="J880" s="10">
        <v>74</v>
      </c>
      <c r="L880" s="17">
        <v>1095</v>
      </c>
      <c r="V880" s="17">
        <f t="shared" si="386"/>
        <v>2.9881038845101866E-2</v>
      </c>
      <c r="W880" s="17">
        <f t="shared" si="387"/>
        <v>4.1576700029612983</v>
      </c>
      <c r="X880" s="17">
        <f t="shared" si="388"/>
        <v>1.7339238955327119E-2</v>
      </c>
      <c r="AA880" s="17">
        <f t="shared" si="389"/>
        <v>7.6182792926633255E-2</v>
      </c>
      <c r="AB880" s="17">
        <f t="shared" si="390"/>
        <v>10.600130555527729</v>
      </c>
      <c r="AC880" s="17">
        <f t="shared" si="391"/>
        <v>1.3111741991355261</v>
      </c>
    </row>
    <row r="881" spans="4:35" x14ac:dyDescent="0.25">
      <c r="E881" s="28"/>
    </row>
    <row r="882" spans="4:35" ht="14.4" thickBot="1" x14ac:dyDescent="0.3">
      <c r="D882" s="87" t="s">
        <v>133</v>
      </c>
      <c r="E882" s="87"/>
      <c r="F882" s="86"/>
      <c r="G882" s="86"/>
      <c r="H882" s="86"/>
      <c r="I882" s="86"/>
      <c r="J882" s="86"/>
      <c r="K882" s="86"/>
      <c r="L882" s="86"/>
      <c r="M882" s="86"/>
      <c r="N882" s="86"/>
      <c r="O882" s="90"/>
      <c r="P882" s="90"/>
      <c r="Q882" s="90"/>
      <c r="R882" s="87"/>
      <c r="S882" s="87"/>
    </row>
    <row r="883" spans="4:35" ht="15" thickBot="1" x14ac:dyDescent="0.35">
      <c r="D883" s="87"/>
      <c r="E883" s="89">
        <f>E884-1</f>
        <v>39883.484027777777</v>
      </c>
      <c r="F883" s="86"/>
      <c r="G883" s="86"/>
      <c r="H883" s="86"/>
      <c r="I883" s="86"/>
      <c r="J883" s="86"/>
      <c r="K883" s="86"/>
      <c r="L883" s="79">
        <v>1037</v>
      </c>
      <c r="M883" s="86"/>
      <c r="N883" s="42">
        <v>7.12</v>
      </c>
      <c r="O883" s="95">
        <v>91.05</v>
      </c>
      <c r="P883" s="94">
        <v>15.6</v>
      </c>
      <c r="Q883" s="101">
        <f>P883-S883</f>
        <v>8.2243199999999987</v>
      </c>
      <c r="R883" s="87">
        <v>47.28</v>
      </c>
      <c r="S883" s="85">
        <f>R883*P883/100</f>
        <v>7.37568</v>
      </c>
      <c r="T883" s="40">
        <f>Q883/$A$18+S883</f>
        <v>10.802479999999999</v>
      </c>
      <c r="U883" s="40">
        <f>$A$16-T883</f>
        <v>106.19752</v>
      </c>
      <c r="V883" s="43">
        <f t="shared" ref="V883:V930" si="401">($A$15*L883/1000/$A$13*H883)/$Q$883</f>
        <v>0</v>
      </c>
      <c r="W883" s="43">
        <f t="shared" ref="W883:W930" si="402">($U$883*L883/1000/$A$13*H883)/$Q$883</f>
        <v>0</v>
      </c>
      <c r="X883" s="43">
        <f t="shared" ref="X883:X930" si="403">($A$46*$S$883*H883*L883/1000000)/$Q$883</f>
        <v>0</v>
      </c>
      <c r="Y883" s="22">
        <f>X883+W883+SUM($V$883:V883)</f>
        <v>0</v>
      </c>
      <c r="Z883" s="22"/>
      <c r="AA883" s="22">
        <f t="shared" ref="AA883:AA930" si="404">($A$15*L883/1000/$A$13*G883)/$Q$883</f>
        <v>0</v>
      </c>
      <c r="AB883" s="44">
        <f t="shared" ref="AB883:AB930" si="405">($U$883*L883/1000/$A$13*G883)/$Q$883</f>
        <v>0</v>
      </c>
      <c r="AC883" s="44">
        <f t="shared" ref="AC883:AC930" si="406">($A$14*$S$883/1000*G883/1000000*L883/1000*1000000)/$Q$883</f>
        <v>0</v>
      </c>
      <c r="AD883" s="44">
        <f t="shared" ref="AD883:AD927" si="407">($A$14*((L883/1000)*G883/10^6)*(1+($A$28/(10^-N883))+(($A$28*$A$29)/(10^-N883)^2))*1000000)*$S$883/1000/$Q$883</f>
        <v>0</v>
      </c>
      <c r="AE883" s="44">
        <f>AD883/(1+($A$28/(10^-N883))+(($A$28*$A$29)/(10^-N883)^2))*1</f>
        <v>0</v>
      </c>
      <c r="AF883" s="44">
        <f>AD883/(1+($A$28/(10^-N883))+(($A$28*$A$29)/(10^-N883)^2))*($A$28/(10^-N883))</f>
        <v>0</v>
      </c>
      <c r="AG883" s="44">
        <f>AD883/(1+($A$28/(10^-N883))+(($A$28*$A$29)/(10^-N883)^2))*(($A$28*$A$29)/(10^-N883)^2)</f>
        <v>0</v>
      </c>
      <c r="AH883" s="45">
        <f>AD883+AB883+SUM($AA$883:AA883)</f>
        <v>0</v>
      </c>
      <c r="AI883" s="45">
        <f>AD883+AB883+SUM($AA$883:AA883)</f>
        <v>0</v>
      </c>
    </row>
    <row r="884" spans="4:35" ht="14.4" x14ac:dyDescent="0.3">
      <c r="D884" s="87" t="s">
        <v>132</v>
      </c>
      <c r="E884" s="89">
        <v>39884.484027777777</v>
      </c>
      <c r="F884" s="86">
        <f>E884-E$883</f>
        <v>1</v>
      </c>
      <c r="G884" s="86">
        <v>4801</v>
      </c>
      <c r="H884" s="86">
        <v>2.88</v>
      </c>
      <c r="I884" s="86"/>
      <c r="J884" s="86">
        <v>816</v>
      </c>
      <c r="K884" s="86"/>
      <c r="L884" s="79">
        <v>1037</v>
      </c>
      <c r="M884" s="86"/>
      <c r="N884" s="42">
        <v>7.12</v>
      </c>
      <c r="V884" s="43">
        <f t="shared" si="401"/>
        <v>1.1818309824960163E-5</v>
      </c>
      <c r="W884" s="43">
        <f t="shared" si="402"/>
        <v>1.6734335920032043E-3</v>
      </c>
      <c r="X884" s="43">
        <f t="shared" si="403"/>
        <v>5.8588656043687788E-6</v>
      </c>
      <c r="Y884" s="22">
        <f>X884+W884+SUM($V$883:V884)</f>
        <v>1.6911107674325333E-3</v>
      </c>
      <c r="Z884" s="22"/>
      <c r="AA884" s="22">
        <f t="shared" si="404"/>
        <v>1.9701286621400603E-2</v>
      </c>
      <c r="AB884" s="44">
        <f t="shared" si="405"/>
        <v>2.7896370400025639</v>
      </c>
      <c r="AC884" s="44">
        <f t="shared" si="406"/>
        <v>0.28968227264603996</v>
      </c>
      <c r="AD884" s="44">
        <f t="shared" si="407"/>
        <v>1.4336236267497178</v>
      </c>
      <c r="AE884" s="44">
        <f t="shared" ref="AE884:AE921" si="408">AD884/(1+($A$28/(10^-N884))+(($A$28*$A$29)/(10^-N884)^2))*1</f>
        <v>0.28968227264603991</v>
      </c>
      <c r="AF884" s="44">
        <f t="shared" ref="AF884:AF921" si="409">AD884/(1+($A$28/(10^-N884))+(($A$28*$A$29)/(10^-N884)^2))*($A$28/(10^-N884))</f>
        <v>1.1435348748121021</v>
      </c>
      <c r="AG884" s="44">
        <f t="shared" ref="AG884:AG921" si="410">AD884/(1+($A$28/(10^-N884))+(($A$28*$A$29)/(10^-N884)^2))*(($A$28*$A$29)/(10^-N884)^2)</f>
        <v>4.0647929157583689E-4</v>
      </c>
      <c r="AH884" s="45">
        <f>AD884+AB884+SUM($AA$883:AA884)</f>
        <v>4.2429619533736824</v>
      </c>
      <c r="AI884" s="45">
        <f>AD884+AB884+SUM($AA$883:AA884)</f>
        <v>4.2429619533736824</v>
      </c>
    </row>
    <row r="885" spans="4:35" ht="14.4" x14ac:dyDescent="0.3">
      <c r="D885" s="87" t="s">
        <v>37</v>
      </c>
      <c r="E885" s="89">
        <v>39891.472916666666</v>
      </c>
      <c r="F885" s="86">
        <f t="shared" ref="F885:F929" si="411">E885-E$883</f>
        <v>7.9888888888890506</v>
      </c>
      <c r="G885" s="86">
        <v>11328</v>
      </c>
      <c r="H885" s="86">
        <v>7.9</v>
      </c>
      <c r="I885" s="86"/>
      <c r="J885" s="86">
        <v>1045</v>
      </c>
      <c r="K885" s="86"/>
      <c r="L885" s="79">
        <v>1037</v>
      </c>
      <c r="M885" s="86"/>
      <c r="N885" s="42">
        <v>7.12</v>
      </c>
      <c r="O885" s="90"/>
      <c r="P885" s="90"/>
      <c r="Q885" s="90"/>
      <c r="R885" s="88"/>
      <c r="S885" s="87"/>
      <c r="V885" s="43">
        <f t="shared" si="401"/>
        <v>3.2418280422633784E-5</v>
      </c>
      <c r="W885" s="43">
        <f t="shared" si="402"/>
        <v>4.590321311397679E-3</v>
      </c>
      <c r="X885" s="43">
        <f t="shared" si="403"/>
        <v>1.6071193845317133E-5</v>
      </c>
      <c r="Y885" s="22">
        <f>X885+W885+SUM($V$883:V885)</f>
        <v>4.6506290954905901E-3</v>
      </c>
      <c r="Z885" s="22"/>
      <c r="AA885" s="22">
        <f t="shared" si="404"/>
        <v>4.6485351978176645E-2</v>
      </c>
      <c r="AB885" s="44">
        <f t="shared" si="405"/>
        <v>6.5821721285459365</v>
      </c>
      <c r="AC885" s="44">
        <f t="shared" si="406"/>
        <v>0.68350776599340568</v>
      </c>
      <c r="AD885" s="44">
        <f t="shared" si="407"/>
        <v>3.3826470409957921</v>
      </c>
      <c r="AE885" s="44">
        <f t="shared" si="408"/>
        <v>0.68350776599340535</v>
      </c>
      <c r="AF885" s="44">
        <f t="shared" si="409"/>
        <v>2.698180183684959</v>
      </c>
      <c r="AG885" s="44">
        <f t="shared" si="410"/>
        <v>9.5909131742784391E-4</v>
      </c>
      <c r="AH885" s="45">
        <f>AD885+AB885+SUM($AA$883:AA885)</f>
        <v>10.031005808141305</v>
      </c>
      <c r="AI885" s="45">
        <f>AD885+AB885+SUM($AA$883:AA885)</f>
        <v>10.031005808141305</v>
      </c>
    </row>
    <row r="886" spans="4:35" ht="14.4" x14ac:dyDescent="0.3">
      <c r="D886" s="87">
        <v>4</v>
      </c>
      <c r="E886" s="89">
        <v>39897.693055555559</v>
      </c>
      <c r="F886" s="86">
        <f t="shared" si="411"/>
        <v>14.209027777782467</v>
      </c>
      <c r="G886" s="86">
        <v>17532</v>
      </c>
      <c r="H886" s="86">
        <v>2.52</v>
      </c>
      <c r="I886" s="86"/>
      <c r="J886" s="86">
        <v>1260</v>
      </c>
      <c r="K886" s="86"/>
      <c r="L886" s="79">
        <v>1037</v>
      </c>
      <c r="M886" s="86"/>
      <c r="N886" s="42">
        <v>7.12</v>
      </c>
      <c r="O886" s="90"/>
      <c r="P886" s="90"/>
      <c r="Q886" s="90"/>
      <c r="R886" s="87"/>
      <c r="S886" s="87"/>
      <c r="V886" s="43">
        <f t="shared" si="401"/>
        <v>1.0341021096840142E-5</v>
      </c>
      <c r="W886" s="43">
        <f t="shared" si="402"/>
        <v>1.4642543930028038E-3</v>
      </c>
      <c r="X886" s="43">
        <f t="shared" si="403"/>
        <v>5.1265074038226814E-6</v>
      </c>
      <c r="Y886" s="22">
        <f>X886+W886+SUM($V$883:V886)</f>
        <v>1.5239585117510608E-3</v>
      </c>
      <c r="Z886" s="1">
        <f t="shared" ref="Z886:Z923" si="412">LINEST(Y883:Y886,E883:E886,TRUE,TRUE)</f>
        <v>1.1258245698034307E-4</v>
      </c>
      <c r="AA886" s="22">
        <f t="shared" si="404"/>
        <v>7.1943961059444991E-2</v>
      </c>
      <c r="AB886" s="44">
        <f t="shared" si="405"/>
        <v>10.187026991319506</v>
      </c>
      <c r="AC886" s="44">
        <f t="shared" si="406"/>
        <v>1.0578441166486923</v>
      </c>
      <c r="AD886" s="44">
        <f t="shared" si="407"/>
        <v>5.2352196259479378</v>
      </c>
      <c r="AE886" s="44">
        <f t="shared" si="408"/>
        <v>1.0578441166486923</v>
      </c>
      <c r="AF886" s="44">
        <f t="shared" si="409"/>
        <v>4.1758911529276759</v>
      </c>
      <c r="AG886" s="44">
        <f t="shared" si="410"/>
        <v>1.4843563715700005E-3</v>
      </c>
      <c r="AH886" s="45">
        <f>AD886+AB886+SUM($AA$883:AA886)</f>
        <v>15.560377216926465</v>
      </c>
      <c r="AI886" s="45">
        <f>AD886+AB886+SUM($AA$883:AA886)</f>
        <v>15.560377216926465</v>
      </c>
    </row>
    <row r="887" spans="4:35" ht="16.8" x14ac:dyDescent="0.3">
      <c r="D887" s="87" t="s">
        <v>82</v>
      </c>
      <c r="E887" s="89">
        <v>39913.654861111114</v>
      </c>
      <c r="F887" s="86">
        <f t="shared" si="411"/>
        <v>30.170833333337214</v>
      </c>
      <c r="G887" s="86">
        <v>36348</v>
      </c>
      <c r="H887" s="86">
        <v>2.23</v>
      </c>
      <c r="I887" s="86"/>
      <c r="J887" s="86">
        <v>1617</v>
      </c>
      <c r="K887" s="86"/>
      <c r="L887" s="79">
        <v>1037</v>
      </c>
      <c r="M887" s="86"/>
      <c r="N887" s="42">
        <v>7.12</v>
      </c>
      <c r="O887" s="90"/>
      <c r="P887" s="90"/>
      <c r="Q887" s="90"/>
      <c r="R887" s="87"/>
      <c r="S887" s="87"/>
      <c r="V887" s="43">
        <f t="shared" si="401"/>
        <v>9.1509829547434594E-6</v>
      </c>
      <c r="W887" s="43">
        <f t="shared" si="402"/>
        <v>1.29574892714137E-3</v>
      </c>
      <c r="X887" s="43">
        <f t="shared" si="403"/>
        <v>4.5365521867161027E-6</v>
      </c>
      <c r="Y887" s="22">
        <f>X887+W887+SUM($V$883:V887)</f>
        <v>1.3640140736272636E-3</v>
      </c>
      <c r="Z887" s="1">
        <f t="shared" si="412"/>
        <v>-4.622655733954767E-5</v>
      </c>
      <c r="AA887" s="22">
        <f t="shared" si="404"/>
        <v>0.14915691858251806</v>
      </c>
      <c r="AB887" s="44">
        <f t="shared" si="405"/>
        <v>21.120126459073774</v>
      </c>
      <c r="AC887" s="44">
        <f t="shared" si="406"/>
        <v>2.1931621008411293</v>
      </c>
      <c r="AD887" s="44">
        <f t="shared" si="407"/>
        <v>10.853853694042643</v>
      </c>
      <c r="AE887" s="44">
        <f t="shared" si="408"/>
        <v>2.1931621008411279</v>
      </c>
      <c r="AF887" s="44">
        <f t="shared" si="409"/>
        <v>8.6576141698959113</v>
      </c>
      <c r="AG887" s="44">
        <f t="shared" si="410"/>
        <v>3.07742330560269E-3</v>
      </c>
      <c r="AH887" s="45">
        <f>AD887+AB887+SUM($AA$883:AA887)</f>
        <v>32.261267671357956</v>
      </c>
      <c r="AI887" s="45">
        <f>AD887+AB887+SUM($AA$883:AA887)</f>
        <v>32.261267671357956</v>
      </c>
    </row>
    <row r="888" spans="4:35" ht="14.4" x14ac:dyDescent="0.3">
      <c r="D888" s="92">
        <f>8.315*(273+D886)/101325*1000000</f>
        <v>22731.359486799898</v>
      </c>
      <c r="E888" s="89">
        <v>39920.777083333334</v>
      </c>
      <c r="F888" s="86">
        <f t="shared" si="411"/>
        <v>37.293055555557657</v>
      </c>
      <c r="G888" s="86">
        <v>45047</v>
      </c>
      <c r="H888" s="86">
        <v>2.1</v>
      </c>
      <c r="I888" s="86"/>
      <c r="J888" s="86">
        <v>1817</v>
      </c>
      <c r="K888" s="86"/>
      <c r="L888" s="79">
        <v>1037</v>
      </c>
      <c r="M888" s="86"/>
      <c r="N888" s="42">
        <v>7.12</v>
      </c>
      <c r="O888" s="90"/>
      <c r="P888" s="90"/>
      <c r="Q888" s="90"/>
      <c r="R888" s="87"/>
      <c r="S888" s="87"/>
      <c r="V888" s="43">
        <f t="shared" si="401"/>
        <v>8.6175175807001184E-6</v>
      </c>
      <c r="W888" s="43">
        <f t="shared" si="402"/>
        <v>1.2202119941690031E-3</v>
      </c>
      <c r="X888" s="43">
        <f t="shared" si="403"/>
        <v>4.2720895031855678E-6</v>
      </c>
      <c r="Y888" s="22">
        <f>X888+W888+SUM($V$883:V888)</f>
        <v>1.2968301955520662E-3</v>
      </c>
      <c r="Z888" s="1">
        <f t="shared" si="412"/>
        <v>-8.9282265675243757E-5</v>
      </c>
      <c r="AA888" s="22">
        <f t="shared" si="404"/>
        <v>0.18485395926561823</v>
      </c>
      <c r="AB888" s="44">
        <f t="shared" si="405"/>
        <v>26.174709381586233</v>
      </c>
      <c r="AC888" s="44">
        <f t="shared" si="406"/>
        <v>2.7180415196596881</v>
      </c>
      <c r="AD888" s="44">
        <f t="shared" si="407"/>
        <v>13.451456678649143</v>
      </c>
      <c r="AE888" s="44">
        <f t="shared" si="408"/>
        <v>2.7180415196596877</v>
      </c>
      <c r="AF888" s="44">
        <f t="shared" si="409"/>
        <v>10.729601230089724</v>
      </c>
      <c r="AG888" s="44">
        <f t="shared" si="410"/>
        <v>3.8139288997327066E-3</v>
      </c>
      <c r="AH888" s="45">
        <f>AD888+AB888+SUM($AA$883:AA888)</f>
        <v>40.098307537742535</v>
      </c>
      <c r="AI888" s="45">
        <f>AD888+AB888+SUM($AA$883:AA888)</f>
        <v>40.098307537742535</v>
      </c>
    </row>
    <row r="889" spans="4:35" ht="14.4" x14ac:dyDescent="0.3">
      <c r="D889" s="87"/>
      <c r="E889" s="89">
        <v>39940.654166666667</v>
      </c>
      <c r="F889" s="86">
        <f t="shared" si="411"/>
        <v>57.170138888890506</v>
      </c>
      <c r="G889" s="86">
        <v>63665</v>
      </c>
      <c r="H889" s="86">
        <v>6.29</v>
      </c>
      <c r="I889" s="86"/>
      <c r="J889" s="86">
        <v>276</v>
      </c>
      <c r="K889" s="86"/>
      <c r="L889" s="79">
        <v>1037</v>
      </c>
      <c r="M889" s="86"/>
      <c r="N889" s="42">
        <v>7.12</v>
      </c>
      <c r="O889" s="90"/>
      <c r="P889" s="90"/>
      <c r="Q889" s="90"/>
      <c r="R889" s="87"/>
      <c r="S889" s="87"/>
      <c r="V889" s="43">
        <f t="shared" si="401"/>
        <v>2.5811516944097023E-5</v>
      </c>
      <c r="W889" s="43">
        <f t="shared" si="402"/>
        <v>3.6548254492014425E-3</v>
      </c>
      <c r="X889" s="43">
        <f t="shared" si="403"/>
        <v>1.2795925226208199E-5</v>
      </c>
      <c r="Y889" s="22">
        <f>X889+W889+SUM($V$883:V889)</f>
        <v>3.7657790032516254E-3</v>
      </c>
      <c r="Z889" s="1">
        <f t="shared" si="412"/>
        <v>5.3033869974907393E-5</v>
      </c>
      <c r="AA889" s="22">
        <f t="shared" si="404"/>
        <v>0.26125440798822525</v>
      </c>
      <c r="AB889" s="44">
        <f t="shared" si="405"/>
        <v>36.992760289890278</v>
      </c>
      <c r="AC889" s="44">
        <f t="shared" si="406"/>
        <v>3.8414125990439776</v>
      </c>
      <c r="AD889" s="44">
        <f t="shared" si="407"/>
        <v>19.010966089777291</v>
      </c>
      <c r="AE889" s="44">
        <f t="shared" si="408"/>
        <v>3.8414125990439763</v>
      </c>
      <c r="AF889" s="44">
        <f t="shared" si="409"/>
        <v>15.164163258677874</v>
      </c>
      <c r="AG889" s="44">
        <f t="shared" si="410"/>
        <v>5.3902320554417111E-3</v>
      </c>
      <c r="AH889" s="45">
        <f>AD889+AB889+SUM($AA$883:AA889)</f>
        <v>56.737122265162952</v>
      </c>
      <c r="AI889" s="45">
        <f>AD889+AB889+SUM($AA$883:AA889)</f>
        <v>56.737122265162952</v>
      </c>
    </row>
    <row r="890" spans="4:35" ht="14.4" x14ac:dyDescent="0.3">
      <c r="D890" s="87"/>
      <c r="E890" s="89">
        <v>39959.669444444444</v>
      </c>
      <c r="F890" s="86">
        <f t="shared" si="411"/>
        <v>76.185416666667152</v>
      </c>
      <c r="G890" s="86">
        <v>77470</v>
      </c>
      <c r="H890" s="86">
        <v>3.34</v>
      </c>
      <c r="I890" s="86"/>
      <c r="J890" s="86">
        <v>648</v>
      </c>
      <c r="K890" s="86"/>
      <c r="L890" s="79">
        <v>1037</v>
      </c>
      <c r="M890" s="86"/>
      <c r="N890" s="42">
        <v>7.12</v>
      </c>
      <c r="O890" s="90"/>
      <c r="P890" s="90"/>
      <c r="Q890" s="90"/>
      <c r="R890" s="87"/>
      <c r="S890" s="87"/>
      <c r="V890" s="43">
        <f t="shared" si="401"/>
        <v>1.3705956533113521E-5</v>
      </c>
      <c r="W890" s="43">
        <f t="shared" si="402"/>
        <v>1.9407181240592717E-3</v>
      </c>
      <c r="X890" s="43">
        <f t="shared" si="403"/>
        <v>6.7946566383999029E-6</v>
      </c>
      <c r="Y890" s="22">
        <f>X890+W890+SUM($V$883:V890)</f>
        <v>2.0593763660547598E-3</v>
      </c>
      <c r="Z890" s="1">
        <f t="shared" si="412"/>
        <v>2.7611364660205976E-5</v>
      </c>
      <c r="AA890" s="22">
        <f t="shared" si="404"/>
        <v>0.3179043271318277</v>
      </c>
      <c r="AB890" s="44">
        <f t="shared" si="405"/>
        <v>45.014201518225086</v>
      </c>
      <c r="AC890" s="44">
        <f t="shared" si="406"/>
        <v>4.6743773509453685</v>
      </c>
      <c r="AD890" s="44">
        <f t="shared" si="407"/>
        <v>23.133268561612294</v>
      </c>
      <c r="AE890" s="44">
        <f t="shared" si="408"/>
        <v>4.6743773509453677</v>
      </c>
      <c r="AF890" s="44">
        <f t="shared" si="409"/>
        <v>18.452332170733918</v>
      </c>
      <c r="AG890" s="44">
        <f t="shared" si="410"/>
        <v>6.5590399330098066E-3</v>
      </c>
      <c r="AH890" s="45">
        <f>AD890+AB890+SUM($AA$883:AA890)</f>
        <v>69.198770292464587</v>
      </c>
      <c r="AI890" s="45">
        <f>AD890+AB890+SUM($AA$883:AA890)</f>
        <v>69.198770292464587</v>
      </c>
    </row>
    <row r="891" spans="4:35" ht="14.4" x14ac:dyDescent="0.3">
      <c r="D891" s="87"/>
      <c r="E891" s="89">
        <v>39974.490277777775</v>
      </c>
      <c r="F891" s="86">
        <f t="shared" si="411"/>
        <v>91.006249999998545</v>
      </c>
      <c r="G891" s="86">
        <v>84068</v>
      </c>
      <c r="H891" s="86">
        <v>5.17</v>
      </c>
      <c r="I891" s="86"/>
      <c r="J891" s="86">
        <v>865</v>
      </c>
      <c r="K891" s="86"/>
      <c r="L891" s="79">
        <v>1037</v>
      </c>
      <c r="M891" s="86"/>
      <c r="N891" s="42">
        <v>7.12</v>
      </c>
      <c r="O891" s="90"/>
      <c r="P891" s="90"/>
      <c r="Q891" s="90"/>
      <c r="R891" s="87"/>
      <c r="S891" s="87"/>
      <c r="V891" s="43">
        <f t="shared" si="401"/>
        <v>2.1215507567723622E-5</v>
      </c>
      <c r="W891" s="43">
        <f t="shared" si="402"/>
        <v>3.0040457189779743E-3</v>
      </c>
      <c r="X891" s="43">
        <f t="shared" si="403"/>
        <v>1.0517477491175896E-5</v>
      </c>
      <c r="Y891" s="22">
        <f>X891+W891+SUM($V$883:V891)</f>
        <v>3.1476422893939619E-3</v>
      </c>
      <c r="Z891" s="1">
        <f t="shared" si="412"/>
        <v>2.1615731900854869E-5</v>
      </c>
      <c r="AA891" s="22">
        <f t="shared" si="404"/>
        <v>0.34497974665442743</v>
      </c>
      <c r="AB891" s="44">
        <f t="shared" si="405"/>
        <v>48.847991393237983</v>
      </c>
      <c r="AC891" s="44">
        <f t="shared" si="406"/>
        <v>5.0724868354108068</v>
      </c>
      <c r="AD891" s="44">
        <f t="shared" si="407"/>
        <v>25.103493241740317</v>
      </c>
      <c r="AE891" s="44">
        <f t="shared" si="408"/>
        <v>5.0724868354108068</v>
      </c>
      <c r="AF891" s="44">
        <f t="shared" si="409"/>
        <v>20.023888743116807</v>
      </c>
      <c r="AG891" s="44">
        <f t="shared" si="410"/>
        <v>7.1176632127051562E-3</v>
      </c>
      <c r="AH891" s="45">
        <f>AD891+AB891+SUM($AA$883:AA891)</f>
        <v>75.347764594259942</v>
      </c>
      <c r="AI891" s="45">
        <f>AD891+AB891+SUM($AA$883:AA891)</f>
        <v>75.347764594259942</v>
      </c>
    </row>
    <row r="892" spans="4:35" ht="14.4" x14ac:dyDescent="0.3">
      <c r="D892" s="87"/>
      <c r="E892" s="89">
        <v>39993.490972222222</v>
      </c>
      <c r="F892" s="86">
        <f t="shared" si="411"/>
        <v>110.00694444444525</v>
      </c>
      <c r="G892" s="86">
        <v>88005</v>
      </c>
      <c r="H892" s="86">
        <v>7.99</v>
      </c>
      <c r="I892" s="86"/>
      <c r="J892" s="86">
        <v>1307</v>
      </c>
      <c r="K892" s="86"/>
      <c r="L892" s="79">
        <v>1037</v>
      </c>
      <c r="M892" s="86"/>
      <c r="N892" s="42">
        <v>7.12</v>
      </c>
      <c r="O892" s="90"/>
      <c r="P892" s="90"/>
      <c r="Q892" s="90"/>
      <c r="R892" s="87"/>
      <c r="S892" s="87"/>
      <c r="V892" s="43">
        <f t="shared" si="401"/>
        <v>3.278760260466379E-5</v>
      </c>
      <c r="W892" s="43">
        <f t="shared" si="402"/>
        <v>4.6426161111477789E-3</v>
      </c>
      <c r="X892" s="43">
        <f t="shared" si="403"/>
        <v>1.625428339545366E-5</v>
      </c>
      <c r="Y892" s="22">
        <f>X892+W892+SUM($V$883:V892)</f>
        <v>4.8247370900727088E-3</v>
      </c>
      <c r="Z892" s="1">
        <f t="shared" si="412"/>
        <v>2.3927957932198404E-5</v>
      </c>
      <c r="AA892" s="22">
        <f t="shared" si="404"/>
        <v>0.36113554032834</v>
      </c>
      <c r="AB892" s="44">
        <f t="shared" si="405"/>
        <v>51.135598355639587</v>
      </c>
      <c r="AC892" s="44">
        <f t="shared" si="406"/>
        <v>5.3100371598031124</v>
      </c>
      <c r="AD892" s="44">
        <f t="shared" si="407"/>
        <v>26.279118365363242</v>
      </c>
      <c r="AE892" s="44">
        <f t="shared" si="408"/>
        <v>5.3100371598031133</v>
      </c>
      <c r="AF892" s="44">
        <f t="shared" si="409"/>
        <v>20.961630214088537</v>
      </c>
      <c r="AG892" s="44">
        <f t="shared" si="410"/>
        <v>7.4509914715958202E-3</v>
      </c>
      <c r="AH892" s="45">
        <f>AD892+AB892+SUM($AA$883:AA892)</f>
        <v>79.172132220612809</v>
      </c>
      <c r="AI892" s="45">
        <f>AD892+AB892+SUM($AA$883:AA892)</f>
        <v>79.172132220612809</v>
      </c>
    </row>
    <row r="893" spans="4:35" ht="14.4" x14ac:dyDescent="0.3">
      <c r="D893" s="87"/>
      <c r="E893" s="89">
        <v>40007.566666666666</v>
      </c>
      <c r="F893" s="86">
        <f t="shared" si="411"/>
        <v>124.08263888888905</v>
      </c>
      <c r="G893" s="86">
        <v>96132</v>
      </c>
      <c r="H893" s="86">
        <v>5</v>
      </c>
      <c r="I893" s="86"/>
      <c r="J893" s="86">
        <v>182</v>
      </c>
      <c r="K893" s="86"/>
      <c r="L893" s="79">
        <v>1037</v>
      </c>
      <c r="M893" s="86"/>
      <c r="N893" s="42">
        <v>7.12</v>
      </c>
      <c r="O893" s="90"/>
      <c r="P893" s="90"/>
      <c r="Q893" s="90"/>
      <c r="R893" s="87"/>
      <c r="S893" s="87"/>
      <c r="V893" s="43">
        <f t="shared" si="401"/>
        <v>2.051789900166695E-5</v>
      </c>
      <c r="W893" s="43">
        <f t="shared" si="402"/>
        <v>2.9052666527833405E-3</v>
      </c>
      <c r="X893" s="43">
        <f t="shared" si="403"/>
        <v>1.0171641674251351E-5</v>
      </c>
      <c r="Y893" s="22">
        <f>X893+W893+SUM($V$883:V893)</f>
        <v>3.1018228889887344E-3</v>
      </c>
      <c r="Z893" s="1">
        <f t="shared" si="412"/>
        <v>3.1197606393226952E-5</v>
      </c>
      <c r="AA893" s="22">
        <f t="shared" si="404"/>
        <v>0.39448533336564945</v>
      </c>
      <c r="AB893" s="44">
        <f t="shared" si="405"/>
        <v>55.857818773073625</v>
      </c>
      <c r="AC893" s="44">
        <f t="shared" si="406"/>
        <v>5.8004032980648024</v>
      </c>
      <c r="AD893" s="44">
        <f t="shared" si="407"/>
        <v>28.705916785399683</v>
      </c>
      <c r="AE893" s="44">
        <f t="shared" si="408"/>
        <v>5.8004032980648015</v>
      </c>
      <c r="AF893" s="44">
        <f t="shared" si="409"/>
        <v>22.897374418962091</v>
      </c>
      <c r="AG893" s="44">
        <f t="shared" si="410"/>
        <v>8.139068372790742E-3</v>
      </c>
      <c r="AH893" s="45">
        <f>AD893+AB893+SUM($AA$883:AA893)</f>
        <v>86.715636391448939</v>
      </c>
      <c r="AI893" s="45">
        <f>AD893+AB893+SUM($AA$883:AA893)</f>
        <v>86.715636391448939</v>
      </c>
    </row>
    <row r="894" spans="4:35" ht="14.4" x14ac:dyDescent="0.3">
      <c r="D894" s="87"/>
      <c r="E894" s="89">
        <v>40021.443749999999</v>
      </c>
      <c r="F894" s="86">
        <f t="shared" si="411"/>
        <v>137.9597222222219</v>
      </c>
      <c r="G894" s="86">
        <v>100036</v>
      </c>
      <c r="H894" s="86">
        <v>4.5199999999999996</v>
      </c>
      <c r="I894" s="86"/>
      <c r="J894" s="86">
        <v>253</v>
      </c>
      <c r="K894" s="86"/>
      <c r="L894" s="79">
        <v>1037</v>
      </c>
      <c r="M894" s="86"/>
      <c r="N894" s="42">
        <v>7.12</v>
      </c>
      <c r="O894" s="90"/>
      <c r="P894" s="90"/>
      <c r="Q894" s="90"/>
      <c r="R894" s="87"/>
      <c r="S894" s="87"/>
      <c r="V894" s="43">
        <f t="shared" si="401"/>
        <v>1.8548180697506921E-5</v>
      </c>
      <c r="W894" s="43">
        <f t="shared" si="402"/>
        <v>2.6263610541161398E-3</v>
      </c>
      <c r="X894" s="43">
        <f t="shared" si="403"/>
        <v>9.1951640735232217E-6</v>
      </c>
      <c r="Y894" s="22">
        <f>X894+W894+SUM($V$883:V894)</f>
        <v>2.8404889934183124E-3</v>
      </c>
      <c r="Z894" s="1">
        <f t="shared" si="412"/>
        <v>-1.3952372735102723E-5</v>
      </c>
      <c r="AA894" s="22">
        <f t="shared" si="404"/>
        <v>0.41050570890615096</v>
      </c>
      <c r="AB894" s="44">
        <f t="shared" si="405"/>
        <v>58.126250975566862</v>
      </c>
      <c r="AC894" s="44">
        <f t="shared" si="406"/>
        <v>6.0359624716557487</v>
      </c>
      <c r="AD894" s="44">
        <f t="shared" si="407"/>
        <v>29.871687799528178</v>
      </c>
      <c r="AE894" s="44">
        <f t="shared" si="408"/>
        <v>6.0359624716557496</v>
      </c>
      <c r="AF894" s="44">
        <f t="shared" si="409"/>
        <v>23.827255725203802</v>
      </c>
      <c r="AG894" s="44">
        <f t="shared" si="410"/>
        <v>8.4696026686274586E-3</v>
      </c>
      <c r="AH894" s="45">
        <f>AD894+AB894+SUM($AA$883:AA894)</f>
        <v>90.560345316976822</v>
      </c>
      <c r="AI894" s="45">
        <f>AD894+AB894+SUM($AA$883:AA894)</f>
        <v>90.560345316976822</v>
      </c>
    </row>
    <row r="895" spans="4:35" ht="14.4" x14ac:dyDescent="0.3">
      <c r="D895" s="87"/>
      <c r="E895" s="89">
        <v>40035.538888888892</v>
      </c>
      <c r="F895" s="86">
        <f t="shared" si="411"/>
        <v>152.05486111111531</v>
      </c>
      <c r="G895" s="86">
        <v>101192</v>
      </c>
      <c r="H895" s="86">
        <v>4.1100000000000003</v>
      </c>
      <c r="I895" s="86"/>
      <c r="J895" s="86">
        <v>451</v>
      </c>
      <c r="K895" s="86"/>
      <c r="L895" s="79">
        <v>1037</v>
      </c>
      <c r="M895" s="86"/>
      <c r="N895" s="42">
        <v>7.12</v>
      </c>
      <c r="O895" s="90"/>
      <c r="P895" s="90"/>
      <c r="Q895" s="90"/>
      <c r="R895" s="87"/>
      <c r="S895" s="87"/>
      <c r="V895" s="43">
        <f t="shared" si="401"/>
        <v>1.6865712979370234E-5</v>
      </c>
      <c r="W895" s="43">
        <f t="shared" si="402"/>
        <v>2.3881291885879063E-3</v>
      </c>
      <c r="X895" s="43">
        <f t="shared" si="403"/>
        <v>8.3610894562346122E-6</v>
      </c>
      <c r="Y895" s="22">
        <f>X895+W895+SUM($V$883:V895)</f>
        <v>2.6182887662521605E-3</v>
      </c>
      <c r="Z895" s="1">
        <f t="shared" si="412"/>
        <v>-4.9162741840628777E-5</v>
      </c>
      <c r="AA895" s="22">
        <f t="shared" si="404"/>
        <v>0.4152494471553364</v>
      </c>
      <c r="AB895" s="44">
        <f t="shared" si="405"/>
        <v>58.797948625690367</v>
      </c>
      <c r="AC895" s="44">
        <f t="shared" si="406"/>
        <v>6.1057130876063486</v>
      </c>
      <c r="AD895" s="44">
        <f t="shared" si="407"/>
        <v>30.216880241211712</v>
      </c>
      <c r="AE895" s="44">
        <f t="shared" si="408"/>
        <v>6.1057130876063459</v>
      </c>
      <c r="AF895" s="44">
        <f t="shared" si="409"/>
        <v>24.102599677564303</v>
      </c>
      <c r="AG895" s="44">
        <f t="shared" si="410"/>
        <v>8.5674760410627115E-3</v>
      </c>
      <c r="AH895" s="45">
        <f>AD895+AB895+SUM($AA$883:AA895)</f>
        <v>91.992484855939196</v>
      </c>
      <c r="AI895" s="45">
        <f>AD895+AB895+SUM($AA$883:AA895)</f>
        <v>91.992484855939196</v>
      </c>
    </row>
    <row r="896" spans="4:35" ht="14.4" x14ac:dyDescent="0.3">
      <c r="D896" s="87"/>
      <c r="E896" s="89">
        <v>40049.486111111109</v>
      </c>
      <c r="F896" s="86">
        <f t="shared" si="411"/>
        <v>166.00208333333285</v>
      </c>
      <c r="G896" s="86">
        <v>105218</v>
      </c>
      <c r="H896" s="86">
        <v>5.07</v>
      </c>
      <c r="I896" s="86"/>
      <c r="J896" s="86">
        <v>735</v>
      </c>
      <c r="K896" s="86"/>
      <c r="L896" s="79">
        <v>1037</v>
      </c>
      <c r="M896" s="86"/>
      <c r="N896" s="42">
        <v>7.12</v>
      </c>
      <c r="O896" s="90"/>
      <c r="P896" s="90"/>
      <c r="Q896" s="90"/>
      <c r="R896" s="87"/>
      <c r="S896" s="87"/>
      <c r="V896" s="43">
        <f t="shared" si="401"/>
        <v>2.0805149587690289E-5</v>
      </c>
      <c r="W896" s="43">
        <f t="shared" si="402"/>
        <v>2.9459403859223082E-3</v>
      </c>
      <c r="X896" s="43">
        <f t="shared" si="403"/>
        <v>1.031404465769087E-5</v>
      </c>
      <c r="Y896" s="22">
        <f>X896+W896+SUM($V$883:V896)</f>
        <v>3.1988580683757089E-3</v>
      </c>
      <c r="Z896" s="1">
        <f t="shared" si="412"/>
        <v>4.9349931668940284E-7</v>
      </c>
      <c r="AA896" s="22">
        <f t="shared" si="404"/>
        <v>0.43177045943147863</v>
      </c>
      <c r="AB896" s="44">
        <f t="shared" si="405"/>
        <v>61.137269334511508</v>
      </c>
      <c r="AC896" s="44">
        <f t="shared" si="406"/>
        <v>6.3486334853720123</v>
      </c>
      <c r="AD896" s="44">
        <f t="shared" si="407"/>
        <v>31.419081599531722</v>
      </c>
      <c r="AE896" s="44">
        <f t="shared" si="408"/>
        <v>6.3486334853720114</v>
      </c>
      <c r="AF896" s="44">
        <f t="shared" si="409"/>
        <v>25.061539774626066</v>
      </c>
      <c r="AG896" s="44">
        <f t="shared" si="410"/>
        <v>8.9083395336443244E-3</v>
      </c>
      <c r="AH896" s="45">
        <f>AD896+AB896+SUM($AA$883:AA896)</f>
        <v>95.965777382511817</v>
      </c>
      <c r="AI896" s="45">
        <f>AD896+AB896+SUM($AA$883:AA896)</f>
        <v>95.965777382511817</v>
      </c>
    </row>
    <row r="897" spans="4:35" ht="14.4" x14ac:dyDescent="0.3">
      <c r="D897" s="87"/>
      <c r="E897" s="89">
        <v>40063.438194444447</v>
      </c>
      <c r="F897" s="86">
        <f t="shared" si="411"/>
        <v>179.95416666667006</v>
      </c>
      <c r="G897" s="86">
        <v>106868</v>
      </c>
      <c r="H897" s="86">
        <v>5.79</v>
      </c>
      <c r="I897" s="86"/>
      <c r="J897" s="86">
        <v>1030</v>
      </c>
      <c r="K897" s="86"/>
      <c r="L897" s="79">
        <v>1037</v>
      </c>
      <c r="M897" s="86"/>
      <c r="N897" s="42">
        <v>7.12</v>
      </c>
      <c r="O897" s="90"/>
      <c r="P897" s="90"/>
      <c r="Q897" s="90"/>
      <c r="R897" s="87"/>
      <c r="S897" s="87"/>
      <c r="V897" s="43">
        <f t="shared" si="401"/>
        <v>2.3759727043930326E-5</v>
      </c>
      <c r="W897" s="43">
        <f t="shared" si="402"/>
        <v>3.3642987839231087E-3</v>
      </c>
      <c r="X897" s="43">
        <f t="shared" si="403"/>
        <v>1.1778761058783065E-5</v>
      </c>
      <c r="Y897" s="22">
        <f>X897+W897+SUM($V$883:V897)</f>
        <v>3.6424409098215317E-3</v>
      </c>
      <c r="Z897" s="1">
        <f t="shared" si="412"/>
        <v>2.131040362750339E-5</v>
      </c>
      <c r="AA897" s="22">
        <f t="shared" si="404"/>
        <v>0.43854136610202871</v>
      </c>
      <c r="AB897" s="44">
        <f t="shared" si="405"/>
        <v>62.096007329930011</v>
      </c>
      <c r="AC897" s="44">
        <f t="shared" si="406"/>
        <v>6.4481910254399075</v>
      </c>
      <c r="AD897" s="44">
        <f t="shared" si="407"/>
        <v>31.911787074253045</v>
      </c>
      <c r="AE897" s="44">
        <f t="shared" si="408"/>
        <v>6.4481910254399084</v>
      </c>
      <c r="AF897" s="44">
        <f t="shared" si="409"/>
        <v>25.454548011126796</v>
      </c>
      <c r="AG897" s="44">
        <f t="shared" si="410"/>
        <v>9.0480376863417093E-3</v>
      </c>
      <c r="AH897" s="45">
        <f>AD897+AB897+SUM($AA$883:AA897)</f>
        <v>97.855762218753682</v>
      </c>
      <c r="AI897" s="45">
        <f>AD897+AB897+SUM($AA$883:AA897)</f>
        <v>97.855762218753682</v>
      </c>
    </row>
    <row r="898" spans="4:35" ht="14.4" x14ac:dyDescent="0.3">
      <c r="D898" s="87"/>
      <c r="E898" s="89">
        <v>40077.417361111111</v>
      </c>
      <c r="F898" s="86">
        <f t="shared" si="411"/>
        <v>193.9333333333343</v>
      </c>
      <c r="G898" s="86">
        <v>112070</v>
      </c>
      <c r="H898" s="86">
        <v>7.3</v>
      </c>
      <c r="I898" s="86"/>
      <c r="J898" s="86">
        <v>1379</v>
      </c>
      <c r="K898" s="86"/>
      <c r="L898" s="79">
        <v>1037</v>
      </c>
      <c r="M898" s="86"/>
      <c r="N898" s="42">
        <v>7.12</v>
      </c>
      <c r="O898" s="90"/>
      <c r="P898" s="90"/>
      <c r="Q898" s="90"/>
      <c r="R898" s="87"/>
      <c r="S898" s="87"/>
      <c r="V898" s="43">
        <f t="shared" si="401"/>
        <v>2.9956132542433743E-5</v>
      </c>
      <c r="W898" s="43">
        <f t="shared" si="402"/>
        <v>4.2416893130636782E-3</v>
      </c>
      <c r="X898" s="43">
        <f t="shared" si="403"/>
        <v>1.4850596844406974E-5</v>
      </c>
      <c r="Y898" s="22">
        <f>X898+W898+SUM($V$883:V898)</f>
        <v>4.5528594072901593E-3</v>
      </c>
      <c r="Z898" s="1">
        <f t="shared" si="412"/>
        <v>4.4758782314360822E-5</v>
      </c>
      <c r="AA898" s="22">
        <f t="shared" si="404"/>
        <v>0.45988818822336303</v>
      </c>
      <c r="AB898" s="44">
        <f t="shared" si="405"/>
        <v>65.118646755485798</v>
      </c>
      <c r="AC898" s="44">
        <f t="shared" si="406"/>
        <v>6.7620687972175988</v>
      </c>
      <c r="AD898" s="44">
        <f t="shared" si="407"/>
        <v>33.465153061828971</v>
      </c>
      <c r="AE898" s="44">
        <f t="shared" si="408"/>
        <v>6.7620687972175997</v>
      </c>
      <c r="AF898" s="44">
        <f t="shared" si="409"/>
        <v>26.693595796749072</v>
      </c>
      <c r="AG898" s="44">
        <f t="shared" si="410"/>
        <v>9.4884678623003635E-3</v>
      </c>
      <c r="AH898" s="45">
        <f>AD898+AB898+SUM($AA$883:AA898)</f>
        <v>102.89165582010875</v>
      </c>
      <c r="AI898" s="45">
        <f>AD898+AB898+SUM($AA$883:AA898)</f>
        <v>102.89165582010875</v>
      </c>
    </row>
    <row r="899" spans="4:35" ht="14.4" x14ac:dyDescent="0.3">
      <c r="D899" s="87"/>
      <c r="E899" s="89">
        <v>40091.415972222225</v>
      </c>
      <c r="F899" s="86">
        <f t="shared" si="411"/>
        <v>207.93194444444816</v>
      </c>
      <c r="G899" s="86">
        <v>112501</v>
      </c>
      <c r="H899" s="86">
        <v>4.63</v>
      </c>
      <c r="I899" s="86"/>
      <c r="J899" s="86">
        <v>1687</v>
      </c>
      <c r="K899" s="86"/>
      <c r="L899" s="79">
        <v>1037</v>
      </c>
      <c r="M899" s="86"/>
      <c r="N899" s="42">
        <v>7.12</v>
      </c>
      <c r="O899" s="90"/>
      <c r="P899" s="90"/>
      <c r="Q899" s="90"/>
      <c r="R899" s="87"/>
      <c r="S899" s="87"/>
      <c r="V899" s="43">
        <f t="shared" si="401"/>
        <v>1.8999574475543594E-5</v>
      </c>
      <c r="W899" s="43">
        <f t="shared" si="402"/>
        <v>2.6902769204773737E-3</v>
      </c>
      <c r="X899" s="43">
        <f t="shared" si="403"/>
        <v>9.41894019035675E-6</v>
      </c>
      <c r="Y899" s="22">
        <f>X899+W899+SUM($V$883:V899)</f>
        <v>3.0150149325253481E-3</v>
      </c>
      <c r="Z899" s="1">
        <f t="shared" si="412"/>
        <v>2.5452772163108606E-6</v>
      </c>
      <c r="AA899" s="22">
        <f t="shared" si="404"/>
        <v>0.46165683111730665</v>
      </c>
      <c r="AB899" s="44">
        <f t="shared" si="405"/>
        <v>65.369080740955738</v>
      </c>
      <c r="AC899" s="44">
        <f t="shared" si="406"/>
        <v>6.7880744334413965</v>
      </c>
      <c r="AD899" s="44">
        <f t="shared" si="407"/>
        <v>33.593853704013746</v>
      </c>
      <c r="AE899" s="44">
        <f t="shared" si="408"/>
        <v>6.7880744334413947</v>
      </c>
      <c r="AF899" s="44">
        <f t="shared" si="409"/>
        <v>26.796254311859258</v>
      </c>
      <c r="AG899" s="44">
        <f t="shared" si="410"/>
        <v>9.5249587130958602E-3</v>
      </c>
      <c r="AH899" s="45">
        <f>AD899+AB899+SUM($AA$883:AA899)</f>
        <v>103.73244727888077</v>
      </c>
      <c r="AI899" s="45">
        <f>AD899+AB899+SUM($AA$883:AA899)</f>
        <v>103.73244727888077</v>
      </c>
    </row>
    <row r="900" spans="4:35" ht="14.4" x14ac:dyDescent="0.3">
      <c r="D900" s="87"/>
      <c r="E900" s="89">
        <v>40105.488194444442</v>
      </c>
      <c r="F900" s="86">
        <f t="shared" si="411"/>
        <v>222.0041666666657</v>
      </c>
      <c r="G900" s="86">
        <v>109772</v>
      </c>
      <c r="H900" s="86">
        <v>6.86</v>
      </c>
      <c r="I900" s="86"/>
      <c r="J900" s="86">
        <v>2013</v>
      </c>
      <c r="K900" s="86"/>
      <c r="L900" s="79">
        <v>1037</v>
      </c>
      <c r="M900" s="86"/>
      <c r="N900" s="42">
        <v>7.12</v>
      </c>
      <c r="O900" s="90"/>
      <c r="P900" s="90"/>
      <c r="Q900" s="90"/>
      <c r="R900" s="87"/>
      <c r="S900" s="87"/>
      <c r="V900" s="43">
        <f t="shared" si="401"/>
        <v>2.8150557430287055E-5</v>
      </c>
      <c r="W900" s="43">
        <f t="shared" si="402"/>
        <v>3.9860258476187432E-3</v>
      </c>
      <c r="X900" s="43">
        <f t="shared" si="403"/>
        <v>1.3955492377072854E-5</v>
      </c>
      <c r="Y900" s="22">
        <f>X900+W900+SUM($V$883:V900)</f>
        <v>4.3434509692837206E-3</v>
      </c>
      <c r="Z900" s="1">
        <f t="shared" si="412"/>
        <v>4.0573086968121872E-6</v>
      </c>
      <c r="AA900" s="22">
        <f t="shared" si="404"/>
        <v>0.45045816184219684</v>
      </c>
      <c r="AB900" s="44">
        <f t="shared" si="405"/>
        <v>63.783386201866584</v>
      </c>
      <c r="AC900" s="44">
        <f t="shared" si="406"/>
        <v>6.6234122959594055</v>
      </c>
      <c r="AD900" s="44">
        <f t="shared" si="407"/>
        <v>32.778948709762552</v>
      </c>
      <c r="AE900" s="44">
        <f t="shared" si="408"/>
        <v>6.6234122959594028</v>
      </c>
      <c r="AF900" s="44">
        <f t="shared" si="409"/>
        <v>26.146242507368061</v>
      </c>
      <c r="AG900" s="44">
        <f t="shared" si="410"/>
        <v>9.2939064350890995E-3</v>
      </c>
      <c r="AH900" s="45">
        <f>AD900+AB900+SUM($AA$883:AA900)</f>
        <v>101.78230590738262</v>
      </c>
      <c r="AI900" s="45">
        <f>AD900+AB900+SUM($AA$883:AA900)</f>
        <v>101.78230590738262</v>
      </c>
    </row>
    <row r="901" spans="4:35" ht="14.4" x14ac:dyDescent="0.3">
      <c r="D901" s="87"/>
      <c r="E901" s="89">
        <v>40119.42291666667</v>
      </c>
      <c r="F901" s="86">
        <f t="shared" si="411"/>
        <v>235.93888888889342</v>
      </c>
      <c r="G901" s="86">
        <v>105408</v>
      </c>
      <c r="H901" s="86">
        <v>6.75</v>
      </c>
      <c r="I901" s="86"/>
      <c r="J901" s="86">
        <v>2317</v>
      </c>
      <c r="K901" s="86"/>
      <c r="L901" s="79">
        <v>1037</v>
      </c>
      <c r="M901" s="86"/>
      <c r="N901" s="42">
        <v>7.12</v>
      </c>
      <c r="O901" s="90"/>
      <c r="P901" s="90"/>
      <c r="Q901" s="90"/>
      <c r="R901" s="87"/>
      <c r="S901" s="87"/>
      <c r="V901" s="43">
        <f t="shared" si="401"/>
        <v>2.7699163652250382E-5</v>
      </c>
      <c r="W901" s="43">
        <f t="shared" si="402"/>
        <v>3.9221099812575102E-3</v>
      </c>
      <c r="X901" s="43">
        <f t="shared" si="403"/>
        <v>1.3731716260239326E-5</v>
      </c>
      <c r="Y901" s="22">
        <f>X901+W901+SUM($V$883:V901)</f>
        <v>4.3070104904579043E-3</v>
      </c>
      <c r="Z901" s="1">
        <f t="shared" si="412"/>
        <v>4.2390224068910521E-6</v>
      </c>
      <c r="AA901" s="22">
        <f t="shared" si="404"/>
        <v>0.43255013959354199</v>
      </c>
      <c r="AB901" s="44">
        <f t="shared" si="405"/>
        <v>61.24766946731728</v>
      </c>
      <c r="AC901" s="44">
        <f t="shared" si="406"/>
        <v>6.3600976869555881</v>
      </c>
      <c r="AD901" s="44">
        <f t="shared" si="407"/>
        <v>31.47581738146933</v>
      </c>
      <c r="AE901" s="44">
        <f t="shared" si="408"/>
        <v>6.3600976869555872</v>
      </c>
      <c r="AF901" s="44">
        <f t="shared" si="409"/>
        <v>25.106795268526152</v>
      </c>
      <c r="AG901" s="44">
        <f t="shared" si="410"/>
        <v>8.9244259875912967E-3</v>
      </c>
      <c r="AH901" s="45">
        <f>AD901+AB901+SUM($AA$883:AA901)</f>
        <v>98.376007984133636</v>
      </c>
      <c r="AI901" s="45">
        <f>AD901+AB901+SUM($AA$883:AA901)</f>
        <v>98.376007984133636</v>
      </c>
    </row>
    <row r="902" spans="4:35" ht="14.4" x14ac:dyDescent="0.3">
      <c r="D902" s="87"/>
      <c r="E902" s="89">
        <v>40161.479861111111</v>
      </c>
      <c r="F902" s="86">
        <f t="shared" si="411"/>
        <v>277.9958333333343</v>
      </c>
      <c r="G902" s="86">
        <v>114971</v>
      </c>
      <c r="H902" s="86">
        <v>7.11</v>
      </c>
      <c r="I902" s="86"/>
      <c r="J902" s="86">
        <v>2553</v>
      </c>
      <c r="K902" s="86"/>
      <c r="L902" s="79">
        <v>1037</v>
      </c>
      <c r="M902" s="86"/>
      <c r="N902" s="42">
        <v>7.12</v>
      </c>
      <c r="O902" s="90"/>
      <c r="P902" s="90"/>
      <c r="Q902" s="90"/>
      <c r="R902" s="87"/>
      <c r="S902" s="87"/>
      <c r="V902" s="43">
        <f t="shared" si="401"/>
        <v>2.9176452380370404E-5</v>
      </c>
      <c r="W902" s="43">
        <f t="shared" si="402"/>
        <v>4.1312891802579108E-3</v>
      </c>
      <c r="X902" s="43">
        <f t="shared" si="403"/>
        <v>1.4464074460785423E-5</v>
      </c>
      <c r="Y902" s="22">
        <f>X902+W902+SUM($V$883:V902)</f>
        <v>4.546098500039222E-3</v>
      </c>
      <c r="Z902" s="1">
        <f t="shared" si="412"/>
        <v>1.6656664457715857E-5</v>
      </c>
      <c r="AA902" s="22">
        <f t="shared" si="404"/>
        <v>0.47179267322413021</v>
      </c>
      <c r="AB902" s="44">
        <f t="shared" si="405"/>
        <v>66.804282467430696</v>
      </c>
      <c r="AC902" s="44">
        <f t="shared" si="406"/>
        <v>6.9371090540278812</v>
      </c>
      <c r="AD902" s="44">
        <f t="shared" si="407"/>
        <v>34.331418869202629</v>
      </c>
      <c r="AE902" s="44">
        <f t="shared" si="408"/>
        <v>6.9371090540278812</v>
      </c>
      <c r="AF902" s="44">
        <f t="shared" si="409"/>
        <v>27.384575732560339</v>
      </c>
      <c r="AG902" s="44">
        <f t="shared" si="410"/>
        <v>9.7340826144064873E-3</v>
      </c>
      <c r="AH902" s="45">
        <f>AD902+AB902+SUM($AA$883:AA902)</f>
        <v>107.26001514520449</v>
      </c>
      <c r="AI902" s="45">
        <f>AD902+AB902+SUM($AA$883:AA902)</f>
        <v>107.26001514520449</v>
      </c>
    </row>
    <row r="903" spans="4:35" ht="14.4" x14ac:dyDescent="0.3">
      <c r="D903" s="87"/>
      <c r="E903" s="89">
        <v>40189.444444444445</v>
      </c>
      <c r="F903" s="86">
        <f t="shared" si="411"/>
        <v>305.96041666666861</v>
      </c>
      <c r="G903" s="86">
        <v>118824</v>
      </c>
      <c r="H903" s="86">
        <v>5.93</v>
      </c>
      <c r="I903" s="86"/>
      <c r="J903" s="86">
        <v>2777</v>
      </c>
      <c r="K903" s="86"/>
      <c r="L903" s="79">
        <v>1037</v>
      </c>
      <c r="M903" s="86"/>
      <c r="N903" s="42">
        <v>7.12</v>
      </c>
      <c r="O903" s="90"/>
      <c r="P903" s="90"/>
      <c r="Q903" s="90"/>
      <c r="R903" s="87"/>
      <c r="S903" s="87"/>
      <c r="V903" s="43">
        <f t="shared" si="401"/>
        <v>2.4334228215977001E-5</v>
      </c>
      <c r="W903" s="43">
        <f t="shared" si="402"/>
        <v>3.4456462502010423E-3</v>
      </c>
      <c r="X903" s="43">
        <f t="shared" si="403"/>
        <v>1.20635670256621E-5</v>
      </c>
      <c r="Y903" s="22">
        <f>X903+W903+SUM($V$883:V903)</f>
        <v>3.8823892907632069E-3</v>
      </c>
      <c r="Z903" s="1">
        <f t="shared" si="412"/>
        <v>-3.7073211275616901E-6</v>
      </c>
      <c r="AA903" s="22">
        <f t="shared" si="404"/>
        <v>0.48760376619481471</v>
      </c>
      <c r="AB903" s="44">
        <f t="shared" si="405"/>
        <v>69.043080950065544</v>
      </c>
      <c r="AC903" s="44">
        <f t="shared" si="406"/>
        <v>7.1695909945621858</v>
      </c>
      <c r="AD903" s="44">
        <f t="shared" si="407"/>
        <v>35.481960805021558</v>
      </c>
      <c r="AE903" s="44">
        <f t="shared" si="408"/>
        <v>7.1695909945621858</v>
      </c>
      <c r="AF903" s="44">
        <f t="shared" si="409"/>
        <v>28.30230951149203</v>
      </c>
      <c r="AG903" s="44">
        <f t="shared" si="410"/>
        <v>1.0060298967341648E-2</v>
      </c>
      <c r="AH903" s="45">
        <f>AD903+AB903+SUM($AA$883:AA903)</f>
        <v>111.13695932985308</v>
      </c>
      <c r="AI903" s="45">
        <f>AD903+AB903+SUM($AA$883:AA903)</f>
        <v>111.13695932985308</v>
      </c>
    </row>
    <row r="904" spans="4:35" ht="14.4" x14ac:dyDescent="0.3">
      <c r="D904" s="87"/>
      <c r="E904" s="89">
        <v>40203</v>
      </c>
      <c r="F904" s="86">
        <f t="shared" si="411"/>
        <v>319.51597222222335</v>
      </c>
      <c r="G904" s="86">
        <v>114612</v>
      </c>
      <c r="H904" s="86">
        <v>4.1399999999999997</v>
      </c>
      <c r="I904" s="86"/>
      <c r="J904" s="91">
        <v>2983</v>
      </c>
      <c r="K904" s="91"/>
      <c r="L904" s="79">
        <v>1037</v>
      </c>
      <c r="M904" s="91"/>
      <c r="N904" s="42">
        <v>7.12</v>
      </c>
      <c r="O904" s="90"/>
      <c r="P904" s="90"/>
      <c r="Q904" s="90"/>
      <c r="R904" s="87"/>
      <c r="S904" s="87"/>
      <c r="V904" s="43">
        <f t="shared" si="401"/>
        <v>1.6988820373380231E-5</v>
      </c>
      <c r="W904" s="43">
        <f t="shared" si="402"/>
        <v>2.405560788504606E-3</v>
      </c>
      <c r="X904" s="43">
        <f t="shared" si="403"/>
        <v>8.4221193062801178E-6</v>
      </c>
      <c r="Y904" s="22">
        <f>X904+W904+SUM($V$883:V904)</f>
        <v>2.8556512017207688E-3</v>
      </c>
      <c r="Z904" s="1">
        <f t="shared" si="412"/>
        <v>-1.4904831265989311E-5</v>
      </c>
      <c r="AA904" s="22">
        <f t="shared" si="404"/>
        <v>0.47031948807581053</v>
      </c>
      <c r="AB904" s="44">
        <f t="shared" si="405"/>
        <v>66.595684321760857</v>
      </c>
      <c r="AC904" s="44">
        <f t="shared" si="406"/>
        <v>6.9154477468252304</v>
      </c>
      <c r="AD904" s="44">
        <f t="shared" si="407"/>
        <v>34.2242181022784</v>
      </c>
      <c r="AE904" s="44">
        <f t="shared" si="408"/>
        <v>6.9154477468252269</v>
      </c>
      <c r="AF904" s="44">
        <f t="shared" si="409"/>
        <v>27.29906666777017</v>
      </c>
      <c r="AG904" s="44">
        <f t="shared" si="410"/>
        <v>9.7036876830014166E-3</v>
      </c>
      <c r="AH904" s="45">
        <f>AD904+AB904+SUM($AA$883:AA904)</f>
        <v>107.90213948688104</v>
      </c>
      <c r="AI904" s="45">
        <f>AD904+AB904+SUM($AA$883:AA904)</f>
        <v>107.90213948688104</v>
      </c>
    </row>
    <row r="905" spans="4:35" ht="14.4" x14ac:dyDescent="0.3">
      <c r="D905" s="87"/>
      <c r="E905" s="89">
        <v>40288.468055555553</v>
      </c>
      <c r="F905" s="86">
        <f t="shared" si="411"/>
        <v>404.98402777777665</v>
      </c>
      <c r="G905" s="86">
        <v>114296</v>
      </c>
      <c r="H905" s="86">
        <v>2.76</v>
      </c>
      <c r="I905" s="86"/>
      <c r="J905" s="86">
        <v>26</v>
      </c>
      <c r="K905" s="86"/>
      <c r="L905" s="79">
        <v>1037</v>
      </c>
      <c r="M905" s="86"/>
      <c r="N905" s="42">
        <v>7.12</v>
      </c>
      <c r="O905" s="90"/>
      <c r="P905" s="90"/>
      <c r="Q905" s="90"/>
      <c r="R905" s="87"/>
      <c r="S905" s="87"/>
      <c r="V905" s="43">
        <f t="shared" si="401"/>
        <v>1.1325880248920155E-5</v>
      </c>
      <c r="W905" s="43">
        <f t="shared" si="402"/>
        <v>1.6037071923364042E-3</v>
      </c>
      <c r="X905" s="43">
        <f t="shared" si="403"/>
        <v>5.6147462041867455E-6</v>
      </c>
      <c r="Y905" s="22">
        <f>X905+W905+SUM($V$883:V905)</f>
        <v>2.0623161126993939E-3</v>
      </c>
      <c r="Z905" s="1">
        <f t="shared" si="412"/>
        <v>-1.8541142639582841E-5</v>
      </c>
      <c r="AA905" s="22">
        <f t="shared" si="404"/>
        <v>0.4690227568589051</v>
      </c>
      <c r="AB905" s="44">
        <f t="shared" si="405"/>
        <v>66.412071469304948</v>
      </c>
      <c r="AC905" s="44">
        <f t="shared" si="406"/>
        <v>6.8963809694546514</v>
      </c>
      <c r="AD905" s="44">
        <f t="shared" si="407"/>
        <v>34.129857538634809</v>
      </c>
      <c r="AE905" s="44">
        <f t="shared" si="408"/>
        <v>6.8963809694546496</v>
      </c>
      <c r="AF905" s="44">
        <f t="shared" si="409"/>
        <v>27.223799635810039</v>
      </c>
      <c r="AG905" s="44">
        <f t="shared" si="410"/>
        <v>9.6769333701211928E-3</v>
      </c>
      <c r="AH905" s="45">
        <f>AD905+AB905+SUM($AA$883:AA905)</f>
        <v>108.09318882764045</v>
      </c>
      <c r="AI905" s="45">
        <f>AD905+AB905+SUM($AA$883:AA905)</f>
        <v>108.09318882764045</v>
      </c>
    </row>
    <row r="906" spans="4:35" ht="14.4" x14ac:dyDescent="0.3">
      <c r="D906" s="87"/>
      <c r="E906" s="89">
        <v>40361.498611111114</v>
      </c>
      <c r="F906" s="86">
        <f t="shared" si="411"/>
        <v>478.01458333333721</v>
      </c>
      <c r="G906" s="86">
        <v>111704</v>
      </c>
      <c r="H906" s="86">
        <v>3.74</v>
      </c>
      <c r="I906" s="86"/>
      <c r="J906" s="86">
        <v>27</v>
      </c>
      <c r="K906" s="86"/>
      <c r="L906" s="79">
        <v>1037</v>
      </c>
      <c r="M906" s="86"/>
      <c r="N906" s="42">
        <v>7.12</v>
      </c>
      <c r="O906" s="90"/>
      <c r="P906" s="90"/>
      <c r="Q906" s="90"/>
      <c r="R906" s="87"/>
      <c r="S906" s="87"/>
      <c r="V906" s="43">
        <f t="shared" si="401"/>
        <v>1.5347388453246878E-5</v>
      </c>
      <c r="W906" s="43">
        <f t="shared" si="402"/>
        <v>2.173139456281939E-3</v>
      </c>
      <c r="X906" s="43">
        <f t="shared" si="403"/>
        <v>7.6083879723400107E-6</v>
      </c>
      <c r="Y906" s="22">
        <f>X906+W906+SUM($V$883:V906)</f>
        <v>2.6490894068663291E-3</v>
      </c>
      <c r="Z906" s="1">
        <f t="shared" si="412"/>
        <v>-5.9989921641241823E-6</v>
      </c>
      <c r="AA906" s="22">
        <f t="shared" si="404"/>
        <v>0.45838627801644094</v>
      </c>
      <c r="AB906" s="44">
        <f t="shared" si="405"/>
        <v>64.905981236502072</v>
      </c>
      <c r="AC906" s="44">
        <f t="shared" si="406"/>
        <v>6.7399851246934475</v>
      </c>
      <c r="AD906" s="44">
        <f t="shared" si="407"/>
        <v>33.355862029254418</v>
      </c>
      <c r="AE906" s="44">
        <f t="shared" si="408"/>
        <v>6.7399851246934475</v>
      </c>
      <c r="AF906" s="44">
        <f t="shared" si="409"/>
        <v>26.606419424288909</v>
      </c>
      <c r="AG906" s="44">
        <f t="shared" si="410"/>
        <v>9.4574802720656694E-3</v>
      </c>
      <c r="AH906" s="45">
        <f>AD906+AB906+SUM($AA$883:AA906)</f>
        <v>106.27148936347362</v>
      </c>
      <c r="AI906" s="45">
        <f>AD906+AB906+SUM($AA$883:AA906)</f>
        <v>106.27148936347362</v>
      </c>
    </row>
    <row r="907" spans="4:35" ht="14.4" x14ac:dyDescent="0.3">
      <c r="D907" s="87"/>
      <c r="E907" s="89">
        <v>40507.552083333336</v>
      </c>
      <c r="F907" s="86">
        <f t="shared" si="411"/>
        <v>624.06805555555911</v>
      </c>
      <c r="G907" s="86">
        <v>99623</v>
      </c>
      <c r="H907" s="86">
        <v>4.4400000000000004</v>
      </c>
      <c r="I907" s="86"/>
      <c r="J907" s="86">
        <v>29</v>
      </c>
      <c r="K907" s="86"/>
      <c r="L907" s="79">
        <v>1037</v>
      </c>
      <c r="M907" s="86"/>
      <c r="N907" s="42">
        <v>7.12</v>
      </c>
      <c r="O907" s="90"/>
      <c r="P907" s="90"/>
      <c r="Q907" s="90"/>
      <c r="R907" s="87"/>
      <c r="S907" s="87"/>
      <c r="V907" s="43">
        <f t="shared" si="401"/>
        <v>1.8219894313480251E-5</v>
      </c>
      <c r="W907" s="43">
        <f t="shared" si="402"/>
        <v>2.5798767876716068E-3</v>
      </c>
      <c r="X907" s="43">
        <f t="shared" si="403"/>
        <v>9.0324178067351989E-6</v>
      </c>
      <c r="Y907" s="22">
        <f>X907+W907+SUM($V$883:V907)</f>
        <v>3.0754706624038721E-3</v>
      </c>
      <c r="Z907" s="1">
        <f t="shared" si="412"/>
        <v>1.4686378496397059E-6</v>
      </c>
      <c r="AA907" s="22">
        <f t="shared" si="404"/>
        <v>0.40881093044861327</v>
      </c>
      <c r="AB907" s="44">
        <f t="shared" si="405"/>
        <v>57.886275950046951</v>
      </c>
      <c r="AC907" s="44">
        <f t="shared" si="406"/>
        <v>6.0110429176872389</v>
      </c>
      <c r="AD907" s="44">
        <f t="shared" si="407"/>
        <v>29.748362126158536</v>
      </c>
      <c r="AE907" s="44">
        <f t="shared" si="408"/>
        <v>6.0110429176872389</v>
      </c>
      <c r="AF907" s="44">
        <f t="shared" si="409"/>
        <v>23.728884572673618</v>
      </c>
      <c r="AG907" s="44">
        <f t="shared" si="410"/>
        <v>8.4346357976795659E-3</v>
      </c>
      <c r="AH907" s="45">
        <f>AD907+AB907+SUM($AA$883:AA907)</f>
        <v>96.053095104371238</v>
      </c>
      <c r="AI907" s="45">
        <f>AD907+AB907+SUM($AA$883:AA907)</f>
        <v>96.053095104371238</v>
      </c>
    </row>
    <row r="908" spans="4:35" ht="14.4" x14ac:dyDescent="0.3">
      <c r="D908" s="87"/>
      <c r="E908" s="89">
        <v>40534.492361111108</v>
      </c>
      <c r="F908" s="86">
        <f t="shared" si="411"/>
        <v>651.00833333333139</v>
      </c>
      <c r="G908" s="86">
        <v>111613</v>
      </c>
      <c r="H908" s="86">
        <v>6.34</v>
      </c>
      <c r="I908" s="86"/>
      <c r="J908" s="86">
        <v>32</v>
      </c>
      <c r="K908" s="86"/>
      <c r="L908" s="79">
        <v>1037</v>
      </c>
      <c r="M908" s="86"/>
      <c r="N908" s="42">
        <v>7.12</v>
      </c>
      <c r="O908" s="90"/>
      <c r="P908" s="90"/>
      <c r="Q908" s="90"/>
      <c r="R908" s="87"/>
      <c r="S908" s="87"/>
      <c r="V908" s="43">
        <f t="shared" si="401"/>
        <v>2.6016695934113691E-5</v>
      </c>
      <c r="W908" s="43">
        <f t="shared" si="402"/>
        <v>3.6838781157292762E-3</v>
      </c>
      <c r="X908" s="43">
        <f t="shared" si="403"/>
        <v>1.2897641642950713E-5</v>
      </c>
      <c r="Y908" s="22">
        <f>X908+W908+SUM($V$883:V908)</f>
        <v>4.2093539102318707E-3</v>
      </c>
      <c r="Z908" s="1">
        <f t="shared" si="412"/>
        <v>6.9690984924465159E-6</v>
      </c>
      <c r="AA908" s="22">
        <f t="shared" si="404"/>
        <v>0.45801285225461064</v>
      </c>
      <c r="AB908" s="44">
        <f t="shared" si="405"/>
        <v>64.853105383421408</v>
      </c>
      <c r="AC908" s="44">
        <f t="shared" si="406"/>
        <v>6.7344943755139477</v>
      </c>
      <c r="AD908" s="44">
        <f t="shared" si="407"/>
        <v>33.328688575800093</v>
      </c>
      <c r="AE908" s="44">
        <f t="shared" si="408"/>
        <v>6.7344943755139459</v>
      </c>
      <c r="AF908" s="44">
        <f t="shared" si="409"/>
        <v>26.584744424578869</v>
      </c>
      <c r="AG908" s="44">
        <f t="shared" si="410"/>
        <v>9.449775707280542E-3</v>
      </c>
      <c r="AH908" s="45">
        <f>AD908+AB908+SUM($AA$883:AA908)</f>
        <v>107.05826383964185</v>
      </c>
      <c r="AI908" s="45">
        <f>AD908+AB908+SUM($AA$883:AA908)</f>
        <v>107.05826383964185</v>
      </c>
    </row>
    <row r="909" spans="4:35" ht="14.4" x14ac:dyDescent="0.3">
      <c r="D909" s="87"/>
      <c r="E909" s="89">
        <v>40610.474305555559</v>
      </c>
      <c r="F909" s="86">
        <f t="shared" si="411"/>
        <v>726.99027777778247</v>
      </c>
      <c r="G909" s="86">
        <v>102908</v>
      </c>
      <c r="H909" s="86">
        <v>10.01</v>
      </c>
      <c r="I909" s="86"/>
      <c r="J909" s="86">
        <v>16</v>
      </c>
      <c r="K909" s="86"/>
      <c r="L909" s="79">
        <v>1037</v>
      </c>
      <c r="M909" s="86"/>
      <c r="N909" s="42">
        <v>7.12</v>
      </c>
      <c r="O909" s="90"/>
      <c r="P909" s="90"/>
      <c r="Q909" s="90"/>
      <c r="R909" s="87"/>
      <c r="S909" s="87"/>
      <c r="V909" s="43">
        <f t="shared" si="401"/>
        <v>4.107683380133723E-5</v>
      </c>
      <c r="W909" s="43">
        <f t="shared" si="402"/>
        <v>5.8163438388722484E-3</v>
      </c>
      <c r="X909" s="43">
        <f t="shared" si="403"/>
        <v>2.0363626631851207E-5</v>
      </c>
      <c r="Y909" s="22">
        <f>X909+W909+SUM($V$883:V909)</f>
        <v>6.3903624521650807E-3</v>
      </c>
      <c r="Z909" s="1">
        <f t="shared" si="412"/>
        <v>1.3818671732187671E-5</v>
      </c>
      <c r="AA909" s="22">
        <f t="shared" si="404"/>
        <v>0.42229119009270849</v>
      </c>
      <c r="AB909" s="44">
        <f t="shared" si="405"/>
        <v>59.79503614092561</v>
      </c>
      <c r="AC909" s="44">
        <f t="shared" si="406"/>
        <v>6.2092529292769587</v>
      </c>
      <c r="AD909" s="44">
        <f t="shared" si="407"/>
        <v>30.729293934921888</v>
      </c>
      <c r="AE909" s="44">
        <f t="shared" si="408"/>
        <v>6.2092529292769596</v>
      </c>
      <c r="AF909" s="44">
        <f t="shared" si="409"/>
        <v>24.511328243525064</v>
      </c>
      <c r="AG909" s="44">
        <f t="shared" si="410"/>
        <v>8.7127621198679929E-3</v>
      </c>
      <c r="AH909" s="45">
        <f>AD909+AB909+SUM($AA$883:AA909)</f>
        <v>99.823091146360568</v>
      </c>
      <c r="AI909" s="45">
        <f>AD909+AB909+SUM($AA$883:AA909)</f>
        <v>99.823091146360568</v>
      </c>
    </row>
    <row r="910" spans="4:35" ht="14.4" x14ac:dyDescent="0.3">
      <c r="D910" s="87"/>
      <c r="E910" s="89">
        <v>40659.466666666667</v>
      </c>
      <c r="F910" s="86">
        <f t="shared" si="411"/>
        <v>775.98263888889051</v>
      </c>
      <c r="G910" s="86">
        <v>101570</v>
      </c>
      <c r="H910" s="88">
        <v>7.5</v>
      </c>
      <c r="I910" s="88"/>
      <c r="J910" s="86">
        <v>34</v>
      </c>
      <c r="K910" s="86"/>
      <c r="L910" s="79">
        <v>1037</v>
      </c>
      <c r="M910" s="86"/>
      <c r="N910" s="42">
        <v>7.12</v>
      </c>
      <c r="O910" s="90"/>
      <c r="P910" s="90"/>
      <c r="Q910" s="90"/>
      <c r="R910" s="87"/>
      <c r="S910" s="87"/>
      <c r="V910" s="43">
        <f t="shared" si="401"/>
        <v>3.0776848502500423E-5</v>
      </c>
      <c r="W910" s="43">
        <f t="shared" si="402"/>
        <v>4.3578999791750112E-3</v>
      </c>
      <c r="X910" s="43">
        <f t="shared" si="403"/>
        <v>1.5257462511377026E-5</v>
      </c>
      <c r="Y910" s="22">
        <f>X910+W910+SUM($V$883:V910)</f>
        <v>4.9575892768498695E-3</v>
      </c>
      <c r="Z910" s="1">
        <f t="shared" si="412"/>
        <v>1.4550492137082122E-5</v>
      </c>
      <c r="AA910" s="22">
        <f t="shared" si="404"/>
        <v>0.41680060031986244</v>
      </c>
      <c r="AB910" s="44">
        <f t="shared" si="405"/>
        <v>59.017586784640784</v>
      </c>
      <c r="AC910" s="44">
        <f t="shared" si="406"/>
        <v>6.1285208149673567</v>
      </c>
      <c r="AD910" s="44">
        <f t="shared" si="407"/>
        <v>30.329754586329692</v>
      </c>
      <c r="AE910" s="44">
        <f t="shared" si="408"/>
        <v>6.1285208149673567</v>
      </c>
      <c r="AF910" s="44">
        <f t="shared" si="409"/>
        <v>24.192634291744476</v>
      </c>
      <c r="AG910" s="44">
        <f t="shared" si="410"/>
        <v>8.5994796178624783E-3</v>
      </c>
      <c r="AH910" s="45">
        <f>AD910+AB910+SUM($AA$883:AA910)</f>
        <v>99.062903041803395</v>
      </c>
      <c r="AI910" s="45">
        <f>AD910+AB910+SUM($AA$883:AA910)</f>
        <v>99.062903041803395</v>
      </c>
    </row>
    <row r="911" spans="4:35" ht="14.4" x14ac:dyDescent="0.3">
      <c r="D911" s="87"/>
      <c r="E911" s="89">
        <v>40695.548611111109</v>
      </c>
      <c r="F911" s="86">
        <f t="shared" si="411"/>
        <v>812.06458333333285</v>
      </c>
      <c r="G911" s="86">
        <v>98116</v>
      </c>
      <c r="H911" s="88">
        <v>6.63</v>
      </c>
      <c r="I911" s="88"/>
      <c r="J911" s="86">
        <v>27</v>
      </c>
      <c r="K911" s="86"/>
      <c r="L911" s="79">
        <v>1037</v>
      </c>
      <c r="M911" s="86"/>
      <c r="N911" s="42">
        <v>7.12</v>
      </c>
      <c r="O911" s="90"/>
      <c r="P911" s="90"/>
      <c r="Q911" s="90"/>
      <c r="R911" s="87"/>
      <c r="S911" s="87"/>
      <c r="V911" s="43">
        <f t="shared" si="401"/>
        <v>2.7206734076210374E-5</v>
      </c>
      <c r="W911" s="43">
        <f t="shared" si="402"/>
        <v>3.8523835815907101E-3</v>
      </c>
      <c r="X911" s="43">
        <f t="shared" si="403"/>
        <v>1.3487596860057292E-5</v>
      </c>
      <c r="Y911" s="22">
        <f>X911+W911+SUM($V$883:V911)</f>
        <v>4.4775097476904592E-3</v>
      </c>
      <c r="Z911" s="1">
        <f t="shared" si="412"/>
        <v>8.9519844538137795E-7</v>
      </c>
      <c r="AA911" s="22">
        <f t="shared" si="404"/>
        <v>0.40262683568951085</v>
      </c>
      <c r="AB911" s="44">
        <f t="shared" si="405"/>
        <v>57.010628580898057</v>
      </c>
      <c r="AC911" s="44">
        <f t="shared" si="406"/>
        <v>5.9201136977585618</v>
      </c>
      <c r="AD911" s="44">
        <f t="shared" si="407"/>
        <v>29.298357792579733</v>
      </c>
      <c r="AE911" s="44">
        <f t="shared" si="408"/>
        <v>5.9201136977585609</v>
      </c>
      <c r="AF911" s="44">
        <f t="shared" si="409"/>
        <v>23.369937050002957</v>
      </c>
      <c r="AG911" s="44">
        <f t="shared" si="410"/>
        <v>8.3070448182159563E-3</v>
      </c>
      <c r="AH911" s="45">
        <f>AD911+AB911+SUM($AA$883:AA911)</f>
        <v>96.427174880000237</v>
      </c>
      <c r="AI911" s="45">
        <f>AD911+AB911+SUM($AA$883:AA911)</f>
        <v>96.427174880000237</v>
      </c>
    </row>
    <row r="912" spans="4:35" ht="14.4" x14ac:dyDescent="0.3">
      <c r="D912" s="87"/>
      <c r="E912" s="89">
        <v>40749.474999999999</v>
      </c>
      <c r="F912" s="86">
        <f t="shared" si="411"/>
        <v>865.9909722222219</v>
      </c>
      <c r="G912" s="86">
        <v>96464</v>
      </c>
      <c r="H912" s="86">
        <v>5.57</v>
      </c>
      <c r="I912" s="86"/>
      <c r="J912" s="90" t="s">
        <v>131</v>
      </c>
      <c r="K912" s="90"/>
      <c r="L912" s="79">
        <v>1037</v>
      </c>
      <c r="M912" s="90"/>
      <c r="N912" s="42">
        <v>7.12</v>
      </c>
      <c r="O912" s="83"/>
      <c r="P912" s="90"/>
      <c r="Q912" s="90"/>
      <c r="R912" s="87"/>
      <c r="S912" s="87"/>
      <c r="V912" s="43">
        <f t="shared" si="401"/>
        <v>2.2856939487856982E-5</v>
      </c>
      <c r="W912" s="43">
        <f t="shared" si="402"/>
        <v>3.2364670512006421E-3</v>
      </c>
      <c r="X912" s="43">
        <f t="shared" si="403"/>
        <v>1.1331208825116005E-5</v>
      </c>
      <c r="Y912" s="22">
        <f>X912+W912+SUM($V$883:V912)</f>
        <v>3.8822937687533069E-3</v>
      </c>
      <c r="Z912" s="1">
        <f t="shared" si="412"/>
        <v>-1.7633846787005975E-5</v>
      </c>
      <c r="AA912" s="22">
        <f t="shared" si="404"/>
        <v>0.39584772185936012</v>
      </c>
      <c r="AB912" s="44">
        <f t="shared" si="405"/>
        <v>56.050728478818435</v>
      </c>
      <c r="AC912" s="44">
        <f t="shared" si="406"/>
        <v>5.8204354818845232</v>
      </c>
      <c r="AD912" s="44">
        <f t="shared" si="407"/>
        <v>28.805055099101182</v>
      </c>
      <c r="AE912" s="44">
        <f t="shared" si="408"/>
        <v>5.8204354818845232</v>
      </c>
      <c r="AF912" s="44">
        <f t="shared" si="409"/>
        <v>22.976452439882237</v>
      </c>
      <c r="AG912" s="44">
        <f t="shared" si="410"/>
        <v>8.1671773344243973E-3</v>
      </c>
      <c r="AH912" s="45">
        <f>AD912+AB912+SUM($AA$883:AA912)</f>
        <v>95.369819806301422</v>
      </c>
      <c r="AI912" s="45">
        <f>AD912+AB912+SUM($AA$883:AA912)</f>
        <v>95.369819806301422</v>
      </c>
    </row>
    <row r="913" spans="4:37" ht="14.4" x14ac:dyDescent="0.3">
      <c r="D913" s="87"/>
      <c r="E913" s="89">
        <v>40800.39166666667</v>
      </c>
      <c r="F913" s="86">
        <f t="shared" si="411"/>
        <v>916.90763888889342</v>
      </c>
      <c r="G913" s="86">
        <v>96352</v>
      </c>
      <c r="H913" s="88">
        <v>5.41</v>
      </c>
      <c r="I913" s="88"/>
      <c r="J913" s="86">
        <v>9</v>
      </c>
      <c r="K913" s="86"/>
      <c r="L913" s="79">
        <v>1037</v>
      </c>
      <c r="M913" s="86"/>
      <c r="N913" s="42">
        <v>7.12</v>
      </c>
      <c r="O913" s="90"/>
      <c r="P913" s="90"/>
      <c r="Q913" s="90"/>
      <c r="R913" s="87"/>
      <c r="S913" s="87"/>
      <c r="V913" s="43">
        <f t="shared" si="401"/>
        <v>2.2200366719803637E-5</v>
      </c>
      <c r="W913" s="43">
        <f t="shared" si="402"/>
        <v>3.1434985183115749E-3</v>
      </c>
      <c r="X913" s="43">
        <f t="shared" si="403"/>
        <v>1.1005716291539963E-5</v>
      </c>
      <c r="Y913" s="22">
        <f>X913+W913+SUM($V$883:V913)</f>
        <v>3.8112001100504673E-3</v>
      </c>
      <c r="Z913" s="1">
        <f t="shared" si="412"/>
        <v>-8.3320045280988847E-6</v>
      </c>
      <c r="AA913" s="22">
        <f t="shared" si="404"/>
        <v>0.39538812092172282</v>
      </c>
      <c r="AB913" s="44">
        <f t="shared" si="405"/>
        <v>55.985650505796094</v>
      </c>
      <c r="AC913" s="44">
        <f t="shared" si="406"/>
        <v>5.8136776367405218</v>
      </c>
      <c r="AD913" s="44">
        <f t="shared" si="407"/>
        <v>28.771610848695857</v>
      </c>
      <c r="AE913" s="44">
        <f t="shared" si="408"/>
        <v>5.813677636740521</v>
      </c>
      <c r="AF913" s="44">
        <f t="shared" si="409"/>
        <v>22.949775517162188</v>
      </c>
      <c r="AG913" s="44">
        <f t="shared" si="410"/>
        <v>8.1576947931503944E-3</v>
      </c>
      <c r="AH913" s="45">
        <f>AD913+AB913+SUM($AA$883:AA913)</f>
        <v>95.66668570379548</v>
      </c>
      <c r="AI913" s="45">
        <f>AD913+AB913+SUM($AA$883:AA913)</f>
        <v>95.66668570379548</v>
      </c>
    </row>
    <row r="914" spans="4:37" ht="14.4" x14ac:dyDescent="0.3">
      <c r="D914" s="87"/>
      <c r="E914" s="89">
        <v>40854.43472222222</v>
      </c>
      <c r="F914" s="86">
        <f t="shared" si="411"/>
        <v>970.9506944444438</v>
      </c>
      <c r="G914" s="86">
        <v>107380</v>
      </c>
      <c r="H914" s="85">
        <v>6.5</v>
      </c>
      <c r="I914" s="85"/>
      <c r="J914" s="86">
        <v>13</v>
      </c>
      <c r="K914" s="86"/>
      <c r="L914" s="79">
        <v>1037</v>
      </c>
      <c r="M914" s="86"/>
      <c r="N914" s="42">
        <v>7.12</v>
      </c>
      <c r="O914" s="90"/>
      <c r="P914" s="90"/>
      <c r="Q914" s="90"/>
      <c r="R914" s="87"/>
      <c r="S914" s="87"/>
      <c r="V914" s="43">
        <f t="shared" si="401"/>
        <v>2.6673268702167033E-5</v>
      </c>
      <c r="W914" s="43">
        <f t="shared" si="402"/>
        <v>3.776846648618343E-3</v>
      </c>
      <c r="X914" s="43">
        <f t="shared" si="403"/>
        <v>1.3223134176526757E-5</v>
      </c>
      <c r="Y914" s="22">
        <f>X914+W914+SUM($V$883:V914)</f>
        <v>4.473438926944389E-3</v>
      </c>
      <c r="Z914" s="1">
        <f t="shared" si="412"/>
        <v>-1.506358718486226E-7</v>
      </c>
      <c r="AA914" s="22">
        <f t="shared" si="404"/>
        <v>0.4406423989597994</v>
      </c>
      <c r="AB914" s="44">
        <f t="shared" si="405"/>
        <v>62.393506635175029</v>
      </c>
      <c r="AC914" s="44">
        <f t="shared" si="406"/>
        <v>6.4790840318124916</v>
      </c>
      <c r="AD914" s="44">
        <f t="shared" si="407"/>
        <v>32.064675076105964</v>
      </c>
      <c r="AE914" s="44">
        <f t="shared" si="408"/>
        <v>6.4790840318124916</v>
      </c>
      <c r="AF914" s="44">
        <f t="shared" si="409"/>
        <v>25.57649965784702</v>
      </c>
      <c r="AG914" s="44">
        <f t="shared" si="410"/>
        <v>9.0913864464514417E-3</v>
      </c>
      <c r="AH914" s="45">
        <f>AD914+AB914+SUM($AA$883:AA914)</f>
        <v>105.8082484595443</v>
      </c>
      <c r="AI914" s="45">
        <f>AD914+AB914+SUM($AA$883:AA914)</f>
        <v>105.8082484595443</v>
      </c>
    </row>
    <row r="915" spans="4:37" ht="14.4" x14ac:dyDescent="0.3">
      <c r="D915" s="87"/>
      <c r="E915" s="89">
        <v>40942.513888888891</v>
      </c>
      <c r="F915" s="86">
        <f t="shared" si="411"/>
        <v>1059.0298611111139</v>
      </c>
      <c r="G915" s="86">
        <v>116302</v>
      </c>
      <c r="H915" s="86">
        <v>11.12</v>
      </c>
      <c r="I915" s="86"/>
      <c r="J915" s="86">
        <v>17</v>
      </c>
      <c r="K915" s="86"/>
      <c r="L915" s="79">
        <v>1037</v>
      </c>
      <c r="M915" s="86"/>
      <c r="N915" s="42">
        <v>7.12</v>
      </c>
      <c r="O915" s="90"/>
      <c r="P915" s="90"/>
      <c r="Q915" s="90"/>
      <c r="R915" s="87"/>
      <c r="S915" s="87"/>
      <c r="V915" s="43">
        <f t="shared" si="401"/>
        <v>4.5631807379707291E-5</v>
      </c>
      <c r="W915" s="43">
        <f t="shared" si="402"/>
        <v>6.4613130357901493E-3</v>
      </c>
      <c r="X915" s="43">
        <f t="shared" si="403"/>
        <v>2.2621731083535005E-5</v>
      </c>
      <c r="Y915" s="22">
        <f>X915+W915+SUM($V$883:V915)</f>
        <v>7.2129357184029111E-3</v>
      </c>
      <c r="Z915" s="1">
        <f t="shared" si="412"/>
        <v>1.7882659652376352E-5</v>
      </c>
      <c r="AA915" s="22">
        <f t="shared" si="404"/>
        <v>0.47725453793837391</v>
      </c>
      <c r="AB915" s="44">
        <f t="shared" si="405"/>
        <v>67.577664450401628</v>
      </c>
      <c r="AC915" s="44">
        <f t="shared" si="406"/>
        <v>7.0174188030159836</v>
      </c>
      <c r="AD915" s="44">
        <f t="shared" si="407"/>
        <v>34.728867952144483</v>
      </c>
      <c r="AE915" s="44">
        <f t="shared" si="408"/>
        <v>7.0174188030159828</v>
      </c>
      <c r="AF915" s="44">
        <f t="shared" si="409"/>
        <v>27.70160237667092</v>
      </c>
      <c r="AG915" s="44">
        <f t="shared" si="410"/>
        <v>9.8467724575823749E-3</v>
      </c>
      <c r="AH915" s="45">
        <f>AD915+AB915+SUM($AA$883:AA915)</f>
        <v>114.13385368874781</v>
      </c>
      <c r="AI915" s="45">
        <f>AD915+AB915+SUM($AA$883:AA915)</f>
        <v>114.13385368874781</v>
      </c>
    </row>
    <row r="916" spans="4:37" ht="14.4" x14ac:dyDescent="0.3">
      <c r="D916" s="87"/>
      <c r="E916" s="89">
        <v>41016.57708333333</v>
      </c>
      <c r="F916" s="86">
        <f t="shared" si="411"/>
        <v>1133.0930555555533</v>
      </c>
      <c r="G916" s="86">
        <v>110515</v>
      </c>
      <c r="H916" s="88">
        <v>16.14</v>
      </c>
      <c r="I916" s="88"/>
      <c r="J916" s="86">
        <v>26</v>
      </c>
      <c r="K916" s="86"/>
      <c r="L916" s="79">
        <v>1037</v>
      </c>
      <c r="M916" s="86"/>
      <c r="N916" s="42">
        <v>7.12</v>
      </c>
      <c r="O916" s="90"/>
      <c r="P916" s="90"/>
      <c r="Q916" s="90"/>
      <c r="R916" s="87"/>
      <c r="S916" s="87"/>
      <c r="V916" s="43">
        <f t="shared" si="401"/>
        <v>6.6231777977380918E-5</v>
      </c>
      <c r="W916" s="43">
        <f t="shared" si="402"/>
        <v>9.3782007551846246E-3</v>
      </c>
      <c r="X916" s="43">
        <f t="shared" si="403"/>
        <v>3.2834059324483366E-5</v>
      </c>
      <c r="Y916" s="22">
        <f>X916+W916+SUM($V$883:V916)</f>
        <v>1.0206267544015716E-2</v>
      </c>
      <c r="Z916" s="1">
        <f t="shared" si="412"/>
        <v>3.0115423105448168E-5</v>
      </c>
      <c r="AA916" s="22">
        <f t="shared" si="404"/>
        <v>0.4535071216338446</v>
      </c>
      <c r="AB916" s="44">
        <f t="shared" si="405"/>
        <v>64.215108826470185</v>
      </c>
      <c r="AC916" s="44">
        <f t="shared" si="406"/>
        <v>6.6682433579414919</v>
      </c>
      <c r="AD916" s="44">
        <f t="shared" si="407"/>
        <v>33.000815478076461</v>
      </c>
      <c r="AE916" s="44">
        <f t="shared" si="408"/>
        <v>6.6682433579414928</v>
      </c>
      <c r="AF916" s="44">
        <f t="shared" si="409"/>
        <v>26.323215307198392</v>
      </c>
      <c r="AG916" s="44">
        <f t="shared" si="410"/>
        <v>9.3568129365764682E-3</v>
      </c>
      <c r="AH916" s="45">
        <f>AD916+AB916+SUM($AA$883:AA916)</f>
        <v>109.49675271238219</v>
      </c>
      <c r="AI916" s="45">
        <f>AD916+AB916+SUM($AA$883:AA916)</f>
        <v>109.49675271238219</v>
      </c>
    </row>
    <row r="917" spans="4:37" ht="14.4" x14ac:dyDescent="0.3">
      <c r="D917" s="87"/>
      <c r="E917" s="89">
        <v>41085.536111111112</v>
      </c>
      <c r="F917" s="86">
        <f t="shared" si="411"/>
        <v>1202.0520833333358</v>
      </c>
      <c r="G917" s="86">
        <v>105086</v>
      </c>
      <c r="H917" s="88">
        <v>30.08</v>
      </c>
      <c r="I917" s="88"/>
      <c r="J917" s="86">
        <v>27</v>
      </c>
      <c r="K917" s="86"/>
      <c r="L917" s="79">
        <v>1037</v>
      </c>
      <c r="M917" s="86"/>
      <c r="N917" s="42">
        <v>7.12</v>
      </c>
      <c r="O917" s="90"/>
      <c r="P917" s="90"/>
      <c r="Q917" s="90"/>
      <c r="R917" s="87"/>
      <c r="S917" s="87"/>
      <c r="V917" s="43">
        <f t="shared" si="401"/>
        <v>1.2343568039402836E-4</v>
      </c>
      <c r="W917" s="43">
        <f t="shared" si="402"/>
        <v>1.7478084183144577E-2</v>
      </c>
      <c r="X917" s="43">
        <f t="shared" si="403"/>
        <v>6.1192596312296125E-5</v>
      </c>
      <c r="Y917" s="22">
        <f>X917+W917+SUM($V$883:V917)</f>
        <v>1.8457945189357509E-2</v>
      </c>
      <c r="Z917" s="1">
        <f t="shared" si="412"/>
        <v>5.7567164120563012E-5</v>
      </c>
      <c r="AA917" s="22">
        <f t="shared" si="404"/>
        <v>0.43122878689783462</v>
      </c>
      <c r="AB917" s="44">
        <f t="shared" si="405"/>
        <v>61.060570294878033</v>
      </c>
      <c r="AC917" s="44">
        <f t="shared" si="406"/>
        <v>6.3406688821665806</v>
      </c>
      <c r="AD917" s="44">
        <f t="shared" si="407"/>
        <v>31.379665161554019</v>
      </c>
      <c r="AE917" s="44">
        <f t="shared" si="408"/>
        <v>6.3406688821665806</v>
      </c>
      <c r="AF917" s="44">
        <f t="shared" si="409"/>
        <v>25.030099115706012</v>
      </c>
      <c r="AG917" s="44">
        <f t="shared" si="410"/>
        <v>8.8971636814285365E-3</v>
      </c>
      <c r="AH917" s="45">
        <f>AD917+AB917+SUM($AA$883:AA917)</f>
        <v>105.15229265116542</v>
      </c>
      <c r="AI917" s="45">
        <f>AD917+AB917+SUM($AA$883:AA917)</f>
        <v>105.15229265116542</v>
      </c>
    </row>
    <row r="918" spans="4:37" ht="14.4" x14ac:dyDescent="0.3">
      <c r="D918" s="87"/>
      <c r="E918" s="89">
        <v>41130.631249999999</v>
      </c>
      <c r="F918" s="86">
        <f t="shared" si="411"/>
        <v>1247.1472222222219</v>
      </c>
      <c r="G918" s="86">
        <v>107389</v>
      </c>
      <c r="H918" s="86">
        <v>53.7</v>
      </c>
      <c r="I918" s="86"/>
      <c r="J918" s="86">
        <v>28</v>
      </c>
      <c r="K918" s="86"/>
      <c r="L918" s="79">
        <v>1037</v>
      </c>
      <c r="M918" s="86"/>
      <c r="N918" s="42">
        <v>7.12</v>
      </c>
      <c r="O918" s="90"/>
      <c r="P918" s="90"/>
      <c r="Q918" s="90"/>
      <c r="R918" s="87"/>
      <c r="S918" s="87"/>
      <c r="V918" s="43">
        <f t="shared" si="401"/>
        <v>2.2036223527790305E-4</v>
      </c>
      <c r="W918" s="43">
        <f t="shared" si="402"/>
        <v>3.1202563850893081E-2</v>
      </c>
      <c r="X918" s="43">
        <f t="shared" si="403"/>
        <v>1.0924343158145952E-4</v>
      </c>
      <c r="Y918" s="22">
        <f>X918+W918+SUM($V$883:V918)</f>
        <v>3.2450837927653083E-2</v>
      </c>
      <c r="Z918" s="1">
        <f t="shared" si="412"/>
        <v>1.2714516313139024E-4</v>
      </c>
      <c r="AA918" s="22">
        <f t="shared" si="404"/>
        <v>0.4406793311780024</v>
      </c>
      <c r="AB918" s="44">
        <f t="shared" si="405"/>
        <v>62.398736115150037</v>
      </c>
      <c r="AC918" s="44">
        <f t="shared" si="406"/>
        <v>6.4796270729401328</v>
      </c>
      <c r="AD918" s="44">
        <f t="shared" si="407"/>
        <v>32.067362560513523</v>
      </c>
      <c r="AE918" s="44">
        <f t="shared" si="408"/>
        <v>6.4796270729401328</v>
      </c>
      <c r="AF918" s="44">
        <f t="shared" si="409"/>
        <v>25.578643339137017</v>
      </c>
      <c r="AG918" s="44">
        <f t="shared" si="410"/>
        <v>9.0921484363752428E-3</v>
      </c>
      <c r="AH918" s="45">
        <f>AD918+AB918+SUM($AA$883:AA918)</f>
        <v>107.61883520157494</v>
      </c>
      <c r="AI918" s="45">
        <f>AD918+AB918+SUM($AA$883:AA918)</f>
        <v>107.61883520157494</v>
      </c>
    </row>
    <row r="919" spans="4:37" ht="14.4" x14ac:dyDescent="0.3">
      <c r="D919" s="87"/>
      <c r="E919" s="89">
        <v>41157.579861111109</v>
      </c>
      <c r="F919" s="86">
        <f t="shared" si="411"/>
        <v>1274.0958333333328</v>
      </c>
      <c r="G919" s="86">
        <v>108179</v>
      </c>
      <c r="H919" s="88">
        <v>76.58</v>
      </c>
      <c r="I919" s="88"/>
      <c r="J919" s="86"/>
      <c r="K919" s="86"/>
      <c r="L919" s="79">
        <v>1037</v>
      </c>
      <c r="M919" s="86"/>
      <c r="N919" s="42">
        <v>7.12</v>
      </c>
      <c r="O919" s="90"/>
      <c r="P919" s="90"/>
      <c r="Q919" s="90"/>
      <c r="R919" s="87"/>
      <c r="S919" s="87"/>
      <c r="V919" s="43">
        <f t="shared" si="401"/>
        <v>3.1425214110953101E-4</v>
      </c>
      <c r="W919" s="43">
        <f t="shared" si="402"/>
        <v>4.4497064054029645E-2</v>
      </c>
      <c r="X919" s="43">
        <f t="shared" si="403"/>
        <v>1.557888638828337E-4</v>
      </c>
      <c r="Y919" s="22">
        <f>X919+W919+SUM($V$883:V919)</f>
        <v>4.6106135704200545E-2</v>
      </c>
      <c r="Z919" s="1">
        <f t="shared" si="412"/>
        <v>2.4473809998772452E-4</v>
      </c>
      <c r="AA919" s="22">
        <f t="shared" si="404"/>
        <v>0.44392115922026582</v>
      </c>
      <c r="AB919" s="44">
        <f t="shared" si="405"/>
        <v>62.857768246289808</v>
      </c>
      <c r="AC919" s="44">
        <f t="shared" si="406"/>
        <v>6.5272940163665814</v>
      </c>
      <c r="AD919" s="44">
        <f t="shared" si="407"/>
        <v>32.303263969622527</v>
      </c>
      <c r="AE919" s="44">
        <f t="shared" si="408"/>
        <v>6.5272940163665822</v>
      </c>
      <c r="AF919" s="44">
        <f t="shared" si="409"/>
        <v>25.766810919037372</v>
      </c>
      <c r="AG919" s="44">
        <f t="shared" si="410"/>
        <v>9.1590342185758119E-3</v>
      </c>
      <c r="AH919" s="45">
        <f>AD919+AB919+SUM($AA$883:AA919)</f>
        <v>108.75768990104399</v>
      </c>
      <c r="AI919" s="45">
        <f>AD919+AB919+SUM($AA$883:AA919)</f>
        <v>108.75768990104399</v>
      </c>
    </row>
    <row r="920" spans="4:37" ht="14.4" x14ac:dyDescent="0.3">
      <c r="D920" s="121">
        <f>(F921-F920)/Y921*0.2+F920</f>
        <v>1549.8821827616807</v>
      </c>
      <c r="E920" s="89">
        <v>41191.661111111112</v>
      </c>
      <c r="F920" s="86">
        <f t="shared" si="411"/>
        <v>1308.1770833333358</v>
      </c>
      <c r="G920" s="86">
        <v>12382</v>
      </c>
      <c r="H920" s="86">
        <v>1.9</v>
      </c>
      <c r="I920" s="86"/>
      <c r="J920" s="86"/>
      <c r="K920" s="86"/>
      <c r="L920" s="79">
        <v>1037</v>
      </c>
      <c r="M920" s="86"/>
      <c r="N920" s="42">
        <v>7.12</v>
      </c>
      <c r="O920" s="90"/>
      <c r="P920" s="90"/>
      <c r="Q920" s="90"/>
      <c r="R920" s="87"/>
      <c r="S920" s="87"/>
      <c r="V920" s="43">
        <f t="shared" si="401"/>
        <v>7.7968016206334417E-6</v>
      </c>
      <c r="W920" s="43">
        <f t="shared" si="402"/>
        <v>1.1040013280576696E-3</v>
      </c>
      <c r="X920" s="43">
        <f t="shared" si="403"/>
        <v>3.8652238362155135E-6</v>
      </c>
      <c r="Y920" s="111">
        <f>Y919</f>
        <v>4.6106135704200545E-2</v>
      </c>
      <c r="Z920" s="1">
        <f t="shared" si="412"/>
        <v>2.8044671877541679E-4</v>
      </c>
      <c r="AA920" s="22">
        <f t="shared" si="404"/>
        <v>5.0810525087728028E-2</v>
      </c>
      <c r="AB920" s="44">
        <f t="shared" si="405"/>
        <v>7.1946023389526657</v>
      </c>
      <c r="AC920" s="44">
        <f t="shared" si="406"/>
        <v>0.74710391583071589</v>
      </c>
      <c r="AD920" s="44">
        <f t="shared" si="407"/>
        <v>3.6973813260601966</v>
      </c>
      <c r="AE920" s="44">
        <f t="shared" si="408"/>
        <v>0.74710391583071567</v>
      </c>
      <c r="AF920" s="44">
        <f t="shared" si="409"/>
        <v>2.949229081425421</v>
      </c>
      <c r="AG920" s="44">
        <f t="shared" si="410"/>
        <v>1.0483288040599901E-3</v>
      </c>
      <c r="AH920" s="45">
        <f>AD920+AB920+SUM($AA$883:AA920)</f>
        <v>24.539451875232231</v>
      </c>
      <c r="AI920" s="77">
        <f>AI919</f>
        <v>108.75768990104399</v>
      </c>
    </row>
    <row r="921" spans="4:37" ht="14.4" x14ac:dyDescent="0.3">
      <c r="D921" s="87"/>
      <c r="E921" s="89">
        <v>42278.619444444441</v>
      </c>
      <c r="F921" s="86">
        <f t="shared" si="411"/>
        <v>2395.1354166666642</v>
      </c>
      <c r="G921" s="86">
        <v>51162</v>
      </c>
      <c r="H921" s="86">
        <v>1411</v>
      </c>
      <c r="I921" s="86"/>
      <c r="J921" s="86">
        <v>23</v>
      </c>
      <c r="K921" s="86"/>
      <c r="L921" s="86">
        <v>1068</v>
      </c>
      <c r="M921" s="86"/>
      <c r="N921" s="42">
        <v>7.12</v>
      </c>
      <c r="O921" s="90"/>
      <c r="P921" s="90"/>
      <c r="Q921" s="90"/>
      <c r="R921" s="87"/>
      <c r="S921" s="87"/>
      <c r="V921" s="43">
        <f t="shared" si="401"/>
        <v>5.9632414396844757E-3</v>
      </c>
      <c r="W921" s="43">
        <f t="shared" si="402"/>
        <v>0.84437526940762775</v>
      </c>
      <c r="X921" s="43">
        <f t="shared" si="403"/>
        <v>2.9562459166306127E-3</v>
      </c>
      <c r="Y921" s="22">
        <f>X921+W921+SUM($V$920:V921)+$Y$920</f>
        <v>0.89940868926976392</v>
      </c>
      <c r="Z921" s="1">
        <f t="shared" si="412"/>
        <v>7.657577567331147E-4</v>
      </c>
      <c r="AA921" s="22">
        <f t="shared" si="404"/>
        <v>0.21622350002631974</v>
      </c>
      <c r="AB921" s="44">
        <f t="shared" si="405"/>
        <v>30.616532624686783</v>
      </c>
      <c r="AC921" s="44">
        <f t="shared" si="406"/>
        <v>3.1792905758280088</v>
      </c>
      <c r="AD921" s="44">
        <f t="shared" si="407"/>
        <v>15.734156060626507</v>
      </c>
      <c r="AE921" s="44">
        <f t="shared" si="408"/>
        <v>3.1792905758280092</v>
      </c>
      <c r="AF921" s="44">
        <f t="shared" si="409"/>
        <v>12.550404335798348</v>
      </c>
      <c r="AG921" s="44">
        <f t="shared" si="410"/>
        <v>4.4611490001508387E-3</v>
      </c>
      <c r="AH921" s="45">
        <f>AD921+AB921+SUM($AA$883:AA921)</f>
        <v>60.214380395558976</v>
      </c>
      <c r="AI921" s="45">
        <f>AD921+AB921+SUM($AA$920:AA921)+$AI$920-$AH$920</f>
        <v>130.83596073623909</v>
      </c>
    </row>
    <row r="922" spans="4:37" ht="14.4" x14ac:dyDescent="0.3">
      <c r="E922" s="28">
        <v>42376.617361111108</v>
      </c>
      <c r="F922" s="86">
        <f t="shared" si="411"/>
        <v>2493.1333333333314</v>
      </c>
      <c r="G922" s="10">
        <v>41330</v>
      </c>
      <c r="H922" s="10">
        <v>3088</v>
      </c>
      <c r="J922" s="10">
        <v>22</v>
      </c>
      <c r="L922" s="17">
        <v>1038</v>
      </c>
      <c r="N922" s="42">
        <v>7.12</v>
      </c>
      <c r="V922" s="43">
        <f t="shared" si="401"/>
        <v>1.2684074148042263E-2</v>
      </c>
      <c r="W922" s="43">
        <f t="shared" si="402"/>
        <v>1.7960229573576019</v>
      </c>
      <c r="X922" s="43">
        <f t="shared" si="403"/>
        <v>6.2880637629144694E-3</v>
      </c>
      <c r="Y922" s="22">
        <f>X922+W922+SUM($V$920:V922)+$Y$920</f>
        <v>1.8670722692140644</v>
      </c>
      <c r="Z922" s="1">
        <f t="shared" si="412"/>
        <v>1.1905479365439525E-3</v>
      </c>
      <c r="AA922" s="22">
        <f t="shared" si="404"/>
        <v>0.16976450276508637</v>
      </c>
      <c r="AB922" s="44">
        <f t="shared" si="405"/>
        <v>24.038092236913759</v>
      </c>
      <c r="AC922" s="44">
        <f t="shared" si="406"/>
        <v>2.4961703223075595</v>
      </c>
      <c r="AD922" s="44">
        <f t="shared" si="407"/>
        <v>12.353426800210849</v>
      </c>
      <c r="AE922" s="44">
        <f t="shared" ref="AE922" si="413">AD922/(1+($A$28/(10^-N922))+(($A$28*$A$29)/(10^-N922)^2))*1</f>
        <v>2.49617032230756</v>
      </c>
      <c r="AF922" s="44">
        <f t="shared" ref="AF922" si="414">AD922/(1+($A$28/(10^-N922))+(($A$28*$A$29)/(10^-N922)^2))*($A$28/(10^-N922))</f>
        <v>9.853753876466909</v>
      </c>
      <c r="AG922" s="44">
        <f t="shared" ref="AG922" si="415">AD922/(1+($A$28/(10^-N922))+(($A$28*$A$29)/(10^-N922)^2))*(($A$28*$A$29)/(10^-N922)^2)</f>
        <v>3.5026014363812538E-3</v>
      </c>
      <c r="AH922" s="45">
        <f>AD922+AB922+SUM($AA$883:AA922)</f>
        <v>50.424975250135383</v>
      </c>
      <c r="AI922" s="45">
        <f>AD922+AB922+SUM($AA$920:AA922)+$AI$920-$AH$920</f>
        <v>121.0465555908155</v>
      </c>
    </row>
    <row r="923" spans="4:37" ht="14.4" x14ac:dyDescent="0.3">
      <c r="E923" s="28">
        <v>42480.536111111112</v>
      </c>
      <c r="F923" s="86">
        <f t="shared" si="411"/>
        <v>2597.0520833333358</v>
      </c>
      <c r="G923" s="10">
        <v>52344</v>
      </c>
      <c r="H923" s="10">
        <v>14637</v>
      </c>
      <c r="J923" s="10">
        <v>17</v>
      </c>
      <c r="K923" s="17">
        <v>5</v>
      </c>
      <c r="L923" s="17">
        <v>1101</v>
      </c>
      <c r="N923" s="42">
        <v>7.12</v>
      </c>
      <c r="V923" s="43">
        <f t="shared" si="401"/>
        <v>6.3771042804980985E-2</v>
      </c>
      <c r="W923" s="43">
        <f t="shared" si="402"/>
        <v>9.0297687916037663</v>
      </c>
      <c r="X923" s="43">
        <f t="shared" si="403"/>
        <v>3.1614162666114706E-2</v>
      </c>
      <c r="Y923" s="22">
        <f>X923+W923+SUM($V$920:V923)+$Y$920</f>
        <v>9.1899152451684092</v>
      </c>
      <c r="Z923" s="1">
        <f t="shared" si="412"/>
        <v>4.0390929909960823E-3</v>
      </c>
      <c r="AA923" s="22">
        <f t="shared" si="404"/>
        <v>0.22805434614906914</v>
      </c>
      <c r="AB923" s="44">
        <f t="shared" si="405"/>
        <v>32.291741315003591</v>
      </c>
      <c r="AC923" s="44">
        <f t="shared" si="406"/>
        <v>3.3532480669311968</v>
      </c>
      <c r="AD923" s="44">
        <f t="shared" si="407"/>
        <v>16.595063312622418</v>
      </c>
      <c r="AE923" s="44">
        <f t="shared" ref="AE923:AE924" si="416">AD923/(1+($A$28/(10^-N923))+(($A$28*$A$29)/(10^-N923)^2))*1</f>
        <v>3.3532480669311959</v>
      </c>
      <c r="AF923" s="44">
        <f t="shared" ref="AF923:AF924" si="417">AD923/(1+($A$28/(10^-N923))+(($A$28*$A$29)/(10^-N923)^2))*($A$28/(10^-N923))</f>
        <v>13.237110001265066</v>
      </c>
      <c r="AG923" s="44">
        <f t="shared" ref="AG923:AG924" si="418">AD923/(1+($A$28/(10^-N923))+(($A$28*$A$29)/(10^-N923)^2))*(($A$28*$A$29)/(10^-N923)^2)</f>
        <v>4.7052444261568805E-3</v>
      </c>
      <c r="AH923" s="45">
        <f>AD923+AB923+SUM($AA$883:AA923)</f>
        <v>63.148315186785851</v>
      </c>
      <c r="AI923" s="45">
        <f>AD923+AB923+SUM($AA$920:AA923)+$AI$920-$AH$920</f>
        <v>133.76989552746596</v>
      </c>
    </row>
    <row r="924" spans="4:37" ht="14.4" x14ac:dyDescent="0.3">
      <c r="E924" s="28">
        <v>42612.490277777775</v>
      </c>
      <c r="F924" s="86">
        <f t="shared" si="411"/>
        <v>2729.0062499999985</v>
      </c>
      <c r="G924" s="10">
        <v>54924</v>
      </c>
      <c r="H924" s="10">
        <v>15018</v>
      </c>
      <c r="J924" s="10">
        <v>14</v>
      </c>
      <c r="L924" s="17">
        <v>1084</v>
      </c>
      <c r="N924" s="42">
        <v>7.12</v>
      </c>
      <c r="V924" s="43">
        <f t="shared" si="401"/>
        <v>6.4420710320622007E-2</v>
      </c>
      <c r="W924" s="43">
        <f t="shared" si="402"/>
        <v>9.1217595635846163</v>
      </c>
      <c r="X924" s="43">
        <f t="shared" si="403"/>
        <v>3.1936231956735769E-2</v>
      </c>
      <c r="Y924" s="22">
        <f>X924+W924+SUM($V$920:V924)+$Y$920</f>
        <v>9.346648796760503</v>
      </c>
      <c r="Z924" s="1">
        <f>LINEST(Y922:Y924,E922:E924,TRUE,TRUE)</f>
        <v>3.0363526471003592E-2</v>
      </c>
      <c r="AA924" s="22">
        <f t="shared" si="404"/>
        <v>0.23560015272671744</v>
      </c>
      <c r="AB924" s="44">
        <f t="shared" si="405"/>
        <v>33.360202574931513</v>
      </c>
      <c r="AC924" s="44">
        <f t="shared" si="406"/>
        <v>3.4641995210350203</v>
      </c>
      <c r="AD924" s="44">
        <f t="shared" si="407"/>
        <v>17.144156719590526</v>
      </c>
      <c r="AE924" s="44">
        <f t="shared" si="416"/>
        <v>3.4641995210350198</v>
      </c>
      <c r="AF924" s="44">
        <f t="shared" si="417"/>
        <v>13.675096268149495</v>
      </c>
      <c r="AG924" s="44">
        <f t="shared" si="418"/>
        <v>4.8609304060115675E-3</v>
      </c>
      <c r="AH924" s="45">
        <f>AD924+AB924+SUM($AA$883:AA924)</f>
        <v>65.001470006408596</v>
      </c>
      <c r="AI924" s="45">
        <f>AD924+AB924+SUM($AA$920:AA924)+$AI$920-$AH$920</f>
        <v>135.62305034708871</v>
      </c>
      <c r="AJ924" s="1">
        <f>LINEST(AI922:AI924,F922:F924,TRUE,TRUE)</f>
        <v>5.9691139057876923E-2</v>
      </c>
      <c r="AK924" s="1">
        <f>AJ924/Z924</f>
        <v>1.9658829521953081</v>
      </c>
    </row>
    <row r="925" spans="4:37" ht="14.4" x14ac:dyDescent="0.3">
      <c r="E925" s="28">
        <v>42760.606944444444</v>
      </c>
      <c r="F925" s="86">
        <f t="shared" si="411"/>
        <v>2877.1229166666672</v>
      </c>
      <c r="G925" s="10">
        <v>55911</v>
      </c>
      <c r="H925" s="10">
        <v>15894</v>
      </c>
      <c r="J925" s="10">
        <v>13</v>
      </c>
      <c r="L925" s="17">
        <v>1076</v>
      </c>
      <c r="N925" s="42">
        <v>7.12</v>
      </c>
      <c r="V925" s="17">
        <f t="shared" si="401"/>
        <v>6.7675209204274653E-2</v>
      </c>
      <c r="W925" s="17">
        <f t="shared" si="402"/>
        <v>9.5825858439668554</v>
      </c>
      <c r="X925" s="17">
        <f t="shared" si="403"/>
        <v>3.3549632844959078E-2</v>
      </c>
      <c r="Y925" s="22">
        <f>X925+W925+SUM($V$920:V925)+$Y$920</f>
        <v>9.8767636872352398</v>
      </c>
      <c r="Z925" s="1">
        <f t="shared" ref="Z925:Z927" si="419">LINEST(Y923:Y925,E923:E925,TRUE,TRUE)</f>
        <v>2.475307007539982E-3</v>
      </c>
      <c r="AA925" s="17">
        <f t="shared" si="404"/>
        <v>0.23806396261609414</v>
      </c>
      <c r="AB925" s="44">
        <f t="shared" si="405"/>
        <v>33.709069908269214</v>
      </c>
      <c r="AC925" s="44">
        <f t="shared" si="406"/>
        <v>3.5004267006014107</v>
      </c>
      <c r="AD925" s="44">
        <f t="shared" si="407"/>
        <v>17.323443287879588</v>
      </c>
      <c r="AE925" s="44">
        <f t="shared" ref="AE925:AE927" si="420">AD925/(1+($A$28/(10^-N925))+(($A$28*$A$29)/(10^-N925)^2))*1</f>
        <v>3.500426700601412</v>
      </c>
      <c r="AF925" s="44">
        <f t="shared" ref="AF925:AF927" si="421">AD925/(1+($A$28/(10^-N925))+(($A$28*$A$29)/(10^-N925)^2))*($A$28/(10^-N925))</f>
        <v>13.81810482325314</v>
      </c>
      <c r="AG925" s="44">
        <f t="shared" ref="AG925:AG927" si="422">AD925/(1+($A$28/(10^-N925))+(($A$28*$A$29)/(10^-N925)^2))*(($A$28*$A$29)/(10^-N925)^2)</f>
        <v>4.9117640250364043E-3</v>
      </c>
      <c r="AH925" s="45">
        <f>AD925+AB925+SUM($AA$883:AA925)</f>
        <v>65.767687870651457</v>
      </c>
      <c r="AI925" s="45">
        <f>AD925+AB925+SUM($AA$920:AA925)+$AI$920-$AH$920</f>
        <v>136.38926821133157</v>
      </c>
    </row>
    <row r="926" spans="4:37" ht="14.4" x14ac:dyDescent="0.3">
      <c r="D926" s="19" t="s">
        <v>164</v>
      </c>
      <c r="E926" s="28">
        <v>42828.439583333333</v>
      </c>
      <c r="F926" s="86">
        <f t="shared" si="411"/>
        <v>2944.9555555555562</v>
      </c>
      <c r="G926" s="10">
        <v>49407</v>
      </c>
      <c r="H926" s="10">
        <v>15164</v>
      </c>
      <c r="J926" s="10">
        <v>16</v>
      </c>
      <c r="L926" s="17">
        <v>1066</v>
      </c>
      <c r="N926" s="42">
        <v>7.12</v>
      </c>
      <c r="V926" s="17">
        <f t="shared" si="401"/>
        <v>6.3966871014796894E-2</v>
      </c>
      <c r="W926" s="17">
        <f t="shared" si="402"/>
        <v>9.0574974185750854</v>
      </c>
      <c r="X926" s="17">
        <f t="shared" si="403"/>
        <v>3.171124348222535E-2</v>
      </c>
      <c r="Y926" s="22">
        <f>X926+W926+SUM($V$920:V926)+$Y$920</f>
        <v>9.4138037434955333</v>
      </c>
      <c r="Z926" s="1">
        <f t="shared" si="419"/>
        <v>8.4206398914120578E-4</v>
      </c>
      <c r="AA926" s="17">
        <f t="shared" si="404"/>
        <v>0.20841540465761474</v>
      </c>
      <c r="AB926" s="44">
        <f t="shared" si="405"/>
        <v>29.510932139246851</v>
      </c>
      <c r="AC926" s="44">
        <f t="shared" si="406"/>
        <v>3.0644824998424278</v>
      </c>
      <c r="AD926" s="44">
        <f t="shared" si="407"/>
        <v>15.165976417560401</v>
      </c>
      <c r="AE926" s="44">
        <f t="shared" si="420"/>
        <v>3.0644824998424287</v>
      </c>
      <c r="AF926" s="44">
        <f t="shared" si="421"/>
        <v>12.097193866271247</v>
      </c>
      <c r="AG926" s="44">
        <f t="shared" si="422"/>
        <v>4.3000514467260711E-3</v>
      </c>
      <c r="AH926" s="45">
        <f>AD926+AB926+SUM($AA$883:AA926)</f>
        <v>59.620498635967522</v>
      </c>
      <c r="AI926" s="45">
        <f>AD926+AB926+SUM($AA$920:AA926)+$AI$920-$AH$920</f>
        <v>130.24207897664763</v>
      </c>
    </row>
    <row r="927" spans="4:37" ht="14.4" x14ac:dyDescent="0.3">
      <c r="D927" s="19"/>
      <c r="E927" s="28">
        <v>42828.594444444447</v>
      </c>
      <c r="F927" s="86">
        <f t="shared" si="411"/>
        <v>2945.1104166666701</v>
      </c>
      <c r="G927" s="10">
        <v>8714</v>
      </c>
      <c r="H927" s="10">
        <v>64.069999999999993</v>
      </c>
      <c r="J927" s="10">
        <v>45</v>
      </c>
      <c r="L927" s="17">
        <v>1054</v>
      </c>
      <c r="N927" s="42">
        <v>7.12</v>
      </c>
      <c r="V927" s="17">
        <f t="shared" si="401"/>
        <v>2.6722646203371036E-4</v>
      </c>
      <c r="W927" s="17">
        <f t="shared" si="402"/>
        <v>3.7838383395138932E-2</v>
      </c>
      <c r="X927" s="17">
        <f t="shared" si="403"/>
        <v>1.3247612815834626E-4</v>
      </c>
      <c r="Y927" s="22">
        <f>X927+W927+SUM($V$920:V927)+$Y$920</f>
        <v>0.36283316742355343</v>
      </c>
      <c r="Z927" s="1">
        <f t="shared" si="419"/>
        <v>-7.3684293519155925E-2</v>
      </c>
      <c r="AA927" s="17">
        <f t="shared" si="404"/>
        <v>3.6344800845352777E-2</v>
      </c>
      <c r="AB927" s="44">
        <f t="shared" si="405"/>
        <v>5.1463036195604914</v>
      </c>
      <c r="AC927" s="44">
        <f t="shared" si="406"/>
        <v>0.53440390519028047</v>
      </c>
      <c r="AD927" s="44">
        <f t="shared" si="407"/>
        <v>2.6447392093068607</v>
      </c>
      <c r="AE927" s="44">
        <f t="shared" si="420"/>
        <v>0.53440390519028036</v>
      </c>
      <c r="AF927" s="44">
        <f t="shared" si="421"/>
        <v>2.1095854338576485</v>
      </c>
      <c r="AG927" s="44">
        <f t="shared" si="422"/>
        <v>7.498702589320335E-4</v>
      </c>
      <c r="AH927" s="45">
        <f>AD927+AB927+SUM($AA$883:AA927)</f>
        <v>22.770977708872977</v>
      </c>
      <c r="AI927" s="45">
        <f>AD927+AB927+SUM($AA$920:AA927)+$AI$920-$AH$920</f>
        <v>93.392558049553088</v>
      </c>
    </row>
    <row r="928" spans="4:37" x14ac:dyDescent="0.25">
      <c r="E928" s="28">
        <v>42969.447916666664</v>
      </c>
      <c r="F928" s="86">
        <f t="shared" si="411"/>
        <v>3085.9638888888876</v>
      </c>
      <c r="G928" s="10">
        <v>21560</v>
      </c>
      <c r="H928" s="10">
        <v>644.70000000000005</v>
      </c>
      <c r="J928" s="10">
        <v>13</v>
      </c>
      <c r="L928" s="17">
        <v>1059</v>
      </c>
      <c r="V928" s="17">
        <f t="shared" si="401"/>
        <v>2.7017039471689082E-3</v>
      </c>
      <c r="W928" s="17">
        <f t="shared" si="402"/>
        <v>0.38255234528473209</v>
      </c>
      <c r="X928" s="17">
        <f t="shared" si="403"/>
        <v>1.3393556746857951E-3</v>
      </c>
      <c r="AA928" s="17">
        <f t="shared" si="404"/>
        <v>9.0350142858634491E-2</v>
      </c>
      <c r="AB928" s="17">
        <f t="shared" si="405"/>
        <v>12.793281470976924</v>
      </c>
      <c r="AC928" s="17">
        <f t="shared" si="406"/>
        <v>1.3284835259821695</v>
      </c>
    </row>
    <row r="929" spans="4:35" x14ac:dyDescent="0.25">
      <c r="E929" s="28">
        <v>43055.563888888886</v>
      </c>
      <c r="F929" s="86">
        <f t="shared" si="411"/>
        <v>3172.0798611111095</v>
      </c>
      <c r="G929" s="10">
        <v>22690</v>
      </c>
      <c r="H929" s="10">
        <v>1130</v>
      </c>
      <c r="J929" s="10">
        <v>27</v>
      </c>
      <c r="L929" s="17">
        <v>1054</v>
      </c>
      <c r="V929" s="17">
        <f t="shared" si="401"/>
        <v>4.7130623083829057E-3</v>
      </c>
      <c r="W929" s="17">
        <f t="shared" si="402"/>
        <v>0.66735403834098639</v>
      </c>
      <c r="X929" s="17">
        <f t="shared" si="403"/>
        <v>2.3364761170427861E-3</v>
      </c>
      <c r="AA929" s="17">
        <f t="shared" si="404"/>
        <v>9.4636622811688609E-2</v>
      </c>
      <c r="AB929" s="17">
        <f t="shared" si="405"/>
        <v>13.400232858369009</v>
      </c>
      <c r="AC929" s="17">
        <f t="shared" si="406"/>
        <v>1.3915107423419166</v>
      </c>
    </row>
    <row r="930" spans="4:35" x14ac:dyDescent="0.25">
      <c r="E930" s="28">
        <v>43122.492361111108</v>
      </c>
      <c r="G930" s="10">
        <v>23582</v>
      </c>
      <c r="H930" s="10">
        <v>1386.36</v>
      </c>
      <c r="J930" s="10">
        <v>75</v>
      </c>
      <c r="L930" s="17">
        <v>1061</v>
      </c>
      <c r="V930" s="17">
        <f t="shared" si="401"/>
        <v>5.820704208680424E-3</v>
      </c>
      <c r="W930" s="17">
        <f t="shared" si="402"/>
        <v>0.82419246882056463</v>
      </c>
      <c r="X930" s="17">
        <f t="shared" si="403"/>
        <v>2.8855838259898791E-3</v>
      </c>
      <c r="AA930" s="17">
        <f t="shared" si="404"/>
        <v>9.9010247445902769E-2</v>
      </c>
      <c r="AB930" s="17">
        <f t="shared" si="405"/>
        <v>14.019523644454944</v>
      </c>
      <c r="AC930" s="17">
        <f t="shared" si="406"/>
        <v>1.4558193100048844</v>
      </c>
    </row>
    <row r="931" spans="4:35" x14ac:dyDescent="0.25">
      <c r="E931" s="28"/>
    </row>
    <row r="932" spans="4:35" ht="14.4" thickBot="1" x14ac:dyDescent="0.3"/>
    <row r="933" spans="4:35" ht="15" thickBot="1" x14ac:dyDescent="0.35">
      <c r="D933" s="87" t="s">
        <v>130</v>
      </c>
      <c r="E933" s="89">
        <f>E934-1</f>
        <v>39883.49722222222</v>
      </c>
      <c r="F933" s="86"/>
      <c r="G933" s="86"/>
      <c r="H933" s="86"/>
      <c r="I933" s="86"/>
      <c r="J933" s="86"/>
      <c r="K933" s="86"/>
      <c r="L933" s="86"/>
      <c r="M933" s="86"/>
      <c r="N933" s="112">
        <v>7.28</v>
      </c>
      <c r="O933" s="95">
        <v>91.58</v>
      </c>
      <c r="P933" s="94">
        <v>19.63</v>
      </c>
      <c r="Q933" s="101">
        <f>P933-S933</f>
        <v>13.572181999999998</v>
      </c>
      <c r="R933" s="87">
        <v>30.86</v>
      </c>
      <c r="S933" s="85">
        <f>R933*P933/100</f>
        <v>6.0578180000000001</v>
      </c>
      <c r="T933" s="40">
        <f>Q933/$A$18+S933</f>
        <v>11.712893833333332</v>
      </c>
      <c r="U933" s="40">
        <f>$A$16-T933</f>
        <v>105.28710616666666</v>
      </c>
      <c r="V933" s="43">
        <f t="shared" ref="V933:V964" si="423">($A$15*L933/1000/$A$13*H933)/$Q$933</f>
        <v>0</v>
      </c>
      <c r="W933" s="43">
        <f t="shared" ref="W933:W964" si="424">($U$933*L933/1000/$A$13*H933)/$Q$933</f>
        <v>0</v>
      </c>
      <c r="X933" s="43">
        <f t="shared" ref="X933:X964" si="425">($A$46*$S$933*H933*L933/1000000)/$Q$933</f>
        <v>0</v>
      </c>
      <c r="Y933" s="22">
        <f>X933+W933+SUM($V$933:V933)</f>
        <v>0</v>
      </c>
      <c r="Z933" s="22"/>
      <c r="AA933" s="22">
        <f t="shared" ref="AA933:AA964" si="426">($A$15*L933/1000/$A$13*G933)/$Q$933</f>
        <v>0</v>
      </c>
      <c r="AB933" s="44">
        <f t="shared" ref="AB933:AB964" si="427">($U$933*L933/1000/$A$13*G933)/$Q$933</f>
        <v>0</v>
      </c>
      <c r="AC933" s="44">
        <f t="shared" ref="AC933:AC964" si="428">($A$14*$S$933/1000*G933/1000000*L933/1000*1000000)/$Q$933</f>
        <v>0</v>
      </c>
      <c r="AD933" s="44">
        <f t="shared" ref="AD933:AD964" si="429">($A$14*((L933/1000)*G933/10^6)*(1+($A$28/(10^-N933))+(($A$28*$A$29)/(10^-N933)^2))*1000000)*$S$933/1000/$Q$933</f>
        <v>0</v>
      </c>
      <c r="AE933" s="44">
        <f>AD933/(1+($A$28/(10^-N933))+(($A$28*$A$29)/(10^-N933)^2))*1</f>
        <v>0</v>
      </c>
      <c r="AF933" s="44">
        <f>AD933/(1+($A$28/(10^-N933))+(($A$28*$A$29)/(10^-N933)^2))*($A$28/(10^-N933))</f>
        <v>0</v>
      </c>
      <c r="AG933" s="44">
        <f>AD933/(1+($A$28/(10^-N933))+(($A$28*$A$29)/(10^-N933)^2))*(($A$28*$A$29)/(10^-N933)^2)</f>
        <v>0</v>
      </c>
      <c r="AH933" s="45">
        <f>AD933+AB933+SUM($AA$933:AA933)</f>
        <v>0</v>
      </c>
      <c r="AI933" s="45">
        <f>AD933+AB933+SUM($AA$933:AA933)</f>
        <v>0</v>
      </c>
    </row>
    <row r="934" spans="4:35" ht="14.4" x14ac:dyDescent="0.3">
      <c r="D934" s="87"/>
      <c r="E934" s="89">
        <v>39884.49722222222</v>
      </c>
      <c r="F934" s="86">
        <f>E934-E$933</f>
        <v>1</v>
      </c>
      <c r="G934" s="86">
        <v>1860</v>
      </c>
      <c r="H934" s="86">
        <v>1.01</v>
      </c>
      <c r="I934" s="86"/>
      <c r="J934" s="86">
        <v>820</v>
      </c>
      <c r="K934" s="86"/>
      <c r="L934" s="79">
        <v>1037</v>
      </c>
      <c r="M934" s="86"/>
      <c r="N934" s="112">
        <v>7.28</v>
      </c>
      <c r="V934" s="43">
        <f t="shared" si="423"/>
        <v>2.511508094845227E-6</v>
      </c>
      <c r="W934" s="43">
        <f t="shared" si="424"/>
        <v>3.5257255922721618E-4</v>
      </c>
      <c r="X934" s="43">
        <f t="shared" si="425"/>
        <v>1.0226026225189556E-6</v>
      </c>
      <c r="Y934" s="22">
        <f>X934+W934+SUM($V$933:V934)</f>
        <v>3.5610666994458036E-4</v>
      </c>
      <c r="Z934" s="22"/>
      <c r="AA934" s="22">
        <f t="shared" si="426"/>
        <v>4.6251535212001212E-3</v>
      </c>
      <c r="AB934" s="44">
        <f t="shared" si="427"/>
        <v>0.6492920397649723</v>
      </c>
      <c r="AC934" s="44">
        <f t="shared" si="428"/>
        <v>5.5855717824334634E-2</v>
      </c>
      <c r="AD934" s="44">
        <f t="shared" si="429"/>
        <v>0.37472905950867197</v>
      </c>
      <c r="AE934" s="44">
        <f t="shared" ref="AE934:AE971" si="430">AD934/(1+($A$28/(10^-N934))+(($A$28*$A$29)/(10^-N934)^2))*1</f>
        <v>5.5855717824334634E-2</v>
      </c>
      <c r="AF934" s="44">
        <f t="shared" ref="AF934:AF971" si="431">AD934/(1+($A$28/(10^-N934))+(($A$28*$A$29)/(10^-N934)^2))*($A$28/(10^-N934))</f>
        <v>0.31870959061546977</v>
      </c>
      <c r="AG934" s="44">
        <f t="shared" ref="AG934:AG971" si="432">AD934/(1+($A$28/(10^-N934))+(($A$28*$A$29)/(10^-N934)^2))*(($A$28*$A$29)/(10^-N934)^2)</f>
        <v>1.6375106886758385E-4</v>
      </c>
      <c r="AH934" s="45">
        <f>AD934+AB934+SUM($AA$933:AA934)</f>
        <v>1.0286462527948443</v>
      </c>
      <c r="AI934" s="45">
        <f>AD934+AB934+SUM($AA$933:AA934)</f>
        <v>1.0286462527948443</v>
      </c>
    </row>
    <row r="935" spans="4:35" ht="14.4" x14ac:dyDescent="0.3">
      <c r="D935" s="87"/>
      <c r="E935" s="89">
        <v>39891.484027777777</v>
      </c>
      <c r="F935" s="86">
        <f>E935-E$933</f>
        <v>7.9868055555562023</v>
      </c>
      <c r="G935" s="86">
        <v>2111</v>
      </c>
      <c r="H935" s="86">
        <v>1.35</v>
      </c>
      <c r="I935" s="86"/>
      <c r="J935" s="86">
        <v>1049</v>
      </c>
      <c r="K935" s="86"/>
      <c r="L935" s="79">
        <v>1037</v>
      </c>
      <c r="M935" s="86"/>
      <c r="N935" s="112">
        <v>7.28</v>
      </c>
      <c r="O935" s="90"/>
      <c r="P935" s="90"/>
      <c r="Q935" s="90"/>
      <c r="R935" s="88"/>
      <c r="S935" s="87"/>
      <c r="V935" s="43">
        <f t="shared" si="423"/>
        <v>3.3569662653871848E-6</v>
      </c>
      <c r="W935" s="43">
        <f t="shared" si="424"/>
        <v>4.7126035144231864E-4</v>
      </c>
      <c r="X935" s="43">
        <f t="shared" si="425"/>
        <v>1.3668450895055348E-6</v>
      </c>
      <c r="Y935" s="22">
        <f>X935+W935+SUM($V$933:V935)</f>
        <v>4.784956708920566E-4</v>
      </c>
      <c r="Z935" s="22"/>
      <c r="AA935" s="22">
        <f t="shared" si="426"/>
        <v>5.2493005823943308E-3</v>
      </c>
      <c r="AB935" s="44">
        <f t="shared" si="427"/>
        <v>0.73691155695906263</v>
      </c>
      <c r="AC935" s="44">
        <f t="shared" si="428"/>
        <v>6.3393236735037869E-2</v>
      </c>
      <c r="AD935" s="44">
        <f t="shared" si="429"/>
        <v>0.42529733581871321</v>
      </c>
      <c r="AE935" s="44">
        <f t="shared" si="430"/>
        <v>6.3393236735037856E-2</v>
      </c>
      <c r="AF935" s="44">
        <f t="shared" si="431"/>
        <v>0.36171825042433153</v>
      </c>
      <c r="AG935" s="44">
        <f t="shared" si="432"/>
        <v>1.8584865934380082E-4</v>
      </c>
      <c r="AH935" s="45">
        <f>AD935+AB935+SUM($AA$933:AA935)</f>
        <v>1.1720833468813703</v>
      </c>
      <c r="AI935" s="45">
        <f>AD935+AB935+SUM($AA$933:AA935)</f>
        <v>1.1720833468813703</v>
      </c>
    </row>
    <row r="936" spans="4:35" ht="14.4" x14ac:dyDescent="0.3">
      <c r="D936" s="87"/>
      <c r="E936" s="89">
        <v>39898.419444444444</v>
      </c>
      <c r="F936" s="86">
        <f t="shared" ref="F936:F992" si="433">E936-E$933</f>
        <v>14.922222222223354</v>
      </c>
      <c r="G936" s="86">
        <v>2349</v>
      </c>
      <c r="H936" s="86">
        <v>1.9</v>
      </c>
      <c r="I936" s="86"/>
      <c r="J936" s="86">
        <v>1266</v>
      </c>
      <c r="K936" s="86"/>
      <c r="L936" s="79">
        <v>1037</v>
      </c>
      <c r="M936" s="86"/>
      <c r="N936" s="112">
        <v>7.28</v>
      </c>
      <c r="O936" s="90"/>
      <c r="P936" s="90"/>
      <c r="Q936" s="90"/>
      <c r="R936" s="87"/>
      <c r="S936" s="87"/>
      <c r="V936" s="43">
        <f t="shared" si="423"/>
        <v>4.7246191883227045E-6</v>
      </c>
      <c r="W936" s="43">
        <f t="shared" si="424"/>
        <v>6.6325530943733726E-4</v>
      </c>
      <c r="X936" s="43">
        <f t="shared" si="425"/>
        <v>1.9237079037485305E-6</v>
      </c>
      <c r="Y936" s="22">
        <f>X936+W936+SUM($V$933:V936)</f>
        <v>6.7577211088964094E-4</v>
      </c>
      <c r="Z936" s="1">
        <f t="shared" ref="Z936:Z984" si="434">LINEST(Y933:Y936,E933:E936,TRUE,TRUE)</f>
        <v>3.620777678890646E-5</v>
      </c>
      <c r="AA936" s="22">
        <f t="shared" si="426"/>
        <v>5.8411213017737018E-3</v>
      </c>
      <c r="AB936" s="44">
        <f t="shared" si="427"/>
        <v>0.81999301150963444</v>
      </c>
      <c r="AC936" s="44">
        <f t="shared" si="428"/>
        <v>7.0540366220087136E-2</v>
      </c>
      <c r="AD936" s="44">
        <f t="shared" si="429"/>
        <v>0.47324653805691969</v>
      </c>
      <c r="AE936" s="44">
        <f t="shared" si="430"/>
        <v>7.0540366220087136E-2</v>
      </c>
      <c r="AF936" s="44">
        <f t="shared" si="431"/>
        <v>0.40249937008373043</v>
      </c>
      <c r="AG936" s="44">
        <f t="shared" si="432"/>
        <v>2.068017531021261E-4</v>
      </c>
      <c r="AH936" s="45">
        <f>AD936+AB936+SUM($AA$933:AA936)</f>
        <v>1.3089551249719222</v>
      </c>
      <c r="AI936" s="45">
        <f>AD936+AB936+SUM($AA$933:AA936)</f>
        <v>1.3089551249719222</v>
      </c>
    </row>
    <row r="937" spans="4:35" ht="14.4" x14ac:dyDescent="0.3">
      <c r="D937" s="87"/>
      <c r="E937" s="89">
        <v>39913.664583333331</v>
      </c>
      <c r="F937" s="86">
        <f t="shared" si="433"/>
        <v>30.167361111110949</v>
      </c>
      <c r="G937" s="86">
        <v>4790</v>
      </c>
      <c r="H937" s="86">
        <v>2.23</v>
      </c>
      <c r="I937" s="86"/>
      <c r="J937" s="86">
        <v>1621</v>
      </c>
      <c r="K937" s="86"/>
      <c r="L937" s="79">
        <v>1037</v>
      </c>
      <c r="M937" s="86"/>
      <c r="N937" s="112">
        <v>7.28</v>
      </c>
      <c r="O937" s="90"/>
      <c r="P937" s="90"/>
      <c r="Q937" s="90"/>
      <c r="R937" s="87"/>
      <c r="S937" s="87"/>
      <c r="V937" s="43">
        <f t="shared" si="423"/>
        <v>5.5452109420840163E-6</v>
      </c>
      <c r="W937" s="43">
        <f t="shared" si="424"/>
        <v>7.7845228423434863E-4</v>
      </c>
      <c r="X937" s="43">
        <f t="shared" si="425"/>
        <v>2.2578255922943277E-6</v>
      </c>
      <c r="Y937" s="22">
        <f>X937+W937+SUM($V$933:V937)</f>
        <v>7.9684841431728215E-4</v>
      </c>
      <c r="Z937" s="1">
        <f t="shared" si="434"/>
        <v>1.5240126783550728E-5</v>
      </c>
      <c r="AA937" s="22">
        <f t="shared" si="426"/>
        <v>1.1911013637929345E-2</v>
      </c>
      <c r="AB937" s="44">
        <f t="shared" si="427"/>
        <v>1.6721015432657085</v>
      </c>
      <c r="AC937" s="44">
        <f t="shared" si="428"/>
        <v>0.14384348837557145</v>
      </c>
      <c r="AD937" s="44">
        <f t="shared" si="429"/>
        <v>0.96502806185297785</v>
      </c>
      <c r="AE937" s="44">
        <f t="shared" si="430"/>
        <v>0.14384348837557145</v>
      </c>
      <c r="AF937" s="44">
        <f t="shared" si="431"/>
        <v>0.82076287045596785</v>
      </c>
      <c r="AG937" s="44">
        <f t="shared" si="432"/>
        <v>4.2170302143856273E-4</v>
      </c>
      <c r="AH937" s="45">
        <f>AD937+AB937+SUM($AA$933:AA937)</f>
        <v>2.6647561941619839</v>
      </c>
      <c r="AI937" s="45">
        <f>AD937+AB937+SUM($AA$933:AA937)</f>
        <v>2.6647561941619839</v>
      </c>
    </row>
    <row r="938" spans="4:35" ht="14.4" x14ac:dyDescent="0.3">
      <c r="D938" s="92"/>
      <c r="E938" s="89">
        <v>39920.785416666666</v>
      </c>
      <c r="F938" s="86">
        <f t="shared" si="433"/>
        <v>37.288194444445253</v>
      </c>
      <c r="G938" s="86">
        <v>8026</v>
      </c>
      <c r="H938" s="86">
        <v>2.93</v>
      </c>
      <c r="I938" s="86"/>
      <c r="J938" s="86">
        <v>1821</v>
      </c>
      <c r="K938" s="86"/>
      <c r="L938" s="79">
        <v>1037</v>
      </c>
      <c r="M938" s="86"/>
      <c r="N938" s="112">
        <v>7.28</v>
      </c>
      <c r="O938" s="90"/>
      <c r="P938" s="90"/>
      <c r="Q938" s="90"/>
      <c r="R938" s="87"/>
      <c r="S938" s="87"/>
      <c r="V938" s="43">
        <f t="shared" si="423"/>
        <v>7.2858601167292231E-6</v>
      </c>
      <c r="W938" s="43">
        <f t="shared" si="424"/>
        <v>1.0228095035007361E-3</v>
      </c>
      <c r="X938" s="43">
        <f t="shared" si="425"/>
        <v>2.9665600831490505E-6</v>
      </c>
      <c r="Y938" s="22">
        <f>X938+W938+SUM($V$933:V938)</f>
        <v>1.0492002281912534E-3</v>
      </c>
      <c r="Z938" s="1">
        <f t="shared" si="434"/>
        <v>1.7024123583587464E-5</v>
      </c>
      <c r="AA938" s="22">
        <f t="shared" si="426"/>
        <v>1.9957786108146327E-2</v>
      </c>
      <c r="AB938" s="44">
        <f t="shared" si="427"/>
        <v>2.8017300597600365</v>
      </c>
      <c r="AC938" s="44">
        <f t="shared" si="428"/>
        <v>0.24102042540758592</v>
      </c>
      <c r="AD938" s="44">
        <f t="shared" si="429"/>
        <v>1.6169760385035492</v>
      </c>
      <c r="AE938" s="44">
        <f t="shared" si="430"/>
        <v>0.24102042540758592</v>
      </c>
      <c r="AF938" s="44">
        <f t="shared" si="431"/>
        <v>1.3752490184299788</v>
      </c>
      <c r="AG938" s="44">
        <f t="shared" si="432"/>
        <v>7.0659466598453125E-4</v>
      </c>
      <c r="AH938" s="45">
        <f>AD938+AB938+SUM($AA$933:AA938)</f>
        <v>4.4662904734150297</v>
      </c>
      <c r="AI938" s="45">
        <f>AD938+AB938+SUM($AA$933:AA938)</f>
        <v>4.4662904734150297</v>
      </c>
    </row>
    <row r="939" spans="4:35" ht="14.4" x14ac:dyDescent="0.3">
      <c r="D939" s="87"/>
      <c r="E939" s="89">
        <v>39940.65902777778</v>
      </c>
      <c r="F939" s="86">
        <f t="shared" si="433"/>
        <v>57.161805555559113</v>
      </c>
      <c r="G939" s="86">
        <v>16289</v>
      </c>
      <c r="H939" s="86">
        <v>6.72</v>
      </c>
      <c r="I939" s="86"/>
      <c r="J939" s="86">
        <v>278</v>
      </c>
      <c r="K939" s="86"/>
      <c r="L939" s="79">
        <v>1037</v>
      </c>
      <c r="M939" s="86"/>
      <c r="N939" s="112">
        <v>7.28</v>
      </c>
      <c r="O939" s="90"/>
      <c r="P939" s="90"/>
      <c r="Q939" s="90"/>
      <c r="R939" s="87"/>
      <c r="S939" s="87"/>
      <c r="V939" s="43">
        <f t="shared" si="423"/>
        <v>1.6710232076593987E-5</v>
      </c>
      <c r="W939" s="43">
        <f t="shared" si="424"/>
        <v>2.3458293049573196E-3</v>
      </c>
      <c r="X939" s="43">
        <f t="shared" si="425"/>
        <v>6.8038511122053291E-6</v>
      </c>
      <c r="Y939" s="22">
        <f>X939+W939+SUM($V$933:V939)</f>
        <v>2.3927675527534872E-3</v>
      </c>
      <c r="Z939" s="1">
        <f t="shared" si="434"/>
        <v>4.1802805721294863E-5</v>
      </c>
      <c r="AA939" s="22">
        <f t="shared" si="426"/>
        <v>4.0504906293993961E-2</v>
      </c>
      <c r="AB939" s="44">
        <f t="shared" si="427"/>
        <v>5.6861924923288356</v>
      </c>
      <c r="AC939" s="44">
        <f t="shared" si="428"/>
        <v>0.48915795034440168</v>
      </c>
      <c r="AD939" s="44">
        <f t="shared" si="429"/>
        <v>3.2816998120090095</v>
      </c>
      <c r="AE939" s="44">
        <f t="shared" si="430"/>
        <v>0.48915795034440152</v>
      </c>
      <c r="AF939" s="44">
        <f t="shared" si="431"/>
        <v>2.7911078072770898</v>
      </c>
      <c r="AG939" s="44">
        <f t="shared" si="432"/>
        <v>1.434054387518319E-3</v>
      </c>
      <c r="AH939" s="45">
        <f>AD939+AB939+SUM($AA$933:AA939)</f>
        <v>9.0559815857832824</v>
      </c>
      <c r="AI939" s="45">
        <f>AD939+AB939+SUM($AA$933:AA939)</f>
        <v>9.0559815857832824</v>
      </c>
    </row>
    <row r="940" spans="4:35" ht="14.4" x14ac:dyDescent="0.3">
      <c r="D940" s="87"/>
      <c r="E940" s="89">
        <v>39959.672222222223</v>
      </c>
      <c r="F940" s="86">
        <f t="shared" si="433"/>
        <v>76.17500000000291</v>
      </c>
      <c r="G940" s="86">
        <v>22924</v>
      </c>
      <c r="H940" s="86">
        <v>8.67</v>
      </c>
      <c r="I940" s="86"/>
      <c r="J940" s="86">
        <v>649</v>
      </c>
      <c r="K940" s="86"/>
      <c r="L940" s="79">
        <v>1037</v>
      </c>
      <c r="M940" s="86"/>
      <c r="N940" s="112">
        <v>7.28</v>
      </c>
      <c r="O940" s="90"/>
      <c r="P940" s="90"/>
      <c r="Q940" s="90"/>
      <c r="R940" s="87"/>
      <c r="S940" s="87"/>
      <c r="V940" s="43">
        <f t="shared" si="423"/>
        <v>2.155918334881992E-5</v>
      </c>
      <c r="W940" s="43">
        <f t="shared" si="424"/>
        <v>3.0265387014851127E-3</v>
      </c>
      <c r="X940" s="43">
        <f t="shared" si="425"/>
        <v>8.7781829081577678E-6</v>
      </c>
      <c r="Y940" s="22">
        <f>X940+W940+SUM($V$933:V940)</f>
        <v>3.097010464426053E-3</v>
      </c>
      <c r="Z940" s="1">
        <f t="shared" si="434"/>
        <v>5.2360118449202453E-5</v>
      </c>
      <c r="AA940" s="22">
        <f t="shared" si="426"/>
        <v>5.7003773827952464E-2</v>
      </c>
      <c r="AB940" s="44">
        <f t="shared" si="427"/>
        <v>8.0023498492323792</v>
      </c>
      <c r="AC940" s="44">
        <f t="shared" si="428"/>
        <v>0.6884067072070148</v>
      </c>
      <c r="AD940" s="44">
        <f t="shared" si="429"/>
        <v>4.6184349248262357</v>
      </c>
      <c r="AE940" s="44">
        <f t="shared" si="430"/>
        <v>0.6884067072070148</v>
      </c>
      <c r="AF940" s="44">
        <f t="shared" si="431"/>
        <v>3.9280100297145331</v>
      </c>
      <c r="AG940" s="44">
        <f t="shared" si="432"/>
        <v>2.0181879046884373E-3</v>
      </c>
      <c r="AH940" s="45">
        <f>AD940+AB940+SUM($AA$933:AA940)</f>
        <v>12.765877829332005</v>
      </c>
      <c r="AI940" s="45">
        <f>AD940+AB940+SUM($AA$933:AA940)</f>
        <v>12.765877829332005</v>
      </c>
    </row>
    <row r="941" spans="4:35" ht="14.4" x14ac:dyDescent="0.3">
      <c r="D941" s="87"/>
      <c r="E941" s="89">
        <v>39974.495138888888</v>
      </c>
      <c r="F941" s="86">
        <f t="shared" si="433"/>
        <v>90.997916666667152</v>
      </c>
      <c r="G941" s="86">
        <v>25491.4</v>
      </c>
      <c r="H941" s="86">
        <v>11.63</v>
      </c>
      <c r="I941" s="86"/>
      <c r="J941" s="86">
        <v>867</v>
      </c>
      <c r="K941" s="86"/>
      <c r="L941" s="79">
        <v>1037</v>
      </c>
      <c r="M941" s="86"/>
      <c r="N941" s="112">
        <v>7.28</v>
      </c>
      <c r="O941" s="90"/>
      <c r="P941" s="90"/>
      <c r="Q941" s="90"/>
      <c r="R941" s="87"/>
      <c r="S941" s="87"/>
      <c r="V941" s="43">
        <f t="shared" si="423"/>
        <v>2.891964271589108E-5</v>
      </c>
      <c r="W941" s="43">
        <f t="shared" si="424"/>
        <v>4.059820657240123E-3</v>
      </c>
      <c r="X941" s="43">
        <f t="shared" si="425"/>
        <v>1.1775117326629164E-5</v>
      </c>
      <c r="Y941" s="22">
        <f>X941+W941+SUM($V$933:V941)</f>
        <v>4.1622089973154253E-3</v>
      </c>
      <c r="Z941" s="1">
        <f t="shared" si="434"/>
        <v>5.5628182104202869E-5</v>
      </c>
      <c r="AA941" s="22">
        <f t="shared" si="426"/>
        <v>6.3387977672215476E-2</v>
      </c>
      <c r="AB941" s="44">
        <f t="shared" si="427"/>
        <v>8.8985823131531276</v>
      </c>
      <c r="AC941" s="44">
        <f t="shared" si="428"/>
        <v>0.76550561577808829</v>
      </c>
      <c r="AD941" s="44">
        <f t="shared" si="429"/>
        <v>5.1356819072899791</v>
      </c>
      <c r="AE941" s="44">
        <f t="shared" si="430"/>
        <v>0.76550561577808818</v>
      </c>
      <c r="AF941" s="44">
        <f t="shared" si="431"/>
        <v>4.3679320743092402</v>
      </c>
      <c r="AG941" s="44">
        <f t="shared" si="432"/>
        <v>2.2442172026511439E-3</v>
      </c>
      <c r="AH941" s="45">
        <f>AD941+AB941+SUM($AA$933:AA941)</f>
        <v>14.242745253388712</v>
      </c>
      <c r="AI941" s="45">
        <f>AD941+AB941+SUM($AA$933:AA941)</f>
        <v>14.242745253388712</v>
      </c>
    </row>
    <row r="942" spans="4:35" ht="14.4" x14ac:dyDescent="0.3">
      <c r="D942" s="87"/>
      <c r="E942" s="89">
        <v>39993.531944444447</v>
      </c>
      <c r="F942" s="86">
        <f t="shared" si="433"/>
        <v>110.03472222222626</v>
      </c>
      <c r="G942" s="86">
        <v>24970</v>
      </c>
      <c r="H942" s="86">
        <v>11.81</v>
      </c>
      <c r="I942" s="86"/>
      <c r="J942" s="86">
        <v>1308</v>
      </c>
      <c r="K942" s="86"/>
      <c r="L942" s="79">
        <v>1037</v>
      </c>
      <c r="M942" s="86"/>
      <c r="N942" s="112">
        <v>7.28</v>
      </c>
      <c r="O942" s="90"/>
      <c r="P942" s="90"/>
      <c r="Q942" s="90"/>
      <c r="R942" s="87"/>
      <c r="S942" s="87"/>
      <c r="V942" s="43">
        <f t="shared" si="423"/>
        <v>2.9367238217942705E-5</v>
      </c>
      <c r="W942" s="43">
        <f t="shared" si="424"/>
        <v>4.1226553707657656E-3</v>
      </c>
      <c r="X942" s="43">
        <f t="shared" si="425"/>
        <v>1.1957363338563235E-5</v>
      </c>
      <c r="Y942" s="22">
        <f>X942+W942+SUM($V$933:V942)</f>
        <v>4.2545931950709447E-3</v>
      </c>
      <c r="Z942" s="1">
        <f t="shared" si="434"/>
        <v>3.7881346570988608E-5</v>
      </c>
      <c r="AA942" s="22">
        <f t="shared" si="426"/>
        <v>6.2091442701272599E-2</v>
      </c>
      <c r="AB942" s="44">
        <f t="shared" si="427"/>
        <v>8.7165710929738491</v>
      </c>
      <c r="AC942" s="44">
        <f t="shared" si="428"/>
        <v>0.74984799681378278</v>
      </c>
      <c r="AD942" s="44">
        <f t="shared" si="429"/>
        <v>5.0306368902857743</v>
      </c>
      <c r="AE942" s="44">
        <f t="shared" si="430"/>
        <v>0.74984799681378278</v>
      </c>
      <c r="AF942" s="44">
        <f t="shared" si="431"/>
        <v>4.2785905793915493</v>
      </c>
      <c r="AG942" s="44">
        <f t="shared" si="432"/>
        <v>2.1983140804427794E-3</v>
      </c>
      <c r="AH942" s="45">
        <f>AD942+AB942+SUM($AA$933:AA942)</f>
        <v>14.017780458906502</v>
      </c>
      <c r="AI942" s="45">
        <f>AD942+AB942+SUM($AA$933:AA942)</f>
        <v>14.017780458906502</v>
      </c>
    </row>
    <row r="943" spans="4:35" ht="14.4" x14ac:dyDescent="0.3">
      <c r="D943" s="87"/>
      <c r="E943" s="89">
        <v>40007.569444444445</v>
      </c>
      <c r="F943" s="86">
        <f t="shared" si="433"/>
        <v>124.07222222222481</v>
      </c>
      <c r="G943" s="86">
        <v>28581</v>
      </c>
      <c r="H943" s="86">
        <v>10.85</v>
      </c>
      <c r="I943" s="86"/>
      <c r="J943" s="86">
        <v>183</v>
      </c>
      <c r="K943" s="86"/>
      <c r="L943" s="79">
        <v>1037</v>
      </c>
      <c r="M943" s="86"/>
      <c r="N943" s="112">
        <v>7.28</v>
      </c>
      <c r="O943" s="90"/>
      <c r="P943" s="90"/>
      <c r="Q943" s="90"/>
      <c r="R943" s="87"/>
      <c r="S943" s="87"/>
      <c r="V943" s="43">
        <f t="shared" si="423"/>
        <v>2.6980062207000709E-5</v>
      </c>
      <c r="W943" s="43">
        <f t="shared" si="424"/>
        <v>3.7875368986290047E-3</v>
      </c>
      <c r="X943" s="43">
        <f t="shared" si="425"/>
        <v>1.0985384608248186E-5</v>
      </c>
      <c r="Y943" s="22">
        <f>X943+W943+SUM($V$933:V943)</f>
        <v>3.9454828064108697E-3</v>
      </c>
      <c r="Z943" s="1">
        <f t="shared" si="434"/>
        <v>1.6161180979352401E-5</v>
      </c>
      <c r="AA943" s="22">
        <f t="shared" si="426"/>
        <v>7.10707058007638E-2</v>
      </c>
      <c r="AB943" s="44">
        <f t="shared" si="427"/>
        <v>9.9771052626465995</v>
      </c>
      <c r="AC943" s="44">
        <f t="shared" si="428"/>
        <v>0.8582861672781229</v>
      </c>
      <c r="AD943" s="44">
        <f t="shared" si="429"/>
        <v>5.7581350805469658</v>
      </c>
      <c r="AE943" s="44">
        <f t="shared" si="430"/>
        <v>0.8582861672781229</v>
      </c>
      <c r="AF943" s="44">
        <f t="shared" si="431"/>
        <v>4.8973326932154535</v>
      </c>
      <c r="AG943" s="44">
        <f t="shared" si="432"/>
        <v>2.5162200533894708E-3</v>
      </c>
      <c r="AH943" s="45">
        <f>AD943+AB943+SUM($AA$933:AA943)</f>
        <v>16.076883524641207</v>
      </c>
      <c r="AI943" s="45">
        <f>AD943+AB943+SUM($AA$933:AA943)</f>
        <v>16.076883524641207</v>
      </c>
    </row>
    <row r="944" spans="4:35" ht="14.4" x14ac:dyDescent="0.3">
      <c r="D944" s="87"/>
      <c r="E944" s="89">
        <v>40021.441666666666</v>
      </c>
      <c r="F944" s="86">
        <f t="shared" si="433"/>
        <v>137.94444444444525</v>
      </c>
      <c r="G944" s="86">
        <v>29341.200000000001</v>
      </c>
      <c r="H944" s="86">
        <v>10.19</v>
      </c>
      <c r="I944" s="86"/>
      <c r="J944" s="86">
        <v>252</v>
      </c>
      <c r="K944" s="86"/>
      <c r="L944" s="79">
        <v>1037</v>
      </c>
      <c r="M944" s="86"/>
      <c r="N944" s="112">
        <v>7.28</v>
      </c>
      <c r="O944" s="90"/>
      <c r="P944" s="90"/>
      <c r="Q944" s="90"/>
      <c r="R944" s="87"/>
      <c r="S944" s="87"/>
      <c r="V944" s="43">
        <f t="shared" si="423"/>
        <v>2.5338878699478082E-5</v>
      </c>
      <c r="W944" s="43">
        <f t="shared" si="424"/>
        <v>3.5571429490349827E-3</v>
      </c>
      <c r="X944" s="43">
        <f t="shared" si="425"/>
        <v>1.0317149231156591E-5</v>
      </c>
      <c r="Y944" s="22">
        <f>X944+W944+SUM($V$933:V944)</f>
        <v>3.7397595001392343E-3</v>
      </c>
      <c r="Z944" s="1">
        <f t="shared" si="434"/>
        <v>-9.6927680927293933E-6</v>
      </c>
      <c r="AA944" s="22">
        <f t="shared" si="426"/>
        <v>7.2961050804428496E-2</v>
      </c>
      <c r="AB944" s="44">
        <f t="shared" si="427"/>
        <v>10.242477202769894</v>
      </c>
      <c r="AC944" s="44">
        <f t="shared" si="428"/>
        <v>0.88111493969213317</v>
      </c>
      <c r="AD944" s="44">
        <f t="shared" si="429"/>
        <v>5.9112904735784122</v>
      </c>
      <c r="AE944" s="44">
        <f t="shared" si="430"/>
        <v>0.88111493969213306</v>
      </c>
      <c r="AF944" s="44">
        <f t="shared" si="431"/>
        <v>5.0275923871863561</v>
      </c>
      <c r="AG944" s="44">
        <f t="shared" si="432"/>
        <v>2.5831466999234149E-3</v>
      </c>
      <c r="AH944" s="45">
        <f>AD944+AB944+SUM($AA$933:AA944)</f>
        <v>16.568371908600376</v>
      </c>
      <c r="AI944" s="45">
        <f>AD944+AB944+SUM($AA$933:AA944)</f>
        <v>16.568371908600376</v>
      </c>
    </row>
    <row r="945" spans="4:35" ht="14.4" x14ac:dyDescent="0.3">
      <c r="D945" s="87"/>
      <c r="E945" s="89">
        <v>40035.540972222225</v>
      </c>
      <c r="F945" s="86">
        <f t="shared" si="433"/>
        <v>152.04375000000437</v>
      </c>
      <c r="G945" s="86">
        <v>29920.3</v>
      </c>
      <c r="H945" s="86">
        <v>11.18</v>
      </c>
      <c r="I945" s="86"/>
      <c r="J945" s="86">
        <v>452</v>
      </c>
      <c r="K945" s="86"/>
      <c r="L945" s="79">
        <v>1037</v>
      </c>
      <c r="M945" s="86"/>
      <c r="N945" s="112">
        <v>7.28</v>
      </c>
      <c r="O945" s="90"/>
      <c r="P945" s="90"/>
      <c r="Q945" s="90"/>
      <c r="R945" s="87"/>
      <c r="S945" s="87"/>
      <c r="V945" s="43">
        <f t="shared" si="423"/>
        <v>2.7800653960762019E-5</v>
      </c>
      <c r="W945" s="43">
        <f t="shared" si="424"/>
        <v>3.9027338734260162E-3</v>
      </c>
      <c r="X945" s="43">
        <f t="shared" si="425"/>
        <v>1.1319502296793985E-5</v>
      </c>
      <c r="Y945" s="22">
        <f>X945+W945+SUM($V$933:V945)</f>
        <v>4.1141534315566669E-3</v>
      </c>
      <c r="Z945" s="1">
        <f t="shared" si="434"/>
        <v>-4.4617107032664981E-6</v>
      </c>
      <c r="AA945" s="22">
        <f t="shared" si="426"/>
        <v>7.4401065000195693E-2</v>
      </c>
      <c r="AB945" s="44">
        <f t="shared" si="427"/>
        <v>10.44463043945156</v>
      </c>
      <c r="AC945" s="44">
        <f t="shared" si="428"/>
        <v>0.89850528710722566</v>
      </c>
      <c r="AD945" s="44">
        <f t="shared" si="429"/>
        <v>6.0279601501168383</v>
      </c>
      <c r="AE945" s="44">
        <f t="shared" si="430"/>
        <v>0.89850528710722566</v>
      </c>
      <c r="AF945" s="44">
        <f t="shared" si="431"/>
        <v>5.126820733382818</v>
      </c>
      <c r="AG945" s="44">
        <f t="shared" si="432"/>
        <v>2.6341296267950376E-3</v>
      </c>
      <c r="AH945" s="45">
        <f>AD945+AB945+SUM($AA$933:AA945)</f>
        <v>16.961595886820664</v>
      </c>
      <c r="AI945" s="45">
        <f>AD945+AB945+SUM($AA$933:AA945)</f>
        <v>16.961595886820664</v>
      </c>
    </row>
    <row r="946" spans="4:35" ht="14.4" x14ac:dyDescent="0.3">
      <c r="D946" s="87"/>
      <c r="E946" s="89">
        <v>40049.490277777775</v>
      </c>
      <c r="F946" s="86">
        <f t="shared" si="433"/>
        <v>165.99305555555475</v>
      </c>
      <c r="G946" s="86">
        <v>29620</v>
      </c>
      <c r="H946" s="86">
        <v>11.28</v>
      </c>
      <c r="I946" s="86"/>
      <c r="J946" s="86">
        <v>736</v>
      </c>
      <c r="K946" s="86"/>
      <c r="L946" s="79">
        <v>1037</v>
      </c>
      <c r="M946" s="86"/>
      <c r="N946" s="112">
        <v>7.28</v>
      </c>
      <c r="O946" s="90"/>
      <c r="P946" s="90"/>
      <c r="Q946" s="90"/>
      <c r="R946" s="87"/>
      <c r="S946" s="87"/>
      <c r="V946" s="43">
        <f t="shared" si="423"/>
        <v>2.8049318128568473E-5</v>
      </c>
      <c r="W946" s="43">
        <f t="shared" si="424"/>
        <v>3.9376420476069287E-3</v>
      </c>
      <c r="X946" s="43">
        <f t="shared" si="425"/>
        <v>1.1420750081201802E-5</v>
      </c>
      <c r="Y946" s="22">
        <f>X946+W946+SUM($V$933:V946)</f>
        <v>4.1772121716505562E-3</v>
      </c>
      <c r="Z946" s="1">
        <f t="shared" si="434"/>
        <v>7.6698333393061886E-6</v>
      </c>
      <c r="AA946" s="22">
        <f t="shared" si="426"/>
        <v>7.3654326504272893E-2</v>
      </c>
      <c r="AB946" s="44">
        <f t="shared" si="427"/>
        <v>10.339801192386279</v>
      </c>
      <c r="AC946" s="44">
        <f t="shared" si="428"/>
        <v>0.88948729137461946</v>
      </c>
      <c r="AD946" s="44">
        <f t="shared" si="429"/>
        <v>5.9674595390574545</v>
      </c>
      <c r="AE946" s="44">
        <f t="shared" si="430"/>
        <v>0.88948729137461946</v>
      </c>
      <c r="AF946" s="44">
        <f t="shared" si="431"/>
        <v>5.0753645559302241</v>
      </c>
      <c r="AG946" s="44">
        <f t="shared" si="432"/>
        <v>2.6076917526117391E-3</v>
      </c>
      <c r="AH946" s="45">
        <f>AD946+AB946+SUM($AA$933:AA946)</f>
        <v>16.869920355200271</v>
      </c>
      <c r="AI946" s="45">
        <f>AD946+AB946+SUM($AA$933:AA946)</f>
        <v>16.869920355200271</v>
      </c>
    </row>
    <row r="947" spans="4:35" ht="14.4" x14ac:dyDescent="0.3">
      <c r="D947" s="87"/>
      <c r="E947" s="89">
        <v>40063.440972222219</v>
      </c>
      <c r="F947" s="86">
        <f t="shared" si="433"/>
        <v>179.94374999999854</v>
      </c>
      <c r="G947" s="86">
        <v>30021.5</v>
      </c>
      <c r="H947" s="86">
        <v>11.89</v>
      </c>
      <c r="I947" s="86"/>
      <c r="J947" s="86">
        <v>1031</v>
      </c>
      <c r="K947" s="86"/>
      <c r="L947" s="79">
        <v>1037</v>
      </c>
      <c r="M947" s="86"/>
      <c r="N947" s="112">
        <v>7.28</v>
      </c>
      <c r="O947" s="90"/>
      <c r="P947" s="90"/>
      <c r="Q947" s="90"/>
      <c r="R947" s="87"/>
      <c r="S947" s="87"/>
      <c r="V947" s="43">
        <f t="shared" si="423"/>
        <v>2.9566169552187873E-5</v>
      </c>
      <c r="W947" s="43">
        <f t="shared" si="424"/>
        <v>4.1505819101104952E-3</v>
      </c>
      <c r="X947" s="43">
        <f t="shared" si="425"/>
        <v>1.2038361566089489E-5</v>
      </c>
      <c r="Y947" s="22">
        <f>X947+W947+SUM($V$933:V947)</f>
        <v>4.4203358151911976E-3</v>
      </c>
      <c r="Z947" s="1">
        <f t="shared" si="434"/>
        <v>1.504854382763112E-5</v>
      </c>
      <c r="AA947" s="22">
        <f t="shared" si="426"/>
        <v>7.465271313801583E-2</v>
      </c>
      <c r="AB947" s="44">
        <f t="shared" si="427"/>
        <v>10.479957511722644</v>
      </c>
      <c r="AC947" s="44">
        <f t="shared" si="428"/>
        <v>0.90154431863616258</v>
      </c>
      <c r="AD947" s="44">
        <f t="shared" si="429"/>
        <v>6.0483486344298898</v>
      </c>
      <c r="AE947" s="44">
        <f t="shared" si="430"/>
        <v>0.90154431863616247</v>
      </c>
      <c r="AF947" s="44">
        <f t="shared" si="431"/>
        <v>5.1441612767001752</v>
      </c>
      <c r="AG947" s="44">
        <f t="shared" si="432"/>
        <v>2.643039093552779E-3</v>
      </c>
      <c r="AH947" s="45">
        <f>AD947+AB947+SUM($AA$933:AA947)</f>
        <v>17.165618483047091</v>
      </c>
      <c r="AI947" s="45">
        <f>AD947+AB947+SUM($AA$933:AA947)</f>
        <v>17.165618483047091</v>
      </c>
    </row>
    <row r="948" spans="4:35" ht="14.4" x14ac:dyDescent="0.3">
      <c r="D948" s="87"/>
      <c r="E948" s="89">
        <v>40077.422222222223</v>
      </c>
      <c r="F948" s="86">
        <f t="shared" si="433"/>
        <v>193.92500000000291</v>
      </c>
      <c r="G948" s="86">
        <v>30741.9</v>
      </c>
      <c r="H948" s="86">
        <v>12.41</v>
      </c>
      <c r="I948" s="86"/>
      <c r="J948" s="86">
        <v>1381</v>
      </c>
      <c r="K948" s="86"/>
      <c r="L948" s="79">
        <v>1037</v>
      </c>
      <c r="M948" s="86"/>
      <c r="N948" s="112">
        <v>7.28</v>
      </c>
      <c r="O948" s="90"/>
      <c r="P948" s="90"/>
      <c r="Q948" s="90"/>
      <c r="R948" s="87"/>
      <c r="S948" s="87"/>
      <c r="V948" s="43">
        <f t="shared" si="423"/>
        <v>3.085922322478145E-5</v>
      </c>
      <c r="W948" s="43">
        <f t="shared" si="424"/>
        <v>4.3321044158512404E-3</v>
      </c>
      <c r="X948" s="43">
        <f t="shared" si="425"/>
        <v>1.2564850045010139E-5</v>
      </c>
      <c r="Y948" s="22">
        <f>X948+W948+SUM($V$933:V948)</f>
        <v>4.633244032635645E-3</v>
      </c>
      <c r="Z948" s="1">
        <f t="shared" si="434"/>
        <v>1.2898238351330835E-5</v>
      </c>
      <c r="AA948" s="22">
        <f t="shared" si="426"/>
        <v>7.644408980289355E-2</v>
      </c>
      <c r="AB948" s="44">
        <f t="shared" si="427"/>
        <v>10.731435998521938</v>
      </c>
      <c r="AC948" s="44">
        <f t="shared" si="428"/>
        <v>0.92317789880855539</v>
      </c>
      <c r="AD948" s="44">
        <f t="shared" si="429"/>
        <v>6.193485631456797</v>
      </c>
      <c r="AE948" s="44">
        <f t="shared" si="430"/>
        <v>0.92317789880855528</v>
      </c>
      <c r="AF948" s="44">
        <f t="shared" si="431"/>
        <v>5.2676012708288766</v>
      </c>
      <c r="AG948" s="44">
        <f t="shared" si="432"/>
        <v>2.7064618193657934E-3</v>
      </c>
      <c r="AH948" s="45">
        <f>AD948+AB948+SUM($AA$933:AA948)</f>
        <v>17.638678056676181</v>
      </c>
      <c r="AI948" s="45">
        <f>AD948+AB948+SUM($AA$933:AA948)</f>
        <v>17.638678056676181</v>
      </c>
    </row>
    <row r="949" spans="4:35" ht="14.4" x14ac:dyDescent="0.3">
      <c r="D949" s="87"/>
      <c r="E949" s="89">
        <v>40091.418749999997</v>
      </c>
      <c r="F949" s="86">
        <f t="shared" si="433"/>
        <v>207.92152777777665</v>
      </c>
      <c r="G949" s="86">
        <v>31621.7</v>
      </c>
      <c r="H949" s="86">
        <v>12.07</v>
      </c>
      <c r="I949" s="86"/>
      <c r="J949" s="86">
        <v>1688</v>
      </c>
      <c r="K949" s="86"/>
      <c r="L949" s="79">
        <v>1037</v>
      </c>
      <c r="M949" s="86"/>
      <c r="N949" s="112">
        <v>7.28</v>
      </c>
      <c r="O949" s="90"/>
      <c r="P949" s="90"/>
      <c r="Q949" s="90"/>
      <c r="R949" s="87"/>
      <c r="S949" s="87"/>
      <c r="V949" s="43">
        <f t="shared" si="423"/>
        <v>3.0013765054239499E-5</v>
      </c>
      <c r="W949" s="43">
        <f t="shared" si="424"/>
        <v>4.2134166236361377E-3</v>
      </c>
      <c r="X949" s="43">
        <f t="shared" si="425"/>
        <v>1.2220607578023561E-5</v>
      </c>
      <c r="Y949" s="22">
        <f>X949+W949+SUM($V$933:V949)</f>
        <v>4.5442257630077957E-3</v>
      </c>
      <c r="Z949" s="1">
        <f t="shared" si="434"/>
        <v>9.3973291995409995E-6</v>
      </c>
      <c r="AA949" s="22">
        <f t="shared" si="426"/>
        <v>7.8631837151254769E-2</v>
      </c>
      <c r="AB949" s="44">
        <f t="shared" si="427"/>
        <v>11.038558114965605</v>
      </c>
      <c r="AC949" s="44">
        <f t="shared" si="428"/>
        <v>0.94959825393858199</v>
      </c>
      <c r="AD949" s="44">
        <f t="shared" si="429"/>
        <v>6.3707365059491261</v>
      </c>
      <c r="AE949" s="44">
        <f t="shared" si="430"/>
        <v>0.94959825393858222</v>
      </c>
      <c r="AF949" s="44">
        <f t="shared" si="431"/>
        <v>5.4183543341748406</v>
      </c>
      <c r="AG949" s="44">
        <f t="shared" si="432"/>
        <v>2.7839178357043429E-3</v>
      </c>
      <c r="AH949" s="45">
        <f>AD949+AB949+SUM($AA$933:AA949)</f>
        <v>18.201682884763436</v>
      </c>
      <c r="AI949" s="45">
        <f>AD949+AB949+SUM($AA$933:AA949)</f>
        <v>18.201682884763436</v>
      </c>
    </row>
    <row r="950" spans="4:35" ht="14.4" x14ac:dyDescent="0.3">
      <c r="D950" s="87"/>
      <c r="E950" s="89">
        <v>40105.490972222222</v>
      </c>
      <c r="F950" s="86">
        <f t="shared" si="433"/>
        <v>221.99375000000146</v>
      </c>
      <c r="G950" s="86">
        <v>31808</v>
      </c>
      <c r="H950" s="86">
        <v>15.12</v>
      </c>
      <c r="I950" s="86"/>
      <c r="J950" s="86">
        <v>2014</v>
      </c>
      <c r="K950" s="86"/>
      <c r="L950" s="79">
        <v>1037</v>
      </c>
      <c r="M950" s="86"/>
      <c r="N950" s="112">
        <v>7.28</v>
      </c>
      <c r="O950" s="90"/>
      <c r="P950" s="90"/>
      <c r="Q950" s="90"/>
      <c r="R950" s="87"/>
      <c r="S950" s="87"/>
      <c r="V950" s="43">
        <f t="shared" si="423"/>
        <v>3.7598022172336465E-5</v>
      </c>
      <c r="W950" s="43">
        <f t="shared" si="424"/>
        <v>5.2781159361539685E-3</v>
      </c>
      <c r="X950" s="43">
        <f t="shared" si="425"/>
        <v>1.5308665002461992E-5</v>
      </c>
      <c r="Y950" s="22">
        <f>X950+W950+SUM($V$933:V950)</f>
        <v>5.6496111551224016E-3</v>
      </c>
      <c r="Z950" s="1">
        <f t="shared" si="434"/>
        <v>2.5704105871961852E-5</v>
      </c>
      <c r="AA950" s="22">
        <f t="shared" si="426"/>
        <v>7.9095098495878202E-2</v>
      </c>
      <c r="AB950" s="44">
        <f t="shared" si="427"/>
        <v>11.103592043464644</v>
      </c>
      <c r="AC950" s="44">
        <f t="shared" si="428"/>
        <v>0.95519283470776151</v>
      </c>
      <c r="AD950" s="44">
        <f t="shared" si="429"/>
        <v>6.4082698520708821</v>
      </c>
      <c r="AE950" s="44">
        <f t="shared" si="430"/>
        <v>0.95519283470776151</v>
      </c>
      <c r="AF950" s="44">
        <f t="shared" si="431"/>
        <v>5.4502766980090671</v>
      </c>
      <c r="AG950" s="44">
        <f t="shared" si="432"/>
        <v>2.8003193540538217E-3</v>
      </c>
      <c r="AH950" s="45">
        <f>AD950+AB950+SUM($AA$933:AA950)</f>
        <v>18.383345257880105</v>
      </c>
      <c r="AI950" s="45">
        <f>AD950+AB950+SUM($AA$933:AA950)</f>
        <v>18.383345257880105</v>
      </c>
    </row>
    <row r="951" spans="4:35" ht="14.4" x14ac:dyDescent="0.3">
      <c r="D951" s="87"/>
      <c r="E951" s="89">
        <v>40119.425694444442</v>
      </c>
      <c r="F951" s="86">
        <f t="shared" si="433"/>
        <v>235.9284722222219</v>
      </c>
      <c r="G951" s="86">
        <v>31173.599999999999</v>
      </c>
      <c r="H951" s="86">
        <v>17.53</v>
      </c>
      <c r="I951" s="86"/>
      <c r="J951" s="86">
        <v>2318</v>
      </c>
      <c r="K951" s="86"/>
      <c r="L951" s="79">
        <v>1037</v>
      </c>
      <c r="M951" s="86"/>
      <c r="N951" s="112">
        <v>7.28</v>
      </c>
      <c r="O951" s="90"/>
      <c r="P951" s="90"/>
      <c r="Q951" s="90"/>
      <c r="R951" s="87"/>
      <c r="S951" s="87"/>
      <c r="V951" s="43">
        <f t="shared" si="423"/>
        <v>4.3590828616472117E-5</v>
      </c>
      <c r="W951" s="43">
        <f t="shared" si="424"/>
        <v>6.1194029339139595E-3</v>
      </c>
      <c r="X951" s="43">
        <f t="shared" si="425"/>
        <v>1.7748736606690391E-5</v>
      </c>
      <c r="Y951" s="22">
        <f>X951+W951+SUM($V$933:V951)</f>
        <v>6.5369290531030926E-3</v>
      </c>
      <c r="Z951" s="1">
        <f t="shared" si="434"/>
        <v>4.8659947554304886E-5</v>
      </c>
      <c r="AA951" s="22">
        <f t="shared" si="426"/>
        <v>7.7517573015314034E-2</v>
      </c>
      <c r="AB951" s="44">
        <f t="shared" si="427"/>
        <v>10.882134586460936</v>
      </c>
      <c r="AC951" s="44">
        <f t="shared" si="428"/>
        <v>0.93614183073584856</v>
      </c>
      <c r="AD951" s="44">
        <f t="shared" si="429"/>
        <v>6.2804590373653433</v>
      </c>
      <c r="AE951" s="44">
        <f t="shared" si="430"/>
        <v>0.93614183073584867</v>
      </c>
      <c r="AF951" s="44">
        <f t="shared" si="431"/>
        <v>5.3415727387152749</v>
      </c>
      <c r="AG951" s="44">
        <f t="shared" si="432"/>
        <v>2.7444679142207061E-3</v>
      </c>
      <c r="AH951" s="45">
        <f>AD951+AB951+SUM($AA$933:AA951)</f>
        <v>18.111594559186173</v>
      </c>
      <c r="AI951" s="45">
        <f>AD951+AB951+SUM($AA$933:AA951)</f>
        <v>18.111594559186173</v>
      </c>
    </row>
    <row r="952" spans="4:35" ht="14.4" x14ac:dyDescent="0.3">
      <c r="D952" s="87"/>
      <c r="E952" s="89">
        <v>40161.493750000001</v>
      </c>
      <c r="F952" s="86">
        <f t="shared" si="433"/>
        <v>277.99652777778101</v>
      </c>
      <c r="G952" s="86">
        <v>31599</v>
      </c>
      <c r="H952" s="86">
        <v>20.399999999999999</v>
      </c>
      <c r="I952" s="86"/>
      <c r="J952" s="86">
        <v>2554</v>
      </c>
      <c r="K952" s="86"/>
      <c r="L952" s="79">
        <v>1037</v>
      </c>
      <c r="M952" s="86"/>
      <c r="N952" s="112">
        <v>7.28</v>
      </c>
      <c r="O952" s="90"/>
      <c r="P952" s="90"/>
      <c r="Q952" s="90"/>
      <c r="R952" s="87"/>
      <c r="S952" s="87"/>
      <c r="V952" s="43">
        <f t="shared" si="423"/>
        <v>5.0727490232517454E-5</v>
      </c>
      <c r="W952" s="43">
        <f t="shared" si="424"/>
        <v>7.1212675329061477E-3</v>
      </c>
      <c r="X952" s="43">
        <f t="shared" si="425"/>
        <v>2.0654548019194751E-5</v>
      </c>
      <c r="Y952" s="22">
        <f>X952+W952+SUM($V$933:V952)</f>
        <v>7.5924269537403022E-3</v>
      </c>
      <c r="Z952" s="1">
        <f t="shared" si="434"/>
        <v>4.0983575644666012E-5</v>
      </c>
      <c r="AA952" s="22">
        <f t="shared" si="426"/>
        <v>7.8575390385162716E-2</v>
      </c>
      <c r="AB952" s="44">
        <f t="shared" si="427"/>
        <v>11.030633959426536</v>
      </c>
      <c r="AC952" s="44">
        <f t="shared" si="428"/>
        <v>0.94891657394147866</v>
      </c>
      <c r="AD952" s="44">
        <f t="shared" si="429"/>
        <v>6.3661631996852304</v>
      </c>
      <c r="AE952" s="44">
        <f t="shared" si="430"/>
        <v>0.94891657394147877</v>
      </c>
      <c r="AF952" s="44">
        <f t="shared" si="431"/>
        <v>5.4144647063753935</v>
      </c>
      <c r="AG952" s="44">
        <f t="shared" si="432"/>
        <v>2.781919368358486E-3</v>
      </c>
      <c r="AH952" s="45">
        <f>AD952+AB952+SUM($AA$933:AA952)</f>
        <v>18.424373484856826</v>
      </c>
      <c r="AI952" s="45">
        <f>AD952+AB952+SUM($AA$933:AA952)</f>
        <v>18.424373484856826</v>
      </c>
    </row>
    <row r="953" spans="4:35" ht="14.4" x14ac:dyDescent="0.3">
      <c r="D953" s="87"/>
      <c r="E953" s="89">
        <v>40189.446527777778</v>
      </c>
      <c r="F953" s="86">
        <f t="shared" si="433"/>
        <v>305.94930555555766</v>
      </c>
      <c r="G953" s="86">
        <v>32412.7</v>
      </c>
      <c r="H953" s="86">
        <v>21.85</v>
      </c>
      <c r="I953" s="86"/>
      <c r="J953" s="86">
        <v>2778</v>
      </c>
      <c r="K953" s="86"/>
      <c r="L953" s="79">
        <v>1037</v>
      </c>
      <c r="M953" s="86"/>
      <c r="N953" s="112">
        <v>7.28</v>
      </c>
      <c r="O953" s="90"/>
      <c r="P953" s="90"/>
      <c r="Q953" s="90"/>
      <c r="R953" s="87"/>
      <c r="S953" s="87"/>
      <c r="V953" s="43">
        <f t="shared" si="423"/>
        <v>5.4333120665711103E-5</v>
      </c>
      <c r="W953" s="43">
        <f t="shared" si="424"/>
        <v>7.6274360585293797E-3</v>
      </c>
      <c r="X953" s="43">
        <f t="shared" si="425"/>
        <v>2.2122640893108104E-5</v>
      </c>
      <c r="Y953" s="22">
        <f>X953+W953+SUM($V$933:V953)</f>
        <v>8.1543966929031597E-3</v>
      </c>
      <c r="Z953" s="1">
        <f t="shared" si="434"/>
        <v>2.830850234200607E-5</v>
      </c>
      <c r="AA953" s="22">
        <f t="shared" si="426"/>
        <v>8.0598770718603857E-2</v>
      </c>
      <c r="AB953" s="44">
        <f t="shared" si="427"/>
        <v>11.314681772736623</v>
      </c>
      <c r="AC953" s="44">
        <f t="shared" si="428"/>
        <v>0.97335194899183397</v>
      </c>
      <c r="AD953" s="44">
        <f t="shared" si="429"/>
        <v>6.5300970898584589</v>
      </c>
      <c r="AE953" s="44">
        <f t="shared" si="430"/>
        <v>0.97335194899183408</v>
      </c>
      <c r="AF953" s="44">
        <f t="shared" si="431"/>
        <v>5.5538915848075474</v>
      </c>
      <c r="AG953" s="44">
        <f t="shared" si="432"/>
        <v>2.8535560590775997E-3</v>
      </c>
      <c r="AH953" s="45">
        <f>AD953+AB953+SUM($AA$933:AA953)</f>
        <v>18.952953959058743</v>
      </c>
      <c r="AI953" s="45">
        <f>AD953+AB953+SUM($AA$933:AA953)</f>
        <v>18.952953959058743</v>
      </c>
    </row>
    <row r="954" spans="4:35" ht="14.4" x14ac:dyDescent="0.3">
      <c r="D954" s="87"/>
      <c r="E954" s="89">
        <v>40203.546527777777</v>
      </c>
      <c r="F954" s="86">
        <f t="shared" si="433"/>
        <v>320.0493055555562</v>
      </c>
      <c r="G954" s="86">
        <v>32046</v>
      </c>
      <c r="H954" s="86">
        <v>22.68</v>
      </c>
      <c r="I954" s="86"/>
      <c r="J954" s="91">
        <v>2984</v>
      </c>
      <c r="K954" s="91"/>
      <c r="L954" s="79">
        <v>1037</v>
      </c>
      <c r="M954" s="91"/>
      <c r="N954" s="112">
        <v>7.28</v>
      </c>
      <c r="O954" s="90"/>
      <c r="P954" s="90"/>
      <c r="Q954" s="90"/>
      <c r="R954" s="87"/>
      <c r="S954" s="87"/>
      <c r="V954" s="43">
        <f t="shared" si="423"/>
        <v>5.6397033258504704E-5</v>
      </c>
      <c r="W954" s="43">
        <f t="shared" si="424"/>
        <v>7.9171739042309518E-3</v>
      </c>
      <c r="X954" s="43">
        <f t="shared" si="425"/>
        <v>2.2962997503692986E-5</v>
      </c>
      <c r="Y954" s="22">
        <f>X954+W954+SUM($V$933:V954)</f>
        <v>8.5013719284738193E-3</v>
      </c>
      <c r="Z954" s="1">
        <f t="shared" si="434"/>
        <v>2.3138842761926225E-5</v>
      </c>
      <c r="AA954" s="22">
        <f t="shared" si="426"/>
        <v>7.9686919215257571E-2</v>
      </c>
      <c r="AB954" s="44">
        <f t="shared" si="427"/>
        <v>11.186673498015217</v>
      </c>
      <c r="AC954" s="44">
        <f t="shared" si="428"/>
        <v>0.96233996419281054</v>
      </c>
      <c r="AD954" s="44">
        <f t="shared" si="429"/>
        <v>6.4562190543090869</v>
      </c>
      <c r="AE954" s="44">
        <f t="shared" si="430"/>
        <v>0.96233996419281054</v>
      </c>
      <c r="AF954" s="44">
        <f t="shared" si="431"/>
        <v>5.4910578176684641</v>
      </c>
      <c r="AG954" s="44">
        <f t="shared" si="432"/>
        <v>2.8212724478121464E-3</v>
      </c>
      <c r="AH954" s="45">
        <f>AD954+AB954+SUM($AA$933:AA954)</f>
        <v>18.830754568003226</v>
      </c>
      <c r="AI954" s="45">
        <f>AD954+AB954+SUM($AA$933:AA954)</f>
        <v>18.830754568003226</v>
      </c>
    </row>
    <row r="955" spans="4:35" ht="14.4" x14ac:dyDescent="0.3">
      <c r="D955" s="87"/>
      <c r="E955" s="89">
        <v>40288.470138888886</v>
      </c>
      <c r="F955" s="86">
        <f t="shared" si="433"/>
        <v>404.9729166666657</v>
      </c>
      <c r="G955" s="86">
        <v>35710</v>
      </c>
      <c r="H955" s="86">
        <v>16.86</v>
      </c>
      <c r="I955" s="86"/>
      <c r="J955" s="86">
        <v>27</v>
      </c>
      <c r="K955" s="86"/>
      <c r="L955" s="79">
        <v>1037</v>
      </c>
      <c r="M955" s="86"/>
      <c r="N955" s="112">
        <v>7.28</v>
      </c>
      <c r="O955" s="83"/>
      <c r="P955" s="90"/>
      <c r="Q955" s="90"/>
      <c r="R955" s="87"/>
      <c r="S955" s="87"/>
      <c r="V955" s="43">
        <f t="shared" si="423"/>
        <v>4.1924778692168845E-5</v>
      </c>
      <c r="W955" s="43">
        <f t="shared" si="424"/>
        <v>5.8855181669018458E-3</v>
      </c>
      <c r="X955" s="43">
        <f t="shared" si="425"/>
        <v>1.7070376451158011E-5</v>
      </c>
      <c r="Y955" s="22">
        <f>X955+W955+SUM($V$933:V955)</f>
        <v>6.5057483487843482E-3</v>
      </c>
      <c r="Z955" s="1">
        <f t="shared" si="434"/>
        <v>-1.1476639065259841E-5</v>
      </c>
      <c r="AA955" s="22">
        <f t="shared" si="426"/>
        <v>8.8797974323686205E-2</v>
      </c>
      <c r="AB955" s="44">
        <f t="shared" si="427"/>
        <v>12.46570900000385</v>
      </c>
      <c r="AC955" s="44">
        <f t="shared" si="428"/>
        <v>1.0723697223155859</v>
      </c>
      <c r="AD955" s="44">
        <f t="shared" si="429"/>
        <v>7.1943950080939114</v>
      </c>
      <c r="AE955" s="44">
        <f t="shared" si="430"/>
        <v>1.0723697223155859</v>
      </c>
      <c r="AF955" s="44">
        <f t="shared" si="431"/>
        <v>6.118881441332487</v>
      </c>
      <c r="AG955" s="44">
        <f t="shared" si="432"/>
        <v>3.1438444458394728E-3</v>
      </c>
      <c r="AH955" s="45">
        <f>AD955+AB955+SUM($AA$933:AA955)</f>
        <v>20.936763998100368</v>
      </c>
      <c r="AI955" s="45">
        <f>AD955+AB955+SUM($AA$933:AA955)</f>
        <v>20.936763998100368</v>
      </c>
    </row>
    <row r="956" spans="4:35" ht="14.4" x14ac:dyDescent="0.3">
      <c r="D956" s="87"/>
      <c r="E956" s="89">
        <v>40361.500694444447</v>
      </c>
      <c r="F956" s="86">
        <f t="shared" si="433"/>
        <v>478.00347222222626</v>
      </c>
      <c r="G956" s="86">
        <v>36790</v>
      </c>
      <c r="H956" s="86">
        <v>17.579999999999998</v>
      </c>
      <c r="I956" s="86"/>
      <c r="J956" s="86">
        <v>28</v>
      </c>
      <c r="K956" s="86"/>
      <c r="L956" s="79">
        <v>1037</v>
      </c>
      <c r="M956" s="86"/>
      <c r="N956" s="112">
        <v>7.28</v>
      </c>
      <c r="O956" s="90"/>
      <c r="P956" s="90"/>
      <c r="Q956" s="90"/>
      <c r="R956" s="87"/>
      <c r="S956" s="87"/>
      <c r="V956" s="43">
        <f t="shared" si="423"/>
        <v>4.3715160700375333E-5</v>
      </c>
      <c r="W956" s="43">
        <f t="shared" si="424"/>
        <v>6.1368570210044151E-3</v>
      </c>
      <c r="X956" s="43">
        <f t="shared" si="425"/>
        <v>1.7799360498894296E-5</v>
      </c>
      <c r="Y956" s="22">
        <f>X956+W956+SUM($V$933:V956)</f>
        <v>6.8015313476350297E-3</v>
      </c>
      <c r="Z956" s="1">
        <f t="shared" si="434"/>
        <v>-1.0473124772935901E-5</v>
      </c>
      <c r="AA956" s="22">
        <f t="shared" si="426"/>
        <v>9.1483547335995938E-2</v>
      </c>
      <c r="AB956" s="44">
        <f t="shared" si="427"/>
        <v>12.842717281157706</v>
      </c>
      <c r="AC956" s="44">
        <f t="shared" si="428"/>
        <v>1.1048020746006835</v>
      </c>
      <c r="AD956" s="44">
        <f t="shared" si="429"/>
        <v>7.4119796232924964</v>
      </c>
      <c r="AE956" s="44">
        <f t="shared" si="430"/>
        <v>1.1048020746006835</v>
      </c>
      <c r="AF956" s="44">
        <f t="shared" si="431"/>
        <v>6.303938622980179</v>
      </c>
      <c r="AG956" s="44">
        <f t="shared" si="432"/>
        <v>3.2389257116335539E-3</v>
      </c>
      <c r="AH956" s="45">
        <f>AD956+AB956+SUM($AA$933:AA956)</f>
        <v>21.622840441788803</v>
      </c>
      <c r="AI956" s="45">
        <f>AD956+AB956+SUM($AA$933:AA956)</f>
        <v>21.622840441788803</v>
      </c>
    </row>
    <row r="957" spans="4:35" ht="14.4" x14ac:dyDescent="0.3">
      <c r="D957" s="87"/>
      <c r="E957" s="89">
        <v>40507.561805555553</v>
      </c>
      <c r="F957" s="86">
        <f t="shared" si="433"/>
        <v>624.06458333333285</v>
      </c>
      <c r="G957" s="86">
        <v>35181</v>
      </c>
      <c r="H957" s="86">
        <v>25.56</v>
      </c>
      <c r="I957" s="86"/>
      <c r="J957" s="86">
        <v>30</v>
      </c>
      <c r="K957" s="86"/>
      <c r="L957" s="79">
        <v>1037</v>
      </c>
      <c r="M957" s="86"/>
      <c r="N957" s="112">
        <v>7.28</v>
      </c>
      <c r="O957" s="90"/>
      <c r="P957" s="90"/>
      <c r="Q957" s="90"/>
      <c r="R957" s="87"/>
      <c r="S957" s="87"/>
      <c r="V957" s="43">
        <f t="shared" si="423"/>
        <v>6.3558561291330692E-5</v>
      </c>
      <c r="W957" s="43">
        <f t="shared" si="424"/>
        <v>8.9225293206412325E-3</v>
      </c>
      <c r="X957" s="43">
        <f t="shared" si="425"/>
        <v>2.5878933694638121E-5</v>
      </c>
      <c r="Y957" s="22">
        <f>X957+W957+SUM($V$933:V957)</f>
        <v>9.6588417817589228E-3</v>
      </c>
      <c r="Z957" s="1">
        <f t="shared" si="434"/>
        <v>5.2378817745562334E-6</v>
      </c>
      <c r="AA957" s="22">
        <f t="shared" si="426"/>
        <v>8.7482540875990028E-2</v>
      </c>
      <c r="AB957" s="44">
        <f t="shared" si="427"/>
        <v>12.281044758586825</v>
      </c>
      <c r="AC957" s="44">
        <f t="shared" si="428"/>
        <v>1.0564838756870523</v>
      </c>
      <c r="AD957" s="44">
        <f t="shared" si="429"/>
        <v>7.087818840093866</v>
      </c>
      <c r="AE957" s="44">
        <f t="shared" si="430"/>
        <v>1.0564838756870523</v>
      </c>
      <c r="AF957" s="44">
        <f t="shared" si="431"/>
        <v>6.0282376921735725</v>
      </c>
      <c r="AG957" s="44">
        <f t="shared" si="432"/>
        <v>3.0972722332421876E-3</v>
      </c>
      <c r="AH957" s="45">
        <f>AD957+AB957+SUM($AA$933:AA957)</f>
        <v>20.824489676895283</v>
      </c>
      <c r="AI957" s="45">
        <f>AD957+AB957+SUM($AA$933:AA957)</f>
        <v>20.824489676895283</v>
      </c>
    </row>
    <row r="958" spans="4:35" ht="14.4" x14ac:dyDescent="0.3">
      <c r="D958" s="104"/>
      <c r="E958" s="89">
        <v>40534.494444444441</v>
      </c>
      <c r="F958" s="86">
        <f t="shared" si="433"/>
        <v>650.99722222222044</v>
      </c>
      <c r="G958" s="97">
        <v>38885</v>
      </c>
      <c r="H958" s="86">
        <v>32.11</v>
      </c>
      <c r="I958" s="86"/>
      <c r="J958" s="86">
        <v>33</v>
      </c>
      <c r="K958" s="86"/>
      <c r="L958" s="79">
        <v>1037</v>
      </c>
      <c r="M958" s="86"/>
      <c r="N958" s="112">
        <v>7.28</v>
      </c>
      <c r="O958" s="90"/>
      <c r="P958" s="90"/>
      <c r="Q958" s="90"/>
      <c r="R958" s="87"/>
      <c r="S958" s="87"/>
      <c r="V958" s="43">
        <f t="shared" si="423"/>
        <v>7.9846064282653698E-5</v>
      </c>
      <c r="W958" s="43">
        <f t="shared" si="424"/>
        <v>1.1209014729491E-2</v>
      </c>
      <c r="X958" s="43">
        <f t="shared" si="425"/>
        <v>3.2510663573350164E-5</v>
      </c>
      <c r="Y958" s="22">
        <f>X958+W958+SUM($V$933:V958)</f>
        <v>1.2031804984770056E-2</v>
      </c>
      <c r="Z958" s="1">
        <f t="shared" si="434"/>
        <v>2.0850450449585457E-5</v>
      </c>
      <c r="AA958" s="22">
        <f t="shared" si="426"/>
        <v>9.6693061651541248E-2</v>
      </c>
      <c r="AB958" s="44">
        <f t="shared" si="427"/>
        <v>13.574043530247822</v>
      </c>
      <c r="AC958" s="44">
        <f t="shared" si="428"/>
        <v>1.167714832042609</v>
      </c>
      <c r="AD958" s="44">
        <f t="shared" si="429"/>
        <v>7.8340534833304893</v>
      </c>
      <c r="AE958" s="44">
        <f t="shared" si="430"/>
        <v>1.1677148320426087</v>
      </c>
      <c r="AF958" s="44">
        <f t="shared" si="431"/>
        <v>6.6629152855282481</v>
      </c>
      <c r="AG958" s="44">
        <f t="shared" si="432"/>
        <v>3.4233657596322571E-3</v>
      </c>
      <c r="AH958" s="45">
        <f>AD958+AB958+SUM($AA$933:AA958)</f>
        <v>22.960416153444445</v>
      </c>
      <c r="AI958" s="45">
        <f>AD958+AB958+SUM($AA$933:AA958)</f>
        <v>22.960416153444445</v>
      </c>
    </row>
    <row r="959" spans="4:35" ht="14.4" x14ac:dyDescent="0.3">
      <c r="D959" s="87"/>
      <c r="E959" s="89">
        <v>40610.476388888892</v>
      </c>
      <c r="F959" s="86">
        <f t="shared" si="433"/>
        <v>726.97916666667152</v>
      </c>
      <c r="G959" s="86">
        <v>36350</v>
      </c>
      <c r="H959" s="86">
        <v>44.66</v>
      </c>
      <c r="I959" s="86"/>
      <c r="J959" s="86">
        <v>17</v>
      </c>
      <c r="K959" s="86"/>
      <c r="L959" s="79">
        <v>1037</v>
      </c>
      <c r="M959" s="86"/>
      <c r="N959" s="112">
        <v>7.28</v>
      </c>
      <c r="O959" s="90"/>
      <c r="P959" s="90"/>
      <c r="Q959" s="90"/>
      <c r="R959" s="87"/>
      <c r="S959" s="87"/>
      <c r="V959" s="43">
        <f t="shared" si="423"/>
        <v>1.1105341734236419E-4</v>
      </c>
      <c r="W959" s="43">
        <f t="shared" si="424"/>
        <v>1.5589990589195519E-2</v>
      </c>
      <c r="X959" s="43">
        <f t="shared" si="425"/>
        <v>4.5217260516531244E-5</v>
      </c>
      <c r="Y959" s="22">
        <f>X959+W959+SUM($V$933:V959)</f>
        <v>1.6536540858760117E-2</v>
      </c>
      <c r="Z959" s="1">
        <f t="shared" si="434"/>
        <v>3.7286680417191545E-5</v>
      </c>
      <c r="AA959" s="22">
        <f t="shared" si="426"/>
        <v>9.038942499764753E-2</v>
      </c>
      <c r="AB959" s="44">
        <f t="shared" si="427"/>
        <v>12.689121314761691</v>
      </c>
      <c r="AC959" s="44">
        <f t="shared" si="428"/>
        <v>1.0915888940400882</v>
      </c>
      <c r="AD959" s="44">
        <f t="shared" si="429"/>
        <v>7.3233340393227042</v>
      </c>
      <c r="AE959" s="44">
        <f t="shared" si="430"/>
        <v>1.0915888940400884</v>
      </c>
      <c r="AF959" s="44">
        <f t="shared" si="431"/>
        <v>6.2285449563829722</v>
      </c>
      <c r="AG959" s="44">
        <f t="shared" si="432"/>
        <v>3.2001888996433733E-3</v>
      </c>
      <c r="AH959" s="45">
        <f>AD959+AB959+SUM($AA$933:AA959)</f>
        <v>21.655163918948176</v>
      </c>
      <c r="AI959" s="45">
        <f>AD959+AB959+SUM($AA$933:AA959)</f>
        <v>21.655163918948176</v>
      </c>
    </row>
    <row r="960" spans="4:35" ht="14.4" x14ac:dyDescent="0.3">
      <c r="D960" s="87"/>
      <c r="E960" s="89">
        <v>40659.46875</v>
      </c>
      <c r="F960" s="86">
        <f t="shared" si="433"/>
        <v>775.97152777777956</v>
      </c>
      <c r="G960" s="86">
        <v>30691</v>
      </c>
      <c r="H960" s="88">
        <v>28.7</v>
      </c>
      <c r="I960" s="88"/>
      <c r="J960" s="86">
        <v>35</v>
      </c>
      <c r="K960" s="86"/>
      <c r="L960" s="79">
        <v>1037</v>
      </c>
      <c r="M960" s="86"/>
      <c r="N960" s="112">
        <v>7.28</v>
      </c>
      <c r="O960" s="83"/>
      <c r="P960" s="83"/>
      <c r="Q960" s="90"/>
      <c r="R960" s="87"/>
      <c r="S960" s="87"/>
      <c r="V960" s="43">
        <f t="shared" si="423"/>
        <v>7.1366616160453477E-5</v>
      </c>
      <c r="W960" s="43">
        <f t="shared" si="424"/>
        <v>1.0018645989921885E-2</v>
      </c>
      <c r="X960" s="43">
        <f t="shared" si="425"/>
        <v>2.9058114125043592E-5</v>
      </c>
      <c r="Y960" s="22">
        <f>X960+W960+SUM($V$933:V960)</f>
        <v>1.1020403729255451E-2</v>
      </c>
      <c r="Z960" s="1">
        <f t="shared" si="434"/>
        <v>1.5883713658735698E-5</v>
      </c>
      <c r="AA960" s="22">
        <f t="shared" si="426"/>
        <v>7.6317519741480058E-2</v>
      </c>
      <c r="AB960" s="44">
        <f t="shared" si="427"/>
        <v>10.713667737863853</v>
      </c>
      <c r="AC960" s="44">
        <f t="shared" si="428"/>
        <v>0.92164937405734104</v>
      </c>
      <c r="AD960" s="44">
        <f t="shared" si="429"/>
        <v>6.183230949129384</v>
      </c>
      <c r="AE960" s="44">
        <f t="shared" si="430"/>
        <v>0.92164937405734126</v>
      </c>
      <c r="AF960" s="44">
        <f t="shared" si="431"/>
        <v>5.2588795943975191</v>
      </c>
      <c r="AG960" s="44">
        <f t="shared" si="432"/>
        <v>2.7019806745242031E-3</v>
      </c>
      <c r="AH960" s="45">
        <f>AD960+AB960+SUM($AA$933:AA960)</f>
        <v>18.615924771598497</v>
      </c>
      <c r="AI960" s="45">
        <f>AD960+AB960+SUM($AA$933:AA960)</f>
        <v>18.615924771598497</v>
      </c>
    </row>
    <row r="961" spans="4:38" ht="14.4" x14ac:dyDescent="0.3">
      <c r="D961" s="87"/>
      <c r="E961" s="89">
        <v>40695.550694444442</v>
      </c>
      <c r="F961" s="86">
        <f t="shared" si="433"/>
        <v>812.0534722222219</v>
      </c>
      <c r="G961" s="86">
        <v>33577</v>
      </c>
      <c r="H961" s="88">
        <v>35.71</v>
      </c>
      <c r="I961" s="88"/>
      <c r="J961" s="86">
        <v>28</v>
      </c>
      <c r="K961" s="86"/>
      <c r="L961" s="79">
        <v>1037</v>
      </c>
      <c r="M961" s="86"/>
      <c r="N961" s="112">
        <v>7.28</v>
      </c>
      <c r="O961" s="90"/>
      <c r="P961" s="90"/>
      <c r="Q961" s="90"/>
      <c r="R961" s="87"/>
      <c r="S961" s="87"/>
      <c r="V961" s="43">
        <f t="shared" si="423"/>
        <v>8.8797974323686195E-5</v>
      </c>
      <c r="W961" s="43">
        <f t="shared" si="424"/>
        <v>1.246570900000385E-2</v>
      </c>
      <c r="X961" s="43">
        <f t="shared" si="425"/>
        <v>3.6155583812031598E-5</v>
      </c>
      <c r="Y961" s="22">
        <f>X961+W961+SUM($V$933:V961)</f>
        <v>1.3563362183348089E-2</v>
      </c>
      <c r="Z961" s="1">
        <f t="shared" si="434"/>
        <v>5.3391239843916261E-7</v>
      </c>
      <c r="AA961" s="22">
        <f t="shared" si="426"/>
        <v>8.3493967624374443E-2</v>
      </c>
      <c r="AB961" s="44">
        <f t="shared" si="427"/>
        <v>11.721117644724988</v>
      </c>
      <c r="AC961" s="44">
        <f t="shared" si="428"/>
        <v>1.0083158265525185</v>
      </c>
      <c r="AD961" s="44">
        <f t="shared" si="429"/>
        <v>6.764665393076708</v>
      </c>
      <c r="AE961" s="44">
        <f t="shared" si="430"/>
        <v>1.0083158265525181</v>
      </c>
      <c r="AF961" s="44">
        <f t="shared" si="431"/>
        <v>5.753393507578294</v>
      </c>
      <c r="AG961" s="44">
        <f t="shared" si="432"/>
        <v>2.9560589458961623E-3</v>
      </c>
      <c r="AH961" s="45">
        <f>AD961+AB961+SUM($AA$933:AA961)</f>
        <v>20.288303090031331</v>
      </c>
      <c r="AI961" s="45">
        <f>AD961+AB961+SUM($AA$933:AA961)</f>
        <v>20.288303090031331</v>
      </c>
    </row>
    <row r="962" spans="4:38" ht="14.4" x14ac:dyDescent="0.3">
      <c r="D962" s="87"/>
      <c r="E962" s="89">
        <v>40749.477083333331</v>
      </c>
      <c r="F962" s="86">
        <f t="shared" si="433"/>
        <v>865.97986111111095</v>
      </c>
      <c r="G962" s="86">
        <v>32863</v>
      </c>
      <c r="H962" s="86">
        <v>38.9</v>
      </c>
      <c r="I962" s="86"/>
      <c r="J962" s="90" t="s">
        <v>129</v>
      </c>
      <c r="K962" s="90"/>
      <c r="L962" s="79">
        <v>1037</v>
      </c>
      <c r="M962" s="90"/>
      <c r="N962" s="112">
        <v>7.28</v>
      </c>
      <c r="O962" s="83"/>
      <c r="P962" s="90"/>
      <c r="Q962" s="90"/>
      <c r="R962" s="87"/>
      <c r="S962" s="87"/>
      <c r="V962" s="43">
        <f t="shared" si="423"/>
        <v>9.6730361276712204E-5</v>
      </c>
      <c r="W962" s="43">
        <f t="shared" si="424"/>
        <v>1.3579279756374959E-2</v>
      </c>
      <c r="X962" s="43">
        <f t="shared" si="425"/>
        <v>3.938538813464096E-5</v>
      </c>
      <c r="Y962" s="22">
        <f>X962+W962+SUM($V$933:V962)</f>
        <v>1.4776893105318521E-2</v>
      </c>
      <c r="Z962" s="1">
        <f t="shared" si="434"/>
        <v>-6.6020544300361005E-6</v>
      </c>
      <c r="AA962" s="22">
        <f t="shared" si="426"/>
        <v>8.1718505466236324E-2</v>
      </c>
      <c r="AB962" s="44">
        <f t="shared" si="427"/>
        <v>11.47187328107327</v>
      </c>
      <c r="AC962" s="44">
        <f t="shared" si="428"/>
        <v>0.98687443809737063</v>
      </c>
      <c r="AD962" s="44">
        <f t="shared" si="429"/>
        <v>6.6208177863620907</v>
      </c>
      <c r="AE962" s="44">
        <f t="shared" si="430"/>
        <v>0.98687443809737063</v>
      </c>
      <c r="AF962" s="44">
        <f t="shared" si="431"/>
        <v>5.6310501486000994</v>
      </c>
      <c r="AG962" s="44">
        <f t="shared" si="432"/>
        <v>2.8931996646211879E-3</v>
      </c>
      <c r="AH962" s="45">
        <f>AD962+AB962+SUM($AA$933:AA962)</f>
        <v>19.976929625131234</v>
      </c>
      <c r="AI962" s="45">
        <f>AD962+AB962+SUM($AA$933:AA962)</f>
        <v>19.976929625131234</v>
      </c>
    </row>
    <row r="963" spans="4:38" ht="14.4" x14ac:dyDescent="0.3">
      <c r="D963" s="87"/>
      <c r="E963" s="89">
        <v>40800.393750000003</v>
      </c>
      <c r="F963" s="86">
        <f t="shared" si="433"/>
        <v>916.89652777778247</v>
      </c>
      <c r="G963" s="86">
        <v>28841</v>
      </c>
      <c r="H963" s="88">
        <v>42.9</v>
      </c>
      <c r="I963" s="88"/>
      <c r="J963" s="86">
        <v>10</v>
      </c>
      <c r="K963" s="86"/>
      <c r="L963" s="79">
        <v>1037</v>
      </c>
      <c r="M963" s="86"/>
      <c r="N963" s="112">
        <v>7.28</v>
      </c>
      <c r="O963" s="83"/>
      <c r="P963" s="90"/>
      <c r="Q963" s="90"/>
      <c r="R963" s="87"/>
      <c r="S963" s="87"/>
      <c r="V963" s="43">
        <f t="shared" si="423"/>
        <v>1.0667692798897055E-4</v>
      </c>
      <c r="W963" s="43">
        <f t="shared" si="424"/>
        <v>1.4975606723611458E-2</v>
      </c>
      <c r="X963" s="43">
        <f t="shared" si="425"/>
        <v>4.343529951095367E-5</v>
      </c>
      <c r="Y963" s="22">
        <f>X963+W963+SUM($V$933:V963)</f>
        <v>1.6283946911920304E-2</v>
      </c>
      <c r="Z963" s="1">
        <f t="shared" si="434"/>
        <v>3.4947302561023357E-5</v>
      </c>
      <c r="AA963" s="22">
        <f t="shared" si="426"/>
        <v>7.1717232637060591E-2</v>
      </c>
      <c r="AB963" s="44">
        <f t="shared" si="427"/>
        <v>10.067866515516972</v>
      </c>
      <c r="AC963" s="44">
        <f t="shared" si="428"/>
        <v>0.86609395579120174</v>
      </c>
      <c r="AD963" s="44">
        <f t="shared" si="429"/>
        <v>5.8105165619836603</v>
      </c>
      <c r="AE963" s="44">
        <f t="shared" si="430"/>
        <v>0.86609395579120174</v>
      </c>
      <c r="AF963" s="44">
        <f t="shared" si="431"/>
        <v>4.9418834962047118</v>
      </c>
      <c r="AG963" s="44">
        <f t="shared" si="432"/>
        <v>2.5391099877473044E-3</v>
      </c>
      <c r="AH963" s="45">
        <f>AD963+AB963+SUM($AA$933:AA963)</f>
        <v>17.834338867833566</v>
      </c>
      <c r="AI963" s="45">
        <f>AD963+AB963+SUM($AA$933:AA963)</f>
        <v>17.834338867833566</v>
      </c>
    </row>
    <row r="964" spans="4:38" ht="14.4" x14ac:dyDescent="0.3">
      <c r="D964" s="87"/>
      <c r="E964" s="89">
        <v>40854.436805555553</v>
      </c>
      <c r="F964" s="86">
        <f t="shared" si="433"/>
        <v>970.93958333333285</v>
      </c>
      <c r="G964" s="86">
        <v>38411</v>
      </c>
      <c r="H964" s="88">
        <v>76.3</v>
      </c>
      <c r="I964" s="88"/>
      <c r="J964" s="86">
        <v>14</v>
      </c>
      <c r="K964" s="86"/>
      <c r="L964" s="79">
        <v>1037</v>
      </c>
      <c r="M964" s="86"/>
      <c r="N964" s="112">
        <v>7.28</v>
      </c>
      <c r="O964" s="90"/>
      <c r="P964" s="90"/>
      <c r="Q964" s="98"/>
      <c r="R964" s="87"/>
      <c r="S964" s="87"/>
      <c r="V964" s="43">
        <f t="shared" si="423"/>
        <v>1.8973076003632754E-4</v>
      </c>
      <c r="W964" s="43">
        <f t="shared" si="424"/>
        <v>2.6634936900036228E-2</v>
      </c>
      <c r="X964" s="43">
        <f t="shared" si="425"/>
        <v>7.7252059503164682E-5</v>
      </c>
      <c r="Y964" s="22">
        <f>X964+W964+SUM($V$933:V964)</f>
        <v>2.8166824608373612E-2</v>
      </c>
      <c r="Z964" s="1">
        <f t="shared" si="434"/>
        <v>8.6130588181784938E-5</v>
      </c>
      <c r="AA964" s="22">
        <f t="shared" si="426"/>
        <v>9.5514393496138633E-2</v>
      </c>
      <c r="AB964" s="44">
        <f t="shared" si="427"/>
        <v>13.408578784630297</v>
      </c>
      <c r="AC964" s="44">
        <f t="shared" si="428"/>
        <v>1.1534806329841494</v>
      </c>
      <c r="AD964" s="44">
        <f t="shared" si="429"/>
        <v>7.7385580133266654</v>
      </c>
      <c r="AE964" s="44">
        <f t="shared" si="430"/>
        <v>1.1534806329841492</v>
      </c>
      <c r="AF964" s="44">
        <f t="shared" si="431"/>
        <v>6.5816957446939828</v>
      </c>
      <c r="AG964" s="44">
        <f t="shared" si="432"/>
        <v>3.3816356485337437E-3</v>
      </c>
      <c r="AH964" s="45">
        <f>AD964+AB964+SUM($AA$933:AA964)</f>
        <v>23.198606981786032</v>
      </c>
      <c r="AI964" s="45">
        <f>AD964+AB964+SUM($AA$933:AA964)</f>
        <v>23.198606981786032</v>
      </c>
    </row>
    <row r="965" spans="4:38" ht="14.4" x14ac:dyDescent="0.3">
      <c r="D965" s="87"/>
      <c r="E965" s="89">
        <v>40942.51666666667</v>
      </c>
      <c r="F965" s="86">
        <f t="shared" si="433"/>
        <v>1059.0194444444496</v>
      </c>
      <c r="G965" s="86">
        <v>41934</v>
      </c>
      <c r="H965" s="86">
        <v>123</v>
      </c>
      <c r="I965" s="86"/>
      <c r="J965" s="86">
        <v>18</v>
      </c>
      <c r="K965" s="86"/>
      <c r="L965" s="79">
        <v>1037</v>
      </c>
      <c r="M965" s="86"/>
      <c r="N965" s="112">
        <v>7.28</v>
      </c>
      <c r="O965" s="90"/>
      <c r="P965" s="90"/>
      <c r="Q965" s="90"/>
      <c r="R965" s="87"/>
      <c r="S965" s="87"/>
      <c r="V965" s="43">
        <f t="shared" ref="V965:V993" si="435">($A$15*L965/1000/$A$13*H965)/$Q$933</f>
        <v>3.0585692640194351E-4</v>
      </c>
      <c r="W965" s="43">
        <f t="shared" ref="W965:W993" si="436">($U$933*L965/1000/$A$13*H965)/$Q$933</f>
        <v>4.2937054242522359E-2</v>
      </c>
      <c r="X965" s="43">
        <f t="shared" ref="X965:X993" si="437">($A$46*$S$933*H965*L965/1000000)/$Q$933</f>
        <v>1.2453477482161541E-4</v>
      </c>
      <c r="Y965" s="22">
        <f>X965+W965+SUM($V$933:V965)</f>
        <v>4.4822081592580131E-2</v>
      </c>
      <c r="Z965" s="1">
        <f t="shared" si="434"/>
        <v>1.6448919553435114E-4</v>
      </c>
      <c r="AA965" s="22">
        <f t="shared" ref="AA965:AA993" si="438">($A$15*L965/1000/$A$13*G965)/$Q$933</f>
        <v>0.10427483212796014</v>
      </c>
      <c r="AB965" s="44">
        <f t="shared" ref="AB965:AB993" si="439">($U$933*L965/1000/$A$13*G965)/$Q$933</f>
        <v>14.638393761023844</v>
      </c>
      <c r="AC965" s="44">
        <f t="shared" ref="AC965:AC993" si="440">($A$14*$S$933/1000*G965/1000000*L965/1000*1000000)/$Q$933</f>
        <v>1.2592761673363702</v>
      </c>
      <c r="AD965" s="44">
        <f t="shared" ref="AD965:AD986" si="441">($A$14*((L965/1000)*G965/10^6)*(1+($A$28/(10^-N965))+(($A$28*$A$29)/(10^-N965)^2))*1000000)*$S$933/1000/$Q$933</f>
        <v>8.4483270867939009</v>
      </c>
      <c r="AE965" s="44">
        <f t="shared" si="430"/>
        <v>1.2592761673363706</v>
      </c>
      <c r="AF965" s="44">
        <f t="shared" si="431"/>
        <v>7.1853591251984481</v>
      </c>
      <c r="AG965" s="44">
        <f t="shared" si="432"/>
        <v>3.6917942590824E-3</v>
      </c>
      <c r="AH965" s="45">
        <f>AD965+AB965+SUM($AA$933:AA965)</f>
        <v>25.242465863774775</v>
      </c>
      <c r="AI965" s="45">
        <f>AD965+AB965+SUM($AA$933:AA965)</f>
        <v>25.242465863774775</v>
      </c>
    </row>
    <row r="966" spans="4:38" ht="14.4" x14ac:dyDescent="0.3">
      <c r="D966" s="87"/>
      <c r="E966" s="89">
        <v>41016.579861111109</v>
      </c>
      <c r="F966" s="86">
        <f t="shared" si="433"/>
        <v>1133.0826388888891</v>
      </c>
      <c r="G966" s="86">
        <v>43133</v>
      </c>
      <c r="H966" s="86">
        <v>170.4</v>
      </c>
      <c r="I966" s="86"/>
      <c r="J966" s="86">
        <v>27</v>
      </c>
      <c r="K966" s="86"/>
      <c r="L966" s="79">
        <v>1037</v>
      </c>
      <c r="M966" s="86"/>
      <c r="N966" s="112">
        <v>7.28</v>
      </c>
      <c r="O966" s="90"/>
      <c r="P966" s="90"/>
      <c r="Q966" s="90"/>
      <c r="R966" s="87"/>
      <c r="S966" s="87"/>
      <c r="V966" s="43">
        <f t="shared" si="435"/>
        <v>4.2372374194220465E-4</v>
      </c>
      <c r="W966" s="43">
        <f t="shared" si="436"/>
        <v>5.9483528804274884E-2</v>
      </c>
      <c r="X966" s="43">
        <f t="shared" si="437"/>
        <v>1.7252622463092085E-4</v>
      </c>
      <c r="Y966" s="22">
        <f>X966+W966+SUM($V$933:V966)</f>
        <v>6.1840271346084177E-2</v>
      </c>
      <c r="Z966" s="1">
        <f t="shared" si="434"/>
        <v>2.078263651902843E-4</v>
      </c>
      <c r="AA966" s="22">
        <f t="shared" si="438"/>
        <v>0.10725631549995958</v>
      </c>
      <c r="AB966" s="44">
        <f t="shared" si="439"/>
        <v>15.056942769452984</v>
      </c>
      <c r="AC966" s="44">
        <f t="shared" si="440"/>
        <v>1.2952820843639927</v>
      </c>
      <c r="AD966" s="44">
        <f t="shared" si="441"/>
        <v>8.6898863031115852</v>
      </c>
      <c r="AE966" s="44">
        <f t="shared" si="430"/>
        <v>1.2952820843639923</v>
      </c>
      <c r="AF966" s="44">
        <f t="shared" si="431"/>
        <v>7.3908068666758373</v>
      </c>
      <c r="AG966" s="44">
        <f t="shared" si="432"/>
        <v>3.7973520717556422E-3</v>
      </c>
      <c r="AH966" s="45">
        <f>AD966+AB966+SUM($AA$933:AA966)</f>
        <v>26.00983040402156</v>
      </c>
      <c r="AI966" s="45">
        <f>AD966+AB966+SUM($AA$933:AA966)</f>
        <v>26.00983040402156</v>
      </c>
    </row>
    <row r="967" spans="4:38" ht="14.4" x14ac:dyDescent="0.3">
      <c r="D967" s="87"/>
      <c r="E967" s="89">
        <v>41085.538194444445</v>
      </c>
      <c r="F967" s="86">
        <f t="shared" si="433"/>
        <v>1202.0409722222248</v>
      </c>
      <c r="G967" s="86">
        <v>42092</v>
      </c>
      <c r="H967" s="88">
        <v>213.8</v>
      </c>
      <c r="I967" s="88"/>
      <c r="J967" s="86">
        <v>28</v>
      </c>
      <c r="K967" s="86"/>
      <c r="L967" s="79">
        <v>1037</v>
      </c>
      <c r="M967" s="86"/>
      <c r="N967" s="112">
        <v>7.28</v>
      </c>
      <c r="O967" s="90"/>
      <c r="P967" s="90"/>
      <c r="Q967" s="90"/>
      <c r="R967" s="87"/>
      <c r="S967" s="87"/>
      <c r="V967" s="43">
        <f t="shared" si="435"/>
        <v>5.3164399077020746E-4</v>
      </c>
      <c r="W967" s="43">
        <f t="shared" si="436"/>
        <v>7.4633676398790899E-2</v>
      </c>
      <c r="X967" s="43">
        <f t="shared" si="437"/>
        <v>2.164677630639136E-4</v>
      </c>
      <c r="Y967" s="22">
        <f>X967+W967+SUM($V$933:V967)</f>
        <v>7.7566004469803385E-2</v>
      </c>
      <c r="Z967" s="1">
        <f t="shared" si="434"/>
        <v>2.1473224549223882E-4</v>
      </c>
      <c r="AA967" s="22">
        <f t="shared" si="438"/>
        <v>0.10466772151309435</v>
      </c>
      <c r="AB967" s="44">
        <f t="shared" si="439"/>
        <v>14.693548676229685</v>
      </c>
      <c r="AC967" s="44">
        <f t="shared" si="440"/>
        <v>1.2640209003558567</v>
      </c>
      <c r="AD967" s="44">
        <f t="shared" si="441"/>
        <v>8.4801589101285053</v>
      </c>
      <c r="AE967" s="44">
        <f t="shared" si="430"/>
        <v>1.2640209003558567</v>
      </c>
      <c r="AF967" s="44">
        <f t="shared" si="431"/>
        <v>7.2124323054765345</v>
      </c>
      <c r="AG967" s="44">
        <f t="shared" si="432"/>
        <v>3.7057042961152363E-3</v>
      </c>
      <c r="AH967" s="45">
        <f>AD967+AB967+SUM($AA$933:AA967)</f>
        <v>25.541376639328277</v>
      </c>
      <c r="AI967" s="45">
        <f>AD967+AB967+SUM($AA$933:AA967)</f>
        <v>25.541376639328277</v>
      </c>
      <c r="AJ967" s="1">
        <f>LINEST(AI967:AI970,F967:F970,TRUE,TRUE)</f>
        <v>8.8402899693484239E-3</v>
      </c>
      <c r="AK967" s="1">
        <f>LINEST(Y967:Y970,F966:F969,TRUE,TRUE)</f>
        <v>9.0299202076464147E-5</v>
      </c>
      <c r="AL967" s="1">
        <f>AJ967/AK967</f>
        <v>97.899978804492491</v>
      </c>
    </row>
    <row r="968" spans="4:38" ht="14.4" x14ac:dyDescent="0.3">
      <c r="D968" s="87"/>
      <c r="E968" s="89">
        <v>41130.633333333331</v>
      </c>
      <c r="F968" s="86">
        <f t="shared" si="433"/>
        <v>1247.1361111111109</v>
      </c>
      <c r="G968" s="86">
        <v>41764</v>
      </c>
      <c r="H968" s="86">
        <v>229.7</v>
      </c>
      <c r="I968" s="86"/>
      <c r="J968" s="86">
        <v>29</v>
      </c>
      <c r="K968" s="86"/>
      <c r="L968" s="79">
        <v>1037</v>
      </c>
      <c r="M968" s="86"/>
      <c r="N968" s="112">
        <v>7.28</v>
      </c>
      <c r="O968" s="90"/>
      <c r="P968" s="90"/>
      <c r="Q968" s="90"/>
      <c r="R968" s="87"/>
      <c r="S968" s="87"/>
      <c r="V968" s="43">
        <f t="shared" si="435"/>
        <v>5.7118159345143429E-4</v>
      </c>
      <c r="W968" s="43">
        <f t="shared" si="436"/>
        <v>8.0184076093555989E-2</v>
      </c>
      <c r="X968" s="43">
        <f t="shared" si="437"/>
        <v>2.3256616078475654E-4</v>
      </c>
      <c r="Y968" s="22">
        <f>X968+W968+SUM($V$933:V968)</f>
        <v>8.3703684155740754E-2</v>
      </c>
      <c r="Z968" s="1">
        <f t="shared" si="434"/>
        <v>2.1093985684849279E-4</v>
      </c>
      <c r="AA968" s="22">
        <f t="shared" si="438"/>
        <v>0.10385210304268917</v>
      </c>
      <c r="AB968" s="44">
        <f t="shared" si="439"/>
        <v>14.579049864916291</v>
      </c>
      <c r="AC968" s="44">
        <f t="shared" si="440"/>
        <v>1.2541710748470494</v>
      </c>
      <c r="AD968" s="44">
        <f t="shared" si="441"/>
        <v>8.4140776566237498</v>
      </c>
      <c r="AE968" s="44">
        <f t="shared" si="430"/>
        <v>1.2541710748470491</v>
      </c>
      <c r="AF968" s="44">
        <f t="shared" si="431"/>
        <v>7.1562297540131601</v>
      </c>
      <c r="AG968" s="44">
        <f t="shared" si="432"/>
        <v>3.6768277635407373E-3</v>
      </c>
      <c r="AH968" s="45">
        <f>AD968+AB968+SUM($AA$933:AA968)</f>
        <v>25.464648677552812</v>
      </c>
      <c r="AI968" s="45">
        <f>AD968+AB968+SUM($AA$933:AA968)</f>
        <v>25.464648677552812</v>
      </c>
    </row>
    <row r="969" spans="4:38" ht="14.4" x14ac:dyDescent="0.3">
      <c r="D969" s="87"/>
      <c r="E969" s="89">
        <v>41157.582638888889</v>
      </c>
      <c r="F969" s="86">
        <f t="shared" si="433"/>
        <v>1274.0854166666686</v>
      </c>
      <c r="G969" s="86">
        <v>43140</v>
      </c>
      <c r="H969" s="88">
        <v>244.3</v>
      </c>
      <c r="I969" s="88"/>
      <c r="J969" s="86"/>
      <c r="K969" s="86"/>
      <c r="L969" s="79">
        <v>1037</v>
      </c>
      <c r="M969" s="86"/>
      <c r="N969" s="112">
        <v>7.28</v>
      </c>
      <c r="O969" s="90"/>
      <c r="P969" s="90"/>
      <c r="Q969" s="90"/>
      <c r="R969" s="87"/>
      <c r="S969" s="87"/>
      <c r="V969" s="43">
        <f t="shared" si="435"/>
        <v>6.0748656195117729E-4</v>
      </c>
      <c r="W969" s="43">
        <f t="shared" si="436"/>
        <v>8.5280669523969219E-2</v>
      </c>
      <c r="X969" s="43">
        <f t="shared" si="437"/>
        <v>2.4734833730829787E-4</v>
      </c>
      <c r="Y969" s="22">
        <f>X969+W969+SUM($V$933:V969)</f>
        <v>8.9422546324628704E-2</v>
      </c>
      <c r="Z969" s="1">
        <f t="shared" si="434"/>
        <v>1.919553210017155E-4</v>
      </c>
      <c r="AA969" s="22">
        <f t="shared" si="438"/>
        <v>0.10727372199170603</v>
      </c>
      <c r="AB969" s="44">
        <f t="shared" si="439"/>
        <v>15.059386341645649</v>
      </c>
      <c r="AC969" s="44">
        <f t="shared" si="440"/>
        <v>1.2954922940547289</v>
      </c>
      <c r="AD969" s="44">
        <f t="shared" si="441"/>
        <v>8.6912965737656496</v>
      </c>
      <c r="AE969" s="44">
        <f t="shared" si="430"/>
        <v>1.2954922940547291</v>
      </c>
      <c r="AF969" s="44">
        <f t="shared" si="431"/>
        <v>7.3920063113717021</v>
      </c>
      <c r="AG969" s="44">
        <f t="shared" si="432"/>
        <v>3.7979683392191225E-3</v>
      </c>
      <c r="AH969" s="45">
        <f>AD969+AB969+SUM($AA$933:AA969)</f>
        <v>26.329477793415776</v>
      </c>
      <c r="AI969" s="45">
        <f>AD969+AB969+SUM($AA$933:AA969)</f>
        <v>26.329477793415776</v>
      </c>
    </row>
    <row r="970" spans="4:38" ht="14.4" x14ac:dyDescent="0.3">
      <c r="D970" s="189" t="s">
        <v>164</v>
      </c>
      <c r="E970" s="89">
        <v>41191.663888888892</v>
      </c>
      <c r="F970" s="86">
        <f t="shared" si="433"/>
        <v>1308.1666666666715</v>
      </c>
      <c r="G970" s="86">
        <v>5851</v>
      </c>
      <c r="H970" s="86">
        <v>2.8</v>
      </c>
      <c r="I970" s="86"/>
      <c r="J970" s="86"/>
      <c r="K970" s="86"/>
      <c r="L970" s="79">
        <v>1037</v>
      </c>
      <c r="M970" s="86"/>
      <c r="N970" s="112">
        <v>7.28</v>
      </c>
      <c r="O970" s="90"/>
      <c r="P970" s="90"/>
      <c r="Q970" s="90"/>
      <c r="R970" s="87"/>
      <c r="S970" s="87"/>
      <c r="V970" s="43">
        <f t="shared" si="435"/>
        <v>6.9625966985808272E-6</v>
      </c>
      <c r="W970" s="43">
        <f t="shared" si="436"/>
        <v>9.7742887706554955E-4</v>
      </c>
      <c r="X970" s="43">
        <f t="shared" si="437"/>
        <v>2.8349379634188865E-6</v>
      </c>
      <c r="Y970" s="111">
        <f>Y969</f>
        <v>8.9422546324628704E-2</v>
      </c>
      <c r="Z970" s="1">
        <f t="shared" si="434"/>
        <v>1.200210171013317E-4</v>
      </c>
      <c r="AA970" s="22">
        <f t="shared" si="438"/>
        <v>1.4549340458355866E-2</v>
      </c>
      <c r="AB970" s="44">
        <f t="shared" si="439"/>
        <v>2.0424772713251897</v>
      </c>
      <c r="AC970" s="44">
        <f t="shared" si="440"/>
        <v>0.17570527150009782</v>
      </c>
      <c r="AD970" s="44">
        <f t="shared" si="441"/>
        <v>1.1787847995619567</v>
      </c>
      <c r="AE970" s="44">
        <f t="shared" si="430"/>
        <v>0.17570527150009779</v>
      </c>
      <c r="AF970" s="44">
        <f t="shared" si="431"/>
        <v>1.0025644165005987</v>
      </c>
      <c r="AG970" s="44">
        <f t="shared" si="432"/>
        <v>5.1511156126034035E-4</v>
      </c>
      <c r="AH970" s="45">
        <f>AD970+AB970+SUM($AA$933:AA970)</f>
        <v>5.8146062893499817</v>
      </c>
      <c r="AI970" s="77">
        <f>AI969</f>
        <v>26.329477793415776</v>
      </c>
    </row>
    <row r="971" spans="4:38" ht="14.4" x14ac:dyDescent="0.3">
      <c r="D971" s="87"/>
      <c r="E971" s="89">
        <v>42278.625</v>
      </c>
      <c r="F971" s="86">
        <f t="shared" si="433"/>
        <v>2395.1277777777796</v>
      </c>
      <c r="G971" s="86">
        <v>26752</v>
      </c>
      <c r="H971" s="86">
        <v>7462</v>
      </c>
      <c r="I971" s="86"/>
      <c r="J971" s="86">
        <v>25</v>
      </c>
      <c r="K971" s="86"/>
      <c r="L971" s="86">
        <v>1065</v>
      </c>
      <c r="M971" s="86"/>
      <c r="N971" s="112">
        <v>7.28</v>
      </c>
      <c r="O971" s="90"/>
      <c r="P971" s="90"/>
      <c r="Q971" s="90"/>
      <c r="R971" s="87"/>
      <c r="S971" s="87"/>
      <c r="V971" s="43">
        <f t="shared" si="435"/>
        <v>1.9056331740433526E-2</v>
      </c>
      <c r="W971" s="43">
        <f t="shared" si="436"/>
        <v>2.6751813641363253</v>
      </c>
      <c r="X971" s="43">
        <f t="shared" si="437"/>
        <v>7.7591049192136646E-3</v>
      </c>
      <c r="Y971" s="22">
        <f>X971+W971+SUM($V$970:V971)+$Y$970</f>
        <v>2.7914263097172998</v>
      </c>
      <c r="Z971" s="1">
        <f t="shared" si="434"/>
        <v>2.4124562950173971E-3</v>
      </c>
      <c r="AA971" s="22">
        <f t="shared" si="438"/>
        <v>6.8318813551337135E-2</v>
      </c>
      <c r="AB971" s="44">
        <f t="shared" si="439"/>
        <v>9.5907869007471174</v>
      </c>
      <c r="AC971" s="44">
        <f t="shared" si="440"/>
        <v>0.82505290999003489</v>
      </c>
      <c r="AD971" s="44">
        <f t="shared" si="441"/>
        <v>5.5351772933578207</v>
      </c>
      <c r="AE971" s="44">
        <f t="shared" si="430"/>
        <v>0.82505290999003489</v>
      </c>
      <c r="AF971" s="44">
        <f t="shared" si="431"/>
        <v>4.7077055925770548</v>
      </c>
      <c r="AG971" s="44">
        <f t="shared" si="432"/>
        <v>2.4187907907311556E-3</v>
      </c>
      <c r="AH971" s="45">
        <f>AD971+AB971+SUM($AA$933:AA971)</f>
        <v>17.78762722611911</v>
      </c>
      <c r="AI971" s="45">
        <f>AD971+AB971+SUM($AA$970:AA971)+$AI$970-$AH$970</f>
        <v>35.723703852180428</v>
      </c>
    </row>
    <row r="972" spans="4:38" ht="14.4" x14ac:dyDescent="0.3">
      <c r="E972" s="28">
        <v>42376.649305555555</v>
      </c>
      <c r="F972" s="86">
        <f t="shared" si="433"/>
        <v>2493.1520833333343</v>
      </c>
      <c r="G972" s="10">
        <v>21107</v>
      </c>
      <c r="H972" s="10">
        <v>7424</v>
      </c>
      <c r="J972" s="10">
        <v>23</v>
      </c>
      <c r="L972" s="17">
        <v>1024</v>
      </c>
      <c r="N972" s="112">
        <v>7.28</v>
      </c>
      <c r="V972" s="43">
        <f t="shared" si="435"/>
        <v>1.8229399889664689E-2</v>
      </c>
      <c r="W972" s="43">
        <f t="shared" si="436"/>
        <v>2.559094348716997</v>
      </c>
      <c r="X972" s="43">
        <f t="shared" si="437"/>
        <v>7.422405753888946E-3</v>
      </c>
      <c r="Y972" s="22">
        <f>X972+W972+SUM($V$970:V972)+$Y$970</f>
        <v>2.6932319950223111</v>
      </c>
      <c r="Z972" s="1">
        <f t="shared" si="434"/>
        <v>2.2879574155995719E-3</v>
      </c>
      <c r="AA972" s="22">
        <f t="shared" si="438"/>
        <v>5.1827578592558279E-2</v>
      </c>
      <c r="AB972" s="44">
        <f t="shared" si="439"/>
        <v>7.2757010261812578</v>
      </c>
      <c r="AC972" s="44">
        <f t="shared" si="440"/>
        <v>0.62589632800627792</v>
      </c>
      <c r="AD972" s="44">
        <f t="shared" si="441"/>
        <v>4.1990605703314614</v>
      </c>
      <c r="AE972" s="44">
        <f t="shared" ref="AE972" si="442">AD972/(1+($A$28/(10^-N972))+(($A$28*$A$29)/(10^-N972)^2))*1</f>
        <v>0.62589632800627781</v>
      </c>
      <c r="AF972" s="44">
        <f t="shared" ref="AF972" si="443">AD972/(1+($A$28/(10^-N972))+(($A$28*$A$29)/(10^-N972)^2))*($A$28/(10^-N972))</f>
        <v>3.5713293148244101</v>
      </c>
      <c r="AG972" s="44">
        <f t="shared" ref="AG972" si="444">AD972/(1+($A$28/(10^-N972))+(($A$28*$A$29)/(10^-N972)^2))*(($A$28*$A$29)/(10^-N972)^2)</f>
        <v>1.8349275007736373E-3</v>
      </c>
      <c r="AH972" s="45">
        <f>AD972+AB972+SUM($AA$933:AA972)</f>
        <v>14.188252207119451</v>
      </c>
      <c r="AI972" s="45">
        <f>AD972+AB972+SUM($AA$970:AA972)+$AI$970-$AH$970</f>
        <v>32.124328833180769</v>
      </c>
    </row>
    <row r="973" spans="4:38" ht="14.4" x14ac:dyDescent="0.3">
      <c r="D973" s="31" t="s">
        <v>164</v>
      </c>
      <c r="E973" s="28">
        <v>42384.709722222222</v>
      </c>
      <c r="F973" s="86">
        <f t="shared" si="433"/>
        <v>2501.2125000000015</v>
      </c>
      <c r="G973" s="10">
        <v>1966</v>
      </c>
      <c r="H973" s="10">
        <v>6.1</v>
      </c>
      <c r="L973" s="17">
        <v>1024</v>
      </c>
      <c r="N973" s="112">
        <v>7.28</v>
      </c>
      <c r="V973" s="43">
        <f t="shared" si="435"/>
        <v>1.4978359284341945E-5</v>
      </c>
      <c r="W973" s="43">
        <f t="shared" si="436"/>
        <v>2.1027041388973168E-3</v>
      </c>
      <c r="X973" s="43">
        <f t="shared" si="437"/>
        <v>6.0986900725650008E-6</v>
      </c>
      <c r="Y973" s="111">
        <f>Y972</f>
        <v>2.6932319950223111</v>
      </c>
      <c r="Z973" s="1">
        <f t="shared" si="434"/>
        <v>2.2602876303468586E-3</v>
      </c>
      <c r="AA973" s="22">
        <f t="shared" si="438"/>
        <v>4.8274515332813548E-3</v>
      </c>
      <c r="AB973" s="44">
        <f t="shared" si="439"/>
        <v>0.67769120279870898</v>
      </c>
      <c r="AC973" s="44">
        <f t="shared" si="440"/>
        <v>5.8298772012144888E-2</v>
      </c>
      <c r="AD973" s="44">
        <f t="shared" si="441"/>
        <v>0.39111920601088035</v>
      </c>
      <c r="AE973" s="44">
        <f t="shared" ref="AE973:AE981" si="445">AD973/(1+($A$28/(10^-N973))+(($A$28*$A$29)/(10^-N973)^2))*1</f>
        <v>5.8298772012144881E-2</v>
      </c>
      <c r="AF973" s="44">
        <f t="shared" ref="AF973:AF981" si="446">AD973/(1+($A$28/(10^-N973))+(($A$28*$A$29)/(10^-N973)^2))*($A$28/(10^-N973))</f>
        <v>0.33264952067772724</v>
      </c>
      <c r="AG973" s="44">
        <f t="shared" ref="AG973:AG981" si="447">AD973/(1+($A$28/(10^-N973))+(($A$28*$A$29)/(10^-N973)^2))*(($A$28*$A$29)/(10^-N973)^2)</f>
        <v>1.7091332100824231E-4</v>
      </c>
      <c r="AH973" s="45">
        <f>AD973+AB973+SUM($AA$933:AA973)</f>
        <v>3.787128470949602</v>
      </c>
      <c r="AI973" s="77">
        <f>AI972</f>
        <v>32.124328833180769</v>
      </c>
    </row>
    <row r="974" spans="4:38" ht="14.4" x14ac:dyDescent="0.3">
      <c r="E974" s="28">
        <v>42387.42291666667</v>
      </c>
      <c r="F974" s="86">
        <f t="shared" si="433"/>
        <v>2503.9256944444496</v>
      </c>
      <c r="G974" s="10">
        <v>6013</v>
      </c>
      <c r="H974" s="10">
        <v>12.02</v>
      </c>
      <c r="J974" s="10">
        <v>14</v>
      </c>
      <c r="K974" s="17">
        <v>5</v>
      </c>
      <c r="L974" s="17">
        <v>1086</v>
      </c>
      <c r="N974" s="112">
        <v>7.28</v>
      </c>
      <c r="V974" s="43">
        <f t="shared" si="435"/>
        <v>3.1301759118404222E-5</v>
      </c>
      <c r="W974" s="43">
        <f t="shared" si="436"/>
        <v>4.3942288473371362E-3</v>
      </c>
      <c r="X974" s="43">
        <f t="shared" si="437"/>
        <v>1.2745035952555583E-5</v>
      </c>
      <c r="Y974" s="22">
        <f>X974+W974+SUM($V$974:V974)+$Y$973</f>
        <v>2.6976702706647191</v>
      </c>
      <c r="Z974" s="1">
        <f t="shared" si="434"/>
        <v>-9.1774622405910297E-4</v>
      </c>
      <c r="AA974" s="22">
        <f t="shared" si="438"/>
        <v>1.5658691978283245E-2</v>
      </c>
      <c r="AB974" s="44">
        <f t="shared" si="439"/>
        <v>2.1982111529981863</v>
      </c>
      <c r="AC974" s="44">
        <f t="shared" si="440"/>
        <v>0.18910236744103051</v>
      </c>
      <c r="AD974" s="44">
        <f t="shared" si="441"/>
        <v>1.2686642489297344</v>
      </c>
      <c r="AE974" s="44">
        <f t="shared" si="445"/>
        <v>0.18910236744103051</v>
      </c>
      <c r="AF974" s="44">
        <f t="shared" si="446"/>
        <v>1.0790074939344836</v>
      </c>
      <c r="AG974" s="44">
        <f t="shared" si="447"/>
        <v>5.5438755422042958E-4</v>
      </c>
      <c r="AH974" s="45">
        <f>AD974+AB974+SUM($AA$933:AA974)</f>
        <v>6.2008521560462171</v>
      </c>
      <c r="AI974" s="45">
        <f>AD974+AB974+SUM($AA$973:AA974)+$AI$973-$AH$973</f>
        <v>31.824561907670649</v>
      </c>
    </row>
    <row r="975" spans="4:38" ht="14.4" x14ac:dyDescent="0.3">
      <c r="E975" s="28">
        <v>42391.521527777775</v>
      </c>
      <c r="F975" s="86">
        <f t="shared" si="433"/>
        <v>2508.0243055555547</v>
      </c>
      <c r="G975" s="10">
        <v>6798</v>
      </c>
      <c r="H975" s="10">
        <v>35.409999999999997</v>
      </c>
      <c r="J975" s="10">
        <v>28</v>
      </c>
      <c r="L975" s="17">
        <v>1052</v>
      </c>
      <c r="N975" s="112">
        <v>7.28</v>
      </c>
      <c r="V975" s="43">
        <f t="shared" si="435"/>
        <v>8.9325636330685318E-5</v>
      </c>
      <c r="W975" s="43">
        <f t="shared" si="436"/>
        <v>1.2539783674338563E-2</v>
      </c>
      <c r="X975" s="43">
        <f t="shared" si="437"/>
        <v>3.6370430243651069E-5</v>
      </c>
      <c r="Y975" s="22">
        <f>X975+W975+SUM($V$974:V975)+$Y$973</f>
        <v>2.7059287765223425</v>
      </c>
      <c r="Z975" s="1">
        <f t="shared" si="434"/>
        <v>7.8053265402978878E-4</v>
      </c>
      <c r="AA975" s="22">
        <f t="shared" si="438"/>
        <v>1.7148705895961562E-2</v>
      </c>
      <c r="AB975" s="44">
        <f t="shared" si="439"/>
        <v>2.4073834910520633</v>
      </c>
      <c r="AC975" s="44">
        <f t="shared" si="440"/>
        <v>0.20709653705263212</v>
      </c>
      <c r="AD975" s="44">
        <f t="shared" si="441"/>
        <v>1.389384893437454</v>
      </c>
      <c r="AE975" s="44">
        <f t="shared" si="445"/>
        <v>0.20709653705263212</v>
      </c>
      <c r="AF975" s="44">
        <f t="shared" si="446"/>
        <v>1.1816812156905101</v>
      </c>
      <c r="AG975" s="44">
        <f t="shared" si="447"/>
        <v>6.0714069431167797E-4</v>
      </c>
      <c r="AH975" s="45">
        <f>AD975+AB975+SUM($AA$933:AA975)</f>
        <v>6.5478938445037747</v>
      </c>
      <c r="AI975" s="45">
        <f>AD975+AB975+SUM($AA$973:AA975)+$AI$973-$AH$973</f>
        <v>32.171603596128207</v>
      </c>
    </row>
    <row r="976" spans="4:38" ht="14.4" x14ac:dyDescent="0.3">
      <c r="E976" s="28">
        <v>42398.49722222222</v>
      </c>
      <c r="F976" s="86">
        <f t="shared" si="433"/>
        <v>2515</v>
      </c>
      <c r="G976" s="10">
        <v>7344</v>
      </c>
      <c r="H976" s="10">
        <v>81.55</v>
      </c>
      <c r="J976" s="10">
        <v>15</v>
      </c>
      <c r="L976" s="17">
        <v>1057</v>
      </c>
      <c r="N976" s="112">
        <v>7.28</v>
      </c>
      <c r="V976" s="43">
        <f t="shared" si="435"/>
        <v>2.0669663422410612E-4</v>
      </c>
      <c r="W976" s="43">
        <f t="shared" si="436"/>
        <v>2.9016653962461506E-2</v>
      </c>
      <c r="X976" s="43">
        <f t="shared" si="437"/>
        <v>8.4159999586399105E-5</v>
      </c>
      <c r="Y976" s="22">
        <f>X976+W976+SUM($V$974:V976)+$Y$973</f>
        <v>2.7226601330140321</v>
      </c>
      <c r="Z976" s="1">
        <f t="shared" si="434"/>
        <v>2.1566456089028752E-3</v>
      </c>
      <c r="AA976" s="22">
        <f t="shared" si="438"/>
        <v>1.8614102780402642E-2</v>
      </c>
      <c r="AB976" s="44">
        <f t="shared" si="439"/>
        <v>2.6131000208499975</v>
      </c>
      <c r="AC976" s="44">
        <f t="shared" si="440"/>
        <v>0.22479341878916778</v>
      </c>
      <c r="AD976" s="44">
        <f t="shared" si="441"/>
        <v>1.5081110705895278</v>
      </c>
      <c r="AE976" s="44">
        <f t="shared" si="445"/>
        <v>0.22479341878916778</v>
      </c>
      <c r="AF976" s="44">
        <f t="shared" si="446"/>
        <v>1.2826586295187579</v>
      </c>
      <c r="AG976" s="44">
        <f t="shared" si="447"/>
        <v>6.5902228160225279E-4</v>
      </c>
      <c r="AH976" s="45">
        <f>AD976+AB976+SUM($AA$933:AA976)</f>
        <v>6.8909506542341852</v>
      </c>
      <c r="AI976" s="45">
        <f>AD976+AB976+SUM($AA$973:AA976)+$AI$973-$AH$973</f>
        <v>32.514660405858621</v>
      </c>
    </row>
    <row r="977" spans="4:37" ht="14.4" x14ac:dyDescent="0.3">
      <c r="E977" s="28">
        <v>42403.449305555558</v>
      </c>
      <c r="F977" s="86">
        <f t="shared" si="433"/>
        <v>2519.9520833333372</v>
      </c>
      <c r="G977" s="10">
        <v>8227</v>
      </c>
      <c r="H977" s="10">
        <v>119.7</v>
      </c>
      <c r="J977" s="10">
        <v>16</v>
      </c>
      <c r="L977" s="17">
        <v>1055</v>
      </c>
      <c r="N977" s="112">
        <v>7.28</v>
      </c>
      <c r="V977" s="43">
        <f t="shared" si="435"/>
        <v>3.0281756446660414E-4</v>
      </c>
      <c r="W977" s="43">
        <f t="shared" si="436"/>
        <v>4.2510380078835702E-2</v>
      </c>
      <c r="X977" s="43">
        <f t="shared" si="437"/>
        <v>1.232972476592537E-4</v>
      </c>
      <c r="Y977" s="22">
        <f>X977+W977+SUM($V$974:V977)+$Y$973</f>
        <v>2.7364958139429461</v>
      </c>
      <c r="Z977" s="1">
        <f t="shared" si="434"/>
        <v>2.4236665544964411E-3</v>
      </c>
      <c r="AA977" s="22">
        <f t="shared" si="438"/>
        <v>2.081269927206978E-2</v>
      </c>
      <c r="AB977" s="44">
        <f t="shared" si="439"/>
        <v>2.9217451704977555</v>
      </c>
      <c r="AC977" s="44">
        <f t="shared" si="440"/>
        <v>0.25134479371872187</v>
      </c>
      <c r="AD977" s="44">
        <f t="shared" si="441"/>
        <v>1.6862409406111643</v>
      </c>
      <c r="AE977" s="44">
        <f t="shared" si="445"/>
        <v>0.25134479371872187</v>
      </c>
      <c r="AF977" s="44">
        <f t="shared" si="446"/>
        <v>1.4341592844864273</v>
      </c>
      <c r="AG977" s="44">
        <f t="shared" si="447"/>
        <v>7.368624060151601E-4</v>
      </c>
      <c r="AH977" s="45">
        <f>AD977+AB977+SUM($AA$933:AA977)</f>
        <v>7.3985383731756498</v>
      </c>
      <c r="AI977" s="45">
        <f>AD977+AB977+SUM($AA$973:AA977)+$AI$973-$AH$973</f>
        <v>33.022248124800086</v>
      </c>
    </row>
    <row r="978" spans="4:37" ht="14.4" x14ac:dyDescent="0.3">
      <c r="E978" s="28">
        <v>42412.513888888891</v>
      </c>
      <c r="F978" s="86">
        <f t="shared" si="433"/>
        <v>2529.0166666666701</v>
      </c>
      <c r="G978" s="10">
        <v>8462</v>
      </c>
      <c r="H978" s="10">
        <v>182.27</v>
      </c>
      <c r="J978" s="10">
        <v>14</v>
      </c>
      <c r="L978" s="17">
        <v>1035</v>
      </c>
      <c r="N978" s="112">
        <v>7.28</v>
      </c>
      <c r="V978" s="43">
        <f t="shared" si="435"/>
        <v>4.5236604138279682E-4</v>
      </c>
      <c r="W978" s="43">
        <f t="shared" si="436"/>
        <v>6.3504415233687009E-2</v>
      </c>
      <c r="X978" s="43">
        <f t="shared" si="437"/>
        <v>1.8418841699376401E-4</v>
      </c>
      <c r="Y978" s="22">
        <f>X978+W978+SUM($V$974:V978)+$Y$973</f>
        <v>2.7580031063085144</v>
      </c>
      <c r="Z978" s="1">
        <f t="shared" si="434"/>
        <v>2.4961628415713982E-3</v>
      </c>
      <c r="AA978" s="22">
        <f t="shared" si="438"/>
        <v>2.1001379503929479E-2</v>
      </c>
      <c r="AB978" s="44">
        <f t="shared" si="439"/>
        <v>2.9482326313022402</v>
      </c>
      <c r="AC978" s="44">
        <f t="shared" si="440"/>
        <v>0.25362339263256961</v>
      </c>
      <c r="AD978" s="44">
        <f t="shared" si="441"/>
        <v>1.7015277771472022</v>
      </c>
      <c r="AE978" s="44">
        <f t="shared" si="445"/>
        <v>0.25362339263256967</v>
      </c>
      <c r="AF978" s="44">
        <f t="shared" si="446"/>
        <v>1.4471608419866497</v>
      </c>
      <c r="AG978" s="44">
        <f t="shared" si="447"/>
        <v>7.4354252798291567E-4</v>
      </c>
      <c r="AH978" s="45">
        <f>AD978+AB978+SUM($AA$933:AA978)</f>
        <v>7.4613140500201016</v>
      </c>
      <c r="AI978" s="45">
        <f>AD978+AB978+SUM($AA$973:AA978)+$AI$973-$AH$973</f>
        <v>33.085023801644532</v>
      </c>
    </row>
    <row r="979" spans="4:37" ht="14.4" x14ac:dyDescent="0.3">
      <c r="E979" s="28">
        <v>42440.504166666666</v>
      </c>
      <c r="F979" s="86">
        <f t="shared" si="433"/>
        <v>2557.0069444444453</v>
      </c>
      <c r="G979" s="10">
        <v>8958</v>
      </c>
      <c r="H979" s="10">
        <v>384.35</v>
      </c>
      <c r="J979" s="10">
        <v>12</v>
      </c>
      <c r="K979" s="17">
        <v>5</v>
      </c>
      <c r="L979" s="17">
        <v>1089</v>
      </c>
      <c r="N979" s="112">
        <v>7.28</v>
      </c>
      <c r="V979" s="43">
        <f t="shared" si="435"/>
        <v>1.0036660114194104E-3</v>
      </c>
      <c r="W979" s="43">
        <f t="shared" si="436"/>
        <v>0.14089745320025379</v>
      </c>
      <c r="X979" s="43">
        <f t="shared" si="437"/>
        <v>4.0865944151929109E-4</v>
      </c>
      <c r="Y979" s="22">
        <f>X979+W979+SUM($V$974:V979)+$Y$973</f>
        <v>2.8366242813110261</v>
      </c>
      <c r="Z979" s="1">
        <f t="shared" si="434"/>
        <v>2.712197032230202E-3</v>
      </c>
      <c r="AA979" s="22">
        <f t="shared" si="438"/>
        <v>2.3392325043046901E-2</v>
      </c>
      <c r="AB979" s="44">
        <f t="shared" si="439"/>
        <v>3.2838802803899396</v>
      </c>
      <c r="AC979" s="44">
        <f t="shared" si="440"/>
        <v>0.28249767296816414</v>
      </c>
      <c r="AD979" s="44">
        <f t="shared" si="441"/>
        <v>1.8952417304469504</v>
      </c>
      <c r="AE979" s="44">
        <f t="shared" si="445"/>
        <v>0.28249767296816419</v>
      </c>
      <c r="AF979" s="44">
        <f t="shared" si="446"/>
        <v>1.6119158648119833</v>
      </c>
      <c r="AG979" s="44">
        <f t="shared" si="447"/>
        <v>8.2819266680318759E-4</v>
      </c>
      <c r="AH979" s="45">
        <f>AD979+AB979+SUM($AA$933:AA979)</f>
        <v>8.0140679774505976</v>
      </c>
      <c r="AI979" s="45">
        <f>AD979+AB979+SUM($AA$973:AA979)+$AI$973-$AH$973</f>
        <v>33.637777729075033</v>
      </c>
    </row>
    <row r="980" spans="4:37" ht="14.4" x14ac:dyDescent="0.3">
      <c r="E980" s="28">
        <v>42461.464583333334</v>
      </c>
      <c r="F980" s="86">
        <f t="shared" si="433"/>
        <v>2577.9673611111139</v>
      </c>
      <c r="G980" s="10">
        <v>9303</v>
      </c>
      <c r="H980" s="10">
        <v>552.20000000000005</v>
      </c>
      <c r="J980" s="10">
        <v>14</v>
      </c>
      <c r="L980" s="17">
        <v>1071</v>
      </c>
      <c r="N980" s="112">
        <v>7.28</v>
      </c>
      <c r="V980" s="43">
        <f t="shared" si="435"/>
        <v>1.4181439783855327E-3</v>
      </c>
      <c r="W980" s="43">
        <f t="shared" si="436"/>
        <v>0.19908303414919551</v>
      </c>
      <c r="X980" s="43">
        <f t="shared" si="437"/>
        <v>5.7742109387701581E-4</v>
      </c>
      <c r="Y980" s="22">
        <f>X980+W980+SUM($V$974:V980)+$Y$973</f>
        <v>2.8963967678907112</v>
      </c>
      <c r="Z980" s="1">
        <f t="shared" si="434"/>
        <v>2.7736897284133463E-3</v>
      </c>
      <c r="AA980" s="22">
        <f t="shared" si="438"/>
        <v>2.3891694007462168E-2</v>
      </c>
      <c r="AB980" s="44">
        <f t="shared" si="439"/>
        <v>3.3539830979535772</v>
      </c>
      <c r="AC980" s="44">
        <f t="shared" si="440"/>
        <v>0.28852830780844757</v>
      </c>
      <c r="AD980" s="44">
        <f t="shared" si="441"/>
        <v>1.9357005090637935</v>
      </c>
      <c r="AE980" s="44">
        <f t="shared" si="445"/>
        <v>0.28852830780844752</v>
      </c>
      <c r="AF980" s="44">
        <f t="shared" si="446"/>
        <v>1.6463263286993657</v>
      </c>
      <c r="AG980" s="44">
        <f t="shared" si="447"/>
        <v>8.4587255598037492E-4</v>
      </c>
      <c r="AH980" s="45">
        <f>AD980+AB980+SUM($AA$933:AA980)</f>
        <v>8.1485212676385395</v>
      </c>
      <c r="AI980" s="45">
        <f>AD980+AB980+SUM($AA$973:AA980)+$AI$973-$AH$973</f>
        <v>33.772231019262975</v>
      </c>
    </row>
    <row r="981" spans="4:37" ht="14.4" x14ac:dyDescent="0.3">
      <c r="E981" s="28">
        <v>42474.606944444444</v>
      </c>
      <c r="F981" s="86">
        <f t="shared" si="433"/>
        <v>2591.1097222222234</v>
      </c>
      <c r="G981" s="10">
        <v>9871</v>
      </c>
      <c r="H981" s="10">
        <v>675.32</v>
      </c>
      <c r="J981" s="10">
        <v>14</v>
      </c>
      <c r="L981" s="17">
        <v>1081</v>
      </c>
      <c r="N981" s="112">
        <v>7.28</v>
      </c>
      <c r="V981" s="43">
        <f t="shared" si="435"/>
        <v>1.7505308057194306E-3</v>
      </c>
      <c r="W981" s="43">
        <f t="shared" si="436"/>
        <v>0.24574443038640292</v>
      </c>
      <c r="X981" s="43">
        <f t="shared" si="437"/>
        <v>7.1275796259745916E-4</v>
      </c>
      <c r="Y981" s="22">
        <f>X981+W981+SUM($V$974:V981)+$Y$973</f>
        <v>2.9449440318023585</v>
      </c>
      <c r="Z981" s="1">
        <f t="shared" si="434"/>
        <v>2.970149752609035E-3</v>
      </c>
      <c r="AA981" s="22">
        <f t="shared" si="438"/>
        <v>2.5587113639839627E-2</v>
      </c>
      <c r="AB981" s="44">
        <f t="shared" si="439"/>
        <v>3.5919908670618126</v>
      </c>
      <c r="AC981" s="44">
        <f t="shared" si="440"/>
        <v>0.30900306181301096</v>
      </c>
      <c r="AD981" s="44">
        <f t="shared" si="441"/>
        <v>2.0730630855493621</v>
      </c>
      <c r="AE981" s="44">
        <f t="shared" si="445"/>
        <v>0.30900306181301107</v>
      </c>
      <c r="AF981" s="44">
        <f t="shared" si="446"/>
        <v>1.7631541257616019</v>
      </c>
      <c r="AG981" s="44">
        <f t="shared" si="447"/>
        <v>9.0589797474936317E-4</v>
      </c>
      <c r="AH981" s="45">
        <f>AD981+AB981+SUM($AA$933:AA981)</f>
        <v>8.5494787268721826</v>
      </c>
      <c r="AI981" s="45">
        <f>AD981+AB981+SUM($AA$973:AA981)+$AI$973-$AH$973</f>
        <v>34.17318847849662</v>
      </c>
    </row>
    <row r="982" spans="4:37" ht="14.4" x14ac:dyDescent="0.3">
      <c r="E982" s="28">
        <v>42507.459027777775</v>
      </c>
      <c r="F982" s="86">
        <f t="shared" si="433"/>
        <v>2623.9618055555547</v>
      </c>
      <c r="G982" s="10">
        <v>9928</v>
      </c>
      <c r="H982" s="10">
        <v>1015.19</v>
      </c>
      <c r="J982" s="10">
        <v>15</v>
      </c>
      <c r="L982" s="17">
        <v>1070</v>
      </c>
      <c r="N982" s="112">
        <v>7.28</v>
      </c>
      <c r="V982" s="43">
        <f t="shared" si="435"/>
        <v>2.6047470865141649E-3</v>
      </c>
      <c r="W982" s="43">
        <f t="shared" si="436"/>
        <v>0.36566171071351011</v>
      </c>
      <c r="X982" s="43">
        <f t="shared" si="437"/>
        <v>1.0605664409901658E-3</v>
      </c>
      <c r="Y982" s="22">
        <f>X982+W982+SUM($V$974:V982)+$Y$973</f>
        <v>3.0678138676943725</v>
      </c>
      <c r="Z982" s="1">
        <f t="shared" si="434"/>
        <v>3.4894475957481918E-3</v>
      </c>
      <c r="AA982" s="22">
        <f t="shared" si="438"/>
        <v>2.5472994291622877E-2</v>
      </c>
      <c r="AB982" s="44">
        <f t="shared" si="439"/>
        <v>3.5759704724866554</v>
      </c>
      <c r="AC982" s="44">
        <f t="shared" si="440"/>
        <v>0.30762489823788325</v>
      </c>
      <c r="AD982" s="44">
        <f t="shared" si="441"/>
        <v>2.0638171576395115</v>
      </c>
      <c r="AE982" s="44">
        <f t="shared" ref="AE982:AE985" si="448">AD982/(1+($A$28/(10^-N982))+(($A$28*$A$29)/(10^-N982)^2))*1</f>
        <v>0.30762489823788325</v>
      </c>
      <c r="AF982" s="44">
        <f t="shared" ref="AF982:AF985" si="449">AD982/(1+($A$28/(10^-N982))+(($A$28*$A$29)/(10^-N982)^2))*($A$28/(10^-N982))</f>
        <v>1.7552904017609272</v>
      </c>
      <c r="AG982" s="44">
        <f t="shared" ref="AG982:AG985" si="450">AD982/(1+($A$28/(10^-N982))+(($A$28*$A$29)/(10^-N982)^2))*(($A$28*$A$29)/(10^-N982)^2)</f>
        <v>9.0185764070135573E-4</v>
      </c>
      <c r="AH982" s="45">
        <f>AD982+AB982+SUM($AA$933:AA982)</f>
        <v>8.5496853986787968</v>
      </c>
      <c r="AI982" s="45">
        <f>AD982+AB982+SUM($AA$973:AA982)+$AI$973-$AH$973</f>
        <v>34.173395150303229</v>
      </c>
    </row>
    <row r="983" spans="4:37" ht="14.4" x14ac:dyDescent="0.3">
      <c r="E983" s="28">
        <v>42548.475694444445</v>
      </c>
      <c r="F983" s="86">
        <f t="shared" si="433"/>
        <v>2664.9784722222248</v>
      </c>
      <c r="G983" s="10">
        <v>10986</v>
      </c>
      <c r="H983" s="10">
        <v>1452.96</v>
      </c>
      <c r="J983" s="10">
        <v>16</v>
      </c>
      <c r="L983" s="17">
        <v>1042</v>
      </c>
      <c r="N983" s="112">
        <v>7.28</v>
      </c>
      <c r="V983" s="43">
        <f t="shared" si="435"/>
        <v>3.6304112922355483E-3</v>
      </c>
      <c r="W983" s="43">
        <f t="shared" si="436"/>
        <v>0.50964733220569292</v>
      </c>
      <c r="X983" s="43">
        <f t="shared" si="437"/>
        <v>1.4781828160865579E-3</v>
      </c>
      <c r="Y983" s="22">
        <f>X983+W983+SUM($V$974:V983)+$Y$973</f>
        <v>3.2158475168538874</v>
      </c>
      <c r="Z983" s="1">
        <f t="shared" si="434"/>
        <v>3.675187848825927E-3</v>
      </c>
      <c r="AA983" s="22">
        <f t="shared" si="438"/>
        <v>2.7449963148675625E-2</v>
      </c>
      <c r="AB983" s="44">
        <f t="shared" si="439"/>
        <v>3.8535029124075968</v>
      </c>
      <c r="AC983" s="44">
        <f t="shared" si="440"/>
        <v>0.33149978457860352</v>
      </c>
      <c r="AD983" s="44">
        <f t="shared" si="441"/>
        <v>2.2239907988139311</v>
      </c>
      <c r="AE983" s="44">
        <f t="shared" si="448"/>
        <v>0.33149978457860368</v>
      </c>
      <c r="AF983" s="44">
        <f t="shared" si="449"/>
        <v>1.891519163077227</v>
      </c>
      <c r="AG983" s="44">
        <f t="shared" si="450"/>
        <v>9.7185115810060371E-4</v>
      </c>
      <c r="AH983" s="45">
        <f>AD983+AB983+SUM($AA$933:AA983)</f>
        <v>9.014841442922835</v>
      </c>
      <c r="AI983" s="45">
        <f>AD983+AB983+SUM($AA$973:AA983)+$AI$973-$AH$973</f>
        <v>34.638551194547269</v>
      </c>
    </row>
    <row r="984" spans="4:37" ht="14.4" x14ac:dyDescent="0.3">
      <c r="E984" s="28">
        <v>42576.45416666667</v>
      </c>
      <c r="F984" s="86">
        <f t="shared" si="433"/>
        <v>2692.9569444444496</v>
      </c>
      <c r="G984" s="10">
        <v>10721</v>
      </c>
      <c r="H984" s="10">
        <v>1784</v>
      </c>
      <c r="J984" s="10">
        <v>18</v>
      </c>
      <c r="L984" s="17">
        <v>1043</v>
      </c>
      <c r="N984" s="112">
        <v>7.28</v>
      </c>
      <c r="V984" s="43">
        <f t="shared" si="435"/>
        <v>4.4618360752892022E-3</v>
      </c>
      <c r="W984" s="43">
        <f t="shared" si="436"/>
        <v>0.62636507807631681</v>
      </c>
      <c r="X984" s="43">
        <f t="shared" si="437"/>
        <v>1.8167113541083771E-3</v>
      </c>
      <c r="Y984" s="22">
        <f>X984+W984+SUM($V$974:V984)+$Y$973</f>
        <v>3.3373656273378223</v>
      </c>
      <c r="Z984" s="1">
        <f t="shared" si="434"/>
        <v>3.8155142057344328E-3</v>
      </c>
      <c r="AA984" s="22">
        <f t="shared" si="438"/>
        <v>2.681353394796835E-2</v>
      </c>
      <c r="AB984" s="44">
        <f t="shared" si="439"/>
        <v>3.7641591939776857</v>
      </c>
      <c r="AC984" s="44">
        <f t="shared" si="440"/>
        <v>0.32381394027377541</v>
      </c>
      <c r="AD984" s="44">
        <f t="shared" si="441"/>
        <v>2.1724274258941469</v>
      </c>
      <c r="AE984" s="44">
        <f t="shared" si="448"/>
        <v>0.32381394027377536</v>
      </c>
      <c r="AF984" s="44">
        <f t="shared" si="449"/>
        <v>1.8476641668952805</v>
      </c>
      <c r="AG984" s="44">
        <f t="shared" si="450"/>
        <v>9.4931872509126274E-4</v>
      </c>
      <c r="AH984" s="45">
        <f>AD984+AB984+SUM($AA$933:AA984)</f>
        <v>8.900747885521108</v>
      </c>
      <c r="AI984" s="45">
        <f>AD984+AB984+SUM($AA$973:AA984)+$AI$973-$AH$973</f>
        <v>34.524457637145538</v>
      </c>
    </row>
    <row r="985" spans="4:37" ht="14.4" x14ac:dyDescent="0.3">
      <c r="E985" s="28">
        <v>42605.515972222223</v>
      </c>
      <c r="F985" s="86">
        <f t="shared" si="433"/>
        <v>2722.0187500000029</v>
      </c>
      <c r="G985" s="10">
        <v>11204</v>
      </c>
      <c r="H985" s="10">
        <v>2061</v>
      </c>
      <c r="J985" s="10">
        <v>17</v>
      </c>
      <c r="K985" s="17">
        <v>5</v>
      </c>
      <c r="L985" s="17">
        <v>1087</v>
      </c>
      <c r="N985" s="112">
        <v>7.28</v>
      </c>
      <c r="V985" s="43">
        <f t="shared" si="435"/>
        <v>5.3720740191512328E-3</v>
      </c>
      <c r="W985" s="43">
        <f t="shared" si="436"/>
        <v>0.75414683678608996</v>
      </c>
      <c r="X985" s="43">
        <f t="shared" si="437"/>
        <v>2.1873299917389019E-3</v>
      </c>
      <c r="Y985" s="22">
        <f>X985+W985+SUM($V$974:V985)+$Y$973</f>
        <v>3.470890078704377</v>
      </c>
      <c r="Z985" s="1">
        <f>LINEST(Y983:Y985,E983:E985,TRUE,TRUE)</f>
        <v>4.4720662403234471E-3</v>
      </c>
      <c r="AA985" s="22">
        <f t="shared" si="438"/>
        <v>2.9203647409301509E-2</v>
      </c>
      <c r="AB985" s="44">
        <f t="shared" si="439"/>
        <v>4.0996900336493693</v>
      </c>
      <c r="AC985" s="44">
        <f t="shared" si="440"/>
        <v>0.35267817201277457</v>
      </c>
      <c r="AD985" s="44">
        <f t="shared" si="441"/>
        <v>2.3660739644099089</v>
      </c>
      <c r="AE985" s="44">
        <f t="shared" si="448"/>
        <v>0.35267817201277457</v>
      </c>
      <c r="AF985" s="44">
        <f t="shared" si="449"/>
        <v>2.0123618529924885</v>
      </c>
      <c r="AG985" s="44">
        <f t="shared" si="450"/>
        <v>1.0339394046458195E-3</v>
      </c>
      <c r="AH985" s="45">
        <f>AD985+AB985+SUM($AA$933:AA985)</f>
        <v>9.4591289111178547</v>
      </c>
      <c r="AI985" s="45">
        <f>AD985+AB985+SUM($AA$973:AA985)+$AI$973-$AH$973</f>
        <v>35.08283866274229</v>
      </c>
    </row>
    <row r="986" spans="4:37" ht="14.4" x14ac:dyDescent="0.3">
      <c r="E986" s="28">
        <v>42640.598611111112</v>
      </c>
      <c r="F986" s="86">
        <f t="shared" si="433"/>
        <v>2757.101388888892</v>
      </c>
      <c r="G986" s="10">
        <v>10653</v>
      </c>
      <c r="H986" s="10">
        <v>2482</v>
      </c>
      <c r="J986" s="10">
        <v>38</v>
      </c>
      <c r="L986" s="17">
        <v>1062</v>
      </c>
      <c r="N986" s="112">
        <v>7.28</v>
      </c>
      <c r="V986" s="17">
        <f t="shared" si="435"/>
        <v>6.3206354994634339E-3</v>
      </c>
      <c r="W986" s="17">
        <f t="shared" si="436"/>
        <v>0.88730856116374479</v>
      </c>
      <c r="X986" s="17">
        <f t="shared" si="437"/>
        <v>2.5735526996722795E-3</v>
      </c>
      <c r="Y986" s="22">
        <f>X986+W986+SUM($V$974:V986)+$Y$973</f>
        <v>3.6107586612894287</v>
      </c>
      <c r="Z986" s="1">
        <f>LINEST(Y983:Y986,E983:E986,TRUE,TRUE)</f>
        <v>4.3099668505824796E-3</v>
      </c>
      <c r="AA986" s="17">
        <f t="shared" si="438"/>
        <v>2.7128819490646234E-2</v>
      </c>
      <c r="AB986" s="17">
        <f t="shared" si="439"/>
        <v>3.8084198638506743</v>
      </c>
      <c r="AC986" s="17">
        <f t="shared" si="440"/>
        <v>0.32762148962866433</v>
      </c>
      <c r="AD986" s="44">
        <f t="shared" si="441"/>
        <v>2.1979718006576712</v>
      </c>
      <c r="AE986" s="44">
        <f t="shared" ref="AE986" si="451">AD986/(1+($A$28/(10^-N986))+(($A$28*$A$29)/(10^-N986)^2))*1</f>
        <v>0.3276214896286645</v>
      </c>
      <c r="AF986" s="44">
        <f t="shared" ref="AF986" si="452">AD986/(1+($A$28/(10^-N986))+(($A$28*$A$29)/(10^-N986)^2))*($A$28/(10^-N986))</f>
        <v>1.86938982978912</v>
      </c>
      <c r="AG986" s="44">
        <f t="shared" ref="AG986" si="453">AD986/(1+($A$28/(10^-N986))+(($A$28*$A$29)/(10^-N986)^2))*(($A$28*$A$29)/(10^-N986)^2)</f>
        <v>9.6048123988679436E-4</v>
      </c>
      <c r="AH986" s="45">
        <f>AD986+AB986+SUM($AA$933:AA986)</f>
        <v>9.0268853970575691</v>
      </c>
      <c r="AI986" s="45">
        <f>AD986+AB986+SUM($AA$973:AA986)+$AI$973-$AH$973</f>
        <v>34.650595148682001</v>
      </c>
      <c r="AJ986" s="1">
        <f>LINEST(AI983:AI986,F983:F986,TRUE,TRUE)</f>
        <v>1.7321720644616109E-3</v>
      </c>
      <c r="AK986" s="1">
        <f>AJ986/Z986</f>
        <v>0.40189916175979701</v>
      </c>
    </row>
    <row r="987" spans="4:37" x14ac:dyDescent="0.25">
      <c r="E987" s="28">
        <v>42754.607638888891</v>
      </c>
      <c r="F987" s="86">
        <f t="shared" si="433"/>
        <v>2871.1104166666701</v>
      </c>
      <c r="G987" s="10">
        <v>12220</v>
      </c>
      <c r="H987" s="10">
        <v>3960</v>
      </c>
      <c r="J987" s="10">
        <v>14</v>
      </c>
      <c r="L987" s="17">
        <v>1062</v>
      </c>
      <c r="N987" s="112">
        <v>7.28</v>
      </c>
      <c r="V987" s="17">
        <f t="shared" si="435"/>
        <v>1.0084494995114905E-2</v>
      </c>
      <c r="W987" s="17">
        <f t="shared" si="436"/>
        <v>1.4156897269171753</v>
      </c>
      <c r="X987" s="17">
        <f t="shared" si="437"/>
        <v>4.1060711888405424E-3</v>
      </c>
      <c r="Y987" s="22">
        <f>X987+W987+SUM($V$974:V987)+$Y$973</f>
        <v>4.1507568405271424</v>
      </c>
      <c r="Z987" s="1">
        <f t="shared" ref="Z987:Z991" si="454">LINEST(Y984:Y987,E984:E987,TRUE,TRUE)</f>
        <v>4.5678350886776712E-3</v>
      </c>
      <c r="AA987" s="17">
        <f t="shared" si="438"/>
        <v>3.111932546472327E-2</v>
      </c>
      <c r="AB987" s="17">
        <f t="shared" si="439"/>
        <v>4.368618298719162</v>
      </c>
      <c r="AC987" s="17">
        <f t="shared" si="440"/>
        <v>0.37581287930745128</v>
      </c>
    </row>
    <row r="988" spans="4:37" x14ac:dyDescent="0.25">
      <c r="E988" s="28">
        <v>42814.601388888892</v>
      </c>
      <c r="F988" s="86">
        <f t="shared" si="433"/>
        <v>2931.1041666666715</v>
      </c>
      <c r="G988" s="10">
        <v>10918</v>
      </c>
      <c r="H988" s="10">
        <v>4282</v>
      </c>
      <c r="J988" s="10">
        <v>15</v>
      </c>
      <c r="L988" s="17">
        <v>1049</v>
      </c>
      <c r="N988" s="112">
        <v>7.28</v>
      </c>
      <c r="V988" s="17">
        <f t="shared" si="435"/>
        <v>1.0771014319267781E-2</v>
      </c>
      <c r="W988" s="17">
        <f t="shared" si="436"/>
        <v>1.5120652375405783</v>
      </c>
      <c r="X988" s="17">
        <f t="shared" si="437"/>
        <v>4.3855990401461282E-3</v>
      </c>
      <c r="Y988" s="22">
        <f>X988+W988+SUM($V$974:V988)+$Y$973</f>
        <v>4.258182893321119</v>
      </c>
      <c r="Z988" s="1">
        <f t="shared" si="454"/>
        <v>3.9591726356969868E-3</v>
      </c>
      <c r="AA988" s="17">
        <f t="shared" si="438"/>
        <v>2.7463319555760306E-2</v>
      </c>
      <c r="AB988" s="17">
        <f t="shared" si="439"/>
        <v>3.855377922341904</v>
      </c>
      <c r="AC988" s="17">
        <f t="shared" si="440"/>
        <v>0.33166108337697853</v>
      </c>
    </row>
    <row r="989" spans="4:37" x14ac:dyDescent="0.25">
      <c r="D989" s="16" t="s">
        <v>164</v>
      </c>
      <c r="E989" s="28">
        <v>42818.435416666667</v>
      </c>
      <c r="F989" s="86">
        <f t="shared" si="433"/>
        <v>2934.9381944444467</v>
      </c>
      <c r="G989" s="10">
        <v>11892</v>
      </c>
      <c r="H989" s="10">
        <v>4670</v>
      </c>
      <c r="J989" s="10">
        <v>15</v>
      </c>
      <c r="L989" s="17">
        <v>1042</v>
      </c>
      <c r="N989" s="112">
        <v>7.28</v>
      </c>
      <c r="V989" s="17">
        <f t="shared" si="435"/>
        <v>1.1668608037895064E-2</v>
      </c>
      <c r="W989" s="17">
        <f t="shared" si="436"/>
        <v>1.6380719644041031</v>
      </c>
      <c r="X989" s="17">
        <f t="shared" si="437"/>
        <v>4.7510693695106705E-3</v>
      </c>
      <c r="Y989" s="22">
        <f>X989+W989+SUM($V$974:V989)+$Y$973</f>
        <v>4.3962236985519034</v>
      </c>
      <c r="Z989" s="1">
        <f t="shared" si="454"/>
        <v>4.0749382312447431E-3</v>
      </c>
      <c r="AA989" s="17">
        <f t="shared" si="438"/>
        <v>2.9713723080652694E-2</v>
      </c>
      <c r="AB989" s="17">
        <f t="shared" si="439"/>
        <v>4.1712958887994844</v>
      </c>
      <c r="AC989" s="17">
        <f t="shared" si="440"/>
        <v>0.35883810651818265</v>
      </c>
    </row>
    <row r="990" spans="4:37" x14ac:dyDescent="0.25">
      <c r="E990" s="28">
        <v>42818.522222222222</v>
      </c>
      <c r="F990" s="86">
        <f t="shared" si="433"/>
        <v>2935.0250000000015</v>
      </c>
      <c r="G990" s="10">
        <v>2114</v>
      </c>
      <c r="H990" s="10">
        <v>12.09</v>
      </c>
      <c r="J990" s="10">
        <v>28</v>
      </c>
      <c r="L990" s="17">
        <v>1048</v>
      </c>
      <c r="N990" s="112">
        <v>7.28</v>
      </c>
      <c r="V990" s="17">
        <f t="shared" si="435"/>
        <v>3.0382397093939465E-5</v>
      </c>
      <c r="W990" s="17">
        <f t="shared" si="436"/>
        <v>4.2651662245699051E-3</v>
      </c>
      <c r="X990" s="17">
        <f t="shared" si="437"/>
        <v>1.2370702292555997E-5</v>
      </c>
      <c r="Y990" s="22">
        <f>X990+W990+SUM($V$974:V990)+$Y$973</f>
        <v>2.7577085841022457</v>
      </c>
      <c r="Z990" s="1">
        <f t="shared" si="454"/>
        <v>-6.1433067632059571E-3</v>
      </c>
      <c r="AA990" s="17">
        <f t="shared" si="438"/>
        <v>5.3125217085680755E-3</v>
      </c>
      <c r="AB990" s="17">
        <f t="shared" si="439"/>
        <v>0.74578671619030434</v>
      </c>
      <c r="AC990" s="17">
        <f t="shared" si="440"/>
        <v>6.4156727366843108E-2</v>
      </c>
    </row>
    <row r="991" spans="4:37" x14ac:dyDescent="0.25">
      <c r="E991" s="28">
        <v>42962.629861111112</v>
      </c>
      <c r="F991" s="86">
        <f t="shared" si="433"/>
        <v>3079.132638888892</v>
      </c>
      <c r="G991" s="10">
        <v>7943</v>
      </c>
      <c r="H991" s="10">
        <v>2097</v>
      </c>
      <c r="J991" s="10">
        <v>15</v>
      </c>
      <c r="L991" s="17">
        <v>1062</v>
      </c>
      <c r="V991" s="17">
        <f t="shared" si="435"/>
        <v>5.3401984860494836E-3</v>
      </c>
      <c r="W991" s="17">
        <f t="shared" si="436"/>
        <v>0.74967205993568597</v>
      </c>
      <c r="X991" s="17">
        <f t="shared" si="437"/>
        <v>2.1743513340905596E-3</v>
      </c>
      <c r="Y991" s="22">
        <f>X991+W991+SUM($V$974:V991)+$Y$973</f>
        <v>3.5106176569312093</v>
      </c>
      <c r="Z991" s="1">
        <f t="shared" si="454"/>
        <v>-2.1315469356264819E-3</v>
      </c>
      <c r="AA991" s="17">
        <f t="shared" si="438"/>
        <v>2.0227561552070124E-2</v>
      </c>
      <c r="AB991" s="17">
        <f t="shared" si="439"/>
        <v>2.8396018941674557</v>
      </c>
      <c r="AC991" s="17">
        <f t="shared" si="440"/>
        <v>0.24427837154984336</v>
      </c>
    </row>
    <row r="992" spans="4:37" x14ac:dyDescent="0.25">
      <c r="E992" s="28">
        <v>43028.497916666667</v>
      </c>
      <c r="F992" s="86">
        <f t="shared" si="433"/>
        <v>3145.0006944444467</v>
      </c>
      <c r="G992" s="10">
        <v>8497</v>
      </c>
      <c r="H992" s="10">
        <v>3260</v>
      </c>
      <c r="J992" s="10">
        <v>27</v>
      </c>
      <c r="L992" s="17">
        <v>1048</v>
      </c>
      <c r="V992" s="17">
        <f t="shared" si="435"/>
        <v>8.1924412345940993E-3</v>
      </c>
      <c r="W992" s="17">
        <f t="shared" si="436"/>
        <v>1.1500779067078486</v>
      </c>
      <c r="X992" s="17">
        <f t="shared" si="437"/>
        <v>3.335689782773577E-3</v>
      </c>
      <c r="AA992" s="17">
        <f t="shared" si="438"/>
        <v>2.1353120604400633E-2</v>
      </c>
      <c r="AB992" s="17">
        <f t="shared" si="439"/>
        <v>2.9976110347535552</v>
      </c>
      <c r="AC992" s="17">
        <f t="shared" si="440"/>
        <v>0.25787119793569813</v>
      </c>
    </row>
    <row r="993" spans="4:35" x14ac:dyDescent="0.25">
      <c r="E993" s="28">
        <v>43130.443055555559</v>
      </c>
      <c r="F993" s="86"/>
      <c r="G993" s="10">
        <v>8622.83</v>
      </c>
      <c r="H993" s="10">
        <v>4794.82</v>
      </c>
      <c r="J993" s="10">
        <v>316</v>
      </c>
      <c r="L993" s="17">
        <v>1042</v>
      </c>
      <c r="V993" s="17">
        <f t="shared" si="435"/>
        <v>1.1980487193203427E-2</v>
      </c>
      <c r="W993" s="17">
        <f t="shared" si="436"/>
        <v>1.6818544360522658</v>
      </c>
      <c r="X993" s="17">
        <f t="shared" si="437"/>
        <v>4.8780561957852573E-3</v>
      </c>
      <c r="AA993" s="17">
        <f t="shared" si="438"/>
        <v>2.1545272686809995E-2</v>
      </c>
      <c r="AB993" s="17">
        <f t="shared" si="439"/>
        <v>3.02458588368793</v>
      </c>
      <c r="AC993" s="17">
        <f t="shared" si="440"/>
        <v>0.26019172469123619</v>
      </c>
    </row>
    <row r="994" spans="4:35" x14ac:dyDescent="0.25">
      <c r="E994" s="28"/>
      <c r="F994" s="86"/>
    </row>
    <row r="995" spans="4:35" x14ac:dyDescent="0.25">
      <c r="E995" s="28"/>
      <c r="F995" s="86"/>
    </row>
    <row r="996" spans="4:35" x14ac:dyDescent="0.25">
      <c r="E996" s="28"/>
      <c r="F996" s="86"/>
    </row>
    <row r="998" spans="4:35" ht="14.4" thickBot="1" x14ac:dyDescent="0.3">
      <c r="D998" s="87" t="s">
        <v>128</v>
      </c>
      <c r="E998" s="89">
        <f>E999-1</f>
        <v>39883.501388888886</v>
      </c>
      <c r="F998" s="86"/>
      <c r="G998" s="86"/>
      <c r="H998" s="86"/>
      <c r="I998" s="86"/>
      <c r="J998" s="86"/>
      <c r="K998" s="86"/>
      <c r="L998" s="86"/>
      <c r="M998" s="86"/>
      <c r="N998" s="86"/>
      <c r="O998" s="90"/>
      <c r="P998" s="90"/>
      <c r="Q998" s="90"/>
      <c r="R998" s="87"/>
      <c r="S998" s="87"/>
    </row>
    <row r="999" spans="4:35" ht="15" thickBot="1" x14ac:dyDescent="0.35">
      <c r="D999" s="87" t="s">
        <v>127</v>
      </c>
      <c r="E999" s="89">
        <v>39884.501388888886</v>
      </c>
      <c r="F999" s="86">
        <f>E999-E$998</f>
        <v>1</v>
      </c>
      <c r="G999" s="86">
        <v>1371</v>
      </c>
      <c r="H999" s="86">
        <v>1.37</v>
      </c>
      <c r="I999" s="86"/>
      <c r="J999" s="86">
        <v>822</v>
      </c>
      <c r="K999" s="86"/>
      <c r="L999" s="79">
        <v>1037</v>
      </c>
      <c r="M999" s="86"/>
      <c r="N999" s="112">
        <v>7.28</v>
      </c>
      <c r="O999" s="95">
        <v>88.93</v>
      </c>
      <c r="P999" s="94">
        <v>19.68</v>
      </c>
      <c r="Q999" s="101">
        <f>P999-S999</f>
        <v>13.606752</v>
      </c>
      <c r="R999" s="87">
        <v>30.86</v>
      </c>
      <c r="S999" s="85">
        <f>R999*P999/100</f>
        <v>6.0732479999999995</v>
      </c>
      <c r="T999" s="40">
        <f>Q999/$A$18+S999</f>
        <v>11.742728</v>
      </c>
      <c r="U999" s="40">
        <f>$A$16-T999</f>
        <v>105.257272</v>
      </c>
      <c r="V999" s="43">
        <f t="shared" ref="V999:V1030" si="455">($A$15*L999/1000/$A$13*H999)/$Q$999</f>
        <v>3.3980438674978952E-6</v>
      </c>
      <c r="W999" s="43">
        <f t="shared" ref="W999:W1030" si="456">($U$999*L999/1000/$A$13*H999)/$Q$999</f>
        <v>4.7689177017221052E-4</v>
      </c>
      <c r="X999" s="43">
        <f t="shared" ref="X999:X1030" si="457">($A$46*$S$999*H999*L999/1000000)/$Q$999</f>
        <v>1.3870946463870982E-6</v>
      </c>
      <c r="Y999" s="22">
        <f>X999+W999+SUM($V$999:V999)</f>
        <v>4.816769086860955E-4</v>
      </c>
      <c r="Z999" s="22"/>
      <c r="AA999" s="22">
        <f t="shared" ref="AA999:AA1030" si="458">($A$15*L999/1000/$A$13*G999)/$Q$999</f>
        <v>3.4005241914887695E-3</v>
      </c>
      <c r="AB999" s="44">
        <f t="shared" ref="AB999:AB1030" si="459">($U$999*L999/1000/$A$13*G999)/$Q$999</f>
        <v>0.47723986635481797</v>
      </c>
      <c r="AC999" s="44">
        <f t="shared" ref="AC999:AC1030" si="460">($A$14*$S$999/1000*G999/1000000*L999/1000*1000000)/$Q$999</f>
        <v>4.117106942858214E-2</v>
      </c>
      <c r="AD999" s="44">
        <f t="shared" ref="AD999:AD1030" si="461">($A$14*((L999/1000)*G999/10^6)*(1+($A$28/(10^-N999))+(($A$28*$A$29)/(10^-N999)^2))*1000000)*$S$999/1000/$Q$999</f>
        <v>0.27621158096042425</v>
      </c>
      <c r="AE999" s="44">
        <f>AD999/(1+($A$28/(10^-N999))+(($A$28*$A$29)/(10^-N999)^2))*1</f>
        <v>4.1171069428582126E-2</v>
      </c>
      <c r="AF999" s="44">
        <f>AD999/(1+($A$28/(10^-N999))+(($A$28*$A$29)/(10^-N999)^2))*($A$28/(10^-N999))</f>
        <v>0.23491981114720908</v>
      </c>
      <c r="AG999" s="44">
        <f>AD999/(1+($A$28/(10^-N999))+(($A$28*$A$29)/(10^-N999)^2))*(($A$28*$A$29)/(10^-N999)^2)</f>
        <v>1.2070038463304161E-4</v>
      </c>
      <c r="AH999" s="45">
        <f>AD999+AB999+SUM($AA$999:AA999)</f>
        <v>0.756851971506731</v>
      </c>
      <c r="AI999" s="45">
        <f>AD999+AB999+SUM($AA$999:AA999)</f>
        <v>0.756851971506731</v>
      </c>
    </row>
    <row r="1000" spans="4:35" ht="14.4" x14ac:dyDescent="0.3">
      <c r="D1000" s="87" t="s">
        <v>37</v>
      </c>
      <c r="E1000" s="89">
        <v>39891.488888888889</v>
      </c>
      <c r="F1000" s="86">
        <f>E1000-E$998</f>
        <v>7.9875000000029104</v>
      </c>
      <c r="G1000" s="86">
        <v>1681</v>
      </c>
      <c r="H1000" s="86">
        <v>1.68</v>
      </c>
      <c r="I1000" s="86"/>
      <c r="J1000" s="86">
        <v>1051</v>
      </c>
      <c r="K1000" s="86"/>
      <c r="L1000" s="79">
        <v>1037</v>
      </c>
      <c r="M1000" s="86"/>
      <c r="N1000" s="112">
        <v>7.28</v>
      </c>
      <c r="O1000" s="90"/>
      <c r="P1000" s="90"/>
      <c r="Q1000" s="90"/>
      <c r="R1000" s="88"/>
      <c r="S1000" s="87"/>
      <c r="V1000" s="43">
        <f t="shared" si="455"/>
        <v>4.1669443046689515E-6</v>
      </c>
      <c r="W1000" s="43">
        <f t="shared" si="456"/>
        <v>5.848015867805209E-4</v>
      </c>
      <c r="X1000" s="43">
        <f t="shared" si="457"/>
        <v>1.7009627780513319E-6</v>
      </c>
      <c r="Y1000" s="22">
        <f>X1000+W1000+SUM($V$999:V1000)</f>
        <v>5.9406753773073905E-4</v>
      </c>
      <c r="Z1000" s="22"/>
      <c r="AA1000" s="22">
        <f t="shared" si="458"/>
        <v>4.1694246286598262E-3</v>
      </c>
      <c r="AB1000" s="44">
        <f t="shared" si="459"/>
        <v>0.58514968296312841</v>
      </c>
      <c r="AC1000" s="44">
        <f t="shared" si="460"/>
        <v>5.0480355732637913E-2</v>
      </c>
      <c r="AD1000" s="44">
        <f t="shared" si="461"/>
        <v>0.33866642421186965</v>
      </c>
      <c r="AE1000" s="44">
        <f t="shared" ref="AE1000:AE1036" si="462">AD1000/(1+($A$28/(10^-N1000))+(($A$28*$A$29)/(10^-N1000)^2))*1</f>
        <v>5.0480355732637913E-2</v>
      </c>
      <c r="AF1000" s="44">
        <f t="shared" ref="AF1000:AF1036" si="463">AD1000/(1+($A$28/(10^-N1000))+(($A$28*$A$29)/(10^-N1000)^2))*($A$28/(10^-N1000))</f>
        <v>0.28803807624978744</v>
      </c>
      <c r="AG1000" s="44">
        <f t="shared" ref="AG1000:AG1036" si="464">AD1000/(1+($A$28/(10^-N1000))+(($A$28*$A$29)/(10^-N1000)^2))*(($A$28*$A$29)/(10^-N1000)^2)</f>
        <v>1.4799222944430563E-4</v>
      </c>
      <c r="AH1000" s="45">
        <f>AD1000+AB1000+SUM($AA$999:AA1000)</f>
        <v>0.93138605599514668</v>
      </c>
      <c r="AI1000" s="45">
        <f>AD1000+AB1000+SUM($AA$999:AA1000)</f>
        <v>0.93138605599514668</v>
      </c>
    </row>
    <row r="1001" spans="4:35" ht="14.4" x14ac:dyDescent="0.3">
      <c r="D1001" s="87">
        <v>4</v>
      </c>
      <c r="E1001" s="89">
        <v>39898.423611111109</v>
      </c>
      <c r="F1001" s="86">
        <f t="shared" ref="F1001:F1057" si="465">E1001-E$998</f>
        <v>14.922222222223354</v>
      </c>
      <c r="G1001" s="86">
        <v>1910</v>
      </c>
      <c r="H1001" s="86">
        <v>2.15</v>
      </c>
      <c r="I1001" s="86"/>
      <c r="J1001" s="86">
        <v>1268</v>
      </c>
      <c r="K1001" s="86"/>
      <c r="L1001" s="79">
        <v>1037</v>
      </c>
      <c r="M1001" s="86"/>
      <c r="N1001" s="112">
        <v>7.28</v>
      </c>
      <c r="O1001" s="90"/>
      <c r="P1001" s="90"/>
      <c r="Q1001" s="90"/>
      <c r="R1001" s="87"/>
      <c r="S1001" s="87"/>
      <c r="V1001" s="43">
        <f t="shared" si="455"/>
        <v>5.3326965803799083E-6</v>
      </c>
      <c r="W1001" s="43">
        <f t="shared" si="456"/>
        <v>7.4840679260602375E-4</v>
      </c>
      <c r="X1001" s="43">
        <f t="shared" si="457"/>
        <v>2.1768273647680732E-6</v>
      </c>
      <c r="Y1001" s="22">
        <f>X1001+W1001+SUM($V$999:V1001)</f>
        <v>7.6348130472333857E-4</v>
      </c>
      <c r="Z1001" s="22"/>
      <c r="AA1001" s="22">
        <f t="shared" si="458"/>
        <v>4.7374188225700583E-3</v>
      </c>
      <c r="AB1001" s="44">
        <f t="shared" si="459"/>
        <v>0.66486370878023515</v>
      </c>
      <c r="AC1001" s="44">
        <f t="shared" si="460"/>
        <v>5.7357215615311367E-2</v>
      </c>
      <c r="AD1001" s="44">
        <f t="shared" si="461"/>
        <v>0.38480242132342113</v>
      </c>
      <c r="AE1001" s="44">
        <f t="shared" si="462"/>
        <v>5.735721561531136E-2</v>
      </c>
      <c r="AF1001" s="44">
        <f t="shared" si="463"/>
        <v>0.32727705272878876</v>
      </c>
      <c r="AG1001" s="44">
        <f t="shared" si="464"/>
        <v>1.681529793210135E-4</v>
      </c>
      <c r="AH1001" s="45">
        <f>AD1001+AB1001+SUM($AA$999:AA1001)</f>
        <v>1.0619734977463748</v>
      </c>
      <c r="AI1001" s="45">
        <f>AD1001+AB1001+SUM($AA$999:AA1001)</f>
        <v>1.0619734977463748</v>
      </c>
    </row>
    <row r="1002" spans="4:35" ht="16.8" x14ac:dyDescent="0.3">
      <c r="D1002" s="87" t="s">
        <v>82</v>
      </c>
      <c r="E1002" s="89">
        <v>39913.669444444444</v>
      </c>
      <c r="F1002" s="86">
        <f t="shared" si="465"/>
        <v>30.168055555557657</v>
      </c>
      <c r="G1002" s="86">
        <v>5085</v>
      </c>
      <c r="H1002" s="86">
        <v>2.56</v>
      </c>
      <c r="I1002" s="86"/>
      <c r="J1002" s="86">
        <v>1623</v>
      </c>
      <c r="K1002" s="86"/>
      <c r="L1002" s="79">
        <v>1037</v>
      </c>
      <c r="M1002" s="86"/>
      <c r="N1002" s="112">
        <v>7.28</v>
      </c>
      <c r="O1002" s="90"/>
      <c r="P1002" s="90"/>
      <c r="Q1002" s="90"/>
      <c r="R1002" s="87"/>
      <c r="S1002" s="87"/>
      <c r="V1002" s="43">
        <f t="shared" si="455"/>
        <v>6.3496294166384029E-6</v>
      </c>
      <c r="W1002" s="43">
        <f t="shared" si="456"/>
        <v>8.9112622747507958E-4</v>
      </c>
      <c r="X1002" s="43">
        <f t="shared" si="457"/>
        <v>2.591943280840125E-6</v>
      </c>
      <c r="Y1002" s="22">
        <f>X1002+W1002+SUM($V$999:V1002)</f>
        <v>9.129654849251048E-4</v>
      </c>
      <c r="Z1002" s="1">
        <f t="shared" ref="Z1002:Z1050" si="466">LINEST(Y999:Y1002,E999:E1002,TRUE,TRUE)</f>
        <v>1.4907139093297665E-5</v>
      </c>
      <c r="AA1002" s="22">
        <f t="shared" si="458"/>
        <v>1.2612447493596203E-2</v>
      </c>
      <c r="AB1002" s="44">
        <f t="shared" si="459"/>
        <v>1.7700690885588981</v>
      </c>
      <c r="AC1002" s="44">
        <f t="shared" si="460"/>
        <v>0.15270232534233416</v>
      </c>
      <c r="AD1002" s="44">
        <f t="shared" si="461"/>
        <v>1.0244608965599982</v>
      </c>
      <c r="AE1002" s="44">
        <f t="shared" si="462"/>
        <v>0.15270232534233416</v>
      </c>
      <c r="AF1002" s="44">
        <f t="shared" si="463"/>
        <v>0.87131089692455022</v>
      </c>
      <c r="AG1002" s="44">
        <f t="shared" si="464"/>
        <v>4.4767429311379768E-4</v>
      </c>
      <c r="AH1002" s="45">
        <f>AD1002+AB1002+SUM($AA$999:AA1002)</f>
        <v>2.8194498002552115</v>
      </c>
      <c r="AI1002" s="45">
        <f>AD1002+AB1002+SUM($AA$999:AA1002)</f>
        <v>2.8194498002552115</v>
      </c>
    </row>
    <row r="1003" spans="4:35" ht="14.4" x14ac:dyDescent="0.3">
      <c r="D1003" s="92">
        <f>8.315*(273+D1001)/101325*1000000</f>
        <v>22731.359486799898</v>
      </c>
      <c r="E1003" s="89">
        <v>39920.789583333331</v>
      </c>
      <c r="F1003" s="86">
        <f t="shared" si="465"/>
        <v>37.288194444445253</v>
      </c>
      <c r="G1003" s="86">
        <v>9651</v>
      </c>
      <c r="H1003" s="86">
        <v>3.28</v>
      </c>
      <c r="I1003" s="86"/>
      <c r="J1003" s="86">
        <v>1823</v>
      </c>
      <c r="K1003" s="86"/>
      <c r="L1003" s="79">
        <v>1037</v>
      </c>
      <c r="M1003" s="86"/>
      <c r="N1003" s="112">
        <v>7.28</v>
      </c>
      <c r="O1003" s="90"/>
      <c r="P1003" s="90"/>
      <c r="Q1003" s="90"/>
      <c r="R1003" s="87"/>
      <c r="S1003" s="87"/>
      <c r="V1003" s="43">
        <f t="shared" si="455"/>
        <v>8.1354626900679535E-6</v>
      </c>
      <c r="W1003" s="43">
        <f t="shared" si="456"/>
        <v>1.1417554789524456E-3</v>
      </c>
      <c r="X1003" s="43">
        <f t="shared" si="457"/>
        <v>3.3209273285764096E-6</v>
      </c>
      <c r="Y1003" s="22">
        <f>X1003+W1003+SUM($V$999:V1003)</f>
        <v>1.1724591831402751E-3</v>
      </c>
      <c r="Z1003" s="1">
        <f t="shared" si="466"/>
        <v>1.7630552732217952E-5</v>
      </c>
      <c r="AA1003" s="22">
        <f t="shared" si="458"/>
        <v>2.3937606835928604E-2</v>
      </c>
      <c r="AB1003" s="44">
        <f t="shared" si="459"/>
        <v>3.3594762583445283</v>
      </c>
      <c r="AC1003" s="44">
        <f t="shared" si="460"/>
        <v>0.28981910361432983</v>
      </c>
      <c r="AD1003" s="44">
        <f t="shared" si="461"/>
        <v>1.9443602974828995</v>
      </c>
      <c r="AE1003" s="44">
        <f t="shared" si="462"/>
        <v>0.28981910361432989</v>
      </c>
      <c r="AF1003" s="44">
        <f t="shared" si="463"/>
        <v>1.6536915371128489</v>
      </c>
      <c r="AG1003" s="44">
        <f t="shared" si="464"/>
        <v>8.4965675572099561E-4</v>
      </c>
      <c r="AH1003" s="45">
        <f>AD1003+AB1003+SUM($AA$999:AA1003)</f>
        <v>5.3526939777996718</v>
      </c>
      <c r="AI1003" s="45">
        <f>AD1003+AB1003+SUM($AA$999:AA1003)</f>
        <v>5.3526939777996718</v>
      </c>
    </row>
    <row r="1004" spans="4:35" ht="14.4" x14ac:dyDescent="0.3">
      <c r="D1004" s="87"/>
      <c r="E1004" s="89">
        <v>39940.663888888892</v>
      </c>
      <c r="F1004" s="86">
        <f t="shared" si="465"/>
        <v>57.162500000005821</v>
      </c>
      <c r="G1004" s="86">
        <v>16487</v>
      </c>
      <c r="H1004" s="86">
        <v>6.79</v>
      </c>
      <c r="I1004" s="86"/>
      <c r="J1004" s="86">
        <v>280</v>
      </c>
      <c r="K1004" s="86"/>
      <c r="L1004" s="79">
        <v>1037</v>
      </c>
      <c r="M1004" s="86"/>
      <c r="N1004" s="112">
        <v>7.28</v>
      </c>
      <c r="O1004" s="90"/>
      <c r="P1004" s="90"/>
      <c r="Q1004" s="90"/>
      <c r="R1004" s="87"/>
      <c r="S1004" s="87"/>
      <c r="V1004" s="43">
        <f t="shared" si="455"/>
        <v>1.6841399898037014E-5</v>
      </c>
      <c r="W1004" s="43">
        <f t="shared" si="456"/>
        <v>2.3635730799046054E-3</v>
      </c>
      <c r="X1004" s="43">
        <f t="shared" si="457"/>
        <v>6.8747245612907992E-6</v>
      </c>
      <c r="Y1004" s="22">
        <f>X1004+W1004+SUM($V$999:V1004)</f>
        <v>2.4146719812231862E-3</v>
      </c>
      <c r="Z1004" s="1">
        <f t="shared" si="466"/>
        <v>4.0161061601329666E-5</v>
      </c>
      <c r="AA1004" s="22">
        <f t="shared" si="458"/>
        <v>4.0893101637545837E-2</v>
      </c>
      <c r="AB1004" s="44">
        <f t="shared" si="459"/>
        <v>5.7390617626490767</v>
      </c>
      <c r="AC1004" s="44">
        <f t="shared" si="460"/>
        <v>0.49510388159666929</v>
      </c>
      <c r="AD1004" s="44">
        <f t="shared" si="461"/>
        <v>3.3215903247954159</v>
      </c>
      <c r="AE1004" s="44">
        <f t="shared" si="462"/>
        <v>0.49510388159666935</v>
      </c>
      <c r="AF1004" s="44">
        <f t="shared" si="463"/>
        <v>2.8250349572458329</v>
      </c>
      <c r="AG1004" s="44">
        <f t="shared" si="464"/>
        <v>1.4514859529139003E-3</v>
      </c>
      <c r="AH1004" s="45">
        <f>AD1004+AB1004+SUM($AA$999:AA1004)</f>
        <v>9.1504026110542807</v>
      </c>
      <c r="AI1004" s="45">
        <f>AD1004+AB1004+SUM($AA$999:AA1004)</f>
        <v>9.1504026110542807</v>
      </c>
    </row>
    <row r="1005" spans="4:35" ht="14.4" x14ac:dyDescent="0.3">
      <c r="D1005" s="87"/>
      <c r="E1005" s="89">
        <v>39959.675000000003</v>
      </c>
      <c r="F1005" s="86">
        <f t="shared" si="465"/>
        <v>76.17361111111677</v>
      </c>
      <c r="G1005" s="86">
        <v>18613</v>
      </c>
      <c r="H1005" s="86">
        <v>6.72</v>
      </c>
      <c r="I1005" s="86"/>
      <c r="J1005" s="86">
        <v>651</v>
      </c>
      <c r="K1005" s="86"/>
      <c r="L1005" s="79">
        <v>1037</v>
      </c>
      <c r="M1005" s="86"/>
      <c r="N1005" s="112">
        <v>7.28</v>
      </c>
      <c r="O1005" s="90"/>
      <c r="P1005" s="90"/>
      <c r="Q1005" s="90"/>
      <c r="R1005" s="87"/>
      <c r="S1005" s="87"/>
      <c r="V1005" s="43">
        <f t="shared" si="455"/>
        <v>1.6667777218675806E-5</v>
      </c>
      <c r="W1005" s="43">
        <f t="shared" si="456"/>
        <v>2.3392063471220836E-3</v>
      </c>
      <c r="X1005" s="43">
        <f t="shared" si="457"/>
        <v>6.8038511122053274E-6</v>
      </c>
      <c r="Y1005" s="22">
        <f>X1005+W1005+SUM($V$999:V1005)</f>
        <v>2.4069021522102546E-3</v>
      </c>
      <c r="Z1005" s="1">
        <f t="shared" si="466"/>
        <v>3.5562158705775514E-5</v>
      </c>
      <c r="AA1005" s="22">
        <f t="shared" si="458"/>
        <v>4.6166270442144768E-2</v>
      </c>
      <c r="AB1005" s="44">
        <f t="shared" si="459"/>
        <v>6.4791142468725216</v>
      </c>
      <c r="AC1005" s="44">
        <f t="shared" si="460"/>
        <v>0.55894756766900033</v>
      </c>
      <c r="AD1005" s="44">
        <f t="shared" si="461"/>
        <v>3.7499096691585536</v>
      </c>
      <c r="AE1005" s="44">
        <f t="shared" si="462"/>
        <v>0.55894756766900011</v>
      </c>
      <c r="AF1005" s="44">
        <f t="shared" si="463"/>
        <v>3.1893234463041598</v>
      </c>
      <c r="AG1005" s="44">
        <f t="shared" si="464"/>
        <v>1.6386551853937298E-3</v>
      </c>
      <c r="AH1005" s="45">
        <f>AD1005+AB1005+SUM($AA$999:AA1005)</f>
        <v>10.364940710083008</v>
      </c>
      <c r="AI1005" s="45">
        <f>AD1005+AB1005+SUM($AA$999:AA1005)</f>
        <v>10.364940710083008</v>
      </c>
    </row>
    <row r="1006" spans="4:35" ht="14.4" x14ac:dyDescent="0.3">
      <c r="D1006" s="87"/>
      <c r="E1006" s="89">
        <v>39974.50277777778</v>
      </c>
      <c r="F1006" s="86">
        <f t="shared" si="465"/>
        <v>91.001388888893416</v>
      </c>
      <c r="G1006" s="86">
        <v>19733.7</v>
      </c>
      <c r="H1006" s="86">
        <v>8.39</v>
      </c>
      <c r="I1006" s="86"/>
      <c r="J1006" s="86">
        <v>870</v>
      </c>
      <c r="K1006" s="86"/>
      <c r="L1006" s="79">
        <v>1037</v>
      </c>
      <c r="M1006" s="86"/>
      <c r="N1006" s="112">
        <v>7.28</v>
      </c>
      <c r="O1006" s="90"/>
      <c r="P1006" s="90"/>
      <c r="Q1006" s="90"/>
      <c r="R1006" s="87"/>
      <c r="S1006" s="87"/>
      <c r="V1006" s="43">
        <f t="shared" si="455"/>
        <v>2.0809918283436016E-5</v>
      </c>
      <c r="W1006" s="43">
        <f t="shared" si="456"/>
        <v>2.9205269720765301E-3</v>
      </c>
      <c r="X1006" s="43">
        <f t="shared" si="457"/>
        <v>8.4946891118158775E-6</v>
      </c>
      <c r="Y1006" s="22">
        <f>X1006+W1006+SUM($V$999:V1006)</f>
        <v>3.0107235334477477E-3</v>
      </c>
      <c r="Z1006" s="1">
        <f t="shared" si="466"/>
        <v>3.074380847483777E-5</v>
      </c>
      <c r="AA1006" s="22">
        <f t="shared" si="458"/>
        <v>4.894596953871768E-2</v>
      </c>
      <c r="AB1006" s="44">
        <f t="shared" si="459"/>
        <v>6.8692256387206942</v>
      </c>
      <c r="AC1006" s="44">
        <f t="shared" si="460"/>
        <v>0.59260213915595283</v>
      </c>
      <c r="AD1006" s="44">
        <f t="shared" si="461"/>
        <v>3.975694000874344</v>
      </c>
      <c r="AE1006" s="44">
        <f t="shared" si="462"/>
        <v>0.59260213915595283</v>
      </c>
      <c r="AF1006" s="44">
        <f t="shared" si="463"/>
        <v>3.3813545421120943</v>
      </c>
      <c r="AG1006" s="44">
        <f t="shared" si="464"/>
        <v>1.7373196062969028E-3</v>
      </c>
      <c r="AH1006" s="45">
        <f>AD1006+AB1006+SUM($AA$999:AA1006)</f>
        <v>11.029782403185688</v>
      </c>
      <c r="AI1006" s="45">
        <f>AD1006+AB1006+SUM($AA$999:AA1006)</f>
        <v>11.029782403185688</v>
      </c>
    </row>
    <row r="1007" spans="4:35" ht="14.4" x14ac:dyDescent="0.3">
      <c r="D1007" s="87"/>
      <c r="E1007" s="89">
        <v>39993.537499999999</v>
      </c>
      <c r="F1007" s="86">
        <f t="shared" si="465"/>
        <v>110.0361111111124</v>
      </c>
      <c r="G1007" s="86">
        <v>21487</v>
      </c>
      <c r="H1007" s="86">
        <v>10.46</v>
      </c>
      <c r="I1007" s="86"/>
      <c r="J1007" s="86">
        <v>1310</v>
      </c>
      <c r="K1007" s="86"/>
      <c r="L1007" s="79">
        <v>1037</v>
      </c>
      <c r="M1007" s="86"/>
      <c r="N1007" s="112">
        <v>7.28</v>
      </c>
      <c r="O1007" s="90"/>
      <c r="P1007" s="90"/>
      <c r="Q1007" s="90"/>
      <c r="R1007" s="87"/>
      <c r="S1007" s="87"/>
      <c r="V1007" s="43">
        <f t="shared" si="455"/>
        <v>2.5944188944545977E-5</v>
      </c>
      <c r="W1007" s="43">
        <f t="shared" si="456"/>
        <v>3.6410860700739583E-3</v>
      </c>
      <c r="X1007" s="43">
        <f t="shared" si="457"/>
        <v>1.0590518249057697E-5</v>
      </c>
      <c r="Y1007" s="22">
        <f>X1007+W1007+SUM($V$999:V1007)</f>
        <v>3.7593226495269642E-3</v>
      </c>
      <c r="Z1007" s="1">
        <f t="shared" si="466"/>
        <v>2.6549252981726218E-5</v>
      </c>
      <c r="AA1007" s="22">
        <f t="shared" si="458"/>
        <v>5.3294721591917719E-2</v>
      </c>
      <c r="AB1007" s="44">
        <f t="shared" si="459"/>
        <v>7.4795426756863419</v>
      </c>
      <c r="AC1007" s="44">
        <f t="shared" si="460"/>
        <v>0.64525366069434309</v>
      </c>
      <c r="AD1007" s="44">
        <f t="shared" si="461"/>
        <v>4.3289265062703404</v>
      </c>
      <c r="AE1007" s="44">
        <f t="shared" si="462"/>
        <v>0.64525366069434309</v>
      </c>
      <c r="AF1007" s="44">
        <f t="shared" si="463"/>
        <v>3.6817811685777411</v>
      </c>
      <c r="AG1007" s="44">
        <f t="shared" si="464"/>
        <v>1.8916769982568677E-3</v>
      </c>
      <c r="AH1007" s="45">
        <f>AD1007+AB1007+SUM($AA$999:AA1007)</f>
        <v>12.04662666713925</v>
      </c>
      <c r="AI1007" s="45">
        <f>AD1007+AB1007+SUM($AA$999:AA1007)</f>
        <v>12.04662666713925</v>
      </c>
    </row>
    <row r="1008" spans="4:35" ht="14.4" x14ac:dyDescent="0.3">
      <c r="D1008" s="87"/>
      <c r="E1008" s="89">
        <v>40007.573611111111</v>
      </c>
      <c r="F1008" s="86">
        <f t="shared" si="465"/>
        <v>124.07222222222481</v>
      </c>
      <c r="G1008" s="86">
        <v>21215</v>
      </c>
      <c r="H1008" s="86">
        <v>8.7200000000000006</v>
      </c>
      <c r="I1008" s="86"/>
      <c r="J1008" s="86">
        <v>185</v>
      </c>
      <c r="K1008" s="86"/>
      <c r="L1008" s="79">
        <v>1037</v>
      </c>
      <c r="M1008" s="86"/>
      <c r="N1008" s="112">
        <v>7.28</v>
      </c>
      <c r="O1008" s="90"/>
      <c r="P1008" s="90"/>
      <c r="Q1008" s="90"/>
      <c r="R1008" s="87"/>
      <c r="S1008" s="87"/>
      <c r="V1008" s="43">
        <f t="shared" si="455"/>
        <v>2.1628425200424559E-5</v>
      </c>
      <c r="W1008" s="43">
        <f t="shared" si="456"/>
        <v>3.0353987123369901E-3</v>
      </c>
      <c r="X1008" s="43">
        <f t="shared" si="457"/>
        <v>8.8288068003616748E-6</v>
      </c>
      <c r="Y1008" s="22">
        <f>X1008+W1008+SUM($V$999:V1008)</f>
        <v>3.1735020055417241E-3</v>
      </c>
      <c r="Z1008" s="1">
        <f t="shared" si="466"/>
        <v>1.9360582698640733E-5</v>
      </c>
      <c r="AA1008" s="22">
        <f t="shared" si="458"/>
        <v>5.2620073466399894E-2</v>
      </c>
      <c r="AB1008" s="44">
        <f t="shared" si="459"/>
        <v>7.384860514017114</v>
      </c>
      <c r="AC1008" s="44">
        <f t="shared" si="460"/>
        <v>0.63708551271142966</v>
      </c>
      <c r="AD1008" s="44">
        <f t="shared" si="461"/>
        <v>4.2741274179981046</v>
      </c>
      <c r="AE1008" s="44">
        <f t="shared" si="462"/>
        <v>0.63708551271142966</v>
      </c>
      <c r="AF1008" s="44">
        <f t="shared" si="463"/>
        <v>3.6351741746812851</v>
      </c>
      <c r="AG1008" s="44">
        <f t="shared" si="464"/>
        <v>1.8677306053902104E-3</v>
      </c>
      <c r="AH1008" s="45">
        <f>AD1008+AB1008+SUM($AA$999:AA1008)</f>
        <v>11.949765490664188</v>
      </c>
      <c r="AI1008" s="45">
        <f>AD1008+AB1008+SUM($AA$999:AA1008)</f>
        <v>11.949765490664188</v>
      </c>
    </row>
    <row r="1009" spans="4:35" ht="14.4" x14ac:dyDescent="0.3">
      <c r="D1009" s="87"/>
      <c r="E1009" s="89">
        <v>40021.448611111111</v>
      </c>
      <c r="F1009" s="86">
        <f t="shared" si="465"/>
        <v>137.94722222222481</v>
      </c>
      <c r="G1009" s="86">
        <v>22741.8</v>
      </c>
      <c r="H1009" s="86">
        <v>9.5</v>
      </c>
      <c r="I1009" s="86"/>
      <c r="J1009" s="86">
        <v>255</v>
      </c>
      <c r="K1009" s="86"/>
      <c r="L1009" s="79">
        <v>1037</v>
      </c>
      <c r="M1009" s="86"/>
      <c r="N1009" s="112">
        <v>7.28</v>
      </c>
      <c r="O1009" s="90"/>
      <c r="P1009" s="90"/>
      <c r="Q1009" s="90"/>
      <c r="R1009" s="87"/>
      <c r="S1009" s="87"/>
      <c r="V1009" s="43">
        <f t="shared" si="455"/>
        <v>2.3563077913306572E-5</v>
      </c>
      <c r="W1009" s="43">
        <f t="shared" si="456"/>
        <v>3.3069137347708027E-3</v>
      </c>
      <c r="X1009" s="43">
        <f t="shared" si="457"/>
        <v>9.6185395187426496E-6</v>
      </c>
      <c r="Y1009" s="22">
        <f>X1009+W1009+SUM($V$999:V1009)</f>
        <v>3.4693698386072244E-3</v>
      </c>
      <c r="Z1009" s="1">
        <f t="shared" si="466"/>
        <v>5.9964638432756604E-6</v>
      </c>
      <c r="AA1009" s="22">
        <f t="shared" si="458"/>
        <v>5.6407032135666883E-2</v>
      </c>
      <c r="AB1009" s="44">
        <f t="shared" si="459"/>
        <v>7.9163337656221726</v>
      </c>
      <c r="AC1009" s="44">
        <f t="shared" si="460"/>
        <v>0.68293524925669524</v>
      </c>
      <c r="AD1009" s="44">
        <f t="shared" si="461"/>
        <v>4.5817275943732874</v>
      </c>
      <c r="AE1009" s="44">
        <f t="shared" si="462"/>
        <v>0.68293524925669524</v>
      </c>
      <c r="AF1009" s="44">
        <f t="shared" si="463"/>
        <v>3.8967901977735964</v>
      </c>
      <c r="AG1009" s="44">
        <f t="shared" si="464"/>
        <v>2.0021473429961386E-3</v>
      </c>
      <c r="AH1009" s="45">
        <f>AD1009+AB1009+SUM($AA$999:AA1009)</f>
        <v>12.845245950780097</v>
      </c>
      <c r="AI1009" s="45">
        <f>AD1009+AB1009+SUM($AA$999:AA1009)</f>
        <v>12.845245950780097</v>
      </c>
    </row>
    <row r="1010" spans="4:35" ht="14.4" x14ac:dyDescent="0.3">
      <c r="D1010" s="87"/>
      <c r="E1010" s="89">
        <v>40035.54583333333</v>
      </c>
      <c r="F1010" s="86">
        <f t="shared" si="465"/>
        <v>152.0444444444438</v>
      </c>
      <c r="G1010" s="86">
        <v>23171.3</v>
      </c>
      <c r="H1010" s="86">
        <v>14.46</v>
      </c>
      <c r="I1010" s="86"/>
      <c r="J1010" s="86">
        <v>454</v>
      </c>
      <c r="K1010" s="86"/>
      <c r="L1010" s="79">
        <v>1037</v>
      </c>
      <c r="M1010" s="86"/>
      <c r="N1010" s="112">
        <v>7.28</v>
      </c>
      <c r="O1010" s="90"/>
      <c r="P1010" s="90"/>
      <c r="Q1010" s="90"/>
      <c r="R1010" s="87"/>
      <c r="S1010" s="87"/>
      <c r="V1010" s="43">
        <f t="shared" si="455"/>
        <v>3.5865484908043477E-5</v>
      </c>
      <c r="W1010" s="43">
        <f t="shared" si="456"/>
        <v>5.03347080050377E-3</v>
      </c>
      <c r="X1010" s="43">
        <f t="shared" si="457"/>
        <v>1.4640429625370392E-5</v>
      </c>
      <c r="Y1010" s="22">
        <f>X1010+W1010+SUM($V$999:V1010)</f>
        <v>5.2368142793548633E-3</v>
      </c>
      <c r="Z1010" s="1">
        <f t="shared" si="466"/>
        <v>3.3846023908724624E-5</v>
      </c>
      <c r="AA1010" s="22">
        <f t="shared" si="458"/>
        <v>5.7472331289747436E-2</v>
      </c>
      <c r="AB1010" s="44">
        <f t="shared" si="459"/>
        <v>8.0658410760520738</v>
      </c>
      <c r="AC1010" s="44">
        <f t="shared" si="460"/>
        <v>0.69583311528118541</v>
      </c>
      <c r="AD1010" s="44">
        <f t="shared" si="461"/>
        <v>4.6682577723619838</v>
      </c>
      <c r="AE1010" s="44">
        <f t="shared" si="462"/>
        <v>0.69583311528118552</v>
      </c>
      <c r="AF1010" s="44">
        <f t="shared" si="463"/>
        <v>3.9703846973270078</v>
      </c>
      <c r="AG1010" s="44">
        <f t="shared" si="464"/>
        <v>2.0399597537910999E-3</v>
      </c>
      <c r="AH1010" s="45">
        <f>AD1010+AB1010+SUM($AA$999:AA1010)</f>
        <v>13.138755770488441</v>
      </c>
      <c r="AI1010" s="45">
        <f>AD1010+AB1010+SUM($AA$999:AA1010)</f>
        <v>13.138755770488441</v>
      </c>
    </row>
    <row r="1011" spans="4:35" ht="14.4" x14ac:dyDescent="0.3">
      <c r="D1011" s="87"/>
      <c r="E1011" s="89">
        <v>40049.495833333334</v>
      </c>
      <c r="F1011" s="86">
        <f t="shared" si="465"/>
        <v>165.99444444444816</v>
      </c>
      <c r="G1011" s="86">
        <v>23124</v>
      </c>
      <c r="H1011" s="86">
        <v>17.100000000000001</v>
      </c>
      <c r="I1011" s="86"/>
      <c r="J1011" s="86">
        <v>738</v>
      </c>
      <c r="K1011" s="86"/>
      <c r="L1011" s="79">
        <v>1037</v>
      </c>
      <c r="M1011" s="86"/>
      <c r="N1011" s="112">
        <v>7.28</v>
      </c>
      <c r="O1011" s="90"/>
      <c r="P1011" s="90"/>
      <c r="Q1011" s="90"/>
      <c r="R1011" s="87"/>
      <c r="S1011" s="87"/>
      <c r="V1011" s="43">
        <f t="shared" si="455"/>
        <v>4.2413540243951837E-5</v>
      </c>
      <c r="W1011" s="43">
        <f t="shared" si="456"/>
        <v>5.9524447225874459E-3</v>
      </c>
      <c r="X1011" s="43">
        <f t="shared" si="457"/>
        <v>1.7313371133736772E-5</v>
      </c>
      <c r="Y1011" s="22">
        <f>X1011+W1011+SUM($V$999:V1011)</f>
        <v>6.2008746831908575E-3</v>
      </c>
      <c r="Z1011" s="1">
        <f t="shared" si="466"/>
        <v>7.7627412976668901E-5</v>
      </c>
      <c r="AA1011" s="22">
        <f t="shared" si="458"/>
        <v>5.7355011964979073E-2</v>
      </c>
      <c r="AB1011" s="44">
        <f t="shared" si="459"/>
        <v>8.0493761266147406</v>
      </c>
      <c r="AC1011" s="44">
        <f t="shared" si="460"/>
        <v>0.69441269837092157</v>
      </c>
      <c r="AD1011" s="44">
        <f t="shared" si="461"/>
        <v>4.6587283720852311</v>
      </c>
      <c r="AE1011" s="44">
        <f t="shared" si="462"/>
        <v>0.69441269837092146</v>
      </c>
      <c r="AF1011" s="44">
        <f t="shared" si="463"/>
        <v>3.9622798781678075</v>
      </c>
      <c r="AG1011" s="44">
        <f t="shared" si="464"/>
        <v>2.0357955465021551E-3</v>
      </c>
      <c r="AH1011" s="45">
        <f>AD1011+AB1011+SUM($AA$999:AA1011)</f>
        <v>13.170116432739334</v>
      </c>
      <c r="AI1011" s="45">
        <f>AD1011+AB1011+SUM($AA$999:AA1011)</f>
        <v>13.170116432739334</v>
      </c>
    </row>
    <row r="1012" spans="4:35" ht="14.4" x14ac:dyDescent="0.3">
      <c r="D1012" s="87"/>
      <c r="E1012" s="89">
        <v>40063.445833333331</v>
      </c>
      <c r="F1012" s="86">
        <f t="shared" si="465"/>
        <v>179.94444444444525</v>
      </c>
      <c r="G1012" s="86">
        <v>23308.7</v>
      </c>
      <c r="H1012" s="86">
        <v>16.57</v>
      </c>
      <c r="I1012" s="86"/>
      <c r="J1012" s="86">
        <v>1033</v>
      </c>
      <c r="K1012" s="86"/>
      <c r="L1012" s="79">
        <v>1037</v>
      </c>
      <c r="M1012" s="86"/>
      <c r="N1012" s="112">
        <v>7.28</v>
      </c>
      <c r="O1012" s="90"/>
      <c r="P1012" s="90"/>
      <c r="Q1012" s="90"/>
      <c r="R1012" s="87"/>
      <c r="S1012" s="87"/>
      <c r="V1012" s="43">
        <f t="shared" si="455"/>
        <v>4.1098968528788412E-5</v>
      </c>
      <c r="W1012" s="43">
        <f t="shared" si="456"/>
        <v>5.7679537458054948E-3</v>
      </c>
      <c r="X1012" s="43">
        <f t="shared" si="457"/>
        <v>1.6776757876375338E-5</v>
      </c>
      <c r="Y1012" s="22">
        <f>X1012+W1012+SUM($V$999:V1012)</f>
        <v>6.0569460616803324E-3</v>
      </c>
      <c r="Z1012" s="1">
        <f t="shared" si="466"/>
        <v>6.242933131626748E-5</v>
      </c>
      <c r="AA1012" s="22">
        <f t="shared" si="458"/>
        <v>5.7813127806093573E-2</v>
      </c>
      <c r="AB1012" s="44">
        <f t="shared" si="459"/>
        <v>8.1136694915423391</v>
      </c>
      <c r="AC1012" s="44">
        <f t="shared" si="460"/>
        <v>0.69995923121078951</v>
      </c>
      <c r="AD1012" s="44">
        <f t="shared" si="461"/>
        <v>4.6959393706289143</v>
      </c>
      <c r="AE1012" s="44">
        <f t="shared" si="462"/>
        <v>0.69995923121078951</v>
      </c>
      <c r="AF1012" s="44">
        <f t="shared" si="463"/>
        <v>3.9939280832144082</v>
      </c>
      <c r="AG1012" s="44">
        <f t="shared" si="464"/>
        <v>2.0520562037171244E-3</v>
      </c>
      <c r="AH1012" s="45">
        <f>AD1012+AB1012+SUM($AA$999:AA1012)</f>
        <v>13.329433924016708</v>
      </c>
      <c r="AI1012" s="45">
        <f>AD1012+AB1012+SUM($AA$999:AA1012)</f>
        <v>13.329433924016708</v>
      </c>
    </row>
    <row r="1013" spans="4:35" ht="14.4" x14ac:dyDescent="0.3">
      <c r="D1013" s="87"/>
      <c r="E1013" s="89">
        <v>40077.426388888889</v>
      </c>
      <c r="F1013" s="86">
        <f t="shared" si="465"/>
        <v>193.92500000000291</v>
      </c>
      <c r="G1013" s="86">
        <v>23429.7</v>
      </c>
      <c r="H1013" s="86">
        <v>17.149999999999999</v>
      </c>
      <c r="I1013" s="86"/>
      <c r="J1013" s="86">
        <v>1383</v>
      </c>
      <c r="K1013" s="86"/>
      <c r="L1013" s="79">
        <v>1037</v>
      </c>
      <c r="M1013" s="86"/>
      <c r="N1013" s="112">
        <v>7.28</v>
      </c>
      <c r="O1013" s="90"/>
      <c r="P1013" s="90"/>
      <c r="Q1013" s="90"/>
      <c r="R1013" s="87"/>
      <c r="S1013" s="87"/>
      <c r="V1013" s="43">
        <f t="shared" si="455"/>
        <v>4.2537556443495545E-5</v>
      </c>
      <c r="W1013" s="43">
        <f t="shared" si="456"/>
        <v>5.9698495317178175E-3</v>
      </c>
      <c r="X1013" s="43">
        <f t="shared" si="457"/>
        <v>1.7363995025940673E-5</v>
      </c>
      <c r="Y1013" s="22">
        <f>X1013+W1013+SUM($V$999:V1013)</f>
        <v>6.3019666411857165E-3</v>
      </c>
      <c r="Z1013" s="1">
        <f t="shared" si="466"/>
        <v>2.1857094813288877E-5</v>
      </c>
      <c r="AA1013" s="22">
        <f t="shared" si="458"/>
        <v>5.8113247008989372E-2</v>
      </c>
      <c r="AB1013" s="44">
        <f t="shared" si="459"/>
        <v>8.1557891296378404</v>
      </c>
      <c r="AC1013" s="44">
        <f t="shared" si="460"/>
        <v>0.70359285586495324</v>
      </c>
      <c r="AD1013" s="44">
        <f t="shared" si="461"/>
        <v>4.7203169062206083</v>
      </c>
      <c r="AE1013" s="44">
        <f t="shared" si="462"/>
        <v>0.70359285586495335</v>
      </c>
      <c r="AF1013" s="44">
        <f t="shared" si="463"/>
        <v>4.0146613415286412</v>
      </c>
      <c r="AG1013" s="44">
        <f t="shared" si="464"/>
        <v>2.0627088270144247E-3</v>
      </c>
      <c r="AH1013" s="45">
        <f>AD1013+AB1013+SUM($AA$999:AA1013)</f>
        <v>13.454044344712894</v>
      </c>
      <c r="AI1013" s="45">
        <f>AD1013+AB1013+SUM($AA$999:AA1013)</f>
        <v>13.454044344712894</v>
      </c>
    </row>
    <row r="1014" spans="4:35" ht="14.4" x14ac:dyDescent="0.3">
      <c r="D1014" s="87"/>
      <c r="E1014" s="89">
        <v>40091.42291666667</v>
      </c>
      <c r="F1014" s="86">
        <f t="shared" si="465"/>
        <v>207.92152777778392</v>
      </c>
      <c r="G1014" s="86">
        <v>23763.7</v>
      </c>
      <c r="H1014" s="86">
        <v>16.96</v>
      </c>
      <c r="I1014" s="86"/>
      <c r="J1014" s="86">
        <v>1690</v>
      </c>
      <c r="K1014" s="86"/>
      <c r="L1014" s="79">
        <v>1037</v>
      </c>
      <c r="M1014" s="86"/>
      <c r="N1014" s="112">
        <v>7.28</v>
      </c>
      <c r="O1014" s="90"/>
      <c r="P1014" s="90"/>
      <c r="Q1014" s="90"/>
      <c r="R1014" s="87"/>
      <c r="S1014" s="87"/>
      <c r="V1014" s="43">
        <f t="shared" si="455"/>
        <v>4.2066294885229421E-5</v>
      </c>
      <c r="W1014" s="43">
        <f t="shared" si="456"/>
        <v>5.9037112570224023E-3</v>
      </c>
      <c r="X1014" s="43">
        <f t="shared" si="457"/>
        <v>1.7171624235565825E-5</v>
      </c>
      <c r="Y1014" s="22">
        <f>X1014+W1014+SUM($V$999:V1014)</f>
        <v>6.2777022905851562E-3</v>
      </c>
      <c r="Z1014" s="1">
        <f t="shared" si="466"/>
        <v>3.4041560901228063E-6</v>
      </c>
      <c r="AA1014" s="22">
        <f t="shared" si="458"/>
        <v>5.8941675221941416E-2</v>
      </c>
      <c r="AB1014" s="44">
        <f t="shared" si="459"/>
        <v>8.2720532546287302</v>
      </c>
      <c r="AC1014" s="44">
        <f t="shared" si="460"/>
        <v>0.71362286110867801</v>
      </c>
      <c r="AD1014" s="44">
        <f t="shared" si="461"/>
        <v>4.7876069631431326</v>
      </c>
      <c r="AE1014" s="44">
        <f t="shared" si="462"/>
        <v>0.71362286110867779</v>
      </c>
      <c r="AF1014" s="44">
        <f t="shared" si="463"/>
        <v>4.0718919884456115</v>
      </c>
      <c r="AG1014" s="44">
        <f t="shared" si="464"/>
        <v>2.0921135888433344E-3</v>
      </c>
      <c r="AH1014" s="45">
        <f>AD1014+AB1014+SUM($AA$999:AA1014)</f>
        <v>13.696540201848251</v>
      </c>
      <c r="AI1014" s="45">
        <f>AD1014+AB1014+SUM($AA$999:AA1014)</f>
        <v>13.696540201848251</v>
      </c>
    </row>
    <row r="1015" spans="4:35" ht="14.4" x14ac:dyDescent="0.3">
      <c r="D1015" s="87"/>
      <c r="E1015" s="89">
        <v>40105.495833333334</v>
      </c>
      <c r="F1015" s="86">
        <f t="shared" si="465"/>
        <v>221.99444444444816</v>
      </c>
      <c r="G1015" s="86">
        <v>23862</v>
      </c>
      <c r="H1015" s="86">
        <v>19.829999999999998</v>
      </c>
      <c r="I1015" s="86"/>
      <c r="J1015" s="86">
        <v>2016</v>
      </c>
      <c r="K1015" s="86"/>
      <c r="L1015" s="79">
        <v>1037</v>
      </c>
      <c r="M1015" s="86"/>
      <c r="N1015" s="112">
        <v>7.28</v>
      </c>
      <c r="O1015" s="90"/>
      <c r="P1015" s="90"/>
      <c r="Q1015" s="90"/>
      <c r="R1015" s="87"/>
      <c r="S1015" s="87"/>
      <c r="V1015" s="43">
        <f t="shared" si="455"/>
        <v>4.9184824739038878E-5</v>
      </c>
      <c r="W1015" s="43">
        <f t="shared" si="456"/>
        <v>6.9027473011057904E-3</v>
      </c>
      <c r="X1015" s="43">
        <f t="shared" si="457"/>
        <v>2.0077435648070184E-5</v>
      </c>
      <c r="Y1015" s="22">
        <f>X1015+W1015+SUM($V$999:V1015)</f>
        <v>7.3288289708200866E-3</v>
      </c>
      <c r="Z1015" s="1">
        <f t="shared" si="466"/>
        <v>2.7076028402298996E-5</v>
      </c>
      <c r="AA1015" s="22">
        <f t="shared" si="458"/>
        <v>5.9185491070244366E-2</v>
      </c>
      <c r="AB1015" s="44">
        <f t="shared" si="459"/>
        <v>8.3062711093790416</v>
      </c>
      <c r="AC1015" s="44">
        <f t="shared" si="460"/>
        <v>0.71657480576573807</v>
      </c>
      <c r="AD1015" s="44">
        <f t="shared" si="461"/>
        <v>4.80741119247093</v>
      </c>
      <c r="AE1015" s="44">
        <f t="shared" si="462"/>
        <v>0.71657480576573818</v>
      </c>
      <c r="AF1015" s="44">
        <f t="shared" si="463"/>
        <v>4.0887356189603974</v>
      </c>
      <c r="AG1015" s="44">
        <f t="shared" si="464"/>
        <v>2.1007677447947774E-3</v>
      </c>
      <c r="AH1015" s="45">
        <f>AD1015+AB1015+SUM($AA$999:AA1015)</f>
        <v>13.809747776996604</v>
      </c>
      <c r="AI1015" s="45">
        <f>AD1015+AB1015+SUM($AA$999:AA1015)</f>
        <v>13.809747776996604</v>
      </c>
    </row>
    <row r="1016" spans="4:35" ht="14.4" x14ac:dyDescent="0.3">
      <c r="D1016" s="87"/>
      <c r="E1016" s="89">
        <v>40119.430555555555</v>
      </c>
      <c r="F1016" s="86">
        <f t="shared" si="465"/>
        <v>235.92916666666861</v>
      </c>
      <c r="G1016" s="86">
        <v>22269.1</v>
      </c>
      <c r="H1016" s="86">
        <v>16.43</v>
      </c>
      <c r="I1016" s="86"/>
      <c r="J1016" s="86">
        <v>2320</v>
      </c>
      <c r="K1016" s="86"/>
      <c r="L1016" s="79">
        <v>1037</v>
      </c>
      <c r="M1016" s="86"/>
      <c r="N1016" s="112">
        <v>7.28</v>
      </c>
      <c r="O1016" s="90"/>
      <c r="P1016" s="90"/>
      <c r="Q1016" s="90"/>
      <c r="R1016" s="87"/>
      <c r="S1016" s="87"/>
      <c r="V1016" s="43">
        <f t="shared" si="455"/>
        <v>4.0751723170066002E-5</v>
      </c>
      <c r="W1016" s="43">
        <f t="shared" si="456"/>
        <v>5.7192202802404512E-3</v>
      </c>
      <c r="X1016" s="43">
        <f t="shared" si="457"/>
        <v>1.6635010978204391E-5</v>
      </c>
      <c r="Y1016" s="22">
        <f>X1016+W1016+SUM($V$999:V1016)</f>
        <v>6.1826112484549486E-3</v>
      </c>
      <c r="Z1016" s="1">
        <f t="shared" si="466"/>
        <v>5.0008516565042275E-6</v>
      </c>
      <c r="AA1016" s="22">
        <f t="shared" si="458"/>
        <v>5.5234582985180566E-2</v>
      </c>
      <c r="AB1016" s="44">
        <f t="shared" si="459"/>
        <v>7.7517887001036296</v>
      </c>
      <c r="AC1016" s="44">
        <f t="shared" si="460"/>
        <v>0.66874008914080119</v>
      </c>
      <c r="AD1016" s="44">
        <f t="shared" si="461"/>
        <v>4.4864940317766484</v>
      </c>
      <c r="AE1016" s="44">
        <f t="shared" si="462"/>
        <v>0.66874008914080119</v>
      </c>
      <c r="AF1016" s="44">
        <f t="shared" si="463"/>
        <v>3.8157934109542779</v>
      </c>
      <c r="AG1016" s="44">
        <f t="shared" si="464"/>
        <v>1.9605316815694148E-3</v>
      </c>
      <c r="AH1016" s="45">
        <f>AD1016+AB1016+SUM($AA$999:AA1016)</f>
        <v>12.989582790012092</v>
      </c>
      <c r="AI1016" s="45">
        <f>AD1016+AB1016+SUM($AA$999:AA1016)</f>
        <v>12.989582790012092</v>
      </c>
    </row>
    <row r="1017" spans="4:35" ht="14.4" x14ac:dyDescent="0.3">
      <c r="D1017" s="87"/>
      <c r="E1017" s="89">
        <v>40161.498611111114</v>
      </c>
      <c r="F1017" s="86">
        <f t="shared" si="465"/>
        <v>277.99722222222772</v>
      </c>
      <c r="G1017" s="86">
        <v>24640</v>
      </c>
      <c r="H1017" s="86">
        <v>19.09</v>
      </c>
      <c r="I1017" s="86"/>
      <c r="J1017" s="86">
        <v>2556</v>
      </c>
      <c r="K1017" s="86"/>
      <c r="L1017" s="79">
        <v>1037</v>
      </c>
      <c r="M1017" s="86"/>
      <c r="N1017" s="112">
        <v>7.28</v>
      </c>
      <c r="O1017" s="90"/>
      <c r="P1017" s="90"/>
      <c r="Q1017" s="90"/>
      <c r="R1017" s="87"/>
      <c r="S1017" s="87"/>
      <c r="V1017" s="43">
        <f t="shared" si="455"/>
        <v>4.7349384985791846E-5</v>
      </c>
      <c r="W1017" s="43">
        <f t="shared" si="456"/>
        <v>6.6451561259762773E-3</v>
      </c>
      <c r="X1017" s="43">
        <f t="shared" si="457"/>
        <v>1.9328202043452337E-5</v>
      </c>
      <c r="Y1017" s="22">
        <f>X1017+W1017+SUM($V$999:V1017)</f>
        <v>7.1585896702418142E-3</v>
      </c>
      <c r="Z1017" s="1">
        <f t="shared" si="466"/>
        <v>8.1330866113344153E-6</v>
      </c>
      <c r="AA1017" s="22">
        <f t="shared" si="458"/>
        <v>6.1115183135144628E-2</v>
      </c>
      <c r="AB1017" s="44">
        <f t="shared" si="459"/>
        <v>8.5770899394476405</v>
      </c>
      <c r="AC1017" s="44">
        <f t="shared" si="460"/>
        <v>0.73993811139333598</v>
      </c>
      <c r="AD1017" s="44">
        <f t="shared" si="461"/>
        <v>4.9641527023084269</v>
      </c>
      <c r="AE1017" s="44">
        <f t="shared" si="462"/>
        <v>0.73993811139333598</v>
      </c>
      <c r="AF1017" s="44">
        <f t="shared" si="463"/>
        <v>4.2220453294436409</v>
      </c>
      <c r="AG1017" s="44">
        <f t="shared" si="464"/>
        <v>2.1692614714501424E-3</v>
      </c>
      <c r="AH1017" s="45">
        <f>AD1017+AB1017+SUM($AA$999:AA1017)</f>
        <v>14.353657883023024</v>
      </c>
      <c r="AI1017" s="45">
        <f>AD1017+AB1017+SUM($AA$999:AA1017)</f>
        <v>14.353657883023024</v>
      </c>
    </row>
    <row r="1018" spans="4:35" ht="14.4" x14ac:dyDescent="0.3">
      <c r="D1018" s="87"/>
      <c r="E1018" s="89">
        <v>40189.451388888891</v>
      </c>
      <c r="F1018" s="86">
        <f t="shared" si="465"/>
        <v>305.95000000000437</v>
      </c>
      <c r="G1018" s="86">
        <v>25187.3</v>
      </c>
      <c r="H1018" s="86">
        <v>16.84</v>
      </c>
      <c r="I1018" s="86"/>
      <c r="J1018" s="86">
        <v>2780</v>
      </c>
      <c r="K1018" s="86"/>
      <c r="L1018" s="79">
        <v>1037</v>
      </c>
      <c r="M1018" s="86"/>
      <c r="N1018" s="112">
        <v>7.28</v>
      </c>
      <c r="O1018" s="90"/>
      <c r="P1018" s="90"/>
      <c r="Q1018" s="90"/>
      <c r="R1018" s="87"/>
      <c r="S1018" s="87"/>
      <c r="V1018" s="43">
        <f t="shared" si="455"/>
        <v>4.1768656006324495E-5</v>
      </c>
      <c r="W1018" s="43">
        <f t="shared" si="456"/>
        <v>5.8619397151095081E-3</v>
      </c>
      <c r="X1018" s="43">
        <f t="shared" si="457"/>
        <v>1.7050126894276443E-5</v>
      </c>
      <c r="Y1018" s="22">
        <f>X1018+W1018+SUM($V$999:V1018)</f>
        <v>6.4148638402321935E-3</v>
      </c>
      <c r="Z1018" s="1">
        <f t="shared" si="466"/>
        <v>-3.6846098575620101E-6</v>
      </c>
      <c r="AA1018" s="22">
        <f t="shared" si="458"/>
        <v>6.2472664455350171E-2</v>
      </c>
      <c r="AB1018" s="44">
        <f t="shared" si="459"/>
        <v>8.7676029801887001</v>
      </c>
      <c r="AC1018" s="44">
        <f t="shared" si="460"/>
        <v>0.75637350621336741</v>
      </c>
      <c r="AD1018" s="44">
        <f t="shared" si="461"/>
        <v>5.0744157207326728</v>
      </c>
      <c r="AE1018" s="44">
        <f t="shared" si="462"/>
        <v>0.75637350621336741</v>
      </c>
      <c r="AF1018" s="44">
        <f t="shared" si="463"/>
        <v>4.3158247697360324</v>
      </c>
      <c r="AG1018" s="44">
        <f t="shared" si="464"/>
        <v>2.2174447832733839E-3</v>
      </c>
      <c r="AH1018" s="45">
        <f>AD1018+AB1018+SUM($AA$999:AA1018)</f>
        <v>14.716906606643679</v>
      </c>
      <c r="AI1018" s="45">
        <f>AD1018+AB1018+SUM($AA$999:AA1018)</f>
        <v>14.716906606643679</v>
      </c>
    </row>
    <row r="1019" spans="4:35" ht="14.4" x14ac:dyDescent="0.3">
      <c r="D1019" s="87"/>
      <c r="E1019" s="89">
        <v>40203.551388888889</v>
      </c>
      <c r="F1019" s="86">
        <f t="shared" si="465"/>
        <v>320.05000000000291</v>
      </c>
      <c r="G1019" s="86">
        <v>24395</v>
      </c>
      <c r="H1019" s="86">
        <v>20.03</v>
      </c>
      <c r="I1019" s="86"/>
      <c r="J1019" s="91">
        <v>2986</v>
      </c>
      <c r="K1019" s="91"/>
      <c r="L1019" s="79">
        <v>1037</v>
      </c>
      <c r="M1019" s="91"/>
      <c r="N1019" s="112">
        <v>7.28</v>
      </c>
      <c r="O1019" s="90"/>
      <c r="P1019" s="90"/>
      <c r="Q1019" s="90"/>
      <c r="R1019" s="87"/>
      <c r="S1019" s="87"/>
      <c r="V1019" s="43">
        <f t="shared" si="455"/>
        <v>4.9680889537213758E-5</v>
      </c>
      <c r="W1019" s="43">
        <f t="shared" si="456"/>
        <v>6.9723665376272828E-3</v>
      </c>
      <c r="X1019" s="43">
        <f t="shared" si="457"/>
        <v>2.0279931216885822E-5</v>
      </c>
      <c r="Y1019" s="22">
        <f>X1019+W1019+SUM($V$999:V1019)</f>
        <v>7.5782013566097909E-3</v>
      </c>
      <c r="Z1019" s="1">
        <f t="shared" si="466"/>
        <v>1.139428896048159E-5</v>
      </c>
      <c r="AA1019" s="22">
        <f t="shared" si="458"/>
        <v>6.0507503757380406E-2</v>
      </c>
      <c r="AB1019" s="44">
        <f t="shared" si="459"/>
        <v>8.4918063747088137</v>
      </c>
      <c r="AC1019" s="44">
        <f t="shared" si="460"/>
        <v>0.73258077221755002</v>
      </c>
      <c r="AD1019" s="44">
        <f t="shared" si="461"/>
        <v>4.9147932294161567</v>
      </c>
      <c r="AE1019" s="44">
        <f t="shared" si="462"/>
        <v>0.73258077221755014</v>
      </c>
      <c r="AF1019" s="44">
        <f t="shared" si="463"/>
        <v>4.1800647650883782</v>
      </c>
      <c r="AG1019" s="44">
        <f t="shared" si="464"/>
        <v>2.1476921102283374E-3</v>
      </c>
      <c r="AH1019" s="45">
        <f>AD1019+AB1019+SUM($AA$999:AA1019)</f>
        <v>14.341995013604658</v>
      </c>
      <c r="AI1019" s="45">
        <f>AD1019+AB1019+SUM($AA$999:AA1019)</f>
        <v>14.341995013604658</v>
      </c>
    </row>
    <row r="1020" spans="4:35" ht="14.4" x14ac:dyDescent="0.3">
      <c r="D1020" s="87"/>
      <c r="E1020" s="89">
        <v>40288.472222222219</v>
      </c>
      <c r="F1020" s="86">
        <f t="shared" si="465"/>
        <v>404.97083333333285</v>
      </c>
      <c r="G1020" s="86">
        <v>28960</v>
      </c>
      <c r="H1020" s="86">
        <v>13.58</v>
      </c>
      <c r="I1020" s="86"/>
      <c r="J1020" s="86">
        <v>28</v>
      </c>
      <c r="K1020" s="86"/>
      <c r="L1020" s="79">
        <v>1037</v>
      </c>
      <c r="M1020" s="86"/>
      <c r="N1020" s="112">
        <v>7.28</v>
      </c>
      <c r="O1020" s="90"/>
      <c r="P1020" s="90"/>
      <c r="Q1020" s="90"/>
      <c r="R1020" s="87"/>
      <c r="S1020" s="87"/>
      <c r="V1020" s="43">
        <f t="shared" si="455"/>
        <v>3.3682799796074028E-5</v>
      </c>
      <c r="W1020" s="43">
        <f t="shared" si="456"/>
        <v>4.7271461598092108E-3</v>
      </c>
      <c r="X1020" s="43">
        <f t="shared" si="457"/>
        <v>1.3749449122581598E-5</v>
      </c>
      <c r="Y1020" s="22">
        <f>X1020+W1020+SUM($V$999:V1020)</f>
        <v>5.360133296493489E-3</v>
      </c>
      <c r="Z1020" s="1">
        <f t="shared" si="466"/>
        <v>-1.4152454987814287E-5</v>
      </c>
      <c r="AA1020" s="22">
        <f t="shared" si="458"/>
        <v>7.1830182775721937E-2</v>
      </c>
      <c r="AB1020" s="44">
        <f t="shared" si="459"/>
        <v>10.080865448311837</v>
      </c>
      <c r="AC1020" s="44">
        <f t="shared" si="460"/>
        <v>0.86966752053372631</v>
      </c>
      <c r="AD1020" s="44">
        <f t="shared" si="461"/>
        <v>5.8344911631027623</v>
      </c>
      <c r="AE1020" s="44">
        <f t="shared" si="462"/>
        <v>0.8696675205337262</v>
      </c>
      <c r="AF1020" s="44">
        <f t="shared" si="463"/>
        <v>4.9622740560344099</v>
      </c>
      <c r="AG1020" s="44">
        <f t="shared" si="464"/>
        <v>2.5495865346264663E-3</v>
      </c>
      <c r="AH1020" s="45">
        <f>AD1020+AB1020+SUM($AA$999:AA1020)</f>
        <v>16.922582203670007</v>
      </c>
      <c r="AI1020" s="45">
        <f>AD1020+AB1020+SUM($AA$999:AA1020)</f>
        <v>16.922582203670007</v>
      </c>
    </row>
    <row r="1021" spans="4:35" ht="14.4" x14ac:dyDescent="0.3">
      <c r="D1021" s="87"/>
      <c r="E1021" s="89">
        <v>40361.50277777778</v>
      </c>
      <c r="F1021" s="86">
        <f t="shared" si="465"/>
        <v>478.00138888889342</v>
      </c>
      <c r="G1021" s="86">
        <v>28071</v>
      </c>
      <c r="H1021" s="86">
        <v>12.67</v>
      </c>
      <c r="I1021" s="86"/>
      <c r="J1021" s="86">
        <v>29</v>
      </c>
      <c r="K1021" s="86"/>
      <c r="L1021" s="79">
        <v>1037</v>
      </c>
      <c r="M1021" s="86"/>
      <c r="N1021" s="112">
        <v>7.28</v>
      </c>
      <c r="O1021" s="90"/>
      <c r="P1021" s="90"/>
      <c r="Q1021" s="90"/>
      <c r="R1021" s="87"/>
      <c r="S1021" s="87"/>
      <c r="V1021" s="43">
        <f t="shared" si="455"/>
        <v>3.1425704964378348E-5</v>
      </c>
      <c r="W1021" s="43">
        <f t="shared" si="456"/>
        <v>4.4103786336364293E-3</v>
      </c>
      <c r="X1021" s="43">
        <f t="shared" si="457"/>
        <v>1.2828094284470461E-5</v>
      </c>
      <c r="Y1021" s="22">
        <f>X1021+W1021+SUM($V$999:V1021)</f>
        <v>5.0738701204469747E-3</v>
      </c>
      <c r="Z1021" s="1">
        <f t="shared" si="466"/>
        <v>-1.1979177612815773E-5</v>
      </c>
      <c r="AA1021" s="22">
        <f t="shared" si="458"/>
        <v>6.9625174747834612E-2</v>
      </c>
      <c r="AB1021" s="44">
        <f t="shared" si="459"/>
        <v>9.7714079419738109</v>
      </c>
      <c r="AC1021" s="44">
        <f t="shared" si="460"/>
        <v>0.84297088981016</v>
      </c>
      <c r="AD1021" s="44">
        <f t="shared" si="461"/>
        <v>5.6553867900365198</v>
      </c>
      <c r="AE1021" s="44">
        <f t="shared" si="462"/>
        <v>0.84297088981015966</v>
      </c>
      <c r="AF1021" s="44">
        <f t="shared" si="463"/>
        <v>4.8099445796595965</v>
      </c>
      <c r="AG1021" s="44">
        <f t="shared" si="464"/>
        <v>2.4713205667644864E-3</v>
      </c>
      <c r="AH1021" s="45">
        <f>AD1021+AB1021+SUM($AA$999:AA1021)</f>
        <v>16.503645499013576</v>
      </c>
      <c r="AI1021" s="45">
        <f>AD1021+AB1021+SUM($AA$999:AA1021)</f>
        <v>16.503645499013576</v>
      </c>
    </row>
    <row r="1022" spans="4:35" ht="14.4" x14ac:dyDescent="0.3">
      <c r="D1022" s="87"/>
      <c r="E1022" s="89">
        <v>40507.563888888886</v>
      </c>
      <c r="F1022" s="86">
        <f t="shared" si="465"/>
        <v>624.0625</v>
      </c>
      <c r="G1022" s="86">
        <v>27256</v>
      </c>
      <c r="H1022" s="86">
        <v>14</v>
      </c>
      <c r="I1022" s="86"/>
      <c r="J1022" s="86">
        <v>31</v>
      </c>
      <c r="K1022" s="86"/>
      <c r="L1022" s="79">
        <v>1037</v>
      </c>
      <c r="M1022" s="86"/>
      <c r="N1022" s="112">
        <v>7.28</v>
      </c>
      <c r="O1022" s="86"/>
      <c r="P1022" s="90"/>
      <c r="Q1022" s="90"/>
      <c r="R1022" s="87"/>
      <c r="S1022" s="87"/>
      <c r="V1022" s="43">
        <f t="shared" si="455"/>
        <v>3.4724535872241263E-5</v>
      </c>
      <c r="W1022" s="43">
        <f t="shared" si="456"/>
        <v>4.8733465565043406E-3</v>
      </c>
      <c r="X1022" s="43">
        <f t="shared" si="457"/>
        <v>1.4174689817094432E-5</v>
      </c>
      <c r="Y1022" s="22">
        <f>X1022+W1022+SUM($V$999:V1022)</f>
        <v>5.5729091747197517E-3</v>
      </c>
      <c r="Z1022" s="1">
        <f t="shared" si="466"/>
        <v>-5.4953204741260767E-6</v>
      </c>
      <c r="AA1022" s="22">
        <f t="shared" si="458"/>
        <v>6.760371069527199E-2</v>
      </c>
      <c r="AB1022" s="44">
        <f t="shared" si="459"/>
        <v>9.4877095531487363</v>
      </c>
      <c r="AC1022" s="44">
        <f t="shared" si="460"/>
        <v>0.81849647581723906</v>
      </c>
      <c r="AD1022" s="44">
        <f t="shared" si="461"/>
        <v>5.4911909924561089</v>
      </c>
      <c r="AE1022" s="44">
        <f t="shared" si="462"/>
        <v>0.81849647581723906</v>
      </c>
      <c r="AF1022" s="44">
        <f t="shared" si="463"/>
        <v>4.6702949472124962</v>
      </c>
      <c r="AG1022" s="44">
        <f t="shared" si="464"/>
        <v>2.3995694263735834E-3</v>
      </c>
      <c r="AH1022" s="45">
        <f>AD1022+AB1022+SUM($AA$999:AA1022)</f>
        <v>16.123355023303361</v>
      </c>
      <c r="AI1022" s="45">
        <f>AD1022+AB1022+SUM($AA$999:AA1022)</f>
        <v>16.123355023303361</v>
      </c>
    </row>
    <row r="1023" spans="4:35" ht="14.4" x14ac:dyDescent="0.3">
      <c r="D1023" s="87"/>
      <c r="E1023" s="89">
        <v>40534.501388888886</v>
      </c>
      <c r="F1023" s="86">
        <f t="shared" si="465"/>
        <v>651</v>
      </c>
      <c r="G1023" s="86">
        <v>30499</v>
      </c>
      <c r="H1023" s="86">
        <v>17.12</v>
      </c>
      <c r="I1023" s="86"/>
      <c r="J1023" s="86">
        <v>34</v>
      </c>
      <c r="K1023" s="86"/>
      <c r="L1023" s="79">
        <v>1037</v>
      </c>
      <c r="M1023" s="86"/>
      <c r="N1023" s="112">
        <v>7.28</v>
      </c>
      <c r="O1023" s="86"/>
      <c r="P1023" s="90"/>
      <c r="Q1023" s="90"/>
      <c r="R1023" s="87"/>
      <c r="S1023" s="87"/>
      <c r="V1023" s="43">
        <f t="shared" si="455"/>
        <v>4.246314672376932E-5</v>
      </c>
      <c r="W1023" s="43">
        <f t="shared" si="456"/>
        <v>5.9594066462395952E-3</v>
      </c>
      <c r="X1023" s="43">
        <f t="shared" si="457"/>
        <v>1.7333620690618336E-5</v>
      </c>
      <c r="Y1023" s="22">
        <f>X1023+W1023+SUM($V$999:V1023)</f>
        <v>6.704591342052299E-3</v>
      </c>
      <c r="Z1023" s="1">
        <f t="shared" si="466"/>
        <v>4.47368991261062E-6</v>
      </c>
      <c r="AA1023" s="22">
        <f t="shared" si="458"/>
        <v>7.5647401397677588E-2</v>
      </c>
      <c r="AB1023" s="44">
        <f t="shared" si="459"/>
        <v>10.616585473344706</v>
      </c>
      <c r="AC1023" s="44">
        <f t="shared" si="460"/>
        <v>0.91588362253999023</v>
      </c>
      <c r="AD1023" s="44">
        <f t="shared" si="461"/>
        <v>6.1445492397607433</v>
      </c>
      <c r="AE1023" s="44">
        <f t="shared" si="462"/>
        <v>0.91588362253999001</v>
      </c>
      <c r="AF1023" s="44">
        <f t="shared" si="463"/>
        <v>5.2259805398823707</v>
      </c>
      <c r="AG1023" s="44">
        <f t="shared" si="464"/>
        <v>2.6850773383830314E-3</v>
      </c>
      <c r="AH1023" s="45">
        <f>AD1023+AB1023+SUM($AA$999:AA1023)</f>
        <v>17.981236592201643</v>
      </c>
      <c r="AI1023" s="45">
        <f>AD1023+AB1023+SUM($AA$999:AA1023)</f>
        <v>17.981236592201643</v>
      </c>
    </row>
    <row r="1024" spans="4:35" ht="14.4" x14ac:dyDescent="0.3">
      <c r="D1024" s="87"/>
      <c r="E1024" s="89">
        <v>40610.479861111111</v>
      </c>
      <c r="F1024" s="86">
        <f t="shared" si="465"/>
        <v>726.97847222222481</v>
      </c>
      <c r="G1024" s="86">
        <v>26817</v>
      </c>
      <c r="H1024" s="86">
        <v>17.559999999999999</v>
      </c>
      <c r="I1024" s="86"/>
      <c r="J1024" s="86">
        <v>18</v>
      </c>
      <c r="K1024" s="86"/>
      <c r="L1024" s="79">
        <v>1037</v>
      </c>
      <c r="M1024" s="86"/>
      <c r="N1024" s="112">
        <v>7.28</v>
      </c>
      <c r="O1024" s="86"/>
      <c r="P1024" s="90"/>
      <c r="Q1024" s="90"/>
      <c r="R1024" s="87"/>
      <c r="S1024" s="87"/>
      <c r="V1024" s="43">
        <f t="shared" si="455"/>
        <v>4.3554489279754045E-5</v>
      </c>
      <c r="W1024" s="43">
        <f t="shared" si="456"/>
        <v>6.1125689665868736E-3</v>
      </c>
      <c r="X1024" s="43">
        <f t="shared" si="457"/>
        <v>1.7779110942012728E-5</v>
      </c>
      <c r="Y1024" s="22">
        <f>X1024+W1024+SUM($V$999:V1024)</f>
        <v>6.9017536419307256E-3</v>
      </c>
      <c r="Z1024" s="1">
        <f t="shared" si="466"/>
        <v>7.6132623012132219E-6</v>
      </c>
      <c r="AA1024" s="22">
        <f t="shared" si="458"/>
        <v>6.6514848463278139E-2</v>
      </c>
      <c r="AB1024" s="44">
        <f t="shared" si="459"/>
        <v>9.3348953289840644</v>
      </c>
      <c r="AC1024" s="44">
        <f t="shared" si="460"/>
        <v>0.80531332521246335</v>
      </c>
      <c r="AD1024" s="44">
        <f t="shared" si="461"/>
        <v>5.4027468757226105</v>
      </c>
      <c r="AE1024" s="44">
        <f t="shared" si="462"/>
        <v>0.80531332521246335</v>
      </c>
      <c r="AF1024" s="44">
        <f t="shared" si="463"/>
        <v>4.5950726298575555</v>
      </c>
      <c r="AG1024" s="44">
        <f t="shared" si="464"/>
        <v>2.3609206525924712E-3</v>
      </c>
      <c r="AH1024" s="45">
        <f>AD1024+AB1024+SUM($AA$999:AA1024)</f>
        <v>16.024258932266147</v>
      </c>
      <c r="AI1024" s="45">
        <f>AD1024+AB1024+SUM($AA$999:AA1024)</f>
        <v>16.024258932266147</v>
      </c>
    </row>
    <row r="1025" spans="4:35" ht="14.4" x14ac:dyDescent="0.3">
      <c r="D1025" s="87"/>
      <c r="E1025" s="89">
        <v>40659.47152777778</v>
      </c>
      <c r="F1025" s="86">
        <f t="shared" si="465"/>
        <v>775.97013888889342</v>
      </c>
      <c r="G1025" s="86">
        <v>27669</v>
      </c>
      <c r="H1025" s="85">
        <v>14.98</v>
      </c>
      <c r="I1025" s="85"/>
      <c r="J1025" s="86">
        <v>36</v>
      </c>
      <c r="K1025" s="86"/>
      <c r="L1025" s="79">
        <v>1037</v>
      </c>
      <c r="M1025" s="86"/>
      <c r="N1025" s="112">
        <v>7.28</v>
      </c>
      <c r="O1025" s="86"/>
      <c r="P1025" s="90"/>
      <c r="Q1025" s="90"/>
      <c r="R1025" s="87"/>
      <c r="S1025" s="87"/>
      <c r="V1025" s="43">
        <f t="shared" si="455"/>
        <v>3.7155253383298155E-5</v>
      </c>
      <c r="W1025" s="43">
        <f t="shared" si="456"/>
        <v>5.2144808154596448E-3</v>
      </c>
      <c r="X1025" s="43">
        <f t="shared" si="457"/>
        <v>1.5166918104291043E-5</v>
      </c>
      <c r="Y1025" s="22">
        <f>X1025+W1025+SUM($V$999:V1025)</f>
        <v>6.0382085513490738E-3</v>
      </c>
      <c r="Z1025" s="1">
        <f t="shared" si="466"/>
        <v>2.1882787827811302E-6</v>
      </c>
      <c r="AA1025" s="22">
        <f t="shared" si="458"/>
        <v>6.8628084503503106E-2</v>
      </c>
      <c r="AB1025" s="44">
        <f t="shared" si="459"/>
        <v>9.6314732765656164</v>
      </c>
      <c r="AC1025" s="44">
        <f t="shared" si="460"/>
        <v>0.83089884757070687</v>
      </c>
      <c r="AD1025" s="44">
        <f t="shared" si="461"/>
        <v>5.5743969610459372</v>
      </c>
      <c r="AE1025" s="44">
        <f t="shared" si="462"/>
        <v>0.83089884757070687</v>
      </c>
      <c r="AF1025" s="44">
        <f t="shared" si="463"/>
        <v>4.7410621842685119</v>
      </c>
      <c r="AG1025" s="44">
        <f t="shared" si="464"/>
        <v>2.4359292067189123E-3</v>
      </c>
      <c r="AH1025" s="45">
        <f>AD1025+AB1025+SUM($AA$999:AA1025)</f>
        <v>16.561115049674527</v>
      </c>
      <c r="AI1025" s="45">
        <f>AD1025+AB1025+SUM($AA$999:AA1025)</f>
        <v>16.561115049674527</v>
      </c>
    </row>
    <row r="1026" spans="4:35" ht="14.4" x14ac:dyDescent="0.3">
      <c r="D1026" s="87"/>
      <c r="E1026" s="89">
        <v>40695.553472222222</v>
      </c>
      <c r="F1026" s="86">
        <f t="shared" si="465"/>
        <v>812.05208333333576</v>
      </c>
      <c r="G1026" s="86">
        <v>27040</v>
      </c>
      <c r="H1026" s="86">
        <v>13.66</v>
      </c>
      <c r="I1026" s="86"/>
      <c r="J1026" s="86">
        <v>29</v>
      </c>
      <c r="K1026" s="86"/>
      <c r="L1026" s="79">
        <v>1037</v>
      </c>
      <c r="M1026" s="86"/>
      <c r="N1026" s="112">
        <v>7.28</v>
      </c>
      <c r="O1026" s="86"/>
      <c r="P1026" s="86"/>
      <c r="Q1026" s="98"/>
      <c r="R1026" s="87"/>
      <c r="S1026" s="87"/>
      <c r="V1026" s="43">
        <f t="shared" si="455"/>
        <v>3.3881225715343981E-5</v>
      </c>
      <c r="W1026" s="43">
        <f t="shared" si="456"/>
        <v>4.7549938544178072E-3</v>
      </c>
      <c r="X1026" s="43">
        <f t="shared" si="457"/>
        <v>1.3830447350107854E-5</v>
      </c>
      <c r="Y1026" s="22">
        <f>X1026+W1026+SUM($V$999:V1026)</f>
        <v>5.6112663452683974E-3</v>
      </c>
      <c r="Z1026" s="1">
        <f t="shared" si="466"/>
        <v>-7.0687248090417446E-6</v>
      </c>
      <c r="AA1026" s="22">
        <f t="shared" si="458"/>
        <v>6.7067960713243127E-2</v>
      </c>
      <c r="AB1026" s="44">
        <f t="shared" si="459"/>
        <v>9.4125207777055291</v>
      </c>
      <c r="AC1026" s="44">
        <f t="shared" si="460"/>
        <v>0.8120100053602195</v>
      </c>
      <c r="AD1026" s="44">
        <f t="shared" si="461"/>
        <v>5.4476740694163919</v>
      </c>
      <c r="AE1026" s="44">
        <f t="shared" si="462"/>
        <v>0.8120100053602195</v>
      </c>
      <c r="AF1026" s="44">
        <f t="shared" si="463"/>
        <v>4.6332835108829578</v>
      </c>
      <c r="AG1026" s="44">
        <f t="shared" si="464"/>
        <v>2.3805531732147673E-3</v>
      </c>
      <c r="AH1026" s="45">
        <f>AD1026+AB1026+SUM($AA$999:AA1026)</f>
        <v>16.282507619898137</v>
      </c>
      <c r="AI1026" s="45">
        <f>AD1026+AB1026+SUM($AA$999:AA1026)</f>
        <v>16.282507619898137</v>
      </c>
    </row>
    <row r="1027" spans="4:35" ht="14.4" x14ac:dyDescent="0.3">
      <c r="D1027" s="87"/>
      <c r="E1027" s="89">
        <v>40749.479166666664</v>
      </c>
      <c r="F1027" s="86">
        <f t="shared" si="465"/>
        <v>865.9777777777781</v>
      </c>
      <c r="G1027" s="86">
        <v>26300</v>
      </c>
      <c r="H1027" s="86">
        <v>13.8</v>
      </c>
      <c r="I1027" s="86"/>
      <c r="J1027" s="90" t="s">
        <v>126</v>
      </c>
      <c r="K1027" s="90"/>
      <c r="L1027" s="79">
        <v>1037</v>
      </c>
      <c r="M1027" s="90"/>
      <c r="N1027" s="112">
        <v>7.28</v>
      </c>
      <c r="O1027" s="83"/>
      <c r="P1027" s="83"/>
      <c r="Q1027" s="90"/>
      <c r="R1027" s="87"/>
      <c r="S1027" s="87"/>
      <c r="V1027" s="43">
        <f t="shared" si="455"/>
        <v>3.4228471074066397E-5</v>
      </c>
      <c r="W1027" s="43">
        <f t="shared" si="456"/>
        <v>4.8037273199828508E-3</v>
      </c>
      <c r="X1027" s="43">
        <f t="shared" si="457"/>
        <v>1.3972194248278799E-5</v>
      </c>
      <c r="Y1027" s="22">
        <f>X1027+W1027+SUM($V$999:V1027)</f>
        <v>5.6943700288056781E-3</v>
      </c>
      <c r="Z1027" s="1">
        <f t="shared" si="466"/>
        <v>-8.7664643880729827E-6</v>
      </c>
      <c r="AA1027" s="22">
        <f t="shared" si="458"/>
        <v>6.5232520959996099E-2</v>
      </c>
      <c r="AB1027" s="44">
        <f t="shared" si="459"/>
        <v>9.1549296025760132</v>
      </c>
      <c r="AC1027" s="44">
        <f t="shared" si="460"/>
        <v>0.78978783805376396</v>
      </c>
      <c r="AD1027" s="44">
        <f t="shared" si="461"/>
        <v>5.2985883145581019</v>
      </c>
      <c r="AE1027" s="44">
        <f t="shared" si="462"/>
        <v>0.78978783805376362</v>
      </c>
      <c r="AF1027" s="44">
        <f t="shared" si="463"/>
        <v>4.5064850716058347</v>
      </c>
      <c r="AG1027" s="44">
        <f t="shared" si="464"/>
        <v>2.3154048985040074E-3</v>
      </c>
      <c r="AH1027" s="45">
        <f>AD1027+AB1027+SUM($AA$999:AA1027)</f>
        <v>15.941063210870329</v>
      </c>
      <c r="AI1027" s="45">
        <f>AD1027+AB1027+SUM($AA$999:AA1027)</f>
        <v>15.941063210870329</v>
      </c>
    </row>
    <row r="1028" spans="4:35" ht="14.4" x14ac:dyDescent="0.3">
      <c r="D1028" s="87"/>
      <c r="E1028" s="89">
        <v>40800.396527777775</v>
      </c>
      <c r="F1028" s="86">
        <f t="shared" si="465"/>
        <v>916.89513888888905</v>
      </c>
      <c r="G1028" s="86">
        <v>18539</v>
      </c>
      <c r="H1028" s="88">
        <v>9.43</v>
      </c>
      <c r="I1028" s="88"/>
      <c r="J1028" s="86">
        <v>11</v>
      </c>
      <c r="K1028" s="86"/>
      <c r="L1028" s="79">
        <v>1037</v>
      </c>
      <c r="M1028" s="86"/>
      <c r="N1028" s="112">
        <v>7.28</v>
      </c>
      <c r="O1028" s="90"/>
      <c r="P1028" s="83"/>
      <c r="Q1028" s="90"/>
      <c r="R1028" s="87"/>
      <c r="S1028" s="87"/>
      <c r="V1028" s="43">
        <f t="shared" si="455"/>
        <v>2.3389455233945368E-5</v>
      </c>
      <c r="W1028" s="43">
        <f t="shared" si="456"/>
        <v>3.2825470019882809E-3</v>
      </c>
      <c r="X1028" s="43">
        <f t="shared" si="457"/>
        <v>9.5476660696571795E-6</v>
      </c>
      <c r="Y1028" s="22">
        <f>X1028+W1028+SUM($V$999:V1028)</f>
        <v>4.1921546378664316E-3</v>
      </c>
      <c r="Z1028" s="1">
        <f t="shared" si="466"/>
        <v>-1.1524222346708779E-5</v>
      </c>
      <c r="AA1028" s="22">
        <f t="shared" si="458"/>
        <v>4.5982726466820056E-2</v>
      </c>
      <c r="AB1028" s="44">
        <f t="shared" si="459"/>
        <v>6.4533551293595703</v>
      </c>
      <c r="AC1028" s="44">
        <f t="shared" si="460"/>
        <v>0.55672535093835462</v>
      </c>
      <c r="AD1028" s="44">
        <f t="shared" si="461"/>
        <v>3.7350010936727256</v>
      </c>
      <c r="AE1028" s="44">
        <f t="shared" si="462"/>
        <v>0.55672535093835473</v>
      </c>
      <c r="AF1028" s="44">
        <f t="shared" si="463"/>
        <v>3.1766436023764486</v>
      </c>
      <c r="AG1028" s="44">
        <f t="shared" si="464"/>
        <v>1.6321403579226544E-3</v>
      </c>
      <c r="AH1028" s="45">
        <f>AD1028+AB1028+SUM($AA$999:AA1028)</f>
        <v>11.72188424323533</v>
      </c>
      <c r="AI1028" s="45">
        <f>AD1028+AB1028+SUM($AA$999:AA1028)</f>
        <v>11.72188424323533</v>
      </c>
    </row>
    <row r="1029" spans="4:35" ht="14.4" x14ac:dyDescent="0.3">
      <c r="D1029" s="87"/>
      <c r="E1029" s="89">
        <v>40854.438888888886</v>
      </c>
      <c r="F1029" s="86">
        <f t="shared" si="465"/>
        <v>970.9375</v>
      </c>
      <c r="G1029" s="86">
        <v>29718</v>
      </c>
      <c r="H1029" s="86">
        <v>14.1</v>
      </c>
      <c r="I1029" s="86"/>
      <c r="J1029" s="86">
        <v>15</v>
      </c>
      <c r="K1029" s="86"/>
      <c r="L1029" s="79">
        <v>1037</v>
      </c>
      <c r="M1029" s="86"/>
      <c r="N1029" s="112">
        <v>7.28</v>
      </c>
      <c r="O1029" s="90"/>
      <c r="P1029" s="90"/>
      <c r="Q1029" s="90"/>
      <c r="R1029" s="87"/>
      <c r="S1029" s="87"/>
      <c r="V1029" s="43">
        <f t="shared" si="455"/>
        <v>3.4972568271328706E-5</v>
      </c>
      <c r="W1029" s="43">
        <f t="shared" si="456"/>
        <v>4.9081561747650864E-3</v>
      </c>
      <c r="X1029" s="43">
        <f t="shared" si="457"/>
        <v>1.4275937601502249E-5</v>
      </c>
      <c r="Y1029" s="22">
        <f>X1029+W1029+SUM($V$999:V1029)</f>
        <v>5.8574646504464109E-3</v>
      </c>
      <c r="Z1029" s="1">
        <f t="shared" si="466"/>
        <v>-1.3391893327708416E-6</v>
      </c>
      <c r="AA1029" s="22">
        <f t="shared" si="458"/>
        <v>7.3710268360804701E-2</v>
      </c>
      <c r="AB1029" s="44">
        <f t="shared" si="459"/>
        <v>10.344722354728287</v>
      </c>
      <c r="AC1029" s="44">
        <f t="shared" si="460"/>
        <v>0.89243022704493358</v>
      </c>
      <c r="AD1029" s="44">
        <f t="shared" si="461"/>
        <v>5.9872033282143606</v>
      </c>
      <c r="AE1029" s="44">
        <f t="shared" si="462"/>
        <v>0.89243022704493347</v>
      </c>
      <c r="AF1029" s="44">
        <f t="shared" si="463"/>
        <v>5.092156781672327</v>
      </c>
      <c r="AG1029" s="44">
        <f t="shared" si="464"/>
        <v>2.61631949710046E-3</v>
      </c>
      <c r="AH1029" s="45">
        <f>AD1029+AB1029+SUM($AA$999:AA1029)</f>
        <v>17.939163971506485</v>
      </c>
      <c r="AI1029" s="45">
        <f>AD1029+AB1029+SUM($AA$999:AA1029)</f>
        <v>17.939163971506485</v>
      </c>
    </row>
    <row r="1030" spans="4:35" ht="14.4" x14ac:dyDescent="0.3">
      <c r="D1030" s="87"/>
      <c r="E1030" s="89">
        <v>40942.518750000003</v>
      </c>
      <c r="F1030" s="86">
        <f t="shared" si="465"/>
        <v>1059.0173611111168</v>
      </c>
      <c r="G1030" s="86">
        <v>32429</v>
      </c>
      <c r="H1030" s="86">
        <v>16.22</v>
      </c>
      <c r="I1030" s="86"/>
      <c r="J1030" s="86">
        <v>19</v>
      </c>
      <c r="K1030" s="86"/>
      <c r="L1030" s="79">
        <v>1037</v>
      </c>
      <c r="M1030" s="86"/>
      <c r="N1030" s="112">
        <v>7.28</v>
      </c>
      <c r="O1030" s="90"/>
      <c r="P1030" s="90"/>
      <c r="Q1030" s="90"/>
      <c r="R1030" s="87"/>
      <c r="S1030" s="87"/>
      <c r="V1030" s="43">
        <f t="shared" si="455"/>
        <v>4.0230855131982382E-5</v>
      </c>
      <c r="W1030" s="43">
        <f t="shared" si="456"/>
        <v>5.6461200818928858E-3</v>
      </c>
      <c r="X1030" s="43">
        <f t="shared" si="457"/>
        <v>1.6422390630947974E-5</v>
      </c>
      <c r="Y1030" s="22">
        <f>X1030+W1030+SUM($V$999:V1030)</f>
        <v>6.6378058657356387E-3</v>
      </c>
      <c r="Z1030" s="1">
        <f t="shared" si="466"/>
        <v>7.6948636563409724E-6</v>
      </c>
      <c r="AA1030" s="22">
        <f t="shared" si="458"/>
        <v>8.0434426700065148E-2</v>
      </c>
      <c r="AB1030" s="44">
        <f t="shared" si="459"/>
        <v>11.288411105777092</v>
      </c>
      <c r="AC1030" s="44">
        <f t="shared" si="460"/>
        <v>0.97384143727169226</v>
      </c>
      <c r="AD1030" s="44">
        <f t="shared" si="461"/>
        <v>6.5333810058100648</v>
      </c>
      <c r="AE1030" s="44">
        <f t="shared" si="462"/>
        <v>0.97384143727169215</v>
      </c>
      <c r="AF1030" s="44">
        <f t="shared" si="463"/>
        <v>5.5566845774564877</v>
      </c>
      <c r="AG1030" s="44">
        <f t="shared" si="464"/>
        <v>2.8549910818854171E-3</v>
      </c>
      <c r="AH1030" s="45">
        <f>AD1030+AB1030+SUM($AA$999:AA1030)</f>
        <v>19.509464826851062</v>
      </c>
      <c r="AI1030" s="45">
        <f>AD1030+AB1030+SUM($AA$999:AA1030)</f>
        <v>19.509464826851062</v>
      </c>
    </row>
    <row r="1031" spans="4:35" ht="14.4" x14ac:dyDescent="0.3">
      <c r="D1031" s="87"/>
      <c r="E1031" s="89">
        <v>41016.581944444442</v>
      </c>
      <c r="F1031" s="86">
        <f t="shared" si="465"/>
        <v>1133.0805555555562</v>
      </c>
      <c r="G1031" s="86">
        <v>31410</v>
      </c>
      <c r="H1031" s="86">
        <v>14.05</v>
      </c>
      <c r="I1031" s="86"/>
      <c r="J1031" s="86">
        <v>28</v>
      </c>
      <c r="K1031" s="86"/>
      <c r="L1031" s="79">
        <v>1037</v>
      </c>
      <c r="M1031" s="86"/>
      <c r="N1031" s="112">
        <v>7.28</v>
      </c>
      <c r="O1031" s="90"/>
      <c r="P1031" s="90"/>
      <c r="Q1031" s="90"/>
      <c r="R1031" s="87"/>
      <c r="S1031" s="87"/>
      <c r="V1031" s="43">
        <f t="shared" ref="V1031:V1058" si="467">($A$15*L1031/1000/$A$13*H1031)/$Q$999</f>
        <v>3.4848552071784984E-5</v>
      </c>
      <c r="W1031" s="43">
        <f t="shared" ref="W1031:W1058" si="468">($U$999*L1031/1000/$A$13*H1031)/$Q$999</f>
        <v>4.890751365634714E-3</v>
      </c>
      <c r="X1031" s="43">
        <f t="shared" ref="X1031:X1058" si="469">($A$46*$S$999*H1031*L1031/1000000)/$Q$999</f>
        <v>1.4225313709298341E-5</v>
      </c>
      <c r="Y1031" s="22">
        <f>X1031+W1031+SUM($V$999:V1031)</f>
        <v>5.915088624627602E-3</v>
      </c>
      <c r="Z1031" s="1">
        <f t="shared" si="466"/>
        <v>7.6296434963356639E-6</v>
      </c>
      <c r="AA1031" s="22">
        <f t="shared" ref="AA1031:AA1058" si="470">($A$15*L1031/1000/$A$13*G1031)/$Q$999</f>
        <v>7.7906976553364149E-2</v>
      </c>
      <c r="AB1031" s="44">
        <f t="shared" ref="AB1031:AB1058" si="471">($U$999*L1031/1000/$A$13*G1031)/$Q$999</f>
        <v>10.933701095700098</v>
      </c>
      <c r="AC1031" s="44">
        <f t="shared" ref="AC1031:AC1058" si="472">($A$14*$S$999/1000*G1031/1000000*L1031/1000*1000000)/$Q$999</f>
        <v>0.94324091229158646</v>
      </c>
      <c r="AD1031" s="44">
        <f t="shared" ref="AD1031:AD1051" si="473">($A$14*((L1031/1000)*G1031/10^6)*(1+($A$28/(10^-N1031))+(($A$28*$A$29)/(10^-N1031)^2))*1000000)*$S$999/1000/$Q$999</f>
        <v>6.3280858920254746</v>
      </c>
      <c r="AE1031" s="44">
        <f t="shared" si="462"/>
        <v>0.94324091229158613</v>
      </c>
      <c r="AF1031" s="44">
        <f t="shared" si="463"/>
        <v>5.3820796995870444</v>
      </c>
      <c r="AG1031" s="44">
        <f t="shared" si="464"/>
        <v>2.7652801468445198E-3</v>
      </c>
      <c r="AH1031" s="45">
        <f>AD1031+AB1031+SUM($AA$999:AA1031)</f>
        <v>19.02736667954284</v>
      </c>
      <c r="AI1031" s="45">
        <f>AD1031+AB1031+SUM($AA$999:AA1031)</f>
        <v>19.02736667954284</v>
      </c>
    </row>
    <row r="1032" spans="4:35" ht="14.4" x14ac:dyDescent="0.3">
      <c r="D1032" s="87"/>
      <c r="E1032" s="89">
        <v>41085.540277777778</v>
      </c>
      <c r="F1032" s="86">
        <f t="shared" si="465"/>
        <v>1202.038888888892</v>
      </c>
      <c r="G1032" s="86">
        <v>30985</v>
      </c>
      <c r="H1032" s="88">
        <v>17.48</v>
      </c>
      <c r="I1032" s="88"/>
      <c r="J1032" s="86">
        <v>29</v>
      </c>
      <c r="K1032" s="86"/>
      <c r="L1032" s="79">
        <v>1037</v>
      </c>
      <c r="M1032" s="86"/>
      <c r="N1032" s="112">
        <v>7.28</v>
      </c>
      <c r="O1032" s="90"/>
      <c r="P1032" s="90"/>
      <c r="Q1032" s="90"/>
      <c r="R1032" s="87"/>
      <c r="S1032" s="87"/>
      <c r="V1032" s="43">
        <f t="shared" si="467"/>
        <v>4.3356063360484092E-5</v>
      </c>
      <c r="W1032" s="43">
        <f t="shared" si="468"/>
        <v>6.0847212719782771E-3</v>
      </c>
      <c r="X1032" s="43">
        <f t="shared" si="469"/>
        <v>1.7698112714486476E-5</v>
      </c>
      <c r="Y1032" s="22">
        <f>X1032+W1032+SUM($V$999:V1032)</f>
        <v>7.1558873933368367E-3</v>
      </c>
      <c r="Z1032" s="1">
        <f t="shared" si="466"/>
        <v>4.0987562248569856E-6</v>
      </c>
      <c r="AA1032" s="22">
        <f t="shared" si="470"/>
        <v>7.6852838857242547E-2</v>
      </c>
      <c r="AB1032" s="44">
        <f t="shared" si="471"/>
        <v>10.78576021809193</v>
      </c>
      <c r="AC1032" s="44">
        <f t="shared" si="472"/>
        <v>0.93047818106828406</v>
      </c>
      <c r="AD1032" s="44">
        <f t="shared" si="473"/>
        <v>6.2424623166001068</v>
      </c>
      <c r="AE1032" s="44">
        <f t="shared" si="462"/>
        <v>0.93047818106828406</v>
      </c>
      <c r="AF1032" s="44">
        <f t="shared" si="463"/>
        <v>5.3092562716238332</v>
      </c>
      <c r="AG1032" s="44">
        <f t="shared" si="464"/>
        <v>2.7278639079903683E-3</v>
      </c>
      <c r="AH1032" s="45">
        <f>AD1032+AB1032+SUM($AA$999:AA1032)</f>
        <v>18.870655065366549</v>
      </c>
      <c r="AI1032" s="45">
        <f>AD1032+AB1032+SUM($AA$999:AA1032)</f>
        <v>18.870655065366549</v>
      </c>
    </row>
    <row r="1033" spans="4:35" ht="14.4" x14ac:dyDescent="0.3">
      <c r="D1033" s="87"/>
      <c r="E1033" s="89">
        <v>41130.635416666664</v>
      </c>
      <c r="F1033" s="86">
        <f t="shared" si="465"/>
        <v>1247.1340277777781</v>
      </c>
      <c r="G1033" s="86">
        <v>30954</v>
      </c>
      <c r="H1033" s="86">
        <v>17.3</v>
      </c>
      <c r="I1033" s="86"/>
      <c r="J1033" s="86">
        <v>30</v>
      </c>
      <c r="K1033" s="86"/>
      <c r="L1033" s="79">
        <v>1037</v>
      </c>
      <c r="M1033" s="86"/>
      <c r="N1033" s="112">
        <v>7.28</v>
      </c>
      <c r="O1033" s="90"/>
      <c r="P1033" s="90"/>
      <c r="Q1033" s="90"/>
      <c r="R1033" s="87"/>
      <c r="S1033" s="87"/>
      <c r="V1033" s="43">
        <f t="shared" si="467"/>
        <v>4.290960504212671E-5</v>
      </c>
      <c r="W1033" s="43">
        <f t="shared" si="468"/>
        <v>6.0220639591089366E-3</v>
      </c>
      <c r="X1033" s="43">
        <f t="shared" si="469"/>
        <v>1.7515866702552403E-5</v>
      </c>
      <c r="Y1033" s="22">
        <f>X1033+W1033+SUM($V$999:V1033)</f>
        <v>7.13595743949769E-3</v>
      </c>
      <c r="Z1033" s="1">
        <f t="shared" si="466"/>
        <v>4.1687267483766481E-6</v>
      </c>
      <c r="AA1033" s="22">
        <f t="shared" si="470"/>
        <v>7.6775948813525438E-2</v>
      </c>
      <c r="AB1033" s="44">
        <f t="shared" si="471"/>
        <v>10.774969236431099</v>
      </c>
      <c r="AC1033" s="44">
        <f t="shared" si="472"/>
        <v>0.9295472524378785</v>
      </c>
      <c r="AD1033" s="44">
        <f t="shared" si="473"/>
        <v>6.2362168322749625</v>
      </c>
      <c r="AE1033" s="44">
        <f t="shared" si="462"/>
        <v>0.9295472524378785</v>
      </c>
      <c r="AF1033" s="44">
        <f t="shared" si="463"/>
        <v>5.3039444451135749</v>
      </c>
      <c r="AG1033" s="44">
        <f t="shared" si="464"/>
        <v>2.7251347235092418E-3</v>
      </c>
      <c r="AH1033" s="45">
        <f>AD1033+AB1033+SUM($AA$999:AA1033)</f>
        <v>18.930394548194094</v>
      </c>
      <c r="AI1033" s="45">
        <f>AD1033+AB1033+SUM($AA$999:AA1033)</f>
        <v>18.930394548194094</v>
      </c>
    </row>
    <row r="1034" spans="4:35" ht="14.4" x14ac:dyDescent="0.3">
      <c r="D1034" s="87"/>
      <c r="E1034" s="89">
        <v>41157.584722222222</v>
      </c>
      <c r="F1034" s="86">
        <f t="shared" si="465"/>
        <v>1274.0833333333358</v>
      </c>
      <c r="G1034" s="86">
        <v>30676</v>
      </c>
      <c r="H1034" s="88">
        <v>16.13</v>
      </c>
      <c r="I1034" s="88"/>
      <c r="J1034" s="86"/>
      <c r="K1034" s="86"/>
      <c r="L1034" s="79">
        <v>1037</v>
      </c>
      <c r="M1034" s="86"/>
      <c r="N1034" s="112">
        <v>7.28</v>
      </c>
      <c r="O1034" s="90"/>
      <c r="P1034" s="90"/>
      <c r="Q1034" s="90"/>
      <c r="R1034" s="87"/>
      <c r="S1034" s="87"/>
      <c r="V1034" s="43">
        <f t="shared" si="467"/>
        <v>4.000762597280368E-5</v>
      </c>
      <c r="W1034" s="43">
        <f t="shared" si="468"/>
        <v>5.6147914254582156E-3</v>
      </c>
      <c r="X1034" s="43">
        <f t="shared" si="469"/>
        <v>1.633126762498094E-5</v>
      </c>
      <c r="Y1034" s="22">
        <f>X1034+W1034+SUM($V$999:V1034)</f>
        <v>6.7675079327422002E-3</v>
      </c>
      <c r="Z1034" s="1">
        <f t="shared" si="466"/>
        <v>6.7154140547965969E-6</v>
      </c>
      <c r="AA1034" s="22">
        <f t="shared" si="470"/>
        <v>7.6086418744062356E-2</v>
      </c>
      <c r="AB1034" s="44">
        <f t="shared" si="471"/>
        <v>10.678198497666225</v>
      </c>
      <c r="AC1034" s="44">
        <f t="shared" si="472"/>
        <v>0.92119892472004805</v>
      </c>
      <c r="AD1034" s="44">
        <f t="shared" si="473"/>
        <v>6.180208940584957</v>
      </c>
      <c r="AE1034" s="44">
        <f t="shared" si="462"/>
        <v>0.92119892472004783</v>
      </c>
      <c r="AF1034" s="44">
        <f t="shared" si="463"/>
        <v>5.2563093557635208</v>
      </c>
      <c r="AG1034" s="44">
        <f t="shared" si="464"/>
        <v>2.7006601013881727E-3</v>
      </c>
      <c r="AH1034" s="45">
        <f>AD1034+AB1034+SUM($AA$999:AA1034)</f>
        <v>18.853702336483281</v>
      </c>
      <c r="AI1034" s="45">
        <f>AD1034+AB1034+SUM($AA$999:AA1034)</f>
        <v>18.853702336483281</v>
      </c>
    </row>
    <row r="1035" spans="4:35" ht="14.4" x14ac:dyDescent="0.3">
      <c r="D1035" s="87"/>
      <c r="E1035" s="89">
        <v>41191.665972222225</v>
      </c>
      <c r="F1035" s="86">
        <f t="shared" si="465"/>
        <v>1308.1645833333387</v>
      </c>
      <c r="G1035" s="86">
        <v>4605</v>
      </c>
      <c r="H1035" s="86">
        <v>1.4</v>
      </c>
      <c r="I1035" s="86"/>
      <c r="J1035" s="86"/>
      <c r="K1035" s="86"/>
      <c r="L1035" s="79">
        <v>1037</v>
      </c>
      <c r="M1035" s="86"/>
      <c r="N1035" s="112">
        <v>7.28</v>
      </c>
      <c r="O1035" s="90"/>
      <c r="P1035" s="90"/>
      <c r="Q1035" s="90"/>
      <c r="R1035" s="87"/>
      <c r="S1035" s="87"/>
      <c r="V1035" s="43">
        <f t="shared" si="467"/>
        <v>3.4724535872241267E-6</v>
      </c>
      <c r="W1035" s="43">
        <f t="shared" si="468"/>
        <v>4.8733465565043414E-4</v>
      </c>
      <c r="X1035" s="43">
        <f t="shared" si="469"/>
        <v>1.417468981709443E-6</v>
      </c>
      <c r="Y1035" s="111">
        <f>Y1034</f>
        <v>6.7675079327422002E-3</v>
      </c>
      <c r="Z1035" s="1">
        <f t="shared" si="466"/>
        <v>-4.2537787495153507E-6</v>
      </c>
      <c r="AA1035" s="22">
        <f t="shared" si="470"/>
        <v>1.1421891977976502E-2</v>
      </c>
      <c r="AB1035" s="44">
        <f t="shared" si="471"/>
        <v>1.6029829209073208</v>
      </c>
      <c r="AC1035" s="44">
        <f t="shared" si="472"/>
        <v>0.13828794654895751</v>
      </c>
      <c r="AD1035" s="44">
        <f t="shared" si="473"/>
        <v>0.92775662313840535</v>
      </c>
      <c r="AE1035" s="44">
        <f t="shared" si="462"/>
        <v>0.13828794654895749</v>
      </c>
      <c r="AF1035" s="44">
        <f t="shared" si="463"/>
        <v>0.78906326063668708</v>
      </c>
      <c r="AG1035" s="44">
        <f t="shared" si="464"/>
        <v>4.0541595276087281E-4</v>
      </c>
      <c r="AH1035" s="45">
        <f>AD1035+AB1035+SUM($AA$999:AA1035)</f>
        <v>4.5374563342558005</v>
      </c>
      <c r="AI1035" s="77">
        <f>AI1034</f>
        <v>18.853702336483281</v>
      </c>
    </row>
    <row r="1036" spans="4:35" ht="14.4" x14ac:dyDescent="0.3">
      <c r="D1036" s="87"/>
      <c r="E1036" s="89">
        <v>42278.62777777778</v>
      </c>
      <c r="F1036" s="86">
        <f t="shared" si="465"/>
        <v>2395.1263888888934</v>
      </c>
      <c r="G1036" s="86">
        <v>22633</v>
      </c>
      <c r="H1036" s="86">
        <v>0.56999999999999995</v>
      </c>
      <c r="I1036" s="86"/>
      <c r="J1036" s="86">
        <v>26</v>
      </c>
      <c r="K1036" s="86"/>
      <c r="L1036" s="86">
        <v>1053</v>
      </c>
      <c r="M1036" s="86"/>
      <c r="N1036" s="112">
        <v>7.28</v>
      </c>
      <c r="O1036" s="90"/>
      <c r="P1036" s="90"/>
      <c r="Q1036" s="90"/>
      <c r="R1036" s="87"/>
      <c r="S1036" s="87"/>
      <c r="V1036" s="43">
        <f t="shared" si="467"/>
        <v>1.4355981316901726E-6</v>
      </c>
      <c r="W1036" s="43">
        <f t="shared" si="468"/>
        <v>2.0147619070667243E-4</v>
      </c>
      <c r="X1036" s="43">
        <f t="shared" si="469"/>
        <v>5.8601670857681845E-7</v>
      </c>
      <c r="Y1036" s="22">
        <f>X1036+W1036+SUM($V$1035:V1036)+$Y$1035</f>
        <v>6.9744781918763639E-3</v>
      </c>
      <c r="Z1036" s="1">
        <f t="shared" si="466"/>
        <v>6.3587428366926775E-8</v>
      </c>
      <c r="AA1036" s="22">
        <f t="shared" si="470"/>
        <v>5.7003320200953826E-2</v>
      </c>
      <c r="AB1036" s="44">
        <f t="shared" si="471"/>
        <v>8.0000186390598547</v>
      </c>
      <c r="AC1036" s="44">
        <f t="shared" si="472"/>
        <v>0.69015467072024794</v>
      </c>
      <c r="AD1036" s="44">
        <f t="shared" si="473"/>
        <v>4.630161794498366</v>
      </c>
      <c r="AE1036" s="44">
        <f t="shared" si="462"/>
        <v>0.69015467072024772</v>
      </c>
      <c r="AF1036" s="44">
        <f t="shared" si="463"/>
        <v>3.937983811404445</v>
      </c>
      <c r="AG1036" s="44">
        <f t="shared" si="464"/>
        <v>2.0233123736735754E-3</v>
      </c>
      <c r="AH1036" s="45">
        <f>AD1036+AB1036+SUM($AA$999:AA1036)</f>
        <v>14.693900543969248</v>
      </c>
      <c r="AI1036" s="45">
        <f>AD1036+AB1036+SUM($AA$1035:AA1036)+$AI$1035-$AH$1035</f>
        <v>27.01485164796463</v>
      </c>
    </row>
    <row r="1037" spans="4:35" ht="14.4" x14ac:dyDescent="0.3">
      <c r="E1037" s="28">
        <v>42376.650694444441</v>
      </c>
      <c r="F1037" s="86">
        <f t="shared" si="465"/>
        <v>2493.1493055555547</v>
      </c>
      <c r="G1037" s="10">
        <v>18568</v>
      </c>
      <c r="H1037" s="10">
        <v>4.2300000000000004</v>
      </c>
      <c r="J1037" s="10">
        <v>24</v>
      </c>
      <c r="L1037" s="17">
        <v>1018</v>
      </c>
      <c r="N1037" s="112">
        <v>7.28</v>
      </c>
      <c r="V1037" s="43">
        <f t="shared" si="467"/>
        <v>1.0299539392539812E-5</v>
      </c>
      <c r="W1037" s="43">
        <f t="shared" si="468"/>
        <v>1.445468559087037E-3</v>
      </c>
      <c r="X1037" s="43">
        <f t="shared" si="469"/>
        <v>4.2043118066526401E-6</v>
      </c>
      <c r="Y1037" s="22">
        <f>X1037+W1037+SUM($V$1035:V1037)+$Y$1035</f>
        <v>8.2323883947473444E-3</v>
      </c>
      <c r="Z1037" s="1">
        <f t="shared" si="466"/>
        <v>7.682540898050159E-7</v>
      </c>
      <c r="AA1037" s="22">
        <f t="shared" si="470"/>
        <v>4.5210838638458442E-2</v>
      </c>
      <c r="AB1037" s="44">
        <f t="shared" si="471"/>
        <v>6.3450260532217735</v>
      </c>
      <c r="AC1037" s="44">
        <f t="shared" si="472"/>
        <v>0.54737989547825394</v>
      </c>
      <c r="AD1037" s="44">
        <f t="shared" si="473"/>
        <v>3.6723035960547108</v>
      </c>
      <c r="AE1037" s="44">
        <f t="shared" ref="AE1037" si="474">AD1037/(1+($A$28/(10^-N1037))+(($A$28*$A$29)/(10^-N1037)^2))*1</f>
        <v>0.54737989547825405</v>
      </c>
      <c r="AF1037" s="44">
        <f t="shared" ref="AF1037" si="475">AD1037/(1+($A$28/(10^-N1037))+(($A$28*$A$29)/(10^-N1037)^2))*($A$28/(10^-N1037))</f>
        <v>3.1233189580997229</v>
      </c>
      <c r="AG1037" s="44">
        <f t="shared" ref="AG1037" si="476">AD1037/(1+($A$28/(10^-N1037))+(($A$28*$A$29)/(10^-N1037)^2))*(($A$28*$A$29)/(10^-N1037)^2)</f>
        <v>1.6047424767342191E-3</v>
      </c>
      <c r="AH1037" s="45">
        <f>AD1037+AB1037+SUM($AA$999:AA1037)</f>
        <v>12.12626059832597</v>
      </c>
      <c r="AI1037" s="45">
        <f>AD1037+AB1037+SUM($AA$1035:AA1037)+$AI$1035-$AH$1035</f>
        <v>24.447211702321354</v>
      </c>
    </row>
    <row r="1038" spans="4:35" ht="14.4" x14ac:dyDescent="0.3">
      <c r="D1038" s="16" t="s">
        <v>347</v>
      </c>
      <c r="E1038" s="28">
        <v>42384.709722222222</v>
      </c>
      <c r="F1038" s="86">
        <f t="shared" si="465"/>
        <v>2501.2083333333358</v>
      </c>
      <c r="G1038"/>
      <c r="H1038"/>
      <c r="L1038" s="17">
        <v>1018</v>
      </c>
      <c r="N1038" s="112">
        <v>7.28</v>
      </c>
      <c r="V1038" s="43">
        <f t="shared" si="467"/>
        <v>0</v>
      </c>
      <c r="W1038" s="43">
        <f t="shared" si="468"/>
        <v>0</v>
      </c>
      <c r="X1038" s="43">
        <f t="shared" si="469"/>
        <v>0</v>
      </c>
      <c r="Y1038" s="186">
        <f>X1038+W1038+SUM($V$1038:V1038)+$Y$1037</f>
        <v>8.2323883947473444E-3</v>
      </c>
      <c r="Z1038" s="1">
        <f t="shared" si="466"/>
        <v>9.8394196293152044E-7</v>
      </c>
      <c r="AA1038" s="22">
        <f t="shared" si="470"/>
        <v>0</v>
      </c>
      <c r="AB1038" s="44">
        <f t="shared" si="471"/>
        <v>0</v>
      </c>
      <c r="AC1038" s="44">
        <f t="shared" si="472"/>
        <v>0</v>
      </c>
      <c r="AD1038" s="44">
        <f t="shared" si="473"/>
        <v>0</v>
      </c>
      <c r="AE1038" s="44">
        <f t="shared" ref="AE1038:AE1046" si="477">AD1038/(1+($A$28/(10^-N1038))+(($A$28*$A$29)/(10^-N1038)^2))*1</f>
        <v>0</v>
      </c>
      <c r="AF1038" s="44">
        <f t="shared" ref="AF1038:AF1046" si="478">AD1038/(1+($A$28/(10^-N1038))+(($A$28*$A$29)/(10^-N1038)^2))*($A$28/(10^-N1038))</f>
        <v>0</v>
      </c>
      <c r="AG1038" s="44">
        <f t="shared" ref="AG1038:AG1046" si="479">AD1038/(1+($A$28/(10^-N1038))+(($A$28*$A$29)/(10^-N1038)^2))*(($A$28*$A$29)/(10^-N1038)^2)</f>
        <v>0</v>
      </c>
      <c r="AH1038" s="45">
        <f>AD1038+AB1038+SUM($AA$999:AA1038)</f>
        <v>2.108930949049487</v>
      </c>
      <c r="AI1038" s="77">
        <f>AI1037</f>
        <v>24.447211702321354</v>
      </c>
    </row>
    <row r="1039" spans="4:35" ht="14.4" x14ac:dyDescent="0.3">
      <c r="E1039" s="28">
        <v>42387.425000000003</v>
      </c>
      <c r="F1039" s="86">
        <f t="shared" si="465"/>
        <v>2503.9236111111168</v>
      </c>
      <c r="G1039" s="10">
        <v>5847</v>
      </c>
      <c r="H1039" s="10">
        <v>13.85</v>
      </c>
      <c r="J1039" s="10">
        <v>15</v>
      </c>
      <c r="K1039" s="17">
        <v>5</v>
      </c>
      <c r="L1039" s="17">
        <v>1093</v>
      </c>
      <c r="N1039" s="112">
        <v>7.28</v>
      </c>
      <c r="V1039" s="43">
        <f t="shared" si="467"/>
        <v>3.6207587839976702E-5</v>
      </c>
      <c r="W1039" s="43">
        <f t="shared" si="468"/>
        <v>5.0814825623150947E-3</v>
      </c>
      <c r="X1039" s="43">
        <f t="shared" si="469"/>
        <v>1.4780077365041076E-5</v>
      </c>
      <c r="Y1039" s="43">
        <f>X1039+W1039+SUM($V$1038:V1039)+$Y$1037</f>
        <v>1.3364858622267457E-2</v>
      </c>
      <c r="Z1039" s="1">
        <f t="shared" si="466"/>
        <v>3.1052774726831197E-5</v>
      </c>
      <c r="AA1039" s="22">
        <f t="shared" si="470"/>
        <v>1.528561488089125E-2</v>
      </c>
      <c r="AB1039" s="44">
        <f t="shared" si="471"/>
        <v>2.145229497606957</v>
      </c>
      <c r="AC1039" s="44">
        <f t="shared" si="472"/>
        <v>0.18506708850796902</v>
      </c>
      <c r="AD1039" s="44">
        <f t="shared" si="473"/>
        <v>1.2415920647677312</v>
      </c>
      <c r="AE1039" s="44">
        <f t="shared" si="477"/>
        <v>0.18506708850796907</v>
      </c>
      <c r="AF1039" s="44">
        <f t="shared" si="478"/>
        <v>1.0559824188504976</v>
      </c>
      <c r="AG1039" s="44">
        <f t="shared" si="479"/>
        <v>5.4255740926470995E-4</v>
      </c>
      <c r="AH1039" s="45">
        <f>AD1039+AB1039+SUM($AA$999:AA1039)</f>
        <v>5.511038126305067</v>
      </c>
      <c r="AI1039" s="45">
        <f>AD1039+AB1039+SUM($AA$1039:AA1039)+$AI$1038-$AH$1038</f>
        <v>25.740387930527447</v>
      </c>
    </row>
    <row r="1040" spans="4:35" ht="14.4" x14ac:dyDescent="0.3">
      <c r="E1040" s="28">
        <v>42391.523611111108</v>
      </c>
      <c r="F1040" s="86">
        <f t="shared" si="465"/>
        <v>2508.0222222222219</v>
      </c>
      <c r="G1040" s="10">
        <v>6561</v>
      </c>
      <c r="H1040" s="10">
        <v>33.36</v>
      </c>
      <c r="J1040" s="10">
        <v>29</v>
      </c>
      <c r="L1040" s="17">
        <v>1062</v>
      </c>
      <c r="N1040" s="112">
        <v>7.28</v>
      </c>
      <c r="V1040" s="43">
        <f t="shared" si="467"/>
        <v>8.4738391564488394E-5</v>
      </c>
      <c r="W1040" s="43">
        <f t="shared" si="468"/>
        <v>1.1892442572994481E-2</v>
      </c>
      <c r="X1040" s="43">
        <f t="shared" si="469"/>
        <v>3.4590539105990012E-5</v>
      </c>
      <c r="Y1040" s="43">
        <f>X1040+W1040+SUM($V$1038:V1040)+$Y$1037</f>
        <v>2.0280367486252282E-2</v>
      </c>
      <c r="Z1040" s="1">
        <f t="shared" si="466"/>
        <v>7.5895190038702742E-4</v>
      </c>
      <c r="AA1040" s="22">
        <f t="shared" si="470"/>
        <v>1.6665725031612962E-2</v>
      </c>
      <c r="AB1040" s="44">
        <f t="shared" si="471"/>
        <v>2.3389183369729252</v>
      </c>
      <c r="AC1040" s="44">
        <f t="shared" si="472"/>
        <v>0.20177645672145555</v>
      </c>
      <c r="AD1040" s="44">
        <f t="shared" si="473"/>
        <v>1.3536931365920375</v>
      </c>
      <c r="AE1040" s="44">
        <f t="shared" si="477"/>
        <v>0.20177645672145564</v>
      </c>
      <c r="AF1040" s="44">
        <f t="shared" si="478"/>
        <v>1.1513251359472836</v>
      </c>
      <c r="AG1040" s="44">
        <f t="shared" si="479"/>
        <v>5.9154392329834374E-4</v>
      </c>
      <c r="AH1040" s="45">
        <f>AD1040+AB1040+SUM($AA$999:AA1040)</f>
        <v>5.8334937625269543</v>
      </c>
      <c r="AI1040" s="45">
        <f>AD1040+AB1040+SUM($AA$1039:AA1040)+$AI$1038-$AH$1038</f>
        <v>26.062843566749333</v>
      </c>
    </row>
    <row r="1041" spans="4:37" ht="14.4" x14ac:dyDescent="0.3">
      <c r="E1041" s="28">
        <v>42398.498611111114</v>
      </c>
      <c r="F1041" s="86">
        <f t="shared" si="465"/>
        <v>2514.9972222222277</v>
      </c>
      <c r="G1041" s="10">
        <v>7335</v>
      </c>
      <c r="H1041" s="10">
        <v>60.25</v>
      </c>
      <c r="J1041" s="10">
        <v>16</v>
      </c>
      <c r="L1041" s="17">
        <v>1061</v>
      </c>
      <c r="N1041" s="112">
        <v>7.28</v>
      </c>
      <c r="V1041" s="43">
        <f t="shared" si="467"/>
        <v>1.5289810144420655E-4</v>
      </c>
      <c r="W1041" s="43">
        <f t="shared" si="468"/>
        <v>2.1458182735995257E-2</v>
      </c>
      <c r="X1041" s="43">
        <f t="shared" si="469"/>
        <v>6.2413596241232656E-5</v>
      </c>
      <c r="Y1041" s="43">
        <f>X1041+W1041+SUM($V$1038:V1041)+$Y$1037</f>
        <v>3.0026828807832508E-2</v>
      </c>
      <c r="Z1041" s="1">
        <f t="shared" si="466"/>
        <v>1.5679856967502081E-3</v>
      </c>
      <c r="AA1041" s="22">
        <f t="shared" si="470"/>
        <v>1.86142335949088E-2</v>
      </c>
      <c r="AB1041" s="44">
        <f t="shared" si="471"/>
        <v>2.6123779314278042</v>
      </c>
      <c r="AC1041" s="44">
        <f t="shared" si="472"/>
        <v>0.22536757880270097</v>
      </c>
      <c r="AD1041" s="44">
        <f t="shared" si="473"/>
        <v>1.5119630386647644</v>
      </c>
      <c r="AE1041" s="44">
        <f t="shared" si="477"/>
        <v>0.22536757880270095</v>
      </c>
      <c r="AF1041" s="44">
        <f t="shared" si="478"/>
        <v>1.2859347543272588</v>
      </c>
      <c r="AG1041" s="44">
        <f t="shared" si="479"/>
        <v>6.6070553480495578E-4</v>
      </c>
      <c r="AH1041" s="45">
        <f>AD1041+AB1041+SUM($AA$999:AA1041)</f>
        <v>6.283837492649468</v>
      </c>
      <c r="AI1041" s="45">
        <f>AD1041+AB1041+SUM($AA$1039:AA1041)+$AI$1038-$AH$1038</f>
        <v>26.513187296871848</v>
      </c>
    </row>
    <row r="1042" spans="4:37" ht="14.4" x14ac:dyDescent="0.3">
      <c r="E1042" s="28">
        <v>42403.451388888891</v>
      </c>
      <c r="F1042" s="86">
        <f t="shared" si="465"/>
        <v>2519.9500000000044</v>
      </c>
      <c r="G1042" s="10">
        <v>8281</v>
      </c>
      <c r="H1042" s="10">
        <v>74.819999999999993</v>
      </c>
      <c r="J1042" s="10">
        <v>17</v>
      </c>
      <c r="L1042" s="17">
        <v>1050</v>
      </c>
      <c r="N1042" s="112">
        <v>7.28</v>
      </c>
      <c r="V1042" s="43">
        <f t="shared" si="467"/>
        <v>1.8790427487664594E-4</v>
      </c>
      <c r="W1042" s="43">
        <f t="shared" si="468"/>
        <v>2.6371055160871848E-2</v>
      </c>
      <c r="X1042" s="43">
        <f t="shared" si="469"/>
        <v>7.6703251599445909E-5</v>
      </c>
      <c r="Y1042" s="43">
        <f>X1042+W1042+SUM($V$1038:V1042)+$Y$1037</f>
        <v>3.5141895162943956E-2</v>
      </c>
      <c r="Z1042" s="1">
        <f t="shared" si="466"/>
        <v>1.3608157808533724E-3</v>
      </c>
      <c r="AA1042" s="22">
        <f t="shared" si="470"/>
        <v>2.0797050257330998E-2</v>
      </c>
      <c r="AB1042" s="44">
        <f t="shared" si="471"/>
        <v>2.9187210343114112</v>
      </c>
      <c r="AC1042" s="44">
        <f t="shared" si="472"/>
        <v>0.25179553264093113</v>
      </c>
      <c r="AD1042" s="44">
        <f t="shared" si="473"/>
        <v>1.689264891944753</v>
      </c>
      <c r="AE1042" s="44">
        <f t="shared" si="477"/>
        <v>0.25179553264093119</v>
      </c>
      <c r="AF1042" s="44">
        <f t="shared" si="478"/>
        <v>1.4367311754757004</v>
      </c>
      <c r="AG1042" s="44">
        <f t="shared" si="479"/>
        <v>7.3818382812138256E-4</v>
      </c>
      <c r="AH1042" s="45">
        <f>AD1042+AB1042+SUM($AA$999:AA1042)</f>
        <v>6.788279499070395</v>
      </c>
      <c r="AI1042" s="45">
        <f>AD1042+AB1042+SUM($AA$1039:AA1042)+$AI$1038-$AH$1038</f>
        <v>27.017629303292775</v>
      </c>
    </row>
    <row r="1043" spans="4:37" ht="14.4" x14ac:dyDescent="0.3">
      <c r="E1043" s="28">
        <v>42412.515972222223</v>
      </c>
      <c r="F1043" s="86">
        <f t="shared" si="465"/>
        <v>2529.0145833333372</v>
      </c>
      <c r="G1043" s="10">
        <v>8653</v>
      </c>
      <c r="H1043" s="10">
        <v>84.21</v>
      </c>
      <c r="J1043" s="10">
        <v>15</v>
      </c>
      <c r="L1043" s="17">
        <v>1027</v>
      </c>
      <c r="N1043" s="112">
        <v>7.28</v>
      </c>
      <c r="V1043" s="43">
        <f t="shared" si="467"/>
        <v>2.06853926248662E-4</v>
      </c>
      <c r="W1043" s="43">
        <f t="shared" si="468"/>
        <v>2.9030506639231141E-2</v>
      </c>
      <c r="X1043" s="43">
        <f t="shared" si="469"/>
        <v>8.4438572564675244E-5</v>
      </c>
      <c r="Y1043" s="43">
        <f>X1043+W1043+SUM($V$1038:V1043)+$Y$1037</f>
        <v>3.8015935888517143E-2</v>
      </c>
      <c r="Z1043" s="1">
        <f t="shared" si="466"/>
        <v>8.3541149920804522E-4</v>
      </c>
      <c r="AA1043" s="22">
        <f t="shared" si="470"/>
        <v>2.125527875346957E-2</v>
      </c>
      <c r="AB1043" s="44">
        <f t="shared" si="471"/>
        <v>2.9830302095863566</v>
      </c>
      <c r="AC1043" s="44">
        <f t="shared" si="472"/>
        <v>0.257343429425755</v>
      </c>
      <c r="AD1043" s="44">
        <f t="shared" si="473"/>
        <v>1.7264850410253982</v>
      </c>
      <c r="AE1043" s="44">
        <f t="shared" si="477"/>
        <v>0.25734342942575494</v>
      </c>
      <c r="AF1043" s="44">
        <f t="shared" si="478"/>
        <v>1.4683871631156575</v>
      </c>
      <c r="AG1043" s="44">
        <f t="shared" si="479"/>
        <v>7.5444848398596319E-4</v>
      </c>
      <c r="AH1043" s="45">
        <f>AD1043+AB1043+SUM($AA$999:AA1043)</f>
        <v>6.9110641021794557</v>
      </c>
      <c r="AI1043" s="45">
        <f>AD1043+AB1043+SUM($AA$1039:AA1043)+$AI$1038-$AH$1038</f>
        <v>27.140413906401836</v>
      </c>
    </row>
    <row r="1044" spans="4:37" ht="14.4" x14ac:dyDescent="0.3">
      <c r="E1044" s="28">
        <v>42440.506944444445</v>
      </c>
      <c r="F1044" s="86">
        <f t="shared" si="465"/>
        <v>2557.0055555555591</v>
      </c>
      <c r="G1044" s="10">
        <v>9319</v>
      </c>
      <c r="H1044" s="10">
        <v>92.43</v>
      </c>
      <c r="J1044" s="10">
        <v>13</v>
      </c>
      <c r="K1044" s="17">
        <v>5</v>
      </c>
      <c r="L1044" s="17">
        <v>1080</v>
      </c>
      <c r="N1044" s="112">
        <v>7.28</v>
      </c>
      <c r="V1044" s="43">
        <f t="shared" si="467"/>
        <v>2.3876263663899719E-4</v>
      </c>
      <c r="W1044" s="43">
        <f t="shared" si="468"/>
        <v>3.3508671717530789E-2</v>
      </c>
      <c r="X1044" s="43">
        <f t="shared" si="469"/>
        <v>9.7463831531723494E-5</v>
      </c>
      <c r="Y1044" s="43">
        <f>X1044+W1044+SUM($V$1038:V1044)+$Y$1037</f>
        <v>4.2745888862422837E-2</v>
      </c>
      <c r="Z1044" s="1">
        <f t="shared" si="466"/>
        <v>2.6319015535321072E-4</v>
      </c>
      <c r="AA1044" s="22">
        <f t="shared" si="470"/>
        <v>2.4072584775925721E-2</v>
      </c>
      <c r="AB1044" s="44">
        <f t="shared" si="471"/>
        <v>3.3784194713368976</v>
      </c>
      <c r="AC1044" s="44">
        <f t="shared" si="472"/>
        <v>0.29145331817244341</v>
      </c>
      <c r="AD1044" s="44">
        <f t="shared" si="473"/>
        <v>1.9553240395714577</v>
      </c>
      <c r="AE1044" s="44">
        <f t="shared" si="477"/>
        <v>0.29145331817244347</v>
      </c>
      <c r="AF1044" s="44">
        <f t="shared" si="478"/>
        <v>1.6630162736498002</v>
      </c>
      <c r="AG1044" s="44">
        <f t="shared" si="479"/>
        <v>8.5444774921411798E-4</v>
      </c>
      <c r="AH1044" s="45">
        <f>AD1044+AB1044+SUM($AA$999:AA1044)</f>
        <v>7.5593649472519822</v>
      </c>
      <c r="AI1044" s="45">
        <f>AD1044+AB1044+SUM($AA$1039:AA1044)+$AI$1038-$AH$1038</f>
        <v>27.788714751474362</v>
      </c>
    </row>
    <row r="1045" spans="4:37" ht="14.4" x14ac:dyDescent="0.3">
      <c r="E1045" s="28">
        <v>42461.466666666667</v>
      </c>
      <c r="F1045" s="86">
        <f t="shared" si="465"/>
        <v>2577.965277777781</v>
      </c>
      <c r="G1045" s="10">
        <v>9848</v>
      </c>
      <c r="H1045" s="10">
        <v>94.72</v>
      </c>
      <c r="J1045" s="10">
        <v>15</v>
      </c>
      <c r="L1045" s="17">
        <v>1059</v>
      </c>
      <c r="N1045" s="112">
        <v>7.28</v>
      </c>
      <c r="V1045" s="43">
        <f t="shared" si="467"/>
        <v>2.3992047196927922E-4</v>
      </c>
      <c r="W1045" s="43">
        <f t="shared" si="468"/>
        <v>3.3671165835251725E-2</v>
      </c>
      <c r="X1045" s="43">
        <f t="shared" si="469"/>
        <v>9.7936464390702602E-5</v>
      </c>
      <c r="Y1045" s="43">
        <f>X1045+W1045+SUM($V$1038:V1045)+$Y$1037</f>
        <v>4.3148776084972029E-2</v>
      </c>
      <c r="Z1045" s="1">
        <f t="shared" si="466"/>
        <v>1.3796637307276271E-4</v>
      </c>
      <c r="AA1045" s="22">
        <f t="shared" si="470"/>
        <v>2.4944434205589755E-2</v>
      </c>
      <c r="AB1045" s="44">
        <f t="shared" si="471"/>
        <v>3.5007774614184859</v>
      </c>
      <c r="AC1045" s="44">
        <f t="shared" si="472"/>
        <v>0.30200903587320549</v>
      </c>
      <c r="AD1045" s="44">
        <f t="shared" si="473"/>
        <v>2.0261410359421013</v>
      </c>
      <c r="AE1045" s="44">
        <f t="shared" si="477"/>
        <v>0.30200903587320549</v>
      </c>
      <c r="AF1045" s="44">
        <f t="shared" si="478"/>
        <v>1.7232466063373635</v>
      </c>
      <c r="AG1045" s="44">
        <f t="shared" si="479"/>
        <v>8.8539373153235428E-4</v>
      </c>
      <c r="AH1045" s="45">
        <f>AD1045+AB1045+SUM($AA$999:AA1045)</f>
        <v>7.7774843679098034</v>
      </c>
      <c r="AI1045" s="45">
        <f>AD1045+AB1045+SUM($AA$1039:AA1045)+$AI$1038-$AH$1038</f>
        <v>28.006834172132184</v>
      </c>
    </row>
    <row r="1046" spans="4:37" ht="14.4" x14ac:dyDescent="0.3">
      <c r="E1046" s="28">
        <v>42474.609722222223</v>
      </c>
      <c r="F1046" s="86">
        <f t="shared" si="465"/>
        <v>2591.1083333333372</v>
      </c>
      <c r="G1046" s="10">
        <v>10751</v>
      </c>
      <c r="H1046" s="10">
        <v>96.88</v>
      </c>
      <c r="J1046" s="10">
        <v>15</v>
      </c>
      <c r="L1046" s="17">
        <v>1052</v>
      </c>
      <c r="N1046" s="112">
        <v>7.28</v>
      </c>
      <c r="V1046" s="43">
        <f t="shared" si="467"/>
        <v>2.4376959038011265E-4</v>
      </c>
      <c r="W1046" s="43">
        <f t="shared" si="468"/>
        <v>3.4211362773290802E-2</v>
      </c>
      <c r="X1046" s="43">
        <f t="shared" si="469"/>
        <v>9.9507689409910041E-5</v>
      </c>
      <c r="Y1046" s="43">
        <f>X1046+W1046+SUM($V$1038:V1046)+$Y$1037</f>
        <v>4.3934313838410427E-2</v>
      </c>
      <c r="Z1046" s="1">
        <f t="shared" si="466"/>
        <v>9.198770670192201E-5</v>
      </c>
      <c r="AA1046" s="22">
        <f t="shared" si="470"/>
        <v>2.7051681112475138E-2</v>
      </c>
      <c r="AB1046" s="44">
        <f t="shared" si="471"/>
        <v>3.7965148758840774</v>
      </c>
      <c r="AC1046" s="44">
        <f t="shared" si="472"/>
        <v>0.32752204616840941</v>
      </c>
      <c r="AD1046" s="44">
        <f t="shared" si="473"/>
        <v>2.1973046468587909</v>
      </c>
      <c r="AE1046" s="44">
        <f t="shared" si="477"/>
        <v>0.32752204616840935</v>
      </c>
      <c r="AF1046" s="44">
        <f t="shared" si="478"/>
        <v>1.8688224109868592</v>
      </c>
      <c r="AG1046" s="44">
        <f t="shared" si="479"/>
        <v>9.6018970352233692E-4</v>
      </c>
      <c r="AH1046" s="45">
        <f>AD1046+AB1046+SUM($AA$999:AA1046)</f>
        <v>8.2714370744045596</v>
      </c>
      <c r="AI1046" s="45">
        <f>AD1046+AB1046+SUM($AA$1039:AA1046)+$AI$1038-$AH$1038</f>
        <v>28.50078687862694</v>
      </c>
    </row>
    <row r="1047" spans="4:37" ht="14.4" x14ac:dyDescent="0.3">
      <c r="E1047" s="28">
        <v>42507.461111111108</v>
      </c>
      <c r="F1047" s="86">
        <f t="shared" si="465"/>
        <v>2623.9597222222219</v>
      </c>
      <c r="G1047" s="10">
        <v>11141</v>
      </c>
      <c r="H1047" s="10">
        <v>102.13</v>
      </c>
      <c r="J1047" s="10">
        <v>16</v>
      </c>
      <c r="L1047" s="17">
        <v>1048</v>
      </c>
      <c r="N1047" s="112">
        <v>7.28</v>
      </c>
      <c r="V1047" s="43">
        <f t="shared" si="467"/>
        <v>2.5600253873579943E-4</v>
      </c>
      <c r="W1047" s="43">
        <f t="shared" si="468"/>
        <v>3.5928171803206101E-2</v>
      </c>
      <c r="X1047" s="43">
        <f t="shared" si="469"/>
        <v>1.0450122623149245E-4</v>
      </c>
      <c r="Y1047" s="43">
        <f>X1047+W1047+SUM($V$1038:V1047)+$Y$1037</f>
        <v>4.5912118943883105E-2</v>
      </c>
      <c r="Z1047" s="1">
        <f t="shared" si="466"/>
        <v>4.9019435431268292E-5</v>
      </c>
      <c r="AA1047" s="22">
        <f t="shared" si="470"/>
        <v>2.7926410301141111E-2</v>
      </c>
      <c r="AB1047" s="17">
        <f t="shared" si="471"/>
        <v>3.9192770200677489</v>
      </c>
      <c r="AC1047" s="17">
        <f t="shared" si="472"/>
        <v>0.33811262989309315</v>
      </c>
      <c r="AD1047" s="44">
        <f t="shared" si="473"/>
        <v>2.2683555550447667</v>
      </c>
      <c r="AE1047" s="44">
        <f t="shared" ref="AE1047:AE1051" si="480">AD1047/(1+($A$28/(10^-N1047))+(($A$28*$A$29)/(10^-N1047)^2))*1</f>
        <v>0.3381126298930931</v>
      </c>
      <c r="AF1047" s="44">
        <f t="shared" ref="AF1047:AF1051" si="481">AD1047/(1+($A$28/(10^-N1047))+(($A$28*$A$29)/(10^-N1047)^2))*($A$28/(10^-N1047))</f>
        <v>1.929251687249822</v>
      </c>
      <c r="AG1047" s="44">
        <f t="shared" ref="AG1047:AG1051" si="482">AD1047/(1+($A$28/(10^-N1047))+(($A$28*$A$29)/(10^-N1047)^2))*(($A$28*$A$29)/(10^-N1047)^2)</f>
        <v>9.9123790185187384E-4</v>
      </c>
      <c r="AH1047" s="45">
        <f>AD1047+AB1047+SUM($AA$999:AA1047)</f>
        <v>8.4931765370753478</v>
      </c>
      <c r="AI1047" s="45">
        <f>AD1047+AB1047+SUM($AA$1039:AA1047)+$AI$1038-$AH$1038</f>
        <v>28.72252634129773</v>
      </c>
    </row>
    <row r="1048" spans="4:37" ht="14.4" x14ac:dyDescent="0.3">
      <c r="E1048" s="28">
        <v>42548.478472222225</v>
      </c>
      <c r="F1048" s="86">
        <f t="shared" si="465"/>
        <v>2664.9770833333387</v>
      </c>
      <c r="G1048" s="10">
        <v>11927</v>
      </c>
      <c r="H1048" s="10">
        <v>100.27</v>
      </c>
      <c r="J1048" s="10">
        <v>17</v>
      </c>
      <c r="L1048" s="17">
        <v>1028</v>
      </c>
      <c r="N1048" s="112">
        <v>7.28</v>
      </c>
      <c r="V1048" s="43">
        <f t="shared" si="467"/>
        <v>2.465436306545737E-4</v>
      </c>
      <c r="W1048" s="43">
        <f t="shared" si="468"/>
        <v>3.4600679988901338E-2</v>
      </c>
      <c r="X1048" s="43">
        <f t="shared" si="469"/>
        <v>1.0064006337670067E-4</v>
      </c>
      <c r="Y1048" s="43">
        <f>X1048+W1048+SUM($V$1038:V1048)+$Y$1037</f>
        <v>4.4827309597378122E-2</v>
      </c>
      <c r="Z1048" s="1">
        <f t="shared" si="466"/>
        <v>2.0462832771238709E-5</v>
      </c>
      <c r="AA1048" s="22">
        <f t="shared" si="470"/>
        <v>2.9326078416446601E-2</v>
      </c>
      <c r="AB1048" s="17">
        <f t="shared" si="471"/>
        <v>4.1157106834309989</v>
      </c>
      <c r="AC1048" s="17">
        <f t="shared" si="472"/>
        <v>0.3550587916926321</v>
      </c>
      <c r="AD1048" s="44">
        <f t="shared" si="473"/>
        <v>2.3820452455683827</v>
      </c>
      <c r="AE1048" s="44">
        <f t="shared" si="480"/>
        <v>0.35505879169263205</v>
      </c>
      <c r="AF1048" s="44">
        <f t="shared" si="481"/>
        <v>2.025945535256938</v>
      </c>
      <c r="AG1048" s="44">
        <f t="shared" si="482"/>
        <v>1.0409186188127535E-3</v>
      </c>
      <c r="AH1048" s="45">
        <f>AD1048+AB1048+SUM($AA$999:AA1048)</f>
        <v>8.8326259693786611</v>
      </c>
      <c r="AI1048" s="45">
        <f>AD1048+AB1048+SUM($AA$1039:AA1048)+$AI$1038-$AH$1038</f>
        <v>29.061975773601041</v>
      </c>
    </row>
    <row r="1049" spans="4:37" ht="14.4" x14ac:dyDescent="0.3">
      <c r="E1049" s="28">
        <v>42576.456944444442</v>
      </c>
      <c r="F1049" s="86">
        <f t="shared" si="465"/>
        <v>2692.9555555555562</v>
      </c>
      <c r="G1049" s="10">
        <v>12026</v>
      </c>
      <c r="H1049" s="10">
        <v>101.77</v>
      </c>
      <c r="J1049" s="10">
        <v>19</v>
      </c>
      <c r="L1049" s="17">
        <v>1024</v>
      </c>
      <c r="N1049" s="112">
        <v>7.28</v>
      </c>
      <c r="V1049" s="43">
        <f t="shared" si="467"/>
        <v>2.4925816228786504E-4</v>
      </c>
      <c r="W1049" s="43">
        <f t="shared" si="468"/>
        <v>3.4981645581538608E-2</v>
      </c>
      <c r="X1049" s="43">
        <f t="shared" si="469"/>
        <v>1.0174814568605572E-4</v>
      </c>
      <c r="Y1049" s="43">
        <f>X1049+W1049+SUM($V$1038:V1049)+$Y$1037</f>
        <v>4.5458641434612618E-2</v>
      </c>
      <c r="Z1049" s="1">
        <f t="shared" si="466"/>
        <v>9.4498792237326298E-6</v>
      </c>
      <c r="AA1049" s="22">
        <f t="shared" si="470"/>
        <v>2.9454442956410191E-2</v>
      </c>
      <c r="AB1049" s="17">
        <f t="shared" si="471"/>
        <v>4.1337257518284689</v>
      </c>
      <c r="AC1049" s="17">
        <f t="shared" si="472"/>
        <v>0.35661293602139077</v>
      </c>
      <c r="AD1049" s="44">
        <f t="shared" si="473"/>
        <v>2.3924718064531265</v>
      </c>
      <c r="AE1049" s="44">
        <f t="shared" si="480"/>
        <v>0.35661293602139077</v>
      </c>
      <c r="AF1049" s="44">
        <f t="shared" si="481"/>
        <v>2.0348133955596883</v>
      </c>
      <c r="AG1049" s="44">
        <f t="shared" si="482"/>
        <v>1.045474872047366E-3</v>
      </c>
      <c r="AH1049" s="45">
        <f>AD1049+AB1049+SUM($AA$999:AA1049)</f>
        <v>8.8905220416172845</v>
      </c>
      <c r="AI1049" s="45">
        <f>AD1049+AB1049+SUM($AA$1039:AA1049)+$AI$1038-$AH$1038</f>
        <v>29.119871845839665</v>
      </c>
    </row>
    <row r="1050" spans="4:37" ht="14.4" x14ac:dyDescent="0.3">
      <c r="D1050" s="16" t="s">
        <v>409</v>
      </c>
      <c r="E1050" s="28">
        <v>42605.518055555556</v>
      </c>
      <c r="F1050" s="86">
        <f t="shared" si="465"/>
        <v>2722.0166666666701</v>
      </c>
      <c r="G1050" s="10">
        <v>14378</v>
      </c>
      <c r="H1050" s="10">
        <v>99.01</v>
      </c>
      <c r="J1050" s="10">
        <v>18</v>
      </c>
      <c r="K1050" s="17">
        <v>5</v>
      </c>
      <c r="L1050" s="17">
        <v>1082</v>
      </c>
      <c r="N1050" s="112">
        <v>7.28</v>
      </c>
      <c r="V1050" s="43">
        <f t="shared" si="467"/>
        <v>2.5623354133082226E-4</v>
      </c>
      <c r="W1050" s="43">
        <f t="shared" si="468"/>
        <v>3.596059140717546E-2</v>
      </c>
      <c r="X1050" s="43">
        <f t="shared" si="469"/>
        <v>1.0459552238402965E-4</v>
      </c>
      <c r="Y1050" s="43">
        <f>X1050+W1050+SUM($V$1038:V1050)+$Y$1037</f>
        <v>4.6696668178278264E-2</v>
      </c>
      <c r="Z1050" s="1">
        <f t="shared" si="466"/>
        <v>7.7089159801436423E-6</v>
      </c>
      <c r="AA1050" s="22">
        <f t="shared" si="470"/>
        <v>3.7209633948637133E-2</v>
      </c>
      <c r="AB1050" s="17">
        <f t="shared" si="471"/>
        <v>5.2221127487361763</v>
      </c>
      <c r="AC1050" s="17">
        <f t="shared" si="472"/>
        <v>0.45050713844231322</v>
      </c>
      <c r="AD1050" s="44">
        <f t="shared" si="473"/>
        <v>3.0223963251418859</v>
      </c>
      <c r="AE1050" s="44">
        <f t="shared" si="480"/>
        <v>0.45050713844231327</v>
      </c>
      <c r="AF1050" s="44">
        <f t="shared" si="481"/>
        <v>2.5705684441090932</v>
      </c>
      <c r="AG1050" s="44">
        <f t="shared" si="482"/>
        <v>1.3207425904795298E-3</v>
      </c>
      <c r="AH1050" s="45">
        <f>AD1050+AB1050+SUM($AA$999:AA1050)</f>
        <v>10.646043191162388</v>
      </c>
      <c r="AI1050" s="45">
        <f>AD1050+AB1050+SUM($AA$1039:AA1050)+$AI$1038-$AH$1038</f>
        <v>30.875392995384765</v>
      </c>
      <c r="AJ1050" s="1">
        <f>LINEST(AI1047:AI1050,F1047:F1050,TRUE,TRUE)</f>
        <v>1.9509926900880294E-2</v>
      </c>
      <c r="AK1050" s="1">
        <f>AJ1050/Z1050</f>
        <v>2530.8262473132781</v>
      </c>
    </row>
    <row r="1051" spans="4:37" ht="14.4" x14ac:dyDescent="0.3">
      <c r="E1051" s="28">
        <v>42640.602083333331</v>
      </c>
      <c r="F1051" s="86">
        <f t="shared" si="465"/>
        <v>2757.1006944444453</v>
      </c>
      <c r="G1051" s="10">
        <v>5378</v>
      </c>
      <c r="H1051" s="10">
        <v>0.41</v>
      </c>
      <c r="J1051" s="10">
        <v>39</v>
      </c>
      <c r="L1051" s="17">
        <v>1320</v>
      </c>
      <c r="N1051" s="112">
        <v>7.28</v>
      </c>
      <c r="V1051" s="17">
        <f t="shared" si="467"/>
        <v>1.2944564550252769E-6</v>
      </c>
      <c r="W1051" s="17">
        <f t="shared" si="468"/>
        <v>1.816679402383351E-4</v>
      </c>
      <c r="X1051" s="17">
        <f t="shared" si="469"/>
        <v>5.2840213039065349E-7</v>
      </c>
      <c r="Y1051" s="43">
        <f>X1051+W1051+SUM($V$1038:V1051)+$Y$1037</f>
        <v>1.0814972047542525E-2</v>
      </c>
      <c r="Z1051" s="1">
        <f t="shared" ref="Z1051" si="483">LINEST(Y1048:Y1051,E1048:E1051,TRUE,TRUE)</f>
        <v>-3.4490092865576089E-4</v>
      </c>
      <c r="AA1051" s="22">
        <f t="shared" si="470"/>
        <v>1.6979480036892536E-2</v>
      </c>
      <c r="AB1051" s="17">
        <f t="shared" si="471"/>
        <v>2.382951664882357</v>
      </c>
      <c r="AC1051" s="17">
        <f t="shared" si="472"/>
        <v>0.20557517373639767</v>
      </c>
      <c r="AD1051" s="44">
        <f t="shared" si="473"/>
        <v>1.3791782562860617</v>
      </c>
      <c r="AE1051" s="44">
        <f t="shared" si="480"/>
        <v>0.20557517373639767</v>
      </c>
      <c r="AF1051" s="44">
        <f t="shared" si="481"/>
        <v>1.1730004020051612</v>
      </c>
      <c r="AG1051" s="44">
        <f t="shared" si="482"/>
        <v>6.026805445029723E-4</v>
      </c>
      <c r="AH1051" s="45">
        <f>AD1051+AB1051+SUM($AA$999:AA1051)</f>
        <v>6.1806435184896369</v>
      </c>
      <c r="AI1051" s="45">
        <f>AD1051+AB1051+SUM($AA$1039:AA1051)+$AI$1038-$AH$1038</f>
        <v>26.409993322712019</v>
      </c>
    </row>
    <row r="1052" spans="4:37" x14ac:dyDescent="0.25">
      <c r="E1052" s="28">
        <v>42754.61041666667</v>
      </c>
      <c r="F1052" s="86">
        <f t="shared" si="465"/>
        <v>2871.1090277777839</v>
      </c>
      <c r="G1052" s="10">
        <v>6553</v>
      </c>
      <c r="H1052" s="10">
        <v>1.06</v>
      </c>
      <c r="J1052" s="10">
        <v>15</v>
      </c>
      <c r="L1052" s="17">
        <v>1286</v>
      </c>
      <c r="N1052" s="112">
        <v>7.28</v>
      </c>
      <c r="V1052" s="17">
        <f t="shared" si="467"/>
        <v>3.2604420939250865E-6</v>
      </c>
      <c r="W1052" s="17">
        <f t="shared" si="468"/>
        <v>4.5758032042736316E-4</v>
      </c>
      <c r="X1052" s="17">
        <f t="shared" si="469"/>
        <v>1.3309250703313435E-6</v>
      </c>
      <c r="AA1052" s="17">
        <f t="shared" si="470"/>
        <v>2.0156299095746309E-2</v>
      </c>
      <c r="AB1052" s="17">
        <f t="shared" si="471"/>
        <v>2.8287960752457648</v>
      </c>
      <c r="AC1052" s="17">
        <f t="shared" si="472"/>
        <v>0.24403778440138743</v>
      </c>
    </row>
    <row r="1053" spans="4:37" x14ac:dyDescent="0.25">
      <c r="E1053" s="28">
        <v>42814.603472222225</v>
      </c>
      <c r="F1053" s="86">
        <f t="shared" si="465"/>
        <v>2931.1020833333387</v>
      </c>
      <c r="G1053" s="10">
        <v>5983</v>
      </c>
      <c r="H1053" s="10">
        <v>1.19</v>
      </c>
      <c r="J1053" s="10">
        <v>16</v>
      </c>
      <c r="L1053" s="17">
        <v>1273</v>
      </c>
      <c r="N1053" s="112">
        <v>7.28</v>
      </c>
      <c r="V1053" s="17">
        <f t="shared" si="467"/>
        <v>3.623306079128125E-6</v>
      </c>
      <c r="W1053" s="17">
        <f t="shared" si="468"/>
        <v>5.0850575134672347E-4</v>
      </c>
      <c r="X1053" s="17">
        <f t="shared" si="469"/>
        <v>1.4790475522263288E-6</v>
      </c>
      <c r="AA1053" s="17">
        <f t="shared" si="470"/>
        <v>1.821700863144838E-2</v>
      </c>
      <c r="AB1053" s="17">
        <f t="shared" si="471"/>
        <v>2.5566301767289468</v>
      </c>
      <c r="AC1053" s="17">
        <f t="shared" si="472"/>
        <v>0.22055826834688122</v>
      </c>
    </row>
    <row r="1054" spans="4:37" x14ac:dyDescent="0.25">
      <c r="D1054" s="16" t="s">
        <v>164</v>
      </c>
      <c r="E1054" s="28">
        <v>42818.438194444447</v>
      </c>
      <c r="F1054" s="86">
        <f t="shared" si="465"/>
        <v>2934.9368055555606</v>
      </c>
      <c r="G1054" s="10">
        <v>6112</v>
      </c>
      <c r="H1054" s="10">
        <v>1.9</v>
      </c>
      <c r="J1054" s="10">
        <v>16</v>
      </c>
      <c r="L1054" s="17">
        <v>1253</v>
      </c>
      <c r="N1054" s="112">
        <v>7.28</v>
      </c>
      <c r="V1054" s="17">
        <f t="shared" si="467"/>
        <v>5.6942211427913459E-6</v>
      </c>
      <c r="W1054" s="17">
        <f t="shared" si="468"/>
        <v>7.9914424487325265E-4</v>
      </c>
      <c r="X1054" s="17">
        <f t="shared" si="469"/>
        <v>2.3244030891002008E-6</v>
      </c>
      <c r="AA1054" s="17">
        <f t="shared" si="470"/>
        <v>1.8317410328810901E-2</v>
      </c>
      <c r="AB1054" s="17">
        <f t="shared" si="471"/>
        <v>2.5707208550870111</v>
      </c>
      <c r="AC1054" s="17">
        <f t="shared" si="472"/>
        <v>0.22177385895000237</v>
      </c>
    </row>
    <row r="1055" spans="4:37" x14ac:dyDescent="0.25">
      <c r="E1055" s="28">
        <v>42818.525000000001</v>
      </c>
      <c r="F1055" s="86">
        <f t="shared" si="465"/>
        <v>2935.0236111111153</v>
      </c>
      <c r="G1055" s="10">
        <v>1777</v>
      </c>
      <c r="H1055" s="10">
        <v>0.27</v>
      </c>
      <c r="J1055" s="10">
        <v>29</v>
      </c>
      <c r="K1055" s="17">
        <v>5</v>
      </c>
      <c r="L1055" s="17">
        <v>1093</v>
      </c>
      <c r="N1055" s="112">
        <v>7.28</v>
      </c>
      <c r="V1055" s="17">
        <f t="shared" si="467"/>
        <v>7.0585189290929333E-7</v>
      </c>
      <c r="W1055" s="17">
        <f t="shared" si="468"/>
        <v>9.9061392911557801E-5</v>
      </c>
      <c r="X1055" s="17">
        <f t="shared" si="469"/>
        <v>2.8813147209827368E-7</v>
      </c>
      <c r="AA1055" s="17">
        <f t="shared" si="470"/>
        <v>4.645551161851163E-3</v>
      </c>
      <c r="AB1055" s="17">
        <f t="shared" si="471"/>
        <v>0.65197072297717862</v>
      </c>
      <c r="AC1055" s="17">
        <f t="shared" si="472"/>
        <v>5.6244948910323417E-2</v>
      </c>
    </row>
    <row r="1056" spans="4:37" x14ac:dyDescent="0.25">
      <c r="E1056" s="28">
        <v>42962.632638888892</v>
      </c>
      <c r="F1056" s="86">
        <f t="shared" si="465"/>
        <v>3079.1312500000058</v>
      </c>
      <c r="G1056" s="10">
        <v>5237</v>
      </c>
      <c r="H1056" s="10">
        <v>0</v>
      </c>
      <c r="J1056" s="10">
        <v>16</v>
      </c>
      <c r="L1056" s="17">
        <v>1110</v>
      </c>
      <c r="V1056" s="17">
        <f t="shared" si="467"/>
        <v>0</v>
      </c>
      <c r="W1056" s="17">
        <f t="shared" si="468"/>
        <v>0</v>
      </c>
      <c r="X1056" s="17">
        <f t="shared" si="469"/>
        <v>0</v>
      </c>
      <c r="AA1056" s="17">
        <f t="shared" si="470"/>
        <v>1.3903854369944176E-2</v>
      </c>
      <c r="AB1056" s="17">
        <f t="shared" si="471"/>
        <v>1.9513090416874703</v>
      </c>
      <c r="AC1056" s="17">
        <f t="shared" si="472"/>
        <v>0.16833773893525827</v>
      </c>
    </row>
    <row r="1057" spans="4:35" x14ac:dyDescent="0.25">
      <c r="E1057" s="28">
        <v>43028.500694444447</v>
      </c>
      <c r="F1057" s="86">
        <f t="shared" si="465"/>
        <v>3144.9993055555606</v>
      </c>
      <c r="G1057" s="10">
        <v>5441</v>
      </c>
      <c r="H1057" s="10">
        <v>0.7</v>
      </c>
      <c r="J1057" s="10">
        <v>28</v>
      </c>
      <c r="L1057" s="17">
        <v>1081</v>
      </c>
      <c r="V1057" s="17">
        <f t="shared" si="467"/>
        <v>1.809895047150087E-6</v>
      </c>
      <c r="W1057" s="17">
        <f t="shared" si="468"/>
        <v>2.5400615369243934E-4</v>
      </c>
      <c r="X1057" s="17">
        <f t="shared" si="469"/>
        <v>7.3880615681191307E-7</v>
      </c>
      <c r="AA1057" s="17">
        <f t="shared" si="470"/>
        <v>1.4068055645062319E-2</v>
      </c>
      <c r="AB1057" s="17">
        <f t="shared" si="471"/>
        <v>1.9743535460579467</v>
      </c>
      <c r="AC1057" s="17">
        <f t="shared" si="472"/>
        <v>0.17032576834409813</v>
      </c>
    </row>
    <row r="1058" spans="4:35" x14ac:dyDescent="0.25">
      <c r="E1058" s="28">
        <v>43130.448611111111</v>
      </c>
      <c r="F1058" s="86"/>
      <c r="G1058" s="10">
        <v>5505.45</v>
      </c>
      <c r="H1058" s="10">
        <v>1.1499999999999999</v>
      </c>
      <c r="J1058" s="10">
        <v>318</v>
      </c>
      <c r="L1058" s="17">
        <v>1062</v>
      </c>
      <c r="V1058" s="17">
        <f t="shared" si="467"/>
        <v>2.9211375988957328E-6</v>
      </c>
      <c r="W1058" s="17">
        <f t="shared" si="468"/>
        <v>4.0996129972852669E-4</v>
      </c>
      <c r="X1058" s="17">
        <f t="shared" si="469"/>
        <v>1.1924196634259147E-6</v>
      </c>
      <c r="AA1058" s="17">
        <f t="shared" si="470"/>
        <v>1.3984501733774361E-2</v>
      </c>
      <c r="AB1058" s="17">
        <f t="shared" si="471"/>
        <v>1.9626273370351457</v>
      </c>
      <c r="AC1058" s="17">
        <f t="shared" si="472"/>
        <v>0.16931415846016429</v>
      </c>
    </row>
    <row r="1059" spans="4:35" x14ac:dyDescent="0.25">
      <c r="E1059" s="28"/>
      <c r="F1059" s="86"/>
    </row>
    <row r="1060" spans="4:35" x14ac:dyDescent="0.25">
      <c r="E1060" s="28"/>
      <c r="F1060" s="86"/>
    </row>
    <row r="1062" spans="4:35" ht="14.4" thickBot="1" x14ac:dyDescent="0.3">
      <c r="D1062" s="87" t="s">
        <v>125</v>
      </c>
      <c r="E1062" s="89">
        <f>E1063-1</f>
        <v>39883.509722222225</v>
      </c>
      <c r="F1062" s="86"/>
      <c r="G1062" s="86"/>
      <c r="H1062" s="86"/>
      <c r="I1062" s="86"/>
      <c r="J1062" s="86"/>
      <c r="K1062" s="86"/>
      <c r="L1062" s="86"/>
      <c r="M1062" s="86"/>
      <c r="N1062" s="86"/>
      <c r="O1062" s="90"/>
      <c r="P1062" s="90"/>
      <c r="Q1062" s="90"/>
      <c r="R1062" s="87"/>
      <c r="S1062" s="87"/>
    </row>
    <row r="1063" spans="4:35" ht="15" thickBot="1" x14ac:dyDescent="0.35">
      <c r="D1063" s="87"/>
      <c r="E1063" s="89">
        <v>39884.509722222225</v>
      </c>
      <c r="F1063" s="86">
        <f>E1063-E$1062</f>
        <v>1</v>
      </c>
      <c r="G1063" s="86">
        <v>5875</v>
      </c>
      <c r="H1063" s="86">
        <v>4.3899999999999997</v>
      </c>
      <c r="I1063" s="86"/>
      <c r="J1063" s="86">
        <v>826</v>
      </c>
      <c r="K1063" s="86"/>
      <c r="L1063" s="79">
        <v>1037</v>
      </c>
      <c r="M1063" s="86"/>
      <c r="N1063" s="42">
        <v>6.48</v>
      </c>
      <c r="O1063" s="95">
        <v>89.16</v>
      </c>
      <c r="P1063" s="94">
        <v>20.05</v>
      </c>
      <c r="Q1063" s="101">
        <f>P1063-S1063</f>
        <v>11.383225806451613</v>
      </c>
      <c r="R1063" s="88">
        <v>43.225806451612904</v>
      </c>
      <c r="S1063" s="85">
        <f>R1063*P1063/100</f>
        <v>8.6667741935483882</v>
      </c>
      <c r="T1063" s="40">
        <f>Q1063/$A$18+S1063</f>
        <v>13.409784946236559</v>
      </c>
      <c r="U1063" s="40">
        <f>$A$16-T1063</f>
        <v>103.59021505376344</v>
      </c>
      <c r="V1063" s="43">
        <f t="shared" ref="V1063:V1094" si="484">($A$15*L1063/1000/$A$13*H1063)/$Q$1063</f>
        <v>1.3015535846183143E-5</v>
      </c>
      <c r="W1063" s="43">
        <f t="shared" ref="W1063:W1094" si="485">($U$1063*L1063/1000/$A$13*H1063)/$Q$1063</f>
        <v>1.7977095431281043E-3</v>
      </c>
      <c r="X1063" s="43">
        <f t="shared" ref="X1063:X1094" si="486">($A$46*$S$1063*H1063*L1063/1000000)/$Q$1063</f>
        <v>7.5818577617356369E-6</v>
      </c>
      <c r="Y1063" s="22">
        <f>X1063+W1063+SUM($V$1063:V1063)</f>
        <v>1.818306936736023E-3</v>
      </c>
      <c r="Z1063" s="22"/>
      <c r="AA1063" s="22">
        <f t="shared" ref="AA1063:AA1094" si="487">($A$15*L1063/1000/$A$13*G1063)/$Q$1063</f>
        <v>1.7418285443354435E-2</v>
      </c>
      <c r="AB1063" s="44">
        <f t="shared" ref="AB1063:AB1094" si="488">($U$1063*L1063/1000/$A$13*G1063)/$Q$1063</f>
        <v>2.4058185799265637</v>
      </c>
      <c r="AC1063" s="44">
        <f t="shared" ref="AC1063:AC1094" si="489">($A$14*$S$1063/1000*G1063/1000000*L1063/1000*1000000)/$Q$1063</f>
        <v>0.30094570405694571</v>
      </c>
      <c r="AD1063" s="44">
        <f t="shared" ref="AD1063:AD1094" si="490">($A$14*((L1063/1000)*G1063/10^6)*(1+($A$28/(10^-N1063))+(($A$28*$A$29)/(10^-N1063)^2))*1000000)*$S$1063/1000/$Q$1063</f>
        <v>0.57312244327516426</v>
      </c>
      <c r="AE1063" s="44">
        <f>AD1063/(1+($A$28/(10^-N1063))+(($A$28*$A$29)/(10^-N1063)^2))*1</f>
        <v>0.30094570405694571</v>
      </c>
      <c r="AF1063" s="44">
        <f>AD1063/(1+($A$28/(10^-N1063))+(($A$28*$A$29)/(10^-N1063)^2))*($A$28/(10^-N1063))</f>
        <v>0.27215457743745725</v>
      </c>
      <c r="AG1063" s="44">
        <f>AD1063/(1+($A$28/(10^-N1063))+(($A$28*$A$29)/(10^-N1063)^2))*(($A$28*$A$29)/(10^-N1063)^2)</f>
        <v>2.2161780761314575E-5</v>
      </c>
      <c r="AH1063" s="45">
        <f>AD1063+AB1063+SUM($AA$1063:AA1063)</f>
        <v>2.9963593086450824</v>
      </c>
      <c r="AI1063" s="45">
        <f>AD1063+AB1063+SUM($AA$1063:AA1063)</f>
        <v>2.9963593086450824</v>
      </c>
    </row>
    <row r="1064" spans="4:35" ht="14.4" x14ac:dyDescent="0.3">
      <c r="D1064" s="87"/>
      <c r="E1064" s="89">
        <v>39891.497916666667</v>
      </c>
      <c r="F1064" s="86">
        <f t="shared" ref="F1064:F1121" si="491">E1064-E$1062</f>
        <v>7.9881944444423425</v>
      </c>
      <c r="G1064" s="86">
        <v>9024</v>
      </c>
      <c r="H1064" s="86">
        <v>4.21</v>
      </c>
      <c r="I1064" s="86"/>
      <c r="J1064" s="86">
        <v>1055</v>
      </c>
      <c r="K1064" s="86"/>
      <c r="L1064" s="79">
        <v>1037</v>
      </c>
      <c r="M1064" s="86"/>
      <c r="N1064" s="42">
        <v>6.48</v>
      </c>
      <c r="O1064" s="90"/>
      <c r="P1064" s="90"/>
      <c r="Q1064" s="90"/>
      <c r="R1064" s="88"/>
      <c r="S1064" s="87"/>
      <c r="V1064" s="43">
        <f t="shared" si="484"/>
        <v>1.2481869228344197E-5</v>
      </c>
      <c r="W1064" s="43">
        <f t="shared" si="485"/>
        <v>1.7239993568495034E-3</v>
      </c>
      <c r="X1064" s="43">
        <f t="shared" si="486"/>
        <v>7.270984322757865E-6</v>
      </c>
      <c r="Y1064" s="22">
        <f>X1064+W1064+SUM($V$1063:V1064)</f>
        <v>1.7567677462467885E-3</v>
      </c>
      <c r="Z1064" s="22"/>
      <c r="AA1064" s="22">
        <f t="shared" si="487"/>
        <v>2.675448644099241E-2</v>
      </c>
      <c r="AB1064" s="44">
        <f t="shared" si="488"/>
        <v>3.6953373387672017</v>
      </c>
      <c r="AC1064" s="44">
        <f t="shared" si="489"/>
        <v>0.46225260143146857</v>
      </c>
      <c r="AD1064" s="44">
        <f t="shared" si="490"/>
        <v>0.88031607287065217</v>
      </c>
      <c r="AE1064" s="44">
        <f t="shared" ref="AE1064:AE1100" si="492">AD1064/(1+($A$28/(10^-N1064))+(($A$28*$A$29)/(10^-N1064)^2))*1</f>
        <v>0.46225260143146851</v>
      </c>
      <c r="AF1064" s="44">
        <f t="shared" ref="AF1064:AF1100" si="493">AD1064/(1+($A$28/(10^-N1064))+(($A$28*$A$29)/(10^-N1064)^2))*($A$28/(10^-N1064))</f>
        <v>0.41802943094393424</v>
      </c>
      <c r="AG1064" s="44">
        <f t="shared" ref="AG1064:AG1100" si="494">AD1064/(1+($A$28/(10^-N1064))+(($A$28*$A$29)/(10^-N1064)^2))*(($A$28*$A$29)/(10^-N1064)^2)</f>
        <v>3.4040495249379185E-5</v>
      </c>
      <c r="AH1064" s="45">
        <f>AD1064+AB1064+SUM($AA$1063:AA1064)</f>
        <v>4.6198261835222008</v>
      </c>
      <c r="AI1064" s="45">
        <f>AD1064+AB1064+SUM($AA$1063:AA1064)</f>
        <v>4.6198261835222008</v>
      </c>
    </row>
    <row r="1065" spans="4:35" ht="14.4" x14ac:dyDescent="0.3">
      <c r="D1065" s="87"/>
      <c r="E1065" s="89">
        <v>39898.431250000001</v>
      </c>
      <c r="F1065" s="86">
        <f t="shared" si="491"/>
        <v>14.921527777776646</v>
      </c>
      <c r="G1065" s="86">
        <v>10850</v>
      </c>
      <c r="H1065" s="86">
        <v>4.04</v>
      </c>
      <c r="I1065" s="86"/>
      <c r="J1065" s="86">
        <v>1272</v>
      </c>
      <c r="K1065" s="86"/>
      <c r="L1065" s="79">
        <v>1037</v>
      </c>
      <c r="M1065" s="86"/>
      <c r="N1065" s="42">
        <v>6.48</v>
      </c>
      <c r="O1065" s="90"/>
      <c r="P1065" s="90"/>
      <c r="Q1065" s="90"/>
      <c r="R1065" s="87"/>
      <c r="S1065" s="87"/>
      <c r="V1065" s="43">
        <f t="shared" si="484"/>
        <v>1.197785075594075E-5</v>
      </c>
      <c r="W1065" s="43">
        <f t="shared" si="485"/>
        <v>1.6543841809197135E-3</v>
      </c>
      <c r="X1065" s="43">
        <f t="shared" si="486"/>
        <v>6.9773816303899722E-6</v>
      </c>
      <c r="Y1065" s="22">
        <f>X1065+W1065+SUM($V$1063:V1065)</f>
        <v>1.6988368183805717E-3</v>
      </c>
      <c r="Z1065" s="22"/>
      <c r="AA1065" s="22">
        <f t="shared" si="487"/>
        <v>3.2168237797514147E-2</v>
      </c>
      <c r="AB1065" s="44">
        <f t="shared" si="488"/>
        <v>4.443086228460122</v>
      </c>
      <c r="AC1065" s="44">
        <f t="shared" si="489"/>
        <v>0.55578908749240186</v>
      </c>
      <c r="AD1065" s="44">
        <f t="shared" si="490"/>
        <v>1.0584474058783886</v>
      </c>
      <c r="AE1065" s="44">
        <f t="shared" si="492"/>
        <v>0.55578908749240186</v>
      </c>
      <c r="AF1065" s="44">
        <f t="shared" si="493"/>
        <v>0.50261738982066573</v>
      </c>
      <c r="AG1065" s="44">
        <f t="shared" si="494"/>
        <v>4.0928565320895854E-5</v>
      </c>
      <c r="AH1065" s="45">
        <f>AD1065+AB1065+SUM($AA$1063:AA1065)</f>
        <v>5.5778746440203717</v>
      </c>
      <c r="AI1065" s="45">
        <f>AD1065+AB1065+SUM($AA$1063:AA1065)</f>
        <v>5.5778746440203717</v>
      </c>
    </row>
    <row r="1066" spans="4:35" ht="14.4" x14ac:dyDescent="0.3">
      <c r="D1066" s="87"/>
      <c r="E1066" s="89">
        <v>39913.711805555555</v>
      </c>
      <c r="F1066" s="86">
        <f t="shared" si="491"/>
        <v>30.202083333329938</v>
      </c>
      <c r="G1066" s="86">
        <v>38002</v>
      </c>
      <c r="H1066" s="86">
        <v>3.53</v>
      </c>
      <c r="I1066" s="86"/>
      <c r="J1066" s="86">
        <v>1627</v>
      </c>
      <c r="K1066" s="86"/>
      <c r="L1066" s="79">
        <v>1037</v>
      </c>
      <c r="M1066" s="86"/>
      <c r="N1066" s="42">
        <v>6.48</v>
      </c>
      <c r="O1066" s="90"/>
      <c r="P1066" s="90"/>
      <c r="Q1066" s="90"/>
      <c r="R1066" s="87"/>
      <c r="S1066" s="87"/>
      <c r="V1066" s="43">
        <f t="shared" si="484"/>
        <v>1.0465795338730407E-5</v>
      </c>
      <c r="W1066" s="43">
        <f t="shared" si="485"/>
        <v>1.4455386531303435E-3</v>
      </c>
      <c r="X1066" s="43">
        <f t="shared" si="486"/>
        <v>6.0965735532862881E-6</v>
      </c>
      <c r="Y1066" s="22">
        <f>X1066+W1066+SUM($V$1063:V1066)</f>
        <v>1.4995762778528285E-3</v>
      </c>
      <c r="Z1066" s="1">
        <f t="shared" ref="Z1066:Z1113" si="495">LINEST(Y1063:Y1066,E1063:E1066,TRUE,TRUE)</f>
        <v>-1.0992421828404959E-5</v>
      </c>
      <c r="AA1066" s="22">
        <f t="shared" si="487"/>
        <v>0.11266888228397534</v>
      </c>
      <c r="AB1066" s="44">
        <f t="shared" si="488"/>
        <v>15.561858327552216</v>
      </c>
      <c r="AC1066" s="44">
        <f t="shared" si="489"/>
        <v>1.9466448758420516</v>
      </c>
      <c r="AD1066" s="44">
        <f t="shared" si="490"/>
        <v>3.7071998449945189</v>
      </c>
      <c r="AE1066" s="44">
        <f t="shared" si="492"/>
        <v>1.9466448758420516</v>
      </c>
      <c r="AF1066" s="44">
        <f t="shared" si="493"/>
        <v>1.7604116173239577</v>
      </c>
      <c r="AG1066" s="44">
        <f t="shared" si="494"/>
        <v>1.4335182850918753E-4</v>
      </c>
      <c r="AH1066" s="45">
        <f>AD1066+AB1066+SUM($AA$1063:AA1066)</f>
        <v>19.45806806451257</v>
      </c>
      <c r="AI1066" s="45">
        <f>AD1066+AB1066+SUM($AA$1063:AA1066)</f>
        <v>19.45806806451257</v>
      </c>
    </row>
    <row r="1067" spans="4:35" ht="14.4" x14ac:dyDescent="0.3">
      <c r="D1067" s="92"/>
      <c r="E1067" s="89">
        <v>39921.545138888891</v>
      </c>
      <c r="F1067" s="86">
        <f t="shared" si="491"/>
        <v>38.035416666665697</v>
      </c>
      <c r="G1067" s="86">
        <v>46000</v>
      </c>
      <c r="H1067" s="86">
        <v>3.99</v>
      </c>
      <c r="I1067" s="86"/>
      <c r="J1067" s="86">
        <v>1829</v>
      </c>
      <c r="K1067" s="86"/>
      <c r="L1067" s="79">
        <v>1037</v>
      </c>
      <c r="M1067" s="86"/>
      <c r="N1067" s="42">
        <v>6.48</v>
      </c>
      <c r="O1067" s="90"/>
      <c r="P1067" s="90"/>
      <c r="Q1067" s="90"/>
      <c r="R1067" s="87"/>
      <c r="S1067" s="87"/>
      <c r="V1067" s="43">
        <f t="shared" si="484"/>
        <v>1.1829610028763267E-5</v>
      </c>
      <c r="W1067" s="43">
        <f t="shared" si="485"/>
        <v>1.6339091291756576E-3</v>
      </c>
      <c r="X1067" s="43">
        <f t="shared" si="486"/>
        <v>6.8910278973405907E-6</v>
      </c>
      <c r="Y1067" s="22">
        <f>X1067+W1067+SUM($V$1063:V1067)</f>
        <v>1.7005708182709601E-3</v>
      </c>
      <c r="Z1067" s="1">
        <f t="shared" si="495"/>
        <v>-4.0615033922618725E-6</v>
      </c>
      <c r="AA1067" s="22">
        <f t="shared" si="487"/>
        <v>0.13638146900328577</v>
      </c>
      <c r="AB1067" s="44">
        <f t="shared" si="488"/>
        <v>18.837047604531392</v>
      </c>
      <c r="AC1067" s="44">
        <f t="shared" si="489"/>
        <v>2.3563408317650221</v>
      </c>
      <c r="AD1067" s="44">
        <f t="shared" si="490"/>
        <v>4.4874267898991604</v>
      </c>
      <c r="AE1067" s="44">
        <f t="shared" si="492"/>
        <v>2.3563408317650225</v>
      </c>
      <c r="AF1067" s="44">
        <f t="shared" si="493"/>
        <v>2.130912436106049</v>
      </c>
      <c r="AG1067" s="44">
        <f t="shared" si="494"/>
        <v>1.7352202808859079E-4</v>
      </c>
      <c r="AH1067" s="45">
        <f>AD1067+AB1067+SUM($AA$1063:AA1067)</f>
        <v>23.649865755399674</v>
      </c>
      <c r="AI1067" s="45">
        <f>AD1067+AB1067+SUM($AA$1063:AA1067)</f>
        <v>23.649865755399674</v>
      </c>
    </row>
    <row r="1068" spans="4:35" ht="14.4" x14ac:dyDescent="0.3">
      <c r="D1068" s="92"/>
      <c r="E1068" s="89">
        <v>39940.671527777777</v>
      </c>
      <c r="F1068" s="86">
        <f t="shared" si="491"/>
        <v>57.161805555551837</v>
      </c>
      <c r="G1068" s="86">
        <v>61610</v>
      </c>
      <c r="H1068" s="86">
        <v>7.36</v>
      </c>
      <c r="I1068" s="86"/>
      <c r="J1068" s="86">
        <v>282</v>
      </c>
      <c r="K1068" s="86"/>
      <c r="L1068" s="79">
        <v>1037</v>
      </c>
      <c r="M1068" s="86"/>
      <c r="N1068" s="42">
        <v>6.48</v>
      </c>
      <c r="O1068" s="90"/>
      <c r="P1068" s="90"/>
      <c r="Q1068" s="90"/>
      <c r="R1068" s="87"/>
      <c r="S1068" s="87"/>
      <c r="V1068" s="43">
        <f t="shared" si="484"/>
        <v>2.1821035040525728E-5</v>
      </c>
      <c r="W1068" s="43">
        <f t="shared" si="485"/>
        <v>3.0139276167250226E-3</v>
      </c>
      <c r="X1068" s="43">
        <f t="shared" si="486"/>
        <v>1.2711269504868862E-5</v>
      </c>
      <c r="Y1068" s="22">
        <f>X1068+W1068+SUM($V$1063:V1068)</f>
        <v>3.1082305824683791E-3</v>
      </c>
      <c r="Z1068" s="1">
        <f t="shared" si="495"/>
        <v>3.4645280851633648E-5</v>
      </c>
      <c r="AA1068" s="22">
        <f t="shared" si="487"/>
        <v>0.18266222402809645</v>
      </c>
      <c r="AB1068" s="44">
        <f t="shared" si="488"/>
        <v>25.229358759025633</v>
      </c>
      <c r="AC1068" s="44">
        <f t="shared" si="489"/>
        <v>3.1559599705444139</v>
      </c>
      <c r="AD1068" s="44">
        <f t="shared" si="490"/>
        <v>6.0102253157758083</v>
      </c>
      <c r="AE1068" s="44">
        <f t="shared" si="492"/>
        <v>3.155959970544413</v>
      </c>
      <c r="AF1068" s="44">
        <f t="shared" si="493"/>
        <v>2.8540329388802963</v>
      </c>
      <c r="AG1068" s="44">
        <f t="shared" si="494"/>
        <v>2.3240635109865381E-4</v>
      </c>
      <c r="AH1068" s="45">
        <f>AD1068+AB1068+SUM($AA$1063:AA1068)</f>
        <v>31.747637659798659</v>
      </c>
      <c r="AI1068" s="45">
        <f>AD1068+AB1068+SUM($AA$1063:AA1068)</f>
        <v>31.747637659798659</v>
      </c>
    </row>
    <row r="1069" spans="4:35" ht="14.4" x14ac:dyDescent="0.3">
      <c r="D1069" s="92"/>
      <c r="E1069" s="89">
        <v>39960.392361111109</v>
      </c>
      <c r="F1069" s="86">
        <f t="shared" si="491"/>
        <v>76.882638888884685</v>
      </c>
      <c r="G1069" s="86">
        <v>84253.6</v>
      </c>
      <c r="H1069" s="86">
        <v>8.1</v>
      </c>
      <c r="I1069" s="86"/>
      <c r="J1069" s="86">
        <v>659</v>
      </c>
      <c r="K1069" s="86"/>
      <c r="L1069" s="79">
        <v>1037</v>
      </c>
      <c r="M1069" s="86"/>
      <c r="N1069" s="42">
        <v>6.48</v>
      </c>
      <c r="O1069" s="90"/>
      <c r="P1069" s="90"/>
      <c r="Q1069" s="90"/>
      <c r="R1069" s="87"/>
      <c r="S1069" s="87"/>
      <c r="V1069" s="43">
        <f t="shared" si="484"/>
        <v>2.4014997802752496E-5</v>
      </c>
      <c r="W1069" s="43">
        <f t="shared" si="485"/>
        <v>3.3169583825370494E-3</v>
      </c>
      <c r="X1069" s="43">
        <f t="shared" si="486"/>
        <v>1.3989304753999694E-5</v>
      </c>
      <c r="Y1069" s="22">
        <f>X1069+W1069+SUM($V$1063:V1069)</f>
        <v>3.4365543813322892E-3</v>
      </c>
      <c r="Z1069" s="1">
        <f t="shared" si="495"/>
        <v>4.5152837761090173E-5</v>
      </c>
      <c r="AA1069" s="22">
        <f t="shared" si="487"/>
        <v>0.24979629862641825</v>
      </c>
      <c r="AB1069" s="44">
        <f t="shared" si="488"/>
        <v>34.501936392459697</v>
      </c>
      <c r="AC1069" s="44">
        <f t="shared" si="489"/>
        <v>4.3158738674608141</v>
      </c>
      <c r="AD1069" s="44">
        <f t="shared" si="490"/>
        <v>8.219170908379299</v>
      </c>
      <c r="AE1069" s="44">
        <f t="shared" si="492"/>
        <v>4.3158738674608133</v>
      </c>
      <c r="AF1069" s="44">
        <f t="shared" si="493"/>
        <v>3.9029792179718372</v>
      </c>
      <c r="AG1069" s="44">
        <f t="shared" si="494"/>
        <v>3.1782294664706276E-4</v>
      </c>
      <c r="AH1069" s="45">
        <f>AD1069+AB1069+SUM($AA$1063:AA1069)</f>
        <v>43.478957184462629</v>
      </c>
      <c r="AI1069" s="45">
        <f>AD1069+AB1069+SUM($AA$1063:AA1069)</f>
        <v>43.478957184462629</v>
      </c>
    </row>
    <row r="1070" spans="4:35" ht="14.4" x14ac:dyDescent="0.3">
      <c r="D1070" s="92"/>
      <c r="E1070" s="89">
        <v>39974.504861111112</v>
      </c>
      <c r="F1070" s="86">
        <f t="shared" si="491"/>
        <v>90.995138888887595</v>
      </c>
      <c r="G1070" s="86">
        <v>93533.3</v>
      </c>
      <c r="H1070" s="86">
        <v>6.71</v>
      </c>
      <c r="I1070" s="86"/>
      <c r="J1070" s="86">
        <v>871</v>
      </c>
      <c r="K1070" s="86"/>
      <c r="L1070" s="79">
        <v>1037</v>
      </c>
      <c r="M1070" s="86"/>
      <c r="N1070" s="42">
        <v>6.48</v>
      </c>
      <c r="O1070" s="90"/>
      <c r="P1070" s="90"/>
      <c r="Q1070" s="90"/>
      <c r="R1070" s="87"/>
      <c r="S1070" s="87"/>
      <c r="V1070" s="43">
        <f t="shared" si="484"/>
        <v>1.9893905587218425E-5</v>
      </c>
      <c r="W1070" s="43">
        <f t="shared" si="485"/>
        <v>2.7477519440522961E-3</v>
      </c>
      <c r="X1070" s="43">
        <f t="shared" si="486"/>
        <v>1.1588670975226909E-5</v>
      </c>
      <c r="Y1070" s="22">
        <f>X1070+W1070+SUM($V$1063:V1070)</f>
        <v>2.8848412146559818E-3</v>
      </c>
      <c r="Z1070" s="1">
        <f t="shared" si="495"/>
        <v>2.3113089975610926E-5</v>
      </c>
      <c r="AA1070" s="22">
        <f t="shared" si="487"/>
        <v>0.27730888814619631</v>
      </c>
      <c r="AB1070" s="44">
        <f t="shared" si="488"/>
        <v>38.301983145846002</v>
      </c>
      <c r="AC1070" s="44">
        <f t="shared" si="489"/>
        <v>4.7912246504288563</v>
      </c>
      <c r="AD1070" s="44">
        <f t="shared" si="490"/>
        <v>9.1244312210364136</v>
      </c>
      <c r="AE1070" s="44">
        <f t="shared" si="492"/>
        <v>4.7912246504288545</v>
      </c>
      <c r="AF1070" s="44">
        <f t="shared" si="493"/>
        <v>4.3328537426095179</v>
      </c>
      <c r="AG1070" s="44">
        <f t="shared" si="494"/>
        <v>3.5282799803953443E-4</v>
      </c>
      <c r="AH1070" s="45">
        <f>AD1070+AB1070+SUM($AA$1063:AA1070)</f>
        <v>48.461573138652248</v>
      </c>
      <c r="AI1070" s="45">
        <f>AD1070+AB1070+SUM($AA$1063:AA1070)</f>
        <v>48.461573138652248</v>
      </c>
    </row>
    <row r="1071" spans="4:35" ht="14.4" x14ac:dyDescent="0.3">
      <c r="D1071" s="92"/>
      <c r="E1071" s="89">
        <v>39993.540277777778</v>
      </c>
      <c r="F1071" s="86">
        <f t="shared" si="491"/>
        <v>110.03055555555329</v>
      </c>
      <c r="G1071" s="86">
        <v>107330</v>
      </c>
      <c r="H1071" s="86">
        <v>7.46</v>
      </c>
      <c r="I1071" s="86"/>
      <c r="J1071" s="86">
        <v>1311</v>
      </c>
      <c r="K1071" s="86"/>
      <c r="L1071" s="79">
        <v>1037</v>
      </c>
      <c r="M1071" s="86"/>
      <c r="N1071" s="42">
        <v>6.48</v>
      </c>
      <c r="O1071" s="90"/>
      <c r="P1071" s="90"/>
      <c r="Q1071" s="90"/>
      <c r="R1071" s="87"/>
      <c r="S1071" s="87"/>
      <c r="V1071" s="43">
        <f t="shared" si="484"/>
        <v>2.2117516494880694E-5</v>
      </c>
      <c r="W1071" s="43">
        <f t="shared" si="485"/>
        <v>3.054877720213134E-3</v>
      </c>
      <c r="X1071" s="43">
        <f t="shared" si="486"/>
        <v>1.288397697096762E-5</v>
      </c>
      <c r="Y1071" s="22">
        <f>X1071+W1071+SUM($V$1063:V1071)</f>
        <v>3.2153798133074409E-3</v>
      </c>
      <c r="Z1071" s="1">
        <f t="shared" si="495"/>
        <v>-7.0862033090977239E-7</v>
      </c>
      <c r="AA1071" s="22">
        <f t="shared" si="487"/>
        <v>0.31821354495918835</v>
      </c>
      <c r="AB1071" s="44">
        <f t="shared" si="488"/>
        <v>43.951746073790311</v>
      </c>
      <c r="AC1071" s="44">
        <f t="shared" si="489"/>
        <v>5.4979578581160835</v>
      </c>
      <c r="AD1071" s="44">
        <f t="shared" si="490"/>
        <v>10.470337333910365</v>
      </c>
      <c r="AE1071" s="44">
        <f t="shared" si="492"/>
        <v>5.4979578581160826</v>
      </c>
      <c r="AF1071" s="44">
        <f t="shared" si="493"/>
        <v>4.9719746036361343</v>
      </c>
      <c r="AG1071" s="44">
        <f t="shared" si="494"/>
        <v>4.0487215814670534E-4</v>
      </c>
      <c r="AH1071" s="45">
        <f>AD1071+AB1071+SUM($AA$1063:AA1071)</f>
        <v>55.775455724429698</v>
      </c>
      <c r="AI1071" s="45">
        <f>AD1071+AB1071+SUM($AA$1063:AA1071)</f>
        <v>55.775455724429698</v>
      </c>
    </row>
    <row r="1072" spans="4:35" ht="14.4" x14ac:dyDescent="0.3">
      <c r="D1072" s="92"/>
      <c r="E1072" s="89">
        <v>40007.57708333333</v>
      </c>
      <c r="F1072" s="86">
        <f t="shared" si="491"/>
        <v>124.06736111110513</v>
      </c>
      <c r="G1072" s="86">
        <v>115018</v>
      </c>
      <c r="H1072" s="86">
        <v>8.41</v>
      </c>
      <c r="I1072" s="86"/>
      <c r="J1072" s="86">
        <v>186</v>
      </c>
      <c r="K1072" s="86"/>
      <c r="L1072" s="79">
        <v>1037</v>
      </c>
      <c r="M1072" s="86"/>
      <c r="N1072" s="42">
        <v>6.48</v>
      </c>
      <c r="O1072" s="90"/>
      <c r="P1072" s="90"/>
      <c r="Q1072" s="90"/>
      <c r="R1072" s="87"/>
      <c r="S1072" s="87"/>
      <c r="V1072" s="43">
        <f t="shared" si="484"/>
        <v>2.4934090311252904E-5</v>
      </c>
      <c r="W1072" s="43">
        <f t="shared" si="485"/>
        <v>3.4439037033501957E-3</v>
      </c>
      <c r="X1072" s="43">
        <f t="shared" si="486"/>
        <v>1.4524697898905858E-5</v>
      </c>
      <c r="Y1072" s="22">
        <f>X1072+W1072+SUM($V$1063:V1072)</f>
        <v>3.6309806076836935E-3</v>
      </c>
      <c r="Z1072" s="1">
        <f t="shared" si="495"/>
        <v>5.9601311146706535E-6</v>
      </c>
      <c r="AA1072" s="22">
        <f t="shared" si="487"/>
        <v>0.34100703916999836</v>
      </c>
      <c r="AB1072" s="44">
        <f t="shared" si="488"/>
        <v>47.099990029956331</v>
      </c>
      <c r="AC1072" s="44">
        <f t="shared" si="489"/>
        <v>5.8917741258249832</v>
      </c>
      <c r="AD1072" s="44">
        <f t="shared" si="490"/>
        <v>11.220322924361337</v>
      </c>
      <c r="AE1072" s="44">
        <f t="shared" si="492"/>
        <v>5.8917741258249849</v>
      </c>
      <c r="AF1072" s="44">
        <f t="shared" si="493"/>
        <v>5.3281149255662061</v>
      </c>
      <c r="AG1072" s="44">
        <f t="shared" si="494"/>
        <v>4.3387297014551153E-4</v>
      </c>
      <c r="AH1072" s="45">
        <f>AD1072+AB1072+SUM($AA$1063:AA1072)</f>
        <v>60.014692310216688</v>
      </c>
      <c r="AI1072" s="45">
        <f>AD1072+AB1072+SUM($AA$1063:AA1072)</f>
        <v>60.014692310216688</v>
      </c>
    </row>
    <row r="1073" spans="4:35" ht="14.4" x14ac:dyDescent="0.3">
      <c r="D1073" s="87"/>
      <c r="E1073" s="89">
        <v>40021.451388888891</v>
      </c>
      <c r="F1073" s="86">
        <f t="shared" si="491"/>
        <v>137.9416666666657</v>
      </c>
      <c r="G1073" s="86">
        <v>118685.9</v>
      </c>
      <c r="H1073" s="86">
        <v>7.99</v>
      </c>
      <c r="I1073" s="86"/>
      <c r="J1073" s="86">
        <v>256</v>
      </c>
      <c r="K1073" s="86"/>
      <c r="L1073" s="79">
        <v>1037</v>
      </c>
      <c r="M1073" s="86"/>
      <c r="N1073" s="42">
        <v>6.48</v>
      </c>
      <c r="O1073" s="90"/>
      <c r="P1073" s="90"/>
      <c r="Q1073" s="90"/>
      <c r="R1073" s="87"/>
      <c r="S1073" s="87"/>
      <c r="V1073" s="43">
        <f t="shared" si="484"/>
        <v>2.3688868202962032E-5</v>
      </c>
      <c r="W1073" s="43">
        <f t="shared" si="485"/>
        <v>3.2719132687001264E-3</v>
      </c>
      <c r="X1073" s="43">
        <f t="shared" si="486"/>
        <v>1.3799326541291058E-5</v>
      </c>
      <c r="Y1073" s="22">
        <f>X1073+W1073+SUM($V$1063:V1073)</f>
        <v>3.4819536698789716E-3</v>
      </c>
      <c r="Z1073" s="1">
        <f t="shared" si="495"/>
        <v>1.4539708480593207E-5</v>
      </c>
      <c r="AA1073" s="22">
        <f t="shared" si="487"/>
        <v>0.35188168243428425</v>
      </c>
      <c r="AB1073" s="44">
        <f t="shared" si="488"/>
        <v>48.601998875796781</v>
      </c>
      <c r="AC1073" s="44">
        <f t="shared" si="489"/>
        <v>6.0796615722778302</v>
      </c>
      <c r="AD1073" s="44">
        <f t="shared" si="490"/>
        <v>11.578136679202011</v>
      </c>
      <c r="AE1073" s="44">
        <f t="shared" si="492"/>
        <v>6.0796615722778293</v>
      </c>
      <c r="AF1073" s="44">
        <f t="shared" si="493"/>
        <v>5.4980273978356253</v>
      </c>
      <c r="AG1073" s="44">
        <f t="shared" si="494"/>
        <v>4.4770908855477535E-4</v>
      </c>
      <c r="AH1073" s="45">
        <f>AD1073+AB1073+SUM($AA$1063:AA1073)</f>
        <v>62.226396593332097</v>
      </c>
      <c r="AI1073" s="45">
        <f>AD1073+AB1073+SUM($AA$1063:AA1073)</f>
        <v>62.226396593332097</v>
      </c>
    </row>
    <row r="1074" spans="4:35" ht="14.4" x14ac:dyDescent="0.3">
      <c r="D1074" s="87"/>
      <c r="E1074" s="89">
        <v>40035.54583333333</v>
      </c>
      <c r="F1074" s="86">
        <f t="shared" si="491"/>
        <v>152.03611111110513</v>
      </c>
      <c r="G1074" s="86">
        <v>122013</v>
      </c>
      <c r="H1074" s="86">
        <v>7.77</v>
      </c>
      <c r="I1074" s="86"/>
      <c r="J1074" s="86">
        <v>455</v>
      </c>
      <c r="K1074" s="86"/>
      <c r="L1074" s="79">
        <v>1037</v>
      </c>
      <c r="M1074" s="86"/>
      <c r="N1074" s="42">
        <v>6.48</v>
      </c>
      <c r="O1074" s="90"/>
      <c r="P1074" s="90"/>
      <c r="Q1074" s="90"/>
      <c r="R1074" s="87"/>
      <c r="S1074" s="87"/>
      <c r="V1074" s="43">
        <f t="shared" si="484"/>
        <v>2.3036609003381098E-5</v>
      </c>
      <c r="W1074" s="43">
        <f t="shared" si="485"/>
        <v>3.1818230410262808E-3</v>
      </c>
      <c r="X1074" s="43">
        <f t="shared" si="486"/>
        <v>1.3419370115873779E-5</v>
      </c>
      <c r="Y1074" s="22">
        <f>X1074+W1074+SUM($V$1063:V1074)</f>
        <v>3.4145200947830897E-3</v>
      </c>
      <c r="Z1074" s="1">
        <f t="shared" si="495"/>
        <v>3.2108050088389601E-6</v>
      </c>
      <c r="AA1074" s="22">
        <f t="shared" si="487"/>
        <v>0.36174591690212843</v>
      </c>
      <c r="AB1074" s="44">
        <f t="shared" si="488"/>
        <v>49.964449768949748</v>
      </c>
      <c r="AC1074" s="44">
        <f t="shared" si="489"/>
        <v>6.2500916066553387</v>
      </c>
      <c r="AD1074" s="44">
        <f t="shared" si="490"/>
        <v>11.902704454694918</v>
      </c>
      <c r="AE1074" s="44">
        <f t="shared" si="492"/>
        <v>6.2500916066553405</v>
      </c>
      <c r="AF1074" s="44">
        <f t="shared" si="493"/>
        <v>5.6521525884045065</v>
      </c>
      <c r="AG1074" s="44">
        <f t="shared" si="494"/>
        <v>4.6025963506898316E-4</v>
      </c>
      <c r="AH1074" s="45">
        <f>AD1074+AB1074+SUM($AA$1063:AA1074)</f>
        <v>64.275161178880097</v>
      </c>
      <c r="AI1074" s="45">
        <f>AD1074+AB1074+SUM($AA$1063:AA1074)</f>
        <v>64.275161178880097</v>
      </c>
    </row>
    <row r="1075" spans="4:35" ht="14.4" x14ac:dyDescent="0.3">
      <c r="D1075" s="87"/>
      <c r="E1075" s="89">
        <v>40049.499305555553</v>
      </c>
      <c r="F1075" s="86">
        <f t="shared" si="491"/>
        <v>165.98958333332848</v>
      </c>
      <c r="G1075" s="86">
        <v>130498</v>
      </c>
      <c r="H1075" s="86">
        <v>8.2200000000000006</v>
      </c>
      <c r="I1075" s="86"/>
      <c r="J1075" s="86">
        <v>739</v>
      </c>
      <c r="K1075" s="86"/>
      <c r="L1075" s="79">
        <v>1037</v>
      </c>
      <c r="M1075" s="86"/>
      <c r="N1075" s="42">
        <v>6.48</v>
      </c>
      <c r="O1075" s="90"/>
      <c r="P1075" s="90"/>
      <c r="Q1075" s="90"/>
      <c r="R1075" s="87"/>
      <c r="S1075" s="87"/>
      <c r="V1075" s="43">
        <f t="shared" si="484"/>
        <v>2.4370775547978464E-5</v>
      </c>
      <c r="W1075" s="43">
        <f t="shared" si="485"/>
        <v>3.3660985067227836E-3</v>
      </c>
      <c r="X1075" s="43">
        <f t="shared" si="486"/>
        <v>1.4196553713318211E-5</v>
      </c>
      <c r="Y1075" s="22">
        <f>X1075+W1075+SUM($V$1063:V1075)</f>
        <v>3.6239435196250155E-3</v>
      </c>
      <c r="Z1075" s="1">
        <f t="shared" si="495"/>
        <v>-6.2943719582441705E-7</v>
      </c>
      <c r="AA1075" s="22">
        <f t="shared" si="487"/>
        <v>0.38690236830414759</v>
      </c>
      <c r="AB1075" s="44">
        <f t="shared" si="488"/>
        <v>53.439066049916036</v>
      </c>
      <c r="AC1075" s="44">
        <f t="shared" si="489"/>
        <v>6.6847340405146065</v>
      </c>
      <c r="AD1075" s="44">
        <f t="shared" si="490"/>
        <v>12.730439591918701</v>
      </c>
      <c r="AE1075" s="44">
        <f t="shared" si="492"/>
        <v>6.6847340405146021</v>
      </c>
      <c r="AF1075" s="44">
        <f t="shared" si="493"/>
        <v>6.0452132844992814</v>
      </c>
      <c r="AG1075" s="44">
        <f t="shared" si="494"/>
        <v>4.92266904815324E-4</v>
      </c>
      <c r="AH1075" s="45">
        <f>AD1075+AB1075+SUM($AA$1063:AA1075)</f>
        <v>68.964414965374317</v>
      </c>
      <c r="AI1075" s="45">
        <f>AD1075+AB1075+SUM($AA$1063:AA1075)</f>
        <v>68.964414965374317</v>
      </c>
    </row>
    <row r="1076" spans="4:35" ht="14.4" x14ac:dyDescent="0.3">
      <c r="D1076" s="87"/>
      <c r="E1076" s="89">
        <v>40063.447916666664</v>
      </c>
      <c r="F1076" s="86">
        <f t="shared" si="491"/>
        <v>179.93819444443943</v>
      </c>
      <c r="G1076" s="86">
        <v>130878</v>
      </c>
      <c r="H1076" s="86">
        <v>10.039999999999999</v>
      </c>
      <c r="I1076" s="86"/>
      <c r="J1076" s="86">
        <v>1034</v>
      </c>
      <c r="K1076" s="86"/>
      <c r="L1076" s="79">
        <v>1037</v>
      </c>
      <c r="M1076" s="86"/>
      <c r="N1076" s="42">
        <v>6.48</v>
      </c>
      <c r="O1076" s="90"/>
      <c r="P1076" s="90"/>
      <c r="Q1076" s="90"/>
      <c r="R1076" s="87"/>
      <c r="S1076" s="87"/>
      <c r="V1076" s="43">
        <f t="shared" si="484"/>
        <v>2.9766738017238894E-5</v>
      </c>
      <c r="W1076" s="43">
        <f t="shared" si="485"/>
        <v>4.111390390206417E-3</v>
      </c>
      <c r="X1076" s="43">
        <f t="shared" si="486"/>
        <v>1.7339829596315673E-5</v>
      </c>
      <c r="Y1076" s="22">
        <f>X1076+W1076+SUM($V$1063:V1076)</f>
        <v>4.4021454170088854E-3</v>
      </c>
      <c r="Z1076" s="1">
        <f t="shared" si="495"/>
        <v>2.1193317019726448E-5</v>
      </c>
      <c r="AA1076" s="22">
        <f t="shared" si="487"/>
        <v>0.38802899783069644</v>
      </c>
      <c r="AB1076" s="44">
        <f t="shared" si="488"/>
        <v>53.594676443170862</v>
      </c>
      <c r="AC1076" s="44">
        <f t="shared" si="489"/>
        <v>6.7041994647770133</v>
      </c>
      <c r="AD1076" s="44">
        <f t="shared" si="490"/>
        <v>12.767509639313523</v>
      </c>
      <c r="AE1076" s="44">
        <f t="shared" si="492"/>
        <v>6.7041994647770107</v>
      </c>
      <c r="AF1076" s="44">
        <f t="shared" si="493"/>
        <v>6.0628164741888551</v>
      </c>
      <c r="AG1076" s="44">
        <f t="shared" si="494"/>
        <v>4.9370034765605598E-4</v>
      </c>
      <c r="AH1076" s="45">
        <f>AD1076+AB1076+SUM($AA$1063:AA1076)</f>
        <v>69.545124403854658</v>
      </c>
      <c r="AI1076" s="45">
        <f>AD1076+AB1076+SUM($AA$1063:AA1076)</f>
        <v>69.545124403854658</v>
      </c>
    </row>
    <row r="1077" spans="4:35" ht="14.4" x14ac:dyDescent="0.3">
      <c r="D1077" s="87"/>
      <c r="E1077" s="89">
        <v>40077.429166666669</v>
      </c>
      <c r="F1077" s="86">
        <f t="shared" si="491"/>
        <v>193.9194444444438</v>
      </c>
      <c r="G1077" s="86">
        <v>130994</v>
      </c>
      <c r="H1077" s="86">
        <v>8.73</v>
      </c>
      <c r="I1077" s="86"/>
      <c r="J1077" s="86">
        <v>1384</v>
      </c>
      <c r="K1077" s="86"/>
      <c r="L1077" s="79">
        <v>1037</v>
      </c>
      <c r="M1077" s="86"/>
      <c r="N1077" s="42">
        <v>6.48</v>
      </c>
      <c r="O1077" s="90"/>
      <c r="P1077" s="90"/>
      <c r="Q1077" s="90"/>
      <c r="R1077" s="87"/>
      <c r="S1077" s="87"/>
      <c r="V1077" s="43">
        <f t="shared" si="484"/>
        <v>2.5882830965188803E-5</v>
      </c>
      <c r="W1077" s="43">
        <f t="shared" si="485"/>
        <v>3.5749440345121532E-3</v>
      </c>
      <c r="X1077" s="43">
        <f t="shared" si="486"/>
        <v>1.5077361790421894E-5</v>
      </c>
      <c r="Y1077" s="22">
        <f>X1077+W1077+SUM($V$1063:V1077)</f>
        <v>3.8893194244739165E-3</v>
      </c>
      <c r="Z1077" s="1">
        <f t="shared" si="495"/>
        <v>1.5769362617547511E-5</v>
      </c>
      <c r="AA1077" s="22">
        <f t="shared" si="487"/>
        <v>0.38837291631774823</v>
      </c>
      <c r="AB1077" s="44">
        <f t="shared" si="488"/>
        <v>53.642178563217065</v>
      </c>
      <c r="AC1077" s="44">
        <f t="shared" si="489"/>
        <v>6.7101415416571148</v>
      </c>
      <c r="AD1077" s="44">
        <f t="shared" si="490"/>
        <v>12.778825759044572</v>
      </c>
      <c r="AE1077" s="44">
        <f t="shared" si="492"/>
        <v>6.7101415416571131</v>
      </c>
      <c r="AF1077" s="44">
        <f t="shared" si="493"/>
        <v>6.0681900794625134</v>
      </c>
      <c r="AG1077" s="44">
        <f t="shared" si="494"/>
        <v>4.9413792494427933E-4</v>
      </c>
      <c r="AH1077" s="45">
        <f>AD1077+AB1077+SUM($AA$1063:AA1077)</f>
        <v>69.99231555994966</v>
      </c>
      <c r="AI1077" s="45">
        <f>AD1077+AB1077+SUM($AA$1063:AA1077)</f>
        <v>69.99231555994966</v>
      </c>
    </row>
    <row r="1078" spans="4:35" ht="14.4" x14ac:dyDescent="0.3">
      <c r="D1078" s="87"/>
      <c r="E1078" s="89">
        <v>40091.425694444442</v>
      </c>
      <c r="F1078" s="86">
        <f t="shared" si="491"/>
        <v>207.91597222221753</v>
      </c>
      <c r="G1078" s="86">
        <v>132101</v>
      </c>
      <c r="H1078" s="86">
        <v>8.2899999999999991</v>
      </c>
      <c r="I1078" s="86"/>
      <c r="J1078" s="86">
        <v>1691</v>
      </c>
      <c r="K1078" s="86"/>
      <c r="L1078" s="79">
        <v>1037</v>
      </c>
      <c r="M1078" s="86"/>
      <c r="N1078" s="42">
        <v>6.48</v>
      </c>
      <c r="O1078" s="90"/>
      <c r="P1078" s="90"/>
      <c r="Q1078" s="90"/>
      <c r="R1078" s="87"/>
      <c r="S1078" s="87"/>
      <c r="V1078" s="43">
        <f t="shared" si="484"/>
        <v>2.4578312566026939E-5</v>
      </c>
      <c r="W1078" s="43">
        <f t="shared" si="485"/>
        <v>3.394763579164461E-3</v>
      </c>
      <c r="X1078" s="43">
        <f t="shared" si="486"/>
        <v>1.4317448939587342E-5</v>
      </c>
      <c r="Y1078" s="22">
        <f>X1078+W1078+SUM($V$1063:V1078)</f>
        <v>3.7329573688414165E-3</v>
      </c>
      <c r="Z1078" s="1">
        <f t="shared" si="495"/>
        <v>-1.3422330752092132E-6</v>
      </c>
      <c r="AA1078" s="22">
        <f t="shared" si="487"/>
        <v>0.3916549660174577</v>
      </c>
      <c r="AB1078" s="44">
        <f t="shared" si="488"/>
        <v>54.095496208830468</v>
      </c>
      <c r="AC1078" s="44">
        <f t="shared" si="489"/>
        <v>6.7668473960215465</v>
      </c>
      <c r="AD1078" s="44">
        <f t="shared" si="490"/>
        <v>12.886816660271061</v>
      </c>
      <c r="AE1078" s="44">
        <f t="shared" si="492"/>
        <v>6.7668473960215465</v>
      </c>
      <c r="AF1078" s="44">
        <f t="shared" si="493"/>
        <v>6.1194709504792408</v>
      </c>
      <c r="AG1078" s="44">
        <f t="shared" si="494"/>
        <v>4.983137702724114E-4</v>
      </c>
      <c r="AH1078" s="45">
        <f>AD1078+AB1078+SUM($AA$1063:AA1078)</f>
        <v>70.945279072807011</v>
      </c>
      <c r="AI1078" s="45">
        <f>AD1078+AB1078+SUM($AA$1063:AA1078)</f>
        <v>70.945279072807011</v>
      </c>
    </row>
    <row r="1079" spans="4:35" ht="14.4" x14ac:dyDescent="0.3">
      <c r="D1079" s="87"/>
      <c r="E1079" s="89">
        <v>40105.5</v>
      </c>
      <c r="F1079" s="86">
        <f t="shared" si="491"/>
        <v>221.99027777777519</v>
      </c>
      <c r="G1079" s="86">
        <v>128531</v>
      </c>
      <c r="H1079" s="86">
        <v>10.49</v>
      </c>
      <c r="I1079" s="86"/>
      <c r="J1079" s="86">
        <v>2017</v>
      </c>
      <c r="K1079" s="86"/>
      <c r="L1079" s="79">
        <v>1037</v>
      </c>
      <c r="M1079" s="86"/>
      <c r="N1079" s="42">
        <v>6.48</v>
      </c>
      <c r="O1079" s="90"/>
      <c r="P1079" s="90"/>
      <c r="Q1079" s="90"/>
      <c r="R1079" s="87"/>
      <c r="S1079" s="87"/>
      <c r="V1079" s="43">
        <f t="shared" si="484"/>
        <v>3.1100904561836259E-5</v>
      </c>
      <c r="W1079" s="43">
        <f t="shared" si="485"/>
        <v>4.2956658559029194E-3</v>
      </c>
      <c r="X1079" s="43">
        <f t="shared" si="486"/>
        <v>1.81170131937601E-5</v>
      </c>
      <c r="Y1079" s="22">
        <f>X1079+W1079+SUM($V$1063:V1079)</f>
        <v>4.6687601143958844E-3</v>
      </c>
      <c r="Z1079" s="1">
        <f t="shared" si="495"/>
        <v>4.6279332530895284E-6</v>
      </c>
      <c r="AA1079" s="22">
        <f t="shared" si="487"/>
        <v>0.3810705780969853</v>
      </c>
      <c r="AB1079" s="44">
        <f t="shared" si="488"/>
        <v>52.633577514304882</v>
      </c>
      <c r="AC1079" s="44">
        <f t="shared" si="489"/>
        <v>6.5839748575563055</v>
      </c>
      <c r="AD1079" s="44">
        <f t="shared" si="490"/>
        <v>12.538553320272365</v>
      </c>
      <c r="AE1079" s="44">
        <f t="shared" si="492"/>
        <v>6.5839748575563046</v>
      </c>
      <c r="AF1079" s="44">
        <f t="shared" si="493"/>
        <v>5.9540936157640534</v>
      </c>
      <c r="AG1079" s="44">
        <f t="shared" si="494"/>
        <v>4.8484695200553597E-4</v>
      </c>
      <c r="AH1079" s="45">
        <f>AD1079+AB1079+SUM($AA$1063:AA1079)</f>
        <v>69.516167616379718</v>
      </c>
      <c r="AI1079" s="45">
        <f>AD1079+AB1079+SUM($AA$1063:AA1079)</f>
        <v>69.516167616379718</v>
      </c>
    </row>
    <row r="1080" spans="4:35" ht="14.4" x14ac:dyDescent="0.3">
      <c r="D1080" s="87"/>
      <c r="E1080" s="89">
        <v>40119.432638888888</v>
      </c>
      <c r="F1080" s="86">
        <f t="shared" si="491"/>
        <v>235.92291666666279</v>
      </c>
      <c r="G1080" s="86">
        <v>115823</v>
      </c>
      <c r="H1080" s="86">
        <v>9.5299999999999994</v>
      </c>
      <c r="I1080" s="86"/>
      <c r="J1080" s="86">
        <v>2320</v>
      </c>
      <c r="K1080" s="86"/>
      <c r="L1080" s="79">
        <v>1037</v>
      </c>
      <c r="M1080" s="86"/>
      <c r="N1080" s="42">
        <v>6.48</v>
      </c>
      <c r="O1080" s="90"/>
      <c r="P1080" s="90"/>
      <c r="Q1080" s="90"/>
      <c r="R1080" s="87"/>
      <c r="S1080" s="87"/>
      <c r="V1080" s="43">
        <f t="shared" si="484"/>
        <v>2.8254682600028551E-5</v>
      </c>
      <c r="W1080" s="43">
        <f t="shared" si="485"/>
        <v>3.9025448624170466E-3</v>
      </c>
      <c r="X1080" s="43">
        <f t="shared" si="486"/>
        <v>1.645902151921199E-5</v>
      </c>
      <c r="Y1080" s="22">
        <f>X1080+W1080+SUM($V$1063:V1080)</f>
        <v>4.3022358118354909E-3</v>
      </c>
      <c r="Z1080" s="1">
        <f t="shared" si="495"/>
        <v>1.5553263113558866E-5</v>
      </c>
      <c r="AA1080" s="22">
        <f t="shared" si="487"/>
        <v>0.34339371487755588</v>
      </c>
      <c r="AB1080" s="44">
        <f t="shared" si="488"/>
        <v>47.429638363035643</v>
      </c>
      <c r="AC1080" s="44">
        <f t="shared" si="489"/>
        <v>5.933010090380872</v>
      </c>
      <c r="AD1080" s="44">
        <f t="shared" si="490"/>
        <v>11.29885289318457</v>
      </c>
      <c r="AE1080" s="44">
        <f t="shared" si="492"/>
        <v>5.9330100903808711</v>
      </c>
      <c r="AF1080" s="44">
        <f t="shared" si="493"/>
        <v>5.3654058931980604</v>
      </c>
      <c r="AG1080" s="44">
        <f t="shared" si="494"/>
        <v>4.3690960563706174E-4</v>
      </c>
      <c r="AH1080" s="45">
        <f>AD1080+AB1080+SUM($AA$1063:AA1080)</f>
        <v>63.415921752900232</v>
      </c>
      <c r="AI1080" s="45">
        <f>AD1080+AB1080+SUM($AA$1063:AA1080)</f>
        <v>63.415921752900232</v>
      </c>
    </row>
    <row r="1081" spans="4:35" ht="14.4" x14ac:dyDescent="0.3">
      <c r="D1081" s="87"/>
      <c r="E1081" s="89">
        <v>40161.500694444447</v>
      </c>
      <c r="F1081" s="86">
        <f t="shared" si="491"/>
        <v>277.9909722222219</v>
      </c>
      <c r="G1081" s="86">
        <v>122527</v>
      </c>
      <c r="H1081" s="86">
        <v>10.75</v>
      </c>
      <c r="I1081" s="86"/>
      <c r="J1081" s="86">
        <v>2557</v>
      </c>
      <c r="K1081" s="86"/>
      <c r="L1081" s="79">
        <v>1037</v>
      </c>
      <c r="M1081" s="86"/>
      <c r="N1081" s="42">
        <v>6.48</v>
      </c>
      <c r="O1081" s="90"/>
      <c r="P1081" s="90"/>
      <c r="Q1081" s="90"/>
      <c r="R1081" s="87"/>
      <c r="S1081" s="87"/>
      <c r="V1081" s="43">
        <f t="shared" si="484"/>
        <v>3.1871756343159178E-5</v>
      </c>
      <c r="W1081" s="43">
        <f t="shared" si="485"/>
        <v>4.4021361249720102E-3</v>
      </c>
      <c r="X1081" s="43">
        <f t="shared" si="486"/>
        <v>1.8566052605616882E-5</v>
      </c>
      <c r="Y1081" s="22">
        <f>X1081+W1081+SUM($V$1063:V1081)</f>
        <v>4.8358058618200193E-3</v>
      </c>
      <c r="Z1081" s="1">
        <f t="shared" si="495"/>
        <v>1.2106990490447346E-5</v>
      </c>
      <c r="AA1081" s="22">
        <f t="shared" si="487"/>
        <v>0.36326983157751297</v>
      </c>
      <c r="AB1081" s="44">
        <f t="shared" si="488"/>
        <v>50.174933300878649</v>
      </c>
      <c r="AC1081" s="44">
        <f t="shared" si="489"/>
        <v>6.2764211542102784</v>
      </c>
      <c r="AD1081" s="44">
        <f t="shared" si="490"/>
        <v>11.952846571434222</v>
      </c>
      <c r="AE1081" s="44">
        <f t="shared" si="492"/>
        <v>6.2764211542102784</v>
      </c>
      <c r="AF1081" s="44">
        <f t="shared" si="493"/>
        <v>5.6759632186688203</v>
      </c>
      <c r="AG1081" s="44">
        <f t="shared" si="494"/>
        <v>4.6219855512197295E-4</v>
      </c>
      <c r="AH1081" s="45">
        <f>AD1081+AB1081+SUM($AA$1063:AA1081)</f>
        <v>67.178480200570405</v>
      </c>
      <c r="AI1081" s="45">
        <f>AD1081+AB1081+SUM($AA$1063:AA1081)</f>
        <v>67.178480200570405</v>
      </c>
    </row>
    <row r="1082" spans="4:35" ht="14.4" x14ac:dyDescent="0.3">
      <c r="D1082" s="87"/>
      <c r="E1082" s="89">
        <v>40189.453472222223</v>
      </c>
      <c r="F1082" s="86">
        <f t="shared" si="491"/>
        <v>305.94374999999854</v>
      </c>
      <c r="G1082" s="86">
        <v>130604</v>
      </c>
      <c r="H1082" s="86">
        <v>10.66</v>
      </c>
      <c r="I1082" s="86"/>
      <c r="J1082" s="86">
        <v>2781</v>
      </c>
      <c r="K1082" s="86"/>
      <c r="L1082" s="79">
        <v>1037</v>
      </c>
      <c r="M1082" s="86"/>
      <c r="N1082" s="42">
        <v>6.48</v>
      </c>
      <c r="O1082" s="90"/>
      <c r="P1082" s="90"/>
      <c r="Q1082" s="90"/>
      <c r="R1082" s="87"/>
      <c r="S1082" s="87"/>
      <c r="V1082" s="43">
        <f t="shared" si="484"/>
        <v>3.1604923034239703E-5</v>
      </c>
      <c r="W1082" s="43">
        <f t="shared" si="485"/>
        <v>4.3652810318327096E-3</v>
      </c>
      <c r="X1082" s="43">
        <f t="shared" si="486"/>
        <v>1.8410615886127994E-5</v>
      </c>
      <c r="Y1082" s="22">
        <f>X1082+W1082+SUM($V$1063:V1082)</f>
        <v>4.8304002549954695E-3</v>
      </c>
      <c r="Z1082" s="1">
        <f t="shared" si="495"/>
        <v>4.3233687551800549E-6</v>
      </c>
      <c r="AA1082" s="22">
        <f t="shared" si="487"/>
        <v>0.38721663864576383</v>
      </c>
      <c r="AB1082" s="44">
        <f t="shared" si="488"/>
        <v>53.482473159613427</v>
      </c>
      <c r="AC1082" s="44">
        <f t="shared" si="489"/>
        <v>6.6901638693878027</v>
      </c>
      <c r="AD1082" s="44">
        <f t="shared" si="490"/>
        <v>12.740780184086734</v>
      </c>
      <c r="AE1082" s="44">
        <f t="shared" si="492"/>
        <v>6.6901638693878027</v>
      </c>
      <c r="AF1082" s="44">
        <f t="shared" si="493"/>
        <v>6.0501236479390075</v>
      </c>
      <c r="AG1082" s="44">
        <f t="shared" si="494"/>
        <v>4.926667599235284E-4</v>
      </c>
      <c r="AH1082" s="45">
        <f>AD1082+AB1082+SUM($AA$1063:AA1082)</f>
        <v>71.661170310603467</v>
      </c>
      <c r="AI1082" s="45">
        <f>AD1082+AB1082+SUM($AA$1063:AA1082)</f>
        <v>71.661170310603467</v>
      </c>
    </row>
    <row r="1083" spans="4:35" ht="14.4" x14ac:dyDescent="0.3">
      <c r="D1083" s="87"/>
      <c r="E1083" s="89">
        <v>40203.554166666669</v>
      </c>
      <c r="F1083" s="86">
        <f t="shared" si="491"/>
        <v>320.0444444444438</v>
      </c>
      <c r="G1083" s="86">
        <v>132353</v>
      </c>
      <c r="H1083" s="86">
        <v>13.74</v>
      </c>
      <c r="I1083" s="86"/>
      <c r="J1083" s="91">
        <v>2987</v>
      </c>
      <c r="K1083" s="91"/>
      <c r="L1083" s="79">
        <v>1037</v>
      </c>
      <c r="M1083" s="91"/>
      <c r="N1083" s="42">
        <v>6.48</v>
      </c>
      <c r="O1083" s="90"/>
      <c r="P1083" s="90"/>
      <c r="Q1083" s="90"/>
      <c r="R1083" s="87"/>
      <c r="S1083" s="87"/>
      <c r="V1083" s="43">
        <f t="shared" si="484"/>
        <v>4.0736551828372755E-5</v>
      </c>
      <c r="W1083" s="43">
        <f t="shared" si="485"/>
        <v>5.62654421926655E-3</v>
      </c>
      <c r="X1083" s="43">
        <f t="shared" si="486"/>
        <v>2.3730005841969854E-5</v>
      </c>
      <c r="Y1083" s="22">
        <f>X1083+W1083+SUM($V$1063:V1083)</f>
        <v>6.1377193842135245E-3</v>
      </c>
      <c r="Z1083" s="1">
        <f t="shared" si="495"/>
        <v>1.7388153608776171E-5</v>
      </c>
      <c r="AA1083" s="22">
        <f t="shared" si="487"/>
        <v>0.39240209928243225</v>
      </c>
      <c r="AB1083" s="44">
        <f t="shared" si="488"/>
        <v>54.198690469620509</v>
      </c>
      <c r="AC1083" s="44">
        <f t="shared" si="489"/>
        <v>6.7797560457955663</v>
      </c>
      <c r="AD1083" s="44">
        <f t="shared" si="490"/>
        <v>12.911399954859204</v>
      </c>
      <c r="AE1083" s="44">
        <f t="shared" si="492"/>
        <v>6.7797560457955637</v>
      </c>
      <c r="AF1083" s="44">
        <f t="shared" si="493"/>
        <v>6.1311446446944302</v>
      </c>
      <c r="AG1083" s="44">
        <f t="shared" si="494"/>
        <v>4.9926436920889677E-4</v>
      </c>
      <c r="AH1083" s="45">
        <f>AD1083+AB1083+SUM($AA$1063:AA1083)</f>
        <v>72.940409490665445</v>
      </c>
      <c r="AI1083" s="45">
        <f>AD1083+AB1083+SUM($AA$1063:AA1083)</f>
        <v>72.940409490665445</v>
      </c>
    </row>
    <row r="1084" spans="4:35" ht="14.4" x14ac:dyDescent="0.3">
      <c r="D1084" s="87"/>
      <c r="E1084" s="89">
        <v>40288.506249999999</v>
      </c>
      <c r="F1084" s="86">
        <f t="shared" si="491"/>
        <v>404.99652777777374</v>
      </c>
      <c r="G1084" s="86">
        <v>132837</v>
      </c>
      <c r="H1084" s="86">
        <v>6.55</v>
      </c>
      <c r="I1084" s="86"/>
      <c r="J1084" s="86">
        <v>29</v>
      </c>
      <c r="K1084" s="86"/>
      <c r="L1084" s="79">
        <v>1037</v>
      </c>
      <c r="M1084" s="86"/>
      <c r="N1084" s="42">
        <v>6.48</v>
      </c>
      <c r="O1084" s="90"/>
      <c r="P1084" s="90"/>
      <c r="Q1084" s="90"/>
      <c r="R1084" s="87"/>
      <c r="S1084" s="87"/>
      <c r="V1084" s="43">
        <f t="shared" si="484"/>
        <v>1.9419535260250475E-5</v>
      </c>
      <c r="W1084" s="43">
        <f t="shared" si="485"/>
        <v>2.6822317784713176E-3</v>
      </c>
      <c r="X1084" s="43">
        <f t="shared" si="486"/>
        <v>1.131233902946889E-5</v>
      </c>
      <c r="Y1084" s="22">
        <f>X1084+W1084+SUM($V$1063:V1084)</f>
        <v>3.2004088118660415E-3</v>
      </c>
      <c r="Z1084" s="1">
        <f t="shared" si="495"/>
        <v>-1.5196235841691325E-5</v>
      </c>
      <c r="AA1084" s="22">
        <f t="shared" si="487"/>
        <v>0.39383706952151026</v>
      </c>
      <c r="AB1084" s="44">
        <f t="shared" si="488"/>
        <v>54.396888970502964</v>
      </c>
      <c r="AC1084" s="44">
        <f t="shared" si="489"/>
        <v>6.8045488493297874</v>
      </c>
      <c r="AD1084" s="44">
        <f t="shared" si="490"/>
        <v>12.958615488909448</v>
      </c>
      <c r="AE1084" s="44">
        <f t="shared" si="492"/>
        <v>6.8045488493297874</v>
      </c>
      <c r="AF1084" s="44">
        <f t="shared" si="493"/>
        <v>6.1535655494569381</v>
      </c>
      <c r="AG1084" s="44">
        <f t="shared" si="494"/>
        <v>5.0109012272182884E-4</v>
      </c>
      <c r="AH1084" s="45">
        <f>AD1084+AB1084+SUM($AA$1063:AA1084)</f>
        <v>73.579660595119663</v>
      </c>
      <c r="AI1084" s="45">
        <f>AD1084+AB1084+SUM($AA$1063:AA1084)</f>
        <v>73.579660595119663</v>
      </c>
    </row>
    <row r="1085" spans="4:35" ht="14.4" x14ac:dyDescent="0.3">
      <c r="D1085" s="87"/>
      <c r="E1085" s="89">
        <v>40361.506944444445</v>
      </c>
      <c r="F1085" s="86">
        <f t="shared" si="491"/>
        <v>477.99722222222044</v>
      </c>
      <c r="G1085" s="86">
        <v>139859</v>
      </c>
      <c r="H1085" s="86">
        <v>6.28</v>
      </c>
      <c r="I1085" s="86"/>
      <c r="J1085" s="86">
        <v>30</v>
      </c>
      <c r="K1085" s="86"/>
      <c r="L1085" s="79">
        <v>1037</v>
      </c>
      <c r="M1085" s="86"/>
      <c r="N1085" s="42">
        <v>6.48</v>
      </c>
      <c r="O1085" s="90"/>
      <c r="P1085" s="90"/>
      <c r="Q1085" s="90"/>
      <c r="R1085" s="87"/>
      <c r="S1085" s="87"/>
      <c r="V1085" s="43">
        <f t="shared" si="484"/>
        <v>1.8619035333492058E-5</v>
      </c>
      <c r="W1085" s="43">
        <f t="shared" si="485"/>
        <v>2.5716664990534164E-3</v>
      </c>
      <c r="X1085" s="43">
        <f t="shared" si="486"/>
        <v>1.0846028871002236E-5</v>
      </c>
      <c r="Y1085" s="22">
        <f>X1085+W1085+SUM($V$1063:V1085)</f>
        <v>3.1079962576231659E-3</v>
      </c>
      <c r="Z1085" s="1">
        <f t="shared" si="495"/>
        <v>-1.522800460702318E-5</v>
      </c>
      <c r="AA1085" s="22">
        <f t="shared" si="487"/>
        <v>0.41465599724631624</v>
      </c>
      <c r="AB1085" s="44">
        <f t="shared" si="488"/>
        <v>57.272405237438164</v>
      </c>
      <c r="AC1085" s="44">
        <f t="shared" si="489"/>
        <v>7.1642493997787886</v>
      </c>
      <c r="AD1085" s="44">
        <f t="shared" si="490"/>
        <v>13.643630943663185</v>
      </c>
      <c r="AE1085" s="44">
        <f t="shared" si="492"/>
        <v>7.1642493997787868</v>
      </c>
      <c r="AF1085" s="44">
        <f t="shared" si="493"/>
        <v>6.4788539652468655</v>
      </c>
      <c r="AG1085" s="44">
        <f t="shared" si="494"/>
        <v>5.2757863753135248E-4</v>
      </c>
      <c r="AH1085" s="45">
        <f>AD1085+AB1085+SUM($AA$1063:AA1085)</f>
        <v>77.554848314054908</v>
      </c>
      <c r="AI1085" s="45">
        <f>AD1085+AB1085+SUM($AA$1063:AA1085)</f>
        <v>77.554848314054908</v>
      </c>
    </row>
    <row r="1086" spans="4:35" ht="14.4" x14ac:dyDescent="0.3">
      <c r="D1086" s="87"/>
      <c r="E1086" s="89">
        <v>40507.565972222219</v>
      </c>
      <c r="F1086" s="86">
        <f t="shared" si="491"/>
        <v>624.05624999999418</v>
      </c>
      <c r="G1086" s="86">
        <v>134814</v>
      </c>
      <c r="H1086" s="86">
        <v>11.14</v>
      </c>
      <c r="I1086" s="86"/>
      <c r="J1086" s="86">
        <v>32</v>
      </c>
      <c r="K1086" s="86"/>
      <c r="L1086" s="79">
        <v>1037</v>
      </c>
      <c r="M1086" s="86"/>
      <c r="N1086" s="42">
        <v>6.48</v>
      </c>
      <c r="O1086" s="90"/>
      <c r="P1086" s="90"/>
      <c r="Q1086" s="90"/>
      <c r="R1086" s="87"/>
      <c r="S1086" s="87"/>
      <c r="V1086" s="43">
        <f t="shared" si="484"/>
        <v>3.3028034015143556E-5</v>
      </c>
      <c r="W1086" s="43">
        <f t="shared" si="485"/>
        <v>4.5618415285756456E-3</v>
      </c>
      <c r="X1086" s="43">
        <f t="shared" si="486"/>
        <v>1.9239611723402053E-5</v>
      </c>
      <c r="Y1086" s="22">
        <f>X1086+W1086+SUM($V$1063:V1086)</f>
        <v>5.1395929040129384E-3</v>
      </c>
      <c r="Z1086" s="1">
        <f t="shared" si="495"/>
        <v>-1.5897625424162878E-6</v>
      </c>
      <c r="AA1086" s="22">
        <f t="shared" si="487"/>
        <v>0.39969850787410804</v>
      </c>
      <c r="AB1086" s="44">
        <f t="shared" si="488"/>
        <v>55.206472516462938</v>
      </c>
      <c r="AC1086" s="44">
        <f t="shared" si="489"/>
        <v>6.905820280294992</v>
      </c>
      <c r="AD1086" s="44">
        <f t="shared" si="490"/>
        <v>13.151477288118809</v>
      </c>
      <c r="AE1086" s="44">
        <f t="shared" si="492"/>
        <v>6.905820280294992</v>
      </c>
      <c r="AF1086" s="44">
        <f t="shared" si="493"/>
        <v>6.2451484600261038</v>
      </c>
      <c r="AG1086" s="44">
        <f t="shared" si="494"/>
        <v>5.0854779771163626E-4</v>
      </c>
      <c r="AH1086" s="45">
        <f>AD1086+AB1086+SUM($AA$1063:AA1086)</f>
        <v>75.396460445409417</v>
      </c>
      <c r="AI1086" s="45">
        <f>AD1086+AB1086+SUM($AA$1063:AA1086)</f>
        <v>75.396460445409417</v>
      </c>
    </row>
    <row r="1087" spans="4:35" ht="14.4" x14ac:dyDescent="0.3">
      <c r="D1087" s="87"/>
      <c r="E1087" s="89">
        <v>40534.560416666667</v>
      </c>
      <c r="F1087" s="86">
        <f t="shared" si="491"/>
        <v>651.05069444444234</v>
      </c>
      <c r="G1087" s="86">
        <v>146732</v>
      </c>
      <c r="H1087" s="86">
        <v>13.59</v>
      </c>
      <c r="I1087" s="86"/>
      <c r="J1087" s="86">
        <v>35</v>
      </c>
      <c r="K1087" s="86"/>
      <c r="L1087" s="79">
        <v>1037</v>
      </c>
      <c r="M1087" s="86"/>
      <c r="N1087" s="42">
        <v>6.48</v>
      </c>
      <c r="O1087" s="90"/>
      <c r="P1087" s="90"/>
      <c r="Q1087" s="90"/>
      <c r="R1087" s="87"/>
      <c r="S1087" s="87"/>
      <c r="V1087" s="43">
        <f t="shared" si="484"/>
        <v>4.02918296468403E-5</v>
      </c>
      <c r="W1087" s="43">
        <f t="shared" si="485"/>
        <v>5.5651190640343823E-3</v>
      </c>
      <c r="X1087" s="43">
        <f t="shared" si="486"/>
        <v>2.3470944642821713E-5</v>
      </c>
      <c r="Y1087" s="22">
        <f>X1087+W1087+SUM($V$1063:V1087)</f>
        <v>6.1873936020379354E-3</v>
      </c>
      <c r="Z1087" s="1">
        <f t="shared" si="495"/>
        <v>1.2123645713239443E-5</v>
      </c>
      <c r="AA1087" s="22">
        <f t="shared" si="487"/>
        <v>0.43503316760413324</v>
      </c>
      <c r="AB1087" s="44">
        <f t="shared" si="488"/>
        <v>60.086905850176088</v>
      </c>
      <c r="AC1087" s="44">
        <f t="shared" si="489"/>
        <v>7.5163174549248968</v>
      </c>
      <c r="AD1087" s="44">
        <f t="shared" si="490"/>
        <v>14.3141110377279</v>
      </c>
      <c r="AE1087" s="44">
        <f t="shared" si="492"/>
        <v>7.516317454924895</v>
      </c>
      <c r="AF1087" s="44">
        <f t="shared" si="493"/>
        <v>6.7972400777111446</v>
      </c>
      <c r="AG1087" s="44">
        <f t="shared" si="494"/>
        <v>5.5350509185858902E-4</v>
      </c>
      <c r="AH1087" s="45">
        <f>AD1087+AB1087+SUM($AA$1063:AA1087)</f>
        <v>81.874560696335791</v>
      </c>
      <c r="AI1087" s="45">
        <f>AD1087+AB1087+SUM($AA$1063:AA1087)</f>
        <v>81.874560696335791</v>
      </c>
    </row>
    <row r="1088" spans="4:35" ht="14.4" x14ac:dyDescent="0.3">
      <c r="D1088" s="87"/>
      <c r="E1088" s="89">
        <v>40610.500694444447</v>
      </c>
      <c r="F1088" s="86">
        <f t="shared" si="491"/>
        <v>726.9909722222219</v>
      </c>
      <c r="G1088" s="86">
        <v>137276</v>
      </c>
      <c r="H1088" s="86">
        <v>29.99</v>
      </c>
      <c r="I1088" s="86"/>
      <c r="J1088" s="86">
        <v>19</v>
      </c>
      <c r="K1088" s="86"/>
      <c r="L1088" s="79">
        <v>1037</v>
      </c>
      <c r="M1088" s="86"/>
      <c r="N1088" s="42">
        <v>6.48</v>
      </c>
      <c r="O1088" s="90"/>
      <c r="P1088" s="90"/>
      <c r="Q1088" s="90"/>
      <c r="R1088" s="87"/>
      <c r="S1088" s="87"/>
      <c r="V1088" s="43">
        <f t="shared" si="484"/>
        <v>8.8914788161055229E-5</v>
      </c>
      <c r="W1088" s="43">
        <f t="shared" si="485"/>
        <v>1.2280936036084704E-2</v>
      </c>
      <c r="X1088" s="43">
        <f t="shared" si="486"/>
        <v>5.1794969083018624E-5</v>
      </c>
      <c r="Y1088" s="22">
        <f>X1088+W1088+SUM($V$1063:V1088)</f>
        <v>1.3020449386689508E-2</v>
      </c>
      <c r="Z1088" s="1">
        <f t="shared" si="495"/>
        <v>3.5715131314838953E-5</v>
      </c>
      <c r="AA1088" s="22">
        <f t="shared" si="487"/>
        <v>0.40699788128032732</v>
      </c>
      <c r="AB1088" s="44">
        <f t="shared" si="488"/>
        <v>56.214664064340248</v>
      </c>
      <c r="AC1088" s="44">
        <f t="shared" si="489"/>
        <v>7.031935739595113</v>
      </c>
      <c r="AD1088" s="44">
        <f t="shared" si="490"/>
        <v>13.391652174134718</v>
      </c>
      <c r="AE1088" s="44">
        <f t="shared" si="492"/>
        <v>7.0319357395951121</v>
      </c>
      <c r="AF1088" s="44">
        <f t="shared" si="493"/>
        <v>6.3591985995411715</v>
      </c>
      <c r="AG1088" s="44">
        <f t="shared" si="494"/>
        <v>5.178349984323779E-4</v>
      </c>
      <c r="AH1088" s="45">
        <f>AD1088+AB1088+SUM($AA$1063:AA1088)</f>
        <v>77.486857928187092</v>
      </c>
      <c r="AI1088" s="45">
        <f>AD1088+AB1088+SUM($AA$1063:AA1088)</f>
        <v>77.486857928187092</v>
      </c>
    </row>
    <row r="1089" spans="4:35" ht="14.4" x14ac:dyDescent="0.3">
      <c r="D1089" s="87"/>
      <c r="E1089" s="89">
        <v>40659.474999999999</v>
      </c>
      <c r="F1089" s="86">
        <f t="shared" si="491"/>
        <v>775.96527777777374</v>
      </c>
      <c r="G1089" s="86">
        <v>129242</v>
      </c>
      <c r="H1089" s="85">
        <v>40.17</v>
      </c>
      <c r="I1089" s="85"/>
      <c r="J1089" s="86">
        <v>37</v>
      </c>
      <c r="K1089" s="86"/>
      <c r="L1089" s="79">
        <v>1037</v>
      </c>
      <c r="M1089" s="86"/>
      <c r="N1089" s="42">
        <v>6.48</v>
      </c>
      <c r="O1089" s="90"/>
      <c r="P1089" s="90"/>
      <c r="Q1089" s="90"/>
      <c r="R1089" s="87"/>
      <c r="S1089" s="87"/>
      <c r="V1089" s="43">
        <f t="shared" si="484"/>
        <v>1.1909660021439109E-4</v>
      </c>
      <c r="W1089" s="43">
        <f t="shared" si="485"/>
        <v>1.6449656571174479E-2</v>
      </c>
      <c r="X1089" s="43">
        <f t="shared" si="486"/>
        <v>6.9376589131872566E-5</v>
      </c>
      <c r="Y1089" s="22">
        <f>X1089+W1089+SUM($V$1063:V1089)</f>
        <v>1.7325848142042528E-2</v>
      </c>
      <c r="Z1089" s="1">
        <f t="shared" si="495"/>
        <v>8.2720326999730103E-5</v>
      </c>
      <c r="AA1089" s="22">
        <f t="shared" si="487"/>
        <v>0.3831785612374492</v>
      </c>
      <c r="AB1089" s="44">
        <f t="shared" si="488"/>
        <v>52.924732750105349</v>
      </c>
      <c r="AC1089" s="44">
        <f t="shared" si="489"/>
        <v>6.6203956908472819</v>
      </c>
      <c r="AD1089" s="44">
        <f t="shared" si="490"/>
        <v>12.607913330003198</v>
      </c>
      <c r="AE1089" s="44">
        <f t="shared" si="492"/>
        <v>6.6203956908472819</v>
      </c>
      <c r="AF1089" s="44">
        <f t="shared" si="493"/>
        <v>5.987030110156911</v>
      </c>
      <c r="AG1089" s="44">
        <f t="shared" si="494"/>
        <v>4.8752899900490531E-4</v>
      </c>
      <c r="AH1089" s="45">
        <f>AD1089+AB1089+SUM($AA$1063:AA1089)</f>
        <v>73.796366331058124</v>
      </c>
      <c r="AI1089" s="45">
        <f>AD1089+AB1089+SUM($AA$1063:AA1089)</f>
        <v>73.796366331058124</v>
      </c>
    </row>
    <row r="1090" spans="4:35" ht="14.4" x14ac:dyDescent="0.3">
      <c r="D1090" s="87"/>
      <c r="E1090" s="89">
        <v>40695.556944444441</v>
      </c>
      <c r="F1090" s="86">
        <f t="shared" si="491"/>
        <v>812.04722222221608</v>
      </c>
      <c r="G1090" s="86">
        <v>131608</v>
      </c>
      <c r="H1090" s="85">
        <v>53.2</v>
      </c>
      <c r="I1090" s="85"/>
      <c r="J1090" s="86">
        <v>30</v>
      </c>
      <c r="K1090" s="86"/>
      <c r="L1090" s="79">
        <v>1037</v>
      </c>
      <c r="M1090" s="86"/>
      <c r="N1090" s="42">
        <v>6.48</v>
      </c>
      <c r="O1090" s="90"/>
      <c r="P1090" s="90"/>
      <c r="Q1090" s="90"/>
      <c r="R1090" s="87"/>
      <c r="S1090" s="87"/>
      <c r="V1090" s="43">
        <f t="shared" si="484"/>
        <v>1.5772813371684358E-4</v>
      </c>
      <c r="W1090" s="43">
        <f t="shared" si="485"/>
        <v>2.1785455055675435E-2</v>
      </c>
      <c r="X1090" s="43">
        <f t="shared" si="486"/>
        <v>9.1880371964541221E-5</v>
      </c>
      <c r="Y1090" s="22">
        <f>X1090+W1090+SUM($V$1063:V1090)</f>
        <v>2.2841878543092997E-2</v>
      </c>
      <c r="Z1090" s="1">
        <f t="shared" si="495"/>
        <v>1.0024541128538289E-4</v>
      </c>
      <c r="AA1090" s="22">
        <f t="shared" si="487"/>
        <v>0.39019331244748773</v>
      </c>
      <c r="AB1090" s="44">
        <f t="shared" si="488"/>
        <v>53.893612198634074</v>
      </c>
      <c r="AC1090" s="44">
        <f t="shared" si="489"/>
        <v>6.7415935692811111</v>
      </c>
      <c r="AD1090" s="44">
        <f t="shared" si="490"/>
        <v>12.838723151414097</v>
      </c>
      <c r="AE1090" s="44">
        <f t="shared" si="492"/>
        <v>6.7415935692811075</v>
      </c>
      <c r="AF1090" s="44">
        <f t="shared" si="493"/>
        <v>6.0966331280661903</v>
      </c>
      <c r="AG1090" s="44">
        <f t="shared" si="494"/>
        <v>4.9645406679746189E-4</v>
      </c>
      <c r="AH1090" s="45">
        <f>AD1090+AB1090+SUM($AA$1063:AA1090)</f>
        <v>75.386248913445243</v>
      </c>
      <c r="AI1090" s="45">
        <f>AD1090+AB1090+SUM($AA$1063:AA1090)</f>
        <v>75.386248913445243</v>
      </c>
    </row>
    <row r="1091" spans="4:35" ht="14.4" x14ac:dyDescent="0.3">
      <c r="D1091" s="87"/>
      <c r="E1091" s="89">
        <v>40749.481944444444</v>
      </c>
      <c r="F1091" s="86">
        <f t="shared" si="491"/>
        <v>865.97222222221899</v>
      </c>
      <c r="G1091" s="97">
        <v>117789</v>
      </c>
      <c r="H1091" s="86">
        <v>84.6</v>
      </c>
      <c r="I1091" s="86"/>
      <c r="J1091" s="90" t="s">
        <v>124</v>
      </c>
      <c r="K1091" s="90"/>
      <c r="L1091" s="79">
        <v>1037</v>
      </c>
      <c r="M1091" s="90"/>
      <c r="N1091" s="42">
        <v>6.48</v>
      </c>
      <c r="O1091" s="90"/>
      <c r="P1091" s="90"/>
      <c r="Q1091" s="90"/>
      <c r="R1091" s="87"/>
      <c r="S1091" s="87"/>
      <c r="V1091" s="43">
        <f t="shared" si="484"/>
        <v>2.5082331038430382E-4</v>
      </c>
      <c r="W1091" s="43">
        <f t="shared" si="485"/>
        <v>3.4643787550942516E-2</v>
      </c>
      <c r="X1091" s="43">
        <f t="shared" si="486"/>
        <v>1.4611051631955235E-4</v>
      </c>
      <c r="Y1091" s="22">
        <f>X1091+W1091+SUM($V$1063:V1091)</f>
        <v>3.6005264493099397E-2</v>
      </c>
      <c r="Z1091" s="1">
        <f t="shared" si="495"/>
        <v>1.6555610432704098E-4</v>
      </c>
      <c r="AA1091" s="22">
        <f t="shared" si="487"/>
        <v>0.34922254027017458</v>
      </c>
      <c r="AB1091" s="44">
        <f t="shared" si="488"/>
        <v>48.234717397611909</v>
      </c>
      <c r="AC1091" s="44">
        <f t="shared" si="489"/>
        <v>6.033718048538482</v>
      </c>
      <c r="AD1091" s="44">
        <f t="shared" si="490"/>
        <v>11.490641612074608</v>
      </c>
      <c r="AE1091" s="44">
        <f t="shared" si="492"/>
        <v>6.0337180485384803</v>
      </c>
      <c r="AF1091" s="44">
        <f t="shared" si="493"/>
        <v>5.456479237749897</v>
      </c>
      <c r="AG1091" s="44">
        <f t="shared" si="494"/>
        <v>4.4432578622884806E-4</v>
      </c>
      <c r="AH1091" s="45">
        <f>AD1091+AB1091+SUM($AA$1063:AA1091)</f>
        <v>68.728495113353759</v>
      </c>
      <c r="AI1091" s="45">
        <f>AD1091+AB1091+SUM($AA$1063:AA1091)</f>
        <v>68.728495113353759</v>
      </c>
    </row>
    <row r="1092" spans="4:35" ht="14.4" x14ac:dyDescent="0.3">
      <c r="D1092" s="87"/>
      <c r="E1092" s="89">
        <v>40800.400000000001</v>
      </c>
      <c r="F1092" s="86">
        <f t="shared" si="491"/>
        <v>916.89027777777665</v>
      </c>
      <c r="G1092" s="86">
        <v>99805</v>
      </c>
      <c r="H1092" s="86">
        <v>107.1</v>
      </c>
      <c r="I1092" s="86"/>
      <c r="J1092" s="86">
        <v>12</v>
      </c>
      <c r="K1092" s="86"/>
      <c r="L1092" s="79">
        <v>1037</v>
      </c>
      <c r="M1092" s="86"/>
      <c r="N1092" s="42">
        <v>6.48</v>
      </c>
      <c r="O1092" s="90"/>
      <c r="P1092" s="90"/>
      <c r="Q1092" s="90"/>
      <c r="R1092" s="87"/>
      <c r="S1092" s="87"/>
      <c r="V1092" s="43">
        <f t="shared" si="484"/>
        <v>3.1753163761417188E-4</v>
      </c>
      <c r="W1092" s="43">
        <f t="shared" si="485"/>
        <v>4.3857560835767653E-2</v>
      </c>
      <c r="X1092" s="43">
        <f t="shared" si="486"/>
        <v>1.8496969619177377E-4</v>
      </c>
      <c r="Y1092" s="22">
        <f>X1092+W1092+SUM($V$1063:V1092)</f>
        <v>4.5575428595410923E-2</v>
      </c>
      <c r="Z1092" s="1">
        <f t="shared" si="495"/>
        <v>2.0635629862038654E-4</v>
      </c>
      <c r="AA1092" s="22">
        <f t="shared" si="487"/>
        <v>0.29590331551897692</v>
      </c>
      <c r="AB1092" s="44">
        <f t="shared" si="488"/>
        <v>40.870250786309903</v>
      </c>
      <c r="AC1092" s="44">
        <f t="shared" si="489"/>
        <v>5.1124912329197389</v>
      </c>
      <c r="AD1092" s="44">
        <f t="shared" si="490"/>
        <v>9.7362528427366435</v>
      </c>
      <c r="AE1092" s="44">
        <f t="shared" si="492"/>
        <v>5.1124912329197398</v>
      </c>
      <c r="AF1092" s="44">
        <f t="shared" si="493"/>
        <v>4.6233851235992214</v>
      </c>
      <c r="AG1092" s="44">
        <f t="shared" si="494"/>
        <v>3.7648621768221306E-4</v>
      </c>
      <c r="AH1092" s="45">
        <f>AD1092+AB1092+SUM($AA$1063:AA1092)</f>
        <v>59.905543048232758</v>
      </c>
      <c r="AI1092" s="45">
        <f>AD1092+AB1092+SUM($AA$1063:AA1092)</f>
        <v>59.905543048232758</v>
      </c>
    </row>
    <row r="1093" spans="4:35" ht="14.4" x14ac:dyDescent="0.3">
      <c r="D1093" s="121">
        <f>(F1094-F1093)/Y1094*0.2+F1093</f>
        <v>1065.5701467510801</v>
      </c>
      <c r="E1093" s="89">
        <v>40854.441666666666</v>
      </c>
      <c r="F1093" s="86">
        <f t="shared" si="491"/>
        <v>970.93194444444089</v>
      </c>
      <c r="G1093" s="86">
        <v>141630</v>
      </c>
      <c r="H1093" s="86">
        <v>238</v>
      </c>
      <c r="I1093" s="86"/>
      <c r="J1093" s="86">
        <v>16</v>
      </c>
      <c r="K1093" s="86"/>
      <c r="L1093" s="79">
        <v>1037</v>
      </c>
      <c r="M1093" s="86"/>
      <c r="N1093" s="42">
        <v>6.48</v>
      </c>
      <c r="O1093" s="86"/>
      <c r="P1093" s="86"/>
      <c r="Q1093" s="90"/>
      <c r="R1093" s="87"/>
      <c r="S1093" s="87"/>
      <c r="V1093" s="43">
        <f t="shared" si="484"/>
        <v>7.0562586136482645E-4</v>
      </c>
      <c r="W1093" s="43">
        <f t="shared" si="485"/>
        <v>9.7461246301705884E-2</v>
      </c>
      <c r="X1093" s="43">
        <f t="shared" si="486"/>
        <v>4.1104376931505273E-4</v>
      </c>
      <c r="Y1093" s="22">
        <f>X1093+W1093+SUM($V$1063:V1093)</f>
        <v>0.10011081399583727</v>
      </c>
      <c r="Z1093" s="1">
        <f t="shared" si="495"/>
        <v>4.5861824938889906E-4</v>
      </c>
      <c r="AA1093" s="22">
        <f t="shared" si="487"/>
        <v>0.41990668380294272</v>
      </c>
      <c r="AB1093" s="44">
        <f t="shared" si="488"/>
        <v>57.997631570212633</v>
      </c>
      <c r="AC1093" s="44">
        <f t="shared" si="489"/>
        <v>7.2549685218017421</v>
      </c>
      <c r="AD1093" s="44">
        <f t="shared" si="490"/>
        <v>13.816396875074304</v>
      </c>
      <c r="AE1093" s="44">
        <f t="shared" si="492"/>
        <v>7.2549685218017412</v>
      </c>
      <c r="AF1093" s="44">
        <f t="shared" si="493"/>
        <v>6.5608940940369491</v>
      </c>
      <c r="AG1093" s="44">
        <f t="shared" si="494"/>
        <v>5.3425923561276328E-4</v>
      </c>
      <c r="AH1093" s="45">
        <f>AD1093+AB1093+SUM($AA$1063:AA1093)</f>
        <v>81.532974548276101</v>
      </c>
      <c r="AI1093" s="45">
        <f>AD1093+AB1093+SUM($AA$1063:AA1093)</f>
        <v>81.532974548276101</v>
      </c>
    </row>
    <row r="1094" spans="4:35" ht="14.4" x14ac:dyDescent="0.3">
      <c r="D1094" s="87"/>
      <c r="E1094" s="89">
        <v>40942.521527777775</v>
      </c>
      <c r="F1094" s="86">
        <f t="shared" si="491"/>
        <v>1059.0118055555504</v>
      </c>
      <c r="G1094" s="86">
        <v>145209</v>
      </c>
      <c r="H1094" s="86">
        <v>444</v>
      </c>
      <c r="I1094" s="86"/>
      <c r="J1094" s="86">
        <v>20</v>
      </c>
      <c r="K1094" s="86"/>
      <c r="L1094" s="79">
        <v>1037</v>
      </c>
      <c r="M1094" s="86"/>
      <c r="N1094" s="42">
        <v>6.48</v>
      </c>
      <c r="O1094" s="90"/>
      <c r="P1094" s="90"/>
      <c r="Q1094" s="90"/>
      <c r="R1094" s="87"/>
      <c r="S1094" s="87"/>
      <c r="V1094" s="43">
        <f t="shared" si="484"/>
        <v>1.3163776573360626E-3</v>
      </c>
      <c r="W1094" s="43">
        <f t="shared" si="485"/>
        <v>0.18181845948721603</v>
      </c>
      <c r="X1094" s="43">
        <f t="shared" si="486"/>
        <v>7.6682114947850184E-4</v>
      </c>
      <c r="Y1094" s="22">
        <f>X1094+W1094+SUM($V$1063:V1094)</f>
        <v>0.18614018221884693</v>
      </c>
      <c r="Z1094" s="1">
        <f t="shared" si="495"/>
        <v>8.1589273979267192E-4</v>
      </c>
      <c r="AA1094" s="22">
        <f t="shared" si="487"/>
        <v>0.43051775505430712</v>
      </c>
      <c r="AB1094" s="44">
        <f t="shared" si="488"/>
        <v>59.463235774052151</v>
      </c>
      <c r="AC1094" s="44">
        <f t="shared" si="489"/>
        <v>7.4383020834731974</v>
      </c>
      <c r="AD1094" s="44">
        <f t="shared" si="490"/>
        <v>14.165538189879719</v>
      </c>
      <c r="AE1094" s="44">
        <f t="shared" si="492"/>
        <v>7.4383020834731974</v>
      </c>
      <c r="AF1094" s="44">
        <f t="shared" si="493"/>
        <v>6.7266883464026774</v>
      </c>
      <c r="AG1094" s="44">
        <f t="shared" si="494"/>
        <v>5.4776000384165594E-4</v>
      </c>
      <c r="AH1094" s="45">
        <f>AD1094+AB1094+SUM($AA$1063:AA1094)</f>
        <v>83.778237821975353</v>
      </c>
      <c r="AI1094" s="45">
        <f>AD1094+AB1094+SUM($AA$1063:AA1094)</f>
        <v>83.778237821975353</v>
      </c>
    </row>
    <row r="1095" spans="4:35" ht="14.4" x14ac:dyDescent="0.3">
      <c r="D1095" s="87"/>
      <c r="E1095" s="89">
        <v>41016.584722222222</v>
      </c>
      <c r="F1095" s="86">
        <f t="shared" si="491"/>
        <v>1133.0749999999971</v>
      </c>
      <c r="G1095" s="86">
        <v>143513</v>
      </c>
      <c r="H1095" s="86">
        <v>652</v>
      </c>
      <c r="I1095" s="86"/>
      <c r="J1095" s="86">
        <v>29</v>
      </c>
      <c r="K1095" s="86"/>
      <c r="L1095" s="79">
        <v>1037</v>
      </c>
      <c r="M1095" s="86"/>
      <c r="N1095" s="42">
        <v>6.48</v>
      </c>
      <c r="O1095" s="90"/>
      <c r="P1095" s="90"/>
      <c r="Q1095" s="90"/>
      <c r="R1095" s="87"/>
      <c r="S1095" s="87"/>
      <c r="V1095" s="43">
        <f t="shared" ref="V1095:V1122" si="496">($A$15*L1095/1000/$A$13*H1095)/$Q$1063</f>
        <v>1.9330590823943984E-3</v>
      </c>
      <c r="W1095" s="43">
        <f t="shared" ref="W1095:W1122" si="497">($U$1063*L1095/1000/$A$13*H1095)/$Q$1063</f>
        <v>0.26699467474248839</v>
      </c>
      <c r="X1095" s="43">
        <f t="shared" ref="X1095:X1122" si="498">($A$46*$S$1063*H1095*L1095/1000000)/$Q$1063</f>
        <v>1.1260526789639261E-3</v>
      </c>
      <c r="Y1095" s="22">
        <f>X1095+W1095+SUM($V$1063:V1095)</f>
        <v>0.27360868808599909</v>
      </c>
      <c r="Z1095" s="1">
        <f t="shared" si="495"/>
        <v>1.0458936174926451E-3</v>
      </c>
      <c r="AA1095" s="22">
        <f t="shared" ref="AA1095:AA1122" si="499">($A$15*L1095/1000/$A$13*G1095)/$Q$1063</f>
        <v>0.42548942958844682</v>
      </c>
      <c r="AB1095" s="44">
        <f t="shared" ref="AB1095:AB1122" si="500">($U$1063*L1095/1000/$A$13*G1095)/$Q$1063</f>
        <v>58.768722018893776</v>
      </c>
      <c r="AC1095" s="44">
        <f t="shared" ref="AC1095:AC1122" si="501">($A$14*$S$1063/1000*G1095/1000000*L1095/1000*1000000)/$Q$1063</f>
        <v>7.351424821502035</v>
      </c>
      <c r="AD1095" s="44">
        <f t="shared" ref="AD1095:AD1119" si="502">($A$14*((L1095/1000)*G1095/10^6)*(1+($A$28/(10^-N1095))+(($A$28*$A$29)/(10^-N1095)^2))*1000000)*$S$1063/1000/$Q$1063</f>
        <v>14.000088715191259</v>
      </c>
      <c r="AE1095" s="44">
        <f t="shared" si="492"/>
        <v>7.3514248215020332</v>
      </c>
      <c r="AF1095" s="44">
        <f t="shared" si="493"/>
        <v>6.6481225313671137</v>
      </c>
      <c r="AG1095" s="44">
        <f t="shared" si="494"/>
        <v>5.4136232211038956E-4</v>
      </c>
      <c r="AH1095" s="45">
        <f>AD1095+AB1095+SUM($AA$1063:AA1095)</f>
        <v>83.34376402171695</v>
      </c>
      <c r="AI1095" s="45">
        <f>AD1095+AB1095+SUM($AA$1063:AA1095)</f>
        <v>83.34376402171695</v>
      </c>
    </row>
    <row r="1096" spans="4:35" ht="14.4" x14ac:dyDescent="0.3">
      <c r="D1096" s="87"/>
      <c r="E1096" s="89">
        <v>41085.543055555558</v>
      </c>
      <c r="F1096" s="86">
        <f t="shared" si="491"/>
        <v>1202.0333333333328</v>
      </c>
      <c r="G1096" s="86">
        <v>130799</v>
      </c>
      <c r="H1096" s="86">
        <v>857</v>
      </c>
      <c r="I1096" s="86"/>
      <c r="J1096" s="86">
        <v>30</v>
      </c>
      <c r="K1096" s="86"/>
      <c r="L1096" s="79">
        <v>1037</v>
      </c>
      <c r="M1096" s="86"/>
      <c r="N1096" s="42">
        <v>6.48</v>
      </c>
      <c r="O1096" s="90"/>
      <c r="P1096" s="90"/>
      <c r="Q1096" s="90"/>
      <c r="R1096" s="87"/>
      <c r="S1096" s="87"/>
      <c r="V1096" s="43">
        <f t="shared" si="496"/>
        <v>2.5408460638220855E-3</v>
      </c>
      <c r="W1096" s="43">
        <f t="shared" si="497"/>
        <v>0.35094238689311741</v>
      </c>
      <c r="X1096" s="43">
        <f t="shared" si="498"/>
        <v>1.4801029844663876E-3</v>
      </c>
      <c r="Y1096" s="22">
        <f>X1096+W1096+SUM($V$1063:V1096)</f>
        <v>0.36045129660595265</v>
      </c>
      <c r="Z1096" s="1">
        <f t="shared" si="495"/>
        <v>1.12796127918123E-3</v>
      </c>
      <c r="AA1096" s="22">
        <f t="shared" si="499"/>
        <v>0.387794777481756</v>
      </c>
      <c r="AB1096" s="44">
        <f t="shared" si="500"/>
        <v>53.562325861415253</v>
      </c>
      <c r="AC1096" s="44">
        <f t="shared" si="501"/>
        <v>6.7001527055224575</v>
      </c>
      <c r="AD1096" s="44">
        <f t="shared" si="502"/>
        <v>12.759802971565653</v>
      </c>
      <c r="AE1096" s="44">
        <f t="shared" si="492"/>
        <v>6.7001527055224575</v>
      </c>
      <c r="AF1096" s="44">
        <f t="shared" si="493"/>
        <v>6.0591568637007596</v>
      </c>
      <c r="AG1096" s="44">
        <f t="shared" si="494"/>
        <v>4.9340234243390381E-4</v>
      </c>
      <c r="AH1096" s="45">
        <f>AD1096+AB1096+SUM($AA$1063:AA1096)</f>
        <v>77.284876898094581</v>
      </c>
      <c r="AI1096" s="45">
        <f>AD1096+AB1096+SUM($AA$1063:AA1096)</f>
        <v>77.284876898094581</v>
      </c>
    </row>
    <row r="1097" spans="4:35" ht="14.4" x14ac:dyDescent="0.3">
      <c r="D1097" s="87"/>
      <c r="E1097" s="89">
        <v>41130.638888888891</v>
      </c>
      <c r="F1097" s="86">
        <f t="shared" si="491"/>
        <v>1247.1291666666657</v>
      </c>
      <c r="G1097" s="86">
        <v>135417</v>
      </c>
      <c r="H1097" s="86">
        <v>973</v>
      </c>
      <c r="I1097" s="86"/>
      <c r="J1097" s="86">
        <v>31</v>
      </c>
      <c r="K1097" s="86"/>
      <c r="L1097" s="79">
        <v>1037</v>
      </c>
      <c r="M1097" s="86"/>
      <c r="N1097" s="42">
        <v>6.48</v>
      </c>
      <c r="O1097" s="90"/>
      <c r="P1097" s="90"/>
      <c r="Q1097" s="90"/>
      <c r="R1097" s="87"/>
      <c r="S1097" s="87"/>
      <c r="V1097" s="43">
        <f t="shared" si="496"/>
        <v>2.8847645508738493E-3</v>
      </c>
      <c r="W1097" s="43">
        <f t="shared" si="497"/>
        <v>0.39844450693932698</v>
      </c>
      <c r="X1097" s="43">
        <f t="shared" si="498"/>
        <v>1.6804436451409511E-3</v>
      </c>
      <c r="Y1097" s="22">
        <f>X1097+W1097+SUM($V$1063:V1097)</f>
        <v>0.41103852186371065</v>
      </c>
      <c r="Z1097" s="1">
        <f t="shared" si="495"/>
        <v>1.2038075057258786E-3</v>
      </c>
      <c r="AA1097" s="22">
        <f t="shared" si="499"/>
        <v>0.40148629104386846</v>
      </c>
      <c r="AB1097" s="44">
        <f t="shared" si="500"/>
        <v>55.453401640496246</v>
      </c>
      <c r="AC1097" s="44">
        <f t="shared" si="501"/>
        <v>6.936708835111391</v>
      </c>
      <c r="AD1097" s="44">
        <f t="shared" si="502"/>
        <v>13.210301600169009</v>
      </c>
      <c r="AE1097" s="44">
        <f t="shared" si="492"/>
        <v>6.9367088351113901</v>
      </c>
      <c r="AF1097" s="44">
        <f t="shared" si="493"/>
        <v>6.2730819426124507</v>
      </c>
      <c r="AG1097" s="44">
        <f t="shared" si="494"/>
        <v>5.108224451667976E-4</v>
      </c>
      <c r="AH1097" s="45">
        <f>AD1097+AB1097+SUM($AA$1063:AA1097)</f>
        <v>80.027937596822795</v>
      </c>
      <c r="AI1097" s="45">
        <f>AD1097+AB1097+SUM($AA$1063:AA1097)</f>
        <v>80.027937596822795</v>
      </c>
    </row>
    <row r="1098" spans="4:35" ht="14.4" x14ac:dyDescent="0.3">
      <c r="D1098" s="87"/>
      <c r="E1098" s="89">
        <v>41157.611111111109</v>
      </c>
      <c r="F1098" s="86">
        <f t="shared" si="491"/>
        <v>1274.1013888888847</v>
      </c>
      <c r="G1098" s="86">
        <v>137028</v>
      </c>
      <c r="H1098" s="86">
        <v>1064</v>
      </c>
      <c r="I1098" s="86"/>
      <c r="J1098" s="86"/>
      <c r="K1098" s="86"/>
      <c r="L1098" s="79">
        <v>1037</v>
      </c>
      <c r="M1098" s="86"/>
      <c r="N1098" s="42">
        <v>6.48</v>
      </c>
      <c r="O1098" s="90"/>
      <c r="P1098" s="90"/>
      <c r="Q1098" s="90"/>
      <c r="R1098" s="87"/>
      <c r="S1098" s="87"/>
      <c r="V1098" s="43">
        <f t="shared" si="496"/>
        <v>3.1545626743368711E-3</v>
      </c>
      <c r="W1098" s="43">
        <f t="shared" si="497"/>
        <v>0.43570910111350869</v>
      </c>
      <c r="X1098" s="43">
        <f t="shared" si="498"/>
        <v>1.8376074392908244E-3</v>
      </c>
      <c r="Y1098" s="22">
        <f>X1098+W1098+SUM($V$1063:V1098)</f>
        <v>0.45161484250637912</v>
      </c>
      <c r="Z1098" s="1">
        <f t="shared" si="495"/>
        <v>1.2434984676674855E-3</v>
      </c>
      <c r="AA1098" s="22">
        <f t="shared" si="499"/>
        <v>0.40626260727352709</v>
      </c>
      <c r="AB1098" s="44">
        <f t="shared" si="500"/>
        <v>56.11310780768973</v>
      </c>
      <c r="AC1098" s="44">
        <f t="shared" si="501"/>
        <v>7.0192319890238553</v>
      </c>
      <c r="AD1098" s="44">
        <f t="shared" si="502"/>
        <v>13.367459090571781</v>
      </c>
      <c r="AE1098" s="44">
        <f t="shared" si="492"/>
        <v>7.0192319890238561</v>
      </c>
      <c r="AF1098" s="44">
        <f t="shared" si="493"/>
        <v>6.3477102020595551</v>
      </c>
      <c r="AG1098" s="44">
        <f t="shared" si="494"/>
        <v>5.1689948836790018E-4</v>
      </c>
      <c r="AH1098" s="45">
        <f>AD1098+AB1098+SUM($AA$1063:AA1098)</f>
        <v>81.251063861692586</v>
      </c>
      <c r="AI1098" s="45">
        <f>AD1098+AB1098+SUM($AA$1063:AA1098)</f>
        <v>81.251063861692586</v>
      </c>
    </row>
    <row r="1099" spans="4:35" ht="14.4" x14ac:dyDescent="0.3">
      <c r="D1099" s="87"/>
      <c r="E1099" s="89">
        <v>41191.670138888891</v>
      </c>
      <c r="F1099" s="86">
        <f t="shared" si="491"/>
        <v>1308.1604166666657</v>
      </c>
      <c r="G1099" s="86">
        <v>12161</v>
      </c>
      <c r="H1099" s="86">
        <v>5.7</v>
      </c>
      <c r="I1099" s="86"/>
      <c r="J1099" s="86"/>
      <c r="K1099" s="86"/>
      <c r="L1099" s="79">
        <v>1037</v>
      </c>
      <c r="M1099" s="86"/>
      <c r="N1099" s="42">
        <v>6.48</v>
      </c>
      <c r="O1099" s="90"/>
      <c r="P1099" s="90"/>
      <c r="Q1099" s="90"/>
      <c r="R1099" s="87"/>
      <c r="S1099" s="87"/>
      <c r="V1099" s="43">
        <f t="shared" si="496"/>
        <v>1.6899442898233237E-5</v>
      </c>
      <c r="W1099" s="43">
        <f t="shared" si="497"/>
        <v>2.3341558988223682E-3</v>
      </c>
      <c r="X1099" s="43">
        <f t="shared" si="498"/>
        <v>9.8443255676294158E-6</v>
      </c>
      <c r="Y1099" s="111">
        <f>Y1098</f>
        <v>0.45161484250637912</v>
      </c>
      <c r="Z1099" s="1">
        <f t="shared" si="495"/>
        <v>9.1678546412928517E-4</v>
      </c>
      <c r="AA1099" s="22">
        <f t="shared" si="499"/>
        <v>3.6055109664107791E-2</v>
      </c>
      <c r="AB1099" s="44">
        <f t="shared" si="500"/>
        <v>4.9799420851892666</v>
      </c>
      <c r="AC1099" s="44">
        <f t="shared" si="501"/>
        <v>0.62294480119770512</v>
      </c>
      <c r="AD1099" s="44">
        <f t="shared" si="502"/>
        <v>1.1863390693905147</v>
      </c>
      <c r="AE1099" s="44">
        <f t="shared" si="492"/>
        <v>0.62294480119770501</v>
      </c>
      <c r="AF1099" s="44">
        <f t="shared" si="493"/>
        <v>0.56334839424968808</v>
      </c>
      <c r="AG1099" s="44">
        <f t="shared" si="494"/>
        <v>4.5873943121420695E-5</v>
      </c>
      <c r="AH1099" s="45">
        <f>AD1099+AB1099+SUM($AA$1063:AA1099)</f>
        <v>17.972833227674958</v>
      </c>
      <c r="AI1099" s="77">
        <f>AI1098</f>
        <v>81.251063861692586</v>
      </c>
    </row>
    <row r="1100" spans="4:35" ht="14.4" x14ac:dyDescent="0.3">
      <c r="D1100" s="87"/>
      <c r="E1100" s="89">
        <v>42278.647916666669</v>
      </c>
      <c r="F1100" s="86">
        <f t="shared" si="491"/>
        <v>2395.1381944444438</v>
      </c>
      <c r="G1100" s="86">
        <v>69436</v>
      </c>
      <c r="H1100" s="86">
        <v>59584</v>
      </c>
      <c r="I1100" s="86"/>
      <c r="J1100" s="86">
        <v>28</v>
      </c>
      <c r="K1100" s="86"/>
      <c r="L1100" s="86">
        <v>1145</v>
      </c>
      <c r="M1100" s="86"/>
      <c r="N1100" s="42">
        <v>6.48</v>
      </c>
      <c r="O1100" s="90"/>
      <c r="P1100" s="90"/>
      <c r="Q1100" s="90"/>
      <c r="R1100" s="87"/>
      <c r="S1100" s="87"/>
      <c r="V1100" s="43">
        <f t="shared" si="496"/>
        <v>0.1950535763534042</v>
      </c>
      <c r="W1100" s="43">
        <f t="shared" si="497"/>
        <v>26.940855895273078</v>
      </c>
      <c r="X1100" s="43">
        <f t="shared" si="498"/>
        <v>0.11362332594727835</v>
      </c>
      <c r="Y1100" s="22">
        <f>X1100+W1100+SUM($V$1099:V1100)+$Y$1099</f>
        <v>27.701164539523038</v>
      </c>
      <c r="Z1100" s="1">
        <f t="shared" si="495"/>
        <v>2.4323659056563311E-2</v>
      </c>
      <c r="AA1100" s="22">
        <f t="shared" si="499"/>
        <v>0.22730498334578028</v>
      </c>
      <c r="AB1100" s="44">
        <f t="shared" si="500"/>
        <v>31.39542947677533</v>
      </c>
      <c r="AC1100" s="44">
        <f t="shared" si="501"/>
        <v>3.9272785183772023</v>
      </c>
      <c r="AD1100" s="44">
        <f t="shared" si="502"/>
        <v>7.479128060417521</v>
      </c>
      <c r="AE1100" s="44">
        <f t="shared" si="492"/>
        <v>3.9272785183772028</v>
      </c>
      <c r="AF1100" s="44">
        <f t="shared" si="493"/>
        <v>3.5515603354348086</v>
      </c>
      <c r="AG1100" s="44">
        <f t="shared" si="494"/>
        <v>2.8920660550923441E-4</v>
      </c>
      <c r="AH1100" s="45">
        <f>AD1100+AB1100+SUM($AA$1099:AA1100)</f>
        <v>39.137917630202736</v>
      </c>
      <c r="AI1100" s="45">
        <f>AD1100+AB1100+SUM($AA$1099:AA1100)+$AI$1099-$AH$1099</f>
        <v>102.41614826422037</v>
      </c>
    </row>
    <row r="1101" spans="4:35" ht="14.4" x14ac:dyDescent="0.3">
      <c r="E1101" s="28">
        <v>42376.652777777781</v>
      </c>
      <c r="F1101" s="86">
        <f t="shared" si="491"/>
        <v>2493.1430555555562</v>
      </c>
      <c r="G1101" s="10">
        <v>58476</v>
      </c>
      <c r="H1101" s="10">
        <v>52803</v>
      </c>
      <c r="J1101" s="10">
        <v>25</v>
      </c>
      <c r="L1101" s="17">
        <v>1105</v>
      </c>
      <c r="N1101" s="42">
        <v>6.48</v>
      </c>
      <c r="V1101" s="43">
        <f t="shared" si="496"/>
        <v>0.16681674839833655</v>
      </c>
      <c r="W1101" s="43">
        <f t="shared" si="497"/>
        <v>23.040777121537644</v>
      </c>
      <c r="X1101" s="43">
        <f t="shared" si="498"/>
        <v>9.7174705181449078E-2</v>
      </c>
      <c r="Y1101" s="22">
        <f>X1101+W1101+SUM($V$1099:V1101)+$Y$1099</f>
        <v>23.951453893420112</v>
      </c>
      <c r="Z1101" s="1">
        <f t="shared" si="495"/>
        <v>2.178095708719845E-2</v>
      </c>
      <c r="AA1101" s="22">
        <f t="shared" si="499"/>
        <v>0.18473905231409443</v>
      </c>
      <c r="AB1101" s="44">
        <f t="shared" si="500"/>
        <v>25.516210877394002</v>
      </c>
      <c r="AC1101" s="44">
        <f t="shared" si="501"/>
        <v>3.1918425235527237</v>
      </c>
      <c r="AD1101" s="44">
        <f t="shared" si="502"/>
        <v>6.0785602219527108</v>
      </c>
      <c r="AE1101" s="44">
        <f t="shared" ref="AE1101" si="503">AD1101/(1+($A$28/(10^-N1101))+(($A$28*$A$29)/(10^-N1101)^2))*1</f>
        <v>3.1918425235527228</v>
      </c>
      <c r="AF1101" s="44">
        <f t="shared" ref="AF1101" si="504">AD1101/(1+($A$28/(10^-N1101))+(($A$28*$A$29)/(10^-N1101)^2))*($A$28/(10^-N1101))</f>
        <v>2.8864826496410982</v>
      </c>
      <c r="AG1101" s="44">
        <f t="shared" ref="AG1101" si="505">AD1101/(1+($A$28/(10^-N1101))+(($A$28*$A$29)/(10^-N1101)^2))*(($A$28*$A$29)/(10^-N1101)^2)</f>
        <v>2.3504875888918315E-4</v>
      </c>
      <c r="AH1101" s="45">
        <f>AD1101+AB1101+SUM($AA$1099:AA1101)</f>
        <v>32.042870244670695</v>
      </c>
      <c r="AI1101" s="45">
        <f>AD1101+AB1101+SUM($AA$1099:AA1101)+$AI$1099-$AH$1099</f>
        <v>95.321100878688327</v>
      </c>
    </row>
    <row r="1102" spans="4:35" ht="14.4" x14ac:dyDescent="0.3">
      <c r="E1102" s="28">
        <v>42384.704861111109</v>
      </c>
      <c r="F1102" s="86">
        <f t="shared" si="491"/>
        <v>2501.1951388888847</v>
      </c>
      <c r="G1102">
        <v>1966</v>
      </c>
      <c r="H1102">
        <v>6.1</v>
      </c>
      <c r="L1102" s="17">
        <v>1025</v>
      </c>
      <c r="N1102" s="42">
        <v>6.48</v>
      </c>
      <c r="V1102" s="43">
        <f t="shared" si="496"/>
        <v>1.7876087689049608E-5</v>
      </c>
      <c r="W1102" s="43">
        <f t="shared" si="497"/>
        <v>2.4690503573714423E-3</v>
      </c>
      <c r="X1102" s="43">
        <f t="shared" si="498"/>
        <v>1.0413244279484158E-5</v>
      </c>
      <c r="Y1102" s="111">
        <f>Y1101</f>
        <v>23.951453893420112</v>
      </c>
      <c r="Z1102" s="1">
        <f t="shared" si="495"/>
        <v>2.102691546886816E-2</v>
      </c>
      <c r="AA1102" s="22">
        <f t="shared" si="499"/>
        <v>5.7613751469953326E-3</v>
      </c>
      <c r="AB1102" s="44">
        <f t="shared" si="500"/>
        <v>0.79576278731020589</v>
      </c>
      <c r="AC1102" s="44">
        <f t="shared" si="501"/>
        <v>9.9542581592622636E-2</v>
      </c>
      <c r="AD1102" s="44">
        <f t="shared" si="502"/>
        <v>0.18956937016614167</v>
      </c>
      <c r="AE1102" s="44">
        <f t="shared" ref="AE1102:AE1110" si="506">AD1102/(1+($A$28/(10^-N1102))+(($A$28*$A$29)/(10^-N1102)^2))*1</f>
        <v>9.9542581592622609E-2</v>
      </c>
      <c r="AF1102" s="44">
        <f t="shared" ref="AF1102:AF1110" si="507">AD1102/(1+($A$28/(10^-N1102))+(($A$28*$A$29)/(10^-N1102)^2))*($A$28/(10^-N1102))</f>
        <v>9.0019458211796216E-2</v>
      </c>
      <c r="AG1102" s="44">
        <f t="shared" ref="AG1102:AG1110" si="508">AD1102/(1+($A$28/(10^-N1102))+(($A$28*$A$29)/(10^-N1102)^2))*(($A$28*$A$29)/(10^-N1102)^2)</f>
        <v>7.3303617228360156E-6</v>
      </c>
      <c r="AH1102" s="45">
        <f>AD1102+AB1102+SUM($AA$1063:AA1102)</f>
        <v>13.209689641378395</v>
      </c>
      <c r="AI1102" s="77">
        <f>AI1101</f>
        <v>95.321100878688327</v>
      </c>
    </row>
    <row r="1103" spans="4:35" ht="14.4" x14ac:dyDescent="0.3">
      <c r="E1103" s="28">
        <v>42387.431250000001</v>
      </c>
      <c r="F1103" s="86">
        <f t="shared" si="491"/>
        <v>2503.9215277777766</v>
      </c>
      <c r="G1103" s="10">
        <v>4564</v>
      </c>
      <c r="H1103" s="10">
        <v>19.3</v>
      </c>
      <c r="J1103" s="10">
        <v>18</v>
      </c>
      <c r="K1103" s="17">
        <v>5</v>
      </c>
      <c r="L1103" s="17">
        <v>1082</v>
      </c>
      <c r="N1103" s="42">
        <v>6.48</v>
      </c>
      <c r="V1103" s="43">
        <f t="shared" si="496"/>
        <v>5.9703988608612123E-5</v>
      </c>
      <c r="W1103" s="43">
        <f t="shared" si="497"/>
        <v>8.2463320260447639E-3</v>
      </c>
      <c r="X1103" s="43">
        <f t="shared" si="498"/>
        <v>3.4778986803799425E-5</v>
      </c>
      <c r="Y1103" s="22">
        <f>X1103+W1103+SUM($V$1103:V1103)+$Y$1102</f>
        <v>23.959794708421569</v>
      </c>
      <c r="Z1103" s="1">
        <f t="shared" si="495"/>
        <v>-3.5651666843997641E-2</v>
      </c>
      <c r="AA1103" s="22">
        <f t="shared" si="499"/>
        <v>1.4118601244026203E-2</v>
      </c>
      <c r="AB1103" s="44">
        <f t="shared" si="500"/>
        <v>1.9500652521693418</v>
      </c>
      <c r="AC1103" s="44">
        <f t="shared" si="501"/>
        <v>0.24393516833218637</v>
      </c>
      <c r="AD1103" s="44">
        <f t="shared" si="502"/>
        <v>0.46455130540367168</v>
      </c>
      <c r="AE1103" s="44">
        <f t="shared" si="506"/>
        <v>0.24393516833218643</v>
      </c>
      <c r="AF1103" s="44">
        <f t="shared" si="507"/>
        <v>0.22059817357292821</v>
      </c>
      <c r="AG1103" s="44">
        <f t="shared" si="508"/>
        <v>1.7963498556966734E-5</v>
      </c>
      <c r="AH1103" s="45">
        <f>AD1103+AB1103+SUM($AA$1063:AA1103)</f>
        <v>14.653092642719088</v>
      </c>
      <c r="AI1103" s="45">
        <f>AD1103+AB1103+SUM($AA$1102:AA1103)+$AI$1102-$AH$1102</f>
        <v>84.545907771273974</v>
      </c>
    </row>
    <row r="1104" spans="4:35" ht="14.4" x14ac:dyDescent="0.3">
      <c r="E1104" s="28">
        <v>42391.525000000001</v>
      </c>
      <c r="F1104" s="86">
        <f t="shared" si="491"/>
        <v>2508.0152777777766</v>
      </c>
      <c r="G1104" s="10">
        <v>5394</v>
      </c>
      <c r="H1104" s="10">
        <v>25.98</v>
      </c>
      <c r="J1104" s="10">
        <v>30</v>
      </c>
      <c r="L1104" s="17">
        <v>1053</v>
      </c>
      <c r="N1104" s="42">
        <v>6.48</v>
      </c>
      <c r="V1104" s="43">
        <f t="shared" si="496"/>
        <v>7.8214323605608747E-5</v>
      </c>
      <c r="W1104" s="43">
        <f t="shared" si="497"/>
        <v>1.0802984803452877E-2</v>
      </c>
      <c r="X1104" s="43">
        <f t="shared" si="498"/>
        <v>4.556169515540847E-5</v>
      </c>
      <c r="Y1104" s="22">
        <f>X1104+W1104+SUM($V$1103:V1104)+$Y$1102</f>
        <v>23.962440358230936</v>
      </c>
      <c r="Z1104" s="1">
        <f t="shared" si="495"/>
        <v>7.6505379550047855E-4</v>
      </c>
      <c r="AA1104" s="22">
        <f t="shared" si="499"/>
        <v>1.6238955409109069E-2</v>
      </c>
      <c r="AB1104" s="44">
        <f t="shared" si="500"/>
        <v>2.2429291774374449</v>
      </c>
      <c r="AC1104" s="44">
        <f t="shared" si="501"/>
        <v>0.28056974290820463</v>
      </c>
      <c r="AD1104" s="44">
        <f t="shared" si="502"/>
        <v>0.53431836506364538</v>
      </c>
      <c r="AE1104" s="44">
        <f t="shared" si="506"/>
        <v>0.28056974290820458</v>
      </c>
      <c r="AF1104" s="44">
        <f t="shared" si="507"/>
        <v>0.25372796086987742</v>
      </c>
      <c r="AG1104" s="44">
        <f t="shared" si="508"/>
        <v>2.0661285563370108E-5</v>
      </c>
      <c r="AH1104" s="45">
        <f>AD1104+AB1104+SUM($AA$1063:AA1104)</f>
        <v>15.031962583056274</v>
      </c>
      <c r="AI1104" s="45">
        <f>AD1104+AB1104+SUM($AA$1102:AA1104)+$AI$1102-$AH$1102</f>
        <v>84.924777711611156</v>
      </c>
    </row>
    <row r="1105" spans="4:37" ht="14.4" x14ac:dyDescent="0.3">
      <c r="E1105" s="28">
        <v>42398.500694444447</v>
      </c>
      <c r="F1105" s="86">
        <f t="shared" si="491"/>
        <v>2514.9909722222219</v>
      </c>
      <c r="G1105" s="10">
        <v>6025</v>
      </c>
      <c r="H1105" s="10">
        <v>34.200000000000003</v>
      </c>
      <c r="J1105" s="10">
        <v>17</v>
      </c>
      <c r="L1105" s="17">
        <v>1052</v>
      </c>
      <c r="N1105" s="42">
        <v>6.48</v>
      </c>
      <c r="V1105" s="43">
        <f t="shared" si="496"/>
        <v>1.0286333999387483E-4</v>
      </c>
      <c r="W1105" s="43">
        <f t="shared" si="497"/>
        <v>1.4207514014818503E-2</v>
      </c>
      <c r="X1105" s="43">
        <f t="shared" si="498"/>
        <v>5.9920330745300751E-5</v>
      </c>
      <c r="Y1105" s="22">
        <f>X1105+W1105+SUM($V$1103:V1105)+$Y$1102</f>
        <v>23.965962109417884</v>
      </c>
      <c r="Z1105" s="1">
        <f t="shared" si="495"/>
        <v>9.2889161021456252E-4</v>
      </c>
      <c r="AA1105" s="22">
        <f t="shared" si="499"/>
        <v>1.8121392498920929E-2</v>
      </c>
      <c r="AB1105" s="44">
        <f t="shared" si="500"/>
        <v>2.5029319280491658</v>
      </c>
      <c r="AC1105" s="44">
        <f t="shared" si="501"/>
        <v>0.31309368776940677</v>
      </c>
      <c r="AD1105" s="44">
        <f t="shared" si="502"/>
        <v>0.59625712176466061</v>
      </c>
      <c r="AE1105" s="44">
        <f t="shared" si="506"/>
        <v>0.31309368776940671</v>
      </c>
      <c r="AF1105" s="44">
        <f t="shared" si="507"/>
        <v>0.28314037763135647</v>
      </c>
      <c r="AG1105" s="44">
        <f t="shared" si="508"/>
        <v>2.3056363897402934E-5</v>
      </c>
      <c r="AH1105" s="45">
        <f>AD1105+AB1105+SUM($AA$1063:AA1105)</f>
        <v>15.372025482867931</v>
      </c>
      <c r="AI1105" s="45">
        <f>AD1105+AB1105+SUM($AA$1102:AA1105)+$AI$1102-$AH$1102</f>
        <v>85.264840611422812</v>
      </c>
    </row>
    <row r="1106" spans="4:37" ht="14.4" x14ac:dyDescent="0.3">
      <c r="E1106" s="28">
        <v>42403.453472222223</v>
      </c>
      <c r="F1106" s="86">
        <f t="shared" si="491"/>
        <v>2519.9437499999985</v>
      </c>
      <c r="G1106" s="10">
        <v>6890</v>
      </c>
      <c r="H1106" s="10">
        <v>39.869999999999997</v>
      </c>
      <c r="J1106" s="10">
        <v>18</v>
      </c>
      <c r="L1106" s="17">
        <v>1043</v>
      </c>
      <c r="N1106" s="42">
        <v>6.48</v>
      </c>
      <c r="V1106" s="43">
        <f t="shared" si="496"/>
        <v>1.1889109310793942E-4</v>
      </c>
      <c r="W1106" s="43">
        <f t="shared" si="497"/>
        <v>1.642127187070461E-2</v>
      </c>
      <c r="X1106" s="43">
        <f t="shared" si="498"/>
        <v>6.9256876377164946E-5</v>
      </c>
      <c r="Y1106" s="22">
        <f>X1106+W1106+SUM($V$1103:V1106)+$Y$1102</f>
        <v>23.968304094912511</v>
      </c>
      <c r="Z1106" s="1">
        <f t="shared" si="495"/>
        <v>5.2585546388632517E-4</v>
      </c>
      <c r="AA1106" s="22">
        <f t="shared" si="499"/>
        <v>2.0545764522540824E-2</v>
      </c>
      <c r="AB1106" s="44">
        <f t="shared" si="500"/>
        <v>2.8377868871119833</v>
      </c>
      <c r="AC1106" s="44">
        <f t="shared" si="501"/>
        <v>0.35498095319039091</v>
      </c>
      <c r="AD1106" s="44">
        <f t="shared" si="502"/>
        <v>0.67602743108147734</v>
      </c>
      <c r="AE1106" s="44">
        <f t="shared" si="506"/>
        <v>0.35498095319039086</v>
      </c>
      <c r="AF1106" s="44">
        <f t="shared" si="507"/>
        <v>0.32102033692960069</v>
      </c>
      <c r="AG1106" s="44">
        <f t="shared" si="508"/>
        <v>2.6140961485728E-5</v>
      </c>
      <c r="AH1106" s="45">
        <f>AD1106+AB1106+SUM($AA$1063:AA1106)</f>
        <v>15.807196515770107</v>
      </c>
      <c r="AI1106" s="45">
        <f>AD1106+AB1106+SUM($AA$1102:AA1106)+$AI$1102-$AH$1102</f>
        <v>85.700011644324988</v>
      </c>
    </row>
    <row r="1107" spans="4:37" ht="14.4" x14ac:dyDescent="0.3">
      <c r="E1107" s="28">
        <v>42412.518055555556</v>
      </c>
      <c r="F1107" s="86">
        <f t="shared" si="491"/>
        <v>2529.0083333333314</v>
      </c>
      <c r="G1107" s="10">
        <v>7379</v>
      </c>
      <c r="H1107" s="10">
        <v>45.35</v>
      </c>
      <c r="J1107" s="10">
        <v>16</v>
      </c>
      <c r="L1107" s="17">
        <v>1024</v>
      </c>
      <c r="N1107" s="42">
        <v>6.48</v>
      </c>
      <c r="V1107" s="43">
        <f t="shared" si="496"/>
        <v>1.3276879816699901E-4</v>
      </c>
      <c r="W1107" s="43">
        <f t="shared" si="497"/>
        <v>1.8338064472732184E-2</v>
      </c>
      <c r="X1107" s="43">
        <f t="shared" si="498"/>
        <v>7.7340968116496964E-5</v>
      </c>
      <c r="Y1107" s="22">
        <f>X1107+W1107+SUM($V$1103:V1107)+$Y$1102</f>
        <v>23.970361740404442</v>
      </c>
      <c r="Z1107" s="1">
        <f t="shared" si="495"/>
        <v>3.773140394103855E-4</v>
      </c>
      <c r="AA1107" s="22">
        <f t="shared" si="499"/>
        <v>2.1603108305937938E-2</v>
      </c>
      <c r="AB1107" s="44">
        <f t="shared" si="500"/>
        <v>2.9838275136558057</v>
      </c>
      <c r="AC1107" s="44">
        <f t="shared" si="501"/>
        <v>0.37324928794466389</v>
      </c>
      <c r="AD1107" s="44">
        <f t="shared" si="502"/>
        <v>0.7108177354712566</v>
      </c>
      <c r="AE1107" s="44">
        <f t="shared" si="506"/>
        <v>0.37324928794466389</v>
      </c>
      <c r="AF1107" s="44">
        <f t="shared" si="507"/>
        <v>0.33754096127649091</v>
      </c>
      <c r="AG1107" s="44">
        <f t="shared" si="508"/>
        <v>2.7486250101716664E-5</v>
      </c>
      <c r="AH1107" s="45">
        <f>AD1107+AB1107+SUM($AA$1063:AA1107)</f>
        <v>16.009630555009647</v>
      </c>
      <c r="AI1107" s="45">
        <f>AD1107+AB1107+SUM($AA$1102:AA1107)+$AI$1102-$AH$1102</f>
        <v>85.902445683564537</v>
      </c>
    </row>
    <row r="1108" spans="4:37" ht="14.4" x14ac:dyDescent="0.3">
      <c r="E1108" s="28">
        <v>42440.510416666664</v>
      </c>
      <c r="F1108" s="86">
        <f t="shared" si="491"/>
        <v>2557.0006944444394</v>
      </c>
      <c r="G1108" s="10">
        <v>8448</v>
      </c>
      <c r="H1108" s="10">
        <v>59.1</v>
      </c>
      <c r="J1108" s="10">
        <v>14</v>
      </c>
      <c r="K1108" s="17">
        <v>5</v>
      </c>
      <c r="L1108" s="17">
        <v>1058</v>
      </c>
      <c r="N1108" s="42">
        <v>6.48</v>
      </c>
      <c r="V1108" s="43">
        <f t="shared" si="496"/>
        <v>1.7876888217566666E-4</v>
      </c>
      <c r="W1108" s="43">
        <f t="shared" si="497"/>
        <v>2.4691609265997613E-2</v>
      </c>
      <c r="X1108" s="43">
        <f t="shared" si="498"/>
        <v>1.0413710606297157E-4</v>
      </c>
      <c r="Y1108" s="22">
        <f>X1108+W1108+SUM($V$1103:V1108)+$Y$1102</f>
        <v>23.97692085021783</v>
      </c>
      <c r="Z1108" s="1">
        <f t="shared" si="495"/>
        <v>2.4976665887366711E-4</v>
      </c>
      <c r="AA1108" s="22">
        <f t="shared" si="499"/>
        <v>2.5553968132318645E-2</v>
      </c>
      <c r="AB1108" s="44">
        <f t="shared" si="500"/>
        <v>3.5295214057385422</v>
      </c>
      <c r="AC1108" s="44">
        <f t="shared" si="501"/>
        <v>0.44151055831752262</v>
      </c>
      <c r="AD1108" s="44">
        <f t="shared" si="502"/>
        <v>0.84081482640748928</v>
      </c>
      <c r="AE1108" s="44">
        <f t="shared" si="506"/>
        <v>0.44151055831752256</v>
      </c>
      <c r="AF1108" s="44">
        <f t="shared" si="507"/>
        <v>0.39927175504836032</v>
      </c>
      <c r="AG1108" s="44">
        <f t="shared" si="508"/>
        <v>3.251304160629271E-5</v>
      </c>
      <c r="AH1108" s="45">
        <f>AD1108+AB1108+SUM($AA$1063:AA1108)</f>
        <v>16.710875506160932</v>
      </c>
      <c r="AI1108" s="45">
        <f>AD1108+AB1108+SUM($AA$1102:AA1108)+$AI$1102-$AH$1102</f>
        <v>86.603690634715818</v>
      </c>
    </row>
    <row r="1109" spans="4:37" ht="14.4" x14ac:dyDescent="0.3">
      <c r="E1109" s="28">
        <v>42461.47152777778</v>
      </c>
      <c r="F1109" s="86">
        <f t="shared" si="491"/>
        <v>2577.9618055555547</v>
      </c>
      <c r="G1109" s="10">
        <v>9333</v>
      </c>
      <c r="H1109" s="10">
        <v>71.87</v>
      </c>
      <c r="J1109" s="10">
        <v>16</v>
      </c>
      <c r="L1109" s="17">
        <v>1056</v>
      </c>
      <c r="N1109" s="42">
        <v>6.48</v>
      </c>
      <c r="V1109" s="43">
        <f t="shared" si="496"/>
        <v>2.1698531305171804E-4</v>
      </c>
      <c r="W1109" s="43">
        <f t="shared" si="497"/>
        <v>2.9970073656714204E-2</v>
      </c>
      <c r="X1109" s="43">
        <f t="shared" si="498"/>
        <v>1.263990817885729E-4</v>
      </c>
      <c r="Y1109" s="22">
        <f>X1109+W1109+SUM($V$1103:V1109)+$Y$1102</f>
        <v>23.982438561897325</v>
      </c>
      <c r="Z1109" s="1">
        <f t="shared" si="495"/>
        <v>2.4268628291113935E-4</v>
      </c>
      <c r="AA1109" s="22">
        <f t="shared" si="499"/>
        <v>2.8177597421896263E-2</v>
      </c>
      <c r="AB1109" s="44">
        <f t="shared" si="500"/>
        <v>3.8918978355101381</v>
      </c>
      <c r="AC1109" s="44">
        <f t="shared" si="501"/>
        <v>0.48684050576292981</v>
      </c>
      <c r="AD1109" s="44">
        <f t="shared" si="502"/>
        <v>0.92714139589568734</v>
      </c>
      <c r="AE1109" s="44">
        <f t="shared" si="506"/>
        <v>0.48684050576292981</v>
      </c>
      <c r="AF1109" s="44">
        <f t="shared" si="507"/>
        <v>0.44026503897286706</v>
      </c>
      <c r="AG1109" s="44">
        <f t="shared" si="508"/>
        <v>3.585115989030362E-5</v>
      </c>
      <c r="AH1109" s="45">
        <f>AD1109+AB1109+SUM($AA$1063:AA1109)</f>
        <v>17.187756102842624</v>
      </c>
      <c r="AI1109" s="45">
        <f>AD1109+AB1109+SUM($AA$1102:AA1109)+$AI$1102-$AH$1102</f>
        <v>87.080571231397514</v>
      </c>
    </row>
    <row r="1110" spans="4:37" ht="14.4" x14ac:dyDescent="0.3">
      <c r="E1110" s="28">
        <v>42474.611805555556</v>
      </c>
      <c r="F1110" s="86">
        <f t="shared" si="491"/>
        <v>2591.1020833333314</v>
      </c>
      <c r="G1110" s="10">
        <v>10174</v>
      </c>
      <c r="H1110" s="10">
        <v>87.34</v>
      </c>
      <c r="J1110" s="10">
        <v>16</v>
      </c>
      <c r="L1110" s="17">
        <v>1044</v>
      </c>
      <c r="N1110" s="42">
        <v>6.48</v>
      </c>
      <c r="V1110" s="43">
        <f t="shared" si="496"/>
        <v>2.6069485625063616E-4</v>
      </c>
      <c r="W1110" s="43">
        <f t="shared" si="497"/>
        <v>3.600724829655113E-2</v>
      </c>
      <c r="X1110" s="43">
        <f t="shared" si="498"/>
        <v>1.5186092548683455E-4</v>
      </c>
      <c r="Y1110" s="22">
        <f>X1110+W1110+SUM($V$1103:V1110)+$Y$1102</f>
        <v>23.988761893237111</v>
      </c>
      <c r="Z1110" s="1">
        <f t="shared" si="495"/>
        <v>2.8600649881698495E-4</v>
      </c>
      <c r="AA1110" s="22">
        <f t="shared" si="499"/>
        <v>3.0367637594389426E-2</v>
      </c>
      <c r="AB1110" s="44">
        <f t="shared" si="500"/>
        <v>4.1943868121034029</v>
      </c>
      <c r="AC1110" s="44">
        <f t="shared" si="501"/>
        <v>0.52467908544216046</v>
      </c>
      <c r="AD1110" s="44">
        <f t="shared" si="502"/>
        <v>0.99920136865316211</v>
      </c>
      <c r="AE1110" s="44">
        <f t="shared" si="506"/>
        <v>0.52467908544216035</v>
      </c>
      <c r="AF1110" s="44">
        <f t="shared" si="507"/>
        <v>0.47448364560061257</v>
      </c>
      <c r="AG1110" s="44">
        <f t="shared" si="508"/>
        <v>3.8637610389068557E-5</v>
      </c>
      <c r="AH1110" s="45">
        <f>AD1110+AB1110+SUM($AA$1063:AA1110)</f>
        <v>17.592672689787754</v>
      </c>
      <c r="AI1110" s="45">
        <f>AD1110+AB1110+SUM($AA$1102:AA1110)+$AI$1102-$AH$1102</f>
        <v>87.485487818342634</v>
      </c>
    </row>
    <row r="1111" spans="4:37" ht="14.4" x14ac:dyDescent="0.3">
      <c r="E1111" s="28">
        <v>42507.463194444441</v>
      </c>
      <c r="F1111" s="86">
        <f t="shared" si="491"/>
        <v>2623.9534722222161</v>
      </c>
      <c r="G1111" s="10">
        <v>10863</v>
      </c>
      <c r="H1111" s="10">
        <v>165.83</v>
      </c>
      <c r="J1111" s="10">
        <v>17</v>
      </c>
      <c r="L1111" s="17">
        <v>1042</v>
      </c>
      <c r="N1111" s="42">
        <v>6.48</v>
      </c>
      <c r="V1111" s="43">
        <f t="shared" si="496"/>
        <v>4.9402576082799689E-4</v>
      </c>
      <c r="W1111" s="43">
        <f t="shared" si="497"/>
        <v>6.8234979741695068E-2</v>
      </c>
      <c r="X1111" s="43">
        <f t="shared" si="498"/>
        <v>2.8778170130656E-4</v>
      </c>
      <c r="Y1111" s="22">
        <f>X1111+W1111+SUM($V$1103:V1111)+$Y$1102</f>
        <v>24.021619571218903</v>
      </c>
      <c r="Z1111" s="1">
        <f t="shared" si="495"/>
        <v>6.8521217135619869E-4</v>
      </c>
      <c r="AA1111" s="22">
        <f t="shared" si="499"/>
        <v>3.2362068623738346E-2</v>
      </c>
      <c r="AB1111" s="44">
        <f t="shared" si="500"/>
        <v>4.4698581977569409</v>
      </c>
      <c r="AC1111" s="44">
        <f t="shared" si="501"/>
        <v>0.55913801380640016</v>
      </c>
      <c r="AD1111" s="44">
        <f t="shared" si="502"/>
        <v>1.0648251172248313</v>
      </c>
      <c r="AE1111" s="44">
        <f t="shared" ref="AE1111:AE1114" si="509">AD1111/(1+($A$28/(10^-N1111))+(($A$28*$A$29)/(10^-N1111)^2))*1</f>
        <v>0.55913801380640016</v>
      </c>
      <c r="AF1111" s="44">
        <f t="shared" ref="AF1111:AF1114" si="510">AD1111/(1+($A$28/(10^-N1111))+(($A$28*$A$29)/(10^-N1111)^2))*($A$28/(10^-N1111))</f>
        <v>0.50564592823662835</v>
      </c>
      <c r="AG1111" s="44">
        <f t="shared" ref="AG1111:AG1114" si="511">AD1111/(1+($A$28/(10^-N1111))+(($A$28*$A$29)/(10^-N1111)^2))*(($A$28*$A$29)/(10^-N1111)^2)</f>
        <v>4.1175181802726693E-5</v>
      </c>
      <c r="AH1111" s="45">
        <f>AD1111+AB1111+SUM($AA$1063:AA1111)</f>
        <v>17.966129892636697</v>
      </c>
      <c r="AI1111" s="45">
        <f>AD1111+AB1111+SUM($AA$1102:AA1111)+$AI$1102-$AH$1102</f>
        <v>87.858945021191587</v>
      </c>
    </row>
    <row r="1112" spans="4:37" ht="14.4" x14ac:dyDescent="0.3">
      <c r="E1112" s="28">
        <v>42548.480555555558</v>
      </c>
      <c r="F1112" s="86">
        <f t="shared" si="491"/>
        <v>2664.9708333333328</v>
      </c>
      <c r="G1112" s="10">
        <v>12115</v>
      </c>
      <c r="H1112" s="10">
        <v>268</v>
      </c>
      <c r="J1112" s="10">
        <v>18</v>
      </c>
      <c r="L1112" s="17">
        <v>1024</v>
      </c>
      <c r="N1112" s="42">
        <v>6.48</v>
      </c>
      <c r="V1112" s="43">
        <f t="shared" si="496"/>
        <v>7.8460943569472392E-4</v>
      </c>
      <c r="W1112" s="43">
        <f t="shared" si="497"/>
        <v>0.10837048023577123</v>
      </c>
      <c r="X1112" s="43">
        <f t="shared" si="498"/>
        <v>4.5705357122869208E-4</v>
      </c>
      <c r="Y1112" s="22">
        <f>X1112+W1112+SUM($V$1103:V1112)+$Y$1102</f>
        <v>24.062708953018596</v>
      </c>
      <c r="Z1112" s="1">
        <f t="shared" si="495"/>
        <v>9.4577622760784713E-4</v>
      </c>
      <c r="AA1112" s="22">
        <f t="shared" si="499"/>
        <v>3.546844519940888E-2</v>
      </c>
      <c r="AB1112" s="44">
        <f t="shared" si="500"/>
        <v>4.8989118211058527</v>
      </c>
      <c r="AC1112" s="44">
        <f t="shared" si="501"/>
        <v>0.61280866288787139</v>
      </c>
      <c r="AD1112" s="44">
        <f t="shared" si="502"/>
        <v>1.16703575894217</v>
      </c>
      <c r="AE1112" s="44">
        <f t="shared" si="509"/>
        <v>0.61280866288787139</v>
      </c>
      <c r="AF1112" s="44">
        <f t="shared" si="510"/>
        <v>0.55418196854108781</v>
      </c>
      <c r="AG1112" s="44">
        <f t="shared" si="511"/>
        <v>4.5127513210773463E-5</v>
      </c>
      <c r="AH1112" s="45">
        <f>AD1112+AB1112+SUM($AA$1063:AA1112)</f>
        <v>18.532862602902359</v>
      </c>
      <c r="AI1112" s="45">
        <f>AD1112+AB1112+SUM($AA$1102:AA1112)+$AI$1102-$AH$1102</f>
        <v>88.425677731457242</v>
      </c>
    </row>
    <row r="1113" spans="4:37" ht="14.4" x14ac:dyDescent="0.3">
      <c r="E1113" s="28">
        <v>42576.459722222222</v>
      </c>
      <c r="F1113" s="86">
        <f t="shared" si="491"/>
        <v>2692.9499999999971</v>
      </c>
      <c r="G1113" s="10">
        <v>11971</v>
      </c>
      <c r="H1113" s="10">
        <v>347.08</v>
      </c>
      <c r="J1113" s="10">
        <v>20</v>
      </c>
      <c r="L1113" s="17">
        <v>1024</v>
      </c>
      <c r="N1113" s="42">
        <v>6.48</v>
      </c>
      <c r="V1113" s="43">
        <f t="shared" si="496"/>
        <v>1.0161277721676297E-3</v>
      </c>
      <c r="W1113" s="43">
        <f t="shared" si="497"/>
        <v>0.14034785925459506</v>
      </c>
      <c r="X1113" s="43">
        <f t="shared" si="498"/>
        <v>5.9191848321662099E-4</v>
      </c>
      <c r="Y1113" s="22">
        <f>X1113+W1113+SUM($V$1103:V1113)+$Y$1102</f>
        <v>24.095837324721575</v>
      </c>
      <c r="Z1113" s="1">
        <f t="shared" si="495"/>
        <v>1.0433267801148859E-3</v>
      </c>
      <c r="AA1113" s="22">
        <f t="shared" si="499"/>
        <v>3.5046864010080371E-2</v>
      </c>
      <c r="AB1113" s="44">
        <f t="shared" si="500"/>
        <v>4.8406829063523036</v>
      </c>
      <c r="AC1113" s="44">
        <f t="shared" si="501"/>
        <v>0.60552476297405755</v>
      </c>
      <c r="AD1113" s="44">
        <f t="shared" si="502"/>
        <v>1.1531642649852842</v>
      </c>
      <c r="AE1113" s="44">
        <f t="shared" si="509"/>
        <v>0.60552476297405766</v>
      </c>
      <c r="AF1113" s="44">
        <f t="shared" si="510"/>
        <v>0.54759491088777235</v>
      </c>
      <c r="AG1113" s="44">
        <f t="shared" si="511"/>
        <v>4.4591123454079168E-5</v>
      </c>
      <c r="AH1113" s="45">
        <f>AD1113+AB1113+SUM($AA$1063:AA1113)</f>
        <v>18.495809058202006</v>
      </c>
      <c r="AI1113" s="45">
        <f>AD1113+AB1113+SUM($AA$1102:AA1113)+$AI$1102-$AH$1102</f>
        <v>88.388624186756886</v>
      </c>
    </row>
    <row r="1114" spans="4:37" ht="14.4" x14ac:dyDescent="0.3">
      <c r="E1114" s="28">
        <v>42605.520833333336</v>
      </c>
      <c r="F1114" s="86">
        <f t="shared" si="491"/>
        <v>2722.0111111111109</v>
      </c>
      <c r="G1114" s="10">
        <v>12657</v>
      </c>
      <c r="H1114" s="10">
        <v>424.9</v>
      </c>
      <c r="J1114" s="10">
        <v>19</v>
      </c>
      <c r="K1114" s="17">
        <v>5</v>
      </c>
      <c r="L1114" s="17">
        <v>1063</v>
      </c>
      <c r="N1114" s="42">
        <v>6.48</v>
      </c>
      <c r="V1114" s="43">
        <f t="shared" si="496"/>
        <v>1.2913345521949682E-3</v>
      </c>
      <c r="W1114" s="43">
        <f t="shared" si="497"/>
        <v>0.17835949862430944</v>
      </c>
      <c r="X1114" s="43">
        <f t="shared" si="498"/>
        <v>7.5223294786038331E-4</v>
      </c>
      <c r="Y1114" s="22">
        <f>X1114+W1114+SUM($V$1103:V1114)+$Y$1102</f>
        <v>24.135300613108129</v>
      </c>
      <c r="Z1114" s="1">
        <f>LINEST(Y1112:Y1114,E1112:E1114,TRUE,TRUE)</f>
        <v>1.2731881228873016E-3</v>
      </c>
      <c r="AA1114" s="22">
        <f t="shared" si="499"/>
        <v>3.8466513125751264E-2</v>
      </c>
      <c r="AB1114" s="44">
        <f t="shared" si="500"/>
        <v>5.3130058227533175</v>
      </c>
      <c r="AC1114" s="44">
        <f t="shared" si="501"/>
        <v>0.66460800133813736</v>
      </c>
      <c r="AD1114" s="44">
        <f t="shared" si="502"/>
        <v>1.2656826677115873</v>
      </c>
      <c r="AE1114" s="44">
        <f t="shared" si="509"/>
        <v>0.66460800133813724</v>
      </c>
      <c r="AF1114" s="44">
        <f t="shared" si="510"/>
        <v>0.60102572433301094</v>
      </c>
      <c r="AG1114" s="44">
        <f t="shared" si="511"/>
        <v>4.8942040438909945E-5</v>
      </c>
      <c r="AH1114" s="45">
        <f>AD1114+AB1114+SUM($AA$1063:AA1114)</f>
        <v>19.119116890455071</v>
      </c>
      <c r="AI1114" s="45">
        <f>AD1114+AB1114+SUM($AA$1102:AA1114)+$AI$1102-$AH$1102</f>
        <v>89.011932019009961</v>
      </c>
      <c r="AJ1114" s="1">
        <f>LINEST(AI1112:AI1114,F1112:F1114,TRUE,TRUE)</f>
        <v>1.0349857526715817E-2</v>
      </c>
      <c r="AK1114" s="1">
        <f>AJ1114/Z1114</f>
        <v>8.1290873993111799</v>
      </c>
    </row>
    <row r="1115" spans="4:37" ht="14.4" x14ac:dyDescent="0.3">
      <c r="E1115" s="28">
        <v>42640.604861111111</v>
      </c>
      <c r="F1115" s="86">
        <f t="shared" si="491"/>
        <v>2757.0951388888861</v>
      </c>
      <c r="G1115" s="10">
        <v>12397</v>
      </c>
      <c r="H1115" s="10">
        <v>528.6</v>
      </c>
      <c r="J1115" s="10">
        <v>40</v>
      </c>
      <c r="L1115" s="17">
        <v>1070</v>
      </c>
      <c r="N1115" s="42">
        <v>6.48</v>
      </c>
      <c r="V1115" s="43">
        <f t="shared" si="496"/>
        <v>1.6170733225272828E-3</v>
      </c>
      <c r="W1115" s="43">
        <f t="shared" si="497"/>
        <v>0.22335063098440666</v>
      </c>
      <c r="X1115" s="43">
        <f t="shared" si="498"/>
        <v>9.4198349315710518E-4</v>
      </c>
      <c r="Y1115" s="22">
        <f>X1115+W1115+SUM($V$1103:V1115)+$Y$1102</f>
        <v>24.182098569336048</v>
      </c>
      <c r="Z1115" s="1">
        <f t="shared" ref="Z1115" si="512">LINEST(Y1112:Y1115,E1112:E1115,TRUE,TRUE)</f>
        <v>1.3032505947321218E-3</v>
      </c>
      <c r="AA1115" s="22">
        <f t="shared" si="499"/>
        <v>3.7924438099452749E-2</v>
      </c>
      <c r="AB1115" s="44">
        <f t="shared" si="500"/>
        <v>5.2381342646872664</v>
      </c>
      <c r="AC1115" s="44">
        <f t="shared" si="501"/>
        <v>0.65524226032007771</v>
      </c>
      <c r="AD1115" s="44">
        <f t="shared" si="502"/>
        <v>1.2478465055634245</v>
      </c>
      <c r="AE1115" s="44">
        <f t="shared" ref="AE1115:AE1119" si="513">AD1115/(1+($A$28/(10^-N1115))+(($A$28*$A$29)/(10^-N1115)^2))*1</f>
        <v>0.65524226032007771</v>
      </c>
      <c r="AF1115" s="44">
        <f t="shared" ref="AF1115:AF1119" si="514">AD1115/(1+($A$28/(10^-N1115))+(($A$28*$A$29)/(10^-N1115)^2))*($A$28/(10^-N1115))</f>
        <v>0.59255599290040561</v>
      </c>
      <c r="AG1115" s="44">
        <f t="shared" ref="AG1115:AG1119" si="515">AD1115/(1+($A$28/(10^-N1115))+(($A$28*$A$29)/(10^-N1115)^2))*(($A$28*$A$29)/(10^-N1115)^2)</f>
        <v>4.8252342940951276E-5</v>
      </c>
      <c r="AH1115" s="45">
        <f>AD1115+AB1115+SUM($AA$1063:AA1115)</f>
        <v>19.064333608340313</v>
      </c>
      <c r="AI1115" s="45">
        <f>AD1115+AB1115+SUM($AA$1102:AA1115)+$AI$1102-$AH$1102</f>
        <v>88.957148736895192</v>
      </c>
    </row>
    <row r="1116" spans="4:37" x14ac:dyDescent="0.25">
      <c r="E1116" s="28">
        <v>42754.613194444442</v>
      </c>
      <c r="F1116" s="86">
        <f t="shared" si="491"/>
        <v>2871.1034722222175</v>
      </c>
      <c r="G1116" s="10">
        <v>13688</v>
      </c>
      <c r="H1116" s="10">
        <v>906.5</v>
      </c>
      <c r="J1116" s="10">
        <v>16</v>
      </c>
      <c r="K1116" s="17">
        <v>5</v>
      </c>
      <c r="L1116" s="17">
        <v>1069</v>
      </c>
      <c r="N1116" s="42">
        <v>6.48</v>
      </c>
      <c r="V1116" s="17">
        <f t="shared" si="496"/>
        <v>2.7705391380954793E-3</v>
      </c>
      <c r="W1116" s="17">
        <f t="shared" si="497"/>
        <v>0.38266766017357218</v>
      </c>
      <c r="X1116" s="17">
        <f t="shared" si="498"/>
        <v>1.6139046380116283E-3</v>
      </c>
      <c r="AA1116" s="17">
        <f t="shared" si="499"/>
        <v>4.1834682539714202E-2</v>
      </c>
      <c r="AB1116" s="17">
        <f t="shared" si="500"/>
        <v>5.7782183479932225</v>
      </c>
      <c r="AC1116" s="17">
        <f t="shared" si="501"/>
        <v>0.72280179538087286</v>
      </c>
      <c r="AD1116" s="17">
        <f t="shared" si="502"/>
        <v>1.3765072084031975</v>
      </c>
      <c r="AE1116" s="17">
        <f t="shared" si="513"/>
        <v>0.72280179538087275</v>
      </c>
      <c r="AF1116" s="17">
        <f t="shared" si="514"/>
        <v>0.65365218556399185</v>
      </c>
      <c r="AG1116" s="17">
        <f t="shared" si="515"/>
        <v>5.3227458332764188E-5</v>
      </c>
    </row>
    <row r="1117" spans="4:37" x14ac:dyDescent="0.25">
      <c r="E1117" s="28">
        <v>42814.606249999997</v>
      </c>
      <c r="F1117" s="86">
        <f t="shared" si="491"/>
        <v>2931.0965277777723</v>
      </c>
      <c r="G1117" s="10">
        <v>11522</v>
      </c>
      <c r="H1117" s="10">
        <v>980.1</v>
      </c>
      <c r="J1117" s="10">
        <v>17</v>
      </c>
      <c r="L1117" s="17">
        <v>1048</v>
      </c>
      <c r="N1117" s="42">
        <v>6.48</v>
      </c>
      <c r="V1117" s="17">
        <f t="shared" si="496"/>
        <v>2.9366382269734219E-3</v>
      </c>
      <c r="W1117" s="17">
        <f t="shared" si="497"/>
        <v>0.4056093139563724</v>
      </c>
      <c r="X1117" s="17">
        <f t="shared" si="498"/>
        <v>1.7106612895324913E-3</v>
      </c>
      <c r="AA1117" s="17">
        <f t="shared" si="499"/>
        <v>3.4522952404027918E-2</v>
      </c>
      <c r="AB1117" s="17">
        <f t="shared" si="500"/>
        <v>4.7683200850987886</v>
      </c>
      <c r="AC1117" s="17">
        <f t="shared" si="501"/>
        <v>0.59647284178125071</v>
      </c>
      <c r="AD1117" s="17">
        <f t="shared" si="502"/>
        <v>1.1359257428185943</v>
      </c>
      <c r="AE1117" s="17">
        <f t="shared" si="513"/>
        <v>0.59647284178125071</v>
      </c>
      <c r="AF1117" s="17">
        <f t="shared" si="514"/>
        <v>0.5394089765015504</v>
      </c>
      <c r="AG1117" s="17">
        <f t="shared" si="515"/>
        <v>4.3924535793117821E-5</v>
      </c>
    </row>
    <row r="1118" spans="4:37" x14ac:dyDescent="0.25">
      <c r="D1118" s="16" t="s">
        <v>164</v>
      </c>
      <c r="E1118" s="28">
        <v>42818.441666666666</v>
      </c>
      <c r="F1118" s="86">
        <f t="shared" si="491"/>
        <v>2934.9319444444409</v>
      </c>
      <c r="G1118" s="10">
        <v>11854</v>
      </c>
      <c r="H1118" s="10">
        <v>1019</v>
      </c>
      <c r="J1118" s="10">
        <v>17</v>
      </c>
      <c r="L1118" s="17">
        <v>1047</v>
      </c>
      <c r="N1118" s="42">
        <v>6.48</v>
      </c>
      <c r="V1118" s="17">
        <f t="shared" si="496"/>
        <v>3.050279539837377E-3</v>
      </c>
      <c r="W1118" s="17">
        <f t="shared" si="497"/>
        <v>0.42130548467446471</v>
      </c>
      <c r="X1118" s="17">
        <f t="shared" si="498"/>
        <v>1.7768600446336179E-3</v>
      </c>
      <c r="AA1118" s="17">
        <f t="shared" si="499"/>
        <v>3.5483821064997319E-2</v>
      </c>
      <c r="AB1118" s="17">
        <f t="shared" si="500"/>
        <v>4.9010355400697785</v>
      </c>
      <c r="AC1118" s="17">
        <f t="shared" si="501"/>
        <v>0.61307432053311117</v>
      </c>
      <c r="AD1118" s="17">
        <f t="shared" si="502"/>
        <v>1.1675416786368593</v>
      </c>
      <c r="AE1118" s="17">
        <f t="shared" si="513"/>
        <v>0.61307432053311106</v>
      </c>
      <c r="AF1118" s="17">
        <f t="shared" si="514"/>
        <v>0.55442221102738543</v>
      </c>
      <c r="AG1118" s="17">
        <f t="shared" si="515"/>
        <v>4.5147076362571282E-5</v>
      </c>
    </row>
    <row r="1119" spans="4:37" x14ac:dyDescent="0.25">
      <c r="E1119" s="28">
        <v>42818.526388888888</v>
      </c>
      <c r="F1119" s="86">
        <f t="shared" si="491"/>
        <v>2935.0166666666628</v>
      </c>
      <c r="G1119" s="10">
        <v>1433</v>
      </c>
      <c r="H1119" s="10">
        <v>1.55</v>
      </c>
      <c r="J1119" s="10">
        <v>30</v>
      </c>
      <c r="L1119" s="17">
        <v>1047</v>
      </c>
      <c r="N1119" s="42">
        <v>6.48</v>
      </c>
      <c r="V1119" s="17">
        <f t="shared" si="496"/>
        <v>4.6397775139822712E-6</v>
      </c>
      <c r="W1119" s="17">
        <f t="shared" si="497"/>
        <v>6.4084740063338589E-4</v>
      </c>
      <c r="X1119" s="17">
        <f t="shared" si="498"/>
        <v>2.7027802445359246E-6</v>
      </c>
      <c r="AA1119" s="17">
        <f t="shared" si="499"/>
        <v>4.2895491467978024E-3</v>
      </c>
      <c r="AB1119" s="17">
        <f t="shared" si="500"/>
        <v>0.59247375813396252</v>
      </c>
      <c r="AC1119" s="17">
        <f t="shared" si="501"/>
        <v>7.411299994296848E-2</v>
      </c>
      <c r="AD1119" s="17">
        <f t="shared" si="502"/>
        <v>0.14114115281648554</v>
      </c>
      <c r="AE1119" s="17">
        <f t="shared" si="513"/>
        <v>7.411299994296848E-2</v>
      </c>
      <c r="AF1119" s="17">
        <f t="shared" si="514"/>
        <v>6.7022695157941931E-2</v>
      </c>
      <c r="AG1119" s="17">
        <f t="shared" si="515"/>
        <v>5.4577155751277772E-6</v>
      </c>
    </row>
    <row r="1120" spans="4:37" x14ac:dyDescent="0.25">
      <c r="E1120" s="28">
        <v>42962.634722222225</v>
      </c>
      <c r="F1120" s="86">
        <f t="shared" si="491"/>
        <v>3079.125</v>
      </c>
      <c r="G1120" s="10">
        <v>3749</v>
      </c>
      <c r="H1120" s="10">
        <v>597.5</v>
      </c>
      <c r="J1120" s="10">
        <v>17</v>
      </c>
      <c r="L1120" s="17">
        <v>1084</v>
      </c>
      <c r="V1120" s="17">
        <f t="shared" si="496"/>
        <v>1.8517654114866915E-3</v>
      </c>
      <c r="W1120" s="17">
        <f t="shared" si="497"/>
        <v>0.25576636960670279</v>
      </c>
      <c r="X1120" s="17">
        <f t="shared" si="498"/>
        <v>1.0786971911042136E-3</v>
      </c>
      <c r="AA1120" s="17">
        <f t="shared" si="499"/>
        <v>1.1618859460524865E-2</v>
      </c>
      <c r="AB1120" s="17">
        <f t="shared" si="500"/>
        <v>1.6048002002602995</v>
      </c>
      <c r="AC1120" s="17">
        <f t="shared" si="501"/>
        <v>0.20074569635787134</v>
      </c>
    </row>
    <row r="1121" spans="4:35" x14ac:dyDescent="0.25">
      <c r="E1121" s="28">
        <v>43028.50277777778</v>
      </c>
      <c r="F1121" s="86">
        <f t="shared" si="491"/>
        <v>3144.9930555555547</v>
      </c>
      <c r="G1121" s="10">
        <v>4299</v>
      </c>
      <c r="H1121" s="10">
        <v>916.7</v>
      </c>
      <c r="J1121" s="10">
        <v>29</v>
      </c>
      <c r="L1121" s="17">
        <v>1042</v>
      </c>
      <c r="V1121" s="17">
        <f t="shared" si="496"/>
        <v>2.7309498579932744E-3</v>
      </c>
      <c r="W1121" s="17">
        <f t="shared" si="497"/>
        <v>0.37719957745409072</v>
      </c>
      <c r="X1121" s="17">
        <f t="shared" si="498"/>
        <v>1.5908429451107974E-3</v>
      </c>
      <c r="AA1121" s="17">
        <f t="shared" si="499"/>
        <v>1.2807192581556765E-2</v>
      </c>
      <c r="AB1121" s="17">
        <f t="shared" si="500"/>
        <v>1.7689331116779055</v>
      </c>
      <c r="AC1121" s="17">
        <f t="shared" si="501"/>
        <v>0.22127720899877695</v>
      </c>
    </row>
    <row r="1122" spans="4:35" x14ac:dyDescent="0.25">
      <c r="E1122" s="28">
        <v>43130.453472222223</v>
      </c>
      <c r="F1122" s="86"/>
      <c r="G1122" s="10">
        <v>4779.4799999999996</v>
      </c>
      <c r="H1122" s="10">
        <v>1311.93</v>
      </c>
      <c r="J1122" s="10">
        <v>319</v>
      </c>
      <c r="L1122" s="17">
        <v>1027</v>
      </c>
      <c r="V1122" s="17">
        <f t="shared" si="496"/>
        <v>3.8521206663552189E-3</v>
      </c>
      <c r="W1122" s="17">
        <f t="shared" si="497"/>
        <v>0.5320560109877116</v>
      </c>
      <c r="X1122" s="17">
        <f t="shared" si="498"/>
        <v>2.2439514837118615E-3</v>
      </c>
      <c r="AA1122" s="17">
        <f t="shared" si="499"/>
        <v>1.4033625027578789E-2</v>
      </c>
      <c r="AB1122" s="17">
        <f t="shared" si="500"/>
        <v>1.9383283127876854</v>
      </c>
      <c r="AC1122" s="17">
        <f t="shared" si="501"/>
        <v>0.2424669855210809</v>
      </c>
    </row>
    <row r="1123" spans="4:35" x14ac:dyDescent="0.25">
      <c r="E1123" s="28"/>
      <c r="F1123" s="86"/>
    </row>
    <row r="1124" spans="4:35" x14ac:dyDescent="0.25">
      <c r="E1124" s="28"/>
      <c r="F1124" s="86"/>
    </row>
    <row r="1126" spans="4:35" ht="14.4" thickBot="1" x14ac:dyDescent="0.3">
      <c r="D1126" s="87" t="s">
        <v>123</v>
      </c>
      <c r="E1126" s="89">
        <f>E1127-1</f>
        <v>39883.511805555558</v>
      </c>
      <c r="F1126" s="86"/>
      <c r="G1126" s="86"/>
      <c r="H1126" s="86"/>
      <c r="I1126" s="86"/>
      <c r="J1126" s="86"/>
      <c r="K1126" s="86"/>
      <c r="L1126" s="79">
        <v>1037</v>
      </c>
      <c r="M1126" s="86"/>
      <c r="N1126" s="42">
        <v>6.48</v>
      </c>
      <c r="O1126" s="90"/>
      <c r="P1126" s="90"/>
      <c r="Q1126" s="90"/>
      <c r="R1126" s="87"/>
      <c r="S1126" s="87"/>
    </row>
    <row r="1127" spans="4:35" ht="15" thickBot="1" x14ac:dyDescent="0.35">
      <c r="D1127" s="87"/>
      <c r="E1127" s="89">
        <v>39884.511805555558</v>
      </c>
      <c r="F1127" s="86">
        <f>E1127-E$1126</f>
        <v>1</v>
      </c>
      <c r="G1127" s="86">
        <v>5557</v>
      </c>
      <c r="H1127" s="86">
        <v>4.08</v>
      </c>
      <c r="I1127" s="86"/>
      <c r="J1127" s="86">
        <v>827</v>
      </c>
      <c r="K1127" s="86"/>
      <c r="L1127" s="79">
        <v>1037</v>
      </c>
      <c r="M1127" s="86"/>
      <c r="N1127" s="42">
        <v>6.48</v>
      </c>
      <c r="O1127" s="95">
        <v>91.67</v>
      </c>
      <c r="P1127" s="94">
        <v>19.43</v>
      </c>
      <c r="Q1127" s="101">
        <f>P1127-S1127</f>
        <v>11.031225806451612</v>
      </c>
      <c r="R1127" s="88">
        <v>43.225806451612904</v>
      </c>
      <c r="S1127" s="85">
        <f>R1127*P1127/100</f>
        <v>8.3987741935483875</v>
      </c>
      <c r="T1127" s="40">
        <f>Q1127/$A$18+S1127</f>
        <v>12.995118279569894</v>
      </c>
      <c r="U1127" s="40">
        <f>$A$16-T1127</f>
        <v>104.00488172043011</v>
      </c>
      <c r="V1127" s="43">
        <f t="shared" ref="V1127:V1173" si="516">($A$15*L1127/1000/$A$13*H1127)/$Q$1127</f>
        <v>1.2482433809600562E-5</v>
      </c>
      <c r="W1127" s="43">
        <f t="shared" ref="W1127:W1173" si="517">($U$1127*L1127/1000/$A$13*H1127)/$Q$1127</f>
        <v>1.7309787359341389E-3</v>
      </c>
      <c r="X1127" s="43">
        <f t="shared" ref="X1127:X1173" si="518">($A$46*$S$1127*H1127*L1127/1000000)/$Q$1127</f>
        <v>7.0464646168294771E-6</v>
      </c>
      <c r="Y1127" s="22">
        <f>X1127+W1127+SUM($V$1127:V1127)</f>
        <v>1.750507634360569E-3</v>
      </c>
      <c r="Z1127" s="22"/>
      <c r="AA1127" s="22">
        <f t="shared" ref="AA1127:AA1173" si="519">($A$15*L1127/1000/$A$13*G1127)/$Q$1127</f>
        <v>1.7001197225478021E-2</v>
      </c>
      <c r="AB1127" s="44">
        <f t="shared" ref="AB1127:AB1173" si="520">($U$1127*L1127/1000/$A$13*G1127)/$Q$1127</f>
        <v>2.3576100087220615</v>
      </c>
      <c r="AC1127" s="44">
        <f t="shared" ref="AC1127:AC1173" si="521">($A$14*$S$1127/1000*G1127/1000000*L1127/1000*1000000)/$Q$1127</f>
        <v>0.28465621743735281</v>
      </c>
      <c r="AD1127" s="44">
        <f t="shared" ref="AD1127:AD1167" si="522">($A$14*((L1127/1000)*G1127/10^6)*(1+($A$28/(10^-N1127))+(($A$28*$A$29)/(10^-N1127)^2))*1000000)*$S$1127/1000/$Q$1127</f>
        <v>0.54210066677107882</v>
      </c>
      <c r="AE1127" s="44">
        <f>AD1127/(1+($A$28/(10^-N1127))+(($A$28*$A$29)/(10^-N1127)^2))*1</f>
        <v>0.28465621743735275</v>
      </c>
      <c r="AF1127" s="44">
        <f>AD1127/(1+($A$28/(10^-N1127))+(($A$28*$A$29)/(10^-N1127)^2))*($A$28/(10^-N1127))</f>
        <v>0.25742348711828933</v>
      </c>
      <c r="AG1127" s="44">
        <f>AD1127/(1+($A$28/(10^-N1127))+(($A$28*$A$29)/(10^-N1127)^2))*(($A$28*$A$29)/(10^-N1127)^2)</f>
        <v>2.0962215436702146E-5</v>
      </c>
      <c r="AH1127" s="45">
        <f>AD1127+AB1127+SUM($AA$1127:AA1127)</f>
        <v>2.9167118727186185</v>
      </c>
      <c r="AI1127" s="45">
        <f>AD1127+AB1127+SUM($AA$1127:AA1127)</f>
        <v>2.9167118727186185</v>
      </c>
    </row>
    <row r="1128" spans="4:35" ht="14.4" x14ac:dyDescent="0.3">
      <c r="D1128" s="87"/>
      <c r="E1128" s="89">
        <v>39891.500694444447</v>
      </c>
      <c r="F1128" s="86">
        <f t="shared" ref="F1128:F1172" si="523">E1128-E$1126</f>
        <v>7.9888888888890506</v>
      </c>
      <c r="G1128" s="86">
        <v>7790</v>
      </c>
      <c r="H1128" s="86">
        <v>4.34</v>
      </c>
      <c r="I1128" s="86"/>
      <c r="J1128" s="86">
        <v>1056</v>
      </c>
      <c r="K1128" s="86"/>
      <c r="L1128" s="79">
        <v>1037</v>
      </c>
      <c r="M1128" s="86"/>
      <c r="N1128" s="42">
        <v>6.48</v>
      </c>
      <c r="O1128" s="90"/>
      <c r="P1128" s="90"/>
      <c r="Q1128" s="90"/>
      <c r="R1128" s="88"/>
      <c r="S1128" s="87"/>
      <c r="V1128" s="43">
        <f t="shared" si="516"/>
        <v>1.327788302295746E-5</v>
      </c>
      <c r="W1128" s="43">
        <f t="shared" si="517"/>
        <v>1.8412862044005301E-3</v>
      </c>
      <c r="X1128" s="43">
        <f t="shared" si="518"/>
        <v>7.4955040286862571E-6</v>
      </c>
      <c r="Y1128" s="22">
        <f>X1128+W1128+SUM($V$1127:V1128)</f>
        <v>1.8745420252617745E-3</v>
      </c>
      <c r="Z1128" s="22"/>
      <c r="AA1128" s="22">
        <f t="shared" si="519"/>
        <v>2.383288220019323E-2</v>
      </c>
      <c r="AB1128" s="44">
        <f t="shared" si="520"/>
        <v>3.3049814590507212</v>
      </c>
      <c r="AC1128" s="44">
        <f t="shared" si="521"/>
        <v>0.39904119737933741</v>
      </c>
      <c r="AD1128" s="44">
        <f t="shared" si="522"/>
        <v>0.75993597159379234</v>
      </c>
      <c r="AE1128" s="44">
        <f t="shared" ref="AE1128:AE1164" si="524">AD1128/(1+($A$28/(10^-N1128))+(($A$28*$A$29)/(10^-N1128)^2))*1</f>
        <v>0.39904119737933735</v>
      </c>
      <c r="AF1128" s="44">
        <f t="shared" ref="AF1128:AF1164" si="525">AD1128/(1+($A$28/(10^-N1128))+(($A$28*$A$29)/(10^-N1128)^2))*($A$28/(10^-N1128))</f>
        <v>0.36086538863621986</v>
      </c>
      <c r="AG1128" s="44">
        <f t="shared" ref="AG1128:AG1164" si="526">AD1128/(1+($A$28/(10^-N1128))+(($A$28*$A$29)/(10^-N1128)^2))*(($A$28*$A$29)/(10^-N1128)^2)</f>
        <v>2.9385578235002646E-5</v>
      </c>
      <c r="AH1128" s="45">
        <f>AD1128+AB1128+SUM($AA$1127:AA1128)</f>
        <v>4.1057515100701849</v>
      </c>
      <c r="AI1128" s="45">
        <f>AD1128+AB1128+SUM($AA$1127:AA1128)</f>
        <v>4.1057515100701849</v>
      </c>
    </row>
    <row r="1129" spans="4:35" ht="14.4" x14ac:dyDescent="0.3">
      <c r="D1129" s="87"/>
      <c r="E1129" s="89">
        <v>39898.433333333334</v>
      </c>
      <c r="F1129" s="86">
        <f t="shared" si="523"/>
        <v>14.921527777776646</v>
      </c>
      <c r="G1129" s="86">
        <v>15383</v>
      </c>
      <c r="H1129" s="86">
        <v>3.75</v>
      </c>
      <c r="I1129" s="86"/>
      <c r="J1129" s="86">
        <v>1273</v>
      </c>
      <c r="K1129" s="86"/>
      <c r="L1129" s="79">
        <v>1037</v>
      </c>
      <c r="M1129" s="86"/>
      <c r="N1129" s="42">
        <v>6.48</v>
      </c>
      <c r="O1129" s="90"/>
      <c r="P1129" s="90"/>
      <c r="Q1129" s="90"/>
      <c r="R1129" s="87"/>
      <c r="S1129" s="87"/>
      <c r="V1129" s="43">
        <f t="shared" si="516"/>
        <v>1.1472825192647574E-5</v>
      </c>
      <c r="W1129" s="43">
        <f t="shared" si="517"/>
        <v>1.5909731028806425E-3</v>
      </c>
      <c r="X1129" s="43">
        <f t="shared" si="518"/>
        <v>6.4765299787035632E-6</v>
      </c>
      <c r="Y1129" s="22">
        <f>X1129+W1129+SUM($V$1127:V1129)</f>
        <v>1.6346827748845516E-3</v>
      </c>
      <c r="Z1129" s="22"/>
      <c r="AA1129" s="22">
        <f t="shared" si="519"/>
        <v>4.706305865026604E-2</v>
      </c>
      <c r="AB1129" s="44">
        <f t="shared" si="520"/>
        <v>6.5263837977634456</v>
      </c>
      <c r="AC1129" s="44">
        <f t="shared" si="521"/>
        <v>0.78799110902263758</v>
      </c>
      <c r="AD1129" s="44">
        <f t="shared" si="522"/>
        <v>1.5006540501960595</v>
      </c>
      <c r="AE1129" s="44">
        <f t="shared" si="524"/>
        <v>0.78799110902263725</v>
      </c>
      <c r="AF1129" s="44">
        <f t="shared" si="525"/>
        <v>0.71260491314389829</v>
      </c>
      <c r="AG1129" s="44">
        <f t="shared" si="526"/>
        <v>5.8028029523625868E-5</v>
      </c>
      <c r="AH1129" s="45">
        <f>AD1129+AB1129+SUM($AA$1127:AA1129)</f>
        <v>8.1149349860354434</v>
      </c>
      <c r="AI1129" s="45">
        <f>AD1129+AB1129+SUM($AA$1127:AA1129)</f>
        <v>8.1149349860354434</v>
      </c>
    </row>
    <row r="1130" spans="4:35" ht="14.4" x14ac:dyDescent="0.3">
      <c r="D1130" s="87"/>
      <c r="E1130" s="89">
        <v>39913.713888888888</v>
      </c>
      <c r="F1130" s="86">
        <f t="shared" si="523"/>
        <v>30.202083333329938</v>
      </c>
      <c r="G1130" s="86">
        <v>42610</v>
      </c>
      <c r="H1130" s="86">
        <v>3.21</v>
      </c>
      <c r="I1130" s="86"/>
      <c r="J1130" s="86">
        <v>1628</v>
      </c>
      <c r="K1130" s="86"/>
      <c r="L1130" s="79">
        <v>1037</v>
      </c>
      <c r="M1130" s="86"/>
      <c r="N1130" s="42">
        <v>6.48</v>
      </c>
      <c r="O1130" s="90"/>
      <c r="P1130" s="90"/>
      <c r="Q1130" s="90"/>
      <c r="R1130" s="87"/>
      <c r="S1130" s="87"/>
      <c r="V1130" s="43">
        <f t="shared" si="516"/>
        <v>9.8207383649063249E-6</v>
      </c>
      <c r="W1130" s="43">
        <f t="shared" si="517"/>
        <v>1.36187297606583E-3</v>
      </c>
      <c r="X1130" s="43">
        <f t="shared" si="518"/>
        <v>5.5439096617702509E-6</v>
      </c>
      <c r="Y1130" s="22">
        <f>X1130+W1130+SUM($V$1127:V1130)</f>
        <v>1.4144707661177122E-3</v>
      </c>
      <c r="Z1130" s="1">
        <f t="shared" ref="Z1130:Z1166" si="527">LINEST(Y1127:Y1130,E1127:E1130,TRUE,TRUE)</f>
        <v>-1.3797087149419007E-5</v>
      </c>
      <c r="AA1130" s="22">
        <f t="shared" si="519"/>
        <v>0.13036188838899018</v>
      </c>
      <c r="AB1130" s="44">
        <f t="shared" si="520"/>
        <v>18.077697043665115</v>
      </c>
      <c r="AC1130" s="44">
        <f t="shared" si="521"/>
        <v>2.1826887574240779</v>
      </c>
      <c r="AD1130" s="44">
        <f t="shared" si="522"/>
        <v>4.1567229460348516</v>
      </c>
      <c r="AE1130" s="44">
        <f t="shared" si="524"/>
        <v>2.1826887574240779</v>
      </c>
      <c r="AF1130" s="44">
        <f t="shared" si="525"/>
        <v>1.9738734544017111</v>
      </c>
      <c r="AG1130" s="44">
        <f t="shared" si="526"/>
        <v>1.6073420906206198E-4</v>
      </c>
      <c r="AH1130" s="45">
        <f>AD1130+AB1130+SUM($AA$1127:AA1130)</f>
        <v>22.452679016164893</v>
      </c>
      <c r="AI1130" s="45">
        <f>AD1130+AB1130+SUM($AA$1127:AA1130)</f>
        <v>22.452679016164893</v>
      </c>
    </row>
    <row r="1131" spans="4:35" ht="14.4" x14ac:dyDescent="0.3">
      <c r="D1131" s="92"/>
      <c r="E1131" s="89">
        <v>39921.547222222223</v>
      </c>
      <c r="F1131" s="86">
        <f t="shared" si="523"/>
        <v>38.035416666665697</v>
      </c>
      <c r="G1131" s="86">
        <v>54175</v>
      </c>
      <c r="H1131" s="86">
        <v>3.54</v>
      </c>
      <c r="I1131" s="86"/>
      <c r="J1131" s="86">
        <v>1830</v>
      </c>
      <c r="K1131" s="86"/>
      <c r="L1131" s="79">
        <v>1037</v>
      </c>
      <c r="M1131" s="86"/>
      <c r="N1131" s="42">
        <v>6.48</v>
      </c>
      <c r="O1131" s="90"/>
      <c r="P1131" s="90"/>
      <c r="Q1131" s="90"/>
      <c r="R1131" s="87"/>
      <c r="S1131" s="87"/>
      <c r="V1131" s="43">
        <f t="shared" si="516"/>
        <v>1.0830346981859311E-5</v>
      </c>
      <c r="W1131" s="43">
        <f t="shared" si="517"/>
        <v>1.5018786091193265E-3</v>
      </c>
      <c r="X1131" s="43">
        <f t="shared" si="518"/>
        <v>6.1138442998961631E-6</v>
      </c>
      <c r="Y1131" s="22">
        <f>X1131+W1131+SUM($V$1127:V1131)</f>
        <v>1.5658766807911939E-3</v>
      </c>
      <c r="Z1131" s="1">
        <f t="shared" si="527"/>
        <v>-1.0964313480217572E-5</v>
      </c>
      <c r="AA1131" s="22">
        <f t="shared" si="519"/>
        <v>0.1657440812831153</v>
      </c>
      <c r="AB1131" s="44">
        <f t="shared" si="520"/>
        <v>22.984258092949016</v>
      </c>
      <c r="AC1131" s="44">
        <f t="shared" si="521"/>
        <v>2.7751035774102188</v>
      </c>
      <c r="AD1131" s="44">
        <f t="shared" si="522"/>
        <v>5.2849205726692814</v>
      </c>
      <c r="AE1131" s="44">
        <f t="shared" si="524"/>
        <v>2.7751035774102188</v>
      </c>
      <c r="AF1131" s="44">
        <f t="shared" si="525"/>
        <v>2.509612635348808</v>
      </c>
      <c r="AG1131" s="44">
        <f t="shared" si="526"/>
        <v>2.0435991025433487E-4</v>
      </c>
      <c r="AH1131" s="45">
        <f>AD1131+AB1131+SUM($AA$1127:AA1131)</f>
        <v>28.653181773366342</v>
      </c>
      <c r="AI1131" s="45">
        <f>AD1131+AB1131+SUM($AA$1127:AA1131)</f>
        <v>28.653181773366342</v>
      </c>
    </row>
    <row r="1132" spans="4:35" ht="14.4" x14ac:dyDescent="0.3">
      <c r="D1132" s="92"/>
      <c r="E1132" s="89">
        <v>39940.677083333336</v>
      </c>
      <c r="F1132" s="86">
        <f t="shared" si="523"/>
        <v>57.165277777778101</v>
      </c>
      <c r="G1132" s="86">
        <v>64554</v>
      </c>
      <c r="H1132" s="86">
        <v>5.95</v>
      </c>
      <c r="I1132" s="86"/>
      <c r="J1132" s="86">
        <v>283</v>
      </c>
      <c r="K1132" s="86"/>
      <c r="L1132" s="79">
        <v>1037</v>
      </c>
      <c r="M1132" s="86"/>
      <c r="N1132" s="42">
        <v>6.48</v>
      </c>
      <c r="O1132" s="90"/>
      <c r="P1132" s="90"/>
      <c r="Q1132" s="90"/>
      <c r="R1132" s="87"/>
      <c r="S1132" s="87"/>
      <c r="V1132" s="43">
        <f t="shared" si="516"/>
        <v>1.8203549305667486E-5</v>
      </c>
      <c r="W1132" s="43">
        <f t="shared" si="517"/>
        <v>2.5243439899039527E-3</v>
      </c>
      <c r="X1132" s="43">
        <f t="shared" si="518"/>
        <v>1.0276094232876322E-5</v>
      </c>
      <c r="Y1132" s="22">
        <f>X1132+W1132+SUM($V$1127:V1132)</f>
        <v>2.6107078608144678E-3</v>
      </c>
      <c r="Z1132" s="1">
        <f t="shared" si="527"/>
        <v>2.4200961712485048E-5</v>
      </c>
      <c r="AA1132" s="22">
        <f t="shared" si="519"/>
        <v>0.19749780199631242</v>
      </c>
      <c r="AB1132" s="44">
        <f t="shared" si="520"/>
        <v>27.387647382228529</v>
      </c>
      <c r="AC1132" s="44">
        <f t="shared" si="521"/>
        <v>3.3067657837773736</v>
      </c>
      <c r="AD1132" s="44">
        <f t="shared" si="522"/>
        <v>6.297420630329353</v>
      </c>
      <c r="AE1132" s="44">
        <f t="shared" si="524"/>
        <v>3.3067657837773736</v>
      </c>
      <c r="AF1132" s="44">
        <f t="shared" si="525"/>
        <v>2.9904113347910828</v>
      </c>
      <c r="AG1132" s="44">
        <f t="shared" si="526"/>
        <v>2.4351176089632356E-4</v>
      </c>
      <c r="AH1132" s="45">
        <f>AD1132+AB1132+SUM($AA$1127:AA1132)</f>
        <v>34.266568922302241</v>
      </c>
      <c r="AI1132" s="45">
        <f>AD1132+AB1132+SUM($AA$1127:AA1132)</f>
        <v>34.266568922302241</v>
      </c>
    </row>
    <row r="1133" spans="4:35" ht="14.4" x14ac:dyDescent="0.3">
      <c r="D1133" s="92"/>
      <c r="E1133" s="89">
        <v>39960.405555555553</v>
      </c>
      <c r="F1133" s="86">
        <f t="shared" si="523"/>
        <v>76.893749999995634</v>
      </c>
      <c r="G1133" s="86">
        <v>79187.899999999994</v>
      </c>
      <c r="H1133" s="86">
        <v>10.1</v>
      </c>
      <c r="I1133" s="86"/>
      <c r="J1133" s="86">
        <v>664</v>
      </c>
      <c r="K1133" s="86"/>
      <c r="L1133" s="79">
        <v>1037</v>
      </c>
      <c r="M1133" s="86"/>
      <c r="N1133" s="42">
        <v>6.48</v>
      </c>
      <c r="O1133" s="90"/>
      <c r="P1133" s="90"/>
      <c r="Q1133" s="90"/>
      <c r="R1133" s="87"/>
      <c r="S1133" s="87"/>
      <c r="V1133" s="43">
        <f t="shared" si="516"/>
        <v>3.0900142518864134E-5</v>
      </c>
      <c r="W1133" s="43">
        <f t="shared" si="517"/>
        <v>4.2850208904251967E-3</v>
      </c>
      <c r="X1133" s="43">
        <f t="shared" si="518"/>
        <v>1.7443454075974929E-5</v>
      </c>
      <c r="Y1133" s="22">
        <f>X1133+W1133+SUM($V$1127:V1133)</f>
        <v>4.4094522636976743E-3</v>
      </c>
      <c r="Z1133" s="1">
        <f t="shared" si="527"/>
        <v>6.4821588734371362E-5</v>
      </c>
      <c r="AA1133" s="22">
        <f t="shared" si="519"/>
        <v>0.24226904908609517</v>
      </c>
      <c r="AB1133" s="44">
        <f t="shared" si="520"/>
        <v>33.596218392960537</v>
      </c>
      <c r="AC1133" s="44">
        <f t="shared" si="521"/>
        <v>4.0563843946027252</v>
      </c>
      <c r="AD1133" s="44">
        <f t="shared" si="522"/>
        <v>7.724997910779468</v>
      </c>
      <c r="AE1133" s="44">
        <f t="shared" si="524"/>
        <v>4.0563843946027243</v>
      </c>
      <c r="AF1133" s="44">
        <f t="shared" si="525"/>
        <v>3.668314802154828</v>
      </c>
      <c r="AG1133" s="44">
        <f t="shared" si="526"/>
        <v>2.9871402191470676E-4</v>
      </c>
      <c r="AH1133" s="45">
        <f>AD1133+AB1133+SUM($AA$1127:AA1133)</f>
        <v>42.144986262570455</v>
      </c>
      <c r="AI1133" s="45">
        <f>AD1133+AB1133+SUM($AA$1127:AA1133)</f>
        <v>42.144986262570455</v>
      </c>
    </row>
    <row r="1134" spans="4:35" ht="14.4" x14ac:dyDescent="0.3">
      <c r="D1134" s="92"/>
      <c r="E1134" s="89">
        <v>39974.507638888892</v>
      </c>
      <c r="F1134" s="86">
        <f t="shared" si="523"/>
        <v>90.995833333334303</v>
      </c>
      <c r="G1134" s="86">
        <v>96373.7</v>
      </c>
      <c r="H1134" s="86">
        <v>6.19</v>
      </c>
      <c r="I1134" s="86"/>
      <c r="J1134" s="86">
        <v>872</v>
      </c>
      <c r="K1134" s="86"/>
      <c r="L1134" s="79">
        <v>1037</v>
      </c>
      <c r="M1134" s="86"/>
      <c r="N1134" s="42">
        <v>6.48</v>
      </c>
      <c r="O1134" s="90"/>
      <c r="P1134" s="90"/>
      <c r="Q1134" s="90"/>
      <c r="R1134" s="87"/>
      <c r="S1134" s="87"/>
      <c r="V1134" s="43">
        <f t="shared" si="516"/>
        <v>1.8937810117996932E-5</v>
      </c>
      <c r="W1134" s="43">
        <f t="shared" si="517"/>
        <v>2.6261662684883141E-3</v>
      </c>
      <c r="X1134" s="43">
        <f t="shared" si="518"/>
        <v>1.0690592151513349E-5</v>
      </c>
      <c r="Y1134" s="22">
        <f>X1134+W1134+SUM($V$1127:V1134)</f>
        <v>2.7627825899543272E-3</v>
      </c>
      <c r="Z1134" s="1">
        <f t="shared" si="527"/>
        <v>3.2944349260550197E-5</v>
      </c>
      <c r="AA1134" s="22">
        <f t="shared" si="519"/>
        <v>0.2948476302049759</v>
      </c>
      <c r="AB1134" s="44">
        <f t="shared" si="520"/>
        <v>40.887457206690179</v>
      </c>
      <c r="AC1134" s="44">
        <f t="shared" si="521"/>
        <v>4.9367235743102755</v>
      </c>
      <c r="AD1134" s="44">
        <f t="shared" si="522"/>
        <v>9.4015200700370549</v>
      </c>
      <c r="AE1134" s="44">
        <f t="shared" si="524"/>
        <v>4.9367235743102746</v>
      </c>
      <c r="AF1134" s="44">
        <f t="shared" si="525"/>
        <v>4.4644329531207267</v>
      </c>
      <c r="AG1134" s="44">
        <f t="shared" si="526"/>
        <v>3.6354260605220463E-4</v>
      </c>
      <c r="AH1134" s="45">
        <f>AD1134+AB1134+SUM($AA$1127:AA1134)</f>
        <v>51.407594865762661</v>
      </c>
      <c r="AI1134" s="45">
        <f>AD1134+AB1134+SUM($AA$1127:AA1134)</f>
        <v>51.407594865762661</v>
      </c>
    </row>
    <row r="1135" spans="4:35" ht="14.4" x14ac:dyDescent="0.3">
      <c r="D1135" s="92"/>
      <c r="E1135" s="89">
        <v>39993.542361111111</v>
      </c>
      <c r="F1135" s="86">
        <f t="shared" si="523"/>
        <v>110.03055555555329</v>
      </c>
      <c r="G1135" s="86">
        <v>108993</v>
      </c>
      <c r="H1135" s="86">
        <v>8</v>
      </c>
      <c r="I1135" s="86"/>
      <c r="J1135" s="86">
        <v>1312</v>
      </c>
      <c r="K1135" s="86"/>
      <c r="L1135" s="79">
        <v>1037</v>
      </c>
      <c r="M1135" s="86"/>
      <c r="N1135" s="42">
        <v>6.48</v>
      </c>
      <c r="O1135" s="90"/>
      <c r="P1135" s="90"/>
      <c r="Q1135" s="90"/>
      <c r="R1135" s="87"/>
      <c r="S1135" s="87"/>
      <c r="V1135" s="43">
        <f t="shared" si="516"/>
        <v>2.4475360410981494E-5</v>
      </c>
      <c r="W1135" s="43">
        <f t="shared" si="517"/>
        <v>3.3940759528120375E-3</v>
      </c>
      <c r="X1135" s="43">
        <f t="shared" si="518"/>
        <v>1.3816597287900935E-5</v>
      </c>
      <c r="Y1135" s="22">
        <f>X1135+W1135+SUM($V$1127:V1135)</f>
        <v>3.5582936398254198E-3</v>
      </c>
      <c r="Z1135" s="1">
        <f t="shared" si="527"/>
        <v>9.092284640287618E-6</v>
      </c>
      <c r="AA1135" s="22">
        <f t="shared" si="519"/>
        <v>0.33345536965926326</v>
      </c>
      <c r="AB1135" s="44">
        <f t="shared" si="520"/>
        <v>46.241315040605301</v>
      </c>
      <c r="AC1135" s="44">
        <f t="shared" si="521"/>
        <v>5.583144701664458</v>
      </c>
      <c r="AD1135" s="44">
        <f t="shared" si="522"/>
        <v>10.63256756764085</v>
      </c>
      <c r="AE1135" s="44">
        <f t="shared" si="524"/>
        <v>5.5831447016644571</v>
      </c>
      <c r="AF1135" s="44">
        <f t="shared" si="525"/>
        <v>5.0490117206197072</v>
      </c>
      <c r="AG1135" s="44">
        <f t="shared" si="526"/>
        <v>4.1114535668390807E-4</v>
      </c>
      <c r="AH1135" s="45">
        <f>AD1135+AB1135+SUM($AA$1127:AA1135)</f>
        <v>58.325955566940841</v>
      </c>
      <c r="AI1135" s="45">
        <f>AD1135+AB1135+SUM($AA$1127:AA1135)</f>
        <v>58.325955566940841</v>
      </c>
    </row>
    <row r="1136" spans="4:35" ht="14.4" x14ac:dyDescent="0.3">
      <c r="D1136" s="92"/>
      <c r="E1136" s="89">
        <v>40007.579861111109</v>
      </c>
      <c r="F1136" s="86">
        <f t="shared" si="523"/>
        <v>124.06805555555184</v>
      </c>
      <c r="G1136" s="86">
        <v>108674</v>
      </c>
      <c r="H1136" s="86">
        <v>10.44</v>
      </c>
      <c r="I1136" s="86"/>
      <c r="J1136" s="86">
        <v>187</v>
      </c>
      <c r="K1136" s="86"/>
      <c r="L1136" s="79">
        <v>1037</v>
      </c>
      <c r="M1136" s="86"/>
      <c r="N1136" s="42">
        <v>6.48</v>
      </c>
      <c r="O1136" s="90"/>
      <c r="P1136" s="90"/>
      <c r="Q1136" s="90"/>
      <c r="R1136" s="87"/>
      <c r="S1136" s="87"/>
      <c r="V1136" s="43">
        <f t="shared" si="516"/>
        <v>3.194034533633085E-5</v>
      </c>
      <c r="W1136" s="43">
        <f t="shared" si="517"/>
        <v>4.4292691184197085E-3</v>
      </c>
      <c r="X1136" s="43">
        <f t="shared" si="518"/>
        <v>1.8030659460710722E-5</v>
      </c>
      <c r="Y1136" s="22">
        <f>X1136+W1136+SUM($V$1127:V1136)</f>
        <v>4.629641212942231E-3</v>
      </c>
      <c r="Z1136" s="1">
        <f t="shared" si="527"/>
        <v>9.8316850061698101E-6</v>
      </c>
      <c r="AA1136" s="22">
        <f t="shared" si="519"/>
        <v>0.33247941466287539</v>
      </c>
      <c r="AB1136" s="44">
        <f t="shared" si="520"/>
        <v>46.105976261986918</v>
      </c>
      <c r="AC1136" s="44">
        <f t="shared" si="521"/>
        <v>5.5668039902441739</v>
      </c>
      <c r="AD1136" s="44">
        <f t="shared" si="522"/>
        <v>10.60144823838046</v>
      </c>
      <c r="AE1136" s="44">
        <f t="shared" si="524"/>
        <v>5.5668039902441731</v>
      </c>
      <c r="AF1136" s="44">
        <f t="shared" si="525"/>
        <v>5.0342343061171446</v>
      </c>
      <c r="AG1136" s="44">
        <f t="shared" si="526"/>
        <v>4.0994201914129364E-4</v>
      </c>
      <c r="AH1136" s="45">
        <f>AD1136+AB1136+SUM($AA$1127:AA1136)</f>
        <v>58.491976873724944</v>
      </c>
      <c r="AI1136" s="45">
        <f>AD1136+AB1136+SUM($AA$1127:AA1136)</f>
        <v>58.491976873724944</v>
      </c>
    </row>
    <row r="1137" spans="4:35" ht="14.4" x14ac:dyDescent="0.3">
      <c r="D1137" s="87"/>
      <c r="E1137" s="89">
        <v>40021.456944444442</v>
      </c>
      <c r="F1137" s="86">
        <f t="shared" si="523"/>
        <v>137.94513888888469</v>
      </c>
      <c r="G1137" s="86">
        <v>123103</v>
      </c>
      <c r="H1137" s="86">
        <v>7.43</v>
      </c>
      <c r="I1137" s="86"/>
      <c r="J1137" s="86">
        <v>258</v>
      </c>
      <c r="K1137" s="86"/>
      <c r="L1137" s="79">
        <v>1037</v>
      </c>
      <c r="M1137" s="86"/>
      <c r="N1137" s="42">
        <v>6.48</v>
      </c>
      <c r="O1137" s="90"/>
      <c r="P1137" s="90"/>
      <c r="Q1137" s="90"/>
      <c r="R1137" s="87"/>
      <c r="S1137" s="87"/>
      <c r="V1137" s="43">
        <f t="shared" si="516"/>
        <v>2.273149098169906E-5</v>
      </c>
      <c r="W1137" s="43">
        <f t="shared" si="517"/>
        <v>3.1522480411741794E-3</v>
      </c>
      <c r="X1137" s="43">
        <f t="shared" si="518"/>
        <v>1.2832164731137997E-5</v>
      </c>
      <c r="Y1137" s="22">
        <f>X1137+W1137+SUM($V$1127:V1137)</f>
        <v>3.3701531319488285E-3</v>
      </c>
      <c r="Z1137" s="1">
        <f t="shared" si="527"/>
        <v>2.0232897609107094E-5</v>
      </c>
      <c r="AA1137" s="22">
        <f t="shared" si="519"/>
        <v>0.37662378658413181</v>
      </c>
      <c r="AB1137" s="44">
        <f t="shared" si="520"/>
        <v>52.227616502377529</v>
      </c>
      <c r="AC1137" s="44">
        <f t="shared" si="521"/>
        <v>6.3059266394080318</v>
      </c>
      <c r="AD1137" s="44">
        <f t="shared" si="522"/>
        <v>12.009036959064264</v>
      </c>
      <c r="AE1137" s="44">
        <f t="shared" si="524"/>
        <v>6.3059266394080318</v>
      </c>
      <c r="AF1137" s="44">
        <f t="shared" si="525"/>
        <v>5.7026459483035401</v>
      </c>
      <c r="AG1137" s="44">
        <f t="shared" si="526"/>
        <v>4.6437135269108227E-4</v>
      </c>
      <c r="AH1137" s="45">
        <f>AD1137+AB1137+SUM($AA$1127:AA1137)</f>
        <v>66.397829621383494</v>
      </c>
      <c r="AI1137" s="45">
        <f>AD1137+AB1137+SUM($AA$1127:AA1137)</f>
        <v>66.397829621383494</v>
      </c>
    </row>
    <row r="1138" spans="4:35" ht="14.4" x14ac:dyDescent="0.3">
      <c r="D1138" s="87"/>
      <c r="E1138" s="89">
        <v>40035.54791666667</v>
      </c>
      <c r="F1138" s="86">
        <f t="shared" si="523"/>
        <v>152.0361111111124</v>
      </c>
      <c r="G1138" s="86">
        <v>122013</v>
      </c>
      <c r="H1138" s="86">
        <v>7.78</v>
      </c>
      <c r="I1138" s="86"/>
      <c r="J1138" s="86">
        <v>456</v>
      </c>
      <c r="K1138" s="86"/>
      <c r="L1138" s="79">
        <v>1037</v>
      </c>
      <c r="M1138" s="86"/>
      <c r="N1138" s="42">
        <v>6.48</v>
      </c>
      <c r="O1138" s="90"/>
      <c r="P1138" s="90"/>
      <c r="Q1138" s="90"/>
      <c r="R1138" s="87"/>
      <c r="S1138" s="87"/>
      <c r="V1138" s="43">
        <f t="shared" si="516"/>
        <v>2.3802287999679504E-5</v>
      </c>
      <c r="W1138" s="43">
        <f t="shared" si="517"/>
        <v>3.3007388641097066E-3</v>
      </c>
      <c r="X1138" s="43">
        <f t="shared" si="518"/>
        <v>1.3436640862483659E-5</v>
      </c>
      <c r="Y1138" s="22">
        <f>X1138+W1138+SUM($V$1127:V1138)</f>
        <v>3.5430507190153809E-3</v>
      </c>
      <c r="Z1138" s="1">
        <f t="shared" si="527"/>
        <v>-9.2702831458143249E-6</v>
      </c>
      <c r="AA1138" s="22">
        <f t="shared" si="519"/>
        <v>0.37328901872813564</v>
      </c>
      <c r="AB1138" s="44">
        <f t="shared" si="520"/>
        <v>51.76517365380689</v>
      </c>
      <c r="AC1138" s="44">
        <f t="shared" si="521"/>
        <v>6.2500916066553396</v>
      </c>
      <c r="AD1138" s="44">
        <f t="shared" si="522"/>
        <v>11.902704454694915</v>
      </c>
      <c r="AE1138" s="44">
        <f t="shared" si="524"/>
        <v>6.2500916066553387</v>
      </c>
      <c r="AF1138" s="44">
        <f t="shared" si="525"/>
        <v>5.6521525884045047</v>
      </c>
      <c r="AG1138" s="44">
        <f t="shared" si="526"/>
        <v>4.6025963506898305E-4</v>
      </c>
      <c r="AH1138" s="45">
        <f>AD1138+AB1138+SUM($AA$1127:AA1138)</f>
        <v>66.20234328717163</v>
      </c>
      <c r="AI1138" s="45">
        <f>AD1138+AB1138+SUM($AA$1127:AA1138)</f>
        <v>66.20234328717163</v>
      </c>
    </row>
    <row r="1139" spans="4:35" ht="14.4" x14ac:dyDescent="0.3">
      <c r="D1139" s="87"/>
      <c r="E1139" s="89">
        <v>40049.501388888886</v>
      </c>
      <c r="F1139" s="86">
        <f t="shared" si="523"/>
        <v>165.98958333332848</v>
      </c>
      <c r="G1139" s="86">
        <v>129931</v>
      </c>
      <c r="H1139" s="86">
        <v>6.93</v>
      </c>
      <c r="I1139" s="86"/>
      <c r="J1139" s="86">
        <v>740</v>
      </c>
      <c r="K1139" s="86"/>
      <c r="L1139" s="79">
        <v>1037</v>
      </c>
      <c r="M1139" s="86"/>
      <c r="N1139" s="42">
        <v>6.48</v>
      </c>
      <c r="O1139" s="90"/>
      <c r="P1139" s="90"/>
      <c r="Q1139" s="90"/>
      <c r="R1139" s="87"/>
      <c r="S1139" s="87"/>
      <c r="V1139" s="43">
        <f t="shared" si="516"/>
        <v>2.1201780956012717E-5</v>
      </c>
      <c r="W1139" s="43">
        <f t="shared" si="517"/>
        <v>2.9401182941234272E-3</v>
      </c>
      <c r="X1139" s="43">
        <f t="shared" si="518"/>
        <v>1.1968627400644183E-5</v>
      </c>
      <c r="Y1139" s="22">
        <f>X1139+W1139+SUM($V$1127:V1139)</f>
        <v>3.2021639165232749E-3</v>
      </c>
      <c r="Z1139" s="1">
        <f t="shared" si="527"/>
        <v>-2.9331003699427328E-5</v>
      </c>
      <c r="AA1139" s="22">
        <f t="shared" si="519"/>
        <v>0.39751350669490459</v>
      </c>
      <c r="AB1139" s="44">
        <f t="shared" si="520"/>
        <v>55.1244603281026</v>
      </c>
      <c r="AC1139" s="44">
        <f t="shared" si="521"/>
        <v>6.6556895785230656</v>
      </c>
      <c r="AD1139" s="44">
        <f t="shared" si="522"/>
        <v>12.675127179095382</v>
      </c>
      <c r="AE1139" s="44">
        <f t="shared" si="524"/>
        <v>6.6556895785230656</v>
      </c>
      <c r="AF1139" s="44">
        <f t="shared" si="525"/>
        <v>6.0189474725151069</v>
      </c>
      <c r="AG1139" s="44">
        <f t="shared" si="526"/>
        <v>4.9012805720823223E-4</v>
      </c>
      <c r="AH1139" s="45">
        <f>AD1139+AB1139+SUM($AA$1127:AA1139)</f>
        <v>70.731566192562724</v>
      </c>
      <c r="AI1139" s="45">
        <f>AD1139+AB1139+SUM($AA$1127:AA1139)</f>
        <v>70.731566192562724</v>
      </c>
    </row>
    <row r="1140" spans="4:35" ht="14.4" x14ac:dyDescent="0.3">
      <c r="D1140" s="87"/>
      <c r="E1140" s="89">
        <v>40063.449999999997</v>
      </c>
      <c r="F1140" s="86">
        <f t="shared" si="523"/>
        <v>179.93819444443943</v>
      </c>
      <c r="G1140" s="86">
        <v>134313</v>
      </c>
      <c r="H1140" s="86">
        <v>6.12</v>
      </c>
      <c r="I1140" s="86"/>
      <c r="J1140" s="86">
        <v>1035</v>
      </c>
      <c r="K1140" s="86"/>
      <c r="L1140" s="79">
        <v>1037</v>
      </c>
      <c r="M1140" s="86"/>
      <c r="N1140" s="42">
        <v>6.48</v>
      </c>
      <c r="O1140" s="83"/>
      <c r="P1140" s="83"/>
      <c r="Q1140" s="83"/>
      <c r="R1140" s="83"/>
      <c r="S1140" s="83"/>
      <c r="V1140" s="43">
        <f t="shared" si="516"/>
        <v>1.8723650714400844E-5</v>
      </c>
      <c r="W1140" s="43">
        <f t="shared" si="517"/>
        <v>2.5964681039012086E-3</v>
      </c>
      <c r="X1140" s="43">
        <f t="shared" si="518"/>
        <v>1.0569696925244216E-5</v>
      </c>
      <c r="Y1140" s="22">
        <f>X1140+W1140+SUM($V$1127:V1140)</f>
        <v>2.875838446540057E-3</v>
      </c>
      <c r="Z1140" s="1">
        <f t="shared" si="527"/>
        <v>-1.3011828932191091E-5</v>
      </c>
      <c r="AA1140" s="22">
        <f t="shared" si="519"/>
        <v>0.41091988536001972</v>
      </c>
      <c r="AB1140" s="44">
        <f t="shared" si="520"/>
        <v>56.9835654312554</v>
      </c>
      <c r="AC1140" s="44">
        <f t="shared" si="521"/>
        <v>6.8801566551490296</v>
      </c>
      <c r="AD1140" s="44">
        <f t="shared" si="522"/>
        <v>13.10260335721143</v>
      </c>
      <c r="AE1140" s="44">
        <f t="shared" si="524"/>
        <v>6.8801566551490305</v>
      </c>
      <c r="AF1140" s="44">
        <f t="shared" si="525"/>
        <v>6.2219400441459056</v>
      </c>
      <c r="AG1140" s="44">
        <f t="shared" si="526"/>
        <v>5.0665791649267156E-4</v>
      </c>
      <c r="AH1140" s="45">
        <f>AD1140+AB1140+SUM($AA$1127:AA1140)</f>
        <v>73.429067359191592</v>
      </c>
      <c r="AI1140" s="45">
        <f>AD1140+AB1140+SUM($AA$1127:AA1140)</f>
        <v>73.429067359191592</v>
      </c>
    </row>
    <row r="1141" spans="4:35" ht="14.4" x14ac:dyDescent="0.3">
      <c r="D1141" s="87"/>
      <c r="E1141" s="89">
        <v>40077.431944444441</v>
      </c>
      <c r="F1141" s="86">
        <f t="shared" si="523"/>
        <v>193.92013888888323</v>
      </c>
      <c r="G1141" s="86">
        <v>134401</v>
      </c>
      <c r="H1141" s="86">
        <v>9.07</v>
      </c>
      <c r="I1141" s="86"/>
      <c r="J1141" s="86">
        <v>1385</v>
      </c>
      <c r="K1141" s="86"/>
      <c r="L1141" s="79">
        <v>1037</v>
      </c>
      <c r="M1141" s="86"/>
      <c r="N1141" s="42">
        <v>6.48</v>
      </c>
      <c r="O1141" s="83"/>
      <c r="P1141" s="83"/>
      <c r="Q1141" s="83"/>
      <c r="R1141" s="83"/>
      <c r="S1141" s="83"/>
      <c r="V1141" s="43">
        <f t="shared" si="516"/>
        <v>2.7748939865950267E-5</v>
      </c>
      <c r="W1141" s="43">
        <f t="shared" si="517"/>
        <v>3.8480336115006473E-3</v>
      </c>
      <c r="X1141" s="43">
        <f t="shared" si="518"/>
        <v>1.5664567175157684E-5</v>
      </c>
      <c r="Y1141" s="22">
        <f>X1141+W1141+SUM($V$1127:V1141)</f>
        <v>4.1602477642553592E-3</v>
      </c>
      <c r="Z1141" s="1">
        <f t="shared" si="527"/>
        <v>1.0940915326737162E-5</v>
      </c>
      <c r="AA1141" s="22">
        <f t="shared" si="519"/>
        <v>0.41118911432454047</v>
      </c>
      <c r="AB1141" s="44">
        <f t="shared" si="520"/>
        <v>57.020900266736327</v>
      </c>
      <c r="AC1141" s="44">
        <f t="shared" si="521"/>
        <v>6.884664437609799</v>
      </c>
      <c r="AD1141" s="44">
        <f t="shared" si="522"/>
        <v>13.11118799976602</v>
      </c>
      <c r="AE1141" s="44">
        <f t="shared" si="524"/>
        <v>6.8846644376097981</v>
      </c>
      <c r="AF1141" s="44">
        <f t="shared" si="525"/>
        <v>6.2260165722845437</v>
      </c>
      <c r="AG1141" s="44">
        <f t="shared" si="526"/>
        <v>5.0698987167684096E-4</v>
      </c>
      <c r="AH1141" s="45">
        <f>AD1141+AB1141+SUM($AA$1127:AA1141)</f>
        <v>73.88617595155165</v>
      </c>
      <c r="AI1141" s="45">
        <f>AD1141+AB1141+SUM($AA$1127:AA1141)</f>
        <v>73.88617595155165</v>
      </c>
    </row>
    <row r="1142" spans="4:35" ht="14.4" x14ac:dyDescent="0.3">
      <c r="D1142" s="87"/>
      <c r="E1142" s="89">
        <v>40091.427777777775</v>
      </c>
      <c r="F1142" s="86">
        <f t="shared" si="523"/>
        <v>207.91597222221753</v>
      </c>
      <c r="G1142" s="86">
        <v>131325</v>
      </c>
      <c r="H1142" s="86">
        <v>7.18</v>
      </c>
      <c r="I1142" s="86"/>
      <c r="J1142" s="86">
        <v>1692</v>
      </c>
      <c r="K1142" s="86"/>
      <c r="L1142" s="79">
        <v>1037</v>
      </c>
      <c r="M1142" s="86"/>
      <c r="N1142" s="42">
        <v>6.48</v>
      </c>
      <c r="O1142" s="83"/>
      <c r="P1142" s="83"/>
      <c r="Q1142" s="83"/>
      <c r="R1142" s="83"/>
      <c r="S1142" s="83"/>
      <c r="V1142" s="43">
        <f t="shared" si="516"/>
        <v>2.1966635968855892E-5</v>
      </c>
      <c r="W1142" s="43">
        <f t="shared" si="517"/>
        <v>3.0461831676488033E-3</v>
      </c>
      <c r="X1142" s="43">
        <f t="shared" si="518"/>
        <v>1.2400396065891091E-5</v>
      </c>
      <c r="Y1142" s="22">
        <f>X1142+W1142+SUM($V$1127:V1142)</f>
        <v>3.3770997852631047E-3</v>
      </c>
      <c r="Z1142" s="1">
        <f t="shared" si="527"/>
        <v>1.2943198844280339E-5</v>
      </c>
      <c r="AA1142" s="22">
        <f t="shared" si="519"/>
        <v>0.40177833824651804</v>
      </c>
      <c r="AB1142" s="44">
        <f t="shared" si="520"/>
        <v>55.715878062880094</v>
      </c>
      <c r="AC1142" s="44">
        <f t="shared" si="521"/>
        <v>6.7270969506856853</v>
      </c>
      <c r="AD1142" s="44">
        <f t="shared" si="522"/>
        <v>12.81111572138059</v>
      </c>
      <c r="AE1142" s="44">
        <f t="shared" si="524"/>
        <v>6.7270969506856853</v>
      </c>
      <c r="AF1142" s="44">
        <f t="shared" si="525"/>
        <v>6.0835233841658001</v>
      </c>
      <c r="AG1142" s="44">
        <f t="shared" si="526"/>
        <v>4.9538652910291697E-4</v>
      </c>
      <c r="AH1142" s="45">
        <f>AD1142+AB1142+SUM($AA$1127:AA1142)</f>
        <v>72.682859807556497</v>
      </c>
      <c r="AI1142" s="45">
        <f>AD1142+AB1142+SUM($AA$1127:AA1142)</f>
        <v>72.682859807556497</v>
      </c>
    </row>
    <row r="1143" spans="4:35" ht="14.4" x14ac:dyDescent="0.3">
      <c r="D1143" s="87"/>
      <c r="E1143" s="89">
        <v>40105.50277777778</v>
      </c>
      <c r="F1143" s="86">
        <f t="shared" si="523"/>
        <v>221.9909722222219</v>
      </c>
      <c r="G1143" s="86">
        <v>132025</v>
      </c>
      <c r="H1143" s="86">
        <v>9.68</v>
      </c>
      <c r="I1143" s="86"/>
      <c r="J1143" s="86">
        <v>2018</v>
      </c>
      <c r="K1143" s="86"/>
      <c r="L1143" s="79">
        <v>1037</v>
      </c>
      <c r="M1143" s="86"/>
      <c r="N1143" s="42">
        <v>6.48</v>
      </c>
      <c r="O1143" s="83"/>
      <c r="P1143" s="83"/>
      <c r="Q1143" s="83"/>
      <c r="R1143" s="83"/>
      <c r="S1143" s="83"/>
      <c r="V1143" s="43">
        <f t="shared" si="516"/>
        <v>2.9615186097287608E-5</v>
      </c>
      <c r="W1143" s="43">
        <f t="shared" si="517"/>
        <v>4.1068319029025652E-3</v>
      </c>
      <c r="X1143" s="43">
        <f t="shared" si="518"/>
        <v>1.6718082718360131E-5</v>
      </c>
      <c r="Y1143" s="22">
        <f>X1143+W1143+SUM($V$1127:V1143)</f>
        <v>4.4716813932666232E-3</v>
      </c>
      <c r="Z1143" s="1">
        <f t="shared" si="527"/>
        <v>2.8579803380313116E-5</v>
      </c>
      <c r="AA1143" s="22">
        <f t="shared" si="519"/>
        <v>0.40391993228247897</v>
      </c>
      <c r="AB1143" s="44">
        <f t="shared" si="520"/>
        <v>56.012859708751158</v>
      </c>
      <c r="AC1143" s="44">
        <f t="shared" si="521"/>
        <v>6.7629543111690653</v>
      </c>
      <c r="AD1143" s="44">
        <f t="shared" si="522"/>
        <v>12.879402650792095</v>
      </c>
      <c r="AE1143" s="44">
        <f t="shared" si="524"/>
        <v>6.7629543111690635</v>
      </c>
      <c r="AF1143" s="44">
        <f t="shared" si="525"/>
        <v>6.115950312541325</v>
      </c>
      <c r="AG1143" s="44">
        <f t="shared" si="526"/>
        <v>4.9802708170426494E-4</v>
      </c>
      <c r="AH1143" s="45">
        <f>AD1143+AB1143+SUM($AA$1127:AA1143)</f>
        <v>73.452048315121544</v>
      </c>
      <c r="AI1143" s="45">
        <f>AD1143+AB1143+SUM($AA$1127:AA1143)</f>
        <v>73.452048315121544</v>
      </c>
    </row>
    <row r="1144" spans="4:35" ht="14.4" x14ac:dyDescent="0.3">
      <c r="D1144" s="87"/>
      <c r="E1144" s="89">
        <v>40119.435416666667</v>
      </c>
      <c r="F1144" s="86">
        <f t="shared" si="523"/>
        <v>235.92361111110949</v>
      </c>
      <c r="G1144" s="86">
        <v>126995</v>
      </c>
      <c r="H1144" s="86">
        <v>9.24</v>
      </c>
      <c r="I1144" s="86"/>
      <c r="J1144" s="86">
        <v>2321</v>
      </c>
      <c r="K1144" s="86"/>
      <c r="L1144" s="79">
        <v>1037</v>
      </c>
      <c r="M1144" s="86"/>
      <c r="N1144" s="42">
        <v>6.48</v>
      </c>
      <c r="O1144" s="83"/>
      <c r="P1144" s="83"/>
      <c r="Q1144" s="83"/>
      <c r="R1144" s="83"/>
      <c r="S1144" s="83"/>
      <c r="V1144" s="43">
        <f t="shared" si="516"/>
        <v>2.8269041274683629E-5</v>
      </c>
      <c r="W1144" s="43">
        <f t="shared" si="517"/>
        <v>3.9201577254979027E-3</v>
      </c>
      <c r="X1144" s="43">
        <f t="shared" si="518"/>
        <v>1.5958169867525582E-5</v>
      </c>
      <c r="Y1144" s="22">
        <f>X1144+W1144+SUM($V$1127:V1144)</f>
        <v>4.3125163442858097E-3</v>
      </c>
      <c r="Z1144" s="1">
        <f t="shared" si="527"/>
        <v>1.1099845516410899E-5</v>
      </c>
      <c r="AA1144" s="22">
        <f t="shared" si="519"/>
        <v>0.38853104942407435</v>
      </c>
      <c r="AB1144" s="44">
        <f t="shared" si="520"/>
        <v>53.878834453420581</v>
      </c>
      <c r="AC1144" s="44">
        <f t="shared" si="521"/>
        <v>6.5052935636956297</v>
      </c>
      <c r="AD1144" s="44">
        <f t="shared" si="522"/>
        <v>12.388712286592252</v>
      </c>
      <c r="AE1144" s="44">
        <f t="shared" si="524"/>
        <v>6.5052935636956279</v>
      </c>
      <c r="AF1144" s="44">
        <f t="shared" si="525"/>
        <v>5.882939670071468</v>
      </c>
      <c r="AG1144" s="44">
        <f t="shared" si="526"/>
        <v>4.7905282515457774E-4</v>
      </c>
      <c r="AH1144" s="45">
        <f>AD1144+AB1144+SUM($AA$1127:AA1144)</f>
        <v>71.215863745015199</v>
      </c>
      <c r="AI1144" s="45">
        <f>AD1144+AB1144+SUM($AA$1127:AA1144)</f>
        <v>71.215863745015199</v>
      </c>
    </row>
    <row r="1145" spans="4:35" ht="14.4" x14ac:dyDescent="0.3">
      <c r="D1145" s="83"/>
      <c r="E1145" s="89">
        <v>40161.503472222219</v>
      </c>
      <c r="F1145" s="86">
        <f t="shared" si="523"/>
        <v>277.99166666666133</v>
      </c>
      <c r="G1145" s="86">
        <v>132189</v>
      </c>
      <c r="H1145" s="86">
        <v>9.42</v>
      </c>
      <c r="I1145" s="86"/>
      <c r="J1145" s="86">
        <v>2558</v>
      </c>
      <c r="K1145" s="86"/>
      <c r="L1145" s="79">
        <v>1037</v>
      </c>
      <c r="M1145" s="86"/>
      <c r="N1145" s="42">
        <v>6.48</v>
      </c>
      <c r="O1145" s="83"/>
      <c r="P1145" s="83"/>
      <c r="Q1145" s="83"/>
      <c r="R1145" s="83"/>
      <c r="S1145" s="83"/>
      <c r="V1145" s="43">
        <f t="shared" si="516"/>
        <v>2.8819736883930712E-5</v>
      </c>
      <c r="W1145" s="43">
        <f t="shared" si="517"/>
        <v>3.9965244344361741E-3</v>
      </c>
      <c r="X1145" s="43">
        <f t="shared" si="518"/>
        <v>1.6269043306503352E-5</v>
      </c>
      <c r="Y1145" s="22">
        <f>X1145+W1145+SUM($V$1127:V1145)</f>
        <v>4.4180136635469901E-3</v>
      </c>
      <c r="Z1145" s="1">
        <f t="shared" si="527"/>
        <v>1.0348612576571965E-5</v>
      </c>
      <c r="AA1145" s="22">
        <f t="shared" si="519"/>
        <v>0.4044216771709041</v>
      </c>
      <c r="AB1145" s="44">
        <f t="shared" si="520"/>
        <v>56.082438265783807</v>
      </c>
      <c r="AC1145" s="44">
        <f t="shared" si="521"/>
        <v>6.7713551784823158</v>
      </c>
      <c r="AD1145" s="44">
        <f t="shared" si="522"/>
        <v>12.895401302825647</v>
      </c>
      <c r="AE1145" s="44">
        <f t="shared" si="524"/>
        <v>6.7713551784823123</v>
      </c>
      <c r="AF1145" s="44">
        <f t="shared" si="525"/>
        <v>6.1235474786178763</v>
      </c>
      <c r="AG1145" s="44">
        <f t="shared" si="526"/>
        <v>4.9864572545658069E-4</v>
      </c>
      <c r="AH1145" s="45">
        <f>AD1145+AB1145+SUM($AA$1127:AA1145)</f>
        <v>74.330578250782722</v>
      </c>
      <c r="AI1145" s="45">
        <f>AD1145+AB1145+SUM($AA$1127:AA1145)</f>
        <v>74.330578250782722</v>
      </c>
    </row>
    <row r="1146" spans="4:35" ht="14.4" x14ac:dyDescent="0.3">
      <c r="D1146" s="83"/>
      <c r="E1146" s="89">
        <v>40189.585416666669</v>
      </c>
      <c r="F1146" s="86">
        <f t="shared" si="523"/>
        <v>306.07361111111095</v>
      </c>
      <c r="G1146" s="86">
        <v>122321</v>
      </c>
      <c r="H1146" s="86">
        <v>9.3699999999999992</v>
      </c>
      <c r="I1146" s="86"/>
      <c r="J1146" s="86">
        <v>2837</v>
      </c>
      <c r="K1146" s="86"/>
      <c r="L1146" s="79">
        <v>1037</v>
      </c>
      <c r="M1146" s="86"/>
      <c r="N1146" s="42">
        <v>6.48</v>
      </c>
      <c r="O1146" s="83"/>
      <c r="P1146" s="83"/>
      <c r="Q1146" s="83"/>
      <c r="R1146" s="83"/>
      <c r="S1146" s="83"/>
      <c r="V1146" s="43">
        <f t="shared" si="516"/>
        <v>2.866676588136207E-5</v>
      </c>
      <c r="W1146" s="43">
        <f t="shared" si="517"/>
        <v>3.9753114597310983E-3</v>
      </c>
      <c r="X1146" s="43">
        <f t="shared" si="518"/>
        <v>1.6182689573453967E-5</v>
      </c>
      <c r="Y1146" s="22">
        <f>X1146+W1146+SUM($V$1127:V1146)</f>
        <v>4.4253811009902265E-3</v>
      </c>
      <c r="Z1146" s="1">
        <f t="shared" si="527"/>
        <v>1.9275516693098847E-7</v>
      </c>
      <c r="AA1146" s="22">
        <f t="shared" si="519"/>
        <v>0.37423132010395843</v>
      </c>
      <c r="AB1146" s="44">
        <f t="shared" si="520"/>
        <v>51.895845577990151</v>
      </c>
      <c r="AC1146" s="44">
        <f t="shared" si="521"/>
        <v>6.2658688452680273</v>
      </c>
      <c r="AD1146" s="44">
        <f t="shared" si="522"/>
        <v>11.932750703635978</v>
      </c>
      <c r="AE1146" s="44">
        <f t="shared" si="524"/>
        <v>6.2658688452680265</v>
      </c>
      <c r="AF1146" s="44">
        <f t="shared" si="525"/>
        <v>5.6664204368897373</v>
      </c>
      <c r="AG1146" s="44">
        <f t="shared" si="526"/>
        <v>4.6142147821357621E-4</v>
      </c>
      <c r="AH1146" s="45">
        <f>AD1146+AB1146+SUM($AA$1127:AA1146)</f>
        <v>69.55556628390336</v>
      </c>
      <c r="AI1146" s="45">
        <f>AD1146+AB1146+SUM($AA$1127:AA1146)</f>
        <v>69.55556628390336</v>
      </c>
    </row>
    <row r="1147" spans="4:35" ht="14.4" x14ac:dyDescent="0.3">
      <c r="D1147" s="83"/>
      <c r="E1147" s="89">
        <v>40203.556250000001</v>
      </c>
      <c r="F1147" s="86">
        <f t="shared" si="523"/>
        <v>320.0444444444438</v>
      </c>
      <c r="G1147" s="86">
        <v>130401</v>
      </c>
      <c r="H1147" s="86">
        <v>9.48</v>
      </c>
      <c r="I1147" s="86"/>
      <c r="J1147" s="91">
        <v>2988</v>
      </c>
      <c r="K1147" s="91"/>
      <c r="L1147" s="79">
        <v>1037</v>
      </c>
      <c r="M1147" s="91"/>
      <c r="N1147" s="42">
        <v>6.48</v>
      </c>
      <c r="O1147" s="83"/>
      <c r="P1147" s="83"/>
      <c r="Q1147" s="83"/>
      <c r="R1147" s="83"/>
      <c r="S1147" s="83"/>
      <c r="V1147" s="43">
        <f t="shared" si="516"/>
        <v>2.9003302087013072E-5</v>
      </c>
      <c r="W1147" s="43">
        <f t="shared" si="517"/>
        <v>4.0219800040822646E-3</v>
      </c>
      <c r="X1147" s="43">
        <f t="shared" si="518"/>
        <v>1.6372667786162608E-5</v>
      </c>
      <c r="Y1147" s="22">
        <f>X1147+W1147+SUM($V$1127:V1147)</f>
        <v>4.5012429256411149E-3</v>
      </c>
      <c r="Z1147" s="1">
        <f t="shared" si="527"/>
        <v>1.997553463720183E-6</v>
      </c>
      <c r="AA1147" s="22">
        <f t="shared" si="519"/>
        <v>0.39895143411904971</v>
      </c>
      <c r="AB1147" s="44">
        <f t="shared" si="520"/>
        <v>55.323862290330311</v>
      </c>
      <c r="AC1147" s="44">
        <f t="shared" si="521"/>
        <v>6.6797652348476229</v>
      </c>
      <c r="AD1147" s="44">
        <f t="shared" si="522"/>
        <v>12.720976974557397</v>
      </c>
      <c r="AE1147" s="44">
        <f t="shared" si="524"/>
        <v>6.679765234847622</v>
      </c>
      <c r="AF1147" s="44">
        <f t="shared" si="525"/>
        <v>6.0407198387101042</v>
      </c>
      <c r="AG1147" s="44">
        <f t="shared" si="526"/>
        <v>4.9190099966913738E-4</v>
      </c>
      <c r="AH1147" s="45">
        <f>AD1147+AB1147+SUM($AA$1127:AA1147)</f>
        <v>74.170760701283996</v>
      </c>
      <c r="AI1147" s="45">
        <f>AD1147+AB1147+SUM($AA$1127:AA1147)</f>
        <v>74.170760701283996</v>
      </c>
    </row>
    <row r="1148" spans="4:35" ht="14.4" x14ac:dyDescent="0.3">
      <c r="D1148" s="83"/>
      <c r="E1148" s="89">
        <v>40288.508333333331</v>
      </c>
      <c r="F1148" s="86">
        <f t="shared" si="523"/>
        <v>404.99652777777374</v>
      </c>
      <c r="G1148" s="86">
        <v>138330</v>
      </c>
      <c r="H1148" s="86">
        <v>5.39</v>
      </c>
      <c r="I1148" s="86"/>
      <c r="J1148" s="86">
        <v>30</v>
      </c>
      <c r="K1148" s="86"/>
      <c r="L1148" s="79">
        <v>1037</v>
      </c>
      <c r="M1148" s="86"/>
      <c r="N1148" s="42">
        <v>6.48</v>
      </c>
      <c r="O1148" s="83"/>
      <c r="P1148" s="83"/>
      <c r="Q1148" s="83"/>
      <c r="R1148" s="83"/>
      <c r="S1148" s="83"/>
      <c r="V1148" s="43">
        <f t="shared" si="516"/>
        <v>1.6490274076898783E-5</v>
      </c>
      <c r="W1148" s="43">
        <f t="shared" si="517"/>
        <v>2.2867586732071101E-3</v>
      </c>
      <c r="X1148" s="43">
        <f t="shared" si="518"/>
        <v>9.3089324227232552E-6</v>
      </c>
      <c r="Y1148" s="22">
        <f>X1148+W1148+SUM($V$1127:V1148)</f>
        <v>2.7754481334794196E-3</v>
      </c>
      <c r="Z1148" s="1">
        <f t="shared" si="527"/>
        <v>-1.4314403266780677E-5</v>
      </c>
      <c r="AA1148" s="22">
        <f t="shared" si="519"/>
        <v>0.42320957570638373</v>
      </c>
      <c r="AB1148" s="44">
        <f t="shared" si="520"/>
        <v>58.687815819061136</v>
      </c>
      <c r="AC1148" s="44">
        <f t="shared" si="521"/>
        <v>7.0859266795229461</v>
      </c>
      <c r="AD1148" s="44">
        <f t="shared" si="522"/>
        <v>13.494472779277189</v>
      </c>
      <c r="AE1148" s="44">
        <f t="shared" si="524"/>
        <v>7.0859266795229452</v>
      </c>
      <c r="AF1148" s="44">
        <f t="shared" si="525"/>
        <v>6.4080242888380363</v>
      </c>
      <c r="AG1148" s="44">
        <f t="shared" si="526"/>
        <v>5.2181091620640777E-4</v>
      </c>
      <c r="AH1148" s="45">
        <f>AD1148+AB1148+SUM($AA$1127:AA1148)</f>
        <v>78.73141961044098</v>
      </c>
      <c r="AI1148" s="45">
        <f>AD1148+AB1148+SUM($AA$1127:AA1148)</f>
        <v>78.73141961044098</v>
      </c>
    </row>
    <row r="1149" spans="4:35" ht="14.4" x14ac:dyDescent="0.3">
      <c r="D1149" s="87"/>
      <c r="E1149" s="89">
        <v>40361.509027777778</v>
      </c>
      <c r="F1149" s="86">
        <f t="shared" si="523"/>
        <v>477.99722222222044</v>
      </c>
      <c r="G1149" s="86">
        <v>146351</v>
      </c>
      <c r="H1149" s="86">
        <v>5.27</v>
      </c>
      <c r="I1149" s="86"/>
      <c r="J1149" s="86">
        <v>31</v>
      </c>
      <c r="K1149" s="86"/>
      <c r="L1149" s="79">
        <v>1037</v>
      </c>
      <c r="M1149" s="86"/>
      <c r="N1149" s="42">
        <v>6.48</v>
      </c>
      <c r="O1149" s="83"/>
      <c r="P1149" s="83"/>
      <c r="Q1149" s="83"/>
      <c r="R1149" s="83"/>
      <c r="S1149" s="83"/>
      <c r="V1149" s="43">
        <f t="shared" si="516"/>
        <v>1.6123143670734057E-5</v>
      </c>
      <c r="W1149" s="43">
        <f t="shared" si="517"/>
        <v>2.2358475339149292E-3</v>
      </c>
      <c r="X1149" s="43">
        <f t="shared" si="518"/>
        <v>9.1016834634047406E-6</v>
      </c>
      <c r="Y1149" s="22">
        <f>X1149+W1149+SUM($V$1127:V1149)</f>
        <v>2.7404528888986543E-3</v>
      </c>
      <c r="Z1149" s="1">
        <f t="shared" si="527"/>
        <v>-1.1412168472479713E-5</v>
      </c>
      <c r="AA1149" s="22">
        <f t="shared" si="519"/>
        <v>0.44774918393844415</v>
      </c>
      <c r="AB1149" s="44">
        <f t="shared" si="520"/>
        <v>62.090801221249308</v>
      </c>
      <c r="AC1149" s="44">
        <f t="shared" si="521"/>
        <v>7.4968008058617972</v>
      </c>
      <c r="AD1149" s="44">
        <f t="shared" si="522"/>
        <v>14.276943437576779</v>
      </c>
      <c r="AE1149" s="44">
        <f t="shared" si="524"/>
        <v>7.4968008058617981</v>
      </c>
      <c r="AF1149" s="44">
        <f t="shared" si="525"/>
        <v>6.7795905638381795</v>
      </c>
      <c r="AG1149" s="44">
        <f t="shared" si="526"/>
        <v>5.5206787679985532E-4</v>
      </c>
      <c r="AH1149" s="45">
        <f>AD1149+AB1149+SUM($AA$1127:AA1149)</f>
        <v>83.364624854867188</v>
      </c>
      <c r="AI1149" s="45">
        <f>AD1149+AB1149+SUM($AA$1127:AA1149)</f>
        <v>83.364624854867188</v>
      </c>
    </row>
    <row r="1150" spans="4:35" ht="14.4" x14ac:dyDescent="0.3">
      <c r="D1150" s="87"/>
      <c r="E1150" s="89">
        <v>40507.572222222225</v>
      </c>
      <c r="F1150" s="86">
        <f t="shared" si="523"/>
        <v>624.06041666666715</v>
      </c>
      <c r="G1150" s="86">
        <v>135370</v>
      </c>
      <c r="H1150" s="86">
        <v>7.55</v>
      </c>
      <c r="I1150" s="86"/>
      <c r="J1150" s="86">
        <v>35</v>
      </c>
      <c r="K1150" s="86"/>
      <c r="L1150" s="79">
        <v>1037</v>
      </c>
      <c r="M1150" s="86"/>
      <c r="N1150" s="42">
        <v>6.48</v>
      </c>
      <c r="O1150" s="83"/>
      <c r="P1150" s="83"/>
      <c r="Q1150" s="83"/>
      <c r="R1150" s="83"/>
      <c r="S1150" s="83"/>
      <c r="V1150" s="43">
        <f t="shared" si="516"/>
        <v>2.3098621387863786E-5</v>
      </c>
      <c r="W1150" s="43">
        <f t="shared" si="517"/>
        <v>3.2031591804663599E-3</v>
      </c>
      <c r="X1150" s="43">
        <f t="shared" si="518"/>
        <v>1.3039413690456506E-5</v>
      </c>
      <c r="Y1150" s="22">
        <f>X1150+W1150+SUM($V$1127:V1150)</f>
        <v>3.7348008870650004E-3</v>
      </c>
      <c r="Z1150" s="1">
        <f t="shared" si="527"/>
        <v>-1.5302812283403997E-6</v>
      </c>
      <c r="AA1150" s="22">
        <f t="shared" si="519"/>
        <v>0.41415369235432059</v>
      </c>
      <c r="AB1150" s="44">
        <f t="shared" si="520"/>
        <v>57.43200771652068</v>
      </c>
      <c r="AC1150" s="44">
        <f t="shared" si="521"/>
        <v>6.9343012694789339</v>
      </c>
      <c r="AD1150" s="44">
        <f t="shared" si="522"/>
        <v>13.205716620622811</v>
      </c>
      <c r="AE1150" s="44">
        <f t="shared" si="524"/>
        <v>6.9343012694789365</v>
      </c>
      <c r="AF1150" s="44">
        <f t="shared" si="525"/>
        <v>6.2709047059929528</v>
      </c>
      <c r="AG1150" s="44">
        <f t="shared" si="526"/>
        <v>5.1064515092070725E-4</v>
      </c>
      <c r="AH1150" s="45">
        <f>AD1150+AB1150+SUM($AA$1127:AA1150)</f>
        <v>78.048758225538919</v>
      </c>
      <c r="AI1150" s="45">
        <f>AD1150+AB1150+SUM($AA$1127:AA1150)</f>
        <v>78.048758225538919</v>
      </c>
    </row>
    <row r="1151" spans="4:35" ht="14.4" x14ac:dyDescent="0.3">
      <c r="D1151" s="87"/>
      <c r="E1151" s="89">
        <v>40534.5625</v>
      </c>
      <c r="F1151" s="86">
        <f t="shared" si="523"/>
        <v>651.05069444444234</v>
      </c>
      <c r="G1151" s="86">
        <v>153202</v>
      </c>
      <c r="H1151" s="86">
        <v>10.29</v>
      </c>
      <c r="I1151" s="86"/>
      <c r="J1151" s="86">
        <v>36</v>
      </c>
      <c r="K1151" s="86"/>
      <c r="L1151" s="79">
        <v>1037</v>
      </c>
      <c r="M1151" s="86"/>
      <c r="N1151" s="42">
        <v>6.48</v>
      </c>
      <c r="O1151" s="83"/>
      <c r="P1151" s="83"/>
      <c r="Q1151" s="83"/>
      <c r="R1151" s="83"/>
      <c r="S1151" s="83"/>
      <c r="V1151" s="43">
        <f t="shared" si="516"/>
        <v>3.1481432328624945E-5</v>
      </c>
      <c r="W1151" s="43">
        <f t="shared" si="517"/>
        <v>4.3656301943044828E-3</v>
      </c>
      <c r="X1151" s="43">
        <f t="shared" si="518"/>
        <v>1.7771598261562577E-5</v>
      </c>
      <c r="Y1151" s="22">
        <f>X1151+W1151+SUM($V$1127:V1151)</f>
        <v>4.933485517802854E-3</v>
      </c>
      <c r="Z1151" s="1">
        <f t="shared" si="527"/>
        <v>7.8114917983456578E-6</v>
      </c>
      <c r="AA1151" s="22">
        <f t="shared" si="519"/>
        <v>0.46870927071039836</v>
      </c>
      <c r="AB1151" s="44">
        <f t="shared" si="520"/>
        <v>64.997403015338719</v>
      </c>
      <c r="AC1151" s="44">
        <f t="shared" si="521"/>
        <v>7.8477419153927146</v>
      </c>
      <c r="AD1151" s="44">
        <f t="shared" si="522"/>
        <v>14.945277371002843</v>
      </c>
      <c r="AE1151" s="44">
        <f t="shared" si="524"/>
        <v>7.8477419153927128</v>
      </c>
      <c r="AF1151" s="44">
        <f t="shared" si="525"/>
        <v>7.0969575442677986</v>
      </c>
      <c r="AG1151" s="44">
        <f t="shared" si="526"/>
        <v>5.7791134233104943E-4</v>
      </c>
      <c r="AH1151" s="45">
        <f>AD1151+AB1151+SUM($AA$1127:AA1151)</f>
        <v>87.822423545447393</v>
      </c>
      <c r="AI1151" s="45">
        <f>AD1151+AB1151+SUM($AA$1127:AA1151)</f>
        <v>87.822423545447393</v>
      </c>
    </row>
    <row r="1152" spans="4:35" ht="14.4" x14ac:dyDescent="0.3">
      <c r="D1152" s="83"/>
      <c r="E1152" s="89">
        <v>40610.50277777778</v>
      </c>
      <c r="F1152" s="86">
        <f t="shared" si="523"/>
        <v>726.9909722222219</v>
      </c>
      <c r="G1152" s="86">
        <v>141549</v>
      </c>
      <c r="H1152" s="86">
        <v>14.29</v>
      </c>
      <c r="I1152" s="86"/>
      <c r="J1152" s="86">
        <v>20</v>
      </c>
      <c r="K1152" s="86"/>
      <c r="L1152" s="79">
        <v>1037</v>
      </c>
      <c r="M1152" s="86"/>
      <c r="N1152" s="42">
        <v>6.48</v>
      </c>
      <c r="O1152" s="83"/>
      <c r="P1152" s="83"/>
      <c r="Q1152" s="83"/>
      <c r="R1152" s="83"/>
      <c r="S1152" s="83"/>
      <c r="V1152" s="43">
        <f t="shared" si="516"/>
        <v>4.3719112534115692E-5</v>
      </c>
      <c r="W1152" s="43">
        <f t="shared" si="517"/>
        <v>6.0626681707105015E-3</v>
      </c>
      <c r="X1152" s="43">
        <f t="shared" si="518"/>
        <v>2.4679896905513044E-5</v>
      </c>
      <c r="Y1152" s="22">
        <f>X1152+W1152+SUM($V$1127:V1152)</f>
        <v>6.6811509053869393E-3</v>
      </c>
      <c r="Z1152" s="1">
        <f t="shared" si="527"/>
        <v>1.5143821277970385E-5</v>
      </c>
      <c r="AA1152" s="22">
        <f t="shared" si="519"/>
        <v>0.43305784885175247</v>
      </c>
      <c r="AB1152" s="44">
        <f t="shared" si="520"/>
        <v>60.053507130573884</v>
      </c>
      <c r="AC1152" s="44">
        <f t="shared" si="521"/>
        <v>7.2508193129458052</v>
      </c>
      <c r="AD1152" s="44">
        <f t="shared" si="522"/>
        <v>13.808495101813827</v>
      </c>
      <c r="AE1152" s="44">
        <f t="shared" si="524"/>
        <v>7.2508193129458061</v>
      </c>
      <c r="AF1152" s="44">
        <f t="shared" si="525"/>
        <v>6.5571418351820654</v>
      </c>
      <c r="AG1152" s="44">
        <f t="shared" si="526"/>
        <v>5.3395368595460723E-4</v>
      </c>
      <c r="AH1152" s="45">
        <f>AD1152+AB1152+SUM($AA$1127:AA1152)</f>
        <v>82.174803240345284</v>
      </c>
      <c r="AI1152" s="45">
        <f>AD1152+AB1152+SUM($AA$1127:AA1152)</f>
        <v>82.174803240345284</v>
      </c>
    </row>
    <row r="1153" spans="4:37" ht="14.4" x14ac:dyDescent="0.3">
      <c r="D1153" s="83"/>
      <c r="E1153" s="89">
        <v>40659.477083333331</v>
      </c>
      <c r="F1153" s="86">
        <f t="shared" si="523"/>
        <v>775.96527777777374</v>
      </c>
      <c r="G1153" s="86">
        <v>109935</v>
      </c>
      <c r="H1153" s="86">
        <v>11.08</v>
      </c>
      <c r="I1153" s="86"/>
      <c r="J1153" s="86">
        <v>38</v>
      </c>
      <c r="K1153" s="86"/>
      <c r="L1153" s="79">
        <v>1037</v>
      </c>
      <c r="M1153" s="86"/>
      <c r="N1153" s="42">
        <v>6.48</v>
      </c>
      <c r="O1153" s="83"/>
      <c r="P1153" s="83"/>
      <c r="Q1153" s="83"/>
      <c r="R1153" s="83"/>
      <c r="S1153" s="83"/>
      <c r="V1153" s="43">
        <f t="shared" si="516"/>
        <v>3.3898374169209369E-5</v>
      </c>
      <c r="W1153" s="43">
        <f t="shared" si="517"/>
        <v>4.7007951946446717E-3</v>
      </c>
      <c r="X1153" s="43">
        <f t="shared" si="518"/>
        <v>1.9135987243742796E-5</v>
      </c>
      <c r="Y1153" s="22">
        <f>X1153+W1153+SUM($V$1127:V1153)</f>
        <v>5.3476323938285485E-3</v>
      </c>
      <c r="Z1153" s="1">
        <f t="shared" si="527"/>
        <v>1.2030161011163473E-5</v>
      </c>
      <c r="AA1153" s="22">
        <f t="shared" si="519"/>
        <v>0.3363373433476563</v>
      </c>
      <c r="AB1153" s="44">
        <f t="shared" si="520"/>
        <v>46.640967484048922</v>
      </c>
      <c r="AC1153" s="44">
        <f t="shared" si="521"/>
        <v>5.6313984639149499</v>
      </c>
      <c r="AD1153" s="44">
        <f t="shared" si="522"/>
        <v>10.724462264077479</v>
      </c>
      <c r="AE1153" s="44">
        <f t="shared" si="524"/>
        <v>5.631398463914949</v>
      </c>
      <c r="AF1153" s="44">
        <f t="shared" si="525"/>
        <v>5.0926491013764865</v>
      </c>
      <c r="AG1153" s="44">
        <f t="shared" si="526"/>
        <v>4.1469878604172218E-4</v>
      </c>
      <c r="AH1153" s="45">
        <f>AD1153+AB1153+SUM($AA$1127:AA1153)</f>
        <v>66.014568099431642</v>
      </c>
      <c r="AI1153" s="45">
        <f>AD1153+AB1153+SUM($AA$1127:AA1153)</f>
        <v>66.014568099431642</v>
      </c>
    </row>
    <row r="1154" spans="4:37" ht="14.4" x14ac:dyDescent="0.3">
      <c r="D1154" s="83"/>
      <c r="E1154" s="89">
        <v>40695.559027777781</v>
      </c>
      <c r="F1154" s="86">
        <f t="shared" si="523"/>
        <v>812.04722222222335</v>
      </c>
      <c r="G1154" s="86">
        <v>101826</v>
      </c>
      <c r="H1154" s="86">
        <v>10.84</v>
      </c>
      <c r="I1154" s="86"/>
      <c r="J1154" s="86">
        <v>31</v>
      </c>
      <c r="K1154" s="86"/>
      <c r="L1154" s="79">
        <v>1037</v>
      </c>
      <c r="M1154" s="86"/>
      <c r="N1154" s="42">
        <v>6.48</v>
      </c>
      <c r="O1154" s="83"/>
      <c r="P1154" s="83"/>
      <c r="Q1154" s="83"/>
      <c r="R1154" s="83"/>
      <c r="S1154" s="83"/>
      <c r="V1154" s="43">
        <f t="shared" si="516"/>
        <v>3.3164113356879923E-5</v>
      </c>
      <c r="W1154" s="43">
        <f t="shared" si="517"/>
        <v>4.5989729160603107E-3</v>
      </c>
      <c r="X1154" s="43">
        <f t="shared" si="518"/>
        <v>1.8721489325105767E-5</v>
      </c>
      <c r="Y1154" s="22">
        <f>X1154+W1154+SUM($V$1127:V1154)</f>
        <v>5.2785597306824307E-3</v>
      </c>
      <c r="Z1154" s="1">
        <f t="shared" si="527"/>
        <v>9.0866444018948122E-7</v>
      </c>
      <c r="AA1154" s="22">
        <f t="shared" si="519"/>
        <v>0.31152850615107519</v>
      </c>
      <c r="AB1154" s="44">
        <f t="shared" si="520"/>
        <v>43.200647246379809</v>
      </c>
      <c r="AC1154" s="44">
        <f t="shared" si="521"/>
        <v>5.2160165551153295</v>
      </c>
      <c r="AD1154" s="44">
        <f t="shared" si="522"/>
        <v>9.9334069632232982</v>
      </c>
      <c r="AE1154" s="44">
        <f t="shared" si="524"/>
        <v>5.2160165551153277</v>
      </c>
      <c r="AF1154" s="44">
        <f t="shared" si="525"/>
        <v>4.7170062982377052</v>
      </c>
      <c r="AG1154" s="44">
        <f t="shared" si="526"/>
        <v>3.8410987026410518E-4</v>
      </c>
      <c r="AH1154" s="45">
        <f>AD1154+AB1154+SUM($AA$1127:AA1154)</f>
        <v>62.094721067059417</v>
      </c>
      <c r="AI1154" s="45">
        <f>AD1154+AB1154+SUM($AA$1127:AA1154)</f>
        <v>62.094721067059417</v>
      </c>
    </row>
    <row r="1155" spans="4:37" ht="14.4" x14ac:dyDescent="0.3">
      <c r="D1155" s="83"/>
      <c r="E1155" s="89">
        <v>40749.484722222223</v>
      </c>
      <c r="F1155" s="86">
        <f t="shared" si="523"/>
        <v>865.9729166666657</v>
      </c>
      <c r="G1155" s="97">
        <v>108382</v>
      </c>
      <c r="H1155" s="86">
        <v>24.6</v>
      </c>
      <c r="I1155" s="86"/>
      <c r="J1155" s="90" t="s">
        <v>122</v>
      </c>
      <c r="K1155" s="90"/>
      <c r="L1155" s="79">
        <v>1037</v>
      </c>
      <c r="M1155" s="90"/>
      <c r="N1155" s="42">
        <v>6.48</v>
      </c>
      <c r="O1155" s="83"/>
      <c r="P1155" s="83"/>
      <c r="Q1155" s="83"/>
      <c r="R1155" s="83"/>
      <c r="S1155" s="83"/>
      <c r="V1155" s="43">
        <f t="shared" si="516"/>
        <v>7.5261733263768101E-5</v>
      </c>
      <c r="W1155" s="43">
        <f t="shared" si="517"/>
        <v>1.0436783554897015E-2</v>
      </c>
      <c r="X1155" s="43">
        <f t="shared" si="518"/>
        <v>4.2486036660295384E-5</v>
      </c>
      <c r="Y1155" s="22">
        <f>X1155+W1155+SUM($V$1127:V1155)</f>
        <v>1.1215396650118094E-2</v>
      </c>
      <c r="Z1155" s="1">
        <f t="shared" si="527"/>
        <v>3.1298140179664803E-5</v>
      </c>
      <c r="AA1155" s="22">
        <f t="shared" si="519"/>
        <v>0.33158606400787455</v>
      </c>
      <c r="AB1155" s="44">
        <f t="shared" si="520"/>
        <v>45.982092489709281</v>
      </c>
      <c r="AC1155" s="44">
        <f t="shared" si="521"/>
        <v>5.5518463484425356</v>
      </c>
      <c r="AD1155" s="44">
        <f t="shared" si="522"/>
        <v>10.572962833540231</v>
      </c>
      <c r="AE1155" s="44">
        <f t="shared" si="524"/>
        <v>5.5518463484425347</v>
      </c>
      <c r="AF1155" s="44">
        <f t="shared" si="525"/>
        <v>5.0207076445662109</v>
      </c>
      <c r="AG1155" s="44">
        <f t="shared" si="526"/>
        <v>4.0884053148473133E-4</v>
      </c>
      <c r="AH1155" s="45">
        <f>AD1155+AB1155+SUM($AA$1127:AA1155)</f>
        <v>65.847308244713702</v>
      </c>
      <c r="AI1155" s="45">
        <f>AD1155+AB1155+SUM($AA$1127:AA1155)</f>
        <v>65.847308244713702</v>
      </c>
    </row>
    <row r="1156" spans="4:37" ht="14.4" x14ac:dyDescent="0.3">
      <c r="D1156" s="83"/>
      <c r="E1156" s="89">
        <v>40800.402777777781</v>
      </c>
      <c r="F1156" s="86">
        <f t="shared" si="523"/>
        <v>916.89097222222335</v>
      </c>
      <c r="G1156" s="86">
        <v>109167</v>
      </c>
      <c r="H1156" s="88">
        <v>47.8</v>
      </c>
      <c r="I1156" s="88"/>
      <c r="J1156" s="86">
        <v>13</v>
      </c>
      <c r="K1156" s="86"/>
      <c r="L1156" s="79">
        <v>1037</v>
      </c>
      <c r="M1156" s="86"/>
      <c r="N1156" s="42">
        <v>6.48</v>
      </c>
      <c r="O1156" s="90"/>
      <c r="P1156" s="83"/>
      <c r="Q1156" s="83"/>
      <c r="R1156" s="83"/>
      <c r="S1156" s="83"/>
      <c r="V1156" s="43">
        <f t="shared" si="516"/>
        <v>1.4624027845561442E-4</v>
      </c>
      <c r="W1156" s="43">
        <f t="shared" si="517"/>
        <v>2.0279603818051922E-2</v>
      </c>
      <c r="X1156" s="43">
        <f t="shared" si="518"/>
        <v>8.2554168795208086E-5</v>
      </c>
      <c r="Y1156" s="22">
        <f>X1156+W1156+SUM($V$1127:V1156)</f>
        <v>2.1244525323863526E-2</v>
      </c>
      <c r="Z1156" s="1">
        <f t="shared" si="527"/>
        <v>1.1519047685515936E-4</v>
      </c>
      <c r="AA1156" s="22">
        <f t="shared" si="519"/>
        <v>0.33398770874820211</v>
      </c>
      <c r="AB1156" s="44">
        <f t="shared" si="520"/>
        <v>46.315136192578962</v>
      </c>
      <c r="AC1156" s="44">
        <f t="shared" si="521"/>
        <v>5.592057816984612</v>
      </c>
      <c r="AD1156" s="44">
        <f t="shared" si="522"/>
        <v>10.649541747237423</v>
      </c>
      <c r="AE1156" s="44">
        <f t="shared" si="524"/>
        <v>5.5920578169846111</v>
      </c>
      <c r="AF1156" s="44">
        <f t="shared" si="525"/>
        <v>5.0570721285301943</v>
      </c>
      <c r="AG1156" s="44">
        <f t="shared" si="526"/>
        <v>4.118017226162431E-4</v>
      </c>
      <c r="AH1156" s="45">
        <f>AD1156+AB1156+SUM($AA$1127:AA1156)</f>
        <v>66.590918570028776</v>
      </c>
      <c r="AI1156" s="45">
        <f>AD1156+AB1156+SUM($AA$1127:AA1156)</f>
        <v>66.590918570028776</v>
      </c>
    </row>
    <row r="1157" spans="4:37" ht="14.4" x14ac:dyDescent="0.3">
      <c r="D1157" s="83"/>
      <c r="E1157" s="89">
        <v>40854.449999999997</v>
      </c>
      <c r="F1157" s="86">
        <f t="shared" si="523"/>
        <v>970.93819444443943</v>
      </c>
      <c r="G1157" s="86">
        <v>130700</v>
      </c>
      <c r="H1157" s="86">
        <v>102</v>
      </c>
      <c r="I1157" s="86"/>
      <c r="J1157" s="86">
        <v>17</v>
      </c>
      <c r="K1157" s="86"/>
      <c r="L1157" s="79">
        <v>1037</v>
      </c>
      <c r="M1157" s="86"/>
      <c r="N1157" s="42">
        <v>6.48</v>
      </c>
      <c r="O1157" s="90"/>
      <c r="P1157" s="83"/>
      <c r="Q1157" s="83"/>
      <c r="R1157" s="83"/>
      <c r="S1157" s="83"/>
      <c r="V1157" s="43">
        <f t="shared" si="516"/>
        <v>3.1206084524001407E-4</v>
      </c>
      <c r="W1157" s="43">
        <f t="shared" si="517"/>
        <v>4.3274468398353472E-2</v>
      </c>
      <c r="X1157" s="43">
        <f t="shared" si="518"/>
        <v>1.7616161542073695E-4</v>
      </c>
      <c r="Y1157" s="22">
        <f>X1157+W1157+SUM($V$1127:V1157)</f>
        <v>4.4645058196030617E-2</v>
      </c>
      <c r="Z1157" s="1">
        <f t="shared" si="527"/>
        <v>2.4306573081684011E-4</v>
      </c>
      <c r="AA1157" s="22">
        <f t="shared" si="519"/>
        <v>0.3998662007144102</v>
      </c>
      <c r="AB1157" s="44">
        <f t="shared" si="520"/>
        <v>55.450715879066664</v>
      </c>
      <c r="AC1157" s="44">
        <f t="shared" si="521"/>
        <v>6.6950814502540954</v>
      </c>
      <c r="AD1157" s="44">
        <f t="shared" si="522"/>
        <v>12.750145248691743</v>
      </c>
      <c r="AE1157" s="44">
        <f t="shared" si="524"/>
        <v>6.6950814502540954</v>
      </c>
      <c r="AF1157" s="44">
        <f t="shared" si="525"/>
        <v>6.0545707695447941</v>
      </c>
      <c r="AG1157" s="44">
        <f t="shared" si="526"/>
        <v>4.9302889285171331E-4</v>
      </c>
      <c r="AH1157" s="45">
        <f>AD1157+AB1157+SUM($AA$1127:AA1157)</f>
        <v>78.226967958685194</v>
      </c>
      <c r="AI1157" s="45">
        <f>AD1157+AB1157+SUM($AA$1127:AA1157)</f>
        <v>78.226967958685194</v>
      </c>
    </row>
    <row r="1158" spans="4:37" ht="14.4" x14ac:dyDescent="0.3">
      <c r="D1158" s="121">
        <f>(F1159-F1158)/Y1159*0.2+F1158</f>
        <v>1132.8660229798647</v>
      </c>
      <c r="E1158" s="89">
        <v>40942.524305555555</v>
      </c>
      <c r="F1158" s="86">
        <f t="shared" si="523"/>
        <v>1059.0124999999971</v>
      </c>
      <c r="G1158" s="86">
        <v>130565</v>
      </c>
      <c r="H1158" s="86">
        <v>237</v>
      </c>
      <c r="I1158" s="86"/>
      <c r="J1158" s="86">
        <v>21</v>
      </c>
      <c r="K1158" s="86"/>
      <c r="L1158" s="79">
        <v>1037</v>
      </c>
      <c r="M1158" s="86"/>
      <c r="N1158" s="42">
        <v>6.48</v>
      </c>
      <c r="O1158" s="90"/>
      <c r="P1158" s="83"/>
      <c r="Q1158" s="83"/>
      <c r="R1158" s="83"/>
      <c r="S1158" s="83"/>
      <c r="V1158" s="43">
        <f t="shared" si="516"/>
        <v>7.2508255217532678E-4</v>
      </c>
      <c r="W1158" s="43">
        <f t="shared" si="517"/>
        <v>0.10054950010205661</v>
      </c>
      <c r="X1158" s="43">
        <f t="shared" si="518"/>
        <v>4.0931669465406518E-4</v>
      </c>
      <c r="Y1158" s="22">
        <f>X1158+W1158+SUM($V$1127:V1158)</f>
        <v>0.10287832753114241</v>
      </c>
      <c r="Z1158" s="1">
        <f t="shared" si="527"/>
        <v>4.8573753571999915E-4</v>
      </c>
      <c r="AA1158" s="22">
        <f t="shared" si="519"/>
        <v>0.39945317900747485</v>
      </c>
      <c r="AB1158" s="44">
        <f t="shared" si="520"/>
        <v>55.39344084736296</v>
      </c>
      <c r="AC1158" s="44">
        <f t="shared" si="521"/>
        <v>6.6881661021608725</v>
      </c>
      <c r="AD1158" s="44">
        <f t="shared" si="522"/>
        <v>12.736975626590951</v>
      </c>
      <c r="AE1158" s="44">
        <f t="shared" si="524"/>
        <v>6.6881661021608716</v>
      </c>
      <c r="AF1158" s="44">
        <f t="shared" si="525"/>
        <v>6.0483170047866563</v>
      </c>
      <c r="AG1158" s="44">
        <f t="shared" si="526"/>
        <v>4.9251964342145323E-4</v>
      </c>
      <c r="AH1158" s="45">
        <f>AD1158+AB1158+SUM($AA$1127:AA1158)</f>
        <v>78.555976483888188</v>
      </c>
      <c r="AI1158" s="45">
        <f>AD1158+AB1158+SUM($AA$1127:AA1158)</f>
        <v>78.555976483888188</v>
      </c>
    </row>
    <row r="1159" spans="4:37" ht="14.4" x14ac:dyDescent="0.3">
      <c r="D1159" s="83"/>
      <c r="E1159" s="89">
        <v>41016.587500000001</v>
      </c>
      <c r="F1159" s="86">
        <f t="shared" si="523"/>
        <v>1133.0756944444438</v>
      </c>
      <c r="G1159" s="86">
        <v>130594</v>
      </c>
      <c r="H1159" s="86">
        <v>463</v>
      </c>
      <c r="I1159" s="86"/>
      <c r="J1159" s="86">
        <v>30</v>
      </c>
      <c r="K1159" s="86"/>
      <c r="L1159" s="79">
        <v>1037</v>
      </c>
      <c r="M1159" s="86"/>
      <c r="N1159" s="42">
        <v>6.48</v>
      </c>
      <c r="O1159" s="90"/>
      <c r="P1159" s="83"/>
      <c r="Q1159" s="83"/>
      <c r="R1159" s="83"/>
      <c r="S1159" s="83"/>
      <c r="V1159" s="43">
        <f t="shared" si="516"/>
        <v>1.416511483785554E-3</v>
      </c>
      <c r="W1159" s="43">
        <f t="shared" si="517"/>
        <v>0.19643214576899665</v>
      </c>
      <c r="X1159" s="43">
        <f t="shared" si="518"/>
        <v>7.9963556803726668E-4</v>
      </c>
      <c r="Y1159" s="22">
        <f>X1159+W1159+SUM($V$1127:V1159)</f>
        <v>0.20056780355525122</v>
      </c>
      <c r="Z1159" s="1">
        <f t="shared" si="527"/>
        <v>8.161756921795804E-4</v>
      </c>
      <c r="AA1159" s="22">
        <f t="shared" si="519"/>
        <v>0.39954190218896468</v>
      </c>
      <c r="AB1159" s="44">
        <f t="shared" si="520"/>
        <v>55.405744372691899</v>
      </c>
      <c r="AC1159" s="44">
        <f t="shared" si="521"/>
        <v>6.6896516213808965</v>
      </c>
      <c r="AD1159" s="44">
        <f t="shared" si="522"/>
        <v>12.739804656523715</v>
      </c>
      <c r="AE1159" s="44">
        <f t="shared" si="524"/>
        <v>6.6896516213808983</v>
      </c>
      <c r="AF1159" s="44">
        <f t="shared" si="525"/>
        <v>6.0496604061050716</v>
      </c>
      <c r="AG1159" s="44">
        <f t="shared" si="526"/>
        <v>4.9262903774350923E-4</v>
      </c>
      <c r="AH1159" s="45">
        <f>AD1159+AB1159+SUM($AA$1127:AA1159)</f>
        <v>78.970650941338846</v>
      </c>
      <c r="AI1159" s="45">
        <f>AD1159+AB1159+SUM($AA$1127:AA1159)</f>
        <v>78.970650941338846</v>
      </c>
    </row>
    <row r="1160" spans="4:37" ht="14.4" x14ac:dyDescent="0.3">
      <c r="D1160" s="83"/>
      <c r="E1160" s="89">
        <v>41085.54583333333</v>
      </c>
      <c r="F1160" s="86">
        <f t="shared" si="523"/>
        <v>1202.0340277777723</v>
      </c>
      <c r="G1160" s="86">
        <v>128859</v>
      </c>
      <c r="H1160" s="86">
        <v>849</v>
      </c>
      <c r="I1160" s="86"/>
      <c r="J1160" s="86">
        <v>31</v>
      </c>
      <c r="K1160" s="86"/>
      <c r="L1160" s="79">
        <v>1037</v>
      </c>
      <c r="M1160" s="86"/>
      <c r="N1160" s="42">
        <v>6.48</v>
      </c>
      <c r="O1160" s="90"/>
      <c r="P1160" s="83"/>
      <c r="Q1160" s="83"/>
      <c r="R1160" s="83"/>
      <c r="S1160" s="83"/>
      <c r="V1160" s="43">
        <f t="shared" si="516"/>
        <v>2.5974476236154112E-3</v>
      </c>
      <c r="W1160" s="43">
        <f t="shared" si="517"/>
        <v>0.36019631049217743</v>
      </c>
      <c r="X1160" s="43">
        <f t="shared" si="518"/>
        <v>1.4662863871784868E-3</v>
      </c>
      <c r="Y1160" s="22">
        <f>X1160+W1160+SUM($V$1127:V1160)</f>
        <v>0.36759606672118861</v>
      </c>
      <c r="Z1160" s="1">
        <f t="shared" si="527"/>
        <v>1.3682644455106443E-3</v>
      </c>
      <c r="AA1160" s="22">
        <f t="shared" si="519"/>
        <v>0.39423380839983307</v>
      </c>
      <c r="AB1160" s="44">
        <f t="shared" si="520"/>
        <v>54.669654150425785</v>
      </c>
      <c r="AC1160" s="44">
        <f t="shared" si="521"/>
        <v>6.6007765921828039</v>
      </c>
      <c r="AD1160" s="44">
        <f t="shared" si="522"/>
        <v>12.570550624339473</v>
      </c>
      <c r="AE1160" s="44">
        <f t="shared" si="524"/>
        <v>6.6007765921828039</v>
      </c>
      <c r="AF1160" s="44">
        <f t="shared" si="525"/>
        <v>5.9692879479171586</v>
      </c>
      <c r="AG1160" s="44">
        <f t="shared" si="526"/>
        <v>4.8608423951016774E-4</v>
      </c>
      <c r="AH1160" s="45">
        <f>AD1160+AB1160+SUM($AA$1127:AA1160)</f>
        <v>78.459540495288337</v>
      </c>
      <c r="AI1160" s="45">
        <f>AD1160+AB1160+SUM($AA$1127:AA1160)</f>
        <v>78.459540495288337</v>
      </c>
    </row>
    <row r="1161" spans="4:37" ht="14.4" x14ac:dyDescent="0.3">
      <c r="D1161" s="83"/>
      <c r="E1161" s="89">
        <v>41130.643055555556</v>
      </c>
      <c r="F1161" s="86">
        <f t="shared" si="523"/>
        <v>1247.1312499999985</v>
      </c>
      <c r="G1161" s="86">
        <v>129711</v>
      </c>
      <c r="H1161" s="86">
        <v>1154</v>
      </c>
      <c r="I1161" s="86"/>
      <c r="J1161" s="86">
        <v>32</v>
      </c>
      <c r="K1161" s="86"/>
      <c r="L1161" s="79">
        <v>1037</v>
      </c>
      <c r="M1161" s="86"/>
      <c r="N1161" s="42">
        <v>6.48</v>
      </c>
      <c r="O1161" s="90"/>
      <c r="P1161" s="83"/>
      <c r="Q1161" s="83"/>
      <c r="R1161" s="83"/>
      <c r="S1161" s="83"/>
      <c r="V1161" s="43">
        <f t="shared" si="516"/>
        <v>3.5305707392840804E-3</v>
      </c>
      <c r="W1161" s="43">
        <f t="shared" si="517"/>
        <v>0.48959545619313638</v>
      </c>
      <c r="X1161" s="43">
        <f t="shared" si="518"/>
        <v>1.9930441587797101E-3</v>
      </c>
      <c r="Y1161" s="22">
        <f>X1161+W1161+SUM($V$1127:V1161)</f>
        <v>0.50105254093303286</v>
      </c>
      <c r="Z1161" s="1">
        <f t="shared" si="527"/>
        <v>2.117769967691877E-3</v>
      </c>
      <c r="AA1161" s="22">
        <f t="shared" si="519"/>
        <v>0.39684043428360255</v>
      </c>
      <c r="AB1161" s="44">
        <f t="shared" si="520"/>
        <v>55.031123239400266</v>
      </c>
      <c r="AC1161" s="44">
        <f t="shared" si="521"/>
        <v>6.6444201223711481</v>
      </c>
      <c r="AD1161" s="44">
        <f t="shared" si="522"/>
        <v>12.653665572708908</v>
      </c>
      <c r="AE1161" s="44">
        <f t="shared" si="524"/>
        <v>6.6444201223711463</v>
      </c>
      <c r="AF1161" s="44">
        <f t="shared" si="525"/>
        <v>6.0087561521685133</v>
      </c>
      <c r="AG1161" s="44">
        <f t="shared" si="526"/>
        <v>4.8929816924780847E-4</v>
      </c>
      <c r="AH1161" s="45">
        <f>AD1161+AB1161+SUM($AA$1127:AA1161)</f>
        <v>79.300964966915842</v>
      </c>
      <c r="AI1161" s="45">
        <f>AD1161+AB1161+SUM($AA$1127:AA1161)</f>
        <v>79.300964966915842</v>
      </c>
    </row>
    <row r="1162" spans="4:37" ht="14.4" x14ac:dyDescent="0.3">
      <c r="D1162" s="83"/>
      <c r="E1162" s="89">
        <v>41157.613194444442</v>
      </c>
      <c r="F1162" s="86">
        <f t="shared" si="523"/>
        <v>1274.1013888888847</v>
      </c>
      <c r="G1162" s="86">
        <v>131651</v>
      </c>
      <c r="H1162" s="86">
        <v>1344</v>
      </c>
      <c r="I1162" s="86"/>
      <c r="J1162" s="86"/>
      <c r="K1162" s="86"/>
      <c r="L1162" s="79">
        <v>1037</v>
      </c>
      <c r="M1162" s="86"/>
      <c r="N1162" s="42">
        <v>6.48</v>
      </c>
      <c r="O1162" s="90"/>
      <c r="P1162" s="83"/>
      <c r="Q1162" s="83"/>
      <c r="R1162" s="83"/>
      <c r="S1162" s="83"/>
      <c r="V1162" s="43">
        <f t="shared" si="516"/>
        <v>4.1118605490448904E-3</v>
      </c>
      <c r="W1162" s="43">
        <f t="shared" si="517"/>
        <v>0.57020476007242227</v>
      </c>
      <c r="X1162" s="43">
        <f t="shared" si="518"/>
        <v>2.3211883443673572E-3</v>
      </c>
      <c r="Y1162" s="22">
        <f>X1162+W1162+SUM($V$1127:V1162)</f>
        <v>0.58610184954695133</v>
      </c>
      <c r="Z1162" s="1">
        <f t="shared" si="527"/>
        <v>2.7236945754699131E-3</v>
      </c>
      <c r="AA1162" s="22">
        <f t="shared" si="519"/>
        <v>0.40277570918326561</v>
      </c>
      <c r="AB1162" s="44">
        <f t="shared" si="520"/>
        <v>55.854186657957193</v>
      </c>
      <c r="AC1162" s="44">
        <f t="shared" si="521"/>
        <v>6.7437962357108026</v>
      </c>
      <c r="AD1162" s="44">
        <f t="shared" si="522"/>
        <v>12.842917919935086</v>
      </c>
      <c r="AE1162" s="44">
        <f t="shared" si="524"/>
        <v>6.743796235710799</v>
      </c>
      <c r="AF1162" s="44">
        <f t="shared" si="525"/>
        <v>6.0986250679521135</v>
      </c>
      <c r="AG1162" s="44">
        <f t="shared" si="526"/>
        <v>4.966162721715446E-4</v>
      </c>
      <c r="AH1162" s="45">
        <f>AD1162+AB1162+SUM($AA$1127:AA1162)</f>
        <v>80.716056441882216</v>
      </c>
      <c r="AI1162" s="45">
        <f>AD1162+AB1162+SUM($AA$1127:AA1162)</f>
        <v>80.716056441882216</v>
      </c>
    </row>
    <row r="1163" spans="4:37" ht="14.4" x14ac:dyDescent="0.3">
      <c r="D1163" s="83"/>
      <c r="E1163" s="89">
        <v>41191.671527777777</v>
      </c>
      <c r="F1163" s="86">
        <f t="shared" si="523"/>
        <v>1308.159722222219</v>
      </c>
      <c r="G1163" s="86">
        <v>10933</v>
      </c>
      <c r="H1163" s="86">
        <v>6.1</v>
      </c>
      <c r="I1163" s="86"/>
      <c r="J1163" s="86"/>
      <c r="K1163" s="86"/>
      <c r="L1163" s="79">
        <v>1037</v>
      </c>
      <c r="M1163" s="86"/>
      <c r="N1163" s="42">
        <v>6.48</v>
      </c>
      <c r="O1163" s="90"/>
      <c r="P1163" s="83"/>
      <c r="Q1163" s="83"/>
      <c r="R1163" s="83"/>
      <c r="S1163" s="83"/>
      <c r="V1163" s="43">
        <f t="shared" si="516"/>
        <v>1.8662462313373387E-5</v>
      </c>
      <c r="W1163" s="43">
        <f t="shared" si="517"/>
        <v>2.5879829140191784E-3</v>
      </c>
      <c r="X1163" s="43">
        <f t="shared" si="518"/>
        <v>1.0535155432024463E-5</v>
      </c>
      <c r="Y1163" s="111">
        <f>Y1162</f>
        <v>0.58610184954695133</v>
      </c>
      <c r="Z1163" s="1">
        <f t="shared" si="527"/>
        <v>2.1757131219878084E-3</v>
      </c>
      <c r="AA1163" s="22">
        <f t="shared" si="519"/>
        <v>3.3448639421657586E-2</v>
      </c>
      <c r="AB1163" s="44">
        <f t="shared" si="520"/>
        <v>4.6384290490117506</v>
      </c>
      <c r="AC1163" s="44">
        <f t="shared" si="521"/>
        <v>0.56004074594971709</v>
      </c>
      <c r="AD1163" s="44">
        <f t="shared" si="522"/>
        <v>1.0665442846514672</v>
      </c>
      <c r="AE1163" s="44">
        <f t="shared" si="524"/>
        <v>0.56004074594971687</v>
      </c>
      <c r="AF1163" s="44">
        <f t="shared" si="525"/>
        <v>0.50646229704233514</v>
      </c>
      <c r="AG1163" s="44">
        <f t="shared" si="526"/>
        <v>4.1241659415055695E-5</v>
      </c>
      <c r="AH1163" s="45">
        <f>AD1163+AB1163+SUM($AA$1127:AA1163)</f>
        <v>17.757373837074812</v>
      </c>
      <c r="AI1163" s="77">
        <f>AI1162</f>
        <v>80.716056441882216</v>
      </c>
    </row>
    <row r="1164" spans="4:37" ht="14.4" x14ac:dyDescent="0.3">
      <c r="D1164" s="83"/>
      <c r="E1164" s="89">
        <v>42278.652777777781</v>
      </c>
      <c r="F1164" s="86">
        <f t="shared" si="523"/>
        <v>2395.1409722222234</v>
      </c>
      <c r="G1164" s="86">
        <v>68011</v>
      </c>
      <c r="H1164" s="86">
        <v>52230</v>
      </c>
      <c r="I1164" s="86"/>
      <c r="J1164" s="86">
        <v>29</v>
      </c>
      <c r="K1164" s="86"/>
      <c r="L1164" s="86">
        <v>1172</v>
      </c>
      <c r="M1164" s="86"/>
      <c r="N1164" s="42">
        <v>6.48</v>
      </c>
      <c r="O1164" s="90"/>
      <c r="P1164" s="83"/>
      <c r="Q1164" s="83"/>
      <c r="R1164" s="83"/>
      <c r="S1164" s="83"/>
      <c r="V1164" s="43">
        <f t="shared" si="516"/>
        <v>0.1805959429893009</v>
      </c>
      <c r="W1164" s="43">
        <f t="shared" si="517"/>
        <v>25.043812919722367</v>
      </c>
      <c r="X1164" s="43">
        <f t="shared" si="518"/>
        <v>0.10194830123900206</v>
      </c>
      <c r="Y1164" s="22">
        <f>X1164+W1164+SUM($V$1163:V1164)+$Y$1163</f>
        <v>25.912477675959934</v>
      </c>
      <c r="Z1164" s="1">
        <f t="shared" si="527"/>
        <v>2.2622494577525069E-2</v>
      </c>
      <c r="AA1164" s="22">
        <f t="shared" si="519"/>
        <v>0.23516198886933454</v>
      </c>
      <c r="AB1164" s="44">
        <f t="shared" si="520"/>
        <v>32.610659783328316</v>
      </c>
      <c r="AC1164" s="44">
        <f t="shared" si="521"/>
        <v>3.9373887232054909</v>
      </c>
      <c r="AD1164" s="44">
        <f t="shared" si="522"/>
        <v>7.4983819830191338</v>
      </c>
      <c r="AE1164" s="44">
        <f t="shared" si="524"/>
        <v>3.9373887232054896</v>
      </c>
      <c r="AF1164" s="44">
        <f t="shared" si="525"/>
        <v>3.5607033086879767</v>
      </c>
      <c r="AG1164" s="44">
        <f t="shared" si="526"/>
        <v>2.8995112566631258E-4</v>
      </c>
      <c r="AH1164" s="45">
        <f>AD1164+AB1164+SUM($AA$1127:AA1164)</f>
        <v>52.396604258628379</v>
      </c>
      <c r="AI1164" s="45">
        <f>AD1164+AB1164+SUM($AA$1163:AA1164)+$AI$1163-$AH$1163</f>
        <v>103.33633499944585</v>
      </c>
    </row>
    <row r="1165" spans="4:37" ht="14.4" x14ac:dyDescent="0.3">
      <c r="E1165" s="28">
        <v>42376.654166666667</v>
      </c>
      <c r="F1165" s="86">
        <f t="shared" si="523"/>
        <v>2493.1423611111095</v>
      </c>
      <c r="G1165" s="10">
        <v>56921</v>
      </c>
      <c r="H1165" s="10">
        <v>46414</v>
      </c>
      <c r="J1165" s="10">
        <v>26</v>
      </c>
      <c r="L1165" s="17">
        <v>1117</v>
      </c>
      <c r="N1165" s="42">
        <v>6.48</v>
      </c>
      <c r="V1165" s="43">
        <f t="shared" si="516"/>
        <v>0.15295459322020064</v>
      </c>
      <c r="W1165" s="43">
        <f t="shared" si="517"/>
        <v>21.210699168617957</v>
      </c>
      <c r="X1165" s="43">
        <f t="shared" si="518"/>
        <v>8.634446980033128E-2</v>
      </c>
      <c r="Y1165" s="22">
        <f>X1165+W1165+SUM($V$1163:V1165)+$Y$1163</f>
        <v>22.216714686637054</v>
      </c>
      <c r="Z1165" s="1">
        <f t="shared" si="527"/>
        <v>2.0144989950705811E-2</v>
      </c>
      <c r="AA1165" s="22">
        <f t="shared" si="519"/>
        <v>0.18757979059523075</v>
      </c>
      <c r="AB1165" s="44">
        <f t="shared" si="520"/>
        <v>26.012285245333366</v>
      </c>
      <c r="AC1165" s="44">
        <f t="shared" si="521"/>
        <v>3.1407055015225716</v>
      </c>
      <c r="AD1165" s="44">
        <f t="shared" si="522"/>
        <v>5.981174631752725</v>
      </c>
      <c r="AE1165" s="44">
        <f t="shared" ref="AE1165" si="528">AD1165/(1+($A$28/(10^-N1165))+(($A$28*$A$29)/(10^-N1165)^2))*1</f>
        <v>3.140705501522572</v>
      </c>
      <c r="AF1165" s="44">
        <f t="shared" ref="AF1165" si="529">AD1165/(1+($A$28/(10^-N1165))+(($A$28*$A$29)/(10^-N1165)^2))*($A$28/(10^-N1165))</f>
        <v>2.8402378472252039</v>
      </c>
      <c r="AG1165" s="44">
        <f t="shared" ref="AG1165" si="530">AD1165/(1+($A$28/(10^-N1165))+(($A$28*$A$29)/(10^-N1165)^2))*(($A$28*$A$29)/(10^-N1165)^2)</f>
        <v>2.3128300494838501E-4</v>
      </c>
      <c r="AH1165" s="45">
        <f>AD1165+AB1165+SUM($AA$1127:AA1165)</f>
        <v>44.468602159962252</v>
      </c>
      <c r="AI1165" s="45">
        <f>AD1165+AB1165+SUM($AA$1163:AA1165)+$AI$1163-$AH$1163</f>
        <v>95.408332900779726</v>
      </c>
    </row>
    <row r="1166" spans="4:37" ht="14.4" x14ac:dyDescent="0.3">
      <c r="E1166" s="28">
        <v>42480.538194444445</v>
      </c>
      <c r="F1166" s="86">
        <f t="shared" si="523"/>
        <v>2597.0263888888876</v>
      </c>
      <c r="G1166" s="10">
        <v>70544</v>
      </c>
      <c r="H1166" s="10">
        <v>57867</v>
      </c>
      <c r="J1166" s="10">
        <v>18</v>
      </c>
      <c r="L1166" s="17">
        <v>1128</v>
      </c>
      <c r="N1166" s="42">
        <v>6.48</v>
      </c>
      <c r="V1166" s="43">
        <f t="shared" si="516"/>
        <v>0.19257522758651832</v>
      </c>
      <c r="W1166" s="43">
        <f t="shared" si="517"/>
        <v>26.705018356560995</v>
      </c>
      <c r="X1166" s="43">
        <f t="shared" si="518"/>
        <v>0.10871073285584749</v>
      </c>
      <c r="Y1166" s="22">
        <f>X1166+W1166+SUM($V$1163:V1166)+$Y$1163</f>
        <v>27.925975365222129</v>
      </c>
      <c r="Z1166" s="1">
        <f t="shared" si="527"/>
        <v>2.066740036721813E-2</v>
      </c>
      <c r="AA1166" s="22">
        <f t="shared" si="519"/>
        <v>0.23476293664546888</v>
      </c>
      <c r="AB1166" s="44">
        <f t="shared" si="520"/>
        <v>32.555321944203762</v>
      </c>
      <c r="AC1166" s="44">
        <f t="shared" si="521"/>
        <v>3.9307072704172521</v>
      </c>
      <c r="AD1166" s="44">
        <f t="shared" si="522"/>
        <v>7.4856577922597998</v>
      </c>
      <c r="AE1166" s="44">
        <f t="shared" ref="AE1166:AE1167" si="531">AD1166/(1+($A$28/(10^-N1166))+(($A$28*$A$29)/(10^-N1166)^2))*1</f>
        <v>3.9307072704172517</v>
      </c>
      <c r="AF1166" s="44">
        <f t="shared" ref="AF1166:AF1167" si="532">AD1166/(1+($A$28/(10^-N1166))+(($A$28*$A$29)/(10^-N1166)^2))*($A$28/(10^-N1166))</f>
        <v>3.5546610627421527</v>
      </c>
      <c r="AG1166" s="44">
        <f t="shared" ref="AG1166:AG1167" si="533">AD1166/(1+($A$28/(10^-N1166))+(($A$28*$A$29)/(10^-N1166)^2))*(($A$28*$A$29)/(10^-N1166)^2)</f>
        <v>2.8945910039443169E-4</v>
      </c>
      <c r="AH1166" s="45">
        <f>AD1166+AB1166+SUM($AA$1127:AA1166)</f>
        <v>52.750884955985192</v>
      </c>
      <c r="AI1166" s="45">
        <f>AD1166+AB1166+SUM($AA$1163:AA1166)+$AI$1163-$AH$1163</f>
        <v>103.69061569680265</v>
      </c>
    </row>
    <row r="1167" spans="4:37" ht="14.4" x14ac:dyDescent="0.3">
      <c r="E1167" s="28">
        <v>42612.493055555555</v>
      </c>
      <c r="F1167" s="86">
        <f t="shared" si="523"/>
        <v>2728.9812499999971</v>
      </c>
      <c r="G1167" s="10">
        <v>74088</v>
      </c>
      <c r="H1167" s="10">
        <v>58032</v>
      </c>
      <c r="J1167" s="10">
        <v>15</v>
      </c>
      <c r="L1167" s="17">
        <v>1100</v>
      </c>
      <c r="N1167" s="42">
        <v>6.48</v>
      </c>
      <c r="V1167" s="43">
        <f t="shared" si="516"/>
        <v>0.18833046370625428</v>
      </c>
      <c r="W1167" s="43">
        <f t="shared" si="517"/>
        <v>26.116383469496977</v>
      </c>
      <c r="X1167" s="43">
        <f t="shared" si="518"/>
        <v>0.10631451918908073</v>
      </c>
      <c r="Y1167" s="22">
        <f>X1167+W1167+SUM($V$1163:V1167)+$Y$1163</f>
        <v>27.523274728197599</v>
      </c>
      <c r="Z1167" s="1">
        <f>LINEST(Y1165:Y1167,E1165:E1167,TRUE,TRUE)</f>
        <v>2.1371645442444392E-2</v>
      </c>
      <c r="AA1167" s="22">
        <f t="shared" si="519"/>
        <v>0.24043678306915092</v>
      </c>
      <c r="AB1167" s="44">
        <f t="shared" si="520"/>
        <v>33.342132245797011</v>
      </c>
      <c r="AC1167" s="44">
        <f t="shared" si="521"/>
        <v>4.0257062072489127</v>
      </c>
      <c r="AD1167" s="44">
        <f t="shared" si="522"/>
        <v>7.6665742235347336</v>
      </c>
      <c r="AE1167" s="44">
        <f t="shared" si="531"/>
        <v>4.0257062072489136</v>
      </c>
      <c r="AF1167" s="44">
        <f t="shared" si="532"/>
        <v>3.6405715614198026</v>
      </c>
      <c r="AG1167" s="44">
        <f t="shared" si="533"/>
        <v>2.9645486601673443E-4</v>
      </c>
      <c r="AH1167" s="45">
        <f>AD1167+AB1167+SUM($AA$1127:AA1167)</f>
        <v>53.959048471922522</v>
      </c>
      <c r="AI1167" s="45">
        <f>AD1167+AB1167+SUM($AA$1163:AA1167)+$AI$1163-$AH$1163</f>
        <v>104.89877921274</v>
      </c>
      <c r="AJ1167" s="1">
        <f>LINEST(AI1165:AI1167,F1165:F1167,TRUE,TRUE)</f>
        <v>3.8867602195147372E-2</v>
      </c>
      <c r="AK1167" s="1">
        <f>AJ1167/Z1167</f>
        <v>1.818652770551572</v>
      </c>
    </row>
    <row r="1168" spans="4:37" ht="14.4" x14ac:dyDescent="0.3">
      <c r="E1168" s="28">
        <v>42760.625</v>
      </c>
      <c r="F1168" s="86">
        <f t="shared" si="523"/>
        <v>2877.1131944444423</v>
      </c>
      <c r="G1168" s="10">
        <v>75541</v>
      </c>
      <c r="H1168" s="10">
        <v>60703</v>
      </c>
      <c r="J1168" s="10">
        <v>14</v>
      </c>
      <c r="L1168" s="17">
        <v>1114</v>
      </c>
      <c r="N1168" s="42">
        <v>6.48</v>
      </c>
      <c r="V1168" s="43">
        <f t="shared" si="516"/>
        <v>0.19950587904688763</v>
      </c>
      <c r="W1168" s="43">
        <f t="shared" si="517"/>
        <v>27.666113803735975</v>
      </c>
      <c r="X1168" s="43">
        <f t="shared" si="518"/>
        <v>0.11262315819148262</v>
      </c>
      <c r="Y1168" s="22">
        <f>X1168+W1168+SUM($V$1163:V1168)+$Y$1163</f>
        <v>29.278819580485884</v>
      </c>
      <c r="Z1168" s="1">
        <f t="shared" ref="Z1168:Z1169" si="534">LINEST(Y1166:Y1168,E1166:E1168,TRUE,TRUE)</f>
        <v>4.9729116975402712E-3</v>
      </c>
      <c r="AA1168" s="22">
        <f t="shared" si="519"/>
        <v>0.24827230300118511</v>
      </c>
      <c r="AB1168" s="44">
        <f t="shared" si="520"/>
        <v>34.428708677462723</v>
      </c>
      <c r="AC1168" s="44">
        <f t="shared" si="521"/>
        <v>4.1568987012789975</v>
      </c>
      <c r="AD1168" s="44"/>
      <c r="AE1168" s="44"/>
      <c r="AF1168" s="44"/>
      <c r="AG1168" s="44"/>
      <c r="AH1168" s="45"/>
      <c r="AI1168" s="45"/>
    </row>
    <row r="1169" spans="4:35" ht="14.4" x14ac:dyDescent="0.3">
      <c r="D1169" s="19" t="s">
        <v>164</v>
      </c>
      <c r="E1169" s="28">
        <v>42828.445138888892</v>
      </c>
      <c r="F1169" s="86">
        <f t="shared" si="523"/>
        <v>2944.9333333333343</v>
      </c>
      <c r="G1169" s="10">
        <v>69911</v>
      </c>
      <c r="H1169" s="10">
        <v>57708</v>
      </c>
      <c r="J1169" s="10">
        <v>17</v>
      </c>
      <c r="L1169" s="17">
        <v>1098</v>
      </c>
      <c r="N1169" s="42">
        <v>6.48</v>
      </c>
      <c r="V1169" s="43">
        <f t="shared" si="516"/>
        <v>0.18693848363782767</v>
      </c>
      <c r="W1169" s="43">
        <f t="shared" si="517"/>
        <v>25.923353172998432</v>
      </c>
      <c r="X1169" s="43">
        <f t="shared" si="518"/>
        <v>0.10552873186193655</v>
      </c>
      <c r="Y1169" s="22">
        <f>X1169+W1169+SUM($V$1163:V1169)+$Y$1163</f>
        <v>27.715903007056625</v>
      </c>
      <c r="Z1169" s="1">
        <f t="shared" si="534"/>
        <v>2.6736679687535065E-3</v>
      </c>
      <c r="AA1169" s="22">
        <f t="shared" si="519"/>
        <v>0.22646871022395801</v>
      </c>
      <c r="AB1169" s="44">
        <f t="shared" si="520"/>
        <v>31.405135226961484</v>
      </c>
      <c r="AC1169" s="44">
        <f t="shared" si="521"/>
        <v>3.7918345140811258</v>
      </c>
      <c r="AD1169" s="44"/>
      <c r="AE1169" s="44"/>
      <c r="AF1169" s="44"/>
      <c r="AG1169" s="44"/>
      <c r="AH1169" s="45"/>
      <c r="AI1169" s="45"/>
    </row>
    <row r="1170" spans="4:35" ht="14.4" x14ac:dyDescent="0.3">
      <c r="E1170" s="28">
        <v>42828.598611111112</v>
      </c>
      <c r="F1170" s="86">
        <f t="shared" si="523"/>
        <v>2945.0868055555547</v>
      </c>
      <c r="G1170" s="10">
        <v>10962</v>
      </c>
      <c r="H1170" s="10">
        <v>215.8</v>
      </c>
      <c r="J1170" s="10">
        <v>46</v>
      </c>
      <c r="L1170" s="17">
        <v>1051</v>
      </c>
      <c r="N1170" s="42">
        <v>6.48</v>
      </c>
      <c r="V1170" s="43">
        <f t="shared" si="516"/>
        <v>6.6913617385498875E-4</v>
      </c>
      <c r="W1170" s="43">
        <f t="shared" si="517"/>
        <v>9.2791238155532349E-2</v>
      </c>
      <c r="X1170" s="43">
        <f t="shared" si="518"/>
        <v>3.7773437815335131E-4</v>
      </c>
      <c r="Y1170" s="22"/>
      <c r="Z1170" s="1"/>
      <c r="AA1170" s="22">
        <f t="shared" si="519"/>
        <v>3.3990133168667218E-2</v>
      </c>
      <c r="AB1170" s="44">
        <f t="shared" si="520"/>
        <v>4.7135197064918692</v>
      </c>
      <c r="AC1170" s="44">
        <f t="shared" si="521"/>
        <v>0.56910714049508171</v>
      </c>
      <c r="AD1170" s="44"/>
      <c r="AE1170" s="44"/>
      <c r="AF1170" s="44"/>
      <c r="AG1170" s="44"/>
      <c r="AH1170" s="45"/>
      <c r="AI1170" s="45"/>
    </row>
    <row r="1171" spans="4:35" ht="14.4" x14ac:dyDescent="0.3">
      <c r="E1171" s="28">
        <v>42969.45416666667</v>
      </c>
      <c r="F1171" s="86">
        <f t="shared" si="523"/>
        <v>3085.9423611111124</v>
      </c>
      <c r="G1171" s="10">
        <v>28587</v>
      </c>
      <c r="H1171" s="10">
        <v>2604</v>
      </c>
      <c r="J1171" s="10">
        <v>14</v>
      </c>
      <c r="L1171" s="17">
        <v>1060</v>
      </c>
      <c r="N1171" s="42">
        <v>6.48</v>
      </c>
      <c r="V1171" s="43">
        <f t="shared" si="516"/>
        <v>8.1434268106084316E-3</v>
      </c>
      <c r="W1171" s="43">
        <f t="shared" si="517"/>
        <v>1.1292748563150792</v>
      </c>
      <c r="X1171" s="43">
        <f t="shared" si="518"/>
        <v>4.5970497225115339E-3</v>
      </c>
      <c r="Y1171" s="22"/>
      <c r="Z1171" s="1"/>
      <c r="AA1171" s="22">
        <f t="shared" si="519"/>
        <v>8.9399440182359166E-2</v>
      </c>
      <c r="AB1171" s="44">
        <f t="shared" si="520"/>
        <v>12.397304269385243</v>
      </c>
      <c r="AC1171" s="44">
        <f t="shared" si="521"/>
        <v>1.4968420250540164</v>
      </c>
      <c r="AD1171" s="44"/>
      <c r="AE1171" s="44"/>
      <c r="AF1171" s="44"/>
      <c r="AG1171" s="44"/>
      <c r="AH1171" s="45"/>
      <c r="AI1171" s="45"/>
    </row>
    <row r="1172" spans="4:35" ht="14.4" x14ac:dyDescent="0.3">
      <c r="E1172" s="28">
        <v>43055.563888888886</v>
      </c>
      <c r="F1172" s="86">
        <f t="shared" si="523"/>
        <v>3172.0520833333285</v>
      </c>
      <c r="G1172" s="10">
        <v>29416</v>
      </c>
      <c r="H1172" s="10">
        <v>3850</v>
      </c>
      <c r="J1172" s="10">
        <v>28</v>
      </c>
      <c r="L1172" s="17">
        <v>1060</v>
      </c>
      <c r="N1172" s="42"/>
      <c r="V1172" s="43">
        <f t="shared" si="516"/>
        <v>1.2040012757619994E-2</v>
      </c>
      <c r="W1172" s="43">
        <f t="shared" si="517"/>
        <v>1.6696268036916493</v>
      </c>
      <c r="X1172" s="43">
        <f t="shared" si="518"/>
        <v>6.7967132994122149E-3</v>
      </c>
      <c r="Y1172" s="22"/>
      <c r="Z1172" s="22"/>
      <c r="AA1172" s="22">
        <f t="shared" si="519"/>
        <v>9.199195202029864E-2</v>
      </c>
      <c r="AB1172" s="44">
        <f t="shared" si="520"/>
        <v>12.756816118803522</v>
      </c>
      <c r="AC1172" s="44">
        <f t="shared" si="521"/>
        <v>1.540249239479097</v>
      </c>
      <c r="AD1172" s="44"/>
      <c r="AE1172" s="44"/>
      <c r="AF1172" s="44"/>
      <c r="AG1172" s="44"/>
      <c r="AH1172" s="45"/>
      <c r="AI1172" s="45"/>
    </row>
    <row r="1173" spans="4:35" ht="14.4" x14ac:dyDescent="0.3">
      <c r="E1173" s="28">
        <v>43122.492361111108</v>
      </c>
      <c r="F1173" s="86"/>
      <c r="G1173" s="10">
        <v>31062.5</v>
      </c>
      <c r="H1173" s="10">
        <v>4940.8599999999997</v>
      </c>
      <c r="J1173" s="10">
        <v>76</v>
      </c>
      <c r="L1173" s="17">
        <v>1062</v>
      </c>
      <c r="N1173" s="42"/>
      <c r="V1173" s="43">
        <f t="shared" si="516"/>
        <v>1.5480586746997893E-2</v>
      </c>
      <c r="W1173" s="43">
        <f t="shared" si="517"/>
        <v>2.1467421247791649</v>
      </c>
      <c r="X1173" s="43">
        <f t="shared" si="518"/>
        <v>8.7389533503138741E-3</v>
      </c>
      <c r="Y1173" s="22"/>
      <c r="Z1173" s="22"/>
      <c r="AA1173" s="22">
        <f t="shared" si="519"/>
        <v>9.7324296950049599E-2</v>
      </c>
      <c r="AB1173" s="44">
        <f t="shared" si="520"/>
        <v>13.496269323751902</v>
      </c>
      <c r="AC1173" s="44">
        <f t="shared" si="521"/>
        <v>1.6295303129025294</v>
      </c>
      <c r="AD1173" s="44"/>
      <c r="AE1173" s="44"/>
      <c r="AF1173" s="44"/>
      <c r="AG1173" s="44"/>
      <c r="AH1173" s="45"/>
      <c r="AI1173" s="45"/>
    </row>
    <row r="1174" spans="4:35" ht="14.4" x14ac:dyDescent="0.3">
      <c r="E1174" s="28"/>
      <c r="F1174" s="86"/>
      <c r="N1174" s="42"/>
      <c r="V1174" s="43"/>
      <c r="W1174" s="43"/>
      <c r="X1174" s="43"/>
      <c r="Y1174" s="22"/>
      <c r="Z1174" s="22"/>
      <c r="AA1174" s="22"/>
      <c r="AB1174" s="44"/>
      <c r="AC1174" s="44"/>
      <c r="AD1174" s="44"/>
      <c r="AE1174" s="44"/>
      <c r="AF1174" s="44"/>
      <c r="AG1174" s="44"/>
      <c r="AH1174" s="45"/>
      <c r="AI1174" s="45"/>
    </row>
    <row r="1176" spans="4:35" ht="14.4" thickBot="1" x14ac:dyDescent="0.3">
      <c r="D1176" s="87" t="s">
        <v>121</v>
      </c>
      <c r="E1176" s="89">
        <f>E1177-1</f>
        <v>39883.52847222222</v>
      </c>
      <c r="F1176" s="86"/>
      <c r="G1176" s="86"/>
      <c r="H1176" s="86"/>
      <c r="I1176" s="86"/>
      <c r="J1176" s="86"/>
      <c r="K1176" s="86"/>
      <c r="L1176" s="79">
        <v>1037</v>
      </c>
      <c r="M1176" s="86"/>
      <c r="N1176" s="113">
        <v>6.75</v>
      </c>
      <c r="O1176" s="90"/>
      <c r="P1176" s="90"/>
      <c r="Q1176" s="90"/>
      <c r="R1176" s="87"/>
      <c r="S1176" s="87"/>
    </row>
    <row r="1177" spans="4:35" ht="15" thickBot="1" x14ac:dyDescent="0.35">
      <c r="D1177" s="83"/>
      <c r="E1177" s="89">
        <v>39884.52847222222</v>
      </c>
      <c r="F1177" s="86">
        <f>E1177-E$1176</f>
        <v>1</v>
      </c>
      <c r="G1177" s="86">
        <v>347</v>
      </c>
      <c r="H1177" s="86">
        <v>1.33</v>
      </c>
      <c r="I1177" s="86"/>
      <c r="J1177" s="86">
        <v>833</v>
      </c>
      <c r="K1177" s="86"/>
      <c r="L1177" s="79">
        <v>1037</v>
      </c>
      <c r="M1177" s="86"/>
      <c r="N1177" s="113">
        <v>6.75</v>
      </c>
      <c r="O1177" s="95">
        <v>91.6</v>
      </c>
      <c r="P1177" s="94">
        <v>18.920000000000002</v>
      </c>
      <c r="Q1177" s="101">
        <f>P1177-S1177</f>
        <v>15.374392000000002</v>
      </c>
      <c r="R1177" s="87">
        <v>18.739999999999998</v>
      </c>
      <c r="S1177" s="85">
        <f>R1177*P1177/100</f>
        <v>3.5456080000000001</v>
      </c>
      <c r="T1177" s="40">
        <f>Q1177/$A$18+S1177</f>
        <v>9.9516046666666682</v>
      </c>
      <c r="U1177" s="40">
        <f>$A$16-T1177</f>
        <v>107.04839533333333</v>
      </c>
      <c r="V1177" s="43">
        <f t="shared" ref="V1177:V1208" si="535">($A$15*L1177/1000/$A$13*H1177)/$Q$1177</f>
        <v>2.9195544157600252E-6</v>
      </c>
      <c r="W1177" s="43">
        <f t="shared" ref="W1177:W1208" si="536">($U$1177*L1177/1000/$A$13*H1177)/$Q$1177</f>
        <v>4.1671148706061092E-4</v>
      </c>
      <c r="X1177" s="43">
        <f t="shared" ref="X1177:X1208" si="537">($A$46*$S$1177*H1177*L1177/1000000)/$Q$1177</f>
        <v>6.9576630299537967E-7</v>
      </c>
      <c r="Y1177" s="22">
        <f>X1177+W1177+SUM($V$1177:V1177)</f>
        <v>4.2032680777936635E-4</v>
      </c>
      <c r="Z1177" s="22"/>
      <c r="AA1177" s="22">
        <f t="shared" ref="AA1177:AA1208" si="538">($A$15*L1177/1000/$A$13*G1177)/$Q$1177</f>
        <v>7.6171833253287861E-4</v>
      </c>
      <c r="AB1177" s="44">
        <f t="shared" ref="AB1177:AB1208" si="539">($U$1177*L1177/1000/$A$13*G1177)/$Q$1177</f>
        <v>0.10872096692483607</v>
      </c>
      <c r="AC1177" s="44">
        <f t="shared" ref="AC1177:AC1208" si="540">($A$14*$S$1177/1000*G1177/1000000*L1177/1000*1000000)/$Q$1177</f>
        <v>5.3840661870744842E-3</v>
      </c>
      <c r="AD1177" s="44">
        <f t="shared" ref="AD1177:AD1194" si="541">($A$14*((L1177/1000)*G1177/10^6)*(1+($A$28/(10^-N1177))+(($A$28*$A$29)/(10^-N1177)^2))*1000000)*$S$1177/1000/$Q$1177</f>
        <v>1.4451903770415109E-2</v>
      </c>
      <c r="AE1177" s="44">
        <f t="shared" ref="AE1177:AE1194" si="542">AD1177/(1+($A$28/(10^-N1177))+(($A$28*$A$29)/(10^-N1177)^2))*1</f>
        <v>5.3840661870744842E-3</v>
      </c>
      <c r="AF1177" s="44">
        <f t="shared" ref="AF1177:AF1194" si="543">AD1177/(1+($A$28/(10^-N1177))+(($A$28*$A$29)/(10^-N1177)^2))*($A$28/(10^-N1177))</f>
        <v>9.0664628233131633E-3</v>
      </c>
      <c r="AG1177" s="44">
        <f t="shared" ref="AG1177:AG1194" si="544">AD1177/(1+($A$28/(10^-N1177))+(($A$28*$A$29)/(10^-N1177)^2))*(($A$28*$A$29)/(10^-N1177)^2)</f>
        <v>1.3747600274616676E-6</v>
      </c>
      <c r="AH1177" s="45">
        <f>AD1177+AB1177+SUM($AA$1177:AA1177)</f>
        <v>0.12393458902778406</v>
      </c>
      <c r="AI1177" s="45">
        <f>AD1177+AB1177+SUM($AA$1177:AA1177)</f>
        <v>0.12393458902778406</v>
      </c>
    </row>
    <row r="1178" spans="4:35" ht="14.4" x14ac:dyDescent="0.3">
      <c r="D1178" s="87"/>
      <c r="E1178" s="89">
        <v>39891.587500000001</v>
      </c>
      <c r="F1178" s="86">
        <f t="shared" ref="F1178:F1235" si="545">E1178-E$1176</f>
        <v>8.0590277777810115</v>
      </c>
      <c r="G1178" s="86">
        <v>432</v>
      </c>
      <c r="H1178" s="86">
        <v>1.53</v>
      </c>
      <c r="I1178" s="86"/>
      <c r="J1178" s="86">
        <v>1061</v>
      </c>
      <c r="K1178" s="86"/>
      <c r="L1178" s="79">
        <v>1037</v>
      </c>
      <c r="M1178" s="86"/>
      <c r="N1178" s="113">
        <v>6.75</v>
      </c>
      <c r="O1178" s="90"/>
      <c r="P1178" s="90"/>
      <c r="Q1178" s="90"/>
      <c r="R1178" s="88"/>
      <c r="S1178" s="87"/>
      <c r="V1178" s="43">
        <f t="shared" si="535"/>
        <v>3.3585851549720589E-6</v>
      </c>
      <c r="W1178" s="43">
        <f t="shared" si="536"/>
        <v>4.793748685734847E-4</v>
      </c>
      <c r="X1178" s="43">
        <f t="shared" si="537"/>
        <v>8.0039281472400816E-7</v>
      </c>
      <c r="Y1178" s="22">
        <f>X1178+W1178+SUM($V$1177:V1178)</f>
        <v>4.8645340095894083E-4</v>
      </c>
      <c r="Z1178" s="22"/>
      <c r="AA1178" s="22">
        <f t="shared" si="538"/>
        <v>9.4830639669799314E-4</v>
      </c>
      <c r="AB1178" s="44">
        <f t="shared" si="539"/>
        <v>0.13535290406780742</v>
      </c>
      <c r="AC1178" s="44">
        <f t="shared" si="540"/>
        <v>6.7029296622944604E-3</v>
      </c>
      <c r="AD1178" s="44">
        <f t="shared" si="541"/>
        <v>1.7991995472101806E-2</v>
      </c>
      <c r="AE1178" s="44">
        <f t="shared" si="542"/>
        <v>6.7029296622944587E-3</v>
      </c>
      <c r="AF1178" s="44">
        <f t="shared" si="543"/>
        <v>1.1287354293000824E-2</v>
      </c>
      <c r="AG1178" s="44">
        <f t="shared" si="544"/>
        <v>1.7115168065228828E-6</v>
      </c>
      <c r="AH1178" s="45">
        <f>AD1178+AB1178+SUM($AA$1177:AA1178)</f>
        <v>0.15505492426914011</v>
      </c>
      <c r="AI1178" s="45">
        <f>AD1178+AB1178+SUM($AA$1177:AA1178)</f>
        <v>0.15505492426914011</v>
      </c>
    </row>
    <row r="1179" spans="4:35" ht="14.4" x14ac:dyDescent="0.3">
      <c r="D1179" s="87"/>
      <c r="E1179" s="89">
        <v>39898.443749999999</v>
      </c>
      <c r="F1179" s="86">
        <f t="shared" si="545"/>
        <v>14.915277777778101</v>
      </c>
      <c r="G1179" s="86">
        <v>769</v>
      </c>
      <c r="H1179" s="86">
        <v>1.04</v>
      </c>
      <c r="I1179" s="86"/>
      <c r="J1179" s="86">
        <v>1278</v>
      </c>
      <c r="K1179" s="86"/>
      <c r="L1179" s="79">
        <v>1037</v>
      </c>
      <c r="M1179" s="86"/>
      <c r="N1179" s="113">
        <v>6.75</v>
      </c>
      <c r="O1179" s="90"/>
      <c r="P1179" s="90"/>
      <c r="Q1179" s="90"/>
      <c r="R1179" s="87"/>
      <c r="S1179" s="87"/>
      <c r="V1179" s="43">
        <f t="shared" si="535"/>
        <v>2.282959843902576E-6</v>
      </c>
      <c r="W1179" s="43">
        <f t="shared" si="536"/>
        <v>3.2584958386694391E-4</v>
      </c>
      <c r="X1179" s="43">
        <f t="shared" si="537"/>
        <v>5.4405786098886844E-7</v>
      </c>
      <c r="Y1179" s="22">
        <f>X1179+W1179+SUM($V$1177:V1179)</f>
        <v>3.3495474114256745E-4</v>
      </c>
      <c r="Z1179" s="22"/>
      <c r="AA1179" s="22">
        <f t="shared" si="538"/>
        <v>1.68807319227027E-3</v>
      </c>
      <c r="AB1179" s="44">
        <f t="shared" si="539"/>
        <v>0.24094070191699982</v>
      </c>
      <c r="AC1179" s="44">
        <f t="shared" si="540"/>
        <v>1.1931835440519538E-2</v>
      </c>
      <c r="AD1179" s="44">
        <f t="shared" si="541"/>
        <v>3.2027417865847889E-2</v>
      </c>
      <c r="AE1179" s="44">
        <f t="shared" si="542"/>
        <v>1.1931835440519534E-2</v>
      </c>
      <c r="AF1179" s="44">
        <f t="shared" si="543"/>
        <v>2.0092535766938969E-2</v>
      </c>
      <c r="AG1179" s="44">
        <f t="shared" si="544"/>
        <v>3.0466583893891131E-6</v>
      </c>
      <c r="AH1179" s="45">
        <f>AD1179+AB1179+SUM($AA$1177:AA1179)</f>
        <v>0.27636621770434883</v>
      </c>
      <c r="AI1179" s="45">
        <f>AD1179+AB1179+SUM($AA$1177:AA1179)</f>
        <v>0.27636621770434883</v>
      </c>
    </row>
    <row r="1180" spans="4:35" ht="14.4" x14ac:dyDescent="0.3">
      <c r="D1180" s="87"/>
      <c r="E1180" s="89">
        <v>39913.724999999999</v>
      </c>
      <c r="F1180" s="86">
        <f t="shared" si="545"/>
        <v>30.196527777778101</v>
      </c>
      <c r="G1180" s="86">
        <v>1336</v>
      </c>
      <c r="H1180" s="86">
        <v>0.49</v>
      </c>
      <c r="I1180" s="86"/>
      <c r="J1180" s="86">
        <v>1633</v>
      </c>
      <c r="K1180" s="86"/>
      <c r="L1180" s="79">
        <v>1037</v>
      </c>
      <c r="M1180" s="86"/>
      <c r="N1180" s="113">
        <v>6.75</v>
      </c>
      <c r="O1180" s="90"/>
      <c r="P1180" s="90"/>
      <c r="Q1180" s="90"/>
      <c r="R1180" s="87"/>
      <c r="S1180" s="87"/>
      <c r="V1180" s="43">
        <f t="shared" si="535"/>
        <v>1.0756253110694829E-6</v>
      </c>
      <c r="W1180" s="43">
        <f t="shared" si="536"/>
        <v>1.5352528470654087E-4</v>
      </c>
      <c r="X1180" s="43">
        <f t="shared" si="537"/>
        <v>2.5633495373513983E-7</v>
      </c>
      <c r="Y1180" s="22">
        <f>X1180+W1180+SUM($V$1177:V1180)</f>
        <v>1.6341834438598016E-4</v>
      </c>
      <c r="Z1180" s="1">
        <f t="shared" ref="Z1180:Z1228" si="546">LINEST(Y1177:Y1180,E1177:E1180,TRUE,TRUE)</f>
        <v>-1.0197298128880484E-5</v>
      </c>
      <c r="AA1180" s="22">
        <f t="shared" si="538"/>
        <v>2.9327253379363861E-3</v>
      </c>
      <c r="AB1180" s="44">
        <f t="shared" si="539"/>
        <v>0.41859138850599714</v>
      </c>
      <c r="AC1180" s="44">
        <f t="shared" si="540"/>
        <v>2.0729430622281015E-2</v>
      </c>
      <c r="AD1180" s="44">
        <f t="shared" si="541"/>
        <v>5.5641911922981513E-2</v>
      </c>
      <c r="AE1180" s="44">
        <f t="shared" si="542"/>
        <v>2.0729430622281012E-2</v>
      </c>
      <c r="AF1180" s="44">
        <f t="shared" si="543"/>
        <v>3.4907188276502556E-2</v>
      </c>
      <c r="AG1180" s="44">
        <f t="shared" si="544"/>
        <v>5.2930241979503968E-6</v>
      </c>
      <c r="AH1180" s="45">
        <f>AD1180+AB1180+SUM($AA$1177:AA1180)</f>
        <v>0.48056412368841617</v>
      </c>
      <c r="AI1180" s="45">
        <f>AD1180+AB1180+SUM($AA$1177:AA1180)</f>
        <v>0.48056412368841617</v>
      </c>
    </row>
    <row r="1181" spans="4:35" ht="14.4" x14ac:dyDescent="0.3">
      <c r="D1181" s="87"/>
      <c r="E1181" s="89">
        <v>39921.558333333334</v>
      </c>
      <c r="F1181" s="86">
        <f t="shared" si="545"/>
        <v>38.02986111111386</v>
      </c>
      <c r="G1181" s="86">
        <v>1788</v>
      </c>
      <c r="H1181" s="86">
        <v>0.51</v>
      </c>
      <c r="I1181" s="86"/>
      <c r="J1181" s="86">
        <v>1835</v>
      </c>
      <c r="K1181" s="86"/>
      <c r="L1181" s="79">
        <v>1037</v>
      </c>
      <c r="M1181" s="86"/>
      <c r="N1181" s="113">
        <v>6.75</v>
      </c>
      <c r="O1181" s="90"/>
      <c r="P1181" s="90"/>
      <c r="Q1181" s="90"/>
      <c r="R1181" s="87"/>
      <c r="S1181" s="87"/>
      <c r="V1181" s="43">
        <f t="shared" si="535"/>
        <v>1.1195283849906862E-6</v>
      </c>
      <c r="W1181" s="43">
        <f t="shared" si="536"/>
        <v>1.5979162285782822E-4</v>
      </c>
      <c r="X1181" s="43">
        <f t="shared" si="537"/>
        <v>2.6679760490800272E-7</v>
      </c>
      <c r="Y1181" s="22">
        <f>X1181+W1181+SUM($V$1177:V1181)</f>
        <v>1.7081467357343106E-4</v>
      </c>
      <c r="Z1181" s="1">
        <f t="shared" si="546"/>
        <v>-1.0601611463815745E-5</v>
      </c>
      <c r="AA1181" s="22">
        <f t="shared" si="538"/>
        <v>3.9249348085555824E-3</v>
      </c>
      <c r="AB1181" s="44">
        <f t="shared" si="539"/>
        <v>0.56021063072509192</v>
      </c>
      <c r="AC1181" s="44">
        <f t="shared" si="540"/>
        <v>2.7742681102274288E-2</v>
      </c>
      <c r="AD1181" s="44">
        <f t="shared" si="541"/>
        <v>7.4466870148421377E-2</v>
      </c>
      <c r="AE1181" s="44">
        <f t="shared" si="542"/>
        <v>2.7742681102274291E-2</v>
      </c>
      <c r="AF1181" s="44">
        <f t="shared" si="543"/>
        <v>4.6717105268253421E-2</v>
      </c>
      <c r="AG1181" s="44">
        <f t="shared" si="544"/>
        <v>7.0837778936641552E-6</v>
      </c>
      <c r="AH1181" s="45">
        <f>AD1181+AB1181+SUM($AA$1177:AA1181)</f>
        <v>0.64493325894150633</v>
      </c>
      <c r="AI1181" s="45">
        <f>AD1181+AB1181+SUM($AA$1177:AA1181)</f>
        <v>0.64493325894150633</v>
      </c>
    </row>
    <row r="1182" spans="4:35" ht="14.4" x14ac:dyDescent="0.3">
      <c r="D1182" s="92"/>
      <c r="E1182" s="89">
        <v>39941.388194444444</v>
      </c>
      <c r="F1182" s="86">
        <f t="shared" si="545"/>
        <v>57.859722222223354</v>
      </c>
      <c r="G1182" s="86">
        <v>2621.4299999999998</v>
      </c>
      <c r="H1182" s="86">
        <v>5.03</v>
      </c>
      <c r="I1182" s="86"/>
      <c r="J1182" s="86">
        <v>297</v>
      </c>
      <c r="K1182" s="86"/>
      <c r="L1182" s="79">
        <v>1037</v>
      </c>
      <c r="M1182" s="86"/>
      <c r="N1182" s="113">
        <v>6.75</v>
      </c>
      <c r="O1182" s="90"/>
      <c r="P1182" s="90"/>
      <c r="Q1182" s="90"/>
      <c r="R1182" s="87"/>
      <c r="S1182" s="87"/>
      <c r="V1182" s="43">
        <f t="shared" si="535"/>
        <v>1.104162309118265E-5</v>
      </c>
      <c r="W1182" s="43">
        <f t="shared" si="536"/>
        <v>1.5759840450487767E-3</v>
      </c>
      <c r="X1182" s="43">
        <f t="shared" si="537"/>
        <v>2.6313567699750075E-6</v>
      </c>
      <c r="Y1182" s="22">
        <f>X1182+W1182+SUM($V$1177:V1182)</f>
        <v>1.6004132780206291E-3</v>
      </c>
      <c r="Z1182" s="1">
        <f t="shared" si="546"/>
        <v>3.0295355799431269E-5</v>
      </c>
      <c r="AA1182" s="22">
        <f t="shared" si="538"/>
        <v>5.7544417534630089E-3</v>
      </c>
      <c r="AB1182" s="44">
        <f t="shared" si="539"/>
        <v>0.82133834099646397</v>
      </c>
      <c r="AC1182" s="44">
        <f t="shared" si="540"/>
        <v>4.0674215057010563E-2</v>
      </c>
      <c r="AD1182" s="44">
        <f t="shared" si="541"/>
        <v>0.10917767752414778</v>
      </c>
      <c r="AE1182" s="44">
        <f t="shared" si="542"/>
        <v>4.067421505701057E-2</v>
      </c>
      <c r="AF1182" s="44">
        <f t="shared" si="543"/>
        <v>6.8493076769215649E-2</v>
      </c>
      <c r="AG1182" s="44">
        <f t="shared" si="544"/>
        <v>1.038569792158167E-5</v>
      </c>
      <c r="AH1182" s="45">
        <f>AD1182+AB1182+SUM($AA$1177:AA1182)</f>
        <v>0.94652621834206785</v>
      </c>
      <c r="AI1182" s="45">
        <f>AD1182+AB1182+SUM($AA$1177:AA1182)</f>
        <v>0.94652621834206785</v>
      </c>
    </row>
    <row r="1183" spans="4:35" ht="14.4" x14ac:dyDescent="0.3">
      <c r="D1183" s="92"/>
      <c r="E1183" s="89">
        <v>39960.402777777781</v>
      </c>
      <c r="F1183" s="86">
        <f t="shared" si="545"/>
        <v>76.874305555560568</v>
      </c>
      <c r="G1183" s="86">
        <v>3508.5</v>
      </c>
      <c r="H1183" s="86">
        <v>11.5</v>
      </c>
      <c r="I1183" s="86"/>
      <c r="J1183" s="86">
        <v>663</v>
      </c>
      <c r="K1183" s="86"/>
      <c r="L1183" s="79">
        <v>1037</v>
      </c>
      <c r="M1183" s="86"/>
      <c r="N1183" s="113">
        <v>6.75</v>
      </c>
      <c r="O1183" s="90"/>
      <c r="P1183" s="90"/>
      <c r="Q1183" s="90"/>
      <c r="R1183" s="87"/>
      <c r="S1183" s="87"/>
      <c r="V1183" s="43">
        <f t="shared" si="535"/>
        <v>2.5244267504691945E-5</v>
      </c>
      <c r="W1183" s="43">
        <f t="shared" si="536"/>
        <v>3.6031444369902443E-3</v>
      </c>
      <c r="X1183" s="43">
        <f t="shared" si="537"/>
        <v>6.0160244243961397E-6</v>
      </c>
      <c r="Y1183" s="22">
        <f>X1183+W1183+SUM($V$1177:V1183)</f>
        <v>3.65620260512121E-3</v>
      </c>
      <c r="Z1183" s="1">
        <f t="shared" si="546"/>
        <v>7.699078076613628E-5</v>
      </c>
      <c r="AA1183" s="22">
        <f t="shared" si="538"/>
        <v>7.7016967426271031E-3</v>
      </c>
      <c r="AB1183" s="44">
        <f t="shared" si="539"/>
        <v>1.0992723701895888</v>
      </c>
      <c r="AC1183" s="44">
        <f t="shared" si="540"/>
        <v>5.4438029444815086E-2</v>
      </c>
      <c r="AD1183" s="44">
        <f t="shared" si="541"/>
        <v>0.14612249100432684</v>
      </c>
      <c r="AE1183" s="44">
        <f t="shared" si="542"/>
        <v>5.4438029444815073E-2</v>
      </c>
      <c r="AF1183" s="44">
        <f t="shared" si="543"/>
        <v>9.1670561428225467E-2</v>
      </c>
      <c r="AG1183" s="44">
        <f t="shared" si="544"/>
        <v>1.3900131286309109E-5</v>
      </c>
      <c r="AH1183" s="45">
        <f>AD1183+AB1183+SUM($AA$1177:AA1183)</f>
        <v>1.2691067577579989</v>
      </c>
      <c r="AI1183" s="45">
        <f>AD1183+AB1183+SUM($AA$1177:AA1183)</f>
        <v>1.2691067577579989</v>
      </c>
    </row>
    <row r="1184" spans="4:35" ht="14.4" x14ac:dyDescent="0.3">
      <c r="D1184" s="92"/>
      <c r="E1184" s="89">
        <v>39974.510416666664</v>
      </c>
      <c r="F1184" s="86">
        <f t="shared" si="545"/>
        <v>90.981944444443798</v>
      </c>
      <c r="G1184" s="86">
        <v>3722.36</v>
      </c>
      <c r="H1184" s="86">
        <v>7.03</v>
      </c>
      <c r="I1184" s="86"/>
      <c r="J1184" s="86">
        <v>873</v>
      </c>
      <c r="K1184" s="86"/>
      <c r="L1184" s="79">
        <v>1037</v>
      </c>
      <c r="M1184" s="86"/>
      <c r="N1184" s="113">
        <v>6.75</v>
      </c>
      <c r="O1184" s="90"/>
      <c r="P1184" s="90"/>
      <c r="Q1184" s="90"/>
      <c r="R1184" s="87"/>
      <c r="S1184" s="87"/>
      <c r="V1184" s="43">
        <f t="shared" si="535"/>
        <v>1.5431930483302989E-5</v>
      </c>
      <c r="W1184" s="43">
        <f t="shared" si="536"/>
        <v>2.2026178601775147E-3</v>
      </c>
      <c r="X1184" s="43">
        <f t="shared" si="537"/>
        <v>3.6776218872612923E-6</v>
      </c>
      <c r="Y1184" s="22">
        <f>X1184+W1184+SUM($V$1177:V1184)</f>
        <v>2.2687695562546486E-3</v>
      </c>
      <c r="Z1184" s="1">
        <f t="shared" si="546"/>
        <v>4.9732365934673674E-5</v>
      </c>
      <c r="AA1184" s="22">
        <f t="shared" si="538"/>
        <v>8.1711523120665298E-3</v>
      </c>
      <c r="AB1184" s="44">
        <f t="shared" si="539"/>
        <v>1.166278324041305</v>
      </c>
      <c r="AC1184" s="44">
        <f t="shared" si="540"/>
        <v>5.7756289948468535E-2</v>
      </c>
      <c r="AD1184" s="44">
        <f t="shared" si="541"/>
        <v>0.15502936172577056</v>
      </c>
      <c r="AE1184" s="44">
        <f t="shared" si="542"/>
        <v>5.7756289948468528E-2</v>
      </c>
      <c r="AF1184" s="44">
        <f t="shared" si="543"/>
        <v>9.7258324365959617E-2</v>
      </c>
      <c r="AG1184" s="44">
        <f t="shared" si="544"/>
        <v>1.4747411342427127E-5</v>
      </c>
      <c r="AH1184" s="45">
        <f>AD1184+AB1184+SUM($AA$1177:AA1184)</f>
        <v>1.3531907346432253</v>
      </c>
      <c r="AI1184" s="45">
        <f>AD1184+AB1184+SUM($AA$1177:AA1184)</f>
        <v>1.3531907346432253</v>
      </c>
    </row>
    <row r="1185" spans="4:35" ht="14.4" x14ac:dyDescent="0.3">
      <c r="D1185" s="92"/>
      <c r="E1185" s="89">
        <v>39993.547222222223</v>
      </c>
      <c r="F1185" s="86">
        <f t="shared" si="545"/>
        <v>110.01875000000291</v>
      </c>
      <c r="G1185" s="86">
        <v>4286.78</v>
      </c>
      <c r="H1185" s="86">
        <v>7.14</v>
      </c>
      <c r="I1185" s="86"/>
      <c r="J1185" s="86">
        <v>1314</v>
      </c>
      <c r="K1185" s="86"/>
      <c r="L1185" s="79">
        <v>1037</v>
      </c>
      <c r="M1185" s="86"/>
      <c r="N1185" s="113">
        <v>6.75</v>
      </c>
      <c r="O1185" s="90"/>
      <c r="P1185" s="90"/>
      <c r="Q1185" s="90"/>
      <c r="R1185" s="87"/>
      <c r="S1185" s="87"/>
      <c r="V1185" s="43">
        <f t="shared" si="535"/>
        <v>1.5673397389869608E-5</v>
      </c>
      <c r="W1185" s="43">
        <f t="shared" si="536"/>
        <v>2.2370827200095954E-3</v>
      </c>
      <c r="X1185" s="43">
        <f t="shared" si="537"/>
        <v>3.7351664687120377E-6</v>
      </c>
      <c r="Y1185" s="22">
        <f>X1185+W1185+SUM($V$1177:V1185)</f>
        <v>2.3189653580580494E-3</v>
      </c>
      <c r="Z1185" s="1">
        <f t="shared" si="546"/>
        <v>6.1252743373378882E-6</v>
      </c>
      <c r="AA1185" s="22">
        <f t="shared" si="538"/>
        <v>9.4101409611968122E-3</v>
      </c>
      <c r="AB1185" s="44">
        <f t="shared" si="539"/>
        <v>1.343120653008786</v>
      </c>
      <c r="AC1185" s="44">
        <f t="shared" si="540"/>
        <v>6.6513853744746859E-2</v>
      </c>
      <c r="AD1185" s="44">
        <f t="shared" si="541"/>
        <v>0.17853640358772357</v>
      </c>
      <c r="AE1185" s="44">
        <f t="shared" si="542"/>
        <v>6.6513853744746859E-2</v>
      </c>
      <c r="AF1185" s="44">
        <f t="shared" si="543"/>
        <v>0.11200556628738445</v>
      </c>
      <c r="AG1185" s="44">
        <f t="shared" si="544"/>
        <v>1.6983555592282789E-5</v>
      </c>
      <c r="AH1185" s="45">
        <f>AD1185+AB1185+SUM($AA$1177:AA1185)</f>
        <v>1.562950246433856</v>
      </c>
      <c r="AI1185" s="45">
        <f>AD1185+AB1185+SUM($AA$1177:AA1185)</f>
        <v>1.562950246433856</v>
      </c>
    </row>
    <row r="1186" spans="4:35" ht="14.4" x14ac:dyDescent="0.3">
      <c r="D1186" s="92"/>
      <c r="E1186" s="89">
        <v>40007.584722222222</v>
      </c>
      <c r="F1186" s="86">
        <f t="shared" si="545"/>
        <v>124.05625000000146</v>
      </c>
      <c r="G1186" s="86">
        <v>4564</v>
      </c>
      <c r="H1186" s="86">
        <v>6.84</v>
      </c>
      <c r="I1186" s="86"/>
      <c r="J1186" s="86">
        <v>189</v>
      </c>
      <c r="K1186" s="86"/>
      <c r="L1186" s="79">
        <v>1037</v>
      </c>
      <c r="M1186" s="86"/>
      <c r="N1186" s="113">
        <v>6.75</v>
      </c>
      <c r="O1186" s="90"/>
      <c r="P1186" s="90"/>
      <c r="Q1186" s="90"/>
      <c r="R1186" s="87"/>
      <c r="S1186" s="87"/>
      <c r="V1186" s="43">
        <f t="shared" si="535"/>
        <v>1.5014851281051556E-5</v>
      </c>
      <c r="W1186" s="43">
        <f t="shared" si="536"/>
        <v>2.1430876477402843E-3</v>
      </c>
      <c r="X1186" s="43">
        <f t="shared" si="537"/>
        <v>3.578226701119095E-6</v>
      </c>
      <c r="Y1186" s="22">
        <f>X1186+W1186+SUM($V$1177:V1186)</f>
        <v>2.2398281973021968E-3</v>
      </c>
      <c r="Z1186" s="1">
        <f t="shared" si="546"/>
        <v>-2.5465187026219331E-5</v>
      </c>
      <c r="AA1186" s="22">
        <f t="shared" si="538"/>
        <v>1.0018681468818612E-2</v>
      </c>
      <c r="AB1186" s="44">
        <f t="shared" si="539"/>
        <v>1.4299783661237806</v>
      </c>
      <c r="AC1186" s="44">
        <f t="shared" si="540"/>
        <v>7.0815210598870165E-2</v>
      </c>
      <c r="AD1186" s="44">
        <f t="shared" si="541"/>
        <v>0.19008210031174222</v>
      </c>
      <c r="AE1186" s="44">
        <f t="shared" si="542"/>
        <v>7.0815210598870165E-2</v>
      </c>
      <c r="AF1186" s="44">
        <f t="shared" si="543"/>
        <v>0.11924880785475872</v>
      </c>
      <c r="AG1186" s="44">
        <f t="shared" si="544"/>
        <v>1.8081858113357493E-5</v>
      </c>
      <c r="AH1186" s="45">
        <f>AD1186+AB1186+SUM($AA$1177:AA1186)</f>
        <v>1.6713723377416878</v>
      </c>
      <c r="AI1186" s="45">
        <f>AD1186+AB1186+SUM($AA$1177:AA1186)</f>
        <v>1.6713723377416878</v>
      </c>
    </row>
    <row r="1187" spans="4:35" ht="14.4" x14ac:dyDescent="0.3">
      <c r="D1187" s="92"/>
      <c r="E1187" s="89">
        <v>40021.461111111108</v>
      </c>
      <c r="F1187" s="86">
        <f t="shared" si="545"/>
        <v>137.9326388888876</v>
      </c>
      <c r="G1187" s="86">
        <v>4966.8999999999996</v>
      </c>
      <c r="H1187" s="86">
        <v>6.09</v>
      </c>
      <c r="I1187" s="86"/>
      <c r="J1187" s="86">
        <v>260</v>
      </c>
      <c r="K1187" s="86"/>
      <c r="L1187" s="79">
        <v>1037</v>
      </c>
      <c r="M1187" s="86"/>
      <c r="N1187" s="113">
        <v>6.75</v>
      </c>
      <c r="O1187" s="90"/>
      <c r="P1187" s="90"/>
      <c r="Q1187" s="90"/>
      <c r="R1187" s="87"/>
      <c r="S1187" s="87"/>
      <c r="V1187" s="43">
        <f t="shared" si="535"/>
        <v>1.3368486009006429E-5</v>
      </c>
      <c r="W1187" s="43">
        <f t="shared" si="536"/>
        <v>1.9080999670670078E-3</v>
      </c>
      <c r="X1187" s="43">
        <f t="shared" si="537"/>
        <v>3.185877282136738E-6</v>
      </c>
      <c r="Y1187" s="22">
        <f>X1187+W1187+SUM($V$1177:V1187)</f>
        <v>2.0178166532189446E-3</v>
      </c>
      <c r="Z1187" s="1">
        <f t="shared" si="546"/>
        <v>-5.0485680713931844E-6</v>
      </c>
      <c r="AA1187" s="22">
        <f t="shared" si="538"/>
        <v>1.0903108892961253E-2</v>
      </c>
      <c r="AB1187" s="44">
        <f t="shared" si="539"/>
        <v>1.5562137481814649</v>
      </c>
      <c r="AC1187" s="44">
        <f t="shared" si="540"/>
        <v>7.7066623471412854E-2</v>
      </c>
      <c r="AD1187" s="44">
        <f t="shared" si="541"/>
        <v>0.20686213497773717</v>
      </c>
      <c r="AE1187" s="44">
        <f t="shared" si="542"/>
        <v>7.706662347141284E-2</v>
      </c>
      <c r="AF1187" s="44">
        <f t="shared" si="543"/>
        <v>0.12977583342107823</v>
      </c>
      <c r="AG1187" s="44">
        <f t="shared" si="544"/>
        <v>1.9678085246107655E-5</v>
      </c>
      <c r="AH1187" s="45">
        <f>AD1187+AB1187+SUM($AA$1177:AA1187)</f>
        <v>1.8252908633583285</v>
      </c>
      <c r="AI1187" s="45">
        <f>AD1187+AB1187+SUM($AA$1177:AA1187)</f>
        <v>1.8252908633583285</v>
      </c>
    </row>
    <row r="1188" spans="4:35" ht="14.4" x14ac:dyDescent="0.3">
      <c r="D1188" s="92"/>
      <c r="E1188" s="89">
        <v>40035.552777777775</v>
      </c>
      <c r="F1188" s="86">
        <f t="shared" si="545"/>
        <v>152.02430555555475</v>
      </c>
      <c r="G1188" s="86">
        <v>5145.84</v>
      </c>
      <c r="H1188" s="86">
        <v>6.01</v>
      </c>
      <c r="I1188" s="86"/>
      <c r="J1188" s="86">
        <v>457</v>
      </c>
      <c r="K1188" s="86"/>
      <c r="L1188" s="79">
        <v>1037</v>
      </c>
      <c r="M1188" s="86"/>
      <c r="N1188" s="113">
        <v>6.75</v>
      </c>
      <c r="O1188" s="90"/>
      <c r="P1188" s="90"/>
      <c r="Q1188" s="90"/>
      <c r="R1188" s="87"/>
      <c r="S1188" s="87"/>
      <c r="V1188" s="43">
        <f t="shared" si="535"/>
        <v>1.3192873713321615E-5</v>
      </c>
      <c r="W1188" s="43">
        <f t="shared" si="536"/>
        <v>1.8830346144618581E-3</v>
      </c>
      <c r="X1188" s="43">
        <f t="shared" si="537"/>
        <v>3.1440266774452869E-6</v>
      </c>
      <c r="Y1188" s="22">
        <f>X1188+W1188+SUM($V$1177:V1188)</f>
        <v>2.0059023237224251E-3</v>
      </c>
      <c r="Z1188" s="1">
        <f t="shared" si="546"/>
        <v>-8.2928458768834939E-6</v>
      </c>
      <c r="AA1188" s="22">
        <f t="shared" si="538"/>
        <v>1.129590969533426E-2</v>
      </c>
      <c r="AB1188" s="44">
        <f t="shared" si="539"/>
        <v>1.6122786756210332</v>
      </c>
      <c r="AC1188" s="44">
        <f t="shared" si="540"/>
        <v>7.9843063827364155E-2</v>
      </c>
      <c r="AD1188" s="44">
        <f t="shared" si="541"/>
        <v>0.21431465273185271</v>
      </c>
      <c r="AE1188" s="44">
        <f t="shared" si="542"/>
        <v>7.9843063827364169E-2</v>
      </c>
      <c r="AF1188" s="44">
        <f t="shared" si="543"/>
        <v>0.13445120188679485</v>
      </c>
      <c r="AG1188" s="44">
        <f t="shared" si="544"/>
        <v>2.0387017693698408E-5</v>
      </c>
      <c r="AH1188" s="45">
        <f>AD1188+AB1188+SUM($AA$1177:AA1188)</f>
        <v>1.9001042182473467</v>
      </c>
      <c r="AI1188" s="45">
        <f>AD1188+AB1188+SUM($AA$1177:AA1188)</f>
        <v>1.9001042182473467</v>
      </c>
    </row>
    <row r="1189" spans="4:35" ht="14.4" x14ac:dyDescent="0.3">
      <c r="D1189" s="92"/>
      <c r="E1189" s="89">
        <v>40049.506944444445</v>
      </c>
      <c r="F1189" s="86">
        <f t="shared" si="545"/>
        <v>165.97847222222481</v>
      </c>
      <c r="G1189" s="86">
        <v>5584</v>
      </c>
      <c r="H1189" s="86">
        <v>6.54</v>
      </c>
      <c r="I1189" s="86"/>
      <c r="J1189" s="86">
        <v>742</v>
      </c>
      <c r="K1189" s="86"/>
      <c r="L1189" s="79">
        <v>1037</v>
      </c>
      <c r="M1189" s="86"/>
      <c r="N1189" s="113">
        <v>6.75</v>
      </c>
      <c r="O1189" s="90"/>
      <c r="P1189" s="90"/>
      <c r="Q1189" s="90"/>
      <c r="R1189" s="87"/>
      <c r="S1189" s="87"/>
      <c r="V1189" s="43">
        <f t="shared" si="535"/>
        <v>1.4356305172233505E-5</v>
      </c>
      <c r="W1189" s="43">
        <f t="shared" si="536"/>
        <v>2.0490925754709736E-3</v>
      </c>
      <c r="X1189" s="43">
        <f t="shared" si="537"/>
        <v>3.421286933526152E-6</v>
      </c>
      <c r="Y1189" s="22">
        <f>X1189+W1189+SUM($V$1177:V1189)</f>
        <v>2.1865938501598545E-3</v>
      </c>
      <c r="Z1189" s="1">
        <f t="shared" si="546"/>
        <v>-1.2187486149126624E-6</v>
      </c>
      <c r="AA1189" s="22">
        <f t="shared" si="538"/>
        <v>1.2257738238799984E-2</v>
      </c>
      <c r="AB1189" s="44">
        <f t="shared" si="539"/>
        <v>1.7495616118394368</v>
      </c>
      <c r="AC1189" s="44">
        <f t="shared" si="540"/>
        <v>8.6641572301509873E-2</v>
      </c>
      <c r="AD1189" s="44">
        <f t="shared" si="541"/>
        <v>0.23256320073198264</v>
      </c>
      <c r="AE1189" s="44">
        <f t="shared" si="542"/>
        <v>8.6641572301509873E-2</v>
      </c>
      <c r="AF1189" s="44">
        <f t="shared" si="543"/>
        <v>0.14589950549101069</v>
      </c>
      <c r="AG1189" s="44">
        <f t="shared" si="544"/>
        <v>2.2122939462092083E-5</v>
      </c>
      <c r="AH1189" s="45">
        <f>AD1189+AB1189+SUM($AA$1177:AA1189)</f>
        <v>2.0678934407046801</v>
      </c>
      <c r="AI1189" s="45">
        <f>AD1189+AB1189+SUM($AA$1177:AA1189)</f>
        <v>2.0678934407046801</v>
      </c>
    </row>
    <row r="1190" spans="4:35" ht="14.4" x14ac:dyDescent="0.3">
      <c r="D1190" s="92"/>
      <c r="E1190" s="89">
        <v>40063.45208333333</v>
      </c>
      <c r="F1190" s="86">
        <f t="shared" si="545"/>
        <v>179.92361111110949</v>
      </c>
      <c r="G1190" s="86">
        <v>6129.58</v>
      </c>
      <c r="H1190" s="86">
        <v>6.18</v>
      </c>
      <c r="I1190" s="86"/>
      <c r="J1190" s="86">
        <v>1036</v>
      </c>
      <c r="K1190" s="86"/>
      <c r="L1190" s="79">
        <v>1037</v>
      </c>
      <c r="M1190" s="86"/>
      <c r="N1190" s="113">
        <v>6.75</v>
      </c>
      <c r="O1190" s="90"/>
      <c r="P1190" s="90"/>
      <c r="Q1190" s="90"/>
      <c r="R1190" s="87"/>
      <c r="S1190" s="87"/>
      <c r="V1190" s="43">
        <f t="shared" si="535"/>
        <v>1.3566049841651844E-5</v>
      </c>
      <c r="W1190" s="43">
        <f t="shared" si="536"/>
        <v>1.9362984887478008E-3</v>
      </c>
      <c r="X1190" s="43">
        <f t="shared" si="537"/>
        <v>3.2329592124146206E-6</v>
      </c>
      <c r="Y1190" s="22">
        <f>X1190+W1190+SUM($V$1177:V1190)</f>
        <v>2.0871774855572224E-3</v>
      </c>
      <c r="Z1190" s="1">
        <f t="shared" si="546"/>
        <v>2.7785592850545434E-6</v>
      </c>
      <c r="AA1190" s="22">
        <f t="shared" si="538"/>
        <v>1.3455370192296492E-2</v>
      </c>
      <c r="AB1190" s="44">
        <f t="shared" si="539"/>
        <v>1.9205010502684055</v>
      </c>
      <c r="AC1190" s="44">
        <f t="shared" si="540"/>
        <v>9.510681388751592E-2</v>
      </c>
      <c r="AD1190" s="44">
        <f t="shared" si="541"/>
        <v>0.25528559168029119</v>
      </c>
      <c r="AE1190" s="44">
        <f t="shared" si="542"/>
        <v>9.5106813887515906E-2</v>
      </c>
      <c r="AF1190" s="44">
        <f t="shared" si="543"/>
        <v>0.16015449335021298</v>
      </c>
      <c r="AG1190" s="44">
        <f t="shared" si="544"/>
        <v>2.4284442562329936E-5</v>
      </c>
      <c r="AH1190" s="45">
        <f>AD1190+AB1190+SUM($AA$1177:AA1190)</f>
        <v>2.2750106402742536</v>
      </c>
      <c r="AI1190" s="45">
        <f>AD1190+AB1190+SUM($AA$1177:AA1190)</f>
        <v>2.2750106402742536</v>
      </c>
    </row>
    <row r="1191" spans="4:35" ht="14.4" x14ac:dyDescent="0.3">
      <c r="D1191" s="92"/>
      <c r="E1191" s="89">
        <v>40077.436111111114</v>
      </c>
      <c r="F1191" s="86">
        <f t="shared" si="545"/>
        <v>193.90763888889342</v>
      </c>
      <c r="G1191" s="86">
        <v>7002.42</v>
      </c>
      <c r="H1191" s="86">
        <v>6.44</v>
      </c>
      <c r="I1191" s="86"/>
      <c r="J1191" s="86">
        <v>1387</v>
      </c>
      <c r="K1191" s="86"/>
      <c r="L1191" s="79">
        <v>1037</v>
      </c>
      <c r="M1191" s="86"/>
      <c r="N1191" s="113">
        <v>6.75</v>
      </c>
      <c r="O1191" s="90"/>
      <c r="P1191" s="90"/>
      <c r="Q1191" s="90"/>
      <c r="R1191" s="87"/>
      <c r="S1191" s="87"/>
      <c r="V1191" s="43">
        <f t="shared" si="535"/>
        <v>1.413678980262749E-5</v>
      </c>
      <c r="W1191" s="43">
        <f t="shared" si="536"/>
        <v>2.0177608847145373E-3</v>
      </c>
      <c r="X1191" s="43">
        <f t="shared" si="537"/>
        <v>3.3689736776618385E-6</v>
      </c>
      <c r="Y1191" s="22">
        <f>X1191+W1191+SUM($V$1177:V1191)</f>
        <v>2.1829126857918334E-3</v>
      </c>
      <c r="Z1191" s="1">
        <f t="shared" si="546"/>
        <v>3.0924202976261433E-6</v>
      </c>
      <c r="AA1191" s="22">
        <f t="shared" si="538"/>
        <v>1.5371388144365651E-2</v>
      </c>
      <c r="AB1191" s="44">
        <f t="shared" si="539"/>
        <v>2.1939765798668893</v>
      </c>
      <c r="AC1191" s="44">
        <f t="shared" si="540"/>
        <v>0.10864983501352772</v>
      </c>
      <c r="AD1191" s="44">
        <f t="shared" si="541"/>
        <v>0.2916377521614702</v>
      </c>
      <c r="AE1191" s="44">
        <f t="shared" si="542"/>
        <v>0.10864983501352769</v>
      </c>
      <c r="AF1191" s="44">
        <f t="shared" si="543"/>
        <v>0.18296017464906214</v>
      </c>
      <c r="AG1191" s="44">
        <f t="shared" si="544"/>
        <v>2.7742498880398068E-5</v>
      </c>
      <c r="AH1191" s="45">
        <f>AD1191+AB1191+SUM($AA$1177:AA1191)</f>
        <v>2.6002097184982822</v>
      </c>
      <c r="AI1191" s="45">
        <f>AD1191+AB1191+SUM($AA$1177:AA1191)</f>
        <v>2.6002097184982822</v>
      </c>
    </row>
    <row r="1192" spans="4:35" ht="14.4" x14ac:dyDescent="0.3">
      <c r="D1192" s="87"/>
      <c r="E1192" s="89">
        <v>40091.432638888888</v>
      </c>
      <c r="F1192" s="86">
        <f t="shared" si="545"/>
        <v>207.90416666666715</v>
      </c>
      <c r="G1192" s="86">
        <v>7140.31</v>
      </c>
      <c r="H1192" s="86">
        <v>5.5</v>
      </c>
      <c r="I1192" s="86"/>
      <c r="J1192" s="86">
        <v>1694</v>
      </c>
      <c r="K1192" s="86"/>
      <c r="L1192" s="79">
        <v>1037</v>
      </c>
      <c r="M1192" s="86"/>
      <c r="N1192" s="113">
        <v>6.75</v>
      </c>
      <c r="O1192" s="90"/>
      <c r="P1192" s="90"/>
      <c r="Q1192" s="90"/>
      <c r="R1192" s="87"/>
      <c r="S1192" s="87"/>
      <c r="V1192" s="43">
        <f t="shared" si="535"/>
        <v>1.2073345328330929E-5</v>
      </c>
      <c r="W1192" s="43">
        <f t="shared" si="536"/>
        <v>1.7232429916040301E-3</v>
      </c>
      <c r="X1192" s="43">
        <f t="shared" si="537"/>
        <v>2.8772290725372838E-6</v>
      </c>
      <c r="Y1192" s="22">
        <f>X1192+W1192+SUM($V$1177:V1192)</f>
        <v>1.8999763934045327E-3</v>
      </c>
      <c r="Z1192" s="1">
        <f t="shared" si="546"/>
        <v>-5.4689438792402769E-6</v>
      </c>
      <c r="AA1192" s="22">
        <f t="shared" si="538"/>
        <v>1.5674077887515386E-2</v>
      </c>
      <c r="AB1192" s="44">
        <f t="shared" si="539"/>
        <v>2.2371798482509404</v>
      </c>
      <c r="AC1192" s="44">
        <f t="shared" si="540"/>
        <v>0.11078934189115221</v>
      </c>
      <c r="AD1192" s="44">
        <f t="shared" si="541"/>
        <v>0.29738061386435943</v>
      </c>
      <c r="AE1192" s="44">
        <f t="shared" si="542"/>
        <v>0.11078934189115222</v>
      </c>
      <c r="AF1192" s="44">
        <f t="shared" si="543"/>
        <v>0.1865629831755943</v>
      </c>
      <c r="AG1192" s="44">
        <f t="shared" si="544"/>
        <v>2.8288797612924558E-5</v>
      </c>
      <c r="AH1192" s="45">
        <f>AD1192+AB1192+SUM($AA$1177:AA1192)</f>
        <v>2.6648299264727378</v>
      </c>
      <c r="AI1192" s="45">
        <f>AD1192+AB1192+SUM($AA$1177:AA1192)</f>
        <v>2.6648299264727378</v>
      </c>
    </row>
    <row r="1193" spans="4:35" ht="14.4" x14ac:dyDescent="0.3">
      <c r="D1193" s="83"/>
      <c r="E1193" s="89">
        <v>40105.507638888892</v>
      </c>
      <c r="F1193" s="86">
        <f t="shared" si="545"/>
        <v>221.97916666667152</v>
      </c>
      <c r="G1193" s="86">
        <v>8726</v>
      </c>
      <c r="H1193" s="86">
        <v>9.23</v>
      </c>
      <c r="I1193" s="86"/>
      <c r="J1193" s="86">
        <v>2020</v>
      </c>
      <c r="K1193" s="86"/>
      <c r="L1193" s="79">
        <v>1037</v>
      </c>
      <c r="M1193" s="86"/>
      <c r="N1193" s="113">
        <v>6.75</v>
      </c>
      <c r="O1193" s="90"/>
      <c r="P1193" s="90"/>
      <c r="Q1193" s="90"/>
      <c r="R1193" s="87"/>
      <c r="S1193" s="87"/>
      <c r="V1193" s="43">
        <f t="shared" si="535"/>
        <v>2.0261268614635361E-5</v>
      </c>
      <c r="W1193" s="43">
        <f t="shared" si="536"/>
        <v>2.8919150568191268E-3</v>
      </c>
      <c r="X1193" s="43">
        <f t="shared" si="537"/>
        <v>4.8285135162762055E-6</v>
      </c>
      <c r="Y1193" s="22">
        <f>X1193+W1193+SUM($V$1177:V1193)</f>
        <v>3.0908610116780035E-3</v>
      </c>
      <c r="Z1193" s="1">
        <f t="shared" si="546"/>
        <v>1.9495373775854135E-5</v>
      </c>
      <c r="AA1193" s="22">
        <f t="shared" si="538"/>
        <v>1.9154911151821039E-2</v>
      </c>
      <c r="AB1193" s="44">
        <f t="shared" si="539"/>
        <v>2.7340033354066846</v>
      </c>
      <c r="AC1193" s="44">
        <f t="shared" si="540"/>
        <v>0.13539297276199413</v>
      </c>
      <c r="AD1193" s="44">
        <f t="shared" si="541"/>
        <v>0.36342164928138976</v>
      </c>
      <c r="AE1193" s="44">
        <f t="shared" si="542"/>
        <v>0.13539297276199411</v>
      </c>
      <c r="AF1193" s="44">
        <f t="shared" si="543"/>
        <v>0.22799410546464169</v>
      </c>
      <c r="AG1193" s="44">
        <f t="shared" si="544"/>
        <v>3.4571054753978422E-5</v>
      </c>
      <c r="AH1193" s="45">
        <f>AD1193+AB1193+SUM($AA$1177:AA1193)</f>
        <v>3.2468493601973334</v>
      </c>
      <c r="AI1193" s="45">
        <f>AD1193+AB1193+SUM($AA$1177:AA1193)</f>
        <v>3.2468493601973334</v>
      </c>
    </row>
    <row r="1194" spans="4:35" ht="14.4" x14ac:dyDescent="0.3">
      <c r="D1194" s="87"/>
      <c r="E1194" s="89">
        <v>40119.439583333333</v>
      </c>
      <c r="F1194" s="86">
        <f t="shared" si="545"/>
        <v>235.9111111111124</v>
      </c>
      <c r="G1194" s="86">
        <v>9479.25</v>
      </c>
      <c r="H1194" s="86">
        <v>7.6</v>
      </c>
      <c r="I1194" s="86"/>
      <c r="J1194" s="86">
        <v>2323</v>
      </c>
      <c r="K1194" s="86"/>
      <c r="L1194" s="79">
        <v>1037</v>
      </c>
      <c r="M1194" s="86"/>
      <c r="N1194" s="113">
        <v>6.75</v>
      </c>
      <c r="O1194" s="90"/>
      <c r="P1194" s="90"/>
      <c r="Q1194" s="90"/>
      <c r="R1194" s="87"/>
      <c r="S1194" s="87"/>
      <c r="V1194" s="43">
        <f t="shared" si="535"/>
        <v>1.6683168090057287E-5</v>
      </c>
      <c r="W1194" s="43">
        <f t="shared" si="536"/>
        <v>2.3812084974892049E-3</v>
      </c>
      <c r="X1194" s="43">
        <f t="shared" si="537"/>
        <v>3.975807445687883E-6</v>
      </c>
      <c r="Y1194" s="22">
        <f>X1194+W1194+SUM($V$1177:V1194)</f>
        <v>2.5959849143675508E-3</v>
      </c>
      <c r="Z1194" s="1">
        <f t="shared" si="546"/>
        <v>1.7386375555253311E-5</v>
      </c>
      <c r="AA1194" s="22">
        <f t="shared" si="538"/>
        <v>2.0808410673378359E-2</v>
      </c>
      <c r="AB1194" s="44">
        <f t="shared" si="539"/>
        <v>2.9700092960295459</v>
      </c>
      <c r="AC1194" s="44">
        <f t="shared" si="540"/>
        <v>0.14708043055857581</v>
      </c>
      <c r="AD1194" s="44">
        <f t="shared" si="541"/>
        <v>0.3947931089789839</v>
      </c>
      <c r="AE1194" s="44">
        <f t="shared" si="542"/>
        <v>0.14708043055857581</v>
      </c>
      <c r="AF1194" s="44">
        <f t="shared" si="543"/>
        <v>0.24767512310631498</v>
      </c>
      <c r="AG1194" s="44">
        <f t="shared" si="544"/>
        <v>3.7555314093129715E-5</v>
      </c>
      <c r="AH1194" s="45">
        <f>AD1194+AB1194+SUM($AA$1177:AA1194)</f>
        <v>3.5350351911911675</v>
      </c>
      <c r="AI1194" s="45">
        <f>AD1194+AB1194+SUM($AA$1177:AA1194)</f>
        <v>3.5350351911911675</v>
      </c>
    </row>
    <row r="1195" spans="4:35" ht="14.4" x14ac:dyDescent="0.3">
      <c r="D1195" s="87"/>
      <c r="E1195" s="89">
        <v>40161.509722222225</v>
      </c>
      <c r="F1195" s="86">
        <f t="shared" si="545"/>
        <v>277.98125000000437</v>
      </c>
      <c r="G1195" s="86">
        <v>10311</v>
      </c>
      <c r="H1195" s="86">
        <v>10.39</v>
      </c>
      <c r="I1195" s="86"/>
      <c r="J1195" s="86">
        <v>2560</v>
      </c>
      <c r="K1195" s="86"/>
      <c r="L1195" s="79">
        <v>1037</v>
      </c>
      <c r="M1195" s="86"/>
      <c r="N1195" s="113">
        <v>6.75</v>
      </c>
      <c r="O1195" s="90"/>
      <c r="P1195" s="90"/>
      <c r="Q1195" s="90"/>
      <c r="R1195" s="87"/>
      <c r="S1195" s="87"/>
      <c r="V1195" s="43">
        <f t="shared" si="535"/>
        <v>2.280764690206516E-5</v>
      </c>
      <c r="W1195" s="43">
        <f t="shared" si="536"/>
        <v>3.2553626695937948E-3</v>
      </c>
      <c r="X1195" s="43">
        <f t="shared" si="537"/>
        <v>5.4353472843022513E-6</v>
      </c>
      <c r="Y1195" s="22">
        <f>X1195+W1195+SUM($V$1177:V1195)</f>
        <v>3.4944062732128202E-3</v>
      </c>
      <c r="Z1195" s="1">
        <f t="shared" si="546"/>
        <v>1.8328001177470012E-5</v>
      </c>
      <c r="AA1195" s="22">
        <f t="shared" si="538"/>
        <v>2.2634229760076403E-2</v>
      </c>
      <c r="AB1195" s="44">
        <f t="shared" si="539"/>
        <v>3.2306106338962097</v>
      </c>
      <c r="AC1195" s="44">
        <f t="shared" si="540"/>
        <v>0.15998589756462536</v>
      </c>
      <c r="AD1195" s="44">
        <f>($A$14*((L1195/1000)*G1195/10^6)*(1+($A$28/(10^-'samples without priming aerob'!N1867))+(($A$28*$A$29)/(10^-'samples without priming aerob'!N1867)^2))*1000000)*$S$1177/1000/$Q$1177</f>
        <v>1.073325476141743</v>
      </c>
      <c r="AE1195" s="44">
        <f>AD1195/(1+($A$28/(10^-'samples without priming aerob'!N1867))+(($A$28*$A$29)/(10^-'samples without priming aerob'!N1867)^2))*1</f>
        <v>0.15998589756462542</v>
      </c>
      <c r="AF1195" s="44">
        <f>AD1195/(1+($A$28/(10^-'samples without priming aerob'!N1867))+(($A$28*$A$29)/(10^-'samples without priming aerob'!N1867)^2))*($A$28/(10^-'samples without priming aerob'!N1867))</f>
        <v>0.91287055118385529</v>
      </c>
      <c r="AG1195" s="44">
        <f>AD1195/(1+($A$28/(10^-'samples without priming aerob'!N1867))+(($A$28*$A$29)/(10^-'samples without priming aerob'!N1867)^2))*(($A$28*$A$29)/(10^-'samples without priming aerob'!N1867)^2)</f>
        <v>4.6902739326238832E-4</v>
      </c>
      <c r="AH1195" s="45">
        <f>AD1195+AB1195+SUM($AA$1177:AA1195)</f>
        <v>4.4968031259806667</v>
      </c>
      <c r="AI1195" s="45">
        <f>AD1195+AB1195+SUM($AA$1177:AA1195)</f>
        <v>4.4968031259806667</v>
      </c>
    </row>
    <row r="1196" spans="4:35" ht="14.4" x14ac:dyDescent="0.3">
      <c r="D1196" s="87"/>
      <c r="E1196" s="89">
        <v>40189.460416666669</v>
      </c>
      <c r="F1196" s="86">
        <f t="shared" si="545"/>
        <v>305.93194444444816</v>
      </c>
      <c r="G1196" s="86">
        <v>10664.7</v>
      </c>
      <c r="H1196" s="86">
        <v>7.33</v>
      </c>
      <c r="I1196" s="86"/>
      <c r="J1196" s="86">
        <v>2784</v>
      </c>
      <c r="K1196" s="86"/>
      <c r="L1196" s="79">
        <v>1037</v>
      </c>
      <c r="M1196" s="86"/>
      <c r="N1196" s="113">
        <v>6.75</v>
      </c>
      <c r="O1196" s="90"/>
      <c r="P1196" s="90"/>
      <c r="Q1196" s="90"/>
      <c r="R1196" s="87"/>
      <c r="S1196" s="87"/>
      <c r="V1196" s="43">
        <f t="shared" si="535"/>
        <v>1.609047659212104E-5</v>
      </c>
      <c r="W1196" s="43">
        <f t="shared" si="536"/>
        <v>2.2966129324468254E-3</v>
      </c>
      <c r="X1196" s="43">
        <f t="shared" si="537"/>
        <v>3.834561654854235E-6</v>
      </c>
      <c r="Y1196" s="22">
        <f>X1196+W1196+SUM($V$1177:V1196)</f>
        <v>2.5501462270285241E-3</v>
      </c>
      <c r="Z1196" s="1">
        <f t="shared" si="546"/>
        <v>-1.2054085242133146E-6</v>
      </c>
      <c r="AA1196" s="22">
        <f t="shared" si="538"/>
        <v>2.3410655622372888E-2</v>
      </c>
      <c r="AB1196" s="44">
        <f t="shared" si="539"/>
        <v>3.3414308241017272</v>
      </c>
      <c r="AC1196" s="44">
        <f t="shared" si="540"/>
        <v>0.16547392122562898</v>
      </c>
      <c r="AD1196" s="44">
        <f t="shared" ref="AD1196:AD1233" si="547">($A$14*((L1196/1000)*G1196/10^6)*(1+($A$28/(10^-N1196))+(($A$28*$A$29)/(10^-N1196)^2))*1000000)*$S$1177/1000/$Q$1177</f>
        <v>0.44416489377621338</v>
      </c>
      <c r="AE1196" s="44">
        <f t="shared" ref="AE1196:AE1214" si="548">AD1196/(1+($A$28/(10^-N1196))+(($A$28*$A$29)/(10^-N1196)^2))*1</f>
        <v>0.16547392122562901</v>
      </c>
      <c r="AF1196" s="44">
        <f t="shared" ref="AF1196:AF1214" si="549">AD1196/(1+($A$28/(10^-N1196))+(($A$28*$A$29)/(10^-N1196)^2))*($A$28/(10^-N1196))</f>
        <v>0.27864872066797669</v>
      </c>
      <c r="AG1196" s="44">
        <f t="shared" ref="AG1196:AG1214" si="550">AD1196/(1+($A$28/(10^-N1196))+(($A$28*$A$29)/(10^-N1196)^2))*(($A$28*$A$29)/(10^-N1196)^2)</f>
        <v>4.2251882607695818E-5</v>
      </c>
      <c r="AH1196" s="45">
        <f>AD1196+AB1196+SUM($AA$1177:AA1196)</f>
        <v>4.001873389443027</v>
      </c>
      <c r="AI1196" s="45">
        <f>AD1196+AB1196+SUM($AA$1177:AA1196)</f>
        <v>4.001873389443027</v>
      </c>
    </row>
    <row r="1197" spans="4:35" ht="14.4" x14ac:dyDescent="0.3">
      <c r="D1197" s="87"/>
      <c r="E1197" s="89">
        <v>40203.561111111114</v>
      </c>
      <c r="F1197" s="86">
        <f t="shared" si="545"/>
        <v>320.03263888889342</v>
      </c>
      <c r="G1197" s="86">
        <v>10688</v>
      </c>
      <c r="H1197" s="86">
        <v>11</v>
      </c>
      <c r="I1197" s="86"/>
      <c r="J1197" s="91">
        <v>2990</v>
      </c>
      <c r="K1197" s="91"/>
      <c r="L1197" s="79">
        <v>1037</v>
      </c>
      <c r="M1197" s="91"/>
      <c r="N1197" s="113">
        <v>6.75</v>
      </c>
      <c r="O1197" s="90"/>
      <c r="P1197" s="90"/>
      <c r="Q1197" s="90"/>
      <c r="R1197" s="87"/>
      <c r="S1197" s="87"/>
      <c r="V1197" s="43">
        <f t="shared" si="535"/>
        <v>2.4146690656661858E-5</v>
      </c>
      <c r="W1197" s="43">
        <f t="shared" si="536"/>
        <v>3.4464859832080601E-3</v>
      </c>
      <c r="X1197" s="43">
        <f t="shared" si="537"/>
        <v>5.7544581450745675E-6</v>
      </c>
      <c r="Y1197" s="22">
        <f>X1197+W1197+SUM($V$1177:V1197)</f>
        <v>3.7260858649366406E-3</v>
      </c>
      <c r="Z1197" s="1">
        <f t="shared" si="546"/>
        <v>7.8547109477302944E-6</v>
      </c>
      <c r="AA1197" s="22">
        <f t="shared" si="538"/>
        <v>2.3461802703491089E-2</v>
      </c>
      <c r="AB1197" s="44">
        <f t="shared" si="539"/>
        <v>3.3487311080479771</v>
      </c>
      <c r="AC1197" s="44">
        <f t="shared" si="540"/>
        <v>0.16583544497824812</v>
      </c>
      <c r="AD1197" s="44">
        <f t="shared" si="547"/>
        <v>0.4451352953838521</v>
      </c>
      <c r="AE1197" s="44">
        <f t="shared" si="548"/>
        <v>0.16583544497824809</v>
      </c>
      <c r="AF1197" s="44">
        <f t="shared" si="549"/>
        <v>0.27925750621202045</v>
      </c>
      <c r="AG1197" s="44">
        <f t="shared" si="550"/>
        <v>4.2344193583603174E-5</v>
      </c>
      <c r="AH1197" s="45">
        <f>AD1197+AB1197+SUM($AA$1177:AA1197)</f>
        <v>4.0336058777004071</v>
      </c>
      <c r="AI1197" s="45">
        <f>AD1197+AB1197+SUM($AA$1177:AA1197)</f>
        <v>4.0336058777004071</v>
      </c>
    </row>
    <row r="1198" spans="4:35" ht="14.4" x14ac:dyDescent="0.3">
      <c r="D1198" s="87"/>
      <c r="E1198" s="89">
        <v>40288.546527777777</v>
      </c>
      <c r="F1198" s="86">
        <f t="shared" si="545"/>
        <v>405.0180555555562</v>
      </c>
      <c r="G1198" s="86">
        <v>11395</v>
      </c>
      <c r="H1198" s="86">
        <v>5.0599999999999996</v>
      </c>
      <c r="I1198" s="86"/>
      <c r="J1198" s="87">
        <v>31</v>
      </c>
      <c r="K1198" s="87"/>
      <c r="L1198" s="79">
        <v>1037</v>
      </c>
      <c r="M1198" s="87"/>
      <c r="N1198" s="113">
        <v>6.75</v>
      </c>
      <c r="O1198" s="90"/>
      <c r="P1198" s="90"/>
      <c r="Q1198" s="90"/>
      <c r="R1198" s="87"/>
      <c r="S1198" s="87"/>
      <c r="V1198" s="43">
        <f t="shared" si="535"/>
        <v>1.1107477702064455E-5</v>
      </c>
      <c r="W1198" s="43">
        <f t="shared" si="536"/>
        <v>1.5853835522757075E-3</v>
      </c>
      <c r="X1198" s="43">
        <f t="shared" si="537"/>
        <v>2.6470507467343012E-6</v>
      </c>
      <c r="Y1198" s="22">
        <f>X1198+W1198+SUM($V$1177:V1198)</f>
        <v>1.8729835043080122E-3</v>
      </c>
      <c r="Z1198" s="1">
        <f t="shared" si="546"/>
        <v>-1.1986231989107481E-5</v>
      </c>
      <c r="AA1198" s="22">
        <f t="shared" si="538"/>
        <v>2.5013776366605629E-2</v>
      </c>
      <c r="AB1198" s="44">
        <f t="shared" si="539"/>
        <v>3.570246161695986</v>
      </c>
      <c r="AC1198" s="44">
        <f t="shared" si="540"/>
        <v>0.17680528588390132</v>
      </c>
      <c r="AD1198" s="44">
        <f t="shared" si="547"/>
        <v>0.47458052871435202</v>
      </c>
      <c r="AE1198" s="44">
        <f t="shared" si="548"/>
        <v>0.17680528588390129</v>
      </c>
      <c r="AF1198" s="44">
        <f t="shared" si="549"/>
        <v>0.29773009761283425</v>
      </c>
      <c r="AG1198" s="44">
        <f t="shared" si="550"/>
        <v>4.514521761650058E-5</v>
      </c>
      <c r="AH1198" s="45">
        <f>AD1198+AB1198+SUM($AA$1177:AA1198)</f>
        <v>4.3095799410455218</v>
      </c>
      <c r="AI1198" s="45">
        <f>AD1198+AB1198+SUM($AA$1177:AA1198)</f>
        <v>4.3095799410455218</v>
      </c>
    </row>
    <row r="1199" spans="4:35" ht="14.4" x14ac:dyDescent="0.3">
      <c r="D1199" s="92"/>
      <c r="E1199" s="89">
        <v>40361.511805555558</v>
      </c>
      <c r="F1199" s="86">
        <f t="shared" si="545"/>
        <v>477.98333333333721</v>
      </c>
      <c r="G1199" s="86">
        <v>11200</v>
      </c>
      <c r="H1199" s="86">
        <v>4.26</v>
      </c>
      <c r="I1199" s="86"/>
      <c r="J1199" s="86">
        <v>32</v>
      </c>
      <c r="K1199" s="86"/>
      <c r="L1199" s="79">
        <v>1037</v>
      </c>
      <c r="M1199" s="86"/>
      <c r="N1199" s="113">
        <v>6.75</v>
      </c>
      <c r="O1199" s="90"/>
      <c r="P1199" s="90"/>
      <c r="Q1199" s="90"/>
      <c r="R1199" s="87"/>
      <c r="S1199" s="87"/>
      <c r="V1199" s="43">
        <f t="shared" si="535"/>
        <v>9.3513547452163199E-6</v>
      </c>
      <c r="W1199" s="43">
        <f t="shared" si="536"/>
        <v>1.3347300262242122E-3</v>
      </c>
      <c r="X1199" s="43">
        <f t="shared" si="537"/>
        <v>2.2285446998197873E-6</v>
      </c>
      <c r="Y1199" s="22">
        <f>X1199+W1199+SUM($V$1177:V1199)</f>
        <v>1.6312628269548187E-3</v>
      </c>
      <c r="Z1199" s="1">
        <f t="shared" si="546"/>
        <v>-9.2670440744254731E-6</v>
      </c>
      <c r="AA1199" s="22">
        <f t="shared" si="538"/>
        <v>2.4585721395873894E-2</v>
      </c>
      <c r="AB1199" s="44">
        <f t="shared" si="539"/>
        <v>3.5091493647209338</v>
      </c>
      <c r="AC1199" s="44">
        <f t="shared" si="540"/>
        <v>0.17377965791133784</v>
      </c>
      <c r="AD1199" s="44">
        <f t="shared" si="547"/>
        <v>0.4664591418693062</v>
      </c>
      <c r="AE1199" s="44">
        <f t="shared" si="548"/>
        <v>0.17377965791133787</v>
      </c>
      <c r="AF1199" s="44">
        <f t="shared" si="549"/>
        <v>0.29263511130002151</v>
      </c>
      <c r="AG1199" s="44">
        <f t="shared" si="550"/>
        <v>4.4372657946889572E-5</v>
      </c>
      <c r="AH1199" s="45">
        <f>AD1199+AB1199+SUM($AA$1177:AA1199)</f>
        <v>4.2649474786212975</v>
      </c>
      <c r="AI1199" s="45">
        <f>AD1199+AB1199+SUM($AA$1177:AA1199)</f>
        <v>4.2649474786212975</v>
      </c>
    </row>
    <row r="1200" spans="4:35" ht="14.4" x14ac:dyDescent="0.3">
      <c r="D1200" s="92"/>
      <c r="E1200" s="89">
        <v>40507.570138888892</v>
      </c>
      <c r="F1200" s="86">
        <f t="shared" si="545"/>
        <v>624.04166666667152</v>
      </c>
      <c r="G1200" s="86">
        <v>11349</v>
      </c>
      <c r="H1200" s="86">
        <v>4.9000000000000004</v>
      </c>
      <c r="I1200" s="86"/>
      <c r="J1200" s="86">
        <v>34</v>
      </c>
      <c r="K1200" s="86"/>
      <c r="L1200" s="79">
        <v>1037</v>
      </c>
      <c r="M1200" s="86"/>
      <c r="N1200" s="113">
        <v>6.75</v>
      </c>
      <c r="O1200" s="90"/>
      <c r="P1200" s="90"/>
      <c r="Q1200" s="90"/>
      <c r="R1200" s="87"/>
      <c r="S1200" s="87"/>
      <c r="V1200" s="43">
        <f t="shared" si="535"/>
        <v>1.075625311069483E-5</v>
      </c>
      <c r="W1200" s="43">
        <f t="shared" si="536"/>
        <v>1.5352528470654087E-3</v>
      </c>
      <c r="X1200" s="43">
        <f t="shared" si="537"/>
        <v>2.5633495373513989E-6</v>
      </c>
      <c r="Y1200" s="22">
        <f>X1200+W1200+SUM($V$1177:V1200)</f>
        <v>1.8428767057442419E-3</v>
      </c>
      <c r="Z1200" s="1">
        <f t="shared" si="546"/>
        <v>-5.2916244927758227E-6</v>
      </c>
      <c r="AA1200" s="22">
        <f t="shared" si="538"/>
        <v>2.4912799296586859E-2</v>
      </c>
      <c r="AB1200" s="44">
        <f t="shared" si="539"/>
        <v>3.5558335839480248</v>
      </c>
      <c r="AC1200" s="44">
        <f t="shared" si="540"/>
        <v>0.17609154800319402</v>
      </c>
      <c r="AD1200" s="44">
        <f t="shared" si="547"/>
        <v>0.47266471438167462</v>
      </c>
      <c r="AE1200" s="44">
        <f t="shared" si="548"/>
        <v>0.17609154800319404</v>
      </c>
      <c r="AF1200" s="44">
        <f t="shared" si="549"/>
        <v>0.29652820340570923</v>
      </c>
      <c r="AG1200" s="44">
        <f t="shared" si="550"/>
        <v>4.4962972771361578E-5</v>
      </c>
      <c r="AH1200" s="45">
        <f>AD1200+AB1200+SUM($AA$1177:AA1200)</f>
        <v>4.3427500696573436</v>
      </c>
      <c r="AI1200" s="45">
        <f>AD1200+AB1200+SUM($AA$1177:AA1200)</f>
        <v>4.3427500696573436</v>
      </c>
    </row>
    <row r="1201" spans="4:35" ht="14.4" x14ac:dyDescent="0.3">
      <c r="D1201" s="92"/>
      <c r="E1201" s="89">
        <v>40534.564583333333</v>
      </c>
      <c r="F1201" s="86">
        <f t="shared" si="545"/>
        <v>651.0361111111124</v>
      </c>
      <c r="G1201" s="86">
        <v>12630</v>
      </c>
      <c r="H1201" s="86">
        <v>5.15</v>
      </c>
      <c r="I1201" s="86"/>
      <c r="J1201" s="86">
        <v>37</v>
      </c>
      <c r="K1201" s="86"/>
      <c r="L1201" s="79">
        <v>1037</v>
      </c>
      <c r="M1201" s="86"/>
      <c r="N1201" s="113">
        <v>6.75</v>
      </c>
      <c r="O1201" s="83"/>
      <c r="P1201" s="83"/>
      <c r="Q1201" s="83"/>
      <c r="R1201" s="83"/>
      <c r="S1201" s="83"/>
      <c r="V1201" s="43">
        <f t="shared" si="535"/>
        <v>1.1305041534709871E-5</v>
      </c>
      <c r="W1201" s="43">
        <f t="shared" si="536"/>
        <v>1.6135820739565008E-3</v>
      </c>
      <c r="X1201" s="43">
        <f t="shared" si="537"/>
        <v>2.6941326770121842E-6</v>
      </c>
      <c r="Y1201" s="22">
        <f>X1201+W1201+SUM($V$1177:V1201)</f>
        <v>1.9326417573097044E-3</v>
      </c>
      <c r="Z1201" s="1">
        <f t="shared" si="546"/>
        <v>4.5788859615000934E-7</v>
      </c>
      <c r="AA1201" s="22">
        <f t="shared" si="538"/>
        <v>2.7724791181239938E-2</v>
      </c>
      <c r="AB1201" s="44">
        <f t="shared" si="539"/>
        <v>3.9571925425379817</v>
      </c>
      <c r="AC1201" s="44">
        <f t="shared" si="540"/>
        <v>0.19596759637680333</v>
      </c>
      <c r="AD1201" s="44">
        <f t="shared" si="547"/>
        <v>0.52601597873297645</v>
      </c>
      <c r="AE1201" s="44">
        <f t="shared" si="548"/>
        <v>0.1959675963768033</v>
      </c>
      <c r="AF1201" s="44">
        <f t="shared" si="549"/>
        <v>0.32999834426064917</v>
      </c>
      <c r="AG1201" s="44">
        <f t="shared" si="550"/>
        <v>5.0038095524037069E-5</v>
      </c>
      <c r="AH1201" s="45">
        <f>AD1201+AB1201+SUM($AA$1177:AA1201)</f>
        <v>4.8251850837798429</v>
      </c>
      <c r="AI1201" s="45">
        <f>AD1201+AB1201+SUM($AA$1177:AA1201)</f>
        <v>4.8251850837798429</v>
      </c>
    </row>
    <row r="1202" spans="4:35" ht="14.4" x14ac:dyDescent="0.3">
      <c r="D1202" s="92"/>
      <c r="E1202" s="89">
        <v>40610.504861111112</v>
      </c>
      <c r="F1202" s="86">
        <f t="shared" si="545"/>
        <v>726.97638888889196</v>
      </c>
      <c r="G1202" s="86">
        <v>11956</v>
      </c>
      <c r="H1202" s="86">
        <v>8.44</v>
      </c>
      <c r="I1202" s="86"/>
      <c r="J1202" s="86">
        <v>21</v>
      </c>
      <c r="K1202" s="86"/>
      <c r="L1202" s="79">
        <v>1037</v>
      </c>
      <c r="M1202" s="86"/>
      <c r="N1202" s="113">
        <v>6.75</v>
      </c>
      <c r="O1202" s="84"/>
      <c r="P1202" s="84"/>
      <c r="Q1202" s="83"/>
      <c r="R1202" s="83"/>
      <c r="S1202" s="83"/>
      <c r="V1202" s="43">
        <f t="shared" si="535"/>
        <v>1.8527097194747826E-5</v>
      </c>
      <c r="W1202" s="43">
        <f t="shared" si="536"/>
        <v>2.6443946998432749E-3</v>
      </c>
      <c r="X1202" s="43">
        <f t="shared" si="537"/>
        <v>4.4152387949481217E-6</v>
      </c>
      <c r="Y1202" s="22">
        <f>X1202+W1202+SUM($V$1177:V1202)</f>
        <v>2.9837025865091624E-3</v>
      </c>
      <c r="Z1202" s="1">
        <f t="shared" si="546"/>
        <v>4.7517586549566891E-6</v>
      </c>
      <c r="AA1202" s="22">
        <f t="shared" si="538"/>
        <v>2.6245257590095383E-2</v>
      </c>
      <c r="AB1202" s="44">
        <f t="shared" si="539"/>
        <v>3.746016946839597</v>
      </c>
      <c r="AC1202" s="44">
        <f t="shared" si="540"/>
        <v>0.18550978482035313</v>
      </c>
      <c r="AD1202" s="44">
        <f t="shared" si="547"/>
        <v>0.49794513394548429</v>
      </c>
      <c r="AE1202" s="44">
        <f t="shared" si="548"/>
        <v>0.18550978482035313</v>
      </c>
      <c r="AF1202" s="44">
        <f t="shared" si="549"/>
        <v>0.31238798131277284</v>
      </c>
      <c r="AG1202" s="44">
        <f t="shared" si="550"/>
        <v>4.7367812358304603E-5</v>
      </c>
      <c r="AH1202" s="45">
        <f>AD1202+AB1202+SUM($AA$1177:AA1202)</f>
        <v>4.6121839008840615</v>
      </c>
      <c r="AI1202" s="45">
        <f>AD1202+AB1202+SUM($AA$1177:AA1202)</f>
        <v>4.6121839008840615</v>
      </c>
    </row>
    <row r="1203" spans="4:35" ht="14.4" x14ac:dyDescent="0.3">
      <c r="D1203" s="92"/>
      <c r="E1203" s="89">
        <v>40659.481249999997</v>
      </c>
      <c r="F1203" s="86">
        <f t="shared" si="545"/>
        <v>775.95277777777665</v>
      </c>
      <c r="G1203" s="86">
        <v>11540</v>
      </c>
      <c r="H1203" s="85">
        <v>14.84</v>
      </c>
      <c r="I1203" s="85"/>
      <c r="J1203" s="86">
        <v>39</v>
      </c>
      <c r="K1203" s="86"/>
      <c r="L1203" s="79">
        <v>1037</v>
      </c>
      <c r="M1203" s="86"/>
      <c r="N1203" s="113">
        <v>6.75</v>
      </c>
      <c r="O1203" s="84"/>
      <c r="P1203" s="84"/>
      <c r="Q1203" s="83"/>
      <c r="R1203" s="83"/>
      <c r="S1203" s="83"/>
      <c r="V1203" s="43">
        <f t="shared" si="535"/>
        <v>3.2576080849532907E-5</v>
      </c>
      <c r="W1203" s="43">
        <f t="shared" si="536"/>
        <v>4.6496229082552375E-3</v>
      </c>
      <c r="X1203" s="43">
        <f t="shared" si="537"/>
        <v>7.7632871702642359E-6</v>
      </c>
      <c r="Y1203" s="22">
        <f>X1203+W1203+SUM($V$1177:V1203)</f>
        <v>5.0248549241459738E-3</v>
      </c>
      <c r="Z1203" s="1">
        <f t="shared" si="546"/>
        <v>2.0100842407638252E-5</v>
      </c>
      <c r="AA1203" s="22">
        <f t="shared" si="538"/>
        <v>2.5332073652534353E-2</v>
      </c>
      <c r="AB1203" s="44">
        <f t="shared" si="539"/>
        <v>3.6156771132928189</v>
      </c>
      <c r="AC1203" s="44">
        <f t="shared" si="540"/>
        <v>0.17905511181221773</v>
      </c>
      <c r="AD1203" s="44">
        <f t="shared" si="547"/>
        <v>0.48061950867605296</v>
      </c>
      <c r="AE1203" s="44">
        <f t="shared" si="548"/>
        <v>0.17905511181221775</v>
      </c>
      <c r="AF1203" s="44">
        <f t="shared" si="549"/>
        <v>0.30151867717877212</v>
      </c>
      <c r="AG1203" s="44">
        <f t="shared" si="550"/>
        <v>4.5719685063134428E-5</v>
      </c>
      <c r="AH1203" s="45">
        <f>AD1203+AB1203+SUM($AA$1177:AA1203)</f>
        <v>4.4898505157203861</v>
      </c>
      <c r="AI1203" s="45">
        <f>AD1203+AB1203+SUM($AA$1177:AA1203)</f>
        <v>4.4898505157203861</v>
      </c>
    </row>
    <row r="1204" spans="4:35" ht="14.4" x14ac:dyDescent="0.3">
      <c r="D1204" s="92"/>
      <c r="E1204" s="89">
        <v>40695.561111111114</v>
      </c>
      <c r="F1204" s="86">
        <f t="shared" si="545"/>
        <v>812.03263888889342</v>
      </c>
      <c r="G1204" s="86">
        <v>11610</v>
      </c>
      <c r="H1204" s="85">
        <v>5.24</v>
      </c>
      <c r="I1204" s="85"/>
      <c r="J1204" s="86">
        <v>32</v>
      </c>
      <c r="K1204" s="86"/>
      <c r="L1204" s="79">
        <v>1037</v>
      </c>
      <c r="M1204" s="86"/>
      <c r="N1204" s="113">
        <v>6.75</v>
      </c>
      <c r="O1204" s="84"/>
      <c r="P1204" s="84"/>
      <c r="Q1204" s="83"/>
      <c r="R1204" s="83"/>
      <c r="S1204" s="83"/>
      <c r="V1204" s="43">
        <f t="shared" si="535"/>
        <v>1.1502605367355287E-5</v>
      </c>
      <c r="W1204" s="43">
        <f t="shared" si="536"/>
        <v>1.6417805956372941E-3</v>
      </c>
      <c r="X1204" s="43">
        <f t="shared" si="537"/>
        <v>2.7412146072900671E-6</v>
      </c>
      <c r="Y1204" s="22">
        <f>X1204+W1204+SUM($V$1177:V1204)</f>
        <v>2.0234931443324118E-3</v>
      </c>
      <c r="Z1204" s="1">
        <f t="shared" si="546"/>
        <v>6.7104279429658735E-6</v>
      </c>
      <c r="AA1204" s="22">
        <f t="shared" si="538"/>
        <v>2.5485734411258561E-2</v>
      </c>
      <c r="AB1204" s="44">
        <f t="shared" si="539"/>
        <v>3.6376092968223253</v>
      </c>
      <c r="AC1204" s="44">
        <f t="shared" si="540"/>
        <v>0.1801412346741636</v>
      </c>
      <c r="AD1204" s="44">
        <f t="shared" si="547"/>
        <v>0.48353487831273606</v>
      </c>
      <c r="AE1204" s="44">
        <f t="shared" si="548"/>
        <v>0.1801412346741636</v>
      </c>
      <c r="AF1204" s="44">
        <f t="shared" si="549"/>
        <v>0.30334764662439723</v>
      </c>
      <c r="AG1204" s="44">
        <f t="shared" si="550"/>
        <v>4.5997014175302479E-5</v>
      </c>
      <c r="AH1204" s="45">
        <f>AD1204+AB1204+SUM($AA$1177:AA1204)</f>
        <v>4.5401838032978334</v>
      </c>
      <c r="AI1204" s="45">
        <f>AD1204+AB1204+SUM($AA$1177:AA1204)</f>
        <v>4.5401838032978334</v>
      </c>
    </row>
    <row r="1205" spans="4:35" ht="14.4" x14ac:dyDescent="0.3">
      <c r="D1205" s="92"/>
      <c r="E1205" s="89">
        <v>40749.486111111109</v>
      </c>
      <c r="F1205" s="86">
        <f t="shared" si="545"/>
        <v>865.95763888888905</v>
      </c>
      <c r="G1205" s="86">
        <v>11298</v>
      </c>
      <c r="H1205" s="86">
        <v>4.1900000000000004</v>
      </c>
      <c r="I1205" s="86"/>
      <c r="J1205" s="90" t="s">
        <v>120</v>
      </c>
      <c r="K1205" s="90"/>
      <c r="L1205" s="79">
        <v>1037</v>
      </c>
      <c r="M1205" s="90"/>
      <c r="N1205" s="113">
        <v>6.75</v>
      </c>
      <c r="O1205" s="86"/>
      <c r="P1205" s="84"/>
      <c r="Q1205" s="83"/>
      <c r="R1205" s="83"/>
      <c r="S1205" s="83"/>
      <c r="V1205" s="43">
        <f t="shared" si="535"/>
        <v>9.1976939864921101E-6</v>
      </c>
      <c r="W1205" s="43">
        <f t="shared" si="536"/>
        <v>1.3127978426947066E-3</v>
      </c>
      <c r="X1205" s="43">
        <f t="shared" si="537"/>
        <v>2.1919254207147679E-6</v>
      </c>
      <c r="Y1205" s="22">
        <f>X1205+W1205+SUM($V$1177:V1205)</f>
        <v>1.7031587961897411E-3</v>
      </c>
      <c r="Z1205" s="1">
        <f t="shared" si="546"/>
        <v>-1.4159298383155989E-5</v>
      </c>
      <c r="AA1205" s="22">
        <f t="shared" si="538"/>
        <v>2.4800846458087791E-2</v>
      </c>
      <c r="AB1205" s="44">
        <f t="shared" si="539"/>
        <v>3.5398544216622416</v>
      </c>
      <c r="AC1205" s="44">
        <f t="shared" si="540"/>
        <v>0.17530022991806204</v>
      </c>
      <c r="AD1205" s="44">
        <f t="shared" si="547"/>
        <v>0.47054065936066253</v>
      </c>
      <c r="AE1205" s="44">
        <f t="shared" si="548"/>
        <v>0.17530022991806204</v>
      </c>
      <c r="AF1205" s="44">
        <f t="shared" si="549"/>
        <v>0.29519566852389661</v>
      </c>
      <c r="AG1205" s="44">
        <f t="shared" si="550"/>
        <v>4.4760918703924843E-5</v>
      </c>
      <c r="AH1205" s="45">
        <f>AD1205+AB1205+SUM($AA$1177:AA1205)</f>
        <v>4.4542355556437645</v>
      </c>
      <c r="AI1205" s="45">
        <f>AD1205+AB1205+SUM($AA$1177:AA1205)</f>
        <v>4.4542355556437645</v>
      </c>
    </row>
    <row r="1206" spans="4:35" ht="14.4" x14ac:dyDescent="0.3">
      <c r="D1206" s="92"/>
      <c r="E1206" s="89">
        <v>40800.404861111114</v>
      </c>
      <c r="F1206" s="86">
        <f t="shared" si="545"/>
        <v>916.87638888889342</v>
      </c>
      <c r="G1206" s="86">
        <v>6631</v>
      </c>
      <c r="H1206" s="88">
        <v>3.88</v>
      </c>
      <c r="I1206" s="88"/>
      <c r="J1206" s="86">
        <v>14</v>
      </c>
      <c r="K1206" s="86"/>
      <c r="L1206" s="79">
        <v>1037</v>
      </c>
      <c r="M1206" s="86"/>
      <c r="N1206" s="113">
        <v>6.75</v>
      </c>
      <c r="O1206" s="86"/>
      <c r="P1206" s="86"/>
      <c r="Q1206" s="98"/>
      <c r="R1206" s="83"/>
      <c r="S1206" s="83"/>
      <c r="V1206" s="43">
        <f t="shared" si="535"/>
        <v>8.5171963407134561E-6</v>
      </c>
      <c r="W1206" s="43">
        <f t="shared" si="536"/>
        <v>1.2156696013497521E-3</v>
      </c>
      <c r="X1206" s="43">
        <f t="shared" si="537"/>
        <v>2.0297543275353931E-6</v>
      </c>
      <c r="Y1206" s="22">
        <f>X1206+W1206+SUM($V$1177:V1206)</f>
        <v>1.6143855800923204E-3</v>
      </c>
      <c r="Z1206" s="1">
        <f t="shared" si="546"/>
        <v>-2.081873464660131E-5</v>
      </c>
      <c r="AA1206" s="22">
        <f t="shared" si="538"/>
        <v>1.4556064158574982E-2</v>
      </c>
      <c r="AB1206" s="44">
        <f t="shared" si="539"/>
        <v>2.0776044140593313</v>
      </c>
      <c r="AC1206" s="44">
        <f t="shared" si="540"/>
        <v>0.10288686710804296</v>
      </c>
      <c r="AD1206" s="44">
        <f t="shared" si="547"/>
        <v>0.27616880086922935</v>
      </c>
      <c r="AE1206" s="44">
        <f t="shared" si="548"/>
        <v>0.10288686710804296</v>
      </c>
      <c r="AF1206" s="44">
        <f t="shared" si="549"/>
        <v>0.17325566277057516</v>
      </c>
      <c r="AG1206" s="44">
        <f t="shared" si="550"/>
        <v>2.6270990611234342E-5</v>
      </c>
      <c r="AH1206" s="45">
        <f>AD1206+AB1206+SUM($AA$1177:AA1206)</f>
        <v>2.8121697537079959</v>
      </c>
      <c r="AI1206" s="45">
        <f>AD1206+AB1206+SUM($AA$1177:AA1206)</f>
        <v>2.8121697537079959</v>
      </c>
    </row>
    <row r="1207" spans="4:35" ht="14.4" x14ac:dyDescent="0.3">
      <c r="D1207" s="92"/>
      <c r="E1207" s="89">
        <v>40854.452777777777</v>
      </c>
      <c r="F1207" s="86">
        <f t="shared" si="545"/>
        <v>970.9243055555562</v>
      </c>
      <c r="G1207" s="86">
        <v>12521</v>
      </c>
      <c r="H1207" s="85">
        <v>4.71</v>
      </c>
      <c r="I1207" s="85"/>
      <c r="J1207" s="86">
        <v>18</v>
      </c>
      <c r="K1207" s="86"/>
      <c r="L1207" s="79">
        <v>1037</v>
      </c>
      <c r="M1207" s="86"/>
      <c r="N1207" s="113">
        <v>6.75</v>
      </c>
      <c r="O1207" s="90"/>
      <c r="P1207" s="83"/>
      <c r="Q1207" s="83"/>
      <c r="R1207" s="83"/>
      <c r="S1207" s="83"/>
      <c r="V1207" s="43">
        <f t="shared" si="535"/>
        <v>1.0339173908443397E-5</v>
      </c>
      <c r="W1207" s="43">
        <f t="shared" si="536"/>
        <v>1.4757226346281784E-3</v>
      </c>
      <c r="X1207" s="43">
        <f t="shared" si="537"/>
        <v>2.4639543512092012E-6</v>
      </c>
      <c r="Y1207" s="22">
        <f>X1207+W1207+SUM($V$1177:V1207)</f>
        <v>1.8852119873028642E-3</v>
      </c>
      <c r="Z1207" s="1">
        <f t="shared" si="546"/>
        <v>-9.5029774392855754E-7</v>
      </c>
      <c r="AA1207" s="22">
        <f t="shared" si="538"/>
        <v>2.7485519428369378E-2</v>
      </c>
      <c r="AB1207" s="44">
        <f t="shared" si="539"/>
        <v>3.9230409996134652</v>
      </c>
      <c r="AC1207" s="44">
        <f t="shared" si="540"/>
        <v>0.19427634792034471</v>
      </c>
      <c r="AD1207" s="44">
        <f t="shared" si="547"/>
        <v>0.52147633172728414</v>
      </c>
      <c r="AE1207" s="44">
        <f t="shared" si="548"/>
        <v>0.19427634792034476</v>
      </c>
      <c r="AF1207" s="44">
        <f t="shared" si="549"/>
        <v>0.32715037755246151</v>
      </c>
      <c r="AG1207" s="44">
        <f t="shared" si="550"/>
        <v>4.9606254477946811E-5</v>
      </c>
      <c r="AH1207" s="45">
        <f>AD1207+AB1207+SUM($AA$1177:AA1207)</f>
        <v>4.9303993895485547</v>
      </c>
      <c r="AI1207" s="45">
        <f>AD1207+AB1207+SUM($AA$1177:AA1207)</f>
        <v>4.9303993895485547</v>
      </c>
    </row>
    <row r="1208" spans="4:35" ht="14.4" x14ac:dyDescent="0.3">
      <c r="D1208" s="92"/>
      <c r="E1208" s="89">
        <v>40942.526388888888</v>
      </c>
      <c r="F1208" s="86">
        <f t="shared" si="545"/>
        <v>1058.9979166666672</v>
      </c>
      <c r="G1208" s="86">
        <v>12575</v>
      </c>
      <c r="H1208" s="85">
        <v>6.2</v>
      </c>
      <c r="I1208" s="85"/>
      <c r="J1208" s="86">
        <v>22</v>
      </c>
      <c r="K1208" s="86"/>
      <c r="L1208" s="79">
        <v>1037</v>
      </c>
      <c r="M1208" s="86"/>
      <c r="N1208" s="113">
        <v>6.75</v>
      </c>
      <c r="O1208" s="90"/>
      <c r="P1208" s="83"/>
      <c r="Q1208" s="83"/>
      <c r="R1208" s="83"/>
      <c r="S1208" s="83"/>
      <c r="V1208" s="43">
        <f t="shared" si="535"/>
        <v>1.360995291557305E-5</v>
      </c>
      <c r="W1208" s="43">
        <f t="shared" si="536"/>
        <v>1.9425648268990884E-3</v>
      </c>
      <c r="X1208" s="43">
        <f t="shared" si="537"/>
        <v>3.2434218635874842E-6</v>
      </c>
      <c r="Y1208" s="22">
        <f>X1208+W1208+SUM($V$1177:V1208)</f>
        <v>2.3664436000017256E-3</v>
      </c>
      <c r="Z1208" s="1">
        <f t="shared" si="546"/>
        <v>3.7495750807088538E-6</v>
      </c>
      <c r="AA1208" s="22">
        <f t="shared" si="538"/>
        <v>2.7604057727956627E-2</v>
      </c>
      <c r="AB1208" s="44">
        <f t="shared" si="539"/>
        <v>3.9399601126219412</v>
      </c>
      <c r="AC1208" s="44">
        <f t="shared" si="540"/>
        <v>0.19511421412813154</v>
      </c>
      <c r="AD1208" s="44">
        <f t="shared" si="547"/>
        <v>0.52372533116129694</v>
      </c>
      <c r="AE1208" s="44">
        <f t="shared" si="548"/>
        <v>0.1951142141281316</v>
      </c>
      <c r="AF1208" s="44">
        <f t="shared" si="549"/>
        <v>0.32856129683908664</v>
      </c>
      <c r="AG1208" s="44">
        <f t="shared" si="550"/>
        <v>4.9820194078762177E-5</v>
      </c>
      <c r="AH1208" s="45">
        <f>AD1208+AB1208+SUM($AA$1177:AA1208)</f>
        <v>4.9771715597190003</v>
      </c>
      <c r="AI1208" s="45">
        <f>AD1208+AB1208+SUM($AA$1177:AA1208)</f>
        <v>4.9771715597190003</v>
      </c>
    </row>
    <row r="1209" spans="4:35" ht="14.4" x14ac:dyDescent="0.3">
      <c r="D1209" s="92"/>
      <c r="E1209" s="89">
        <v>41016.589583333334</v>
      </c>
      <c r="F1209" s="86">
        <f t="shared" si="545"/>
        <v>1133.0611111111139</v>
      </c>
      <c r="G1209" s="86">
        <v>12930</v>
      </c>
      <c r="H1209" s="85">
        <v>5.67</v>
      </c>
      <c r="I1209" s="85"/>
      <c r="J1209" s="86">
        <v>31</v>
      </c>
      <c r="K1209" s="86"/>
      <c r="L1209" s="79">
        <v>1037</v>
      </c>
      <c r="M1209" s="86"/>
      <c r="N1209" s="113">
        <v>6.75</v>
      </c>
      <c r="O1209" s="90"/>
      <c r="P1209" s="83"/>
      <c r="Q1209" s="83"/>
      <c r="R1209" s="83"/>
      <c r="S1209" s="83"/>
      <c r="V1209" s="43">
        <f t="shared" ref="V1209:V1236" si="551">($A$15*L1209/1000/$A$13*H1209)/$Q$1177</f>
        <v>1.2446521456661158E-5</v>
      </c>
      <c r="W1209" s="43">
        <f t="shared" ref="W1209:W1236" si="552">($U$1177*L1209/1000/$A$13*H1209)/$Q$1177</f>
        <v>1.7765068658899727E-3</v>
      </c>
      <c r="X1209" s="43">
        <f t="shared" ref="X1209:X1236" si="553">($A$46*$S$1177*H1209*L1209/1000000)/$Q$1177</f>
        <v>2.9661616075066183E-6</v>
      </c>
      <c r="Y1209" s="22">
        <f>X1209+W1209+SUM($V$1177:V1209)</f>
        <v>2.2125549001931902E-3</v>
      </c>
      <c r="Z1209" s="1">
        <f t="shared" si="546"/>
        <v>3.0616014898384494E-6</v>
      </c>
      <c r="AA1209" s="22">
        <f t="shared" ref="AA1209:AA1236" si="554">($A$15*L1209/1000/$A$13*G1209)/$Q$1177</f>
        <v>2.8383337290057986E-2</v>
      </c>
      <c r="AB1209" s="44">
        <f t="shared" ref="AB1209:AB1236" si="555">($U$1177*L1209/1000/$A$13*G1209)/$Q$1177</f>
        <v>4.0511876148072927</v>
      </c>
      <c r="AC1209" s="44">
        <f t="shared" ref="AC1209:AC1236" si="556">($A$14*$S$1177/1000*G1209/1000000*L1209/1000*1000000)/$Q$1177</f>
        <v>0.2006224086422855</v>
      </c>
      <c r="AD1209" s="44">
        <f t="shared" si="547"/>
        <v>0.53851042003304728</v>
      </c>
      <c r="AE1209" s="44">
        <f t="shared" si="548"/>
        <v>0.20062240864228562</v>
      </c>
      <c r="AF1209" s="44">
        <f t="shared" si="549"/>
        <v>0.33783678474189982</v>
      </c>
      <c r="AG1209" s="44">
        <f t="shared" si="550"/>
        <v>5.1226648861900198E-5</v>
      </c>
      <c r="AH1209" s="45">
        <f>AD1209+AB1209+SUM($AA$1177:AA1209)</f>
        <v>5.1315674880661586</v>
      </c>
      <c r="AI1209" s="45">
        <f>AD1209+AB1209+SUM($AA$1177:AA1209)</f>
        <v>5.1315674880661586</v>
      </c>
    </row>
    <row r="1210" spans="4:35" ht="14.4" x14ac:dyDescent="0.3">
      <c r="D1210" s="92"/>
      <c r="E1210" s="89">
        <v>41085.548611111109</v>
      </c>
      <c r="F1210" s="86">
        <f t="shared" si="545"/>
        <v>1202.0201388888891</v>
      </c>
      <c r="G1210" s="86">
        <v>12718</v>
      </c>
      <c r="H1210" s="86">
        <v>10.3</v>
      </c>
      <c r="I1210" s="86"/>
      <c r="J1210" s="86">
        <v>32</v>
      </c>
      <c r="K1210" s="86"/>
      <c r="L1210" s="79">
        <v>1037</v>
      </c>
      <c r="M1210" s="86"/>
      <c r="N1210" s="113">
        <v>6.75</v>
      </c>
      <c r="O1210" s="90"/>
      <c r="P1210" s="83"/>
      <c r="Q1210" s="83"/>
      <c r="R1210" s="83"/>
      <c r="S1210" s="83"/>
      <c r="V1210" s="43">
        <f t="shared" si="551"/>
        <v>2.2610083069419743E-5</v>
      </c>
      <c r="W1210" s="43">
        <f t="shared" si="552"/>
        <v>3.2271641479130015E-3</v>
      </c>
      <c r="X1210" s="43">
        <f t="shared" si="553"/>
        <v>5.3882653540243683E-6</v>
      </c>
      <c r="Y1210" s="22">
        <f>X1210+W1210+SUM($V$1177:V1210)</f>
        <v>3.6882443690321562E-3</v>
      </c>
      <c r="Z1210" s="1">
        <f t="shared" si="546"/>
        <v>6.6996645433805171E-6</v>
      </c>
      <c r="AA1210" s="22">
        <f t="shared" si="554"/>
        <v>2.7917964706493232E-2</v>
      </c>
      <c r="AB1210" s="44">
        <f t="shared" si="555"/>
        <v>3.9847644304036463</v>
      </c>
      <c r="AC1210" s="44">
        <f t="shared" si="556"/>
        <v>0.19733300797467812</v>
      </c>
      <c r="AD1210" s="44">
        <f t="shared" si="547"/>
        <v>0.52968101484766383</v>
      </c>
      <c r="AE1210" s="44">
        <f t="shared" si="548"/>
        <v>0.19733300797467809</v>
      </c>
      <c r="AF1210" s="44">
        <f t="shared" si="549"/>
        <v>0.33229762013514935</v>
      </c>
      <c r="AG1210" s="44">
        <f t="shared" si="550"/>
        <v>5.0386737836476915E-5</v>
      </c>
      <c r="AH1210" s="45">
        <f>AD1210+AB1210+SUM($AA$1177:AA1210)</f>
        <v>5.0842328631836224</v>
      </c>
      <c r="AI1210" s="45">
        <f>AD1210+AB1210+SUM($AA$1177:AA1210)</f>
        <v>5.0842328631836224</v>
      </c>
    </row>
    <row r="1211" spans="4:35" ht="14.4" x14ac:dyDescent="0.3">
      <c r="D1211" s="92"/>
      <c r="E1211" s="89">
        <v>41130.646527777775</v>
      </c>
      <c r="F1211" s="86">
        <f t="shared" si="545"/>
        <v>1247.1180555555547</v>
      </c>
      <c r="G1211" s="86">
        <v>12611</v>
      </c>
      <c r="H1211" s="86">
        <v>11.4</v>
      </c>
      <c r="I1211" s="86"/>
      <c r="J1211" s="86">
        <v>33</v>
      </c>
      <c r="K1211" s="86"/>
      <c r="L1211" s="79">
        <v>1037</v>
      </c>
      <c r="M1211" s="86"/>
      <c r="N1211" s="113">
        <v>6.75</v>
      </c>
      <c r="O1211" s="90"/>
      <c r="P1211" s="83"/>
      <c r="Q1211" s="83"/>
      <c r="R1211" s="83"/>
      <c r="S1211" s="83"/>
      <c r="V1211" s="43">
        <f t="shared" si="551"/>
        <v>2.5024752135085926E-5</v>
      </c>
      <c r="W1211" s="43">
        <f t="shared" si="552"/>
        <v>3.5718127462338075E-3</v>
      </c>
      <c r="X1211" s="43">
        <f t="shared" si="553"/>
        <v>5.9637111685318249E-6</v>
      </c>
      <c r="Y1211" s="22">
        <f>X1211+W1211+SUM($V$1177:V1211)</f>
        <v>4.0584931653025562E-3</v>
      </c>
      <c r="Z1211" s="1">
        <f t="shared" si="546"/>
        <v>1.0168610917776379E-5</v>
      </c>
      <c r="AA1211" s="22">
        <f t="shared" si="554"/>
        <v>2.768308326101479E-2</v>
      </c>
      <c r="AB1211" s="44">
        <f t="shared" si="555"/>
        <v>3.9512395212942586</v>
      </c>
      <c r="AC1211" s="44">
        <f t="shared" si="556"/>
        <v>0.19567279159998946</v>
      </c>
      <c r="AD1211" s="44">
        <f t="shared" si="547"/>
        <v>0.52522466411730528</v>
      </c>
      <c r="AE1211" s="44">
        <f t="shared" si="548"/>
        <v>0.1956727915999894</v>
      </c>
      <c r="AF1211" s="44">
        <f t="shared" si="549"/>
        <v>0.32950190969683663</v>
      </c>
      <c r="AG1211" s="44">
        <f t="shared" si="550"/>
        <v>4.9962820479305733E-5</v>
      </c>
      <c r="AH1211" s="45">
        <f>AD1211+AB1211+SUM($AA$1177:AA1211)</f>
        <v>5.0739346866048907</v>
      </c>
      <c r="AI1211" s="45">
        <f>AD1211+AB1211+SUM($AA$1177:AA1211)</f>
        <v>5.0739346866048907</v>
      </c>
    </row>
    <row r="1212" spans="4:35" ht="14.4" x14ac:dyDescent="0.3">
      <c r="D1212" s="92"/>
      <c r="E1212" s="89">
        <v>41157.615972222222</v>
      </c>
      <c r="F1212" s="86">
        <f t="shared" si="545"/>
        <v>1274.0875000000015</v>
      </c>
      <c r="G1212" s="86">
        <v>12961</v>
      </c>
      <c r="H1212" s="88">
        <v>10.7</v>
      </c>
      <c r="I1212" s="88"/>
      <c r="J1212" s="86"/>
      <c r="K1212" s="86"/>
      <c r="L1212" s="79">
        <v>1037</v>
      </c>
      <c r="M1212" s="86"/>
      <c r="N1212" s="113">
        <v>6.75</v>
      </c>
      <c r="O1212" s="90"/>
      <c r="P1212" s="83"/>
      <c r="Q1212" s="83"/>
      <c r="R1212" s="83"/>
      <c r="S1212" s="83"/>
      <c r="V1212" s="43">
        <f t="shared" si="551"/>
        <v>2.3488144547843807E-5</v>
      </c>
      <c r="W1212" s="43">
        <f t="shared" si="552"/>
        <v>3.352490910938749E-3</v>
      </c>
      <c r="X1212" s="43">
        <f t="shared" si="553"/>
        <v>5.5975183774816257E-6</v>
      </c>
      <c r="Y1212" s="22">
        <f>X1212+W1212+SUM($V$1177:V1212)</f>
        <v>3.8622932817642909E-3</v>
      </c>
      <c r="Z1212" s="1">
        <f t="shared" si="546"/>
        <v>1.2474005547640192E-5</v>
      </c>
      <c r="AA1212" s="22">
        <f t="shared" si="554"/>
        <v>2.8451387054635853E-2</v>
      </c>
      <c r="AB1212" s="44">
        <f t="shared" si="555"/>
        <v>4.060900438941788</v>
      </c>
      <c r="AC1212" s="44">
        <f t="shared" si="556"/>
        <v>0.20110340590971867</v>
      </c>
      <c r="AD1212" s="44">
        <f t="shared" si="547"/>
        <v>0.53980151230072115</v>
      </c>
      <c r="AE1212" s="44">
        <f t="shared" si="548"/>
        <v>0.20110340590971873</v>
      </c>
      <c r="AF1212" s="44">
        <f t="shared" si="549"/>
        <v>0.33864675692496232</v>
      </c>
      <c r="AG1212" s="44">
        <f t="shared" si="550"/>
        <v>5.1349466040146035E-5</v>
      </c>
      <c r="AH1212" s="45">
        <f>AD1212+AB1212+SUM($AA$1177:AA1212)</f>
        <v>5.2266238394904727</v>
      </c>
      <c r="AI1212" s="45">
        <f>AD1212+AB1212+SUM($AA$1177:AA1212)</f>
        <v>5.2266238394904727</v>
      </c>
    </row>
    <row r="1213" spans="4:35" ht="14.4" x14ac:dyDescent="0.3">
      <c r="D1213" s="121">
        <f>(F1214-F1213)/Y1214*0.2+F1213</f>
        <v>1497.6218049244699</v>
      </c>
      <c r="E1213" s="89">
        <v>41191.673611111109</v>
      </c>
      <c r="F1213" s="86">
        <f t="shared" si="545"/>
        <v>1308.1451388888891</v>
      </c>
      <c r="G1213" s="86">
        <v>1442</v>
      </c>
      <c r="H1213" s="86">
        <v>0.8</v>
      </c>
      <c r="I1213" s="86"/>
      <c r="J1213" s="86"/>
      <c r="K1213" s="86"/>
      <c r="L1213" s="79">
        <v>1037</v>
      </c>
      <c r="M1213" s="86"/>
      <c r="N1213" s="113">
        <v>6.75</v>
      </c>
      <c r="O1213" s="90"/>
      <c r="P1213" s="83"/>
      <c r="Q1213" s="83"/>
      <c r="R1213" s="83"/>
      <c r="S1213" s="83"/>
      <c r="V1213" s="43">
        <f t="shared" si="551"/>
        <v>1.7561229568481354E-6</v>
      </c>
      <c r="W1213" s="43">
        <f t="shared" si="552"/>
        <v>2.5065352605149527E-4</v>
      </c>
      <c r="X1213" s="43">
        <f t="shared" si="553"/>
        <v>4.1850604691451406E-7</v>
      </c>
      <c r="Y1213" s="111">
        <f>Y1212</f>
        <v>3.8622932817642909E-3</v>
      </c>
      <c r="Z1213" s="1">
        <f t="shared" si="546"/>
        <v>1.2632647304318892E-6</v>
      </c>
      <c r="AA1213" s="22">
        <f t="shared" si="554"/>
        <v>3.165411629718764E-3</v>
      </c>
      <c r="AB1213" s="44">
        <f t="shared" si="555"/>
        <v>0.45180298070782021</v>
      </c>
      <c r="AC1213" s="44">
        <f t="shared" si="556"/>
        <v>2.2374130956084752E-2</v>
      </c>
      <c r="AD1213" s="44">
        <f t="shared" si="547"/>
        <v>6.0056614515673158E-2</v>
      </c>
      <c r="AE1213" s="44">
        <f t="shared" si="548"/>
        <v>2.2374130956084745E-2</v>
      </c>
      <c r="AF1213" s="44">
        <f t="shared" si="549"/>
        <v>3.7676770579877755E-2</v>
      </c>
      <c r="AG1213" s="44">
        <f t="shared" si="550"/>
        <v>5.7129797106620304E-6</v>
      </c>
      <c r="AH1213" s="45">
        <f>AD1213+AB1213+SUM($AA$1177:AA1213)</f>
        <v>1.1409468951011752</v>
      </c>
      <c r="AI1213" s="77">
        <f>AI1212</f>
        <v>5.2266238394904727</v>
      </c>
    </row>
    <row r="1214" spans="4:35" ht="14.4" x14ac:dyDescent="0.3">
      <c r="D1214" s="92"/>
      <c r="E1214" s="89">
        <v>42278.663194444445</v>
      </c>
      <c r="F1214" s="86">
        <f t="shared" si="545"/>
        <v>2395.1347222222248</v>
      </c>
      <c r="G1214" s="86">
        <v>7661</v>
      </c>
      <c r="H1214" s="86">
        <v>3455</v>
      </c>
      <c r="I1214" s="86"/>
      <c r="J1214" s="86">
        <v>32</v>
      </c>
      <c r="K1214" s="86">
        <v>5</v>
      </c>
      <c r="L1214" s="86">
        <v>1086</v>
      </c>
      <c r="M1214" s="86"/>
      <c r="N1214" s="113">
        <v>6.75</v>
      </c>
      <c r="O1214" s="90"/>
      <c r="P1214" s="83"/>
      <c r="Q1214" s="83"/>
      <c r="R1214" s="83"/>
      <c r="S1214" s="83"/>
      <c r="V1214" s="43">
        <f t="shared" si="551"/>
        <v>7.9426249157167218E-3</v>
      </c>
      <c r="W1214" s="43">
        <f t="shared" si="552"/>
        <v>1.1336603359493693</v>
      </c>
      <c r="X1214" s="43">
        <f t="shared" si="553"/>
        <v>1.8928267765300816E-3</v>
      </c>
      <c r="Y1214" s="22">
        <f>X1214+W1214+SUM($V$1213:V1214)+$Y$1213</f>
        <v>1.1473598370463374</v>
      </c>
      <c r="Z1214" s="1">
        <f t="shared" si="546"/>
        <v>1.0200830392145066E-3</v>
      </c>
      <c r="AA1214" s="22">
        <f t="shared" si="554"/>
        <v>1.7611707519335978E-2</v>
      </c>
      <c r="AB1214" s="44">
        <f t="shared" si="555"/>
        <v>2.5137400386998894</v>
      </c>
      <c r="AC1214" s="44">
        <f t="shared" si="556"/>
        <v>0.12448512120772598</v>
      </c>
      <c r="AD1214" s="44">
        <f t="shared" si="547"/>
        <v>0.33414280769086474</v>
      </c>
      <c r="AE1214" s="44">
        <f t="shared" si="548"/>
        <v>0.12448512120772598</v>
      </c>
      <c r="AF1214" s="44">
        <f t="shared" si="549"/>
        <v>0.2096259006241423</v>
      </c>
      <c r="AG1214" s="44">
        <f t="shared" si="550"/>
        <v>3.1785858996486891E-5</v>
      </c>
      <c r="AH1214" s="45">
        <f>AD1214+AB1214+SUM($AA$1177:AA1214)</f>
        <v>3.4945818537877722</v>
      </c>
      <c r="AI1214" s="45">
        <f>AD1214+AB1214+SUM($AA$1213:AA1214)+$AI$1213-$AH$1213</f>
        <v>6.9543369099291059</v>
      </c>
    </row>
    <row r="1215" spans="4:35" ht="14.4" x14ac:dyDescent="0.3">
      <c r="D1215" s="92"/>
      <c r="E1215" s="28">
        <v>42376.65625</v>
      </c>
      <c r="F1215" s="86">
        <f t="shared" si="545"/>
        <v>2493.1277777777796</v>
      </c>
      <c r="G1215" s="10">
        <v>7423</v>
      </c>
      <c r="H1215" s="10">
        <v>3397</v>
      </c>
      <c r="J1215" s="10">
        <v>27</v>
      </c>
      <c r="L1215" s="17">
        <v>1038</v>
      </c>
      <c r="M1215" s="86"/>
      <c r="N1215" s="113">
        <v>6.75</v>
      </c>
      <c r="O1215" s="90"/>
      <c r="P1215" s="83"/>
      <c r="Q1215" s="83"/>
      <c r="R1215" s="83"/>
      <c r="S1215" s="83"/>
      <c r="V1215" s="43">
        <f t="shared" si="551"/>
        <v>7.4641279802565245E-3</v>
      </c>
      <c r="W1215" s="43">
        <f t="shared" si="552"/>
        <v>1.0653638971321271</v>
      </c>
      <c r="X1215" s="43">
        <f t="shared" si="553"/>
        <v>1.7787949770258088E-3</v>
      </c>
      <c r="Y1215" s="22">
        <f>X1215+W1215+SUM($V$1213:V1215)+$Y$1213</f>
        <v>1.0864134944098474</v>
      </c>
      <c r="Z1215" s="1">
        <f t="shared" si="546"/>
        <v>9.5918778686316384E-4</v>
      </c>
      <c r="AA1215" s="22">
        <f t="shared" si="554"/>
        <v>1.6310339122002995E-2</v>
      </c>
      <c r="AB1215" s="44">
        <f t="shared" si="555"/>
        <v>2.3279941738038801</v>
      </c>
      <c r="AC1215" s="44">
        <f t="shared" si="556"/>
        <v>0.11528663761378492</v>
      </c>
      <c r="AD1215" s="44">
        <f t="shared" si="547"/>
        <v>0.30945224945580507</v>
      </c>
      <c r="AE1215" s="44">
        <f t="shared" ref="AE1215" si="557">AD1215/(1+($A$28/(10^-N1215))+(($A$28*$A$29)/(10^-N1215)^2))*1</f>
        <v>0.11528663761378492</v>
      </c>
      <c r="AF1215" s="44">
        <f t="shared" ref="AF1215" si="558">AD1215/(1+($A$28/(10^-N1215))+(($A$28*$A$29)/(10^-N1215)^2))*($A$28/(10^-N1215))</f>
        <v>0.19413617471112599</v>
      </c>
      <c r="AG1215" s="44">
        <f t="shared" ref="AG1215" si="559">AD1215/(1+($A$28/(10^-N1215))+(($A$28*$A$29)/(10^-N1215)^2))*(($A$28*$A$29)/(10^-N1215)^2)</f>
        <v>2.9437130894189296E-5</v>
      </c>
      <c r="AH1215" s="45">
        <f>AD1215+AB1215+SUM($AA$1177:AA1215)</f>
        <v>3.300455769778706</v>
      </c>
      <c r="AI1215" s="45">
        <f>AD1215+AB1215+SUM($AA$1213:AA1215)+$AI$1213-$AH$1213</f>
        <v>6.7602108259200406</v>
      </c>
    </row>
    <row r="1216" spans="4:35" ht="14.4" x14ac:dyDescent="0.3">
      <c r="D1216" s="92" t="s">
        <v>78</v>
      </c>
      <c r="E1216" s="28">
        <v>42384.711805555555</v>
      </c>
      <c r="F1216" s="86">
        <f t="shared" si="545"/>
        <v>2501.1833333333343</v>
      </c>
      <c r="G1216" s="10">
        <v>1278</v>
      </c>
      <c r="H1216" s="10">
        <v>1</v>
      </c>
      <c r="L1216" s="17">
        <v>1030</v>
      </c>
      <c r="M1216" s="86"/>
      <c r="N1216" s="113">
        <v>6.75</v>
      </c>
      <c r="O1216" s="90"/>
      <c r="P1216" s="83"/>
      <c r="Q1216" s="83"/>
      <c r="R1216" s="83"/>
      <c r="S1216" s="83"/>
      <c r="V1216" s="43">
        <f t="shared" si="551"/>
        <v>2.1803358794040249E-6</v>
      </c>
      <c r="W1216" s="43">
        <f t="shared" si="552"/>
        <v>3.1120194290385741E-4</v>
      </c>
      <c r="X1216" s="43">
        <f t="shared" si="553"/>
        <v>5.1960128775548391E-7</v>
      </c>
      <c r="Y1216" s="111">
        <f>X1216+W1216+SUM($V$1216:V1216)+$Y$1215</f>
        <v>1.0867273962899184</v>
      </c>
      <c r="Z1216" s="1">
        <f t="shared" si="546"/>
        <v>9.4424041839906425E-4</v>
      </c>
      <c r="AA1216" s="22">
        <f t="shared" si="554"/>
        <v>2.7864692538783439E-3</v>
      </c>
      <c r="AB1216" s="44">
        <f t="shared" si="555"/>
        <v>0.39771608303112976</v>
      </c>
      <c r="AC1216" s="44">
        <f t="shared" si="556"/>
        <v>1.9695646343763813E-2</v>
      </c>
      <c r="AD1216" s="44">
        <f t="shared" si="547"/>
        <v>5.286702944691439E-2</v>
      </c>
      <c r="AE1216" s="44">
        <f t="shared" ref="AE1216:AE1224" si="560">AD1216/(1+($A$28/(10^-N1216))+(($A$28*$A$29)/(10^-N1216)^2))*1</f>
        <v>1.9695646343763817E-2</v>
      </c>
      <c r="AF1216" s="44">
        <f t="shared" ref="AF1216:AF1224" si="561">AD1216/(1+($A$28/(10^-N1216))+(($A$28*$A$29)/(10^-N1216)^2))*($A$28/(10^-N1216))</f>
        <v>3.3166354044003157E-2</v>
      </c>
      <c r="AG1216" s="44">
        <f t="shared" ref="AG1216:AG1224" si="562">AD1216/(1+($A$28/(10^-N1216))+(($A$28*$A$29)/(10^-N1216)^2))*(($A$28*$A$29)/(10^-N1216)^2)</f>
        <v>5.0290591474211846E-6</v>
      </c>
      <c r="AH1216" s="45">
        <f>AD1216+AB1216+SUM($AA$1177:AA1216)</f>
        <v>1.1163789282509433</v>
      </c>
      <c r="AI1216" s="45">
        <f>AI1215</f>
        <v>6.7602108259200406</v>
      </c>
    </row>
    <row r="1217" spans="4:37" ht="14.4" x14ac:dyDescent="0.3">
      <c r="D1217" s="92"/>
      <c r="E1217" s="28">
        <v>42387.427083333336</v>
      </c>
      <c r="F1217" s="86">
        <f t="shared" si="545"/>
        <v>2503.8986111111153</v>
      </c>
      <c r="G1217" s="10">
        <v>2209</v>
      </c>
      <c r="H1217" s="10">
        <v>1.47</v>
      </c>
      <c r="J1217" s="10">
        <v>16</v>
      </c>
      <c r="K1217" s="17">
        <v>5</v>
      </c>
      <c r="L1217" s="17">
        <v>1075</v>
      </c>
      <c r="M1217" s="86"/>
      <c r="N1217" s="113">
        <v>6.75</v>
      </c>
      <c r="O1217" s="90"/>
      <c r="P1217" s="83"/>
      <c r="Q1217" s="83"/>
      <c r="R1217" s="83"/>
      <c r="S1217" s="83"/>
      <c r="V1217" s="43">
        <f t="shared" si="551"/>
        <v>3.3451221101244761E-6</v>
      </c>
      <c r="W1217" s="43">
        <f t="shared" si="552"/>
        <v>4.7745327211050549E-4</v>
      </c>
      <c r="X1217" s="43">
        <f t="shared" si="553"/>
        <v>7.9718440288893548E-7</v>
      </c>
      <c r="Y1217" s="22">
        <f>X1217+W1217+SUM($V$1216:V1217)+$Y$1215</f>
        <v>1.0868972703243502</v>
      </c>
      <c r="Z1217" s="1">
        <f t="shared" si="546"/>
        <v>-5.7718562047509526E-4</v>
      </c>
      <c r="AA1217" s="22">
        <f t="shared" si="554"/>
        <v>5.0267855382754882E-3</v>
      </c>
      <c r="AB1217" s="44">
        <f t="shared" si="555"/>
        <v>0.71747910074292975</v>
      </c>
      <c r="AC1217" s="44">
        <f t="shared" si="556"/>
        <v>3.553091069281291E-2</v>
      </c>
      <c r="AD1217" s="44">
        <f t="shared" si="547"/>
        <v>9.5372026339586594E-2</v>
      </c>
      <c r="AE1217" s="44">
        <f t="shared" si="560"/>
        <v>3.5530910692812903E-2</v>
      </c>
      <c r="AF1217" s="44">
        <f t="shared" si="561"/>
        <v>5.9832043233088099E-2</v>
      </c>
      <c r="AG1217" s="44">
        <f t="shared" si="562"/>
        <v>9.0724136855997706E-6</v>
      </c>
      <c r="AH1217" s="45">
        <f>AD1217+AB1217+SUM($AA$1177:AA1217)</f>
        <v>1.4836737283936912</v>
      </c>
      <c r="AI1217" s="45">
        <f>AD1217+AB1217+SUM($AA$1217:AA1217)+$AI$1216-$AH$1216</f>
        <v>6.4617098102898893</v>
      </c>
    </row>
    <row r="1218" spans="4:37" ht="14.4" x14ac:dyDescent="0.3">
      <c r="D1218" s="92"/>
      <c r="E1218" s="28">
        <v>42391.530555555553</v>
      </c>
      <c r="F1218" s="86">
        <f t="shared" si="545"/>
        <v>2508.0020833333328</v>
      </c>
      <c r="G1218" s="10">
        <v>2479</v>
      </c>
      <c r="H1218" s="10">
        <v>1.74</v>
      </c>
      <c r="J1218" s="10">
        <v>33</v>
      </c>
      <c r="L1218" s="17">
        <v>1059</v>
      </c>
      <c r="M1218" s="86"/>
      <c r="N1218" s="113">
        <v>6.75</v>
      </c>
      <c r="O1218" s="90"/>
      <c r="P1218" s="83"/>
      <c r="Q1218" s="83"/>
      <c r="R1218" s="83"/>
      <c r="S1218" s="83"/>
      <c r="V1218" s="43">
        <f t="shared" si="551"/>
        <v>3.9005997199442917E-6</v>
      </c>
      <c r="W1218" s="43">
        <f t="shared" si="552"/>
        <v>5.5673725447691455E-4</v>
      </c>
      <c r="X1218" s="43">
        <f t="shared" si="553"/>
        <v>9.2956165912186412E-7</v>
      </c>
      <c r="Y1218" s="22">
        <f>X1218+W1218+SUM($V$1216:V1218)+$Y$1215</f>
        <v>1.0869805872836928</v>
      </c>
      <c r="Z1218" s="1">
        <f t="shared" si="546"/>
        <v>3.9555575909960349E-5</v>
      </c>
      <c r="AA1218" s="22">
        <f t="shared" si="554"/>
        <v>5.5572337389321264E-3</v>
      </c>
      <c r="AB1218" s="44">
        <f t="shared" si="555"/>
        <v>0.79319060565992594</v>
      </c>
      <c r="AC1218" s="44">
        <f t="shared" si="556"/>
        <v>3.9280286412382619E-2</v>
      </c>
      <c r="AD1218" s="44">
        <f t="shared" si="547"/>
        <v>0.1054360959879939</v>
      </c>
      <c r="AE1218" s="44">
        <f t="shared" si="560"/>
        <v>3.9280286412382619E-2</v>
      </c>
      <c r="AF1218" s="44">
        <f t="shared" si="561"/>
        <v>6.6145779801505503E-2</v>
      </c>
      <c r="AG1218" s="44">
        <f t="shared" si="562"/>
        <v>1.0029774105791881E-5</v>
      </c>
      <c r="AH1218" s="45">
        <f>AD1218+AB1218+SUM($AA$1177:AA1218)</f>
        <v>1.5750065366980266</v>
      </c>
      <c r="AI1218" s="45">
        <f>AD1218+AB1218+SUM($AA$1217:AA1218)+$AI$1216-$AH$1216</f>
        <v>6.5530426185942243</v>
      </c>
    </row>
    <row r="1219" spans="4:37" ht="14.4" x14ac:dyDescent="0.3">
      <c r="D1219" s="92"/>
      <c r="E1219" s="28">
        <v>42398.502083333333</v>
      </c>
      <c r="F1219" s="86">
        <f t="shared" si="545"/>
        <v>2514.9736111111124</v>
      </c>
      <c r="G1219" s="10">
        <v>2736</v>
      </c>
      <c r="H1219" s="10">
        <v>2.3199999999999998</v>
      </c>
      <c r="J1219" s="10">
        <v>18</v>
      </c>
      <c r="L1219" s="17">
        <v>1041</v>
      </c>
      <c r="M1219" s="86"/>
      <c r="N1219" s="113">
        <v>6.75</v>
      </c>
      <c r="O1219" s="90"/>
      <c r="P1219" s="83"/>
      <c r="Q1219" s="83"/>
      <c r="R1219" s="83"/>
      <c r="S1219" s="83"/>
      <c r="V1219" s="43">
        <f t="shared" si="551"/>
        <v>5.1124007660837368E-6</v>
      </c>
      <c r="W1219" s="43">
        <f t="shared" si="552"/>
        <v>7.2969906441355727E-4</v>
      </c>
      <c r="X1219" s="43">
        <f t="shared" si="553"/>
        <v>1.2183489923145869E-6</v>
      </c>
      <c r="Y1219" s="22">
        <f>X1219+W1219+SUM($V$1216:V1219)+$Y$1215</f>
        <v>1.0871589502817287</v>
      </c>
      <c r="Z1219" s="1">
        <f t="shared" si="546"/>
        <v>2.9209330226960219E-5</v>
      </c>
      <c r="AA1219" s="22">
        <f t="shared" si="554"/>
        <v>6.0291071103470281E-3</v>
      </c>
      <c r="AB1219" s="44">
        <f t="shared" si="555"/>
        <v>0.86054165527391935</v>
      </c>
      <c r="AC1219" s="44">
        <f t="shared" si="556"/>
        <v>4.2615636705407293E-2</v>
      </c>
      <c r="AD1219" s="44">
        <f t="shared" si="547"/>
        <v>0.11438883910083629</v>
      </c>
      <c r="AE1219" s="44">
        <f t="shared" si="560"/>
        <v>4.2615636705407307E-2</v>
      </c>
      <c r="AF1219" s="44">
        <f t="shared" si="561"/>
        <v>7.1762320977583852E-2</v>
      </c>
      <c r="AG1219" s="44">
        <f t="shared" si="562"/>
        <v>1.0881417845135362E-5</v>
      </c>
      <c r="AH1219" s="45">
        <f>AD1219+AB1219+SUM($AA$1177:AA1219)</f>
        <v>1.6573394365352094</v>
      </c>
      <c r="AI1219" s="45">
        <f>AD1219+AB1219+SUM($AA$1217:AA1219)+$AI$1216-$AH$1216</f>
        <v>6.6353755184314078</v>
      </c>
    </row>
    <row r="1220" spans="4:37" ht="14.4" x14ac:dyDescent="0.3">
      <c r="D1220" s="92"/>
      <c r="E1220" s="28">
        <v>42403.456944444442</v>
      </c>
      <c r="F1220" s="86">
        <f t="shared" si="545"/>
        <v>2519.9284722222219</v>
      </c>
      <c r="G1220" s="10">
        <v>3147</v>
      </c>
      <c r="H1220" s="10">
        <v>2.77</v>
      </c>
      <c r="J1220" s="10">
        <v>19</v>
      </c>
      <c r="L1220" s="17">
        <v>1040</v>
      </c>
      <c r="M1220" s="86"/>
      <c r="N1220" s="113">
        <v>6.75</v>
      </c>
      <c r="O1220" s="90"/>
      <c r="P1220" s="83"/>
      <c r="Q1220" s="83"/>
      <c r="R1220" s="83"/>
      <c r="S1220" s="83"/>
      <c r="V1220" s="43">
        <f t="shared" si="551"/>
        <v>6.0981666032884626E-6</v>
      </c>
      <c r="W1220" s="43">
        <f t="shared" si="552"/>
        <v>8.703985991431383E-4</v>
      </c>
      <c r="X1220" s="43">
        <f t="shared" si="553"/>
        <v>1.4532693104524255E-6</v>
      </c>
      <c r="Y1220" s="22">
        <f>X1220+W1220+SUM($V$1216:V1220)+$Y$1215</f>
        <v>1.0873059829033798</v>
      </c>
      <c r="Z1220" s="1">
        <f t="shared" si="546"/>
        <v>2.5569313229485645E-5</v>
      </c>
      <c r="AA1220" s="22">
        <f t="shared" si="554"/>
        <v>6.9281336825085882E-3</v>
      </c>
      <c r="AB1220" s="44">
        <f t="shared" si="555"/>
        <v>0.9888607911564824</v>
      </c>
      <c r="AC1220" s="44">
        <f t="shared" si="556"/>
        <v>4.8970240975414948E-2</v>
      </c>
      <c r="AD1220" s="44">
        <f t="shared" si="547"/>
        <v>0.13144585998770619</v>
      </c>
      <c r="AE1220" s="44">
        <f t="shared" si="560"/>
        <v>4.8970240975414955E-2</v>
      </c>
      <c r="AF1220" s="44">
        <f t="shared" si="561"/>
        <v>8.246311501856439E-2</v>
      </c>
      <c r="AG1220" s="44">
        <f t="shared" si="562"/>
        <v>1.2503993726857686E-5</v>
      </c>
      <c r="AH1220" s="45">
        <f>AD1220+AB1220+SUM($AA$1177:AA1220)</f>
        <v>1.8096437269871508</v>
      </c>
      <c r="AI1220" s="45">
        <f>AD1220+AB1220+SUM($AA$1217:AA1220)+$AI$1216-$AH$1216</f>
        <v>6.7876798088833485</v>
      </c>
    </row>
    <row r="1221" spans="4:37" ht="14.4" x14ac:dyDescent="0.3">
      <c r="E1221" s="28">
        <v>42412.520833333336</v>
      </c>
      <c r="F1221" s="86">
        <f t="shared" si="545"/>
        <v>2528.9923611111153</v>
      </c>
      <c r="G1221" s="10">
        <v>3266</v>
      </c>
      <c r="H1221" s="10">
        <v>3.31</v>
      </c>
      <c r="J1221" s="10">
        <v>17</v>
      </c>
      <c r="L1221" s="17">
        <v>1019</v>
      </c>
      <c r="N1221" s="113">
        <v>6.75</v>
      </c>
      <c r="V1221" s="43">
        <f t="shared" si="551"/>
        <v>7.1398379459058667E-6</v>
      </c>
      <c r="W1221" s="43">
        <f t="shared" si="552"/>
        <v>1.0190775933990211E-3</v>
      </c>
      <c r="X1221" s="43">
        <f t="shared" si="553"/>
        <v>1.7015126091821301E-6</v>
      </c>
      <c r="Y1221" s="22">
        <f>X1221+W1221+SUM($V$1216:V1221)+$Y$1215</f>
        <v>1.0874620499788803</v>
      </c>
      <c r="Z1221" s="1">
        <f t="shared" si="546"/>
        <v>2.313398250553112E-5</v>
      </c>
      <c r="AA1221" s="22">
        <f t="shared" si="554"/>
        <v>7.0449277133923134E-3</v>
      </c>
      <c r="AB1221" s="44">
        <f t="shared" si="555"/>
        <v>1.0055309426106351</v>
      </c>
      <c r="AC1221" s="44">
        <f t="shared" si="556"/>
        <v>4.9795778140107071E-2</v>
      </c>
      <c r="AD1221" s="44">
        <f t="shared" si="547"/>
        <v>0.13366176581956121</v>
      </c>
      <c r="AE1221" s="44">
        <f t="shared" si="560"/>
        <v>4.9795778140107071E-2</v>
      </c>
      <c r="AF1221" s="44">
        <f t="shared" si="561"/>
        <v>8.3853272894207326E-2</v>
      </c>
      <c r="AG1221" s="44">
        <f t="shared" si="562"/>
        <v>1.271478524682959E-5</v>
      </c>
      <c r="AH1221" s="45">
        <f>AD1221+AB1221+SUM($AA$1177:AA1221)</f>
        <v>1.8355747119865509</v>
      </c>
      <c r="AI1221" s="45">
        <f>AD1221+AB1221+SUM($AA$1217:AA1221)+$AI$1216-$AH$1216</f>
        <v>6.8136107938827486</v>
      </c>
    </row>
    <row r="1222" spans="4:37" ht="14.4" x14ac:dyDescent="0.3">
      <c r="E1222" s="28">
        <v>42440.513194444444</v>
      </c>
      <c r="F1222" s="86">
        <f t="shared" si="545"/>
        <v>2556.9847222222234</v>
      </c>
      <c r="G1222" s="10">
        <v>3507</v>
      </c>
      <c r="H1222" s="10">
        <v>9.2200000000000006</v>
      </c>
      <c r="J1222" s="10">
        <v>15</v>
      </c>
      <c r="K1222" s="17">
        <v>5</v>
      </c>
      <c r="L1222" s="17">
        <v>1061</v>
      </c>
      <c r="N1222" s="113">
        <v>6.75</v>
      </c>
      <c r="V1222" s="43">
        <f t="shared" si="551"/>
        <v>2.0707729430484977E-5</v>
      </c>
      <c r="W1222" s="43">
        <f t="shared" si="552"/>
        <v>2.9556389420403424E-3</v>
      </c>
      <c r="X1222" s="43">
        <f t="shared" si="553"/>
        <v>4.9349107081213606E-6</v>
      </c>
      <c r="Y1222" s="22">
        <f>X1222+W1222+SUM($V$1216:V1222)+$Y$1215</f>
        <v>1.0894225524550512</v>
      </c>
      <c r="Z1222" s="1">
        <f t="shared" si="546"/>
        <v>5.5575223892950968E-5</v>
      </c>
      <c r="AA1222" s="22">
        <f t="shared" si="554"/>
        <v>7.8765734395564863E-3</v>
      </c>
      <c r="AB1222" s="44">
        <f t="shared" si="555"/>
        <v>1.1242327299062345</v>
      </c>
      <c r="AC1222" s="44">
        <f t="shared" si="556"/>
        <v>5.5674113270858652E-2</v>
      </c>
      <c r="AD1222" s="44">
        <f t="shared" si="547"/>
        <v>0.14944038567453607</v>
      </c>
      <c r="AE1222" s="44">
        <f t="shared" si="560"/>
        <v>5.5674113270858645E-2</v>
      </c>
      <c r="AF1222" s="44">
        <f t="shared" si="561"/>
        <v>9.3752056652453411E-2</v>
      </c>
      <c r="AG1222" s="44">
        <f t="shared" si="562"/>
        <v>1.4215751224027582E-5</v>
      </c>
      <c r="AH1222" s="45">
        <f>AD1222+AB1222+SUM($AA$1177:AA1222)</f>
        <v>1.9779316925766817</v>
      </c>
      <c r="AI1222" s="45">
        <f>AD1222+AB1222+SUM($AA$1217:AA1222)+$AI$1216-$AH$1216</f>
        <v>6.9559677744728798</v>
      </c>
    </row>
    <row r="1223" spans="4:37" ht="14.4" x14ac:dyDescent="0.3">
      <c r="E1223" s="28">
        <v>42461.477777777778</v>
      </c>
      <c r="F1223" s="86">
        <f t="shared" si="545"/>
        <v>2577.9493055555577</v>
      </c>
      <c r="G1223" s="10">
        <v>3683</v>
      </c>
      <c r="H1223" s="10">
        <v>17.43</v>
      </c>
      <c r="J1223" s="10">
        <v>17</v>
      </c>
      <c r="L1223" s="17">
        <v>1051</v>
      </c>
      <c r="N1223" s="113">
        <v>6.75</v>
      </c>
      <c r="V1223" s="43">
        <f t="shared" si="551"/>
        <v>3.8778078010961915E-5</v>
      </c>
      <c r="W1223" s="43">
        <f t="shared" si="552"/>
        <v>5.5348413669123889E-3</v>
      </c>
      <c r="X1223" s="43">
        <f t="shared" si="553"/>
        <v>9.2413006002937531E-6</v>
      </c>
      <c r="Y1223" s="22">
        <f>X1223+W1223+SUM($V$1216:V1223)+$Y$1215</f>
        <v>1.0920448393478261</v>
      </c>
      <c r="Z1223" s="1">
        <f t="shared" si="546"/>
        <v>8.1621053246977977E-5</v>
      </c>
      <c r="AA1223" s="22">
        <f t="shared" si="554"/>
        <v>8.1938991000787571E-3</v>
      </c>
      <c r="AB1223" s="44">
        <f t="shared" si="555"/>
        <v>1.1695250002489002</v>
      </c>
      <c r="AC1223" s="44">
        <f t="shared" si="556"/>
        <v>5.791707144337354E-2</v>
      </c>
      <c r="AD1223" s="44">
        <f t="shared" si="547"/>
        <v>0.15546093121464663</v>
      </c>
      <c r="AE1223" s="44">
        <f t="shared" si="560"/>
        <v>5.7917071443373533E-2</v>
      </c>
      <c r="AF1223" s="44">
        <f t="shared" si="561"/>
        <v>9.7529071306205722E-2</v>
      </c>
      <c r="AG1223" s="44">
        <f t="shared" si="562"/>
        <v>1.4788465067376047E-5</v>
      </c>
      <c r="AH1223" s="45">
        <f>AD1223+AB1223+SUM($AA$1177:AA1223)</f>
        <v>2.0374384075595366</v>
      </c>
      <c r="AI1223" s="45">
        <f>AD1223+AB1223+SUM($AA$1217:AA1223)+$AI$1216-$AH$1216</f>
        <v>7.0154744894557339</v>
      </c>
    </row>
    <row r="1224" spans="4:37" ht="14.4" x14ac:dyDescent="0.3">
      <c r="E1224" s="28">
        <v>42474.615972222222</v>
      </c>
      <c r="F1224" s="86">
        <f t="shared" si="545"/>
        <v>2591.0875000000015</v>
      </c>
      <c r="G1224" s="10">
        <v>3917</v>
      </c>
      <c r="H1224" s="10">
        <v>24.83</v>
      </c>
      <c r="J1224" s="10">
        <v>17</v>
      </c>
      <c r="L1224" s="17">
        <v>1039</v>
      </c>
      <c r="N1224" s="113">
        <v>6.75</v>
      </c>
      <c r="V1224" s="43">
        <f t="shared" si="551"/>
        <v>5.4610788098194581E-5</v>
      </c>
      <c r="W1224" s="43">
        <f t="shared" si="552"/>
        <v>7.7946629784005697E-3</v>
      </c>
      <c r="X1224" s="43">
        <f t="shared" si="553"/>
        <v>1.3014433275720819E-5</v>
      </c>
      <c r="Y1224" s="22">
        <f>X1224+W1224+SUM($V$1216:V1224)+$Y$1215</f>
        <v>1.0943630448800881</v>
      </c>
      <c r="Z1224" s="1">
        <f t="shared" si="546"/>
        <v>1.0914109039260603E-4</v>
      </c>
      <c r="AA1224" s="22">
        <f t="shared" si="554"/>
        <v>8.615000281136858E-3</v>
      </c>
      <c r="AB1224" s="44">
        <f t="shared" si="555"/>
        <v>1.229629274522555</v>
      </c>
      <c r="AC1224" s="44">
        <f t="shared" si="556"/>
        <v>6.08935478302986E-2</v>
      </c>
      <c r="AD1224" s="44">
        <f t="shared" si="547"/>
        <v>0.16345038543458579</v>
      </c>
      <c r="AE1224" s="44">
        <f t="shared" si="560"/>
        <v>6.0893547830298607E-2</v>
      </c>
      <c r="AF1224" s="44">
        <f t="shared" si="561"/>
        <v>0.10254128912984824</v>
      </c>
      <c r="AG1224" s="44">
        <f t="shared" si="562"/>
        <v>1.5548474438964316E-5</v>
      </c>
      <c r="AH1224" s="45">
        <f>AD1224+AB1224+SUM($AA$1177:AA1224)</f>
        <v>2.1141471363342674</v>
      </c>
      <c r="AI1224" s="45">
        <f>AD1224+AB1224+SUM($AA$1217:AA1224)+$AI$1216-$AH$1216</f>
        <v>7.0921832182304652</v>
      </c>
    </row>
    <row r="1225" spans="4:37" ht="14.4" x14ac:dyDescent="0.3">
      <c r="E1225" s="28">
        <v>42507.467361111114</v>
      </c>
      <c r="F1225" s="86">
        <f t="shared" si="545"/>
        <v>2623.9388888888934</v>
      </c>
      <c r="G1225" s="10">
        <v>3927</v>
      </c>
      <c r="H1225" s="10">
        <v>41.66</v>
      </c>
      <c r="J1225" s="10">
        <v>18</v>
      </c>
      <c r="L1225" s="17">
        <v>1037</v>
      </c>
      <c r="N1225" s="113">
        <v>6.75</v>
      </c>
      <c r="V1225" s="43">
        <f t="shared" si="551"/>
        <v>9.1450102977866631E-5</v>
      </c>
      <c r="W1225" s="43">
        <f t="shared" si="552"/>
        <v>1.3052782369131615E-2</v>
      </c>
      <c r="X1225" s="43">
        <f t="shared" si="553"/>
        <v>2.1793702393073317E-5</v>
      </c>
      <c r="Y1225" s="22">
        <f>X1225+W1225+SUM($V$1216:V1225)+$Y$1215</f>
        <v>1.0997213936429142</v>
      </c>
      <c r="Z1225" s="1">
        <f t="shared" si="546"/>
        <v>1.5578715293738135E-4</v>
      </c>
      <c r="AA1225" s="22">
        <f t="shared" si="554"/>
        <v>8.6203685644282834E-3</v>
      </c>
      <c r="AB1225" s="44">
        <f t="shared" si="555"/>
        <v>1.2303954960052774</v>
      </c>
      <c r="AC1225" s="44">
        <f t="shared" si="556"/>
        <v>6.0931492555162836E-2</v>
      </c>
      <c r="AD1225" s="44">
        <f t="shared" si="547"/>
        <v>0.16355223661792545</v>
      </c>
      <c r="AE1225" s="44">
        <f t="shared" ref="AE1225:AE1228" si="563">AD1225/(1+($A$28/(10^-N1225))+(($A$28*$A$29)/(10^-N1225)^2))*1</f>
        <v>6.0931492555162829E-2</v>
      </c>
      <c r="AF1225" s="44">
        <f t="shared" ref="AF1225:AF1228" si="564">AD1225/(1+($A$28/(10^-N1225))+(($A$28*$A$29)/(10^-N1225)^2))*($A$28/(10^-N1225))</f>
        <v>0.10260518589957002</v>
      </c>
      <c r="AG1225" s="44">
        <f t="shared" ref="AG1225:AG1228" si="565">AD1225/(1+($A$28/(10^-N1225))+(($A$28*$A$29)/(10^-N1225)^2))*(($A$28*$A$29)/(10^-N1225)^2)</f>
        <v>1.5558163192628152E-5</v>
      </c>
      <c r="AH1225" s="45">
        <f>AD1225+AB1225+SUM($AA$1177:AA1225)</f>
        <v>2.123635577564758</v>
      </c>
      <c r="AI1225" s="45">
        <f>AD1225+AB1225+SUM($AA$1217:AA1225)+$AI$1216-$AH$1216</f>
        <v>7.1016716594609566</v>
      </c>
    </row>
    <row r="1226" spans="4:37" ht="14.4" x14ac:dyDescent="0.3">
      <c r="E1226" s="28">
        <v>42548.48541666667</v>
      </c>
      <c r="F1226" s="86">
        <f t="shared" si="545"/>
        <v>2664.9569444444496</v>
      </c>
      <c r="G1226" s="10">
        <v>4188</v>
      </c>
      <c r="H1226" s="10">
        <v>66.62</v>
      </c>
      <c r="J1226" s="10">
        <v>19</v>
      </c>
      <c r="L1226" s="17">
        <v>1035</v>
      </c>
      <c r="N1226" s="113">
        <v>6.75</v>
      </c>
      <c r="V1226" s="43">
        <f t="shared" si="551"/>
        <v>1.4595909267563353E-4</v>
      </c>
      <c r="W1226" s="43">
        <f t="shared" si="552"/>
        <v>2.0832915540314471E-2</v>
      </c>
      <c r="X1226" s="43">
        <f t="shared" si="553"/>
        <v>3.4783875837795927E-5</v>
      </c>
      <c r="Y1226" s="22">
        <f>X1226+W1226+SUM($V$1216:V1226)+$Y$1215</f>
        <v>1.1076604760802176</v>
      </c>
      <c r="Z1226" s="1">
        <f t="shared" si="546"/>
        <v>1.7847203633257911E-4</v>
      </c>
      <c r="AA1226" s="22">
        <f t="shared" si="554"/>
        <v>9.1755731030554351E-3</v>
      </c>
      <c r="AB1226" s="44">
        <f t="shared" si="555"/>
        <v>1.3096405025943711</v>
      </c>
      <c r="AC1226" s="44">
        <f t="shared" si="556"/>
        <v>6.4855853904577668E-2</v>
      </c>
      <c r="AD1226" s="44">
        <f t="shared" si="547"/>
        <v>0.17408600247656847</v>
      </c>
      <c r="AE1226" s="44">
        <f t="shared" si="563"/>
        <v>6.4855853904577654E-2</v>
      </c>
      <c r="AF1226" s="44">
        <f t="shared" si="564"/>
        <v>0.10921358836778884</v>
      </c>
      <c r="AG1226" s="44">
        <f t="shared" si="565"/>
        <v>1.6560204201975869E-5</v>
      </c>
      <c r="AH1226" s="45">
        <f>AD1226+AB1226+SUM($AA$1177:AA1226)</f>
        <v>2.2225899231155499</v>
      </c>
      <c r="AI1226" s="45">
        <f>AD1226+AB1226+SUM($AA$1217:AA1226)+$AI$1216-$AH$1216</f>
        <v>7.2006260050117472</v>
      </c>
    </row>
    <row r="1227" spans="4:37" ht="14.4" x14ac:dyDescent="0.3">
      <c r="E1227" s="28">
        <v>42576.462500000001</v>
      </c>
      <c r="F1227" s="86">
        <f t="shared" si="545"/>
        <v>2692.934027777781</v>
      </c>
      <c r="G1227" s="10">
        <v>4105</v>
      </c>
      <c r="H1227" s="10">
        <v>93.16</v>
      </c>
      <c r="J1227" s="10">
        <v>21</v>
      </c>
      <c r="L1227" s="17">
        <v>1022</v>
      </c>
      <c r="N1227" s="113">
        <v>6.75</v>
      </c>
      <c r="V1227" s="43">
        <f t="shared" si="551"/>
        <v>2.0154245875420883E-4</v>
      </c>
      <c r="W1227" s="43">
        <f t="shared" si="552"/>
        <v>2.8766395734896769E-2</v>
      </c>
      <c r="X1227" s="43">
        <f t="shared" si="553"/>
        <v>4.8030086600564562E-5</v>
      </c>
      <c r="Y1227" s="22">
        <f>X1227+W1227+SUM($V$1216:V1227)+$Y$1215</f>
        <v>1.1158087449443168</v>
      </c>
      <c r="Z1227" s="1">
        <f t="shared" si="546"/>
        <v>2.0742526589663309E-4</v>
      </c>
      <c r="AA1227" s="22">
        <f t="shared" si="554"/>
        <v>8.8807620565267004E-3</v>
      </c>
      <c r="AB1227" s="44">
        <f t="shared" si="555"/>
        <v>1.2675617699844486</v>
      </c>
      <c r="AC1227" s="44">
        <f t="shared" si="556"/>
        <v>6.2772036147542259E-2</v>
      </c>
      <c r="AD1227" s="44">
        <f t="shared" si="547"/>
        <v>0.16849262144197882</v>
      </c>
      <c r="AE1227" s="44">
        <f t="shared" si="563"/>
        <v>6.2772036147542259E-2</v>
      </c>
      <c r="AF1227" s="44">
        <f t="shared" si="564"/>
        <v>0.10570455716938396</v>
      </c>
      <c r="AG1227" s="44">
        <f t="shared" si="565"/>
        <v>1.6028125052621337E-5</v>
      </c>
      <c r="AH1227" s="45">
        <f>AD1227+AB1227+SUM($AA$1177:AA1227)</f>
        <v>2.1837985715275643</v>
      </c>
      <c r="AI1227" s="45">
        <f>AD1227+AB1227+SUM($AA$1217:AA1227)+$AI$1216-$AH$1216</f>
        <v>7.161834653423762</v>
      </c>
    </row>
    <row r="1228" spans="4:37" ht="14.4" x14ac:dyDescent="0.3">
      <c r="E1228" s="28">
        <v>42605.524305555555</v>
      </c>
      <c r="F1228" s="86">
        <f t="shared" si="545"/>
        <v>2721.9958333333343</v>
      </c>
      <c r="G1228" s="10">
        <v>4221</v>
      </c>
      <c r="H1228" s="10">
        <v>118.4</v>
      </c>
      <c r="J1228" s="10">
        <v>20</v>
      </c>
      <c r="K1228" s="17">
        <v>5</v>
      </c>
      <c r="L1228" s="17">
        <v>1054</v>
      </c>
      <c r="N1228" s="113">
        <v>6.75</v>
      </c>
      <c r="V1228" s="43">
        <f t="shared" si="551"/>
        <v>2.6416695495145063E-4</v>
      </c>
      <c r="W1228" s="43">
        <f t="shared" si="552"/>
        <v>3.7704864836860995E-2</v>
      </c>
      <c r="X1228" s="43">
        <f t="shared" si="553"/>
        <v>6.2954286663730833E-5</v>
      </c>
      <c r="Y1228" s="22">
        <f>X1228+W1228+SUM($V$1216:V1228)+$Y$1215</f>
        <v>1.1250263052012957</v>
      </c>
      <c r="Z1228" s="1">
        <f t="shared" si="546"/>
        <v>2.5805253120690414E-4</v>
      </c>
      <c r="AA1228" s="22">
        <f t="shared" si="554"/>
        <v>9.417641189612103E-3</v>
      </c>
      <c r="AB1228" s="44">
        <f t="shared" si="555"/>
        <v>1.3441911695641069</v>
      </c>
      <c r="AC1228" s="44">
        <f t="shared" si="556"/>
        <v>6.656686773230816E-2</v>
      </c>
      <c r="AD1228" s="44">
        <f t="shared" si="547"/>
        <v>0.17867870366727334</v>
      </c>
      <c r="AE1228" s="44">
        <f t="shared" si="563"/>
        <v>6.656686773230816E-2</v>
      </c>
      <c r="AF1228" s="44">
        <f t="shared" si="564"/>
        <v>0.11209483884285452</v>
      </c>
      <c r="AG1228" s="44">
        <f t="shared" si="565"/>
        <v>1.6997092110680462E-5</v>
      </c>
      <c r="AH1228" s="45">
        <f>AD1228+AB1228+SUM($AA$1177:AA1228)</f>
        <v>2.2800316945221293</v>
      </c>
      <c r="AI1228" s="45">
        <f>AD1228+AB1228+SUM($AA$1217:AA1228)+$AI$1216-$AH$1216</f>
        <v>7.2580677764183275</v>
      </c>
    </row>
    <row r="1229" spans="4:37" ht="14.4" x14ac:dyDescent="0.3">
      <c r="E1229" s="28">
        <v>42640.60833333333</v>
      </c>
      <c r="F1229" s="86">
        <f t="shared" si="545"/>
        <v>2757.0798611111095</v>
      </c>
      <c r="G1229" s="10">
        <v>4221</v>
      </c>
      <c r="H1229" s="10">
        <v>157.19999999999999</v>
      </c>
      <c r="J1229" s="10">
        <v>41</v>
      </c>
      <c r="L1229" s="17">
        <v>1041</v>
      </c>
      <c r="N1229" s="113">
        <v>6.75</v>
      </c>
      <c r="V1229" s="43">
        <f t="shared" si="551"/>
        <v>3.4640922432257039E-4</v>
      </c>
      <c r="W1229" s="43">
        <f t="shared" si="552"/>
        <v>4.9443402123194487E-2</v>
      </c>
      <c r="X1229" s="43">
        <f t="shared" si="553"/>
        <v>8.2553647237867679E-5</v>
      </c>
      <c r="Y1229" s="22">
        <f>X1229+W1229+SUM($V$1216:V1229)+$Y$1215</f>
        <v>1.1371308510725258</v>
      </c>
      <c r="Z1229" s="1">
        <f t="shared" ref="Z1229:Z1233" si="566">LINEST(Y1226:Y1229,E1226:E1229,TRUE,TRUE)</f>
        <v>3.202952476175512E-4</v>
      </c>
      <c r="AA1229" s="22">
        <f t="shared" si="554"/>
        <v>9.3014843248445927E-3</v>
      </c>
      <c r="AB1229" s="44">
        <f t="shared" si="555"/>
        <v>1.3276119615903559</v>
      </c>
      <c r="AC1229" s="44">
        <f t="shared" si="556"/>
        <v>6.5745834259329047E-2</v>
      </c>
      <c r="AD1229" s="44">
        <f t="shared" si="547"/>
        <v>0.17647488663911914</v>
      </c>
      <c r="AE1229" s="44">
        <f t="shared" ref="AE1229" si="567">AD1229/(1+($A$28/(10^-N1229))+(($A$28*$A$29)/(10^-N1229)^2))*1</f>
        <v>6.5745834259329033E-2</v>
      </c>
      <c r="AF1229" s="44">
        <f t="shared" ref="AF1229" si="568">AD1229/(1+($A$28/(10^-N1229))+(($A$28*$A$29)/(10^-N1229)^2))*($A$28/(10^-N1229))</f>
        <v>0.11071226492923299</v>
      </c>
      <c r="AG1229" s="44">
        <f t="shared" ref="AG1229" si="569">AD1229/(1+($A$28/(10^-N1229))+(($A$28*$A$29)/(10^-N1229)^2))*(($A$28*$A$29)/(10^-N1229)^2)</f>
        <v>1.6787450557133171E-5</v>
      </c>
      <c r="AH1229" s="45">
        <f>AD1229+AB1229+SUM($AA$1177:AA1229)</f>
        <v>2.2705501538450688</v>
      </c>
      <c r="AI1229" s="45">
        <f>AD1229+AB1229+SUM($AA$1217:AA1229)+$AI$1216-$AH$1216</f>
        <v>7.248586235741266</v>
      </c>
      <c r="AJ1229" s="1">
        <f>LINEST(AI1227:AI1229,F1227:F1229,TRUE,TRUE)</f>
        <v>1.2970267494452521E-3</v>
      </c>
      <c r="AK1229" s="1">
        <f>AJ1229/Z1229</f>
        <v>4.0494723511913229</v>
      </c>
    </row>
    <row r="1230" spans="4:37" ht="14.4" x14ac:dyDescent="0.3">
      <c r="E1230" s="28">
        <v>42754.616666666669</v>
      </c>
      <c r="F1230" s="86">
        <f t="shared" si="545"/>
        <v>2871.0881944444482</v>
      </c>
      <c r="G1230" s="10">
        <v>4333</v>
      </c>
      <c r="H1230" s="10">
        <v>348</v>
      </c>
      <c r="J1230" s="10">
        <v>19</v>
      </c>
      <c r="K1230" s="17">
        <v>5</v>
      </c>
      <c r="L1230" s="17">
        <v>1070</v>
      </c>
      <c r="N1230" s="113">
        <v>6.75</v>
      </c>
      <c r="V1230" s="17">
        <f t="shared" si="551"/>
        <v>7.8822317286881833E-4</v>
      </c>
      <c r="W1230" s="17">
        <f t="shared" si="552"/>
        <v>0.11250403442687411</v>
      </c>
      <c r="X1230" s="17">
        <f t="shared" si="553"/>
        <v>1.8784343253265242E-4</v>
      </c>
      <c r="Y1230" s="22">
        <f>X1230+W1230+SUM($V$1216:V1230)+$Y$1215</f>
        <v>1.201084996334369</v>
      </c>
      <c r="Z1230" s="1">
        <f t="shared" si="566"/>
        <v>4.9051229149368501E-4</v>
      </c>
      <c r="AA1230" s="22">
        <f t="shared" si="554"/>
        <v>9.8142845058637618E-3</v>
      </c>
      <c r="AB1230" s="44">
        <f t="shared" si="555"/>
        <v>1.4008045435966825</v>
      </c>
      <c r="AC1230" s="44">
        <f t="shared" si="556"/>
        <v>6.9370468192150661E-2</v>
      </c>
      <c r="AD1230" s="44">
        <f t="shared" si="547"/>
        <v>0.18620412453851107</v>
      </c>
      <c r="AE1230" s="44">
        <f t="shared" ref="AE1230:AE1233" si="570">AD1230/(1+($A$28/(10^-N1230))+(($A$28*$A$29)/(10^-N1230)^2))*1</f>
        <v>6.9370468192150675E-2</v>
      </c>
      <c r="AF1230" s="44">
        <f t="shared" ref="AF1230:AF1233" si="571">AD1230/(1+($A$28/(10^-N1230))+(($A$28*$A$29)/(10^-N1230)^2))*($A$28/(10^-N1230))</f>
        <v>0.1168159433867787</v>
      </c>
      <c r="AG1230" s="44">
        <f t="shared" ref="AG1230:AG1233" si="572">AD1230/(1+($A$28/(10^-N1230))+(($A$28*$A$29)/(10^-N1230)^2))*(($A$28*$A$29)/(10^-N1230)^2)</f>
        <v>1.7712959581704053E-5</v>
      </c>
      <c r="AH1230" s="45">
        <f>AD1230+AB1230+SUM($AA$1177:AA1230)</f>
        <v>2.3632862582566512</v>
      </c>
      <c r="AI1230" s="45">
        <f>AD1230+AB1230+SUM($AA$1217:AA1230)+$AI$1216-$AH$1216</f>
        <v>7.341322340152848</v>
      </c>
    </row>
    <row r="1231" spans="4:37" ht="14.4" x14ac:dyDescent="0.3">
      <c r="E1231" s="28">
        <v>42814.60833333333</v>
      </c>
      <c r="F1231" s="86">
        <f t="shared" si="545"/>
        <v>2931.0798611111095</v>
      </c>
      <c r="G1231" s="10">
        <v>4006</v>
      </c>
      <c r="H1231" s="10">
        <v>406.1</v>
      </c>
      <c r="J1231" s="10">
        <v>18</v>
      </c>
      <c r="L1231" s="17">
        <v>1053</v>
      </c>
      <c r="N1231" s="113">
        <v>6.75</v>
      </c>
      <c r="V1231" s="17">
        <f t="shared" si="551"/>
        <v>9.0520623675645763E-4</v>
      </c>
      <c r="W1231" s="17">
        <f t="shared" si="552"/>
        <v>0.12920116678733892</v>
      </c>
      <c r="X1231" s="17">
        <f t="shared" si="553"/>
        <v>2.1572195859635888E-4</v>
      </c>
      <c r="Y1231" s="22">
        <f>X1231+W1231+SUM($V$1216:V1231)+$Y$1215</f>
        <v>1.218715213457654</v>
      </c>
      <c r="Z1231" s="1">
        <f t="shared" si="566"/>
        <v>4.7258818610770745E-4</v>
      </c>
      <c r="AA1231" s="22">
        <f t="shared" si="554"/>
        <v>8.9294661030444936E-3</v>
      </c>
      <c r="AB1231" s="44">
        <f t="shared" si="555"/>
        <v>1.2745133566857416</v>
      </c>
      <c r="AC1231" s="44">
        <f t="shared" si="556"/>
        <v>6.3116291758613344E-2</v>
      </c>
      <c r="AD1231" s="44">
        <f t="shared" si="547"/>
        <v>0.16941667192552756</v>
      </c>
      <c r="AE1231" s="44">
        <f t="shared" si="570"/>
        <v>6.311629175861333E-2</v>
      </c>
      <c r="AF1231" s="44">
        <f t="shared" si="571"/>
        <v>0.10628426414010914</v>
      </c>
      <c r="AG1231" s="44">
        <f t="shared" si="572"/>
        <v>1.6116026805104631E-5</v>
      </c>
      <c r="AH1231" s="45">
        <f>AD1231+AB1231+SUM($AA$1177:AA1231)</f>
        <v>2.229137084835771</v>
      </c>
      <c r="AI1231" s="45">
        <f>AD1231+AB1231+SUM($AA$1217:AA1231)+$AI$1216-$AH$1216</f>
        <v>7.2071731667319696</v>
      </c>
    </row>
    <row r="1232" spans="4:37" ht="14.4" x14ac:dyDescent="0.3">
      <c r="D1232" s="16" t="s">
        <v>164</v>
      </c>
      <c r="E1232" s="28">
        <v>42818.443749999999</v>
      </c>
      <c r="F1232" s="86">
        <f t="shared" si="545"/>
        <v>2934.9152777777781</v>
      </c>
      <c r="G1232" s="10">
        <v>3887</v>
      </c>
      <c r="H1232" s="10">
        <v>392.7</v>
      </c>
      <c r="J1232" s="10">
        <v>18</v>
      </c>
      <c r="L1232" s="17">
        <v>1049</v>
      </c>
      <c r="N1232" s="113">
        <v>6.75</v>
      </c>
      <c r="V1232" s="17">
        <f t="shared" si="551"/>
        <v>8.7201221061574416E-4</v>
      </c>
      <c r="W1232" s="17">
        <f t="shared" si="552"/>
        <v>0.12446334380998417</v>
      </c>
      <c r="X1232" s="17">
        <f t="shared" si="553"/>
        <v>2.0781140734073384E-4</v>
      </c>
      <c r="Y1232" s="22">
        <f>X1232+W1232+SUM($V$1216:V1232)+$Y$1215</f>
        <v>1.2148414921396593</v>
      </c>
      <c r="Z1232" s="1">
        <f t="shared" si="566"/>
        <v>4.5076780213669125E-4</v>
      </c>
      <c r="AA1232" s="22">
        <f t="shared" si="554"/>
        <v>8.6312998794586156E-3</v>
      </c>
      <c r="AB1232" s="44">
        <f t="shared" si="555"/>
        <v>1.2319557356491178</v>
      </c>
      <c r="AC1232" s="44">
        <f t="shared" si="556"/>
        <v>6.1008758548537795E-2</v>
      </c>
      <c r="AD1232" s="44">
        <f t="shared" si="547"/>
        <v>0.16375963390135062</v>
      </c>
      <c r="AE1232" s="44">
        <f t="shared" si="570"/>
        <v>6.1008758548537795E-2</v>
      </c>
      <c r="AF1232" s="44">
        <f t="shared" si="571"/>
        <v>0.10273529746062814</v>
      </c>
      <c r="AG1232" s="44">
        <f t="shared" si="572"/>
        <v>1.5577892184710202E-5</v>
      </c>
      <c r="AH1232" s="45">
        <f>AD1232+AB1232+SUM($AA$1177:AA1232)</f>
        <v>2.1895537256544291</v>
      </c>
      <c r="AI1232" s="45">
        <f>AD1232+AB1232+SUM($AA$1217:AA1232)+$AI$1216-$AH$1216</f>
        <v>7.1675898075506268</v>
      </c>
    </row>
    <row r="1233" spans="4:35" ht="14.4" x14ac:dyDescent="0.3">
      <c r="E1233" s="28">
        <v>42818.52847222222</v>
      </c>
      <c r="F1233" s="86">
        <f t="shared" si="545"/>
        <v>2935</v>
      </c>
      <c r="G1233" s="10">
        <v>699.4</v>
      </c>
      <c r="H1233" s="10">
        <v>0.79</v>
      </c>
      <c r="J1233" s="10">
        <v>31</v>
      </c>
      <c r="L1233" s="17">
        <v>1045</v>
      </c>
      <c r="N1233" s="113">
        <v>6.75</v>
      </c>
      <c r="V1233" s="17">
        <f t="shared" si="551"/>
        <v>1.7475497914970805E-6</v>
      </c>
      <c r="W1233" s="17">
        <f t="shared" si="552"/>
        <v>2.4942986792648493E-4</v>
      </c>
      <c r="X1233" s="17">
        <f t="shared" si="553"/>
        <v>4.1646295447236876E-7</v>
      </c>
      <c r="Y1233" s="22">
        <f>X1233+W1233+SUM($V$1216:V1233)+$Y$1215</f>
        <v>1.090421930803007</v>
      </c>
      <c r="Z1233" s="1">
        <f t="shared" si="566"/>
        <v>-4.8061104728578112E-4</v>
      </c>
      <c r="AA1233" s="22">
        <f t="shared" si="554"/>
        <v>1.5471345875608328E-3</v>
      </c>
      <c r="AB1233" s="44">
        <f t="shared" si="555"/>
        <v>0.22082436661744756</v>
      </c>
      <c r="AC1233" s="44">
        <f t="shared" si="556"/>
        <v>1.0935636788524007E-2</v>
      </c>
      <c r="AD1233" s="44">
        <f t="shared" si="547"/>
        <v>2.9353422681795478E-2</v>
      </c>
      <c r="AE1233" s="44">
        <f t="shared" si="570"/>
        <v>1.0935636788524007E-2</v>
      </c>
      <c r="AF1233" s="44">
        <f t="shared" si="571"/>
        <v>1.8414993602870623E-2</v>
      </c>
      <c r="AG1233" s="44">
        <f t="shared" si="572"/>
        <v>2.7922904008486892E-6</v>
      </c>
      <c r="AH1233" s="45">
        <f>AD1233+AB1233+SUM($AA$1177:AA1233)</f>
        <v>1.0455632799907644</v>
      </c>
      <c r="AI1233" s="45">
        <f>AD1233+AB1233+SUM($AA$1217:AA1233)+$AI$1216-$AH$1216</f>
        <v>6.0235993618869621</v>
      </c>
    </row>
    <row r="1234" spans="4:35" x14ac:dyDescent="0.25">
      <c r="E1234" s="28">
        <v>42962.636805555558</v>
      </c>
      <c r="F1234" s="86">
        <f t="shared" si="545"/>
        <v>3079.1083333333372</v>
      </c>
      <c r="G1234" s="10">
        <v>2579</v>
      </c>
      <c r="H1234" s="10">
        <v>189</v>
      </c>
      <c r="J1234" s="10">
        <v>18</v>
      </c>
      <c r="L1234" s="17">
        <v>1063</v>
      </c>
      <c r="V1234" s="17">
        <f t="shared" si="551"/>
        <v>4.2528615584798489E-4</v>
      </c>
      <c r="W1234" s="17">
        <f t="shared" si="552"/>
        <v>6.0701600721344937E-2</v>
      </c>
      <c r="X1234" s="17">
        <f t="shared" si="553"/>
        <v>1.0135100574669029E-4</v>
      </c>
      <c r="AA1234" s="17">
        <f t="shared" si="554"/>
        <v>5.803243364719329E-3</v>
      </c>
      <c r="AB1234" s="17">
        <f t="shared" si="555"/>
        <v>0.82830385322935751</v>
      </c>
      <c r="AC1234" s="17">
        <f t="shared" si="556"/>
        <v>4.1019160286523686E-2</v>
      </c>
    </row>
    <row r="1235" spans="4:35" x14ac:dyDescent="0.25">
      <c r="E1235" s="28">
        <v>43028.505555555559</v>
      </c>
      <c r="F1235" s="86">
        <f t="shared" si="545"/>
        <v>3144.9770833333387</v>
      </c>
      <c r="G1235" s="10">
        <v>2773</v>
      </c>
      <c r="H1235" s="10">
        <v>275.2</v>
      </c>
      <c r="J1235" s="10">
        <v>30</v>
      </c>
      <c r="L1235" s="17">
        <v>1040</v>
      </c>
      <c r="V1235" s="17">
        <f t="shared" si="551"/>
        <v>6.058539527888031E-4</v>
      </c>
      <c r="W1235" s="17">
        <f t="shared" si="552"/>
        <v>8.6474257936531282E-2</v>
      </c>
      <c r="X1235" s="17">
        <f t="shared" si="553"/>
        <v>1.4438256831642867E-4</v>
      </c>
      <c r="AA1235" s="17">
        <f t="shared" si="554"/>
        <v>6.1047711158551997E-3</v>
      </c>
      <c r="AB1235" s="17">
        <f t="shared" si="555"/>
        <v>0.87134126910610921</v>
      </c>
      <c r="AC1235" s="17">
        <f t="shared" si="556"/>
        <v>4.3150453836932209E-2</v>
      </c>
    </row>
    <row r="1236" spans="4:35" x14ac:dyDescent="0.25">
      <c r="E1236" s="28">
        <v>43130.456944444442</v>
      </c>
      <c r="G1236" s="10">
        <v>2869.93</v>
      </c>
      <c r="H1236" s="10">
        <v>363.13</v>
      </c>
      <c r="J1236" s="10">
        <v>320</v>
      </c>
      <c r="L1236" s="17">
        <v>1024</v>
      </c>
      <c r="V1236" s="17">
        <f t="shared" si="551"/>
        <v>7.8713325894883023E-4</v>
      </c>
      <c r="W1236" s="17">
        <f t="shared" si="552"/>
        <v>0.11234846971195923</v>
      </c>
      <c r="X1236" s="17">
        <f t="shared" si="553"/>
        <v>1.8758369242484704E-4</v>
      </c>
      <c r="AA1236" s="17">
        <f t="shared" si="554"/>
        <v>6.2209604104728781E-3</v>
      </c>
      <c r="AB1236" s="17">
        <f t="shared" si="555"/>
        <v>0.88792510583108841</v>
      </c>
      <c r="AC1236" s="17">
        <f t="shared" si="556"/>
        <v>4.397171653435334E-2</v>
      </c>
    </row>
    <row r="1237" spans="4:35" x14ac:dyDescent="0.25">
      <c r="E1237" s="28"/>
    </row>
    <row r="1238" spans="4:35" x14ac:dyDescent="0.25">
      <c r="E1238" s="28"/>
    </row>
    <row r="1239" spans="4:35" ht="14.4" thickBot="1" x14ac:dyDescent="0.3">
      <c r="D1239" s="87" t="s">
        <v>119</v>
      </c>
      <c r="E1239" s="89">
        <f>E1240-1</f>
        <v>39883.531944444447</v>
      </c>
      <c r="F1239" s="86"/>
      <c r="G1239" s="86"/>
      <c r="H1239" s="86"/>
      <c r="I1239" s="86"/>
      <c r="J1239" s="86"/>
      <c r="K1239" s="86"/>
      <c r="L1239" s="79">
        <v>1037</v>
      </c>
      <c r="M1239" s="86"/>
      <c r="N1239" s="113">
        <v>6.75</v>
      </c>
      <c r="O1239" s="90"/>
      <c r="P1239" s="90"/>
      <c r="Q1239" s="90"/>
      <c r="R1239" s="87"/>
      <c r="S1239" s="87"/>
    </row>
    <row r="1240" spans="4:35" ht="15" thickBot="1" x14ac:dyDescent="0.35">
      <c r="D1240" s="87"/>
      <c r="E1240" s="89">
        <v>39884.531944444447</v>
      </c>
      <c r="F1240" s="86">
        <f>E1240-E$1239</f>
        <v>1</v>
      </c>
      <c r="G1240" s="86">
        <v>185</v>
      </c>
      <c r="H1240" s="86">
        <v>1.56</v>
      </c>
      <c r="I1240" s="86"/>
      <c r="J1240" s="86">
        <v>834</v>
      </c>
      <c r="K1240" s="86"/>
      <c r="L1240" s="79">
        <v>1037</v>
      </c>
      <c r="M1240" s="86"/>
      <c r="N1240" s="113">
        <v>6.75</v>
      </c>
      <c r="O1240" s="95">
        <v>91.88</v>
      </c>
      <c r="P1240" s="94">
        <v>18.52</v>
      </c>
      <c r="Q1240" s="101">
        <f>P1240-S1240</f>
        <v>15.049351999999999</v>
      </c>
      <c r="R1240" s="87">
        <v>18.739999999999998</v>
      </c>
      <c r="S1240" s="85">
        <f>R1240*P1240/100</f>
        <v>3.4706479999999997</v>
      </c>
      <c r="T1240" s="40">
        <f>Q1240/$A$18+S1240</f>
        <v>9.7412113333333323</v>
      </c>
      <c r="U1240" s="40">
        <f>$A$16-T1240</f>
        <v>107.25878866666667</v>
      </c>
      <c r="V1240" s="43">
        <f t="shared" ref="V1240:V1271" si="573">($A$15*L1240/1000/$A$13*H1240)/$Q$1240</f>
        <v>3.4984017478377494E-6</v>
      </c>
      <c r="W1240" s="43">
        <f t="shared" ref="W1240:W1271" si="574">($U$1240*L1240/1000/$A$13*H1240)/$Q$1240</f>
        <v>5.0031244498990185E-4</v>
      </c>
      <c r="X1240" s="43">
        <f t="shared" ref="X1240:X1271" si="575">($A$46*$S$1240*H1240*L1240/1000000)/$Q$1240</f>
        <v>8.1608679148330244E-7</v>
      </c>
      <c r="Y1240" s="22">
        <f>X1240+W1240+SUM($V$1240:V1240)</f>
        <v>5.0462693352922299E-4</v>
      </c>
      <c r="Z1240" s="22"/>
      <c r="AA1240" s="22">
        <f t="shared" ref="AA1240:AA1271" si="576">($A$15*L1240/1000/$A$13*G1240)/$Q$1240</f>
        <v>4.1487456624998947E-4</v>
      </c>
      <c r="AB1240" s="44">
        <f t="shared" ref="AB1240:AB1271" si="577">($U$1240*L1240/1000/$A$13*G1240)/$Q$1240</f>
        <v>5.9331924566110153E-2</v>
      </c>
      <c r="AC1240" s="44">
        <f t="shared" ref="AC1240:AC1271" si="578">($A$14*$S$1240/1000*G1240/1000000*L1240/1000*1000000)/$Q$1240</f>
        <v>2.870467563714064E-3</v>
      </c>
      <c r="AD1240" s="44">
        <f t="shared" ref="AD1240:AD1271" si="579">($A$14*((L1240/1000)*G1240/10^6)*(1+($A$28/(10^-N1240))+(($A$28*$A$29)/(10^-N1240)^2))*1000000)*$S$1240/1000/$Q$1240</f>
        <v>7.7049054683769342E-3</v>
      </c>
      <c r="AE1240" s="44">
        <f>AD1240/(1+($A$28/(10^-N1240))+(($A$28*$A$29)/(10^-N1240)^2))*1</f>
        <v>2.8704675637140635E-3</v>
      </c>
      <c r="AF1240" s="44">
        <f>AD1240/(1+($A$28/(10^-N1240))+(($A$28*$A$29)/(10^-N1240)^2))*($A$28/(10^-N1240))</f>
        <v>4.8337049634378558E-3</v>
      </c>
      <c r="AG1240" s="44">
        <f>AD1240/(1+($A$28/(10^-N1240))+(($A$28*$A$29)/(10^-N1240)^2))*(($A$28*$A$29)/(10^-N1240)^2)</f>
        <v>7.3294122501558672E-7</v>
      </c>
      <c r="AH1240" s="45">
        <f>AD1240+AB1240+SUM($AA$1240:AA1240)</f>
        <v>6.7451704600737072E-2</v>
      </c>
      <c r="AI1240" s="45">
        <f>AD1240+AB1240+SUM($AA$1240:AA1240)</f>
        <v>6.7451704600737072E-2</v>
      </c>
    </row>
    <row r="1241" spans="4:35" ht="14.4" x14ac:dyDescent="0.3">
      <c r="D1241" s="87"/>
      <c r="E1241" s="89">
        <v>39891.589583333334</v>
      </c>
      <c r="F1241" s="86">
        <f t="shared" ref="F1241:F1298" si="580">E1241-E$1239</f>
        <v>8.0576388888875954</v>
      </c>
      <c r="G1241" s="86">
        <v>304</v>
      </c>
      <c r="H1241" s="86">
        <v>0.47</v>
      </c>
      <c r="I1241" s="86"/>
      <c r="J1241" s="86">
        <v>1062</v>
      </c>
      <c r="K1241" s="86"/>
      <c r="L1241" s="79">
        <v>1037</v>
      </c>
      <c r="M1241" s="86"/>
      <c r="N1241" s="113">
        <v>6.75</v>
      </c>
      <c r="O1241" s="90"/>
      <c r="P1241" s="90"/>
      <c r="Q1241" s="90"/>
      <c r="R1241" s="87"/>
      <c r="S1241" s="87"/>
      <c r="V1241" s="43">
        <f t="shared" si="573"/>
        <v>1.0540056547972706E-6</v>
      </c>
      <c r="W1241" s="43">
        <f t="shared" si="574"/>
        <v>1.5073515970849606E-4</v>
      </c>
      <c r="X1241" s="43">
        <f t="shared" si="575"/>
        <v>2.4587230256227699E-7</v>
      </c>
      <c r="Y1241" s="22">
        <f>X1241+W1241+SUM($V$1240:V1241)</f>
        <v>1.5553343941369336E-4</v>
      </c>
      <c r="Z1241" s="22"/>
      <c r="AA1241" s="22">
        <f t="shared" si="576"/>
        <v>6.8173982778376655E-4</v>
      </c>
      <c r="AB1241" s="44">
        <f t="shared" si="577"/>
        <v>9.7496784151878305E-2</v>
      </c>
      <c r="AC1241" s="44">
        <f t="shared" si="578"/>
        <v>4.716876429022028E-3</v>
      </c>
      <c r="AD1241" s="44">
        <f t="shared" si="579"/>
        <v>1.266103385073831E-2</v>
      </c>
      <c r="AE1241" s="44">
        <f t="shared" ref="AE1241:AE1277" si="581">AD1241/(1+($A$28/(10^-N1241))+(($A$28*$A$29)/(10^-N1241)^2))*1</f>
        <v>4.7168764290220272E-3</v>
      </c>
      <c r="AF1241" s="44">
        <f t="shared" ref="AF1241:AF1277" si="582">AD1241/(1+($A$28/(10^-N1241))+(($A$28*$A$29)/(10^-N1241)^2))*($A$28/(10^-N1241))</f>
        <v>7.9429530210005823E-3</v>
      </c>
      <c r="AG1241" s="44">
        <f t="shared" ref="AG1241:AG1277" si="583">AD1241/(1+($A$28/(10^-N1241))+(($A$28*$A$29)/(10^-N1241)^2))*(($A$28*$A$29)/(10^-N1241)^2)</f>
        <v>1.204400715701288E-6</v>
      </c>
      <c r="AH1241" s="45">
        <f>AD1241+AB1241+SUM($AA$1240:AA1241)</f>
        <v>0.11125443239665038</v>
      </c>
      <c r="AI1241" s="45">
        <f>AD1241+AB1241+SUM($AA$1240:AA1241)</f>
        <v>0.11125443239665038</v>
      </c>
    </row>
    <row r="1242" spans="4:35" ht="14.4" x14ac:dyDescent="0.3">
      <c r="D1242" s="87"/>
      <c r="E1242" s="89">
        <v>39898.445833333331</v>
      </c>
      <c r="F1242" s="86">
        <f t="shared" si="580"/>
        <v>14.913888888884685</v>
      </c>
      <c r="G1242" s="86">
        <v>533</v>
      </c>
      <c r="H1242" s="86">
        <v>1.33</v>
      </c>
      <c r="I1242" s="86"/>
      <c r="J1242" s="86">
        <v>1279</v>
      </c>
      <c r="K1242" s="86"/>
      <c r="L1242" s="79">
        <v>1037</v>
      </c>
      <c r="M1242" s="86"/>
      <c r="N1242" s="113">
        <v>6.75</v>
      </c>
      <c r="O1242" s="90"/>
      <c r="P1242" s="90"/>
      <c r="Q1242" s="90"/>
      <c r="R1242" s="87"/>
      <c r="S1242" s="87"/>
      <c r="V1242" s="43">
        <f t="shared" si="573"/>
        <v>2.9826117465539787E-6</v>
      </c>
      <c r="W1242" s="43">
        <f t="shared" si="574"/>
        <v>4.2654843066446764E-4</v>
      </c>
      <c r="X1242" s="43">
        <f t="shared" si="575"/>
        <v>6.9576630299537978E-7</v>
      </c>
      <c r="Y1242" s="22">
        <f>X1242+W1242+SUM($V$1240:V1242)</f>
        <v>4.3477921611665202E-4</v>
      </c>
      <c r="Z1242" s="22"/>
      <c r="AA1242" s="22">
        <f t="shared" si="576"/>
        <v>1.1952872638445642E-3</v>
      </c>
      <c r="AB1242" s="44">
        <f t="shared" si="577"/>
        <v>0.17094008537154978</v>
      </c>
      <c r="AC1242" s="44">
        <f t="shared" si="578"/>
        <v>8.2700497916734887E-3</v>
      </c>
      <c r="AD1242" s="44">
        <f t="shared" si="579"/>
        <v>2.2198457376458952E-2</v>
      </c>
      <c r="AE1242" s="44">
        <f t="shared" si="581"/>
        <v>8.2700497916734922E-3</v>
      </c>
      <c r="AF1242" s="44">
        <f t="shared" si="582"/>
        <v>1.3926295921688526E-2</v>
      </c>
      <c r="AG1242" s="44">
        <f t="shared" si="583"/>
        <v>2.111663096936799E-6</v>
      </c>
      <c r="AH1242" s="45">
        <f>AD1242+AB1242+SUM($AA$1240:AA1242)</f>
        <v>0.19543044440588705</v>
      </c>
      <c r="AI1242" s="45">
        <f>AD1242+AB1242+SUM($AA$1240:AA1242)</f>
        <v>0.19543044440588705</v>
      </c>
    </row>
    <row r="1243" spans="4:35" ht="14.4" x14ac:dyDescent="0.3">
      <c r="D1243" s="87"/>
      <c r="E1243" s="89">
        <v>39913.727083333331</v>
      </c>
      <c r="F1243" s="86">
        <f t="shared" si="580"/>
        <v>30.195138888884685</v>
      </c>
      <c r="G1243" s="86">
        <v>686</v>
      </c>
      <c r="H1243" s="86">
        <v>0.42</v>
      </c>
      <c r="I1243" s="86"/>
      <c r="J1243" s="86">
        <v>1634</v>
      </c>
      <c r="K1243" s="86"/>
      <c r="L1243" s="79">
        <v>1037</v>
      </c>
      <c r="M1243" s="86"/>
      <c r="N1243" s="113">
        <v>6.75</v>
      </c>
      <c r="O1243" s="90"/>
      <c r="P1243" s="90"/>
      <c r="Q1243" s="90"/>
      <c r="R1243" s="87"/>
      <c r="S1243" s="87"/>
      <c r="V1243" s="43">
        <f t="shared" si="573"/>
        <v>9.4187739364862478E-7</v>
      </c>
      <c r="W1243" s="43">
        <f t="shared" si="574"/>
        <v>1.3469950442035816E-4</v>
      </c>
      <c r="X1243" s="43">
        <f t="shared" si="575"/>
        <v>2.1971567463011987E-7</v>
      </c>
      <c r="Y1243" s="22">
        <f>X1243+W1243+SUM($V$1240:V1243)</f>
        <v>1.4339611663782592E-4</v>
      </c>
      <c r="Z1243" s="1">
        <f t="shared" ref="Z1243:Z1291" si="584">LINEST(Y1240:Y1243,E1240:E1243,TRUE,TRUE)</f>
        <v>-8.9954000150494871E-6</v>
      </c>
      <c r="AA1243" s="22">
        <f t="shared" si="576"/>
        <v>1.5383997429594205E-3</v>
      </c>
      <c r="AB1243" s="44">
        <f t="shared" si="577"/>
        <v>0.22000919055325172</v>
      </c>
      <c r="AC1243" s="44">
        <f t="shared" si="578"/>
        <v>1.0644004047069446E-2</v>
      </c>
      <c r="AD1243" s="44">
        <f t="shared" si="579"/>
        <v>2.8570622439495003E-2</v>
      </c>
      <c r="AE1243" s="44">
        <f t="shared" si="581"/>
        <v>1.0644004047069444E-2</v>
      </c>
      <c r="AF1243" s="44">
        <f t="shared" si="582"/>
        <v>1.7923900567126314E-2</v>
      </c>
      <c r="AG1243" s="44">
        <f t="shared" si="583"/>
        <v>2.7178252992469859E-6</v>
      </c>
      <c r="AH1243" s="45">
        <f>AD1243+AB1243+SUM($AA$1240:AA1243)</f>
        <v>0.25241011439358446</v>
      </c>
      <c r="AI1243" s="45">
        <f>AD1243+AB1243+SUM($AA$1240:AA1243)</f>
        <v>0.25241011439358446</v>
      </c>
    </row>
    <row r="1244" spans="4:35" ht="14.4" x14ac:dyDescent="0.3">
      <c r="D1244" s="92"/>
      <c r="E1244" s="89">
        <v>39921.560416666667</v>
      </c>
      <c r="F1244" s="86">
        <f t="shared" si="580"/>
        <v>38.028472222220444</v>
      </c>
      <c r="G1244" s="86">
        <v>1227</v>
      </c>
      <c r="H1244" s="86">
        <v>0.62</v>
      </c>
      <c r="I1244" s="86"/>
      <c r="J1244" s="86">
        <v>1836</v>
      </c>
      <c r="K1244" s="86"/>
      <c r="L1244" s="79">
        <v>1037</v>
      </c>
      <c r="M1244" s="86"/>
      <c r="N1244" s="113">
        <v>6.75</v>
      </c>
      <c r="O1244" s="90"/>
      <c r="P1244" s="90"/>
      <c r="Q1244" s="90"/>
      <c r="R1244" s="87"/>
      <c r="S1244" s="87"/>
      <c r="V1244" s="43">
        <f t="shared" si="573"/>
        <v>1.390390438243208E-6</v>
      </c>
      <c r="W1244" s="43">
        <f t="shared" si="574"/>
        <v>1.988421255729097E-4</v>
      </c>
      <c r="X1244" s="43">
        <f t="shared" si="575"/>
        <v>3.2434218635874841E-7</v>
      </c>
      <c r="Y1244" s="22">
        <f>X1244+W1244+SUM($V$1240:V1244)</f>
        <v>2.0903375474034928E-4</v>
      </c>
      <c r="Z1244" s="1">
        <f t="shared" si="584"/>
        <v>-2.6086279537571886E-6</v>
      </c>
      <c r="AA1244" s="22">
        <f t="shared" si="576"/>
        <v>2.7516275285877682E-3</v>
      </c>
      <c r="AB1244" s="44">
        <f t="shared" si="577"/>
        <v>0.39351498077090358</v>
      </c>
      <c r="AC1244" s="44">
        <f t="shared" si="578"/>
        <v>1.9038182165822457E-2</v>
      </c>
      <c r="AD1244" s="44">
        <f t="shared" si="579"/>
        <v>5.110226491728917E-2</v>
      </c>
      <c r="AE1244" s="44">
        <f t="shared" si="581"/>
        <v>1.9038182165822461E-2</v>
      </c>
      <c r="AF1244" s="44">
        <f t="shared" si="582"/>
        <v>3.2059221568314852E-2</v>
      </c>
      <c r="AG1244" s="44">
        <f t="shared" si="583"/>
        <v>4.8611831518601337E-6</v>
      </c>
      <c r="AH1244" s="45">
        <f>AD1244+AB1244+SUM($AA$1240:AA1244)</f>
        <v>0.45119917461761821</v>
      </c>
      <c r="AI1244" s="45">
        <f>AD1244+AB1244+SUM($AA$1240:AA1244)</f>
        <v>0.45119917461761821</v>
      </c>
    </row>
    <row r="1245" spans="4:35" ht="14.4" x14ac:dyDescent="0.3">
      <c r="D1245" s="92"/>
      <c r="E1245" s="89">
        <v>39941.396527777775</v>
      </c>
      <c r="F1245" s="86">
        <f t="shared" si="580"/>
        <v>57.864583333328483</v>
      </c>
      <c r="G1245" s="86">
        <v>1852.09</v>
      </c>
      <c r="H1245" s="86">
        <v>0</v>
      </c>
      <c r="I1245" s="86"/>
      <c r="J1245" s="86">
        <v>299</v>
      </c>
      <c r="K1245" s="86"/>
      <c r="L1245" s="79">
        <v>1037</v>
      </c>
      <c r="M1245" s="86"/>
      <c r="N1245" s="113">
        <v>6.75</v>
      </c>
      <c r="O1245" s="90"/>
      <c r="P1245" s="90"/>
      <c r="Q1245" s="90"/>
      <c r="R1245" s="87"/>
      <c r="S1245" s="87"/>
      <c r="V1245" s="43">
        <f t="shared" si="573"/>
        <v>0</v>
      </c>
      <c r="W1245" s="43">
        <f t="shared" si="574"/>
        <v>0</v>
      </c>
      <c r="X1245" s="43">
        <f t="shared" si="575"/>
        <v>0</v>
      </c>
      <c r="Y1245" s="22">
        <f>X1245+W1245+SUM($V$1240:V1245)</f>
        <v>9.867286981080832E-6</v>
      </c>
      <c r="Z1245" s="1">
        <f t="shared" si="584"/>
        <v>-9.1448550215206725E-6</v>
      </c>
      <c r="AA1245" s="22">
        <f t="shared" si="576"/>
        <v>4.153432623815909E-3</v>
      </c>
      <c r="AB1245" s="44">
        <f t="shared" si="577"/>
        <v>0.59398953605214566</v>
      </c>
      <c r="AC1245" s="44">
        <f t="shared" si="578"/>
        <v>2.8737104162590163E-2</v>
      </c>
      <c r="AD1245" s="44">
        <f t="shared" si="579"/>
        <v>7.7136099291493149E-2</v>
      </c>
      <c r="AE1245" s="44">
        <f t="shared" si="581"/>
        <v>2.8737104162590156E-2</v>
      </c>
      <c r="AF1245" s="44">
        <f t="shared" si="582"/>
        <v>4.8391657436397929E-2</v>
      </c>
      <c r="AG1245" s="44">
        <f t="shared" si="583"/>
        <v>7.337692505076312E-6</v>
      </c>
      <c r="AH1245" s="45">
        <f>AD1245+AB1245+SUM($AA$1240:AA1245)</f>
        <v>0.68186099689688018</v>
      </c>
      <c r="AI1245" s="45">
        <f>AD1245+AB1245+SUM($AA$1240:AA1245)</f>
        <v>0.68186099689688018</v>
      </c>
    </row>
    <row r="1246" spans="4:35" ht="14.4" x14ac:dyDescent="0.3">
      <c r="D1246" s="92"/>
      <c r="E1246" s="89">
        <v>39960.410416666666</v>
      </c>
      <c r="F1246" s="86">
        <f t="shared" si="580"/>
        <v>76.878472222218988</v>
      </c>
      <c r="G1246" s="86">
        <v>2448.08</v>
      </c>
      <c r="H1246" s="86">
        <v>0</v>
      </c>
      <c r="I1246" s="86"/>
      <c r="J1246" s="86">
        <v>666</v>
      </c>
      <c r="K1246" s="86"/>
      <c r="L1246" s="79">
        <v>1037</v>
      </c>
      <c r="M1246" s="86"/>
      <c r="N1246" s="113">
        <v>6.75</v>
      </c>
      <c r="O1246" s="90"/>
      <c r="P1246" s="90"/>
      <c r="Q1246" s="90"/>
      <c r="R1246" s="87"/>
      <c r="S1246" s="87"/>
      <c r="V1246" s="43">
        <f t="shared" si="573"/>
        <v>0</v>
      </c>
      <c r="W1246" s="43">
        <f t="shared" si="574"/>
        <v>0</v>
      </c>
      <c r="X1246" s="43">
        <f t="shared" si="575"/>
        <v>0</v>
      </c>
      <c r="Y1246" s="22">
        <f>X1246+W1246+SUM($V$1240:V1246)</f>
        <v>9.867286981080832E-6</v>
      </c>
      <c r="Z1246" s="1">
        <f t="shared" si="584"/>
        <v>-4.003780345681426E-6</v>
      </c>
      <c r="AA1246" s="22">
        <f t="shared" si="576"/>
        <v>5.4899790710555363E-3</v>
      </c>
      <c r="AB1246" s="44">
        <f t="shared" si="577"/>
        <v>0.78513133995569162</v>
      </c>
      <c r="AC1246" s="44">
        <f t="shared" si="578"/>
        <v>3.7984509369606068E-2</v>
      </c>
      <c r="AD1246" s="44">
        <f t="shared" si="579"/>
        <v>0.10195797285959027</v>
      </c>
      <c r="AE1246" s="44">
        <f t="shared" si="581"/>
        <v>3.7984509369606068E-2</v>
      </c>
      <c r="AF1246" s="44">
        <f t="shared" si="582"/>
        <v>6.3963764577799689E-2</v>
      </c>
      <c r="AG1246" s="44">
        <f t="shared" si="583"/>
        <v>9.6989121845197671E-6</v>
      </c>
      <c r="AH1246" s="45">
        <f>AD1246+AB1246+SUM($AA$1240:AA1246)</f>
        <v>0.90331465343957884</v>
      </c>
      <c r="AI1246" s="45">
        <f>AD1246+AB1246+SUM($AA$1240:AA1246)</f>
        <v>0.90331465343957884</v>
      </c>
    </row>
    <row r="1247" spans="4:35" ht="14.4" x14ac:dyDescent="0.3">
      <c r="D1247" s="92"/>
      <c r="E1247" s="89">
        <v>39974.515277777777</v>
      </c>
      <c r="F1247" s="86">
        <f t="shared" si="580"/>
        <v>90.983333333329938</v>
      </c>
      <c r="G1247" s="86">
        <v>2532.69</v>
      </c>
      <c r="H1247" s="86">
        <v>0</v>
      </c>
      <c r="I1247" s="86"/>
      <c r="J1247" s="86">
        <v>875</v>
      </c>
      <c r="K1247" s="86"/>
      <c r="L1247" s="79">
        <v>1037</v>
      </c>
      <c r="M1247" s="86"/>
      <c r="N1247" s="113">
        <v>6.75</v>
      </c>
      <c r="O1247" s="90"/>
      <c r="P1247" s="90"/>
      <c r="Q1247" s="90"/>
      <c r="R1247" s="87"/>
      <c r="S1247" s="87"/>
      <c r="V1247" s="43">
        <f t="shared" si="573"/>
        <v>0</v>
      </c>
      <c r="W1247" s="43">
        <f t="shared" si="574"/>
        <v>0</v>
      </c>
      <c r="X1247" s="43">
        <f t="shared" si="575"/>
        <v>0</v>
      </c>
      <c r="Y1247" s="22">
        <f>X1247+W1247+SUM($V$1240:V1247)</f>
        <v>9.867286981080832E-6</v>
      </c>
      <c r="Z1247" s="1">
        <f t="shared" si="584"/>
        <v>-3.493708033520724E-6</v>
      </c>
      <c r="AA1247" s="22">
        <f t="shared" si="576"/>
        <v>5.6797225145712752E-3</v>
      </c>
      <c r="AB1247" s="44">
        <f t="shared" si="577"/>
        <v>0.81226687583427848</v>
      </c>
      <c r="AC1247" s="44">
        <f t="shared" si="578"/>
        <v>3.9297321588880926E-2</v>
      </c>
      <c r="AD1247" s="44">
        <f t="shared" si="579"/>
        <v>0.10548182178758686</v>
      </c>
      <c r="AE1247" s="44">
        <f t="shared" si="581"/>
        <v>3.9297321588880912E-2</v>
      </c>
      <c r="AF1247" s="44">
        <f t="shared" si="582"/>
        <v>6.6174466074861715E-2</v>
      </c>
      <c r="AG1247" s="44">
        <f t="shared" si="583"/>
        <v>1.0034123844241761E-5</v>
      </c>
      <c r="AH1247" s="45">
        <f>AD1247+AB1247+SUM($AA$1240:AA1247)</f>
        <v>0.93965376076073359</v>
      </c>
      <c r="AI1247" s="45">
        <f>AD1247+AB1247+SUM($AA$1240:AA1247)</f>
        <v>0.93965376076073359</v>
      </c>
    </row>
    <row r="1248" spans="4:35" ht="14.4" x14ac:dyDescent="0.3">
      <c r="D1248" s="92"/>
      <c r="E1248" s="89">
        <v>39993.550000000003</v>
      </c>
      <c r="F1248" s="86">
        <f t="shared" si="580"/>
        <v>110.0180555555562</v>
      </c>
      <c r="G1248" s="86">
        <v>3059.29</v>
      </c>
      <c r="H1248" s="86">
        <v>3.75</v>
      </c>
      <c r="I1248" s="86"/>
      <c r="J1248" s="86">
        <v>1315</v>
      </c>
      <c r="K1248" s="86"/>
      <c r="L1248" s="79">
        <v>1037</v>
      </c>
      <c r="M1248" s="86"/>
      <c r="N1248" s="113">
        <v>6.75</v>
      </c>
      <c r="O1248" s="90"/>
      <c r="P1248" s="90"/>
      <c r="Q1248" s="90"/>
      <c r="R1248" s="87"/>
      <c r="S1248" s="87"/>
      <c r="V1248" s="43">
        <f t="shared" si="573"/>
        <v>8.4096195861484345E-6</v>
      </c>
      <c r="W1248" s="43">
        <f t="shared" si="574"/>
        <v>1.202674146610341E-3</v>
      </c>
      <c r="X1248" s="43">
        <f t="shared" si="575"/>
        <v>1.9617470949117845E-6</v>
      </c>
      <c r="Y1248" s="22">
        <f>X1248+W1248+SUM($V$1240:V1248)</f>
        <v>1.222912800272482E-3</v>
      </c>
      <c r="Z1248" s="1">
        <f t="shared" si="584"/>
        <v>2.1678193125100261E-5</v>
      </c>
      <c r="AA1248" s="22">
        <f t="shared" si="576"/>
        <v>6.8606573609888127E-3</v>
      </c>
      <c r="AB1248" s="44">
        <f t="shared" si="577"/>
        <v>0.98115439732894671</v>
      </c>
      <c r="AC1248" s="44">
        <f t="shared" si="578"/>
        <v>4.7468068718890796E-2</v>
      </c>
      <c r="AD1248" s="44">
        <f t="shared" si="579"/>
        <v>0.12741373108297765</v>
      </c>
      <c r="AE1248" s="44">
        <f t="shared" si="581"/>
        <v>4.7468068718890789E-2</v>
      </c>
      <c r="AF1248" s="44">
        <f t="shared" si="582"/>
        <v>7.9933541932950242E-2</v>
      </c>
      <c r="AG1248" s="44">
        <f t="shared" si="583"/>
        <v>1.2120431136637482E-5</v>
      </c>
      <c r="AH1248" s="45">
        <f>AD1248+AB1248+SUM($AA$1240:AA1248)</f>
        <v>1.1373338489117815</v>
      </c>
      <c r="AI1248" s="45">
        <f>AD1248+AB1248+SUM($AA$1240:AA1248)</f>
        <v>1.1373338489117815</v>
      </c>
    </row>
    <row r="1249" spans="4:35" ht="14.4" x14ac:dyDescent="0.3">
      <c r="D1249" s="92"/>
      <c r="E1249" s="89">
        <v>40007.587500000001</v>
      </c>
      <c r="F1249" s="86">
        <f t="shared" si="580"/>
        <v>124.05555555555475</v>
      </c>
      <c r="G1249" s="86">
        <v>3540</v>
      </c>
      <c r="H1249" s="86">
        <v>0</v>
      </c>
      <c r="I1249" s="86"/>
      <c r="J1249" s="86">
        <v>190</v>
      </c>
      <c r="K1249" s="86"/>
      <c r="L1249" s="79">
        <v>1037</v>
      </c>
      <c r="M1249" s="86"/>
      <c r="N1249" s="113">
        <v>6.75</v>
      </c>
      <c r="O1249" s="90"/>
      <c r="P1249" s="90"/>
      <c r="Q1249" s="90"/>
      <c r="R1249" s="87"/>
      <c r="S1249" s="87"/>
      <c r="V1249" s="43">
        <f t="shared" si="573"/>
        <v>0</v>
      </c>
      <c r="W1249" s="43">
        <f t="shared" si="574"/>
        <v>0</v>
      </c>
      <c r="X1249" s="43">
        <f t="shared" si="575"/>
        <v>0</v>
      </c>
      <c r="Y1249" s="22">
        <f>X1249+W1249+SUM($V$1240:V1249)</f>
        <v>1.8276906567229265E-5</v>
      </c>
      <c r="Z1249" s="1">
        <f t="shared" si="584"/>
        <v>9.0909186678594146E-6</v>
      </c>
      <c r="AA1249" s="22">
        <f t="shared" si="576"/>
        <v>7.9386808893241231E-3</v>
      </c>
      <c r="AB1249" s="44">
        <f t="shared" si="577"/>
        <v>1.1353243944001619</v>
      </c>
      <c r="AC1249" s="44">
        <f t="shared" si="578"/>
        <v>5.4926784732690727E-2</v>
      </c>
      <c r="AD1249" s="44">
        <f t="shared" si="579"/>
        <v>0.14743440734083427</v>
      </c>
      <c r="AE1249" s="44">
        <f t="shared" si="581"/>
        <v>5.4926784732690713E-2</v>
      </c>
      <c r="AF1249" s="44">
        <f t="shared" si="582"/>
        <v>9.2493597678756784E-2</v>
      </c>
      <c r="AG1249" s="44">
        <f t="shared" si="583"/>
        <v>1.4024929386784737E-5</v>
      </c>
      <c r="AH1249" s="45">
        <f>AD1249+AB1249+SUM($AA$1240:AA1249)</f>
        <v>1.3194632031301772</v>
      </c>
      <c r="AI1249" s="45">
        <f>AD1249+AB1249+SUM($AA$1240:AA1249)</f>
        <v>1.3194632031301772</v>
      </c>
    </row>
    <row r="1250" spans="4:35" ht="14.4" x14ac:dyDescent="0.3">
      <c r="D1250" s="92"/>
      <c r="E1250" s="89">
        <v>40021.463888888888</v>
      </c>
      <c r="F1250" s="86">
        <f t="shared" si="580"/>
        <v>137.93194444444089</v>
      </c>
      <c r="G1250" s="86">
        <v>3755.87</v>
      </c>
      <c r="H1250" s="86">
        <v>0</v>
      </c>
      <c r="I1250" s="86"/>
      <c r="J1250" s="86">
        <v>261</v>
      </c>
      <c r="K1250" s="86"/>
      <c r="L1250" s="79">
        <v>1037</v>
      </c>
      <c r="M1250" s="86"/>
      <c r="N1250" s="113">
        <v>6.75</v>
      </c>
      <c r="O1250" s="90"/>
      <c r="P1250" s="90"/>
      <c r="Q1250" s="90"/>
      <c r="R1250" s="87"/>
      <c r="S1250" s="87"/>
      <c r="V1250" s="43">
        <f t="shared" si="573"/>
        <v>0</v>
      </c>
      <c r="W1250" s="43">
        <f t="shared" si="574"/>
        <v>0</v>
      </c>
      <c r="X1250" s="43">
        <f t="shared" si="575"/>
        <v>0</v>
      </c>
      <c r="Y1250" s="22">
        <f>X1250+W1250+SUM($V$1240:V1250)</f>
        <v>1.8276906567229265E-5</v>
      </c>
      <c r="Z1250" s="1">
        <f t="shared" si="584"/>
        <v>-5.544193957545187E-6</v>
      </c>
      <c r="AA1250" s="22">
        <f t="shared" si="576"/>
        <v>8.4227834440072872E-3</v>
      </c>
      <c r="AB1250" s="44">
        <f t="shared" si="577"/>
        <v>1.2045567325411684</v>
      </c>
      <c r="AC1250" s="44">
        <f t="shared" si="578"/>
        <v>5.8276232478522899E-2</v>
      </c>
      <c r="AD1250" s="44">
        <f t="shared" si="579"/>
        <v>0.15642499081898847</v>
      </c>
      <c r="AE1250" s="44">
        <f t="shared" si="581"/>
        <v>5.8276232478522899E-2</v>
      </c>
      <c r="AF1250" s="44">
        <f t="shared" si="582"/>
        <v>9.8133878167715322E-2</v>
      </c>
      <c r="AG1250" s="44">
        <f t="shared" si="583"/>
        <v>1.4880172750266437E-5</v>
      </c>
      <c r="AH1250" s="45">
        <f>AD1250+AB1250+SUM($AA$1240:AA1250)</f>
        <v>1.4061089081933453</v>
      </c>
      <c r="AI1250" s="45">
        <f>AD1250+AB1250+SUM($AA$1240:AA1250)</f>
        <v>1.4061089081933453</v>
      </c>
    </row>
    <row r="1251" spans="4:35" ht="14.4" x14ac:dyDescent="0.3">
      <c r="D1251" s="92"/>
      <c r="E1251" s="89">
        <v>40035.555555555555</v>
      </c>
      <c r="F1251" s="86">
        <f t="shared" si="580"/>
        <v>152.02361111110804</v>
      </c>
      <c r="G1251" s="86">
        <v>4141.42</v>
      </c>
      <c r="H1251" s="86">
        <v>0</v>
      </c>
      <c r="I1251" s="86"/>
      <c r="J1251" s="86">
        <v>458</v>
      </c>
      <c r="K1251" s="86"/>
      <c r="L1251" s="79">
        <v>1037</v>
      </c>
      <c r="M1251" s="86"/>
      <c r="N1251" s="113">
        <v>6.75</v>
      </c>
      <c r="O1251" s="90"/>
      <c r="P1251" s="90"/>
      <c r="Q1251" s="90"/>
      <c r="R1251" s="87"/>
      <c r="S1251" s="87"/>
      <c r="V1251" s="43">
        <f t="shared" si="573"/>
        <v>0</v>
      </c>
      <c r="W1251" s="43">
        <f t="shared" si="574"/>
        <v>0</v>
      </c>
      <c r="X1251" s="43">
        <f t="shared" si="575"/>
        <v>0</v>
      </c>
      <c r="Y1251" s="22">
        <f>X1251+W1251+SUM($V$1240:V1251)</f>
        <v>1.8276906567229265E-5</v>
      </c>
      <c r="Z1251" s="1">
        <f t="shared" si="584"/>
        <v>-2.5839651160574403E-5</v>
      </c>
      <c r="AA1251" s="22">
        <f t="shared" si="576"/>
        <v>9.2874044657244945E-3</v>
      </c>
      <c r="AB1251" s="44">
        <f t="shared" si="577"/>
        <v>1.3282076704679995</v>
      </c>
      <c r="AC1251" s="44">
        <f t="shared" si="578"/>
        <v>6.4258442041711855E-2</v>
      </c>
      <c r="AD1251" s="44">
        <f t="shared" si="579"/>
        <v>0.17248243029646268</v>
      </c>
      <c r="AE1251" s="44">
        <f t="shared" si="581"/>
        <v>6.4258442041711855E-2</v>
      </c>
      <c r="AF1251" s="44">
        <f t="shared" si="582"/>
        <v>0.10820758059286918</v>
      </c>
      <c r="AG1251" s="44">
        <f t="shared" si="583"/>
        <v>1.6407661881643515E-5</v>
      </c>
      <c r="AH1251" s="45">
        <f>AD1251+AB1251+SUM($AA$1240:AA1251)</f>
        <v>1.5551046900633752</v>
      </c>
      <c r="AI1251" s="45">
        <f>AD1251+AB1251+SUM($AA$1240:AA1251)</f>
        <v>1.5551046900633752</v>
      </c>
    </row>
    <row r="1252" spans="4:35" ht="14.4" x14ac:dyDescent="0.3">
      <c r="D1252" s="87"/>
      <c r="E1252" s="89">
        <v>40049.509722222225</v>
      </c>
      <c r="F1252" s="86">
        <f t="shared" si="580"/>
        <v>165.9777777777781</v>
      </c>
      <c r="G1252" s="86">
        <v>4386</v>
      </c>
      <c r="H1252" s="86">
        <v>0</v>
      </c>
      <c r="I1252" s="86"/>
      <c r="J1252" s="86">
        <v>743</v>
      </c>
      <c r="K1252" s="86"/>
      <c r="L1252" s="79">
        <v>1037</v>
      </c>
      <c r="M1252" s="86"/>
      <c r="N1252" s="113">
        <v>6.75</v>
      </c>
      <c r="O1252" s="90"/>
      <c r="P1252" s="90"/>
      <c r="Q1252" s="90"/>
      <c r="R1252" s="87"/>
      <c r="S1252" s="87"/>
      <c r="V1252" s="43">
        <f t="shared" si="573"/>
        <v>0</v>
      </c>
      <c r="W1252" s="43">
        <f t="shared" si="574"/>
        <v>0</v>
      </c>
      <c r="X1252" s="43">
        <f t="shared" si="575"/>
        <v>0</v>
      </c>
      <c r="Y1252" s="22">
        <f>X1252+W1252+SUM($V$1240:V1252)</f>
        <v>1.8276906567229265E-5</v>
      </c>
      <c r="Z1252" s="1">
        <f t="shared" si="584"/>
        <v>0</v>
      </c>
      <c r="AA1252" s="22">
        <f t="shared" si="576"/>
        <v>9.8358910679592106E-3</v>
      </c>
      <c r="AB1252" s="44">
        <f t="shared" si="577"/>
        <v>1.4066476818754547</v>
      </c>
      <c r="AC1252" s="44">
        <f t="shared" si="578"/>
        <v>6.805335532135072E-2</v>
      </c>
      <c r="AD1252" s="44">
        <f t="shared" si="579"/>
        <v>0.18266873180703364</v>
      </c>
      <c r="AE1252" s="44">
        <f t="shared" si="581"/>
        <v>6.8053355321350692E-2</v>
      </c>
      <c r="AF1252" s="44">
        <f t="shared" si="582"/>
        <v>0.1145979998358834</v>
      </c>
      <c r="AG1252" s="44">
        <f t="shared" si="583"/>
        <v>1.7376649799558715E-5</v>
      </c>
      <c r="AH1252" s="45">
        <f>AD1252+AB1252+SUM($AA$1240:AA1252)</f>
        <v>1.6535668940493606</v>
      </c>
      <c r="AI1252" s="45">
        <f>AD1252+AB1252+SUM($AA$1240:AA1252)</f>
        <v>1.6535668940493606</v>
      </c>
    </row>
    <row r="1253" spans="4:35" ht="14.4" x14ac:dyDescent="0.3">
      <c r="D1253" s="87"/>
      <c r="E1253" s="89">
        <v>40063.454861111109</v>
      </c>
      <c r="F1253" s="86">
        <f t="shared" si="580"/>
        <v>179.92291666666279</v>
      </c>
      <c r="G1253" s="86">
        <v>4841.49</v>
      </c>
      <c r="H1253" s="86">
        <v>0</v>
      </c>
      <c r="I1253" s="86"/>
      <c r="J1253" s="86">
        <v>1037</v>
      </c>
      <c r="K1253" s="86"/>
      <c r="L1253" s="79">
        <v>1037</v>
      </c>
      <c r="M1253" s="86"/>
      <c r="N1253" s="113">
        <v>6.75</v>
      </c>
      <c r="O1253" s="90"/>
      <c r="P1253" s="90"/>
      <c r="Q1253" s="90"/>
      <c r="R1253" s="87"/>
      <c r="S1253" s="87"/>
      <c r="V1253" s="43">
        <f t="shared" si="573"/>
        <v>0</v>
      </c>
      <c r="W1253" s="43">
        <f t="shared" si="574"/>
        <v>0</v>
      </c>
      <c r="X1253" s="43">
        <f t="shared" si="575"/>
        <v>0</v>
      </c>
      <c r="Y1253" s="22">
        <f>X1253+W1253+SUM($V$1240:V1253)</f>
        <v>1.8276906567229265E-5</v>
      </c>
      <c r="Z1253" s="1">
        <f t="shared" si="584"/>
        <v>0</v>
      </c>
      <c r="AA1253" s="22">
        <f t="shared" si="576"/>
        <v>1.0857357101371144E-2</v>
      </c>
      <c r="AB1253" s="44">
        <f t="shared" si="577"/>
        <v>1.5527292944193332</v>
      </c>
      <c r="AC1253" s="44">
        <f t="shared" si="578"/>
        <v>7.5120756784032419E-2</v>
      </c>
      <c r="AD1253" s="44">
        <f t="shared" si="579"/>
        <v>0.20163904203293098</v>
      </c>
      <c r="AE1253" s="44">
        <f t="shared" si="581"/>
        <v>7.5120756784032419E-2</v>
      </c>
      <c r="AF1253" s="44">
        <f t="shared" si="582"/>
        <v>0.12649910401856615</v>
      </c>
      <c r="AG1253" s="44">
        <f t="shared" si="583"/>
        <v>1.9181230332436282E-5</v>
      </c>
      <c r="AH1253" s="45">
        <f>AD1253+AB1253+SUM($AA$1240:AA1253)</f>
        <v>1.8294761739205074</v>
      </c>
      <c r="AI1253" s="45">
        <f>AD1253+AB1253+SUM($AA$1240:AA1253)</f>
        <v>1.8294761739205074</v>
      </c>
    </row>
    <row r="1254" spans="4:35" ht="14.4" x14ac:dyDescent="0.3">
      <c r="D1254" s="87"/>
      <c r="E1254" s="89">
        <v>40077.438194444447</v>
      </c>
      <c r="F1254" s="86">
        <f t="shared" si="580"/>
        <v>193.90625</v>
      </c>
      <c r="G1254" s="86">
        <v>5925.77</v>
      </c>
      <c r="H1254" s="86">
        <v>0</v>
      </c>
      <c r="I1254" s="86"/>
      <c r="J1254" s="86">
        <v>1388</v>
      </c>
      <c r="K1254" s="86"/>
      <c r="L1254" s="79">
        <v>1037</v>
      </c>
      <c r="M1254" s="86"/>
      <c r="N1254" s="113">
        <v>6.75</v>
      </c>
      <c r="O1254" s="90"/>
      <c r="P1254" s="90"/>
      <c r="Q1254" s="90"/>
      <c r="R1254" s="87"/>
      <c r="S1254" s="87"/>
      <c r="V1254" s="43">
        <f t="shared" si="573"/>
        <v>0</v>
      </c>
      <c r="W1254" s="43">
        <f t="shared" si="574"/>
        <v>0</v>
      </c>
      <c r="X1254" s="43">
        <f t="shared" si="575"/>
        <v>0</v>
      </c>
      <c r="Y1254" s="22">
        <f>X1254+W1254+SUM($V$1240:V1254)</f>
        <v>1.8276906567229265E-5</v>
      </c>
      <c r="Z1254" s="1">
        <f t="shared" si="584"/>
        <v>0</v>
      </c>
      <c r="AA1254" s="22">
        <f t="shared" si="576"/>
        <v>1.3288925721336218E-2</v>
      </c>
      <c r="AB1254" s="44">
        <f t="shared" si="577"/>
        <v>1.9004721007357761</v>
      </c>
      <c r="AC1254" s="44">
        <f t="shared" si="578"/>
        <v>9.1944489594756137E-2</v>
      </c>
      <c r="AD1254" s="44">
        <f t="shared" si="579"/>
        <v>0.24679728474239987</v>
      </c>
      <c r="AE1254" s="44">
        <f t="shared" si="581"/>
        <v>9.1944489594756124E-2</v>
      </c>
      <c r="AF1254" s="44">
        <f t="shared" si="582"/>
        <v>0.15482931816860074</v>
      </c>
      <c r="AG1254" s="44">
        <f t="shared" si="583"/>
        <v>2.3476979043030339E-5</v>
      </c>
      <c r="AH1254" s="45">
        <f>AD1254+AB1254+SUM($AA$1240:AA1254)</f>
        <v>2.2356661486677556</v>
      </c>
      <c r="AI1254" s="45">
        <f>AD1254+AB1254+SUM($AA$1240:AA1254)</f>
        <v>2.2356661486677556</v>
      </c>
    </row>
    <row r="1255" spans="4:35" ht="14.4" x14ac:dyDescent="0.3">
      <c r="D1255" s="87"/>
      <c r="E1255" s="89">
        <v>40091.43472222222</v>
      </c>
      <c r="F1255" s="86">
        <f t="shared" si="580"/>
        <v>207.90277777777374</v>
      </c>
      <c r="G1255" s="86">
        <v>6314.18</v>
      </c>
      <c r="H1255" s="86">
        <v>0</v>
      </c>
      <c r="I1255" s="86"/>
      <c r="J1255" s="86">
        <v>1695</v>
      </c>
      <c r="K1255" s="86"/>
      <c r="L1255" s="79">
        <v>1037</v>
      </c>
      <c r="M1255" s="86"/>
      <c r="N1255" s="113">
        <v>6.75</v>
      </c>
      <c r="O1255" s="90"/>
      <c r="P1255" s="90"/>
      <c r="Q1255" s="90"/>
      <c r="R1255" s="87"/>
      <c r="S1255" s="87"/>
      <c r="V1255" s="43">
        <f t="shared" si="573"/>
        <v>0</v>
      </c>
      <c r="W1255" s="43">
        <f t="shared" si="574"/>
        <v>0</v>
      </c>
      <c r="X1255" s="43">
        <f t="shared" si="575"/>
        <v>0</v>
      </c>
      <c r="Y1255" s="22">
        <f>X1255+W1255+SUM($V$1240:V1255)</f>
        <v>1.8276906567229265E-5</v>
      </c>
      <c r="Z1255" s="1">
        <f t="shared" si="584"/>
        <v>0</v>
      </c>
      <c r="AA1255" s="22">
        <f t="shared" si="576"/>
        <v>1.4159960479591128E-2</v>
      </c>
      <c r="AB1255" s="44">
        <f t="shared" si="577"/>
        <v>2.0250402781450889</v>
      </c>
      <c r="AC1255" s="44">
        <f t="shared" si="578"/>
        <v>9.7971075034876023E-2</v>
      </c>
      <c r="AD1255" s="44">
        <f t="shared" si="579"/>
        <v>0.2629738378936014</v>
      </c>
      <c r="AE1255" s="44">
        <f t="shared" si="581"/>
        <v>9.797107503487601E-2</v>
      </c>
      <c r="AF1255" s="44">
        <f t="shared" si="582"/>
        <v>0.16497774705967586</v>
      </c>
      <c r="AG1255" s="44">
        <f t="shared" si="583"/>
        <v>2.501579904956171E-5</v>
      </c>
      <c r="AH1255" s="45">
        <f>AD1255+AB1255+SUM($AA$1240:AA1255)</f>
        <v>2.3905708397078609</v>
      </c>
      <c r="AI1255" s="45">
        <f>AD1255+AB1255+SUM($AA$1240:AA1255)</f>
        <v>2.3905708397078609</v>
      </c>
    </row>
    <row r="1256" spans="4:35" ht="14.4" x14ac:dyDescent="0.3">
      <c r="D1256" s="87"/>
      <c r="E1256" s="89">
        <v>40105.509722222225</v>
      </c>
      <c r="F1256" s="86">
        <f t="shared" si="580"/>
        <v>221.9777777777781</v>
      </c>
      <c r="G1256" s="86">
        <v>7383</v>
      </c>
      <c r="H1256" s="86">
        <v>0</v>
      </c>
      <c r="I1256" s="86"/>
      <c r="J1256" s="86">
        <v>2021</v>
      </c>
      <c r="K1256" s="86"/>
      <c r="L1256" s="79">
        <v>1037</v>
      </c>
      <c r="M1256" s="86"/>
      <c r="N1256" s="113">
        <v>6.75</v>
      </c>
      <c r="O1256" s="90"/>
      <c r="P1256" s="90"/>
      <c r="Q1256" s="90"/>
      <c r="R1256" s="87"/>
      <c r="S1256" s="87"/>
      <c r="V1256" s="43">
        <f t="shared" si="573"/>
        <v>0</v>
      </c>
      <c r="W1256" s="43">
        <f t="shared" si="574"/>
        <v>0</v>
      </c>
      <c r="X1256" s="43">
        <f t="shared" si="575"/>
        <v>0</v>
      </c>
      <c r="Y1256" s="22">
        <f>X1256+W1256+SUM($V$1240:V1256)</f>
        <v>1.8276906567229265E-5</v>
      </c>
      <c r="Z1256" s="1">
        <f t="shared" si="584"/>
        <v>0</v>
      </c>
      <c r="AA1256" s="22">
        <f t="shared" si="576"/>
        <v>1.655685904120904E-2</v>
      </c>
      <c r="AB1256" s="44">
        <f t="shared" si="577"/>
        <v>2.3678248598464395</v>
      </c>
      <c r="AC1256" s="44">
        <f t="shared" si="578"/>
        <v>0.11455492985351853</v>
      </c>
      <c r="AD1256" s="44">
        <f t="shared" si="579"/>
        <v>0.30748820039473995</v>
      </c>
      <c r="AE1256" s="44">
        <f t="shared" si="581"/>
        <v>0.11455492985351852</v>
      </c>
      <c r="AF1256" s="44">
        <f t="shared" si="582"/>
        <v>0.19290402024357664</v>
      </c>
      <c r="AG1256" s="44">
        <f t="shared" si="583"/>
        <v>2.9250297644811219E-5</v>
      </c>
      <c r="AH1256" s="45">
        <f>AD1256+AB1256+SUM($AA$1240:AA1256)</f>
        <v>2.7944266429515592</v>
      </c>
      <c r="AI1256" s="45">
        <f>AD1256+AB1256+SUM($AA$1240:AA1256)</f>
        <v>2.7944266429515592</v>
      </c>
    </row>
    <row r="1257" spans="4:35" ht="14.4" x14ac:dyDescent="0.3">
      <c r="D1257" s="87"/>
      <c r="E1257" s="89">
        <v>40119.442361111112</v>
      </c>
      <c r="F1257" s="86">
        <f t="shared" si="580"/>
        <v>235.9104166666657</v>
      </c>
      <c r="G1257" s="86">
        <v>7798.73</v>
      </c>
      <c r="H1257" s="86">
        <v>3.08</v>
      </c>
      <c r="I1257" s="86"/>
      <c r="J1257" s="86">
        <v>2324</v>
      </c>
      <c r="K1257" s="86"/>
      <c r="L1257" s="79">
        <v>1037</v>
      </c>
      <c r="M1257" s="86"/>
      <c r="N1257" s="113">
        <v>6.75</v>
      </c>
      <c r="O1257" s="90"/>
      <c r="P1257" s="90"/>
      <c r="Q1257" s="90"/>
      <c r="R1257" s="87"/>
      <c r="S1257" s="87"/>
      <c r="V1257" s="43">
        <f t="shared" si="573"/>
        <v>6.9071008867565821E-6</v>
      </c>
      <c r="W1257" s="43">
        <f t="shared" si="574"/>
        <v>9.8779636574929325E-4</v>
      </c>
      <c r="X1257" s="43">
        <f t="shared" si="575"/>
        <v>1.6112482806208791E-6</v>
      </c>
      <c r="Y1257" s="22">
        <f>X1257+W1257+SUM($V$1240:V1257)</f>
        <v>1.0145916214839E-3</v>
      </c>
      <c r="Z1257" s="1">
        <f t="shared" si="584"/>
        <v>2.13087614446631E-5</v>
      </c>
      <c r="AA1257" s="22">
        <f t="shared" si="576"/>
        <v>1.7489160681355569E-2</v>
      </c>
      <c r="AB1257" s="44">
        <f t="shared" si="577"/>
        <v>2.5011549193051903</v>
      </c>
      <c r="AC1257" s="44">
        <f t="shared" si="578"/>
        <v>0.12100541353061499</v>
      </c>
      <c r="AD1257" s="44">
        <f t="shared" si="579"/>
        <v>0.32480258066700118</v>
      </c>
      <c r="AE1257" s="44">
        <f t="shared" si="581"/>
        <v>0.12100541353061496</v>
      </c>
      <c r="AF1257" s="44">
        <f t="shared" si="582"/>
        <v>0.20376626978114426</v>
      </c>
      <c r="AG1257" s="44">
        <f t="shared" si="583"/>
        <v>3.089735524197732E-5</v>
      </c>
      <c r="AH1257" s="45">
        <f>AD1257+AB1257+SUM($AA$1240:AA1257)</f>
        <v>2.9625602433639266</v>
      </c>
      <c r="AI1257" s="45">
        <f>AD1257+AB1257+SUM($AA$1240:AA1257)</f>
        <v>2.9625602433639266</v>
      </c>
    </row>
    <row r="1258" spans="4:35" ht="14.4" x14ac:dyDescent="0.3">
      <c r="D1258" s="92"/>
      <c r="E1258" s="89">
        <v>40161.513194444444</v>
      </c>
      <c r="F1258" s="86">
        <f t="shared" si="580"/>
        <v>277.98124999999709</v>
      </c>
      <c r="G1258" s="86">
        <v>8496</v>
      </c>
      <c r="H1258" s="86">
        <v>0</v>
      </c>
      <c r="I1258" s="86"/>
      <c r="J1258" s="86">
        <v>2561</v>
      </c>
      <c r="K1258" s="86"/>
      <c r="L1258" s="79">
        <v>1037</v>
      </c>
      <c r="M1258" s="86"/>
      <c r="N1258" s="113">
        <v>6.75</v>
      </c>
      <c r="O1258" s="90"/>
      <c r="P1258" s="90"/>
      <c r="Q1258" s="90"/>
      <c r="R1258" s="87"/>
      <c r="S1258" s="87"/>
      <c r="V1258" s="43">
        <f t="shared" si="573"/>
        <v>0</v>
      </c>
      <c r="W1258" s="43">
        <f t="shared" si="574"/>
        <v>0</v>
      </c>
      <c r="X1258" s="43">
        <f t="shared" si="575"/>
        <v>0</v>
      </c>
      <c r="Y1258" s="22">
        <f>X1258+W1258+SUM($V$1240:V1258)</f>
        <v>2.5184007453985849E-5</v>
      </c>
      <c r="Z1258" s="1">
        <f t="shared" si="584"/>
        <v>9.3812524842447351E-8</v>
      </c>
      <c r="AA1258" s="22">
        <f t="shared" si="576"/>
        <v>1.9052834134377895E-2</v>
      </c>
      <c r="AB1258" s="44">
        <f t="shared" si="577"/>
        <v>2.7247785465603886</v>
      </c>
      <c r="AC1258" s="44">
        <f t="shared" si="578"/>
        <v>0.13182428335845772</v>
      </c>
      <c r="AD1258" s="44">
        <f t="shared" si="579"/>
        <v>0.3538425776180022</v>
      </c>
      <c r="AE1258" s="44">
        <f t="shared" si="581"/>
        <v>0.13182428335845769</v>
      </c>
      <c r="AF1258" s="44">
        <f t="shared" si="582"/>
        <v>0.22198463442901625</v>
      </c>
      <c r="AG1258" s="44">
        <f t="shared" si="583"/>
        <v>3.3659830528283364E-5</v>
      </c>
      <c r="AH1258" s="45">
        <f>AD1258+AB1258+SUM($AA$1240:AA1258)</f>
        <v>3.2342767017045038</v>
      </c>
      <c r="AI1258" s="45">
        <f>AD1258+AB1258+SUM($AA$1240:AA1258)</f>
        <v>3.2342767017045038</v>
      </c>
    </row>
    <row r="1259" spans="4:35" ht="14.4" x14ac:dyDescent="0.3">
      <c r="D1259" s="87"/>
      <c r="E1259" s="89">
        <v>40189.463194444441</v>
      </c>
      <c r="F1259" s="86">
        <f t="shared" si="580"/>
        <v>305.93124999999418</v>
      </c>
      <c r="G1259" s="86">
        <v>8940.94</v>
      </c>
      <c r="H1259" s="86">
        <v>0</v>
      </c>
      <c r="I1259" s="86"/>
      <c r="J1259" s="86">
        <v>2785</v>
      </c>
      <c r="K1259" s="86"/>
      <c r="L1259" s="79">
        <v>1037</v>
      </c>
      <c r="M1259" s="86"/>
      <c r="N1259" s="113">
        <v>6.75</v>
      </c>
      <c r="O1259" s="90"/>
      <c r="P1259" s="90"/>
      <c r="Q1259" s="90"/>
      <c r="R1259" s="87"/>
      <c r="S1259" s="87"/>
      <c r="V1259" s="43">
        <f t="shared" si="573"/>
        <v>0</v>
      </c>
      <c r="W1259" s="43">
        <f t="shared" si="574"/>
        <v>0</v>
      </c>
      <c r="X1259" s="43">
        <f t="shared" si="575"/>
        <v>0</v>
      </c>
      <c r="Y1259" s="22">
        <f>X1259+W1259+SUM($V$1240:V1259)</f>
        <v>2.5184007453985849E-5</v>
      </c>
      <c r="Z1259" s="1">
        <f t="shared" si="584"/>
        <v>-5.3865087903791115E-6</v>
      </c>
      <c r="AA1259" s="22">
        <f t="shared" si="576"/>
        <v>2.0050641104687468E-2</v>
      </c>
      <c r="AB1259" s="44">
        <f t="shared" si="577"/>
        <v>2.8674766358384702</v>
      </c>
      <c r="AC1259" s="44">
        <f t="shared" si="578"/>
        <v>0.13872799058980331</v>
      </c>
      <c r="AD1259" s="44">
        <f t="shared" si="579"/>
        <v>0.37237349999151376</v>
      </c>
      <c r="AE1259" s="44">
        <f t="shared" si="581"/>
        <v>0.13872799058980331</v>
      </c>
      <c r="AF1259" s="44">
        <f t="shared" si="582"/>
        <v>0.23361008678810838</v>
      </c>
      <c r="AG1259" s="44">
        <f t="shared" si="583"/>
        <v>3.5422613602112751E-5</v>
      </c>
      <c r="AH1259" s="45">
        <f>AD1259+AB1259+SUM($AA$1240:AA1259)</f>
        <v>3.4155563544607843</v>
      </c>
      <c r="AI1259" s="45">
        <f>AD1259+AB1259+SUM($AA$1240:AA1259)</f>
        <v>3.4155563544607843</v>
      </c>
    </row>
    <row r="1260" spans="4:35" ht="14.4" x14ac:dyDescent="0.3">
      <c r="D1260" s="87"/>
      <c r="E1260" s="89">
        <v>40203.563888888886</v>
      </c>
      <c r="F1260" s="86">
        <f t="shared" si="580"/>
        <v>320.03194444443943</v>
      </c>
      <c r="G1260" s="86">
        <v>9766</v>
      </c>
      <c r="H1260" s="86">
        <v>0</v>
      </c>
      <c r="I1260" s="86"/>
      <c r="J1260" s="91">
        <v>2991</v>
      </c>
      <c r="K1260" s="91"/>
      <c r="L1260" s="79">
        <v>1037</v>
      </c>
      <c r="M1260" s="91"/>
      <c r="N1260" s="113">
        <v>6.75</v>
      </c>
      <c r="O1260" s="90"/>
      <c r="P1260" s="90"/>
      <c r="Q1260" s="90"/>
      <c r="R1260" s="87"/>
      <c r="S1260" s="87"/>
      <c r="V1260" s="43">
        <f t="shared" si="573"/>
        <v>0</v>
      </c>
      <c r="W1260" s="43">
        <f t="shared" si="574"/>
        <v>0</v>
      </c>
      <c r="X1260" s="43">
        <f t="shared" si="575"/>
        <v>0</v>
      </c>
      <c r="Y1260" s="22">
        <f>X1260+W1260+SUM($V$1240:V1260)</f>
        <v>2.5184007453985849E-5</v>
      </c>
      <c r="Z1260" s="1">
        <f t="shared" si="584"/>
        <v>-1.1767461283004479E-5</v>
      </c>
      <c r="AA1260" s="22">
        <f t="shared" si="576"/>
        <v>2.1900891967553501E-2</v>
      </c>
      <c r="AB1260" s="44">
        <f t="shared" si="577"/>
        <v>3.1320841908790906</v>
      </c>
      <c r="AC1260" s="44">
        <f t="shared" si="578"/>
        <v>0.15152965528233267</v>
      </c>
      <c r="AD1260" s="44">
        <f t="shared" si="579"/>
        <v>0.4067357124549682</v>
      </c>
      <c r="AE1260" s="44">
        <f t="shared" si="581"/>
        <v>0.15152965528233261</v>
      </c>
      <c r="AF1260" s="44">
        <f t="shared" si="582"/>
        <v>0.25516736579964366</v>
      </c>
      <c r="AG1260" s="44">
        <f t="shared" si="583"/>
        <v>3.8691372991903876E-5</v>
      </c>
      <c r="AH1260" s="45">
        <f>AD1260+AB1260+SUM($AA$1240:AA1260)</f>
        <v>3.7364270139324129</v>
      </c>
      <c r="AI1260" s="45">
        <f>AD1260+AB1260+SUM($AA$1240:AA1260)</f>
        <v>3.7364270139324129</v>
      </c>
    </row>
    <row r="1261" spans="4:35" ht="14.4" x14ac:dyDescent="0.3">
      <c r="D1261" s="87"/>
      <c r="E1261" s="89">
        <v>40288.548611111109</v>
      </c>
      <c r="F1261" s="86">
        <f t="shared" si="580"/>
        <v>405.01666666666279</v>
      </c>
      <c r="G1261" s="86">
        <v>8900</v>
      </c>
      <c r="H1261" s="86">
        <v>0</v>
      </c>
      <c r="I1261" s="86"/>
      <c r="J1261" s="87">
        <v>32</v>
      </c>
      <c r="K1261" s="87"/>
      <c r="L1261" s="79">
        <v>1037</v>
      </c>
      <c r="M1261" s="87"/>
      <c r="N1261" s="113">
        <v>6.75</v>
      </c>
      <c r="O1261" s="90"/>
      <c r="P1261" s="90"/>
      <c r="Q1261" s="90"/>
      <c r="R1261" s="87"/>
      <c r="S1261" s="87"/>
      <c r="V1261" s="43">
        <f t="shared" si="573"/>
        <v>0</v>
      </c>
      <c r="W1261" s="43">
        <f t="shared" si="574"/>
        <v>0</v>
      </c>
      <c r="X1261" s="43">
        <f t="shared" si="575"/>
        <v>0</v>
      </c>
      <c r="Y1261" s="22">
        <f>X1261+W1261+SUM($V$1240:V1261)</f>
        <v>2.5184007453985849E-5</v>
      </c>
      <c r="Z1261" s="1">
        <f t="shared" si="584"/>
        <v>0</v>
      </c>
      <c r="AA1261" s="22">
        <f t="shared" si="576"/>
        <v>1.9958830484458956E-2</v>
      </c>
      <c r="AB1261" s="44">
        <f t="shared" si="577"/>
        <v>2.8543466412885428</v>
      </c>
      <c r="AC1261" s="44">
        <f t="shared" si="578"/>
        <v>0.13809276387597388</v>
      </c>
      <c r="AD1261" s="44">
        <f t="shared" si="579"/>
        <v>0.37066842523543081</v>
      </c>
      <c r="AE1261" s="44">
        <f t="shared" si="581"/>
        <v>0.13809276387597383</v>
      </c>
      <c r="AF1261" s="44">
        <f t="shared" si="582"/>
        <v>0.23254040094376704</v>
      </c>
      <c r="AG1261" s="44">
        <f t="shared" si="583"/>
        <v>3.5260415689939032E-5</v>
      </c>
      <c r="AH1261" s="45">
        <f>AD1261+AB1261+SUM($AA$1240:AA1261)</f>
        <v>3.4425810076067864</v>
      </c>
      <c r="AI1261" s="45">
        <f>AD1261+AB1261+SUM($AA$1240:AA1261)</f>
        <v>3.4425810076067864</v>
      </c>
    </row>
    <row r="1262" spans="4:35" ht="14.4" x14ac:dyDescent="0.3">
      <c r="D1262" s="83"/>
      <c r="E1262" s="89">
        <v>40361.513888888891</v>
      </c>
      <c r="F1262" s="86">
        <f t="shared" si="580"/>
        <v>477.9819444444438</v>
      </c>
      <c r="G1262" s="86">
        <v>10075</v>
      </c>
      <c r="H1262" s="86">
        <v>0</v>
      </c>
      <c r="I1262" s="86"/>
      <c r="J1262" s="86">
        <v>33</v>
      </c>
      <c r="K1262" s="86"/>
      <c r="L1262" s="79">
        <v>1037</v>
      </c>
      <c r="M1262" s="86"/>
      <c r="N1262" s="113">
        <v>6.75</v>
      </c>
      <c r="O1262" s="90"/>
      <c r="P1262" s="90"/>
      <c r="Q1262" s="90"/>
      <c r="R1262" s="87"/>
      <c r="S1262" s="87"/>
      <c r="V1262" s="43">
        <f t="shared" si="573"/>
        <v>0</v>
      </c>
      <c r="W1262" s="43">
        <f t="shared" si="574"/>
        <v>0</v>
      </c>
      <c r="X1262" s="43">
        <f t="shared" si="575"/>
        <v>0</v>
      </c>
      <c r="Y1262" s="22">
        <f>X1262+W1262+SUM($V$1240:V1262)</f>
        <v>2.5184007453985849E-5</v>
      </c>
      <c r="Z1262" s="1">
        <f t="shared" si="584"/>
        <v>0</v>
      </c>
      <c r="AA1262" s="22">
        <f t="shared" si="576"/>
        <v>2.2593844621452131E-2</v>
      </c>
      <c r="AB1262" s="44">
        <f t="shared" si="577"/>
        <v>3.2311845405597825</v>
      </c>
      <c r="AC1262" s="44">
        <f t="shared" si="578"/>
        <v>0.15632411191577938</v>
      </c>
      <c r="AD1262" s="44">
        <f t="shared" si="579"/>
        <v>0.41960498699404103</v>
      </c>
      <c r="AE1262" s="44">
        <f t="shared" si="581"/>
        <v>0.15632411191577936</v>
      </c>
      <c r="AF1262" s="44">
        <f t="shared" si="582"/>
        <v>0.26324095949533177</v>
      </c>
      <c r="AG1262" s="44">
        <f t="shared" si="583"/>
        <v>3.9915582929902889E-5</v>
      </c>
      <c r="AH1262" s="45">
        <f>AD1262+AB1262+SUM($AA$1240:AA1262)</f>
        <v>3.8909493132580888</v>
      </c>
      <c r="AI1262" s="45">
        <f>AD1262+AB1262+SUM($AA$1240:AA1262)</f>
        <v>3.8909493132580888</v>
      </c>
    </row>
    <row r="1263" spans="4:35" ht="14.4" x14ac:dyDescent="0.3">
      <c r="D1263" s="87"/>
      <c r="E1263" s="89">
        <v>40507.574305555558</v>
      </c>
      <c r="F1263" s="86">
        <f t="shared" si="580"/>
        <v>624.04236111111095</v>
      </c>
      <c r="G1263" s="86">
        <v>9363</v>
      </c>
      <c r="H1263" s="86">
        <v>0</v>
      </c>
      <c r="I1263" s="86"/>
      <c r="J1263" s="86">
        <v>36</v>
      </c>
      <c r="K1263" s="86"/>
      <c r="L1263" s="79">
        <v>1037</v>
      </c>
      <c r="M1263" s="86"/>
      <c r="N1263" s="113">
        <v>6.75</v>
      </c>
      <c r="O1263" s="90"/>
      <c r="P1263" s="90"/>
      <c r="Q1263" s="90"/>
      <c r="R1263" s="87"/>
      <c r="S1263" s="87"/>
      <c r="V1263" s="43">
        <f t="shared" si="573"/>
        <v>0</v>
      </c>
      <c r="W1263" s="43">
        <f t="shared" si="574"/>
        <v>0</v>
      </c>
      <c r="X1263" s="43">
        <f t="shared" si="575"/>
        <v>0</v>
      </c>
      <c r="Y1263" s="22">
        <f>X1263+W1263+SUM($V$1240:V1263)</f>
        <v>2.5184007453985849E-5</v>
      </c>
      <c r="Z1263" s="1">
        <f t="shared" si="584"/>
        <v>0</v>
      </c>
      <c r="AA1263" s="22">
        <f t="shared" si="576"/>
        <v>2.0997138182695416E-2</v>
      </c>
      <c r="AB1263" s="44">
        <f t="shared" si="577"/>
        <v>3.0028368092566993</v>
      </c>
      <c r="AC1263" s="44">
        <f t="shared" si="578"/>
        <v>0.14527669080570146</v>
      </c>
      <c r="AD1263" s="44">
        <f t="shared" si="579"/>
        <v>0.38995151297520653</v>
      </c>
      <c r="AE1263" s="44">
        <f t="shared" si="581"/>
        <v>0.14527669080570144</v>
      </c>
      <c r="AF1263" s="44">
        <f t="shared" si="582"/>
        <v>0.24463772741983039</v>
      </c>
      <c r="AG1263" s="44">
        <f t="shared" si="583"/>
        <v>3.7094749674707763E-5</v>
      </c>
      <c r="AH1263" s="45">
        <f>AD1263+AB1263+SUM($AA$1240:AA1263)</f>
        <v>3.6539452461188668</v>
      </c>
      <c r="AI1263" s="45">
        <f>AD1263+AB1263+SUM($AA$1240:AA1263)</f>
        <v>3.6539452461188668</v>
      </c>
    </row>
    <row r="1264" spans="4:35" ht="14.4" x14ac:dyDescent="0.3">
      <c r="D1264" s="83"/>
      <c r="E1264" s="89">
        <v>40534.565972222219</v>
      </c>
      <c r="F1264" s="86">
        <f t="shared" si="580"/>
        <v>651.03402777777228</v>
      </c>
      <c r="G1264" s="86">
        <v>10619</v>
      </c>
      <c r="H1264" s="86">
        <v>0</v>
      </c>
      <c r="I1264" s="86"/>
      <c r="J1264" s="86">
        <v>38</v>
      </c>
      <c r="K1264" s="86"/>
      <c r="L1264" s="79">
        <v>1037</v>
      </c>
      <c r="M1264" s="86"/>
      <c r="N1264" s="113">
        <v>6.75</v>
      </c>
      <c r="O1264" s="90"/>
      <c r="P1264" s="90"/>
      <c r="Q1264" s="90"/>
      <c r="R1264" s="87"/>
      <c r="S1264" s="87"/>
      <c r="V1264" s="43">
        <f t="shared" si="573"/>
        <v>0</v>
      </c>
      <c r="W1264" s="43">
        <f t="shared" si="574"/>
        <v>0</v>
      </c>
      <c r="X1264" s="43">
        <f t="shared" si="575"/>
        <v>0</v>
      </c>
      <c r="Y1264" s="22">
        <f>X1264+W1264+SUM($V$1240:V1264)</f>
        <v>2.5184007453985849E-5</v>
      </c>
      <c r="Z1264" s="1">
        <f t="shared" si="584"/>
        <v>0</v>
      </c>
      <c r="AA1264" s="22">
        <f t="shared" si="576"/>
        <v>2.3813800102749399E-2</v>
      </c>
      <c r="AB1264" s="44">
        <f t="shared" si="577"/>
        <v>3.4056524700947226</v>
      </c>
      <c r="AC1264" s="44">
        <f t="shared" si="578"/>
        <v>0.16476483815718723</v>
      </c>
      <c r="AD1264" s="44">
        <f t="shared" si="579"/>
        <v>0.44226157388483589</v>
      </c>
      <c r="AE1264" s="44">
        <f t="shared" si="581"/>
        <v>0.1647648381571872</v>
      </c>
      <c r="AF1264" s="44">
        <f t="shared" si="582"/>
        <v>0.27745466490133286</v>
      </c>
      <c r="AG1264" s="44">
        <f t="shared" si="583"/>
        <v>4.2070826315894671E-5</v>
      </c>
      <c r="AH1264" s="45">
        <f>AD1264+AB1264+SUM($AA$1240:AA1264)</f>
        <v>4.1328847679692684</v>
      </c>
      <c r="AI1264" s="45">
        <f>AD1264+AB1264+SUM($AA$1240:AA1264)</f>
        <v>4.1328847679692684</v>
      </c>
    </row>
    <row r="1265" spans="4:35" ht="14.4" x14ac:dyDescent="0.3">
      <c r="D1265" s="83"/>
      <c r="E1265" s="89">
        <v>40610.506944444445</v>
      </c>
      <c r="F1265" s="86">
        <f t="shared" si="580"/>
        <v>726.97499999999854</v>
      </c>
      <c r="G1265" s="86">
        <v>9184</v>
      </c>
      <c r="H1265" s="86">
        <v>3.95</v>
      </c>
      <c r="I1265" s="86"/>
      <c r="J1265" s="86">
        <v>22</v>
      </c>
      <c r="K1265" s="86"/>
      <c r="L1265" s="79">
        <v>1037</v>
      </c>
      <c r="M1265" s="86"/>
      <c r="N1265" s="113">
        <v>6.75</v>
      </c>
      <c r="O1265" s="90"/>
      <c r="P1265" s="90"/>
      <c r="Q1265" s="90"/>
      <c r="R1265" s="87"/>
      <c r="S1265" s="87"/>
      <c r="V1265" s="43">
        <f t="shared" si="573"/>
        <v>8.8581326307430198E-6</v>
      </c>
      <c r="W1265" s="43">
        <f t="shared" si="574"/>
        <v>1.2668167677628926E-3</v>
      </c>
      <c r="X1265" s="43">
        <f t="shared" si="575"/>
        <v>2.0663736066404132E-6</v>
      </c>
      <c r="Y1265" s="22">
        <f>X1265+W1265+SUM($V$1240:V1265)</f>
        <v>1.3029252814542619E-3</v>
      </c>
      <c r="Z1265" s="1">
        <f t="shared" si="584"/>
        <v>4.1935063934429207E-6</v>
      </c>
      <c r="AA1265" s="22">
        <f t="shared" si="576"/>
        <v>2.0595719007783262E-2</v>
      </c>
      <c r="AB1265" s="44">
        <f t="shared" si="577"/>
        <v>2.9454291633251657</v>
      </c>
      <c r="AC1265" s="44">
        <f t="shared" si="578"/>
        <v>0.1424993194872971</v>
      </c>
      <c r="AD1265" s="44">
        <f t="shared" si="579"/>
        <v>0.38249649633283106</v>
      </c>
      <c r="AE1265" s="44">
        <f t="shared" si="581"/>
        <v>0.14249931948729705</v>
      </c>
      <c r="AF1265" s="44">
        <f t="shared" si="582"/>
        <v>0.2399607912660176</v>
      </c>
      <c r="AG1265" s="44">
        <f t="shared" si="583"/>
        <v>3.6385579516449448E-5</v>
      </c>
      <c r="AH1265" s="45">
        <f>AD1265+AB1265+SUM($AA$1240:AA1265)</f>
        <v>3.6334921026554898</v>
      </c>
      <c r="AI1265" s="45">
        <f>AD1265+AB1265+SUM($AA$1240:AA1265)</f>
        <v>3.6334921026554898</v>
      </c>
    </row>
    <row r="1266" spans="4:35" ht="14.4" x14ac:dyDescent="0.3">
      <c r="D1266" s="83"/>
      <c r="E1266" s="89">
        <v>40659.48333333333</v>
      </c>
      <c r="F1266" s="86">
        <f t="shared" si="580"/>
        <v>775.95138888888323</v>
      </c>
      <c r="G1266" s="86">
        <v>9002</v>
      </c>
      <c r="H1266" s="85">
        <v>7.44</v>
      </c>
      <c r="I1266" s="85"/>
      <c r="J1266" s="86">
        <v>40</v>
      </c>
      <c r="K1266" s="86"/>
      <c r="L1266" s="79">
        <v>1037</v>
      </c>
      <c r="M1266" s="86"/>
      <c r="N1266" s="113">
        <v>6.75</v>
      </c>
      <c r="O1266" s="90"/>
      <c r="P1266" s="90"/>
      <c r="Q1266" s="90"/>
      <c r="R1266" s="87"/>
      <c r="S1266" s="87"/>
      <c r="V1266" s="43">
        <f t="shared" si="573"/>
        <v>1.6684685258918496E-5</v>
      </c>
      <c r="W1266" s="43">
        <f t="shared" si="574"/>
        <v>2.3861055068749165E-3</v>
      </c>
      <c r="X1266" s="43">
        <f t="shared" si="575"/>
        <v>3.8921062363049816E-6</v>
      </c>
      <c r="Y1266" s="22">
        <f>X1266+W1266+SUM($V$1240:V1266)</f>
        <v>2.4407244384548688E-3</v>
      </c>
      <c r="Z1266" s="1">
        <f t="shared" si="584"/>
        <v>1.6382383567973116E-5</v>
      </c>
      <c r="AA1266" s="22">
        <f t="shared" si="576"/>
        <v>2.0187572137202191E-2</v>
      </c>
      <c r="AB1266" s="44">
        <f t="shared" si="577"/>
        <v>2.8870593780763438</v>
      </c>
      <c r="AC1266" s="44">
        <f t="shared" si="578"/>
        <v>0.13967540004623785</v>
      </c>
      <c r="AD1266" s="44">
        <f t="shared" si="579"/>
        <v>0.37491653527745478</v>
      </c>
      <c r="AE1266" s="44">
        <f t="shared" si="581"/>
        <v>0.13967540004623777</v>
      </c>
      <c r="AF1266" s="44">
        <f t="shared" si="582"/>
        <v>0.2352054707073922</v>
      </c>
      <c r="AG1266" s="44">
        <f t="shared" si="583"/>
        <v>3.5664523824812481E-5</v>
      </c>
      <c r="AH1266" s="45">
        <f>AD1266+AB1266+SUM($AA$1240:AA1266)</f>
        <v>3.587729928488494</v>
      </c>
      <c r="AI1266" s="45">
        <f>AD1266+AB1266+SUM($AA$1240:AA1266)</f>
        <v>3.587729928488494</v>
      </c>
    </row>
    <row r="1267" spans="4:35" ht="14.4" x14ac:dyDescent="0.3">
      <c r="D1267" s="83"/>
      <c r="E1267" s="89">
        <v>40695.5625</v>
      </c>
      <c r="F1267" s="86">
        <f t="shared" si="580"/>
        <v>812.03055555555329</v>
      </c>
      <c r="G1267" s="86">
        <v>8854</v>
      </c>
      <c r="H1267" s="86">
        <v>0.49</v>
      </c>
      <c r="I1267" s="86"/>
      <c r="J1267" s="86">
        <v>33</v>
      </c>
      <c r="K1267" s="86"/>
      <c r="L1267" s="79">
        <v>1037</v>
      </c>
      <c r="M1267" s="86"/>
      <c r="N1267" s="113">
        <v>6.75</v>
      </c>
      <c r="O1267" s="90"/>
      <c r="P1267" s="90"/>
      <c r="Q1267" s="90"/>
      <c r="R1267" s="87"/>
      <c r="S1267" s="87"/>
      <c r="V1267" s="43">
        <f t="shared" si="573"/>
        <v>1.0988569592567289E-6</v>
      </c>
      <c r="W1267" s="43">
        <f t="shared" si="574"/>
        <v>1.571494218237512E-4</v>
      </c>
      <c r="X1267" s="43">
        <f t="shared" si="575"/>
        <v>2.5633495373513988E-7</v>
      </c>
      <c r="Y1267" s="22">
        <f>X1267+W1267+SUM($V$1240:V1267)</f>
        <v>2.0923143908039044E-4</v>
      </c>
      <c r="Z1267" s="1">
        <f t="shared" si="584"/>
        <v>5.3343258931217209E-6</v>
      </c>
      <c r="AA1267" s="22">
        <f t="shared" si="576"/>
        <v>1.98556724842022E-2</v>
      </c>
      <c r="AB1267" s="44">
        <f t="shared" si="577"/>
        <v>2.8395938384234558</v>
      </c>
      <c r="AC1267" s="44">
        <f t="shared" si="578"/>
        <v>0.13737902599526658</v>
      </c>
      <c r="AD1267" s="44">
        <f t="shared" si="579"/>
        <v>0.36875261090275324</v>
      </c>
      <c r="AE1267" s="44">
        <f t="shared" si="581"/>
        <v>0.13737902599526652</v>
      </c>
      <c r="AF1267" s="44">
        <f t="shared" si="582"/>
        <v>0.23133850673664191</v>
      </c>
      <c r="AG1267" s="44">
        <f t="shared" si="583"/>
        <v>3.5078170844800009E-5</v>
      </c>
      <c r="AH1267" s="45">
        <f>AD1267+AB1267+SUM($AA$1240:AA1267)</f>
        <v>3.5539561369451067</v>
      </c>
      <c r="AI1267" s="45">
        <f>AD1267+AB1267+SUM($AA$1240:AA1267)</f>
        <v>3.5539561369451067</v>
      </c>
    </row>
    <row r="1268" spans="4:35" ht="14.4" x14ac:dyDescent="0.3">
      <c r="D1268" s="83"/>
      <c r="E1268" s="89">
        <v>40749.488194444442</v>
      </c>
      <c r="F1268" s="86">
        <f t="shared" si="580"/>
        <v>865.95624999999563</v>
      </c>
      <c r="G1268" s="86">
        <v>8631</v>
      </c>
      <c r="H1268" s="86">
        <v>0</v>
      </c>
      <c r="I1268" s="86"/>
      <c r="J1268" s="90" t="s">
        <v>118</v>
      </c>
      <c r="K1268" s="90"/>
      <c r="L1268" s="79">
        <v>1037</v>
      </c>
      <c r="M1268" s="90"/>
      <c r="N1268" s="113">
        <v>6.75</v>
      </c>
      <c r="O1268" s="90"/>
      <c r="P1268" s="90"/>
      <c r="Q1268" s="90"/>
      <c r="R1268" s="87"/>
      <c r="S1268" s="87"/>
      <c r="V1268" s="43">
        <f t="shared" si="573"/>
        <v>0</v>
      </c>
      <c r="W1268" s="43">
        <f t="shared" si="574"/>
        <v>0</v>
      </c>
      <c r="X1268" s="43">
        <f t="shared" si="575"/>
        <v>0</v>
      </c>
      <c r="Y1268" s="22">
        <f>X1268+W1268+SUM($V$1240:V1268)</f>
        <v>5.1825682302904089E-5</v>
      </c>
      <c r="Z1268" s="1">
        <f t="shared" si="584"/>
        <v>-1.248658259009952E-5</v>
      </c>
      <c r="AA1268" s="22">
        <f t="shared" si="576"/>
        <v>1.9355580439479242E-2</v>
      </c>
      <c r="AB1268" s="44">
        <f t="shared" si="577"/>
        <v>2.7680748158383608</v>
      </c>
      <c r="AC1268" s="44">
        <f t="shared" si="578"/>
        <v>0.13391894887792472</v>
      </c>
      <c r="AD1268" s="44">
        <f t="shared" si="579"/>
        <v>0.35946507620303408</v>
      </c>
      <c r="AE1268" s="44">
        <f t="shared" si="581"/>
        <v>0.13391894887792474</v>
      </c>
      <c r="AF1268" s="44">
        <f t="shared" si="582"/>
        <v>0.22551193264557906</v>
      </c>
      <c r="AG1268" s="44">
        <f t="shared" si="583"/>
        <v>3.4194679530321774E-5</v>
      </c>
      <c r="AH1268" s="45">
        <f>AD1268+AB1268+SUM($AA$1240:AA1268)</f>
        <v>3.4925051600997721</v>
      </c>
      <c r="AI1268" s="45">
        <f>AD1268+AB1268+SUM($AA$1240:AA1268)</f>
        <v>3.4925051600997721</v>
      </c>
    </row>
    <row r="1269" spans="4:35" ht="14.4" x14ac:dyDescent="0.3">
      <c r="D1269" s="83"/>
      <c r="E1269" s="89">
        <v>40800.407638888886</v>
      </c>
      <c r="F1269" s="86">
        <f t="shared" si="580"/>
        <v>916.87569444443943</v>
      </c>
      <c r="G1269" s="86">
        <v>7430</v>
      </c>
      <c r="H1269" s="88">
        <v>0.19</v>
      </c>
      <c r="I1269" s="88"/>
      <c r="J1269" s="86">
        <v>15</v>
      </c>
      <c r="K1269" s="86"/>
      <c r="L1269" s="79">
        <v>1037</v>
      </c>
      <c r="M1269" s="86"/>
      <c r="N1269" s="113">
        <v>6.75</v>
      </c>
      <c r="O1269" s="90"/>
      <c r="P1269" s="90"/>
      <c r="Q1269" s="90"/>
      <c r="R1269" s="87"/>
      <c r="S1269" s="87"/>
      <c r="V1269" s="43">
        <f t="shared" si="573"/>
        <v>4.2608739236485403E-7</v>
      </c>
      <c r="W1269" s="43">
        <f t="shared" si="574"/>
        <v>6.0935490094923939E-5</v>
      </c>
      <c r="X1269" s="43">
        <f t="shared" si="575"/>
        <v>9.9395186142197096E-8</v>
      </c>
      <c r="Y1269" s="22">
        <f>X1269+W1269+SUM($V$1240:V1269)</f>
        <v>1.1328665497633509E-4</v>
      </c>
      <c r="Z1269" s="1">
        <f t="shared" si="584"/>
        <v>-1.3964075517523779E-5</v>
      </c>
      <c r="AA1269" s="22">
        <f t="shared" si="576"/>
        <v>1.6662259606688767E-2</v>
      </c>
      <c r="AB1269" s="44">
        <f t="shared" si="577"/>
        <v>2.3828983758172888</v>
      </c>
      <c r="AC1269" s="44">
        <f t="shared" si="578"/>
        <v>0.11528418377511075</v>
      </c>
      <c r="AD1269" s="44">
        <f t="shared" si="579"/>
        <v>0.3094456628650844</v>
      </c>
      <c r="AE1269" s="44">
        <f t="shared" si="581"/>
        <v>0.11528418377511075</v>
      </c>
      <c r="AF1269" s="44">
        <f t="shared" si="582"/>
        <v>0.19413204258563926</v>
      </c>
      <c r="AG1269" s="44">
        <f t="shared" si="583"/>
        <v>2.9436504334409776E-5</v>
      </c>
      <c r="AH1269" s="45">
        <f>AD1269+AB1269+SUM($AA$1240:AA1269)</f>
        <v>3.073971566347439</v>
      </c>
      <c r="AI1269" s="45">
        <f>AD1269+AB1269+SUM($AA$1240:AA1269)</f>
        <v>3.073971566347439</v>
      </c>
    </row>
    <row r="1270" spans="4:35" ht="14.4" x14ac:dyDescent="0.3">
      <c r="D1270" s="83"/>
      <c r="E1270" s="89">
        <v>40854.454861111109</v>
      </c>
      <c r="F1270" s="86">
        <f t="shared" si="580"/>
        <v>970.92291666666279</v>
      </c>
      <c r="G1270" s="86">
        <v>10318</v>
      </c>
      <c r="H1270" s="85">
        <v>0.55000000000000004</v>
      </c>
      <c r="I1270" s="85"/>
      <c r="J1270" s="86">
        <v>19</v>
      </c>
      <c r="K1270" s="86"/>
      <c r="L1270" s="79">
        <v>1037</v>
      </c>
      <c r="M1270" s="86"/>
      <c r="N1270" s="113">
        <v>6.75</v>
      </c>
      <c r="O1270" s="86"/>
      <c r="P1270" s="86"/>
      <c r="Q1270" s="90"/>
      <c r="R1270" s="87"/>
      <c r="S1270" s="87"/>
      <c r="V1270" s="43">
        <f t="shared" si="573"/>
        <v>1.233410872635104E-6</v>
      </c>
      <c r="W1270" s="43">
        <f t="shared" si="574"/>
        <v>1.7639220816951669E-4</v>
      </c>
      <c r="X1270" s="43">
        <f t="shared" si="575"/>
        <v>2.8772290725372845E-7</v>
      </c>
      <c r="Y1270" s="22">
        <f>X1270+W1270+SUM($V$1240:V1270)</f>
        <v>2.3016511164467447E-4</v>
      </c>
      <c r="Z1270" s="1">
        <f t="shared" si="584"/>
        <v>2.324900701202668E-7</v>
      </c>
      <c r="AA1270" s="22">
        <f t="shared" si="576"/>
        <v>2.3138787970634549E-2</v>
      </c>
      <c r="AB1270" s="44">
        <f t="shared" si="577"/>
        <v>3.3091178252601328</v>
      </c>
      <c r="AC1270" s="44">
        <f t="shared" si="578"/>
        <v>0.16009450985081999</v>
      </c>
      <c r="AD1270" s="44">
        <f t="shared" si="579"/>
        <v>0.42972548444709829</v>
      </c>
      <c r="AE1270" s="44">
        <f t="shared" si="581"/>
        <v>0.16009450985081999</v>
      </c>
      <c r="AF1270" s="44">
        <f t="shared" si="582"/>
        <v>0.26959009628514474</v>
      </c>
      <c r="AG1270" s="44">
        <f t="shared" si="583"/>
        <v>4.0878311133572008E-5</v>
      </c>
      <c r="AH1270" s="45">
        <f>AD1270+AB1270+SUM($AA$1240:AA1270)</f>
        <v>4.1436096253429318</v>
      </c>
      <c r="AI1270" s="45">
        <f>AD1270+AB1270+SUM($AA$1240:AA1270)</f>
        <v>4.1436096253429318</v>
      </c>
    </row>
    <row r="1271" spans="4:35" ht="14.4" x14ac:dyDescent="0.3">
      <c r="D1271" s="83"/>
      <c r="E1271" s="89">
        <v>40942.52847222222</v>
      </c>
      <c r="F1271" s="86">
        <f t="shared" si="580"/>
        <v>1058.9965277777737</v>
      </c>
      <c r="G1271" s="86">
        <v>10969</v>
      </c>
      <c r="H1271" s="85">
        <v>0</v>
      </c>
      <c r="I1271" s="85"/>
      <c r="J1271" s="86">
        <v>23</v>
      </c>
      <c r="K1271" s="86"/>
      <c r="L1271" s="79">
        <v>1037</v>
      </c>
      <c r="M1271" s="86"/>
      <c r="N1271" s="113">
        <v>6.75</v>
      </c>
      <c r="O1271" s="90"/>
      <c r="P1271" s="90"/>
      <c r="Q1271" s="90"/>
      <c r="R1271" s="87"/>
      <c r="S1271" s="87"/>
      <c r="V1271" s="43">
        <f t="shared" si="573"/>
        <v>0</v>
      </c>
      <c r="W1271" s="43">
        <f t="shared" si="574"/>
        <v>0</v>
      </c>
      <c r="X1271" s="43">
        <f t="shared" si="575"/>
        <v>0</v>
      </c>
      <c r="Y1271" s="22">
        <f>X1271+W1271+SUM($V$1240:V1271)</f>
        <v>5.3485180567904047E-5</v>
      </c>
      <c r="Z1271" s="1">
        <f t="shared" si="584"/>
        <v>5.4147903597754991E-8</v>
      </c>
      <c r="AA1271" s="22">
        <f t="shared" si="576"/>
        <v>2.4598697930789917E-2</v>
      </c>
      <c r="AB1271" s="44">
        <f t="shared" si="577"/>
        <v>3.5179020571116881</v>
      </c>
      <c r="AC1271" s="44">
        <f t="shared" si="578"/>
        <v>0.1701954524669165</v>
      </c>
      <c r="AD1271" s="44">
        <f t="shared" si="579"/>
        <v>0.45683842206825176</v>
      </c>
      <c r="AE1271" s="44">
        <f t="shared" si="581"/>
        <v>0.17019545246691653</v>
      </c>
      <c r="AF1271" s="44">
        <f t="shared" si="582"/>
        <v>0.28659951212945856</v>
      </c>
      <c r="AG1271" s="44">
        <f t="shared" si="583"/>
        <v>4.3457471876734973E-5</v>
      </c>
      <c r="AH1271" s="45">
        <f>AD1271+AB1271+SUM($AA$1240:AA1271)</f>
        <v>4.4041054927464298</v>
      </c>
      <c r="AI1271" s="45">
        <f>AD1271+AB1271+SUM($AA$1240:AA1271)</f>
        <v>4.4041054927464298</v>
      </c>
    </row>
    <row r="1272" spans="4:35" ht="14.4" x14ac:dyDescent="0.3">
      <c r="D1272" s="83"/>
      <c r="E1272" s="89">
        <v>41016.591666666667</v>
      </c>
      <c r="F1272" s="86">
        <f t="shared" si="580"/>
        <v>1133.0597222222204</v>
      </c>
      <c r="G1272" s="86">
        <v>11036</v>
      </c>
      <c r="H1272" s="85">
        <v>0.89</v>
      </c>
      <c r="I1272" s="85"/>
      <c r="J1272" s="86">
        <v>32</v>
      </c>
      <c r="K1272" s="86"/>
      <c r="L1272" s="79">
        <v>1037</v>
      </c>
      <c r="M1272" s="86"/>
      <c r="N1272" s="113">
        <v>6.75</v>
      </c>
      <c r="O1272" s="90"/>
      <c r="P1272" s="90"/>
      <c r="Q1272" s="90"/>
      <c r="R1272" s="87"/>
      <c r="S1272" s="87"/>
      <c r="V1272" s="43">
        <f t="shared" ref="V1272:V1299" si="585">($A$15*L1272/1000/$A$13*H1272)/$Q$1240</f>
        <v>1.9958830484458957E-6</v>
      </c>
      <c r="W1272" s="43">
        <f t="shared" ref="W1272:W1299" si="586">($U$1240*L1272/1000/$A$13*H1272)/$Q$1240</f>
        <v>2.8543466412885428E-4</v>
      </c>
      <c r="X1272" s="43">
        <f t="shared" ref="X1272:X1299" si="587">($A$46*$S$1240*H1272*L1272/1000000)/$Q$1240</f>
        <v>4.6558797719239691E-7</v>
      </c>
      <c r="Y1272" s="22">
        <f>X1272+W1272+SUM($V$1240:V1272)</f>
        <v>3.4138131572239661E-4</v>
      </c>
      <c r="Z1272" s="1">
        <f t="shared" si="584"/>
        <v>6.4836900177725162E-7</v>
      </c>
      <c r="AA1272" s="22">
        <f t="shared" ref="AA1272:AA1299" si="588">($A$15*L1272/1000/$A$13*G1272)/$Q$1240</f>
        <v>2.47489498007291E-2</v>
      </c>
      <c r="AB1272" s="44">
        <f t="shared" ref="AB1272:AB1299" si="589">($U$1240*L1272/1000/$A$13*G1272)/$Q$1240</f>
        <v>3.5393898351977926</v>
      </c>
      <c r="AC1272" s="44">
        <f t="shared" ref="AC1272:AC1299" si="590">($A$14*$S$1240/1000*G1272/1000000*L1272/1000*1000000)/$Q$1240</f>
        <v>0.17123502720620759</v>
      </c>
      <c r="AD1272" s="44">
        <f t="shared" ref="AD1272:AD1292" si="591">($A$14*((L1272/1000)*G1272/10^6)*(1+($A$28/(10^-N1272))+(($A$28*$A$29)/(10^-N1272)^2))*1000000)*$S$1240/1000/$Q$1240</f>
        <v>0.45962884729193415</v>
      </c>
      <c r="AE1272" s="44">
        <f t="shared" si="581"/>
        <v>0.17123502720620754</v>
      </c>
      <c r="AF1272" s="44">
        <f t="shared" si="582"/>
        <v>0.2883500971702711</v>
      </c>
      <c r="AG1272" s="44">
        <f t="shared" si="583"/>
        <v>4.3722915455524394E-5</v>
      </c>
      <c r="AH1272" s="45">
        <f>AD1272+AB1272+SUM($AA$1240:AA1272)</f>
        <v>4.4531326458569467</v>
      </c>
      <c r="AI1272" s="45">
        <f>AD1272+AB1272+SUM($AA$1240:AA1272)</f>
        <v>4.4531326458569467</v>
      </c>
    </row>
    <row r="1273" spans="4:35" ht="14.4" x14ac:dyDescent="0.3">
      <c r="D1273" s="83"/>
      <c r="E1273" s="89">
        <v>41085.550694444442</v>
      </c>
      <c r="F1273" s="86">
        <f t="shared" si="580"/>
        <v>1202.0187499999956</v>
      </c>
      <c r="G1273" s="86">
        <v>10893</v>
      </c>
      <c r="H1273" s="88">
        <v>2.6</v>
      </c>
      <c r="I1273" s="88"/>
      <c r="J1273" s="86">
        <v>33</v>
      </c>
      <c r="K1273" s="86"/>
      <c r="L1273" s="79">
        <v>1037</v>
      </c>
      <c r="M1273" s="86"/>
      <c r="N1273" s="113">
        <v>6.75</v>
      </c>
      <c r="O1273" s="90"/>
      <c r="P1273" s="90"/>
      <c r="Q1273" s="90"/>
      <c r="R1273" s="87"/>
      <c r="S1273" s="87"/>
      <c r="V1273" s="43">
        <f t="shared" si="585"/>
        <v>5.8306695797295823E-6</v>
      </c>
      <c r="W1273" s="43">
        <f t="shared" si="586"/>
        <v>8.3385407498316982E-4</v>
      </c>
      <c r="X1273" s="43">
        <f t="shared" si="587"/>
        <v>1.3601446524721708E-6</v>
      </c>
      <c r="Y1273" s="22">
        <f>X1273+W1273+SUM($V$1240:V1273)</f>
        <v>8.9652595283172152E-4</v>
      </c>
      <c r="Z1273" s="1">
        <f t="shared" si="584"/>
        <v>2.8493649479827761E-6</v>
      </c>
      <c r="AA1273" s="22">
        <f t="shared" si="588"/>
        <v>2.4428262973843977E-2</v>
      </c>
      <c r="AB1273" s="44">
        <f t="shared" si="589"/>
        <v>3.4935278610737184</v>
      </c>
      <c r="AC1273" s="44">
        <f t="shared" si="590"/>
        <v>0.16901623335966101</v>
      </c>
      <c r="AD1273" s="44">
        <f t="shared" si="591"/>
        <v>0.45367316360556709</v>
      </c>
      <c r="AE1273" s="44">
        <f t="shared" si="581"/>
        <v>0.16901623335966098</v>
      </c>
      <c r="AF1273" s="44">
        <f t="shared" si="582"/>
        <v>0.28461377387420833</v>
      </c>
      <c r="AG1273" s="44">
        <f t="shared" si="583"/>
        <v>4.3156371697809642E-5</v>
      </c>
      <c r="AH1273" s="45">
        <f>AD1273+AB1273+SUM($AA$1240:AA1273)</f>
        <v>4.4257432510203492</v>
      </c>
      <c r="AI1273" s="45">
        <f>AD1273+AB1273+SUM($AA$1240:AA1273)</f>
        <v>4.4257432510203492</v>
      </c>
    </row>
    <row r="1274" spans="4:35" ht="14.4" x14ac:dyDescent="0.3">
      <c r="D1274" s="83"/>
      <c r="E1274" s="89">
        <v>41130.648611111108</v>
      </c>
      <c r="F1274" s="86">
        <f t="shared" si="580"/>
        <v>1247.1166666666613</v>
      </c>
      <c r="G1274" s="86">
        <v>11035</v>
      </c>
      <c r="H1274" s="86">
        <v>3.33</v>
      </c>
      <c r="I1274" s="86"/>
      <c r="J1274" s="86">
        <v>34</v>
      </c>
      <c r="K1274" s="86"/>
      <c r="L1274" s="79">
        <v>1037</v>
      </c>
      <c r="M1274" s="86"/>
      <c r="N1274" s="113">
        <v>6.75</v>
      </c>
      <c r="O1274" s="90"/>
      <c r="P1274" s="90"/>
      <c r="Q1274" s="90"/>
      <c r="R1274" s="87"/>
      <c r="S1274" s="87"/>
      <c r="V1274" s="43">
        <f t="shared" si="585"/>
        <v>7.4677421924998115E-6</v>
      </c>
      <c r="W1274" s="43">
        <f t="shared" si="586"/>
        <v>1.0679746421899828E-3</v>
      </c>
      <c r="X1274" s="43">
        <f t="shared" si="587"/>
        <v>1.742031420281665E-6</v>
      </c>
      <c r="Y1274" s="22">
        <f>X1274+W1274+SUM($V$1240:V1274)</f>
        <v>1.1384961489988438E-3</v>
      </c>
      <c r="Z1274" s="1">
        <f t="shared" si="584"/>
        <v>5.9920030220095864E-6</v>
      </c>
      <c r="AA1274" s="22">
        <f t="shared" si="588"/>
        <v>2.4746707235506128E-2</v>
      </c>
      <c r="AB1274" s="44">
        <f t="shared" si="589"/>
        <v>3.5390691220920303</v>
      </c>
      <c r="AC1274" s="44">
        <f t="shared" si="590"/>
        <v>0.17121951116532266</v>
      </c>
      <c r="AD1274" s="44">
        <f t="shared" si="591"/>
        <v>0.45958719915426716</v>
      </c>
      <c r="AE1274" s="44">
        <f t="shared" si="581"/>
        <v>0.17121951116532255</v>
      </c>
      <c r="AF1274" s="44">
        <f t="shared" si="582"/>
        <v>0.28832396903533353</v>
      </c>
      <c r="AG1274" s="44">
        <f t="shared" si="583"/>
        <v>4.3718953611064839E-5</v>
      </c>
      <c r="AH1274" s="45">
        <f>AD1274+AB1274+SUM($AA$1240:AA1274)</f>
        <v>4.5019452548228669</v>
      </c>
      <c r="AI1274" s="45">
        <f>AD1274+AB1274+SUM($AA$1240:AA1274)</f>
        <v>4.5019452548228669</v>
      </c>
    </row>
    <row r="1275" spans="4:35" ht="14.4" x14ac:dyDescent="0.3">
      <c r="D1275" s="83"/>
      <c r="E1275" s="89">
        <v>41157.617361111108</v>
      </c>
      <c r="F1275" s="86">
        <f t="shared" si="580"/>
        <v>1274.0854166666613</v>
      </c>
      <c r="G1275" s="86">
        <v>11623</v>
      </c>
      <c r="H1275" s="88">
        <v>2.5299999999999998</v>
      </c>
      <c r="I1275" s="88"/>
      <c r="J1275" s="86"/>
      <c r="K1275" s="86"/>
      <c r="L1275" s="79">
        <v>1037</v>
      </c>
      <c r="M1275" s="86"/>
      <c r="N1275" s="113">
        <v>6.75</v>
      </c>
      <c r="O1275" s="90"/>
      <c r="P1275" s="90"/>
      <c r="Q1275" s="90"/>
      <c r="R1275" s="87"/>
      <c r="S1275" s="87"/>
      <c r="V1275" s="43">
        <f t="shared" si="585"/>
        <v>5.6736900141214772E-6</v>
      </c>
      <c r="W1275" s="43">
        <f t="shared" si="586"/>
        <v>8.1140415757977665E-4</v>
      </c>
      <c r="X1275" s="43">
        <f t="shared" si="587"/>
        <v>1.3235253733671506E-6</v>
      </c>
      <c r="Y1275" s="22">
        <f>X1275+W1275+SUM($V$1240:V1275)</f>
        <v>8.8718084835584456E-4</v>
      </c>
      <c r="Z1275" s="1">
        <f t="shared" si="584"/>
        <v>4.5964484168108723E-6</v>
      </c>
      <c r="AA1275" s="22">
        <f t="shared" si="588"/>
        <v>2.6065335586614204E-2</v>
      </c>
      <c r="AB1275" s="44">
        <f t="shared" si="589"/>
        <v>3.7276484282805318</v>
      </c>
      <c r="AC1275" s="44">
        <f t="shared" si="590"/>
        <v>0.18034294320566785</v>
      </c>
      <c r="AD1275" s="44">
        <f t="shared" si="591"/>
        <v>0.48407630410240582</v>
      </c>
      <c r="AE1275" s="44">
        <f t="shared" si="581"/>
        <v>0.18034294320566782</v>
      </c>
      <c r="AF1275" s="44">
        <f t="shared" si="582"/>
        <v>0.30368731237858471</v>
      </c>
      <c r="AG1275" s="44">
        <f t="shared" si="583"/>
        <v>4.6048518153276548E-5</v>
      </c>
      <c r="AH1275" s="45">
        <f>AD1275+AB1275+SUM($AA$1240:AA1275)</f>
        <v>4.7410790015461215</v>
      </c>
      <c r="AI1275" s="45">
        <f>AD1275+AB1275+SUM($AA$1240:AA1275)</f>
        <v>4.7410790015461215</v>
      </c>
    </row>
    <row r="1276" spans="4:35" ht="14.4" x14ac:dyDescent="0.3">
      <c r="D1276" s="83"/>
      <c r="E1276" s="89">
        <v>41191.675694444442</v>
      </c>
      <c r="F1276" s="86">
        <f t="shared" si="580"/>
        <v>1308.1437499999956</v>
      </c>
      <c r="G1276" s="86">
        <v>1212</v>
      </c>
      <c r="H1276" s="86">
        <v>0.7</v>
      </c>
      <c r="I1276" s="86"/>
      <c r="J1276" s="83"/>
      <c r="K1276" s="86"/>
      <c r="L1276" s="79">
        <v>1037</v>
      </c>
      <c r="M1276" s="86"/>
      <c r="N1276" s="113">
        <v>6.75</v>
      </c>
      <c r="O1276" s="90"/>
      <c r="P1276" s="90"/>
      <c r="Q1276" s="90"/>
      <c r="R1276" s="87"/>
      <c r="S1276" s="87"/>
      <c r="V1276" s="43">
        <f t="shared" si="585"/>
        <v>1.5697956560810413E-6</v>
      </c>
      <c r="W1276" s="43">
        <f t="shared" si="586"/>
        <v>2.244991740339303E-4</v>
      </c>
      <c r="X1276" s="43">
        <f t="shared" si="587"/>
        <v>3.6619279105019976E-7</v>
      </c>
      <c r="Y1276" s="111">
        <f>Y1275</f>
        <v>8.8718084835584456E-4</v>
      </c>
      <c r="Z1276" s="1">
        <f t="shared" si="584"/>
        <v>-5.3389004708713786E-7</v>
      </c>
      <c r="AA1276" s="22">
        <f t="shared" si="588"/>
        <v>2.7179890502431743E-3</v>
      </c>
      <c r="AB1276" s="44">
        <f t="shared" si="589"/>
        <v>0.38870428418446218</v>
      </c>
      <c r="AC1276" s="44">
        <f t="shared" si="590"/>
        <v>1.880544155254835E-2</v>
      </c>
      <c r="AD1276" s="44">
        <f t="shared" si="591"/>
        <v>5.0477542852285617E-2</v>
      </c>
      <c r="AE1276" s="44">
        <f t="shared" si="581"/>
        <v>1.880544155254834E-2</v>
      </c>
      <c r="AF1276" s="44">
        <f t="shared" si="582"/>
        <v>3.1667299544252313E-2</v>
      </c>
      <c r="AG1276" s="44">
        <f t="shared" si="583"/>
        <v>4.8017554849669764E-6</v>
      </c>
      <c r="AH1276" s="45">
        <f>AD1276+AB1276+SUM($AA$1240:AA1276)</f>
        <v>0.97125408525017454</v>
      </c>
      <c r="AI1276" s="77">
        <f>AI1275</f>
        <v>4.7410790015461215</v>
      </c>
    </row>
    <row r="1277" spans="4:35" ht="14.4" x14ac:dyDescent="0.3">
      <c r="D1277" s="83"/>
      <c r="E1277" s="89">
        <v>42278.665277777778</v>
      </c>
      <c r="F1277" s="86">
        <f t="shared" si="580"/>
        <v>2395.1333333333314</v>
      </c>
      <c r="G1277" s="86">
        <v>5881</v>
      </c>
      <c r="H1277" s="86">
        <v>0</v>
      </c>
      <c r="I1277" s="86"/>
      <c r="J1277" s="86">
        <v>33</v>
      </c>
      <c r="K1277" s="86">
        <v>5</v>
      </c>
      <c r="L1277" s="86">
        <v>1081</v>
      </c>
      <c r="M1277" s="86"/>
      <c r="N1277" s="113">
        <v>6.75</v>
      </c>
      <c r="O1277" s="90"/>
      <c r="P1277" s="90"/>
      <c r="Q1277" s="90"/>
      <c r="R1277" s="87"/>
      <c r="S1277" s="87"/>
      <c r="V1277" s="43">
        <f t="shared" si="585"/>
        <v>0</v>
      </c>
      <c r="W1277" s="43">
        <f t="shared" si="586"/>
        <v>0</v>
      </c>
      <c r="X1277" s="43">
        <f t="shared" si="587"/>
        <v>0</v>
      </c>
      <c r="Y1277" s="22">
        <f>X1277+W1277+SUM($V$1276:V1277)+$Y$1276</f>
        <v>8.887506440119256E-4</v>
      </c>
      <c r="Z1277" s="1">
        <f t="shared" si="584"/>
        <v>-8.1172998414948723E-8</v>
      </c>
      <c r="AA1277" s="22">
        <f t="shared" si="588"/>
        <v>1.3748116382337821E-2</v>
      </c>
      <c r="AB1277" s="44">
        <f t="shared" si="589"/>
        <v>1.9661417461572137</v>
      </c>
      <c r="AC1277" s="44">
        <f t="shared" si="590"/>
        <v>9.512157492413563E-2</v>
      </c>
      <c r="AD1277" s="44">
        <f t="shared" si="591"/>
        <v>0.25532521323644736</v>
      </c>
      <c r="AE1277" s="44">
        <f t="shared" si="581"/>
        <v>9.5121574924135616E-2</v>
      </c>
      <c r="AF1277" s="44">
        <f t="shared" si="582"/>
        <v>0.16017935010068671</v>
      </c>
      <c r="AG1277" s="44">
        <f t="shared" si="583"/>
        <v>2.4288211625042687E-5</v>
      </c>
      <c r="AH1277" s="45">
        <f>AD1277+AB1277+SUM($AA$1240:AA1277)</f>
        <v>2.7672873339894255</v>
      </c>
      <c r="AI1277" s="45">
        <f>AD1277+AB1277+SUM($AA$1276:AA1277)+$AI$1276-$AH$1276</f>
        <v>6.0077579811221895</v>
      </c>
    </row>
    <row r="1278" spans="4:35" ht="14.4" x14ac:dyDescent="0.3">
      <c r="D1278" s="83"/>
      <c r="E1278" s="28">
        <v>42376.658333333333</v>
      </c>
      <c r="F1278" s="86">
        <f t="shared" si="580"/>
        <v>2493.1263888888861</v>
      </c>
      <c r="G1278" s="10">
        <v>5554</v>
      </c>
      <c r="H1278" s="10">
        <v>1.6</v>
      </c>
      <c r="J1278" s="10">
        <v>28</v>
      </c>
      <c r="L1278" s="17">
        <v>1041</v>
      </c>
      <c r="M1278" s="86"/>
      <c r="N1278" s="113">
        <v>6.75</v>
      </c>
      <c r="O1278" s="90"/>
      <c r="P1278" s="90"/>
      <c r="Q1278" s="90"/>
      <c r="R1278" s="87"/>
      <c r="S1278" s="87"/>
      <c r="V1278" s="43">
        <f t="shared" si="585"/>
        <v>3.6019446821443482E-6</v>
      </c>
      <c r="W1278" s="43">
        <f t="shared" si="586"/>
        <v>5.1512029793485928E-4</v>
      </c>
      <c r="X1278" s="43">
        <f t="shared" si="587"/>
        <v>8.4024068435488754E-7</v>
      </c>
      <c r="Y1278" s="22">
        <f>X1278+W1278+SUM($V$1276:V1278)+$Y$1276</f>
        <v>1.4083131273132841E-3</v>
      </c>
      <c r="Z1278" s="1">
        <f t="shared" si="584"/>
        <v>2.4482487627237429E-7</v>
      </c>
      <c r="AA1278" s="22">
        <f t="shared" si="588"/>
        <v>1.2503250477893569E-2</v>
      </c>
      <c r="AB1278" s="44">
        <f t="shared" si="589"/>
        <v>1.7881113342063801</v>
      </c>
      <c r="AC1278" s="44">
        <f t="shared" si="590"/>
        <v>8.6508496440728139E-2</v>
      </c>
      <c r="AD1278" s="44">
        <f t="shared" si="591"/>
        <v>0.23220599867180006</v>
      </c>
      <c r="AE1278" s="44">
        <f t="shared" ref="AE1278" si="592">AD1278/(1+($A$28/(10^-N1278))+(($A$28*$A$29)/(10^-N1278)^2))*1</f>
        <v>8.6508496440728166E-2</v>
      </c>
      <c r="AF1278" s="44">
        <f t="shared" ref="AF1278" si="593">AD1278/(1+($A$28/(10^-N1278))+(($A$28*$A$29)/(10^-N1278)^2))*($A$28/(10^-N1278))</f>
        <v>0.14567541327101641</v>
      </c>
      <c r="AG1278" s="44">
        <f t="shared" ref="AG1278" si="594">AD1278/(1+($A$28/(10^-N1278))+(($A$28*$A$29)/(10^-N1278)^2))*(($A$28*$A$29)/(10^-N1278)^2)</f>
        <v>2.2088960055512359E-5</v>
      </c>
      <c r="AH1278" s="45">
        <f>AD1278+AB1278+SUM($AA$1240:AA1278)</f>
        <v>2.5786409579518383</v>
      </c>
      <c r="AI1278" s="45">
        <f>AD1278+AB1278+SUM($AA$1276:AA1278)+$AI$1276-$AH$1276</f>
        <v>5.8191116050846006</v>
      </c>
    </row>
    <row r="1279" spans="4:35" ht="14.4" x14ac:dyDescent="0.3">
      <c r="D1279" s="16" t="s">
        <v>348</v>
      </c>
      <c r="E1279" s="28">
        <v>42384.711805555555</v>
      </c>
      <c r="F1279" s="86">
        <f t="shared" si="580"/>
        <v>2501.179861111108</v>
      </c>
      <c r="G1279" s="10">
        <v>1110</v>
      </c>
      <c r="H1279" s="10">
        <v>0.3</v>
      </c>
      <c r="L1279" s="17">
        <v>1026</v>
      </c>
      <c r="M1279" s="86"/>
      <c r="N1279" s="113">
        <v>6.75</v>
      </c>
      <c r="O1279" s="90"/>
      <c r="P1279" s="90"/>
      <c r="Q1279" s="90"/>
      <c r="R1279" s="87"/>
      <c r="S1279" s="87"/>
      <c r="V1279" s="43">
        <f t="shared" si="585"/>
        <v>6.6563314911385097E-7</v>
      </c>
      <c r="W1279" s="43">
        <f t="shared" si="586"/>
        <v>9.519334036044051E-5</v>
      </c>
      <c r="X1279" s="43">
        <f t="shared" si="587"/>
        <v>1.5527502560304654E-7</v>
      </c>
      <c r="Y1279" s="111">
        <f>X1279+W1279+SUM($V$1279:V1279)+$Y$1278</f>
        <v>1.5043273758484415E-3</v>
      </c>
      <c r="Z1279" s="1">
        <f t="shared" si="584"/>
        <v>3.6538249533129942E-7</v>
      </c>
      <c r="AA1279" s="22">
        <f t="shared" si="588"/>
        <v>2.4628426517212488E-3</v>
      </c>
      <c r="AB1279" s="44">
        <f t="shared" si="589"/>
        <v>0.35221535933362991</v>
      </c>
      <c r="AC1279" s="44">
        <f t="shared" si="590"/>
        <v>1.7040114100505085E-2</v>
      </c>
      <c r="AD1279" s="44">
        <f t="shared" si="591"/>
        <v>4.5739053098677346E-2</v>
      </c>
      <c r="AE1279" s="44">
        <f t="shared" ref="AE1279:AE1287" si="595">AD1279/(1+($A$28/(10^-N1279))+(($A$28*$A$29)/(10^-N1279)^2))*1</f>
        <v>1.7040114100505085E-2</v>
      </c>
      <c r="AF1279" s="44">
        <f t="shared" ref="AF1279:AF1287" si="596">AD1279/(1+($A$28/(10^-N1279))+(($A$28*$A$29)/(10^-N1279)^2))*($A$28/(10^-N1279))</f>
        <v>2.8694587998961848E-2</v>
      </c>
      <c r="AG1279" s="44">
        <f t="shared" ref="AG1279:AG1287" si="597">AD1279/(1+($A$28/(10^-N1279))+(($A$28*$A$29)/(10^-N1279)^2))*(($A$28*$A$29)/(10^-N1279)^2)</f>
        <v>4.350999210410754E-6</v>
      </c>
      <c r="AH1279" s="45">
        <f>AD1279+AB1279+SUM($AA$1240:AA1279)</f>
        <v>0.95874088015768666</v>
      </c>
      <c r="AI1279" s="77">
        <f>AI1278</f>
        <v>5.8191116050846006</v>
      </c>
    </row>
    <row r="1280" spans="4:35" ht="14.4" x14ac:dyDescent="0.3">
      <c r="D1280" s="83"/>
      <c r="E1280" s="28">
        <v>42387.429166666669</v>
      </c>
      <c r="F1280" s="86">
        <f t="shared" si="580"/>
        <v>2503.8972222222219</v>
      </c>
      <c r="G1280" s="10">
        <v>2047</v>
      </c>
      <c r="H1280" s="10">
        <v>0.43</v>
      </c>
      <c r="J1280" s="10">
        <v>17</v>
      </c>
      <c r="K1280" s="17">
        <v>5</v>
      </c>
      <c r="L1280" s="17">
        <v>1071</v>
      </c>
      <c r="M1280" s="86"/>
      <c r="N1280" s="113">
        <v>6.75</v>
      </c>
      <c r="O1280" s="90"/>
      <c r="P1280" s="90"/>
      <c r="Q1280" s="90"/>
      <c r="R1280" s="87"/>
      <c r="S1280" s="87"/>
      <c r="V1280" s="43">
        <f t="shared" si="585"/>
        <v>9.9591953918584084E-7</v>
      </c>
      <c r="W1280" s="43">
        <f t="shared" si="586"/>
        <v>1.4242816451005087E-4</v>
      </c>
      <c r="X1280" s="43">
        <f t="shared" si="587"/>
        <v>2.3232231169906116E-7</v>
      </c>
      <c r="Y1280" s="22">
        <f>X1280+W1280+SUM($V$1279:V1280)+$Y$1278</f>
        <v>1.5526351668233337E-3</v>
      </c>
      <c r="Z1280" s="1">
        <f t="shared" si="584"/>
        <v>5.8071245090432543E-6</v>
      </c>
      <c r="AA1280" s="22">
        <f t="shared" si="588"/>
        <v>4.7410402249149219E-3</v>
      </c>
      <c r="AB1280" s="44">
        <f t="shared" si="589"/>
        <v>0.67802430872575381</v>
      </c>
      <c r="AC1280" s="44">
        <f t="shared" si="590"/>
        <v>3.2802690960046905E-2</v>
      </c>
      <c r="AD1280" s="44">
        <f t="shared" si="591"/>
        <v>8.80489423223179E-2</v>
      </c>
      <c r="AE1280" s="44">
        <f t="shared" si="595"/>
        <v>3.2802690960046899E-2</v>
      </c>
      <c r="AF1280" s="44">
        <f t="shared" si="596"/>
        <v>5.523787556844565E-2</v>
      </c>
      <c r="AG1280" s="44">
        <f t="shared" si="597"/>
        <v>8.3757938253642058E-6</v>
      </c>
      <c r="AH1280" s="45">
        <f>AD1280+AB1280+SUM($AA$1240:AA1280)</f>
        <v>1.3316007589983661</v>
      </c>
      <c r="AI1280" s="45">
        <f>AD1280+AB1280+SUM($AA$1280:AA1280)+$AI$1279-$AH$1279</f>
        <v>5.6311850161999004</v>
      </c>
    </row>
    <row r="1281" spans="4:37" ht="14.4" x14ac:dyDescent="0.3">
      <c r="D1281" s="83"/>
      <c r="E1281" s="28">
        <v>42391.532638888886</v>
      </c>
      <c r="F1281" s="86">
        <f t="shared" si="580"/>
        <v>2508.0006944444394</v>
      </c>
      <c r="G1281" s="10">
        <v>2181</v>
      </c>
      <c r="H1281" s="10">
        <v>0.73</v>
      </c>
      <c r="J1281" s="10">
        <v>34</v>
      </c>
      <c r="K1281" s="17">
        <v>5</v>
      </c>
      <c r="L1281" s="17">
        <v>1095</v>
      </c>
      <c r="M1281" s="86"/>
      <c r="N1281" s="113">
        <v>6.75</v>
      </c>
      <c r="O1281" s="90"/>
      <c r="P1281" s="90"/>
      <c r="Q1281" s="90"/>
      <c r="R1281" s="87"/>
      <c r="S1281" s="87"/>
      <c r="V1281" s="43">
        <f t="shared" si="585"/>
        <v>1.728635015413115E-6</v>
      </c>
      <c r="W1281" s="43">
        <f t="shared" si="586"/>
        <v>2.4721506373332717E-4</v>
      </c>
      <c r="X1281" s="43">
        <f t="shared" si="587"/>
        <v>4.0324591200713213E-7</v>
      </c>
      <c r="Y1281" s="22">
        <f>X1281+W1281+SUM($V$1279:V1281)+$Y$1278</f>
        <v>1.659321624662331E-3</v>
      </c>
      <c r="Z1281" s="1">
        <f t="shared" si="584"/>
        <v>1.625751741446789E-5</v>
      </c>
      <c r="AA1281" s="22">
        <f t="shared" si="588"/>
        <v>5.1645931076931559E-3</v>
      </c>
      <c r="AB1281" s="44">
        <f t="shared" si="589"/>
        <v>0.73859733424984475</v>
      </c>
      <c r="AC1281" s="44">
        <f t="shared" si="590"/>
        <v>3.5733202759123797E-2</v>
      </c>
      <c r="AD1281" s="44">
        <f t="shared" si="591"/>
        <v>9.5915018452659442E-2</v>
      </c>
      <c r="AE1281" s="44">
        <f t="shared" si="595"/>
        <v>3.5733202759123811E-2</v>
      </c>
      <c r="AF1281" s="44">
        <f t="shared" si="596"/>
        <v>6.0172691626873095E-2</v>
      </c>
      <c r="AG1281" s="44">
        <f t="shared" si="597"/>
        <v>9.1240666625458001E-6</v>
      </c>
      <c r="AH1281" s="45">
        <f>AD1281+AB1281+SUM($AA$1240:AA1281)</f>
        <v>1.4052044537604917</v>
      </c>
      <c r="AI1281" s="45">
        <f>AD1281+AB1281+SUM($AA$1280:AA1281)+$AI$1279-$AH$1279</f>
        <v>5.7047887109620259</v>
      </c>
    </row>
    <row r="1282" spans="4:37" ht="14.4" x14ac:dyDescent="0.3">
      <c r="D1282" s="83"/>
      <c r="E1282" s="28">
        <v>42398.502083333333</v>
      </c>
      <c r="F1282" s="86">
        <f t="shared" si="580"/>
        <v>2514.9701388888861</v>
      </c>
      <c r="G1282" s="10">
        <v>2304</v>
      </c>
      <c r="H1282" s="10">
        <v>2.6</v>
      </c>
      <c r="J1282" s="10">
        <v>19</v>
      </c>
      <c r="L1282" s="17">
        <v>1080</v>
      </c>
      <c r="M1282" s="86"/>
      <c r="N1282" s="113">
        <v>6.75</v>
      </c>
      <c r="O1282" s="90"/>
      <c r="P1282" s="90"/>
      <c r="Q1282" s="90"/>
      <c r="R1282" s="87"/>
      <c r="S1282" s="87"/>
      <c r="V1282" s="43">
        <f t="shared" si="585"/>
        <v>6.0724427638456589E-6</v>
      </c>
      <c r="W1282" s="43">
        <f t="shared" si="586"/>
        <v>8.6843047346366769E-4</v>
      </c>
      <c r="X1282" s="43">
        <f t="shared" si="587"/>
        <v>1.4165440932207756E-6</v>
      </c>
      <c r="Y1282" s="22">
        <f>X1282+W1282+SUM($V$1279:V1282)+$Y$1278</f>
        <v>2.2876227753377311E-3</v>
      </c>
      <c r="Z1282" s="1">
        <f t="shared" si="584"/>
        <v>5.7730691027496256E-5</v>
      </c>
      <c r="AA1282" s="22">
        <f t="shared" si="588"/>
        <v>5.3811185107309218E-3</v>
      </c>
      <c r="AB1282" s="44">
        <f t="shared" si="589"/>
        <v>0.76956300417703472</v>
      </c>
      <c r="AC1282" s="44">
        <f t="shared" si="590"/>
        <v>3.7231316157006838E-2</v>
      </c>
      <c r="AD1282" s="44">
        <f t="shared" si="591"/>
        <v>9.9936252574065979E-2</v>
      </c>
      <c r="AE1282" s="44">
        <f t="shared" si="595"/>
        <v>3.7231316157006838E-2</v>
      </c>
      <c r="AF1282" s="44">
        <f t="shared" si="596"/>
        <v>6.2695429824189755E-2</v>
      </c>
      <c r="AG1282" s="44">
        <f t="shared" si="597"/>
        <v>9.5065928694038645E-6</v>
      </c>
      <c r="AH1282" s="45">
        <f>AD1282+AB1282+SUM($AA$1240:AA1282)</f>
        <v>1.4455724763198192</v>
      </c>
      <c r="AI1282" s="45">
        <f>AD1282+AB1282+SUM($AA$1280:AA1282)+$AI$1279-$AH$1279</f>
        <v>5.7451567335213536</v>
      </c>
    </row>
    <row r="1283" spans="4:37" ht="14.4" x14ac:dyDescent="0.3">
      <c r="D1283" s="83"/>
      <c r="E1283" s="28">
        <v>42403.459027777775</v>
      </c>
      <c r="F1283" s="86">
        <f t="shared" si="580"/>
        <v>2519.9270833333285</v>
      </c>
      <c r="G1283" s="10">
        <v>2710</v>
      </c>
      <c r="H1283" s="10">
        <v>4.0999999999999996</v>
      </c>
      <c r="J1283" s="10">
        <v>20</v>
      </c>
      <c r="L1283" s="17">
        <v>1063</v>
      </c>
      <c r="M1283" s="86"/>
      <c r="N1283" s="113">
        <v>6.75</v>
      </c>
      <c r="O1283" s="90"/>
      <c r="P1283" s="90"/>
      <c r="Q1283" s="90"/>
      <c r="R1283" s="87"/>
      <c r="S1283" s="87"/>
      <c r="V1283" s="43">
        <f t="shared" si="585"/>
        <v>9.4250453339275388E-6</v>
      </c>
      <c r="W1283" s="43">
        <f t="shared" si="586"/>
        <v>1.3478919275273157E-3</v>
      </c>
      <c r="X1283" s="43">
        <f t="shared" si="587"/>
        <v>2.1986197013832288E-6</v>
      </c>
      <c r="Y1283" s="22">
        <f>X1283+W1283+SUM($V$1279:V1283)+$Y$1278</f>
        <v>2.777291350343469E-3</v>
      </c>
      <c r="Z1283" s="1">
        <f t="shared" si="584"/>
        <v>7.9025498269161916E-5</v>
      </c>
      <c r="AA1283" s="22">
        <f t="shared" si="588"/>
        <v>6.2297250865716181E-3</v>
      </c>
      <c r="AB1283" s="44">
        <f t="shared" si="589"/>
        <v>0.89092368868268923</v>
      </c>
      <c r="AC1283" s="44">
        <f t="shared" si="590"/>
        <v>4.3102723682233113E-2</v>
      </c>
      <c r="AD1283" s="44">
        <f t="shared" si="591"/>
        <v>0.11569627735889643</v>
      </c>
      <c r="AE1283" s="44">
        <f t="shared" si="595"/>
        <v>4.3102723682233127E-2</v>
      </c>
      <c r="AF1283" s="44">
        <f t="shared" si="596"/>
        <v>7.2582547886701945E-2</v>
      </c>
      <c r="AG1283" s="44">
        <f t="shared" si="597"/>
        <v>1.1005789961370644E-5</v>
      </c>
      <c r="AH1283" s="45">
        <f>AD1283+AB1283+SUM($AA$1240:AA1283)</f>
        <v>1.5889229106968756</v>
      </c>
      <c r="AI1283" s="45">
        <f>AD1283+AB1283+SUM($AA$1280:AA1283)+$AI$1279-$AH$1279</f>
        <v>5.8885071678984096</v>
      </c>
    </row>
    <row r="1284" spans="4:37" ht="14.4" x14ac:dyDescent="0.3">
      <c r="D1284" s="83"/>
      <c r="E1284" s="28">
        <v>42412.522916666669</v>
      </c>
      <c r="F1284" s="86">
        <f t="shared" si="580"/>
        <v>2528.9909722222219</v>
      </c>
      <c r="G1284" s="10">
        <v>2862</v>
      </c>
      <c r="H1284" s="10">
        <v>7.32</v>
      </c>
      <c r="J1284" s="10">
        <v>18</v>
      </c>
      <c r="L1284" s="17">
        <v>1046</v>
      </c>
      <c r="M1284" s="86"/>
      <c r="N1284" s="113">
        <v>6.75</v>
      </c>
      <c r="O1284" s="90"/>
      <c r="P1284" s="90"/>
      <c r="Q1284" s="90"/>
      <c r="R1284" s="87"/>
      <c r="S1284" s="87"/>
      <c r="V1284" s="43">
        <f t="shared" si="585"/>
        <v>1.6558046281621201E-5</v>
      </c>
      <c r="W1284" s="43">
        <f t="shared" si="586"/>
        <v>2.3679946491377258E-3</v>
      </c>
      <c r="X1284" s="43">
        <f t="shared" si="587"/>
        <v>3.8625646329933686E-6</v>
      </c>
      <c r="Y1284" s="22">
        <f>X1284+W1284+SUM($V$1279:V1284)+$Y$1278</f>
        <v>3.8156160631671104E-3</v>
      </c>
      <c r="Z1284" s="1">
        <f t="shared" si="584"/>
        <v>1.0295753754779586E-4</v>
      </c>
      <c r="AA1284" s="22">
        <f t="shared" si="588"/>
        <v>6.4739246527322231E-3</v>
      </c>
      <c r="AB1284" s="44">
        <f t="shared" si="589"/>
        <v>0.92584708822843864</v>
      </c>
      <c r="AC1284" s="44">
        <f t="shared" si="590"/>
        <v>4.4792311308857323E-2</v>
      </c>
      <c r="AD1284" s="44">
        <f t="shared" si="591"/>
        <v>0.12023146636721069</v>
      </c>
      <c r="AE1284" s="44">
        <f t="shared" si="595"/>
        <v>4.4792311308857302E-2</v>
      </c>
      <c r="AF1284" s="44">
        <f t="shared" si="596"/>
        <v>7.5427717851419926E-2</v>
      </c>
      <c r="AG1284" s="44">
        <f t="shared" si="597"/>
        <v>1.1437206933463787E-5</v>
      </c>
      <c r="AH1284" s="45">
        <f>AD1284+AB1284+SUM($AA$1240:AA1284)</f>
        <v>1.6348554239036717</v>
      </c>
      <c r="AI1284" s="45">
        <f>AD1284+AB1284+SUM($AA$1280:AA1284)+$AI$1279-$AH$1279</f>
        <v>5.9344396811052063</v>
      </c>
    </row>
    <row r="1285" spans="4:37" ht="14.4" x14ac:dyDescent="0.3">
      <c r="D1285" s="83"/>
      <c r="E1285" s="28">
        <v>42440.515277777777</v>
      </c>
      <c r="F1285" s="86">
        <f t="shared" si="580"/>
        <v>2556.9833333333299</v>
      </c>
      <c r="G1285" s="10">
        <v>3176</v>
      </c>
      <c r="H1285" s="10">
        <v>39.909999999999997</v>
      </c>
      <c r="J1285" s="10">
        <v>16</v>
      </c>
      <c r="K1285" s="17">
        <v>5</v>
      </c>
      <c r="L1285" s="17">
        <v>1090</v>
      </c>
      <c r="M1285" s="86"/>
      <c r="N1285" s="113">
        <v>6.75</v>
      </c>
      <c r="O1285" s="90"/>
      <c r="P1285" s="90"/>
      <c r="Q1285" s="90"/>
      <c r="R1285" s="87"/>
      <c r="S1285" s="87"/>
      <c r="V1285" s="43">
        <f t="shared" si="585"/>
        <v>9.4075070466003363E-5</v>
      </c>
      <c r="W1285" s="43">
        <f t="shared" si="586"/>
        <v>1.3453837469219772E-2</v>
      </c>
      <c r="X1285" s="43">
        <f t="shared" si="587"/>
        <v>2.1945284718262415E-5</v>
      </c>
      <c r="Y1285" s="22">
        <f>X1285+W1285+SUM($V$1279:V1285)+$Y$1278</f>
        <v>1.5013616673800429E-2</v>
      </c>
      <c r="Z1285" s="1">
        <f t="shared" si="584"/>
        <v>3.1592037045629777E-4</v>
      </c>
      <c r="AA1285" s="22">
        <f t="shared" si="588"/>
        <v>7.4864050062647637E-3</v>
      </c>
      <c r="AB1285" s="44">
        <f t="shared" si="589"/>
        <v>1.0706436432533701</v>
      </c>
      <c r="AC1285" s="44">
        <f t="shared" si="590"/>
        <v>5.1797541925866677E-2</v>
      </c>
      <c r="AD1285" s="44">
        <f t="shared" si="591"/>
        <v>0.13903489768639268</v>
      </c>
      <c r="AE1285" s="44">
        <f t="shared" si="595"/>
        <v>5.1797541925866677E-2</v>
      </c>
      <c r="AF1285" s="44">
        <f t="shared" si="596"/>
        <v>8.7224129847677578E-2</v>
      </c>
      <c r="AG1285" s="44">
        <f t="shared" si="597"/>
        <v>1.3225912848434718E-5</v>
      </c>
      <c r="AH1285" s="45">
        <f>AD1285+AB1285+SUM($AA$1240:AA1285)</f>
        <v>1.8059418152540498</v>
      </c>
      <c r="AI1285" s="45">
        <f>AD1285+AB1285+SUM($AA$1280:AA1285)+$AI$1279-$AH$1279</f>
        <v>6.105526072455584</v>
      </c>
    </row>
    <row r="1286" spans="4:37" ht="14.4" x14ac:dyDescent="0.3">
      <c r="D1286" s="83"/>
      <c r="E1286" s="28">
        <v>42461.479861111111</v>
      </c>
      <c r="F1286" s="86">
        <f t="shared" si="580"/>
        <v>2577.9479166666642</v>
      </c>
      <c r="G1286" s="10">
        <v>3369</v>
      </c>
      <c r="H1286" s="10">
        <v>87.22</v>
      </c>
      <c r="J1286" s="10">
        <v>18</v>
      </c>
      <c r="L1286" s="17">
        <v>1071</v>
      </c>
      <c r="M1286" s="86"/>
      <c r="N1286" s="113">
        <v>6.75</v>
      </c>
      <c r="O1286" s="90"/>
      <c r="P1286" s="90"/>
      <c r="Q1286" s="90"/>
      <c r="R1286" s="87"/>
      <c r="S1286" s="87"/>
      <c r="V1286" s="43">
        <f t="shared" si="585"/>
        <v>2.0200954001811406E-4</v>
      </c>
      <c r="W1286" s="43">
        <f t="shared" si="586"/>
        <v>2.888973141527125E-2</v>
      </c>
      <c r="X1286" s="43">
        <f t="shared" si="587"/>
        <v>4.71236093637026E-5</v>
      </c>
      <c r="Y1286" s="22">
        <f>X1286+W1286+SUM($V$1279:V1286)+$Y$1278</f>
        <v>3.0676698484515458E-2</v>
      </c>
      <c r="Z1286" s="1">
        <f t="shared" si="584"/>
        <v>4.7839898726844044E-4</v>
      </c>
      <c r="AA1286" s="22">
        <f t="shared" si="588"/>
        <v>7.8029137849234837E-3</v>
      </c>
      <c r="AB1286" s="44">
        <f t="shared" si="589"/>
        <v>1.1159081075217707</v>
      </c>
      <c r="AC1286" s="44">
        <f t="shared" si="590"/>
        <v>5.3987428355836843E-2</v>
      </c>
      <c r="AD1286" s="44">
        <f t="shared" si="591"/>
        <v>0.14491298812109865</v>
      </c>
      <c r="AE1286" s="44">
        <f t="shared" si="595"/>
        <v>5.3987428355836822E-2</v>
      </c>
      <c r="AF1286" s="44">
        <f t="shared" si="596"/>
        <v>9.0911774689835537E-2</v>
      </c>
      <c r="AG1286" s="44">
        <f t="shared" si="597"/>
        <v>1.3785075426307769E-5</v>
      </c>
      <c r="AH1286" s="45">
        <f>AD1286+AB1286+SUM($AA$1240:AA1286)</f>
        <v>1.86488728374208</v>
      </c>
      <c r="AI1286" s="45">
        <f>AD1286+AB1286+SUM($AA$1280:AA1286)+$AI$1279-$AH$1279</f>
        <v>6.1644715409436142</v>
      </c>
    </row>
    <row r="1287" spans="4:37" ht="14.4" x14ac:dyDescent="0.3">
      <c r="D1287" s="83"/>
      <c r="E1287" s="28">
        <v>42474.618750000001</v>
      </c>
      <c r="F1287" s="86">
        <f t="shared" si="580"/>
        <v>2591.0868055555547</v>
      </c>
      <c r="G1287" s="10">
        <v>3630</v>
      </c>
      <c r="H1287" s="10">
        <v>126.96</v>
      </c>
      <c r="J1287" s="10">
        <v>18</v>
      </c>
      <c r="L1287" s="17">
        <v>1060</v>
      </c>
      <c r="M1287" s="86"/>
      <c r="N1287" s="113">
        <v>6.75</v>
      </c>
      <c r="O1287" s="90"/>
      <c r="P1287" s="90"/>
      <c r="Q1287" s="90"/>
      <c r="R1287" s="87"/>
      <c r="S1287" s="87"/>
      <c r="V1287" s="43">
        <f t="shared" si="585"/>
        <v>2.9103090217083886E-4</v>
      </c>
      <c r="W1287" s="43">
        <f t="shared" si="586"/>
        <v>4.1620829375215128E-2</v>
      </c>
      <c r="X1287" s="43">
        <f t="shared" si="587"/>
        <v>6.7889994430138265E-5</v>
      </c>
      <c r="Y1287" s="22">
        <f>X1287+W1287+SUM($V$1279:V1287)+$Y$1278</f>
        <v>4.3719593731696614E-2</v>
      </c>
      <c r="Z1287" s="1">
        <f t="shared" si="584"/>
        <v>6.3384413025654952E-4</v>
      </c>
      <c r="AA1287" s="22">
        <f t="shared" si="588"/>
        <v>8.3210631291756876E-3</v>
      </c>
      <c r="AB1287" s="44">
        <f t="shared" si="589"/>
        <v>1.1900095355389959</v>
      </c>
      <c r="AC1287" s="44">
        <f t="shared" si="590"/>
        <v>5.7572441771528954E-2</v>
      </c>
      <c r="AD1287" s="44">
        <f t="shared" si="591"/>
        <v>0.15453587667763438</v>
      </c>
      <c r="AE1287" s="44">
        <f t="shared" si="595"/>
        <v>5.7572441771528961E-2</v>
      </c>
      <c r="AF1287" s="44">
        <f t="shared" si="596"/>
        <v>9.6948734438302694E-2</v>
      </c>
      <c r="AG1287" s="44">
        <f t="shared" si="597"/>
        <v>1.4700467802731239E-5</v>
      </c>
      <c r="AH1287" s="45">
        <f>AD1287+AB1287+SUM($AA$1240:AA1287)</f>
        <v>1.9569326634450164</v>
      </c>
      <c r="AI1287" s="45">
        <f>AD1287+AB1287+SUM($AA$1280:AA1287)+$AI$1279-$AH$1279</f>
        <v>6.2565169206465505</v>
      </c>
    </row>
    <row r="1288" spans="4:37" ht="14.4" x14ac:dyDescent="0.3">
      <c r="D1288" s="83"/>
      <c r="E1288" s="28">
        <v>42507.469444444447</v>
      </c>
      <c r="F1288" s="86">
        <f t="shared" si="580"/>
        <v>2623.9375</v>
      </c>
      <c r="G1288" s="10">
        <v>3756</v>
      </c>
      <c r="H1288" s="10">
        <v>238.59</v>
      </c>
      <c r="J1288" s="10">
        <v>19</v>
      </c>
      <c r="L1288" s="17">
        <v>1057</v>
      </c>
      <c r="M1288" s="86"/>
      <c r="N1288" s="113">
        <v>6.75</v>
      </c>
      <c r="O1288" s="90"/>
      <c r="P1288" s="90"/>
      <c r="Q1288" s="90"/>
      <c r="R1288" s="87"/>
      <c r="S1288" s="87"/>
      <c r="V1288" s="43">
        <f t="shared" si="585"/>
        <v>5.4537289665613023E-4</v>
      </c>
      <c r="W1288" s="43">
        <f t="shared" si="586"/>
        <v>7.7994715022623645E-2</v>
      </c>
      <c r="X1288" s="43">
        <f t="shared" si="587"/>
        <v>1.2722141408405733E-4</v>
      </c>
      <c r="Y1288" s="22">
        <f>X1288+W1288+SUM($V$1279:V1288)+$Y$1278</f>
        <v>8.0698183695415177E-2</v>
      </c>
      <c r="Z1288" s="1">
        <f t="shared" si="584"/>
        <v>9.9360432290907809E-4</v>
      </c>
      <c r="AA1288" s="22">
        <f t="shared" si="588"/>
        <v>8.5855257967241937E-3</v>
      </c>
      <c r="AB1288" s="44">
        <f t="shared" si="589"/>
        <v>1.2278307960307404</v>
      </c>
      <c r="AC1288" s="44">
        <f t="shared" si="590"/>
        <v>5.9402227376062412E-2</v>
      </c>
      <c r="AD1288" s="44">
        <f t="shared" si="591"/>
        <v>0.15944738492407678</v>
      </c>
      <c r="AE1288" s="44">
        <f t="shared" ref="AE1288:AE1291" si="598">AD1288/(1+($A$28/(10^-N1288))+(($A$28*$A$29)/(10^-N1288)^2))*1</f>
        <v>5.9402227376062398E-2</v>
      </c>
      <c r="AF1288" s="44">
        <f t="shared" ref="AF1288:AF1291" si="599">AD1288/(1+($A$28/(10^-N1288))+(($A$28*$A$29)/(10^-N1288)^2))*($A$28/(10^-N1288))</f>
        <v>0.10002998986528144</v>
      </c>
      <c r="AG1288" s="44">
        <f t="shared" ref="AG1288:AG1291" si="600">AD1288/(1+($A$28/(10^-N1288))+(($A$28*$A$29)/(10^-N1288)^2))*(($A$28*$A$29)/(10^-N1288)^2)</f>
        <v>1.5167682732959317E-5</v>
      </c>
      <c r="AH1288" s="45">
        <f>AD1288+AB1288+SUM($AA$1240:AA1288)</f>
        <v>2.0082509579799277</v>
      </c>
      <c r="AI1288" s="45">
        <f>AD1288+AB1288+SUM($AA$1280:AA1288)+$AI$1279-$AH$1279</f>
        <v>6.3078352151814618</v>
      </c>
    </row>
    <row r="1289" spans="4:37" ht="14.4" x14ac:dyDescent="0.3">
      <c r="D1289" s="121"/>
      <c r="E1289" s="28">
        <v>42548.487500000003</v>
      </c>
      <c r="F1289" s="86">
        <f t="shared" si="580"/>
        <v>2664.9555555555562</v>
      </c>
      <c r="G1289" s="10">
        <v>4094</v>
      </c>
      <c r="H1289" s="10">
        <v>413.48</v>
      </c>
      <c r="J1289" s="10">
        <v>20</v>
      </c>
      <c r="L1289" s="17">
        <v>1040</v>
      </c>
      <c r="M1289" s="86"/>
      <c r="N1289" s="113">
        <v>6.75</v>
      </c>
      <c r="O1289" s="90"/>
      <c r="P1289" s="90"/>
      <c r="Q1289" s="90"/>
      <c r="R1289" s="87"/>
      <c r="S1289" s="87"/>
      <c r="V1289" s="43">
        <f t="shared" si="585"/>
        <v>9.2993838296107523E-4</v>
      </c>
      <c r="W1289" s="43">
        <f t="shared" si="586"/>
        <v>0.13299208598805828</v>
      </c>
      <c r="X1289" s="43">
        <f t="shared" si="587"/>
        <v>2.1693061172775051E-4</v>
      </c>
      <c r="Y1289" s="22">
        <f>X1289+W1289+SUM($V$1279:V1289)+$Y$1278</f>
        <v>0.13671520224145461</v>
      </c>
      <c r="Z1289" s="1">
        <f t="shared" si="584"/>
        <v>1.2214898636724949E-3</v>
      </c>
      <c r="AA1289" s="22">
        <f t="shared" si="588"/>
        <v>9.207622472290419E-3</v>
      </c>
      <c r="AB1289" s="44">
        <f t="shared" si="589"/>
        <v>1.3167979105037984</v>
      </c>
      <c r="AC1289" s="44">
        <f t="shared" si="590"/>
        <v>6.370643995975496E-2</v>
      </c>
      <c r="AD1289" s="44">
        <f t="shared" si="591"/>
        <v>0.17100074699385737</v>
      </c>
      <c r="AE1289" s="44">
        <f t="shared" si="598"/>
        <v>6.3706439959754946E-2</v>
      </c>
      <c r="AF1289" s="44">
        <f t="shared" si="599"/>
        <v>0.10727804031967035</v>
      </c>
      <c r="AG1289" s="44">
        <f t="shared" si="600"/>
        <v>1.6266714432079875E-5</v>
      </c>
      <c r="AH1289" s="45">
        <f>AD1289+AB1289+SUM($AA$1240:AA1289)</f>
        <v>2.1179790569950567</v>
      </c>
      <c r="AI1289" s="45">
        <f>AD1289+AB1289+SUM($AA$1280:AA1289)+$AI$1279-$AH$1279</f>
        <v>6.4175633141965909</v>
      </c>
    </row>
    <row r="1290" spans="4:37" ht="14.4" x14ac:dyDescent="0.3">
      <c r="D1290" s="83"/>
      <c r="E1290" s="28">
        <v>42576.464583333334</v>
      </c>
      <c r="F1290" s="86">
        <f t="shared" si="580"/>
        <v>2692.9326388888876</v>
      </c>
      <c r="G1290" s="10">
        <v>4134</v>
      </c>
      <c r="H1290" s="10">
        <v>577.91</v>
      </c>
      <c r="J1290" s="10">
        <v>22</v>
      </c>
      <c r="L1290" s="17">
        <v>1022</v>
      </c>
      <c r="M1290" s="86"/>
      <c r="N1290" s="113">
        <v>6.75</v>
      </c>
      <c r="O1290" s="90"/>
      <c r="P1290" s="90"/>
      <c r="Q1290" s="90"/>
      <c r="R1290" s="87"/>
      <c r="S1290" s="87"/>
      <c r="V1290" s="43">
        <f t="shared" si="585"/>
        <v>1.2772544716532883E-3</v>
      </c>
      <c r="W1290" s="43">
        <f t="shared" si="586"/>
        <v>0.18266235659815341</v>
      </c>
      <c r="X1290" s="43">
        <f t="shared" si="587"/>
        <v>2.979504867682725E-4</v>
      </c>
      <c r="Y1290" s="22">
        <f>X1290+W1290+SUM($V$1279:V1290)+$Y$1278</f>
        <v>0.18774374719824355</v>
      </c>
      <c r="Z1290" s="1">
        <f t="shared" si="584"/>
        <v>1.4031515165807073E-3</v>
      </c>
      <c r="AA1290" s="22">
        <f t="shared" si="588"/>
        <v>9.1366648540684419E-3</v>
      </c>
      <c r="AB1290" s="44">
        <f t="shared" si="589"/>
        <v>1.3066501396009176</v>
      </c>
      <c r="AC1290" s="44">
        <f t="shared" si="590"/>
        <v>6.3215492675746582E-2</v>
      </c>
      <c r="AD1290" s="44">
        <f t="shared" si="591"/>
        <v>0.16968294690405372</v>
      </c>
      <c r="AE1290" s="44">
        <f t="shared" si="598"/>
        <v>6.3215492675746582E-2</v>
      </c>
      <c r="AF1290" s="44">
        <f t="shared" si="599"/>
        <v>0.10645131287167681</v>
      </c>
      <c r="AG1290" s="44">
        <f t="shared" si="600"/>
        <v>1.6141356630337786E-5</v>
      </c>
      <c r="AH1290" s="45">
        <f>AD1290+AB1290+SUM($AA$1240:AA1290)</f>
        <v>2.1156501508564407</v>
      </c>
      <c r="AI1290" s="45">
        <f>AD1290+AB1290+SUM($AA$1280:AA1290)+$AI$1279-$AH$1279</f>
        <v>6.4152344080579748</v>
      </c>
    </row>
    <row r="1291" spans="4:37" ht="14.4" x14ac:dyDescent="0.3">
      <c r="D1291" s="16" t="s">
        <v>409</v>
      </c>
      <c r="E1291" s="28">
        <v>42605.526388888888</v>
      </c>
      <c r="F1291" s="86">
        <f t="shared" si="580"/>
        <v>2721.9944444444409</v>
      </c>
      <c r="G1291" s="10">
        <v>4438</v>
      </c>
      <c r="H1291" s="10">
        <v>732.9</v>
      </c>
      <c r="J1291" s="10">
        <v>21</v>
      </c>
      <c r="K1291" s="17">
        <v>5</v>
      </c>
      <c r="L1291" s="17">
        <v>1083</v>
      </c>
      <c r="M1291" s="86"/>
      <c r="N1291" s="113">
        <v>6.75</v>
      </c>
      <c r="O1291" s="90"/>
      <c r="P1291" s="90"/>
      <c r="Q1291" s="90"/>
      <c r="R1291" s="87"/>
      <c r="S1291" s="87"/>
      <c r="V1291" s="43">
        <f t="shared" si="585"/>
        <v>1.7164829934676457E-3</v>
      </c>
      <c r="W1291" s="43">
        <f t="shared" si="586"/>
        <v>0.24547718219503148</v>
      </c>
      <c r="X1291" s="43">
        <f t="shared" si="587"/>
        <v>4.0041115907870077E-4</v>
      </c>
      <c r="Y1291" s="22">
        <f>X1291+W1291+SUM($V$1279:V1291)+$Y$1278</f>
        <v>0.25237751646089968</v>
      </c>
      <c r="Z1291" s="1">
        <f t="shared" si="584"/>
        <v>1.7394065139516432E-3</v>
      </c>
      <c r="AA1291" s="22">
        <f t="shared" si="588"/>
        <v>1.0393984888810768E-2</v>
      </c>
      <c r="AB1291" s="44">
        <f t="shared" si="589"/>
        <v>1.4864616381246416</v>
      </c>
      <c r="AC1291" s="44">
        <f t="shared" si="590"/>
        <v>7.1914739798938421E-2</v>
      </c>
      <c r="AD1291" s="44">
        <f t="shared" si="591"/>
        <v>0.19303345522455811</v>
      </c>
      <c r="AE1291" s="44">
        <f t="shared" si="598"/>
        <v>7.1914739798938435E-2</v>
      </c>
      <c r="AF1291" s="44">
        <f t="shared" si="599"/>
        <v>0.1211003528152383</v>
      </c>
      <c r="AG1291" s="44">
        <f t="shared" si="600"/>
        <v>1.8362610381394176E-5</v>
      </c>
      <c r="AH1291" s="45">
        <f>AD1291+AB1291+SUM($AA$1240:AA1291)</f>
        <v>2.3292061425894799</v>
      </c>
      <c r="AI1291" s="45">
        <f>AD1291+AB1291+SUM($AA$1280:AA1291)+$AI$1279-$AH$1279</f>
        <v>6.628790399791014</v>
      </c>
      <c r="AJ1291" s="1">
        <f>LINEST(AI1289:AI1291,F1289:F1291,TRUE,TRUE)</f>
        <v>3.7267551254764257E-3</v>
      </c>
      <c r="AK1291" s="1">
        <f>AJ1291/Z1291</f>
        <v>2.1425440778704776</v>
      </c>
    </row>
    <row r="1292" spans="4:37" ht="14.4" x14ac:dyDescent="0.3">
      <c r="D1292" s="83"/>
      <c r="E1292" s="28">
        <v>42640.611111111109</v>
      </c>
      <c r="F1292" s="86">
        <f t="shared" si="580"/>
        <v>2757.0791666666628</v>
      </c>
      <c r="G1292" s="10">
        <v>2013</v>
      </c>
      <c r="H1292" s="10">
        <v>11.97</v>
      </c>
      <c r="J1292" s="10">
        <v>42</v>
      </c>
      <c r="L1292" s="17">
        <v>1293</v>
      </c>
      <c r="M1292" s="86"/>
      <c r="N1292" s="113">
        <v>6.75</v>
      </c>
      <c r="O1292" s="90"/>
      <c r="P1292" s="90"/>
      <c r="Q1292" s="90"/>
      <c r="R1292" s="87"/>
      <c r="S1292" s="87"/>
      <c r="V1292" s="43">
        <f t="shared" si="585"/>
        <v>3.3470253514608147E-5</v>
      </c>
      <c r="W1292" s="43">
        <f t="shared" si="586"/>
        <v>4.7866384644574839E-3</v>
      </c>
      <c r="X1292" s="43">
        <f t="shared" si="587"/>
        <v>7.8077458707398591E-6</v>
      </c>
      <c r="Y1292" s="22">
        <f>X1292+W1292+SUM($V$1279:V1292)+$Y$1278</f>
        <v>1.132783957063232E-2</v>
      </c>
      <c r="Z1292" s="1">
        <f t="shared" ref="Z1292" si="601">LINEST(Y1289:Y1292,E1289:E1292,TRUE,TRUE)</f>
        <v>-1.14472642250317E-3</v>
      </c>
      <c r="AA1292" s="22">
        <f t="shared" si="588"/>
        <v>5.6287067940606677E-3</v>
      </c>
      <c r="AB1292" s="44">
        <f t="shared" si="589"/>
        <v>0.80497102998771231</v>
      </c>
      <c r="AC1292" s="44">
        <f t="shared" si="590"/>
        <v>3.8944349912914261E-2</v>
      </c>
      <c r="AD1292" s="44">
        <f t="shared" si="591"/>
        <v>0.10453437565347387</v>
      </c>
      <c r="AE1292" s="44">
        <f t="shared" ref="AE1292" si="602">AD1292/(1+($A$28/(10^-N1292))+(($A$28*$A$29)/(10^-N1292)^2))*1</f>
        <v>3.8944349912914261E-2</v>
      </c>
      <c r="AF1292" s="44">
        <f t="shared" ref="AF1292" si="603">AD1292/(1+($A$28/(10^-N1292))+(($A$28*$A$29)/(10^-N1292)^2))*($A$28/(10^-N1292))</f>
        <v>6.5580081744015847E-2</v>
      </c>
      <c r="AG1292" s="44">
        <f t="shared" ref="AG1292" si="604">AD1292/(1+($A$28/(10^-N1292))+(($A$28*$A$29)/(10^-N1292)^2))*(($A$28*$A$29)/(10^-N1292)^2)</f>
        <v>9.9439965437806246E-6</v>
      </c>
      <c r="AH1292" s="45">
        <f>AD1292+AB1292+SUM($AA$1240:AA1292)</f>
        <v>1.5648451616755268</v>
      </c>
      <c r="AI1292" s="45">
        <f>AD1292+AB1292+SUM($AA$1280:AA1292)+$AI$1279-$AH$1279</f>
        <v>5.8644294188770614</v>
      </c>
    </row>
    <row r="1293" spans="4:37" ht="14.4" x14ac:dyDescent="0.3">
      <c r="D1293" s="83"/>
      <c r="E1293" s="28">
        <v>42754.618750000001</v>
      </c>
      <c r="F1293" s="86">
        <f t="shared" si="580"/>
        <v>2871.0868055555547</v>
      </c>
      <c r="G1293" s="10">
        <v>2609</v>
      </c>
      <c r="H1293" s="10">
        <v>248.1</v>
      </c>
      <c r="J1293" s="10">
        <v>18</v>
      </c>
      <c r="L1293" s="17">
        <v>1272</v>
      </c>
      <c r="M1293" s="86"/>
      <c r="N1293" s="113">
        <v>6.75</v>
      </c>
      <c r="O1293" s="90"/>
      <c r="P1293" s="90"/>
      <c r="Q1293" s="90"/>
      <c r="R1293" s="87"/>
      <c r="S1293" s="87"/>
      <c r="V1293" s="43">
        <f t="shared" si="585"/>
        <v>6.8246471482594619E-4</v>
      </c>
      <c r="W1293" s="43">
        <f t="shared" si="586"/>
        <v>9.7600451493297491E-2</v>
      </c>
      <c r="X1293" s="43">
        <f t="shared" si="587"/>
        <v>1.5920139525630727E-4</v>
      </c>
      <c r="Y1293" s="22"/>
      <c r="Z1293" s="22"/>
      <c r="AA1293" s="22">
        <f t="shared" si="588"/>
        <v>7.1767450261221027E-3</v>
      </c>
      <c r="AB1293" s="44">
        <f t="shared" si="589"/>
        <v>1.0263586374285092</v>
      </c>
      <c r="AC1293" s="44">
        <f t="shared" si="590"/>
        <v>4.9655041514683987E-2</v>
      </c>
      <c r="AD1293" s="44"/>
      <c r="AE1293" s="44"/>
      <c r="AF1293" s="44"/>
      <c r="AG1293" s="44"/>
      <c r="AH1293" s="45"/>
      <c r="AI1293" s="45"/>
    </row>
    <row r="1294" spans="4:37" ht="14.4" x14ac:dyDescent="0.3">
      <c r="D1294" s="83"/>
      <c r="E1294" s="28">
        <v>42814.61041666667</v>
      </c>
      <c r="F1294" s="86">
        <f t="shared" si="580"/>
        <v>2931.0784722222234</v>
      </c>
      <c r="G1294" s="10">
        <v>2608</v>
      </c>
      <c r="H1294" s="10">
        <v>394.2</v>
      </c>
      <c r="J1294" s="10">
        <v>19</v>
      </c>
      <c r="L1294" s="17">
        <v>1252</v>
      </c>
      <c r="M1294" s="86"/>
      <c r="N1294" s="113">
        <v>6.75</v>
      </c>
      <c r="O1294" s="90"/>
      <c r="P1294" s="90"/>
      <c r="Q1294" s="90"/>
      <c r="R1294" s="87"/>
      <c r="S1294" s="87"/>
      <c r="V1294" s="43">
        <f t="shared" si="585"/>
        <v>1.0673018823931495E-3</v>
      </c>
      <c r="W1294" s="43">
        <f t="shared" si="586"/>
        <v>0.1526366760628565</v>
      </c>
      <c r="X1294" s="43">
        <f t="shared" si="587"/>
        <v>2.4897396912308846E-4</v>
      </c>
      <c r="Y1294" s="22"/>
      <c r="Z1294" s="22"/>
      <c r="AA1294" s="22">
        <f t="shared" si="588"/>
        <v>7.061195609541689E-3</v>
      </c>
      <c r="AB1294" s="44">
        <f t="shared" si="589"/>
        <v>1.009833716823769</v>
      </c>
      <c r="AC1294" s="44">
        <f t="shared" si="590"/>
        <v>4.885556890468961E-2</v>
      </c>
      <c r="AD1294" s="44"/>
      <c r="AE1294" s="44"/>
      <c r="AF1294" s="44"/>
      <c r="AG1294" s="44"/>
      <c r="AH1294" s="45"/>
      <c r="AI1294" s="45"/>
    </row>
    <row r="1295" spans="4:37" ht="14.4" x14ac:dyDescent="0.3">
      <c r="D1295" s="16" t="s">
        <v>164</v>
      </c>
      <c r="E1295" s="28">
        <v>42818.445833333331</v>
      </c>
      <c r="F1295" s="86">
        <f t="shared" si="580"/>
        <v>2934.9138888888847</v>
      </c>
      <c r="G1295" s="10">
        <v>2460</v>
      </c>
      <c r="H1295" s="10">
        <v>379.2</v>
      </c>
      <c r="J1295" s="10">
        <v>19</v>
      </c>
      <c r="L1295" s="17">
        <v>1148</v>
      </c>
      <c r="M1295" s="86"/>
      <c r="N1295" s="113">
        <v>6.75</v>
      </c>
      <c r="O1295" s="90"/>
      <c r="P1295" s="90"/>
      <c r="Q1295" s="90"/>
      <c r="R1295" s="87"/>
      <c r="S1295" s="87"/>
      <c r="V1295" s="43">
        <f t="shared" si="585"/>
        <v>9.4140509254476989E-4</v>
      </c>
      <c r="W1295" s="43">
        <f t="shared" si="586"/>
        <v>0.13463195982797768</v>
      </c>
      <c r="X1295" s="43">
        <f t="shared" si="587"/>
        <v>2.1960549897842495E-4</v>
      </c>
      <c r="Y1295" s="22"/>
      <c r="Z1295" s="22"/>
      <c r="AA1295" s="22">
        <f t="shared" si="588"/>
        <v>6.1072165813822101E-3</v>
      </c>
      <c r="AB1295" s="44">
        <f t="shared" si="589"/>
        <v>0.87340353685871597</v>
      </c>
      <c r="AC1295" s="44">
        <f t="shared" si="590"/>
        <v>4.2255101969473324E-2</v>
      </c>
      <c r="AD1295" s="44"/>
      <c r="AE1295" s="44"/>
      <c r="AF1295" s="44"/>
      <c r="AG1295" s="44"/>
      <c r="AH1295" s="45"/>
      <c r="AI1295" s="45"/>
    </row>
    <row r="1296" spans="4:37" ht="14.4" x14ac:dyDescent="0.3">
      <c r="E1296" s="28">
        <v>42818.529861111114</v>
      </c>
      <c r="F1296" s="86">
        <f t="shared" si="580"/>
        <v>2934.9979166666672</v>
      </c>
      <c r="G1296" s="10">
        <v>539.9</v>
      </c>
      <c r="H1296" s="10">
        <v>0.95</v>
      </c>
      <c r="J1296" s="10">
        <v>32</v>
      </c>
      <c r="L1296" s="17">
        <v>1043</v>
      </c>
      <c r="M1296" s="86"/>
      <c r="N1296" s="113">
        <v>6.75</v>
      </c>
      <c r="O1296" s="90"/>
      <c r="P1296" s="90"/>
      <c r="Q1296" s="90"/>
      <c r="R1296" s="87"/>
      <c r="S1296" s="87"/>
      <c r="V1296" s="43">
        <f t="shared" si="585"/>
        <v>2.1427635016226748E-6</v>
      </c>
      <c r="W1296" s="43">
        <f t="shared" si="586"/>
        <v>3.0644029011092416E-4</v>
      </c>
      <c r="X1296" s="43">
        <f t="shared" si="587"/>
        <v>4.9985139414807888E-7</v>
      </c>
      <c r="Y1296" s="22"/>
      <c r="Z1296" s="22"/>
      <c r="AA1296" s="22">
        <f t="shared" si="588"/>
        <v>1.2177663310800864E-3</v>
      </c>
      <c r="AB1296" s="44">
        <f t="shared" si="589"/>
        <v>0.1741548554009347</v>
      </c>
      <c r="AC1296" s="44">
        <f t="shared" si="590"/>
        <v>8.4255797725671221E-3</v>
      </c>
      <c r="AD1296" s="44"/>
      <c r="AE1296" s="44"/>
      <c r="AF1296" s="44"/>
      <c r="AG1296" s="44"/>
      <c r="AH1296" s="45"/>
      <c r="AI1296" s="45"/>
    </row>
    <row r="1297" spans="4:35" ht="14.4" x14ac:dyDescent="0.3">
      <c r="E1297" s="28">
        <v>42962.638888888891</v>
      </c>
      <c r="F1297" s="86">
        <f t="shared" si="580"/>
        <v>3079.1069444444438</v>
      </c>
      <c r="G1297" s="10">
        <v>2180</v>
      </c>
      <c r="H1297" s="10">
        <v>461.7</v>
      </c>
      <c r="J1297" s="10">
        <v>19</v>
      </c>
      <c r="L1297" s="17">
        <v>1076</v>
      </c>
      <c r="M1297" s="86"/>
      <c r="N1297" s="113"/>
      <c r="O1297" s="90"/>
      <c r="P1297" s="90"/>
      <c r="Q1297" s="90"/>
      <c r="R1297" s="87"/>
      <c r="S1297" s="87"/>
      <c r="V1297" s="43">
        <f t="shared" si="585"/>
        <v>1.0743319026697558E-3</v>
      </c>
      <c r="W1297" s="43">
        <f t="shared" si="586"/>
        <v>0.15364205134175093</v>
      </c>
      <c r="X1297" s="43">
        <f t="shared" si="587"/>
        <v>2.5061389132331714E-4</v>
      </c>
      <c r="Y1297" s="22"/>
      <c r="Z1297" s="22"/>
      <c r="AA1297" s="22">
        <f t="shared" si="588"/>
        <v>5.072652258652951E-3</v>
      </c>
      <c r="AB1297" s="44">
        <f t="shared" si="589"/>
        <v>0.72544871545379486</v>
      </c>
      <c r="AC1297" s="44">
        <f t="shared" si="590"/>
        <v>3.5097075007703114E-2</v>
      </c>
      <c r="AD1297" s="44"/>
      <c r="AE1297" s="44"/>
      <c r="AF1297" s="44"/>
      <c r="AG1297" s="44"/>
      <c r="AH1297" s="45"/>
      <c r="AI1297" s="45"/>
    </row>
    <row r="1298" spans="4:35" ht="14.4" x14ac:dyDescent="0.3">
      <c r="D1298" s="83"/>
      <c r="E1298" s="28">
        <v>43028.507638888892</v>
      </c>
      <c r="F1298" s="86">
        <f t="shared" si="580"/>
        <v>3144.9756944444453</v>
      </c>
      <c r="G1298" s="10">
        <v>2395</v>
      </c>
      <c r="H1298" s="10">
        <v>703.04</v>
      </c>
      <c r="J1298" s="10">
        <v>31</v>
      </c>
      <c r="L1298" s="17">
        <v>1044</v>
      </c>
      <c r="M1298" s="86"/>
      <c r="N1298" s="113"/>
      <c r="O1298" s="90"/>
      <c r="P1298" s="90"/>
      <c r="Q1298" s="90"/>
      <c r="R1298" s="87"/>
      <c r="S1298" s="87"/>
      <c r="V1298" s="43">
        <f t="shared" si="585"/>
        <v>1.5872555725657371E-3</v>
      </c>
      <c r="W1298" s="43">
        <f t="shared" si="586"/>
        <v>0.22699614669042323</v>
      </c>
      <c r="X1298" s="43">
        <f t="shared" si="587"/>
        <v>3.7026573871333442E-4</v>
      </c>
      <c r="Y1298" s="22"/>
      <c r="Z1298" s="22"/>
      <c r="AA1298" s="22">
        <f t="shared" si="588"/>
        <v>5.4071988738833366E-3</v>
      </c>
      <c r="AB1298" s="44">
        <f t="shared" si="589"/>
        <v>0.77329280172332104</v>
      </c>
      <c r="AC1298" s="44">
        <f t="shared" si="590"/>
        <v>3.7411763074145107E-2</v>
      </c>
      <c r="AD1298" s="44"/>
      <c r="AE1298" s="44"/>
      <c r="AF1298" s="44"/>
      <c r="AG1298" s="44"/>
      <c r="AH1298" s="45"/>
      <c r="AI1298" s="45"/>
    </row>
    <row r="1299" spans="4:35" ht="14.4" x14ac:dyDescent="0.3">
      <c r="D1299" s="83"/>
      <c r="E1299" s="28">
        <v>43130.459027777775</v>
      </c>
      <c r="F1299" s="86"/>
      <c r="G1299" s="10">
        <v>2576.98</v>
      </c>
      <c r="H1299" s="10">
        <v>979.46</v>
      </c>
      <c r="J1299" s="10">
        <v>321</v>
      </c>
      <c r="L1299" s="17">
        <v>1031</v>
      </c>
      <c r="M1299" s="86"/>
      <c r="N1299" s="113"/>
      <c r="O1299" s="90"/>
      <c r="P1299" s="90"/>
      <c r="Q1299" s="90"/>
      <c r="R1299" s="87"/>
      <c r="S1299" s="87"/>
      <c r="V1299" s="43">
        <f t="shared" si="585"/>
        <v>2.1837941410078466E-3</v>
      </c>
      <c r="W1299" s="43">
        <f t="shared" si="586"/>
        <v>0.31230815234915404</v>
      </c>
      <c r="X1299" s="43">
        <f t="shared" si="587"/>
        <v>5.0942278281693296E-4</v>
      </c>
      <c r="Y1299" s="22"/>
      <c r="Z1299" s="22"/>
      <c r="AA1299" s="22">
        <f t="shared" si="588"/>
        <v>5.7456086266865422E-3</v>
      </c>
      <c r="AB1299" s="44">
        <f t="shared" si="589"/>
        <v>0.82168936193486497</v>
      </c>
      <c r="AC1299" s="44">
        <f t="shared" si="590"/>
        <v>3.9753179727969996E-2</v>
      </c>
      <c r="AD1299" s="44"/>
      <c r="AE1299" s="44"/>
      <c r="AF1299" s="44"/>
      <c r="AG1299" s="44"/>
      <c r="AH1299" s="45"/>
      <c r="AI1299" s="45"/>
    </row>
    <row r="1300" spans="4:35" ht="14.4" x14ac:dyDescent="0.3">
      <c r="D1300" s="83"/>
      <c r="E1300" s="28"/>
      <c r="F1300" s="86"/>
      <c r="M1300" s="86"/>
      <c r="N1300" s="113"/>
      <c r="O1300" s="90"/>
      <c r="P1300" s="90"/>
      <c r="Q1300" s="90"/>
      <c r="R1300" s="87"/>
      <c r="S1300" s="87"/>
      <c r="V1300" s="43"/>
      <c r="W1300" s="43"/>
      <c r="X1300" s="43"/>
      <c r="Y1300" s="22"/>
      <c r="Z1300" s="22"/>
      <c r="AA1300" s="22"/>
      <c r="AB1300" s="44"/>
      <c r="AC1300" s="44"/>
      <c r="AD1300" s="44"/>
      <c r="AE1300" s="44"/>
      <c r="AF1300" s="44"/>
      <c r="AG1300" s="44"/>
      <c r="AH1300" s="45"/>
      <c r="AI1300" s="45"/>
    </row>
    <row r="1301" spans="4:35" ht="14.4" x14ac:dyDescent="0.3">
      <c r="D1301" s="83"/>
      <c r="E1301" s="28"/>
      <c r="F1301" s="86"/>
      <c r="M1301" s="86"/>
      <c r="N1301" s="113"/>
      <c r="O1301" s="90"/>
      <c r="P1301" s="90"/>
      <c r="Q1301" s="90"/>
      <c r="R1301" s="87"/>
      <c r="S1301" s="87"/>
      <c r="V1301" s="43"/>
      <c r="W1301" s="43"/>
      <c r="X1301" s="43"/>
      <c r="Y1301" s="22"/>
      <c r="Z1301" s="22"/>
      <c r="AA1301" s="22"/>
      <c r="AB1301" s="44"/>
      <c r="AC1301" s="44"/>
      <c r="AD1301" s="44"/>
      <c r="AE1301" s="44"/>
      <c r="AF1301" s="44"/>
      <c r="AG1301" s="44"/>
      <c r="AH1301" s="45"/>
      <c r="AI1301" s="45"/>
    </row>
    <row r="1302" spans="4:35" ht="14.4" x14ac:dyDescent="0.3">
      <c r="D1302" s="83"/>
      <c r="E1302" s="28"/>
      <c r="F1302" s="86"/>
      <c r="M1302" s="86"/>
      <c r="N1302" s="113"/>
      <c r="O1302" s="90"/>
      <c r="P1302" s="90"/>
      <c r="Q1302" s="90"/>
      <c r="R1302" s="87"/>
      <c r="S1302" s="87"/>
      <c r="V1302" s="43"/>
      <c r="W1302" s="43"/>
      <c r="X1302" s="43"/>
      <c r="Y1302" s="22"/>
      <c r="Z1302" s="22"/>
      <c r="AA1302" s="22"/>
      <c r="AB1302" s="44"/>
      <c r="AC1302" s="44"/>
      <c r="AD1302" s="44"/>
      <c r="AE1302" s="44"/>
      <c r="AF1302" s="44"/>
      <c r="AG1302" s="44"/>
      <c r="AH1302" s="45"/>
      <c r="AI1302" s="45"/>
    </row>
    <row r="1303" spans="4:35" ht="15" thickBot="1" x14ac:dyDescent="0.35">
      <c r="D1303" s="87" t="s">
        <v>345</v>
      </c>
      <c r="E1303" s="28">
        <f>E1304-1</f>
        <v>39883.613194444442</v>
      </c>
      <c r="F1303" s="10"/>
      <c r="G1303" s="86"/>
      <c r="H1303" s="86"/>
      <c r="I1303" s="86"/>
      <c r="J1303" s="86"/>
      <c r="K1303" s="86"/>
      <c r="L1303" s="86"/>
      <c r="M1303" s="86"/>
      <c r="N1303" s="113"/>
      <c r="O1303" s="90"/>
      <c r="P1303" s="90"/>
      <c r="Q1303" s="90"/>
      <c r="R1303" s="87"/>
      <c r="S1303" s="87"/>
      <c r="V1303" s="43"/>
      <c r="W1303" s="43"/>
      <c r="X1303" s="43"/>
      <c r="Y1303" s="22"/>
      <c r="Z1303" s="22"/>
      <c r="AA1303" s="22"/>
      <c r="AB1303" s="44"/>
      <c r="AC1303" s="44"/>
      <c r="AD1303" s="44"/>
      <c r="AE1303" s="44"/>
      <c r="AF1303" s="44"/>
      <c r="AG1303" s="44"/>
      <c r="AH1303" s="45"/>
      <c r="AI1303" s="45"/>
    </row>
    <row r="1304" spans="4:35" ht="15" thickBot="1" x14ac:dyDescent="0.35">
      <c r="D1304" s="83"/>
      <c r="E1304" s="28">
        <v>39884.613194444442</v>
      </c>
      <c r="F1304" s="10">
        <f>E1304-E$1303</f>
        <v>1</v>
      </c>
      <c r="G1304" s="10">
        <v>3058</v>
      </c>
      <c r="H1304" s="10">
        <v>2.0699999999999998</v>
      </c>
      <c r="I1304" s="86"/>
      <c r="J1304" s="10">
        <v>839</v>
      </c>
      <c r="K1304" s="86"/>
      <c r="L1304" s="79">
        <v>1037</v>
      </c>
      <c r="M1304" s="86"/>
      <c r="N1304" s="113">
        <v>6.75</v>
      </c>
      <c r="O1304" s="37">
        <v>89.04</v>
      </c>
      <c r="P1304" s="38">
        <v>19.78</v>
      </c>
      <c r="Q1304" s="126">
        <f>P1304-(P1304/100*R1304)</f>
        <v>9.7787627811860958</v>
      </c>
      <c r="R1304" s="21">
        <v>50.562372188139058</v>
      </c>
      <c r="S1304" s="40">
        <f>R1304*P1304/100</f>
        <v>10.001237218813907</v>
      </c>
      <c r="T1304" s="40">
        <f>Q1304/$A$18+S1304</f>
        <v>14.075721710974781</v>
      </c>
      <c r="U1304" s="40">
        <f>$A$16-T1304</f>
        <v>102.92427828902522</v>
      </c>
      <c r="V1304" s="43">
        <f t="shared" ref="V1304:V1344" si="605">($A$15*L1304/1000/$A$13*H1304)/$Q$1304</f>
        <v>7.1441294926397248E-6</v>
      </c>
      <c r="W1304" s="43">
        <f t="shared" ref="W1304:W1344" si="606">($U$1304*L1304/1000/$A$13*H1304)/$Q$1304</f>
        <v>9.8040582937771142E-4</v>
      </c>
      <c r="X1304" s="43">
        <f t="shared" ref="X1304:X1344" si="607">($A$46*$S$1304*H1304*L1304/1000000)/$Q$1304</f>
        <v>4.802409006510421E-6</v>
      </c>
      <c r="Y1304" s="22">
        <f>X1304+W1304+SUM($V$1304:V1304)</f>
        <v>9.9235236787686152E-4</v>
      </c>
      <c r="Z1304" s="22"/>
      <c r="AA1304" s="22">
        <f t="shared" ref="AA1304:AA1344" si="608">($A$15*L1304/1000/$A$13*G1304)/$Q$1304</f>
        <v>1.0553984535503517E-2</v>
      </c>
      <c r="AB1304" s="44">
        <f t="shared" ref="AB1304:AB1344" si="609">($U$1304*L1304/1000/$A$13*G1304)/$Q$1304</f>
        <v>1.4483483218536433</v>
      </c>
      <c r="AC1304" s="44">
        <f t="shared" ref="AC1304:AC1344" si="610">($A$14*$S$1304/1000*G1304/1000000*L1304/1000*1000000)/$Q$1304</f>
        <v>0.21042408400519888</v>
      </c>
      <c r="AD1304" s="44">
        <f t="shared" ref="AD1304:AD1344" si="611">($A$14*((L1304/1000)*G1304/10^6)*(1+($A$28/(10^-N1304))+(($A$28*$A$29)/(10^-N1304)^2))*1000000)*$S$1304/1000/$Q$1304</f>
        <v>0.56482006486500269</v>
      </c>
      <c r="AE1304" s="44">
        <f>AD1304/(1+($A$28/(10^-N1304))+(($A$28*$A$29)/(10^-N1304)^2))*1</f>
        <v>0.2104240840051988</v>
      </c>
      <c r="AF1304" s="44">
        <f>AD1304/(1+($A$28/(10^-N1304))+(($A$28*$A$29)/(10^-N1304)^2))*($A$28/(10^-N1304))</f>
        <v>0.35434225146468618</v>
      </c>
      <c r="AG1304" s="44">
        <f>AD1304/(1+($A$28/(10^-N1304))+(($A$28*$A$29)/(10^-N1304)^2))*(($A$28*$A$29)/(10^-N1304)^2)</f>
        <v>5.372939511777613E-5</v>
      </c>
      <c r="AH1304" s="45">
        <f>AD1304+AB1304+SUM($AA$1304:AA1304)</f>
        <v>2.0237223712541494</v>
      </c>
      <c r="AI1304" s="45">
        <f>AD1304+AB1304+SUM($AA$1304:AA1304)</f>
        <v>2.0237223712541494</v>
      </c>
    </row>
    <row r="1305" spans="4:35" ht="14.4" x14ac:dyDescent="0.3">
      <c r="D1305" s="83"/>
      <c r="E1305" s="28">
        <v>39891.600694444445</v>
      </c>
      <c r="F1305" s="10">
        <f t="shared" ref="F1305:F1350" si="612">E1305-E$1303</f>
        <v>7.9875000000029104</v>
      </c>
      <c r="G1305" s="10">
        <v>3475</v>
      </c>
      <c r="H1305" s="10">
        <v>1.76</v>
      </c>
      <c r="I1305" s="86"/>
      <c r="J1305" s="10">
        <v>1067</v>
      </c>
      <c r="K1305" s="86"/>
      <c r="L1305" s="79">
        <v>1037</v>
      </c>
      <c r="M1305" s="86"/>
      <c r="N1305" s="113">
        <v>6.75</v>
      </c>
      <c r="O1305" s="90"/>
      <c r="P1305" s="90"/>
      <c r="Q1305" s="90"/>
      <c r="R1305" s="87"/>
      <c r="S1305" s="87"/>
      <c r="V1305" s="43">
        <f t="shared" si="605"/>
        <v>6.0742357038869162E-6</v>
      </c>
      <c r="W1305" s="43">
        <f t="shared" si="606"/>
        <v>8.3358176797331993E-4</v>
      </c>
      <c r="X1305" s="43">
        <f t="shared" si="607"/>
        <v>4.0832076577093438E-6</v>
      </c>
      <c r="Y1305" s="22">
        <f>X1305+W1305+SUM($V$1304:V1305)</f>
        <v>8.5088334082755593E-4</v>
      </c>
      <c r="Z1305" s="22"/>
      <c r="AA1305" s="22">
        <f t="shared" si="608"/>
        <v>1.199316424489036E-2</v>
      </c>
      <c r="AB1305" s="44">
        <f t="shared" si="609"/>
        <v>1.6458503657427765</v>
      </c>
      <c r="AC1305" s="44">
        <f t="shared" si="610"/>
        <v>0.23911827727863497</v>
      </c>
      <c r="AD1305" s="44">
        <f t="shared" si="611"/>
        <v>0.64184098280113944</v>
      </c>
      <c r="AE1305" s="44">
        <f t="shared" ref="AE1305:AE1341" si="613">AD1305/(1+($A$28/(10^-N1305))+(($A$28*$A$29)/(10^-N1305)^2))*1</f>
        <v>0.23911827727863499</v>
      </c>
      <c r="AF1305" s="44">
        <f t="shared" ref="AF1305:AF1341" si="614">AD1305/(1+($A$28/(10^-N1305))+(($A$28*$A$29)/(10^-N1305)^2))*($A$28/(10^-N1305))</f>
        <v>0.4026616493916888</v>
      </c>
      <c r="AG1305" s="44">
        <f t="shared" ref="AG1305:AG1341" si="615">AD1305/(1+($A$28/(10^-N1305))+(($A$28*$A$29)/(10^-N1305)^2))*(($A$28*$A$29)/(10^-N1305)^2)</f>
        <v>6.1056130815654688E-5</v>
      </c>
      <c r="AH1305" s="45">
        <f>AD1305+AB1305+SUM($AA$1304:AA1305)</f>
        <v>2.3102384973243097</v>
      </c>
      <c r="AI1305" s="45">
        <f>AD1305+AB1305+SUM($AA$1304:AA1305)</f>
        <v>2.3102384973243097</v>
      </c>
    </row>
    <row r="1306" spans="4:35" ht="14.4" x14ac:dyDescent="0.3">
      <c r="D1306" s="83"/>
      <c r="E1306" s="28">
        <v>39898.456250000003</v>
      </c>
      <c r="F1306" s="10">
        <f t="shared" si="612"/>
        <v>14.843055555560568</v>
      </c>
      <c r="G1306" s="10">
        <v>5561</v>
      </c>
      <c r="H1306" s="10">
        <v>3.56</v>
      </c>
      <c r="I1306" s="86"/>
      <c r="J1306" s="10">
        <v>1284</v>
      </c>
      <c r="K1306" s="86"/>
      <c r="L1306" s="79">
        <v>1037</v>
      </c>
      <c r="M1306" s="86"/>
      <c r="N1306" s="113">
        <v>6.75</v>
      </c>
      <c r="O1306" s="90"/>
      <c r="P1306" s="90"/>
      <c r="Q1306" s="90"/>
      <c r="R1306" s="87"/>
      <c r="S1306" s="87"/>
      <c r="V1306" s="43">
        <f t="shared" si="605"/>
        <v>1.2286522219225808E-5</v>
      </c>
      <c r="W1306" s="43">
        <f t="shared" si="606"/>
        <v>1.6861085761278516E-3</v>
      </c>
      <c r="X1306" s="43">
        <f t="shared" si="607"/>
        <v>8.2592154894575361E-6</v>
      </c>
      <c r="Y1306" s="22">
        <f>X1306+W1306+SUM($V$1304:V1306)</f>
        <v>1.7198726790330614E-3</v>
      </c>
      <c r="Z1306" s="22"/>
      <c r="AA1306" s="22">
        <f t="shared" si="608"/>
        <v>1.9192514062110876E-2</v>
      </c>
      <c r="AB1306" s="44">
        <f t="shared" si="609"/>
        <v>2.6338342111929727</v>
      </c>
      <c r="AC1306" s="44">
        <f t="shared" si="610"/>
        <v>0.38265805466086028</v>
      </c>
      <c r="AD1306" s="44">
        <f t="shared" si="611"/>
        <v>1.0271302749229172</v>
      </c>
      <c r="AE1306" s="44">
        <f t="shared" si="613"/>
        <v>0.38265805466086034</v>
      </c>
      <c r="AF1306" s="44">
        <f t="shared" si="614"/>
        <v>0.64437451288264236</v>
      </c>
      <c r="AG1306" s="44">
        <f t="shared" si="615"/>
        <v>9.7707379414634779E-5</v>
      </c>
      <c r="AH1306" s="45">
        <f>AD1306+AB1306+SUM($AA$1304:AA1306)</f>
        <v>3.7027041489583943</v>
      </c>
      <c r="AI1306" s="45">
        <f>AD1306+AB1306+SUM($AA$1304:AA1306)</f>
        <v>3.7027041489583943</v>
      </c>
    </row>
    <row r="1307" spans="4:35" ht="14.4" x14ac:dyDescent="0.3">
      <c r="D1307" s="83"/>
      <c r="E1307" s="28">
        <v>39913.736805555556</v>
      </c>
      <c r="F1307" s="10">
        <f t="shared" si="612"/>
        <v>30.12361111111386</v>
      </c>
      <c r="G1307" s="10">
        <v>8271</v>
      </c>
      <c r="H1307" s="10">
        <v>2.5</v>
      </c>
      <c r="I1307" s="86"/>
      <c r="J1307" s="10">
        <v>1639</v>
      </c>
      <c r="K1307" s="86"/>
      <c r="L1307" s="79">
        <v>1037</v>
      </c>
      <c r="M1307" s="86"/>
      <c r="N1307" s="113">
        <v>6.75</v>
      </c>
      <c r="O1307" s="90"/>
      <c r="P1307" s="90"/>
      <c r="Q1307" s="90"/>
      <c r="R1307" s="87"/>
      <c r="S1307" s="87"/>
      <c r="V1307" s="43">
        <f t="shared" si="605"/>
        <v>8.6281757157484611E-6</v>
      </c>
      <c r="W1307" s="43">
        <f t="shared" si="606"/>
        <v>1.1840650113257385E-3</v>
      </c>
      <c r="X1307" s="43">
        <f t="shared" si="607"/>
        <v>5.8000108774280455E-6</v>
      </c>
      <c r="Y1307" s="22">
        <f>X1307+W1307+SUM($V$1304:V1307)</f>
        <v>1.2239980853346675E-3</v>
      </c>
      <c r="Z1307" s="1">
        <f t="shared" ref="Z1307:Z1343" si="616">LINEST(Y1304:Y1307,E1304:E1307,TRUE,TRUE)</f>
        <v>1.2085375893144094E-5</v>
      </c>
      <c r="AA1307" s="22">
        <f t="shared" si="608"/>
        <v>2.8545456537982208E-2</v>
      </c>
      <c r="AB1307" s="44">
        <f t="shared" si="609"/>
        <v>3.9173606834700734</v>
      </c>
      <c r="AC1307" s="44">
        <f t="shared" si="610"/>
        <v>0.56913590543067349</v>
      </c>
      <c r="AD1307" s="44">
        <f t="shared" si="611"/>
        <v>1.5276738902872589</v>
      </c>
      <c r="AE1307" s="44">
        <f t="shared" si="613"/>
        <v>0.56913590543067349</v>
      </c>
      <c r="AF1307" s="44">
        <f t="shared" si="614"/>
        <v>0.95839266248018962</v>
      </c>
      <c r="AG1307" s="44">
        <f t="shared" si="615"/>
        <v>1.4532237639605181E-4</v>
      </c>
      <c r="AH1307" s="45">
        <f>AD1307+AB1307+SUM($AA$1304:AA1307)</f>
        <v>5.515319693137819</v>
      </c>
      <c r="AI1307" s="45">
        <f>AD1307+AB1307+SUM($AA$1304:AA1307)</f>
        <v>5.515319693137819</v>
      </c>
    </row>
    <row r="1308" spans="4:35" ht="14.4" x14ac:dyDescent="0.3">
      <c r="D1308" s="83"/>
      <c r="E1308" s="28">
        <v>39921.570833333331</v>
      </c>
      <c r="F1308" s="10">
        <f t="shared" si="612"/>
        <v>37.957638888889051</v>
      </c>
      <c r="G1308" s="10">
        <v>9132</v>
      </c>
      <c r="H1308" s="10">
        <v>3.14</v>
      </c>
      <c r="I1308" s="86"/>
      <c r="J1308" s="10">
        <v>1841</v>
      </c>
      <c r="K1308" s="86"/>
      <c r="L1308" s="79">
        <v>1037</v>
      </c>
      <c r="M1308" s="86"/>
      <c r="N1308" s="113">
        <v>6.75</v>
      </c>
      <c r="O1308" s="90"/>
      <c r="P1308" s="90"/>
      <c r="Q1308" s="90"/>
      <c r="R1308" s="87"/>
      <c r="S1308" s="87"/>
      <c r="V1308" s="43">
        <f t="shared" si="605"/>
        <v>1.0836988698980067E-5</v>
      </c>
      <c r="W1308" s="43">
        <f t="shared" si="606"/>
        <v>1.4871856542251274E-3</v>
      </c>
      <c r="X1308" s="43">
        <f t="shared" si="607"/>
        <v>7.2848136620496242E-6</v>
      </c>
      <c r="Y1308" s="22">
        <f>X1308+W1308+SUM($V$1304:V1308)</f>
        <v>1.539440519717658E-3</v>
      </c>
      <c r="Z1308" s="1">
        <f t="shared" si="616"/>
        <v>1.1295078979264329E-5</v>
      </c>
      <c r="AA1308" s="22">
        <f t="shared" si="608"/>
        <v>3.1517000254485977E-2</v>
      </c>
      <c r="AB1308" s="44">
        <f t="shared" si="609"/>
        <v>4.325152673370658</v>
      </c>
      <c r="AC1308" s="44">
        <f t="shared" si="610"/>
        <v>0.62838218938373958</v>
      </c>
      <c r="AD1308" s="44">
        <f t="shared" si="611"/>
        <v>1.6867026920690666</v>
      </c>
      <c r="AE1308" s="44">
        <f t="shared" si="613"/>
        <v>0.62838218938373969</v>
      </c>
      <c r="AF1308" s="44">
        <f t="shared" si="614"/>
        <v>1.0581600524445764</v>
      </c>
      <c r="AG1308" s="44">
        <f t="shared" si="615"/>
        <v>1.6045024075066441E-4</v>
      </c>
      <c r="AH1308" s="45">
        <f>AD1308+AB1308+SUM($AA$1304:AA1308)</f>
        <v>6.1136574850746976</v>
      </c>
      <c r="AI1308" s="45">
        <f>AD1308+AB1308+SUM($AA$1304:AA1308)</f>
        <v>6.1136574850746976</v>
      </c>
    </row>
    <row r="1309" spans="4:35" ht="14.4" x14ac:dyDescent="0.3">
      <c r="D1309" s="83"/>
      <c r="E1309" s="28">
        <v>39941.474999999999</v>
      </c>
      <c r="F1309" s="10">
        <f t="shared" si="612"/>
        <v>57.861805555556202</v>
      </c>
      <c r="G1309" s="10">
        <v>10616</v>
      </c>
      <c r="H1309" s="10">
        <v>5.04</v>
      </c>
      <c r="I1309" s="86"/>
      <c r="J1309" s="10">
        <v>315</v>
      </c>
      <c r="K1309" s="86"/>
      <c r="L1309" s="79">
        <v>1037</v>
      </c>
      <c r="M1309" s="86"/>
      <c r="N1309" s="113">
        <v>6.75</v>
      </c>
      <c r="O1309" s="90"/>
      <c r="P1309" s="90"/>
      <c r="Q1309" s="90"/>
      <c r="R1309" s="87"/>
      <c r="S1309" s="87"/>
      <c r="V1309" s="43">
        <f t="shared" si="605"/>
        <v>1.7394402242948896E-5</v>
      </c>
      <c r="W1309" s="43">
        <f t="shared" si="606"/>
        <v>2.3870750628326885E-3</v>
      </c>
      <c r="X1309" s="43">
        <f t="shared" si="607"/>
        <v>1.1692821928894941E-5</v>
      </c>
      <c r="Y1309" s="22">
        <f>X1309+W1309+SUM($V$1304:V1309)</f>
        <v>2.4611323388350134E-3</v>
      </c>
      <c r="Z1309" s="1">
        <f t="shared" si="616"/>
        <v>1.9575025160518154E-5</v>
      </c>
      <c r="AA1309" s="22">
        <f t="shared" si="608"/>
        <v>3.6638685359354266E-2</v>
      </c>
      <c r="AB1309" s="44">
        <f t="shared" si="609"/>
        <v>5.0280136640936162</v>
      </c>
      <c r="AC1309" s="44">
        <f t="shared" si="610"/>
        <v>0.7304977357093495</v>
      </c>
      <c r="AD1309" s="44">
        <f t="shared" si="611"/>
        <v>1.9608011146523447</v>
      </c>
      <c r="AE1309" s="44">
        <f t="shared" si="613"/>
        <v>0.73049773570934962</v>
      </c>
      <c r="AF1309" s="44">
        <f t="shared" si="614"/>
        <v>1.2301168546596173</v>
      </c>
      <c r="AG1309" s="44">
        <f t="shared" si="615"/>
        <v>1.8652428337812674E-4</v>
      </c>
      <c r="AH1309" s="45">
        <f>AD1309+AB1309+SUM($AA$1304:AA1309)</f>
        <v>7.127255583740288</v>
      </c>
      <c r="AI1309" s="45">
        <f>AD1309+AB1309+SUM($AA$1304:AA1309)</f>
        <v>7.127255583740288</v>
      </c>
    </row>
    <row r="1310" spans="4:35" ht="14.4" x14ac:dyDescent="0.3">
      <c r="D1310" s="83"/>
      <c r="E1310" s="28">
        <v>39960.417361111111</v>
      </c>
      <c r="F1310" s="10">
        <f t="shared" si="612"/>
        <v>76.804166666668607</v>
      </c>
      <c r="G1310" s="10">
        <v>11920.7</v>
      </c>
      <c r="H1310" s="10">
        <v>5.65</v>
      </c>
      <c r="I1310" s="86"/>
      <c r="J1310" s="10">
        <v>669</v>
      </c>
      <c r="K1310" s="86"/>
      <c r="L1310" s="79">
        <v>1037</v>
      </c>
      <c r="M1310" s="86"/>
      <c r="N1310" s="113">
        <v>6.75</v>
      </c>
      <c r="O1310" s="90"/>
      <c r="P1310" s="90"/>
      <c r="Q1310" s="90"/>
      <c r="R1310" s="87"/>
      <c r="S1310" s="87"/>
      <c r="V1310" s="43">
        <f t="shared" si="605"/>
        <v>1.9499677117591523E-5</v>
      </c>
      <c r="W1310" s="43">
        <f t="shared" si="606"/>
        <v>2.6759869255961691E-3</v>
      </c>
      <c r="X1310" s="43">
        <f t="shared" si="607"/>
        <v>1.3108024582987385E-5</v>
      </c>
      <c r="Y1310" s="22">
        <f>X1310+W1310+SUM($V$1304:V1310)</f>
        <v>2.7709590813701779E-3</v>
      </c>
      <c r="Z1310" s="1">
        <f t="shared" si="616"/>
        <v>3.433034240559878E-5</v>
      </c>
      <c r="AA1310" s="22">
        <f t="shared" si="608"/>
        <v>4.1141557701889077E-2</v>
      </c>
      <c r="AB1310" s="44">
        <f t="shared" si="609"/>
        <v>5.6459535122042928</v>
      </c>
      <c r="AC1310" s="44">
        <f t="shared" si="610"/>
        <v>0.82027546703753218</v>
      </c>
      <c r="AD1310" s="44">
        <f t="shared" si="611"/>
        <v>2.2017823895474948</v>
      </c>
      <c r="AE1310" s="44">
        <f t="shared" si="613"/>
        <v>0.8202754670375324</v>
      </c>
      <c r="AF1310" s="44">
        <f t="shared" si="614"/>
        <v>1.381297474504606</v>
      </c>
      <c r="AG1310" s="44">
        <f t="shared" si="615"/>
        <v>2.0944800535659716E-4</v>
      </c>
      <c r="AH1310" s="45">
        <f>AD1310+AB1310+SUM($AA$1304:AA1310)</f>
        <v>8.0273182644480041</v>
      </c>
      <c r="AI1310" s="45">
        <f>AD1310+AB1310+SUM($AA$1304:AA1310)</f>
        <v>8.0273182644480041</v>
      </c>
    </row>
    <row r="1311" spans="4:35" ht="14.4" x14ac:dyDescent="0.3">
      <c r="D1311" s="83"/>
      <c r="E1311" s="28">
        <v>39974.520833333336</v>
      </c>
      <c r="F1311" s="10">
        <f t="shared" si="612"/>
        <v>90.907638888893416</v>
      </c>
      <c r="G1311" s="10">
        <v>12994.6</v>
      </c>
      <c r="H1311" s="10">
        <v>5.7</v>
      </c>
      <c r="I1311" s="86"/>
      <c r="J1311" s="10">
        <v>877</v>
      </c>
      <c r="K1311" s="86"/>
      <c r="L1311" s="79">
        <v>1037</v>
      </c>
      <c r="M1311" s="86"/>
      <c r="N1311" s="113">
        <v>6.75</v>
      </c>
      <c r="O1311" s="90"/>
      <c r="P1311" s="90"/>
      <c r="Q1311" s="90"/>
      <c r="R1311" s="87"/>
      <c r="S1311" s="87"/>
      <c r="V1311" s="43">
        <f t="shared" si="605"/>
        <v>1.9672240631906488E-5</v>
      </c>
      <c r="W1311" s="43">
        <f t="shared" si="606"/>
        <v>2.699668225822684E-3</v>
      </c>
      <c r="X1311" s="43">
        <f t="shared" si="607"/>
        <v>1.3224024800535944E-5</v>
      </c>
      <c r="Y1311" s="22">
        <f>X1311+W1311+SUM($V$1304:V1311)</f>
        <v>2.8144286224461479E-3</v>
      </c>
      <c r="Z1311" s="1">
        <f t="shared" si="616"/>
        <v>2.3881255176454613E-5</v>
      </c>
      <c r="AA1311" s="22">
        <f t="shared" si="608"/>
        <v>4.4847876862345981E-2</v>
      </c>
      <c r="AB1311" s="44">
        <f t="shared" si="609"/>
        <v>6.1545804784693763</v>
      </c>
      <c r="AC1311" s="44">
        <f t="shared" si="610"/>
        <v>0.89417161609351103</v>
      </c>
      <c r="AD1311" s="44">
        <f t="shared" si="611"/>
        <v>2.4001343410381835</v>
      </c>
      <c r="AE1311" s="44">
        <f t="shared" si="613"/>
        <v>0.89417161609351103</v>
      </c>
      <c r="AF1311" s="44">
        <f t="shared" si="614"/>
        <v>1.5057344083986304</v>
      </c>
      <c r="AG1311" s="44">
        <f t="shared" si="615"/>
        <v>2.2831654604233282E-4</v>
      </c>
      <c r="AH1311" s="45">
        <f>AD1311+AB1311+SUM($AA$1304:AA1311)</f>
        <v>8.7791450590661224</v>
      </c>
      <c r="AI1311" s="45">
        <f>AD1311+AB1311+SUM($AA$1304:AA1311)</f>
        <v>8.7791450590661224</v>
      </c>
    </row>
    <row r="1312" spans="4:35" ht="14.4" x14ac:dyDescent="0.3">
      <c r="D1312" s="83"/>
      <c r="E1312" s="28">
        <v>39993.556250000001</v>
      </c>
      <c r="F1312" s="10">
        <f t="shared" si="612"/>
        <v>109.94305555555911</v>
      </c>
      <c r="G1312" s="10">
        <v>14090</v>
      </c>
      <c r="H1312" s="10">
        <v>6</v>
      </c>
      <c r="I1312" s="86"/>
      <c r="J1312" s="10">
        <v>1317</v>
      </c>
      <c r="K1312" s="86"/>
      <c r="L1312" s="79">
        <v>1037</v>
      </c>
      <c r="M1312" s="86"/>
      <c r="N1312" s="113">
        <v>6.75</v>
      </c>
      <c r="O1312" s="90"/>
      <c r="P1312" s="90"/>
      <c r="Q1312" s="90"/>
      <c r="R1312" s="87"/>
      <c r="S1312" s="87"/>
      <c r="V1312" s="43">
        <f t="shared" si="605"/>
        <v>2.0707621717796305E-5</v>
      </c>
      <c r="W1312" s="43">
        <f t="shared" si="606"/>
        <v>2.8417560271817724E-3</v>
      </c>
      <c r="X1312" s="43">
        <f t="shared" si="607"/>
        <v>1.3920026105827312E-5</v>
      </c>
      <c r="Y1312" s="22">
        <f>X1312+W1312+SUM($V$1304:V1312)</f>
        <v>2.977920046828324E-3</v>
      </c>
      <c r="Z1312" s="1">
        <f t="shared" si="616"/>
        <v>9.4530146981362246E-6</v>
      </c>
      <c r="AA1312" s="22">
        <f t="shared" si="608"/>
        <v>4.8628398333958323E-2</v>
      </c>
      <c r="AB1312" s="44">
        <f t="shared" si="609"/>
        <v>6.6733904038318617</v>
      </c>
      <c r="AC1312" s="44">
        <f t="shared" si="610"/>
        <v>0.9695472019729402</v>
      </c>
      <c r="AD1312" s="44">
        <f t="shared" si="611"/>
        <v>2.6024573950123906</v>
      </c>
      <c r="AE1312" s="44">
        <f t="shared" si="613"/>
        <v>0.96954720197294053</v>
      </c>
      <c r="AF1312" s="44">
        <f t="shared" si="614"/>
        <v>1.6326626301953662</v>
      </c>
      <c r="AG1312" s="44">
        <f t="shared" si="615"/>
        <v>2.475628440841942E-4</v>
      </c>
      <c r="AH1312" s="45">
        <f>AD1312+AB1312+SUM($AA$1304:AA1312)</f>
        <v>9.5489064367367718</v>
      </c>
      <c r="AI1312" s="45">
        <f>AD1312+AB1312+SUM($AA$1304:AA1312)</f>
        <v>9.5489064367367718</v>
      </c>
    </row>
    <row r="1313" spans="4:35" ht="14.4" x14ac:dyDescent="0.3">
      <c r="D1313" s="83"/>
      <c r="E1313" s="28">
        <v>40007.606249999997</v>
      </c>
      <c r="F1313" s="10">
        <f t="shared" si="612"/>
        <v>123.99305555555475</v>
      </c>
      <c r="G1313" s="10">
        <v>13762</v>
      </c>
      <c r="H1313" s="10">
        <v>5.32</v>
      </c>
      <c r="I1313" s="86"/>
      <c r="J1313" s="10">
        <v>192</v>
      </c>
      <c r="K1313" s="86"/>
      <c r="L1313" s="79">
        <v>1037</v>
      </c>
      <c r="M1313" s="86"/>
      <c r="N1313" s="113">
        <v>6.75</v>
      </c>
      <c r="O1313" s="90"/>
      <c r="P1313" s="90"/>
      <c r="Q1313" s="90"/>
      <c r="R1313" s="87"/>
      <c r="S1313" s="87"/>
      <c r="V1313" s="43">
        <f t="shared" si="605"/>
        <v>1.8360757923112726E-5</v>
      </c>
      <c r="W1313" s="43">
        <f t="shared" si="606"/>
        <v>2.5196903441011718E-3</v>
      </c>
      <c r="X1313" s="43">
        <f t="shared" si="607"/>
        <v>1.2342423147166879E-5</v>
      </c>
      <c r="Y1313" s="22">
        <f>X1313+W1313+SUM($V$1304:V1313)</f>
        <v>2.6726375187121755E-3</v>
      </c>
      <c r="Z1313" s="1">
        <f t="shared" si="616"/>
        <v>-5.8638535673197542E-7</v>
      </c>
      <c r="AA1313" s="22">
        <f t="shared" si="608"/>
        <v>4.7496381680052123E-2</v>
      </c>
      <c r="AB1313" s="44">
        <f t="shared" si="609"/>
        <v>6.5180410743459252</v>
      </c>
      <c r="AC1313" s="44">
        <f t="shared" si="610"/>
        <v>0.94697718903843908</v>
      </c>
      <c r="AD1313" s="44">
        <f t="shared" si="611"/>
        <v>2.5418749943336065</v>
      </c>
      <c r="AE1313" s="44">
        <f t="shared" si="613"/>
        <v>0.94697718903843897</v>
      </c>
      <c r="AF1313" s="44">
        <f t="shared" si="614"/>
        <v>1.594656005447028</v>
      </c>
      <c r="AG1313" s="44">
        <f t="shared" si="615"/>
        <v>2.4179984813957987E-4</v>
      </c>
      <c r="AH1313" s="45">
        <f>AD1313+AB1313+SUM($AA$1304:AA1313)</f>
        <v>9.3804710882521043</v>
      </c>
      <c r="AI1313" s="45">
        <f>AD1313+AB1313+SUM($AA$1304:AA1313)</f>
        <v>9.3804710882521043</v>
      </c>
    </row>
    <row r="1314" spans="4:35" ht="14.4" x14ac:dyDescent="0.3">
      <c r="D1314" s="83"/>
      <c r="E1314" s="28">
        <v>40021.466666666667</v>
      </c>
      <c r="F1314" s="10">
        <f t="shared" si="612"/>
        <v>137.85347222222481</v>
      </c>
      <c r="G1314" s="10">
        <v>14006.6</v>
      </c>
      <c r="H1314" s="10">
        <v>4.75</v>
      </c>
      <c r="I1314" s="86"/>
      <c r="J1314" s="10">
        <v>262</v>
      </c>
      <c r="K1314" s="86"/>
      <c r="L1314" s="79">
        <v>1037</v>
      </c>
      <c r="M1314" s="86"/>
      <c r="N1314" s="113">
        <v>6.75</v>
      </c>
      <c r="O1314" s="90"/>
      <c r="P1314" s="90"/>
      <c r="Q1314" s="90"/>
      <c r="R1314" s="87"/>
      <c r="S1314" s="87"/>
      <c r="V1314" s="43">
        <f t="shared" si="605"/>
        <v>1.6393533859922077E-5</v>
      </c>
      <c r="W1314" s="43">
        <f t="shared" si="606"/>
        <v>2.2497235215189031E-3</v>
      </c>
      <c r="X1314" s="43">
        <f t="shared" si="607"/>
        <v>1.1020020667113286E-5</v>
      </c>
      <c r="Y1314" s="22">
        <f>X1314+W1314+SUM($V$1304:V1314)</f>
        <v>2.4177418275097757E-3</v>
      </c>
      <c r="Z1314" s="1">
        <f t="shared" si="616"/>
        <v>-9.0402112627942626E-6</v>
      </c>
      <c r="AA1314" s="22">
        <f t="shared" si="608"/>
        <v>4.8340562392080955E-2</v>
      </c>
      <c r="AB1314" s="44">
        <f t="shared" si="609"/>
        <v>6.6338899950540355</v>
      </c>
      <c r="AC1314" s="44">
        <f t="shared" si="610"/>
        <v>0.96380836331825293</v>
      </c>
      <c r="AD1314" s="44">
        <f t="shared" si="611"/>
        <v>2.5870532114251632</v>
      </c>
      <c r="AE1314" s="44">
        <f t="shared" si="613"/>
        <v>0.96380836331825326</v>
      </c>
      <c r="AF1314" s="44">
        <f t="shared" si="614"/>
        <v>1.6229987506099657</v>
      </c>
      <c r="AG1314" s="44">
        <f t="shared" si="615"/>
        <v>2.4609749694461851E-4</v>
      </c>
      <c r="AH1314" s="45">
        <f>AD1314+AB1314+SUM($AA$1304:AA1314)</f>
        <v>9.5898387884438527</v>
      </c>
      <c r="AI1314" s="45">
        <f>AD1314+AB1314+SUM($AA$1304:AA1314)</f>
        <v>9.5898387884438527</v>
      </c>
    </row>
    <row r="1315" spans="4:35" ht="14.4" x14ac:dyDescent="0.3">
      <c r="D1315" s="83"/>
      <c r="E1315" s="28">
        <v>40035.560416666667</v>
      </c>
      <c r="F1315" s="10">
        <f t="shared" si="612"/>
        <v>151.94722222222481</v>
      </c>
      <c r="G1315" s="10">
        <v>14231</v>
      </c>
      <c r="H1315" s="10">
        <v>7.12</v>
      </c>
      <c r="I1315" s="86"/>
      <c r="J1315" s="10">
        <v>460</v>
      </c>
      <c r="K1315" s="86"/>
      <c r="L1315" s="79">
        <v>1037</v>
      </c>
      <c r="M1315" s="86"/>
      <c r="N1315" s="113">
        <v>6.75</v>
      </c>
      <c r="O1315" s="90"/>
      <c r="P1315" s="90"/>
      <c r="Q1315" s="90"/>
      <c r="R1315" s="87"/>
      <c r="S1315" s="87"/>
      <c r="V1315" s="43">
        <f t="shared" si="605"/>
        <v>2.4573044438451616E-5</v>
      </c>
      <c r="W1315" s="43">
        <f t="shared" si="606"/>
        <v>3.3722171522557031E-3</v>
      </c>
      <c r="X1315" s="43">
        <f t="shared" si="607"/>
        <v>1.6518430978915072E-5</v>
      </c>
      <c r="Y1315" s="22">
        <f>X1315+W1315+SUM($V$1304:V1315)</f>
        <v>3.5703069129968288E-3</v>
      </c>
      <c r="Z1315" s="1">
        <f t="shared" si="616"/>
        <v>1.0928730139549991E-5</v>
      </c>
      <c r="AA1315" s="22">
        <f t="shared" si="608"/>
        <v>4.9115027444326533E-2</v>
      </c>
      <c r="AB1315" s="44">
        <f t="shared" si="609"/>
        <v>6.7401716704706338</v>
      </c>
      <c r="AC1315" s="44">
        <f t="shared" si="610"/>
        <v>0.97924955509417422</v>
      </c>
      <c r="AD1315" s="44">
        <f t="shared" si="611"/>
        <v>2.6285004392066238</v>
      </c>
      <c r="AE1315" s="44">
        <f t="shared" si="613"/>
        <v>0.97924955509417433</v>
      </c>
      <c r="AF1315" s="44">
        <f t="shared" si="614"/>
        <v>1.6490008438829138</v>
      </c>
      <c r="AG1315" s="44">
        <f t="shared" si="615"/>
        <v>2.5004022953599485E-4</v>
      </c>
      <c r="AH1315" s="45">
        <f>AD1315+AB1315+SUM($AA$1304:AA1315)</f>
        <v>9.7866827190862384</v>
      </c>
      <c r="AI1315" s="45">
        <f>AD1315+AB1315+SUM($AA$1304:AA1315)</f>
        <v>9.7866827190862384</v>
      </c>
    </row>
    <row r="1316" spans="4:35" ht="14.4" x14ac:dyDescent="0.3">
      <c r="D1316" s="83"/>
      <c r="E1316" s="28">
        <v>40049.51458333333</v>
      </c>
      <c r="F1316" s="10">
        <f t="shared" si="612"/>
        <v>165.9013888888876</v>
      </c>
      <c r="G1316" s="10">
        <v>14524</v>
      </c>
      <c r="H1316" s="10">
        <v>4.29</v>
      </c>
      <c r="I1316" s="86"/>
      <c r="J1316" s="10">
        <v>745</v>
      </c>
      <c r="K1316" s="86"/>
      <c r="L1316" s="79">
        <v>1037</v>
      </c>
      <c r="M1316" s="86"/>
      <c r="N1316" s="113">
        <v>6.75</v>
      </c>
      <c r="O1316" s="90"/>
      <c r="P1316" s="90"/>
      <c r="Q1316" s="90"/>
      <c r="R1316" s="87"/>
      <c r="S1316" s="87"/>
      <c r="V1316" s="43">
        <f t="shared" si="605"/>
        <v>1.4805949528224358E-5</v>
      </c>
      <c r="W1316" s="43">
        <f t="shared" si="606"/>
        <v>2.0318555594349675E-3</v>
      </c>
      <c r="X1316" s="43">
        <f t="shared" si="607"/>
        <v>9.9528186656665252E-6</v>
      </c>
      <c r="Y1316" s="22">
        <f>X1316+W1316+SUM($V$1304:V1316)</f>
        <v>2.2381856573910693E-3</v>
      </c>
      <c r="Z1316" s="1">
        <f t="shared" si="616"/>
        <v>-1.0300456341437373E-6</v>
      </c>
      <c r="AA1316" s="22">
        <f t="shared" si="608"/>
        <v>5.0126249638212259E-2</v>
      </c>
      <c r="AB1316" s="44">
        <f t="shared" si="609"/>
        <v>6.8789440897980096</v>
      </c>
      <c r="AC1316" s="44">
        <f t="shared" si="610"/>
        <v>0.99941118250212813</v>
      </c>
      <c r="AD1316" s="44">
        <f t="shared" si="611"/>
        <v>2.6826182544471227</v>
      </c>
      <c r="AE1316" s="44">
        <f t="shared" si="613"/>
        <v>0.99941118250212824</v>
      </c>
      <c r="AF1316" s="44">
        <f t="shared" si="614"/>
        <v>1.6829518836733497</v>
      </c>
      <c r="AG1316" s="44">
        <f t="shared" si="615"/>
        <v>2.5518827164505584E-4</v>
      </c>
      <c r="AH1316" s="45">
        <f>AD1316+AB1316+SUM($AA$1304:AA1316)</f>
        <v>10.029699203292324</v>
      </c>
      <c r="AI1316" s="45">
        <f>AD1316+AB1316+SUM($AA$1304:AA1316)</f>
        <v>10.029699203292324</v>
      </c>
    </row>
    <row r="1317" spans="4:35" ht="14.4" x14ac:dyDescent="0.3">
      <c r="D1317" s="83"/>
      <c r="E1317" s="28">
        <v>40063.459722222222</v>
      </c>
      <c r="F1317" s="10">
        <f t="shared" si="612"/>
        <v>179.84652777777956</v>
      </c>
      <c r="G1317" s="10">
        <v>14662.7</v>
      </c>
      <c r="H1317" s="10">
        <v>6.3</v>
      </c>
      <c r="I1317" s="86"/>
      <c r="J1317" s="10">
        <v>1039</v>
      </c>
      <c r="K1317" s="86"/>
      <c r="L1317" s="79">
        <v>1037</v>
      </c>
      <c r="M1317" s="86"/>
      <c r="N1317" s="113">
        <v>6.75</v>
      </c>
      <c r="O1317" s="90"/>
      <c r="P1317" s="90"/>
      <c r="Q1317" s="90"/>
      <c r="R1317" s="87"/>
      <c r="S1317" s="87"/>
      <c r="V1317" s="43">
        <f t="shared" si="605"/>
        <v>2.1743002803686121E-5</v>
      </c>
      <c r="W1317" s="43">
        <f t="shared" si="606"/>
        <v>2.9838438285408608E-3</v>
      </c>
      <c r="X1317" s="43">
        <f t="shared" si="607"/>
        <v>1.4616027411118677E-5</v>
      </c>
      <c r="Y1317" s="22">
        <f>X1317+W1317+SUM($V$1304:V1317)</f>
        <v>3.2165801380461007E-3</v>
      </c>
      <c r="Z1317" s="1">
        <f t="shared" si="616"/>
        <v>7.6449648617433925E-6</v>
      </c>
      <c r="AA1317" s="22">
        <f t="shared" si="608"/>
        <v>5.0604940826921983E-2</v>
      </c>
      <c r="AB1317" s="44">
        <f t="shared" si="609"/>
        <v>6.9446360166263625</v>
      </c>
      <c r="AC1317" s="44">
        <f t="shared" si="610"/>
        <v>1.0089552702887603</v>
      </c>
      <c r="AD1317" s="44">
        <f t="shared" si="611"/>
        <v>2.7082364830268406</v>
      </c>
      <c r="AE1317" s="44">
        <f t="shared" si="613"/>
        <v>1.0089552702887605</v>
      </c>
      <c r="AF1317" s="44">
        <f t="shared" si="614"/>
        <v>1.6990235874922355</v>
      </c>
      <c r="AG1317" s="44">
        <f t="shared" si="615"/>
        <v>2.5762524584480587E-4</v>
      </c>
      <c r="AH1317" s="45">
        <f>AD1317+AB1317+SUM($AA$1304:AA1317)</f>
        <v>10.171614299527317</v>
      </c>
      <c r="AI1317" s="45">
        <f>AD1317+AB1317+SUM($AA$1304:AA1317)</f>
        <v>10.171614299527317</v>
      </c>
    </row>
    <row r="1318" spans="4:35" ht="14.4" x14ac:dyDescent="0.3">
      <c r="D1318" s="83"/>
      <c r="E1318" s="28">
        <v>40077.443749999999</v>
      </c>
      <c r="F1318" s="10">
        <f t="shared" si="612"/>
        <v>193.8305555555562</v>
      </c>
      <c r="G1318" s="10">
        <v>15090.1</v>
      </c>
      <c r="H1318" s="10">
        <v>7.23</v>
      </c>
      <c r="I1318" s="86"/>
      <c r="J1318" s="10">
        <v>1390</v>
      </c>
      <c r="K1318" s="86"/>
      <c r="L1318" s="79">
        <v>1037</v>
      </c>
      <c r="M1318" s="86"/>
      <c r="N1318" s="113">
        <v>6.75</v>
      </c>
      <c r="O1318" s="90"/>
      <c r="P1318" s="90"/>
      <c r="Q1318" s="90"/>
      <c r="R1318" s="87"/>
      <c r="S1318" s="87"/>
      <c r="V1318" s="43">
        <f t="shared" si="605"/>
        <v>2.4952684169944549E-5</v>
      </c>
      <c r="W1318" s="43">
        <f t="shared" si="606"/>
        <v>3.4243160127540358E-3</v>
      </c>
      <c r="X1318" s="43">
        <f t="shared" si="607"/>
        <v>1.6773631457521909E-5</v>
      </c>
      <c r="Y1318" s="22">
        <f>X1318+W1318+SUM($V$1304:V1318)</f>
        <v>3.6841626104756236E-3</v>
      </c>
      <c r="Z1318" s="1">
        <f t="shared" si="616"/>
        <v>9.4624897800319783E-6</v>
      </c>
      <c r="AA1318" s="22">
        <f t="shared" si="608"/>
        <v>5.2080013747286345E-2</v>
      </c>
      <c r="AB1318" s="44">
        <f t="shared" si="609"/>
        <v>7.1470637709626113</v>
      </c>
      <c r="AC1318" s="44">
        <f t="shared" si="610"/>
        <v>1.0383650981186561</v>
      </c>
      <c r="AD1318" s="44">
        <f t="shared" si="611"/>
        <v>2.7871783063503526</v>
      </c>
      <c r="AE1318" s="44">
        <f t="shared" si="613"/>
        <v>1.0383650981186563</v>
      </c>
      <c r="AF1318" s="44">
        <f t="shared" si="614"/>
        <v>1.7485480735210142</v>
      </c>
      <c r="AG1318" s="44">
        <f t="shared" si="615"/>
        <v>2.6513471068239167E-4</v>
      </c>
      <c r="AH1318" s="45">
        <f>AD1318+AB1318+SUM($AA$1304:AA1318)</f>
        <v>10.505063890934364</v>
      </c>
      <c r="AI1318" s="45">
        <f>AD1318+AB1318+SUM($AA$1304:AA1318)</f>
        <v>10.505063890934364</v>
      </c>
    </row>
    <row r="1319" spans="4:35" ht="14.4" x14ac:dyDescent="0.3">
      <c r="D1319" s="83"/>
      <c r="E1319" s="28">
        <v>40091.439583333333</v>
      </c>
      <c r="F1319" s="10">
        <f t="shared" si="612"/>
        <v>207.82638888889051</v>
      </c>
      <c r="G1319" s="10">
        <v>14241.7</v>
      </c>
      <c r="H1319" s="10">
        <v>5.29</v>
      </c>
      <c r="I1319" s="86"/>
      <c r="J1319" s="10">
        <v>1697</v>
      </c>
      <c r="K1319" s="86"/>
      <c r="L1319" s="79">
        <v>1037</v>
      </c>
      <c r="M1319" s="86"/>
      <c r="N1319" s="113">
        <v>6.75</v>
      </c>
      <c r="O1319" s="90"/>
      <c r="P1319" s="90"/>
      <c r="Q1319" s="90"/>
      <c r="R1319" s="87"/>
      <c r="S1319" s="87"/>
      <c r="V1319" s="43">
        <f t="shared" si="605"/>
        <v>1.8257219814523742E-5</v>
      </c>
      <c r="W1319" s="43">
        <f t="shared" si="606"/>
        <v>2.5054815639652629E-3</v>
      </c>
      <c r="X1319" s="43">
        <f t="shared" si="607"/>
        <v>1.2272823016637743E-5</v>
      </c>
      <c r="Y1319" s="22">
        <f>X1319+W1319+SUM($V$1304:V1319)</f>
        <v>2.7790845730604899E-3</v>
      </c>
      <c r="Z1319" s="1">
        <f t="shared" si="616"/>
        <v>1.4933052117593558E-5</v>
      </c>
      <c r="AA1319" s="22">
        <f t="shared" si="608"/>
        <v>4.9151956036389943E-2</v>
      </c>
      <c r="AB1319" s="44">
        <f t="shared" si="609"/>
        <v>6.7452394687191086</v>
      </c>
      <c r="AC1319" s="44">
        <f t="shared" si="610"/>
        <v>0.97998583295514741</v>
      </c>
      <c r="AD1319" s="44">
        <f t="shared" si="611"/>
        <v>2.6304767553263275</v>
      </c>
      <c r="AE1319" s="44">
        <f t="shared" si="613"/>
        <v>0.97998583295514718</v>
      </c>
      <c r="AF1319" s="44">
        <f t="shared" si="614"/>
        <v>1.650240694141472</v>
      </c>
      <c r="AG1319" s="44">
        <f t="shared" si="615"/>
        <v>2.5022822970857829E-4</v>
      </c>
      <c r="AH1319" s="45">
        <f>AD1319+AB1319+SUM($AA$1304:AA1319)</f>
        <v>9.9956899937032269</v>
      </c>
      <c r="AI1319" s="45">
        <f>AD1319+AB1319+SUM($AA$1304:AA1319)</f>
        <v>9.9956899937032269</v>
      </c>
    </row>
    <row r="1320" spans="4:35" ht="14.4" x14ac:dyDescent="0.3">
      <c r="D1320" s="83"/>
      <c r="E1320" s="28">
        <v>40105.515972222223</v>
      </c>
      <c r="F1320" s="10">
        <f t="shared" si="612"/>
        <v>221.90277777778101</v>
      </c>
      <c r="G1320" s="10">
        <v>14971</v>
      </c>
      <c r="H1320" s="10">
        <v>8</v>
      </c>
      <c r="I1320" s="86"/>
      <c r="J1320" s="10">
        <v>2023</v>
      </c>
      <c r="K1320" s="86"/>
      <c r="L1320" s="79">
        <v>1037</v>
      </c>
      <c r="M1320" s="86"/>
      <c r="N1320" s="113">
        <v>6.75</v>
      </c>
      <c r="O1320" s="90"/>
      <c r="P1320" s="90"/>
      <c r="Q1320" s="90"/>
      <c r="R1320" s="87"/>
      <c r="S1320" s="87"/>
      <c r="V1320" s="43">
        <f t="shared" si="605"/>
        <v>2.7610162290395073E-5</v>
      </c>
      <c r="W1320" s="43">
        <f t="shared" si="606"/>
        <v>3.7890080362423632E-3</v>
      </c>
      <c r="X1320" s="43">
        <f t="shared" si="607"/>
        <v>1.8560034807769746E-5</v>
      </c>
      <c r="Y1320" s="22">
        <f>X1320+W1320+SUM($V$1304:V1320)</f>
        <v>4.0965084194191179E-3</v>
      </c>
      <c r="Z1320" s="1">
        <f t="shared" si="616"/>
        <v>1.2408741094608648E-5</v>
      </c>
      <c r="AA1320" s="22">
        <f t="shared" si="608"/>
        <v>5.1668967456188077E-2</v>
      </c>
      <c r="AB1320" s="44">
        <f t="shared" si="609"/>
        <v>7.0906549138230517</v>
      </c>
      <c r="AC1320" s="44">
        <f t="shared" si="610"/>
        <v>1.0301697062268906</v>
      </c>
      <c r="AD1320" s="44">
        <f t="shared" si="611"/>
        <v>2.7651802456160746</v>
      </c>
      <c r="AE1320" s="44">
        <f t="shared" si="613"/>
        <v>1.0301697062268906</v>
      </c>
      <c r="AF1320" s="44">
        <f t="shared" si="614"/>
        <v>1.7347474972785537</v>
      </c>
      <c r="AG1320" s="44">
        <f t="shared" si="615"/>
        <v>2.6304211063055149E-4</v>
      </c>
      <c r="AH1320" s="45">
        <f>AD1320+AB1320+SUM($AA$1304:AA1320)</f>
        <v>10.527477896553105</v>
      </c>
      <c r="AI1320" s="45">
        <f>AD1320+AB1320+SUM($AA$1304:AA1320)</f>
        <v>10.527477896553105</v>
      </c>
    </row>
    <row r="1321" spans="4:35" ht="14.4" x14ac:dyDescent="0.3">
      <c r="D1321" s="83"/>
      <c r="E1321" s="28">
        <v>40119.447222222225</v>
      </c>
      <c r="F1321" s="10">
        <f t="shared" si="612"/>
        <v>235.83402777778247</v>
      </c>
      <c r="G1321" s="10">
        <v>14241.1</v>
      </c>
      <c r="H1321" s="10">
        <v>7.53</v>
      </c>
      <c r="I1321" s="86"/>
      <c r="J1321" s="10">
        <v>2327</v>
      </c>
      <c r="K1321" s="86"/>
      <c r="L1321" s="79">
        <v>1037</v>
      </c>
      <c r="M1321" s="86"/>
      <c r="N1321" s="113">
        <v>6.75</v>
      </c>
      <c r="O1321" s="90"/>
      <c r="P1321" s="90"/>
      <c r="Q1321" s="90"/>
      <c r="R1321" s="87"/>
      <c r="S1321" s="87"/>
      <c r="V1321" s="43">
        <f t="shared" si="605"/>
        <v>2.5988065255834362E-5</v>
      </c>
      <c r="W1321" s="43">
        <f t="shared" si="606"/>
        <v>3.5664038141131242E-3</v>
      </c>
      <c r="X1321" s="43">
        <f t="shared" si="607"/>
        <v>1.7469632762813272E-5</v>
      </c>
      <c r="Y1321" s="22">
        <f>X1321+W1321+SUM($V$1304:V1321)</f>
        <v>3.8988018605007561E-3</v>
      </c>
      <c r="Z1321" s="1">
        <f t="shared" si="616"/>
        <v>1.4032196233492233E-5</v>
      </c>
      <c r="AA1321" s="22">
        <f t="shared" si="608"/>
        <v>4.9149885274218159E-2</v>
      </c>
      <c r="AB1321" s="44">
        <f t="shared" si="609"/>
        <v>6.7449552931163899</v>
      </c>
      <c r="AC1321" s="44">
        <f t="shared" si="610"/>
        <v>0.97994454634612083</v>
      </c>
      <c r="AD1321" s="44">
        <f t="shared" si="611"/>
        <v>2.6303659338616709</v>
      </c>
      <c r="AE1321" s="44">
        <f t="shared" si="613"/>
        <v>0.97994454634612049</v>
      </c>
      <c r="AF1321" s="44">
        <f t="shared" si="614"/>
        <v>1.6501711698279078</v>
      </c>
      <c r="AG1321" s="44">
        <f t="shared" si="615"/>
        <v>2.5021768764282588E-4</v>
      </c>
      <c r="AH1321" s="45">
        <f>AD1321+AB1321+SUM($AA$1304:AA1321)</f>
        <v>10.096113849366258</v>
      </c>
      <c r="AI1321" s="45">
        <f>AD1321+AB1321+SUM($AA$1304:AA1321)</f>
        <v>10.096113849366258</v>
      </c>
    </row>
    <row r="1322" spans="4:35" ht="14.4" x14ac:dyDescent="0.3">
      <c r="D1322" s="83"/>
      <c r="E1322" s="28">
        <v>40161.518750000003</v>
      </c>
      <c r="F1322" s="10">
        <f t="shared" si="612"/>
        <v>277.90555555556057</v>
      </c>
      <c r="G1322" s="10">
        <v>15654</v>
      </c>
      <c r="H1322" s="10">
        <v>4.9800000000000004</v>
      </c>
      <c r="I1322" s="86"/>
      <c r="J1322" s="10">
        <v>2563</v>
      </c>
      <c r="K1322" s="86"/>
      <c r="L1322" s="79">
        <v>1037</v>
      </c>
      <c r="M1322" s="86"/>
      <c r="N1322" s="113">
        <v>6.75</v>
      </c>
      <c r="O1322" s="90"/>
      <c r="P1322" s="90"/>
      <c r="Q1322" s="90"/>
      <c r="R1322" s="87"/>
      <c r="S1322" s="87"/>
      <c r="V1322" s="43">
        <f t="shared" si="605"/>
        <v>1.7187326025770935E-5</v>
      </c>
      <c r="W1322" s="43">
        <f t="shared" si="606"/>
        <v>2.3586575025608711E-3</v>
      </c>
      <c r="X1322" s="43">
        <f t="shared" si="607"/>
        <v>1.1553621667836669E-5</v>
      </c>
      <c r="Y1322" s="22">
        <f>X1322+W1322+SUM($V$1304:V1322)</f>
        <v>2.7023268638792976E-3</v>
      </c>
      <c r="Z1322" s="1">
        <f t="shared" si="616"/>
        <v>-7.880958260202868E-6</v>
      </c>
      <c r="AA1322" s="22">
        <f t="shared" si="608"/>
        <v>5.4026185061730563E-2</v>
      </c>
      <c r="AB1322" s="44">
        <f t="shared" si="609"/>
        <v>7.414141474917245</v>
      </c>
      <c r="AC1322" s="44">
        <f t="shared" si="610"/>
        <v>1.0771676295020871</v>
      </c>
      <c r="AD1322" s="44">
        <f t="shared" si="611"/>
        <v>2.8913320128831761</v>
      </c>
      <c r="AE1322" s="44">
        <f t="shared" si="613"/>
        <v>1.0771676295020871</v>
      </c>
      <c r="AF1322" s="44">
        <f t="shared" si="614"/>
        <v>1.8138893408856107</v>
      </c>
      <c r="AG1322" s="44">
        <f t="shared" si="615"/>
        <v>2.7504249547863558E-4</v>
      </c>
      <c r="AH1322" s="45">
        <f>AD1322+AB1322+SUM($AA$1304:AA1322)</f>
        <v>11.080292295250349</v>
      </c>
      <c r="AI1322" s="45">
        <f>AD1322+AB1322+SUM($AA$1304:AA1322)</f>
        <v>11.080292295250349</v>
      </c>
    </row>
    <row r="1323" spans="4:35" ht="14.4" x14ac:dyDescent="0.3">
      <c r="D1323" s="83"/>
      <c r="E1323" s="28">
        <v>40189.583333333336</v>
      </c>
      <c r="F1323" s="10">
        <f t="shared" si="612"/>
        <v>305.97013888889342</v>
      </c>
      <c r="G1323" s="10">
        <v>16294.3</v>
      </c>
      <c r="H1323" s="10">
        <v>6.77</v>
      </c>
      <c r="I1323" s="86"/>
      <c r="J1323" s="10">
        <v>2836</v>
      </c>
      <c r="K1323" s="86"/>
      <c r="L1323" s="79">
        <v>1037</v>
      </c>
      <c r="M1323" s="86"/>
      <c r="N1323" s="113">
        <v>6.75</v>
      </c>
      <c r="O1323" s="90"/>
      <c r="P1323" s="90"/>
      <c r="Q1323" s="90"/>
      <c r="R1323" s="87"/>
      <c r="S1323" s="87"/>
      <c r="V1323" s="43">
        <f t="shared" si="605"/>
        <v>2.3365099838246829E-5</v>
      </c>
      <c r="W1323" s="43">
        <f t="shared" si="606"/>
        <v>3.2064480506700998E-3</v>
      </c>
      <c r="X1323" s="43">
        <f t="shared" si="607"/>
        <v>1.5706429456075148E-5</v>
      </c>
      <c r="Y1323" s="22">
        <f>X1323+W1323+SUM($V$1304:V1323)</f>
        <v>3.5776353196150116E-3</v>
      </c>
      <c r="Z1323" s="1">
        <f t="shared" si="616"/>
        <v>-9.6646696058575774E-6</v>
      </c>
      <c r="AA1323" s="22">
        <f t="shared" si="608"/>
        <v>5.6236033426048056E-2</v>
      </c>
      <c r="AB1323" s="44">
        <f t="shared" si="609"/>
        <v>7.7174042056179921</v>
      </c>
      <c r="AC1323" s="44">
        <f t="shared" si="610"/>
        <v>1.1212273224348959</v>
      </c>
      <c r="AD1323" s="44">
        <f t="shared" si="611"/>
        <v>3.0095969859155707</v>
      </c>
      <c r="AE1323" s="44">
        <f t="shared" si="613"/>
        <v>1.1212273224348959</v>
      </c>
      <c r="AF1323" s="44">
        <f t="shared" si="614"/>
        <v>1.8880833708440279</v>
      </c>
      <c r="AG1323" s="44">
        <f t="shared" si="615"/>
        <v>2.862926366473446E-4</v>
      </c>
      <c r="AH1323" s="45">
        <f>AD1323+AB1323+SUM($AA$1304:AA1323)</f>
        <v>11.558056032409539</v>
      </c>
      <c r="AI1323" s="45">
        <f>AD1323+AB1323+SUM($AA$1304:AA1323)</f>
        <v>11.558056032409539</v>
      </c>
    </row>
    <row r="1324" spans="4:35" ht="14.4" x14ac:dyDescent="0.3">
      <c r="D1324" s="83"/>
      <c r="E1324" s="28">
        <v>40203.569444444445</v>
      </c>
      <c r="F1324" s="10">
        <f t="shared" si="612"/>
        <v>319.95625000000291</v>
      </c>
      <c r="G1324" s="10">
        <v>16576</v>
      </c>
      <c r="H1324" s="10">
        <v>8.48</v>
      </c>
      <c r="I1324" s="86"/>
      <c r="J1324" s="78">
        <v>2993</v>
      </c>
      <c r="K1324" s="86"/>
      <c r="L1324" s="79">
        <v>1037</v>
      </c>
      <c r="M1324" s="86"/>
      <c r="N1324" s="113">
        <v>6.75</v>
      </c>
      <c r="O1324" s="90"/>
      <c r="P1324" s="90"/>
      <c r="Q1324" s="90"/>
      <c r="R1324" s="87"/>
      <c r="S1324" s="87"/>
      <c r="V1324" s="43">
        <f t="shared" si="605"/>
        <v>2.926677202781878E-5</v>
      </c>
      <c r="W1324" s="43">
        <f t="shared" si="606"/>
        <v>4.0163485184169052E-3</v>
      </c>
      <c r="X1324" s="43">
        <f t="shared" si="607"/>
        <v>1.9673636896235932E-5</v>
      </c>
      <c r="Y1324" s="22">
        <f>X1324+W1324+SUM($V$1304:V1324)</f>
        <v>4.4207697668297965E-3</v>
      </c>
      <c r="Z1324" s="1">
        <f t="shared" si="616"/>
        <v>4.8231901731286597E-6</v>
      </c>
      <c r="AA1324" s="22">
        <f t="shared" si="608"/>
        <v>5.7208256265698594E-2</v>
      </c>
      <c r="AB1324" s="44">
        <f t="shared" si="609"/>
        <v>7.850824651094177</v>
      </c>
      <c r="AC1324" s="44">
        <f t="shared" si="610"/>
        <v>1.1406113853728499</v>
      </c>
      <c r="AD1324" s="44">
        <f t="shared" si="611"/>
        <v>3.0616276635717088</v>
      </c>
      <c r="AE1324" s="44">
        <f t="shared" si="613"/>
        <v>1.1406113853728501</v>
      </c>
      <c r="AF1324" s="44">
        <f t="shared" si="614"/>
        <v>1.9207250360623409</v>
      </c>
      <c r="AG1324" s="44">
        <f t="shared" si="615"/>
        <v>2.9124213651806973E-4</v>
      </c>
      <c r="AH1324" s="45">
        <f>AD1324+AB1324+SUM($AA$1304:AA1324)</f>
        <v>11.800715411807561</v>
      </c>
      <c r="AI1324" s="45">
        <f>AD1324+AB1324+SUM($AA$1304:AA1324)</f>
        <v>11.800715411807561</v>
      </c>
    </row>
    <row r="1325" spans="4:35" ht="14.4" x14ac:dyDescent="0.3">
      <c r="D1325" s="83"/>
      <c r="E1325" s="28">
        <v>40288.550694444442</v>
      </c>
      <c r="F1325" s="10">
        <f t="shared" si="612"/>
        <v>404.9375</v>
      </c>
      <c r="G1325" s="10">
        <v>15854</v>
      </c>
      <c r="H1325" s="10">
        <v>2.68</v>
      </c>
      <c r="I1325" s="86"/>
      <c r="J1325" s="18">
        <v>33</v>
      </c>
      <c r="K1325" s="86"/>
      <c r="L1325" s="79">
        <v>1037</v>
      </c>
      <c r="M1325" s="86"/>
      <c r="N1325" s="113">
        <v>6.75</v>
      </c>
      <c r="O1325" s="90"/>
      <c r="P1325" s="90"/>
      <c r="Q1325" s="90"/>
      <c r="R1325" s="87"/>
      <c r="S1325" s="87"/>
      <c r="V1325" s="43">
        <f t="shared" si="605"/>
        <v>9.2494043672823501E-6</v>
      </c>
      <c r="W1325" s="43">
        <f t="shared" si="606"/>
        <v>1.2693176921411916E-3</v>
      </c>
      <c r="X1325" s="43">
        <f t="shared" si="607"/>
        <v>6.2176116606028655E-6</v>
      </c>
      <c r="Y1325" s="22">
        <f>X1325+W1325+SUM($V$1304:V1325)</f>
        <v>1.6695323196857321E-3</v>
      </c>
      <c r="Z1325" s="1">
        <f t="shared" si="616"/>
        <v>-1.2400024016286067E-5</v>
      </c>
      <c r="AA1325" s="22">
        <f t="shared" si="608"/>
        <v>5.4716439118990441E-2</v>
      </c>
      <c r="AB1325" s="44">
        <f t="shared" si="609"/>
        <v>7.5088666758233034</v>
      </c>
      <c r="AC1325" s="44">
        <f t="shared" si="610"/>
        <v>1.0909298325109296</v>
      </c>
      <c r="AD1325" s="44">
        <f t="shared" si="611"/>
        <v>2.9282725011019468</v>
      </c>
      <c r="AE1325" s="44">
        <f t="shared" si="613"/>
        <v>1.0909298325109293</v>
      </c>
      <c r="AF1325" s="44">
        <f t="shared" si="614"/>
        <v>1.8370641120736215</v>
      </c>
      <c r="AG1325" s="44">
        <f t="shared" si="615"/>
        <v>2.7855651739608334E-4</v>
      </c>
      <c r="AH1325" s="45">
        <f>AD1325+AB1325+SUM($AA$1304:AA1325)</f>
        <v>11.380118713185915</v>
      </c>
      <c r="AI1325" s="45">
        <f>AD1325+AB1325+SUM($AA$1304:AA1325)</f>
        <v>11.380118713185915</v>
      </c>
    </row>
    <row r="1326" spans="4:35" ht="14.4" x14ac:dyDescent="0.3">
      <c r="D1326" s="83"/>
      <c r="E1326" s="28">
        <v>40361.51666666667</v>
      </c>
      <c r="F1326" s="10">
        <f t="shared" si="612"/>
        <v>477.90347222222772</v>
      </c>
      <c r="G1326" s="10">
        <v>18203</v>
      </c>
      <c r="H1326" s="10">
        <v>2.62</v>
      </c>
      <c r="I1326" s="86"/>
      <c r="J1326" s="10">
        <v>34</v>
      </c>
      <c r="K1326" s="86"/>
      <c r="L1326" s="79">
        <v>1037</v>
      </c>
      <c r="M1326" s="86"/>
      <c r="N1326" s="113">
        <v>6.75</v>
      </c>
      <c r="O1326" s="90"/>
      <c r="P1326" s="90"/>
      <c r="Q1326" s="90"/>
      <c r="R1326" s="87"/>
      <c r="S1326" s="87"/>
      <c r="V1326" s="43">
        <f t="shared" si="605"/>
        <v>9.0423281501043871E-6</v>
      </c>
      <c r="W1326" s="43">
        <f t="shared" si="606"/>
        <v>1.240900131869374E-3</v>
      </c>
      <c r="X1326" s="43">
        <f t="shared" si="607"/>
        <v>6.0784113995445919E-6</v>
      </c>
      <c r="Y1326" s="22">
        <f>X1326+W1326+SUM($V$1304:V1326)</f>
        <v>1.6500178873029606E-3</v>
      </c>
      <c r="Z1326" s="1">
        <f t="shared" si="616"/>
        <v>-1.5333101566471491E-5</v>
      </c>
      <c r="AA1326" s="22">
        <f t="shared" si="608"/>
        <v>6.2823473021507689E-2</v>
      </c>
      <c r="AB1326" s="44">
        <f t="shared" si="609"/>
        <v>8.6214141604649672</v>
      </c>
      <c r="AC1326" s="44">
        <f t="shared" si="610"/>
        <v>1.2525669068497824</v>
      </c>
      <c r="AD1326" s="44">
        <f t="shared" si="611"/>
        <v>3.3621385352314084</v>
      </c>
      <c r="AE1326" s="44">
        <f t="shared" si="613"/>
        <v>1.2525669068497824</v>
      </c>
      <c r="AF1326" s="44">
        <f t="shared" si="614"/>
        <v>2.1092517996768096</v>
      </c>
      <c r="AG1326" s="44">
        <f t="shared" si="615"/>
        <v>3.1982870481650722E-4</v>
      </c>
      <c r="AH1326" s="45">
        <f>AD1326+AB1326+SUM($AA$1304:AA1326)</f>
        <v>12.989355704978546</v>
      </c>
      <c r="AI1326" s="45">
        <f>AD1326+AB1326+SUM($AA$1304:AA1326)</f>
        <v>12.989355704978546</v>
      </c>
    </row>
    <row r="1327" spans="4:35" ht="14.4" x14ac:dyDescent="0.3">
      <c r="D1327" s="83"/>
      <c r="E1327" s="28">
        <v>40507.57916666667</v>
      </c>
      <c r="F1327" s="10">
        <f t="shared" si="612"/>
        <v>623.96597222222772</v>
      </c>
      <c r="G1327" s="10">
        <v>17172</v>
      </c>
      <c r="H1327" s="10">
        <v>3.54</v>
      </c>
      <c r="I1327" s="86"/>
      <c r="J1327" s="10">
        <v>37</v>
      </c>
      <c r="K1327" s="86"/>
      <c r="L1327" s="79">
        <v>1037</v>
      </c>
      <c r="M1327" s="86"/>
      <c r="N1327" s="113">
        <v>6.75</v>
      </c>
      <c r="O1327" s="90"/>
      <c r="P1327" s="90"/>
      <c r="Q1327" s="90"/>
      <c r="R1327" s="87"/>
      <c r="S1327" s="87"/>
      <c r="V1327" s="43">
        <f t="shared" si="605"/>
        <v>1.2217496813499819E-5</v>
      </c>
      <c r="W1327" s="43">
        <f t="shared" si="606"/>
        <v>1.6766360560372458E-3</v>
      </c>
      <c r="X1327" s="43">
        <f t="shared" si="607"/>
        <v>8.2128154024381127E-6</v>
      </c>
      <c r="Y1327" s="22">
        <f>X1327+W1327+SUM($V$1304:V1327)</f>
        <v>2.1001057122872258E-3</v>
      </c>
      <c r="Z1327" s="1">
        <f t="shared" si="616"/>
        <v>-6.1153424797471197E-6</v>
      </c>
      <c r="AA1327" s="22">
        <f t="shared" si="608"/>
        <v>5.926521335633303E-2</v>
      </c>
      <c r="AB1327" s="44">
        <f t="shared" si="609"/>
        <v>8.1331057497942325</v>
      </c>
      <c r="AC1327" s="44">
        <f t="shared" si="610"/>
        <v>1.1816227503392003</v>
      </c>
      <c r="AD1327" s="44">
        <f t="shared" si="611"/>
        <v>3.1717103184636453</v>
      </c>
      <c r="AE1327" s="44">
        <f t="shared" si="613"/>
        <v>1.1816227503392003</v>
      </c>
      <c r="AF1327" s="44">
        <f t="shared" si="614"/>
        <v>1.9897858542026134</v>
      </c>
      <c r="AG1327" s="44">
        <f t="shared" si="615"/>
        <v>3.0171392183206403E-4</v>
      </c>
      <c r="AH1327" s="45">
        <f>AD1327+AB1327+SUM($AA$1304:AA1327)</f>
        <v>12.369884290896383</v>
      </c>
      <c r="AI1327" s="45">
        <f>AD1327+AB1327+SUM($AA$1304:AA1327)</f>
        <v>12.369884290896383</v>
      </c>
    </row>
    <row r="1328" spans="4:35" ht="14.4" x14ac:dyDescent="0.3">
      <c r="D1328" s="83"/>
      <c r="E1328" s="28">
        <v>40534.568749999999</v>
      </c>
      <c r="F1328" s="10">
        <f t="shared" si="612"/>
        <v>650.9555555555562</v>
      </c>
      <c r="G1328" s="10">
        <v>17970</v>
      </c>
      <c r="H1328" s="10">
        <v>5.37</v>
      </c>
      <c r="I1328" s="86"/>
      <c r="J1328" s="10">
        <v>39</v>
      </c>
      <c r="K1328" s="86"/>
      <c r="L1328" s="79">
        <v>1037</v>
      </c>
      <c r="M1328" s="86"/>
      <c r="N1328" s="113">
        <v>6.75</v>
      </c>
      <c r="O1328" s="90"/>
      <c r="P1328" s="90"/>
      <c r="Q1328" s="90"/>
      <c r="R1328" s="87"/>
      <c r="S1328" s="87"/>
      <c r="V1328" s="43">
        <f t="shared" si="605"/>
        <v>1.8533321437427694E-5</v>
      </c>
      <c r="W1328" s="43">
        <f t="shared" si="606"/>
        <v>2.5433716443276863E-3</v>
      </c>
      <c r="X1328" s="43">
        <f t="shared" si="607"/>
        <v>1.2458423364715442E-5</v>
      </c>
      <c r="Y1328" s="22">
        <f>X1328+W1328+SUM($V$1304:V1328)</f>
        <v>2.9896202299773715E-3</v>
      </c>
      <c r="Z1328" s="1">
        <f t="shared" si="616"/>
        <v>4.457634822246671E-6</v>
      </c>
      <c r="AA1328" s="22">
        <f t="shared" si="608"/>
        <v>6.2019327044799934E-2</v>
      </c>
      <c r="AB1328" s="44">
        <f t="shared" si="609"/>
        <v>8.5110593014094089</v>
      </c>
      <c r="AC1328" s="44">
        <f t="shared" si="610"/>
        <v>1.2365339403444811</v>
      </c>
      <c r="AD1328" s="44">
        <f t="shared" si="611"/>
        <v>3.3191028664565398</v>
      </c>
      <c r="AE1328" s="44">
        <f t="shared" si="613"/>
        <v>1.2365339403444808</v>
      </c>
      <c r="AF1328" s="44">
        <f t="shared" si="614"/>
        <v>2.0822531912427764</v>
      </c>
      <c r="AG1328" s="44">
        <f t="shared" si="615"/>
        <v>3.1573486928268053E-4</v>
      </c>
      <c r="AH1328" s="45">
        <f>AD1328+AB1328+SUM($AA$1304:AA1328)</f>
        <v>12.957249717549253</v>
      </c>
      <c r="AI1328" s="45">
        <f>AD1328+AB1328+SUM($AA$1304:AA1328)</f>
        <v>12.957249717549253</v>
      </c>
    </row>
    <row r="1329" spans="4:37" ht="14.4" x14ac:dyDescent="0.3">
      <c r="D1329" s="83"/>
      <c r="E1329" s="28">
        <v>40610.509722222225</v>
      </c>
      <c r="F1329" s="10">
        <f t="shared" si="612"/>
        <v>726.89652777778247</v>
      </c>
      <c r="G1329" s="10">
        <v>17319</v>
      </c>
      <c r="H1329" s="10">
        <v>7.37</v>
      </c>
      <c r="I1329" s="86"/>
      <c r="J1329" s="10">
        <v>23</v>
      </c>
      <c r="K1329" s="86"/>
      <c r="L1329" s="79">
        <v>1037</v>
      </c>
      <c r="M1329" s="86"/>
      <c r="N1329" s="113">
        <v>6.75</v>
      </c>
      <c r="O1329" s="90"/>
      <c r="P1329" s="90"/>
      <c r="Q1329" s="90"/>
      <c r="R1329" s="87"/>
      <c r="S1329" s="87"/>
      <c r="V1329" s="43">
        <f t="shared" si="605"/>
        <v>2.5435862010026462E-5</v>
      </c>
      <c r="W1329" s="43">
        <f t="shared" si="606"/>
        <v>3.4906236533882771E-3</v>
      </c>
      <c r="X1329" s="43">
        <f t="shared" si="607"/>
        <v>1.7098432066657881E-5</v>
      </c>
      <c r="Y1329" s="22">
        <f>X1329+W1329+SUM($V$1304:V1329)</f>
        <v>3.966948109749931E-3</v>
      </c>
      <c r="Z1329" s="1">
        <f t="shared" si="616"/>
        <v>8.9349734897090334E-6</v>
      </c>
      <c r="AA1329" s="22">
        <f t="shared" si="608"/>
        <v>5.9772550088419037E-2</v>
      </c>
      <c r="AB1329" s="44">
        <f t="shared" si="609"/>
        <v>8.2027287724601869</v>
      </c>
      <c r="AC1329" s="44">
        <f t="shared" si="610"/>
        <v>1.1917379695506991</v>
      </c>
      <c r="AD1329" s="44">
        <f t="shared" si="611"/>
        <v>3.1988615773044415</v>
      </c>
      <c r="AE1329" s="44">
        <f t="shared" si="613"/>
        <v>1.1917379695506993</v>
      </c>
      <c r="AF1329" s="44">
        <f t="shared" si="614"/>
        <v>2.0068193110258012</v>
      </c>
      <c r="AG1329" s="44">
        <f t="shared" si="615"/>
        <v>3.0429672794138812E-4</v>
      </c>
      <c r="AH1329" s="45">
        <f>AD1329+AB1329+SUM($AA$1304:AA1329)</f>
        <v>12.588450449536353</v>
      </c>
      <c r="AI1329" s="45">
        <f>AD1329+AB1329+SUM($AA$1304:AA1329)</f>
        <v>12.588450449536353</v>
      </c>
    </row>
    <row r="1330" spans="4:37" ht="14.4" x14ac:dyDescent="0.3">
      <c r="D1330" s="83"/>
      <c r="E1330" s="28">
        <v>40659.486111111109</v>
      </c>
      <c r="F1330" s="10">
        <f t="shared" si="612"/>
        <v>775.87291666666715</v>
      </c>
      <c r="G1330" s="10">
        <v>17426</v>
      </c>
      <c r="H1330" s="40">
        <v>7.62</v>
      </c>
      <c r="I1330" s="86"/>
      <c r="J1330" s="10">
        <v>41</v>
      </c>
      <c r="K1330" s="86"/>
      <c r="L1330" s="79">
        <v>1037</v>
      </c>
      <c r="M1330" s="86"/>
      <c r="N1330" s="113">
        <v>6.75</v>
      </c>
      <c r="O1330" s="90"/>
      <c r="P1330" s="90"/>
      <c r="Q1330" s="90"/>
      <c r="R1330" s="87"/>
      <c r="S1330" s="87"/>
      <c r="V1330" s="43">
        <f t="shared" si="605"/>
        <v>2.6298679581601308E-5</v>
      </c>
      <c r="W1330" s="43">
        <f t="shared" si="606"/>
        <v>3.6090301545208506E-3</v>
      </c>
      <c r="X1330" s="43">
        <f t="shared" si="607"/>
        <v>1.7678433154400686E-5</v>
      </c>
      <c r="Y1330" s="22">
        <f>X1330+W1330+SUM($V$1304:V1330)</f>
        <v>4.1122332915518485E-3</v>
      </c>
      <c r="Z1330" s="1">
        <f t="shared" si="616"/>
        <v>1.2779806060079914E-5</v>
      </c>
      <c r="AA1330" s="22">
        <f t="shared" si="608"/>
        <v>6.0141836009053068E-2</v>
      </c>
      <c r="AB1330" s="44">
        <f t="shared" si="609"/>
        <v>8.2534067549449261</v>
      </c>
      <c r="AC1330" s="44">
        <f t="shared" si="610"/>
        <v>1.1991007481604299</v>
      </c>
      <c r="AD1330" s="44">
        <f t="shared" si="611"/>
        <v>3.2186247385014832</v>
      </c>
      <c r="AE1330" s="44">
        <f t="shared" si="613"/>
        <v>1.1991007481604297</v>
      </c>
      <c r="AF1330" s="44">
        <f t="shared" si="614"/>
        <v>2.0192178136113865</v>
      </c>
      <c r="AG1330" s="44">
        <f t="shared" si="615"/>
        <v>3.061767296672226E-4</v>
      </c>
      <c r="AH1330" s="45">
        <f>AD1330+AB1330+SUM($AA$1304:AA1330)</f>
        <v>12.719033429227185</v>
      </c>
      <c r="AI1330" s="45">
        <f>AD1330+AB1330+SUM($AA$1304:AA1330)</f>
        <v>12.719033429227185</v>
      </c>
    </row>
    <row r="1331" spans="4:37" ht="14.4" x14ac:dyDescent="0.3">
      <c r="D1331" s="83"/>
      <c r="E1331" s="28">
        <v>40695.564583333333</v>
      </c>
      <c r="F1331" s="10">
        <f t="shared" si="612"/>
        <v>811.95138888889051</v>
      </c>
      <c r="G1331" s="10">
        <v>17034</v>
      </c>
      <c r="H1331" s="10">
        <v>5.1100000000000003</v>
      </c>
      <c r="I1331" s="86"/>
      <c r="J1331" s="10">
        <v>34</v>
      </c>
      <c r="K1331" s="86"/>
      <c r="L1331" s="79">
        <v>1037</v>
      </c>
      <c r="M1331" s="86"/>
      <c r="N1331" s="113">
        <v>6.75</v>
      </c>
      <c r="O1331" s="90"/>
      <c r="P1331" s="90"/>
      <c r="Q1331" s="90"/>
      <c r="R1331" s="87"/>
      <c r="S1331" s="87"/>
      <c r="V1331" s="43">
        <f t="shared" si="605"/>
        <v>1.7635991162989855E-5</v>
      </c>
      <c r="W1331" s="43">
        <f t="shared" si="606"/>
        <v>2.4202288831498098E-3</v>
      </c>
      <c r="X1331" s="43">
        <f t="shared" si="607"/>
        <v>1.1855222233462924E-5</v>
      </c>
      <c r="Y1331" s="22">
        <f>X1331+W1331+SUM($V$1304:V1331)</f>
        <v>2.93524480042286E-3</v>
      </c>
      <c r="Z1331" s="1">
        <f t="shared" si="616"/>
        <v>1.418601675641354E-6</v>
      </c>
      <c r="AA1331" s="22">
        <f t="shared" si="608"/>
        <v>5.8788938056823711E-2</v>
      </c>
      <c r="AB1331" s="44">
        <f t="shared" si="609"/>
        <v>8.0677453611690524</v>
      </c>
      <c r="AC1331" s="44">
        <f t="shared" si="610"/>
        <v>1.1721268302630987</v>
      </c>
      <c r="AD1331" s="44">
        <f t="shared" si="611"/>
        <v>3.146221381592694</v>
      </c>
      <c r="AE1331" s="44">
        <f t="shared" si="613"/>
        <v>1.1721268302630992</v>
      </c>
      <c r="AF1331" s="44">
        <f t="shared" si="614"/>
        <v>1.973795262082886</v>
      </c>
      <c r="AG1331" s="44">
        <f t="shared" si="615"/>
        <v>2.9928924670902512E-4</v>
      </c>
      <c r="AH1331" s="45">
        <f>AD1331+AB1331+SUM($AA$1304:AA1331)</f>
        <v>12.519757616599348</v>
      </c>
      <c r="AI1331" s="45">
        <f>AD1331+AB1331+SUM($AA$1304:AA1331)</f>
        <v>12.519757616599348</v>
      </c>
    </row>
    <row r="1332" spans="4:37" ht="14.4" x14ac:dyDescent="0.3">
      <c r="D1332" s="83"/>
      <c r="E1332" s="28">
        <v>40749.490972222222</v>
      </c>
      <c r="F1332" s="10">
        <f t="shared" si="612"/>
        <v>865.87777777777956</v>
      </c>
      <c r="G1332" s="10">
        <v>17337</v>
      </c>
      <c r="H1332" s="10">
        <v>3.65</v>
      </c>
      <c r="I1332" s="86"/>
      <c r="J1332" s="36" t="s">
        <v>198</v>
      </c>
      <c r="K1332" s="86"/>
      <c r="L1332" s="79">
        <v>1037</v>
      </c>
      <c r="M1332" s="86"/>
      <c r="N1332" s="113">
        <v>6.75</v>
      </c>
      <c r="O1332" s="90"/>
      <c r="P1332" s="90"/>
      <c r="Q1332" s="90"/>
      <c r="R1332" s="87"/>
      <c r="S1332" s="87"/>
      <c r="V1332" s="43">
        <f t="shared" si="605"/>
        <v>1.2597136544992752E-5</v>
      </c>
      <c r="W1332" s="43">
        <f t="shared" si="606"/>
        <v>1.7287349165355783E-3</v>
      </c>
      <c r="X1332" s="43">
        <f t="shared" si="607"/>
        <v>8.4680158810449457E-6</v>
      </c>
      <c r="Y1332" s="22">
        <f>X1332+W1332+SUM($V$1304:V1332)</f>
        <v>2.2529607640012035E-3</v>
      </c>
      <c r="Z1332" s="1">
        <f t="shared" si="616"/>
        <v>-1.3704724216174968E-5</v>
      </c>
      <c r="AA1332" s="22">
        <f t="shared" si="608"/>
        <v>5.9834672953572421E-2</v>
      </c>
      <c r="AB1332" s="44">
        <f t="shared" si="609"/>
        <v>8.211254040541732</v>
      </c>
      <c r="AC1332" s="44">
        <f t="shared" si="610"/>
        <v>1.192976567821495</v>
      </c>
      <c r="AD1332" s="44">
        <f t="shared" si="611"/>
        <v>3.2021862212441308</v>
      </c>
      <c r="AE1332" s="44">
        <f t="shared" si="613"/>
        <v>1.192976567821495</v>
      </c>
      <c r="AF1332" s="44">
        <f t="shared" si="614"/>
        <v>2.008905040432722</v>
      </c>
      <c r="AG1332" s="44">
        <f t="shared" si="615"/>
        <v>3.0461298991395837E-4</v>
      </c>
      <c r="AH1332" s="45">
        <f>AD1332+AB1332+SUM($AA$1304:AA1332)</f>
        <v>12.779065808577036</v>
      </c>
      <c r="AI1332" s="45">
        <f>AD1332+AB1332+SUM($AA$1304:AA1332)</f>
        <v>12.779065808577036</v>
      </c>
    </row>
    <row r="1333" spans="4:37" ht="14.4" x14ac:dyDescent="0.3">
      <c r="D1333" s="83"/>
      <c r="E1333" s="28">
        <v>40800.412499999999</v>
      </c>
      <c r="F1333" s="10">
        <f t="shared" si="612"/>
        <v>916.7993055555562</v>
      </c>
      <c r="G1333" s="10">
        <v>12702</v>
      </c>
      <c r="H1333" s="21">
        <v>3.28</v>
      </c>
      <c r="I1333" s="86"/>
      <c r="J1333" s="10">
        <v>16</v>
      </c>
      <c r="K1333" s="86"/>
      <c r="L1333" s="79">
        <v>1037</v>
      </c>
      <c r="M1333" s="86"/>
      <c r="N1333" s="113">
        <v>6.75</v>
      </c>
      <c r="O1333" s="90"/>
      <c r="P1333" s="90"/>
      <c r="Q1333" s="90"/>
      <c r="R1333" s="87"/>
      <c r="S1333" s="87"/>
      <c r="V1333" s="43">
        <f t="shared" si="605"/>
        <v>1.132016653906198E-5</v>
      </c>
      <c r="W1333" s="43">
        <f t="shared" si="606"/>
        <v>1.5534932948593689E-3</v>
      </c>
      <c r="X1333" s="43">
        <f t="shared" si="607"/>
        <v>7.6096142711855948E-6</v>
      </c>
      <c r="Y1333" s="22">
        <f>X1333+W1333+SUM($V$1304:V1333)</f>
        <v>2.0881809072541965E-3</v>
      </c>
      <c r="Z1333" s="1">
        <f t="shared" si="616"/>
        <v>-1.3747575852921639E-5</v>
      </c>
      <c r="AA1333" s="22">
        <f t="shared" si="608"/>
        <v>4.383803517657478E-2</v>
      </c>
      <c r="AB1333" s="44">
        <f t="shared" si="609"/>
        <v>6.0159975095438121</v>
      </c>
      <c r="AC1333" s="44">
        <f t="shared" si="610"/>
        <v>0.87403751309157474</v>
      </c>
      <c r="AD1333" s="44">
        <f t="shared" si="611"/>
        <v>2.3460904067741213</v>
      </c>
      <c r="AE1333" s="44">
        <f t="shared" si="613"/>
        <v>0.8740375130915744</v>
      </c>
      <c r="AF1333" s="44">
        <f t="shared" si="614"/>
        <v>1.4718297181505697</v>
      </c>
      <c r="AG1333" s="44">
        <f t="shared" si="615"/>
        <v>2.2317553197710667E-4</v>
      </c>
      <c r="AH1333" s="45">
        <f>AD1333+AB1333+SUM($AA$1304:AA1333)</f>
        <v>9.7715514982856799</v>
      </c>
      <c r="AI1333" s="45">
        <f>AD1333+AB1333+SUM($AA$1304:AA1333)</f>
        <v>9.7715514982856799</v>
      </c>
    </row>
    <row r="1334" spans="4:37" ht="14.4" x14ac:dyDescent="0.3">
      <c r="D1334" s="83"/>
      <c r="E1334" s="28">
        <v>40854.456944444442</v>
      </c>
      <c r="F1334" s="10">
        <f t="shared" si="612"/>
        <v>970.84375</v>
      </c>
      <c r="G1334" s="10">
        <v>19567</v>
      </c>
      <c r="H1334" s="40">
        <v>3.28</v>
      </c>
      <c r="I1334" s="86"/>
      <c r="J1334" s="10">
        <v>20</v>
      </c>
      <c r="K1334" s="86"/>
      <c r="L1334" s="79">
        <v>1037</v>
      </c>
      <c r="M1334" s="86"/>
      <c r="N1334" s="113">
        <v>6.75</v>
      </c>
      <c r="O1334" s="90"/>
      <c r="P1334" s="90"/>
      <c r="Q1334" s="90"/>
      <c r="R1334" s="87"/>
      <c r="S1334" s="87"/>
      <c r="V1334" s="43">
        <f t="shared" si="605"/>
        <v>1.132016653906198E-5</v>
      </c>
      <c r="W1334" s="43">
        <f t="shared" si="606"/>
        <v>1.5534932948593689E-3</v>
      </c>
      <c r="X1334" s="43">
        <f t="shared" si="607"/>
        <v>7.6096142711855948E-6</v>
      </c>
      <c r="Y1334" s="22">
        <f>X1334+W1334+SUM($V$1304:V1334)</f>
        <v>2.0995010737932585E-3</v>
      </c>
      <c r="Z1334" s="1">
        <f t="shared" si="616"/>
        <v>-5.0698366314271872E-6</v>
      </c>
      <c r="AA1334" s="22">
        <f t="shared" si="608"/>
        <v>6.7531005692020057E-2</v>
      </c>
      <c r="AB1334" s="44">
        <f t="shared" si="609"/>
        <v>9.2674400306442895</v>
      </c>
      <c r="AC1334" s="44">
        <f t="shared" si="610"/>
        <v>1.3464251313700868</v>
      </c>
      <c r="AD1334" s="44">
        <f t="shared" si="611"/>
        <v>3.614072664883424</v>
      </c>
      <c r="AE1334" s="44">
        <f t="shared" si="613"/>
        <v>1.346425131370087</v>
      </c>
      <c r="AF1334" s="44">
        <f t="shared" si="614"/>
        <v>2.2673037391790438</v>
      </c>
      <c r="AG1334" s="44">
        <f t="shared" si="615"/>
        <v>3.4379433429350089E-4</v>
      </c>
      <c r="AH1334" s="45">
        <f>AD1334+AB1334+SUM($AA$1304:AA1334)</f>
        <v>14.358507283187482</v>
      </c>
      <c r="AI1334" s="45">
        <f>AD1334+AB1334+SUM($AA$1304:AA1334)</f>
        <v>14.358507283187482</v>
      </c>
    </row>
    <row r="1335" spans="4:37" ht="14.4" x14ac:dyDescent="0.3">
      <c r="D1335" s="83"/>
      <c r="E1335" s="28">
        <v>40942.53125</v>
      </c>
      <c r="F1335" s="10">
        <f t="shared" si="612"/>
        <v>1058.9180555555577</v>
      </c>
      <c r="G1335" s="10">
        <v>20655</v>
      </c>
      <c r="H1335" s="40">
        <v>4.8499999999999996</v>
      </c>
      <c r="I1335" s="86"/>
      <c r="J1335" s="10">
        <v>24</v>
      </c>
      <c r="K1335" s="86"/>
      <c r="L1335" s="79">
        <v>1037</v>
      </c>
      <c r="M1335" s="86"/>
      <c r="N1335" s="113">
        <v>6.75</v>
      </c>
      <c r="O1335" s="90"/>
      <c r="P1335" s="90"/>
      <c r="Q1335" s="90"/>
      <c r="R1335" s="87"/>
      <c r="S1335" s="87"/>
      <c r="V1335" s="43">
        <f t="shared" si="605"/>
        <v>1.6738660888552012E-5</v>
      </c>
      <c r="W1335" s="43">
        <f t="shared" si="606"/>
        <v>2.2970861219719324E-3</v>
      </c>
      <c r="X1335" s="43">
        <f t="shared" si="607"/>
        <v>1.1252021102210408E-5</v>
      </c>
      <c r="Y1335" s="22">
        <f>X1335+W1335+SUM($V$1304:V1335)</f>
        <v>2.863474968625399E-3</v>
      </c>
      <c r="Z1335" s="1">
        <f t="shared" si="616"/>
        <v>3.3202887777836627E-6</v>
      </c>
      <c r="AA1335" s="22">
        <f t="shared" si="608"/>
        <v>7.1285987763513775E-2</v>
      </c>
      <c r="AB1335" s="44">
        <f t="shared" si="609"/>
        <v>9.7827451235732514</v>
      </c>
      <c r="AC1335" s="44">
        <f t="shared" si="610"/>
        <v>1.4212915157381891</v>
      </c>
      <c r="AD1335" s="44">
        <f t="shared" si="611"/>
        <v>3.8150289207935355</v>
      </c>
      <c r="AE1335" s="44">
        <f t="shared" si="613"/>
        <v>1.4212915157381889</v>
      </c>
      <c r="AF1335" s="44">
        <f t="shared" si="614"/>
        <v>2.3933744944418227</v>
      </c>
      <c r="AG1335" s="44">
        <f t="shared" si="615"/>
        <v>3.6291061352441663E-4</v>
      </c>
      <c r="AH1335" s="45">
        <f>AD1335+AB1335+SUM($AA$1304:AA1335)</f>
        <v>15.146054619790069</v>
      </c>
      <c r="AI1335" s="45">
        <f>AD1335+AB1335+SUM($AA$1304:AA1335)</f>
        <v>15.146054619790069</v>
      </c>
    </row>
    <row r="1336" spans="4:37" ht="14.4" x14ac:dyDescent="0.3">
      <c r="D1336" s="83"/>
      <c r="E1336" s="28">
        <v>41016.59375</v>
      </c>
      <c r="F1336" s="10">
        <f t="shared" si="612"/>
        <v>1132.9805555555577</v>
      </c>
      <c r="G1336" s="10">
        <v>20729</v>
      </c>
      <c r="H1336" s="40">
        <v>4.84</v>
      </c>
      <c r="I1336" s="86"/>
      <c r="J1336" s="10">
        <v>33</v>
      </c>
      <c r="K1336" s="86"/>
      <c r="L1336" s="79">
        <v>1037</v>
      </c>
      <c r="M1336" s="86"/>
      <c r="N1336" s="113">
        <v>6.75</v>
      </c>
      <c r="O1336" s="90"/>
      <c r="P1336" s="90"/>
      <c r="Q1336" s="90"/>
      <c r="R1336" s="87"/>
      <c r="S1336" s="87"/>
      <c r="V1336" s="43">
        <f t="shared" si="605"/>
        <v>1.6704148185689019E-5</v>
      </c>
      <c r="W1336" s="43">
        <f t="shared" si="606"/>
        <v>2.2923498619266298E-3</v>
      </c>
      <c r="X1336" s="43">
        <f t="shared" si="607"/>
        <v>1.1228821058700695E-5</v>
      </c>
      <c r="Y1336" s="22">
        <f>X1336+W1336+SUM($V$1304:V1336)</f>
        <v>2.8754196567222757E-3</v>
      </c>
      <c r="Z1336" s="1">
        <f t="shared" si="616"/>
        <v>4.3421331175174085E-6</v>
      </c>
      <c r="AA1336" s="22">
        <f t="shared" si="608"/>
        <v>7.1541381764699929E-2</v>
      </c>
      <c r="AB1336" s="44">
        <f t="shared" si="609"/>
        <v>9.8177934479084925</v>
      </c>
      <c r="AC1336" s="44">
        <f t="shared" si="610"/>
        <v>1.4263835308514607</v>
      </c>
      <c r="AD1336" s="44">
        <f t="shared" si="611"/>
        <v>3.8286969014344812</v>
      </c>
      <c r="AE1336" s="44">
        <f t="shared" si="613"/>
        <v>1.4263835308514607</v>
      </c>
      <c r="AF1336" s="44">
        <f t="shared" si="614"/>
        <v>2.4019491597813869</v>
      </c>
      <c r="AG1336" s="44">
        <f t="shared" si="615"/>
        <v>3.6421080163387236E-4</v>
      </c>
      <c r="AH1336" s="45">
        <f>AD1336+AB1336+SUM($AA$1304:AA1336)</f>
        <v>15.266312306530956</v>
      </c>
      <c r="AI1336" s="45">
        <f>AD1336+AB1336+SUM($AA$1304:AA1336)</f>
        <v>15.266312306530956</v>
      </c>
    </row>
    <row r="1337" spans="4:37" ht="14.4" x14ac:dyDescent="0.3">
      <c r="D1337" s="83"/>
      <c r="E1337" s="28">
        <v>41085.553472222222</v>
      </c>
      <c r="F1337" s="10">
        <f t="shared" si="612"/>
        <v>1201.9402777777796</v>
      </c>
      <c r="G1337" s="10">
        <v>20099</v>
      </c>
      <c r="H1337" s="40">
        <v>6.07</v>
      </c>
      <c r="I1337" s="86"/>
      <c r="J1337" s="10">
        <v>34</v>
      </c>
      <c r="K1337" s="86"/>
      <c r="L1337" s="79">
        <v>1037</v>
      </c>
      <c r="M1337" s="86"/>
      <c r="N1337" s="113">
        <v>6.75</v>
      </c>
      <c r="O1337" s="90"/>
      <c r="P1337" s="90"/>
      <c r="Q1337" s="90"/>
      <c r="R1337" s="87"/>
      <c r="S1337" s="87"/>
      <c r="V1337" s="43">
        <f t="shared" si="605"/>
        <v>2.0949210637837263E-5</v>
      </c>
      <c r="W1337" s="43">
        <f t="shared" si="606"/>
        <v>2.8749098474988933E-3</v>
      </c>
      <c r="X1337" s="43">
        <f t="shared" si="607"/>
        <v>1.4082426410395293E-5</v>
      </c>
      <c r="Y1337" s="22">
        <f>X1337+W1337+SUM($V$1304:V1337)</f>
        <v>3.4817824582840705E-3</v>
      </c>
      <c r="Z1337" s="1">
        <f t="shared" si="616"/>
        <v>5.4479789476012496E-6</v>
      </c>
      <c r="AA1337" s="22">
        <f t="shared" si="608"/>
        <v>6.9367081484331322E-2</v>
      </c>
      <c r="AB1337" s="44">
        <f t="shared" si="609"/>
        <v>9.5194090650544076</v>
      </c>
      <c r="AC1337" s="44">
        <f t="shared" si="610"/>
        <v>1.3830325913736072</v>
      </c>
      <c r="AD1337" s="44">
        <f t="shared" si="611"/>
        <v>3.7123343635453532</v>
      </c>
      <c r="AE1337" s="44">
        <f t="shared" si="613"/>
        <v>1.3830325913736072</v>
      </c>
      <c r="AF1337" s="44">
        <f t="shared" si="614"/>
        <v>2.328948630539152</v>
      </c>
      <c r="AG1337" s="44">
        <f t="shared" si="615"/>
        <v>3.5314163259391184E-4</v>
      </c>
      <c r="AH1337" s="45">
        <f>AD1337+AB1337+SUM($AA$1304:AA1337)</f>
        <v>14.920932467272072</v>
      </c>
      <c r="AI1337" s="45">
        <f>AD1337+AB1337+SUM($AA$1304:AA1337)</f>
        <v>14.920932467272072</v>
      </c>
    </row>
    <row r="1338" spans="4:37" ht="14.4" x14ac:dyDescent="0.3">
      <c r="D1338" s="83"/>
      <c r="E1338" s="28">
        <v>41130.651388888888</v>
      </c>
      <c r="F1338" s="10">
        <f t="shared" si="612"/>
        <v>1247.0381944444453</v>
      </c>
      <c r="G1338" s="10">
        <v>20286</v>
      </c>
      <c r="H1338" s="10">
        <v>6.74</v>
      </c>
      <c r="I1338" s="86"/>
      <c r="J1338" s="10">
        <v>35</v>
      </c>
      <c r="K1338" s="86"/>
      <c r="L1338" s="79">
        <v>1037</v>
      </c>
      <c r="M1338" s="86"/>
      <c r="N1338" s="113">
        <v>6.75</v>
      </c>
      <c r="O1338" s="90"/>
      <c r="P1338" s="90"/>
      <c r="Q1338" s="90"/>
      <c r="R1338" s="87"/>
      <c r="S1338" s="87"/>
      <c r="V1338" s="43">
        <f t="shared" si="605"/>
        <v>2.3261561729657851E-5</v>
      </c>
      <c r="W1338" s="43">
        <f t="shared" si="606"/>
        <v>3.1922392705341909E-3</v>
      </c>
      <c r="X1338" s="43">
        <f t="shared" si="607"/>
        <v>1.5636829325546009E-5</v>
      </c>
      <c r="Y1338" s="22">
        <f>X1338+W1338+SUM($V$1304:V1338)</f>
        <v>3.8239278459641772E-3</v>
      </c>
      <c r="Z1338" s="1">
        <f t="shared" si="616"/>
        <v>5.3671363959830044E-6</v>
      </c>
      <c r="AA1338" s="22">
        <f t="shared" si="608"/>
        <v>7.0012469027869312E-2</v>
      </c>
      <c r="AB1338" s="44">
        <f t="shared" si="609"/>
        <v>9.607977127901572</v>
      </c>
      <c r="AC1338" s="44">
        <f t="shared" si="610"/>
        <v>1.395900251186875</v>
      </c>
      <c r="AD1338" s="44">
        <f t="shared" si="611"/>
        <v>3.746873720029904</v>
      </c>
      <c r="AE1338" s="44">
        <f t="shared" si="613"/>
        <v>1.395900251186875</v>
      </c>
      <c r="AF1338" s="44">
        <f t="shared" si="614"/>
        <v>2.3506170415999428</v>
      </c>
      <c r="AG1338" s="44">
        <f t="shared" si="615"/>
        <v>3.5642724308672553E-4</v>
      </c>
      <c r="AH1338" s="45">
        <f>AD1338+AB1338+SUM($AA$1304:AA1338)</f>
        <v>15.11405235563166</v>
      </c>
      <c r="AI1338" s="45">
        <f>AD1338+AB1338+SUM($AA$1304:AA1338)</f>
        <v>15.11405235563166</v>
      </c>
    </row>
    <row r="1339" spans="4:37" ht="14.4" x14ac:dyDescent="0.3">
      <c r="D1339" s="83"/>
      <c r="E1339" s="28">
        <v>41157.620138888888</v>
      </c>
      <c r="F1339" s="10">
        <f t="shared" si="612"/>
        <v>1274.0069444444453</v>
      </c>
      <c r="G1339" s="10">
        <v>20789</v>
      </c>
      <c r="H1339" s="21">
        <v>6.56</v>
      </c>
      <c r="I1339" s="86"/>
      <c r="K1339" s="86"/>
      <c r="L1339" s="79">
        <v>1037</v>
      </c>
      <c r="M1339" s="86"/>
      <c r="N1339" s="113">
        <v>6.75</v>
      </c>
      <c r="O1339" s="90"/>
      <c r="P1339" s="90"/>
      <c r="Q1339" s="90"/>
      <c r="R1339" s="87"/>
      <c r="S1339" s="87"/>
      <c r="V1339" s="43">
        <f t="shared" si="605"/>
        <v>2.2640333078123961E-5</v>
      </c>
      <c r="W1339" s="43">
        <f t="shared" si="606"/>
        <v>3.1069865897187378E-3</v>
      </c>
      <c r="X1339" s="43">
        <f t="shared" si="607"/>
        <v>1.521922854237119E-5</v>
      </c>
      <c r="Y1339" s="22">
        <f>X1339+W1339+SUM($V$1304:V1339)</f>
        <v>3.7608978974436732E-3</v>
      </c>
      <c r="Z1339" s="1">
        <f t="shared" si="616"/>
        <v>6.7690249665255569E-6</v>
      </c>
      <c r="AA1339" s="22">
        <f t="shared" si="608"/>
        <v>7.17484579818779E-2</v>
      </c>
      <c r="AB1339" s="44">
        <f t="shared" si="609"/>
        <v>9.8462110081803118</v>
      </c>
      <c r="AC1339" s="44">
        <f t="shared" si="610"/>
        <v>1.4305121917541133</v>
      </c>
      <c r="AD1339" s="44">
        <f t="shared" si="611"/>
        <v>3.8397790479001124</v>
      </c>
      <c r="AE1339" s="44">
        <f t="shared" si="613"/>
        <v>1.4305121917541135</v>
      </c>
      <c r="AF1339" s="44">
        <f t="shared" si="614"/>
        <v>2.4089015911377905</v>
      </c>
      <c r="AG1339" s="44">
        <f t="shared" si="615"/>
        <v>3.6526500820910666E-4</v>
      </c>
      <c r="AH1339" s="45">
        <f>AD1339+AB1339+SUM($AA$1304:AA1339)</f>
        <v>15.516940021762485</v>
      </c>
      <c r="AI1339" s="45">
        <f>AD1339+AB1339+SUM($AA$1304:AA1339)</f>
        <v>15.516940021762485</v>
      </c>
    </row>
    <row r="1340" spans="4:37" ht="14.4" x14ac:dyDescent="0.3">
      <c r="D1340" s="83"/>
      <c r="E1340" s="28">
        <v>41192.469444444447</v>
      </c>
      <c r="F1340" s="10">
        <f t="shared" si="612"/>
        <v>1308.8562500000044</v>
      </c>
      <c r="G1340" s="10">
        <v>3775</v>
      </c>
      <c r="H1340" s="10">
        <v>5.2</v>
      </c>
      <c r="I1340" s="86"/>
      <c r="K1340" s="86"/>
      <c r="L1340" s="79">
        <v>1037</v>
      </c>
      <c r="M1340" s="86"/>
      <c r="N1340" s="113">
        <v>6.75</v>
      </c>
      <c r="O1340" s="90"/>
      <c r="P1340" s="90"/>
      <c r="Q1340" s="90"/>
      <c r="R1340" s="87"/>
      <c r="S1340" s="87"/>
      <c r="V1340" s="43">
        <f t="shared" si="605"/>
        <v>1.79466054887568E-5</v>
      </c>
      <c r="W1340" s="43">
        <f t="shared" si="606"/>
        <v>2.4628552235575361E-3</v>
      </c>
      <c r="X1340" s="43">
        <f t="shared" si="607"/>
        <v>1.2064022625050333E-5</v>
      </c>
      <c r="Y1340" s="111">
        <f>Y1339</f>
        <v>3.7608978974436732E-3</v>
      </c>
      <c r="Z1340" s="1">
        <f t="shared" si="616"/>
        <v>2.4482573610986541E-6</v>
      </c>
      <c r="AA1340" s="22">
        <f t="shared" si="608"/>
        <v>1.3028545330780175E-2</v>
      </c>
      <c r="AB1340" s="44">
        <f t="shared" si="609"/>
        <v>1.787938167101865</v>
      </c>
      <c r="AC1340" s="44">
        <f t="shared" si="610"/>
        <v>0.25976158179189857</v>
      </c>
      <c r="AD1340" s="44">
        <f t="shared" si="611"/>
        <v>0.69725171512929551</v>
      </c>
      <c r="AE1340" s="44">
        <f t="shared" si="613"/>
        <v>0.25976158179189851</v>
      </c>
      <c r="AF1340" s="44">
        <f t="shared" si="614"/>
        <v>0.43742380617370524</v>
      </c>
      <c r="AG1340" s="44">
        <f t="shared" si="615"/>
        <v>6.6327163691826333E-5</v>
      </c>
      <c r="AH1340" s="45">
        <f>AD1340+AB1340+SUM($AA$1304:AA1340)</f>
        <v>4.329168393244001</v>
      </c>
      <c r="AI1340" s="77">
        <f>AI1339</f>
        <v>15.516940021762485</v>
      </c>
    </row>
    <row r="1341" spans="4:37" ht="14.4" x14ac:dyDescent="0.3">
      <c r="D1341" s="83"/>
      <c r="E1341" s="89">
        <v>42279.413888888892</v>
      </c>
      <c r="F1341" s="10">
        <f t="shared" si="612"/>
        <v>2395.8006944444496</v>
      </c>
      <c r="G1341" s="10">
        <v>22235</v>
      </c>
      <c r="H1341" s="10">
        <v>0.61</v>
      </c>
      <c r="I1341" s="86"/>
      <c r="J1341" s="10">
        <v>6</v>
      </c>
      <c r="K1341" s="86"/>
      <c r="L1341" s="86">
        <v>1055</v>
      </c>
      <c r="M1341" s="86"/>
      <c r="N1341" s="113">
        <v>6.75</v>
      </c>
      <c r="O1341" s="90"/>
      <c r="P1341" s="90"/>
      <c r="Q1341" s="90"/>
      <c r="R1341" s="87"/>
      <c r="S1341" s="87"/>
      <c r="V1341" s="43">
        <f t="shared" si="605"/>
        <v>2.1418177364975589E-6</v>
      </c>
      <c r="W1341" s="43">
        <f t="shared" si="606"/>
        <v>2.9392672634085976E-4</v>
      </c>
      <c r="X1341" s="43">
        <f t="shared" si="607"/>
        <v>1.4397674060439031E-6</v>
      </c>
      <c r="Y1341" s="22">
        <f>X1341+W1341+SUM($V$1340:V1341)+$Y$1276</f>
        <v>1.2026357653280027E-3</v>
      </c>
      <c r="Z1341" s="1">
        <f t="shared" si="616"/>
        <v>-2.3019141142491443E-6</v>
      </c>
      <c r="AA1341" s="22">
        <f t="shared" si="608"/>
        <v>7.8071012083644614E-2</v>
      </c>
      <c r="AB1341" s="44">
        <f t="shared" si="609"/>
        <v>10.713870098670521</v>
      </c>
      <c r="AC1341" s="44">
        <f t="shared" si="610"/>
        <v>1.5565705208109795</v>
      </c>
      <c r="AD1341" s="44">
        <f t="shared" si="611"/>
        <v>4.178144658145154</v>
      </c>
      <c r="AE1341" s="44">
        <f t="shared" si="613"/>
        <v>1.5565705208109797</v>
      </c>
      <c r="AF1341" s="44">
        <f t="shared" si="614"/>
        <v>2.6211766847662488</v>
      </c>
      <c r="AG1341" s="44">
        <f t="shared" si="615"/>
        <v>3.9745256792596717E-4</v>
      </c>
      <c r="AH1341" s="45">
        <f>AD1341+AB1341+SUM($AA$1340:AA1341)</f>
        <v>14.9831143142301</v>
      </c>
      <c r="AI1341" s="45">
        <f>AD1341+AB1341+SUM($AA$1340:AA1341)+$AI$1340-$AH$1340</f>
        <v>26.170885942748587</v>
      </c>
    </row>
    <row r="1342" spans="4:37" ht="14.4" x14ac:dyDescent="0.3">
      <c r="D1342" s="83"/>
      <c r="E1342" s="28">
        <v>42377.602777777778</v>
      </c>
      <c r="F1342" s="10">
        <f t="shared" si="612"/>
        <v>2493.9895833333358</v>
      </c>
      <c r="G1342" s="10">
        <v>15049</v>
      </c>
      <c r="H1342" s="10">
        <v>6.56</v>
      </c>
      <c r="I1342" s="86"/>
      <c r="J1342" s="10">
        <v>7</v>
      </c>
      <c r="K1342" s="86"/>
      <c r="L1342" s="86">
        <v>1022</v>
      </c>
      <c r="M1342" s="86"/>
      <c r="N1342" s="113">
        <v>6.75</v>
      </c>
      <c r="O1342" s="90"/>
      <c r="P1342" s="90"/>
      <c r="Q1342" s="90"/>
      <c r="R1342" s="87"/>
      <c r="S1342" s="87"/>
      <c r="V1342" s="43">
        <f t="shared" si="605"/>
        <v>2.2312845135817438E-5</v>
      </c>
      <c r="W1342" s="43">
        <f t="shared" si="606"/>
        <v>3.0620446429050624E-3</v>
      </c>
      <c r="X1342" s="43">
        <f t="shared" si="607"/>
        <v>1.49990854101286E-5</v>
      </c>
      <c r="Y1342" s="22">
        <f>X1342+W1342+SUM($V$1340:V1342)+$Y$1340</f>
        <v>6.8803428941199354E-3</v>
      </c>
      <c r="Z1342" s="1">
        <f t="shared" si="616"/>
        <v>4.5092686607575989E-7</v>
      </c>
      <c r="AA1342" s="22">
        <f t="shared" si="608"/>
        <v>5.1186891226969004E-2</v>
      </c>
      <c r="AB1342" s="44">
        <f t="shared" si="609"/>
        <v>7.024498449859494</v>
      </c>
      <c r="AC1342" s="44">
        <f t="shared" si="610"/>
        <v>1.0205581279066023</v>
      </c>
      <c r="AD1342" s="44">
        <f t="shared" si="611"/>
        <v>2.7393808590297644</v>
      </c>
      <c r="AE1342" s="44">
        <f t="shared" ref="AE1342" si="617">AD1342/(1+($A$28/(10^-N1342))+(($A$28*$A$29)/(10^-N1342)^2))*1</f>
        <v>1.0205581279066023</v>
      </c>
      <c r="AF1342" s="44">
        <f t="shared" ref="AF1342" si="618">AD1342/(1+($A$28/(10^-N1342))+(($A$28*$A$29)/(10^-N1342)^2))*($A$28/(10^-N1342))</f>
        <v>1.7185621432196714</v>
      </c>
      <c r="AG1342" s="44">
        <f t="shared" ref="AG1342" si="619">AD1342/(1+($A$28/(10^-N1342))+(($A$28*$A$29)/(10^-N1342)^2))*(($A$28*$A$29)/(10^-N1342)^2)</f>
        <v>2.6058790349110892E-4</v>
      </c>
      <c r="AH1342" s="45">
        <f>AD1342+AB1342+SUM($AA$1340:AA1342)</f>
        <v>9.906165757530653</v>
      </c>
      <c r="AI1342" s="45">
        <f>AD1342+AB1342+SUM($AA$1340:AA1342)+$AI$1340-$AH$1340</f>
        <v>21.093937386049138</v>
      </c>
    </row>
    <row r="1343" spans="4:37" ht="14.4" x14ac:dyDescent="0.3">
      <c r="E1343" s="28">
        <v>42480.540972222225</v>
      </c>
      <c r="F1343" s="10">
        <f t="shared" si="612"/>
        <v>2596.9277777777825</v>
      </c>
      <c r="G1343" s="10">
        <v>21471</v>
      </c>
      <c r="H1343" s="10">
        <v>3.74</v>
      </c>
      <c r="J1343" s="10">
        <v>19</v>
      </c>
      <c r="K1343" s="17">
        <v>5</v>
      </c>
      <c r="L1343" s="17">
        <v>1093</v>
      </c>
      <c r="N1343" s="113">
        <v>6.75</v>
      </c>
      <c r="V1343" s="43">
        <f t="shared" si="605"/>
        <v>1.3604794312189343E-5</v>
      </c>
      <c r="W1343" s="43">
        <f t="shared" si="606"/>
        <v>1.8670181811369646E-3</v>
      </c>
      <c r="X1343" s="43">
        <f t="shared" si="607"/>
        <v>9.145381085812117E-6</v>
      </c>
      <c r="Y1343" s="22">
        <f>X1343+W1343+SUM($V$1340:V1343)+$Y$1340</f>
        <v>5.693067522339711E-3</v>
      </c>
      <c r="Z1343" s="1">
        <f t="shared" si="616"/>
        <v>1.1016428275858065E-6</v>
      </c>
      <c r="AA1343" s="22">
        <f t="shared" si="608"/>
        <v>7.8103887346796089E-2</v>
      </c>
      <c r="AB1343" s="44">
        <f t="shared" si="609"/>
        <v>10.718381648981756</v>
      </c>
      <c r="AC1343" s="44">
        <f t="shared" si="610"/>
        <v>1.5572259838838884</v>
      </c>
      <c r="AD1343" s="44">
        <f t="shared" si="611"/>
        <v>4.1799040513111372</v>
      </c>
      <c r="AE1343" s="44">
        <f t="shared" ref="AE1343:AE1344" si="620">AD1343/(1+($A$28/(10^-N1343))+(($A$28*$A$29)/(10^-N1343)^2))*1</f>
        <v>1.5572259838838884</v>
      </c>
      <c r="AF1343" s="44">
        <f t="shared" ref="AF1343:AF1344" si="621">AD1343/(1+($A$28/(10^-N1343))+(($A$28*$A$29)/(10^-N1343)^2))*($A$28/(10^-N1343))</f>
        <v>2.6222804474942869</v>
      </c>
      <c r="AG1343" s="44">
        <f t="shared" ref="AG1343:AG1344" si="622">AD1343/(1+($A$28/(10^-N1343))+(($A$28*$A$29)/(10^-N1343)^2))*(($A$28*$A$29)/(10^-N1343)^2)</f>
        <v>3.9761993296213175E-4</v>
      </c>
      <c r="AH1343" s="45">
        <f>AD1343+AB1343+SUM($AA$1340:AA1343)</f>
        <v>15.118676036281084</v>
      </c>
      <c r="AI1343" s="45">
        <f>AD1343+AB1343+SUM($AA$1340:AA1343)+$AI$1340-$AH$1340</f>
        <v>26.306447664799567</v>
      </c>
    </row>
    <row r="1344" spans="4:37" ht="14.4" x14ac:dyDescent="0.3">
      <c r="E1344" s="28">
        <v>42612.495833333334</v>
      </c>
      <c r="F1344" s="10">
        <f t="shared" si="612"/>
        <v>2728.882638888892</v>
      </c>
      <c r="G1344" s="10">
        <v>22536</v>
      </c>
      <c r="H1344" s="10">
        <v>3.6</v>
      </c>
      <c r="J1344" s="10">
        <v>16</v>
      </c>
      <c r="L1344" s="17">
        <v>1075</v>
      </c>
      <c r="N1344" s="113">
        <v>6.75</v>
      </c>
      <c r="V1344" s="43">
        <f t="shared" si="605"/>
        <v>1.2879861145591721E-5</v>
      </c>
      <c r="W1344" s="43">
        <f t="shared" si="606"/>
        <v>1.7675338838305139E-3</v>
      </c>
      <c r="X1344" s="43">
        <f t="shared" si="607"/>
        <v>8.6580683107604778E-6</v>
      </c>
      <c r="Y1344" s="22">
        <f>X1344+W1344+SUM($V$1340:V1344)+$Y$1340</f>
        <v>5.6059757734038002E-3</v>
      </c>
      <c r="Z1344" s="1">
        <f>LINEST(Y1342:Y1344,E1342:E1344,TRUE,TRUE)</f>
        <v>-5.20596280540666E-6</v>
      </c>
      <c r="AA1344" s="22">
        <f t="shared" si="608"/>
        <v>8.0627930771404177E-2</v>
      </c>
      <c r="AB1344" s="44">
        <f t="shared" si="609"/>
        <v>11.064762112779018</v>
      </c>
      <c r="AC1344" s="44">
        <f t="shared" si="610"/>
        <v>1.6075500604282325</v>
      </c>
      <c r="AD1344" s="44">
        <f t="shared" si="611"/>
        <v>4.3149838750510154</v>
      </c>
      <c r="AE1344" s="44">
        <f t="shared" si="620"/>
        <v>1.6075500604282322</v>
      </c>
      <c r="AF1344" s="44">
        <f t="shared" si="621"/>
        <v>2.7070233450095893</v>
      </c>
      <c r="AG1344" s="44">
        <f t="shared" si="622"/>
        <v>4.1046961319417903E-4</v>
      </c>
      <c r="AH1344" s="45">
        <f>AD1344+AB1344+SUM($AA$1340:AA1344)</f>
        <v>15.680764254589629</v>
      </c>
      <c r="AI1344" s="45">
        <f>AD1344+AB1344+SUM($AA$1340:AA1344)+$AI$1340-$AH$1340</f>
        <v>26.868535883108112</v>
      </c>
      <c r="AJ1344" s="1">
        <f>LINEST(AI1342:AI1344,F1342:F1344,TRUE,TRUE)</f>
        <v>2.3648429087082166E-2</v>
      </c>
      <c r="AK1344" s="1">
        <f>AJ1344/Z1344</f>
        <v>-4542.5658943475464</v>
      </c>
    </row>
    <row r="1345" spans="4:35" x14ac:dyDescent="0.25">
      <c r="D1345" s="16" t="s">
        <v>410</v>
      </c>
      <c r="E1345" s="28">
        <v>42642.458333333336</v>
      </c>
      <c r="F1345" s="10">
        <f t="shared" si="612"/>
        <v>2758.8451388888934</v>
      </c>
      <c r="N1345" s="113">
        <v>6.75</v>
      </c>
    </row>
    <row r="1346" spans="4:35" x14ac:dyDescent="0.25">
      <c r="E1346" s="28">
        <v>42760.629861111112</v>
      </c>
      <c r="F1346" s="10">
        <f t="shared" si="612"/>
        <v>2877.0166666666701</v>
      </c>
      <c r="G1346" s="10">
        <v>9696</v>
      </c>
      <c r="H1346" s="10">
        <v>2.78</v>
      </c>
      <c r="J1346" s="10">
        <v>15</v>
      </c>
      <c r="K1346" s="17">
        <v>5</v>
      </c>
      <c r="L1346" s="17">
        <v>1059</v>
      </c>
      <c r="N1346" s="113">
        <v>6.75</v>
      </c>
    </row>
    <row r="1347" spans="4:35" x14ac:dyDescent="0.25">
      <c r="D1347" s="19" t="s">
        <v>164</v>
      </c>
      <c r="E1347" s="28">
        <v>42828.447222222225</v>
      </c>
      <c r="F1347" s="10">
        <f t="shared" si="612"/>
        <v>2944.8340277777825</v>
      </c>
      <c r="G1347" s="10">
        <v>9223</v>
      </c>
      <c r="H1347" s="10">
        <v>6.96</v>
      </c>
      <c r="J1347" s="10">
        <v>18</v>
      </c>
      <c r="K1347" s="17">
        <v>5</v>
      </c>
      <c r="L1347" s="17">
        <v>1086</v>
      </c>
      <c r="N1347" s="113">
        <v>6.75</v>
      </c>
    </row>
    <row r="1348" spans="4:35" x14ac:dyDescent="0.25">
      <c r="D1348" s="19"/>
      <c r="E1348" s="28">
        <v>42828.602777777778</v>
      </c>
      <c r="F1348" s="10">
        <f t="shared" si="612"/>
        <v>2944.9895833333358</v>
      </c>
      <c r="G1348" s="10">
        <v>2073</v>
      </c>
      <c r="H1348" s="10">
        <v>1.19</v>
      </c>
      <c r="J1348" s="10">
        <v>47</v>
      </c>
      <c r="K1348" s="17">
        <v>5</v>
      </c>
      <c r="L1348" s="17">
        <v>1100</v>
      </c>
      <c r="N1348" s="113">
        <v>6.75</v>
      </c>
    </row>
    <row r="1349" spans="4:35" x14ac:dyDescent="0.25">
      <c r="E1349" s="28">
        <v>42969.456944444442</v>
      </c>
      <c r="F1349" s="10">
        <f t="shared" si="612"/>
        <v>3085.84375</v>
      </c>
      <c r="G1349" s="10">
        <v>5561</v>
      </c>
      <c r="H1349" s="10">
        <v>1.45</v>
      </c>
      <c r="J1349" s="10">
        <v>15</v>
      </c>
      <c r="L1349" s="17">
        <v>1081</v>
      </c>
    </row>
    <row r="1350" spans="4:35" x14ac:dyDescent="0.25">
      <c r="E1350" s="28">
        <v>43055.574305555558</v>
      </c>
      <c r="F1350" s="10">
        <f t="shared" si="612"/>
        <v>3171.9611111111153</v>
      </c>
      <c r="G1350" s="10">
        <v>5726</v>
      </c>
      <c r="H1350" s="10">
        <v>2.11</v>
      </c>
      <c r="J1350" s="10">
        <v>29</v>
      </c>
      <c r="L1350" s="17">
        <v>1066</v>
      </c>
    </row>
    <row r="1351" spans="4:35" x14ac:dyDescent="0.25">
      <c r="E1351" s="28">
        <v>43122.492361111108</v>
      </c>
      <c r="G1351" s="10">
        <v>6221</v>
      </c>
      <c r="H1351" s="10">
        <v>1.77</v>
      </c>
      <c r="J1351" s="10">
        <v>77</v>
      </c>
      <c r="L1351" s="17">
        <v>1057</v>
      </c>
    </row>
    <row r="1352" spans="4:35" x14ac:dyDescent="0.25">
      <c r="E1352" s="28"/>
    </row>
    <row r="1354" spans="4:35" ht="14.4" thickBot="1" x14ac:dyDescent="0.3">
      <c r="D1354" s="87" t="s">
        <v>117</v>
      </c>
      <c r="E1354" s="89">
        <f>E1355-1</f>
        <v>39883.615277777775</v>
      </c>
      <c r="F1354" s="86"/>
      <c r="G1354" s="86"/>
      <c r="H1354" s="86"/>
      <c r="I1354" s="86"/>
      <c r="J1354" s="86"/>
      <c r="K1354" s="86"/>
      <c r="L1354" s="86"/>
      <c r="M1354" s="86"/>
      <c r="N1354" s="86"/>
      <c r="O1354" s="90"/>
      <c r="P1354" s="90"/>
      <c r="Q1354" s="90"/>
      <c r="R1354" s="87"/>
      <c r="S1354" s="87"/>
    </row>
    <row r="1355" spans="4:35" ht="15" thickBot="1" x14ac:dyDescent="0.35">
      <c r="D1355" s="87"/>
      <c r="E1355" s="89">
        <v>39884.615277777775</v>
      </c>
      <c r="F1355" s="86">
        <f>E1355-E$1354</f>
        <v>1</v>
      </c>
      <c r="G1355" s="86">
        <v>4560</v>
      </c>
      <c r="H1355" s="86">
        <v>1.77</v>
      </c>
      <c r="I1355" s="86"/>
      <c r="J1355" s="86">
        <v>840</v>
      </c>
      <c r="K1355" s="86"/>
      <c r="L1355" s="79">
        <v>1037</v>
      </c>
      <c r="M1355" s="86"/>
      <c r="N1355" s="42">
        <v>6.44</v>
      </c>
      <c r="O1355" s="95">
        <v>92.83</v>
      </c>
      <c r="P1355" s="94">
        <v>19.649999999999999</v>
      </c>
      <c r="Q1355" s="93">
        <f>P1355-(P1355/100*R1355)</f>
        <v>9.7144938650306738</v>
      </c>
      <c r="R1355" s="88">
        <v>50.562372188139058</v>
      </c>
      <c r="S1355" s="85">
        <f>R1355*P1355/100</f>
        <v>9.9355061349693248</v>
      </c>
      <c r="T1355" s="40">
        <f>Q1355/$A$18+S1355</f>
        <v>13.983211912065439</v>
      </c>
      <c r="U1355" s="40">
        <f>$A$16-T1355</f>
        <v>103.01678808793456</v>
      </c>
      <c r="V1355" s="43">
        <f t="shared" ref="V1355:V1395" si="623">($A$15*L1355/1000/$A$13*H1355)/$Q$1355</f>
        <v>6.1491625183467305E-6</v>
      </c>
      <c r="W1355" s="43">
        <f t="shared" ref="W1355:W1395" si="624">($U$1355*L1355/1000/$A$13*H1355)/$Q$1355</f>
        <v>8.4462262942772669E-4</v>
      </c>
      <c r="X1355" s="43">
        <f t="shared" ref="X1355:X1395" si="625">($A$46*$S$1355*H1355*L1355/1000000)/$Q$1355</f>
        <v>4.1064077012190563E-6</v>
      </c>
      <c r="Y1355" s="22">
        <f>X1355+W1355+SUM($V$1355:V1355)</f>
        <v>8.5487819964729251E-4</v>
      </c>
      <c r="Z1355" s="22"/>
      <c r="AA1355" s="22">
        <f t="shared" ref="AA1355:AA1395" si="626">($A$15*L1355/1000/$A$13*G1355)/$Q$1355</f>
        <v>1.5841910216757678E-2</v>
      </c>
      <c r="AB1355" s="44">
        <f t="shared" ref="AB1355:AB1395" si="627">($U$1355*L1355/1000/$A$13*G1355)/$Q$1355</f>
        <v>2.1759769436104146</v>
      </c>
      <c r="AC1355" s="44">
        <f t="shared" ref="AC1355:AC1395" si="628">($A$14*$S$1355/1000*G1355/1000000*L1355/1000*1000000)/$Q$1355</f>
        <v>0.31377822860160454</v>
      </c>
      <c r="AD1355" s="44">
        <f t="shared" ref="AD1355:AD1395" si="629">($A$14*((L1355/1000)*G1355/10^6)*(1+($A$28/(10^-N1355))+(($A$28*$A$29)/(10^-N1355)^2))*1000000)*$S$1355/1000/$Q$1355</f>
        <v>0.57258912321135025</v>
      </c>
      <c r="AE1355" s="44">
        <f>AD1355/(1+($A$28/(10^-N1355))+(($A$28*$A$29)/(10^-N1355)^2))*1</f>
        <v>0.31377822860160454</v>
      </c>
      <c r="AF1355" s="44">
        <f>AD1355/(1+($A$28/(10^-N1355))+(($A$28*$A$29)/(10^-N1355)^2))*($A$28/(10^-N1355))</f>
        <v>0.25879167523243118</v>
      </c>
      <c r="AG1355" s="44">
        <f>AD1355/(1+($A$28/(10^-N1355))+(($A$28*$A$29)/(10^-N1355)^2))*(($A$28*$A$29)/(10^-N1355)^2)</f>
        <v>1.9219377314503663E-5</v>
      </c>
      <c r="AH1355" s="45">
        <f>AD1355+AB1355+SUM($AA$1355:AA1355)</f>
        <v>2.7644079770385224</v>
      </c>
      <c r="AI1355" s="45">
        <f>AD1355+AB1355+SUM($AA$1355:AA1355)</f>
        <v>2.7644079770385224</v>
      </c>
    </row>
    <row r="1356" spans="4:35" ht="14.4" x14ac:dyDescent="0.3">
      <c r="D1356" s="87"/>
      <c r="E1356" s="89">
        <v>39891.602777777778</v>
      </c>
      <c r="F1356" s="86">
        <f t="shared" ref="F1356:F1401" si="630">E1356-E$1354</f>
        <v>7.9875000000029104</v>
      </c>
      <c r="G1356" s="86">
        <v>6629</v>
      </c>
      <c r="H1356" s="86">
        <v>2.1800000000000002</v>
      </c>
      <c r="I1356" s="86"/>
      <c r="J1356" s="86">
        <v>1068</v>
      </c>
      <c r="K1356" s="86"/>
      <c r="L1356" s="79">
        <v>1037</v>
      </c>
      <c r="M1356" s="86"/>
      <c r="N1356" s="42">
        <v>6.44</v>
      </c>
      <c r="O1356" s="90"/>
      <c r="P1356" s="90"/>
      <c r="Q1356" s="90"/>
      <c r="R1356" s="88"/>
      <c r="S1356" s="87"/>
      <c r="V1356" s="43">
        <f t="shared" si="623"/>
        <v>7.5735447966078375E-6</v>
      </c>
      <c r="W1356" s="43">
        <f t="shared" si="624"/>
        <v>1.040269679182172E-3</v>
      </c>
      <c r="X1356" s="43">
        <f t="shared" si="625"/>
        <v>5.0576094851172557E-6</v>
      </c>
      <c r="Y1356" s="22">
        <f>X1356+W1356+SUM($V$1355:V1356)</f>
        <v>1.0590499959822438E-3</v>
      </c>
      <c r="Z1356" s="22"/>
      <c r="AA1356" s="22">
        <f t="shared" si="626"/>
        <v>2.3029829567299705E-2</v>
      </c>
      <c r="AB1356" s="44">
        <f t="shared" si="627"/>
        <v>3.1632787629810171</v>
      </c>
      <c r="AC1356" s="44">
        <f t="shared" si="628"/>
        <v>0.45614821872807831</v>
      </c>
      <c r="AD1356" s="44">
        <f t="shared" si="629"/>
        <v>0.83238888108948272</v>
      </c>
      <c r="AE1356" s="44">
        <f t="shared" ref="AE1356:AE1392" si="631">AD1356/(1+($A$28/(10^-N1356))+(($A$28*$A$29)/(10^-N1356)^2))*1</f>
        <v>0.4561482187280782</v>
      </c>
      <c r="AF1356" s="44">
        <f t="shared" ref="AF1356:AF1392" si="632">AD1356/(1+($A$28/(10^-N1356))+(($A$28*$A$29)/(10^-N1356)^2))*($A$28/(10^-N1356))</f>
        <v>0.37621272261311106</v>
      </c>
      <c r="AG1356" s="44">
        <f t="shared" ref="AG1356:AG1392" si="633">AD1356/(1+($A$28/(10^-N1356))+(($A$28*$A$29)/(10^-N1356)^2))*(($A$28*$A$29)/(10^-N1356)^2)</f>
        <v>2.7939748293387016E-5</v>
      </c>
      <c r="AH1356" s="45">
        <f>AD1356+AB1356+SUM($AA$1355:AA1356)</f>
        <v>4.0345393838545567</v>
      </c>
      <c r="AI1356" s="45">
        <f>AD1356+AB1356+SUM($AA$1355:AA1356)</f>
        <v>4.0345393838545567</v>
      </c>
    </row>
    <row r="1357" spans="4:35" ht="14.4" x14ac:dyDescent="0.3">
      <c r="D1357" s="87"/>
      <c r="E1357" s="89">
        <v>39898.458333333336</v>
      </c>
      <c r="F1357" s="86">
        <f t="shared" si="630"/>
        <v>14.843055555560568</v>
      </c>
      <c r="G1357" s="86">
        <v>9230</v>
      </c>
      <c r="H1357" s="86">
        <v>3.36</v>
      </c>
      <c r="I1357" s="86"/>
      <c r="J1357" s="86">
        <v>1285</v>
      </c>
      <c r="K1357" s="86"/>
      <c r="L1357" s="79">
        <v>1037</v>
      </c>
      <c r="M1357" s="86"/>
      <c r="N1357" s="42">
        <v>6.44</v>
      </c>
      <c r="O1357" s="90"/>
      <c r="P1357" s="90"/>
      <c r="Q1357" s="90"/>
      <c r="R1357" s="87"/>
      <c r="S1357" s="87"/>
      <c r="V1357" s="43">
        <f t="shared" si="623"/>
        <v>1.1672986475505658E-5</v>
      </c>
      <c r="W1357" s="43">
        <f t="shared" si="624"/>
        <v>1.6033514321339897E-3</v>
      </c>
      <c r="X1357" s="43">
        <f t="shared" si="625"/>
        <v>7.7952146192632935E-6</v>
      </c>
      <c r="Y1357" s="22">
        <f>X1357+W1357+SUM($V$1355:V1357)</f>
        <v>1.6365423405437132E-3</v>
      </c>
      <c r="Z1357" s="22"/>
      <c r="AA1357" s="22">
        <f t="shared" si="626"/>
        <v>3.2065971776463462E-2</v>
      </c>
      <c r="AB1357" s="44">
        <f t="shared" si="627"/>
        <v>4.4044445591061683</v>
      </c>
      <c r="AC1357" s="44">
        <f t="shared" si="628"/>
        <v>0.63512566885807253</v>
      </c>
      <c r="AD1357" s="44">
        <f t="shared" si="629"/>
        <v>1.1589907033422726</v>
      </c>
      <c r="AE1357" s="44">
        <f t="shared" si="631"/>
        <v>0.63512566885807242</v>
      </c>
      <c r="AF1357" s="44">
        <f t="shared" si="632"/>
        <v>0.52382613210424134</v>
      </c>
      <c r="AG1357" s="44">
        <f t="shared" si="633"/>
        <v>3.8902379958962461E-5</v>
      </c>
      <c r="AH1357" s="45">
        <f>AD1357+AB1357+SUM($AA$1355:AA1357)</f>
        <v>5.6343729740089614</v>
      </c>
      <c r="AI1357" s="45">
        <f>AD1357+AB1357+SUM($AA$1355:AA1357)</f>
        <v>5.6343729740089614</v>
      </c>
    </row>
    <row r="1358" spans="4:35" ht="14.4" x14ac:dyDescent="0.3">
      <c r="D1358" s="87"/>
      <c r="E1358" s="89">
        <v>39913.738888888889</v>
      </c>
      <c r="F1358" s="86">
        <f t="shared" si="630"/>
        <v>30.12361111111386</v>
      </c>
      <c r="G1358" s="86">
        <v>14888</v>
      </c>
      <c r="H1358" s="86">
        <v>3.24</v>
      </c>
      <c r="I1358" s="86"/>
      <c r="J1358" s="86">
        <v>1640</v>
      </c>
      <c r="K1358" s="86"/>
      <c r="L1358" s="79">
        <v>1037</v>
      </c>
      <c r="M1358" s="86"/>
      <c r="N1358" s="42">
        <v>6.44</v>
      </c>
      <c r="O1358" s="90"/>
      <c r="P1358" s="90"/>
      <c r="Q1358" s="90"/>
      <c r="R1358" s="87"/>
      <c r="S1358" s="87"/>
      <c r="V1358" s="43">
        <f t="shared" si="623"/>
        <v>1.1256094101380456E-5</v>
      </c>
      <c r="W1358" s="43">
        <f t="shared" si="624"/>
        <v>1.5460888809863474E-3</v>
      </c>
      <c r="X1358" s="43">
        <f t="shared" si="625"/>
        <v>7.5168140971467463E-6</v>
      </c>
      <c r="Y1358" s="22">
        <f>X1358+W1358+SUM($V$1355:V1358)</f>
        <v>1.5902574829753349E-3</v>
      </c>
      <c r="Z1358" s="1">
        <f t="shared" ref="Z1358:Z1394" si="634">LINEST(Y1355:Y1358,E1355:E1358,TRUE,TRUE)</f>
        <v>2.6181337579705941E-5</v>
      </c>
      <c r="AA1358" s="22">
        <f t="shared" si="626"/>
        <v>5.1722447216466738E-2</v>
      </c>
      <c r="AB1358" s="44">
        <f t="shared" si="627"/>
        <v>7.104373845717511</v>
      </c>
      <c r="AC1358" s="44">
        <f t="shared" si="628"/>
        <v>1.0244583919782213</v>
      </c>
      <c r="AD1358" s="44">
        <f t="shared" si="629"/>
        <v>1.8694532601689873</v>
      </c>
      <c r="AE1358" s="44">
        <f t="shared" si="631"/>
        <v>1.0244583919782211</v>
      </c>
      <c r="AF1358" s="44">
        <f t="shared" si="632"/>
        <v>0.8449321186097446</v>
      </c>
      <c r="AG1358" s="44">
        <f t="shared" si="633"/>
        <v>6.2749581021563712E-5</v>
      </c>
      <c r="AH1358" s="45">
        <f>AD1358+AB1358+SUM($AA$1355:AA1358)</f>
        <v>9.0964872646634856</v>
      </c>
      <c r="AI1358" s="45">
        <f>AD1358+AB1358+SUM($AA$1355:AA1358)</f>
        <v>9.0964872646634856</v>
      </c>
    </row>
    <row r="1359" spans="4:35" ht="14.4" x14ac:dyDescent="0.3">
      <c r="D1359" s="92"/>
      <c r="E1359" s="89">
        <v>39921.572916666664</v>
      </c>
      <c r="F1359" s="86">
        <f t="shared" si="630"/>
        <v>37.957638888889051</v>
      </c>
      <c r="G1359" s="86">
        <v>15884</v>
      </c>
      <c r="H1359" s="86">
        <v>3.06</v>
      </c>
      <c r="I1359" s="86"/>
      <c r="J1359" s="86">
        <v>1842</v>
      </c>
      <c r="K1359" s="86"/>
      <c r="L1359" s="79">
        <v>1037</v>
      </c>
      <c r="M1359" s="86"/>
      <c r="N1359" s="42">
        <v>6.44</v>
      </c>
      <c r="O1359" s="90"/>
      <c r="P1359" s="90"/>
      <c r="Q1359" s="90"/>
      <c r="R1359" s="87"/>
      <c r="S1359" s="87"/>
      <c r="V1359" s="43">
        <f t="shared" si="623"/>
        <v>1.0630755540192653E-5</v>
      </c>
      <c r="W1359" s="43">
        <f t="shared" si="624"/>
        <v>1.4601950542648835E-3</v>
      </c>
      <c r="X1359" s="43">
        <f t="shared" si="625"/>
        <v>7.0992133139719272E-6</v>
      </c>
      <c r="Y1359" s="22">
        <f>X1359+W1359+SUM($V$1355:V1359)</f>
        <v>1.5145768110108888E-3</v>
      </c>
      <c r="Z1359" s="1">
        <f t="shared" si="634"/>
        <v>1.115136362765567E-5</v>
      </c>
      <c r="AA1359" s="22">
        <f t="shared" si="626"/>
        <v>5.5182653921705911E-2</v>
      </c>
      <c r="AB1359" s="44">
        <f t="shared" si="627"/>
        <v>7.5796530202429437</v>
      </c>
      <c r="AC1359" s="44">
        <f t="shared" si="628"/>
        <v>1.0929941629622562</v>
      </c>
      <c r="AD1359" s="44">
        <f t="shared" si="629"/>
        <v>1.9945187791862036</v>
      </c>
      <c r="AE1359" s="44">
        <f t="shared" si="631"/>
        <v>1.0929941629622559</v>
      </c>
      <c r="AF1359" s="44">
        <f t="shared" si="632"/>
        <v>0.90145766872630206</v>
      </c>
      <c r="AG1359" s="44">
        <f t="shared" si="633"/>
        <v>6.6947497645521099E-5</v>
      </c>
      <c r="AH1359" s="45">
        <f>AD1359+AB1359+SUM($AA$1355:AA1359)</f>
        <v>9.7520146121278408</v>
      </c>
      <c r="AI1359" s="45">
        <f>AD1359+AB1359+SUM($AA$1355:AA1359)</f>
        <v>9.7520146121278408</v>
      </c>
    </row>
    <row r="1360" spans="4:35" ht="14.4" x14ac:dyDescent="0.3">
      <c r="D1360" s="87"/>
      <c r="E1360" s="89">
        <v>39941.477083333331</v>
      </c>
      <c r="F1360" s="86">
        <f t="shared" si="630"/>
        <v>57.861805555556202</v>
      </c>
      <c r="G1360" s="86">
        <v>18174</v>
      </c>
      <c r="H1360" s="86">
        <v>4.57</v>
      </c>
      <c r="I1360" s="86"/>
      <c r="J1360" s="86">
        <v>316</v>
      </c>
      <c r="K1360" s="86"/>
      <c r="L1360" s="79">
        <v>1037</v>
      </c>
      <c r="M1360" s="86"/>
      <c r="N1360" s="42">
        <v>6.44</v>
      </c>
      <c r="O1360" s="90"/>
      <c r="P1360" s="90"/>
      <c r="Q1360" s="90"/>
      <c r="R1360" s="87"/>
      <c r="S1360" s="87"/>
      <c r="V1360" s="43">
        <f t="shared" si="623"/>
        <v>1.5876651247934779E-5</v>
      </c>
      <c r="W1360" s="43">
        <f t="shared" si="624"/>
        <v>2.1807488228727185E-3</v>
      </c>
      <c r="X1360" s="43">
        <f t="shared" si="625"/>
        <v>1.0602419883938468E-5</v>
      </c>
      <c r="Y1360" s="22">
        <f>X1360+W1360+SUM($V$1355:V1360)</f>
        <v>2.2545104374366251E-3</v>
      </c>
      <c r="Z1360" s="1">
        <f t="shared" si="634"/>
        <v>1.4463668155915385E-5</v>
      </c>
      <c r="AA1360" s="22">
        <f t="shared" si="626"/>
        <v>6.3138350061261853E-2</v>
      </c>
      <c r="AB1360" s="44">
        <f t="shared" si="627"/>
        <v>8.672413371310455</v>
      </c>
      <c r="AC1360" s="44">
        <f t="shared" si="628"/>
        <v>1.2505713874135005</v>
      </c>
      <c r="AD1360" s="44">
        <f t="shared" si="629"/>
        <v>2.2820690186936576</v>
      </c>
      <c r="AE1360" s="44">
        <f t="shared" si="631"/>
        <v>1.2505713874135</v>
      </c>
      <c r="AF1360" s="44">
        <f t="shared" si="632"/>
        <v>1.0314210319460975</v>
      </c>
      <c r="AG1360" s="44">
        <f t="shared" si="633"/>
        <v>7.6599334060041568E-5</v>
      </c>
      <c r="AH1360" s="45">
        <f>AD1360+AB1360+SUM($AA$1355:AA1360)</f>
        <v>11.195463552764068</v>
      </c>
      <c r="AI1360" s="45">
        <f>AD1360+AB1360+SUM($AA$1355:AA1360)</f>
        <v>11.195463552764068</v>
      </c>
    </row>
    <row r="1361" spans="4:35" ht="14.4" x14ac:dyDescent="0.3">
      <c r="D1361" s="87"/>
      <c r="E1361" s="89">
        <v>39960.420138888891</v>
      </c>
      <c r="F1361" s="86">
        <f t="shared" si="630"/>
        <v>76.804861111115315</v>
      </c>
      <c r="G1361" s="86">
        <v>20934</v>
      </c>
      <c r="H1361" s="86">
        <v>7.86</v>
      </c>
      <c r="I1361" s="86"/>
      <c r="J1361" s="86">
        <v>670</v>
      </c>
      <c r="K1361" s="86"/>
      <c r="L1361" s="79">
        <v>1037</v>
      </c>
      <c r="M1361" s="86"/>
      <c r="N1361" s="42">
        <v>6.44</v>
      </c>
      <c r="O1361" s="90"/>
      <c r="P1361" s="90"/>
      <c r="Q1361" s="90"/>
      <c r="R1361" s="87"/>
      <c r="S1361" s="87"/>
      <c r="V1361" s="43">
        <f t="shared" si="623"/>
        <v>2.7306450505200733E-5</v>
      </c>
      <c r="W1361" s="43">
        <f t="shared" si="624"/>
        <v>3.7506971001705831E-3</v>
      </c>
      <c r="X1361" s="43">
        <f t="shared" si="625"/>
        <v>1.8235234198633774E-5</v>
      </c>
      <c r="Y1361" s="22">
        <f>X1361+W1361+SUM($V$1355:V1361)</f>
        <v>3.8593979795543856E-3</v>
      </c>
      <c r="Z1361" s="1">
        <f t="shared" si="634"/>
        <v>4.9293826588372711E-5</v>
      </c>
      <c r="AA1361" s="22">
        <f t="shared" si="626"/>
        <v>7.27268746661415E-2</v>
      </c>
      <c r="AB1361" s="44">
        <f t="shared" si="627"/>
        <v>9.9894520477062319</v>
      </c>
      <c r="AC1361" s="44">
        <f t="shared" si="628"/>
        <v>1.4404897889355244</v>
      </c>
      <c r="AD1361" s="44">
        <f t="shared" si="629"/>
        <v>2.6286361195847379</v>
      </c>
      <c r="AE1361" s="44">
        <f t="shared" si="631"/>
        <v>1.4404897889355239</v>
      </c>
      <c r="AF1361" s="44">
        <f t="shared" si="632"/>
        <v>1.188058098534148</v>
      </c>
      <c r="AG1361" s="44">
        <f t="shared" si="633"/>
        <v>8.8232115066188516E-5</v>
      </c>
      <c r="AH1361" s="45">
        <f>AD1361+AB1361+SUM($AA$1355:AA1361)</f>
        <v>12.931796204717067</v>
      </c>
      <c r="AI1361" s="45">
        <f>AD1361+AB1361+SUM($AA$1355:AA1361)</f>
        <v>12.931796204717067</v>
      </c>
    </row>
    <row r="1362" spans="4:35" ht="14.4" x14ac:dyDescent="0.3">
      <c r="D1362" s="87"/>
      <c r="E1362" s="89">
        <v>39974.525000000001</v>
      </c>
      <c r="F1362" s="86">
        <f t="shared" si="630"/>
        <v>90.909722222226264</v>
      </c>
      <c r="G1362" s="86">
        <v>23235.8</v>
      </c>
      <c r="H1362" s="86">
        <v>5.65</v>
      </c>
      <c r="I1362" s="86"/>
      <c r="J1362" s="86">
        <v>879</v>
      </c>
      <c r="K1362" s="86"/>
      <c r="L1362" s="79">
        <v>1037</v>
      </c>
      <c r="M1362" s="86"/>
      <c r="N1362" s="42">
        <v>6.44</v>
      </c>
      <c r="O1362" s="90"/>
      <c r="P1362" s="90"/>
      <c r="Q1362" s="90"/>
      <c r="R1362" s="87"/>
      <c r="S1362" s="87"/>
      <c r="V1362" s="43">
        <f t="shared" si="623"/>
        <v>1.9628682615061599E-5</v>
      </c>
      <c r="W1362" s="43">
        <f t="shared" si="624"/>
        <v>2.6961117832015008E-3</v>
      </c>
      <c r="X1362" s="43">
        <f t="shared" si="625"/>
        <v>1.3108024582987385E-5</v>
      </c>
      <c r="Y1362" s="22">
        <f>X1362+W1362+SUM($V$1355:V1362)</f>
        <v>2.8193141355847186E-3</v>
      </c>
      <c r="Z1362" s="1">
        <f t="shared" si="634"/>
        <v>3.291362910967395E-5</v>
      </c>
      <c r="AA1362" s="22">
        <f t="shared" si="626"/>
        <v>8.0723565222486415E-2</v>
      </c>
      <c r="AB1362" s="44">
        <f t="shared" si="627"/>
        <v>11.087843216303261</v>
      </c>
      <c r="AC1362" s="44">
        <f t="shared" si="628"/>
        <v>1.5988789833642905</v>
      </c>
      <c r="AD1362" s="44">
        <f t="shared" si="629"/>
        <v>2.9176680590162922</v>
      </c>
      <c r="AE1362" s="44">
        <f t="shared" si="631"/>
        <v>1.59887898336429</v>
      </c>
      <c r="AF1362" s="44">
        <f t="shared" si="632"/>
        <v>1.3186911419661678</v>
      </c>
      <c r="AG1362" s="44">
        <f t="shared" si="633"/>
        <v>9.7933685834286009E-5</v>
      </c>
      <c r="AH1362" s="45">
        <f>AD1362+AB1362+SUM($AA$1355:AA1362)</f>
        <v>14.399942877968135</v>
      </c>
      <c r="AI1362" s="45">
        <f>AD1362+AB1362+SUM($AA$1355:AA1362)</f>
        <v>14.399942877968135</v>
      </c>
    </row>
    <row r="1363" spans="4:35" ht="14.4" x14ac:dyDescent="0.3">
      <c r="D1363" s="87"/>
      <c r="E1363" s="89">
        <v>39993.558333333334</v>
      </c>
      <c r="F1363" s="86">
        <f t="shared" si="630"/>
        <v>109.94305555555911</v>
      </c>
      <c r="G1363" s="86">
        <v>24693</v>
      </c>
      <c r="H1363" s="86">
        <v>7.82</v>
      </c>
      <c r="I1363" s="86"/>
      <c r="J1363" s="86">
        <v>1318</v>
      </c>
      <c r="K1363" s="86"/>
      <c r="L1363" s="79">
        <v>1037</v>
      </c>
      <c r="M1363" s="86"/>
      <c r="N1363" s="42">
        <v>6.44</v>
      </c>
      <c r="O1363" s="90"/>
      <c r="P1363" s="90"/>
      <c r="Q1363" s="90"/>
      <c r="R1363" s="87"/>
      <c r="S1363" s="87"/>
      <c r="V1363" s="43">
        <f t="shared" si="623"/>
        <v>2.7167486380492335E-5</v>
      </c>
      <c r="W1363" s="43">
        <f t="shared" si="624"/>
        <v>3.7316095831213688E-3</v>
      </c>
      <c r="X1363" s="43">
        <f t="shared" si="625"/>
        <v>1.814243402459493E-5</v>
      </c>
      <c r="Y1363" s="22">
        <f>X1363+W1363+SUM($V$1355:V1363)</f>
        <v>3.8870138313266867E-3</v>
      </c>
      <c r="Z1363" s="1">
        <f t="shared" si="634"/>
        <v>2.4156125278785478E-5</v>
      </c>
      <c r="AA1363" s="22">
        <f t="shared" si="626"/>
        <v>8.5786028285613464E-2</v>
      </c>
      <c r="AB1363" s="44">
        <f t="shared" si="627"/>
        <v>11.783201462406133</v>
      </c>
      <c r="AC1363" s="44">
        <f t="shared" si="628"/>
        <v>1.6991503944867152</v>
      </c>
      <c r="AD1363" s="44">
        <f t="shared" si="629"/>
        <v>3.100645442863569</v>
      </c>
      <c r="AE1363" s="44">
        <f t="shared" si="631"/>
        <v>1.6991503944867155</v>
      </c>
      <c r="AF1363" s="44">
        <f t="shared" si="632"/>
        <v>1.4013909729198299</v>
      </c>
      <c r="AG1363" s="44">
        <f t="shared" si="633"/>
        <v>1.0407545702347348E-4</v>
      </c>
      <c r="AH1363" s="45">
        <f>AD1363+AB1363+SUM($AA$1355:AA1363)</f>
        <v>15.3640645362039</v>
      </c>
      <c r="AI1363" s="45">
        <f>AD1363+AB1363+SUM($AA$1355:AA1363)</f>
        <v>15.3640645362039</v>
      </c>
    </row>
    <row r="1364" spans="4:35" ht="14.4" x14ac:dyDescent="0.3">
      <c r="D1364" s="87"/>
      <c r="E1364" s="89">
        <v>40007.61041666667</v>
      </c>
      <c r="F1364" s="86">
        <f t="shared" si="630"/>
        <v>123.99513888889487</v>
      </c>
      <c r="G1364" s="86">
        <v>24147</v>
      </c>
      <c r="H1364" s="86">
        <v>8.77</v>
      </c>
      <c r="I1364" s="86"/>
      <c r="J1364" s="86">
        <v>193</v>
      </c>
      <c r="K1364" s="86"/>
      <c r="L1364" s="79">
        <v>1037</v>
      </c>
      <c r="M1364" s="86"/>
      <c r="N1364" s="42">
        <v>6.44</v>
      </c>
      <c r="O1364" s="90"/>
      <c r="P1364" s="90"/>
      <c r="Q1364" s="90"/>
      <c r="R1364" s="87"/>
      <c r="S1364" s="87"/>
      <c r="V1364" s="43">
        <f t="shared" si="623"/>
        <v>3.0467884342316849E-5</v>
      </c>
      <c r="W1364" s="43">
        <f t="shared" si="624"/>
        <v>4.1849381130402048E-3</v>
      </c>
      <c r="X1364" s="43">
        <f t="shared" si="625"/>
        <v>2.0346438158017584E-5</v>
      </c>
      <c r="Y1364" s="22">
        <f>X1364+W1364+SUM($V$1355:V1364)</f>
        <v>4.3730142497212625E-3</v>
      </c>
      <c r="Z1364" s="1">
        <f t="shared" si="634"/>
        <v>1.7194289113103654E-5</v>
      </c>
      <c r="AA1364" s="22">
        <f t="shared" si="626"/>
        <v>8.3889167983343782E-2</v>
      </c>
      <c r="AB1364" s="44">
        <f t="shared" si="627"/>
        <v>11.522656854684358</v>
      </c>
      <c r="AC1364" s="44">
        <f t="shared" si="628"/>
        <v>1.6615795802725759</v>
      </c>
      <c r="AD1364" s="44">
        <f t="shared" si="629"/>
        <v>3.0320854294264206</v>
      </c>
      <c r="AE1364" s="44">
        <f t="shared" si="631"/>
        <v>1.6615795802725759</v>
      </c>
      <c r="AF1364" s="44">
        <f t="shared" si="632"/>
        <v>1.3704040749643678</v>
      </c>
      <c r="AG1364" s="44">
        <f t="shared" si="633"/>
        <v>1.0177418947660527E-4</v>
      </c>
      <c r="AH1364" s="45">
        <f>AD1364+AB1364+SUM($AA$1355:AA1364)</f>
        <v>15.118849083028319</v>
      </c>
      <c r="AI1364" s="45">
        <f>AD1364+AB1364+SUM($AA$1355:AA1364)</f>
        <v>15.118849083028319</v>
      </c>
    </row>
    <row r="1365" spans="4:35" ht="14.4" x14ac:dyDescent="0.3">
      <c r="D1365" s="87"/>
      <c r="E1365" s="89">
        <v>40021.46875</v>
      </c>
      <c r="F1365" s="86">
        <f t="shared" si="630"/>
        <v>137.85347222222481</v>
      </c>
      <c r="G1365" s="86">
        <v>25288.6</v>
      </c>
      <c r="H1365" s="86">
        <v>6.81</v>
      </c>
      <c r="I1365" s="86"/>
      <c r="J1365" s="86">
        <v>263</v>
      </c>
      <c r="K1365" s="86"/>
      <c r="L1365" s="79">
        <v>1037</v>
      </c>
      <c r="M1365" s="86"/>
      <c r="N1365" s="42">
        <v>6.44</v>
      </c>
      <c r="O1365" s="90"/>
      <c r="P1365" s="90"/>
      <c r="Q1365" s="90"/>
      <c r="R1365" s="87"/>
      <c r="S1365" s="87"/>
      <c r="V1365" s="43">
        <f t="shared" si="623"/>
        <v>2.3658642231605217E-5</v>
      </c>
      <c r="W1365" s="43">
        <f t="shared" si="624"/>
        <v>3.2496497776287108E-3</v>
      </c>
      <c r="X1365" s="43">
        <f t="shared" si="625"/>
        <v>1.5799229630113995E-5</v>
      </c>
      <c r="Y1365" s="22">
        <f>X1365+W1365+SUM($V$1355:V1365)</f>
        <v>3.4568373480134695E-3</v>
      </c>
      <c r="Z1365" s="1">
        <f t="shared" si="634"/>
        <v>1.7349002528037356E-5</v>
      </c>
      <c r="AA1365" s="22">
        <f t="shared" si="626"/>
        <v>8.7855204102521539E-2</v>
      </c>
      <c r="AB1365" s="44">
        <f t="shared" si="627"/>
        <v>12.06741459126893</v>
      </c>
      <c r="AC1365" s="44">
        <f t="shared" si="628"/>
        <v>1.7401342350470475</v>
      </c>
      <c r="AD1365" s="44">
        <f t="shared" si="629"/>
        <v>3.1754336186935421</v>
      </c>
      <c r="AE1365" s="44">
        <f t="shared" si="631"/>
        <v>1.7401342350470475</v>
      </c>
      <c r="AF1365" s="44">
        <f t="shared" si="632"/>
        <v>1.4351927978690482</v>
      </c>
      <c r="AG1365" s="44">
        <f t="shared" si="633"/>
        <v>1.0658577744639415E-4</v>
      </c>
      <c r="AH1365" s="45">
        <f>AD1365+AB1365+SUM($AA$1355:AA1365)</f>
        <v>15.894810212982534</v>
      </c>
      <c r="AI1365" s="45">
        <f>AD1365+AB1365+SUM($AA$1355:AA1365)</f>
        <v>15.894810212982534</v>
      </c>
    </row>
    <row r="1366" spans="4:35" ht="14.4" x14ac:dyDescent="0.3">
      <c r="D1366" s="92"/>
      <c r="E1366" s="89">
        <v>40035.563194444447</v>
      </c>
      <c r="F1366" s="86">
        <f t="shared" si="630"/>
        <v>151.94791666667152</v>
      </c>
      <c r="G1366" s="86">
        <v>26015.5</v>
      </c>
      <c r="H1366" s="86">
        <v>8.34</v>
      </c>
      <c r="I1366" s="86"/>
      <c r="J1366" s="86">
        <v>461</v>
      </c>
      <c r="K1366" s="86"/>
      <c r="L1366" s="79">
        <v>1037</v>
      </c>
      <c r="M1366" s="86"/>
      <c r="N1366" s="42">
        <v>6.44</v>
      </c>
      <c r="O1366" s="90"/>
      <c r="P1366" s="90"/>
      <c r="Q1366" s="90"/>
      <c r="R1366" s="87"/>
      <c r="S1366" s="87"/>
      <c r="V1366" s="43">
        <f t="shared" si="623"/>
        <v>2.8974020001701546E-5</v>
      </c>
      <c r="W1366" s="43">
        <f t="shared" si="624"/>
        <v>3.9797473047611526E-3</v>
      </c>
      <c r="X1366" s="43">
        <f t="shared" si="625"/>
        <v>1.9348836287099959E-5</v>
      </c>
      <c r="Y1366" s="22">
        <f>X1366+W1366+SUM($V$1355:V1366)</f>
        <v>4.2194585018045993E-3</v>
      </c>
      <c r="Z1366" s="1">
        <f t="shared" si="634"/>
        <v>6.5090242878138356E-7</v>
      </c>
      <c r="AA1366" s="22">
        <f t="shared" si="626"/>
        <v>9.0380529658784944E-2</v>
      </c>
      <c r="AB1366" s="44">
        <f t="shared" si="627"/>
        <v>12.414282494845777</v>
      </c>
      <c r="AC1366" s="44">
        <f t="shared" si="628"/>
        <v>1.7901529618826852</v>
      </c>
      <c r="AD1366" s="44">
        <f t="shared" si="629"/>
        <v>3.266708845373878</v>
      </c>
      <c r="AE1366" s="44">
        <f t="shared" si="631"/>
        <v>1.790152961882685</v>
      </c>
      <c r="AF1366" s="44">
        <f t="shared" si="632"/>
        <v>1.4764462339932707</v>
      </c>
      <c r="AG1366" s="44">
        <f t="shared" si="633"/>
        <v>1.0964949792225221E-4</v>
      </c>
      <c r="AH1366" s="45">
        <f>AD1366+AB1366+SUM($AA$1355:AA1366)</f>
        <v>16.423333872898503</v>
      </c>
      <c r="AI1366" s="45">
        <f>AD1366+AB1366+SUM($AA$1355:AA1366)</f>
        <v>16.423333872898503</v>
      </c>
    </row>
    <row r="1367" spans="4:35" ht="14.4" x14ac:dyDescent="0.3">
      <c r="D1367" s="92"/>
      <c r="E1367" s="89">
        <v>40049.51666666667</v>
      </c>
      <c r="F1367" s="86">
        <f t="shared" si="630"/>
        <v>165.90138888889487</v>
      </c>
      <c r="G1367" s="86">
        <v>26236</v>
      </c>
      <c r="H1367" s="86">
        <v>8.59</v>
      </c>
      <c r="I1367" s="86"/>
      <c r="J1367" s="86">
        <v>746</v>
      </c>
      <c r="K1367" s="86"/>
      <c r="L1367" s="79">
        <v>1037</v>
      </c>
      <c r="M1367" s="86"/>
      <c r="N1367" s="42">
        <v>6.44</v>
      </c>
      <c r="O1367" s="90"/>
      <c r="P1367" s="90"/>
      <c r="Q1367" s="90"/>
      <c r="R1367" s="87"/>
      <c r="S1367" s="87"/>
      <c r="V1367" s="43">
        <f t="shared" si="623"/>
        <v>2.9842545781129051E-5</v>
      </c>
      <c r="W1367" s="43">
        <f t="shared" si="624"/>
        <v>4.0990442863187418E-3</v>
      </c>
      <c r="X1367" s="43">
        <f t="shared" si="625"/>
        <v>1.9928837374842765E-5</v>
      </c>
      <c r="Y1367" s="22">
        <f>X1367+W1367+SUM($V$1355:V1367)</f>
        <v>4.3691780302310603E-3</v>
      </c>
      <c r="Z1367" s="1">
        <f t="shared" si="634"/>
        <v>5.4423517998164025E-6</v>
      </c>
      <c r="AA1367" s="22">
        <f t="shared" si="626"/>
        <v>9.114656939624001E-2</v>
      </c>
      <c r="AB1367" s="44">
        <f t="shared" si="627"/>
        <v>12.51950243257957</v>
      </c>
      <c r="AC1367" s="44">
        <f t="shared" si="628"/>
        <v>1.8053257906999343</v>
      </c>
      <c r="AD1367" s="44">
        <f t="shared" si="629"/>
        <v>3.2943965431081113</v>
      </c>
      <c r="AE1367" s="44">
        <f t="shared" si="631"/>
        <v>1.8053257906999338</v>
      </c>
      <c r="AF1367" s="44">
        <f t="shared" si="632"/>
        <v>1.4889601735522076</v>
      </c>
      <c r="AG1367" s="44">
        <f t="shared" si="633"/>
        <v>1.1057885597002592E-4</v>
      </c>
      <c r="AH1367" s="45">
        <f>AD1367+AB1367+SUM($AA$1355:AA1367)</f>
        <v>16.64738807776277</v>
      </c>
      <c r="AI1367" s="45">
        <f>AD1367+AB1367+SUM($AA$1355:AA1367)</f>
        <v>16.64738807776277</v>
      </c>
    </row>
    <row r="1368" spans="4:35" ht="14.4" x14ac:dyDescent="0.3">
      <c r="D1368" s="92"/>
      <c r="E1368" s="89">
        <v>40063.462500000001</v>
      </c>
      <c r="F1368" s="86">
        <f t="shared" si="630"/>
        <v>179.84722222222626</v>
      </c>
      <c r="G1368" s="86">
        <v>26305.9</v>
      </c>
      <c r="H1368" s="86">
        <v>8.77</v>
      </c>
      <c r="I1368" s="86"/>
      <c r="J1368" s="86">
        <v>1040</v>
      </c>
      <c r="K1368" s="86"/>
      <c r="L1368" s="79">
        <v>1037</v>
      </c>
      <c r="M1368" s="86"/>
      <c r="N1368" s="42">
        <v>6.44</v>
      </c>
      <c r="O1368" s="90"/>
      <c r="P1368" s="90"/>
      <c r="Q1368" s="90"/>
      <c r="R1368" s="87"/>
      <c r="S1368" s="87"/>
      <c r="V1368" s="43">
        <f t="shared" si="623"/>
        <v>3.0467884342316849E-5</v>
      </c>
      <c r="W1368" s="43">
        <f t="shared" si="624"/>
        <v>4.1849381130402048E-3</v>
      </c>
      <c r="X1368" s="43">
        <f t="shared" si="625"/>
        <v>2.0346438158017584E-5</v>
      </c>
      <c r="Y1368" s="22">
        <f>X1368+W1368+SUM($V$1355:V1368)</f>
        <v>4.4859573420780148E-3</v>
      </c>
      <c r="Z1368" s="1">
        <f t="shared" si="634"/>
        <v>2.3161087339489001E-5</v>
      </c>
      <c r="AA1368" s="22">
        <f t="shared" si="626"/>
        <v>9.1389409204167937E-2</v>
      </c>
      <c r="AB1368" s="44">
        <f t="shared" si="627"/>
        <v>12.552857868623072</v>
      </c>
      <c r="AC1368" s="44">
        <f t="shared" si="628"/>
        <v>1.8101356806515241</v>
      </c>
      <c r="AD1368" s="44">
        <f t="shared" si="629"/>
        <v>3.3031737316415488</v>
      </c>
      <c r="AE1368" s="44">
        <f t="shared" si="631"/>
        <v>1.8101356806515243</v>
      </c>
      <c r="AF1368" s="44">
        <f t="shared" si="632"/>
        <v>1.4929271775212309</v>
      </c>
      <c r="AG1368" s="44">
        <f t="shared" si="633"/>
        <v>1.1087346879333378E-4</v>
      </c>
      <c r="AH1368" s="45">
        <f>AD1368+AB1368+SUM($AA$1355:AA1368)</f>
        <v>16.780910111543875</v>
      </c>
      <c r="AI1368" s="45">
        <f>AD1368+AB1368+SUM($AA$1355:AA1368)</f>
        <v>16.780910111543875</v>
      </c>
    </row>
    <row r="1369" spans="4:35" ht="14.4" x14ac:dyDescent="0.3">
      <c r="D1369" s="92"/>
      <c r="E1369" s="89">
        <v>40077.445833333331</v>
      </c>
      <c r="F1369" s="86">
        <f t="shared" si="630"/>
        <v>193.8305555555562</v>
      </c>
      <c r="G1369" s="86">
        <v>26719.200000000001</v>
      </c>
      <c r="H1369" s="86">
        <v>9.81</v>
      </c>
      <c r="I1369" s="86"/>
      <c r="J1369" s="86">
        <v>1391</v>
      </c>
      <c r="K1369" s="86"/>
      <c r="L1369" s="79">
        <v>1037</v>
      </c>
      <c r="M1369" s="86"/>
      <c r="N1369" s="42">
        <v>6.44</v>
      </c>
      <c r="O1369" s="90"/>
      <c r="P1369" s="90"/>
      <c r="Q1369" s="90"/>
      <c r="R1369" s="87"/>
      <c r="S1369" s="87"/>
      <c r="V1369" s="43">
        <f t="shared" si="623"/>
        <v>3.4080951584735277E-5</v>
      </c>
      <c r="W1369" s="43">
        <f t="shared" si="624"/>
        <v>4.6812135563197741E-3</v>
      </c>
      <c r="X1369" s="43">
        <f t="shared" si="625"/>
        <v>2.2759242683027652E-5</v>
      </c>
      <c r="Y1369" s="22">
        <f>X1369+W1369+SUM($V$1355:V1369)</f>
        <v>5.0187265414673296E-3</v>
      </c>
      <c r="Z1369" s="1">
        <f t="shared" si="634"/>
        <v>1.801755062197371E-5</v>
      </c>
      <c r="AA1369" s="22">
        <f t="shared" si="626"/>
        <v>9.2825256022717489E-2</v>
      </c>
      <c r="AB1369" s="44">
        <f t="shared" si="627"/>
        <v>12.750079638534077</v>
      </c>
      <c r="AC1369" s="44">
        <f t="shared" si="628"/>
        <v>1.838575273169297</v>
      </c>
      <c r="AD1369" s="44">
        <f t="shared" si="629"/>
        <v>3.3550708993220852</v>
      </c>
      <c r="AE1369" s="44">
        <f t="shared" si="631"/>
        <v>1.8385752731692964</v>
      </c>
      <c r="AF1369" s="44">
        <f t="shared" si="632"/>
        <v>1.5163830107171876</v>
      </c>
      <c r="AG1369" s="44">
        <f t="shared" si="633"/>
        <v>1.1261543560124699E-4</v>
      </c>
      <c r="AH1369" s="45">
        <f>AD1369+AB1369+SUM($AA$1355:AA1369)</f>
        <v>17.122854305158135</v>
      </c>
      <c r="AI1369" s="45">
        <f>AD1369+AB1369+SUM($AA$1355:AA1369)</f>
        <v>17.122854305158135</v>
      </c>
    </row>
    <row r="1370" spans="4:35" ht="14.4" x14ac:dyDescent="0.3">
      <c r="D1370" s="92"/>
      <c r="E1370" s="89">
        <v>40091.441666666666</v>
      </c>
      <c r="F1370" s="86">
        <f t="shared" si="630"/>
        <v>207.82638888889051</v>
      </c>
      <c r="G1370" s="86">
        <v>25153</v>
      </c>
      <c r="H1370" s="86">
        <v>8.42</v>
      </c>
      <c r="I1370" s="86"/>
      <c r="J1370" s="86">
        <v>1698</v>
      </c>
      <c r="K1370" s="86"/>
      <c r="L1370" s="79">
        <v>1037</v>
      </c>
      <c r="M1370" s="86"/>
      <c r="N1370" s="42">
        <v>6.44</v>
      </c>
      <c r="O1370" s="90"/>
      <c r="P1370" s="90"/>
      <c r="Q1370" s="90"/>
      <c r="R1370" s="87"/>
      <c r="S1370" s="87"/>
      <c r="V1370" s="43">
        <f t="shared" si="623"/>
        <v>2.9251948251118345E-5</v>
      </c>
      <c r="W1370" s="43">
        <f t="shared" si="624"/>
        <v>4.0179223388595812E-3</v>
      </c>
      <c r="X1370" s="43">
        <f t="shared" si="625"/>
        <v>1.9534436635177656E-5</v>
      </c>
      <c r="Y1370" s="22">
        <f>X1370+W1370+SUM($V$1355:V1370)</f>
        <v>4.3814624662104045E-3</v>
      </c>
      <c r="Z1370" s="1">
        <f t="shared" si="634"/>
        <v>4.0681438128337195E-6</v>
      </c>
      <c r="AA1370" s="22">
        <f t="shared" si="626"/>
        <v>8.7384115719760069E-2</v>
      </c>
      <c r="AB1370" s="44">
        <f t="shared" si="627"/>
        <v>12.002707908472095</v>
      </c>
      <c r="AC1370" s="44">
        <f t="shared" si="628"/>
        <v>1.7308034614070529</v>
      </c>
      <c r="AD1370" s="44">
        <f t="shared" si="629"/>
        <v>3.1584066263454154</v>
      </c>
      <c r="AE1370" s="44">
        <f t="shared" si="631"/>
        <v>1.7308034614070527</v>
      </c>
      <c r="AF1370" s="44">
        <f t="shared" si="632"/>
        <v>1.4274971506845051</v>
      </c>
      <c r="AG1370" s="44">
        <f t="shared" si="633"/>
        <v>1.0601425385783129E-4</v>
      </c>
      <c r="AH1370" s="45">
        <f>AD1370+AB1370+SUM($AA$1355:AA1370)</f>
        <v>16.266202417839242</v>
      </c>
      <c r="AI1370" s="45">
        <f>AD1370+AB1370+SUM($AA$1355:AA1370)</f>
        <v>16.266202417839242</v>
      </c>
    </row>
    <row r="1371" spans="4:35" ht="14.4" x14ac:dyDescent="0.3">
      <c r="D1371" s="92"/>
      <c r="E1371" s="89">
        <v>40105.518750000003</v>
      </c>
      <c r="F1371" s="86">
        <f t="shared" si="630"/>
        <v>221.90347222222772</v>
      </c>
      <c r="G1371" s="86">
        <v>27413</v>
      </c>
      <c r="H1371" s="86">
        <v>11.56</v>
      </c>
      <c r="I1371" s="86"/>
      <c r="J1371" s="86">
        <v>2024</v>
      </c>
      <c r="K1371" s="86"/>
      <c r="L1371" s="79">
        <v>1037</v>
      </c>
      <c r="M1371" s="86"/>
      <c r="N1371" s="42">
        <v>6.44</v>
      </c>
      <c r="O1371" s="90"/>
      <c r="P1371" s="90"/>
      <c r="Q1371" s="90"/>
      <c r="R1371" s="87"/>
      <c r="S1371" s="87"/>
      <c r="V1371" s="43">
        <f t="shared" si="623"/>
        <v>4.0160632040727801E-5</v>
      </c>
      <c r="W1371" s="43">
        <f t="shared" si="624"/>
        <v>5.5162924272228932E-3</v>
      </c>
      <c r="X1371" s="43">
        <f t="shared" si="625"/>
        <v>2.6819250297227279E-5</v>
      </c>
      <c r="Y1371" s="22">
        <f>X1371+W1371+SUM($V$1355:V1371)</f>
        <v>5.9272780002764943E-3</v>
      </c>
      <c r="Z1371" s="1">
        <f t="shared" si="634"/>
        <v>2.6338474837267377E-5</v>
      </c>
      <c r="AA1371" s="22">
        <f t="shared" si="626"/>
        <v>9.5235588765784709E-2</v>
      </c>
      <c r="AB1371" s="44">
        <f t="shared" si="627"/>
        <v>13.081152621752695</v>
      </c>
      <c r="AC1371" s="44">
        <f t="shared" si="628"/>
        <v>1.8863163554069711</v>
      </c>
      <c r="AD1371" s="44">
        <f t="shared" si="629"/>
        <v>3.4421898321475322</v>
      </c>
      <c r="AE1371" s="44">
        <f t="shared" si="631"/>
        <v>1.8863163554069706</v>
      </c>
      <c r="AF1371" s="44">
        <f t="shared" si="632"/>
        <v>1.5557579370935608</v>
      </c>
      <c r="AG1371" s="44">
        <f t="shared" si="633"/>
        <v>1.1553964700054582E-4</v>
      </c>
      <c r="AH1371" s="45">
        <f>AD1371+AB1371+SUM($AA$1355:AA1371)</f>
        <v>17.723665925687744</v>
      </c>
      <c r="AI1371" s="45">
        <f>AD1371+AB1371+SUM($AA$1355:AA1371)</f>
        <v>17.723665925687744</v>
      </c>
    </row>
    <row r="1372" spans="4:35" ht="14.4" x14ac:dyDescent="0.3">
      <c r="D1372" s="92"/>
      <c r="E1372" s="89">
        <v>40119.449305555558</v>
      </c>
      <c r="F1372" s="86">
        <f t="shared" si="630"/>
        <v>235.83402777778247</v>
      </c>
      <c r="G1372" s="86">
        <v>26758.400000000001</v>
      </c>
      <c r="H1372" s="86">
        <v>11.13</v>
      </c>
      <c r="I1372" s="86"/>
      <c r="J1372" s="86">
        <v>2328</v>
      </c>
      <c r="K1372" s="86"/>
      <c r="L1372" s="79">
        <v>1037</v>
      </c>
      <c r="M1372" s="86"/>
      <c r="N1372" s="42">
        <v>6.44</v>
      </c>
      <c r="O1372" s="90"/>
      <c r="P1372" s="90"/>
      <c r="Q1372" s="90"/>
      <c r="R1372" s="87"/>
      <c r="S1372" s="87"/>
      <c r="V1372" s="43">
        <f t="shared" si="623"/>
        <v>3.8666767700112498E-5</v>
      </c>
      <c r="W1372" s="43">
        <f t="shared" si="624"/>
        <v>5.311101618943841E-3</v>
      </c>
      <c r="X1372" s="43">
        <f t="shared" si="625"/>
        <v>2.5821648426309658E-5</v>
      </c>
      <c r="Y1372" s="22">
        <f>X1372+W1372+SUM($V$1355:V1372)</f>
        <v>5.7597563578266368E-3</v>
      </c>
      <c r="Z1372" s="1">
        <f t="shared" si="634"/>
        <v>2.6941246768560601E-5</v>
      </c>
      <c r="AA1372" s="22">
        <f t="shared" si="626"/>
        <v>9.296144086493173E-2</v>
      </c>
      <c r="AB1372" s="44">
        <f t="shared" si="627"/>
        <v>12.768785405242307</v>
      </c>
      <c r="AC1372" s="44">
        <f t="shared" si="628"/>
        <v>1.8412726649590301</v>
      </c>
      <c r="AD1372" s="44">
        <f t="shared" si="629"/>
        <v>3.3599931566970609</v>
      </c>
      <c r="AE1372" s="44">
        <f t="shared" si="631"/>
        <v>1.8412726649590299</v>
      </c>
      <c r="AF1372" s="44">
        <f t="shared" si="632"/>
        <v>1.518607711083221</v>
      </c>
      <c r="AG1372" s="44">
        <f t="shared" si="633"/>
        <v>1.1278065480974011E-4</v>
      </c>
      <c r="AH1372" s="45">
        <f>AD1372+AB1372+SUM($AA$1355:AA1372)</f>
        <v>17.422063474591816</v>
      </c>
      <c r="AI1372" s="45">
        <f>AD1372+AB1372+SUM($AA$1355:AA1372)</f>
        <v>17.422063474591816</v>
      </c>
    </row>
    <row r="1373" spans="4:35" ht="14.4" x14ac:dyDescent="0.3">
      <c r="D1373" s="92"/>
      <c r="E1373" s="89">
        <v>40161.520833333336</v>
      </c>
      <c r="F1373" s="86">
        <f t="shared" si="630"/>
        <v>277.90555555556057</v>
      </c>
      <c r="G1373" s="86">
        <v>28915</v>
      </c>
      <c r="H1373" s="86">
        <v>14.19</v>
      </c>
      <c r="I1373" s="86"/>
      <c r="J1373" s="86">
        <v>2564</v>
      </c>
      <c r="K1373" s="86"/>
      <c r="L1373" s="79">
        <v>1037</v>
      </c>
      <c r="M1373" s="86"/>
      <c r="N1373" s="42">
        <v>6.44</v>
      </c>
      <c r="O1373" s="90"/>
      <c r="P1373" s="90"/>
      <c r="Q1373" s="90"/>
      <c r="R1373" s="87"/>
      <c r="S1373" s="87"/>
      <c r="V1373" s="43">
        <f t="shared" si="623"/>
        <v>4.9297523240305141E-5</v>
      </c>
      <c r="W1373" s="43">
        <f t="shared" si="624"/>
        <v>6.7712966732087244E-3</v>
      </c>
      <c r="X1373" s="43">
        <f t="shared" si="625"/>
        <v>3.292086174028158E-5</v>
      </c>
      <c r="Y1373" s="22">
        <f>X1373+W1373+SUM($V$1355:V1373)</f>
        <v>7.2763481486457973E-3</v>
      </c>
      <c r="Z1373" s="1">
        <f t="shared" si="634"/>
        <v>3.6406887014045368E-5</v>
      </c>
      <c r="AA1373" s="22">
        <f t="shared" si="626"/>
        <v>0.10045369164858516</v>
      </c>
      <c r="AB1373" s="44">
        <f t="shared" si="627"/>
        <v>13.797888886950687</v>
      </c>
      <c r="AC1373" s="44">
        <f t="shared" si="628"/>
        <v>1.9896705000033768</v>
      </c>
      <c r="AD1373" s="44">
        <f t="shared" si="629"/>
        <v>3.6307926529947787</v>
      </c>
      <c r="AE1373" s="44">
        <f t="shared" si="631"/>
        <v>1.9896705000033759</v>
      </c>
      <c r="AF1373" s="44">
        <f t="shared" si="632"/>
        <v>1.6410002827512604</v>
      </c>
      <c r="AG1373" s="44">
        <f t="shared" si="633"/>
        <v>1.2187024014229678E-4</v>
      </c>
      <c r="AH1373" s="45">
        <f>AD1373+AB1373+SUM($AA$1355:AA1373)</f>
        <v>18.8224201442465</v>
      </c>
      <c r="AI1373" s="45">
        <f>AD1373+AB1373+SUM($AA$1355:AA1373)</f>
        <v>18.8224201442465</v>
      </c>
    </row>
    <row r="1374" spans="4:35" ht="14.4" x14ac:dyDescent="0.3">
      <c r="D1374" s="92"/>
      <c r="E1374" s="89">
        <v>40189.469444444447</v>
      </c>
      <c r="F1374" s="86">
        <f t="shared" si="630"/>
        <v>305.85416666667152</v>
      </c>
      <c r="G1374" s="86">
        <v>28505.9</v>
      </c>
      <c r="H1374" s="86">
        <v>10</v>
      </c>
      <c r="I1374" s="86"/>
      <c r="J1374" s="86">
        <v>2788</v>
      </c>
      <c r="K1374" s="86"/>
      <c r="L1374" s="79">
        <v>1037</v>
      </c>
      <c r="M1374" s="86"/>
      <c r="N1374" s="42">
        <v>6.44</v>
      </c>
      <c r="O1374" s="90"/>
      <c r="P1374" s="90"/>
      <c r="Q1374" s="90"/>
      <c r="R1374" s="87"/>
      <c r="S1374" s="87"/>
      <c r="V1374" s="43">
        <f t="shared" si="623"/>
        <v>3.4741031177100172E-5</v>
      </c>
      <c r="W1374" s="43">
        <f t="shared" si="624"/>
        <v>4.7718792623035406E-3</v>
      </c>
      <c r="X1374" s="43">
        <f t="shared" si="625"/>
        <v>2.3200043509712185E-5</v>
      </c>
      <c r="Y1374" s="22">
        <f>X1374+W1374+SUM($V$1355:V1374)</f>
        <v>5.301950950687145E-3</v>
      </c>
      <c r="Z1374" s="1">
        <f t="shared" si="634"/>
        <v>-1.5205805059804758E-7</v>
      </c>
      <c r="AA1374" s="22">
        <f t="shared" si="626"/>
        <v>9.9032436063129989E-2</v>
      </c>
      <c r="AB1374" s="44">
        <f t="shared" si="627"/>
        <v>13.602671306329851</v>
      </c>
      <c r="AC1374" s="44">
        <f t="shared" si="628"/>
        <v>1.9615199137487893</v>
      </c>
      <c r="AD1374" s="44">
        <f t="shared" si="629"/>
        <v>3.5794228700329893</v>
      </c>
      <c r="AE1374" s="44">
        <f t="shared" si="631"/>
        <v>1.9615199137487895</v>
      </c>
      <c r="AF1374" s="44">
        <f t="shared" si="632"/>
        <v>1.6177828103088074</v>
      </c>
      <c r="AG1374" s="44">
        <f t="shared" si="633"/>
        <v>1.2014597539243641E-4</v>
      </c>
      <c r="AH1374" s="45">
        <f>AD1374+AB1374+SUM($AA$1355:AA1374)</f>
        <v>18.674865216727007</v>
      </c>
      <c r="AI1374" s="45">
        <f>AD1374+AB1374+SUM($AA$1355:AA1374)</f>
        <v>18.674865216727007</v>
      </c>
    </row>
    <row r="1375" spans="4:35" ht="14.4" x14ac:dyDescent="0.3">
      <c r="D1375" s="87"/>
      <c r="E1375" s="89">
        <v>40203.572222222225</v>
      </c>
      <c r="F1375" s="86">
        <f t="shared" si="630"/>
        <v>319.95694444444962</v>
      </c>
      <c r="G1375" s="86">
        <v>28389</v>
      </c>
      <c r="H1375" s="86">
        <v>12.16</v>
      </c>
      <c r="I1375" s="86"/>
      <c r="J1375" s="91">
        <v>2994</v>
      </c>
      <c r="K1375" s="91"/>
      <c r="L1375" s="79">
        <v>1037</v>
      </c>
      <c r="M1375" s="91"/>
      <c r="N1375" s="42">
        <v>6.44</v>
      </c>
      <c r="O1375" s="90"/>
      <c r="P1375" s="90"/>
      <c r="Q1375" s="90"/>
      <c r="R1375" s="87"/>
      <c r="S1375" s="87"/>
      <c r="V1375" s="43">
        <f t="shared" si="623"/>
        <v>4.2245093911353811E-5</v>
      </c>
      <c r="W1375" s="43">
        <f t="shared" si="624"/>
        <v>5.8026051829611052E-3</v>
      </c>
      <c r="X1375" s="43">
        <f t="shared" si="625"/>
        <v>2.8211252907810012E-5</v>
      </c>
      <c r="Y1375" s="22">
        <f>X1375+W1375+SUM($V$1355:V1375)</f>
        <v>6.3799331746541609E-3</v>
      </c>
      <c r="Z1375" s="1">
        <f t="shared" si="634"/>
        <v>3.7860781730937264E-7</v>
      </c>
      <c r="AA1375" s="22">
        <f t="shared" si="626"/>
        <v>9.8626313408669689E-2</v>
      </c>
      <c r="AB1375" s="44">
        <f t="shared" si="627"/>
        <v>13.546888037753522</v>
      </c>
      <c r="AC1375" s="44">
        <f t="shared" si="628"/>
        <v>1.9534759060901212</v>
      </c>
      <c r="AD1375" s="44">
        <f t="shared" si="629"/>
        <v>3.564743995361189</v>
      </c>
      <c r="AE1375" s="44">
        <f t="shared" si="631"/>
        <v>1.9534759060901208</v>
      </c>
      <c r="AF1375" s="44">
        <f t="shared" si="632"/>
        <v>1.6111484360029582</v>
      </c>
      <c r="AG1375" s="44">
        <f t="shared" si="633"/>
        <v>1.1965326810996588E-4</v>
      </c>
      <c r="AH1375" s="45">
        <f>AD1375+AB1375+SUM($AA$1355:AA1375)</f>
        <v>18.703029386887543</v>
      </c>
      <c r="AI1375" s="45">
        <f>AD1375+AB1375+SUM($AA$1355:AA1375)</f>
        <v>18.703029386887543</v>
      </c>
    </row>
    <row r="1376" spans="4:35" ht="14.4" x14ac:dyDescent="0.3">
      <c r="D1376" s="87"/>
      <c r="E1376" s="89">
        <v>40288.552777777775</v>
      </c>
      <c r="F1376" s="86">
        <f t="shared" si="630"/>
        <v>404.9375</v>
      </c>
      <c r="G1376" s="86">
        <v>29718</v>
      </c>
      <c r="H1376" s="86">
        <v>7.04</v>
      </c>
      <c r="I1376" s="86"/>
      <c r="J1376" s="87">
        <v>34</v>
      </c>
      <c r="K1376" s="87"/>
      <c r="L1376" s="79">
        <v>1037</v>
      </c>
      <c r="M1376" s="87"/>
      <c r="N1376" s="42">
        <v>6.44</v>
      </c>
      <c r="O1376" s="90"/>
      <c r="P1376" s="90"/>
      <c r="Q1376" s="90"/>
      <c r="R1376" s="87"/>
      <c r="S1376" s="87"/>
      <c r="V1376" s="43">
        <f t="shared" si="623"/>
        <v>2.4457685948678524E-5</v>
      </c>
      <c r="W1376" s="43">
        <f t="shared" si="624"/>
        <v>3.3594030006616924E-3</v>
      </c>
      <c r="X1376" s="43">
        <f t="shared" si="625"/>
        <v>1.6332830630837375E-5</v>
      </c>
      <c r="Y1376" s="22">
        <f>X1376+W1376+SUM($V$1355:V1376)</f>
        <v>3.9493102560264537E-3</v>
      </c>
      <c r="Z1376" s="1">
        <f t="shared" si="634"/>
        <v>-2.3407174654122461E-5</v>
      </c>
      <c r="AA1376" s="22">
        <f t="shared" si="626"/>
        <v>0.10324339645210628</v>
      </c>
      <c r="AB1376" s="44">
        <f t="shared" si="627"/>
        <v>14.181070791713664</v>
      </c>
      <c r="AC1376" s="44">
        <f t="shared" si="628"/>
        <v>2.0449257450838783</v>
      </c>
      <c r="AD1376" s="44">
        <f t="shared" si="629"/>
        <v>3.731623588507655</v>
      </c>
      <c r="AE1376" s="44">
        <f t="shared" si="631"/>
        <v>2.0449257450838778</v>
      </c>
      <c r="AF1376" s="44">
        <f t="shared" si="632"/>
        <v>1.6865725887187257</v>
      </c>
      <c r="AG1376" s="44">
        <f t="shared" si="633"/>
        <v>1.2525470505096926E-4</v>
      </c>
      <c r="AH1376" s="45">
        <f>AD1376+AB1376+SUM($AA$1355:AA1376)</f>
        <v>19.607335130446259</v>
      </c>
      <c r="AI1376" s="45">
        <f>AD1376+AB1376+SUM($AA$1355:AA1376)</f>
        <v>19.607335130446259</v>
      </c>
    </row>
    <row r="1377" spans="4:35" ht="14.4" x14ac:dyDescent="0.3">
      <c r="D1377" s="87"/>
      <c r="E1377" s="89">
        <v>40361.518750000003</v>
      </c>
      <c r="F1377" s="86">
        <f t="shared" si="630"/>
        <v>477.90347222222772</v>
      </c>
      <c r="G1377" s="86">
        <v>31298</v>
      </c>
      <c r="H1377" s="86">
        <v>7.03</v>
      </c>
      <c r="I1377" s="86"/>
      <c r="J1377" s="86">
        <v>35</v>
      </c>
      <c r="K1377" s="86"/>
      <c r="L1377" s="79">
        <v>1037</v>
      </c>
      <c r="M1377" s="86"/>
      <c r="N1377" s="42">
        <v>6.44</v>
      </c>
      <c r="O1377" s="90"/>
      <c r="P1377" s="90"/>
      <c r="Q1377" s="90"/>
      <c r="R1377" s="87"/>
      <c r="S1377" s="87"/>
      <c r="V1377" s="43">
        <f t="shared" si="623"/>
        <v>2.4422944917501423E-5</v>
      </c>
      <c r="W1377" s="43">
        <f t="shared" si="624"/>
        <v>3.3546311213993895E-3</v>
      </c>
      <c r="X1377" s="43">
        <f t="shared" si="625"/>
        <v>1.6309630587327668E-5</v>
      </c>
      <c r="Y1377" s="22">
        <f>X1377+W1377+SUM($V$1355:V1377)</f>
        <v>3.9689381216381422E-3</v>
      </c>
      <c r="Z1377" s="1">
        <f t="shared" si="634"/>
        <v>-1.2113798765784902E-5</v>
      </c>
      <c r="AA1377" s="22">
        <f t="shared" si="626"/>
        <v>0.10873247937808812</v>
      </c>
      <c r="AB1377" s="44">
        <f t="shared" si="627"/>
        <v>14.93502771515762</v>
      </c>
      <c r="AC1377" s="44">
        <f t="shared" si="628"/>
        <v>2.1536471488537328</v>
      </c>
      <c r="AD1377" s="44">
        <f t="shared" si="629"/>
        <v>3.9300206969887808</v>
      </c>
      <c r="AE1377" s="44">
        <f t="shared" si="631"/>
        <v>2.1536471488537323</v>
      </c>
      <c r="AF1377" s="44">
        <f t="shared" si="632"/>
        <v>1.7762416340843492</v>
      </c>
      <c r="AG1377" s="44">
        <f t="shared" si="633"/>
        <v>1.3191405069941571E-4</v>
      </c>
      <c r="AH1377" s="45">
        <f>AD1377+AB1377+SUM($AA$1355:AA1377)</f>
        <v>20.668421641749429</v>
      </c>
      <c r="AI1377" s="45">
        <f>AD1377+AB1377+SUM($AA$1355:AA1377)</f>
        <v>20.668421641749429</v>
      </c>
    </row>
    <row r="1378" spans="4:35" ht="14.4" x14ac:dyDescent="0.3">
      <c r="D1378" s="87"/>
      <c r="E1378" s="89">
        <v>40507.581250000003</v>
      </c>
      <c r="F1378" s="86">
        <f t="shared" si="630"/>
        <v>623.96597222222772</v>
      </c>
      <c r="G1378" s="86">
        <v>29886</v>
      </c>
      <c r="H1378" s="86">
        <v>9.35</v>
      </c>
      <c r="I1378" s="86"/>
      <c r="J1378" s="86">
        <v>38</v>
      </c>
      <c r="K1378" s="86"/>
      <c r="L1378" s="79">
        <v>1037</v>
      </c>
      <c r="M1378" s="86"/>
      <c r="N1378" s="42">
        <v>6.44</v>
      </c>
      <c r="O1378" s="90"/>
      <c r="P1378" s="90"/>
      <c r="Q1378" s="90"/>
      <c r="R1378" s="87"/>
      <c r="S1378" s="87"/>
      <c r="V1378" s="43">
        <f t="shared" si="623"/>
        <v>3.2482864150588663E-5</v>
      </c>
      <c r="W1378" s="43">
        <f t="shared" si="624"/>
        <v>4.4617071102538109E-3</v>
      </c>
      <c r="X1378" s="43">
        <f t="shared" si="625"/>
        <v>2.1692040681580891E-5</v>
      </c>
      <c r="Y1378" s="22">
        <f>X1378+W1378+SUM($V$1355:V1378)</f>
        <v>5.113879384737406E-3</v>
      </c>
      <c r="Z1378" s="1">
        <f t="shared" si="634"/>
        <v>-2.7532937421001963E-6</v>
      </c>
      <c r="AA1378" s="22">
        <f t="shared" si="626"/>
        <v>0.10382704577588157</v>
      </c>
      <c r="AB1378" s="44">
        <f t="shared" si="627"/>
        <v>14.261238363320361</v>
      </c>
      <c r="AC1378" s="44">
        <f t="shared" si="628"/>
        <v>2.0564859956113057</v>
      </c>
      <c r="AD1378" s="44">
        <f t="shared" si="629"/>
        <v>3.7527189772575476</v>
      </c>
      <c r="AE1378" s="44">
        <f t="shared" si="631"/>
        <v>2.0564859956113057</v>
      </c>
      <c r="AF1378" s="44">
        <f t="shared" si="632"/>
        <v>1.6961070188588683</v>
      </c>
      <c r="AG1378" s="44">
        <f t="shared" si="633"/>
        <v>1.2596278737308256E-4</v>
      </c>
      <c r="AH1378" s="45">
        <f>AD1378+AB1378+SUM($AA$1355:AA1378)</f>
        <v>19.921157615956819</v>
      </c>
      <c r="AI1378" s="45">
        <f>AD1378+AB1378+SUM($AA$1355:AA1378)</f>
        <v>19.921157615956819</v>
      </c>
    </row>
    <row r="1379" spans="4:35" ht="14.4" x14ac:dyDescent="0.3">
      <c r="D1379" s="87"/>
      <c r="E1379" s="89">
        <v>40534.570138888892</v>
      </c>
      <c r="F1379" s="86">
        <f t="shared" si="630"/>
        <v>650.95486111111677</v>
      </c>
      <c r="G1379" s="86">
        <v>32852</v>
      </c>
      <c r="H1379" s="86">
        <v>9.6300000000000008</v>
      </c>
      <c r="I1379" s="86"/>
      <c r="J1379" s="86">
        <v>40</v>
      </c>
      <c r="K1379" s="86"/>
      <c r="L1379" s="79">
        <v>1037</v>
      </c>
      <c r="M1379" s="86"/>
      <c r="N1379" s="42">
        <v>6.44</v>
      </c>
      <c r="O1379" s="90"/>
      <c r="P1379" s="90"/>
      <c r="Q1379" s="90"/>
      <c r="R1379" s="87"/>
      <c r="S1379" s="87"/>
      <c r="V1379" s="43">
        <f t="shared" si="623"/>
        <v>3.3455613023547469E-5</v>
      </c>
      <c r="W1379" s="43">
        <f t="shared" si="624"/>
        <v>4.5953197295983102E-3</v>
      </c>
      <c r="X1379" s="43">
        <f t="shared" si="625"/>
        <v>2.2341641899852829E-5</v>
      </c>
      <c r="Y1379" s="22">
        <f>X1379+W1379+SUM($V$1355:V1379)</f>
        <v>5.2815972183237244E-3</v>
      </c>
      <c r="Z1379" s="1">
        <f t="shared" si="634"/>
        <v>5.9288420011455839E-6</v>
      </c>
      <c r="AA1379" s="22">
        <f t="shared" si="626"/>
        <v>0.11413123562300949</v>
      </c>
      <c r="AB1379" s="44">
        <f t="shared" si="627"/>
        <v>15.676577752519593</v>
      </c>
      <c r="AC1379" s="44">
        <f t="shared" si="628"/>
        <v>2.260579466232437</v>
      </c>
      <c r="AD1379" s="44">
        <f t="shared" si="629"/>
        <v>4.1251530429252794</v>
      </c>
      <c r="AE1379" s="44">
        <f t="shared" si="631"/>
        <v>2.2605794662324366</v>
      </c>
      <c r="AF1379" s="44">
        <f t="shared" si="632"/>
        <v>1.8644351128806642</v>
      </c>
      <c r="AG1379" s="44">
        <f t="shared" si="633"/>
        <v>1.3846381217896364E-4</v>
      </c>
      <c r="AH1379" s="45">
        <f>AD1379+AB1379+SUM($AA$1355:AA1379)</f>
        <v>21.82306230644679</v>
      </c>
      <c r="AI1379" s="45">
        <f>AD1379+AB1379+SUM($AA$1355:AA1379)</f>
        <v>21.82306230644679</v>
      </c>
    </row>
    <row r="1380" spans="4:35" ht="14.4" x14ac:dyDescent="0.3">
      <c r="D1380" s="87"/>
      <c r="E1380" s="89">
        <v>40610.511805555558</v>
      </c>
      <c r="F1380" s="86">
        <f t="shared" si="630"/>
        <v>726.89652777778247</v>
      </c>
      <c r="G1380" s="86">
        <v>32809</v>
      </c>
      <c r="H1380" s="86">
        <v>12.6</v>
      </c>
      <c r="I1380" s="86"/>
      <c r="J1380" s="86">
        <v>24</v>
      </c>
      <c r="K1380" s="86"/>
      <c r="L1380" s="79">
        <v>1037</v>
      </c>
      <c r="M1380" s="86"/>
      <c r="N1380" s="42">
        <v>6.44</v>
      </c>
      <c r="O1380" s="90"/>
      <c r="P1380" s="90"/>
      <c r="Q1380" s="90"/>
      <c r="R1380" s="87"/>
      <c r="S1380" s="87"/>
      <c r="V1380" s="43">
        <f t="shared" si="623"/>
        <v>4.3773699283146222E-5</v>
      </c>
      <c r="W1380" s="43">
        <f t="shared" si="624"/>
        <v>6.0125678705024608E-3</v>
      </c>
      <c r="X1380" s="43">
        <f t="shared" si="625"/>
        <v>2.923205482223735E-5</v>
      </c>
      <c r="Y1380" s="22">
        <f>X1380+W1380+SUM($V$1355:V1380)</f>
        <v>6.7495094714334061E-3</v>
      </c>
      <c r="Z1380" s="1">
        <f t="shared" si="634"/>
        <v>1.0517023988662672E-5</v>
      </c>
      <c r="AA1380" s="22">
        <f t="shared" si="626"/>
        <v>0.11398184918894796</v>
      </c>
      <c r="AB1380" s="44">
        <f t="shared" si="627"/>
        <v>15.656058671691685</v>
      </c>
      <c r="AC1380" s="44">
        <f t="shared" si="628"/>
        <v>2.2576205925855359</v>
      </c>
      <c r="AD1380" s="44">
        <f t="shared" si="629"/>
        <v>4.1197536279476301</v>
      </c>
      <c r="AE1380" s="44">
        <f t="shared" si="631"/>
        <v>2.2576205925855364</v>
      </c>
      <c r="AF1380" s="44">
        <f t="shared" si="632"/>
        <v>1.8619947527852714</v>
      </c>
      <c r="AG1380" s="44">
        <f t="shared" si="633"/>
        <v>1.3828257682270851E-4</v>
      </c>
      <c r="AH1380" s="45">
        <f>AD1380+AB1380+SUM($AA$1355:AA1380)</f>
        <v>21.911125659830184</v>
      </c>
      <c r="AI1380" s="45">
        <f>AD1380+AB1380+SUM($AA$1355:AA1380)</f>
        <v>21.911125659830184</v>
      </c>
    </row>
    <row r="1381" spans="4:35" ht="14.4" x14ac:dyDescent="0.3">
      <c r="D1381" s="83"/>
      <c r="E1381" s="89">
        <v>40659.488194444442</v>
      </c>
      <c r="F1381" s="86">
        <f t="shared" si="630"/>
        <v>775.87291666666715</v>
      </c>
      <c r="G1381" s="86">
        <v>30959</v>
      </c>
      <c r="H1381" s="85">
        <v>12.13</v>
      </c>
      <c r="I1381" s="85"/>
      <c r="J1381" s="86">
        <v>42</v>
      </c>
      <c r="K1381" s="86"/>
      <c r="L1381" s="79">
        <v>1037</v>
      </c>
      <c r="M1381" s="86"/>
      <c r="N1381" s="42">
        <v>6.44</v>
      </c>
      <c r="O1381" s="90"/>
      <c r="P1381" s="90"/>
      <c r="Q1381" s="90"/>
      <c r="R1381" s="87"/>
      <c r="S1381" s="87"/>
      <c r="V1381" s="43">
        <f t="shared" si="623"/>
        <v>4.2140870817822514E-5</v>
      </c>
      <c r="W1381" s="43">
        <f t="shared" si="624"/>
        <v>5.7882895451741951E-3</v>
      </c>
      <c r="X1381" s="43">
        <f t="shared" si="625"/>
        <v>2.8141652777280879E-5</v>
      </c>
      <c r="Y1381" s="22">
        <f>X1381+W1381+SUM($V$1355:V1381)</f>
        <v>6.5662816148780064E-3</v>
      </c>
      <c r="Z1381" s="1">
        <f t="shared" si="634"/>
        <v>1.1285961868483709E-5</v>
      </c>
      <c r="AA1381" s="22">
        <f t="shared" si="626"/>
        <v>0.10755475842118442</v>
      </c>
      <c r="AB1381" s="44">
        <f t="shared" si="627"/>
        <v>14.773261008165532</v>
      </c>
      <c r="AC1381" s="44">
        <f t="shared" si="628"/>
        <v>2.1303202147537448</v>
      </c>
      <c r="AD1381" s="44">
        <f t="shared" si="629"/>
        <v>3.8874532161184634</v>
      </c>
      <c r="AE1381" s="44">
        <f t="shared" si="631"/>
        <v>2.1303202147537448</v>
      </c>
      <c r="AF1381" s="44">
        <f t="shared" si="632"/>
        <v>1.757002516122991</v>
      </c>
      <c r="AG1381" s="44">
        <f t="shared" si="633"/>
        <v>1.3048524172800855E-4</v>
      </c>
      <c r="AH1381" s="45">
        <f>AD1381+AB1381+SUM($AA$1355:AA1381)</f>
        <v>20.903582342896048</v>
      </c>
      <c r="AI1381" s="45">
        <f>AD1381+AB1381+SUM($AA$1355:AA1381)</f>
        <v>20.903582342896048</v>
      </c>
    </row>
    <row r="1382" spans="4:35" ht="14.4" x14ac:dyDescent="0.3">
      <c r="D1382" s="83"/>
      <c r="E1382" s="89">
        <v>40695.566666666666</v>
      </c>
      <c r="F1382" s="86">
        <f t="shared" si="630"/>
        <v>811.95138888889051</v>
      </c>
      <c r="G1382" s="86">
        <v>29906</v>
      </c>
      <c r="H1382" s="86">
        <v>11.78</v>
      </c>
      <c r="I1382" s="86"/>
      <c r="J1382" s="86">
        <v>35</v>
      </c>
      <c r="K1382" s="86"/>
      <c r="L1382" s="79">
        <v>1037</v>
      </c>
      <c r="M1382" s="86"/>
      <c r="N1382" s="42">
        <v>6.44</v>
      </c>
      <c r="O1382" s="90"/>
      <c r="P1382" s="90"/>
      <c r="Q1382" s="90"/>
      <c r="R1382" s="87"/>
      <c r="S1382" s="87"/>
      <c r="V1382" s="43">
        <f t="shared" si="623"/>
        <v>4.0924934726624E-5</v>
      </c>
      <c r="W1382" s="43">
        <f t="shared" si="624"/>
        <v>5.6212737709935706E-3</v>
      </c>
      <c r="X1382" s="43">
        <f t="shared" si="625"/>
        <v>2.7329651254440945E-5</v>
      </c>
      <c r="Y1382" s="22">
        <f>X1382+W1382+SUM($V$1355:V1382)</f>
        <v>6.4393787739011653E-3</v>
      </c>
      <c r="Z1382" s="1">
        <f t="shared" si="634"/>
        <v>7.1861856798691339E-6</v>
      </c>
      <c r="AA1382" s="22">
        <f t="shared" si="626"/>
        <v>0.10389652783823577</v>
      </c>
      <c r="AB1382" s="44">
        <f t="shared" si="627"/>
        <v>14.27078212184497</v>
      </c>
      <c r="AC1382" s="44">
        <f t="shared" si="628"/>
        <v>2.05786221591219</v>
      </c>
      <c r="AD1382" s="44">
        <f t="shared" si="629"/>
        <v>3.7552303330611059</v>
      </c>
      <c r="AE1382" s="44">
        <f t="shared" si="631"/>
        <v>2.05786221591219</v>
      </c>
      <c r="AF1382" s="44">
        <f t="shared" si="632"/>
        <v>1.6972420700660282</v>
      </c>
      <c r="AG1382" s="44">
        <f t="shared" si="633"/>
        <v>1.2604708288761987E-4</v>
      </c>
      <c r="AH1382" s="45">
        <f>AD1382+AB1382+SUM($AA$1355:AA1382)</f>
        <v>20.372777101356363</v>
      </c>
      <c r="AI1382" s="45">
        <f>AD1382+AB1382+SUM($AA$1355:AA1382)</f>
        <v>20.372777101356363</v>
      </c>
    </row>
    <row r="1383" spans="4:35" ht="14.4" x14ac:dyDescent="0.3">
      <c r="D1383" s="83"/>
      <c r="E1383" s="89">
        <v>40749.493055555555</v>
      </c>
      <c r="F1383" s="86">
        <f t="shared" si="630"/>
        <v>865.87777777777956</v>
      </c>
      <c r="G1383" s="86">
        <v>30194</v>
      </c>
      <c r="H1383" s="86">
        <v>8.4499999999999993</v>
      </c>
      <c r="I1383" s="86"/>
      <c r="J1383" s="90" t="s">
        <v>116</v>
      </c>
      <c r="K1383" s="90"/>
      <c r="L1383" s="79">
        <v>1037</v>
      </c>
      <c r="M1383" s="90"/>
      <c r="N1383" s="42">
        <v>6.44</v>
      </c>
      <c r="O1383" s="83"/>
      <c r="P1383" s="90"/>
      <c r="Q1383" s="90"/>
      <c r="R1383" s="87"/>
      <c r="S1383" s="87"/>
      <c r="V1383" s="43">
        <f t="shared" si="623"/>
        <v>2.9356171344649642E-5</v>
      </c>
      <c r="W1383" s="43">
        <f t="shared" si="624"/>
        <v>4.0322379766464913E-3</v>
      </c>
      <c r="X1383" s="43">
        <f t="shared" si="625"/>
        <v>1.9604036765706789E-5</v>
      </c>
      <c r="Y1383" s="22">
        <f>X1383+W1383+SUM($V$1355:V1383)</f>
        <v>4.8719735364100023E-3</v>
      </c>
      <c r="Z1383" s="1">
        <f t="shared" si="634"/>
        <v>-1.3036866876992373E-5</v>
      </c>
      <c r="AA1383" s="22">
        <f t="shared" si="626"/>
        <v>0.10489706953613627</v>
      </c>
      <c r="AB1383" s="44">
        <f t="shared" si="627"/>
        <v>14.40821224459931</v>
      </c>
      <c r="AC1383" s="44">
        <f t="shared" si="628"/>
        <v>2.0776797882449229</v>
      </c>
      <c r="AD1383" s="44">
        <f t="shared" si="629"/>
        <v>3.7913938566323488</v>
      </c>
      <c r="AE1383" s="44">
        <f t="shared" si="631"/>
        <v>2.0776797882449229</v>
      </c>
      <c r="AF1383" s="44">
        <f t="shared" si="632"/>
        <v>1.7135868074491292</v>
      </c>
      <c r="AG1383" s="44">
        <f t="shared" si="633"/>
        <v>1.2726093829695695E-4</v>
      </c>
      <c r="AH1383" s="45">
        <f>AD1383+AB1383+SUM($AA$1355:AA1383)</f>
        <v>20.651267817218084</v>
      </c>
      <c r="AI1383" s="45">
        <f>AD1383+AB1383+SUM($AA$1355:AA1383)</f>
        <v>20.651267817218084</v>
      </c>
    </row>
    <row r="1384" spans="4:35" ht="14.4" x14ac:dyDescent="0.3">
      <c r="D1384" s="83"/>
      <c r="E1384" s="89">
        <v>40800.415277777778</v>
      </c>
      <c r="F1384" s="86">
        <f t="shared" si="630"/>
        <v>916.80000000000291</v>
      </c>
      <c r="G1384" s="86">
        <v>30823</v>
      </c>
      <c r="H1384" s="88">
        <v>9.1999999999999993</v>
      </c>
      <c r="I1384" s="88"/>
      <c r="J1384" s="86">
        <v>17</v>
      </c>
      <c r="K1384" s="86"/>
      <c r="L1384" s="79">
        <v>1037</v>
      </c>
      <c r="M1384" s="86"/>
      <c r="N1384" s="42">
        <v>6.44</v>
      </c>
      <c r="O1384" s="90"/>
      <c r="P1384" s="90"/>
      <c r="Q1384" s="90"/>
      <c r="R1384" s="87"/>
      <c r="S1384" s="87"/>
      <c r="V1384" s="43">
        <f t="shared" si="623"/>
        <v>3.1961748682932159E-5</v>
      </c>
      <c r="W1384" s="43">
        <f t="shared" si="624"/>
        <v>4.3901289213192571E-3</v>
      </c>
      <c r="X1384" s="43">
        <f t="shared" si="625"/>
        <v>2.1344040028935208E-5</v>
      </c>
      <c r="Y1384" s="22">
        <f>X1384+W1384+SUM($V$1355:V1384)</f>
        <v>5.2635662330289285E-3</v>
      </c>
      <c r="Z1384" s="1">
        <f t="shared" si="634"/>
        <v>-1.1550680730000775E-5</v>
      </c>
      <c r="AA1384" s="22">
        <f t="shared" si="626"/>
        <v>0.10708228039717586</v>
      </c>
      <c r="AB1384" s="44">
        <f t="shared" si="627"/>
        <v>14.708363450198204</v>
      </c>
      <c r="AC1384" s="44">
        <f t="shared" si="628"/>
        <v>2.1209619167077323</v>
      </c>
      <c r="AD1384" s="44">
        <f t="shared" si="629"/>
        <v>3.8703759966542655</v>
      </c>
      <c r="AE1384" s="44">
        <f t="shared" si="631"/>
        <v>2.1209619167077318</v>
      </c>
      <c r="AF1384" s="44">
        <f t="shared" si="632"/>
        <v>1.7492841679143043</v>
      </c>
      <c r="AG1384" s="44">
        <f t="shared" si="633"/>
        <v>1.299120322291549E-4</v>
      </c>
      <c r="AH1384" s="45">
        <f>AD1384+AB1384+SUM($AA$1355:AA1384)</f>
        <v>21.137483443236071</v>
      </c>
      <c r="AI1384" s="45">
        <f>AD1384+AB1384+SUM($AA$1355:AA1384)</f>
        <v>21.137483443236071</v>
      </c>
    </row>
    <row r="1385" spans="4:35" ht="14.4" x14ac:dyDescent="0.3">
      <c r="D1385" s="83"/>
      <c r="E1385" s="89">
        <v>40854.459027777775</v>
      </c>
      <c r="F1385" s="86">
        <f t="shared" si="630"/>
        <v>970.84375</v>
      </c>
      <c r="G1385" s="86">
        <v>33637</v>
      </c>
      <c r="H1385" s="88">
        <v>9.8000000000000007</v>
      </c>
      <c r="I1385" s="88"/>
      <c r="J1385" s="86">
        <v>21</v>
      </c>
      <c r="K1385" s="86"/>
      <c r="L1385" s="79">
        <v>1037</v>
      </c>
      <c r="M1385" s="86"/>
      <c r="N1385" s="42">
        <v>6.44</v>
      </c>
      <c r="O1385" s="90"/>
      <c r="P1385" s="90"/>
      <c r="Q1385" s="90"/>
      <c r="R1385" s="87"/>
      <c r="S1385" s="87"/>
      <c r="V1385" s="43">
        <f t="shared" si="623"/>
        <v>3.4046210553558169E-5</v>
      </c>
      <c r="W1385" s="43">
        <f t="shared" si="624"/>
        <v>4.6764416770574699E-3</v>
      </c>
      <c r="X1385" s="43">
        <f t="shared" si="625"/>
        <v>2.2736042639517944E-5</v>
      </c>
      <c r="Y1385" s="22">
        <f>X1385+W1385+SUM($V$1355:V1385)</f>
        <v>5.5853172019312818E-3</v>
      </c>
      <c r="Z1385" s="1">
        <f t="shared" si="634"/>
        <v>-4.1541956119702731E-6</v>
      </c>
      <c r="AA1385" s="22">
        <f t="shared" si="626"/>
        <v>0.11685840657041185</v>
      </c>
      <c r="AB1385" s="44">
        <f t="shared" si="627"/>
        <v>16.051170274610421</v>
      </c>
      <c r="AC1385" s="44">
        <f t="shared" si="628"/>
        <v>2.314596113042144</v>
      </c>
      <c r="AD1385" s="44">
        <f t="shared" si="629"/>
        <v>4.2237237582149536</v>
      </c>
      <c r="AE1385" s="44">
        <f t="shared" si="631"/>
        <v>2.3145961130421431</v>
      </c>
      <c r="AF1385" s="44">
        <f t="shared" si="632"/>
        <v>1.9089858727616862</v>
      </c>
      <c r="AG1385" s="44">
        <f t="shared" si="633"/>
        <v>1.4177241112455258E-4</v>
      </c>
      <c r="AH1385" s="45">
        <f>AD1385+AB1385+SUM($AA$1355:AA1385)</f>
        <v>22.950496435779385</v>
      </c>
      <c r="AI1385" s="45">
        <f>AD1385+AB1385+SUM($AA$1355:AA1385)</f>
        <v>22.950496435779385</v>
      </c>
    </row>
    <row r="1386" spans="4:35" ht="14.4" x14ac:dyDescent="0.3">
      <c r="D1386" s="83"/>
      <c r="E1386" s="89">
        <v>40942.533333333333</v>
      </c>
      <c r="F1386" s="86">
        <f t="shared" si="630"/>
        <v>1058.9180555555577</v>
      </c>
      <c r="G1386" s="86">
        <v>35904</v>
      </c>
      <c r="H1386" s="88">
        <v>13.36</v>
      </c>
      <c r="I1386" s="88"/>
      <c r="J1386" s="86">
        <v>25</v>
      </c>
      <c r="K1386" s="86"/>
      <c r="L1386" s="79">
        <v>1037</v>
      </c>
      <c r="M1386" s="86"/>
      <c r="N1386" s="42">
        <v>6.44</v>
      </c>
      <c r="O1386" s="90"/>
      <c r="P1386" s="90"/>
      <c r="Q1386" s="90"/>
      <c r="R1386" s="87"/>
      <c r="S1386" s="87"/>
      <c r="V1386" s="43">
        <f t="shared" si="623"/>
        <v>4.6414017652605824E-5</v>
      </c>
      <c r="W1386" s="43">
        <f t="shared" si="624"/>
        <v>6.37523069443753E-3</v>
      </c>
      <c r="X1386" s="43">
        <f t="shared" si="625"/>
        <v>3.0995258128975481E-5</v>
      </c>
      <c r="Y1386" s="22">
        <f>X1386+W1386+SUM($V$1355:V1386)</f>
        <v>7.3387794524534056E-3</v>
      </c>
      <c r="Z1386" s="1">
        <f t="shared" si="634"/>
        <v>1.2694175246740738E-5</v>
      </c>
      <c r="AA1386" s="22">
        <f t="shared" si="626"/>
        <v>0.12473419833826045</v>
      </c>
      <c r="AB1386" s="44">
        <f t="shared" si="627"/>
        <v>17.132955303374633</v>
      </c>
      <c r="AC1386" s="44">
        <f t="shared" si="628"/>
        <v>2.4705906841473713</v>
      </c>
      <c r="AD1386" s="44">
        <f t="shared" si="629"/>
        <v>4.508385938548316</v>
      </c>
      <c r="AE1386" s="44">
        <f t="shared" si="631"/>
        <v>2.4705906841473708</v>
      </c>
      <c r="AF1386" s="44">
        <f t="shared" si="632"/>
        <v>2.037643927093248</v>
      </c>
      <c r="AG1386" s="44">
        <f t="shared" si="633"/>
        <v>1.5132730769735518E-4</v>
      </c>
      <c r="AH1386" s="45">
        <f>AD1386+AB1386+SUM($AA$1355:AA1386)</f>
        <v>24.441677843215221</v>
      </c>
      <c r="AI1386" s="45">
        <f>AD1386+AB1386+SUM($AA$1355:AA1386)</f>
        <v>24.441677843215221</v>
      </c>
    </row>
    <row r="1387" spans="4:35" ht="14.4" x14ac:dyDescent="0.3">
      <c r="D1387" s="83"/>
      <c r="E1387" s="89">
        <v>41016.59652777778</v>
      </c>
      <c r="F1387" s="86">
        <f t="shared" si="630"/>
        <v>1132.9812500000044</v>
      </c>
      <c r="G1387" s="86">
        <v>35362</v>
      </c>
      <c r="H1387" s="88">
        <v>12.37</v>
      </c>
      <c r="I1387" s="88"/>
      <c r="J1387" s="86">
        <v>34</v>
      </c>
      <c r="K1387" s="86"/>
      <c r="L1387" s="79">
        <v>1037</v>
      </c>
      <c r="M1387" s="86"/>
      <c r="N1387" s="42">
        <v>6.44</v>
      </c>
      <c r="O1387" s="90"/>
      <c r="P1387" s="90"/>
      <c r="Q1387" s="90"/>
      <c r="R1387" s="87"/>
      <c r="S1387" s="87"/>
      <c r="V1387" s="43">
        <f t="shared" si="623"/>
        <v>4.2974655566072915E-5</v>
      </c>
      <c r="W1387" s="43">
        <f t="shared" si="624"/>
        <v>5.9028146474694792E-3</v>
      </c>
      <c r="X1387" s="43">
        <f t="shared" si="625"/>
        <v>2.869845382151397E-5</v>
      </c>
      <c r="Y1387" s="22">
        <f>X1387+W1387+SUM($V$1355:V1387)</f>
        <v>6.9070412567439655E-3</v>
      </c>
      <c r="Z1387" s="1">
        <f t="shared" si="634"/>
        <v>9.1820197864925174E-6</v>
      </c>
      <c r="AA1387" s="22">
        <f t="shared" si="626"/>
        <v>0.12285123444846163</v>
      </c>
      <c r="AB1387" s="44">
        <f t="shared" si="627"/>
        <v>16.874319447357781</v>
      </c>
      <c r="AC1387" s="44">
        <f t="shared" si="628"/>
        <v>2.4332951139934078</v>
      </c>
      <c r="AD1387" s="44">
        <f t="shared" si="629"/>
        <v>4.4403281962718806</v>
      </c>
      <c r="AE1387" s="44">
        <f t="shared" si="631"/>
        <v>2.4332951139934087</v>
      </c>
      <c r="AF1387" s="44">
        <f t="shared" si="632"/>
        <v>2.0068840393792184</v>
      </c>
      <c r="AG1387" s="44">
        <f t="shared" si="633"/>
        <v>1.4904289925339446E-4</v>
      </c>
      <c r="AH1387" s="45">
        <f>AD1387+AB1387+SUM($AA$1355:AA1387)</f>
        <v>24.237835479370396</v>
      </c>
      <c r="AI1387" s="45">
        <f>AD1387+AB1387+SUM($AA$1355:AA1387)</f>
        <v>24.237835479370396</v>
      </c>
    </row>
    <row r="1388" spans="4:35" ht="14.4" x14ac:dyDescent="0.3">
      <c r="D1388" s="83"/>
      <c r="E1388" s="89">
        <v>41085.555555555555</v>
      </c>
      <c r="F1388" s="86">
        <f t="shared" si="630"/>
        <v>1201.9402777777796</v>
      </c>
      <c r="G1388" s="86">
        <v>32657</v>
      </c>
      <c r="H1388" s="88">
        <v>13.3</v>
      </c>
      <c r="I1388" s="88"/>
      <c r="J1388" s="86">
        <v>35</v>
      </c>
      <c r="K1388" s="86"/>
      <c r="L1388" s="79">
        <v>1037</v>
      </c>
      <c r="M1388" s="86"/>
      <c r="N1388" s="42">
        <v>6.44</v>
      </c>
      <c r="O1388" s="90"/>
      <c r="P1388" s="90"/>
      <c r="Q1388" s="90"/>
      <c r="R1388" s="87"/>
      <c r="S1388" s="87"/>
      <c r="V1388" s="43">
        <f t="shared" si="623"/>
        <v>4.6205571465543231E-5</v>
      </c>
      <c r="W1388" s="43">
        <f t="shared" si="624"/>
        <v>6.3465994188637099E-3</v>
      </c>
      <c r="X1388" s="43">
        <f t="shared" si="625"/>
        <v>3.0856057867917202E-5</v>
      </c>
      <c r="Y1388" s="22">
        <f>X1388+W1388+SUM($V$1355:V1388)</f>
        <v>7.3991892036501432E-3</v>
      </c>
      <c r="Z1388" s="1">
        <f t="shared" si="634"/>
        <v>6.7586603901208909E-6</v>
      </c>
      <c r="AA1388" s="22">
        <f t="shared" si="626"/>
        <v>0.11345378551505604</v>
      </c>
      <c r="AB1388" s="44">
        <f t="shared" si="627"/>
        <v>15.583526106904673</v>
      </c>
      <c r="AC1388" s="44">
        <f t="shared" si="628"/>
        <v>2.2471613182988159</v>
      </c>
      <c r="AD1388" s="44">
        <f t="shared" si="629"/>
        <v>4.1006673238405842</v>
      </c>
      <c r="AE1388" s="44">
        <f t="shared" si="631"/>
        <v>2.2471613182988155</v>
      </c>
      <c r="AF1388" s="44">
        <f t="shared" si="632"/>
        <v>1.8533683636108564</v>
      </c>
      <c r="AG1388" s="44">
        <f t="shared" si="633"/>
        <v>1.3764193091222502E-4</v>
      </c>
      <c r="AH1388" s="45">
        <f>AD1388+AB1388+SUM($AA$1355:AA1388)</f>
        <v>22.720835052001046</v>
      </c>
      <c r="AI1388" s="45">
        <f>AD1388+AB1388+SUM($AA$1355:AA1388)</f>
        <v>22.720835052001046</v>
      </c>
    </row>
    <row r="1389" spans="4:35" ht="14.4" x14ac:dyDescent="0.3">
      <c r="D1389" s="83"/>
      <c r="E1389" s="89">
        <v>41130.654166666667</v>
      </c>
      <c r="F1389" s="86">
        <f t="shared" si="630"/>
        <v>1247.038888888892</v>
      </c>
      <c r="G1389" s="86">
        <v>35276</v>
      </c>
      <c r="H1389" s="86">
        <v>14.7</v>
      </c>
      <c r="I1389" s="86"/>
      <c r="J1389" s="86">
        <v>36</v>
      </c>
      <c r="K1389" s="86"/>
      <c r="L1389" s="79">
        <v>1037</v>
      </c>
      <c r="M1389" s="86"/>
      <c r="N1389" s="42">
        <v>6.44</v>
      </c>
      <c r="O1389" s="90"/>
      <c r="P1389" s="90"/>
      <c r="Q1389" s="90"/>
      <c r="R1389" s="87"/>
      <c r="S1389" s="87"/>
      <c r="V1389" s="43">
        <f t="shared" si="623"/>
        <v>5.1069315830337254E-5</v>
      </c>
      <c r="W1389" s="43">
        <f t="shared" si="624"/>
        <v>7.0146625155862053E-3</v>
      </c>
      <c r="X1389" s="43">
        <f t="shared" si="625"/>
        <v>3.4104063959276905E-5</v>
      </c>
      <c r="Y1389" s="22">
        <f>X1389+W1389+SUM($V$1355:V1389)</f>
        <v>8.1215696222943362E-3</v>
      </c>
      <c r="Z1389" s="1">
        <f t="shared" si="634"/>
        <v>4.0548715586854659E-6</v>
      </c>
      <c r="AA1389" s="22">
        <f t="shared" si="626"/>
        <v>0.12255246158033857</v>
      </c>
      <c r="AB1389" s="44">
        <f t="shared" si="627"/>
        <v>16.833281285701968</v>
      </c>
      <c r="AC1389" s="44">
        <f t="shared" si="628"/>
        <v>2.4273773666996061</v>
      </c>
      <c r="AD1389" s="44">
        <f t="shared" si="629"/>
        <v>4.4295293663165776</v>
      </c>
      <c r="AE1389" s="44">
        <f t="shared" si="631"/>
        <v>2.4273773666996061</v>
      </c>
      <c r="AF1389" s="44">
        <f t="shared" si="632"/>
        <v>2.002003319188431</v>
      </c>
      <c r="AG1389" s="44">
        <f t="shared" si="633"/>
        <v>1.4868042854088406E-4</v>
      </c>
      <c r="AH1389" s="45">
        <f>AD1389+AB1389+SUM($AA$1355:AA1389)</f>
        <v>24.422004734854671</v>
      </c>
      <c r="AI1389" s="45">
        <f>AD1389+AB1389+SUM($AA$1355:AA1389)</f>
        <v>24.422004734854671</v>
      </c>
    </row>
    <row r="1390" spans="4:35" ht="14.4" x14ac:dyDescent="0.3">
      <c r="D1390" s="83"/>
      <c r="E1390" s="89">
        <v>41157.62222222222</v>
      </c>
      <c r="F1390" s="86">
        <f t="shared" si="630"/>
        <v>1274.0069444444453</v>
      </c>
      <c r="G1390" s="86">
        <v>33812</v>
      </c>
      <c r="H1390" s="88">
        <v>14.41</v>
      </c>
      <c r="I1390" s="88"/>
      <c r="J1390" s="86"/>
      <c r="K1390" s="86"/>
      <c r="L1390" s="79">
        <v>1037</v>
      </c>
      <c r="M1390" s="86"/>
      <c r="N1390" s="42">
        <v>6.44</v>
      </c>
      <c r="O1390" s="90"/>
      <c r="P1390" s="90"/>
      <c r="Q1390" s="90"/>
      <c r="R1390" s="87"/>
      <c r="S1390" s="87"/>
      <c r="V1390" s="43">
        <f t="shared" si="623"/>
        <v>5.0061825926201347E-5</v>
      </c>
      <c r="W1390" s="43">
        <f t="shared" si="624"/>
        <v>6.8762780169794027E-3</v>
      </c>
      <c r="X1390" s="43">
        <f t="shared" si="625"/>
        <v>3.3431262697495253E-5</v>
      </c>
      <c r="Y1390" s="22">
        <f>X1390+W1390+SUM($V$1355:V1390)</f>
        <v>8.0325741483519529E-3</v>
      </c>
      <c r="Z1390" s="1">
        <f t="shared" si="634"/>
        <v>8.9243559145783435E-6</v>
      </c>
      <c r="AA1390" s="22">
        <f t="shared" si="626"/>
        <v>0.11746637461601112</v>
      </c>
      <c r="AB1390" s="44">
        <f t="shared" si="627"/>
        <v>16.13467816170073</v>
      </c>
      <c r="AC1390" s="44">
        <f t="shared" si="628"/>
        <v>2.3266380406748799</v>
      </c>
      <c r="AD1390" s="44">
        <f t="shared" si="629"/>
        <v>4.2456981214960914</v>
      </c>
      <c r="AE1390" s="44">
        <f t="shared" si="631"/>
        <v>2.3266380406748803</v>
      </c>
      <c r="AF1390" s="44">
        <f t="shared" si="632"/>
        <v>1.9189175708243345</v>
      </c>
      <c r="AG1390" s="44">
        <f t="shared" si="633"/>
        <v>1.4250999687675394E-4</v>
      </c>
      <c r="AH1390" s="45">
        <f>AD1390+AB1390+SUM($AA$1355:AA1390)</f>
        <v>23.657036740648959</v>
      </c>
      <c r="AI1390" s="45">
        <f>AD1390+AB1390+SUM($AA$1355:AA1390)</f>
        <v>23.657036740648959</v>
      </c>
    </row>
    <row r="1391" spans="4:35" ht="14.4" x14ac:dyDescent="0.3">
      <c r="D1391" s="83"/>
      <c r="E1391" s="89">
        <v>41192.47152777778</v>
      </c>
      <c r="F1391" s="86">
        <f t="shared" si="630"/>
        <v>1308.8562500000044</v>
      </c>
      <c r="G1391" s="86">
        <v>3606</v>
      </c>
      <c r="H1391" s="86">
        <v>3.7</v>
      </c>
      <c r="I1391" s="86"/>
      <c r="J1391" s="86"/>
      <c r="K1391" s="86"/>
      <c r="L1391" s="79">
        <v>1037</v>
      </c>
      <c r="M1391" s="86"/>
      <c r="N1391" s="42">
        <v>6.44</v>
      </c>
      <c r="O1391" s="90"/>
      <c r="P1391" s="90"/>
      <c r="Q1391" s="90"/>
      <c r="R1391" s="87"/>
      <c r="S1391" s="87"/>
      <c r="V1391" s="43">
        <f t="shared" si="623"/>
        <v>1.2854181535527065E-5</v>
      </c>
      <c r="W1391" s="43">
        <f t="shared" si="624"/>
        <v>1.7655953270523102E-3</v>
      </c>
      <c r="X1391" s="43">
        <f t="shared" si="625"/>
        <v>8.5840160985935084E-6</v>
      </c>
      <c r="Y1391" s="111">
        <f>Y1390</f>
        <v>8.0325741483519529E-3</v>
      </c>
      <c r="Z1391" s="1">
        <f t="shared" si="634"/>
        <v>5.6524337681987876E-6</v>
      </c>
      <c r="AA1391" s="22">
        <f t="shared" si="626"/>
        <v>1.2527615842462323E-2</v>
      </c>
      <c r="AB1391" s="44">
        <f t="shared" si="627"/>
        <v>1.7207396619866566</v>
      </c>
      <c r="AC1391" s="44">
        <f t="shared" si="628"/>
        <v>0.24813252024942681</v>
      </c>
      <c r="AD1391" s="44">
        <f t="shared" si="629"/>
        <v>0.45279745138160726</v>
      </c>
      <c r="AE1391" s="44">
        <f t="shared" si="631"/>
        <v>0.24813252024942675</v>
      </c>
      <c r="AF1391" s="44">
        <f t="shared" si="632"/>
        <v>0.20464973265090941</v>
      </c>
      <c r="AG1391" s="44">
        <f t="shared" si="633"/>
        <v>1.5198481271074607E-5</v>
      </c>
      <c r="AH1391" s="45">
        <f>AD1391+AB1391+SUM($AA$1355:AA1391)</f>
        <v>5.4627251866628654</v>
      </c>
      <c r="AI1391" s="77">
        <f>AI1390</f>
        <v>23.657036740648959</v>
      </c>
    </row>
    <row r="1392" spans="4:35" ht="14.4" x14ac:dyDescent="0.3">
      <c r="D1392" s="83"/>
      <c r="E1392" s="89">
        <v>42279.417361111111</v>
      </c>
      <c r="F1392" s="86">
        <f t="shared" si="630"/>
        <v>2395.8020833333358</v>
      </c>
      <c r="G1392" s="86">
        <v>20311</v>
      </c>
      <c r="H1392" s="86">
        <v>108.8</v>
      </c>
      <c r="I1392" s="86"/>
      <c r="J1392" s="86">
        <v>7</v>
      </c>
      <c r="K1392" s="86">
        <v>5</v>
      </c>
      <c r="L1392" s="86">
        <v>1103</v>
      </c>
      <c r="M1392" s="86"/>
      <c r="N1392" s="42">
        <v>6.44</v>
      </c>
      <c r="O1392" s="90"/>
      <c r="P1392" s="90"/>
      <c r="Q1392" s="90"/>
      <c r="R1392" s="87"/>
      <c r="S1392" s="87"/>
      <c r="V1392" s="43">
        <f t="shared" si="623"/>
        <v>4.0203915948423856E-4</v>
      </c>
      <c r="W1392" s="43">
        <f t="shared" si="624"/>
        <v>5.5222377194185504E-2</v>
      </c>
      <c r="X1392" s="43">
        <f t="shared" si="625"/>
        <v>2.6848155269468895E-4</v>
      </c>
      <c r="Y1392" s="22">
        <f>X1392+W1392+SUM($V$1391:V1392)+$Y$1391</f>
        <v>6.3938326236251911E-2</v>
      </c>
      <c r="Z1392" s="1">
        <f t="shared" si="634"/>
        <v>4.9821761611259793E-5</v>
      </c>
      <c r="AA1392" s="22">
        <f t="shared" si="626"/>
        <v>7.5053468458496045E-2</v>
      </c>
      <c r="AB1392" s="44">
        <f t="shared" si="627"/>
        <v>10.309023007271156</v>
      </c>
      <c r="AC1392" s="44">
        <f t="shared" si="628"/>
        <v>1.4865722669228232</v>
      </c>
      <c r="AD1392" s="44">
        <f t="shared" si="629"/>
        <v>2.7127283964254487</v>
      </c>
      <c r="AE1392" s="44">
        <f t="shared" si="631"/>
        <v>1.486572266922823</v>
      </c>
      <c r="AF1392" s="44">
        <f t="shared" si="632"/>
        <v>1.2260650747681063</v>
      </c>
      <c r="AG1392" s="44">
        <f t="shared" si="633"/>
        <v>9.1054734519336521E-5</v>
      </c>
      <c r="AH1392" s="45">
        <f>AD1392+AB1392+SUM($AA$1355:AA1392)</f>
        <v>16.385992945449701</v>
      </c>
      <c r="AI1392" s="45">
        <f>AD1392+AB1392+SUM($AA$1391:AA1392)+$AI$1391-$AH$1391</f>
        <v>31.303644041983659</v>
      </c>
    </row>
    <row r="1393" spans="4:37" ht="14.4" x14ac:dyDescent="0.3">
      <c r="E1393" s="28">
        <v>42377.604166666664</v>
      </c>
      <c r="F1393" s="86">
        <f t="shared" si="630"/>
        <v>2493.9888888888891</v>
      </c>
      <c r="G1393" s="10">
        <v>13563</v>
      </c>
      <c r="H1393" s="10">
        <v>145.80000000000001</v>
      </c>
      <c r="J1393" s="10">
        <v>8</v>
      </c>
      <c r="L1393" s="17">
        <v>1066</v>
      </c>
      <c r="N1393" s="42">
        <v>6.44</v>
      </c>
      <c r="V1393" s="43">
        <f t="shared" si="623"/>
        <v>5.2068932887485092E-4</v>
      </c>
      <c r="W1393" s="43">
        <f t="shared" si="624"/>
        <v>7.1519656336465842E-2</v>
      </c>
      <c r="X1393" s="43">
        <f t="shared" si="625"/>
        <v>3.4771607737717403E-4</v>
      </c>
      <c r="Y1393" s="22">
        <f>X1393+W1393+SUM($V$1391:V1393)+$Y$1391</f>
        <v>8.0835529232089587E-2</v>
      </c>
      <c r="Z1393" s="1">
        <f t="shared" si="634"/>
        <v>5.6186539925226233E-5</v>
      </c>
      <c r="AA1393" s="22">
        <f t="shared" si="626"/>
        <v>4.8436964112000019E-2</v>
      </c>
      <c r="AB1393" s="44">
        <f t="shared" si="627"/>
        <v>6.6530939567317304</v>
      </c>
      <c r="AC1393" s="44">
        <f t="shared" si="628"/>
        <v>0.95938334392438507</v>
      </c>
      <c r="AD1393" s="44">
        <f t="shared" si="629"/>
        <v>1.7507029412761108</v>
      </c>
      <c r="AE1393" s="44">
        <f t="shared" ref="AE1393" si="635">AD1393/(1+($A$28/(10^-N1393))+(($A$28*$A$29)/(10^-N1393)^2))*1</f>
        <v>0.95938334392438507</v>
      </c>
      <c r="AF1393" s="44">
        <f t="shared" ref="AF1393" si="636">AD1393/(1+($A$28/(10^-N1393))+(($A$28*$A$29)/(10^-N1393)^2))*($A$28/(10^-N1393))</f>
        <v>0.79126083371296618</v>
      </c>
      <c r="AG1393" s="44">
        <f t="shared" ref="AG1393" si="637">AD1393/(1+($A$28/(10^-N1393))+(($A$28*$A$29)/(10^-N1393)^2))*(($A$28*$A$29)/(10^-N1393)^2)</f>
        <v>5.8763638759476071E-5</v>
      </c>
      <c r="AH1393" s="45">
        <f>AD1393+AB1393+SUM($AA$1355:AA1393)</f>
        <v>11.816475403872937</v>
      </c>
      <c r="AI1393" s="45">
        <f>AD1393+AB1393+SUM($AA$1391:AA1393)+$AI$1391-$AH$1391</f>
        <v>26.734126500406894</v>
      </c>
    </row>
    <row r="1394" spans="4:37" ht="14.4" x14ac:dyDescent="0.3">
      <c r="E1394" s="28">
        <v>42480.545138888891</v>
      </c>
      <c r="F1394" s="86">
        <f t="shared" si="630"/>
        <v>2596.9298611111153</v>
      </c>
      <c r="G1394" s="10">
        <v>20866</v>
      </c>
      <c r="H1394" s="10">
        <v>226.63</v>
      </c>
      <c r="J1394" s="10">
        <v>20</v>
      </c>
      <c r="L1394" s="17">
        <v>1070</v>
      </c>
      <c r="N1394" s="42">
        <v>6.44</v>
      </c>
      <c r="V1394" s="43">
        <f t="shared" si="623"/>
        <v>8.1239104034357243E-4</v>
      </c>
      <c r="W1394" s="43">
        <f t="shared" si="624"/>
        <v>0.111586554196814</v>
      </c>
      <c r="X1394" s="43">
        <f t="shared" si="625"/>
        <v>5.4251433662955617E-4</v>
      </c>
      <c r="Y1394" s="22">
        <f>X1394+W1394+SUM($V$1391:V1394)+$Y$1391</f>
        <v>0.1219096163920337</v>
      </c>
      <c r="Z1394" s="1">
        <f t="shared" si="634"/>
        <v>7.2292164168359196E-5</v>
      </c>
      <c r="AA1394" s="22">
        <f t="shared" si="626"/>
        <v>7.4797473625773214E-2</v>
      </c>
      <c r="AB1394" s="44">
        <f t="shared" si="627"/>
        <v>10.27386065335887</v>
      </c>
      <c r="AC1394" s="44">
        <f t="shared" si="628"/>
        <v>1.4815018174603607</v>
      </c>
      <c r="AD1394" s="44">
        <f t="shared" si="629"/>
        <v>2.7034757334062918</v>
      </c>
      <c r="AE1394" s="44">
        <f t="shared" ref="AE1394:AE1395" si="638">AD1394/(1+($A$28/(10^-N1394))+(($A$28*$A$29)/(10^-N1394)^2))*1</f>
        <v>1.4815018174603609</v>
      </c>
      <c r="AF1394" s="44">
        <f t="shared" ref="AF1394:AF1395" si="639">AD1394/(1+($A$28/(10^-N1394))+(($A$28*$A$29)/(10^-N1394)^2))*($A$28/(10^-N1394))</f>
        <v>1.2218831717838876</v>
      </c>
      <c r="AG1394" s="44">
        <f t="shared" ref="AG1394:AG1395" si="640">AD1394/(1+($A$28/(10^-N1394))+(($A$28*$A$29)/(10^-N1394)^2))*(($A$28*$A$29)/(10^-N1394)^2)</f>
        <v>9.074416204333178E-5</v>
      </c>
      <c r="AH1394" s="45">
        <f>AD1394+AB1394+SUM($AA$1355:AA1394)</f>
        <v>16.464812366256034</v>
      </c>
      <c r="AI1394" s="45">
        <f>AD1394+AB1394+SUM($AA$1391:AA1394)+$AI$1391-$AH$1391</f>
        <v>31.382463462789985</v>
      </c>
    </row>
    <row r="1395" spans="4:37" ht="14.4" x14ac:dyDescent="0.3">
      <c r="E1395" s="28">
        <v>42612.498611111114</v>
      </c>
      <c r="F1395" s="86">
        <f t="shared" si="630"/>
        <v>2728.8833333333387</v>
      </c>
      <c r="G1395" s="10">
        <v>21814</v>
      </c>
      <c r="H1395" s="10">
        <v>251.08</v>
      </c>
      <c r="J1395" s="10">
        <v>17</v>
      </c>
      <c r="L1395" s="17">
        <v>1054</v>
      </c>
      <c r="N1395" s="42">
        <v>6.44</v>
      </c>
      <c r="V1395" s="43">
        <f t="shared" si="623"/>
        <v>8.8657744703716601E-4</v>
      </c>
      <c r="W1395" s="43">
        <f t="shared" si="624"/>
        <v>0.12177648131329299</v>
      </c>
      <c r="X1395" s="43">
        <f t="shared" si="625"/>
        <v>5.920559824818839E-4</v>
      </c>
      <c r="Y1395" s="22">
        <f>X1395+W1395+SUM($V$1391:V1395)+$Y$1391</f>
        <v>0.13303566260140218</v>
      </c>
      <c r="Z1395" s="1">
        <f>LINEST(Y1393:Y1395,E1393:E1395,TRUE,TRUE)</f>
        <v>2.1588113448750483E-4</v>
      </c>
      <c r="AA1395" s="22">
        <f t="shared" si="626"/>
        <v>7.7026447465623454E-2</v>
      </c>
      <c r="AB1395" s="44">
        <f t="shared" si="627"/>
        <v>10.580022954310074</v>
      </c>
      <c r="AC1395" s="44">
        <f t="shared" si="628"/>
        <v>1.5256507523740115</v>
      </c>
      <c r="AD1395" s="44">
        <f t="shared" si="629"/>
        <v>2.7840396401042873</v>
      </c>
      <c r="AE1395" s="44">
        <f t="shared" si="638"/>
        <v>1.5256507523740113</v>
      </c>
      <c r="AF1395" s="44">
        <f t="shared" si="639"/>
        <v>1.2582954393811325</v>
      </c>
      <c r="AG1395" s="44">
        <f t="shared" si="640"/>
        <v>9.3448349143630081E-5</v>
      </c>
      <c r="AH1395" s="45">
        <f>AD1395+AB1395+SUM($AA$1355:AA1395)</f>
        <v>16.928565021370854</v>
      </c>
      <c r="AI1395" s="45">
        <f>AD1395+AB1395+SUM($AA$1391:AA1395)+$AI$1391-$AH$1391</f>
        <v>31.84621611790481</v>
      </c>
      <c r="AJ1395" s="1">
        <f>LINEST(AI1393:AI1395,F1393:F1395,TRUE,TRUE)</f>
        <v>2.0923498892805328E-2</v>
      </c>
      <c r="AK1395" s="1">
        <f>AJ1395/Z1395</f>
        <v>96.921386588397681</v>
      </c>
    </row>
    <row r="1396" spans="4:37" x14ac:dyDescent="0.25">
      <c r="D1396" s="16" t="s">
        <v>410</v>
      </c>
      <c r="E1396" s="28">
        <v>42642.458333333336</v>
      </c>
      <c r="F1396" s="86">
        <f t="shared" si="630"/>
        <v>2758.8430555555606</v>
      </c>
      <c r="N1396" s="42">
        <v>6.44</v>
      </c>
    </row>
    <row r="1397" spans="4:37" x14ac:dyDescent="0.25">
      <c r="E1397" s="28">
        <v>42760.631944444445</v>
      </c>
      <c r="F1397" s="86">
        <f t="shared" si="630"/>
        <v>2877.0166666666701</v>
      </c>
      <c r="G1397" s="10">
        <v>9566</v>
      </c>
      <c r="H1397" s="10">
        <v>38.6</v>
      </c>
      <c r="J1397" s="10">
        <v>16</v>
      </c>
      <c r="K1397" s="17">
        <v>5</v>
      </c>
      <c r="L1397" s="17">
        <v>1047</v>
      </c>
      <c r="N1397" s="42">
        <v>6.44</v>
      </c>
    </row>
    <row r="1398" spans="4:37" x14ac:dyDescent="0.25">
      <c r="D1398" s="19" t="s">
        <v>164</v>
      </c>
      <c r="E1398" s="28">
        <v>42828.449305555558</v>
      </c>
      <c r="F1398" s="86">
        <f t="shared" si="630"/>
        <v>2944.8340277777825</v>
      </c>
      <c r="G1398" s="10">
        <v>9176</v>
      </c>
      <c r="H1398" s="10">
        <v>50.71</v>
      </c>
      <c r="J1398" s="10">
        <v>19</v>
      </c>
      <c r="K1398" s="17">
        <v>5</v>
      </c>
      <c r="L1398" s="17">
        <v>1086</v>
      </c>
      <c r="N1398" s="42">
        <v>6.44</v>
      </c>
    </row>
    <row r="1399" spans="4:37" x14ac:dyDescent="0.25">
      <c r="D1399" s="19"/>
      <c r="E1399" s="28">
        <v>42828.605555555558</v>
      </c>
      <c r="F1399" s="86">
        <f t="shared" si="630"/>
        <v>2944.9902777777825</v>
      </c>
      <c r="G1399" s="10">
        <v>2003</v>
      </c>
      <c r="H1399" s="10">
        <v>1.04</v>
      </c>
      <c r="J1399" s="10">
        <v>48</v>
      </c>
      <c r="K1399" s="17">
        <v>5</v>
      </c>
      <c r="L1399" s="17">
        <v>1102</v>
      </c>
      <c r="N1399" s="42">
        <v>6.44</v>
      </c>
    </row>
    <row r="1400" spans="4:37" x14ac:dyDescent="0.25">
      <c r="E1400" s="28">
        <v>42969.459027777775</v>
      </c>
      <c r="F1400" s="86">
        <f t="shared" si="630"/>
        <v>3085.84375</v>
      </c>
      <c r="G1400" s="10">
        <v>5246</v>
      </c>
      <c r="H1400" s="10">
        <v>26</v>
      </c>
      <c r="J1400" s="10">
        <v>16</v>
      </c>
      <c r="L1400" s="17">
        <v>1086</v>
      </c>
    </row>
    <row r="1401" spans="4:37" x14ac:dyDescent="0.25">
      <c r="E1401" s="28">
        <v>43055.57708333333</v>
      </c>
      <c r="F1401" s="86">
        <f t="shared" si="630"/>
        <v>3171.9618055555547</v>
      </c>
      <c r="G1401" s="10">
        <v>5431</v>
      </c>
      <c r="H1401" s="10">
        <v>40.24</v>
      </c>
      <c r="J1401" s="10">
        <v>30</v>
      </c>
      <c r="L1401" s="17">
        <v>1084</v>
      </c>
    </row>
    <row r="1402" spans="4:37" x14ac:dyDescent="0.25">
      <c r="E1402" s="28">
        <v>43122.492361111108</v>
      </c>
      <c r="G1402" s="10">
        <v>5850.65</v>
      </c>
      <c r="H1402" s="10">
        <v>52.86</v>
      </c>
      <c r="J1402" s="10">
        <v>78</v>
      </c>
      <c r="L1402" s="17">
        <v>1075</v>
      </c>
    </row>
    <row r="1403" spans="4:37" x14ac:dyDescent="0.25">
      <c r="E1403" s="28"/>
    </row>
    <row r="1404" spans="4:37" x14ac:dyDescent="0.25">
      <c r="E1404" s="28"/>
    </row>
    <row r="1405" spans="4:37" ht="14.4" thickBot="1" x14ac:dyDescent="0.3">
      <c r="D1405" s="87" t="s">
        <v>115</v>
      </c>
      <c r="E1405" s="89">
        <f>E1406-1</f>
        <v>39883.617361111108</v>
      </c>
      <c r="F1405" s="86"/>
      <c r="G1405" s="86"/>
      <c r="H1405" s="86"/>
      <c r="I1405" s="86"/>
      <c r="J1405" s="86"/>
      <c r="K1405" s="86"/>
      <c r="L1405" s="86"/>
      <c r="M1405" s="86"/>
      <c r="N1405" s="86"/>
      <c r="O1405" s="90"/>
      <c r="P1405" s="90"/>
      <c r="Q1405" s="90"/>
      <c r="R1405" s="87"/>
      <c r="S1405" s="87"/>
    </row>
    <row r="1406" spans="4:37" ht="15" thickBot="1" x14ac:dyDescent="0.35">
      <c r="D1406" s="87"/>
      <c r="E1406" s="89">
        <v>39884.617361111108</v>
      </c>
      <c r="F1406" s="86">
        <f>E1406-E$1405</f>
        <v>1</v>
      </c>
      <c r="G1406" s="86">
        <v>5044</v>
      </c>
      <c r="H1406" s="86">
        <v>2.61</v>
      </c>
      <c r="I1406" s="86"/>
      <c r="J1406" s="86">
        <v>841</v>
      </c>
      <c r="K1406" s="86"/>
      <c r="L1406" s="79">
        <v>1037</v>
      </c>
      <c r="M1406" s="86"/>
      <c r="N1406" s="42">
        <v>6.44</v>
      </c>
      <c r="O1406" s="95">
        <v>89.14</v>
      </c>
      <c r="P1406" s="94">
        <v>21.5</v>
      </c>
      <c r="Q1406" s="93">
        <f>P1406-(P1406/100*R1406)</f>
        <v>10.629089979550102</v>
      </c>
      <c r="R1406" s="88">
        <v>50.562372188139058</v>
      </c>
      <c r="S1406" s="85">
        <f>R1406*P1406/100</f>
        <v>10.870910020449896</v>
      </c>
      <c r="T1406" s="40">
        <f>Q1406/$A$18+S1406</f>
        <v>15.299697511929105</v>
      </c>
      <c r="U1406" s="40">
        <f>$A$16-T1406</f>
        <v>101.70030248807089</v>
      </c>
      <c r="V1406" s="43">
        <f t="shared" ref="V1406:V1446" si="641">($A$15*L1406/1000/$A$13*H1406)/$Q$1406</f>
        <v>8.2871902114620838E-6</v>
      </c>
      <c r="W1406" s="43">
        <f t="shared" ref="W1406:W1446" si="642">($U$1406*L1406/1000/$A$13*H1406)/$Q$1406</f>
        <v>1.1237463350424984E-3</v>
      </c>
      <c r="X1406" s="43">
        <f t="shared" ref="X1406:X1446" si="643">($A$46*$S$1406*H1406*L1406/1000000)/$Q$1406</f>
        <v>6.0552113560348776E-6</v>
      </c>
      <c r="Y1406" s="22">
        <f>X1406+W1406+SUM($V$1406:V1406)</f>
        <v>1.1380887366099954E-3</v>
      </c>
      <c r="Z1406" s="22"/>
      <c r="AA1406" s="22">
        <f t="shared" ref="AA1406:AA1446" si="644">($A$15*L1406/1000/$A$13*G1406)/$Q$1406</f>
        <v>1.6015550738166569E-2</v>
      </c>
      <c r="AB1406" s="44">
        <f t="shared" ref="AB1406:AB1446" si="645">($U$1406*L1406/1000/$A$13*G1406)/$Q$1406</f>
        <v>2.1717151394461158</v>
      </c>
      <c r="AC1406" s="44">
        <f t="shared" ref="AC1406:AC1446" si="646">($A$14*$S$1406/1000*G1406/1000000*L1406/1000*1000000)/$Q$1406</f>
        <v>0.34708275988300297</v>
      </c>
      <c r="AD1406" s="44">
        <f t="shared" ref="AD1406:AD1446" si="647">($A$14*((L1406/1000)*G1406/10^6)*(1+($A$28/(10^-N1406))+(($A$28*$A$29)/(10^-N1406)^2))*1000000)*$S$1406/1000/$Q$1406</f>
        <v>0.63336393365746724</v>
      </c>
      <c r="AE1406" s="44">
        <f>AD1406/(1+($A$28/(10^-N1406))+(($A$28*$A$29)/(10^-N1406)^2))*1</f>
        <v>0.34708275988300291</v>
      </c>
      <c r="AF1406" s="44">
        <f>AD1406/(1+($A$28/(10^-N1406))+(($A$28*$A$29)/(10^-N1406)^2))*($A$28/(10^-N1406))</f>
        <v>0.28625991444569804</v>
      </c>
      <c r="AG1406" s="44">
        <f>AD1406/(1+($A$28/(10^-N1406))+(($A$28*$A$29)/(10^-N1406)^2))*(($A$28*$A$29)/(10^-N1406)^2)</f>
        <v>2.1259328766306243E-5</v>
      </c>
      <c r="AH1406" s="45">
        <f>AD1406+AB1406+SUM($AA$1406:AA1406)</f>
        <v>2.8210946238417494</v>
      </c>
      <c r="AI1406" s="45">
        <f>AD1406+AB1406+SUM($AA$1406:AA1406)</f>
        <v>2.8210946238417494</v>
      </c>
    </row>
    <row r="1407" spans="4:37" ht="14.4" x14ac:dyDescent="0.3">
      <c r="D1407" s="87"/>
      <c r="E1407" s="89">
        <v>39891.604861111111</v>
      </c>
      <c r="F1407" s="86">
        <f t="shared" ref="F1407:F1452" si="648">E1407-E$1405</f>
        <v>7.9875000000029104</v>
      </c>
      <c r="G1407" s="86">
        <v>8698</v>
      </c>
      <c r="H1407" s="86">
        <v>3.39</v>
      </c>
      <c r="I1407" s="86"/>
      <c r="J1407" s="86">
        <v>1069</v>
      </c>
      <c r="K1407" s="86"/>
      <c r="L1407" s="79">
        <v>1037</v>
      </c>
      <c r="M1407" s="86"/>
      <c r="N1407" s="42">
        <v>6.44</v>
      </c>
      <c r="O1407" s="90"/>
      <c r="P1407" s="90"/>
      <c r="Q1407" s="90"/>
      <c r="R1407" s="88"/>
      <c r="S1407" s="87"/>
      <c r="V1407" s="43">
        <f t="shared" si="641"/>
        <v>1.0763821768910522E-5</v>
      </c>
      <c r="W1407" s="43">
        <f t="shared" si="642"/>
        <v>1.4595785731011763E-3</v>
      </c>
      <c r="X1407" s="43">
        <f t="shared" si="643"/>
        <v>7.8648147497924295E-6</v>
      </c>
      <c r="Y1407" s="22">
        <f>X1407+W1407+SUM($V$1406:V1407)</f>
        <v>1.4864943998313413E-3</v>
      </c>
      <c r="Z1407" s="22"/>
      <c r="AA1407" s="22">
        <f t="shared" si="644"/>
        <v>2.7617617034213487E-2</v>
      </c>
      <c r="AB1407" s="44">
        <f t="shared" si="645"/>
        <v>3.7449600085056138</v>
      </c>
      <c r="AC1407" s="44">
        <f t="shared" si="646"/>
        <v>0.59851820885455187</v>
      </c>
      <c r="AD1407" s="44">
        <f t="shared" si="647"/>
        <v>1.092188638967615</v>
      </c>
      <c r="AE1407" s="44">
        <f t="shared" ref="AE1407:AE1443" si="649">AD1407/(1+($A$28/(10^-N1407))+(($A$28*$A$29)/(10^-N1407)^2))*1</f>
        <v>0.59851820885455176</v>
      </c>
      <c r="AF1407" s="44">
        <f t="shared" ref="AF1407:AF1443" si="650">AD1407/(1+($A$28/(10^-N1407))+(($A$28*$A$29)/(10^-N1407)^2))*($A$28/(10^-N1407))</f>
        <v>0.49363376999379088</v>
      </c>
      <c r="AG1407" s="44">
        <f t="shared" ref="AG1407:AG1443" si="651">AD1407/(1+($A$28/(10^-N1407))+(($A$28*$A$29)/(10^-N1407)^2))*(($A$28*$A$29)/(10^-N1407)^2)</f>
        <v>3.6660119272270362E-5</v>
      </c>
      <c r="AH1407" s="45">
        <f>AD1407+AB1407+SUM($AA$1406:AA1407)</f>
        <v>4.8807818152456086</v>
      </c>
      <c r="AI1407" s="45">
        <f>AD1407+AB1407+SUM($AA$1406:AA1407)</f>
        <v>4.8807818152456086</v>
      </c>
    </row>
    <row r="1408" spans="4:37" ht="14.4" x14ac:dyDescent="0.3">
      <c r="D1408" s="87"/>
      <c r="E1408" s="89">
        <v>39898.460416666669</v>
      </c>
      <c r="F1408" s="86">
        <f t="shared" si="648"/>
        <v>14.843055555560568</v>
      </c>
      <c r="G1408" s="86">
        <v>11800</v>
      </c>
      <c r="H1408" s="86">
        <v>3.8</v>
      </c>
      <c r="I1408" s="86"/>
      <c r="J1408" s="86">
        <v>1286</v>
      </c>
      <c r="K1408" s="86"/>
      <c r="L1408" s="79">
        <v>1037</v>
      </c>
      <c r="M1408" s="86"/>
      <c r="N1408" s="42">
        <v>6.44</v>
      </c>
      <c r="O1408" s="90"/>
      <c r="P1408" s="90"/>
      <c r="Q1408" s="90"/>
      <c r="R1408" s="87"/>
      <c r="S1408" s="87"/>
      <c r="V1408" s="43">
        <f t="shared" si="641"/>
        <v>1.2065640920902649E-5</v>
      </c>
      <c r="W1408" s="43">
        <f t="shared" si="642"/>
        <v>1.6361057751576608E-3</v>
      </c>
      <c r="X1408" s="43">
        <f t="shared" si="643"/>
        <v>8.8160165336906272E-6</v>
      </c>
      <c r="Y1408" s="22">
        <f>X1408+W1408+SUM($V$1406:V1408)</f>
        <v>1.6760384445926267E-3</v>
      </c>
      <c r="Z1408" s="22"/>
      <c r="AA1408" s="22">
        <f t="shared" si="644"/>
        <v>3.746699022806612E-2</v>
      </c>
      <c r="AB1408" s="44">
        <f t="shared" si="645"/>
        <v>5.0805389860158936</v>
      </c>
      <c r="AC1408" s="44">
        <f t="shared" si="646"/>
        <v>0.81196997752169586</v>
      </c>
      <c r="AD1408" s="44">
        <f t="shared" si="647"/>
        <v>1.4816999240995463</v>
      </c>
      <c r="AE1408" s="44">
        <f t="shared" si="649"/>
        <v>0.81196997752169575</v>
      </c>
      <c r="AF1408" s="44">
        <f t="shared" si="650"/>
        <v>0.66968021222427354</v>
      </c>
      <c r="AG1408" s="44">
        <f t="shared" si="651"/>
        <v>4.9734353577005079E-5</v>
      </c>
      <c r="AH1408" s="45">
        <f>AD1408+AB1408+SUM($AA$1406:AA1408)</f>
        <v>6.6433390681158855</v>
      </c>
      <c r="AI1408" s="45">
        <f>AD1408+AB1408+SUM($AA$1406:AA1408)</f>
        <v>6.6433390681158855</v>
      </c>
    </row>
    <row r="1409" spans="4:35" ht="14.4" x14ac:dyDescent="0.3">
      <c r="D1409" s="87"/>
      <c r="E1409" s="89">
        <v>39913.740972222222</v>
      </c>
      <c r="F1409" s="86">
        <f t="shared" si="648"/>
        <v>30.12361111111386</v>
      </c>
      <c r="G1409" s="86">
        <v>16352</v>
      </c>
      <c r="H1409" s="86">
        <v>4</v>
      </c>
      <c r="I1409" s="86"/>
      <c r="J1409" s="86">
        <v>1641</v>
      </c>
      <c r="K1409" s="86"/>
      <c r="L1409" s="79">
        <v>1037</v>
      </c>
      <c r="M1409" s="86"/>
      <c r="N1409" s="42">
        <v>6.44</v>
      </c>
      <c r="O1409" s="90"/>
      <c r="P1409" s="90"/>
      <c r="Q1409" s="90"/>
      <c r="R1409" s="87"/>
      <c r="S1409" s="87"/>
      <c r="V1409" s="43">
        <f t="shared" si="641"/>
        <v>1.2700674653581736E-5</v>
      </c>
      <c r="W1409" s="43">
        <f t="shared" si="642"/>
        <v>1.7222166054291165E-3</v>
      </c>
      <c r="X1409" s="43">
        <f t="shared" si="643"/>
        <v>9.2800174038848714E-6</v>
      </c>
      <c r="Y1409" s="22">
        <f>X1409+W1409+SUM($V$1406:V1409)</f>
        <v>1.7753139503878584E-3</v>
      </c>
      <c r="Z1409" s="1">
        <f t="shared" ref="Z1409:Z1445" si="652">LINEST(Y1406:Y1409,E1406:E1409,TRUE,TRUE)</f>
        <v>2.0250964114299078E-5</v>
      </c>
      <c r="AA1409" s="22">
        <f t="shared" si="644"/>
        <v>5.192035798384214E-2</v>
      </c>
      <c r="AB1409" s="44">
        <f t="shared" si="645"/>
        <v>7.0404214829942289</v>
      </c>
      <c r="AC1409" s="44">
        <f t="shared" si="646"/>
        <v>1.1251977180029469</v>
      </c>
      <c r="AD1409" s="44">
        <f t="shared" si="647"/>
        <v>2.053284504989473</v>
      </c>
      <c r="AE1409" s="44">
        <f t="shared" si="649"/>
        <v>1.1251977180029464</v>
      </c>
      <c r="AF1409" s="44">
        <f t="shared" si="650"/>
        <v>0.9280178669738407</v>
      </c>
      <c r="AG1409" s="44">
        <f t="shared" si="651"/>
        <v>6.8920012685693815E-5</v>
      </c>
      <c r="AH1409" s="45">
        <f>AD1409+AB1409+SUM($AA$1406:AA1409)</f>
        <v>9.2267265039679902</v>
      </c>
      <c r="AI1409" s="45">
        <f>AD1409+AB1409+SUM($AA$1406:AA1409)</f>
        <v>9.2267265039679902</v>
      </c>
    </row>
    <row r="1410" spans="4:35" ht="14.4" x14ac:dyDescent="0.3">
      <c r="D1410" s="92"/>
      <c r="E1410" s="89">
        <v>39921.575694444444</v>
      </c>
      <c r="F1410" s="86">
        <f t="shared" si="648"/>
        <v>37.958333333335759</v>
      </c>
      <c r="G1410" s="86">
        <v>19431</v>
      </c>
      <c r="H1410" s="86">
        <v>4.57</v>
      </c>
      <c r="I1410" s="86"/>
      <c r="J1410" s="86">
        <v>1843</v>
      </c>
      <c r="K1410" s="86"/>
      <c r="L1410" s="79">
        <v>1037</v>
      </c>
      <c r="M1410" s="86"/>
      <c r="N1410" s="42">
        <v>6.44</v>
      </c>
      <c r="O1410" s="90"/>
      <c r="P1410" s="90"/>
      <c r="Q1410" s="90"/>
      <c r="R1410" s="87"/>
      <c r="S1410" s="87"/>
      <c r="V1410" s="43">
        <f t="shared" si="641"/>
        <v>1.4510520791717134E-5</v>
      </c>
      <c r="W1410" s="43">
        <f t="shared" si="642"/>
        <v>1.9676324717027658E-3</v>
      </c>
      <c r="X1410" s="43">
        <f t="shared" si="643"/>
        <v>1.0602419883938468E-5</v>
      </c>
      <c r="Y1410" s="22">
        <f>X1410+W1410+SUM($V$1406:V1410)</f>
        <v>2.0365627399332783E-3</v>
      </c>
      <c r="Z1410" s="1">
        <f t="shared" si="652"/>
        <v>1.5931539327663178E-5</v>
      </c>
      <c r="AA1410" s="22">
        <f t="shared" si="644"/>
        <v>6.1696702298436684E-2</v>
      </c>
      <c r="AB1410" s="44">
        <f t="shared" si="645"/>
        <v>8.3660977150232902</v>
      </c>
      <c r="AC1410" s="44">
        <f t="shared" si="646"/>
        <v>1.3370668333240738</v>
      </c>
      <c r="AD1410" s="44">
        <f t="shared" si="647"/>
        <v>2.4399077309473132</v>
      </c>
      <c r="AE1410" s="44">
        <f t="shared" si="649"/>
        <v>1.3370668333240743</v>
      </c>
      <c r="AF1410" s="44">
        <f t="shared" si="650"/>
        <v>1.1027590003160903</v>
      </c>
      <c r="AG1410" s="44">
        <f t="shared" si="651"/>
        <v>8.1897307148710686E-5</v>
      </c>
      <c r="AH1410" s="45">
        <f>AD1410+AB1410+SUM($AA$1406:AA1410)</f>
        <v>11.000722664253328</v>
      </c>
      <c r="AI1410" s="45">
        <f>AD1410+AB1410+SUM($AA$1406:AA1410)</f>
        <v>11.000722664253328</v>
      </c>
    </row>
    <row r="1411" spans="4:35" ht="14.4" x14ac:dyDescent="0.3">
      <c r="D1411" s="87"/>
      <c r="E1411" s="89">
        <v>39941.479861111111</v>
      </c>
      <c r="F1411" s="86">
        <f t="shared" si="648"/>
        <v>57.86250000000291</v>
      </c>
      <c r="G1411" s="86">
        <v>22180</v>
      </c>
      <c r="H1411" s="86">
        <v>8.14</v>
      </c>
      <c r="I1411" s="86"/>
      <c r="J1411" s="86">
        <v>317</v>
      </c>
      <c r="K1411" s="86"/>
      <c r="L1411" s="79">
        <v>1037</v>
      </c>
      <c r="M1411" s="86"/>
      <c r="N1411" s="42">
        <v>6.44</v>
      </c>
      <c r="O1411" s="90"/>
      <c r="P1411" s="90"/>
      <c r="Q1411" s="90"/>
      <c r="R1411" s="87"/>
      <c r="S1411" s="87"/>
      <c r="V1411" s="43">
        <f t="shared" si="641"/>
        <v>2.5845872920038835E-5</v>
      </c>
      <c r="W1411" s="43">
        <f t="shared" si="642"/>
        <v>3.5047107920482524E-3</v>
      </c>
      <c r="X1411" s="43">
        <f t="shared" si="643"/>
        <v>1.8884835416905715E-5</v>
      </c>
      <c r="Y1411" s="22">
        <f>X1411+W1411+SUM($V$1406:V1411)</f>
        <v>3.6077693487317711E-3</v>
      </c>
      <c r="Z1411" s="1">
        <f t="shared" si="652"/>
        <v>4.6054806993257344E-5</v>
      </c>
      <c r="AA1411" s="22">
        <f t="shared" si="644"/>
        <v>7.0425240954110735E-2</v>
      </c>
      <c r="AB1411" s="44">
        <f t="shared" si="645"/>
        <v>9.5496910771044519</v>
      </c>
      <c r="AC1411" s="44">
        <f t="shared" si="646"/>
        <v>1.5262283136806121</v>
      </c>
      <c r="AD1411" s="44">
        <f t="shared" si="647"/>
        <v>2.7850935861464357</v>
      </c>
      <c r="AE1411" s="44">
        <f t="shared" si="649"/>
        <v>1.5262283136806114</v>
      </c>
      <c r="AF1411" s="44">
        <f t="shared" si="650"/>
        <v>1.2587717887402026</v>
      </c>
      <c r="AG1411" s="44">
        <f t="shared" si="651"/>
        <v>9.3483725621862102E-5</v>
      </c>
      <c r="AH1411" s="45">
        <f>AD1411+AB1411+SUM($AA$1406:AA1411)</f>
        <v>12.599927122487724</v>
      </c>
      <c r="AI1411" s="45">
        <f>AD1411+AB1411+SUM($AA$1406:AA1411)</f>
        <v>12.599927122487724</v>
      </c>
    </row>
    <row r="1412" spans="4:35" ht="14.4" x14ac:dyDescent="0.3">
      <c r="D1412" s="87"/>
      <c r="E1412" s="89">
        <v>39960.422222222223</v>
      </c>
      <c r="F1412" s="86">
        <f t="shared" si="648"/>
        <v>76.804861111115315</v>
      </c>
      <c r="G1412" s="86">
        <v>25733.1</v>
      </c>
      <c r="H1412" s="86">
        <v>8.85</v>
      </c>
      <c r="I1412" s="86"/>
      <c r="J1412" s="86">
        <v>671</v>
      </c>
      <c r="K1412" s="86"/>
      <c r="L1412" s="79">
        <v>1037</v>
      </c>
      <c r="M1412" s="86"/>
      <c r="N1412" s="42">
        <v>6.44</v>
      </c>
      <c r="O1412" s="90"/>
      <c r="P1412" s="90"/>
      <c r="Q1412" s="90"/>
      <c r="R1412" s="87"/>
      <c r="S1412" s="87"/>
      <c r="V1412" s="43">
        <f t="shared" si="641"/>
        <v>2.8100242671049591E-5</v>
      </c>
      <c r="W1412" s="43">
        <f t="shared" si="642"/>
        <v>3.8104042395119202E-3</v>
      </c>
      <c r="X1412" s="43">
        <f t="shared" si="643"/>
        <v>2.0532038506095277E-5</v>
      </c>
      <c r="Y1412" s="22">
        <f>X1412+W1412+SUM($V$1406:V1412)</f>
        <v>3.9432102419556777E-3</v>
      </c>
      <c r="Z1412" s="1">
        <f t="shared" si="652"/>
        <v>5.0392671971488051E-5</v>
      </c>
      <c r="AA1412" s="22">
        <f t="shared" si="644"/>
        <v>8.1706932732021037E-2</v>
      </c>
      <c r="AB1412" s="44">
        <f t="shared" si="645"/>
        <v>11.079493032292</v>
      </c>
      <c r="AC1412" s="44">
        <f t="shared" si="646"/>
        <v>1.7707207312341997</v>
      </c>
      <c r="AD1412" s="44">
        <f t="shared" si="647"/>
        <v>3.2312485014276304</v>
      </c>
      <c r="AE1412" s="44">
        <f t="shared" si="649"/>
        <v>1.7707207312341993</v>
      </c>
      <c r="AF1412" s="44">
        <f t="shared" si="650"/>
        <v>1.4604193109481742</v>
      </c>
      <c r="AG1412" s="44">
        <f t="shared" si="651"/>
        <v>1.0845924525698555E-4</v>
      </c>
      <c r="AH1412" s="45">
        <f>AD1412+AB1412+SUM($AA$1406:AA1412)</f>
        <v>14.657590925688487</v>
      </c>
      <c r="AI1412" s="45">
        <f>AD1412+AB1412+SUM($AA$1406:AA1412)</f>
        <v>14.657590925688487</v>
      </c>
    </row>
    <row r="1413" spans="4:35" ht="14.4" x14ac:dyDescent="0.3">
      <c r="D1413" s="87"/>
      <c r="E1413" s="89">
        <v>39974.527777777781</v>
      </c>
      <c r="F1413" s="86">
        <f t="shared" si="648"/>
        <v>90.910416666672972</v>
      </c>
      <c r="G1413" s="86">
        <v>26865</v>
      </c>
      <c r="H1413" s="86">
        <v>8.5399999999999991</v>
      </c>
      <c r="I1413" s="86"/>
      <c r="J1413" s="86">
        <v>880</v>
      </c>
      <c r="K1413" s="86"/>
      <c r="L1413" s="79">
        <v>1037</v>
      </c>
      <c r="M1413" s="86"/>
      <c r="N1413" s="42">
        <v>6.44</v>
      </c>
      <c r="O1413" s="90"/>
      <c r="P1413" s="90"/>
      <c r="Q1413" s="90"/>
      <c r="R1413" s="87"/>
      <c r="S1413" s="87"/>
      <c r="V1413" s="43">
        <f t="shared" si="641"/>
        <v>2.7115940385397004E-5</v>
      </c>
      <c r="W1413" s="43">
        <f t="shared" si="642"/>
        <v>3.6769324525911633E-3</v>
      </c>
      <c r="X1413" s="43">
        <f t="shared" si="643"/>
        <v>1.98128371572942E-5</v>
      </c>
      <c r="Y1413" s="22">
        <f>X1413+W1413+SUM($V$1406:V1413)</f>
        <v>3.8361351940715167E-3</v>
      </c>
      <c r="Z1413" s="1">
        <f t="shared" si="652"/>
        <v>3.3498786753427987E-5</v>
      </c>
      <c r="AA1413" s="22">
        <f t="shared" si="644"/>
        <v>8.5300906142118341E-2</v>
      </c>
      <c r="AB1413" s="44">
        <f t="shared" si="645"/>
        <v>11.566837276213304</v>
      </c>
      <c r="AC1413" s="44">
        <f t="shared" si="646"/>
        <v>1.8486079191627425</v>
      </c>
      <c r="AD1413" s="44">
        <f t="shared" si="647"/>
        <v>3.3733786831300265</v>
      </c>
      <c r="AE1413" s="44">
        <f t="shared" si="649"/>
        <v>1.848607919162742</v>
      </c>
      <c r="AF1413" s="44">
        <f t="shared" si="650"/>
        <v>1.524657534017382</v>
      </c>
      <c r="AG1413" s="44">
        <f t="shared" si="651"/>
        <v>1.1322994990222385E-4</v>
      </c>
      <c r="AH1413" s="45">
        <f>AD1413+AB1413+SUM($AA$1406:AA1413)</f>
        <v>15.372366257454306</v>
      </c>
      <c r="AI1413" s="45">
        <f>AD1413+AB1413+SUM($AA$1406:AA1413)</f>
        <v>15.372366257454306</v>
      </c>
    </row>
    <row r="1414" spans="4:35" ht="14.4" x14ac:dyDescent="0.3">
      <c r="D1414" s="87"/>
      <c r="E1414" s="89">
        <v>39993.560416666667</v>
      </c>
      <c r="F1414" s="86">
        <f t="shared" si="648"/>
        <v>109.94305555555911</v>
      </c>
      <c r="G1414" s="86">
        <v>29089</v>
      </c>
      <c r="H1414" s="86">
        <v>8.8699999999999992</v>
      </c>
      <c r="I1414" s="86"/>
      <c r="J1414" s="86">
        <v>1319</v>
      </c>
      <c r="K1414" s="86"/>
      <c r="L1414" s="79">
        <v>1037</v>
      </c>
      <c r="M1414" s="86"/>
      <c r="N1414" s="42">
        <v>6.44</v>
      </c>
      <c r="O1414" s="90"/>
      <c r="P1414" s="90"/>
      <c r="Q1414" s="90"/>
      <c r="R1414" s="87"/>
      <c r="S1414" s="87"/>
      <c r="V1414" s="43">
        <f t="shared" si="641"/>
        <v>2.8163746044317501E-5</v>
      </c>
      <c r="W1414" s="43">
        <f t="shared" si="642"/>
        <v>3.819015322539066E-3</v>
      </c>
      <c r="X1414" s="43">
        <f t="shared" si="643"/>
        <v>2.0578438593114703E-5</v>
      </c>
      <c r="Y1414" s="22">
        <f>X1414+W1414+SUM($V$1406:V1414)</f>
        <v>4.0071474114995575E-3</v>
      </c>
      <c r="Z1414" s="1">
        <f t="shared" si="652"/>
        <v>6.6230521387703392E-6</v>
      </c>
      <c r="AA1414" s="22">
        <f t="shared" si="644"/>
        <v>9.2362481249509784E-2</v>
      </c>
      <c r="AB1414" s="44">
        <f t="shared" si="645"/>
        <v>12.524389708831892</v>
      </c>
      <c r="AC1414" s="44">
        <f t="shared" si="646"/>
        <v>2.0016436166210689</v>
      </c>
      <c r="AD1414" s="44">
        <f t="shared" si="647"/>
        <v>3.6526414484857384</v>
      </c>
      <c r="AE1414" s="44">
        <f t="shared" si="649"/>
        <v>2.0016436166210689</v>
      </c>
      <c r="AF1414" s="44">
        <f t="shared" si="650"/>
        <v>1.6508752282535506</v>
      </c>
      <c r="AG1414" s="44">
        <f t="shared" si="651"/>
        <v>1.2260361111877127E-4</v>
      </c>
      <c r="AH1414" s="45">
        <f>AD1414+AB1414+SUM($AA$1406:AA1414)</f>
        <v>16.701543936678114</v>
      </c>
      <c r="AI1414" s="45">
        <f>AD1414+AB1414+SUM($AA$1406:AA1414)</f>
        <v>16.701543936678114</v>
      </c>
    </row>
    <row r="1415" spans="4:35" ht="14.4" x14ac:dyDescent="0.3">
      <c r="D1415" s="92"/>
      <c r="E1415" s="89">
        <v>40007.613194444442</v>
      </c>
      <c r="F1415" s="86">
        <f t="shared" si="648"/>
        <v>123.9958333333343</v>
      </c>
      <c r="G1415" s="86">
        <v>29149</v>
      </c>
      <c r="H1415" s="86">
        <v>8.02</v>
      </c>
      <c r="I1415" s="86"/>
      <c r="J1415" s="86">
        <v>194</v>
      </c>
      <c r="K1415" s="86"/>
      <c r="L1415" s="79">
        <v>1037</v>
      </c>
      <c r="M1415" s="86"/>
      <c r="N1415" s="42">
        <v>6.44</v>
      </c>
      <c r="O1415" s="90"/>
      <c r="P1415" s="90"/>
      <c r="Q1415" s="90"/>
      <c r="R1415" s="87"/>
      <c r="S1415" s="87"/>
      <c r="V1415" s="43">
        <f t="shared" si="641"/>
        <v>2.5464852680431381E-5</v>
      </c>
      <c r="W1415" s="43">
        <f t="shared" si="642"/>
        <v>3.4530442938853784E-3</v>
      </c>
      <c r="X1415" s="43">
        <f t="shared" si="643"/>
        <v>1.8606434894789168E-5</v>
      </c>
      <c r="Y1415" s="22">
        <f>X1415+W1415+SUM($V$1406:V1415)</f>
        <v>3.6646692318279758E-3</v>
      </c>
      <c r="Z1415" s="1">
        <f t="shared" si="652"/>
        <v>-3.8171939121238815E-6</v>
      </c>
      <c r="AA1415" s="22">
        <f t="shared" si="644"/>
        <v>9.2552991369313511E-2</v>
      </c>
      <c r="AB1415" s="44">
        <f t="shared" si="645"/>
        <v>12.550222957913331</v>
      </c>
      <c r="AC1415" s="44">
        <f t="shared" si="646"/>
        <v>2.0057722775237212</v>
      </c>
      <c r="AD1415" s="44">
        <f t="shared" si="647"/>
        <v>3.6601755158964129</v>
      </c>
      <c r="AE1415" s="44">
        <f t="shared" si="649"/>
        <v>2.0057722775237208</v>
      </c>
      <c r="AF1415" s="44">
        <f t="shared" si="650"/>
        <v>1.6542803818750293</v>
      </c>
      <c r="AG1415" s="44">
        <f t="shared" si="651"/>
        <v>1.2285649766238311E-4</v>
      </c>
      <c r="AH1415" s="45">
        <f>AD1415+AB1415+SUM($AA$1406:AA1415)</f>
        <v>16.827464244539541</v>
      </c>
      <c r="AI1415" s="45">
        <f>AD1415+AB1415+SUM($AA$1406:AA1415)</f>
        <v>16.827464244539541</v>
      </c>
    </row>
    <row r="1416" spans="4:35" ht="14.4" x14ac:dyDescent="0.3">
      <c r="D1416" s="87"/>
      <c r="E1416" s="89">
        <v>40021.475694444445</v>
      </c>
      <c r="F1416" s="86">
        <f t="shared" si="648"/>
        <v>137.85833333333721</v>
      </c>
      <c r="G1416" s="86">
        <v>29665.8</v>
      </c>
      <c r="H1416" s="86">
        <v>7.72</v>
      </c>
      <c r="I1416" s="86"/>
      <c r="J1416" s="86">
        <v>266</v>
      </c>
      <c r="K1416" s="86"/>
      <c r="L1416" s="79">
        <v>1037</v>
      </c>
      <c r="M1416" s="86"/>
      <c r="N1416" s="42">
        <v>6.44</v>
      </c>
      <c r="O1416" s="90"/>
      <c r="P1416" s="90"/>
      <c r="Q1416" s="90"/>
      <c r="R1416" s="87"/>
      <c r="S1416" s="87"/>
      <c r="V1416" s="43">
        <f t="shared" si="641"/>
        <v>2.4512302081412749E-5</v>
      </c>
      <c r="W1416" s="43">
        <f t="shared" si="642"/>
        <v>3.3238780484781947E-3</v>
      </c>
      <c r="X1416" s="43">
        <f t="shared" si="643"/>
        <v>1.7910433589497802E-5</v>
      </c>
      <c r="Y1416" s="22">
        <f>X1416+W1416+SUM($V$1406:V1416)</f>
        <v>3.5593192871969138E-3</v>
      </c>
      <c r="Z1416" s="1">
        <f t="shared" si="652"/>
        <v>-7.0785175759984909E-6</v>
      </c>
      <c r="AA1416" s="22">
        <f t="shared" si="644"/>
        <v>9.4193918534556276E-2</v>
      </c>
      <c r="AB1416" s="44">
        <f t="shared" si="645"/>
        <v>12.772733343334771</v>
      </c>
      <c r="AC1416" s="44">
        <f t="shared" si="646"/>
        <v>2.0413338100985703</v>
      </c>
      <c r="AD1416" s="44">
        <f t="shared" si="647"/>
        <v>3.7250689498603662</v>
      </c>
      <c r="AE1416" s="44">
        <f t="shared" si="649"/>
        <v>2.0413338100985698</v>
      </c>
      <c r="AF1416" s="44">
        <f t="shared" si="650"/>
        <v>1.6836101050680388</v>
      </c>
      <c r="AG1416" s="44">
        <f t="shared" si="651"/>
        <v>1.2503469375802691E-4</v>
      </c>
      <c r="AH1416" s="45">
        <f>AD1416+AB1416+SUM($AA$1406:AA1416)</f>
        <v>17.209061982459492</v>
      </c>
      <c r="AI1416" s="45">
        <f>AD1416+AB1416+SUM($AA$1406:AA1416)</f>
        <v>17.209061982459492</v>
      </c>
    </row>
    <row r="1417" spans="4:35" ht="14.4" x14ac:dyDescent="0.3">
      <c r="D1417" s="87"/>
      <c r="E1417" s="89">
        <v>40035.574999999997</v>
      </c>
      <c r="F1417" s="86">
        <f t="shared" si="648"/>
        <v>151.95763888888905</v>
      </c>
      <c r="G1417" s="86">
        <v>29800.2</v>
      </c>
      <c r="H1417" s="86">
        <v>8.2100000000000009</v>
      </c>
      <c r="I1417" s="86"/>
      <c r="J1417" s="86">
        <v>466</v>
      </c>
      <c r="K1417" s="86"/>
      <c r="L1417" s="79">
        <v>1037</v>
      </c>
      <c r="M1417" s="86"/>
      <c r="N1417" s="42">
        <v>6.44</v>
      </c>
      <c r="O1417" s="90"/>
      <c r="P1417" s="90"/>
      <c r="Q1417" s="90"/>
      <c r="R1417" s="87"/>
      <c r="S1417" s="87"/>
      <c r="V1417" s="43">
        <f t="shared" si="641"/>
        <v>2.6068134726476515E-5</v>
      </c>
      <c r="W1417" s="43">
        <f t="shared" si="642"/>
        <v>3.5348495826432623E-3</v>
      </c>
      <c r="X1417" s="43">
        <f t="shared" si="643"/>
        <v>1.9047235721473705E-5</v>
      </c>
      <c r="Y1417" s="22">
        <f>X1417+W1417+SUM($V$1406:V1417)</f>
        <v>3.7974957582204336E-3</v>
      </c>
      <c r="Z1417" s="1">
        <f t="shared" si="652"/>
        <v>-5.2392752229162797E-6</v>
      </c>
      <c r="AA1417" s="22">
        <f t="shared" si="644"/>
        <v>9.4620661202916623E-2</v>
      </c>
      <c r="AB1417" s="44">
        <f t="shared" si="645"/>
        <v>12.830599821277191</v>
      </c>
      <c r="AC1417" s="44">
        <f t="shared" si="646"/>
        <v>2.0505820105205124</v>
      </c>
      <c r="AD1417" s="44">
        <f t="shared" si="647"/>
        <v>3.7419452608602803</v>
      </c>
      <c r="AE1417" s="44">
        <f t="shared" si="649"/>
        <v>2.0505820105205119</v>
      </c>
      <c r="AF1417" s="44">
        <f t="shared" si="650"/>
        <v>1.6912376491801524</v>
      </c>
      <c r="AG1417" s="44">
        <f t="shared" si="651"/>
        <v>1.2560115961571754E-4</v>
      </c>
      <c r="AH1417" s="45">
        <f>AD1417+AB1417+SUM($AA$1406:AA1417)</f>
        <v>17.378425432604743</v>
      </c>
      <c r="AI1417" s="45">
        <f>AD1417+AB1417+SUM($AA$1406:AA1417)</f>
        <v>17.378425432604743</v>
      </c>
    </row>
    <row r="1418" spans="4:35" ht="14.4" x14ac:dyDescent="0.3">
      <c r="D1418" s="87"/>
      <c r="E1418" s="89">
        <v>40049.519444444442</v>
      </c>
      <c r="F1418" s="86">
        <f t="shared" si="648"/>
        <v>165.9020833333343</v>
      </c>
      <c r="G1418" s="86">
        <v>29030</v>
      </c>
      <c r="H1418" s="86">
        <v>7.32</v>
      </c>
      <c r="I1418" s="86"/>
      <c r="J1418" s="86">
        <v>747</v>
      </c>
      <c r="K1418" s="86"/>
      <c r="L1418" s="79">
        <v>1037</v>
      </c>
      <c r="M1418" s="86"/>
      <c r="N1418" s="42">
        <v>6.44</v>
      </c>
      <c r="O1418" s="90"/>
      <c r="P1418" s="90"/>
      <c r="Q1418" s="90"/>
      <c r="R1418" s="87"/>
      <c r="S1418" s="87"/>
      <c r="V1418" s="43">
        <f t="shared" si="641"/>
        <v>2.3242234616054583E-5</v>
      </c>
      <c r="W1418" s="43">
        <f t="shared" si="642"/>
        <v>3.1516563879352838E-3</v>
      </c>
      <c r="X1418" s="43">
        <f t="shared" si="643"/>
        <v>1.6982431849109316E-5</v>
      </c>
      <c r="Y1418" s="22">
        <f>X1418+W1418+SUM($V$1406:V1418)</f>
        <v>3.4354799942561457E-3</v>
      </c>
      <c r="Z1418" s="1">
        <f t="shared" si="652"/>
        <v>-3.2005558319366887E-6</v>
      </c>
      <c r="AA1418" s="22">
        <f t="shared" si="644"/>
        <v>9.2175146298369454E-2</v>
      </c>
      <c r="AB1418" s="44">
        <f t="shared" si="645"/>
        <v>12.498987013901813</v>
      </c>
      <c r="AC1418" s="44">
        <f t="shared" si="646"/>
        <v>1.9975837667334604</v>
      </c>
      <c r="AD1418" s="44">
        <f t="shared" si="647"/>
        <v>3.6452329488652393</v>
      </c>
      <c r="AE1418" s="44">
        <f t="shared" si="649"/>
        <v>1.9975837667334597</v>
      </c>
      <c r="AF1418" s="44">
        <f t="shared" si="650"/>
        <v>1.6475268271924288</v>
      </c>
      <c r="AG1418" s="44">
        <f t="shared" si="651"/>
        <v>1.2235493935088622E-4</v>
      </c>
      <c r="AH1418" s="45">
        <f>AD1418+AB1418+SUM($AA$1406:AA1418)</f>
        <v>17.042275459532693</v>
      </c>
      <c r="AI1418" s="45">
        <f>AD1418+AB1418+SUM($AA$1406:AA1418)</f>
        <v>17.042275459532693</v>
      </c>
    </row>
    <row r="1419" spans="4:35" ht="14.4" x14ac:dyDescent="0.3">
      <c r="D1419" s="87"/>
      <c r="E1419" s="89">
        <v>40063.464583333334</v>
      </c>
      <c r="F1419" s="86">
        <f t="shared" si="648"/>
        <v>179.84722222222626</v>
      </c>
      <c r="G1419" s="86">
        <v>30506.2</v>
      </c>
      <c r="H1419" s="86">
        <v>9.1300000000000008</v>
      </c>
      <c r="I1419" s="86"/>
      <c r="J1419" s="86">
        <v>1041</v>
      </c>
      <c r="K1419" s="86"/>
      <c r="L1419" s="79">
        <v>1037</v>
      </c>
      <c r="M1419" s="86"/>
      <c r="N1419" s="42">
        <v>6.44</v>
      </c>
      <c r="O1419" s="90"/>
      <c r="P1419" s="90"/>
      <c r="Q1419" s="90"/>
      <c r="R1419" s="87"/>
      <c r="S1419" s="87"/>
      <c r="V1419" s="43">
        <f t="shared" si="641"/>
        <v>2.8989289896800318E-5</v>
      </c>
      <c r="W1419" s="43">
        <f t="shared" si="642"/>
        <v>3.9309594018919593E-3</v>
      </c>
      <c r="X1419" s="43">
        <f t="shared" si="643"/>
        <v>2.1181639724367222E-5</v>
      </c>
      <c r="Y1419" s="22">
        <f>X1419+W1419+SUM($V$1406:V1419)</f>
        <v>4.2479715059848796E-3</v>
      </c>
      <c r="Z1419" s="1">
        <f t="shared" si="652"/>
        <v>1.2170137296057202E-5</v>
      </c>
      <c r="AA1419" s="22">
        <f t="shared" si="644"/>
        <v>9.6862330279273795E-2</v>
      </c>
      <c r="AB1419" s="44">
        <f t="shared" si="645"/>
        <v>13.13457105213543</v>
      </c>
      <c r="AC1419" s="44">
        <f t="shared" si="646"/>
        <v>2.0991625871417261</v>
      </c>
      <c r="AD1419" s="44">
        <f t="shared" si="647"/>
        <v>3.8305961207258972</v>
      </c>
      <c r="AE1419" s="44">
        <f t="shared" si="649"/>
        <v>2.0991625871417252</v>
      </c>
      <c r="AF1419" s="44">
        <f t="shared" si="650"/>
        <v>1.7313049567928929</v>
      </c>
      <c r="AG1419" s="44">
        <f t="shared" si="651"/>
        <v>1.2857679127888411E-4</v>
      </c>
      <c r="AH1419" s="45">
        <f>AD1419+AB1419+SUM($AA$1406:AA1419)</f>
        <v>17.960084999906243</v>
      </c>
      <c r="AI1419" s="45">
        <f>AD1419+AB1419+SUM($AA$1406:AA1419)</f>
        <v>17.960084999906243</v>
      </c>
    </row>
    <row r="1420" spans="4:35" ht="14.4" x14ac:dyDescent="0.3">
      <c r="D1420" s="87"/>
      <c r="E1420" s="89">
        <v>40077.448611111111</v>
      </c>
      <c r="F1420" s="86">
        <f t="shared" si="648"/>
        <v>193.83125000000291</v>
      </c>
      <c r="G1420" s="86">
        <v>29682.5</v>
      </c>
      <c r="H1420" s="86">
        <v>8.58</v>
      </c>
      <c r="I1420" s="86"/>
      <c r="J1420" s="86">
        <v>1392</v>
      </c>
      <c r="K1420" s="86"/>
      <c r="L1420" s="79">
        <v>1037</v>
      </c>
      <c r="M1420" s="86"/>
      <c r="N1420" s="42">
        <v>6.44</v>
      </c>
      <c r="O1420" s="90"/>
      <c r="P1420" s="90"/>
      <c r="Q1420" s="90"/>
      <c r="R1420" s="87"/>
      <c r="S1420" s="87"/>
      <c r="V1420" s="43">
        <f t="shared" si="641"/>
        <v>2.7242947131932823E-5</v>
      </c>
      <c r="W1420" s="43">
        <f t="shared" si="642"/>
        <v>3.694154618645455E-3</v>
      </c>
      <c r="X1420" s="43">
        <f t="shared" si="643"/>
        <v>1.990563733133305E-5</v>
      </c>
      <c r="Y1420" s="22">
        <f>X1420+W1420+SUM($V$1406:V1420)</f>
        <v>4.0371336674772731E-3</v>
      </c>
      <c r="Z1420" s="1">
        <f t="shared" si="652"/>
        <v>1.0969847414996467E-5</v>
      </c>
      <c r="AA1420" s="22">
        <f t="shared" si="644"/>
        <v>9.4246943851234971E-2</v>
      </c>
      <c r="AB1420" s="44">
        <f t="shared" si="645"/>
        <v>12.779923597662439</v>
      </c>
      <c r="AC1420" s="44">
        <f t="shared" si="646"/>
        <v>2.0424829540498086</v>
      </c>
      <c r="AD1420" s="44">
        <f t="shared" si="647"/>
        <v>3.7271659319563386</v>
      </c>
      <c r="AE1420" s="44">
        <f t="shared" si="649"/>
        <v>2.0424829540498086</v>
      </c>
      <c r="AF1420" s="44">
        <f t="shared" si="650"/>
        <v>1.6845578728260175</v>
      </c>
      <c r="AG1420" s="44">
        <f t="shared" si="651"/>
        <v>1.2510508051266557E-4</v>
      </c>
      <c r="AH1420" s="45">
        <f>AD1420+AB1420+SUM($AA$1406:AA1420)</f>
        <v>17.596254300514929</v>
      </c>
      <c r="AI1420" s="45">
        <f>AD1420+AB1420+SUM($AA$1406:AA1420)</f>
        <v>17.596254300514929</v>
      </c>
    </row>
    <row r="1421" spans="4:35" ht="14.4" x14ac:dyDescent="0.3">
      <c r="D1421" s="87"/>
      <c r="E1421" s="89">
        <v>40091.444444444445</v>
      </c>
      <c r="F1421" s="86">
        <f t="shared" si="648"/>
        <v>207.82708333333721</v>
      </c>
      <c r="G1421" s="86">
        <v>28615.200000000001</v>
      </c>
      <c r="H1421" s="86">
        <v>8.0500000000000007</v>
      </c>
      <c r="I1421" s="86"/>
      <c r="J1421" s="86">
        <v>1699</v>
      </c>
      <c r="K1421" s="86"/>
      <c r="L1421" s="79">
        <v>1037</v>
      </c>
      <c r="M1421" s="86"/>
      <c r="N1421" s="42">
        <v>6.44</v>
      </c>
      <c r="O1421" s="90"/>
      <c r="P1421" s="90"/>
      <c r="Q1421" s="90"/>
      <c r="R1421" s="87"/>
      <c r="S1421" s="87"/>
      <c r="V1421" s="43">
        <f t="shared" si="641"/>
        <v>2.5560107740333246E-5</v>
      </c>
      <c r="W1421" s="43">
        <f t="shared" si="642"/>
        <v>3.465960918426097E-3</v>
      </c>
      <c r="X1421" s="43">
        <f t="shared" si="643"/>
        <v>1.8676035025318304E-5</v>
      </c>
      <c r="Y1421" s="22">
        <f>X1421+W1421+SUM($V$1406:V1421)</f>
        <v>3.833270472692234E-3</v>
      </c>
      <c r="Z1421" s="1">
        <f t="shared" si="652"/>
        <v>7.0155751156801402E-6</v>
      </c>
      <c r="AA1421" s="22">
        <f t="shared" si="644"/>
        <v>9.0858086336793029E-2</v>
      </c>
      <c r="AB1421" s="44">
        <f t="shared" si="645"/>
        <v>12.320393151918815</v>
      </c>
      <c r="AC1421" s="44">
        <f t="shared" si="646"/>
        <v>1.9690409576931214</v>
      </c>
      <c r="AD1421" s="44">
        <f t="shared" si="647"/>
        <v>3.5931474294994357</v>
      </c>
      <c r="AE1421" s="44">
        <f t="shared" si="649"/>
        <v>1.9690409576931212</v>
      </c>
      <c r="AF1421" s="44">
        <f t="shared" si="650"/>
        <v>1.6239858651559351</v>
      </c>
      <c r="AG1421" s="44">
        <f t="shared" si="651"/>
        <v>1.2060665037938269E-4</v>
      </c>
      <c r="AH1421" s="45">
        <f>AD1421+AB1421+SUM($AA$1406:AA1421)</f>
        <v>17.093563438651191</v>
      </c>
      <c r="AI1421" s="45">
        <f>AD1421+AB1421+SUM($AA$1406:AA1421)</f>
        <v>17.093563438651191</v>
      </c>
    </row>
    <row r="1422" spans="4:35" ht="14.4" x14ac:dyDescent="0.3">
      <c r="D1422" s="87"/>
      <c r="E1422" s="89">
        <v>40105.520833333336</v>
      </c>
      <c r="F1422" s="86">
        <f t="shared" si="648"/>
        <v>221.90347222222772</v>
      </c>
      <c r="G1422" s="86">
        <v>30280</v>
      </c>
      <c r="H1422" s="86">
        <v>9.67</v>
      </c>
      <c r="I1422" s="86"/>
      <c r="J1422" s="86">
        <v>2025</v>
      </c>
      <c r="K1422" s="86"/>
      <c r="L1422" s="79">
        <v>1037</v>
      </c>
      <c r="M1422" s="86"/>
      <c r="N1422" s="42">
        <v>6.44</v>
      </c>
      <c r="O1422" s="90"/>
      <c r="P1422" s="90"/>
      <c r="Q1422" s="90"/>
      <c r="R1422" s="87"/>
      <c r="S1422" s="87"/>
      <c r="V1422" s="43">
        <f t="shared" si="641"/>
        <v>3.0703880975033843E-5</v>
      </c>
      <c r="W1422" s="43">
        <f t="shared" si="642"/>
        <v>4.1634586436248896E-3</v>
      </c>
      <c r="X1422" s="43">
        <f t="shared" si="643"/>
        <v>2.2434442073891676E-5</v>
      </c>
      <c r="Y1422" s="22">
        <f>X1422+W1422+SUM($V$1406:V1422)</f>
        <v>4.5652304859146332E-3</v>
      </c>
      <c r="Z1422" s="1">
        <f t="shared" si="652"/>
        <v>5.3613672012706668E-6</v>
      </c>
      <c r="AA1422" s="22">
        <f t="shared" si="644"/>
        <v>9.6144107127613759E-2</v>
      </c>
      <c r="AB1422" s="44">
        <f t="shared" si="645"/>
        <v>13.037179703098412</v>
      </c>
      <c r="AC1422" s="44">
        <f t="shared" si="646"/>
        <v>2.0835975355387251</v>
      </c>
      <c r="AD1422" s="44">
        <f t="shared" si="647"/>
        <v>3.8021926865876496</v>
      </c>
      <c r="AE1422" s="44">
        <f t="shared" si="649"/>
        <v>2.0835975355387246</v>
      </c>
      <c r="AF1422" s="44">
        <f t="shared" si="650"/>
        <v>1.7184675276399157</v>
      </c>
      <c r="AG1422" s="44">
        <f t="shared" si="651"/>
        <v>1.2762340900946729E-4</v>
      </c>
      <c r="AH1422" s="45">
        <f>AD1422+AB1422+SUM($AA$1406:AA1422)</f>
        <v>18.115539354046618</v>
      </c>
      <c r="AI1422" s="45">
        <f>AD1422+AB1422+SUM($AA$1406:AA1422)</f>
        <v>18.115539354046618</v>
      </c>
    </row>
    <row r="1423" spans="4:35" ht="14.4" x14ac:dyDescent="0.3">
      <c r="D1423" s="87"/>
      <c r="E1423" s="89">
        <v>40119.45208333333</v>
      </c>
      <c r="F1423" s="86">
        <f t="shared" si="648"/>
        <v>235.8347222222219</v>
      </c>
      <c r="G1423" s="86">
        <v>29657.8</v>
      </c>
      <c r="H1423" s="86">
        <v>10.98</v>
      </c>
      <c r="I1423" s="86"/>
      <c r="J1423" s="86">
        <v>2329</v>
      </c>
      <c r="K1423" s="86"/>
      <c r="L1423" s="79">
        <v>1037</v>
      </c>
      <c r="M1423" s="86"/>
      <c r="N1423" s="42">
        <v>6.44</v>
      </c>
      <c r="O1423" s="90"/>
      <c r="P1423" s="90"/>
      <c r="Q1423" s="90"/>
      <c r="R1423" s="87"/>
      <c r="S1423" s="87"/>
      <c r="V1423" s="43">
        <f t="shared" si="641"/>
        <v>3.4863351924081864E-5</v>
      </c>
      <c r="W1423" s="43">
        <f t="shared" si="642"/>
        <v>4.7274845819029248E-3</v>
      </c>
      <c r="X1423" s="43">
        <f t="shared" si="643"/>
        <v>2.5473647773663978E-5</v>
      </c>
      <c r="Y1423" s="22">
        <f>X1423+W1423+SUM($V$1406:V1423)</f>
        <v>5.1671589818165237E-3</v>
      </c>
      <c r="Z1423" s="1">
        <f t="shared" si="652"/>
        <v>2.9423760634428106E-5</v>
      </c>
      <c r="AA1423" s="22">
        <f t="shared" si="644"/>
        <v>9.4168517185249101E-2</v>
      </c>
      <c r="AB1423" s="44">
        <f t="shared" si="645"/>
        <v>12.769288910123914</v>
      </c>
      <c r="AC1423" s="44">
        <f t="shared" si="646"/>
        <v>2.0407833219782163</v>
      </c>
      <c r="AD1423" s="44">
        <f t="shared" si="647"/>
        <v>3.7240644075389442</v>
      </c>
      <c r="AE1423" s="44">
        <f t="shared" si="649"/>
        <v>2.0407833219782168</v>
      </c>
      <c r="AF1423" s="44">
        <f t="shared" si="650"/>
        <v>1.6831560845851752</v>
      </c>
      <c r="AG1423" s="44">
        <f t="shared" si="651"/>
        <v>1.2500097555221201E-4</v>
      </c>
      <c r="AH1423" s="45">
        <f>AD1423+AB1423+SUM($AA$1406:AA1423)</f>
        <v>17.863688799208663</v>
      </c>
      <c r="AI1423" s="45">
        <f>AD1423+AB1423+SUM($AA$1406:AA1423)</f>
        <v>17.863688799208663</v>
      </c>
    </row>
    <row r="1424" spans="4:35" ht="14.4" x14ac:dyDescent="0.3">
      <c r="D1424" s="87"/>
      <c r="E1424" s="89">
        <v>40161.523611111108</v>
      </c>
      <c r="F1424" s="86">
        <f t="shared" si="648"/>
        <v>277.90625</v>
      </c>
      <c r="G1424" s="86">
        <v>30684</v>
      </c>
      <c r="H1424" s="86">
        <v>9.42</v>
      </c>
      <c r="I1424" s="86"/>
      <c r="J1424" s="86">
        <v>2565</v>
      </c>
      <c r="K1424" s="86"/>
      <c r="L1424" s="79">
        <v>1037</v>
      </c>
      <c r="M1424" s="86"/>
      <c r="N1424" s="42">
        <v>6.44</v>
      </c>
      <c r="O1424" s="90"/>
      <c r="P1424" s="90"/>
      <c r="Q1424" s="90"/>
      <c r="R1424" s="87"/>
      <c r="S1424" s="87"/>
      <c r="V1424" s="43">
        <f t="shared" si="641"/>
        <v>2.9910088809184992E-5</v>
      </c>
      <c r="W1424" s="43">
        <f t="shared" si="642"/>
        <v>4.0558201057855695E-3</v>
      </c>
      <c r="X1424" s="43">
        <f t="shared" si="643"/>
        <v>2.1854440986148874E-5</v>
      </c>
      <c r="Y1424" s="22">
        <f>X1424+W1424+SUM($V$1406:V1424)</f>
        <v>4.5217853877208376E-3</v>
      </c>
      <c r="Z1424" s="1">
        <f t="shared" si="652"/>
        <v>6.7958193948488618E-6</v>
      </c>
      <c r="AA1424" s="22">
        <f t="shared" si="644"/>
        <v>9.7426875267625515E-2</v>
      </c>
      <c r="AB1424" s="44">
        <f t="shared" si="645"/>
        <v>13.211123580246753</v>
      </c>
      <c r="AC1424" s="44">
        <f t="shared" si="646"/>
        <v>2.1113971856165867</v>
      </c>
      <c r="AD1424" s="44">
        <f t="shared" si="647"/>
        <v>3.8529220738195327</v>
      </c>
      <c r="AE1424" s="44">
        <f t="shared" si="649"/>
        <v>2.1113971856165863</v>
      </c>
      <c r="AF1424" s="44">
        <f t="shared" si="650"/>
        <v>1.7413955620245436</v>
      </c>
      <c r="AG1424" s="44">
        <f t="shared" si="651"/>
        <v>1.293261784031207E-4</v>
      </c>
      <c r="AH1424" s="45">
        <f>AD1424+AB1424+SUM($AA$1406:AA1424)</f>
        <v>18.531808010879715</v>
      </c>
      <c r="AI1424" s="45">
        <f>AD1424+AB1424+SUM($AA$1406:AA1424)</f>
        <v>18.531808010879715</v>
      </c>
    </row>
    <row r="1425" spans="4:35" ht="14.4" x14ac:dyDescent="0.3">
      <c r="D1425" s="87"/>
      <c r="E1425" s="89">
        <v>40189.472222222219</v>
      </c>
      <c r="F1425" s="86">
        <f t="shared" si="648"/>
        <v>305.85486111111095</v>
      </c>
      <c r="G1425" s="86">
        <v>31414.6</v>
      </c>
      <c r="H1425" s="86">
        <v>11.26</v>
      </c>
      <c r="I1425" s="86"/>
      <c r="J1425" s="86">
        <v>2789</v>
      </c>
      <c r="K1425" s="86"/>
      <c r="L1425" s="79">
        <v>1037</v>
      </c>
      <c r="M1425" s="86"/>
      <c r="N1425" s="42">
        <v>6.44</v>
      </c>
      <c r="O1425" s="90"/>
      <c r="P1425" s="90"/>
      <c r="Q1425" s="90"/>
      <c r="R1425" s="87"/>
      <c r="S1425" s="87"/>
      <c r="V1425" s="43">
        <f t="shared" si="641"/>
        <v>3.5752399149832584E-5</v>
      </c>
      <c r="W1425" s="43">
        <f t="shared" si="642"/>
        <v>4.8480397442829636E-3</v>
      </c>
      <c r="X1425" s="43">
        <f t="shared" si="643"/>
        <v>2.6123248991935919E-5</v>
      </c>
      <c r="Y1425" s="22">
        <f>X1425+W1425+SUM($V$1406:V1425)</f>
        <v>5.3540262333738511E-3</v>
      </c>
      <c r="Z1425" s="1">
        <f t="shared" si="652"/>
        <v>4.5628543916129836E-6</v>
      </c>
      <c r="AA1425" s="22">
        <f t="shared" si="644"/>
        <v>9.9746653493102189E-2</v>
      </c>
      <c r="AB1425" s="44">
        <f t="shared" si="645"/>
        <v>13.525686443228381</v>
      </c>
      <c r="AC1425" s="44">
        <f t="shared" si="646"/>
        <v>2.1616705132078873</v>
      </c>
      <c r="AD1425" s="44">
        <f t="shared" si="647"/>
        <v>3.9446619013235265</v>
      </c>
      <c r="AE1425" s="44">
        <f t="shared" si="649"/>
        <v>2.1616705132078868</v>
      </c>
      <c r="AF1425" s="44">
        <f t="shared" si="650"/>
        <v>1.7828589826220902</v>
      </c>
      <c r="AG1425" s="44">
        <f t="shared" si="651"/>
        <v>1.3240549354916813E-4</v>
      </c>
      <c r="AH1425" s="45">
        <f>AD1425+AB1425+SUM($AA$1406:AA1425)</f>
        <v>19.037857354858442</v>
      </c>
      <c r="AI1425" s="45">
        <f>AD1425+AB1425+SUM($AA$1406:AA1425)</f>
        <v>19.037857354858442</v>
      </c>
    </row>
    <row r="1426" spans="4:35" ht="14.4" x14ac:dyDescent="0.3">
      <c r="D1426" s="87"/>
      <c r="E1426" s="89">
        <v>40203.574999999997</v>
      </c>
      <c r="F1426" s="86">
        <f t="shared" si="648"/>
        <v>319.95763888888905</v>
      </c>
      <c r="G1426" s="86">
        <v>31257</v>
      </c>
      <c r="H1426" s="86">
        <v>11.19</v>
      </c>
      <c r="I1426" s="86"/>
      <c r="J1426" s="91">
        <v>2995</v>
      </c>
      <c r="K1426" s="91"/>
      <c r="L1426" s="79">
        <v>1037</v>
      </c>
      <c r="M1426" s="91"/>
      <c r="N1426" s="42">
        <v>6.44</v>
      </c>
      <c r="O1426" s="90"/>
      <c r="P1426" s="90"/>
      <c r="Q1426" s="90"/>
      <c r="R1426" s="87"/>
      <c r="S1426" s="87"/>
      <c r="V1426" s="43">
        <f t="shared" si="641"/>
        <v>3.5530137343394904E-5</v>
      </c>
      <c r="W1426" s="43">
        <f t="shared" si="642"/>
        <v>4.8179009536879532E-3</v>
      </c>
      <c r="X1426" s="43">
        <f t="shared" si="643"/>
        <v>2.596084868736793E-5</v>
      </c>
      <c r="Y1426" s="22">
        <f>X1426+W1426+SUM($V$1406:V1426)</f>
        <v>5.359255179817668E-3</v>
      </c>
      <c r="Z1426" s="1">
        <f t="shared" si="652"/>
        <v>3.6758042250739405E-6</v>
      </c>
      <c r="AA1426" s="22">
        <f t="shared" si="644"/>
        <v>9.9246246911751074E-2</v>
      </c>
      <c r="AB1426" s="44">
        <f t="shared" si="645"/>
        <v>13.457831108974474</v>
      </c>
      <c r="AC1426" s="44">
        <f t="shared" si="646"/>
        <v>2.1508258972369201</v>
      </c>
      <c r="AD1426" s="44">
        <f t="shared" si="647"/>
        <v>3.9248724175914851</v>
      </c>
      <c r="AE1426" s="44">
        <f t="shared" si="649"/>
        <v>2.1508258972369192</v>
      </c>
      <c r="AF1426" s="44">
        <f t="shared" si="650"/>
        <v>1.7739147791096712</v>
      </c>
      <c r="AG1426" s="44">
        <f t="shared" si="651"/>
        <v>1.3174124489461424E-4</v>
      </c>
      <c r="AH1426" s="45">
        <f>AD1426+AB1426+SUM($AA$1406:AA1426)</f>
        <v>19.049458783784242</v>
      </c>
      <c r="AI1426" s="45">
        <f>AD1426+AB1426+SUM($AA$1406:AA1426)</f>
        <v>19.049458783784242</v>
      </c>
    </row>
    <row r="1427" spans="4:35" ht="14.4" x14ac:dyDescent="0.3">
      <c r="D1427" s="83"/>
      <c r="E1427" s="89">
        <v>40288.554166666669</v>
      </c>
      <c r="F1427" s="86">
        <f t="shared" si="648"/>
        <v>404.93680555556057</v>
      </c>
      <c r="G1427" s="86">
        <v>35062</v>
      </c>
      <c r="H1427" s="86">
        <v>6.25</v>
      </c>
      <c r="I1427" s="86"/>
      <c r="J1427" s="87">
        <v>35</v>
      </c>
      <c r="K1427" s="87"/>
      <c r="L1427" s="79">
        <v>1037</v>
      </c>
      <c r="M1427" s="87"/>
      <c r="N1427" s="42">
        <v>6.44</v>
      </c>
      <c r="O1427" s="90"/>
      <c r="P1427" s="90"/>
      <c r="Q1427" s="90"/>
      <c r="R1427" s="87"/>
      <c r="S1427" s="87"/>
      <c r="V1427" s="43">
        <f t="shared" si="641"/>
        <v>1.9844804146221462E-5</v>
      </c>
      <c r="W1427" s="43">
        <f t="shared" si="642"/>
        <v>2.6909634459829947E-3</v>
      </c>
      <c r="X1427" s="43">
        <f t="shared" si="643"/>
        <v>1.4500027193570112E-5</v>
      </c>
      <c r="Y1427" s="22">
        <f>X1427+W1427+SUM($V$1406:V1427)</f>
        <v>3.2407016547651331E-3</v>
      </c>
      <c r="Z1427" s="1">
        <f t="shared" si="652"/>
        <v>-1.3740520745324954E-5</v>
      </c>
      <c r="AA1427" s="22">
        <f t="shared" si="644"/>
        <v>0.11132776367597072</v>
      </c>
      <c r="AB1427" s="44">
        <f t="shared" si="645"/>
        <v>15.096089654888923</v>
      </c>
      <c r="AC1427" s="44">
        <f t="shared" si="646"/>
        <v>2.4126518094801441</v>
      </c>
      <c r="AD1427" s="44">
        <f t="shared" si="647"/>
        <v>4.4026578592184995</v>
      </c>
      <c r="AE1427" s="44">
        <f t="shared" si="649"/>
        <v>2.4126518094801437</v>
      </c>
      <c r="AF1427" s="44">
        <f t="shared" si="650"/>
        <v>1.9898582712718202</v>
      </c>
      <c r="AG1427" s="44">
        <f t="shared" si="651"/>
        <v>1.4777846653533491E-4</v>
      </c>
      <c r="AH1427" s="45">
        <f>AD1427+AB1427+SUM($AA$1406:AA1427)</f>
        <v>21.276830535001675</v>
      </c>
      <c r="AI1427" s="45">
        <f>AD1427+AB1427+SUM($AA$1406:AA1427)</f>
        <v>21.276830535001675</v>
      </c>
    </row>
    <row r="1428" spans="4:35" ht="14.4" x14ac:dyDescent="0.3">
      <c r="D1428" s="83"/>
      <c r="E1428" s="89">
        <v>40361.520833333336</v>
      </c>
      <c r="F1428" s="86">
        <f t="shared" si="648"/>
        <v>477.90347222222772</v>
      </c>
      <c r="G1428" s="86">
        <v>34411</v>
      </c>
      <c r="H1428" s="86">
        <v>6.16</v>
      </c>
      <c r="I1428" s="86"/>
      <c r="J1428" s="86">
        <v>36</v>
      </c>
      <c r="K1428" s="86"/>
      <c r="L1428" s="79">
        <v>1037</v>
      </c>
      <c r="M1428" s="86"/>
      <c r="N1428" s="42">
        <v>6.44</v>
      </c>
      <c r="O1428" s="90"/>
      <c r="P1428" s="90"/>
      <c r="Q1428" s="90"/>
      <c r="R1428" s="87"/>
      <c r="S1428" s="87"/>
      <c r="V1428" s="43">
        <f t="shared" si="641"/>
        <v>1.9559038966515873E-5</v>
      </c>
      <c r="W1428" s="43">
        <f t="shared" si="642"/>
        <v>2.6522135723608398E-3</v>
      </c>
      <c r="X1428" s="43">
        <f t="shared" si="643"/>
        <v>1.4291226801982703E-5</v>
      </c>
      <c r="Y1428" s="22">
        <f>X1428+W1428+SUM($V$1406:V1428)</f>
        <v>3.2213020197179067E-3</v>
      </c>
      <c r="Z1428" s="1">
        <f t="shared" si="652"/>
        <v>-1.4205545833275483E-5</v>
      </c>
      <c r="AA1428" s="22">
        <f t="shared" si="644"/>
        <v>0.10926072887610029</v>
      </c>
      <c r="AB1428" s="44">
        <f t="shared" si="645"/>
        <v>14.815798902355331</v>
      </c>
      <c r="AC1428" s="44">
        <f t="shared" si="646"/>
        <v>2.3678558386863626</v>
      </c>
      <c r="AD1428" s="44">
        <f t="shared" si="647"/>
        <v>4.3209132278126701</v>
      </c>
      <c r="AE1428" s="44">
        <f t="shared" si="649"/>
        <v>2.3678558386863631</v>
      </c>
      <c r="AF1428" s="44">
        <f t="shared" si="650"/>
        <v>1.9529123544787701</v>
      </c>
      <c r="AG1428" s="44">
        <f t="shared" si="651"/>
        <v>1.4503464753714597E-4</v>
      </c>
      <c r="AH1428" s="45">
        <f>AD1428+AB1428+SUM($AA$1406:AA1428)</f>
        <v>21.024055879938356</v>
      </c>
      <c r="AI1428" s="45">
        <f>AD1428+AB1428+SUM($AA$1406:AA1428)</f>
        <v>21.024055879938356</v>
      </c>
    </row>
    <row r="1429" spans="4:35" ht="14.4" x14ac:dyDescent="0.3">
      <c r="D1429" s="83"/>
      <c r="E1429" s="89">
        <v>40507.583333333336</v>
      </c>
      <c r="F1429" s="86">
        <f t="shared" si="648"/>
        <v>623.96597222222772</v>
      </c>
      <c r="G1429" s="86">
        <v>35371</v>
      </c>
      <c r="H1429" s="86">
        <v>6.95</v>
      </c>
      <c r="I1429" s="86"/>
      <c r="J1429" s="86">
        <v>39</v>
      </c>
      <c r="K1429" s="86"/>
      <c r="L1429" s="79">
        <v>1037</v>
      </c>
      <c r="M1429" s="86"/>
      <c r="N1429" s="42">
        <v>6.44</v>
      </c>
      <c r="O1429" s="90"/>
      <c r="P1429" s="90"/>
      <c r="Q1429" s="90"/>
      <c r="R1429" s="87"/>
      <c r="S1429" s="87"/>
      <c r="V1429" s="43">
        <f t="shared" si="641"/>
        <v>2.2067422210598268E-5</v>
      </c>
      <c r="W1429" s="43">
        <f t="shared" si="642"/>
        <v>2.9923513519330902E-3</v>
      </c>
      <c r="X1429" s="43">
        <f t="shared" si="643"/>
        <v>1.6124030239249967E-5</v>
      </c>
      <c r="Y1429" s="22">
        <f>X1429+W1429+SUM($V$1406:V1429)</f>
        <v>3.5853400249380228E-3</v>
      </c>
      <c r="Z1429" s="1">
        <f t="shared" si="652"/>
        <v>-4.6669446434997744E-6</v>
      </c>
      <c r="AA1429" s="22">
        <f t="shared" si="644"/>
        <v>0.11230889079295991</v>
      </c>
      <c r="AB1429" s="44">
        <f t="shared" si="645"/>
        <v>15.229130887658322</v>
      </c>
      <c r="AC1429" s="44">
        <f t="shared" si="646"/>
        <v>2.433914413128806</v>
      </c>
      <c r="AD1429" s="44">
        <f t="shared" si="647"/>
        <v>4.4414583063834812</v>
      </c>
      <c r="AE1429" s="44">
        <f t="shared" si="649"/>
        <v>2.4339144131288064</v>
      </c>
      <c r="AF1429" s="44">
        <f t="shared" si="650"/>
        <v>2.0073948124224401</v>
      </c>
      <c r="AG1429" s="44">
        <f t="shared" si="651"/>
        <v>1.4908083223493624E-4</v>
      </c>
      <c r="AH1429" s="45">
        <f>AD1429+AB1429+SUM($AA$1406:AA1429)</f>
        <v>21.670241834605118</v>
      </c>
      <c r="AI1429" s="45">
        <f>AD1429+AB1429+SUM($AA$1406:AA1429)</f>
        <v>21.670241834605118</v>
      </c>
    </row>
    <row r="1430" spans="4:35" ht="14.4" x14ac:dyDescent="0.3">
      <c r="D1430" s="83"/>
      <c r="E1430" s="89">
        <v>40534.572222222225</v>
      </c>
      <c r="F1430" s="86">
        <f t="shared" si="648"/>
        <v>650.95486111111677</v>
      </c>
      <c r="G1430" s="86">
        <v>36873</v>
      </c>
      <c r="H1430" s="86">
        <v>7.63</v>
      </c>
      <c r="I1430" s="86"/>
      <c r="J1430" s="86">
        <v>41</v>
      </c>
      <c r="K1430" s="86"/>
      <c r="L1430" s="79">
        <v>1037</v>
      </c>
      <c r="M1430" s="86"/>
      <c r="N1430" s="42">
        <v>6.44</v>
      </c>
      <c r="O1430" s="90"/>
      <c r="P1430" s="90"/>
      <c r="Q1430" s="90"/>
      <c r="R1430" s="87"/>
      <c r="S1430" s="87"/>
      <c r="V1430" s="43">
        <f t="shared" si="641"/>
        <v>2.422653690170716E-5</v>
      </c>
      <c r="W1430" s="43">
        <f t="shared" si="642"/>
        <v>3.2851281748560398E-3</v>
      </c>
      <c r="X1430" s="43">
        <f t="shared" si="643"/>
        <v>1.7701633197910394E-5</v>
      </c>
      <c r="Y1430" s="22">
        <f>X1430+W1430+SUM($V$1406:V1430)</f>
        <v>3.90392098772134E-3</v>
      </c>
      <c r="Z1430" s="1">
        <f t="shared" si="652"/>
        <v>2.5153907891523309E-6</v>
      </c>
      <c r="AA1430" s="22">
        <f t="shared" si="644"/>
        <v>0.11707799412537985</v>
      </c>
      <c r="AB1430" s="44">
        <f t="shared" si="645"/>
        <v>15.875823222996955</v>
      </c>
      <c r="AC1430" s="44">
        <f t="shared" si="646"/>
        <v>2.537268557725211</v>
      </c>
      <c r="AD1430" s="44">
        <f t="shared" si="647"/>
        <v>4.6300611272307295</v>
      </c>
      <c r="AE1430" s="44">
        <f t="shared" si="649"/>
        <v>2.5372685577252123</v>
      </c>
      <c r="AF1430" s="44">
        <f t="shared" si="650"/>
        <v>2.0926371580801399</v>
      </c>
      <c r="AG1430" s="44">
        <f t="shared" si="651"/>
        <v>1.5541142537668724E-4</v>
      </c>
      <c r="AH1430" s="45">
        <f>AD1430+AB1430+SUM($AA$1406:AA1430)</f>
        <v>22.622614984916378</v>
      </c>
      <c r="AI1430" s="45">
        <f>AD1430+AB1430+SUM($AA$1406:AA1430)</f>
        <v>22.622614984916378</v>
      </c>
    </row>
    <row r="1431" spans="4:35" ht="14.4" x14ac:dyDescent="0.3">
      <c r="D1431" s="83"/>
      <c r="E1431" s="89">
        <v>40610.51458333333</v>
      </c>
      <c r="F1431" s="86">
        <f t="shared" si="648"/>
        <v>726.8972222222219</v>
      </c>
      <c r="G1431" s="86">
        <v>35032</v>
      </c>
      <c r="H1431" s="86">
        <v>10.26</v>
      </c>
      <c r="I1431" s="86"/>
      <c r="J1431" s="86">
        <v>25</v>
      </c>
      <c r="K1431" s="86"/>
      <c r="L1431" s="79">
        <v>1037</v>
      </c>
      <c r="M1431" s="86"/>
      <c r="N1431" s="42">
        <v>6.44</v>
      </c>
      <c r="O1431" s="90"/>
      <c r="P1431" s="90"/>
      <c r="Q1431" s="90"/>
      <c r="R1431" s="87"/>
      <c r="S1431" s="87"/>
      <c r="V1431" s="43">
        <f t="shared" si="641"/>
        <v>3.2577230486437156E-5</v>
      </c>
      <c r="W1431" s="43">
        <f t="shared" si="642"/>
        <v>4.4174855929256839E-3</v>
      </c>
      <c r="X1431" s="43">
        <f t="shared" si="643"/>
        <v>2.3803244640964698E-5</v>
      </c>
      <c r="Y1431" s="22">
        <f>X1431+W1431+SUM($V$1406:V1431)</f>
        <v>5.0749572477204758E-3</v>
      </c>
      <c r="Z1431" s="1">
        <f t="shared" si="652"/>
        <v>6.7784812477378909E-6</v>
      </c>
      <c r="AA1431" s="22">
        <f t="shared" si="644"/>
        <v>0.11123250861606884</v>
      </c>
      <c r="AB1431" s="44">
        <f t="shared" si="645"/>
        <v>15.083173030348204</v>
      </c>
      <c r="AC1431" s="44">
        <f t="shared" si="646"/>
        <v>2.4105874790288184</v>
      </c>
      <c r="AD1431" s="44">
        <f t="shared" si="647"/>
        <v>4.3988908255131625</v>
      </c>
      <c r="AE1431" s="44">
        <f t="shared" si="649"/>
        <v>2.410587479028818</v>
      </c>
      <c r="AF1431" s="44">
        <f t="shared" si="650"/>
        <v>1.988155694461081</v>
      </c>
      <c r="AG1431" s="44">
        <f t="shared" si="651"/>
        <v>1.47652023263529E-4</v>
      </c>
      <c r="AH1431" s="45">
        <f>AD1431+AB1431+SUM($AA$1406:AA1431)</f>
        <v>21.710026999166129</v>
      </c>
      <c r="AI1431" s="45">
        <f>AD1431+AB1431+SUM($AA$1406:AA1431)</f>
        <v>21.710026999166129</v>
      </c>
    </row>
    <row r="1432" spans="4:35" ht="14.4" x14ac:dyDescent="0.3">
      <c r="D1432" s="83"/>
      <c r="E1432" s="89">
        <v>40659.490972222222</v>
      </c>
      <c r="F1432" s="86">
        <f t="shared" si="648"/>
        <v>775.87361111111386</v>
      </c>
      <c r="G1432" s="86">
        <v>34399</v>
      </c>
      <c r="H1432" s="85">
        <v>8.44</v>
      </c>
      <c r="I1432" s="85"/>
      <c r="J1432" s="86">
        <v>43</v>
      </c>
      <c r="K1432" s="86"/>
      <c r="L1432" s="79">
        <v>1037</v>
      </c>
      <c r="M1432" s="86"/>
      <c r="N1432" s="42">
        <v>6.44</v>
      </c>
      <c r="O1432" s="90"/>
      <c r="P1432" s="90"/>
      <c r="Q1432" s="90"/>
      <c r="R1432" s="87"/>
      <c r="S1432" s="87"/>
      <c r="V1432" s="43">
        <f t="shared" si="641"/>
        <v>2.6798423519057464E-5</v>
      </c>
      <c r="W1432" s="43">
        <f t="shared" si="642"/>
        <v>3.6338770374554361E-3</v>
      </c>
      <c r="X1432" s="43">
        <f t="shared" si="643"/>
        <v>1.9580836722197078E-5</v>
      </c>
      <c r="Y1432" s="22">
        <f>X1432+W1432+SUM($V$1406:V1432)</f>
        <v>4.3139247078505171E-3</v>
      </c>
      <c r="Z1432" s="1">
        <f t="shared" si="652"/>
        <v>6.4548906524158307E-6</v>
      </c>
      <c r="AA1432" s="22">
        <f t="shared" si="644"/>
        <v>0.10922262685213954</v>
      </c>
      <c r="AB1432" s="44">
        <f t="shared" si="645"/>
        <v>14.810632252539044</v>
      </c>
      <c r="AC1432" s="44">
        <f t="shared" si="646"/>
        <v>2.3670301065058323</v>
      </c>
      <c r="AD1432" s="44">
        <f t="shared" si="647"/>
        <v>4.3194064143305351</v>
      </c>
      <c r="AE1432" s="44">
        <f t="shared" si="649"/>
        <v>2.3670301065058323</v>
      </c>
      <c r="AF1432" s="44">
        <f t="shared" si="650"/>
        <v>1.9522313237544739</v>
      </c>
      <c r="AG1432" s="44">
        <f t="shared" si="651"/>
        <v>1.4498407022842357E-4</v>
      </c>
      <c r="AH1432" s="45">
        <f>AD1432+AB1432+SUM($AA$1406:AA1432)</f>
        <v>21.467224437026484</v>
      </c>
      <c r="AI1432" s="45">
        <f>AD1432+AB1432+SUM($AA$1406:AA1432)</f>
        <v>21.467224437026484</v>
      </c>
    </row>
    <row r="1433" spans="4:35" ht="14.4" x14ac:dyDescent="0.3">
      <c r="D1433" s="83"/>
      <c r="E1433" s="89">
        <v>40695.568749999999</v>
      </c>
      <c r="F1433" s="86">
        <f t="shared" si="648"/>
        <v>811.95138888889051</v>
      </c>
      <c r="G1433" s="86">
        <v>32948</v>
      </c>
      <c r="H1433" s="85">
        <v>8.0500000000000007</v>
      </c>
      <c r="I1433" s="85"/>
      <c r="J1433" s="86">
        <v>36</v>
      </c>
      <c r="K1433" s="86"/>
      <c r="L1433" s="79">
        <v>1037</v>
      </c>
      <c r="M1433" s="86"/>
      <c r="N1433" s="42">
        <v>6.44</v>
      </c>
      <c r="O1433" s="90"/>
      <c r="P1433" s="90"/>
      <c r="Q1433" s="90"/>
      <c r="R1433" s="87"/>
      <c r="S1433" s="87"/>
      <c r="V1433" s="43">
        <f t="shared" si="641"/>
        <v>2.5560107740333246E-5</v>
      </c>
      <c r="W1433" s="43">
        <f t="shared" si="642"/>
        <v>3.465960918426097E-3</v>
      </c>
      <c r="X1433" s="43">
        <f t="shared" si="643"/>
        <v>1.8676035025318304E-5</v>
      </c>
      <c r="Y1433" s="22">
        <f>X1433+W1433+SUM($V$1406:V1433)</f>
        <v>4.1706638948646327E-3</v>
      </c>
      <c r="Z1433" s="1">
        <f t="shared" si="652"/>
        <v>1.0946598579836528E-6</v>
      </c>
      <c r="AA1433" s="22">
        <f t="shared" si="644"/>
        <v>0.10461545712155276</v>
      </c>
      <c r="AB1433" s="44">
        <f t="shared" si="645"/>
        <v>14.185898178919635</v>
      </c>
      <c r="AC1433" s="44">
        <f t="shared" si="646"/>
        <v>2.267185323676681</v>
      </c>
      <c r="AD1433" s="44">
        <f t="shared" si="647"/>
        <v>4.1372075507823602</v>
      </c>
      <c r="AE1433" s="44">
        <f t="shared" si="649"/>
        <v>2.2671853236766806</v>
      </c>
      <c r="AF1433" s="44">
        <f t="shared" si="650"/>
        <v>1.869883358675031</v>
      </c>
      <c r="AG1433" s="44">
        <f t="shared" si="651"/>
        <v>1.3886843064874266E-4</v>
      </c>
      <c r="AH1433" s="45">
        <f>AD1433+AB1433+SUM($AA$1406:AA1433)</f>
        <v>20.76490695698045</v>
      </c>
      <c r="AI1433" s="45">
        <f>AD1433+AB1433+SUM($AA$1406:AA1433)</f>
        <v>20.76490695698045</v>
      </c>
    </row>
    <row r="1434" spans="4:35" ht="14.4" x14ac:dyDescent="0.3">
      <c r="D1434" s="83"/>
      <c r="E1434" s="89">
        <v>40749.494444444441</v>
      </c>
      <c r="F1434" s="86">
        <f t="shared" si="648"/>
        <v>865.87708333333285</v>
      </c>
      <c r="G1434" s="86">
        <v>32362</v>
      </c>
      <c r="H1434" s="86">
        <v>5.89</v>
      </c>
      <c r="I1434" s="86"/>
      <c r="J1434" s="90" t="s">
        <v>114</v>
      </c>
      <c r="K1434" s="90"/>
      <c r="L1434" s="79">
        <v>1037</v>
      </c>
      <c r="M1434" s="90"/>
      <c r="N1434" s="42">
        <v>6.44</v>
      </c>
      <c r="O1434" s="83"/>
      <c r="P1434" s="90"/>
      <c r="Q1434" s="90"/>
      <c r="R1434" s="87"/>
      <c r="S1434" s="87"/>
      <c r="V1434" s="43">
        <f t="shared" si="641"/>
        <v>1.8701743427399105E-5</v>
      </c>
      <c r="W1434" s="43">
        <f t="shared" si="642"/>
        <v>2.5359639514943742E-3</v>
      </c>
      <c r="X1434" s="43">
        <f t="shared" si="643"/>
        <v>1.3664825627220472E-5</v>
      </c>
      <c r="Y1434" s="22">
        <f>X1434+W1434+SUM($V$1406:V1434)</f>
        <v>3.2543574619622109E-3</v>
      </c>
      <c r="Z1434" s="1">
        <f t="shared" si="652"/>
        <v>-1.2534600880129591E-5</v>
      </c>
      <c r="AA1434" s="22">
        <f t="shared" si="644"/>
        <v>0.10275480828480305</v>
      </c>
      <c r="AB1434" s="44">
        <f t="shared" si="645"/>
        <v>13.933593446224267</v>
      </c>
      <c r="AC1434" s="44">
        <f t="shared" si="646"/>
        <v>2.2268620688607732</v>
      </c>
      <c r="AD1434" s="44">
        <f t="shared" si="647"/>
        <v>4.0636248257380965</v>
      </c>
      <c r="AE1434" s="44">
        <f t="shared" si="649"/>
        <v>2.2268620688607736</v>
      </c>
      <c r="AF1434" s="44">
        <f t="shared" si="650"/>
        <v>1.83662635830525</v>
      </c>
      <c r="AG1434" s="44">
        <f t="shared" si="651"/>
        <v>1.3639857207279992E-4</v>
      </c>
      <c r="AH1434" s="45">
        <f>AD1434+AB1434+SUM($AA$1406:AA1434)</f>
        <v>20.541774307525621</v>
      </c>
      <c r="AI1434" s="45">
        <f>AD1434+AB1434+SUM($AA$1406:AA1434)</f>
        <v>20.541774307525621</v>
      </c>
    </row>
    <row r="1435" spans="4:35" ht="14.4" x14ac:dyDescent="0.3">
      <c r="D1435" s="83"/>
      <c r="E1435" s="89">
        <v>40800.466666666667</v>
      </c>
      <c r="F1435" s="86">
        <f t="shared" si="648"/>
        <v>916.84930555555911</v>
      </c>
      <c r="G1435" s="86">
        <v>34240</v>
      </c>
      <c r="H1435" s="88">
        <v>6.77</v>
      </c>
      <c r="I1435" s="88"/>
      <c r="J1435" s="86">
        <v>29</v>
      </c>
      <c r="K1435" s="86"/>
      <c r="L1435" s="79">
        <v>1037</v>
      </c>
      <c r="M1435" s="86"/>
      <c r="N1435" s="42">
        <v>6.44</v>
      </c>
      <c r="O1435" s="90"/>
      <c r="P1435" s="90"/>
      <c r="Q1435" s="90"/>
      <c r="R1435" s="87"/>
      <c r="S1435" s="87"/>
      <c r="V1435" s="43">
        <f t="shared" si="641"/>
        <v>2.1495891851187089E-5</v>
      </c>
      <c r="W1435" s="43">
        <f t="shared" si="642"/>
        <v>2.9148516046887795E-3</v>
      </c>
      <c r="X1435" s="43">
        <f t="shared" si="643"/>
        <v>1.5706429456075145E-5</v>
      </c>
      <c r="Y1435" s="22">
        <f>X1435+W1435+SUM($V$1406:V1435)</f>
        <v>3.6567826108366581E-3</v>
      </c>
      <c r="Z1435" s="1">
        <f t="shared" si="652"/>
        <v>-6.0275797456437258E-6</v>
      </c>
      <c r="AA1435" s="22">
        <f t="shared" si="644"/>
        <v>0.10871777503465967</v>
      </c>
      <c r="AB1435" s="44">
        <f t="shared" si="645"/>
        <v>14.742174142473237</v>
      </c>
      <c r="AC1435" s="44">
        <f t="shared" si="646"/>
        <v>2.3560891551138026</v>
      </c>
      <c r="AD1435" s="44">
        <f t="shared" si="647"/>
        <v>4.299441135692244</v>
      </c>
      <c r="AE1435" s="44">
        <f t="shared" si="649"/>
        <v>2.3560891551138026</v>
      </c>
      <c r="AF1435" s="44">
        <f t="shared" si="650"/>
        <v>1.9432076666575537</v>
      </c>
      <c r="AG1435" s="44">
        <f t="shared" si="651"/>
        <v>1.4431392088785206E-4</v>
      </c>
      <c r="AH1435" s="45">
        <f>AD1435+AB1435+SUM($AA$1406:AA1435)</f>
        <v>21.6948890887634</v>
      </c>
      <c r="AI1435" s="45">
        <f>AD1435+AB1435+SUM($AA$1406:AA1435)</f>
        <v>21.6948890887634</v>
      </c>
    </row>
    <row r="1436" spans="4:35" ht="14.4" x14ac:dyDescent="0.3">
      <c r="D1436" s="83"/>
      <c r="E1436" s="89">
        <v>40854.461111111108</v>
      </c>
      <c r="F1436" s="86">
        <f t="shared" si="648"/>
        <v>970.84375</v>
      </c>
      <c r="G1436" s="86">
        <v>36762</v>
      </c>
      <c r="H1436" s="85">
        <v>7.68</v>
      </c>
      <c r="I1436" s="85"/>
      <c r="J1436" s="86">
        <v>22</v>
      </c>
      <c r="K1436" s="86"/>
      <c r="L1436" s="79">
        <v>1037</v>
      </c>
      <c r="M1436" s="86"/>
      <c r="N1436" s="42">
        <v>6.44</v>
      </c>
      <c r="O1436" s="90"/>
      <c r="P1436" s="90"/>
      <c r="Q1436" s="90"/>
      <c r="R1436" s="87"/>
      <c r="S1436" s="87"/>
      <c r="V1436" s="43">
        <f t="shared" si="641"/>
        <v>2.4385295334876934E-5</v>
      </c>
      <c r="W1436" s="43">
        <f t="shared" si="642"/>
        <v>3.3066558824239038E-3</v>
      </c>
      <c r="X1436" s="43">
        <f t="shared" si="643"/>
        <v>1.7817633415458951E-5</v>
      </c>
      <c r="Y1436" s="22">
        <f>X1436+W1436+SUM($V$1406:V1436)</f>
        <v>4.0750833878660433E-3</v>
      </c>
      <c r="Z1436" s="1">
        <f t="shared" si="652"/>
        <v>1.9290278407532296E-7</v>
      </c>
      <c r="AA1436" s="22">
        <f t="shared" si="644"/>
        <v>0.11672555040374295</v>
      </c>
      <c r="AB1436" s="44">
        <f t="shared" si="645"/>
        <v>15.828031712196296</v>
      </c>
      <c r="AC1436" s="44">
        <f t="shared" si="646"/>
        <v>2.5296305350553041</v>
      </c>
      <c r="AD1436" s="44">
        <f t="shared" si="647"/>
        <v>4.6161231025209775</v>
      </c>
      <c r="AE1436" s="44">
        <f t="shared" si="649"/>
        <v>2.5296305350553037</v>
      </c>
      <c r="AF1436" s="44">
        <f t="shared" si="650"/>
        <v>2.0863376238804023</v>
      </c>
      <c r="AG1436" s="44">
        <f t="shared" si="651"/>
        <v>1.5494358527100516E-4</v>
      </c>
      <c r="AH1436" s="45">
        <f>AD1436+AB1436+SUM($AA$1406:AA1436)</f>
        <v>23.214154175718935</v>
      </c>
      <c r="AI1436" s="45">
        <f>AD1436+AB1436+SUM($AA$1406:AA1436)</f>
        <v>23.214154175718935</v>
      </c>
    </row>
    <row r="1437" spans="4:35" ht="14.4" x14ac:dyDescent="0.3">
      <c r="D1437" s="83"/>
      <c r="E1437" s="89">
        <v>40942.536111111112</v>
      </c>
      <c r="F1437" s="86">
        <f t="shared" si="648"/>
        <v>1058.9187500000044</v>
      </c>
      <c r="G1437" s="86">
        <v>40748</v>
      </c>
      <c r="H1437" s="85">
        <v>8.26</v>
      </c>
      <c r="I1437" s="85"/>
      <c r="J1437" s="86">
        <v>26</v>
      </c>
      <c r="K1437" s="86"/>
      <c r="L1437" s="79">
        <v>1037</v>
      </c>
      <c r="M1437" s="86"/>
      <c r="N1437" s="42">
        <v>6.44</v>
      </c>
      <c r="O1437" s="90"/>
      <c r="P1437" s="90"/>
      <c r="Q1437" s="90"/>
      <c r="R1437" s="87"/>
      <c r="S1437" s="87"/>
      <c r="V1437" s="43">
        <f t="shared" si="641"/>
        <v>2.6226893159646285E-5</v>
      </c>
      <c r="W1437" s="43">
        <f t="shared" si="642"/>
        <v>3.5563772902111259E-3</v>
      </c>
      <c r="X1437" s="43">
        <f t="shared" si="643"/>
        <v>1.9163235939022259E-5</v>
      </c>
      <c r="Y1437" s="22">
        <f>X1437+W1437+SUM($V$1406:V1437)</f>
        <v>4.3523772913364751E-3</v>
      </c>
      <c r="Z1437" s="1">
        <f t="shared" si="652"/>
        <v>5.6822851768244098E-6</v>
      </c>
      <c r="AA1437" s="22">
        <f t="shared" si="644"/>
        <v>0.12938177269603715</v>
      </c>
      <c r="AB1437" s="44">
        <f t="shared" si="645"/>
        <v>17.54422055950641</v>
      </c>
      <c r="AC1437" s="44">
        <f t="shared" si="646"/>
        <v>2.803911241021531</v>
      </c>
      <c r="AD1437" s="44">
        <f t="shared" si="647"/>
        <v>5.1166363141701972</v>
      </c>
      <c r="AE1437" s="44">
        <f t="shared" si="649"/>
        <v>2.803911241021531</v>
      </c>
      <c r="AF1437" s="44">
        <f t="shared" si="650"/>
        <v>2.3125533294673479</v>
      </c>
      <c r="AG1437" s="44">
        <f t="shared" si="651"/>
        <v>1.7174368131828843E-4</v>
      </c>
      <c r="AH1437" s="45">
        <f>AD1437+AB1437+SUM($AA$1406:AA1437)</f>
        <v>25.560238007374306</v>
      </c>
      <c r="AI1437" s="45">
        <f>AD1437+AB1437+SUM($AA$1406:AA1437)</f>
        <v>25.560238007374306</v>
      </c>
    </row>
    <row r="1438" spans="4:35" ht="14.4" x14ac:dyDescent="0.3">
      <c r="D1438" s="83"/>
      <c r="E1438" s="89">
        <v>41016.598611111112</v>
      </c>
      <c r="F1438" s="86">
        <f t="shared" si="648"/>
        <v>1132.9812500000044</v>
      </c>
      <c r="G1438" s="86">
        <v>38315</v>
      </c>
      <c r="H1438" s="85">
        <v>7.22</v>
      </c>
      <c r="I1438" s="85"/>
      <c r="J1438" s="86">
        <v>35</v>
      </c>
      <c r="K1438" s="86"/>
      <c r="L1438" s="79">
        <v>1037</v>
      </c>
      <c r="M1438" s="86"/>
      <c r="N1438" s="42">
        <v>6.44</v>
      </c>
      <c r="O1438" s="90"/>
      <c r="P1438" s="90"/>
      <c r="Q1438" s="90"/>
      <c r="R1438" s="87"/>
      <c r="S1438" s="87"/>
      <c r="V1438" s="43">
        <f t="shared" si="641"/>
        <v>2.2924717749715032E-5</v>
      </c>
      <c r="W1438" s="43">
        <f t="shared" si="642"/>
        <v>3.1086009727995557E-3</v>
      </c>
      <c r="X1438" s="43">
        <f t="shared" si="643"/>
        <v>1.6750431414012194E-5</v>
      </c>
      <c r="Y1438" s="22">
        <f>X1438+W1438+SUM($V$1406:V1438)</f>
        <v>3.9251128871496095E-3</v>
      </c>
      <c r="Z1438" s="1">
        <f t="shared" si="652"/>
        <v>1.352310865483621E-6</v>
      </c>
      <c r="AA1438" s="22">
        <f t="shared" si="644"/>
        <v>0.12165658733799606</v>
      </c>
      <c r="AB1438" s="44">
        <f t="shared" si="645"/>
        <v>16.496682309254151</v>
      </c>
      <c r="AC1438" s="44">
        <f t="shared" si="646"/>
        <v>2.6364940414189646</v>
      </c>
      <c r="AD1438" s="44">
        <f t="shared" si="647"/>
        <v>4.8111298806672984</v>
      </c>
      <c r="AE1438" s="44">
        <f t="shared" si="649"/>
        <v>2.6364940414189642</v>
      </c>
      <c r="AF1438" s="44">
        <f t="shared" si="650"/>
        <v>2.1744743501163599</v>
      </c>
      <c r="AG1438" s="44">
        <f t="shared" si="651"/>
        <v>1.6148913197482626E-4</v>
      </c>
      <c r="AH1438" s="45">
        <f>AD1438+AB1438+SUM($AA$1406:AA1438)</f>
        <v>24.328849910957146</v>
      </c>
      <c r="AI1438" s="45">
        <f>AD1438+AB1438+SUM($AA$1406:AA1438)</f>
        <v>24.328849910957146</v>
      </c>
    </row>
    <row r="1439" spans="4:35" ht="14.4" x14ac:dyDescent="0.3">
      <c r="D1439" s="83"/>
      <c r="E1439" s="89">
        <v>41085.556944444441</v>
      </c>
      <c r="F1439" s="86">
        <f t="shared" si="648"/>
        <v>1201.9395833333328</v>
      </c>
      <c r="G1439" s="86">
        <v>36213</v>
      </c>
      <c r="H1439" s="86">
        <v>9.64</v>
      </c>
      <c r="I1439" s="86"/>
      <c r="J1439" s="86">
        <v>36</v>
      </c>
      <c r="K1439" s="86"/>
      <c r="L1439" s="79">
        <v>1037</v>
      </c>
      <c r="M1439" s="86"/>
      <c r="N1439" s="42">
        <v>6.44</v>
      </c>
      <c r="O1439" s="90"/>
      <c r="P1439" s="90"/>
      <c r="Q1439" s="90"/>
      <c r="R1439" s="87"/>
      <c r="S1439" s="87"/>
      <c r="V1439" s="43">
        <f t="shared" si="641"/>
        <v>3.0608625915131989E-5</v>
      </c>
      <c r="W1439" s="43">
        <f t="shared" si="642"/>
        <v>4.150542019084171E-3</v>
      </c>
      <c r="X1439" s="43">
        <f t="shared" si="643"/>
        <v>2.236484194336254E-5</v>
      </c>
      <c r="Y1439" s="22">
        <f>X1439+W1439+SUM($V$1406:V1439)</f>
        <v>5.0032769698787078E-3</v>
      </c>
      <c r="Z1439" s="1">
        <f t="shared" si="652"/>
        <v>2.9658497030729927E-6</v>
      </c>
      <c r="AA1439" s="22">
        <f t="shared" si="644"/>
        <v>0.11498238280753885</v>
      </c>
      <c r="AB1439" s="44">
        <f t="shared" si="645"/>
        <v>15.59165748310115</v>
      </c>
      <c r="AC1439" s="44">
        <f t="shared" si="646"/>
        <v>2.4918532877960322</v>
      </c>
      <c r="AD1439" s="44">
        <f t="shared" si="647"/>
        <v>4.5471863857132941</v>
      </c>
      <c r="AE1439" s="44">
        <f t="shared" si="649"/>
        <v>2.4918532877960313</v>
      </c>
      <c r="AF1439" s="44">
        <f t="shared" si="650"/>
        <v>2.0551804682438659</v>
      </c>
      <c r="AG1439" s="44">
        <f t="shared" si="651"/>
        <v>1.5262967339695635E-4</v>
      </c>
      <c r="AH1439" s="45">
        <f>AD1439+AB1439+SUM($AA$1406:AA1439)</f>
        <v>23.274863972657677</v>
      </c>
      <c r="AI1439" s="45">
        <f>AD1439+AB1439+SUM($AA$1406:AA1439)</f>
        <v>23.274863972657677</v>
      </c>
    </row>
    <row r="1440" spans="4:35" ht="14.4" x14ac:dyDescent="0.3">
      <c r="D1440" s="83"/>
      <c r="E1440" s="89">
        <v>41130.65625</v>
      </c>
      <c r="F1440" s="86">
        <f t="shared" si="648"/>
        <v>1247.038888888892</v>
      </c>
      <c r="G1440" s="86">
        <v>37396</v>
      </c>
      <c r="H1440" s="86">
        <v>10.8</v>
      </c>
      <c r="I1440" s="86"/>
      <c r="J1440" s="86">
        <v>37</v>
      </c>
      <c r="K1440" s="86"/>
      <c r="L1440" s="79">
        <v>1037</v>
      </c>
      <c r="M1440" s="86"/>
      <c r="N1440" s="42">
        <v>6.44</v>
      </c>
      <c r="O1440" s="90"/>
      <c r="P1440" s="90"/>
      <c r="Q1440" s="90"/>
      <c r="R1440" s="87"/>
      <c r="S1440" s="87"/>
      <c r="V1440" s="43">
        <f t="shared" si="641"/>
        <v>3.4291821564670686E-5</v>
      </c>
      <c r="W1440" s="43">
        <f t="shared" si="642"/>
        <v>4.649984834658615E-3</v>
      </c>
      <c r="X1440" s="43">
        <f t="shared" si="643"/>
        <v>2.5056046990489152E-5</v>
      </c>
      <c r="Y1440" s="22">
        <f>X1440+W1440+SUM($V$1406:V1440)</f>
        <v>5.5397028120649488E-3</v>
      </c>
      <c r="Z1440" s="1">
        <f t="shared" si="652"/>
        <v>6.9952017430429501E-6</v>
      </c>
      <c r="AA1440" s="22">
        <f t="shared" si="644"/>
        <v>0.11873860733633565</v>
      </c>
      <c r="AB1440" s="44">
        <f t="shared" si="645"/>
        <v>16.101003044156812</v>
      </c>
      <c r="AC1440" s="44">
        <f t="shared" si="646"/>
        <v>2.5732567185933339</v>
      </c>
      <c r="AD1440" s="44">
        <f t="shared" si="647"/>
        <v>4.695733081493783</v>
      </c>
      <c r="AE1440" s="44">
        <f t="shared" si="649"/>
        <v>2.5732567185933335</v>
      </c>
      <c r="AF1440" s="44">
        <f t="shared" si="650"/>
        <v>2.1223187471473675</v>
      </c>
      <c r="AG1440" s="44">
        <f t="shared" si="651"/>
        <v>1.5761575308183745E-4</v>
      </c>
      <c r="AH1440" s="45">
        <f>AD1440+AB1440+SUM($AA$1406:AA1440)</f>
        <v>24.051494836830166</v>
      </c>
      <c r="AI1440" s="45">
        <f>AD1440+AB1440+SUM($AA$1406:AA1440)</f>
        <v>24.051494836830166</v>
      </c>
    </row>
    <row r="1441" spans="4:37" ht="14.4" x14ac:dyDescent="0.3">
      <c r="D1441" s="83"/>
      <c r="E1441" s="89">
        <v>41157.625</v>
      </c>
      <c r="F1441" s="86">
        <f t="shared" si="648"/>
        <v>1274.007638888892</v>
      </c>
      <c r="G1441" s="86">
        <v>37448</v>
      </c>
      <c r="H1441" s="88">
        <v>10.39</v>
      </c>
      <c r="I1441" s="88"/>
      <c r="J1441" s="86"/>
      <c r="K1441" s="86"/>
      <c r="L1441" s="79">
        <v>1037</v>
      </c>
      <c r="M1441" s="86"/>
      <c r="N1441" s="42">
        <v>6.44</v>
      </c>
      <c r="O1441" s="90"/>
      <c r="P1441" s="90"/>
      <c r="Q1441" s="90"/>
      <c r="R1441" s="87"/>
      <c r="S1441" s="87"/>
      <c r="V1441" s="43">
        <f t="shared" si="641"/>
        <v>3.2990002412678565E-5</v>
      </c>
      <c r="W1441" s="43">
        <f t="shared" si="642"/>
        <v>4.4734576326021305E-3</v>
      </c>
      <c r="X1441" s="43">
        <f t="shared" si="643"/>
        <v>2.4104845206590949E-5</v>
      </c>
      <c r="Y1441" s="22">
        <f>X1441+W1441+SUM($V$1406:V1441)</f>
        <v>5.3952144106372444E-3</v>
      </c>
      <c r="Z1441" s="1">
        <f t="shared" si="652"/>
        <v>1.1278083428804915E-5</v>
      </c>
      <c r="AA1441" s="22">
        <f t="shared" si="644"/>
        <v>0.11890371610683223</v>
      </c>
      <c r="AB1441" s="44">
        <f t="shared" si="645"/>
        <v>16.12339186002739</v>
      </c>
      <c r="AC1441" s="44">
        <f t="shared" si="646"/>
        <v>2.5768348913756332</v>
      </c>
      <c r="AD1441" s="44">
        <f t="shared" si="647"/>
        <v>4.7022626065830355</v>
      </c>
      <c r="AE1441" s="44">
        <f t="shared" si="649"/>
        <v>2.5768348913756327</v>
      </c>
      <c r="AF1441" s="44">
        <f t="shared" si="650"/>
        <v>2.1252698802859831</v>
      </c>
      <c r="AG1441" s="44">
        <f t="shared" si="651"/>
        <v>1.5783492141963445E-4</v>
      </c>
      <c r="AH1441" s="45">
        <f>AD1441+AB1441+SUM($AA$1406:AA1441)</f>
        <v>24.199316893896825</v>
      </c>
      <c r="AI1441" s="45">
        <f>AD1441+AB1441+SUM($AA$1406:AA1441)</f>
        <v>24.199316893896825</v>
      </c>
    </row>
    <row r="1442" spans="4:37" ht="14.4" x14ac:dyDescent="0.3">
      <c r="D1442" s="83"/>
      <c r="E1442" s="89">
        <v>41192.473611111112</v>
      </c>
      <c r="F1442" s="86">
        <f t="shared" si="648"/>
        <v>1308.8562500000044</v>
      </c>
      <c r="G1442" s="86">
        <v>3936</v>
      </c>
      <c r="H1442" s="86">
        <v>2.9</v>
      </c>
      <c r="I1442" s="86"/>
      <c r="J1442" s="86"/>
      <c r="K1442" s="86"/>
      <c r="L1442" s="79">
        <v>1037</v>
      </c>
      <c r="M1442" s="86"/>
      <c r="N1442" s="42">
        <v>6.44</v>
      </c>
      <c r="O1442" s="90"/>
      <c r="P1442" s="90"/>
      <c r="Q1442" s="90"/>
      <c r="R1442" s="87"/>
      <c r="S1442" s="87"/>
      <c r="V1442" s="43">
        <f t="shared" si="641"/>
        <v>9.2079891238467579E-6</v>
      </c>
      <c r="W1442" s="43">
        <f t="shared" si="642"/>
        <v>1.2486070389361094E-3</v>
      </c>
      <c r="X1442" s="43">
        <f t="shared" si="643"/>
        <v>6.7280126178165323E-6</v>
      </c>
      <c r="Y1442" s="111">
        <f>Y1441</f>
        <v>5.3952144106372444E-3</v>
      </c>
      <c r="Z1442" s="1">
        <f t="shared" si="652"/>
        <v>3.3377493134299017E-6</v>
      </c>
      <c r="AA1442" s="22">
        <f t="shared" si="644"/>
        <v>1.249746385912443E-2</v>
      </c>
      <c r="AB1442" s="44">
        <f t="shared" si="645"/>
        <v>1.6946611397422509</v>
      </c>
      <c r="AC1442" s="44">
        <f t="shared" si="646"/>
        <v>0.27084015521401661</v>
      </c>
      <c r="AD1442" s="44">
        <f t="shared" si="647"/>
        <v>0.49423482214032333</v>
      </c>
      <c r="AE1442" s="44">
        <f t="shared" si="649"/>
        <v>0.2708401552140165</v>
      </c>
      <c r="AF1442" s="44">
        <f t="shared" si="650"/>
        <v>0.22337807756904585</v>
      </c>
      <c r="AG1442" s="44">
        <f t="shared" si="651"/>
        <v>1.6589357260940002E-5</v>
      </c>
      <c r="AH1442" s="45">
        <f>AD1442+AB1442+SUM($AA$1406:AA1442)</f>
        <v>5.5750558530281005</v>
      </c>
      <c r="AI1442" s="77">
        <f>AI1441</f>
        <v>24.199316893896825</v>
      </c>
    </row>
    <row r="1443" spans="4:37" ht="14.4" x14ac:dyDescent="0.3">
      <c r="D1443" s="83"/>
      <c r="E1443" s="89">
        <v>42279.420138888891</v>
      </c>
      <c r="F1443" s="86">
        <f t="shared" si="648"/>
        <v>2395.8027777777825</v>
      </c>
      <c r="G1443" s="86">
        <v>23332</v>
      </c>
      <c r="H1443" s="86">
        <v>0.99</v>
      </c>
      <c r="I1443" s="86"/>
      <c r="J1443" s="86">
        <v>8</v>
      </c>
      <c r="K1443" s="86"/>
      <c r="L1443" s="86">
        <v>1048</v>
      </c>
      <c r="M1443" s="86"/>
      <c r="N1443" s="42">
        <v>6.44</v>
      </c>
      <c r="O1443" s="90"/>
      <c r="P1443" s="90"/>
      <c r="Q1443" s="90"/>
      <c r="R1443" s="87"/>
      <c r="S1443" s="87"/>
      <c r="V1443" s="43">
        <f t="shared" si="641"/>
        <v>3.1767608405458349E-6</v>
      </c>
      <c r="W1443" s="43">
        <f t="shared" si="642"/>
        <v>4.3077005122102625E-4</v>
      </c>
      <c r="X1443" s="43">
        <f t="shared" si="643"/>
        <v>2.3211677089871335E-6</v>
      </c>
      <c r="Y1443" s="22">
        <f>X1443+W1443+SUM($V$1442:V1443)+$Y$1442</f>
        <v>5.84069037953165E-3</v>
      </c>
      <c r="Z1443" s="1">
        <f t="shared" si="652"/>
        <v>3.4974022758854828E-7</v>
      </c>
      <c r="AA1443" s="22">
        <f t="shared" si="644"/>
        <v>7.4868872658197402E-2</v>
      </c>
      <c r="AB1443" s="44">
        <f t="shared" si="645"/>
        <v>10.152249328372712</v>
      </c>
      <c r="AC1443" s="44">
        <f t="shared" si="646"/>
        <v>1.622528964277818</v>
      </c>
      <c r="AD1443" s="44">
        <f t="shared" si="647"/>
        <v>2.9608250425189171</v>
      </c>
      <c r="AE1443" s="44">
        <f t="shared" si="649"/>
        <v>1.6225289642778185</v>
      </c>
      <c r="AF1443" s="44">
        <f t="shared" si="650"/>
        <v>1.3381966959592013</v>
      </c>
      <c r="AG1443" s="44">
        <f t="shared" si="651"/>
        <v>9.9382281897447E-5</v>
      </c>
      <c r="AH1443" s="45">
        <f>AD1443+AB1443+SUM($AA$1406:AA1443)</f>
        <v>16.574103134695349</v>
      </c>
      <c r="AI1443" s="45">
        <f>AD1443+AB1443+SUM($AA$1442:AA1443)+$AI$1442-$AH$1442</f>
        <v>31.824701748277672</v>
      </c>
    </row>
    <row r="1444" spans="4:37" ht="14.4" x14ac:dyDescent="0.3">
      <c r="D1444" s="83"/>
      <c r="E1444" s="28">
        <v>42377.607638888891</v>
      </c>
      <c r="F1444" s="86">
        <f t="shared" si="648"/>
        <v>2493.9902777777825</v>
      </c>
      <c r="G1444" s="10">
        <v>15540</v>
      </c>
      <c r="H1444" s="10">
        <v>0.81</v>
      </c>
      <c r="J1444" s="10">
        <v>9</v>
      </c>
      <c r="L1444" s="17">
        <v>1024</v>
      </c>
      <c r="M1444" s="86"/>
      <c r="N1444" s="42">
        <v>6.44</v>
      </c>
      <c r="O1444" s="90"/>
      <c r="P1444" s="90"/>
      <c r="Q1444" s="90"/>
      <c r="R1444" s="87"/>
      <c r="S1444" s="87"/>
      <c r="V1444" s="43">
        <f t="shared" si="641"/>
        <v>2.5396450300546852E-6</v>
      </c>
      <c r="W1444" s="43">
        <f t="shared" si="642"/>
        <v>3.4437689035851654E-4</v>
      </c>
      <c r="X1444" s="43">
        <f t="shared" si="643"/>
        <v>1.855645524464385E-6</v>
      </c>
      <c r="Y1444" s="22">
        <f>X1444+W1444+SUM($V$1442:V1444)+$Y$1442</f>
        <v>5.756371341514673E-3</v>
      </c>
      <c r="Z1444" s="1">
        <f t="shared" si="652"/>
        <v>3.4513727826112756E-7</v>
      </c>
      <c r="AA1444" s="22">
        <f t="shared" si="644"/>
        <v>4.8723560206234327E-2</v>
      </c>
      <c r="AB1444" s="44">
        <f t="shared" si="645"/>
        <v>6.6069344150263536</v>
      </c>
      <c r="AC1444" s="44">
        <f t="shared" si="646"/>
        <v>1.0559179652439115</v>
      </c>
      <c r="AD1444" s="44">
        <f t="shared" si="647"/>
        <v>1.9268613523527061</v>
      </c>
      <c r="AE1444" s="44">
        <f t="shared" ref="AE1444" si="653">AD1444/(1+($A$28/(10^-N1444))+(($A$28*$A$29)/(10^-N1444)^2))*1</f>
        <v>1.0559179652439115</v>
      </c>
      <c r="AF1444" s="44">
        <f t="shared" ref="AF1444" si="654">AD1444/(1+($A$28/(10^-N1444))+(($A$28*$A$29)/(10^-N1444)^2))*($A$28/(10^-N1444))</f>
        <v>0.87087871058270916</v>
      </c>
      <c r="AG1444" s="44">
        <f t="shared" ref="AG1444" si="655">AD1444/(1+($A$28/(10^-N1444))+(($A$28*$A$29)/(10^-N1444)^2))*(($A$28*$A$29)/(10^-N1444)^2)</f>
        <v>6.46765260854109E-5</v>
      </c>
      <c r="AH1444" s="45">
        <f>AD1444+AB1444+SUM($AA$1406:AA1444)</f>
        <v>12.043548091389017</v>
      </c>
      <c r="AI1444" s="45">
        <f>AD1444+AB1444+SUM($AA$1442:AA1444)+$AI$1442-$AH$1442</f>
        <v>27.294146704971343</v>
      </c>
    </row>
    <row r="1445" spans="4:37" ht="14.4" x14ac:dyDescent="0.3">
      <c r="D1445" s="83"/>
      <c r="E1445" s="28">
        <v>42480.547222222223</v>
      </c>
      <c r="F1445" s="86">
        <f t="shared" si="648"/>
        <v>2596.9298611111153</v>
      </c>
      <c r="G1445" s="10">
        <v>22906</v>
      </c>
      <c r="H1445" s="10">
        <v>2.25</v>
      </c>
      <c r="J1445" s="10">
        <v>21</v>
      </c>
      <c r="L1445" s="17">
        <v>1089</v>
      </c>
      <c r="M1445" s="86"/>
      <c r="N1445" s="42">
        <v>6.44</v>
      </c>
      <c r="O1445" s="90"/>
      <c r="P1445" s="90"/>
      <c r="Q1445" s="90"/>
      <c r="R1445" s="87"/>
      <c r="S1445" s="87"/>
      <c r="V1445" s="43">
        <f t="shared" si="641"/>
        <v>7.5023693514799041E-6</v>
      </c>
      <c r="W1445" s="43">
        <f t="shared" si="642"/>
        <v>1.0173243098969848E-3</v>
      </c>
      <c r="X1445" s="43">
        <f t="shared" si="643"/>
        <v>5.4817653432663715E-6</v>
      </c>
      <c r="Y1445" s="22">
        <f>X1445+W1445+SUM($V$1442:V1445)+$Y$1442</f>
        <v>6.4404472502234229E-3</v>
      </c>
      <c r="Z1445" s="1">
        <f t="shared" si="652"/>
        <v>5.6698431014315003E-7</v>
      </c>
      <c r="AA1445" s="22">
        <f t="shared" si="644"/>
        <v>7.6377454384443863E-2</v>
      </c>
      <c r="AB1445" s="44">
        <f t="shared" si="645"/>
        <v>10.356813618889037</v>
      </c>
      <c r="AC1445" s="44">
        <f t="shared" si="646"/>
        <v>1.6552223581932022</v>
      </c>
      <c r="AD1445" s="44">
        <f t="shared" si="647"/>
        <v>3.02048463662218</v>
      </c>
      <c r="AE1445" s="44">
        <f t="shared" ref="AE1445:AE1446" si="656">AD1445/(1+($A$28/(10^-N1445))+(($A$28*$A$29)/(10^-N1445)^2))*1</f>
        <v>1.6552223581932015</v>
      </c>
      <c r="AF1445" s="44">
        <f t="shared" ref="AF1445:AF1446" si="657">AD1445/(1+($A$28/(10^-N1445))+(($A$28*$A$29)/(10^-N1445)^2))*($A$28/(10^-N1445))</f>
        <v>1.3651608936286903</v>
      </c>
      <c r="AG1445" s="44">
        <f t="shared" ref="AG1445:AG1446" si="658">AD1445/(1+($A$28/(10^-N1445))+(($A$28*$A$29)/(10^-N1445)^2))*(($A$28*$A$29)/(10^-N1445)^2)</f>
        <v>1.013848002880688E-4</v>
      </c>
      <c r="AH1445" s="45">
        <f>AD1445+AB1445+SUM($AA$1406:AA1445)</f>
        <v>16.963428033905618</v>
      </c>
      <c r="AI1445" s="45">
        <f>AD1445+AB1445+SUM($AA$1442:AA1445)+$AI$1442-$AH$1442</f>
        <v>32.214026647487941</v>
      </c>
    </row>
    <row r="1446" spans="4:37" ht="14.4" x14ac:dyDescent="0.3">
      <c r="D1446" s="83"/>
      <c r="E1446" s="28">
        <v>42612.500694444447</v>
      </c>
      <c r="F1446" s="86">
        <f t="shared" si="648"/>
        <v>2728.8833333333387</v>
      </c>
      <c r="G1446" s="10">
        <v>24179</v>
      </c>
      <c r="H1446" s="10">
        <v>2.62</v>
      </c>
      <c r="J1446" s="10">
        <v>18</v>
      </c>
      <c r="L1446" s="17">
        <v>1067</v>
      </c>
      <c r="M1446" s="86"/>
      <c r="N1446" s="42">
        <v>6.44</v>
      </c>
      <c r="O1446" s="90"/>
      <c r="P1446" s="90"/>
      <c r="Q1446" s="90"/>
      <c r="R1446" s="87"/>
      <c r="S1446" s="87"/>
      <c r="V1446" s="43">
        <f t="shared" si="641"/>
        <v>8.5596055981373883E-6</v>
      </c>
      <c r="W1446" s="43">
        <f t="shared" si="642"/>
        <v>1.1606859713455431E-3</v>
      </c>
      <c r="X1446" s="43">
        <f t="shared" si="643"/>
        <v>6.2542574381042219E-6</v>
      </c>
      <c r="Y1446" s="22">
        <f>X1446+W1446+SUM($V$1442:V1446)+$Y$1442</f>
        <v>6.5931410093649561E-3</v>
      </c>
      <c r="Z1446" s="1">
        <f>LINEST(Y1444:Y1446,E1444:E1446,TRUE,TRUE)</f>
        <v>3.4516459045215845E-6</v>
      </c>
      <c r="AA1446" s="22">
        <f t="shared" si="644"/>
        <v>7.8993398380673249E-2</v>
      </c>
      <c r="AB1446" s="44">
        <f t="shared" si="645"/>
        <v>10.711536679833545</v>
      </c>
      <c r="AC1446" s="44">
        <f t="shared" si="646"/>
        <v>1.7119140746851573</v>
      </c>
      <c r="AD1446" s="44">
        <f t="shared" si="647"/>
        <v>3.1239368754347394</v>
      </c>
      <c r="AE1446" s="44">
        <f t="shared" si="656"/>
        <v>1.7119140746851567</v>
      </c>
      <c r="AF1446" s="44">
        <f t="shared" si="657"/>
        <v>1.4119179434984024</v>
      </c>
      <c r="AG1446" s="44">
        <f t="shared" si="658"/>
        <v>1.048572511802853E-4</v>
      </c>
      <c r="AH1446" s="45">
        <f>AD1446+AB1446+SUM($AA$1406:AA1446)</f>
        <v>17.500596732043359</v>
      </c>
      <c r="AI1446" s="45">
        <f>AD1446+AB1446+SUM($AA$1442:AA1446)+$AI$1442-$AH$1442</f>
        <v>32.751195345625675</v>
      </c>
      <c r="AJ1446" s="1">
        <f>LINEST(AI1444:AI1446,F1444:F1446,TRUE,TRUE)</f>
        <v>2.2350167160866071E-2</v>
      </c>
      <c r="AK1446" s="1">
        <f>AJ1446/Z1446</f>
        <v>6475.2201642665077</v>
      </c>
    </row>
    <row r="1447" spans="4:37" ht="14.4" x14ac:dyDescent="0.3">
      <c r="D1447" s="16" t="s">
        <v>410</v>
      </c>
      <c r="E1447" s="28">
        <v>42642.458333333336</v>
      </c>
      <c r="F1447" s="86">
        <f t="shared" si="648"/>
        <v>2758.8409722222277</v>
      </c>
      <c r="M1447" s="86"/>
      <c r="N1447" s="42">
        <v>6.44</v>
      </c>
      <c r="O1447" s="90"/>
      <c r="P1447" s="90"/>
      <c r="Q1447" s="90"/>
      <c r="R1447" s="87"/>
      <c r="S1447" s="87"/>
      <c r="V1447" s="43"/>
      <c r="W1447" s="43"/>
      <c r="X1447" s="43"/>
      <c r="Y1447" s="22"/>
      <c r="Z1447" s="22"/>
      <c r="AA1447" s="22"/>
      <c r="AB1447" s="44"/>
      <c r="AC1447" s="44"/>
      <c r="AD1447" s="44"/>
      <c r="AE1447" s="44"/>
      <c r="AF1447" s="44"/>
      <c r="AG1447" s="44"/>
      <c r="AH1447" s="45"/>
      <c r="AI1447" s="45"/>
    </row>
    <row r="1448" spans="4:37" ht="14.4" x14ac:dyDescent="0.3">
      <c r="D1448" s="83"/>
      <c r="E1448" s="28">
        <v>42760.634722222225</v>
      </c>
      <c r="F1448" s="86">
        <f t="shared" si="648"/>
        <v>2877.0173611111168</v>
      </c>
      <c r="G1448" s="10">
        <v>15386</v>
      </c>
      <c r="H1448" s="10">
        <v>2.35</v>
      </c>
      <c r="J1448" s="10">
        <v>17</v>
      </c>
      <c r="K1448" s="17">
        <v>5</v>
      </c>
      <c r="L1448" s="17">
        <v>1048</v>
      </c>
      <c r="M1448" s="86"/>
      <c r="N1448" s="42">
        <v>6.44</v>
      </c>
      <c r="O1448" s="90"/>
      <c r="P1448" s="90"/>
      <c r="Q1448" s="90"/>
      <c r="R1448" s="87"/>
      <c r="S1448" s="87"/>
      <c r="V1448" s="43"/>
      <c r="W1448" s="43"/>
      <c r="X1448" s="43"/>
      <c r="Y1448" s="22"/>
      <c r="Z1448" s="22"/>
      <c r="AA1448" s="22"/>
      <c r="AB1448" s="44"/>
      <c r="AC1448" s="44"/>
      <c r="AD1448" s="44"/>
      <c r="AE1448" s="44"/>
      <c r="AF1448" s="44"/>
      <c r="AG1448" s="44"/>
      <c r="AH1448" s="45"/>
      <c r="AI1448" s="45"/>
    </row>
    <row r="1449" spans="4:37" ht="14.4" x14ac:dyDescent="0.3">
      <c r="D1449" s="19" t="s">
        <v>164</v>
      </c>
      <c r="E1449" s="28">
        <v>42828.451388888891</v>
      </c>
      <c r="F1449" s="86">
        <f t="shared" si="648"/>
        <v>2944.8340277777825</v>
      </c>
      <c r="G1449" s="10">
        <v>13829</v>
      </c>
      <c r="H1449" s="10">
        <v>2.06</v>
      </c>
      <c r="J1449" s="10">
        <v>20</v>
      </c>
      <c r="K1449" s="17">
        <v>5</v>
      </c>
      <c r="L1449" s="17">
        <v>1082</v>
      </c>
      <c r="M1449" s="86"/>
      <c r="N1449" s="42">
        <v>6.44</v>
      </c>
      <c r="O1449" s="90"/>
      <c r="P1449" s="90"/>
      <c r="Q1449" s="90"/>
      <c r="R1449" s="87"/>
      <c r="S1449" s="87"/>
      <c r="V1449" s="43"/>
      <c r="W1449" s="43"/>
      <c r="X1449" s="43"/>
      <c r="Y1449" s="22"/>
      <c r="Z1449" s="22"/>
      <c r="AA1449" s="22"/>
      <c r="AB1449" s="44"/>
      <c r="AC1449" s="44"/>
      <c r="AD1449" s="44"/>
      <c r="AE1449" s="44"/>
      <c r="AF1449" s="44"/>
      <c r="AG1449" s="44"/>
      <c r="AH1449" s="45"/>
      <c r="AI1449" s="45"/>
    </row>
    <row r="1450" spans="4:37" ht="14.4" x14ac:dyDescent="0.3">
      <c r="D1450" s="19"/>
      <c r="E1450" s="28">
        <v>42828.606944444444</v>
      </c>
      <c r="F1450" s="86">
        <f t="shared" si="648"/>
        <v>2944.9895833333358</v>
      </c>
      <c r="G1450" s="10">
        <v>3024</v>
      </c>
      <c r="H1450" s="10">
        <v>0.81</v>
      </c>
      <c r="J1450" s="10">
        <v>49</v>
      </c>
      <c r="L1450" s="17">
        <v>1040</v>
      </c>
      <c r="M1450" s="86"/>
      <c r="N1450" s="42">
        <v>6.44</v>
      </c>
      <c r="O1450" s="90"/>
      <c r="P1450" s="90"/>
      <c r="Q1450" s="90"/>
      <c r="R1450" s="87"/>
      <c r="S1450" s="87"/>
      <c r="V1450" s="43"/>
      <c r="W1450" s="43"/>
      <c r="X1450" s="43"/>
      <c r="Y1450" s="22"/>
      <c r="Z1450" s="22"/>
      <c r="AA1450" s="22"/>
      <c r="AB1450" s="44"/>
      <c r="AC1450" s="44"/>
      <c r="AD1450" s="44"/>
      <c r="AE1450" s="44"/>
      <c r="AF1450" s="44"/>
      <c r="AG1450" s="44"/>
      <c r="AH1450" s="45"/>
      <c r="AI1450" s="45"/>
    </row>
    <row r="1451" spans="4:37" ht="14.4" x14ac:dyDescent="0.3">
      <c r="D1451" s="83"/>
      <c r="E1451" s="28">
        <v>42969.461111111108</v>
      </c>
      <c r="F1451" s="86">
        <f t="shared" si="648"/>
        <v>3085.84375</v>
      </c>
      <c r="G1451" s="10">
        <v>8089</v>
      </c>
      <c r="H1451" s="10">
        <v>0.89</v>
      </c>
      <c r="J1451" s="10">
        <v>17</v>
      </c>
      <c r="L1451" s="17">
        <v>1047</v>
      </c>
      <c r="M1451" s="86"/>
      <c r="N1451" s="42"/>
      <c r="O1451" s="90"/>
      <c r="P1451" s="90"/>
      <c r="Q1451" s="90"/>
      <c r="R1451" s="87"/>
      <c r="S1451" s="87"/>
      <c r="V1451" s="43"/>
      <c r="W1451" s="43"/>
      <c r="X1451" s="43"/>
      <c r="Y1451" s="22"/>
      <c r="Z1451" s="22"/>
      <c r="AA1451" s="22"/>
      <c r="AB1451" s="44"/>
      <c r="AC1451" s="44"/>
      <c r="AD1451" s="44"/>
      <c r="AE1451" s="44"/>
      <c r="AF1451" s="44"/>
      <c r="AG1451" s="44"/>
      <c r="AH1451" s="45"/>
      <c r="AI1451" s="45"/>
    </row>
    <row r="1452" spans="4:37" ht="14.4" x14ac:dyDescent="0.3">
      <c r="D1452" s="83"/>
      <c r="E1452" s="28">
        <v>43055.579861111109</v>
      </c>
      <c r="F1452" s="86">
        <f t="shared" si="648"/>
        <v>3171.9625000000015</v>
      </c>
      <c r="G1452" s="10">
        <v>8219</v>
      </c>
      <c r="H1452" s="10">
        <v>1.41</v>
      </c>
      <c r="J1452" s="10">
        <v>31</v>
      </c>
      <c r="L1452" s="17">
        <v>1032</v>
      </c>
      <c r="M1452" s="86"/>
      <c r="N1452" s="42"/>
      <c r="O1452" s="90"/>
      <c r="P1452" s="90"/>
      <c r="Q1452" s="90"/>
      <c r="R1452" s="87"/>
      <c r="S1452" s="87"/>
      <c r="V1452" s="43"/>
      <c r="W1452" s="43"/>
      <c r="X1452" s="43"/>
      <c r="Y1452" s="22"/>
      <c r="Z1452" s="22"/>
      <c r="AA1452" s="22"/>
      <c r="AB1452" s="44"/>
      <c r="AC1452" s="44"/>
      <c r="AD1452" s="44"/>
      <c r="AE1452" s="44"/>
      <c r="AF1452" s="44"/>
      <c r="AG1452" s="44"/>
      <c r="AH1452" s="45"/>
      <c r="AI1452" s="45"/>
    </row>
    <row r="1453" spans="4:37" ht="14.4" x14ac:dyDescent="0.3">
      <c r="D1453" s="83"/>
      <c r="E1453" s="28">
        <v>43122.492361111108</v>
      </c>
      <c r="F1453" s="86"/>
      <c r="G1453" s="10">
        <v>8768.9</v>
      </c>
      <c r="H1453" s="10">
        <v>1.1100000000000001</v>
      </c>
      <c r="J1453" s="10">
        <v>79</v>
      </c>
      <c r="L1453" s="17">
        <v>1020</v>
      </c>
      <c r="M1453" s="86"/>
      <c r="N1453" s="42"/>
      <c r="O1453" s="90"/>
      <c r="P1453" s="90"/>
      <c r="Q1453" s="90"/>
      <c r="R1453" s="87"/>
      <c r="S1453" s="87"/>
      <c r="V1453" s="43"/>
      <c r="W1453" s="43"/>
      <c r="X1453" s="43"/>
      <c r="Y1453" s="22"/>
      <c r="Z1453" s="22"/>
      <c r="AA1453" s="22"/>
      <c r="AB1453" s="44"/>
      <c r="AC1453" s="44"/>
      <c r="AD1453" s="44"/>
      <c r="AE1453" s="44"/>
      <c r="AF1453" s="44"/>
      <c r="AG1453" s="44"/>
      <c r="AH1453" s="45"/>
      <c r="AI1453" s="45"/>
    </row>
    <row r="1454" spans="4:37" ht="14.4" x14ac:dyDescent="0.3">
      <c r="D1454" s="83"/>
      <c r="E1454" s="28"/>
      <c r="F1454" s="86"/>
      <c r="M1454" s="86"/>
      <c r="N1454" s="42"/>
      <c r="O1454" s="90"/>
      <c r="P1454" s="90"/>
      <c r="Q1454" s="90"/>
      <c r="R1454" s="87"/>
      <c r="S1454" s="87"/>
      <c r="V1454" s="43"/>
      <c r="W1454" s="43"/>
      <c r="X1454" s="43"/>
      <c r="Y1454" s="22"/>
      <c r="Z1454" s="22"/>
      <c r="AA1454" s="22"/>
      <c r="AB1454" s="44"/>
      <c r="AC1454" s="44"/>
      <c r="AD1454" s="44"/>
      <c r="AE1454" s="44"/>
      <c r="AF1454" s="44"/>
      <c r="AG1454" s="44"/>
      <c r="AH1454" s="45"/>
      <c r="AI1454" s="45"/>
    </row>
    <row r="1455" spans="4:37" ht="14.4" x14ac:dyDescent="0.3">
      <c r="D1455" s="83"/>
      <c r="E1455" s="28"/>
      <c r="F1455" s="86"/>
      <c r="M1455" s="86"/>
      <c r="N1455" s="42"/>
      <c r="O1455" s="90"/>
      <c r="P1455" s="90"/>
      <c r="Q1455" s="90"/>
      <c r="R1455" s="87"/>
      <c r="S1455" s="87"/>
      <c r="V1455" s="43"/>
      <c r="W1455" s="43"/>
      <c r="X1455" s="43"/>
      <c r="Y1455" s="22"/>
      <c r="Z1455" s="22"/>
      <c r="AA1455" s="22"/>
      <c r="AB1455" s="44"/>
      <c r="AC1455" s="44"/>
      <c r="AD1455" s="44"/>
      <c r="AE1455" s="44"/>
      <c r="AF1455" s="44"/>
      <c r="AG1455" s="44"/>
      <c r="AH1455" s="45"/>
      <c r="AI1455" s="45"/>
    </row>
    <row r="1456" spans="4:37" ht="15" thickBot="1" x14ac:dyDescent="0.35">
      <c r="D1456" s="18" t="s">
        <v>343</v>
      </c>
      <c r="E1456" s="28">
        <f>E1457-1</f>
        <v>39883.62777777778</v>
      </c>
      <c r="F1456" s="10"/>
      <c r="G1456" s="86"/>
      <c r="H1456" s="86"/>
      <c r="I1456" s="86"/>
      <c r="J1456" s="86"/>
      <c r="K1456" s="86"/>
      <c r="L1456" s="86"/>
      <c r="M1456" s="86"/>
      <c r="N1456" s="42"/>
      <c r="O1456" s="90"/>
      <c r="P1456" s="90"/>
      <c r="Q1456" s="90"/>
      <c r="R1456" s="87"/>
      <c r="S1456" s="87"/>
      <c r="V1456" s="43"/>
      <c r="W1456" s="43"/>
      <c r="X1456" s="43"/>
      <c r="Y1456" s="22"/>
      <c r="Z1456" s="22"/>
      <c r="AA1456" s="22"/>
      <c r="AB1456" s="44"/>
      <c r="AC1456" s="44"/>
      <c r="AD1456" s="44"/>
      <c r="AE1456" s="44"/>
      <c r="AF1456" s="44"/>
      <c r="AG1456" s="44"/>
      <c r="AH1456" s="45"/>
      <c r="AI1456" s="45"/>
    </row>
    <row r="1457" spans="4:35" ht="15" thickBot="1" x14ac:dyDescent="0.35">
      <c r="D1457" s="83"/>
      <c r="E1457" s="28">
        <v>39884.62777777778</v>
      </c>
      <c r="F1457" s="10">
        <f>E1457-E$1456</f>
        <v>1</v>
      </c>
      <c r="G1457" s="10">
        <v>643</v>
      </c>
      <c r="H1457" s="10">
        <v>0.66800000000000004</v>
      </c>
      <c r="I1457" s="86"/>
      <c r="J1457" s="10">
        <v>846</v>
      </c>
      <c r="K1457" s="86"/>
      <c r="L1457" s="79">
        <v>1037</v>
      </c>
      <c r="M1457" s="86"/>
      <c r="N1457" s="114">
        <v>7.2</v>
      </c>
      <c r="O1457" s="37">
        <v>91.8</v>
      </c>
      <c r="P1457" s="38">
        <v>20.350000000000001</v>
      </c>
      <c r="Q1457" s="39">
        <f>P1457-S1457</f>
        <v>11.509960000000001</v>
      </c>
      <c r="R1457" s="18">
        <v>43.44</v>
      </c>
      <c r="S1457" s="40">
        <f>R1457*P1457/100</f>
        <v>8.8400400000000001</v>
      </c>
      <c r="T1457" s="40">
        <f>Q1457/$A$18+S1457</f>
        <v>13.635856666666667</v>
      </c>
      <c r="U1457" s="40">
        <f>$A$16-T1457</f>
        <v>103.36414333333333</v>
      </c>
      <c r="V1457" s="43">
        <f t="shared" ref="V1457:V1503" si="659">($A$15*L1457/1000/$A$13*H1457)/$Q$1457</f>
        <v>1.958689212376345E-6</v>
      </c>
      <c r="W1457" s="43">
        <f t="shared" ref="W1457:W1503" si="660">($U$1457*L1457/1000/$A$13*H1457)/$Q$1457</f>
        <v>2.6994430999136297E-4</v>
      </c>
      <c r="X1457" s="43">
        <f t="shared" ref="X1457:X1503" si="661">($A$46*$S$1457*H1457*L1457/1000000)/$Q$1457</f>
        <v>1.1637933201296703E-6</v>
      </c>
      <c r="Y1457" s="22">
        <f>X1457+W1457+SUM($V$1457:V1457)</f>
        <v>2.7306679252386899E-4</v>
      </c>
      <c r="Z1457" s="22"/>
      <c r="AA1457" s="22">
        <f t="shared" ref="AA1457:AA1493" si="662">($A$15*L1457/1000/$A$13*G1457)/$Q$1457</f>
        <v>1.8853849753862121E-3</v>
      </c>
      <c r="AB1457" s="44">
        <f t="shared" ref="AB1457:AB1493" si="663">($U$1457*L1457/1000/$A$13*G1457)/$Q$1457</f>
        <v>0.25984160377911136</v>
      </c>
      <c r="AC1457" s="44">
        <f t="shared" ref="AC1457:AC1493" si="664">($A$14*$S$1457/1000*G1457/1000000*L1457/1000*1000000)/$Q$1457</f>
        <v>3.3226112824730092E-2</v>
      </c>
      <c r="AD1457" s="44">
        <f t="shared" ref="AD1457:AD1493" si="665">($A$14*((L1457/1000)*G1457/10^6)*(1+($A$28/(10^-N1457))+(($A$28*$A$29)/(10^-N1457)^2))*1000000)*$S$1457/1000/$Q$1457</f>
        <v>0.19098454764133432</v>
      </c>
      <c r="AE1457" s="44">
        <f>AD1457/(1+($A$28/(10^-N1457))+(($A$28*$A$29)/(10^-N1457)^2))*1</f>
        <v>3.3226112824730092E-2</v>
      </c>
      <c r="AF1457" s="44">
        <f>AD1457/(1+($A$28/(10^-N1457))+(($A$28*$A$29)/(10^-N1457)^2))*($A$28/(10^-N1457))</f>
        <v>0.1576910447258151</v>
      </c>
      <c r="AG1457" s="44">
        <f>AD1457/(1+($A$28/(10^-N1457))+(($A$28*$A$29)/(10^-N1457)^2))*(($A$28*$A$29)/(10^-N1457)^2)</f>
        <v>6.7390090789130151E-5</v>
      </c>
      <c r="AH1457" s="45">
        <f>AD1457+AB1457+SUM($AA$1457:AA1457)</f>
        <v>0.45271153639583189</v>
      </c>
      <c r="AI1457" s="45">
        <f>AD1457+AB1457+SUM($AA$1457:AA1457)</f>
        <v>0.45271153639583189</v>
      </c>
    </row>
    <row r="1458" spans="4:35" ht="14.4" x14ac:dyDescent="0.3">
      <c r="D1458" s="83"/>
      <c r="E1458" s="28">
        <v>39891.615277777775</v>
      </c>
      <c r="F1458" s="10">
        <f t="shared" ref="F1458:F1502" si="666">E1458-E$1456</f>
        <v>7.9874999999956344</v>
      </c>
      <c r="G1458" s="10">
        <v>2142</v>
      </c>
      <c r="H1458" s="10">
        <v>1.28</v>
      </c>
      <c r="I1458" s="86"/>
      <c r="J1458" s="10">
        <v>1074</v>
      </c>
      <c r="K1458" s="86"/>
      <c r="L1458" s="79">
        <v>1037</v>
      </c>
      <c r="M1458" s="86"/>
      <c r="N1458" s="114">
        <v>7.2</v>
      </c>
      <c r="O1458" s="90"/>
      <c r="P1458" s="90"/>
      <c r="Q1458" s="90"/>
      <c r="R1458" s="87"/>
      <c r="S1458" s="87"/>
      <c r="V1458" s="43">
        <f t="shared" si="659"/>
        <v>3.7531769338947925E-6</v>
      </c>
      <c r="W1458" s="43">
        <f t="shared" si="660"/>
        <v>5.1725855806728231E-4</v>
      </c>
      <c r="X1458" s="43">
        <f t="shared" si="661"/>
        <v>2.2300231283921825E-6</v>
      </c>
      <c r="Y1458" s="22">
        <f>X1458+W1458+SUM($V$1457:V1458)</f>
        <v>5.2520044734194569E-4</v>
      </c>
      <c r="Z1458" s="22"/>
      <c r="AA1458" s="22">
        <f t="shared" si="662"/>
        <v>6.2807070253145664E-3</v>
      </c>
      <c r="AB1458" s="44">
        <f t="shared" si="663"/>
        <v>0.86559986826571778</v>
      </c>
      <c r="AC1458" s="44">
        <f t="shared" si="664"/>
        <v>0.11068481130726573</v>
      </c>
      <c r="AD1458" s="44">
        <f t="shared" si="665"/>
        <v>0.63621913071187886</v>
      </c>
      <c r="AE1458" s="44">
        <f t="shared" ref="AE1458:AE1494" si="667">AD1458/(1+($A$28/(10^-N1458))+(($A$28*$A$29)/(10^-N1458)^2))*1</f>
        <v>0.11068481130726571</v>
      </c>
      <c r="AF1458" s="44">
        <f t="shared" ref="AF1458:AF1494" si="668">AD1458/(1+($A$28/(10^-N1458))+(($A$28*$A$29)/(10^-N1458)^2))*($A$28/(10^-N1458))</f>
        <v>0.52530982550963601</v>
      </c>
      <c r="AG1458" s="44">
        <f t="shared" ref="AG1458:AG1494" si="669">AD1458/(1+($A$28/(10^-N1458))+(($A$28*$A$29)/(10^-N1458)^2))*(($A$28*$A$29)/(10^-N1458)^2)</f>
        <v>2.2449389497716449E-4</v>
      </c>
      <c r="AH1458" s="45">
        <f>AD1458+AB1458+SUM($AA$1457:AA1458)</f>
        <v>1.5099850909782975</v>
      </c>
      <c r="AI1458" s="45">
        <f>AD1458+AB1458+SUM($AA$1457:AA1458)</f>
        <v>1.5099850909782975</v>
      </c>
    </row>
    <row r="1459" spans="4:35" ht="14.4" x14ac:dyDescent="0.3">
      <c r="D1459" s="83"/>
      <c r="E1459" s="28">
        <v>39898.470833333333</v>
      </c>
      <c r="F1459" s="10">
        <f t="shared" si="666"/>
        <v>14.843055555553292</v>
      </c>
      <c r="G1459" s="10">
        <v>7392</v>
      </c>
      <c r="H1459" s="10">
        <v>1.61</v>
      </c>
      <c r="I1459" s="86"/>
      <c r="J1459" s="10">
        <v>1291</v>
      </c>
      <c r="K1459" s="86"/>
      <c r="L1459" s="79">
        <v>1037</v>
      </c>
      <c r="M1459" s="86"/>
      <c r="N1459" s="114">
        <v>7.2</v>
      </c>
      <c r="O1459" s="90"/>
      <c r="P1459" s="90"/>
      <c r="Q1459" s="90"/>
      <c r="R1459" s="87"/>
      <c r="S1459" s="87"/>
      <c r="V1459" s="43">
        <f t="shared" si="659"/>
        <v>4.7207928621645441E-6</v>
      </c>
      <c r="W1459" s="43">
        <f t="shared" si="660"/>
        <v>6.5061428006900357E-4</v>
      </c>
      <c r="X1459" s="43">
        <f t="shared" si="661"/>
        <v>2.8049509661807924E-6</v>
      </c>
      <c r="Y1459" s="22">
        <f>X1459+W1459+SUM($V$1457:V1459)</f>
        <v>6.638518900436201E-4</v>
      </c>
      <c r="Z1459" s="22"/>
      <c r="AA1459" s="22">
        <f t="shared" si="662"/>
        <v>2.1674596793242427E-2</v>
      </c>
      <c r="AB1459" s="44">
        <f t="shared" si="663"/>
        <v>2.9871681728385555</v>
      </c>
      <c r="AC1459" s="44">
        <f t="shared" si="664"/>
        <v>0.38197111353095625</v>
      </c>
      <c r="AD1459" s="44">
        <f t="shared" si="665"/>
        <v>2.1955797452017785</v>
      </c>
      <c r="AE1459" s="44">
        <f t="shared" si="667"/>
        <v>0.38197111353095625</v>
      </c>
      <c r="AF1459" s="44">
        <f t="shared" si="668"/>
        <v>1.8128339076410973</v>
      </c>
      <c r="AG1459" s="44">
        <f t="shared" si="669"/>
        <v>7.7472402972511686E-4</v>
      </c>
      <c r="AH1459" s="45">
        <f>AD1459+AB1459+SUM($AA$1457:AA1459)</f>
        <v>5.2125886068342773</v>
      </c>
      <c r="AI1459" s="45">
        <f>AD1459+AB1459+SUM($AA$1457:AA1459)</f>
        <v>5.2125886068342773</v>
      </c>
    </row>
    <row r="1460" spans="4:35" ht="14.4" x14ac:dyDescent="0.3">
      <c r="D1460" s="83"/>
      <c r="E1460" s="28">
        <v>39913.751388888886</v>
      </c>
      <c r="F1460" s="10">
        <f t="shared" si="666"/>
        <v>30.123611111106584</v>
      </c>
      <c r="G1460" s="10">
        <v>13240</v>
      </c>
      <c r="H1460" s="10">
        <v>1.08</v>
      </c>
      <c r="I1460" s="86"/>
      <c r="J1460" s="10">
        <v>1646</v>
      </c>
      <c r="K1460" s="86"/>
      <c r="L1460" s="79">
        <v>1037</v>
      </c>
      <c r="M1460" s="86"/>
      <c r="N1460" s="114">
        <v>7.2</v>
      </c>
      <c r="O1460" s="90"/>
      <c r="P1460" s="90"/>
      <c r="Q1460" s="90"/>
      <c r="R1460" s="87"/>
      <c r="S1460" s="87"/>
      <c r="V1460" s="43">
        <f t="shared" si="659"/>
        <v>3.1667430379737316E-6</v>
      </c>
      <c r="W1460" s="43">
        <f t="shared" si="660"/>
        <v>4.3643690836926951E-4</v>
      </c>
      <c r="X1460" s="43">
        <f t="shared" si="661"/>
        <v>1.881582014580904E-6</v>
      </c>
      <c r="Y1460" s="22">
        <f>X1460+W1460+SUM($V$1457:V1460)</f>
        <v>4.5191789243025982E-4</v>
      </c>
      <c r="Z1460" s="1">
        <f t="shared" ref="Z1460:Z1496" si="670">LINEST(Y1457:Y1460,E1457:E1460,TRUE,TRUE)</f>
        <v>4.5559233990962709E-6</v>
      </c>
      <c r="AA1460" s="22">
        <f t="shared" si="662"/>
        <v>3.8821923909974264E-2</v>
      </c>
      <c r="AB1460" s="44">
        <f t="shared" si="663"/>
        <v>5.350393210008451</v>
      </c>
      <c r="AC1460" s="44">
        <f t="shared" si="664"/>
        <v>0.68415821741745952</v>
      </c>
      <c r="AD1460" s="44">
        <f t="shared" si="665"/>
        <v>3.9325589592088126</v>
      </c>
      <c r="AE1460" s="44">
        <f t="shared" si="667"/>
        <v>0.68415821741745941</v>
      </c>
      <c r="AF1460" s="44">
        <f t="shared" si="668"/>
        <v>3.2470131137943889</v>
      </c>
      <c r="AG1460" s="44">
        <f t="shared" si="669"/>
        <v>1.3876279969643596E-3</v>
      </c>
      <c r="AH1460" s="45">
        <f>AD1460+AB1460+SUM($AA$1457:AA1460)</f>
        <v>9.3516147819211817</v>
      </c>
      <c r="AI1460" s="45">
        <f>AD1460+AB1460+SUM($AA$1457:AA1460)</f>
        <v>9.3516147819211817</v>
      </c>
    </row>
    <row r="1461" spans="4:35" ht="14.4" x14ac:dyDescent="0.3">
      <c r="D1461" s="83"/>
      <c r="E1461" s="28">
        <v>39921.586111111108</v>
      </c>
      <c r="F1461" s="10">
        <f t="shared" si="666"/>
        <v>37.958333333328483</v>
      </c>
      <c r="G1461" s="10">
        <v>16554</v>
      </c>
      <c r="H1461" s="10">
        <v>1.33</v>
      </c>
      <c r="I1461" s="86"/>
      <c r="J1461" s="10">
        <v>1848</v>
      </c>
      <c r="K1461" s="86"/>
      <c r="L1461" s="79">
        <v>1037</v>
      </c>
      <c r="M1461" s="86"/>
      <c r="N1461" s="114">
        <v>7.2</v>
      </c>
      <c r="O1461" s="90"/>
      <c r="P1461" s="90"/>
      <c r="Q1461" s="90"/>
      <c r="R1461" s="87"/>
      <c r="S1461" s="87"/>
      <c r="V1461" s="43">
        <f t="shared" si="659"/>
        <v>3.8997854078750583E-6</v>
      </c>
      <c r="W1461" s="43">
        <f t="shared" si="660"/>
        <v>5.3746397049178553E-4</v>
      </c>
      <c r="X1461" s="43">
        <f t="shared" si="661"/>
        <v>2.3171334068450023E-6</v>
      </c>
      <c r="Y1461" s="22">
        <f>X1461+W1461+SUM($V$1457:V1461)</f>
        <v>5.5728029135291494E-4</v>
      </c>
      <c r="Z1461" s="1">
        <f t="shared" si="670"/>
        <v>-2.0254861771416532E-6</v>
      </c>
      <c r="AA1461" s="22">
        <f t="shared" si="662"/>
        <v>4.8539133565386243E-2</v>
      </c>
      <c r="AB1461" s="44">
        <f t="shared" si="663"/>
        <v>6.689607945504525</v>
      </c>
      <c r="AC1461" s="44">
        <f t="shared" si="664"/>
        <v>0.85540446609732823</v>
      </c>
      <c r="AD1461" s="44">
        <f t="shared" si="665"/>
        <v>4.9168867832887226</v>
      </c>
      <c r="AE1461" s="44">
        <f t="shared" si="667"/>
        <v>0.85540446609732812</v>
      </c>
      <c r="AF1461" s="44">
        <f t="shared" si="668"/>
        <v>4.0597473629722298</v>
      </c>
      <c r="AG1461" s="44">
        <f t="shared" si="669"/>
        <v>1.7349542191652575E-3</v>
      </c>
      <c r="AH1461" s="45">
        <f>AD1461+AB1461+SUM($AA$1457:AA1461)</f>
        <v>11.723696475062551</v>
      </c>
      <c r="AI1461" s="45">
        <f>AD1461+AB1461+SUM($AA$1457:AA1461)</f>
        <v>11.723696475062551</v>
      </c>
    </row>
    <row r="1462" spans="4:35" ht="14.4" x14ac:dyDescent="0.3">
      <c r="D1462" s="83"/>
      <c r="E1462" s="28">
        <v>39941.48541666667</v>
      </c>
      <c r="F1462" s="10">
        <f t="shared" si="666"/>
        <v>57.857638888890506</v>
      </c>
      <c r="G1462" s="10">
        <v>22371.4</v>
      </c>
      <c r="H1462" s="10">
        <v>1.4</v>
      </c>
      <c r="I1462" s="86"/>
      <c r="J1462" s="10">
        <v>319</v>
      </c>
      <c r="K1462" s="86"/>
      <c r="L1462" s="79">
        <v>1037</v>
      </c>
      <c r="M1462" s="86"/>
      <c r="N1462" s="114">
        <v>7.2</v>
      </c>
      <c r="O1462" s="90"/>
      <c r="P1462" s="90"/>
      <c r="Q1462" s="90"/>
      <c r="R1462" s="87"/>
      <c r="S1462" s="87"/>
      <c r="V1462" s="43">
        <f t="shared" si="659"/>
        <v>4.1050372714474289E-6</v>
      </c>
      <c r="W1462" s="43">
        <f t="shared" si="660"/>
        <v>5.6575154788608998E-4</v>
      </c>
      <c r="X1462" s="43">
        <f t="shared" si="661"/>
        <v>2.4390877966789493E-6</v>
      </c>
      <c r="Y1462" s="22">
        <f>X1462+W1462+SUM($V$1457:V1462)</f>
        <v>5.8979486040850078E-4</v>
      </c>
      <c r="Z1462" s="1">
        <f t="shared" si="670"/>
        <v>-9.3404791182099486E-7</v>
      </c>
      <c r="AA1462" s="22">
        <f t="shared" si="662"/>
        <v>6.5596736296042166E-2</v>
      </c>
      <c r="AB1462" s="44">
        <f t="shared" si="663"/>
        <v>9.040467270270625</v>
      </c>
      <c r="AC1462" s="44">
        <f t="shared" si="664"/>
        <v>1.1560103583937276</v>
      </c>
      <c r="AD1462" s="44">
        <f t="shared" si="665"/>
        <v>6.6447771525713026</v>
      </c>
      <c r="AE1462" s="44">
        <f t="shared" si="667"/>
        <v>1.1560103583937276</v>
      </c>
      <c r="AF1462" s="44">
        <f t="shared" si="668"/>
        <v>5.4864221430468127</v>
      </c>
      <c r="AG1462" s="44">
        <f t="shared" si="669"/>
        <v>2.3446511307619695E-3</v>
      </c>
      <c r="AH1462" s="45">
        <f>AD1462+AB1462+SUM($AA$1457:AA1462)</f>
        <v>15.868042905407274</v>
      </c>
      <c r="AI1462" s="45">
        <f>AD1462+AB1462+SUM($AA$1457:AA1462)</f>
        <v>15.868042905407274</v>
      </c>
    </row>
    <row r="1463" spans="4:35" ht="14.4" x14ac:dyDescent="0.3">
      <c r="D1463" s="83"/>
      <c r="E1463" s="28">
        <v>39960.434027777781</v>
      </c>
      <c r="F1463" s="10">
        <f t="shared" si="666"/>
        <v>76.806250000001455</v>
      </c>
      <c r="G1463" s="10">
        <v>26599.4</v>
      </c>
      <c r="H1463" s="10">
        <v>3.68</v>
      </c>
      <c r="I1463" s="86"/>
      <c r="J1463" s="10">
        <v>675</v>
      </c>
      <c r="K1463" s="86"/>
      <c r="L1463" s="79">
        <v>1037</v>
      </c>
      <c r="M1463" s="86"/>
      <c r="N1463" s="114">
        <v>7.2</v>
      </c>
      <c r="O1463" s="90"/>
      <c r="P1463" s="90"/>
      <c r="Q1463" s="90"/>
      <c r="R1463" s="87"/>
      <c r="S1463" s="87"/>
      <c r="V1463" s="43">
        <f t="shared" si="659"/>
        <v>1.0790383684947529E-5</v>
      </c>
      <c r="W1463" s="43">
        <f t="shared" si="660"/>
        <v>1.4871183544434368E-3</v>
      </c>
      <c r="X1463" s="43">
        <f t="shared" si="661"/>
        <v>6.411316494127524E-6</v>
      </c>
      <c r="Y1463" s="22">
        <f>X1463+W1463+SUM($V$1457:V1463)</f>
        <v>1.5259242793482439E-3</v>
      </c>
      <c r="Z1463" s="1">
        <f t="shared" si="670"/>
        <v>2.1009016832414048E-5</v>
      </c>
      <c r="AA1463" s="22">
        <f t="shared" si="662"/>
        <v>7.79939488558134E-2</v>
      </c>
      <c r="AB1463" s="44">
        <f t="shared" si="663"/>
        <v>10.749036944886617</v>
      </c>
      <c r="AC1463" s="44">
        <f t="shared" si="664"/>
        <v>1.3744862604512065</v>
      </c>
      <c r="AD1463" s="44">
        <f t="shared" si="665"/>
        <v>7.9005822341071683</v>
      </c>
      <c r="AE1463" s="44">
        <f t="shared" si="667"/>
        <v>1.3744862604512065</v>
      </c>
      <c r="AF1463" s="44">
        <f t="shared" si="668"/>
        <v>6.5233082038566836</v>
      </c>
      <c r="AG1463" s="44">
        <f t="shared" si="669"/>
        <v>2.7877697992789875E-3</v>
      </c>
      <c r="AH1463" s="45">
        <f>AD1463+AB1463+SUM($AA$1457:AA1463)</f>
        <v>18.910411610414943</v>
      </c>
      <c r="AI1463" s="45">
        <f>AD1463+AB1463+SUM($AA$1457:AA1463)</f>
        <v>18.910411610414943</v>
      </c>
    </row>
    <row r="1464" spans="4:35" ht="14.4" x14ac:dyDescent="0.3">
      <c r="D1464" s="83"/>
      <c r="E1464" s="28">
        <v>39974.538194444445</v>
      </c>
      <c r="F1464" s="10">
        <f t="shared" si="666"/>
        <v>90.910416666665697</v>
      </c>
      <c r="G1464" s="10">
        <v>27826</v>
      </c>
      <c r="H1464" s="10">
        <v>3.77</v>
      </c>
      <c r="I1464" s="86"/>
      <c r="J1464" s="10">
        <v>884</v>
      </c>
      <c r="K1464" s="86"/>
      <c r="L1464" s="79">
        <v>1037</v>
      </c>
      <c r="M1464" s="86"/>
      <c r="N1464" s="114">
        <v>7.2</v>
      </c>
      <c r="O1464" s="90"/>
      <c r="P1464" s="90"/>
      <c r="Q1464" s="90"/>
      <c r="R1464" s="87"/>
      <c r="S1464" s="87"/>
      <c r="V1464" s="43">
        <f t="shared" si="659"/>
        <v>1.1054278938112008E-5</v>
      </c>
      <c r="W1464" s="43">
        <f t="shared" si="660"/>
        <v>1.5234880968075424E-3</v>
      </c>
      <c r="X1464" s="43">
        <f t="shared" si="661"/>
        <v>6.5681149953426004E-6</v>
      </c>
      <c r="Y1464" s="22">
        <f>X1464+W1464+SUM($V$1457:V1464)</f>
        <v>1.5735050991516765E-3</v>
      </c>
      <c r="Z1464" s="1">
        <f t="shared" si="670"/>
        <v>2.2487800761245727E-5</v>
      </c>
      <c r="AA1464" s="22">
        <f t="shared" si="662"/>
        <v>8.1590547939497271E-2</v>
      </c>
      <c r="AB1464" s="44">
        <f t="shared" si="663"/>
        <v>11.244716122484528</v>
      </c>
      <c r="AC1464" s="44">
        <f t="shared" si="664"/>
        <v>1.4378690753669359</v>
      </c>
      <c r="AD1464" s="44">
        <f t="shared" si="665"/>
        <v>8.264908277865894</v>
      </c>
      <c r="AE1464" s="44">
        <f t="shared" si="667"/>
        <v>1.4378690753669356</v>
      </c>
      <c r="AF1464" s="44">
        <f t="shared" si="668"/>
        <v>6.8241228779790539</v>
      </c>
      <c r="AG1464" s="44">
        <f t="shared" si="669"/>
        <v>2.916324519904099E-3</v>
      </c>
      <c r="AH1464" s="45">
        <f>AD1464+AB1464+SUM($AA$1457:AA1464)</f>
        <v>19.852007379711079</v>
      </c>
      <c r="AI1464" s="45">
        <f>AD1464+AB1464+SUM($AA$1457:AA1464)</f>
        <v>19.852007379711079</v>
      </c>
    </row>
    <row r="1465" spans="4:35" ht="14.4" x14ac:dyDescent="0.3">
      <c r="D1465" s="83"/>
      <c r="E1465" s="28">
        <v>39993.565972222219</v>
      </c>
      <c r="F1465" s="10">
        <f t="shared" si="666"/>
        <v>109.93819444443943</v>
      </c>
      <c r="G1465" s="10">
        <v>30660</v>
      </c>
      <c r="H1465" s="10">
        <v>3.59</v>
      </c>
      <c r="I1465" s="86"/>
      <c r="J1465" s="10">
        <v>1321</v>
      </c>
      <c r="K1465" s="86"/>
      <c r="L1465" s="79">
        <v>1037</v>
      </c>
      <c r="M1465" s="86"/>
      <c r="N1465" s="114">
        <v>7.2</v>
      </c>
      <c r="O1465" s="90"/>
      <c r="P1465" s="90"/>
      <c r="Q1465" s="90"/>
      <c r="R1465" s="87"/>
      <c r="S1465" s="87"/>
      <c r="V1465" s="43">
        <f t="shared" si="659"/>
        <v>1.0526488431783051E-5</v>
      </c>
      <c r="W1465" s="43">
        <f t="shared" si="660"/>
        <v>1.450748612079331E-3</v>
      </c>
      <c r="X1465" s="43">
        <f t="shared" si="661"/>
        <v>6.2545179929124485E-6</v>
      </c>
      <c r="Y1465" s="22">
        <f>X1465+W1465+SUM($V$1457:V1465)</f>
        <v>1.510978505852818E-3</v>
      </c>
      <c r="Z1465" s="1">
        <f t="shared" si="670"/>
        <v>1.6695999941969655E-5</v>
      </c>
      <c r="AA1465" s="22">
        <f t="shared" si="662"/>
        <v>8.9900316244698714E-2</v>
      </c>
      <c r="AB1465" s="44">
        <f t="shared" si="663"/>
        <v>12.389958898705371</v>
      </c>
      <c r="AC1465" s="44">
        <f t="shared" si="664"/>
        <v>1.5843120049863522</v>
      </c>
      <c r="AD1465" s="44">
        <f t="shared" si="665"/>
        <v>9.1066659886210104</v>
      </c>
      <c r="AE1465" s="44">
        <f t="shared" si="667"/>
        <v>1.5843120049863522</v>
      </c>
      <c r="AF1465" s="44">
        <f t="shared" si="668"/>
        <v>7.5191406396477305</v>
      </c>
      <c r="AG1465" s="44">
        <f t="shared" si="669"/>
        <v>3.2133439869280406E-3</v>
      </c>
      <c r="AH1465" s="45">
        <f>AD1465+AB1465+SUM($AA$1457:AA1465)</f>
        <v>21.928908182931739</v>
      </c>
      <c r="AI1465" s="45">
        <f>AD1465+AB1465+SUM($AA$1457:AA1465)</f>
        <v>21.928908182931739</v>
      </c>
    </row>
    <row r="1466" spans="4:35" ht="14.4" x14ac:dyDescent="0.3">
      <c r="D1466" s="83"/>
      <c r="E1466" s="28">
        <v>40007.619444444441</v>
      </c>
      <c r="F1466" s="10">
        <f t="shared" si="666"/>
        <v>123.99166666666133</v>
      </c>
      <c r="G1466" s="10">
        <v>30586</v>
      </c>
      <c r="H1466" s="10">
        <v>5.61</v>
      </c>
      <c r="I1466" s="86"/>
      <c r="J1466" s="10">
        <v>196</v>
      </c>
      <c r="K1466" s="86"/>
      <c r="L1466" s="79">
        <v>1037</v>
      </c>
      <c r="M1466" s="86"/>
      <c r="N1466" s="114">
        <v>7.2</v>
      </c>
      <c r="O1466" s="90"/>
      <c r="P1466" s="90"/>
      <c r="Q1466" s="90"/>
      <c r="R1466" s="87"/>
      <c r="S1466" s="87"/>
      <c r="V1466" s="43">
        <f t="shared" si="659"/>
        <v>1.6449470780585771E-5</v>
      </c>
      <c r="W1466" s="43">
        <f t="shared" si="660"/>
        <v>2.267047274029261E-3</v>
      </c>
      <c r="X1466" s="43">
        <f t="shared" si="661"/>
        <v>9.7737732424063628E-6</v>
      </c>
      <c r="Y1466" s="22">
        <f>X1466+W1466+SUM($V$1457:V1466)</f>
        <v>2.3472458938328276E-3</v>
      </c>
      <c r="Z1466" s="1">
        <f t="shared" si="670"/>
        <v>1.4504293056547261E-5</v>
      </c>
      <c r="AA1466" s="22">
        <f t="shared" si="662"/>
        <v>8.9683335703207911E-2</v>
      </c>
      <c r="AB1466" s="44">
        <f t="shared" si="663"/>
        <v>12.360054888317107</v>
      </c>
      <c r="AC1466" s="44">
        <f t="shared" si="664"/>
        <v>1.5804881599645333</v>
      </c>
      <c r="AD1466" s="44">
        <f t="shared" si="665"/>
        <v>9.0846864294834404</v>
      </c>
      <c r="AE1466" s="44">
        <f t="shared" si="667"/>
        <v>1.5804881599645328</v>
      </c>
      <c r="AF1466" s="44">
        <f t="shared" si="668"/>
        <v>7.5009926811567365</v>
      </c>
      <c r="AG1466" s="44">
        <f t="shared" si="669"/>
        <v>3.205588362171594E-3</v>
      </c>
      <c r="AH1466" s="45">
        <f>AD1466+AB1466+SUM($AA$1457:AA1466)</f>
        <v>21.966707949109111</v>
      </c>
      <c r="AI1466" s="45">
        <f>AD1466+AB1466+SUM($AA$1457:AA1466)</f>
        <v>21.966707949109111</v>
      </c>
    </row>
    <row r="1467" spans="4:35" ht="14.4" x14ac:dyDescent="0.3">
      <c r="D1467" s="83"/>
      <c r="E1467" s="28">
        <v>40021.481249999997</v>
      </c>
      <c r="F1467" s="10">
        <f t="shared" si="666"/>
        <v>137.85347222221753</v>
      </c>
      <c r="G1467" s="10">
        <v>31669.5</v>
      </c>
      <c r="H1467" s="10">
        <v>3.01</v>
      </c>
      <c r="I1467" s="86"/>
      <c r="J1467" s="10">
        <v>268</v>
      </c>
      <c r="K1467" s="86"/>
      <c r="L1467" s="79">
        <v>1037</v>
      </c>
      <c r="M1467" s="86"/>
      <c r="N1467" s="114">
        <v>7.2</v>
      </c>
      <c r="O1467" s="90"/>
      <c r="P1467" s="90"/>
      <c r="Q1467" s="90"/>
      <c r="R1467" s="87"/>
      <c r="S1467" s="87"/>
      <c r="V1467" s="43">
        <f t="shared" si="659"/>
        <v>8.825830133611973E-6</v>
      </c>
      <c r="W1467" s="43">
        <f t="shared" si="660"/>
        <v>1.2163658279550934E-3</v>
      </c>
      <c r="X1467" s="43">
        <f t="shared" si="661"/>
        <v>5.2440387628597417E-6</v>
      </c>
      <c r="Y1467" s="22">
        <f>X1467+W1467+SUM($V$1457:V1467)</f>
        <v>1.3008605434127254E-3</v>
      </c>
      <c r="Z1467" s="1">
        <f t="shared" si="670"/>
        <v>6.1917129356631584E-7</v>
      </c>
      <c r="AA1467" s="22">
        <f t="shared" si="662"/>
        <v>9.2860341334360261E-2</v>
      </c>
      <c r="AB1467" s="44">
        <f t="shared" si="663"/>
        <v>12.797906175556092</v>
      </c>
      <c r="AC1467" s="44">
        <f t="shared" si="664"/>
        <v>1.6364764853853651</v>
      </c>
      <c r="AD1467" s="44">
        <f t="shared" si="665"/>
        <v>9.4065087582072131</v>
      </c>
      <c r="AE1467" s="44">
        <f t="shared" si="667"/>
        <v>1.6364764853853651</v>
      </c>
      <c r="AF1467" s="44">
        <f t="shared" si="668"/>
        <v>7.7667131274404388</v>
      </c>
      <c r="AG1467" s="44">
        <f t="shared" si="669"/>
        <v>3.3191453814095761E-3</v>
      </c>
      <c r="AH1467" s="45">
        <f>AD1467+AB1467+SUM($AA$1457:AA1467)</f>
        <v>22.819241906406226</v>
      </c>
      <c r="AI1467" s="45">
        <f>AD1467+AB1467+SUM($AA$1457:AA1467)</f>
        <v>22.819241906406226</v>
      </c>
    </row>
    <row r="1468" spans="4:35" ht="14.4" x14ac:dyDescent="0.3">
      <c r="D1468" s="83"/>
      <c r="E1468" s="28">
        <v>40035.570833333331</v>
      </c>
      <c r="F1468" s="10">
        <f t="shared" si="666"/>
        <v>151.94305555555184</v>
      </c>
      <c r="G1468" s="10">
        <v>32734.6</v>
      </c>
      <c r="H1468" s="10">
        <v>4.79</v>
      </c>
      <c r="I1468" s="86"/>
      <c r="J1468" s="10">
        <v>464</v>
      </c>
      <c r="K1468" s="86"/>
      <c r="L1468" s="79">
        <v>1037</v>
      </c>
      <c r="M1468" s="86"/>
      <c r="N1468" s="114">
        <v>7.2</v>
      </c>
      <c r="O1468" s="90"/>
      <c r="P1468" s="90"/>
      <c r="Q1468" s="90"/>
      <c r="R1468" s="87"/>
      <c r="S1468" s="87"/>
      <c r="V1468" s="43">
        <f t="shared" si="659"/>
        <v>1.404509180730942E-5</v>
      </c>
      <c r="W1468" s="43">
        <f t="shared" si="660"/>
        <v>1.9356785102674081E-3</v>
      </c>
      <c r="X1468" s="43">
        <f t="shared" si="661"/>
        <v>8.3451646757801199E-6</v>
      </c>
      <c r="Y1468" s="22">
        <f>X1468+W1468+SUM($V$1457:V1468)</f>
        <v>2.0373194434452698E-3</v>
      </c>
      <c r="Z1468" s="1">
        <f t="shared" si="670"/>
        <v>3.8855393226970781E-6</v>
      </c>
      <c r="AA1468" s="22">
        <f t="shared" si="662"/>
        <v>9.5983395047087861E-2</v>
      </c>
      <c r="AB1468" s="44">
        <f t="shared" si="663"/>
        <v>13.228321871022859</v>
      </c>
      <c r="AC1468" s="44">
        <f t="shared" si="664"/>
        <v>1.6915140169088798</v>
      </c>
      <c r="AD1468" s="44">
        <f t="shared" si="665"/>
        <v>9.7228658992535326</v>
      </c>
      <c r="AE1468" s="44">
        <f t="shared" si="667"/>
        <v>1.6915140169088794</v>
      </c>
      <c r="AF1468" s="44">
        <f t="shared" si="668"/>
        <v>8.0279211083696218</v>
      </c>
      <c r="AG1468" s="44">
        <f t="shared" si="669"/>
        <v>3.4307739750324409E-3</v>
      </c>
      <c r="AH1468" s="45">
        <f>AD1468+AB1468+SUM($AA$1457:AA1468)</f>
        <v>23.661998137966403</v>
      </c>
      <c r="AI1468" s="45">
        <f>AD1468+AB1468+SUM($AA$1457:AA1468)</f>
        <v>23.661998137966403</v>
      </c>
    </row>
    <row r="1469" spans="4:35" ht="14.4" x14ac:dyDescent="0.3">
      <c r="D1469" s="83"/>
      <c r="E1469" s="28">
        <v>40049.525694444441</v>
      </c>
      <c r="F1469" s="10">
        <f t="shared" si="666"/>
        <v>165.89791666666133</v>
      </c>
      <c r="G1469" s="10">
        <v>33824</v>
      </c>
      <c r="H1469" s="10">
        <v>4.45</v>
      </c>
      <c r="I1469" s="86"/>
      <c r="J1469" s="10">
        <v>749</v>
      </c>
      <c r="K1469" s="86"/>
      <c r="L1469" s="79">
        <v>1037</v>
      </c>
      <c r="M1469" s="86"/>
      <c r="N1469" s="114">
        <v>7.2</v>
      </c>
      <c r="O1469" s="90"/>
      <c r="P1469" s="90"/>
      <c r="Q1469" s="90"/>
      <c r="R1469" s="87"/>
      <c r="S1469" s="87"/>
      <c r="V1469" s="43">
        <f t="shared" si="659"/>
        <v>1.3048154184243616E-5</v>
      </c>
      <c r="W1469" s="43">
        <f t="shared" si="660"/>
        <v>1.7982817057807863E-3</v>
      </c>
      <c r="X1469" s="43">
        <f t="shared" si="661"/>
        <v>7.7528147823009476E-6</v>
      </c>
      <c r="Y1469" s="22">
        <f>X1469+W1469+SUM($V$1457:V1469)</f>
        <v>1.9123784432494124E-3</v>
      </c>
      <c r="Z1469" s="1">
        <f t="shared" si="670"/>
        <v>-3.9927221871434688E-6</v>
      </c>
      <c r="AA1469" s="22">
        <f t="shared" si="662"/>
        <v>9.9177700478169886E-2</v>
      </c>
      <c r="AB1469" s="44">
        <f t="shared" si="663"/>
        <v>13.668557396927936</v>
      </c>
      <c r="AC1469" s="44">
        <f t="shared" si="664"/>
        <v>1.7478072164598302</v>
      </c>
      <c r="AD1469" s="44">
        <f t="shared" si="665"/>
        <v>10.046440652286925</v>
      </c>
      <c r="AE1469" s="44">
        <f t="shared" si="667"/>
        <v>1.7478072164598299</v>
      </c>
      <c r="AF1469" s="44">
        <f t="shared" si="668"/>
        <v>8.2950884864789582</v>
      </c>
      <c r="AG1469" s="44">
        <f t="shared" si="669"/>
        <v>3.5449493481361405E-3</v>
      </c>
      <c r="AH1469" s="45">
        <f>AD1469+AB1469+SUM($AA$1457:AA1469)</f>
        <v>24.524986117383044</v>
      </c>
      <c r="AI1469" s="45">
        <f>AD1469+AB1469+SUM($AA$1457:AA1469)</f>
        <v>24.524986117383044</v>
      </c>
    </row>
    <row r="1470" spans="4:35" ht="14.4" x14ac:dyDescent="0.3">
      <c r="D1470" s="83"/>
      <c r="E1470" s="28">
        <v>40063.484027777777</v>
      </c>
      <c r="F1470" s="10">
        <f t="shared" si="666"/>
        <v>179.85624999999709</v>
      </c>
      <c r="G1470" s="10">
        <v>33253</v>
      </c>
      <c r="H1470" s="10">
        <v>3.7</v>
      </c>
      <c r="I1470" s="86"/>
      <c r="J1470" s="10">
        <v>1049</v>
      </c>
      <c r="K1470" s="86"/>
      <c r="L1470" s="79">
        <v>1037</v>
      </c>
      <c r="M1470" s="86"/>
      <c r="N1470" s="114">
        <v>7.2</v>
      </c>
      <c r="O1470" s="90"/>
      <c r="P1470" s="90"/>
      <c r="Q1470" s="90"/>
      <c r="R1470" s="87"/>
      <c r="S1470" s="87"/>
      <c r="V1470" s="43">
        <f t="shared" si="659"/>
        <v>1.0849027074539636E-5</v>
      </c>
      <c r="W1470" s="43">
        <f t="shared" si="660"/>
        <v>1.495200519413238E-3</v>
      </c>
      <c r="X1470" s="43">
        <f t="shared" si="661"/>
        <v>6.446160605508653E-6</v>
      </c>
      <c r="Y1470" s="22">
        <f>X1470+W1470+SUM($V$1457:V1470)</f>
        <v>1.6188396297796117E-3</v>
      </c>
      <c r="Z1470" s="1">
        <f t="shared" si="670"/>
        <v>5.9623189536871725E-6</v>
      </c>
      <c r="AA1470" s="22">
        <f t="shared" si="662"/>
        <v>9.7503431705315266E-2</v>
      </c>
      <c r="AB1470" s="44">
        <f t="shared" si="663"/>
        <v>13.437811587040109</v>
      </c>
      <c r="AC1470" s="44">
        <f t="shared" si="664"/>
        <v>1.7183016014941677</v>
      </c>
      <c r="AD1470" s="44">
        <f t="shared" si="665"/>
        <v>9.87684162164431</v>
      </c>
      <c r="AE1470" s="44">
        <f t="shared" si="667"/>
        <v>1.7183016014941677</v>
      </c>
      <c r="AF1470" s="44">
        <f t="shared" si="668"/>
        <v>8.1550549148795177</v>
      </c>
      <c r="AG1470" s="44">
        <f t="shared" si="669"/>
        <v>3.4851052706235536E-3</v>
      </c>
      <c r="AH1470" s="45">
        <f>AD1470+AB1470+SUM($AA$1457:AA1470)</f>
        <v>24.222144708557916</v>
      </c>
      <c r="AI1470" s="45">
        <f>AD1470+AB1470+SUM($AA$1457:AA1470)</f>
        <v>24.222144708557916</v>
      </c>
    </row>
    <row r="1471" spans="4:35" ht="14.4" x14ac:dyDescent="0.3">
      <c r="D1471" s="83"/>
      <c r="E1471" s="28">
        <v>40077.57916666667</v>
      </c>
      <c r="F1471" s="10">
        <f t="shared" si="666"/>
        <v>193.95138888889051</v>
      </c>
      <c r="G1471" s="10">
        <v>33682.400000000001</v>
      </c>
      <c r="H1471" s="10">
        <v>4.4000000000000004</v>
      </c>
      <c r="I1471" s="86"/>
      <c r="J1471" s="10">
        <v>1448</v>
      </c>
      <c r="K1471" s="86"/>
      <c r="L1471" s="79">
        <v>1037</v>
      </c>
      <c r="M1471" s="86"/>
      <c r="N1471" s="114">
        <v>7.2</v>
      </c>
      <c r="O1471" s="90"/>
      <c r="P1471" s="90"/>
      <c r="Q1471" s="90"/>
      <c r="R1471" s="87"/>
      <c r="S1471" s="87"/>
      <c r="V1471" s="43">
        <f t="shared" si="659"/>
        <v>1.2901545710263352E-5</v>
      </c>
      <c r="W1471" s="43">
        <f t="shared" si="660"/>
        <v>1.778076293356283E-3</v>
      </c>
      <c r="X1471" s="43">
        <f t="shared" si="661"/>
        <v>7.6657045038481274E-6</v>
      </c>
      <c r="Y1471" s="22">
        <f>X1471+W1471+SUM($V$1457:V1471)</f>
        <v>1.9158364933312593E-3</v>
      </c>
      <c r="Z1471" s="1">
        <f t="shared" si="670"/>
        <v>-4.68017561131093E-6</v>
      </c>
      <c r="AA1471" s="22">
        <f t="shared" si="662"/>
        <v>9.876250527985779E-2</v>
      </c>
      <c r="AB1471" s="44">
        <f t="shared" si="663"/>
        <v>13.611335668941743</v>
      </c>
      <c r="AC1471" s="44">
        <f t="shared" si="664"/>
        <v>1.740490237336997</v>
      </c>
      <c r="AD1471" s="44">
        <f t="shared" si="665"/>
        <v>10.004382468856113</v>
      </c>
      <c r="AE1471" s="44">
        <f t="shared" si="667"/>
        <v>1.7404902373369968</v>
      </c>
      <c r="AF1471" s="44">
        <f t="shared" si="668"/>
        <v>8.2603621226637571</v>
      </c>
      <c r="AG1471" s="44">
        <f t="shared" si="669"/>
        <v>3.5301088553589387E-3</v>
      </c>
      <c r="AH1471" s="45">
        <f>AD1471+AB1471+SUM($AA$1457:AA1471)</f>
        <v>24.621972142951211</v>
      </c>
      <c r="AI1471" s="45">
        <f>AD1471+AB1471+SUM($AA$1457:AA1471)</f>
        <v>24.621972142951211</v>
      </c>
    </row>
    <row r="1472" spans="4:35" ht="14.4" x14ac:dyDescent="0.3">
      <c r="D1472" s="83"/>
      <c r="E1472" s="28">
        <v>40091.448611111111</v>
      </c>
      <c r="F1472" s="10">
        <f t="shared" si="666"/>
        <v>207.82083333333139</v>
      </c>
      <c r="G1472" s="10">
        <v>35395.9</v>
      </c>
      <c r="H1472" s="10">
        <v>5.33</v>
      </c>
      <c r="I1472" s="86"/>
      <c r="J1472" s="10">
        <v>1701</v>
      </c>
      <c r="K1472" s="86"/>
      <c r="L1472" s="79">
        <v>1037</v>
      </c>
      <c r="M1472" s="86"/>
      <c r="N1472" s="114">
        <v>7.2</v>
      </c>
      <c r="O1472" s="90"/>
      <c r="P1472" s="90"/>
      <c r="Q1472" s="90"/>
      <c r="R1472" s="87"/>
      <c r="S1472" s="87"/>
      <c r="V1472" s="43">
        <f t="shared" si="659"/>
        <v>1.5628463326296285E-5</v>
      </c>
      <c r="W1472" s="43">
        <f t="shared" si="660"/>
        <v>2.1538969644520427E-3</v>
      </c>
      <c r="X1472" s="43">
        <f t="shared" si="661"/>
        <v>9.2859556830705731E-6</v>
      </c>
      <c r="Y1472" s="22">
        <f>X1472+W1472+SUM($V$1457:V1472)</f>
        <v>2.3089058789325378E-3</v>
      </c>
      <c r="Z1472" s="1">
        <f t="shared" si="670"/>
        <v>1.0622226542408225E-5</v>
      </c>
      <c r="AA1472" s="22">
        <f t="shared" si="662"/>
        <v>0.10378677768316148</v>
      </c>
      <c r="AB1472" s="44">
        <f t="shared" si="663"/>
        <v>14.303775152729468</v>
      </c>
      <c r="AC1472" s="44">
        <f t="shared" si="664"/>
        <v>1.8290329190246719</v>
      </c>
      <c r="AD1472" s="44">
        <f t="shared" si="665"/>
        <v>10.513328071318673</v>
      </c>
      <c r="AE1472" s="44">
        <f t="shared" si="667"/>
        <v>1.8290329190246719</v>
      </c>
      <c r="AF1472" s="44">
        <f t="shared" si="668"/>
        <v>8.6805854588032343</v>
      </c>
      <c r="AG1472" s="44">
        <f t="shared" si="669"/>
        <v>3.7096934907666756E-3</v>
      </c>
      <c r="AH1472" s="45">
        <f>AD1472+AB1472+SUM($AA$1457:AA1472)</f>
        <v>25.927144006884657</v>
      </c>
      <c r="AI1472" s="45">
        <f>AD1472+AB1472+SUM($AA$1457:AA1472)</f>
        <v>25.927144006884657</v>
      </c>
    </row>
    <row r="1473" spans="4:35" ht="14.4" x14ac:dyDescent="0.3">
      <c r="D1473" s="83"/>
      <c r="E1473" s="28">
        <v>40105.53125</v>
      </c>
      <c r="F1473" s="10">
        <f t="shared" si="666"/>
        <v>221.90347222222044</v>
      </c>
      <c r="G1473" s="10">
        <v>36204</v>
      </c>
      <c r="H1473" s="10">
        <v>6.05</v>
      </c>
      <c r="I1473" s="86"/>
      <c r="J1473" s="10">
        <v>2027</v>
      </c>
      <c r="K1473" s="86"/>
      <c r="L1473" s="79">
        <v>1037</v>
      </c>
      <c r="M1473" s="86"/>
      <c r="N1473" s="114">
        <v>7.2</v>
      </c>
      <c r="O1473" s="90"/>
      <c r="P1473" s="90"/>
      <c r="Q1473" s="90"/>
      <c r="R1473" s="87"/>
      <c r="S1473" s="87"/>
      <c r="V1473" s="43">
        <f t="shared" si="659"/>
        <v>1.7739625351612105E-5</v>
      </c>
      <c r="W1473" s="43">
        <f t="shared" si="660"/>
        <v>2.4448549033648887E-3</v>
      </c>
      <c r="X1473" s="43">
        <f t="shared" si="661"/>
        <v>1.0540343692791174E-5</v>
      </c>
      <c r="Y1473" s="22">
        <f>X1473+W1473+SUM($V$1457:V1473)</f>
        <v>2.6188578312067163E-3</v>
      </c>
      <c r="Z1473" s="1">
        <f t="shared" si="670"/>
        <v>2.4230384342246299E-5</v>
      </c>
      <c r="AA1473" s="22">
        <f t="shared" si="662"/>
        <v>0.10615626383963053</v>
      </c>
      <c r="AB1473" s="44">
        <f t="shared" si="663"/>
        <v>14.630335028334287</v>
      </c>
      <c r="AC1473" s="44">
        <f t="shared" si="664"/>
        <v>1.8707903401345698</v>
      </c>
      <c r="AD1473" s="44">
        <f t="shared" si="665"/>
        <v>10.753350797522346</v>
      </c>
      <c r="AE1473" s="44">
        <f t="shared" si="667"/>
        <v>1.8707903401345696</v>
      </c>
      <c r="AF1473" s="44">
        <f t="shared" si="668"/>
        <v>8.8787660703785551</v>
      </c>
      <c r="AG1473" s="44">
        <f t="shared" si="669"/>
        <v>3.7943870092218787E-3</v>
      </c>
      <c r="AH1473" s="45">
        <f>AD1473+AB1473+SUM($AA$1457:AA1473)</f>
        <v>26.599882872532778</v>
      </c>
      <c r="AI1473" s="45">
        <f>AD1473+AB1473+SUM($AA$1457:AA1473)</f>
        <v>26.599882872532778</v>
      </c>
    </row>
    <row r="1474" spans="4:35" ht="14.4" x14ac:dyDescent="0.3">
      <c r="D1474" s="83"/>
      <c r="E1474" s="28">
        <v>40119.456944444442</v>
      </c>
      <c r="F1474" s="10">
        <f t="shared" si="666"/>
        <v>235.82916666666279</v>
      </c>
      <c r="G1474" s="10">
        <v>36275.4</v>
      </c>
      <c r="H1474" s="10">
        <v>6.43</v>
      </c>
      <c r="I1474" s="86"/>
      <c r="J1474" s="10">
        <v>2331</v>
      </c>
      <c r="K1474" s="86"/>
      <c r="L1474" s="79">
        <v>1037</v>
      </c>
      <c r="M1474" s="86"/>
      <c r="N1474" s="114">
        <v>7.2</v>
      </c>
      <c r="O1474" s="90"/>
      <c r="P1474" s="90"/>
      <c r="Q1474" s="90"/>
      <c r="R1474" s="87"/>
      <c r="S1474" s="87"/>
      <c r="V1474" s="43">
        <f t="shared" si="659"/>
        <v>1.8853849753862121E-5</v>
      </c>
      <c r="W1474" s="43">
        <f t="shared" si="660"/>
        <v>2.5984160377911132E-3</v>
      </c>
      <c r="X1474" s="43">
        <f t="shared" si="661"/>
        <v>1.1202381809032604E-5</v>
      </c>
      <c r="Y1474" s="22">
        <f>X1474+W1474+SUM($V$1457:V1474)</f>
        <v>2.7919348535030445E-3</v>
      </c>
      <c r="Z1474" s="1">
        <f t="shared" si="670"/>
        <v>2.1027829201041791E-5</v>
      </c>
      <c r="AA1474" s="22">
        <f t="shared" si="662"/>
        <v>0.10636562074047434</v>
      </c>
      <c r="AB1474" s="44">
        <f t="shared" si="663"/>
        <v>14.659188357276481</v>
      </c>
      <c r="AC1474" s="44">
        <f t="shared" si="664"/>
        <v>1.8744798338448116</v>
      </c>
      <c r="AD1474" s="44">
        <f t="shared" si="665"/>
        <v>10.774558101879409</v>
      </c>
      <c r="AE1474" s="44">
        <f t="shared" si="667"/>
        <v>1.8744798338448119</v>
      </c>
      <c r="AF1474" s="44">
        <f t="shared" si="668"/>
        <v>8.8962763978955426</v>
      </c>
      <c r="AG1474" s="44">
        <f t="shared" si="669"/>
        <v>3.8018701390544508E-3</v>
      </c>
      <c r="AH1474" s="45">
        <f>AD1474+AB1474+SUM($AA$1457:AA1474)</f>
        <v>26.756309126572511</v>
      </c>
      <c r="AI1474" s="45">
        <f>AD1474+AB1474+SUM($AA$1457:AA1474)</f>
        <v>26.756309126572511</v>
      </c>
    </row>
    <row r="1475" spans="4:35" ht="14.4" x14ac:dyDescent="0.3">
      <c r="D1475" s="83"/>
      <c r="E1475" s="28">
        <v>40161.527777777781</v>
      </c>
      <c r="F1475" s="10">
        <f t="shared" si="666"/>
        <v>277.90000000000146</v>
      </c>
      <c r="G1475" s="10">
        <v>40288</v>
      </c>
      <c r="H1475" s="10">
        <v>7.4</v>
      </c>
      <c r="I1475" s="86"/>
      <c r="J1475" s="10">
        <v>2567</v>
      </c>
      <c r="K1475" s="86"/>
      <c r="L1475" s="79">
        <v>1037</v>
      </c>
      <c r="M1475" s="86"/>
      <c r="N1475" s="114">
        <v>7.2</v>
      </c>
      <c r="O1475" s="90"/>
      <c r="P1475" s="90"/>
      <c r="Q1475" s="90"/>
      <c r="R1475" s="87"/>
      <c r="S1475" s="87"/>
      <c r="V1475" s="43">
        <f t="shared" si="659"/>
        <v>2.1698054149079272E-5</v>
      </c>
      <c r="W1475" s="43">
        <f t="shared" si="660"/>
        <v>2.9904010388264761E-3</v>
      </c>
      <c r="X1475" s="43">
        <f t="shared" si="661"/>
        <v>1.2892321211017306E-5</v>
      </c>
      <c r="Y1475" s="22">
        <f>X1475+W1475+SUM($V$1457:V1475)</f>
        <v>3.2073078480894714E-3</v>
      </c>
      <c r="Z1475" s="1">
        <f t="shared" si="670"/>
        <v>1.2160922911606923E-5</v>
      </c>
      <c r="AA1475" s="22">
        <f t="shared" si="662"/>
        <v>0.11813124399433861</v>
      </c>
      <c r="AB1475" s="44">
        <f t="shared" si="663"/>
        <v>16.28071311516771</v>
      </c>
      <c r="AC1475" s="44">
        <f t="shared" si="664"/>
        <v>2.0818252464739131</v>
      </c>
      <c r="AD1475" s="44">
        <f t="shared" si="665"/>
        <v>11.966384845060775</v>
      </c>
      <c r="AE1475" s="44">
        <f t="shared" si="667"/>
        <v>2.0818252464739131</v>
      </c>
      <c r="AF1475" s="44">
        <f t="shared" si="668"/>
        <v>9.8803371849356765</v>
      </c>
      <c r="AG1475" s="44">
        <f t="shared" si="669"/>
        <v>4.2224136511858096E-3</v>
      </c>
      <c r="AH1475" s="45">
        <f>AD1475+AB1475+SUM($AA$1457:AA1475)</f>
        <v>29.687791871639448</v>
      </c>
      <c r="AI1475" s="45">
        <f>AD1475+AB1475+SUM($AA$1457:AA1475)</f>
        <v>29.687791871639448</v>
      </c>
    </row>
    <row r="1476" spans="4:35" ht="14.4" x14ac:dyDescent="0.3">
      <c r="D1476" s="83"/>
      <c r="E1476" s="28">
        <v>40189.477083333331</v>
      </c>
      <c r="F1476" s="10">
        <f t="shared" si="666"/>
        <v>305.84930555555184</v>
      </c>
      <c r="G1476" s="10">
        <v>50021.7</v>
      </c>
      <c r="H1476" s="10">
        <v>5.96</v>
      </c>
      <c r="I1476" s="86"/>
      <c r="J1476" s="10">
        <v>2791</v>
      </c>
      <c r="K1476" s="86"/>
      <c r="L1476" s="79">
        <v>1037</v>
      </c>
      <c r="M1476" s="86"/>
      <c r="N1476" s="114">
        <v>7.2</v>
      </c>
      <c r="O1476" s="90"/>
      <c r="P1476" s="90"/>
      <c r="Q1476" s="90"/>
      <c r="R1476" s="87"/>
      <c r="S1476" s="87"/>
      <c r="V1476" s="43">
        <f t="shared" si="659"/>
        <v>1.7475730098447629E-5</v>
      </c>
      <c r="W1476" s="43">
        <f t="shared" si="660"/>
        <v>2.4084851610007832E-3</v>
      </c>
      <c r="X1476" s="43">
        <f t="shared" si="661"/>
        <v>1.0383545191576099E-5</v>
      </c>
      <c r="Y1476" s="22">
        <f>X1476+W1476+SUM($V$1457:V1476)</f>
        <v>2.6403589243427848E-3</v>
      </c>
      <c r="Z1476" s="1">
        <f t="shared" si="670"/>
        <v>1.5805719324984672E-6</v>
      </c>
      <c r="AA1476" s="22">
        <f t="shared" si="662"/>
        <v>0.14667210205797276</v>
      </c>
      <c r="AB1476" s="44">
        <f t="shared" si="663"/>
        <v>20.214181573495448</v>
      </c>
      <c r="AC1476" s="44">
        <f t="shared" si="664"/>
        <v>2.58480038551291</v>
      </c>
      <c r="AD1476" s="44">
        <f t="shared" si="665"/>
        <v>14.857498828538933</v>
      </c>
      <c r="AE1476" s="44">
        <f t="shared" si="667"/>
        <v>2.58480038551291</v>
      </c>
      <c r="AF1476" s="44">
        <f t="shared" si="668"/>
        <v>12.267455881743865</v>
      </c>
      <c r="AG1476" s="44">
        <f t="shared" si="669"/>
        <v>5.2425612821565028E-3</v>
      </c>
      <c r="AH1476" s="45">
        <f>AD1476+AB1476+SUM($AA$1457:AA1476)</f>
        <v>36.659046415503312</v>
      </c>
      <c r="AI1476" s="45">
        <f>AD1476+AB1476+SUM($AA$1457:AA1476)</f>
        <v>36.659046415503312</v>
      </c>
    </row>
    <row r="1477" spans="4:35" ht="14.4" x14ac:dyDescent="0.3">
      <c r="D1477" s="83"/>
      <c r="E1477" s="28">
        <v>40203.57916666667</v>
      </c>
      <c r="F1477" s="10">
        <f t="shared" si="666"/>
        <v>319.95138888889051</v>
      </c>
      <c r="G1477" s="10">
        <v>41273</v>
      </c>
      <c r="H1477" s="10">
        <v>7.67</v>
      </c>
      <c r="I1477" s="86"/>
      <c r="J1477" s="117">
        <v>2997</v>
      </c>
      <c r="K1477" s="86"/>
      <c r="L1477" s="79">
        <v>1037</v>
      </c>
      <c r="M1477" s="86"/>
      <c r="N1477" s="114">
        <v>7.2</v>
      </c>
      <c r="O1477" s="90"/>
      <c r="P1477" s="90"/>
      <c r="Q1477" s="90"/>
      <c r="R1477" s="87"/>
      <c r="S1477" s="87"/>
      <c r="V1477" s="43">
        <f t="shared" si="659"/>
        <v>2.2489739908572702E-5</v>
      </c>
      <c r="W1477" s="43">
        <f t="shared" si="660"/>
        <v>3.0995102659187933E-3</v>
      </c>
      <c r="X1477" s="43">
        <f t="shared" si="661"/>
        <v>1.3362716714662532E-5</v>
      </c>
      <c r="Y1477" s="22">
        <f>X1477+W1477+SUM($V$1457:V1477)</f>
        <v>3.3568529406924545E-3</v>
      </c>
      <c r="Z1477" s="1">
        <f t="shared" si="670"/>
        <v>3.3296021495991288E-6</v>
      </c>
      <c r="AA1477" s="22">
        <f t="shared" si="662"/>
        <v>0.12101943093174983</v>
      </c>
      <c r="AB1477" s="44">
        <f t="shared" si="663"/>
        <v>16.678759739930424</v>
      </c>
      <c r="AC1477" s="44">
        <f t="shared" si="664"/>
        <v>2.1327237241292152</v>
      </c>
      <c r="AD1477" s="44">
        <f t="shared" si="665"/>
        <v>12.258950598446024</v>
      </c>
      <c r="AE1477" s="44">
        <f t="shared" si="667"/>
        <v>2.1327237241292152</v>
      </c>
      <c r="AF1477" s="44">
        <f t="shared" si="668"/>
        <v>10.121901227011771</v>
      </c>
      <c r="AG1477" s="44">
        <f t="shared" si="669"/>
        <v>4.3256473050385215E-3</v>
      </c>
      <c r="AH1477" s="45">
        <f>AD1477+AB1477+SUM($AA$1457:AA1477)</f>
        <v>30.646095782777131</v>
      </c>
      <c r="AI1477" s="45">
        <f>AD1477+AB1477+SUM($AA$1457:AA1477)</f>
        <v>30.646095782777131</v>
      </c>
    </row>
    <row r="1478" spans="4:35" ht="14.4" x14ac:dyDescent="0.3">
      <c r="D1478" s="83"/>
      <c r="E1478" s="28">
        <v>40288.556250000001</v>
      </c>
      <c r="F1478" s="10">
        <f t="shared" si="666"/>
        <v>404.9284722222219</v>
      </c>
      <c r="G1478" s="10">
        <v>43290</v>
      </c>
      <c r="H1478" s="10">
        <v>2.21</v>
      </c>
      <c r="I1478" s="86"/>
      <c r="J1478" s="18">
        <v>36</v>
      </c>
      <c r="K1478" s="86"/>
      <c r="L1478" s="79">
        <v>1037</v>
      </c>
      <c r="M1478" s="86"/>
      <c r="N1478" s="114">
        <v>7.2</v>
      </c>
      <c r="O1478" s="90"/>
      <c r="P1478" s="90"/>
      <c r="Q1478" s="90"/>
      <c r="R1478" s="87"/>
      <c r="S1478" s="87"/>
      <c r="V1478" s="43">
        <f t="shared" si="659"/>
        <v>6.4800945499277268E-6</v>
      </c>
      <c r="W1478" s="43">
        <f t="shared" si="660"/>
        <v>8.9307922916304202E-4</v>
      </c>
      <c r="X1478" s="43">
        <f t="shared" si="661"/>
        <v>3.8502743076146286E-6</v>
      </c>
      <c r="Y1478" s="22">
        <f>X1478+W1478+SUM($V$1457:V1478)</f>
        <v>1.1473895560795827E-3</v>
      </c>
      <c r="Z1478" s="1">
        <f t="shared" si="670"/>
        <v>-1.6613530023108365E-5</v>
      </c>
      <c r="AA1478" s="22">
        <f t="shared" si="662"/>
        <v>0.12693361677211373</v>
      </c>
      <c r="AB1478" s="44">
        <f t="shared" si="663"/>
        <v>17.493846077134883</v>
      </c>
      <c r="AC1478" s="44">
        <f t="shared" si="664"/>
        <v>2.236949337764488</v>
      </c>
      <c r="AD1478" s="44">
        <f t="shared" si="665"/>
        <v>12.858042095479572</v>
      </c>
      <c r="AE1478" s="44">
        <f t="shared" si="667"/>
        <v>2.236949337764488</v>
      </c>
      <c r="AF1478" s="44">
        <f t="shared" si="668"/>
        <v>10.616555717232561</v>
      </c>
      <c r="AG1478" s="44">
        <f t="shared" si="669"/>
        <v>4.5370404825216867E-3</v>
      </c>
      <c r="AH1478" s="45">
        <f>AD1478+AB1478+SUM($AA$1457:AA1478)</f>
        <v>32.187207233787248</v>
      </c>
      <c r="AI1478" s="45">
        <f>AD1478+AB1478+SUM($AA$1457:AA1478)</f>
        <v>32.187207233787248</v>
      </c>
    </row>
    <row r="1479" spans="4:35" ht="14.4" x14ac:dyDescent="0.3">
      <c r="D1479" s="121">
        <f>(F1480-F1479)/Y1480*0.2+F1479</f>
        <v>547.82099904056781</v>
      </c>
      <c r="E1479" s="28">
        <v>40364.39166666667</v>
      </c>
      <c r="F1479" s="10">
        <f t="shared" si="666"/>
        <v>480.76388888889051</v>
      </c>
      <c r="G1479" s="10">
        <v>51054</v>
      </c>
      <c r="H1479" s="10">
        <v>21.33</v>
      </c>
      <c r="I1479" s="86"/>
      <c r="J1479" s="10">
        <v>5</v>
      </c>
      <c r="K1479" s="86"/>
      <c r="L1479" s="79">
        <v>1037</v>
      </c>
      <c r="M1479" s="86"/>
      <c r="N1479" s="114">
        <v>7.2</v>
      </c>
      <c r="O1479" s="90"/>
      <c r="P1479" s="90"/>
      <c r="Q1479" s="90"/>
      <c r="R1479" s="87"/>
      <c r="S1479" s="87"/>
      <c r="V1479" s="43">
        <f t="shared" si="659"/>
        <v>6.2543174999981182E-5</v>
      </c>
      <c r="W1479" s="43">
        <f t="shared" si="660"/>
        <v>8.6196289402930715E-3</v>
      </c>
      <c r="X1479" s="43">
        <f t="shared" si="661"/>
        <v>3.7161244787972856E-5</v>
      </c>
      <c r="Y1479" s="22">
        <f>X1479+W1479+SUM($V$1457:V1479)</f>
        <v>8.9697934126899519E-3</v>
      </c>
      <c r="Z1479" s="1">
        <f t="shared" si="670"/>
        <v>2.8666745524742434E-5</v>
      </c>
      <c r="AA1479" s="22">
        <f t="shared" si="662"/>
        <v>0.14969898061176934</v>
      </c>
      <c r="AB1479" s="44">
        <f t="shared" si="663"/>
        <v>20.631342518411742</v>
      </c>
      <c r="AC1479" s="44">
        <f t="shared" si="664"/>
        <v>2.6381430235672942</v>
      </c>
      <c r="AD1479" s="44">
        <f t="shared" si="665"/>
        <v>15.164113678508059</v>
      </c>
      <c r="AE1479" s="44">
        <f t="shared" si="667"/>
        <v>2.6381430235672938</v>
      </c>
      <c r="AF1479" s="44">
        <f t="shared" si="668"/>
        <v>12.520619902693257</v>
      </c>
      <c r="AG1479" s="44">
        <f t="shared" si="669"/>
        <v>5.3507522475089433E-3</v>
      </c>
      <c r="AH1479" s="45">
        <f>AD1479+AB1479+SUM($AA$1457:AA1479)</f>
        <v>37.780474238704365</v>
      </c>
      <c r="AI1479" s="45">
        <f>AD1479+AB1479+SUM($AA$1457:AA1479)</f>
        <v>37.780474238704365</v>
      </c>
    </row>
    <row r="1480" spans="4:35" ht="14.4" x14ac:dyDescent="0.3">
      <c r="D1480" s="83"/>
      <c r="E1480" s="28">
        <v>40507.586111111108</v>
      </c>
      <c r="F1480" s="10">
        <f t="shared" si="666"/>
        <v>623.95833333332848</v>
      </c>
      <c r="G1480" s="10">
        <v>49284</v>
      </c>
      <c r="H1480" s="10">
        <v>1044</v>
      </c>
      <c r="I1480" s="86"/>
      <c r="J1480" s="10">
        <v>40</v>
      </c>
      <c r="K1480" s="86"/>
      <c r="L1480" s="79">
        <v>1037</v>
      </c>
      <c r="M1480" s="86"/>
      <c r="N1480" s="114">
        <v>7.2</v>
      </c>
      <c r="O1480" s="90"/>
      <c r="P1480" s="90"/>
      <c r="Q1480" s="90"/>
      <c r="R1480" s="87"/>
      <c r="S1480" s="87"/>
      <c r="V1480" s="43">
        <f t="shared" si="659"/>
        <v>3.0611849367079406E-3</v>
      </c>
      <c r="W1480" s="43">
        <f t="shared" si="660"/>
        <v>0.42188901142362711</v>
      </c>
      <c r="X1480" s="43">
        <f t="shared" si="661"/>
        <v>1.8188626140948736E-3</v>
      </c>
      <c r="Y1480" s="22">
        <f>X1480+W1480+SUM($V$1457:V1480)</f>
        <v>0.42708206220203881</v>
      </c>
      <c r="Z1480" s="1">
        <f t="shared" si="670"/>
        <v>1.4183388378943397E-3</v>
      </c>
      <c r="AA1480" s="22">
        <f t="shared" si="662"/>
        <v>0.14450904063286793</v>
      </c>
      <c r="AB1480" s="44">
        <f t="shared" si="663"/>
        <v>19.916070918584328</v>
      </c>
      <c r="AC1480" s="44">
        <f t="shared" si="664"/>
        <v>2.5466807845318784</v>
      </c>
      <c r="AD1480" s="44">
        <f t="shared" si="665"/>
        <v>14.638386385622894</v>
      </c>
      <c r="AE1480" s="44">
        <f t="shared" si="667"/>
        <v>2.5466807845318784</v>
      </c>
      <c r="AF1480" s="44">
        <f t="shared" si="668"/>
        <v>12.086540355003223</v>
      </c>
      <c r="AG1480" s="44">
        <f t="shared" si="669"/>
        <v>5.1652460877939198E-3</v>
      </c>
      <c r="AH1480" s="45">
        <f>AD1480+AB1480+SUM($AA$1457:AA1480)</f>
        <v>36.683984386624651</v>
      </c>
      <c r="AI1480" s="45">
        <f>AD1480+AB1480+SUM($AA$1457:AA1480)</f>
        <v>36.683984386624651</v>
      </c>
    </row>
    <row r="1481" spans="4:35" ht="14.4" x14ac:dyDescent="0.3">
      <c r="D1481" s="83"/>
      <c r="E1481" s="28">
        <v>40534.575694444444</v>
      </c>
      <c r="F1481" s="10">
        <f t="shared" si="666"/>
        <v>650.94791666666424</v>
      </c>
      <c r="G1481" s="10">
        <v>54481</v>
      </c>
      <c r="H1481" s="10">
        <v>1419</v>
      </c>
      <c r="I1481" s="86"/>
      <c r="J1481" s="10">
        <v>42</v>
      </c>
      <c r="K1481" s="86"/>
      <c r="L1481" s="79">
        <v>1037</v>
      </c>
      <c r="M1481" s="86"/>
      <c r="N1481" s="114">
        <v>7.2</v>
      </c>
      <c r="O1481" s="90"/>
      <c r="P1481" s="90"/>
      <c r="Q1481" s="90"/>
      <c r="R1481" s="87"/>
      <c r="S1481" s="87"/>
      <c r="V1481" s="43">
        <f t="shared" si="659"/>
        <v>4.1607484915599305E-3</v>
      </c>
      <c r="W1481" s="43">
        <f t="shared" si="660"/>
        <v>0.57342960460740122</v>
      </c>
      <c r="X1481" s="43">
        <f t="shared" si="661"/>
        <v>2.4721897024910212E-3</v>
      </c>
      <c r="Y1481" s="22">
        <f>X1481+W1481+SUM($V$1457:V1481)</f>
        <v>0.58343673096576898</v>
      </c>
      <c r="Z1481" s="1">
        <f t="shared" si="670"/>
        <v>2.4263021513718764E-3</v>
      </c>
      <c r="AA1481" s="22">
        <f t="shared" si="662"/>
        <v>0.15974752541837672</v>
      </c>
      <c r="AB1481" s="44">
        <f t="shared" si="663"/>
        <v>22.016221485987195</v>
      </c>
      <c r="AC1481" s="44">
        <f t="shared" si="664"/>
        <v>2.8152283869426435</v>
      </c>
      <c r="AD1481" s="44">
        <f t="shared" si="665"/>
        <v>16.18200488343318</v>
      </c>
      <c r="AE1481" s="44">
        <f t="shared" si="667"/>
        <v>2.8152283869426435</v>
      </c>
      <c r="AF1481" s="44">
        <f t="shared" si="668"/>
        <v>13.361066574972211</v>
      </c>
      <c r="AG1481" s="44">
        <f t="shared" si="669"/>
        <v>5.7099215183244153E-3</v>
      </c>
      <c r="AH1481" s="45">
        <f>AD1481+AB1481+SUM($AA$1457:AA1481)</f>
        <v>40.487500977256182</v>
      </c>
      <c r="AI1481" s="45">
        <f>AD1481+AB1481+SUM($AA$1457:AA1481)</f>
        <v>40.487500977256182</v>
      </c>
    </row>
    <row r="1482" spans="4:35" ht="14.4" x14ac:dyDescent="0.3">
      <c r="D1482" s="83"/>
      <c r="E1482" s="28">
        <v>40610.518055555556</v>
      </c>
      <c r="F1482" s="10">
        <f t="shared" si="666"/>
        <v>726.89027777777665</v>
      </c>
      <c r="G1482" s="10">
        <v>56453</v>
      </c>
      <c r="H1482" s="10">
        <v>2118</v>
      </c>
      <c r="I1482" s="86"/>
      <c r="J1482" s="10">
        <v>26</v>
      </c>
      <c r="K1482" s="86"/>
      <c r="L1482" s="79">
        <v>1037</v>
      </c>
      <c r="M1482" s="86"/>
      <c r="N1482" s="114">
        <v>7.2</v>
      </c>
      <c r="O1482" s="90"/>
      <c r="P1482" s="90"/>
      <c r="Q1482" s="90"/>
      <c r="R1482" s="87"/>
      <c r="S1482" s="87"/>
      <c r="V1482" s="43">
        <f t="shared" si="659"/>
        <v>6.2103349578040397E-3</v>
      </c>
      <c r="W1482" s="43">
        <f t="shared" si="660"/>
        <v>0.85590127030195617</v>
      </c>
      <c r="X1482" s="43">
        <f t="shared" si="661"/>
        <v>3.6899913952614396E-3</v>
      </c>
      <c r="Y1482" s="22">
        <f>X1482+W1482+SUM($V$1457:V1482)</f>
        <v>0.87333653331089844</v>
      </c>
      <c r="Z1482" s="1">
        <f t="shared" si="670"/>
        <v>3.4809099960211877E-3</v>
      </c>
      <c r="AA1482" s="22">
        <f t="shared" si="662"/>
        <v>0.16552976363215838</v>
      </c>
      <c r="AB1482" s="44">
        <f t="shared" si="663"/>
        <v>22.8131229520096</v>
      </c>
      <c r="AC1482" s="44">
        <f t="shared" si="664"/>
        <v>2.9171286894160007</v>
      </c>
      <c r="AD1482" s="44">
        <f t="shared" si="665"/>
        <v>16.767730432342535</v>
      </c>
      <c r="AE1482" s="44">
        <f t="shared" si="667"/>
        <v>2.9171286894160007</v>
      </c>
      <c r="AF1482" s="44">
        <f t="shared" si="668"/>
        <v>13.844685144489025</v>
      </c>
      <c r="AG1482" s="44">
        <f t="shared" si="669"/>
        <v>5.9165984375097441E-3</v>
      </c>
      <c r="AH1482" s="45">
        <f>AD1482+AB1482+SUM($AA$1457:AA1482)</f>
        <v>42.035657755820104</v>
      </c>
      <c r="AI1482" s="45">
        <f>AD1482+AB1482+SUM($AA$1457:AA1482)</f>
        <v>42.035657755820104</v>
      </c>
    </row>
    <row r="1483" spans="4:35" ht="14.4" x14ac:dyDescent="0.3">
      <c r="D1483" s="83"/>
      <c r="E1483" s="28">
        <v>40659.551388888889</v>
      </c>
      <c r="F1483" s="10">
        <f t="shared" si="666"/>
        <v>775.92361111110949</v>
      </c>
      <c r="G1483" s="10">
        <v>52739</v>
      </c>
      <c r="H1483" s="10">
        <v>2366</v>
      </c>
      <c r="I1483" s="86"/>
      <c r="J1483" s="10">
        <v>46</v>
      </c>
      <c r="K1483" s="86"/>
      <c r="L1483" s="79">
        <v>1037</v>
      </c>
      <c r="M1483" s="86"/>
      <c r="N1483" s="114">
        <v>7.2</v>
      </c>
      <c r="O1483" s="90"/>
      <c r="P1483" s="90"/>
      <c r="Q1483" s="90"/>
      <c r="R1483" s="87"/>
      <c r="S1483" s="87"/>
      <c r="V1483" s="43">
        <f t="shared" si="659"/>
        <v>6.937512988746156E-3</v>
      </c>
      <c r="W1483" s="43">
        <f t="shared" si="660"/>
        <v>0.95612011592749213</v>
      </c>
      <c r="X1483" s="43">
        <f t="shared" si="661"/>
        <v>4.1220583763874252E-3</v>
      </c>
      <c r="Y1483" s="22">
        <f>X1483+W1483+SUM($V$1457:V1483)</f>
        <v>0.9809249589063066</v>
      </c>
      <c r="Z1483" s="1">
        <f t="shared" si="670"/>
        <v>3.6298905772011898E-3</v>
      </c>
      <c r="AA1483" s="22">
        <f t="shared" si="662"/>
        <v>0.15463968618490426</v>
      </c>
      <c r="AB1483" s="44">
        <f t="shared" si="663"/>
        <v>21.312264917117503</v>
      </c>
      <c r="AC1483" s="44">
        <f t="shared" si="664"/>
        <v>2.7252130081857548</v>
      </c>
      <c r="AD1483" s="44">
        <f t="shared" si="665"/>
        <v>15.664594180491962</v>
      </c>
      <c r="AE1483" s="44">
        <f t="shared" si="667"/>
        <v>2.7252130081857548</v>
      </c>
      <c r="AF1483" s="44">
        <f t="shared" si="668"/>
        <v>12.93385382238688</v>
      </c>
      <c r="AG1483" s="44">
        <f t="shared" si="669"/>
        <v>5.5273499193280486E-3</v>
      </c>
      <c r="AH1483" s="45">
        <f>AD1483+AB1483+SUM($AA$1457:AA1483)</f>
        <v>39.586303155262335</v>
      </c>
      <c r="AI1483" s="45">
        <f>AD1483+AB1483+SUM($AA$1457:AA1483)</f>
        <v>39.586303155262335</v>
      </c>
    </row>
    <row r="1484" spans="4:35" ht="14.4" x14ac:dyDescent="0.3">
      <c r="D1484" s="83"/>
      <c r="E1484" s="28">
        <v>40695.571527777778</v>
      </c>
      <c r="F1484" s="10">
        <f t="shared" si="666"/>
        <v>811.94374999999854</v>
      </c>
      <c r="G1484" s="10">
        <v>54408</v>
      </c>
      <c r="H1484" s="10">
        <v>2677</v>
      </c>
      <c r="I1484" s="86"/>
      <c r="J1484" s="10">
        <v>37</v>
      </c>
      <c r="K1484" s="86"/>
      <c r="L1484" s="79">
        <v>1037</v>
      </c>
      <c r="M1484" s="86"/>
      <c r="N1484" s="114">
        <v>7.2</v>
      </c>
      <c r="O1484" s="90"/>
      <c r="P1484" s="90"/>
      <c r="Q1484" s="90"/>
      <c r="R1484" s="87"/>
      <c r="S1484" s="87"/>
      <c r="V1484" s="43">
        <f t="shared" si="659"/>
        <v>7.8494176969034074E-3</v>
      </c>
      <c r="W1484" s="43">
        <f t="shared" si="660"/>
        <v>1.0817977812079023</v>
      </c>
      <c r="X1484" s="43">
        <f t="shared" si="661"/>
        <v>4.6638843083639629E-3</v>
      </c>
      <c r="Y1484" s="22">
        <f>X1484+W1484+SUM($V$1457:V1484)</f>
        <v>1.1149938678155966</v>
      </c>
      <c r="Z1484" s="1">
        <f t="shared" si="670"/>
        <v>3.2267109045210122E-3</v>
      </c>
      <c r="AA1484" s="22">
        <f t="shared" si="662"/>
        <v>0.15953347704636553</v>
      </c>
      <c r="AB1484" s="44">
        <f t="shared" si="663"/>
        <v>21.986721583847419</v>
      </c>
      <c r="AC1484" s="44">
        <f t="shared" si="664"/>
        <v>2.8114562155022007</v>
      </c>
      <c r="AD1484" s="44">
        <f t="shared" si="665"/>
        <v>16.160322345365035</v>
      </c>
      <c r="AE1484" s="44">
        <f t="shared" si="667"/>
        <v>2.8114562155022003</v>
      </c>
      <c r="AF1484" s="44">
        <f t="shared" si="668"/>
        <v>13.343163859163528</v>
      </c>
      <c r="AG1484" s="44">
        <f t="shared" si="669"/>
        <v>5.7022706993079212E-3</v>
      </c>
      <c r="AH1484" s="45">
        <f>AD1484+AB1484+SUM($AA$1457:AA1484)</f>
        <v>40.916021463911697</v>
      </c>
      <c r="AI1484" s="45">
        <f>AD1484+AB1484+SUM($AA$1457:AA1484)</f>
        <v>40.916021463911697</v>
      </c>
    </row>
    <row r="1485" spans="4:35" ht="14.4" x14ac:dyDescent="0.3">
      <c r="D1485" s="83"/>
      <c r="E1485" s="28">
        <v>40749.570833333331</v>
      </c>
      <c r="F1485" s="10">
        <f t="shared" si="666"/>
        <v>865.94305555555184</v>
      </c>
      <c r="G1485" s="10">
        <v>51247</v>
      </c>
      <c r="H1485" s="10">
        <v>3079</v>
      </c>
      <c r="I1485" s="86"/>
      <c r="J1485" s="36" t="s">
        <v>207</v>
      </c>
      <c r="K1485" s="86"/>
      <c r="L1485" s="79">
        <v>1037</v>
      </c>
      <c r="M1485" s="86"/>
      <c r="N1485" s="114">
        <v>7.2</v>
      </c>
      <c r="O1485" s="90"/>
      <c r="P1485" s="90"/>
      <c r="Q1485" s="90"/>
      <c r="R1485" s="87"/>
      <c r="S1485" s="87"/>
      <c r="V1485" s="43">
        <f t="shared" si="659"/>
        <v>9.0281498277047408E-3</v>
      </c>
      <c r="W1485" s="43">
        <f t="shared" si="660"/>
        <v>1.244249297100908</v>
      </c>
      <c r="X1485" s="43">
        <f t="shared" si="661"/>
        <v>5.3642509471246323E-3</v>
      </c>
      <c r="Y1485" s="22">
        <f>X1485+W1485+SUM($V$1457:V1485)</f>
        <v>1.2871739001750677</v>
      </c>
      <c r="Z1485" s="1">
        <f t="shared" si="670"/>
        <v>3.0289859733298894E-3</v>
      </c>
      <c r="AA1485" s="22">
        <f t="shared" si="662"/>
        <v>0.15026488932133314</v>
      </c>
      <c r="AB1485" s="44">
        <f t="shared" si="663"/>
        <v>20.709335410370326</v>
      </c>
      <c r="AC1485" s="44">
        <f t="shared" si="664"/>
        <v>2.6481160247728508</v>
      </c>
      <c r="AD1485" s="44">
        <f t="shared" si="665"/>
        <v>15.221438744907401</v>
      </c>
      <c r="AE1485" s="44">
        <f t="shared" si="667"/>
        <v>2.6481160247728504</v>
      </c>
      <c r="AF1485" s="44">
        <f t="shared" si="668"/>
        <v>12.567951740379232</v>
      </c>
      <c r="AG1485" s="44">
        <f t="shared" si="669"/>
        <v>5.3709797553196771E-3</v>
      </c>
      <c r="AH1485" s="45">
        <f>AD1485+AB1485+SUM($AA$1457:AA1485)</f>
        <v>38.850016579298298</v>
      </c>
      <c r="AI1485" s="45">
        <f>AD1485+AB1485+SUM($AA$1457:AA1485)</f>
        <v>38.850016579298298</v>
      </c>
    </row>
    <row r="1486" spans="4:35" ht="14.4" x14ac:dyDescent="0.3">
      <c r="D1486" s="83"/>
      <c r="E1486" s="28">
        <v>40800.429166666669</v>
      </c>
      <c r="F1486" s="10">
        <f t="shared" si="666"/>
        <v>916.80138888888905</v>
      </c>
      <c r="G1486" s="10">
        <v>52579</v>
      </c>
      <c r="H1486" s="10">
        <v>3603</v>
      </c>
      <c r="I1486" s="86"/>
      <c r="J1486" s="10">
        <v>19</v>
      </c>
      <c r="K1486" s="86"/>
      <c r="L1486" s="79">
        <v>1037</v>
      </c>
      <c r="M1486" s="86"/>
      <c r="N1486" s="114">
        <v>7.2</v>
      </c>
      <c r="O1486" s="90"/>
      <c r="P1486" s="90"/>
      <c r="Q1486" s="90"/>
      <c r="R1486" s="87"/>
      <c r="S1486" s="87"/>
      <c r="V1486" s="43">
        <f t="shared" si="659"/>
        <v>1.0564606635017921E-2</v>
      </c>
      <c r="W1486" s="43">
        <f t="shared" si="660"/>
        <v>1.4560020193097019</v>
      </c>
      <c r="X1486" s="43">
        <f t="shared" si="661"/>
        <v>6.2771666653101826E-3</v>
      </c>
      <c r="Y1486" s="22">
        <f>X1486+W1486+SUM($V$1457:V1486)</f>
        <v>1.5104041447370651</v>
      </c>
      <c r="Z1486" s="1">
        <f t="shared" si="670"/>
        <v>3.6966108096027346E-3</v>
      </c>
      <c r="AA1486" s="22">
        <f t="shared" si="662"/>
        <v>0.15417053906816741</v>
      </c>
      <c r="AB1486" s="44">
        <f t="shared" si="663"/>
        <v>21.247607597359092</v>
      </c>
      <c r="AC1486" s="44">
        <f t="shared" si="664"/>
        <v>2.7169452351656043</v>
      </c>
      <c r="AD1486" s="44">
        <f t="shared" si="665"/>
        <v>15.617070809383701</v>
      </c>
      <c r="AE1486" s="44">
        <f t="shared" si="667"/>
        <v>2.7169452351656047</v>
      </c>
      <c r="AF1486" s="44">
        <f t="shared" si="668"/>
        <v>12.894614993217161</v>
      </c>
      <c r="AG1486" s="44">
        <f t="shared" si="669"/>
        <v>5.5105810009357303E-3</v>
      </c>
      <c r="AH1486" s="45">
        <f>AD1486+AB1486+SUM($AA$1457:AA1486)</f>
        <v>39.938091369831533</v>
      </c>
      <c r="AI1486" s="45">
        <f>AD1486+AB1486+SUM($AA$1457:AA1486)</f>
        <v>39.938091369831533</v>
      </c>
    </row>
    <row r="1487" spans="4:35" ht="14.4" x14ac:dyDescent="0.3">
      <c r="D1487" s="83"/>
      <c r="E1487" s="28">
        <v>40854.472222222219</v>
      </c>
      <c r="F1487" s="10">
        <f t="shared" si="666"/>
        <v>970.84444444443943</v>
      </c>
      <c r="G1487" s="10">
        <v>59806</v>
      </c>
      <c r="H1487" s="10">
        <v>4560</v>
      </c>
      <c r="I1487" s="86"/>
      <c r="J1487" s="10">
        <v>23</v>
      </c>
      <c r="K1487" s="86"/>
      <c r="L1487" s="79">
        <v>1037</v>
      </c>
      <c r="M1487" s="86"/>
      <c r="N1487" s="114">
        <v>7.2</v>
      </c>
      <c r="O1487" s="90"/>
      <c r="P1487" s="90"/>
      <c r="Q1487" s="90"/>
      <c r="R1487" s="87"/>
      <c r="S1487" s="87"/>
      <c r="V1487" s="43">
        <f t="shared" si="659"/>
        <v>1.3370692827000197E-2</v>
      </c>
      <c r="W1487" s="43">
        <f t="shared" si="660"/>
        <v>1.8427336131146932</v>
      </c>
      <c r="X1487" s="43">
        <f t="shared" si="661"/>
        <v>7.94445739489715E-3</v>
      </c>
      <c r="Y1487" s="22">
        <f>X1487+W1487+SUM($V$1457:V1487)</f>
        <v>1.9121737220986437</v>
      </c>
      <c r="Z1487" s="1">
        <f t="shared" si="670"/>
        <v>4.9587068675844646E-3</v>
      </c>
      <c r="AA1487" s="22">
        <f t="shared" si="662"/>
        <v>0.17536132789727499</v>
      </c>
      <c r="AB1487" s="44">
        <f t="shared" si="663"/>
        <v>24.168097909196788</v>
      </c>
      <c r="AC1487" s="44">
        <f t="shared" si="664"/>
        <v>3.0903902077695307</v>
      </c>
      <c r="AD1487" s="44">
        <f t="shared" si="665"/>
        <v>17.763642078130079</v>
      </c>
      <c r="AE1487" s="44">
        <f t="shared" si="667"/>
        <v>3.0903902077695302</v>
      </c>
      <c r="AF1487" s="44">
        <f t="shared" si="668"/>
        <v>14.666983858276982</v>
      </c>
      <c r="AG1487" s="44">
        <f t="shared" si="669"/>
        <v>6.2680120835687681E-3</v>
      </c>
      <c r="AH1487" s="45">
        <f>AD1487+AB1487+SUM($AA$1457:AA1487)</f>
        <v>45.180514278312877</v>
      </c>
      <c r="AI1487" s="45">
        <f>AD1487+AB1487+SUM($AA$1457:AA1487)</f>
        <v>45.180514278312877</v>
      </c>
    </row>
    <row r="1488" spans="4:35" ht="14.4" x14ac:dyDescent="0.3">
      <c r="D1488" s="83"/>
      <c r="E1488" s="28">
        <v>40942.538194444445</v>
      </c>
      <c r="F1488" s="10">
        <f t="shared" si="666"/>
        <v>1058.9104166666657</v>
      </c>
      <c r="G1488" s="10">
        <v>64027</v>
      </c>
      <c r="H1488" s="10">
        <v>6148</v>
      </c>
      <c r="I1488" s="86"/>
      <c r="J1488" s="10">
        <v>27</v>
      </c>
      <c r="K1488" s="86"/>
      <c r="L1488" s="79">
        <v>1037</v>
      </c>
      <c r="M1488" s="86"/>
      <c r="N1488" s="114">
        <v>7.2</v>
      </c>
      <c r="O1488" s="90"/>
      <c r="P1488" s="90"/>
      <c r="Q1488" s="90"/>
      <c r="R1488" s="87"/>
      <c r="S1488" s="87"/>
      <c r="V1488" s="43">
        <f t="shared" si="659"/>
        <v>1.8026977960613425E-2</v>
      </c>
      <c r="W1488" s="43">
        <f t="shared" si="660"/>
        <v>2.4844575117169154</v>
      </c>
      <c r="X1488" s="43">
        <f t="shared" si="661"/>
        <v>1.0711079838558702E-2</v>
      </c>
      <c r="Y1488" s="22">
        <f>X1488+W1488+SUM($V$1457:V1488)</f>
        <v>2.5746912211051405</v>
      </c>
      <c r="Z1488" s="1">
        <f t="shared" si="670"/>
        <v>6.8136878453883805E-3</v>
      </c>
      <c r="AA1488" s="22">
        <f t="shared" si="662"/>
        <v>0.18773801527068895</v>
      </c>
      <c r="AB1488" s="44">
        <f t="shared" si="663"/>
        <v>25.873838826073349</v>
      </c>
      <c r="AC1488" s="44">
        <f t="shared" si="664"/>
        <v>3.3085043947573776</v>
      </c>
      <c r="AD1488" s="44">
        <f t="shared" si="665"/>
        <v>19.017368012179961</v>
      </c>
      <c r="AE1488" s="44">
        <f t="shared" si="667"/>
        <v>3.3085043947573776</v>
      </c>
      <c r="AF1488" s="44">
        <f t="shared" si="668"/>
        <v>15.702153220310677</v>
      </c>
      <c r="AG1488" s="44">
        <f t="shared" si="669"/>
        <v>6.7103971119061223E-3</v>
      </c>
      <c r="AH1488" s="45">
        <f>AD1488+AB1488+SUM($AA$1457:AA1488)</f>
        <v>48.327719144510013</v>
      </c>
      <c r="AI1488" s="45">
        <f>AD1488+AB1488+SUM($AA$1457:AA1488)</f>
        <v>48.327719144510013</v>
      </c>
    </row>
    <row r="1489" spans="4:37" ht="14.4" x14ac:dyDescent="0.3">
      <c r="D1489" s="83"/>
      <c r="E1489" s="28">
        <v>41016.602083333331</v>
      </c>
      <c r="F1489" s="10">
        <f t="shared" si="666"/>
        <v>1132.9743055555518</v>
      </c>
      <c r="G1489" s="10">
        <v>64619</v>
      </c>
      <c r="H1489" s="10">
        <v>7183</v>
      </c>
      <c r="I1489" s="86"/>
      <c r="J1489" s="10">
        <v>36</v>
      </c>
      <c r="K1489" s="86"/>
      <c r="L1489" s="79">
        <v>1037</v>
      </c>
      <c r="M1489" s="86"/>
      <c r="N1489" s="114">
        <v>7.2</v>
      </c>
      <c r="O1489" s="90"/>
      <c r="P1489" s="90"/>
      <c r="Q1489" s="90"/>
      <c r="R1489" s="87"/>
      <c r="S1489" s="87"/>
      <c r="V1489" s="43">
        <f t="shared" si="659"/>
        <v>2.1061773372004919E-2</v>
      </c>
      <c r="W1489" s="43">
        <f t="shared" si="660"/>
        <v>2.9027095489041321</v>
      </c>
      <c r="X1489" s="43">
        <f t="shared" si="661"/>
        <v>1.2514262602532068E-2</v>
      </c>
      <c r="Y1489" s="22">
        <f>X1489+W1489+SUM($V$1457:V1489)</f>
        <v>3.0158082144283358</v>
      </c>
      <c r="Z1489" s="1">
        <f t="shared" si="670"/>
        <v>7.0248576513373927E-3</v>
      </c>
      <c r="AA1489" s="22">
        <f t="shared" si="662"/>
        <v>0.18947385960261529</v>
      </c>
      <c r="AB1489" s="44">
        <f t="shared" si="663"/>
        <v>26.113070909179466</v>
      </c>
      <c r="AC1489" s="44">
        <f t="shared" si="664"/>
        <v>3.3390951549319343</v>
      </c>
      <c r="AD1489" s="44">
        <f t="shared" si="665"/>
        <v>19.193204485280532</v>
      </c>
      <c r="AE1489" s="44">
        <f t="shared" si="667"/>
        <v>3.3390951549319339</v>
      </c>
      <c r="AF1489" s="44">
        <f t="shared" si="668"/>
        <v>15.84733688823864</v>
      </c>
      <c r="AG1489" s="44">
        <f t="shared" si="669"/>
        <v>6.7724421099576992E-3</v>
      </c>
      <c r="AH1489" s="45">
        <f>AD1489+AB1489+SUM($AA$1457:AA1489)</f>
        <v>48.932261560319319</v>
      </c>
      <c r="AI1489" s="45">
        <f>AD1489+AB1489+SUM($AA$1457:AA1489)</f>
        <v>48.932261560319319</v>
      </c>
    </row>
    <row r="1490" spans="4:37" ht="14.4" x14ac:dyDescent="0.3">
      <c r="D1490" s="83"/>
      <c r="E1490" s="28">
        <v>41085.563194444447</v>
      </c>
      <c r="F1490" s="10">
        <f t="shared" si="666"/>
        <v>1201.9354166666672</v>
      </c>
      <c r="G1490" s="10">
        <v>61354</v>
      </c>
      <c r="H1490" s="10">
        <v>7949</v>
      </c>
      <c r="I1490" s="86"/>
      <c r="J1490" s="10">
        <v>37</v>
      </c>
      <c r="K1490" s="86"/>
      <c r="L1490" s="79">
        <v>1037</v>
      </c>
      <c r="M1490" s="86"/>
      <c r="N1490" s="114">
        <v>7.2</v>
      </c>
      <c r="O1490" s="90"/>
      <c r="P1490" s="90"/>
      <c r="Q1490" s="90"/>
      <c r="R1490" s="87"/>
      <c r="S1490" s="87"/>
      <c r="V1490" s="43">
        <f t="shared" si="659"/>
        <v>2.330781519338258E-2</v>
      </c>
      <c r="W1490" s="43">
        <f t="shared" si="660"/>
        <v>3.2122564672475216</v>
      </c>
      <c r="X1490" s="43">
        <f t="shared" si="661"/>
        <v>1.3848792068429266E-2</v>
      </c>
      <c r="Y1490" s="22">
        <f>X1490+W1490+SUM($V$1457:V1490)</f>
        <v>3.3499974774310051</v>
      </c>
      <c r="Z1490" s="1">
        <f t="shared" si="670"/>
        <v>6.2310658985586086E-3</v>
      </c>
      <c r="AA1490" s="22">
        <f t="shared" si="662"/>
        <v>0.17990032625170396</v>
      </c>
      <c r="AB1490" s="44">
        <f t="shared" si="663"/>
        <v>24.793657477859405</v>
      </c>
      <c r="AC1490" s="44">
        <f t="shared" si="664"/>
        <v>3.1703809117394877</v>
      </c>
      <c r="AD1490" s="44">
        <f t="shared" si="665"/>
        <v>18.223430693602531</v>
      </c>
      <c r="AE1490" s="44">
        <f t="shared" si="667"/>
        <v>3.1703809117394868</v>
      </c>
      <c r="AF1490" s="44">
        <f t="shared" si="668"/>
        <v>15.046619530494029</v>
      </c>
      <c r="AG1490" s="44">
        <f t="shared" si="669"/>
        <v>6.4302513690144497E-3</v>
      </c>
      <c r="AH1490" s="45">
        <f>AD1490+AB1490+SUM($AA$1457:AA1490)</f>
        <v>46.822974663572957</v>
      </c>
      <c r="AI1490" s="45">
        <f>AD1490+AB1490+SUM($AA$1457:AA1490)</f>
        <v>46.822974663572957</v>
      </c>
    </row>
    <row r="1491" spans="4:37" ht="14.4" x14ac:dyDescent="0.3">
      <c r="D1491" s="83"/>
      <c r="E1491" s="28">
        <v>41131.381944444445</v>
      </c>
      <c r="F1491" s="10">
        <f t="shared" si="666"/>
        <v>1247.7541666666657</v>
      </c>
      <c r="G1491" s="10">
        <v>62049</v>
      </c>
      <c r="H1491" s="10">
        <v>8800</v>
      </c>
      <c r="I1491" s="86"/>
      <c r="J1491" s="10">
        <v>6</v>
      </c>
      <c r="K1491" s="86"/>
      <c r="L1491" s="79">
        <v>1037</v>
      </c>
      <c r="M1491" s="86"/>
      <c r="N1491" s="114">
        <v>7.2</v>
      </c>
      <c r="O1491" s="90"/>
      <c r="P1491" s="90"/>
      <c r="Q1491" s="90"/>
      <c r="R1491" s="87"/>
      <c r="S1491" s="87"/>
      <c r="V1491" s="43">
        <f t="shared" si="659"/>
        <v>2.58030914205267E-2</v>
      </c>
      <c r="W1491" s="43">
        <f t="shared" si="660"/>
        <v>3.5561525867125656</v>
      </c>
      <c r="X1491" s="43">
        <f t="shared" si="661"/>
        <v>1.5331409007696254E-2</v>
      </c>
      <c r="Y1491" s="22">
        <f>X1491+W1491+SUM($V$1457:V1491)</f>
        <v>3.7211793052558431</v>
      </c>
      <c r="Z1491" s="1">
        <f t="shared" si="670"/>
        <v>5.8932267858891703E-3</v>
      </c>
      <c r="AA1491" s="22">
        <f t="shared" si="662"/>
        <v>0.18193818404002968</v>
      </c>
      <c r="AB1491" s="44">
        <f t="shared" si="663"/>
        <v>25.074512710560001</v>
      </c>
      <c r="AC1491" s="44">
        <f t="shared" si="664"/>
        <v>3.206294050795766</v>
      </c>
      <c r="AD1491" s="44">
        <f t="shared" si="665"/>
        <v>18.429860336854048</v>
      </c>
      <c r="AE1491" s="44">
        <f t="shared" si="667"/>
        <v>3.2062940507957656</v>
      </c>
      <c r="AF1491" s="44">
        <f t="shared" si="668"/>
        <v>15.217063194700001</v>
      </c>
      <c r="AG1491" s="44">
        <f t="shared" si="669"/>
        <v>6.5030913582810827E-3</v>
      </c>
      <c r="AH1491" s="45">
        <f>AD1491+AB1491+SUM($AA$1457:AA1491)</f>
        <v>47.492197723565098</v>
      </c>
      <c r="AI1491" s="45">
        <f>AD1491+AB1491+SUM($AA$1457:AA1491)</f>
        <v>47.492197723565098</v>
      </c>
    </row>
    <row r="1492" spans="4:37" ht="14.4" x14ac:dyDescent="0.3">
      <c r="D1492" s="83"/>
      <c r="E1492" s="28">
        <v>41157.629861111112</v>
      </c>
      <c r="F1492" s="10">
        <f t="shared" si="666"/>
        <v>1274.0020833333328</v>
      </c>
      <c r="G1492" s="10">
        <v>63964</v>
      </c>
      <c r="H1492" s="10">
        <v>9542</v>
      </c>
      <c r="I1492" s="86"/>
      <c r="K1492" s="86"/>
      <c r="L1492" s="79">
        <v>1037</v>
      </c>
      <c r="M1492" s="86"/>
      <c r="N1492" s="114">
        <v>7.2</v>
      </c>
      <c r="O1492" s="90"/>
      <c r="P1492" s="90"/>
      <c r="Q1492" s="90"/>
      <c r="R1492" s="87"/>
      <c r="S1492" s="87"/>
      <c r="V1492" s="43">
        <f t="shared" si="659"/>
        <v>2.7978761174393837E-2</v>
      </c>
      <c r="W1492" s="43">
        <f t="shared" si="660"/>
        <v>3.8560009070921932</v>
      </c>
      <c r="X1492" s="43">
        <f t="shared" si="661"/>
        <v>1.6624125539936099E-2</v>
      </c>
      <c r="Y1492" s="22">
        <f>X1492+W1492+SUM($V$1457:V1492)</f>
        <v>4.0502991033421036</v>
      </c>
      <c r="Z1492" s="1">
        <f t="shared" si="670"/>
        <v>7.1180984573141542E-3</v>
      </c>
      <c r="AA1492" s="22">
        <f t="shared" si="662"/>
        <v>0.18755328859347384</v>
      </c>
      <c r="AB1492" s="44">
        <f t="shared" si="663"/>
        <v>25.848380006418473</v>
      </c>
      <c r="AC1492" s="44">
        <f t="shared" si="664"/>
        <v>3.3052489591306933</v>
      </c>
      <c r="AD1492" s="44">
        <f t="shared" si="665"/>
        <v>18.998655684806081</v>
      </c>
      <c r="AE1492" s="44">
        <f t="shared" si="667"/>
        <v>3.3052489591306933</v>
      </c>
      <c r="AF1492" s="44">
        <f t="shared" si="668"/>
        <v>15.686702931325099</v>
      </c>
      <c r="AG1492" s="44">
        <f t="shared" si="669"/>
        <v>6.7037943502891465E-3</v>
      </c>
      <c r="AH1492" s="45">
        <f>AD1492+AB1492+SUM($AA$1457:AA1492)</f>
        <v>49.022413655969082</v>
      </c>
      <c r="AI1492" s="45">
        <f>AD1492+AB1492+SUM($AA$1457:AA1492)</f>
        <v>49.022413655969082</v>
      </c>
    </row>
    <row r="1493" spans="4:37" ht="14.4" x14ac:dyDescent="0.3">
      <c r="D1493" s="83" t="s">
        <v>164</v>
      </c>
      <c r="E1493" s="28">
        <v>41192.478472222225</v>
      </c>
      <c r="F1493" s="10">
        <f t="shared" si="666"/>
        <v>1308.8506944444453</v>
      </c>
      <c r="G1493" s="10">
        <v>8256</v>
      </c>
      <c r="H1493" s="10">
        <v>40</v>
      </c>
      <c r="I1493" s="86"/>
      <c r="K1493" s="86"/>
      <c r="L1493" s="79">
        <v>1037</v>
      </c>
      <c r="M1493" s="86"/>
      <c r="N1493" s="114">
        <v>7.2</v>
      </c>
      <c r="O1493" s="90"/>
      <c r="P1493" s="90"/>
      <c r="Q1493" s="90"/>
      <c r="R1493" s="87"/>
      <c r="S1493" s="87"/>
      <c r="V1493" s="43">
        <f t="shared" si="659"/>
        <v>1.1728677918421227E-4</v>
      </c>
      <c r="W1493" s="43">
        <f t="shared" si="660"/>
        <v>1.6164329939602574E-2</v>
      </c>
      <c r="X1493" s="43">
        <f t="shared" si="661"/>
        <v>6.9688222762255691E-5</v>
      </c>
      <c r="Y1493" s="111">
        <f>Y1492</f>
        <v>4.0502991033421036</v>
      </c>
      <c r="Z1493" s="1">
        <f t="shared" si="670"/>
        <v>7.0236123054685578E-3</v>
      </c>
      <c r="AA1493" s="22">
        <f t="shared" si="662"/>
        <v>2.4207991223621411E-2</v>
      </c>
      <c r="AB1493" s="44">
        <f t="shared" si="663"/>
        <v>3.3363176995339709</v>
      </c>
      <c r="AC1493" s="44">
        <f t="shared" si="664"/>
        <v>0.42661708783976926</v>
      </c>
      <c r="AD1493" s="44">
        <f t="shared" si="665"/>
        <v>2.4522059491864021</v>
      </c>
      <c r="AE1493" s="44">
        <f t="shared" si="667"/>
        <v>0.42661708783976937</v>
      </c>
      <c r="AF1493" s="44">
        <f t="shared" si="668"/>
        <v>2.0247235851575893</v>
      </c>
      <c r="AG1493" s="44">
        <f t="shared" si="669"/>
        <v>8.6527618904363708E-4</v>
      </c>
      <c r="AH1493" s="45">
        <f>AD1493+AB1493+SUM($AA$1457:AA1493)</f>
        <v>9.9881096046885176</v>
      </c>
      <c r="AI1493" s="77">
        <f>AI1492</f>
        <v>49.022413655969082</v>
      </c>
    </row>
    <row r="1494" spans="4:37" ht="14.4" x14ac:dyDescent="0.3">
      <c r="D1494" s="83"/>
      <c r="E1494" s="89">
        <v>42279.42291666667</v>
      </c>
      <c r="F1494" s="10">
        <f t="shared" si="666"/>
        <v>2395.7951388888905</v>
      </c>
      <c r="G1494" s="10">
        <v>52320</v>
      </c>
      <c r="H1494" s="10">
        <v>15976</v>
      </c>
      <c r="I1494" s="86"/>
      <c r="J1494" s="10">
        <v>9</v>
      </c>
      <c r="K1494" s="86"/>
      <c r="L1494" s="86">
        <v>1098</v>
      </c>
      <c r="M1494" s="86"/>
      <c r="N1494" s="114">
        <v>7.2</v>
      </c>
      <c r="O1494" s="90"/>
      <c r="P1494" s="90"/>
      <c r="Q1494" s="90"/>
      <c r="R1494" s="87"/>
      <c r="S1494" s="87"/>
      <c r="V1494" s="43">
        <f t="shared" si="659"/>
        <v>4.959988899477287E-2</v>
      </c>
      <c r="W1494" s="43">
        <f t="shared" si="660"/>
        <v>6.8358000471641667</v>
      </c>
      <c r="X1494" s="43">
        <f t="shared" si="661"/>
        <v>2.9470739475435812E-2</v>
      </c>
      <c r="Y1494" s="22">
        <f>X1494+W1494+SUM($V$1493:V1494)+$Y$1493</f>
        <v>10.965287065755664</v>
      </c>
      <c r="Z1494" s="1">
        <f t="shared" si="670"/>
        <v>6.2757165409804598E-3</v>
      </c>
      <c r="AA1494" s="22">
        <f t="shared" ref="AA1494:AA1503" si="671">($A$15*L1494/1000/$A$13*G1494)/$Q$1406</f>
        <v>0.17589687296701673</v>
      </c>
      <c r="AB1494" s="44">
        <f t="shared" ref="AB1494:AB1503" si="672">($U$1406*L1494/1000/$A$13*G1494)/$Q$1406</f>
        <v>23.851686916601835</v>
      </c>
      <c r="AC1494" s="44">
        <f t="shared" ref="AC1494:AC1503" si="673">($A$14*$S$1406/1000*G1494/1000000*L1494/1000*1000000)/$Q$1406</f>
        <v>3.8119683251786265</v>
      </c>
      <c r="AD1494" s="44">
        <f>($A$14*((L1494/1000)*G1494/10^6)*(1+($A$28/(10^-N1494))+(($A$28*$A$29)/(10^-N1494)^2))*1000000)*$S$1406/1000/$Q$1406</f>
        <v>21.911291581044249</v>
      </c>
      <c r="AE1494" s="44">
        <f t="shared" si="667"/>
        <v>3.8119683251786265</v>
      </c>
      <c r="AF1494" s="44">
        <f t="shared" si="668"/>
        <v>18.09159171974299</v>
      </c>
      <c r="AG1494" s="44">
        <f t="shared" si="669"/>
        <v>7.7315361226328724E-3</v>
      </c>
      <c r="AH1494" s="45">
        <f>AD1494+AB1494+SUM($AA$1493:AA1494)</f>
        <v>45.963083361836723</v>
      </c>
      <c r="AI1494" s="45">
        <f>AD1494+AB1494+SUM($AA$1493:AA1494)+$AI$1493-$AH$1493</f>
        <v>84.997387413117295</v>
      </c>
    </row>
    <row r="1495" spans="4:37" ht="14.4" x14ac:dyDescent="0.3">
      <c r="D1495" s="83"/>
      <c r="E1495" s="28">
        <v>42377.611111111109</v>
      </c>
      <c r="F1495" s="10">
        <f t="shared" si="666"/>
        <v>2493.9833333333299</v>
      </c>
      <c r="G1495" s="10">
        <v>35755</v>
      </c>
      <c r="H1495" s="10">
        <v>13529</v>
      </c>
      <c r="I1495" s="86"/>
      <c r="J1495" s="10">
        <v>10</v>
      </c>
      <c r="K1495" s="86"/>
      <c r="L1495" s="86">
        <v>1072</v>
      </c>
      <c r="M1495" s="86"/>
      <c r="N1495" s="114">
        <v>7.2</v>
      </c>
      <c r="O1495" s="90"/>
      <c r="P1495" s="90"/>
      <c r="Q1495" s="90"/>
      <c r="R1495" s="87"/>
      <c r="S1495" s="87"/>
      <c r="V1495" s="43">
        <f t="shared" si="659"/>
        <v>4.1008208287010572E-2</v>
      </c>
      <c r="W1495" s="43">
        <f t="shared" si="660"/>
        <v>5.6517044256289983</v>
      </c>
      <c r="X1495" s="43">
        <f t="shared" si="661"/>
        <v>2.4365825151509105E-2</v>
      </c>
      <c r="Y1495" s="22">
        <f>X1495+W1495+SUM($V$1493:V1495)+$Y$1493</f>
        <v>9.8170947381835791</v>
      </c>
      <c r="Z1495" s="1">
        <f t="shared" si="670"/>
        <v>5.432735048430103E-3</v>
      </c>
      <c r="AA1495" s="22">
        <f t="shared" si="671"/>
        <v>0.11735986765670435</v>
      </c>
      <c r="AB1495" s="44">
        <f t="shared" si="672"/>
        <v>15.914045387529065</v>
      </c>
      <c r="AC1495" s="44">
        <f t="shared" si="673"/>
        <v>2.5433772107955632</v>
      </c>
      <c r="AD1495" s="44">
        <f>($A$14*((L1495/1000)*G1495/10^6)*(1+($A$28/(10^-N1495))+(($A$28*$A$29)/(10^-N1495)^2))*1000000)*$S$1406/1000/$Q$1406</f>
        <v>14.619397359161743</v>
      </c>
      <c r="AE1495" s="44">
        <f t="shared" ref="AE1495" si="674">AD1495/(1+($A$28/(10^-N1495))+(($A$28*$A$29)/(10^-N1495)^2))*1</f>
        <v>2.5433772107955628</v>
      </c>
      <c r="AF1495" s="44">
        <f t="shared" ref="AF1495" si="675">AD1495/(1+($A$28/(10^-N1495))+(($A$28*$A$29)/(10^-N1495)^2))*($A$28/(10^-N1495))</f>
        <v>12.070861602675004</v>
      </c>
      <c r="AG1495" s="44">
        <f t="shared" ref="AG1495" si="676">AD1495/(1+($A$28/(10^-N1495))+(($A$28*$A$29)/(10^-N1495)^2))*(($A$28*$A$29)/(10^-N1495)^2)</f>
        <v>5.1585456911753544E-3</v>
      </c>
      <c r="AH1495" s="45">
        <f>AD1495+AB1495+SUM($AA$1493:AA1495)</f>
        <v>30.850907478538151</v>
      </c>
      <c r="AI1495" s="45">
        <f>AD1495+AB1495+SUM($AA$1493:AA1495)+$AI$1493-$AH$1493</f>
        <v>69.885211529818719</v>
      </c>
    </row>
    <row r="1496" spans="4:37" ht="14.4" x14ac:dyDescent="0.3">
      <c r="D1496" s="83"/>
      <c r="E1496" s="28">
        <v>42480.551388888889</v>
      </c>
      <c r="F1496" s="10">
        <f t="shared" si="666"/>
        <v>2596.9236111111095</v>
      </c>
      <c r="G1496" s="86">
        <v>53810</v>
      </c>
      <c r="H1496" s="86">
        <v>20567</v>
      </c>
      <c r="I1496" s="86"/>
      <c r="J1496" s="86">
        <v>22</v>
      </c>
      <c r="K1496" s="86"/>
      <c r="L1496" s="86">
        <v>1073</v>
      </c>
      <c r="M1496" s="86"/>
      <c r="N1496" s="114">
        <v>7.2</v>
      </c>
      <c r="O1496" s="90"/>
      <c r="P1496" s="90"/>
      <c r="Q1496" s="90"/>
      <c r="R1496" s="87"/>
      <c r="S1496" s="87"/>
      <c r="V1496" s="43">
        <f t="shared" si="659"/>
        <v>6.2399481730179777E-2</v>
      </c>
      <c r="W1496" s="43">
        <f t="shared" si="660"/>
        <v>8.599825297978688</v>
      </c>
      <c r="X1496" s="43">
        <f t="shared" si="661"/>
        <v>3.7075866634825434E-2</v>
      </c>
      <c r="Y1496" s="22">
        <f>X1496+W1496+SUM($V$1493:V1496)+$Y$1493</f>
        <v>12.840325133746765</v>
      </c>
      <c r="Z1496" s="1">
        <f t="shared" si="670"/>
        <v>6.0960466058950736E-3</v>
      </c>
      <c r="AA1496" s="22">
        <f t="shared" si="671"/>
        <v>0.17678717556321291</v>
      </c>
      <c r="AB1496" s="44">
        <f t="shared" si="672"/>
        <v>23.972412307720596</v>
      </c>
      <c r="AC1496" s="44">
        <f t="shared" si="673"/>
        <v>3.8312626152889502</v>
      </c>
      <c r="AD1496" s="44">
        <f>($A$14*((L1496/1000)*G1496/10^6)*(1+($A$28/(10^-N1496))+(($A$28*$A$29)/(10^-N1496)^2))*1000000)*$S$1406/1000/$Q$1406</f>
        <v>22.022195654843639</v>
      </c>
      <c r="AE1496" s="44">
        <f t="shared" ref="AE1496:AE1497" si="677">AD1496/(1+($A$28/(10^-N1496))+(($A$28*$A$29)/(10^-N1496)^2))*1</f>
        <v>3.8312626152889493</v>
      </c>
      <c r="AF1496" s="44">
        <f t="shared" ref="AF1496:AF1497" si="678">AD1496/(1+($A$28/(10^-N1496))+(($A$28*$A$29)/(10^-N1496)^2))*($A$28/(10^-N1496))</f>
        <v>18.183162370236758</v>
      </c>
      <c r="AG1496" s="44">
        <f t="shared" ref="AG1496:AG1497" si="679">AD1496/(1+($A$28/(10^-N1496))+(($A$28*$A$29)/(10^-N1496)^2))*(($A$28*$A$29)/(10^-N1496)^2)</f>
        <v>7.770669317933368E-3</v>
      </c>
      <c r="AH1496" s="45">
        <f>AD1496+AB1496+SUM($AA$1493:AA1496)</f>
        <v>46.488859869974789</v>
      </c>
      <c r="AI1496" s="45">
        <f>AD1496+AB1496+SUM($AA$1493:AA1496)+$AI$1493-$AH$1493</f>
        <v>85.523163921255346</v>
      </c>
    </row>
    <row r="1497" spans="4:37" ht="14.4" x14ac:dyDescent="0.3">
      <c r="D1497" s="83"/>
      <c r="E1497" s="28">
        <v>42612.549305555556</v>
      </c>
      <c r="F1497" s="10">
        <f t="shared" si="666"/>
        <v>2728.9215277777766</v>
      </c>
      <c r="G1497" s="86">
        <v>56403</v>
      </c>
      <c r="H1497" s="86">
        <v>21760</v>
      </c>
      <c r="I1497" s="86"/>
      <c r="J1497" s="86">
        <v>19</v>
      </c>
      <c r="K1497" s="86"/>
      <c r="L1497" s="86">
        <v>1060</v>
      </c>
      <c r="M1497" s="86"/>
      <c r="N1497" s="114">
        <v>7.2</v>
      </c>
      <c r="O1497" s="90"/>
      <c r="P1497" s="90"/>
      <c r="Q1497" s="90"/>
      <c r="R1497" s="87"/>
      <c r="S1497" s="87"/>
      <c r="V1497" s="43">
        <f t="shared" si="659"/>
        <v>6.5219140162761965E-2</v>
      </c>
      <c r="W1497" s="43">
        <f t="shared" si="660"/>
        <v>8.9884274024806441</v>
      </c>
      <c r="X1497" s="43">
        <f t="shared" si="661"/>
        <v>3.8751221575339563E-2</v>
      </c>
      <c r="Y1497" s="22">
        <f>X1497+W1497+SUM($V$1493:V1497)+$Y$1493</f>
        <v>13.295821733351996</v>
      </c>
      <c r="Z1497" s="1">
        <f>LINEST(Y1495:Y1497,E1495:E1497,TRUE,TRUE)</f>
        <v>1.4283564507113987E-2</v>
      </c>
      <c r="AA1497" s="22">
        <f t="shared" si="671"/>
        <v>0.18306111900557592</v>
      </c>
      <c r="AB1497" s="44">
        <f t="shared" si="672"/>
        <v>24.823161568895749</v>
      </c>
      <c r="AC1497" s="44">
        <f t="shared" si="673"/>
        <v>3.9672290669536951</v>
      </c>
      <c r="AD1497" s="44">
        <f>($A$14*((L1497/1000)*G1497/10^6)*(1+($A$28/(10^-N1497))+(($A$28*$A$29)/(10^-N1497)^2))*1000000)*$S$1406/1000/$Q$1406</f>
        <v>22.803734301948374</v>
      </c>
      <c r="AE1497" s="44">
        <f t="shared" si="677"/>
        <v>3.9672290669536951</v>
      </c>
      <c r="AF1497" s="44">
        <f t="shared" si="678"/>
        <v>18.828458794882543</v>
      </c>
      <c r="AG1497" s="44">
        <f t="shared" si="679"/>
        <v>8.0464401121366335E-3</v>
      </c>
      <c r="AH1497" s="45">
        <f>AD1497+AB1497+SUM($AA$1493:AA1497)</f>
        <v>48.304208897260253</v>
      </c>
      <c r="AI1497" s="45">
        <f>AD1497+AB1497+SUM($AA$1493:AA1497)+$AI$1493-$AH$1493</f>
        <v>87.33851294854081</v>
      </c>
      <c r="AJ1497" s="1">
        <f>LINEST(AI1495:AI1497,F1495:F1497,TRUE,TRUE)</f>
        <v>7.1498714142333983E-2</v>
      </c>
      <c r="AK1497" s="1">
        <f>AJ1497/Z1497</f>
        <v>5.0056632647070529</v>
      </c>
    </row>
    <row r="1498" spans="4:37" ht="14.4" x14ac:dyDescent="0.3">
      <c r="D1498" s="83"/>
      <c r="E1498" s="28">
        <v>42760.642361111109</v>
      </c>
      <c r="F1498" s="10">
        <f t="shared" si="666"/>
        <v>2877.0145833333299</v>
      </c>
      <c r="G1498" s="86">
        <v>57504</v>
      </c>
      <c r="H1498" s="86">
        <v>22866</v>
      </c>
      <c r="I1498" s="86"/>
      <c r="J1498" s="86">
        <v>18</v>
      </c>
      <c r="K1498" s="86"/>
      <c r="L1498" s="86">
        <v>1062</v>
      </c>
      <c r="M1498" s="86"/>
      <c r="N1498" s="42"/>
      <c r="O1498" s="90"/>
      <c r="P1498" s="90"/>
      <c r="Q1498" s="90"/>
      <c r="R1498" s="87"/>
      <c r="S1498" s="87"/>
      <c r="V1498" s="43">
        <f t="shared" si="659"/>
        <v>6.866335634960033E-2</v>
      </c>
      <c r="W1498" s="43">
        <f t="shared" si="660"/>
        <v>9.463105343290442</v>
      </c>
      <c r="X1498" s="43">
        <f t="shared" si="661"/>
        <v>4.07976696621506E-2</v>
      </c>
      <c r="Y1498" s="22"/>
      <c r="Z1498" s="22"/>
      <c r="AA1498" s="22">
        <f t="shared" si="671"/>
        <v>0.18698665626492214</v>
      </c>
      <c r="AB1498" s="44">
        <f t="shared" si="672"/>
        <v>25.355466004500695</v>
      </c>
      <c r="AC1498" s="44">
        <f t="shared" si="673"/>
        <v>4.0523017771134855</v>
      </c>
      <c r="AD1498" s="44"/>
      <c r="AE1498" s="44"/>
      <c r="AF1498" s="44"/>
      <c r="AG1498" s="44"/>
      <c r="AH1498" s="45"/>
      <c r="AI1498" s="45"/>
    </row>
    <row r="1499" spans="4:37" ht="14.4" x14ac:dyDescent="0.3">
      <c r="D1499" s="19" t="s">
        <v>164</v>
      </c>
      <c r="E1499" s="28">
        <v>42828.456250000003</v>
      </c>
      <c r="F1499" s="10">
        <f t="shared" si="666"/>
        <v>2944.8284722222234</v>
      </c>
      <c r="G1499" s="86">
        <v>50216</v>
      </c>
      <c r="H1499" s="86">
        <v>20892</v>
      </c>
      <c r="I1499" s="86"/>
      <c r="J1499" s="86">
        <v>21</v>
      </c>
      <c r="K1499" s="86"/>
      <c r="L1499" s="86">
        <v>1050</v>
      </c>
      <c r="M1499" s="86"/>
      <c r="N1499" s="42"/>
      <c r="O1499" s="90"/>
      <c r="P1499" s="90"/>
      <c r="Q1499" s="90"/>
      <c r="R1499" s="87"/>
      <c r="S1499" s="87"/>
      <c r="V1499" s="43">
        <f t="shared" si="659"/>
        <v>6.202683607165841E-2</v>
      </c>
      <c r="W1499" s="43">
        <f t="shared" si="660"/>
        <v>8.5484676989654265</v>
      </c>
      <c r="X1499" s="43">
        <f t="shared" si="661"/>
        <v>3.6854451963512502E-2</v>
      </c>
      <c r="Y1499" s="22"/>
      <c r="Z1499" s="22"/>
      <c r="AA1499" s="22">
        <f t="shared" si="671"/>
        <v>0.16144308879567826</v>
      </c>
      <c r="AB1499" s="44">
        <f t="shared" si="672"/>
        <v>21.891747953505291</v>
      </c>
      <c r="AC1499" s="44">
        <f t="shared" si="673"/>
        <v>3.4987315603019598</v>
      </c>
      <c r="AD1499" s="44"/>
      <c r="AE1499" s="44"/>
      <c r="AF1499" s="44"/>
      <c r="AG1499" s="44"/>
      <c r="AH1499" s="45"/>
      <c r="AI1499" s="45"/>
    </row>
    <row r="1500" spans="4:37" ht="14.4" x14ac:dyDescent="0.3">
      <c r="D1500" s="19"/>
      <c r="E1500" s="28">
        <v>42828.612500000003</v>
      </c>
      <c r="F1500" s="10">
        <f t="shared" si="666"/>
        <v>2944.9847222222234</v>
      </c>
      <c r="G1500" s="86">
        <v>8524</v>
      </c>
      <c r="H1500" s="86">
        <v>77.22</v>
      </c>
      <c r="I1500" s="86"/>
      <c r="J1500" s="86">
        <v>50</v>
      </c>
      <c r="K1500" s="86"/>
      <c r="L1500" s="86">
        <v>1054</v>
      </c>
      <c r="M1500" s="86"/>
      <c r="N1500" s="42"/>
      <c r="O1500" s="90"/>
      <c r="P1500" s="90"/>
      <c r="Q1500" s="90"/>
      <c r="R1500" s="87"/>
      <c r="S1500" s="87"/>
      <c r="V1500" s="43">
        <f t="shared" si="659"/>
        <v>2.3013396536618932E-4</v>
      </c>
      <c r="W1500" s="43">
        <f t="shared" si="660"/>
        <v>3.1716800242638885E-2</v>
      </c>
      <c r="X1500" s="43">
        <f t="shared" si="661"/>
        <v>1.3673857492847784E-4</v>
      </c>
      <c r="Y1500" s="22"/>
      <c r="Z1500" s="22"/>
      <c r="AA1500" s="22">
        <f t="shared" si="671"/>
        <v>2.7508828468533211E-2</v>
      </c>
      <c r="AB1500" s="44">
        <f t="shared" si="672"/>
        <v>3.7302082351230452</v>
      </c>
      <c r="AC1500" s="44">
        <f t="shared" si="673"/>
        <v>0.59616058555221729</v>
      </c>
      <c r="AD1500" s="44"/>
      <c r="AE1500" s="44"/>
      <c r="AF1500" s="44"/>
      <c r="AG1500" s="44"/>
      <c r="AH1500" s="45"/>
      <c r="AI1500" s="45"/>
    </row>
    <row r="1501" spans="4:37" ht="14.4" x14ac:dyDescent="0.3">
      <c r="D1501" s="19"/>
      <c r="E1501" s="28">
        <v>42969.465277777781</v>
      </c>
      <c r="F1501" s="10">
        <f t="shared" si="666"/>
        <v>3085.8375000000015</v>
      </c>
      <c r="G1501" s="86">
        <v>25536</v>
      </c>
      <c r="H1501" s="86">
        <v>881.1</v>
      </c>
      <c r="I1501" s="86"/>
      <c r="J1501" s="86">
        <v>18</v>
      </c>
      <c r="K1501" s="86"/>
      <c r="L1501" s="86">
        <v>1058</v>
      </c>
      <c r="M1501" s="86"/>
      <c r="N1501" s="42"/>
      <c r="O1501" s="90"/>
      <c r="P1501" s="90"/>
      <c r="Q1501" s="90"/>
      <c r="R1501" s="87"/>
      <c r="S1501" s="87"/>
      <c r="V1501" s="43">
        <f t="shared" si="659"/>
        <v>2.6358529711977712E-3</v>
      </c>
      <c r="W1501" s="43">
        <f t="shared" si="660"/>
        <v>0.36327024576063865</v>
      </c>
      <c r="X1501" s="43">
        <f t="shared" si="661"/>
        <v>1.5661433479802619E-3</v>
      </c>
      <c r="Y1501" s="22"/>
      <c r="Z1501" s="22"/>
      <c r="AA1501" s="22">
        <f t="shared" si="671"/>
        <v>8.2723058046091424E-2</v>
      </c>
      <c r="AB1501" s="44">
        <f t="shared" si="672"/>
        <v>11.217280034700993</v>
      </c>
      <c r="AC1501" s="44">
        <f t="shared" si="673"/>
        <v>1.7927418021396204</v>
      </c>
      <c r="AD1501" s="44"/>
      <c r="AE1501" s="44"/>
      <c r="AF1501" s="44"/>
      <c r="AG1501" s="44"/>
      <c r="AH1501" s="45"/>
      <c r="AI1501" s="45"/>
    </row>
    <row r="1502" spans="4:37" ht="14.4" x14ac:dyDescent="0.3">
      <c r="D1502" s="19"/>
      <c r="E1502" s="28">
        <v>43055.585416666669</v>
      </c>
      <c r="F1502" s="10">
        <f t="shared" si="666"/>
        <v>3171.9576388888891</v>
      </c>
      <c r="G1502" s="86">
        <v>26180</v>
      </c>
      <c r="H1502" s="86">
        <v>1285</v>
      </c>
      <c r="I1502" s="86"/>
      <c r="J1502" s="86">
        <v>32</v>
      </c>
      <c r="K1502" s="86"/>
      <c r="L1502" s="86">
        <v>1047</v>
      </c>
      <c r="M1502" s="86"/>
      <c r="N1502" s="42"/>
      <c r="O1502" s="90"/>
      <c r="P1502" s="90"/>
      <c r="Q1502" s="90"/>
      <c r="R1502" s="87"/>
      <c r="S1502" s="87"/>
      <c r="V1502" s="43">
        <f t="shared" si="659"/>
        <v>3.8041718003988248E-3</v>
      </c>
      <c r="W1502" s="43">
        <f t="shared" si="660"/>
        <v>0.52428661232139839</v>
      </c>
      <c r="X1502" s="43">
        <f t="shared" si="661"/>
        <v>2.260322720907064E-3</v>
      </c>
      <c r="Y1502" s="22"/>
      <c r="Z1502" s="22"/>
      <c r="AA1502" s="22">
        <f t="shared" si="671"/>
        <v>8.3927515565336536E-2</v>
      </c>
      <c r="AB1502" s="44">
        <f t="shared" si="672"/>
        <v>11.380604960089341</v>
      </c>
      <c r="AC1502" s="44">
        <f t="shared" si="673"/>
        <v>1.8188443350325536</v>
      </c>
      <c r="AD1502" s="44"/>
      <c r="AE1502" s="44"/>
      <c r="AF1502" s="44"/>
      <c r="AG1502" s="44"/>
      <c r="AH1502" s="45"/>
      <c r="AI1502" s="45"/>
    </row>
    <row r="1503" spans="4:37" ht="14.4" x14ac:dyDescent="0.3">
      <c r="D1503" s="19"/>
      <c r="E1503" s="28">
        <v>43122.492361111108</v>
      </c>
      <c r="F1503" s="86"/>
      <c r="G1503" s="86">
        <v>27368.2</v>
      </c>
      <c r="H1503" s="86">
        <v>1680.16</v>
      </c>
      <c r="I1503" s="86"/>
      <c r="J1503" s="86">
        <v>80</v>
      </c>
      <c r="K1503" s="86"/>
      <c r="L1503" s="86">
        <v>1043</v>
      </c>
      <c r="M1503" s="86"/>
      <c r="N1503" s="42"/>
      <c r="O1503" s="90"/>
      <c r="P1503" s="90"/>
      <c r="Q1503" s="90"/>
      <c r="R1503" s="87"/>
      <c r="S1503" s="87"/>
      <c r="V1503" s="43">
        <f t="shared" si="659"/>
        <v>4.9550182925615803E-3</v>
      </c>
      <c r="W1503" s="43">
        <f t="shared" si="660"/>
        <v>0.68289496134883176</v>
      </c>
      <c r="X1503" s="43">
        <f t="shared" si="661"/>
        <v>2.9441205646950222E-3</v>
      </c>
      <c r="Y1503" s="22"/>
      <c r="Z1503" s="22"/>
      <c r="AA1503" s="22">
        <f t="shared" si="671"/>
        <v>8.7401439736857364E-2</v>
      </c>
      <c r="AB1503" s="44">
        <f t="shared" si="672"/>
        <v>11.851670478841724</v>
      </c>
      <c r="AC1503" s="44">
        <f t="shared" si="673"/>
        <v>1.8941298627542034</v>
      </c>
      <c r="AD1503" s="44"/>
      <c r="AE1503" s="44"/>
      <c r="AF1503" s="44"/>
      <c r="AG1503" s="44"/>
      <c r="AH1503" s="45"/>
      <c r="AI1503" s="45"/>
    </row>
    <row r="1504" spans="4:37" ht="14.4" x14ac:dyDescent="0.3">
      <c r="D1504" s="83"/>
      <c r="E1504" s="28"/>
      <c r="F1504" s="86"/>
      <c r="G1504" s="86"/>
      <c r="H1504" s="86"/>
      <c r="I1504" s="86"/>
      <c r="J1504" s="86"/>
      <c r="K1504" s="86"/>
      <c r="L1504" s="86"/>
      <c r="M1504" s="86"/>
      <c r="N1504" s="42"/>
      <c r="O1504" s="90"/>
      <c r="P1504" s="90"/>
      <c r="Q1504" s="90"/>
      <c r="R1504" s="87"/>
      <c r="S1504" s="87"/>
      <c r="V1504" s="43"/>
      <c r="W1504" s="43"/>
      <c r="X1504" s="43"/>
      <c r="Y1504" s="22"/>
      <c r="Z1504" s="22"/>
      <c r="AA1504" s="22"/>
      <c r="AB1504" s="44"/>
      <c r="AC1504" s="44"/>
      <c r="AD1504" s="44"/>
      <c r="AE1504" s="44"/>
      <c r="AF1504" s="44"/>
      <c r="AG1504" s="44"/>
      <c r="AH1504" s="45"/>
      <c r="AI1504" s="45"/>
    </row>
    <row r="1505" spans="4:35" ht="14.4" x14ac:dyDescent="0.3">
      <c r="D1505" s="83"/>
      <c r="E1505" s="28"/>
      <c r="F1505" s="86"/>
      <c r="G1505" s="86"/>
      <c r="H1505" s="86"/>
      <c r="I1505" s="86"/>
      <c r="J1505" s="86"/>
      <c r="K1505" s="86"/>
      <c r="L1505" s="86"/>
      <c r="M1505" s="86"/>
      <c r="N1505" s="42"/>
      <c r="O1505" s="90"/>
      <c r="P1505" s="90"/>
      <c r="Q1505" s="90"/>
      <c r="R1505" s="87"/>
      <c r="S1505" s="87"/>
      <c r="V1505" s="43"/>
      <c r="W1505" s="43"/>
      <c r="X1505" s="43"/>
      <c r="Y1505" s="22"/>
      <c r="Z1505" s="22"/>
      <c r="AA1505" s="22"/>
      <c r="AB1505" s="44"/>
      <c r="AC1505" s="44"/>
      <c r="AD1505" s="44"/>
      <c r="AE1505" s="44"/>
      <c r="AF1505" s="44"/>
      <c r="AG1505" s="44"/>
      <c r="AH1505" s="45"/>
      <c r="AI1505" s="45"/>
    </row>
    <row r="1506" spans="4:35" ht="15" thickBot="1" x14ac:dyDescent="0.35">
      <c r="D1506" s="18" t="s">
        <v>344</v>
      </c>
      <c r="E1506" s="28">
        <f>E1507-1</f>
        <v>39883.629861111112</v>
      </c>
      <c r="F1506" s="10"/>
      <c r="G1506" s="86"/>
      <c r="H1506" s="86"/>
      <c r="I1506" s="86"/>
      <c r="J1506" s="86"/>
      <c r="K1506" s="86"/>
      <c r="L1506" s="86"/>
      <c r="M1506" s="86"/>
      <c r="N1506" s="42"/>
      <c r="O1506" s="90"/>
      <c r="P1506" s="90"/>
      <c r="Q1506" s="90"/>
      <c r="R1506" s="87"/>
      <c r="S1506" s="87"/>
      <c r="V1506" s="43"/>
      <c r="W1506" s="43"/>
      <c r="X1506" s="43"/>
      <c r="Y1506" s="22"/>
      <c r="Z1506" s="22"/>
      <c r="AA1506" s="22"/>
      <c r="AB1506" s="44"/>
      <c r="AC1506" s="44"/>
      <c r="AD1506" s="44"/>
      <c r="AE1506" s="44"/>
      <c r="AF1506" s="44"/>
      <c r="AG1506" s="44"/>
      <c r="AH1506" s="45"/>
      <c r="AI1506" s="45"/>
    </row>
    <row r="1507" spans="4:35" ht="15" thickBot="1" x14ac:dyDescent="0.35">
      <c r="D1507" s="83"/>
      <c r="E1507" s="28">
        <v>39884.629861111112</v>
      </c>
      <c r="F1507" s="10">
        <f>E1507-E$1506</f>
        <v>1</v>
      </c>
      <c r="G1507" s="10">
        <v>2921</v>
      </c>
      <c r="H1507" s="10">
        <v>0.61899999999999999</v>
      </c>
      <c r="I1507" s="86"/>
      <c r="J1507" s="10">
        <v>847</v>
      </c>
      <c r="K1507" s="86"/>
      <c r="L1507" s="79">
        <v>1037</v>
      </c>
      <c r="M1507" s="86"/>
      <c r="N1507" s="114">
        <v>7.2</v>
      </c>
      <c r="O1507" s="37">
        <v>97.38</v>
      </c>
      <c r="P1507" s="38">
        <v>19.18</v>
      </c>
      <c r="Q1507" s="39">
        <f>P1507-S1507</f>
        <v>10.848208</v>
      </c>
      <c r="R1507" s="18">
        <v>43.44</v>
      </c>
      <c r="S1507" s="40">
        <f>R1507*P1507/100</f>
        <v>8.3317920000000001</v>
      </c>
      <c r="T1507" s="40">
        <f>Q1507/$A$18+S1507</f>
        <v>12.851878666666668</v>
      </c>
      <c r="U1507" s="40">
        <f>$A$16-T1507</f>
        <v>104.14812133333334</v>
      </c>
      <c r="V1507" s="43">
        <f t="shared" ref="V1507:V1553" si="680">($A$15*L1507/1000/$A$13*H1507)/$Q$1507</f>
        <v>1.9257305878660164E-6</v>
      </c>
      <c r="W1507" s="43">
        <f t="shared" ref="W1507:W1553" si="681">($U$1507*L1507/1000/$A$13*H1507)/$Q$1507</f>
        <v>2.6741496389384159E-4</v>
      </c>
      <c r="X1507" s="43">
        <f t="shared" ref="X1507:X1553" si="682">($A$46*$S$1507*H1507*L1507/1000000)/$Q$1507</f>
        <v>1.0784252472459071E-6</v>
      </c>
      <c r="Y1507" s="22">
        <f>X1507+W1507+SUM($V$1507:V1507)</f>
        <v>2.7041911972895352E-4</v>
      </c>
      <c r="Z1507" s="22"/>
      <c r="AA1507" s="22">
        <f t="shared" ref="AA1507:AA1553" si="683">($A$15*L1507/1000/$A$13*G1507)/$Q$1507</f>
        <v>9.0873328710123318E-3</v>
      </c>
      <c r="AB1507" s="44">
        <f t="shared" ref="AB1507:AB1553" si="684">($U$1507*L1507/1000/$A$13*G1507)/$Q$1507</f>
        <v>1.261904861928774</v>
      </c>
      <c r="AC1507" s="44">
        <f t="shared" ref="AC1507:AC1553" si="685">($A$14*$S$1507/1000*G1507/1000000*L1507/1000*1000000)/$Q$1507</f>
        <v>0.15093853119912382</v>
      </c>
      <c r="AD1507" s="44">
        <f t="shared" ref="AD1507:AD1547" si="686">($A$14*((L1507/1000)*G1507/10^6)*(1+($A$28/(10^-N1507))+(($A$28*$A$29)/(10^-N1507)^2))*1000000)*$S$1507/1000/$Q$1507</f>
        <v>0.86759854379523749</v>
      </c>
      <c r="AE1507" s="44">
        <f>AD1507/(1+($A$28/(10^-N1507))+(($A$28*$A$29)/(10^-N1507)^2))*1</f>
        <v>0.15093853119912382</v>
      </c>
      <c r="AF1507" s="44">
        <f>AD1507/(1+($A$28/(10^-N1507))+(($A$28*$A$29)/(10^-N1507)^2))*($A$28/(10^-N1507))</f>
        <v>0.71635387502971393</v>
      </c>
      <c r="AG1507" s="44">
        <f>AD1507/(1+($A$28/(10^-N1507))+(($A$28*$A$29)/(10^-N1507)^2))*(($A$28*$A$29)/(10^-N1507)^2)</f>
        <v>3.0613756639976547E-4</v>
      </c>
      <c r="AH1507" s="45">
        <f>AD1507+AB1507+SUM($AA$1507:AA1507)</f>
        <v>2.1385907385950236</v>
      </c>
      <c r="AI1507" s="45">
        <f>AD1507+AB1507+SUM($AA$1507:AA1507)</f>
        <v>2.1385907385950236</v>
      </c>
    </row>
    <row r="1508" spans="4:35" ht="14.4" x14ac:dyDescent="0.3">
      <c r="D1508" s="83"/>
      <c r="E1508" s="28">
        <v>39891.617361111108</v>
      </c>
      <c r="F1508" s="10">
        <f t="shared" ref="F1508:F1552" si="687">E1508-E$1506</f>
        <v>7.9874999999956344</v>
      </c>
      <c r="G1508" s="10">
        <v>5971</v>
      </c>
      <c r="H1508" s="10">
        <v>0.73199999999999998</v>
      </c>
      <c r="I1508" s="86"/>
      <c r="J1508" s="10">
        <v>1075</v>
      </c>
      <c r="K1508" s="86"/>
      <c r="L1508" s="79">
        <v>1037</v>
      </c>
      <c r="M1508" s="86"/>
      <c r="N1508" s="114">
        <v>7.2</v>
      </c>
      <c r="O1508" s="90"/>
      <c r="P1508" s="90"/>
      <c r="Q1508" s="90"/>
      <c r="R1508" s="87"/>
      <c r="S1508" s="87"/>
      <c r="V1508" s="43">
        <f t="shared" si="680"/>
        <v>2.2772775287850145E-6</v>
      </c>
      <c r="W1508" s="43">
        <f t="shared" si="681"/>
        <v>3.1623223517010019E-4</v>
      </c>
      <c r="X1508" s="43">
        <f t="shared" si="682"/>
        <v>1.2752944765492794E-6</v>
      </c>
      <c r="Y1508" s="22">
        <f>X1508+W1508+SUM($V$1507:V1508)</f>
        <v>3.2171053776330053E-4</v>
      </c>
      <c r="Z1508" s="22"/>
      <c r="AA1508" s="22">
        <f t="shared" si="683"/>
        <v>1.8575989240949893E-2</v>
      </c>
      <c r="AB1508" s="44">
        <f t="shared" si="684"/>
        <v>2.579539175137525</v>
      </c>
      <c r="AC1508" s="44">
        <f t="shared" si="685"/>
        <v>0.30854295439574408</v>
      </c>
      <c r="AD1508" s="44">
        <f t="shared" si="686"/>
        <v>1.7735128055465124</v>
      </c>
      <c r="AE1508" s="44">
        <f t="shared" ref="AE1508:AE1544" si="688">AD1508/(1+($A$28/(10^-N1508))+(($A$28*$A$29)/(10^-N1508)^2))*1</f>
        <v>0.30854295439574403</v>
      </c>
      <c r="AF1508" s="44">
        <f t="shared" ref="AF1508:AF1544" si="689">AD1508/(1+($A$28/(10^-N1508))+(($A$28*$A$29)/(10^-N1508)^2))*($A$28/(10^-N1508))</f>
        <v>1.4643440560775152</v>
      </c>
      <c r="AG1508" s="44">
        <f t="shared" ref="AG1508:AG1544" si="690">AD1508/(1+($A$28/(10^-N1508))+(($A$28*$A$29)/(10^-N1508)^2))*(($A$28*$A$29)/(10^-N1508)^2)</f>
        <v>6.2579507325333781E-4</v>
      </c>
      <c r="AH1508" s="45">
        <f>AD1508+AB1508+SUM($AA$1507:AA1508)</f>
        <v>4.3807153027960002</v>
      </c>
      <c r="AI1508" s="45">
        <f>AD1508+AB1508+SUM($AA$1507:AA1508)</f>
        <v>4.3807153027960002</v>
      </c>
    </row>
    <row r="1509" spans="4:35" ht="14.4" x14ac:dyDescent="0.3">
      <c r="D1509" s="83"/>
      <c r="E1509" s="28">
        <v>39898.472916666666</v>
      </c>
      <c r="F1509" s="10">
        <f t="shared" si="687"/>
        <v>14.843055555553292</v>
      </c>
      <c r="G1509" s="10">
        <v>8813</v>
      </c>
      <c r="H1509" s="10">
        <v>1.66</v>
      </c>
      <c r="I1509" s="86"/>
      <c r="J1509" s="10">
        <v>1292</v>
      </c>
      <c r="K1509" s="86"/>
      <c r="L1509" s="79">
        <v>1037</v>
      </c>
      <c r="M1509" s="86"/>
      <c r="N1509" s="114">
        <v>7.2</v>
      </c>
      <c r="O1509" s="90"/>
      <c r="P1509" s="90"/>
      <c r="Q1509" s="90"/>
      <c r="R1509" s="87"/>
      <c r="S1509" s="87"/>
      <c r="V1509" s="43">
        <f t="shared" si="680"/>
        <v>5.1643178931463438E-6</v>
      </c>
      <c r="W1509" s="43">
        <f t="shared" si="681"/>
        <v>7.1713867538574633E-4</v>
      </c>
      <c r="X1509" s="43">
        <f t="shared" si="682"/>
        <v>2.8920612446336118E-6</v>
      </c>
      <c r="Y1509" s="22">
        <f>X1509+W1509+SUM($V$1507:V1509)</f>
        <v>7.2939806264017736E-4</v>
      </c>
      <c r="Z1509" s="22"/>
      <c r="AA1509" s="22">
        <f t="shared" si="683"/>
        <v>2.7417550356806462E-2</v>
      </c>
      <c r="AB1509" s="44">
        <f t="shared" si="684"/>
        <v>3.8073151482979415</v>
      </c>
      <c r="AC1509" s="44">
        <f t="shared" si="685"/>
        <v>0.45539927266616859</v>
      </c>
      <c r="AD1509" s="44">
        <f t="shared" si="686"/>
        <v>2.617646684857045</v>
      </c>
      <c r="AE1509" s="44">
        <f t="shared" si="688"/>
        <v>0.45539927266616853</v>
      </c>
      <c r="AF1509" s="44">
        <f t="shared" si="689"/>
        <v>2.1613237592046795</v>
      </c>
      <c r="AG1509" s="44">
        <f t="shared" si="690"/>
        <v>9.2365298619689602E-4</v>
      </c>
      <c r="AH1509" s="45">
        <f>AD1509+AB1509+SUM($AA$1507:AA1509)</f>
        <v>6.4800427056237551</v>
      </c>
      <c r="AI1509" s="45">
        <f>AD1509+AB1509+SUM($AA$1507:AA1509)</f>
        <v>6.4800427056237551</v>
      </c>
    </row>
    <row r="1510" spans="4:35" ht="14.4" x14ac:dyDescent="0.3">
      <c r="D1510" s="83"/>
      <c r="E1510" s="28">
        <v>39913.734722222223</v>
      </c>
      <c r="F1510" s="10">
        <f t="shared" si="687"/>
        <v>30.104861111110949</v>
      </c>
      <c r="G1510" s="10">
        <v>15667</v>
      </c>
      <c r="H1510" s="10">
        <v>1.02</v>
      </c>
      <c r="I1510" s="86"/>
      <c r="J1510" s="10">
        <v>1647</v>
      </c>
      <c r="K1510" s="86"/>
      <c r="L1510" s="79">
        <v>1037</v>
      </c>
      <c r="M1510" s="86"/>
      <c r="N1510" s="114">
        <v>7.2</v>
      </c>
      <c r="O1510" s="90"/>
      <c r="P1510" s="90"/>
      <c r="Q1510" s="90"/>
      <c r="R1510" s="87"/>
      <c r="S1510" s="87"/>
      <c r="V1510" s="43">
        <f t="shared" si="680"/>
        <v>3.1732555728971514E-6</v>
      </c>
      <c r="W1510" s="43">
        <f t="shared" si="681"/>
        <v>4.4065147523702488E-4</v>
      </c>
      <c r="X1510" s="43">
        <f t="shared" si="682"/>
        <v>1.777049680437521E-6</v>
      </c>
      <c r="Y1510" s="22">
        <f>X1510+W1510+SUM($V$1507:V1510)</f>
        <v>4.5496910650015689E-4</v>
      </c>
      <c r="Z1510" s="1">
        <f t="shared" ref="Z1510:Z1546" si="691">LINEST(Y1507:Y1510,E1507:E1510,TRUE,TRUE)</f>
        <v>7.3451444110695004E-6</v>
      </c>
      <c r="AA1510" s="22">
        <f t="shared" si="683"/>
        <v>4.8740583392725169E-2</v>
      </c>
      <c r="AB1510" s="44">
        <f t="shared" si="684"/>
        <v>6.7683202573906556</v>
      </c>
      <c r="AC1510" s="44">
        <f t="shared" si="685"/>
        <v>0.80956999941686858</v>
      </c>
      <c r="AD1510" s="44">
        <f t="shared" si="686"/>
        <v>4.6534290947072874</v>
      </c>
      <c r="AE1510" s="44">
        <f t="shared" si="688"/>
        <v>0.80956999941686858</v>
      </c>
      <c r="AF1510" s="44">
        <f t="shared" si="689"/>
        <v>3.8422171037625912</v>
      </c>
      <c r="AG1510" s="44">
        <f t="shared" si="690"/>
        <v>1.641991527827842E-3</v>
      </c>
      <c r="AH1510" s="45">
        <f>AD1510+AB1510+SUM($AA$1507:AA1510)</f>
        <v>11.525570807959438</v>
      </c>
      <c r="AI1510" s="45">
        <f>AD1510+AB1510+SUM($AA$1507:AA1510)</f>
        <v>11.525570807959438</v>
      </c>
    </row>
    <row r="1511" spans="4:35" ht="14.4" x14ac:dyDescent="0.3">
      <c r="D1511" s="83"/>
      <c r="E1511" s="28">
        <v>39921.588194444441</v>
      </c>
      <c r="F1511" s="10">
        <f t="shared" si="687"/>
        <v>37.958333333328483</v>
      </c>
      <c r="G1511" s="10">
        <v>20378</v>
      </c>
      <c r="H1511" s="10">
        <v>1.4</v>
      </c>
      <c r="I1511" s="86"/>
      <c r="J1511" s="10">
        <v>1849</v>
      </c>
      <c r="K1511" s="86"/>
      <c r="L1511" s="79">
        <v>1037</v>
      </c>
      <c r="M1511" s="86"/>
      <c r="N1511" s="114">
        <v>7.2</v>
      </c>
      <c r="O1511" s="90"/>
      <c r="P1511" s="90"/>
      <c r="Q1511" s="90"/>
      <c r="R1511" s="87"/>
      <c r="S1511" s="87"/>
      <c r="V1511" s="43">
        <f t="shared" si="680"/>
        <v>4.3554488255451091E-6</v>
      </c>
      <c r="W1511" s="43">
        <f t="shared" si="681"/>
        <v>6.0481575032532821E-4</v>
      </c>
      <c r="X1511" s="43">
        <f t="shared" si="682"/>
        <v>2.4390877966789497E-6</v>
      </c>
      <c r="Y1511" s="22">
        <f>X1511+W1511+SUM($V$1507:V1511)</f>
        <v>6.2415086853024671E-4</v>
      </c>
      <c r="Z1511" s="1">
        <f t="shared" si="691"/>
        <v>4.2036077009734868E-6</v>
      </c>
      <c r="AA1511" s="22">
        <f t="shared" si="683"/>
        <v>6.3396668690684457E-2</v>
      </c>
      <c r="AB1511" s="44">
        <f t="shared" si="684"/>
        <v>8.8035252572353855</v>
      </c>
      <c r="AC1511" s="44">
        <f t="shared" si="685"/>
        <v>1.0530042412789271</v>
      </c>
      <c r="AD1511" s="44">
        <f t="shared" si="686"/>
        <v>6.0526953527762242</v>
      </c>
      <c r="AE1511" s="44">
        <f t="shared" si="688"/>
        <v>1.0530042412789269</v>
      </c>
      <c r="AF1511" s="44">
        <f t="shared" si="689"/>
        <v>4.9975553801285555</v>
      </c>
      <c r="AG1511" s="44">
        <f t="shared" si="690"/>
        <v>2.135731368741671E-3</v>
      </c>
      <c r="AH1511" s="45">
        <f>AD1511+AB1511+SUM($AA$1507:AA1511)</f>
        <v>15.023438734563788</v>
      </c>
      <c r="AI1511" s="45">
        <f>AD1511+AB1511+SUM($AA$1507:AA1511)</f>
        <v>15.023438734563788</v>
      </c>
    </row>
    <row r="1512" spans="4:35" ht="14.4" x14ac:dyDescent="0.3">
      <c r="D1512" s="83"/>
      <c r="E1512" s="28">
        <v>39941.488194444442</v>
      </c>
      <c r="F1512" s="10">
        <f t="shared" si="687"/>
        <v>57.858333333329938</v>
      </c>
      <c r="G1512" s="10">
        <v>28005</v>
      </c>
      <c r="H1512" s="10">
        <v>4.0999999999999996</v>
      </c>
      <c r="I1512" s="86"/>
      <c r="J1512" s="10">
        <v>320</v>
      </c>
      <c r="K1512" s="86"/>
      <c r="L1512" s="79">
        <v>1037</v>
      </c>
      <c r="M1512" s="86"/>
      <c r="N1512" s="114">
        <v>7.2</v>
      </c>
      <c r="O1512" s="90"/>
      <c r="P1512" s="90"/>
      <c r="Q1512" s="90"/>
      <c r="R1512" s="87"/>
      <c r="S1512" s="87"/>
      <c r="V1512" s="43">
        <f t="shared" si="680"/>
        <v>1.2755242989096393E-5</v>
      </c>
      <c r="W1512" s="43">
        <f t="shared" si="681"/>
        <v>1.7712461259527469E-3</v>
      </c>
      <c r="X1512" s="43">
        <f t="shared" si="682"/>
        <v>7.1430428331312104E-6</v>
      </c>
      <c r="Y1512" s="22">
        <f>X1512+W1512+SUM($V$1507:V1512)</f>
        <v>1.8080404421832142E-3</v>
      </c>
      <c r="Z1512" s="1">
        <f t="shared" si="691"/>
        <v>2.6581101461675956E-5</v>
      </c>
      <c r="AA1512" s="22">
        <f t="shared" si="683"/>
        <v>8.7124531685279144E-2</v>
      </c>
      <c r="AB1512" s="44">
        <f t="shared" si="684"/>
        <v>12.098475062757727</v>
      </c>
      <c r="AC1512" s="44">
        <f t="shared" si="685"/>
        <v>1.4471186464332297</v>
      </c>
      <c r="AD1512" s="44">
        <f t="shared" si="686"/>
        <v>8.3180750492932631</v>
      </c>
      <c r="AE1512" s="44">
        <f t="shared" si="688"/>
        <v>1.4471186464332291</v>
      </c>
      <c r="AF1512" s="44">
        <f t="shared" si="689"/>
        <v>6.868021318112679</v>
      </c>
      <c r="AG1512" s="44">
        <f t="shared" si="690"/>
        <v>2.9350847473555053E-3</v>
      </c>
      <c r="AH1512" s="45">
        <f>AD1512+AB1512+SUM($AA$1507:AA1512)</f>
        <v>20.67089276828845</v>
      </c>
      <c r="AI1512" s="45">
        <f>AD1512+AB1512+SUM($AA$1507:AA1512)</f>
        <v>20.67089276828845</v>
      </c>
    </row>
    <row r="1513" spans="4:35" ht="14.4" x14ac:dyDescent="0.3">
      <c r="D1513" s="83"/>
      <c r="E1513" s="28">
        <v>39960.449305555558</v>
      </c>
      <c r="F1513" s="10">
        <f t="shared" si="687"/>
        <v>76.819444444445253</v>
      </c>
      <c r="G1513" s="10">
        <v>33565.5</v>
      </c>
      <c r="H1513" s="10">
        <v>7.06</v>
      </c>
      <c r="I1513" s="86"/>
      <c r="J1513" s="10">
        <v>681</v>
      </c>
      <c r="K1513" s="86"/>
      <c r="L1513" s="79">
        <v>1037</v>
      </c>
      <c r="M1513" s="86"/>
      <c r="N1513" s="114">
        <v>7.2</v>
      </c>
      <c r="O1513" s="90"/>
      <c r="P1513" s="90"/>
      <c r="Q1513" s="90"/>
      <c r="R1513" s="87"/>
      <c r="S1513" s="87"/>
      <c r="V1513" s="43">
        <f t="shared" si="680"/>
        <v>2.1963906220248907E-5</v>
      </c>
      <c r="W1513" s="43">
        <f t="shared" si="681"/>
        <v>3.0499994266405834E-3</v>
      </c>
      <c r="X1513" s="43">
        <f t="shared" si="682"/>
        <v>1.2299971317538132E-5</v>
      </c>
      <c r="Y1513" s="22">
        <f>X1513+W1513+SUM($V$1507:V1513)</f>
        <v>3.1139145775757062E-3</v>
      </c>
      <c r="Z1513" s="1">
        <f t="shared" si="691"/>
        <v>5.8366178509490064E-5</v>
      </c>
      <c r="AA1513" s="22">
        <f t="shared" si="683"/>
        <v>0.10442344110988171</v>
      </c>
      <c r="AB1513" s="44">
        <f t="shared" si="684"/>
        <v>14.500673619674862</v>
      </c>
      <c r="AC1513" s="44">
        <f t="shared" si="685"/>
        <v>1.7344495956741497</v>
      </c>
      <c r="AD1513" s="44">
        <f t="shared" si="686"/>
        <v>9.9696607058401394</v>
      </c>
      <c r="AE1513" s="44">
        <f t="shared" si="688"/>
        <v>1.7344495956741497</v>
      </c>
      <c r="AF1513" s="44">
        <f t="shared" si="689"/>
        <v>8.231693253101632</v>
      </c>
      <c r="AG1513" s="44">
        <f t="shared" si="690"/>
        <v>3.5178570643585516E-3</v>
      </c>
      <c r="AH1513" s="45">
        <f>AD1513+AB1513+SUM($AA$1507:AA1513)</f>
        <v>24.829100422862339</v>
      </c>
      <c r="AI1513" s="45">
        <f>AD1513+AB1513+SUM($AA$1507:AA1513)</f>
        <v>24.829100422862339</v>
      </c>
    </row>
    <row r="1514" spans="4:35" ht="14.4" x14ac:dyDescent="0.3">
      <c r="D1514" s="83"/>
      <c r="E1514" s="28">
        <v>39974.535416666666</v>
      </c>
      <c r="F1514" s="10">
        <f t="shared" si="687"/>
        <v>90.905555555553292</v>
      </c>
      <c r="G1514" s="10">
        <v>37583.800000000003</v>
      </c>
      <c r="H1514" s="10">
        <v>4.4000000000000004</v>
      </c>
      <c r="I1514" s="86"/>
      <c r="J1514" s="10">
        <v>883</v>
      </c>
      <c r="K1514" s="86"/>
      <c r="L1514" s="79">
        <v>1037</v>
      </c>
      <c r="M1514" s="86"/>
      <c r="N1514" s="114">
        <v>7.2</v>
      </c>
      <c r="O1514" s="90"/>
      <c r="P1514" s="90"/>
      <c r="Q1514" s="90"/>
      <c r="R1514" s="87"/>
      <c r="S1514" s="87"/>
      <c r="V1514" s="43">
        <f t="shared" si="680"/>
        <v>1.3688553451713204E-5</v>
      </c>
      <c r="W1514" s="43">
        <f t="shared" si="681"/>
        <v>1.9008495010224605E-3</v>
      </c>
      <c r="X1514" s="43">
        <f t="shared" si="682"/>
        <v>7.6657045038481291E-6</v>
      </c>
      <c r="Y1514" s="22">
        <f>X1514+W1514+SUM($V$1507:V1514)</f>
        <v>1.9738189385956066E-3</v>
      </c>
      <c r="Z1514" s="1">
        <f t="shared" si="691"/>
        <v>3.2384626656160354E-5</v>
      </c>
      <c r="AA1514" s="22">
        <f t="shared" si="683"/>
        <v>0.1169245125496588</v>
      </c>
      <c r="AB1514" s="44">
        <f t="shared" si="684"/>
        <v>16.236624426483623</v>
      </c>
      <c r="AC1514" s="44">
        <f t="shared" si="685"/>
        <v>1.9420895477170939</v>
      </c>
      <c r="AD1514" s="44">
        <f t="shared" si="686"/>
        <v>11.163180469117238</v>
      </c>
      <c r="AE1514" s="44">
        <f t="shared" si="688"/>
        <v>1.9420895477170939</v>
      </c>
      <c r="AF1514" s="44">
        <f t="shared" si="689"/>
        <v>9.2171519234309365</v>
      </c>
      <c r="AG1514" s="44">
        <f t="shared" si="690"/>
        <v>3.9389979692076374E-3</v>
      </c>
      <c r="AH1514" s="45">
        <f>AD1514+AB1514+SUM($AA$1507:AA1514)</f>
        <v>27.875495505497856</v>
      </c>
      <c r="AI1514" s="45">
        <f>AD1514+AB1514+SUM($AA$1507:AA1514)</f>
        <v>27.875495505497856</v>
      </c>
    </row>
    <row r="1515" spans="4:35" ht="14.4" x14ac:dyDescent="0.3">
      <c r="D1515" s="83"/>
      <c r="E1515" s="28">
        <v>39993.568749999999</v>
      </c>
      <c r="F1515" s="10">
        <f t="shared" si="687"/>
        <v>109.93888888888614</v>
      </c>
      <c r="G1515" s="10">
        <v>38700</v>
      </c>
      <c r="H1515" s="10">
        <v>11.99</v>
      </c>
      <c r="I1515" s="86"/>
      <c r="J1515" s="10">
        <v>1322</v>
      </c>
      <c r="K1515" s="86"/>
      <c r="L1515" s="79">
        <v>1037</v>
      </c>
      <c r="M1515" s="86"/>
      <c r="N1515" s="114">
        <v>7.2</v>
      </c>
      <c r="O1515" s="90"/>
      <c r="P1515" s="90"/>
      <c r="Q1515" s="90"/>
      <c r="R1515" s="87"/>
      <c r="S1515" s="87"/>
      <c r="V1515" s="43">
        <f t="shared" si="680"/>
        <v>3.7301308155918474E-5</v>
      </c>
      <c r="W1515" s="43">
        <f t="shared" si="681"/>
        <v>5.1798148902862046E-3</v>
      </c>
      <c r="X1515" s="43">
        <f t="shared" si="682"/>
        <v>2.0889044772986147E-5</v>
      </c>
      <c r="Y1515" s="22">
        <f>X1515+W1515+SUM($V$1507:V1515)</f>
        <v>5.3033089762844071E-3</v>
      </c>
      <c r="Z1515" s="1">
        <f t="shared" si="691"/>
        <v>5.7045753787644066E-5</v>
      </c>
      <c r="AA1515" s="22">
        <f t="shared" si="683"/>
        <v>0.1203970496775684</v>
      </c>
      <c r="AB1515" s="44">
        <f t="shared" si="684"/>
        <v>16.718835383993003</v>
      </c>
      <c r="AC1515" s="44">
        <f t="shared" si="685"/>
        <v>1.9997675992489194</v>
      </c>
      <c r="AD1515" s="44">
        <f t="shared" si="686"/>
        <v>11.494715386811258</v>
      </c>
      <c r="AE1515" s="44">
        <f t="shared" si="688"/>
        <v>1.9997675992489186</v>
      </c>
      <c r="AF1515" s="44">
        <f t="shared" si="689"/>
        <v>9.4908918054261981</v>
      </c>
      <c r="AG1515" s="44">
        <f t="shared" si="690"/>
        <v>4.0559821361420478E-3</v>
      </c>
      <c r="AH1515" s="45">
        <f>AD1515+AB1515+SUM($AA$1507:AA1515)</f>
        <v>28.809638430378826</v>
      </c>
      <c r="AI1515" s="45">
        <f>AD1515+AB1515+SUM($AA$1507:AA1515)</f>
        <v>28.809638430378826</v>
      </c>
    </row>
    <row r="1516" spans="4:35" ht="14.4" x14ac:dyDescent="0.3">
      <c r="D1516" s="83"/>
      <c r="E1516" s="28">
        <v>40007.621527777781</v>
      </c>
      <c r="F1516" s="10">
        <f t="shared" si="687"/>
        <v>123.99166666666861</v>
      </c>
      <c r="G1516" s="10">
        <v>40448</v>
      </c>
      <c r="H1516" s="10">
        <v>16.21</v>
      </c>
      <c r="I1516" s="86"/>
      <c r="J1516" s="10">
        <v>197</v>
      </c>
      <c r="K1516" s="86"/>
      <c r="L1516" s="79">
        <v>1037</v>
      </c>
      <c r="M1516" s="86"/>
      <c r="N1516" s="114">
        <v>7.2</v>
      </c>
      <c r="O1516" s="90"/>
      <c r="P1516" s="90"/>
      <c r="Q1516" s="90"/>
      <c r="R1516" s="87"/>
      <c r="S1516" s="87"/>
      <c r="V1516" s="43">
        <f t="shared" si="680"/>
        <v>5.0429875330061588E-5</v>
      </c>
      <c r="W1516" s="43">
        <f t="shared" si="681"/>
        <v>7.0029023662668364E-3</v>
      </c>
      <c r="X1516" s="43">
        <f t="shared" si="682"/>
        <v>2.8241152274404131E-5</v>
      </c>
      <c r="Y1516" s="22">
        <f>X1516+W1516+SUM($V$1507:V1516)</f>
        <v>7.184178435096519E-3</v>
      </c>
      <c r="Z1516" s="1">
        <f t="shared" si="691"/>
        <v>9.8676571925687895E-5</v>
      </c>
      <c r="AA1516" s="22">
        <f t="shared" si="683"/>
        <v>0.12583513863974899</v>
      </c>
      <c r="AB1516" s="44">
        <f t="shared" si="684"/>
        <v>17.473991049399199</v>
      </c>
      <c r="AC1516" s="44">
        <f t="shared" si="685"/>
        <v>2.0900930194940637</v>
      </c>
      <c r="AD1516" s="44">
        <f t="shared" si="686"/>
        <v>12.013908216169037</v>
      </c>
      <c r="AE1516" s="44">
        <f t="shared" si="688"/>
        <v>2.0900930194940632</v>
      </c>
      <c r="AF1516" s="44">
        <f t="shared" si="689"/>
        <v>9.9195760141053952</v>
      </c>
      <c r="AG1516" s="44">
        <f t="shared" si="690"/>
        <v>4.2391825695781279E-3</v>
      </c>
      <c r="AH1516" s="45">
        <f>AD1516+AB1516+SUM($AA$1507:AA1516)</f>
        <v>30.209822063782553</v>
      </c>
      <c r="AI1516" s="45">
        <f>AD1516+AB1516+SUM($AA$1507:AA1516)</f>
        <v>30.209822063782553</v>
      </c>
    </row>
    <row r="1517" spans="4:35" ht="14.4" x14ac:dyDescent="0.3">
      <c r="D1517" s="83"/>
      <c r="E1517" s="28">
        <v>40021.48333333333</v>
      </c>
      <c r="F1517" s="10">
        <f t="shared" si="687"/>
        <v>137.85347222221753</v>
      </c>
      <c r="G1517" s="10">
        <v>40738.1</v>
      </c>
      <c r="H1517" s="10">
        <v>12.47</v>
      </c>
      <c r="I1517" s="86"/>
      <c r="J1517" s="10">
        <v>269</v>
      </c>
      <c r="K1517" s="86"/>
      <c r="L1517" s="79">
        <v>1037</v>
      </c>
      <c r="M1517" s="86"/>
      <c r="N1517" s="114">
        <v>7.2</v>
      </c>
      <c r="O1517" s="90"/>
      <c r="P1517" s="90"/>
      <c r="Q1517" s="90"/>
      <c r="R1517" s="87"/>
      <c r="S1517" s="87"/>
      <c r="V1517" s="43">
        <f t="shared" si="680"/>
        <v>3.8794604896105368E-5</v>
      </c>
      <c r="W1517" s="43">
        <f t="shared" si="681"/>
        <v>5.387180290397745E-3</v>
      </c>
      <c r="X1517" s="43">
        <f t="shared" si="682"/>
        <v>2.1725303446133221E-5</v>
      </c>
      <c r="Y1517" s="22">
        <f>X1517+W1517+SUM($V$1507:V1517)</f>
        <v>5.600735115295262E-3</v>
      </c>
      <c r="Z1517" s="1">
        <f t="shared" si="691"/>
        <v>8.6714190968563334E-5</v>
      </c>
      <c r="AA1517" s="22">
        <f t="shared" si="683"/>
        <v>0.12673764985709945</v>
      </c>
      <c r="AB1517" s="44">
        <f t="shared" si="684"/>
        <v>17.599317513091609</v>
      </c>
      <c r="AC1517" s="44">
        <f t="shared" si="685"/>
        <v>2.1050835254512248</v>
      </c>
      <c r="AD1517" s="44">
        <f t="shared" si="686"/>
        <v>12.100074028409711</v>
      </c>
      <c r="AE1517" s="44">
        <f t="shared" si="688"/>
        <v>2.1050835254512243</v>
      </c>
      <c r="AF1517" s="44">
        <f t="shared" si="689"/>
        <v>9.9907209162437489</v>
      </c>
      <c r="AG1517" s="44">
        <f t="shared" si="690"/>
        <v>4.2695867147382015E-3</v>
      </c>
      <c r="AH1517" s="45">
        <f>AD1517+AB1517+SUM($AA$1507:AA1517)</f>
        <v>30.548051989572734</v>
      </c>
      <c r="AI1517" s="45">
        <f>AD1517+AB1517+SUM($AA$1507:AA1517)</f>
        <v>30.548051989572734</v>
      </c>
    </row>
    <row r="1518" spans="4:35" ht="14.4" x14ac:dyDescent="0.3">
      <c r="D1518" s="83"/>
      <c r="E1518" s="28">
        <v>40035.572916666664</v>
      </c>
      <c r="F1518" s="10">
        <f t="shared" si="687"/>
        <v>151.94305555555184</v>
      </c>
      <c r="G1518" s="10">
        <v>42850.8</v>
      </c>
      <c r="H1518" s="10">
        <v>14.51</v>
      </c>
      <c r="I1518" s="86"/>
      <c r="J1518" s="10">
        <v>465</v>
      </c>
      <c r="K1518" s="86"/>
      <c r="L1518" s="79">
        <v>1037</v>
      </c>
      <c r="M1518" s="86"/>
      <c r="N1518" s="114">
        <v>7.2</v>
      </c>
      <c r="O1518" s="90"/>
      <c r="P1518" s="90"/>
      <c r="Q1518" s="90"/>
      <c r="R1518" s="87"/>
      <c r="S1518" s="87"/>
      <c r="V1518" s="43">
        <f t="shared" si="680"/>
        <v>4.5141116041899675E-5</v>
      </c>
      <c r="W1518" s="43">
        <f t="shared" si="681"/>
        <v>6.2684832408717956E-3</v>
      </c>
      <c r="X1518" s="43">
        <f t="shared" si="682"/>
        <v>2.5279402807008258E-5</v>
      </c>
      <c r="Y1518" s="22">
        <f>X1518+W1518+SUM($V$1507:V1518)</f>
        <v>6.5307332811720877E-3</v>
      </c>
      <c r="Z1518" s="1">
        <f t="shared" si="691"/>
        <v>1.5123970217474177E-5</v>
      </c>
      <c r="AA1518" s="22">
        <f t="shared" si="683"/>
        <v>0.13331033323833455</v>
      </c>
      <c r="AB1518" s="44">
        <f t="shared" si="684"/>
        <v>18.512027681457557</v>
      </c>
      <c r="AC1518" s="44">
        <f t="shared" si="685"/>
        <v>2.2142543008241757</v>
      </c>
      <c r="AD1518" s="44">
        <f t="shared" si="686"/>
        <v>12.72759044178739</v>
      </c>
      <c r="AE1518" s="44">
        <f t="shared" si="688"/>
        <v>2.2142543008241753</v>
      </c>
      <c r="AF1518" s="44">
        <f t="shared" si="689"/>
        <v>10.508845131161682</v>
      </c>
      <c r="AG1518" s="44">
        <f t="shared" si="690"/>
        <v>4.4910098015347732E-3</v>
      </c>
      <c r="AH1518" s="45">
        <f>AD1518+AB1518+SUM($AA$1507:AA1518)</f>
        <v>32.221588904554693</v>
      </c>
      <c r="AI1518" s="45">
        <f>AD1518+AB1518+SUM($AA$1507:AA1518)</f>
        <v>32.221588904554693</v>
      </c>
    </row>
    <row r="1519" spans="4:35" ht="14.4" x14ac:dyDescent="0.3">
      <c r="D1519" s="83"/>
      <c r="E1519" s="28">
        <v>40049.527777777781</v>
      </c>
      <c r="F1519" s="10">
        <f t="shared" si="687"/>
        <v>165.89791666666861</v>
      </c>
      <c r="G1519" s="10">
        <v>43287</v>
      </c>
      <c r="H1519" s="10">
        <v>14.71</v>
      </c>
      <c r="I1519" s="86"/>
      <c r="J1519" s="10">
        <v>750</v>
      </c>
      <c r="K1519" s="86"/>
      <c r="L1519" s="79">
        <v>1037</v>
      </c>
      <c r="M1519" s="86"/>
      <c r="N1519" s="114">
        <v>7.2</v>
      </c>
      <c r="O1519" s="90"/>
      <c r="P1519" s="90"/>
      <c r="Q1519" s="90"/>
      <c r="R1519" s="87"/>
      <c r="S1519" s="87"/>
      <c r="V1519" s="43">
        <f t="shared" si="680"/>
        <v>4.5763323016977548E-5</v>
      </c>
      <c r="W1519" s="43">
        <f t="shared" si="681"/>
        <v>6.3548854909182707E-3</v>
      </c>
      <c r="X1519" s="43">
        <f t="shared" si="682"/>
        <v>2.5627843920819539E-5</v>
      </c>
      <c r="Y1519" s="22">
        <f>X1519+W1519+SUM($V$1507:V1519)</f>
        <v>6.6632472953493515E-3</v>
      </c>
      <c r="Z1519" s="1">
        <f t="shared" si="691"/>
        <v>-4.4238735470824722E-6</v>
      </c>
      <c r="AA1519" s="22">
        <f t="shared" si="683"/>
        <v>0.13466736665097939</v>
      </c>
      <c r="AB1519" s="44">
        <f t="shared" si="684"/>
        <v>18.700470988808917</v>
      </c>
      <c r="AC1519" s="44">
        <f t="shared" si="685"/>
        <v>2.2367943170203604</v>
      </c>
      <c r="AD1519" s="44">
        <f t="shared" si="686"/>
        <v>12.857151032271295</v>
      </c>
      <c r="AE1519" s="44">
        <f t="shared" si="688"/>
        <v>2.2367943170203608</v>
      </c>
      <c r="AF1519" s="44">
        <f t="shared" si="689"/>
        <v>10.615819989185631</v>
      </c>
      <c r="AG1519" s="44">
        <f t="shared" si="690"/>
        <v>4.5367260653018321E-3</v>
      </c>
      <c r="AH1519" s="45">
        <f>AD1519+AB1519+SUM($AA$1507:AA1519)</f>
        <v>32.674260169040942</v>
      </c>
      <c r="AI1519" s="45">
        <f>AD1519+AB1519+SUM($AA$1507:AA1519)</f>
        <v>32.674260169040942</v>
      </c>
    </row>
    <row r="1520" spans="4:35" ht="14.4" x14ac:dyDescent="0.3">
      <c r="D1520" s="83"/>
      <c r="E1520" s="28">
        <v>40063.474305555559</v>
      </c>
      <c r="F1520" s="10">
        <f t="shared" si="687"/>
        <v>179.84444444444671</v>
      </c>
      <c r="G1520" s="10">
        <v>44635.4</v>
      </c>
      <c r="H1520" s="10">
        <v>14.72</v>
      </c>
      <c r="I1520" s="86"/>
      <c r="J1520" s="10">
        <v>1045</v>
      </c>
      <c r="K1520" s="86"/>
      <c r="L1520" s="79">
        <v>1037</v>
      </c>
      <c r="M1520" s="86"/>
      <c r="N1520" s="114">
        <v>7.2</v>
      </c>
      <c r="O1520" s="90"/>
      <c r="P1520" s="90"/>
      <c r="Q1520" s="90"/>
      <c r="R1520" s="87"/>
      <c r="S1520" s="87"/>
      <c r="V1520" s="43">
        <f t="shared" si="680"/>
        <v>4.5794433365731439E-5</v>
      </c>
      <c r="W1520" s="43">
        <f t="shared" si="681"/>
        <v>6.3592056034205953E-3</v>
      </c>
      <c r="X1520" s="43">
        <f t="shared" si="682"/>
        <v>2.564526597651011E-5</v>
      </c>
      <c r="Y1520" s="22">
        <f>X1520+W1520+SUM($V$1507:V1520)</f>
        <v>6.713379263273098E-3</v>
      </c>
      <c r="Z1520" s="1">
        <f t="shared" si="691"/>
        <v>2.4838306547913351E-5</v>
      </c>
      <c r="AA1520" s="22">
        <f t="shared" si="683"/>
        <v>0.13886228607695442</v>
      </c>
      <c r="AB1520" s="44">
        <f t="shared" si="684"/>
        <v>19.282994958622254</v>
      </c>
      <c r="AC1520" s="44">
        <f t="shared" si="685"/>
        <v>2.3064709741476794</v>
      </c>
      <c r="AD1520" s="44">
        <f t="shared" si="686"/>
        <v>13.257654242286184</v>
      </c>
      <c r="AE1520" s="44">
        <f t="shared" si="688"/>
        <v>2.3064709741476794</v>
      </c>
      <c r="AF1520" s="44">
        <f t="shared" si="689"/>
        <v>10.946505222013451</v>
      </c>
      <c r="AG1520" s="44">
        <f t="shared" si="690"/>
        <v>4.6780461250530954E-3</v>
      </c>
      <c r="AH1520" s="45">
        <f>AD1520+AB1520+SUM($AA$1507:AA1520)</f>
        <v>33.796149634946126</v>
      </c>
      <c r="AI1520" s="45">
        <f>AD1520+AB1520+SUM($AA$1507:AA1520)</f>
        <v>33.796149634946126</v>
      </c>
    </row>
    <row r="1521" spans="4:35" ht="14.4" x14ac:dyDescent="0.3">
      <c r="D1521" s="83"/>
      <c r="E1521" s="28">
        <v>40077.455555555556</v>
      </c>
      <c r="F1521" s="10">
        <f t="shared" si="687"/>
        <v>193.8256944444438</v>
      </c>
      <c r="G1521" s="10">
        <v>44456</v>
      </c>
      <c r="H1521" s="10">
        <v>14.03</v>
      </c>
      <c r="I1521" s="86"/>
      <c r="J1521" s="10">
        <v>1395</v>
      </c>
      <c r="K1521" s="86"/>
      <c r="L1521" s="79">
        <v>1037</v>
      </c>
      <c r="M1521" s="86"/>
      <c r="N1521" s="114">
        <v>7.2</v>
      </c>
      <c r="O1521" s="90"/>
      <c r="P1521" s="90"/>
      <c r="Q1521" s="90"/>
      <c r="R1521" s="87"/>
      <c r="S1521" s="87"/>
      <c r="V1521" s="43">
        <f t="shared" si="680"/>
        <v>4.3647819301712774E-5</v>
      </c>
      <c r="W1521" s="43">
        <f t="shared" si="681"/>
        <v>6.0611178407602535E-3</v>
      </c>
      <c r="X1521" s="43">
        <f t="shared" si="682"/>
        <v>2.4443144133861194E-5</v>
      </c>
      <c r="Y1521" s="22">
        <f>X1521+W1521+SUM($V$1507:V1521)</f>
        <v>6.4577371980718192E-3</v>
      </c>
      <c r="Z1521" s="1">
        <f t="shared" si="691"/>
        <v>-1.2127418228936311E-6</v>
      </c>
      <c r="AA1521" s="22">
        <f t="shared" si="683"/>
        <v>0.13830416642030957</v>
      </c>
      <c r="AB1521" s="44">
        <f t="shared" si="684"/>
        <v>19.205492140330566</v>
      </c>
      <c r="AC1521" s="44">
        <f t="shared" si="685"/>
        <v>2.297200733648836</v>
      </c>
      <c r="AD1521" s="44">
        <f t="shared" si="686"/>
        <v>13.20436866243104</v>
      </c>
      <c r="AE1521" s="44">
        <f t="shared" si="688"/>
        <v>2.2972007336488351</v>
      </c>
      <c r="AF1521" s="44">
        <f t="shared" si="689"/>
        <v>10.9025086848069</v>
      </c>
      <c r="AG1521" s="44">
        <f t="shared" si="690"/>
        <v>4.6592439753057073E-3</v>
      </c>
      <c r="AH1521" s="45">
        <f>AD1521+AB1521+SUM($AA$1507:AA1521)</f>
        <v>33.803665403219597</v>
      </c>
      <c r="AI1521" s="45">
        <f>AD1521+AB1521+SUM($AA$1507:AA1521)</f>
        <v>33.803665403219597</v>
      </c>
    </row>
    <row r="1522" spans="4:35" ht="14.4" x14ac:dyDescent="0.3">
      <c r="D1522" s="83"/>
      <c r="E1522" s="28">
        <v>40091.451388888891</v>
      </c>
      <c r="F1522" s="10">
        <f t="shared" si="687"/>
        <v>207.8215277777781</v>
      </c>
      <c r="G1522" s="10">
        <v>43794.400000000001</v>
      </c>
      <c r="H1522" s="10">
        <v>13.62</v>
      </c>
      <c r="I1522" s="86"/>
      <c r="J1522" s="10">
        <v>1702</v>
      </c>
      <c r="K1522" s="86"/>
      <c r="L1522" s="79">
        <v>1037</v>
      </c>
      <c r="M1522" s="86"/>
      <c r="N1522" s="114">
        <v>7.2</v>
      </c>
      <c r="O1522" s="90"/>
      <c r="P1522" s="90"/>
      <c r="Q1522" s="90"/>
      <c r="R1522" s="87"/>
      <c r="S1522" s="87"/>
      <c r="V1522" s="43">
        <f t="shared" si="680"/>
        <v>4.2372295002803137E-5</v>
      </c>
      <c r="W1522" s="43">
        <f t="shared" si="681"/>
        <v>5.8839932281649788E-3</v>
      </c>
      <c r="X1522" s="43">
        <f t="shared" si="682"/>
        <v>2.3728839850548072E-5</v>
      </c>
      <c r="Y1522" s="22">
        <f>X1522+W1522+SUM($V$1507:V1522)</f>
        <v>6.322270576196035E-3</v>
      </c>
      <c r="Z1522" s="1">
        <f t="shared" si="691"/>
        <v>-9.1516359076444986E-6</v>
      </c>
      <c r="AA1522" s="22">
        <f t="shared" si="683"/>
        <v>0.13624590574675197</v>
      </c>
      <c r="AB1522" s="44">
        <f t="shared" si="684"/>
        <v>18.919673497176824</v>
      </c>
      <c r="AC1522" s="44">
        <f t="shared" si="685"/>
        <v>2.2630134922105136</v>
      </c>
      <c r="AD1522" s="44">
        <f t="shared" si="686"/>
        <v>13.007859522898375</v>
      </c>
      <c r="AE1522" s="44">
        <f t="shared" si="688"/>
        <v>2.2630134922105132</v>
      </c>
      <c r="AF1522" s="44">
        <f t="shared" si="689"/>
        <v>10.740256126190108</v>
      </c>
      <c r="AG1522" s="44">
        <f t="shared" si="690"/>
        <v>4.5899044977534718E-3</v>
      </c>
      <c r="AH1522" s="45">
        <f>AD1522+AB1522+SUM($AA$1507:AA1522)</f>
        <v>33.45758352627994</v>
      </c>
      <c r="AI1522" s="45">
        <f>AD1522+AB1522+SUM($AA$1507:AA1522)</f>
        <v>33.45758352627994</v>
      </c>
    </row>
    <row r="1523" spans="4:35" ht="14.4" x14ac:dyDescent="0.3">
      <c r="D1523" s="83"/>
      <c r="E1523" s="28">
        <v>40105.53402777778</v>
      </c>
      <c r="F1523" s="10">
        <f t="shared" si="687"/>
        <v>221.90416666666715</v>
      </c>
      <c r="G1523" s="10">
        <v>46363</v>
      </c>
      <c r="H1523" s="10">
        <v>15.41</v>
      </c>
      <c r="I1523" s="86"/>
      <c r="J1523" s="10">
        <v>2028</v>
      </c>
      <c r="K1523" s="86"/>
      <c r="L1523" s="79">
        <v>1037</v>
      </c>
      <c r="M1523" s="86"/>
      <c r="N1523" s="114">
        <v>7.2</v>
      </c>
      <c r="O1523" s="90"/>
      <c r="P1523" s="90"/>
      <c r="Q1523" s="90"/>
      <c r="R1523" s="87"/>
      <c r="S1523" s="87"/>
      <c r="V1523" s="43">
        <f t="shared" si="680"/>
        <v>4.7941047429750103E-5</v>
      </c>
      <c r="W1523" s="43">
        <f t="shared" si="681"/>
        <v>6.6572933660809354E-3</v>
      </c>
      <c r="X1523" s="43">
        <f t="shared" si="682"/>
        <v>2.6847387819159018E-5</v>
      </c>
      <c r="Y1523" s="22">
        <f>X1523+W1523+SUM($V$1507:V1523)</f>
        <v>7.1466303095103524E-3</v>
      </c>
      <c r="Z1523" s="1">
        <f t="shared" si="691"/>
        <v>8.3368760526439641E-6</v>
      </c>
      <c r="AA1523" s="22">
        <f t="shared" si="683"/>
        <v>0.1442369099276771</v>
      </c>
      <c r="AB1523" s="44">
        <f t="shared" si="684"/>
        <v>20.02933759452371</v>
      </c>
      <c r="AC1523" s="44">
        <f t="shared" si="685"/>
        <v>2.3957422533327555</v>
      </c>
      <c r="AD1523" s="44">
        <f t="shared" si="686"/>
        <v>13.77078784182766</v>
      </c>
      <c r="AE1523" s="44">
        <f t="shared" si="688"/>
        <v>2.395742253332755</v>
      </c>
      <c r="AF1523" s="44">
        <f t="shared" si="689"/>
        <v>11.37018647997351</v>
      </c>
      <c r="AG1523" s="44">
        <f t="shared" si="690"/>
        <v>4.8591085213941553E-3</v>
      </c>
      <c r="AH1523" s="45">
        <f>AD1523+AB1523+SUM($AA$1507:AA1523)</f>
        <v>35.474412852483795</v>
      </c>
      <c r="AI1523" s="45">
        <f>AD1523+AB1523+SUM($AA$1507:AA1523)</f>
        <v>35.474412852483795</v>
      </c>
    </row>
    <row r="1524" spans="4:35" ht="14.4" x14ac:dyDescent="0.3">
      <c r="D1524" s="83"/>
      <c r="E1524" s="28">
        <v>40119.459027777775</v>
      </c>
      <c r="F1524" s="10">
        <f t="shared" si="687"/>
        <v>235.82916666666279</v>
      </c>
      <c r="G1524" s="10">
        <v>45962.6</v>
      </c>
      <c r="H1524" s="10">
        <v>14.07</v>
      </c>
      <c r="I1524" s="86"/>
      <c r="J1524" s="10">
        <v>2332</v>
      </c>
      <c r="K1524" s="86"/>
      <c r="L1524" s="79">
        <v>1037</v>
      </c>
      <c r="M1524" s="86"/>
      <c r="N1524" s="114">
        <v>7.2</v>
      </c>
      <c r="O1524" s="90"/>
      <c r="P1524" s="90"/>
      <c r="Q1524" s="90"/>
      <c r="R1524" s="87"/>
      <c r="S1524" s="87"/>
      <c r="V1524" s="43">
        <f t="shared" si="680"/>
        <v>4.3772260696728352E-5</v>
      </c>
      <c r="W1524" s="43">
        <f t="shared" si="681"/>
        <v>6.0783982907695495E-3</v>
      </c>
      <c r="X1524" s="43">
        <f t="shared" si="682"/>
        <v>2.451283235662345E-5</v>
      </c>
      <c r="Y1524" s="22">
        <f>X1524+W1524+SUM($V$1507:V1524)</f>
        <v>6.6091729394331597E-3</v>
      </c>
      <c r="Z1524" s="1">
        <f t="shared" si="691"/>
        <v>9.1633995628299493E-6</v>
      </c>
      <c r="AA1524" s="22">
        <f t="shared" si="683"/>
        <v>0.14299125156357118</v>
      </c>
      <c r="AB1524" s="44">
        <f t="shared" si="684"/>
        <v>19.856360289930663</v>
      </c>
      <c r="AC1524" s="44">
        <f t="shared" si="685"/>
        <v>2.3750521513498288</v>
      </c>
      <c r="AD1524" s="44">
        <f t="shared" si="686"/>
        <v>13.65186060562923</v>
      </c>
      <c r="AE1524" s="44">
        <f t="shared" si="688"/>
        <v>2.3750521513498279</v>
      </c>
      <c r="AF1524" s="44">
        <f t="shared" si="689"/>
        <v>11.271991309976283</v>
      </c>
      <c r="AG1524" s="44">
        <f t="shared" si="690"/>
        <v>4.8171443031173773E-3</v>
      </c>
      <c r="AH1524" s="45">
        <f>AD1524+AB1524+SUM($AA$1507:AA1524)</f>
        <v>35.325499563255889</v>
      </c>
      <c r="AI1524" s="45">
        <f>AD1524+AB1524+SUM($AA$1507:AA1524)</f>
        <v>35.325499563255889</v>
      </c>
    </row>
    <row r="1525" spans="4:35" ht="14.4" x14ac:dyDescent="0.3">
      <c r="D1525" s="83"/>
      <c r="E1525" s="28">
        <v>40161.530555555553</v>
      </c>
      <c r="F1525" s="10">
        <f t="shared" si="687"/>
        <v>277.90069444444089</v>
      </c>
      <c r="G1525" s="10">
        <v>47691</v>
      </c>
      <c r="H1525" s="10">
        <v>16.170000000000002</v>
      </c>
      <c r="I1525" s="86"/>
      <c r="J1525" s="10">
        <v>2568</v>
      </c>
      <c r="K1525" s="86"/>
      <c r="L1525" s="79">
        <v>1037</v>
      </c>
      <c r="M1525" s="86"/>
      <c r="N1525" s="114">
        <v>7.2</v>
      </c>
      <c r="O1525" s="90"/>
      <c r="P1525" s="90"/>
      <c r="Q1525" s="90"/>
      <c r="R1525" s="87"/>
      <c r="S1525" s="87"/>
      <c r="V1525" s="43">
        <f t="shared" si="680"/>
        <v>5.0305433935046018E-5</v>
      </c>
      <c r="W1525" s="43">
        <f t="shared" si="681"/>
        <v>6.9856219162575421E-3</v>
      </c>
      <c r="X1525" s="43">
        <f t="shared" si="682"/>
        <v>2.8171464051641875E-5</v>
      </c>
      <c r="Y1525" s="22">
        <f>X1525+W1525+SUM($V$1507:V1525)</f>
        <v>7.5703606305512171E-3</v>
      </c>
      <c r="Z1525" s="1">
        <f t="shared" si="691"/>
        <v>1.4899136585418961E-5</v>
      </c>
      <c r="AA1525" s="22">
        <f t="shared" si="683"/>
        <v>0.14836836424219416</v>
      </c>
      <c r="AB1525" s="44">
        <f t="shared" si="684"/>
        <v>20.603048534832308</v>
      </c>
      <c r="AC1525" s="44">
        <f t="shared" si="685"/>
        <v>2.4643647694000053</v>
      </c>
      <c r="AD1525" s="44">
        <f t="shared" si="686"/>
        <v>14.16523182202625</v>
      </c>
      <c r="AE1525" s="44">
        <f t="shared" si="688"/>
        <v>2.4643647694000053</v>
      </c>
      <c r="AF1525" s="44">
        <f t="shared" si="689"/>
        <v>11.695868762082196</v>
      </c>
      <c r="AG1525" s="44">
        <f t="shared" si="690"/>
        <v>4.9982905440504001E-3</v>
      </c>
      <c r="AH1525" s="45">
        <f>AD1525+AB1525+SUM($AA$1507:AA1525)</f>
        <v>36.733927388796744</v>
      </c>
      <c r="AI1525" s="45">
        <f>AD1525+AB1525+SUM($AA$1507:AA1525)</f>
        <v>36.733927388796744</v>
      </c>
    </row>
    <row r="1526" spans="4:35" ht="14.4" x14ac:dyDescent="0.3">
      <c r="D1526" s="83"/>
      <c r="E1526" s="28">
        <v>40189.479166666664</v>
      </c>
      <c r="F1526" s="10">
        <f t="shared" si="687"/>
        <v>305.84930555555184</v>
      </c>
      <c r="G1526" s="10">
        <v>50267.3</v>
      </c>
      <c r="H1526" s="10">
        <v>14.25</v>
      </c>
      <c r="I1526" s="86"/>
      <c r="J1526" s="10">
        <v>2792</v>
      </c>
      <c r="K1526" s="86"/>
      <c r="L1526" s="79">
        <v>1037</v>
      </c>
      <c r="M1526" s="86"/>
      <c r="N1526" s="114">
        <v>7.2</v>
      </c>
      <c r="O1526" s="90"/>
      <c r="P1526" s="90"/>
      <c r="Q1526" s="90"/>
      <c r="R1526" s="87"/>
      <c r="S1526" s="87"/>
      <c r="V1526" s="43">
        <f t="shared" si="680"/>
        <v>4.4332246974298436E-5</v>
      </c>
      <c r="W1526" s="43">
        <f t="shared" si="681"/>
        <v>6.1561603158113761E-3</v>
      </c>
      <c r="X1526" s="43">
        <f t="shared" si="682"/>
        <v>2.4826429359053596E-5</v>
      </c>
      <c r="Y1526" s="22">
        <f>X1526+W1526+SUM($V$1507:V1526)</f>
        <v>6.7818862423867608E-3</v>
      </c>
      <c r="Z1526" s="1">
        <f t="shared" si="691"/>
        <v>9.0408779055191324E-7</v>
      </c>
      <c r="AA1526" s="22">
        <f t="shared" si="683"/>
        <v>0.15638332339165978</v>
      </c>
      <c r="AB1526" s="44">
        <f t="shared" si="684"/>
        <v>21.71603911880598</v>
      </c>
      <c r="AC1526" s="44">
        <f t="shared" si="685"/>
        <v>2.5974914170988423</v>
      </c>
      <c r="AD1526" s="44">
        <f t="shared" si="686"/>
        <v>14.930447203190122</v>
      </c>
      <c r="AE1526" s="44">
        <f t="shared" si="688"/>
        <v>2.5974914170988419</v>
      </c>
      <c r="AF1526" s="44">
        <f t="shared" si="689"/>
        <v>12.327687484519391</v>
      </c>
      <c r="AG1526" s="44">
        <f t="shared" si="690"/>
        <v>5.2683015718887139E-3</v>
      </c>
      <c r="AH1526" s="45">
        <f>AD1526+AB1526+SUM($AA$1507:AA1526)</f>
        <v>38.768516677325948</v>
      </c>
      <c r="AI1526" s="45">
        <f>AD1526+AB1526+SUM($AA$1507:AA1526)</f>
        <v>38.768516677325948</v>
      </c>
    </row>
    <row r="1527" spans="4:35" ht="14.4" x14ac:dyDescent="0.3">
      <c r="D1527" s="83"/>
      <c r="E1527" s="28">
        <v>40203.581944444442</v>
      </c>
      <c r="F1527" s="10">
        <f t="shared" si="687"/>
        <v>319.95208333332994</v>
      </c>
      <c r="G1527" s="10">
        <v>50956</v>
      </c>
      <c r="H1527" s="10">
        <v>14.7</v>
      </c>
      <c r="I1527" s="86"/>
      <c r="J1527" s="78">
        <v>2998</v>
      </c>
      <c r="K1527" s="86"/>
      <c r="L1527" s="79">
        <v>1037</v>
      </c>
      <c r="M1527" s="86"/>
      <c r="N1527" s="114">
        <v>7.2</v>
      </c>
      <c r="O1527" s="90"/>
      <c r="P1527" s="90"/>
      <c r="Q1527" s="90"/>
      <c r="R1527" s="87"/>
      <c r="S1527" s="87"/>
      <c r="V1527" s="43">
        <f t="shared" si="680"/>
        <v>4.573221266822365E-5</v>
      </c>
      <c r="W1527" s="43">
        <f t="shared" si="681"/>
        <v>6.350565378415946E-3</v>
      </c>
      <c r="X1527" s="43">
        <f t="shared" si="682"/>
        <v>2.5610421865128975E-5</v>
      </c>
      <c r="Y1527" s="22">
        <f>X1527+W1527+SUM($V$1507:V1527)</f>
        <v>7.0228075101656301E-3</v>
      </c>
      <c r="Z1527" s="1">
        <f t="shared" si="691"/>
        <v>2.7678618302459445E-6</v>
      </c>
      <c r="AA1527" s="22">
        <f t="shared" si="683"/>
        <v>0.15852589311034043</v>
      </c>
      <c r="AB1527" s="44">
        <f t="shared" si="684"/>
        <v>22.013565266841017</v>
      </c>
      <c r="AC1527" s="44">
        <f t="shared" si="685"/>
        <v>2.6330790125924532</v>
      </c>
      <c r="AD1527" s="44">
        <f t="shared" si="686"/>
        <v>15.135005613704255</v>
      </c>
      <c r="AE1527" s="44">
        <f t="shared" si="688"/>
        <v>2.6330790125924528</v>
      </c>
      <c r="AF1527" s="44">
        <f t="shared" si="689"/>
        <v>12.496586119826809</v>
      </c>
      <c r="AG1527" s="44">
        <f t="shared" si="690"/>
        <v>5.3404812849936504E-3</v>
      </c>
      <c r="AH1527" s="45">
        <f>AD1527+AB1527+SUM($AA$1507:AA1527)</f>
        <v>39.429127128985456</v>
      </c>
      <c r="AI1527" s="45">
        <f>AD1527+AB1527+SUM($AA$1507:AA1527)</f>
        <v>39.429127128985456</v>
      </c>
    </row>
    <row r="1528" spans="4:35" ht="14.4" x14ac:dyDescent="0.3">
      <c r="D1528" s="83"/>
      <c r="E1528" s="28">
        <v>40288.558333333334</v>
      </c>
      <c r="F1528" s="10">
        <f t="shared" si="687"/>
        <v>404.9284722222219</v>
      </c>
      <c r="G1528" s="10">
        <v>53992</v>
      </c>
      <c r="H1528" s="10">
        <v>12.63</v>
      </c>
      <c r="I1528" s="86"/>
      <c r="J1528" s="10">
        <v>37</v>
      </c>
      <c r="K1528" s="86"/>
      <c r="L1528" s="79">
        <v>1037</v>
      </c>
      <c r="M1528" s="86"/>
      <c r="N1528" s="114">
        <v>7.2</v>
      </c>
      <c r="O1528" s="90"/>
      <c r="P1528" s="90"/>
      <c r="Q1528" s="90"/>
      <c r="R1528" s="87"/>
      <c r="S1528" s="87"/>
      <c r="V1528" s="43">
        <f t="shared" si="680"/>
        <v>3.929237047616767E-5</v>
      </c>
      <c r="W1528" s="43">
        <f t="shared" si="681"/>
        <v>5.4563020904349257E-3</v>
      </c>
      <c r="X1528" s="43">
        <f t="shared" si="682"/>
        <v>2.2004056337182242E-5</v>
      </c>
      <c r="Y1528" s="22">
        <f>X1528+W1528+SUM($V$1507:V1528)</f>
        <v>6.1642302271328305E-3</v>
      </c>
      <c r="Z1528" s="1">
        <f t="shared" si="691"/>
        <v>-9.8668552626140413E-6</v>
      </c>
      <c r="AA1528" s="22">
        <f t="shared" si="683"/>
        <v>0.16797099499202253</v>
      </c>
      <c r="AB1528" s="44">
        <f t="shared" si="684"/>
        <v>23.325151422546515</v>
      </c>
      <c r="AC1528" s="44">
        <f t="shared" si="685"/>
        <v>2.7899600056498097</v>
      </c>
      <c r="AD1528" s="44">
        <f t="shared" si="686"/>
        <v>16.036761580483557</v>
      </c>
      <c r="AE1528" s="44">
        <f t="shared" si="688"/>
        <v>2.7899600056498097</v>
      </c>
      <c r="AF1528" s="44">
        <f t="shared" si="689"/>
        <v>13.24114290332226</v>
      </c>
      <c r="AG1528" s="44">
        <f t="shared" si="690"/>
        <v>5.6586715114878942E-3</v>
      </c>
      <c r="AH1528" s="45">
        <f>AD1528+AB1528+SUM($AA$1507:AA1528)</f>
        <v>41.810440246462278</v>
      </c>
      <c r="AI1528" s="45">
        <f>AD1528+AB1528+SUM($AA$1507:AA1528)</f>
        <v>41.810440246462278</v>
      </c>
    </row>
    <row r="1529" spans="4:35" ht="14.4" x14ac:dyDescent="0.3">
      <c r="D1529" s="121">
        <f>(F1530-F1529)/Y1530*0.2+F1529</f>
        <v>516.88042796142076</v>
      </c>
      <c r="E1529" s="28">
        <v>40364.394444444442</v>
      </c>
      <c r="F1529" s="10">
        <f t="shared" si="687"/>
        <v>480.76458333332994</v>
      </c>
      <c r="G1529" s="10">
        <v>57660</v>
      </c>
      <c r="H1529" s="10">
        <v>79.680000000000007</v>
      </c>
      <c r="I1529" s="86"/>
      <c r="J1529" s="10">
        <v>6</v>
      </c>
      <c r="K1529" s="86"/>
      <c r="L1529" s="79">
        <v>1037</v>
      </c>
      <c r="M1529" s="86"/>
      <c r="N1529" s="114">
        <v>7.2</v>
      </c>
      <c r="O1529" s="90"/>
      <c r="P1529" s="90"/>
      <c r="Q1529" s="90"/>
      <c r="R1529" s="87"/>
      <c r="S1529" s="87"/>
      <c r="V1529" s="43">
        <f t="shared" si="680"/>
        <v>2.4788725887102452E-4</v>
      </c>
      <c r="W1529" s="43">
        <f t="shared" si="681"/>
        <v>3.4422656418515829E-2</v>
      </c>
      <c r="X1529" s="43">
        <f t="shared" si="682"/>
        <v>1.3881893974241341E-4</v>
      </c>
      <c r="Y1529" s="22">
        <f>X1529+W1529+SUM($V$1507:V1529)</f>
        <v>3.549528669748999E-2</v>
      </c>
      <c r="Z1529" s="1">
        <f t="shared" si="691"/>
        <v>1.4720789977491438E-4</v>
      </c>
      <c r="AA1529" s="22">
        <f t="shared" si="683"/>
        <v>0.17938227091495071</v>
      </c>
      <c r="AB1529" s="44">
        <f t="shared" si="684"/>
        <v>24.909768688398877</v>
      </c>
      <c r="AC1529" s="44">
        <f t="shared" si="685"/>
        <v>2.9794987021367616</v>
      </c>
      <c r="AD1529" s="44">
        <f t="shared" si="686"/>
        <v>17.1262348631405</v>
      </c>
      <c r="AE1529" s="44">
        <f t="shared" si="688"/>
        <v>2.9794987021367616</v>
      </c>
      <c r="AF1529" s="44">
        <f t="shared" si="689"/>
        <v>14.140693062038107</v>
      </c>
      <c r="AG1529" s="44">
        <f t="shared" si="690"/>
        <v>6.043098965631797E-3</v>
      </c>
      <c r="AH1529" s="45">
        <f>AD1529+AB1529+SUM($AA$1507:AA1529)</f>
        <v>44.66391306588654</v>
      </c>
      <c r="AI1529" s="45">
        <f>AD1529+AB1529+SUM($AA$1507:AA1529)</f>
        <v>44.66391306588654</v>
      </c>
    </row>
    <row r="1530" spans="4:35" ht="14.4" x14ac:dyDescent="0.3">
      <c r="D1530" s="83"/>
      <c r="E1530" s="28">
        <v>40507.588194444441</v>
      </c>
      <c r="F1530" s="10">
        <f t="shared" si="687"/>
        <v>623.95833333332848</v>
      </c>
      <c r="G1530" s="10">
        <v>56265</v>
      </c>
      <c r="H1530" s="10">
        <v>1813</v>
      </c>
      <c r="I1530" s="86"/>
      <c r="J1530" s="10">
        <v>41</v>
      </c>
      <c r="K1530" s="86"/>
      <c r="L1530" s="79">
        <v>1037</v>
      </c>
      <c r="M1530" s="86"/>
      <c r="N1530" s="114">
        <v>7.2</v>
      </c>
      <c r="O1530" s="90"/>
      <c r="P1530" s="90"/>
      <c r="Q1530" s="90"/>
      <c r="R1530" s="87"/>
      <c r="S1530" s="87"/>
      <c r="V1530" s="43">
        <f t="shared" si="680"/>
        <v>5.6403062290809169E-3</v>
      </c>
      <c r="W1530" s="43">
        <f t="shared" si="681"/>
        <v>0.78323639667130007</v>
      </c>
      <c r="X1530" s="43">
        <f t="shared" si="682"/>
        <v>3.1586186966992406E-3</v>
      </c>
      <c r="Y1530" s="22">
        <f>X1530+W1530+SUM($V$1507:V1530)</f>
        <v>0.79296913293631188</v>
      </c>
      <c r="Z1530" s="1">
        <f t="shared" si="691"/>
        <v>2.6358540480753553E-3</v>
      </c>
      <c r="AA1530" s="22">
        <f t="shared" si="683"/>
        <v>0.17504237726378255</v>
      </c>
      <c r="AB1530" s="44">
        <f t="shared" si="684"/>
        <v>24.307112994324708</v>
      </c>
      <c r="AC1530" s="44">
        <f t="shared" si="685"/>
        <v>2.9074140561173243</v>
      </c>
      <c r="AD1530" s="44">
        <f t="shared" si="686"/>
        <v>16.711890471290324</v>
      </c>
      <c r="AE1530" s="44">
        <f t="shared" si="688"/>
        <v>2.9074140561173234</v>
      </c>
      <c r="AF1530" s="44">
        <f t="shared" si="689"/>
        <v>13.798579520214602</v>
      </c>
      <c r="AG1530" s="44">
        <f t="shared" si="690"/>
        <v>5.8968949583987689E-3</v>
      </c>
      <c r="AH1530" s="45">
        <f>AD1530+AB1530+SUM($AA$1507:AA1530)</f>
        <v>43.821955357225974</v>
      </c>
      <c r="AI1530" s="45">
        <f>AD1530+AB1530+SUM($AA$1507:AA1530)</f>
        <v>43.821955357225974</v>
      </c>
    </row>
    <row r="1531" spans="4:35" ht="14.4" x14ac:dyDescent="0.3">
      <c r="D1531" s="83"/>
      <c r="E1531" s="28">
        <v>40534.57708333333</v>
      </c>
      <c r="F1531" s="10">
        <f t="shared" si="687"/>
        <v>650.94722222221753</v>
      </c>
      <c r="G1531" s="10">
        <v>63515</v>
      </c>
      <c r="H1531" s="10">
        <v>2777</v>
      </c>
      <c r="I1531" s="86"/>
      <c r="J1531" s="10">
        <v>43</v>
      </c>
      <c r="K1531" s="86"/>
      <c r="L1531" s="79">
        <v>1037</v>
      </c>
      <c r="M1531" s="86"/>
      <c r="N1531" s="114">
        <v>7.2</v>
      </c>
      <c r="O1531" s="90"/>
      <c r="P1531" s="90"/>
      <c r="Q1531" s="90"/>
      <c r="R1531" s="87"/>
      <c r="S1531" s="87"/>
      <c r="V1531" s="43">
        <f t="shared" si="680"/>
        <v>8.6393438489562636E-3</v>
      </c>
      <c r="W1531" s="43">
        <f t="shared" si="681"/>
        <v>1.1996952418953117</v>
      </c>
      <c r="X1531" s="43">
        <f t="shared" si="682"/>
        <v>4.8381048652696036E-3</v>
      </c>
      <c r="Y1531" s="22">
        <f>X1531+W1531+SUM($V$1507:V1531)</f>
        <v>1.2197468081778504</v>
      </c>
      <c r="Z1531" s="1">
        <f t="shared" si="691"/>
        <v>4.8322726348556059E-3</v>
      </c>
      <c r="AA1531" s="22">
        <f t="shared" si="683"/>
        <v>0.19759738011035546</v>
      </c>
      <c r="AB1531" s="44">
        <f t="shared" si="684"/>
        <v>27.439194558509445</v>
      </c>
      <c r="AC1531" s="44">
        <f t="shared" si="685"/>
        <v>3.2820475210928972</v>
      </c>
      <c r="AD1531" s="44">
        <f t="shared" si="686"/>
        <v>18.865293224633518</v>
      </c>
      <c r="AE1531" s="44">
        <f t="shared" si="688"/>
        <v>3.2820475210928959</v>
      </c>
      <c r="AF1531" s="44">
        <f t="shared" si="689"/>
        <v>15.576588966967572</v>
      </c>
      <c r="AG1531" s="44">
        <f t="shared" si="690"/>
        <v>6.6567365730507031E-3</v>
      </c>
      <c r="AH1531" s="45">
        <f>AD1531+AB1531+SUM($AA$1507:AA1531)</f>
        <v>49.305037054864258</v>
      </c>
      <c r="AI1531" s="45">
        <f>AD1531+AB1531+SUM($AA$1507:AA1531)</f>
        <v>49.305037054864258</v>
      </c>
    </row>
    <row r="1532" spans="4:35" ht="14.4" x14ac:dyDescent="0.3">
      <c r="D1532" s="83"/>
      <c r="E1532" s="28">
        <v>40610.520138888889</v>
      </c>
      <c r="F1532" s="10">
        <f t="shared" si="687"/>
        <v>726.89027777777665</v>
      </c>
      <c r="G1532" s="10">
        <v>63013</v>
      </c>
      <c r="H1532" s="10">
        <v>5341</v>
      </c>
      <c r="I1532" s="86"/>
      <c r="J1532" s="10">
        <v>27</v>
      </c>
      <c r="K1532" s="86"/>
      <c r="L1532" s="79">
        <v>1037</v>
      </c>
      <c r="M1532" s="86"/>
      <c r="N1532" s="114">
        <v>7.2</v>
      </c>
      <c r="O1532" s="90"/>
      <c r="P1532" s="90"/>
      <c r="Q1532" s="90"/>
      <c r="R1532" s="87"/>
      <c r="S1532" s="87"/>
      <c r="V1532" s="43">
        <f t="shared" si="680"/>
        <v>1.6616037269454594E-2</v>
      </c>
      <c r="W1532" s="43">
        <f t="shared" si="681"/>
        <v>2.3073720874911272</v>
      </c>
      <c r="X1532" s="43">
        <f t="shared" si="682"/>
        <v>9.3051199443301945E-3</v>
      </c>
      <c r="Y1532" s="22">
        <f>X1532+W1532+SUM($V$1507:V1532)</f>
        <v>2.3485067061221812</v>
      </c>
      <c r="Z1532" s="1">
        <f t="shared" si="691"/>
        <v>8.9404870403427122E-3</v>
      </c>
      <c r="AA1532" s="22">
        <f t="shared" si="683"/>
        <v>0.19603564060291001</v>
      </c>
      <c r="AB1532" s="44">
        <f t="shared" si="684"/>
        <v>27.222324910892791</v>
      </c>
      <c r="AC1532" s="44">
        <f t="shared" si="685"/>
        <v>3.2561073832421741</v>
      </c>
      <c r="AD1532" s="44">
        <f t="shared" si="686"/>
        <v>18.716188647781344</v>
      </c>
      <c r="AE1532" s="44">
        <f t="shared" si="688"/>
        <v>3.2561073832421741</v>
      </c>
      <c r="AF1532" s="44">
        <f t="shared" si="689"/>
        <v>15.453477140447575</v>
      </c>
      <c r="AG1532" s="44">
        <f t="shared" si="690"/>
        <v>6.6041240915948049E-3</v>
      </c>
      <c r="AH1532" s="45">
        <f>AD1532+AB1532+SUM($AA$1507:AA1532)</f>
        <v>49.135098470998336</v>
      </c>
      <c r="AI1532" s="45">
        <f>AD1532+AB1532+SUM($AA$1507:AA1532)</f>
        <v>49.135098470998336</v>
      </c>
    </row>
    <row r="1533" spans="4:35" ht="14.4" x14ac:dyDescent="0.3">
      <c r="D1533" s="83"/>
      <c r="E1533" s="28">
        <v>40659.554166666669</v>
      </c>
      <c r="F1533" s="10">
        <f t="shared" si="687"/>
        <v>775.9243055555562</v>
      </c>
      <c r="G1533" s="10">
        <v>61170</v>
      </c>
      <c r="H1533" s="10">
        <v>6295</v>
      </c>
      <c r="I1533" s="86"/>
      <c r="J1533" s="10">
        <v>47</v>
      </c>
      <c r="K1533" s="86"/>
      <c r="L1533" s="79">
        <v>1037</v>
      </c>
      <c r="M1533" s="86"/>
      <c r="N1533" s="114">
        <v>7.2</v>
      </c>
      <c r="O1533" s="90"/>
      <c r="P1533" s="90"/>
      <c r="Q1533" s="90"/>
      <c r="R1533" s="87"/>
      <c r="S1533" s="87"/>
      <c r="V1533" s="43">
        <f t="shared" si="680"/>
        <v>1.9583964540576048E-2</v>
      </c>
      <c r="W1533" s="43">
        <f t="shared" si="681"/>
        <v>2.7195108202128151</v>
      </c>
      <c r="X1533" s="43">
        <f t="shared" si="682"/>
        <v>1.0967184057209993E-2</v>
      </c>
      <c r="Y1533" s="22">
        <f>X1533+W1533+SUM($V$1507:V1533)</f>
        <v>2.7818914674973247</v>
      </c>
      <c r="Z1533" s="1">
        <f t="shared" si="691"/>
        <v>1.333297276266833E-2</v>
      </c>
      <c r="AA1533" s="22">
        <f t="shared" si="683"/>
        <v>0.19030200332756739</v>
      </c>
      <c r="AB1533" s="44">
        <f t="shared" si="684"/>
        <v>26.426128176714517</v>
      </c>
      <c r="AC1533" s="44">
        <f t="shared" si="685"/>
        <v>3.1608729727663154</v>
      </c>
      <c r="AD1533" s="44">
        <f t="shared" si="686"/>
        <v>18.168778816828027</v>
      </c>
      <c r="AE1533" s="44">
        <f t="shared" si="688"/>
        <v>3.1608729727663136</v>
      </c>
      <c r="AF1533" s="44">
        <f t="shared" si="689"/>
        <v>15.001494876948851</v>
      </c>
      <c r="AG1533" s="44">
        <f t="shared" si="690"/>
        <v>6.410967112863283E-3</v>
      </c>
      <c r="AH1533" s="45">
        <f>AD1533+AB1533+SUM($AA$1507:AA1533)</f>
        <v>47.981793909194323</v>
      </c>
      <c r="AI1533" s="45">
        <f>AD1533+AB1533+SUM($AA$1507:AA1533)</f>
        <v>47.981793909194323</v>
      </c>
    </row>
    <row r="1534" spans="4:35" ht="14.4" x14ac:dyDescent="0.3">
      <c r="D1534" s="83"/>
      <c r="E1534" s="28">
        <v>40695.576388888891</v>
      </c>
      <c r="F1534" s="10">
        <f t="shared" si="687"/>
        <v>811.9465277777781</v>
      </c>
      <c r="G1534" s="10">
        <v>62452</v>
      </c>
      <c r="H1534" s="10">
        <v>7056</v>
      </c>
      <c r="I1534" s="86"/>
      <c r="J1534" s="10">
        <v>39</v>
      </c>
      <c r="K1534" s="86"/>
      <c r="L1534" s="79">
        <v>1037</v>
      </c>
      <c r="M1534" s="86"/>
      <c r="N1534" s="114">
        <v>7.2</v>
      </c>
      <c r="O1534" s="90"/>
      <c r="P1534" s="90"/>
      <c r="Q1534" s="90"/>
      <c r="R1534" s="87"/>
      <c r="S1534" s="87"/>
      <c r="V1534" s="43">
        <f t="shared" si="680"/>
        <v>2.1951462080747351E-2</v>
      </c>
      <c r="W1534" s="43">
        <f t="shared" si="681"/>
        <v>3.0482713816396547</v>
      </c>
      <c r="X1534" s="43">
        <f t="shared" si="682"/>
        <v>1.2293002495261907E-2</v>
      </c>
      <c r="Y1534" s="22">
        <f>X1534+W1534+SUM($V$1507:V1534)</f>
        <v>3.1339293094429634</v>
      </c>
      <c r="Z1534" s="1">
        <f t="shared" si="691"/>
        <v>1.1844549031763015E-2</v>
      </c>
      <c r="AA1534" s="22">
        <f t="shared" si="683"/>
        <v>0.19429035003781656</v>
      </c>
      <c r="AB1534" s="44">
        <f t="shared" si="684"/>
        <v>26.97996659951243</v>
      </c>
      <c r="AC1534" s="44">
        <f t="shared" si="685"/>
        <v>3.2271185040902712</v>
      </c>
      <c r="AD1534" s="44">
        <f t="shared" si="686"/>
        <v>18.549559827832994</v>
      </c>
      <c r="AE1534" s="44">
        <f t="shared" si="688"/>
        <v>3.2271185040902708</v>
      </c>
      <c r="AF1534" s="44">
        <f t="shared" si="689"/>
        <v>15.315895995671241</v>
      </c>
      <c r="AG1534" s="44">
        <f t="shared" si="690"/>
        <v>6.5453280714817368E-3</v>
      </c>
      <c r="AH1534" s="45">
        <f>AD1534+AB1534+SUM($AA$1507:AA1534)</f>
        <v>49.110703693035013</v>
      </c>
      <c r="AI1534" s="45">
        <f>AD1534+AB1534+SUM($AA$1507:AA1534)</f>
        <v>49.110703693035013</v>
      </c>
    </row>
    <row r="1535" spans="4:35" ht="14.4" x14ac:dyDescent="0.3">
      <c r="D1535" s="83"/>
      <c r="E1535" s="28">
        <v>40749.572916666664</v>
      </c>
      <c r="F1535" s="10">
        <f t="shared" si="687"/>
        <v>865.94305555555184</v>
      </c>
      <c r="G1535" s="10">
        <v>61350</v>
      </c>
      <c r="H1535" s="10">
        <v>7963</v>
      </c>
      <c r="I1535" s="86"/>
      <c r="J1535" s="36" t="s">
        <v>209</v>
      </c>
      <c r="K1535" s="86"/>
      <c r="L1535" s="79">
        <v>1037</v>
      </c>
      <c r="M1535" s="86"/>
      <c r="N1535" s="114">
        <v>7.2</v>
      </c>
      <c r="O1535" s="90"/>
      <c r="P1535" s="90"/>
      <c r="Q1535" s="90"/>
      <c r="R1535" s="87"/>
      <c r="S1535" s="87"/>
      <c r="V1535" s="43">
        <f t="shared" si="680"/>
        <v>2.4773170712725504E-2</v>
      </c>
      <c r="W1535" s="43">
        <f t="shared" si="681"/>
        <v>3.4401055856004206</v>
      </c>
      <c r="X1535" s="43">
        <f t="shared" si="682"/>
        <v>1.3873182946396057E-2</v>
      </c>
      <c r="Y1535" s="22">
        <f>X1535+W1535+SUM($V$1507:V1535)</f>
        <v>3.5521168645675889</v>
      </c>
      <c r="Z1535" s="1">
        <f t="shared" si="691"/>
        <v>8.718996380949643E-3</v>
      </c>
      <c r="AA1535" s="22">
        <f t="shared" si="683"/>
        <v>0.19086198960513748</v>
      </c>
      <c r="AB1535" s="44">
        <f t="shared" si="684"/>
        <v>26.503890201756345</v>
      </c>
      <c r="AC1535" s="44">
        <f t="shared" si="685"/>
        <v>3.1701742174139849</v>
      </c>
      <c r="AD1535" s="44">
        <f t="shared" si="686"/>
        <v>18.222242609324827</v>
      </c>
      <c r="AE1535" s="44">
        <f t="shared" si="688"/>
        <v>3.1701742174139835</v>
      </c>
      <c r="AF1535" s="44">
        <f t="shared" si="689"/>
        <v>15.045638559764788</v>
      </c>
      <c r="AG1535" s="44">
        <f t="shared" si="690"/>
        <v>6.4298321460546431E-3</v>
      </c>
      <c r="AH1535" s="45">
        <f>AD1535+AB1535+SUM($AA$1507:AA1535)</f>
        <v>48.498172066375901</v>
      </c>
      <c r="AI1535" s="45">
        <f>AD1535+AB1535+SUM($AA$1507:AA1535)</f>
        <v>48.498172066375901</v>
      </c>
    </row>
    <row r="1536" spans="4:35" ht="14.4" x14ac:dyDescent="0.3">
      <c r="D1536" s="83"/>
      <c r="E1536" s="28">
        <v>40800.46875</v>
      </c>
      <c r="F1536" s="10">
        <f t="shared" si="687"/>
        <v>916.8388888888876</v>
      </c>
      <c r="G1536" s="10">
        <v>61560</v>
      </c>
      <c r="H1536" s="10">
        <v>8920</v>
      </c>
      <c r="I1536" s="86"/>
      <c r="J1536" s="10">
        <v>30</v>
      </c>
      <c r="K1536" s="86"/>
      <c r="L1536" s="79">
        <v>1037</v>
      </c>
      <c r="M1536" s="86"/>
      <c r="N1536" s="114">
        <v>7.2</v>
      </c>
      <c r="O1536" s="90"/>
      <c r="P1536" s="90"/>
      <c r="Q1536" s="90"/>
      <c r="R1536" s="87"/>
      <c r="S1536" s="87"/>
      <c r="V1536" s="43">
        <f t="shared" si="680"/>
        <v>2.7750431088473124E-2</v>
      </c>
      <c r="W1536" s="43">
        <f t="shared" si="681"/>
        <v>3.8535403520728058</v>
      </c>
      <c r="X1536" s="43">
        <f t="shared" si="682"/>
        <v>1.5540473675983024E-2</v>
      </c>
      <c r="Y1536" s="22">
        <f>X1536+W1536+SUM($V$1507:V1536)</f>
        <v>3.9949693528580341</v>
      </c>
      <c r="Z1536" s="1">
        <f t="shared" si="691"/>
        <v>8.4864344501807548E-3</v>
      </c>
      <c r="AA1536" s="22">
        <f t="shared" si="683"/>
        <v>0.19151530692896923</v>
      </c>
      <c r="AB1536" s="44">
        <f t="shared" si="684"/>
        <v>26.594612564305148</v>
      </c>
      <c r="AC1536" s="44">
        <f t="shared" si="685"/>
        <v>3.1810256695029322</v>
      </c>
      <c r="AD1536" s="44">
        <f t="shared" si="686"/>
        <v>18.284617033904425</v>
      </c>
      <c r="AE1536" s="44">
        <f t="shared" si="688"/>
        <v>3.1810256695029318</v>
      </c>
      <c r="AF1536" s="44">
        <f t="shared" si="689"/>
        <v>15.09713952305005</v>
      </c>
      <c r="AG1536" s="44">
        <f t="shared" si="690"/>
        <v>6.4518413514445616E-3</v>
      </c>
      <c r="AH1536" s="45">
        <f>AD1536+AB1536+SUM($AA$1507:AA1536)</f>
        <v>48.842784160433276</v>
      </c>
      <c r="AI1536" s="45">
        <f>AD1536+AB1536+SUM($AA$1507:AA1536)</f>
        <v>48.842784160433276</v>
      </c>
    </row>
    <row r="1537" spans="4:37" ht="14.4" x14ac:dyDescent="0.3">
      <c r="D1537" s="83"/>
      <c r="E1537" s="28">
        <v>40863.620138888888</v>
      </c>
      <c r="F1537" s="10">
        <f t="shared" si="687"/>
        <v>979.99027777777519</v>
      </c>
      <c r="G1537" s="10">
        <v>71209</v>
      </c>
      <c r="H1537" s="10">
        <v>11864</v>
      </c>
      <c r="I1537" s="86"/>
      <c r="J1537" s="10">
        <v>8</v>
      </c>
      <c r="K1537" s="86"/>
      <c r="L1537" s="79">
        <v>1037</v>
      </c>
      <c r="M1537" s="86"/>
      <c r="N1537" s="114">
        <v>7.2</v>
      </c>
      <c r="O1537" s="90"/>
      <c r="P1537" s="90"/>
      <c r="Q1537" s="90"/>
      <c r="R1537" s="87"/>
      <c r="S1537" s="87"/>
      <c r="V1537" s="43">
        <f t="shared" si="680"/>
        <v>3.6909317761619417E-2</v>
      </c>
      <c r="W1537" s="43">
        <f t="shared" si="681"/>
        <v>5.1253814727569242</v>
      </c>
      <c r="X1537" s="43">
        <f t="shared" si="682"/>
        <v>2.0669526871285045E-2</v>
      </c>
      <c r="Y1537" s="22">
        <f>X1537+W1537+SUM($V$1507:V1537)</f>
        <v>5.3088488444990745</v>
      </c>
      <c r="Z1537" s="1">
        <f t="shared" si="691"/>
        <v>1.2701921906726255E-2</v>
      </c>
      <c r="AA1537" s="22">
        <f t="shared" si="683"/>
        <v>0.22153368244160121</v>
      </c>
      <c r="AB1537" s="44">
        <f t="shared" si="684"/>
        <v>30.763089117797357</v>
      </c>
      <c r="AC1537" s="44">
        <f t="shared" si="685"/>
        <v>3.6796240561993874</v>
      </c>
      <c r="AD1537" s="44">
        <f t="shared" si="686"/>
        <v>21.15057333280215</v>
      </c>
      <c r="AE1537" s="44">
        <f t="shared" si="688"/>
        <v>3.6796240561993874</v>
      </c>
      <c r="AF1537" s="44">
        <f t="shared" si="689"/>
        <v>17.46348616466652</v>
      </c>
      <c r="AG1537" s="44">
        <f t="shared" si="690"/>
        <v>7.4631119362413229E-3</v>
      </c>
      <c r="AH1537" s="45">
        <f>AD1537+AB1537+SUM($AA$1507:AA1537)</f>
        <v>56.098750695264805</v>
      </c>
      <c r="AI1537" s="45">
        <f>AD1537+AB1537+SUM($AA$1507:AA1537)</f>
        <v>56.098750695264805</v>
      </c>
    </row>
    <row r="1538" spans="4:37" ht="14.4" x14ac:dyDescent="0.3">
      <c r="D1538" s="83"/>
      <c r="E1538" s="28">
        <v>40942.540277777778</v>
      </c>
      <c r="F1538" s="10">
        <f t="shared" si="687"/>
        <v>1058.9104166666657</v>
      </c>
      <c r="G1538" s="10">
        <v>71481</v>
      </c>
      <c r="H1538" s="10">
        <v>14519</v>
      </c>
      <c r="I1538" s="86"/>
      <c r="J1538" s="10">
        <v>28</v>
      </c>
      <c r="K1538" s="86"/>
      <c r="L1538" s="79">
        <v>1037</v>
      </c>
      <c r="M1538" s="86"/>
      <c r="N1538" s="114">
        <v>7.2</v>
      </c>
      <c r="O1538" s="90"/>
      <c r="P1538" s="90"/>
      <c r="Q1538" s="90"/>
      <c r="R1538" s="87"/>
      <c r="S1538" s="87"/>
      <c r="V1538" s="43">
        <f t="shared" si="680"/>
        <v>4.5169115355778174E-2</v>
      </c>
      <c r="W1538" s="43">
        <f t="shared" si="681"/>
        <v>6.2723713421238863</v>
      </c>
      <c r="X1538" s="43">
        <f t="shared" si="682"/>
        <v>2.5295082657129771E-2</v>
      </c>
      <c r="Y1538" s="22">
        <f>X1538+W1538+SUM($V$1507:V1538)</f>
        <v>6.5056333850076591</v>
      </c>
      <c r="Z1538" s="1">
        <f t="shared" si="691"/>
        <v>1.5942209329611736E-2</v>
      </c>
      <c r="AA1538" s="22">
        <f t="shared" si="683"/>
        <v>0.22237988392770713</v>
      </c>
      <c r="AB1538" s="44">
        <f t="shared" si="684"/>
        <v>30.880596177860561</v>
      </c>
      <c r="AC1538" s="44">
        <f t="shared" si="685"/>
        <v>3.6936792703336425</v>
      </c>
      <c r="AD1538" s="44">
        <f t="shared" si="686"/>
        <v>21.231363063686192</v>
      </c>
      <c r="AE1538" s="44">
        <f t="shared" si="688"/>
        <v>3.6936792703336425</v>
      </c>
      <c r="AF1538" s="44">
        <f t="shared" si="689"/>
        <v>17.530192174255042</v>
      </c>
      <c r="AG1538" s="44">
        <f t="shared" si="690"/>
        <v>7.4916190975082633E-3</v>
      </c>
      <c r="AH1538" s="45">
        <f>AD1538+AB1538+SUM($AA$1507:AA1538)</f>
        <v>56.519427370139766</v>
      </c>
      <c r="AI1538" s="45">
        <f>AD1538+AB1538+SUM($AA$1507:AA1538)</f>
        <v>56.519427370139766</v>
      </c>
    </row>
    <row r="1539" spans="4:37" ht="14.4" x14ac:dyDescent="0.3">
      <c r="D1539" s="83"/>
      <c r="E1539" s="28">
        <v>41016.604166666664</v>
      </c>
      <c r="F1539" s="10">
        <f t="shared" si="687"/>
        <v>1132.9743055555518</v>
      </c>
      <c r="G1539" s="10">
        <v>75384</v>
      </c>
      <c r="H1539" s="10">
        <v>18887</v>
      </c>
      <c r="I1539" s="86"/>
      <c r="J1539" s="10">
        <v>37</v>
      </c>
      <c r="K1539" s="86"/>
      <c r="L1539" s="79">
        <v>1037</v>
      </c>
      <c r="M1539" s="86"/>
      <c r="N1539" s="114">
        <v>7.2</v>
      </c>
      <c r="O1539" s="90"/>
      <c r="P1539" s="90"/>
      <c r="Q1539" s="90"/>
      <c r="R1539" s="87"/>
      <c r="S1539" s="87"/>
      <c r="V1539" s="43">
        <f t="shared" si="680"/>
        <v>5.8758115691478915E-2</v>
      </c>
      <c r="W1539" s="43">
        <f t="shared" si="681"/>
        <v>8.1593964831389094</v>
      </c>
      <c r="X1539" s="43">
        <f t="shared" si="682"/>
        <v>3.2905036582768089E-2</v>
      </c>
      <c r="Y1539" s="22">
        <f>X1539+W1539+SUM($V$1507:V1539)</f>
        <v>8.4590265956398003</v>
      </c>
      <c r="Z1539" s="1">
        <f t="shared" si="691"/>
        <v>2.005153839910501E-2</v>
      </c>
      <c r="AA1539" s="22">
        <f t="shared" si="683"/>
        <v>0.2345222530463518</v>
      </c>
      <c r="AB1539" s="44">
        <f t="shared" si="684"/>
        <v>32.566736087517526</v>
      </c>
      <c r="AC1539" s="44">
        <f t="shared" si="685"/>
        <v>3.8953612584439417</v>
      </c>
      <c r="AD1539" s="44">
        <f t="shared" si="686"/>
        <v>22.3906362976584</v>
      </c>
      <c r="AE1539" s="44">
        <f t="shared" si="688"/>
        <v>3.8953612584439408</v>
      </c>
      <c r="AF1539" s="44">
        <f t="shared" si="689"/>
        <v>18.487374363313918</v>
      </c>
      <c r="AG1539" s="44">
        <f t="shared" si="690"/>
        <v>7.9006759005408843E-3</v>
      </c>
      <c r="AH1539" s="45">
        <f>AD1539+AB1539+SUM($AA$1507:AA1539)</f>
        <v>59.59936276681529</v>
      </c>
      <c r="AI1539" s="45">
        <f>AD1539+AB1539+SUM($AA$1507:AA1539)</f>
        <v>59.59936276681529</v>
      </c>
    </row>
    <row r="1540" spans="4:37" ht="14.4" x14ac:dyDescent="0.3">
      <c r="D1540" s="83"/>
      <c r="E1540" s="28">
        <v>41085.565972222219</v>
      </c>
      <c r="F1540" s="10">
        <f t="shared" si="687"/>
        <v>1201.9361111111066</v>
      </c>
      <c r="G1540" s="10">
        <v>71844</v>
      </c>
      <c r="H1540" s="10">
        <v>21183</v>
      </c>
      <c r="I1540" s="86"/>
      <c r="J1540" s="10">
        <v>38</v>
      </c>
      <c r="K1540" s="86"/>
      <c r="L1540" s="79">
        <v>1037</v>
      </c>
      <c r="M1540" s="86"/>
      <c r="N1540" s="114">
        <v>7.2</v>
      </c>
      <c r="O1540" s="90"/>
      <c r="P1540" s="90"/>
      <c r="Q1540" s="90"/>
      <c r="R1540" s="87"/>
      <c r="S1540" s="87"/>
      <c r="V1540" s="43">
        <f t="shared" si="680"/>
        <v>6.5901051765372906E-2</v>
      </c>
      <c r="W1540" s="43">
        <f t="shared" si="681"/>
        <v>9.1512943136724481</v>
      </c>
      <c r="X1540" s="43">
        <f t="shared" si="682"/>
        <v>3.6905140569321565E-2</v>
      </c>
      <c r="Y1540" s="22">
        <f>X1540+W1540+SUM($V$1507:V1540)</f>
        <v>9.5208255819252656</v>
      </c>
      <c r="Z1540" s="1">
        <f t="shared" si="691"/>
        <v>1.9713089951056594E-2</v>
      </c>
      <c r="AA1540" s="22">
        <f t="shared" si="683"/>
        <v>0.22350918958747346</v>
      </c>
      <c r="AB1540" s="44">
        <f t="shared" si="684"/>
        <v>31.037416261694919</v>
      </c>
      <c r="AC1540" s="44">
        <f t="shared" si="685"/>
        <v>3.7124367803731095</v>
      </c>
      <c r="AD1540" s="44">
        <f t="shared" si="686"/>
        <v>21.339181711888063</v>
      </c>
      <c r="AE1540" s="44">
        <f t="shared" si="688"/>
        <v>3.7124367803731086</v>
      </c>
      <c r="AF1540" s="44">
        <f t="shared" si="689"/>
        <v>17.619215267933843</v>
      </c>
      <c r="AG1540" s="44">
        <f t="shared" si="690"/>
        <v>7.5296635811108346E-3</v>
      </c>
      <c r="AH1540" s="45">
        <f>AD1540+AB1540+SUM($AA$1507:AA1540)</f>
        <v>57.242097544809816</v>
      </c>
      <c r="AI1540" s="45">
        <f>AD1540+AB1540+SUM($AA$1507:AA1540)</f>
        <v>57.242097544809816</v>
      </c>
    </row>
    <row r="1541" spans="4:37" ht="14.4" x14ac:dyDescent="0.3">
      <c r="D1541" s="83"/>
      <c r="E1541" s="28">
        <v>41131.384027777778</v>
      </c>
      <c r="F1541" s="10">
        <f t="shared" si="687"/>
        <v>1247.7541666666657</v>
      </c>
      <c r="G1541" s="10">
        <v>72764</v>
      </c>
      <c r="H1541" s="10">
        <v>23107</v>
      </c>
      <c r="I1541" s="86"/>
      <c r="J1541" s="10">
        <v>7</v>
      </c>
      <c r="K1541" s="86"/>
      <c r="L1541" s="79">
        <v>1037</v>
      </c>
      <c r="M1541" s="86"/>
      <c r="N1541" s="114">
        <v>7.2</v>
      </c>
      <c r="O1541" s="90"/>
      <c r="P1541" s="90"/>
      <c r="Q1541" s="90"/>
      <c r="R1541" s="87"/>
      <c r="S1541" s="87"/>
      <c r="V1541" s="43">
        <f t="shared" si="680"/>
        <v>7.188668286562204E-2</v>
      </c>
      <c r="W1541" s="43">
        <f t="shared" si="681"/>
        <v>9.9824839591195431</v>
      </c>
      <c r="X1541" s="43">
        <f t="shared" si="682"/>
        <v>4.0257144084186076E-2</v>
      </c>
      <c r="Y1541" s="22">
        <f>X1541+W1541+SUM($V$1507:V1541)</f>
        <v>10.427253913752846</v>
      </c>
      <c r="Z1541" s="1">
        <f t="shared" si="691"/>
        <v>2.0300151802626433E-2</v>
      </c>
      <c r="AA1541" s="22">
        <f t="shared" si="683"/>
        <v>0.22637134167283168</v>
      </c>
      <c r="AB1541" s="44">
        <f t="shared" si="684"/>
        <v>31.434866611908699</v>
      </c>
      <c r="AC1541" s="44">
        <f t="shared" si="685"/>
        <v>3.7599764752389757</v>
      </c>
      <c r="AD1541" s="44">
        <f t="shared" si="686"/>
        <v>21.612441095760584</v>
      </c>
      <c r="AE1541" s="44">
        <f t="shared" si="688"/>
        <v>3.7599764752389753</v>
      </c>
      <c r="AF1541" s="44">
        <f t="shared" si="689"/>
        <v>17.844838535659743</v>
      </c>
      <c r="AG1541" s="44">
        <f t="shared" si="690"/>
        <v>7.6260848618666683E-3</v>
      </c>
      <c r="AH1541" s="45">
        <f>AD1541+AB1541+SUM($AA$1507:AA1541)</f>
        <v>58.139178620568948</v>
      </c>
      <c r="AI1541" s="45">
        <f>AD1541+AB1541+SUM($AA$1507:AA1541)</f>
        <v>58.139178620568948</v>
      </c>
    </row>
    <row r="1542" spans="4:37" ht="14.4" x14ac:dyDescent="0.3">
      <c r="D1542" s="83"/>
      <c r="E1542" s="28">
        <v>41157.631944444445</v>
      </c>
      <c r="F1542" s="10">
        <f t="shared" si="687"/>
        <v>1274.0020833333328</v>
      </c>
      <c r="G1542" s="10">
        <v>72978</v>
      </c>
      <c r="H1542" s="10">
        <v>23954</v>
      </c>
      <c r="I1542" s="86"/>
      <c r="K1542" s="86"/>
      <c r="L1542" s="79">
        <v>1037</v>
      </c>
      <c r="M1542" s="86"/>
      <c r="N1542" s="114">
        <v>7.2</v>
      </c>
      <c r="O1542" s="90"/>
      <c r="P1542" s="90"/>
      <c r="Q1542" s="90"/>
      <c r="R1542" s="87"/>
      <c r="S1542" s="87"/>
      <c r="V1542" s="43">
        <f t="shared" si="680"/>
        <v>7.4521729405076828E-2</v>
      </c>
      <c r="W1542" s="43">
        <f t="shared" si="681"/>
        <v>10.348397488066366</v>
      </c>
      <c r="X1542" s="43">
        <f t="shared" si="682"/>
        <v>4.1732792201176837E-2</v>
      </c>
      <c r="Y1542" s="22">
        <f>X1542+W1542+SUM($V$1507:V1542)</f>
        <v>10.869164820221737</v>
      </c>
      <c r="Z1542" s="1">
        <f t="shared" si="691"/>
        <v>1.7234053323236274E-2</v>
      </c>
      <c r="AA1542" s="22">
        <f t="shared" si="683"/>
        <v>0.22703710313616501</v>
      </c>
      <c r="AB1542" s="44">
        <f t="shared" si="684"/>
        <v>31.527317019458433</v>
      </c>
      <c r="AC1542" s="44">
        <f t="shared" si="685"/>
        <v>3.7710346216534272</v>
      </c>
      <c r="AD1542" s="44">
        <f t="shared" si="686"/>
        <v>21.67600360461789</v>
      </c>
      <c r="AE1542" s="44">
        <f t="shared" si="688"/>
        <v>3.7710346216534272</v>
      </c>
      <c r="AF1542" s="44">
        <f t="shared" si="689"/>
        <v>17.897320469674245</v>
      </c>
      <c r="AG1542" s="44">
        <f t="shared" si="690"/>
        <v>7.6485132902163952E-3</v>
      </c>
      <c r="AH1542" s="45">
        <f>AD1542+AB1542+SUM($AA$1507:AA1542)</f>
        <v>58.522228640112154</v>
      </c>
      <c r="AI1542" s="45">
        <f>AD1542+AB1542+SUM($AA$1507:AA1542)</f>
        <v>58.522228640112154</v>
      </c>
    </row>
    <row r="1543" spans="4:37" ht="14.4" x14ac:dyDescent="0.3">
      <c r="D1543" s="83"/>
      <c r="E1543" s="28">
        <v>41192.480555555558</v>
      </c>
      <c r="F1543" s="10">
        <f t="shared" si="687"/>
        <v>1308.8506944444453</v>
      </c>
      <c r="G1543" s="10">
        <v>7442</v>
      </c>
      <c r="H1543" s="10">
        <v>67.8</v>
      </c>
      <c r="I1543" s="86"/>
      <c r="K1543" s="86"/>
      <c r="L1543" s="79">
        <v>1037</v>
      </c>
      <c r="M1543" s="86"/>
      <c r="N1543" s="114">
        <v>7.2</v>
      </c>
      <c r="O1543" s="90"/>
      <c r="P1543" s="90"/>
      <c r="Q1543" s="90"/>
      <c r="R1543" s="87"/>
      <c r="S1543" s="87"/>
      <c r="V1543" s="43">
        <f t="shared" si="680"/>
        <v>2.1092816455139886E-4</v>
      </c>
      <c r="W1543" s="43">
        <f t="shared" si="681"/>
        <v>2.9290362765755178E-2</v>
      </c>
      <c r="X1543" s="43">
        <f t="shared" si="682"/>
        <v>1.1812153758202343E-4</v>
      </c>
      <c r="Y1543" s="111">
        <f>Y1542</f>
        <v>10.869164820221737</v>
      </c>
      <c r="Z1543" s="1">
        <f t="shared" si="691"/>
        <v>1.3196216208689699E-2</v>
      </c>
      <c r="AA1543" s="22">
        <f t="shared" si="683"/>
        <v>2.3152321542647649E-2</v>
      </c>
      <c r="AB1543" s="44">
        <f t="shared" si="684"/>
        <v>3.2150277242293521</v>
      </c>
      <c r="AC1543" s="44">
        <f t="shared" si="685"/>
        <v>0.38455479259975345</v>
      </c>
      <c r="AD1543" s="44">
        <f t="shared" si="686"/>
        <v>2.2104307986731113</v>
      </c>
      <c r="AE1543" s="44">
        <f t="shared" si="688"/>
        <v>0.38455479259975339</v>
      </c>
      <c r="AF1543" s="44">
        <f t="shared" si="689"/>
        <v>1.8250960417566353</v>
      </c>
      <c r="AG1543" s="44">
        <f t="shared" si="690"/>
        <v>7.7996431672271659E-4</v>
      </c>
      <c r="AH1543" s="45">
        <f>AD1543+AB1543+SUM($AA$1507:AA1543)</f>
        <v>10.767518860480941</v>
      </c>
      <c r="AI1543" s="77">
        <f>AI1542</f>
        <v>58.522228640112154</v>
      </c>
    </row>
    <row r="1544" spans="4:37" ht="14.4" x14ac:dyDescent="0.3">
      <c r="E1544" s="89">
        <v>42279.425000000003</v>
      </c>
      <c r="F1544" s="10">
        <f t="shared" si="687"/>
        <v>2395.7951388888905</v>
      </c>
      <c r="G1544" s="10">
        <v>63262</v>
      </c>
      <c r="H1544" s="10">
        <v>12454</v>
      </c>
      <c r="J1544" s="10">
        <v>10</v>
      </c>
      <c r="L1544" s="17">
        <v>1263</v>
      </c>
      <c r="N1544" s="114">
        <v>7.2</v>
      </c>
      <c r="V1544" s="43">
        <f t="shared" si="680"/>
        <v>4.7188734996161247E-2</v>
      </c>
      <c r="W1544" s="43">
        <f t="shared" si="681"/>
        <v>6.552824130595619</v>
      </c>
      <c r="X1544" s="43">
        <f t="shared" si="682"/>
        <v>2.6426086559620799E-2</v>
      </c>
      <c r="Y1544" s="22">
        <f>X1544+W1544+SUM($V$1543:V1544)+$Y$1543</f>
        <v>17.495814700537689</v>
      </c>
      <c r="Z1544" s="1">
        <f t="shared" si="691"/>
        <v>6.0555634630357486E-3</v>
      </c>
      <c r="AA1544" s="22">
        <f t="shared" si="683"/>
        <v>0.2397024051170028</v>
      </c>
      <c r="AB1544" s="44">
        <f t="shared" si="684"/>
        <v>33.286073562689907</v>
      </c>
      <c r="AC1544" s="44">
        <f t="shared" si="685"/>
        <v>3.9814024056133475</v>
      </c>
      <c r="AD1544" s="44">
        <f t="shared" si="686"/>
        <v>22.885203015630292</v>
      </c>
      <c r="AE1544" s="44">
        <f t="shared" si="688"/>
        <v>3.981402405613347</v>
      </c>
      <c r="AF1544" s="44">
        <f t="shared" si="689"/>
        <v>18.895725423160219</v>
      </c>
      <c r="AG1544" s="44">
        <f t="shared" si="690"/>
        <v>8.0751868567256694E-3</v>
      </c>
      <c r="AH1544" s="45">
        <f>AD1544+AB1544+SUM($AA$1543:AA1544)</f>
        <v>56.43413130497985</v>
      </c>
      <c r="AI1544" s="45">
        <f>AD1544+AB1544+SUM($AA$1543:AA1544)+$AI$1543-$AH$1543</f>
        <v>104.18884108461106</v>
      </c>
    </row>
    <row r="1545" spans="4:37" ht="14.4" x14ac:dyDescent="0.3">
      <c r="E1545" s="28">
        <v>42377.615277777775</v>
      </c>
      <c r="F1545" s="10">
        <f t="shared" si="687"/>
        <v>2493.9854166666628</v>
      </c>
      <c r="G1545" s="10">
        <v>45902</v>
      </c>
      <c r="H1545" s="10">
        <v>9885</v>
      </c>
      <c r="J1545" s="10">
        <v>11</v>
      </c>
      <c r="L1545" s="17">
        <v>1226</v>
      </c>
      <c r="N1545" s="114">
        <v>7.2</v>
      </c>
      <c r="V1545" s="43">
        <f t="shared" si="680"/>
        <v>3.6357437574920402E-2</v>
      </c>
      <c r="W1545" s="43">
        <f t="shared" si="681"/>
        <v>5.0487450932292024</v>
      </c>
      <c r="X1545" s="43">
        <f t="shared" si="682"/>
        <v>2.0360469347589311E-2</v>
      </c>
      <c r="Y1545" s="22">
        <f>X1545+W1545+SUM($V$1543:V1545)+$Y$1543</f>
        <v>16.022027483534163</v>
      </c>
      <c r="Z1545" s="1">
        <f t="shared" si="691"/>
        <v>5.0312381667666148E-3</v>
      </c>
      <c r="AA1545" s="22">
        <f t="shared" si="683"/>
        <v>0.16882944861547761</v>
      </c>
      <c r="AB1545" s="44">
        <f t="shared" si="684"/>
        <v>23.444359865392702</v>
      </c>
      <c r="AC1545" s="44">
        <f t="shared" si="685"/>
        <v>2.8042187249975075</v>
      </c>
      <c r="AD1545" s="44">
        <f t="shared" si="686"/>
        <v>16.11872106454749</v>
      </c>
      <c r="AE1545" s="44">
        <f t="shared" ref="AE1545" si="692">AD1545/(1+($A$28/(10^-N1545))+(($A$28*$A$29)/(10^-N1545)^2))*1</f>
        <v>2.8042187249975083</v>
      </c>
      <c r="AF1545" s="44">
        <f t="shared" ref="AF1545" si="693">AD1545/(1+($A$28/(10^-N1545))+(($A$28*$A$29)/(10^-N1545)^2))*($A$28/(10^-N1545))</f>
        <v>13.30881474812251</v>
      </c>
      <c r="AG1545" s="44">
        <f t="shared" ref="AG1545" si="694">AD1545/(1+($A$28/(10^-N1545))+(($A$28*$A$29)/(10^-N1545)^2))*(($A$28*$A$29)/(10^-N1545)^2)</f>
        <v>5.6875914274722569E-3</v>
      </c>
      <c r="AH1545" s="45">
        <f>AD1545+AB1545+SUM($AA$1543:AA1545)</f>
        <v>39.994765105215322</v>
      </c>
      <c r="AI1545" s="45">
        <f>AD1545+AB1545+SUM($AA$1543:AA1545)+$AI$1543-$AH$1543</f>
        <v>87.749474884846535</v>
      </c>
    </row>
    <row r="1546" spans="4:37" ht="14.4" x14ac:dyDescent="0.3">
      <c r="E1546" s="28">
        <v>42480.554166666669</v>
      </c>
      <c r="F1546" s="10">
        <f t="shared" si="687"/>
        <v>2596.9243055555562</v>
      </c>
      <c r="G1546" s="10">
        <v>65172</v>
      </c>
      <c r="H1546" s="10">
        <v>13360</v>
      </c>
      <c r="J1546" s="10">
        <v>23</v>
      </c>
      <c r="L1546" s="17">
        <v>1226</v>
      </c>
      <c r="N1546" s="114">
        <v>7.2</v>
      </c>
      <c r="V1546" s="43">
        <f t="shared" si="680"/>
        <v>4.9138630854925293E-2</v>
      </c>
      <c r="W1546" s="43">
        <f t="shared" si="681"/>
        <v>6.8235947845768488</v>
      </c>
      <c r="X1546" s="43">
        <f t="shared" si="682"/>
        <v>2.7518044560828851E-2</v>
      </c>
      <c r="Y1546" s="22">
        <f>X1546+W1546+SUM($V$1543:V1546)+$Y$1543</f>
        <v>17.853173380949972</v>
      </c>
      <c r="Z1546" s="1">
        <f t="shared" si="691"/>
        <v>5.2071916766256009E-3</v>
      </c>
      <c r="AA1546" s="22">
        <f t="shared" si="683"/>
        <v>0.23970530314949037</v>
      </c>
      <c r="AB1546" s="44">
        <f t="shared" si="684"/>
        <v>33.286475995542091</v>
      </c>
      <c r="AC1546" s="44">
        <f t="shared" si="685"/>
        <v>3.9814505412735302</v>
      </c>
      <c r="AD1546" s="44">
        <f t="shared" si="686"/>
        <v>22.885479700638072</v>
      </c>
      <c r="AE1546" s="44">
        <f t="shared" ref="AE1546:AE1547" si="695">AD1546/(1+($A$28/(10^-N1546))+(($A$28*$A$29)/(10^-N1546)^2))*1</f>
        <v>3.9814505412735297</v>
      </c>
      <c r="AF1546" s="44">
        <f t="shared" ref="AF1546:AF1547" si="696">AD1546/(1+($A$28/(10^-N1546))+(($A$28*$A$29)/(10^-N1546)^2))*($A$28/(10^-N1546))</f>
        <v>18.895953874877783</v>
      </c>
      <c r="AG1546" s="44">
        <f t="shared" ref="AG1546:AG1547" si="697">AD1546/(1+($A$28/(10^-N1546))+(($A$28*$A$29)/(10^-N1546)^2))*(($A$28*$A$29)/(10^-N1546)^2)</f>
        <v>8.0752844867592218E-3</v>
      </c>
      <c r="AH1546" s="45">
        <f>AD1546+AB1546+SUM($AA$1543:AA1546)</f>
        <v>56.843345174604778</v>
      </c>
      <c r="AI1546" s="45">
        <f>AD1546+AB1546+SUM($AA$1543:AA1546)+$AI$1543-$AH$1543</f>
        <v>104.59805495423598</v>
      </c>
    </row>
    <row r="1547" spans="4:37" ht="14.4" x14ac:dyDescent="0.3">
      <c r="E1547" s="28">
        <v>42612.552777777775</v>
      </c>
      <c r="F1547" s="10">
        <f t="shared" si="687"/>
        <v>2728.9229166666628</v>
      </c>
      <c r="G1547" s="10">
        <v>68275</v>
      </c>
      <c r="H1547" s="10">
        <v>13199</v>
      </c>
      <c r="J1547" s="10">
        <v>20</v>
      </c>
      <c r="L1547" s="17">
        <v>1216</v>
      </c>
      <c r="N1547" s="114">
        <v>7.2</v>
      </c>
      <c r="V1547" s="43">
        <f t="shared" si="680"/>
        <v>4.815049177766758E-2</v>
      </c>
      <c r="W1547" s="43">
        <f t="shared" si="681"/>
        <v>6.6863776798935897</v>
      </c>
      <c r="X1547" s="43">
        <f t="shared" si="682"/>
        <v>2.696467840700675E-2</v>
      </c>
      <c r="Y1547" s="22">
        <f>X1547+W1547+SUM($V$1543:V1547)+$Y$1543</f>
        <v>17.763553401890558</v>
      </c>
      <c r="Z1547" s="1">
        <f>LINEST(Y1544:Y1547,E1544:E1547,TRUE,TRUE)</f>
        <v>2.4650442544624559E-3</v>
      </c>
      <c r="AA1547" s="22">
        <f t="shared" si="683"/>
        <v>0.24906999212972603</v>
      </c>
      <c r="AB1547" s="44">
        <f t="shared" si="684"/>
        <v>34.586895681092116</v>
      </c>
      <c r="AC1547" s="44">
        <f t="shared" si="685"/>
        <v>4.1369958943355156</v>
      </c>
      <c r="AD1547" s="44">
        <f t="shared" si="686"/>
        <v>23.779558374510032</v>
      </c>
      <c r="AE1547" s="44">
        <f t="shared" si="695"/>
        <v>4.1369958943355147</v>
      </c>
      <c r="AF1547" s="44">
        <f t="shared" si="696"/>
        <v>19.634171714442029</v>
      </c>
      <c r="AG1547" s="44">
        <f t="shared" si="697"/>
        <v>8.3907657324881115E-3</v>
      </c>
      <c r="AH1547" s="45">
        <f>AD1547+AB1547+SUM($AA$1543:AA1547)</f>
        <v>59.286913526156489</v>
      </c>
      <c r="AI1547" s="45">
        <f>AD1547+AB1547+SUM($AA$1543:AA1547)+$AI$1543-$AH$1543</f>
        <v>107.04162330578771</v>
      </c>
      <c r="AJ1547" s="1">
        <f>LINEST(AI1544:AI1547,F1544:F1547,TRUE,TRUE)</f>
        <v>2.459362527089657E-2</v>
      </c>
      <c r="AK1547" s="1">
        <f>AJ1547/Z1547</f>
        <v>9.9769508098586339</v>
      </c>
    </row>
    <row r="1548" spans="4:37" x14ac:dyDescent="0.25">
      <c r="E1548" s="28">
        <v>42760.644444444442</v>
      </c>
      <c r="F1548" s="10">
        <f t="shared" si="687"/>
        <v>2877.0145833333299</v>
      </c>
      <c r="G1548" s="10">
        <v>70091</v>
      </c>
      <c r="H1548" s="10">
        <v>135018</v>
      </c>
      <c r="J1548" s="10">
        <v>19</v>
      </c>
      <c r="L1548" s="17">
        <v>1203</v>
      </c>
      <c r="N1548" s="114">
        <v>7.2</v>
      </c>
      <c r="V1548" s="17">
        <f t="shared" si="680"/>
        <v>0.48728542457743612</v>
      </c>
      <c r="W1548" s="17">
        <f t="shared" si="681"/>
        <v>67.666482030474228</v>
      </c>
      <c r="X1548" s="17">
        <f t="shared" si="682"/>
        <v>0.2728839162603624</v>
      </c>
      <c r="AA1548" s="17">
        <f t="shared" si="683"/>
        <v>0.25296125475164111</v>
      </c>
      <c r="AB1548" s="17">
        <f t="shared" si="684"/>
        <v>35.127252603341553</v>
      </c>
      <c r="AC1548" s="17">
        <f t="shared" si="685"/>
        <v>4.2016288810433604</v>
      </c>
    </row>
    <row r="1549" spans="4:37" x14ac:dyDescent="0.25">
      <c r="D1549" s="19" t="s">
        <v>164</v>
      </c>
      <c r="E1549" s="28">
        <v>42828.458333333336</v>
      </c>
      <c r="F1549" s="10">
        <f t="shared" si="687"/>
        <v>2944.8284722222234</v>
      </c>
      <c r="G1549" s="10">
        <v>63264</v>
      </c>
      <c r="H1549" s="10">
        <v>131411</v>
      </c>
      <c r="J1549" s="10">
        <v>22</v>
      </c>
      <c r="L1549" s="17">
        <v>1186</v>
      </c>
      <c r="N1549" s="114">
        <v>7.2</v>
      </c>
      <c r="V1549" s="17">
        <f t="shared" si="680"/>
        <v>0.46756557951360939</v>
      </c>
      <c r="W1549" s="17">
        <f t="shared" si="681"/>
        <v>64.928102275298272</v>
      </c>
      <c r="X1549" s="17">
        <f t="shared" si="682"/>
        <v>0.26184063797283486</v>
      </c>
      <c r="AA1549" s="17">
        <f t="shared" si="683"/>
        <v>0.22509583537412381</v>
      </c>
      <c r="AB1549" s="17">
        <f t="shared" si="684"/>
        <v>31.257744498896365</v>
      </c>
      <c r="AC1549" s="17">
        <f t="shared" si="685"/>
        <v>3.7387906058540956</v>
      </c>
    </row>
    <row r="1550" spans="4:37" x14ac:dyDescent="0.25">
      <c r="D1550" s="19"/>
      <c r="E1550" s="28">
        <v>42828.614583333336</v>
      </c>
      <c r="F1550" s="10">
        <f t="shared" si="687"/>
        <v>2944.9847222222234</v>
      </c>
      <c r="G1550" s="10">
        <v>13638</v>
      </c>
      <c r="H1550" s="10">
        <v>519.5</v>
      </c>
      <c r="J1550" s="10">
        <v>51</v>
      </c>
      <c r="L1550" s="17">
        <v>1051</v>
      </c>
      <c r="N1550" s="114">
        <v>7.2</v>
      </c>
      <c r="V1550" s="17">
        <f t="shared" si="680"/>
        <v>1.6380018623633346E-3</v>
      </c>
      <c r="W1550" s="17">
        <f t="shared" si="681"/>
        <v>0.22745975560752341</v>
      </c>
      <c r="X1550" s="17">
        <f t="shared" si="682"/>
        <v>9.1729475272339493E-4</v>
      </c>
      <c r="AA1550" s="17">
        <f t="shared" si="683"/>
        <v>4.3001096051802037E-2</v>
      </c>
      <c r="AB1550" s="17">
        <f t="shared" si="684"/>
        <v>5.9713111587591996</v>
      </c>
      <c r="AC1550" s="17">
        <f t="shared" si="685"/>
        <v>0.71423842068287702</v>
      </c>
    </row>
    <row r="1551" spans="4:37" x14ac:dyDescent="0.25">
      <c r="D1551" s="19"/>
      <c r="E1551" s="28">
        <v>42969.467361111114</v>
      </c>
      <c r="F1551" s="10">
        <f t="shared" si="687"/>
        <v>3085.8375000000015</v>
      </c>
      <c r="G1551" s="10">
        <v>34279</v>
      </c>
      <c r="H1551" s="10">
        <v>3692</v>
      </c>
      <c r="J1551" s="10">
        <v>19</v>
      </c>
      <c r="L1551" s="17">
        <v>1070</v>
      </c>
      <c r="V1551" s="17">
        <f t="shared" si="680"/>
        <v>1.1851452857409024E-2</v>
      </c>
      <c r="W1551" s="17">
        <f t="shared" si="681"/>
        <v>1.6457420668929534</v>
      </c>
      <c r="X1551" s="17">
        <f t="shared" si="682"/>
        <v>6.6369127948149821E-3</v>
      </c>
      <c r="AA1551" s="17">
        <f t="shared" si="683"/>
        <v>0.11003682353714084</v>
      </c>
      <c r="AB1551" s="17">
        <f t="shared" si="684"/>
        <v>15.28017126517431</v>
      </c>
      <c r="AC1551" s="17">
        <f t="shared" si="685"/>
        <v>1.8276866004868808</v>
      </c>
    </row>
    <row r="1552" spans="4:37" x14ac:dyDescent="0.25">
      <c r="D1552" s="19"/>
      <c r="E1552" s="28">
        <v>43055.587500000001</v>
      </c>
      <c r="F1552" s="10">
        <f t="shared" si="687"/>
        <v>3171.9576388888891</v>
      </c>
      <c r="G1552" s="10">
        <v>34527</v>
      </c>
      <c r="H1552" s="10">
        <v>5287</v>
      </c>
      <c r="J1552" s="10">
        <v>33</v>
      </c>
      <c r="L1552" s="17">
        <v>1062</v>
      </c>
      <c r="V1552" s="17">
        <f t="shared" si="680"/>
        <v>1.6844570831366392E-2</v>
      </c>
      <c r="W1552" s="17">
        <f t="shared" si="681"/>
        <v>2.3391072090040996</v>
      </c>
      <c r="X1552" s="17">
        <f t="shared" si="682"/>
        <v>9.4331006517882551E-3</v>
      </c>
      <c r="AA1552" s="17">
        <f t="shared" si="683"/>
        <v>0.11000425517204225</v>
      </c>
      <c r="AB1552" s="17">
        <f t="shared" si="684"/>
        <v>15.275648686454424</v>
      </c>
      <c r="AC1552" s="17">
        <f t="shared" si="685"/>
        <v>1.8271456473534031</v>
      </c>
    </row>
    <row r="1553" spans="4:35" x14ac:dyDescent="0.25">
      <c r="D1553" s="19"/>
      <c r="E1553" s="28">
        <v>43122.492361111108</v>
      </c>
      <c r="G1553" s="10">
        <v>36481.1</v>
      </c>
      <c r="H1553" s="10">
        <v>6567.84</v>
      </c>
      <c r="J1553" s="10">
        <v>81</v>
      </c>
      <c r="L1553" s="17">
        <v>1050</v>
      </c>
      <c r="V1553" s="17">
        <f t="shared" si="680"/>
        <v>2.0688927927460118E-2</v>
      </c>
      <c r="W1553" s="17">
        <f t="shared" si="681"/>
        <v>2.8729506347276068</v>
      </c>
      <c r="X1553" s="17">
        <f t="shared" si="682"/>
        <v>1.1585972802222668E-2</v>
      </c>
      <c r="AA1553" s="17">
        <f t="shared" si="683"/>
        <v>0.11491675324223265</v>
      </c>
      <c r="AB1553" s="17">
        <f t="shared" si="684"/>
        <v>15.957818613206365</v>
      </c>
      <c r="AC1553" s="17">
        <f t="shared" si="685"/>
        <v>1.9087411224788196</v>
      </c>
    </row>
    <row r="1554" spans="4:35" x14ac:dyDescent="0.25">
      <c r="E1554" s="28"/>
    </row>
    <row r="1555" spans="4:35" x14ac:dyDescent="0.25">
      <c r="E1555" s="28"/>
    </row>
    <row r="1556" spans="4:35" ht="14.4" thickBot="1" x14ac:dyDescent="0.3">
      <c r="D1556" s="87" t="s">
        <v>113</v>
      </c>
      <c r="E1556" s="89">
        <f>E1557-1</f>
        <v>39883.650694444441</v>
      </c>
      <c r="F1556" s="86"/>
      <c r="G1556" s="86"/>
      <c r="H1556" s="86"/>
      <c r="I1556" s="86"/>
      <c r="J1556" s="86"/>
      <c r="K1556" s="86"/>
      <c r="L1556" s="79">
        <v>1037</v>
      </c>
      <c r="M1556" s="86"/>
      <c r="N1556" s="86"/>
      <c r="O1556" s="90"/>
      <c r="P1556" s="90"/>
      <c r="Q1556" s="90"/>
      <c r="R1556" s="87"/>
      <c r="S1556" s="87"/>
    </row>
    <row r="1557" spans="4:35" ht="15" thickBot="1" x14ac:dyDescent="0.35">
      <c r="D1557" s="87"/>
      <c r="E1557" s="89">
        <v>39884.650694444441</v>
      </c>
      <c r="F1557" s="86">
        <f>E1557-E$1556</f>
        <v>1</v>
      </c>
      <c r="G1557" s="86">
        <v>3080</v>
      </c>
      <c r="H1557" s="86">
        <v>0.96</v>
      </c>
      <c r="I1557" s="86"/>
      <c r="J1557" s="86">
        <v>857</v>
      </c>
      <c r="K1557" s="86"/>
      <c r="L1557" s="79">
        <v>1037</v>
      </c>
      <c r="M1557" s="86"/>
      <c r="N1557" s="42">
        <v>7.05</v>
      </c>
      <c r="O1557" s="95">
        <v>88.83</v>
      </c>
      <c r="P1557" s="94">
        <v>19.579999999999998</v>
      </c>
      <c r="Q1557" s="93">
        <f>P1557-(P1557/100*R1557)</f>
        <v>10.833751233958537</v>
      </c>
      <c r="R1557" s="88">
        <v>44.669299111549854</v>
      </c>
      <c r="S1557" s="85">
        <f>R1557*P1557/100</f>
        <v>8.746248766041461</v>
      </c>
      <c r="T1557" s="40">
        <f>Q1557/$A$18+S1557</f>
        <v>13.260311780190852</v>
      </c>
      <c r="U1557" s="40">
        <f>$A$16-T1557</f>
        <v>103.73968821980915</v>
      </c>
      <c r="V1557" s="43">
        <f t="shared" ref="V1557:V1599" si="698">($A$15*L1557/1000/$A$13*H1557)/$Q$1557</f>
        <v>2.9905788481632382E-6</v>
      </c>
      <c r="W1557" s="43">
        <f t="shared" ref="W1557:W1599" si="699">($U$1557*L1557/1000/$A$13*H1557)/$Q$1557</f>
        <v>4.1365562307361367E-4</v>
      </c>
      <c r="X1557" s="43">
        <f t="shared" ref="X1557:X1599" si="700">($A$46*$S$1557*H1557*L1557/1000000)/$Q$1557</f>
        <v>1.7580579301664515E-6</v>
      </c>
      <c r="Y1557" s="22">
        <f>X1557+W1557+SUM($V$1557:V1557)</f>
        <v>4.1840425985194334E-4</v>
      </c>
      <c r="Z1557" s="22"/>
      <c r="AA1557" s="22">
        <f t="shared" ref="AA1557:AA1599" si="701">($A$15*L1557/1000/$A$13*G1557)/$Q$1557</f>
        <v>9.5947738045237228E-3</v>
      </c>
      <c r="AB1557" s="44">
        <f t="shared" ref="AB1557:AB1599" si="702">($U$1557*L1557/1000/$A$13*G1557)/$Q$1557</f>
        <v>1.327145124027844</v>
      </c>
      <c r="AC1557" s="44">
        <f t="shared" ref="AC1557:AC1599" si="703">($A$14*$S$1557/1000*G1557/1000000*L1557/1000*1000000)/$Q$1557</f>
        <v>0.16729456417037503</v>
      </c>
      <c r="AD1557" s="44">
        <f t="shared" ref="AD1557:AD1599" si="704">($A$14*((L1557/1000)*G1557/10^6)*(1+($A$28/(10^-N1557))+(($A$28*$A$29)/(10^-N1557)^2))*1000000)*$S$1557/1000/$Q$1557</f>
        <v>0.7295591084630253</v>
      </c>
      <c r="AE1557" s="44">
        <f>AD1557/(1+($A$28/(10^-N1557))+(($A$28*$A$29)/(10^-N1557)^2))*1</f>
        <v>0.16729456417037497</v>
      </c>
      <c r="AF1557" s="44">
        <f>AD1557/(1+($A$28/(10^-N1557))+(($A$28*$A$29)/(10^-N1557)^2))*($A$28/(10^-N1557))</f>
        <v>0.56209448579586496</v>
      </c>
      <c r="AG1557" s="44">
        <f>AD1557/(1+($A$28/(10^-N1557))+(($A$28*$A$29)/(10^-N1557)^2))*(($A$28*$A$29)/(10^-N1557)^2)</f>
        <v>1.7005849678531639E-4</v>
      </c>
      <c r="AH1557" s="45">
        <f>AD1557+AB1557+SUM($AA$1557:AA1557)</f>
        <v>2.066299006295393</v>
      </c>
      <c r="AI1557" s="45">
        <f>AD1557+AB1557+SUM($AA$1557:AA1557)</f>
        <v>2.066299006295393</v>
      </c>
    </row>
    <row r="1558" spans="4:35" ht="14.4" x14ac:dyDescent="0.3">
      <c r="D1558" s="87"/>
      <c r="E1558" s="89">
        <v>39891.645138888889</v>
      </c>
      <c r="F1558" s="86">
        <f t="shared" ref="F1558:F1605" si="705">E1558-E$1556</f>
        <v>7.9944444444481633</v>
      </c>
      <c r="G1558" s="86">
        <v>5911</v>
      </c>
      <c r="H1558" s="86">
        <v>0.76100000000000001</v>
      </c>
      <c r="I1558" s="86"/>
      <c r="J1558" s="86">
        <v>1085</v>
      </c>
      <c r="K1558" s="86"/>
      <c r="L1558" s="79">
        <v>1037</v>
      </c>
      <c r="M1558" s="86"/>
      <c r="N1558" s="42">
        <v>7.05</v>
      </c>
      <c r="O1558" s="90"/>
      <c r="P1558" s="90"/>
      <c r="Q1558" s="90"/>
      <c r="R1558" s="88"/>
      <c r="S1558" s="87"/>
      <c r="V1558" s="43">
        <f t="shared" si="698"/>
        <v>2.3706567744294005E-6</v>
      </c>
      <c r="W1558" s="43">
        <f t="shared" si="699"/>
        <v>3.2790825954064588E-4</v>
      </c>
      <c r="X1558" s="43">
        <f t="shared" si="700"/>
        <v>1.3936271717256975E-6</v>
      </c>
      <c r="Y1558" s="22">
        <f>X1558+W1558+SUM($V$1557:V1558)</f>
        <v>3.3466312233496423E-4</v>
      </c>
      <c r="Z1558" s="22"/>
      <c r="AA1558" s="22">
        <f t="shared" si="701"/>
        <v>1.8413866220305105E-2</v>
      </c>
      <c r="AB1558" s="44">
        <f t="shared" si="702"/>
        <v>2.5469983208209692</v>
      </c>
      <c r="AC1558" s="44">
        <f t="shared" si="703"/>
        <v>0.32106434052308008</v>
      </c>
      <c r="AD1558" s="44">
        <f t="shared" si="704"/>
        <v>1.4001376266639425</v>
      </c>
      <c r="AE1558" s="44">
        <f t="shared" ref="AE1558:AE1596" si="706">AD1558/(1+($A$28/(10^-N1558))+(($A$28*$A$29)/(10^-N1558)^2))*1</f>
        <v>0.32106434052308008</v>
      </c>
      <c r="AF1558" s="44">
        <f t="shared" ref="AF1558:AF1596" si="707">AD1558/(1+($A$28/(10^-N1558))+(($A$28*$A$29)/(10^-N1558)^2))*($A$28/(10^-N1558))</f>
        <v>1.0787469173829085</v>
      </c>
      <c r="AG1558" s="44">
        <f t="shared" ref="AG1558:AG1596" si="708">AD1558/(1+($A$28/(10^-N1558))+(($A$28*$A$29)/(10^-N1558)^2))*(($A$28*$A$29)/(10^-N1558)^2)</f>
        <v>3.2636875795389789E-4</v>
      </c>
      <c r="AH1558" s="45">
        <f>AD1558+AB1558+SUM($AA$1557:AA1558)</f>
        <v>3.9751445875097406</v>
      </c>
      <c r="AI1558" s="45">
        <f>AD1558+AB1558+SUM($AA$1557:AA1558)</f>
        <v>3.9751445875097406</v>
      </c>
    </row>
    <row r="1559" spans="4:35" ht="14.4" x14ac:dyDescent="0.3">
      <c r="D1559" s="87"/>
      <c r="E1559" s="89">
        <v>39898.493055555555</v>
      </c>
      <c r="F1559" s="86">
        <f t="shared" si="705"/>
        <v>14.84236111111386</v>
      </c>
      <c r="G1559" s="86">
        <v>7638</v>
      </c>
      <c r="H1559" s="86">
        <v>1.75</v>
      </c>
      <c r="I1559" s="86"/>
      <c r="J1559" s="86">
        <v>1301</v>
      </c>
      <c r="K1559" s="86"/>
      <c r="L1559" s="79">
        <v>1037</v>
      </c>
      <c r="M1559" s="86"/>
      <c r="N1559" s="42">
        <v>7.05</v>
      </c>
      <c r="O1559" s="90"/>
      <c r="P1559" s="90"/>
      <c r="Q1559" s="90"/>
      <c r="R1559" s="87"/>
      <c r="S1559" s="87"/>
      <c r="V1559" s="43">
        <f t="shared" si="698"/>
        <v>5.4515760252975697E-6</v>
      </c>
      <c r="W1559" s="43">
        <f t="shared" si="699"/>
        <v>7.5405972956127496E-4</v>
      </c>
      <c r="X1559" s="43">
        <f t="shared" si="700"/>
        <v>3.2047931018659269E-6</v>
      </c>
      <c r="Y1559" s="22">
        <f>X1559+W1559+SUM($V$1557:V1559)</f>
        <v>7.6807733431103105E-4</v>
      </c>
      <c r="Z1559" s="22"/>
      <c r="AA1559" s="22">
        <f t="shared" si="701"/>
        <v>2.3793792960698765E-2</v>
      </c>
      <c r="AB1559" s="44">
        <f t="shared" si="702"/>
        <v>3.2911475510794395</v>
      </c>
      <c r="AC1559" s="44">
        <f t="shared" si="703"/>
        <v>0.41486879257575465</v>
      </c>
      <c r="AD1559" s="44">
        <f t="shared" si="704"/>
        <v>1.8092118410521389</v>
      </c>
      <c r="AE1559" s="44">
        <f t="shared" si="706"/>
        <v>0.41486879257575465</v>
      </c>
      <c r="AF1559" s="44">
        <f t="shared" si="707"/>
        <v>1.3939213254898757</v>
      </c>
      <c r="AG1559" s="44">
        <f t="shared" si="708"/>
        <v>4.2172298650852176E-4</v>
      </c>
      <c r="AH1559" s="45">
        <f>AD1559+AB1559+SUM($AA$1557:AA1559)</f>
        <v>5.1521618251171057</v>
      </c>
      <c r="AI1559" s="45">
        <f>AD1559+AB1559+SUM($AA$1557:AA1559)</f>
        <v>5.1521618251171057</v>
      </c>
    </row>
    <row r="1560" spans="4:35" ht="14.4" x14ac:dyDescent="0.3">
      <c r="D1560" s="87"/>
      <c r="E1560" s="89">
        <v>39914.480555555558</v>
      </c>
      <c r="F1560" s="86">
        <f t="shared" si="705"/>
        <v>30.82986111111677</v>
      </c>
      <c r="G1560" s="86">
        <v>11120</v>
      </c>
      <c r="H1560" s="86">
        <v>1.66</v>
      </c>
      <c r="I1560" s="86"/>
      <c r="J1560" s="86">
        <v>1659</v>
      </c>
      <c r="K1560" s="86"/>
      <c r="L1560" s="79">
        <v>1037</v>
      </c>
      <c r="M1560" s="86"/>
      <c r="N1560" s="42">
        <v>7.05</v>
      </c>
      <c r="O1560" s="90"/>
      <c r="P1560" s="90"/>
      <c r="Q1560" s="90"/>
      <c r="R1560" s="87"/>
      <c r="S1560" s="87"/>
      <c r="V1560" s="43">
        <f t="shared" si="698"/>
        <v>5.1712092582822662E-6</v>
      </c>
      <c r="W1560" s="43">
        <f t="shared" si="699"/>
        <v>7.1527951489812368E-4</v>
      </c>
      <c r="X1560" s="43">
        <f t="shared" si="700"/>
        <v>3.039975170912822E-6</v>
      </c>
      <c r="Y1560" s="22">
        <f>X1560+W1560+SUM($V$1557:V1560)</f>
        <v>7.3430351097520893E-4</v>
      </c>
      <c r="Z1560" s="1">
        <f t="shared" ref="Z1560:Z1599" si="709">LINEST(Y1557:Y1560,E1557:E1560,TRUE,TRUE)</f>
        <v>1.2910881119837959E-5</v>
      </c>
      <c r="AA1560" s="22">
        <f t="shared" si="701"/>
        <v>3.4640871657890843E-2</v>
      </c>
      <c r="AB1560" s="44">
        <f t="shared" si="702"/>
        <v>4.7915109672693585</v>
      </c>
      <c r="AC1560" s="44">
        <f t="shared" si="703"/>
        <v>0.6039985563553798</v>
      </c>
      <c r="AD1560" s="44">
        <f t="shared" si="704"/>
        <v>2.6339926253600132</v>
      </c>
      <c r="AE1560" s="44">
        <f t="shared" si="706"/>
        <v>0.6039985563553798</v>
      </c>
      <c r="AF1560" s="44">
        <f t="shared" si="707"/>
        <v>2.0293800915746814</v>
      </c>
      <c r="AG1560" s="44">
        <f t="shared" si="708"/>
        <v>6.1397742995218131E-4</v>
      </c>
      <c r="AH1560" s="45">
        <f>AD1560+AB1560+SUM($AA$1557:AA1560)</f>
        <v>7.5119468972727903</v>
      </c>
      <c r="AI1560" s="45">
        <f>AD1560+AB1560+SUM($AA$1557:AA1560)</f>
        <v>7.5119468972727903</v>
      </c>
    </row>
    <row r="1561" spans="4:35" ht="14.4" x14ac:dyDescent="0.3">
      <c r="D1561" s="92"/>
      <c r="E1561" s="89">
        <v>39921.668749999997</v>
      </c>
      <c r="F1561" s="86">
        <f t="shared" si="705"/>
        <v>38.018055555556202</v>
      </c>
      <c r="G1561" s="86">
        <v>13660</v>
      </c>
      <c r="H1561" s="86">
        <v>1.25</v>
      </c>
      <c r="I1561" s="86"/>
      <c r="J1561" s="86">
        <v>1859</v>
      </c>
      <c r="K1561" s="86"/>
      <c r="L1561" s="79">
        <v>1037</v>
      </c>
      <c r="M1561" s="86"/>
      <c r="N1561" s="42">
        <v>7.05</v>
      </c>
      <c r="O1561" s="90"/>
      <c r="P1561" s="90"/>
      <c r="Q1561" s="90"/>
      <c r="R1561" s="87"/>
      <c r="S1561" s="87"/>
      <c r="V1561" s="43">
        <f t="shared" si="698"/>
        <v>3.8939828752125504E-6</v>
      </c>
      <c r="W1561" s="43">
        <f t="shared" si="699"/>
        <v>5.3861409254376787E-4</v>
      </c>
      <c r="X1561" s="43">
        <f t="shared" si="700"/>
        <v>2.2891379299042332E-6</v>
      </c>
      <c r="Y1561" s="22">
        <f>X1561+W1561+SUM($V$1557:V1561)</f>
        <v>5.6078123425505708E-4</v>
      </c>
      <c r="Z1561" s="1">
        <f t="shared" si="709"/>
        <v>5.3113741953295832E-6</v>
      </c>
      <c r="AA1561" s="22">
        <f t="shared" si="701"/>
        <v>4.2553444860322746E-2</v>
      </c>
      <c r="AB1561" s="44">
        <f t="shared" si="702"/>
        <v>5.8859748033182946</v>
      </c>
      <c r="AC1561" s="44">
        <f t="shared" si="703"/>
        <v>0.74196225537900062</v>
      </c>
      <c r="AD1561" s="44">
        <f t="shared" si="704"/>
        <v>3.235642020001599</v>
      </c>
      <c r="AE1561" s="44">
        <f t="shared" si="706"/>
        <v>0.74196225537900062</v>
      </c>
      <c r="AF1561" s="44">
        <f t="shared" si="707"/>
        <v>2.4929255441465954</v>
      </c>
      <c r="AG1561" s="44">
        <f t="shared" si="708"/>
        <v>7.5422047600240969E-4</v>
      </c>
      <c r="AH1561" s="45">
        <f>AD1561+AB1561+SUM($AA$1557:AA1561)</f>
        <v>9.2506135728236352</v>
      </c>
      <c r="AI1561" s="45">
        <f>AD1561+AB1561+SUM($AA$1557:AA1561)</f>
        <v>9.2506135728236352</v>
      </c>
    </row>
    <row r="1562" spans="4:35" ht="14.4" x14ac:dyDescent="0.3">
      <c r="D1562" s="87"/>
      <c r="E1562" s="89">
        <v>39941.490972222222</v>
      </c>
      <c r="F1562" s="86">
        <f t="shared" si="705"/>
        <v>57.840277777781012</v>
      </c>
      <c r="G1562" s="86">
        <v>17258.099999999999</v>
      </c>
      <c r="H1562" s="86">
        <v>2.7</v>
      </c>
      <c r="I1562" s="86"/>
      <c r="J1562" s="86">
        <v>321</v>
      </c>
      <c r="K1562" s="86"/>
      <c r="L1562" s="79">
        <v>1037</v>
      </c>
      <c r="M1562" s="86"/>
      <c r="N1562" s="42">
        <v>7.05</v>
      </c>
      <c r="O1562" s="90"/>
      <c r="P1562" s="90"/>
      <c r="Q1562" s="90"/>
      <c r="R1562" s="87"/>
      <c r="S1562" s="87"/>
      <c r="V1562" s="43">
        <f t="shared" si="698"/>
        <v>8.4110030104591081E-6</v>
      </c>
      <c r="W1562" s="43">
        <f t="shared" si="699"/>
        <v>1.1634064398945386E-3</v>
      </c>
      <c r="X1562" s="43">
        <f t="shared" si="700"/>
        <v>4.9445379285931443E-6</v>
      </c>
      <c r="Y1562" s="22">
        <f>X1562+W1562+SUM($V$1557:V1562)</f>
        <v>1.1966399846149759E-3</v>
      </c>
      <c r="Z1562" s="1">
        <f t="shared" si="709"/>
        <v>9.6778988837500066E-6</v>
      </c>
      <c r="AA1562" s="22">
        <f t="shared" si="701"/>
        <v>5.376219668696456E-2</v>
      </c>
      <c r="AB1562" s="44">
        <f t="shared" si="702"/>
        <v>7.4363646964236798</v>
      </c>
      <c r="AC1562" s="44">
        <f t="shared" si="703"/>
        <v>0.93739815516517822</v>
      </c>
      <c r="AD1562" s="44">
        <f t="shared" si="704"/>
        <v>4.0879233927810832</v>
      </c>
      <c r="AE1562" s="44">
        <f t="shared" si="706"/>
        <v>0.93739815516517799</v>
      </c>
      <c r="AF1562" s="44">
        <f t="shared" si="707"/>
        <v>3.1495723523745505</v>
      </c>
      <c r="AG1562" s="44">
        <f t="shared" si="708"/>
        <v>9.5288524135411323E-4</v>
      </c>
      <c r="AH1562" s="45">
        <f>AD1562+AB1562+SUM($AA$1557:AA1562)</f>
        <v>11.707047035395469</v>
      </c>
      <c r="AI1562" s="45">
        <f>AD1562+AB1562+SUM($AA$1557:AA1562)</f>
        <v>11.707047035395469</v>
      </c>
    </row>
    <row r="1563" spans="4:35" ht="14.4" x14ac:dyDescent="0.3">
      <c r="D1563" s="87"/>
      <c r="E1563" s="89">
        <v>39960.452777777777</v>
      </c>
      <c r="F1563" s="86">
        <f t="shared" si="705"/>
        <v>76.802083333335759</v>
      </c>
      <c r="G1563" s="86">
        <v>19779.900000000001</v>
      </c>
      <c r="H1563" s="86">
        <v>4.4000000000000004</v>
      </c>
      <c r="I1563" s="86"/>
      <c r="J1563" s="86">
        <v>682</v>
      </c>
      <c r="K1563" s="86"/>
      <c r="L1563" s="79">
        <v>1037</v>
      </c>
      <c r="M1563" s="86"/>
      <c r="N1563" s="42">
        <v>7.05</v>
      </c>
      <c r="O1563" s="90"/>
      <c r="P1563" s="90"/>
      <c r="Q1563" s="90"/>
      <c r="R1563" s="87"/>
      <c r="S1563" s="87"/>
      <c r="V1563" s="43">
        <f t="shared" si="698"/>
        <v>1.3706819720748178E-5</v>
      </c>
      <c r="W1563" s="43">
        <f t="shared" si="699"/>
        <v>1.8959216057540631E-3</v>
      </c>
      <c r="X1563" s="43">
        <f t="shared" si="700"/>
        <v>8.0577655132629028E-6</v>
      </c>
      <c r="Y1563" s="22">
        <f>X1563+W1563+SUM($V$1557:V1563)</f>
        <v>1.9459751977799183E-3</v>
      </c>
      <c r="Z1563" s="1">
        <f t="shared" si="709"/>
        <v>2.8629413869191085E-5</v>
      </c>
      <c r="AA1563" s="22">
        <f t="shared" si="701"/>
        <v>6.1618073498733376E-2</v>
      </c>
      <c r="AB1563" s="44">
        <f t="shared" si="702"/>
        <v>8.5229863112851802</v>
      </c>
      <c r="AC1563" s="44">
        <f t="shared" si="703"/>
        <v>1.0743732954005196</v>
      </c>
      <c r="AD1563" s="44">
        <f t="shared" si="704"/>
        <v>4.6852617563272068</v>
      </c>
      <c r="AE1563" s="44">
        <f t="shared" si="706"/>
        <v>1.0743732954005196</v>
      </c>
      <c r="AF1563" s="44">
        <f t="shared" si="707"/>
        <v>3.6097963375303994</v>
      </c>
      <c r="AG1563" s="44">
        <f t="shared" si="708"/>
        <v>1.0921233962869741E-3</v>
      </c>
      <c r="AH1563" s="45">
        <f>AD1563+AB1563+SUM($AA$1557:AA1563)</f>
        <v>13.452625087301827</v>
      </c>
      <c r="AI1563" s="45">
        <f>AD1563+AB1563+SUM($AA$1557:AA1563)</f>
        <v>13.452625087301827</v>
      </c>
    </row>
    <row r="1564" spans="4:35" ht="14.4" x14ac:dyDescent="0.3">
      <c r="D1564" s="87"/>
      <c r="E1564" s="89">
        <v>39974.548611111109</v>
      </c>
      <c r="F1564" s="86">
        <f t="shared" si="705"/>
        <v>90.897916666668607</v>
      </c>
      <c r="G1564" s="86">
        <v>20385.3</v>
      </c>
      <c r="H1564" s="86">
        <v>5.6</v>
      </c>
      <c r="I1564" s="86"/>
      <c r="J1564" s="86">
        <v>888</v>
      </c>
      <c r="K1564" s="86"/>
      <c r="L1564" s="79">
        <v>1037</v>
      </c>
      <c r="M1564" s="86"/>
      <c r="N1564" s="42">
        <v>7.05</v>
      </c>
      <c r="O1564" s="90"/>
      <c r="P1564" s="90"/>
      <c r="Q1564" s="90"/>
      <c r="R1564" s="87"/>
      <c r="S1564" s="87"/>
      <c r="V1564" s="43">
        <f t="shared" si="698"/>
        <v>1.7445043280952224E-5</v>
      </c>
      <c r="W1564" s="43">
        <f t="shared" si="699"/>
        <v>2.4129911345960797E-3</v>
      </c>
      <c r="X1564" s="43">
        <f t="shared" si="700"/>
        <v>1.0255337925970964E-5</v>
      </c>
      <c r="Y1564" s="22">
        <f>X1564+W1564+SUM($V$1557:V1564)</f>
        <v>2.4826873423155951E-3</v>
      </c>
      <c r="Z1564" s="1">
        <f t="shared" si="709"/>
        <v>3.6606083332088912E-5</v>
      </c>
      <c r="AA1564" s="22">
        <f t="shared" si="701"/>
        <v>6.3504007284856306E-2</v>
      </c>
      <c r="AB1564" s="44">
        <f t="shared" si="702"/>
        <v>8.7838478885859761</v>
      </c>
      <c r="AC1564" s="44">
        <f t="shared" si="703"/>
        <v>1.1072564542150471</v>
      </c>
      <c r="AD1564" s="44">
        <f t="shared" si="704"/>
        <v>4.8286627577114638</v>
      </c>
      <c r="AE1564" s="44">
        <f t="shared" si="706"/>
        <v>1.1072564542150471</v>
      </c>
      <c r="AF1564" s="44">
        <f t="shared" si="707"/>
        <v>3.7202807536670282</v>
      </c>
      <c r="AG1564" s="44">
        <f t="shared" si="708"/>
        <v>1.125549829388867E-3</v>
      </c>
      <c r="AH1564" s="45">
        <f>AD1564+AB1564+SUM($AA$1557:AA1564)</f>
        <v>13.920391673271736</v>
      </c>
      <c r="AI1564" s="45">
        <f>AD1564+AB1564+SUM($AA$1557:AA1564)</f>
        <v>13.920391673271736</v>
      </c>
    </row>
    <row r="1565" spans="4:35" ht="14.4" x14ac:dyDescent="0.3">
      <c r="D1565" s="87"/>
      <c r="E1565" s="89">
        <v>39993.578472222223</v>
      </c>
      <c r="F1565" s="86">
        <f t="shared" si="705"/>
        <v>109.92777777778247</v>
      </c>
      <c r="G1565" s="86">
        <v>21890</v>
      </c>
      <c r="H1565" s="86">
        <v>5.27</v>
      </c>
      <c r="I1565" s="86"/>
      <c r="J1565" s="86">
        <v>1326</v>
      </c>
      <c r="K1565" s="86"/>
      <c r="L1565" s="79">
        <v>1037</v>
      </c>
      <c r="M1565" s="86"/>
      <c r="N1565" s="42">
        <v>7.05</v>
      </c>
      <c r="O1565" s="90"/>
      <c r="P1565" s="90"/>
      <c r="Q1565" s="90"/>
      <c r="R1565" s="87"/>
      <c r="S1565" s="87"/>
      <c r="V1565" s="43">
        <f t="shared" si="698"/>
        <v>1.6417031801896107E-5</v>
      </c>
      <c r="W1565" s="43">
        <f t="shared" si="699"/>
        <v>2.2707970141645252E-3</v>
      </c>
      <c r="X1565" s="43">
        <f t="shared" si="700"/>
        <v>9.6510055124762495E-6</v>
      </c>
      <c r="Y1565" s="22">
        <f>X1565+W1565+SUM($V$1557:V1565)</f>
        <v>2.356305921272442E-3</v>
      </c>
      <c r="Z1565" s="1">
        <f t="shared" si="709"/>
        <v>2.3332525461296256E-5</v>
      </c>
      <c r="AA1565" s="22">
        <f t="shared" si="701"/>
        <v>6.8191428110722166E-2</v>
      </c>
      <c r="AB1565" s="44">
        <f t="shared" si="702"/>
        <v>9.4322099886264628</v>
      </c>
      <c r="AC1565" s="44">
        <f t="shared" si="703"/>
        <v>1.188986366782308</v>
      </c>
      <c r="AD1565" s="44">
        <f t="shared" si="704"/>
        <v>5.1850808065764999</v>
      </c>
      <c r="AE1565" s="44">
        <f t="shared" si="706"/>
        <v>1.1889863667823077</v>
      </c>
      <c r="AF1565" s="44">
        <f t="shared" si="707"/>
        <v>3.9948858097634683</v>
      </c>
      <c r="AG1565" s="44">
        <f t="shared" si="708"/>
        <v>1.2086300307242129E-3</v>
      </c>
      <c r="AH1565" s="45">
        <f>AD1565+AB1565+SUM($AA$1557:AA1565)</f>
        <v>14.993363250287979</v>
      </c>
      <c r="AI1565" s="45">
        <f>AD1565+AB1565+SUM($AA$1557:AA1565)</f>
        <v>14.993363250287979</v>
      </c>
    </row>
    <row r="1566" spans="4:35" ht="14.4" x14ac:dyDescent="0.3">
      <c r="D1566" s="87"/>
      <c r="E1566" s="89">
        <v>40007.631249999999</v>
      </c>
      <c r="F1566" s="86">
        <f t="shared" si="705"/>
        <v>123.98055555555766</v>
      </c>
      <c r="G1566" s="86">
        <v>21020</v>
      </c>
      <c r="H1566" s="86">
        <v>6.66</v>
      </c>
      <c r="I1566" s="86"/>
      <c r="J1566" s="86">
        <v>201</v>
      </c>
      <c r="K1566" s="86"/>
      <c r="L1566" s="79">
        <v>1037</v>
      </c>
      <c r="M1566" s="86"/>
      <c r="N1566" s="42">
        <v>7.05</v>
      </c>
      <c r="O1566" s="90"/>
      <c r="P1566" s="90"/>
      <c r="Q1566" s="90"/>
      <c r="R1566" s="87"/>
      <c r="S1566" s="87"/>
      <c r="V1566" s="43">
        <f t="shared" si="698"/>
        <v>2.0747140759132465E-5</v>
      </c>
      <c r="W1566" s="43">
        <f t="shared" si="699"/>
        <v>2.8697358850731953E-3</v>
      </c>
      <c r="X1566" s="43">
        <f t="shared" si="700"/>
        <v>1.2196526890529756E-5</v>
      </c>
      <c r="Y1566" s="22">
        <f>X1566+W1566+SUM($V$1557:V1566)</f>
        <v>2.9785374543182981E-3</v>
      </c>
      <c r="Z1566" s="1">
        <f t="shared" si="709"/>
        <v>1.7893676915999504E-5</v>
      </c>
      <c r="AA1566" s="22">
        <f t="shared" si="701"/>
        <v>6.5481216029574241E-2</v>
      </c>
      <c r="AB1566" s="44">
        <f t="shared" si="702"/>
        <v>9.0573345802160006</v>
      </c>
      <c r="AC1566" s="44">
        <f t="shared" si="703"/>
        <v>1.141731084045871</v>
      </c>
      <c r="AD1566" s="44">
        <f t="shared" si="704"/>
        <v>4.979004045419738</v>
      </c>
      <c r="AE1566" s="44">
        <f t="shared" si="706"/>
        <v>1.141731084045871</v>
      </c>
      <c r="AF1566" s="44">
        <f t="shared" si="707"/>
        <v>3.8361123673471047</v>
      </c>
      <c r="AG1566" s="44">
        <f t="shared" si="708"/>
        <v>1.1605940267621271E-3</v>
      </c>
      <c r="AH1566" s="45">
        <f>AD1566+AB1566+SUM($AA$1557:AA1566)</f>
        <v>14.477892296750332</v>
      </c>
      <c r="AI1566" s="45">
        <f>AD1566+AB1566+SUM($AA$1557:AA1566)</f>
        <v>14.477892296750332</v>
      </c>
    </row>
    <row r="1567" spans="4:35" ht="14.4" x14ac:dyDescent="0.3">
      <c r="D1567" s="87"/>
      <c r="E1567" s="89">
        <v>40021.493750000001</v>
      </c>
      <c r="F1567" s="86">
        <f t="shared" si="705"/>
        <v>137.84305555556057</v>
      </c>
      <c r="G1567" s="86">
        <v>22364.5</v>
      </c>
      <c r="H1567" s="86">
        <v>4.9000000000000004</v>
      </c>
      <c r="I1567" s="86"/>
      <c r="J1567" s="86">
        <v>273</v>
      </c>
      <c r="K1567" s="86"/>
      <c r="L1567" s="79">
        <v>1037</v>
      </c>
      <c r="M1567" s="86"/>
      <c r="N1567" s="42">
        <v>7.05</v>
      </c>
      <c r="O1567" s="90"/>
      <c r="P1567" s="90"/>
      <c r="Q1567" s="90"/>
      <c r="R1567" s="87"/>
      <c r="S1567" s="87"/>
      <c r="V1567" s="43">
        <f t="shared" si="698"/>
        <v>1.5264412870833196E-5</v>
      </c>
      <c r="W1567" s="43">
        <f t="shared" si="699"/>
        <v>2.1113672427715701E-3</v>
      </c>
      <c r="X1567" s="43">
        <f t="shared" si="700"/>
        <v>8.9734206852245949E-6</v>
      </c>
      <c r="Y1567" s="22">
        <f>X1567+W1567+SUM($V$1557:V1567)</f>
        <v>2.2322101186822009E-3</v>
      </c>
      <c r="Z1567" s="1">
        <f t="shared" si="709"/>
        <v>-5.8511516441468263E-7</v>
      </c>
      <c r="AA1567" s="22">
        <f t="shared" si="701"/>
        <v>6.9669584010152857E-2</v>
      </c>
      <c r="AB1567" s="44">
        <f t="shared" si="702"/>
        <v>9.6366678981560767</v>
      </c>
      <c r="AC1567" s="44">
        <f t="shared" si="703"/>
        <v>1.2147595066195946</v>
      </c>
      <c r="AD1567" s="44">
        <f t="shared" si="704"/>
        <v>5.2974755458510803</v>
      </c>
      <c r="AE1567" s="44">
        <f t="shared" si="706"/>
        <v>1.2147595066195944</v>
      </c>
      <c r="AF1567" s="44">
        <f t="shared" si="707"/>
        <v>4.0814812102537728</v>
      </c>
      <c r="AG1567" s="44">
        <f t="shared" si="708"/>
        <v>1.2348289777127301E-3</v>
      </c>
      <c r="AH1567" s="45">
        <f>AD1567+AB1567+SUM($AA$1557:AA1567)</f>
        <v>15.445366699131903</v>
      </c>
      <c r="AI1567" s="45">
        <f>AD1567+AB1567+SUM($AA$1557:AA1567)</f>
        <v>15.445366699131903</v>
      </c>
    </row>
    <row r="1568" spans="4:35" ht="14.4" x14ac:dyDescent="0.3">
      <c r="D1568" s="87"/>
      <c r="E1568" s="89">
        <v>40035.584722222222</v>
      </c>
      <c r="F1568" s="86">
        <f t="shared" si="705"/>
        <v>151.93402777778101</v>
      </c>
      <c r="G1568" s="86">
        <v>22234.5</v>
      </c>
      <c r="H1568" s="86">
        <v>6.42</v>
      </c>
      <c r="I1568" s="86"/>
      <c r="J1568" s="86">
        <v>470</v>
      </c>
      <c r="K1568" s="86"/>
      <c r="L1568" s="79">
        <v>1037</v>
      </c>
      <c r="M1568" s="86"/>
      <c r="N1568" s="42">
        <v>7.05</v>
      </c>
      <c r="O1568" s="90"/>
      <c r="P1568" s="90"/>
      <c r="Q1568" s="90"/>
      <c r="R1568" s="87"/>
      <c r="S1568" s="87"/>
      <c r="V1568" s="43">
        <f t="shared" si="698"/>
        <v>1.9999496047091657E-5</v>
      </c>
      <c r="W1568" s="43">
        <f t="shared" si="699"/>
        <v>2.7663219793047917E-3</v>
      </c>
      <c r="X1568" s="43">
        <f t="shared" si="700"/>
        <v>1.1757012407988144E-5</v>
      </c>
      <c r="Y1568" s="22">
        <f>X1568+W1568+SUM($V$1557:V1568)</f>
        <v>2.9099479429852779E-3</v>
      </c>
      <c r="Z1568" s="1">
        <f t="shared" si="709"/>
        <v>6.5986393621382443E-6</v>
      </c>
      <c r="AA1568" s="22">
        <f t="shared" si="701"/>
        <v>6.9264609791130749E-2</v>
      </c>
      <c r="AB1568" s="44">
        <f t="shared" si="702"/>
        <v>9.5806520325315248</v>
      </c>
      <c r="AC1568" s="44">
        <f t="shared" si="703"/>
        <v>1.2076983724175983</v>
      </c>
      <c r="AD1568" s="44">
        <f t="shared" si="704"/>
        <v>5.2666824665977723</v>
      </c>
      <c r="AE1568" s="44">
        <f t="shared" si="706"/>
        <v>1.2076983724175985</v>
      </c>
      <c r="AF1568" s="44">
        <f t="shared" si="707"/>
        <v>4.0577564429961566</v>
      </c>
      <c r="AG1568" s="44">
        <f t="shared" si="708"/>
        <v>1.2276511840172463E-3</v>
      </c>
      <c r="AH1568" s="45">
        <f>AD1568+AB1568+SUM($AA$1557:AA1568)</f>
        <v>15.427822364045172</v>
      </c>
      <c r="AI1568" s="45">
        <f>AD1568+AB1568+SUM($AA$1557:AA1568)</f>
        <v>15.427822364045172</v>
      </c>
    </row>
    <row r="1569" spans="4:35" ht="14.4" x14ac:dyDescent="0.3">
      <c r="D1569" s="87"/>
      <c r="E1569" s="89">
        <v>40049.550694444442</v>
      </c>
      <c r="F1569" s="86">
        <f t="shared" si="705"/>
        <v>165.90000000000146</v>
      </c>
      <c r="G1569" s="86">
        <v>22541</v>
      </c>
      <c r="H1569" s="86">
        <v>5.81</v>
      </c>
      <c r="I1569" s="86"/>
      <c r="J1569" s="86">
        <v>754</v>
      </c>
      <c r="K1569" s="86"/>
      <c r="L1569" s="79">
        <v>1037</v>
      </c>
      <c r="M1569" s="86"/>
      <c r="N1569" s="42">
        <v>7.05</v>
      </c>
      <c r="O1569" s="90"/>
      <c r="P1569" s="90"/>
      <c r="Q1569" s="90"/>
      <c r="R1569" s="87"/>
      <c r="S1569" s="87"/>
      <c r="V1569" s="43">
        <f t="shared" si="698"/>
        <v>1.8099232403987931E-5</v>
      </c>
      <c r="W1569" s="43">
        <f t="shared" si="699"/>
        <v>2.5034783021434326E-3</v>
      </c>
      <c r="X1569" s="43">
        <f t="shared" si="700"/>
        <v>1.0639913098194876E-5</v>
      </c>
      <c r="Y1569" s="22">
        <f>X1569+W1569+SUM($V$1557:V1569)</f>
        <v>2.6640863989181134E-3</v>
      </c>
      <c r="Z1569" s="1">
        <f t="shared" si="709"/>
        <v>-1.8436114607035022E-6</v>
      </c>
      <c r="AA1569" s="22">
        <f t="shared" si="701"/>
        <v>7.0219414392132862E-2</v>
      </c>
      <c r="AB1569" s="44">
        <f t="shared" si="702"/>
        <v>9.7127202080232564</v>
      </c>
      <c r="AC1569" s="44">
        <f t="shared" si="703"/>
        <v>1.2243463542092281</v>
      </c>
      <c r="AD1569" s="44">
        <f t="shared" si="704"/>
        <v>5.339283072683461</v>
      </c>
      <c r="AE1569" s="44">
        <f t="shared" si="706"/>
        <v>1.2243463542092285</v>
      </c>
      <c r="AF1569" s="44">
        <f t="shared" si="707"/>
        <v>4.1136921442612326</v>
      </c>
      <c r="AG1569" s="44">
        <f t="shared" si="708"/>
        <v>1.2445742129992918E-3</v>
      </c>
      <c r="AH1569" s="45">
        <f>AD1569+AB1569+SUM($AA$1557:AA1569)</f>
        <v>15.702710560014726</v>
      </c>
      <c r="AI1569" s="45">
        <f>AD1569+AB1569+SUM($AA$1557:AA1569)</f>
        <v>15.702710560014726</v>
      </c>
    </row>
    <row r="1570" spans="4:35" ht="14.4" x14ac:dyDescent="0.3">
      <c r="D1570" s="87"/>
      <c r="E1570" s="89">
        <v>40063.486805555556</v>
      </c>
      <c r="F1570" s="86">
        <f t="shared" si="705"/>
        <v>179.83611111111531</v>
      </c>
      <c r="G1570" s="86">
        <v>22953.9</v>
      </c>
      <c r="H1570" s="86">
        <v>6.1</v>
      </c>
      <c r="I1570" s="86"/>
      <c r="J1570" s="86">
        <v>1050</v>
      </c>
      <c r="K1570" s="86"/>
      <c r="L1570" s="79">
        <v>1037</v>
      </c>
      <c r="M1570" s="86"/>
      <c r="N1570" s="42">
        <v>7.05</v>
      </c>
      <c r="O1570" s="90"/>
      <c r="P1570" s="90"/>
      <c r="Q1570" s="90"/>
      <c r="R1570" s="87"/>
      <c r="S1570" s="87"/>
      <c r="V1570" s="43">
        <f t="shared" si="698"/>
        <v>1.900263643103724E-5</v>
      </c>
      <c r="W1570" s="43">
        <f t="shared" si="699"/>
        <v>2.6284367716135869E-3</v>
      </c>
      <c r="X1570" s="43">
        <f t="shared" si="700"/>
        <v>1.117099309793266E-5</v>
      </c>
      <c r="Y1570" s="22">
        <f>X1570+W1570+SUM($V$1557:V1570)</f>
        <v>2.8085785848190425E-3</v>
      </c>
      <c r="Z1570" s="1">
        <f t="shared" si="709"/>
        <v>1.0626147826260969E-5</v>
      </c>
      <c r="AA1570" s="22">
        <f t="shared" si="701"/>
        <v>7.1505674815473083E-2</v>
      </c>
      <c r="AB1570" s="44">
        <f t="shared" si="702"/>
        <v>9.8906352150723151</v>
      </c>
      <c r="AC1570" s="44">
        <f t="shared" si="703"/>
        <v>1.2467736027631076</v>
      </c>
      <c r="AD1570" s="44">
        <f t="shared" si="704"/>
        <v>5.4370866297887783</v>
      </c>
      <c r="AE1570" s="44">
        <f t="shared" si="706"/>
        <v>1.2467736027631073</v>
      </c>
      <c r="AF1570" s="44">
        <f t="shared" si="707"/>
        <v>4.1890456550356188</v>
      </c>
      <c r="AG1570" s="44">
        <f t="shared" si="708"/>
        <v>1.2673719900521021E-3</v>
      </c>
      <c r="AH1570" s="45">
        <f>AD1570+AB1570+SUM($AA$1557:AA1570)</f>
        <v>16.049934798984573</v>
      </c>
      <c r="AI1570" s="45">
        <f>AD1570+AB1570+SUM($AA$1557:AA1570)</f>
        <v>16.049934798984573</v>
      </c>
    </row>
    <row r="1571" spans="4:35" ht="14.4" x14ac:dyDescent="0.3">
      <c r="D1571" s="87"/>
      <c r="E1571" s="89">
        <v>40077.464583333334</v>
      </c>
      <c r="F1571" s="86">
        <f t="shared" si="705"/>
        <v>193.81388888889342</v>
      </c>
      <c r="G1571" s="86">
        <v>23188.7</v>
      </c>
      <c r="H1571" s="86">
        <v>7.69</v>
      </c>
      <c r="I1571" s="86"/>
      <c r="J1571" s="86">
        <v>1399</v>
      </c>
      <c r="K1571" s="86"/>
      <c r="L1571" s="79">
        <v>1037</v>
      </c>
      <c r="M1571" s="86"/>
      <c r="N1571" s="42">
        <v>7.05</v>
      </c>
      <c r="O1571" s="90"/>
      <c r="P1571" s="90"/>
      <c r="Q1571" s="90"/>
      <c r="R1571" s="87"/>
      <c r="S1571" s="87"/>
      <c r="V1571" s="43">
        <f t="shared" si="698"/>
        <v>2.3955782648307606E-5</v>
      </c>
      <c r="W1571" s="43">
        <f t="shared" si="699"/>
        <v>3.3135538973292598E-3</v>
      </c>
      <c r="X1571" s="43">
        <f t="shared" si="700"/>
        <v>1.4082776544770847E-5</v>
      </c>
      <c r="Y1571" s="22">
        <f>X1571+W1571+SUM($V$1557:V1571)</f>
        <v>3.5205632766298614E-3</v>
      </c>
      <c r="Z1571" s="1">
        <f t="shared" si="709"/>
        <v>1.4163164037472143E-5</v>
      </c>
      <c r="AA1571" s="22">
        <f t="shared" si="701"/>
        <v>7.2237120558753004E-2</v>
      </c>
      <c r="AB1571" s="44">
        <f t="shared" si="702"/>
        <v>9.9918084862157368</v>
      </c>
      <c r="AC1571" s="44">
        <f t="shared" si="703"/>
        <v>1.2595270974602517</v>
      </c>
      <c r="AD1571" s="44">
        <f t="shared" si="704"/>
        <v>5.4927036683170627</v>
      </c>
      <c r="AE1571" s="44">
        <f t="shared" si="706"/>
        <v>1.2595270974602513</v>
      </c>
      <c r="AF1571" s="44">
        <f t="shared" si="707"/>
        <v>4.2318962346670688</v>
      </c>
      <c r="AG1571" s="44">
        <f t="shared" si="708"/>
        <v>1.2803361897420994E-3</v>
      </c>
      <c r="AH1571" s="45">
        <f>AD1571+AB1571+SUM($AA$1557:AA1571)</f>
        <v>16.278962229215033</v>
      </c>
      <c r="AI1571" s="45">
        <f>AD1571+AB1571+SUM($AA$1557:AA1571)</f>
        <v>16.278962229215033</v>
      </c>
    </row>
    <row r="1572" spans="4:35" ht="14.4" x14ac:dyDescent="0.3">
      <c r="D1572" s="87"/>
      <c r="E1572" s="89">
        <v>40091.460416666669</v>
      </c>
      <c r="F1572" s="86">
        <f t="shared" si="705"/>
        <v>207.80972222222772</v>
      </c>
      <c r="G1572" s="86">
        <v>22942.5</v>
      </c>
      <c r="H1572" s="86">
        <v>6.48</v>
      </c>
      <c r="I1572" s="86"/>
      <c r="J1572" s="86">
        <v>1706</v>
      </c>
      <c r="K1572" s="86"/>
      <c r="L1572" s="79">
        <v>1037</v>
      </c>
      <c r="M1572" s="86"/>
      <c r="N1572" s="42">
        <v>7.05</v>
      </c>
      <c r="O1572" s="90"/>
      <c r="P1572" s="90"/>
      <c r="Q1572" s="90"/>
      <c r="R1572" s="87"/>
      <c r="S1572" s="87"/>
      <c r="V1572" s="43">
        <f t="shared" si="698"/>
        <v>2.0186407225101858E-5</v>
      </c>
      <c r="W1572" s="43">
        <f t="shared" si="699"/>
        <v>2.7921754557468925E-3</v>
      </c>
      <c r="X1572" s="43">
        <f t="shared" si="700"/>
        <v>1.1866891028623547E-5</v>
      </c>
      <c r="Y1572" s="22">
        <f>X1572+W1572+SUM($V$1557:V1572)</f>
        <v>3.0171553567564487E-3</v>
      </c>
      <c r="Z1572" s="1">
        <f t="shared" si="709"/>
        <v>1.2670138850895736E-5</v>
      </c>
      <c r="AA1572" s="22">
        <f t="shared" si="701"/>
        <v>7.1470161691651143E-2</v>
      </c>
      <c r="AB1572" s="44">
        <f t="shared" si="702"/>
        <v>9.8857230545483148</v>
      </c>
      <c r="AC1572" s="44">
        <f t="shared" si="703"/>
        <v>1.2461543956100092</v>
      </c>
      <c r="AD1572" s="44">
        <f t="shared" si="704"/>
        <v>5.4343863136081048</v>
      </c>
      <c r="AE1572" s="44">
        <f t="shared" si="706"/>
        <v>1.2461543956100094</v>
      </c>
      <c r="AF1572" s="44">
        <f t="shared" si="707"/>
        <v>4.1869651754453363</v>
      </c>
      <c r="AG1572" s="44">
        <f t="shared" si="708"/>
        <v>1.2667425527588061E-3</v>
      </c>
      <c r="AH1572" s="45">
        <f>AD1572+AB1572+SUM($AA$1557:AA1572)</f>
        <v>16.186029604530304</v>
      </c>
      <c r="AI1572" s="45">
        <f>AD1572+AB1572+SUM($AA$1557:AA1572)</f>
        <v>16.186029604530304</v>
      </c>
    </row>
    <row r="1573" spans="4:35" ht="14.4" x14ac:dyDescent="0.3">
      <c r="D1573" s="87"/>
      <c r="E1573" s="89">
        <v>40105.543749999997</v>
      </c>
      <c r="F1573" s="86">
        <f t="shared" si="705"/>
        <v>221.8930555555562</v>
      </c>
      <c r="G1573" s="86">
        <v>22644</v>
      </c>
      <c r="H1573" s="86">
        <v>7.66</v>
      </c>
      <c r="I1573" s="86"/>
      <c r="J1573" s="86">
        <v>2032</v>
      </c>
      <c r="K1573" s="86"/>
      <c r="L1573" s="79">
        <v>1037</v>
      </c>
      <c r="M1573" s="86"/>
      <c r="N1573" s="42">
        <v>7.05</v>
      </c>
      <c r="O1573" s="90"/>
      <c r="P1573" s="90"/>
      <c r="Q1573" s="90"/>
      <c r="R1573" s="87"/>
      <c r="S1573" s="87"/>
      <c r="V1573" s="43">
        <f t="shared" si="698"/>
        <v>2.3862327059302505E-5</v>
      </c>
      <c r="W1573" s="43">
        <f t="shared" si="699"/>
        <v>3.3006271591082092E-3</v>
      </c>
      <c r="X1573" s="43">
        <f t="shared" si="700"/>
        <v>1.4027837234453142E-5</v>
      </c>
      <c r="Y1573" s="22">
        <f>X1573+W1573+SUM($V$1557:V1573)</f>
        <v>3.5516303333828973E-3</v>
      </c>
      <c r="Z1573" s="1">
        <f t="shared" si="709"/>
        <v>1.2315267444255239E-5</v>
      </c>
      <c r="AA1573" s="22">
        <f t="shared" si="701"/>
        <v>7.0540278581050386E-2</v>
      </c>
      <c r="AB1573" s="44">
        <f t="shared" si="702"/>
        <v>9.7571020092488627</v>
      </c>
      <c r="AC1573" s="44">
        <f t="shared" si="703"/>
        <v>1.229940945153887</v>
      </c>
      <c r="AD1573" s="44">
        <f t="shared" si="704"/>
        <v>5.3636806662456964</v>
      </c>
      <c r="AE1573" s="44">
        <f t="shared" si="706"/>
        <v>1.2299409451538867</v>
      </c>
      <c r="AF1573" s="44">
        <f t="shared" si="707"/>
        <v>4.1324894598576511</v>
      </c>
      <c r="AG1573" s="44">
        <f t="shared" si="708"/>
        <v>1.250261234158021E-3</v>
      </c>
      <c r="AH1573" s="45">
        <f>AD1573+AB1573+SUM($AA$1557:AA1573)</f>
        <v>16.057243190449494</v>
      </c>
      <c r="AI1573" s="45">
        <f>AD1573+AB1573+SUM($AA$1557:AA1573)</f>
        <v>16.057243190449494</v>
      </c>
    </row>
    <row r="1574" spans="4:35" ht="14.4" x14ac:dyDescent="0.3">
      <c r="D1574" s="87"/>
      <c r="E1574" s="89">
        <v>40119.46875</v>
      </c>
      <c r="F1574" s="86">
        <f t="shared" si="705"/>
        <v>235.81805555555911</v>
      </c>
      <c r="G1574" s="86">
        <v>22425.599999999999</v>
      </c>
      <c r="H1574" s="86">
        <v>9.59</v>
      </c>
      <c r="I1574" s="86"/>
      <c r="J1574" s="86">
        <v>2336</v>
      </c>
      <c r="K1574" s="86"/>
      <c r="L1574" s="79">
        <v>1037</v>
      </c>
      <c r="M1574" s="86"/>
      <c r="N1574" s="42">
        <v>7.05</v>
      </c>
      <c r="O1574" s="90"/>
      <c r="P1574" s="90"/>
      <c r="Q1574" s="90"/>
      <c r="R1574" s="87"/>
      <c r="S1574" s="87"/>
      <c r="V1574" s="43">
        <f t="shared" si="698"/>
        <v>2.9874636618630681E-5</v>
      </c>
      <c r="W1574" s="43">
        <f t="shared" si="699"/>
        <v>4.1322473179957872E-3</v>
      </c>
      <c r="X1574" s="43">
        <f t="shared" si="700"/>
        <v>1.7562266198225279E-5</v>
      </c>
      <c r="Y1574" s="22">
        <f>X1574+W1574+SUM($V$1557:V1574)</f>
        <v>4.4166595578528783E-3</v>
      </c>
      <c r="Z1574" s="1">
        <f t="shared" si="709"/>
        <v>2.2988060704167964E-5</v>
      </c>
      <c r="AA1574" s="22">
        <f t="shared" si="701"/>
        <v>6.9859921893093244E-2</v>
      </c>
      <c r="AB1574" s="44">
        <f t="shared" si="702"/>
        <v>9.6629953549996159</v>
      </c>
      <c r="AC1574" s="44">
        <f t="shared" si="703"/>
        <v>1.2180782396945331</v>
      </c>
      <c r="AD1574" s="44">
        <f t="shared" si="704"/>
        <v>5.3119482931001363</v>
      </c>
      <c r="AE1574" s="44">
        <f t="shared" si="706"/>
        <v>1.2180782396945329</v>
      </c>
      <c r="AF1574" s="44">
        <f t="shared" si="707"/>
        <v>4.092631850864854</v>
      </c>
      <c r="AG1574" s="44">
        <f t="shared" si="708"/>
        <v>1.2382025407496077E-3</v>
      </c>
      <c r="AH1574" s="45">
        <f>AD1574+AB1574+SUM($AA$1557:AA1574)</f>
        <v>15.981264084947782</v>
      </c>
      <c r="AI1574" s="45">
        <f>AD1574+AB1574+SUM($AA$1557:AA1574)</f>
        <v>15.981264084947782</v>
      </c>
    </row>
    <row r="1575" spans="4:35" ht="14.4" x14ac:dyDescent="0.3">
      <c r="D1575" s="87"/>
      <c r="E1575" s="89">
        <v>40161.540972222225</v>
      </c>
      <c r="F1575" s="86">
        <f t="shared" si="705"/>
        <v>277.89027777778392</v>
      </c>
      <c r="G1575" s="86">
        <v>22818</v>
      </c>
      <c r="H1575" s="86">
        <v>24.67</v>
      </c>
      <c r="I1575" s="86"/>
      <c r="J1575" s="86">
        <v>2572</v>
      </c>
      <c r="K1575" s="86"/>
      <c r="L1575" s="79">
        <v>1037</v>
      </c>
      <c r="M1575" s="86"/>
      <c r="N1575" s="42">
        <v>7.05</v>
      </c>
      <c r="O1575" s="90"/>
      <c r="P1575" s="90"/>
      <c r="Q1575" s="90"/>
      <c r="R1575" s="87"/>
      <c r="S1575" s="87"/>
      <c r="V1575" s="43">
        <f t="shared" si="698"/>
        <v>7.6851646025194887E-5</v>
      </c>
      <c r="W1575" s="43">
        <f t="shared" si="699"/>
        <v>1.0630087730443803E-2</v>
      </c>
      <c r="X1575" s="43">
        <f t="shared" si="700"/>
        <v>4.5178426184589952E-5</v>
      </c>
      <c r="Y1575" s="22">
        <f>X1575+W1575+SUM($V$1557:V1575)</f>
        <v>1.1018967776312453E-2</v>
      </c>
      <c r="Z1575" s="1">
        <f t="shared" si="709"/>
        <v>1.1965571114085651E-4</v>
      </c>
      <c r="AA1575" s="22">
        <f t="shared" si="701"/>
        <v>7.1082320997279971E-2</v>
      </c>
      <c r="AB1575" s="44">
        <f t="shared" si="702"/>
        <v>9.8320770909309569</v>
      </c>
      <c r="AC1575" s="44">
        <f t="shared" si="703"/>
        <v>1.2393920017011744</v>
      </c>
      <c r="AD1575" s="44">
        <f t="shared" si="704"/>
        <v>5.4048960184770491</v>
      </c>
      <c r="AE1575" s="44">
        <f t="shared" si="706"/>
        <v>1.2393920017011741</v>
      </c>
      <c r="AF1575" s="44">
        <f t="shared" si="707"/>
        <v>4.1642441483409245</v>
      </c>
      <c r="AG1575" s="44">
        <f t="shared" si="708"/>
        <v>1.2598684349504382E-3</v>
      </c>
      <c r="AH1575" s="45">
        <f>AD1575+AB1575+SUM($AA$1557:AA1575)</f>
        <v>16.314375867253315</v>
      </c>
      <c r="AI1575" s="45">
        <f>AD1575+AB1575+SUM($AA$1557:AA1575)</f>
        <v>16.314375867253315</v>
      </c>
    </row>
    <row r="1576" spans="4:35" ht="14.4" x14ac:dyDescent="0.3">
      <c r="D1576" s="92"/>
      <c r="E1576" s="89">
        <v>40189.488888888889</v>
      </c>
      <c r="F1576" s="86">
        <f t="shared" si="705"/>
        <v>305.83819444444816</v>
      </c>
      <c r="G1576" s="86">
        <v>23956.1</v>
      </c>
      <c r="H1576" s="86">
        <v>62.19</v>
      </c>
      <c r="I1576" s="86"/>
      <c r="J1576" s="86">
        <v>2796</v>
      </c>
      <c r="K1576" s="86"/>
      <c r="L1576" s="79">
        <v>1037</v>
      </c>
      <c r="M1576" s="86"/>
      <c r="N1576" s="42">
        <v>7.05</v>
      </c>
      <c r="O1576" s="90"/>
      <c r="P1576" s="90"/>
      <c r="Q1576" s="90"/>
      <c r="R1576" s="87"/>
      <c r="S1576" s="87"/>
      <c r="V1576" s="43">
        <f t="shared" si="698"/>
        <v>1.9373343600757477E-4</v>
      </c>
      <c r="W1576" s="43">
        <f t="shared" si="699"/>
        <v>2.6797128332237536E-2</v>
      </c>
      <c r="X1576" s="43">
        <f t="shared" si="700"/>
        <v>1.1388919028859541E-4</v>
      </c>
      <c r="Y1576" s="22">
        <f>X1576+W1576+SUM($V$1557:V1576)</f>
        <v>2.7448452578217767E-2</v>
      </c>
      <c r="Z1576" s="1">
        <f t="shared" si="709"/>
        <v>2.6841023453415025E-4</v>
      </c>
      <c r="AA1576" s="22">
        <f t="shared" si="701"/>
        <v>7.4627714525503486E-2</v>
      </c>
      <c r="AB1576" s="44">
        <f t="shared" si="702"/>
        <v>10.322474449910205</v>
      </c>
      <c r="AC1576" s="44">
        <f t="shared" si="703"/>
        <v>1.3012095158188053</v>
      </c>
      <c r="AD1576" s="44">
        <f t="shared" si="704"/>
        <v>5.6744775838477528</v>
      </c>
      <c r="AE1576" s="44">
        <f t="shared" si="706"/>
        <v>1.3012095158188051</v>
      </c>
      <c r="AF1576" s="44">
        <f t="shared" si="707"/>
        <v>4.3719453607708827</v>
      </c>
      <c r="AG1576" s="44">
        <f t="shared" si="708"/>
        <v>1.3227072580645188E-3</v>
      </c>
      <c r="AH1576" s="45">
        <f>AD1576+AB1576+SUM($AA$1557:AA1576)</f>
        <v>17.148982506128768</v>
      </c>
      <c r="AI1576" s="45">
        <f>AD1576+AB1576+SUM($AA$1557:AA1576)</f>
        <v>17.148982506128768</v>
      </c>
    </row>
    <row r="1577" spans="4:35" ht="14.4" x14ac:dyDescent="0.3">
      <c r="D1577" s="121">
        <f>(F1578-F1577)/Y1578*0.2+F1577</f>
        <v>331.08874073204601</v>
      </c>
      <c r="E1577" s="89">
        <v>40203.598611111112</v>
      </c>
      <c r="F1577" s="86">
        <f t="shared" si="705"/>
        <v>319.94791666667152</v>
      </c>
      <c r="G1577" s="86">
        <v>24192</v>
      </c>
      <c r="H1577" s="86">
        <v>111.63</v>
      </c>
      <c r="I1577" s="86"/>
      <c r="J1577" s="91">
        <v>3002</v>
      </c>
      <c r="K1577" s="91"/>
      <c r="L1577" s="79">
        <v>1037</v>
      </c>
      <c r="M1577" s="91"/>
      <c r="N1577" s="42">
        <v>7.05</v>
      </c>
      <c r="O1577" s="90"/>
      <c r="P1577" s="90"/>
      <c r="Q1577" s="90"/>
      <c r="R1577" s="87"/>
      <c r="S1577" s="87"/>
      <c r="V1577" s="43">
        <f t="shared" si="698"/>
        <v>3.477482466879815E-4</v>
      </c>
      <c r="W1577" s="43">
        <f t="shared" si="699"/>
        <v>4.8100392920528638E-2</v>
      </c>
      <c r="X1577" s="43">
        <f t="shared" si="700"/>
        <v>2.0442917369216769E-4</v>
      </c>
      <c r="Y1577" s="22">
        <f>X1577+W1577+SUM($V$1557:V1577)</f>
        <v>4.9190005396600428E-2</v>
      </c>
      <c r="Z1577" s="1">
        <f t="shared" si="709"/>
        <v>4.8658700553452073E-4</v>
      </c>
      <c r="AA1577" s="22">
        <f t="shared" si="701"/>
        <v>7.5362586973713605E-2</v>
      </c>
      <c r="AB1577" s="44">
        <f t="shared" si="702"/>
        <v>10.424121701455066</v>
      </c>
      <c r="AC1577" s="44">
        <f t="shared" si="703"/>
        <v>1.3140227585745818</v>
      </c>
      <c r="AD1577" s="44">
        <f t="shared" si="704"/>
        <v>5.7303551792004894</v>
      </c>
      <c r="AE1577" s="44">
        <f t="shared" si="706"/>
        <v>1.3140227585745816</v>
      </c>
      <c r="AF1577" s="44">
        <f t="shared" si="707"/>
        <v>4.414996688432975</v>
      </c>
      <c r="AG1577" s="44">
        <f t="shared" si="708"/>
        <v>1.3357321929319398E-3</v>
      </c>
      <c r="AH1577" s="45">
        <f>AD1577+AB1577+SUM($AA$1557:AA1577)</f>
        <v>17.38186994000008</v>
      </c>
      <c r="AI1577" s="45">
        <f>AD1577+AB1577+SUM($AA$1557:AA1577)</f>
        <v>17.38186994000008</v>
      </c>
    </row>
    <row r="1578" spans="4:35" ht="14.4" x14ac:dyDescent="0.3">
      <c r="D1578" s="83"/>
      <c r="E1578" s="89">
        <v>40288.572222222225</v>
      </c>
      <c r="F1578" s="86">
        <f t="shared" si="705"/>
        <v>404.92152777778392</v>
      </c>
      <c r="G1578" s="86">
        <v>25296</v>
      </c>
      <c r="H1578" s="86">
        <v>3498</v>
      </c>
      <c r="I1578" s="86"/>
      <c r="J1578" s="87">
        <v>41</v>
      </c>
      <c r="K1578" s="87"/>
      <c r="L1578" s="79">
        <v>1037</v>
      </c>
      <c r="M1578" s="87"/>
      <c r="N1578" s="42">
        <v>7.05</v>
      </c>
      <c r="O1578" s="90"/>
      <c r="P1578" s="90"/>
      <c r="Q1578" s="90"/>
      <c r="R1578" s="87"/>
      <c r="S1578" s="87"/>
      <c r="V1578" s="43">
        <f t="shared" si="698"/>
        <v>1.08969216779948E-2</v>
      </c>
      <c r="W1578" s="43">
        <f t="shared" si="699"/>
        <v>1.5072576765744798</v>
      </c>
      <c r="X1578" s="43">
        <f t="shared" si="700"/>
        <v>6.4059235830440072E-3</v>
      </c>
      <c r="Y1578" s="22">
        <f>X1578+W1578+SUM($V$1557:V1578)</f>
        <v>1.5254457051378982</v>
      </c>
      <c r="Z1578" s="1">
        <f t="shared" si="709"/>
        <v>1.3044775174060257E-2</v>
      </c>
      <c r="AA1578" s="22">
        <f t="shared" si="701"/>
        <v>7.8801752649101331E-2</v>
      </c>
      <c r="AB1578" s="44">
        <f t="shared" si="702"/>
        <v>10.899825667989722</v>
      </c>
      <c r="AC1578" s="44">
        <f t="shared" si="703"/>
        <v>1.3739880828746123</v>
      </c>
      <c r="AD1578" s="44">
        <f t="shared" si="704"/>
        <v>5.9918594830132106</v>
      </c>
      <c r="AE1578" s="44">
        <f t="shared" si="706"/>
        <v>1.3739880828746123</v>
      </c>
      <c r="AF1578" s="44">
        <f t="shared" si="707"/>
        <v>4.6164747119130523</v>
      </c>
      <c r="AG1578" s="44">
        <f t="shared" si="708"/>
        <v>1.3966882255458974E-3</v>
      </c>
      <c r="AH1578" s="45">
        <f>AD1578+AB1578+SUM($AA$1557:AA1578)</f>
        <v>18.197879962996559</v>
      </c>
      <c r="AI1578" s="45">
        <f>AD1578+AB1578+SUM($AA$1557:AA1578)</f>
        <v>18.197879962996559</v>
      </c>
    </row>
    <row r="1579" spans="4:35" ht="14.4" x14ac:dyDescent="0.3">
      <c r="D1579" s="83"/>
      <c r="E1579" s="89">
        <v>40364.404861111114</v>
      </c>
      <c r="F1579" s="86">
        <f t="shared" si="705"/>
        <v>480.75416666667297</v>
      </c>
      <c r="G1579" s="86">
        <v>31115</v>
      </c>
      <c r="H1579" s="86">
        <v>28893</v>
      </c>
      <c r="I1579" s="86"/>
      <c r="J1579" s="86">
        <v>10</v>
      </c>
      <c r="K1579" s="86"/>
      <c r="L1579" s="79">
        <v>1037</v>
      </c>
      <c r="M1579" s="86"/>
      <c r="N1579" s="42">
        <v>7.05</v>
      </c>
      <c r="O1579" s="90"/>
      <c r="P1579" s="90"/>
      <c r="Q1579" s="90"/>
      <c r="R1579" s="87"/>
      <c r="S1579" s="87"/>
      <c r="V1579" s="43">
        <f t="shared" si="698"/>
        <v>9.000707777081296E-2</v>
      </c>
      <c r="W1579" s="43">
        <f t="shared" si="699"/>
        <v>12.449741580693667</v>
      </c>
      <c r="X1579" s="43">
        <f t="shared" si="700"/>
        <v>5.2912049766978414E-2</v>
      </c>
      <c r="Y1579" s="22">
        <f>X1579+W1579+SUM($V$1557:V1579)</f>
        <v>12.604442813211833</v>
      </c>
      <c r="Z1579" s="1">
        <f t="shared" si="709"/>
        <v>6.7133378885530337E-2</v>
      </c>
      <c r="AA1579" s="22">
        <f t="shared" si="701"/>
        <v>9.6929021729790787E-2</v>
      </c>
      <c r="AB1579" s="44">
        <f t="shared" si="702"/>
        <v>13.407181991599471</v>
      </c>
      <c r="AC1579" s="44">
        <f t="shared" si="703"/>
        <v>1.6900553130393563</v>
      </c>
      <c r="AD1579" s="44">
        <f t="shared" si="704"/>
        <v>7.3702050843594265</v>
      </c>
      <c r="AE1579" s="44">
        <f t="shared" si="706"/>
        <v>1.6900553130393565</v>
      </c>
      <c r="AF1579" s="44">
        <f t="shared" si="707"/>
        <v>5.6784317940059541</v>
      </c>
      <c r="AG1579" s="44">
        <f t="shared" si="708"/>
        <v>1.717977314115299E-3</v>
      </c>
      <c r="AH1579" s="45">
        <f>AD1579+AB1579+SUM($AA$1557:AA1579)</f>
        <v>22.180510909682319</v>
      </c>
      <c r="AI1579" s="45">
        <f>AD1579+AB1579+SUM($AA$1557:AA1579)</f>
        <v>22.180510909682319</v>
      </c>
    </row>
    <row r="1580" spans="4:35" ht="14.4" x14ac:dyDescent="0.3">
      <c r="D1580" s="83"/>
      <c r="E1580" s="89">
        <v>40437.588888888888</v>
      </c>
      <c r="F1580" s="86">
        <f t="shared" si="705"/>
        <v>553.93819444444671</v>
      </c>
      <c r="G1580" s="86">
        <v>33155</v>
      </c>
      <c r="H1580" s="86">
        <v>51682</v>
      </c>
      <c r="I1580" s="86"/>
      <c r="J1580" s="86">
        <v>9</v>
      </c>
      <c r="K1580" s="86"/>
      <c r="L1580" s="79">
        <v>1037</v>
      </c>
      <c r="M1580" s="86"/>
      <c r="N1580" s="42">
        <v>7.05</v>
      </c>
      <c r="O1580" s="90"/>
      <c r="P1580" s="90"/>
      <c r="Q1580" s="90"/>
      <c r="R1580" s="87"/>
      <c r="S1580" s="87"/>
      <c r="V1580" s="43">
        <f t="shared" si="698"/>
        <v>0.160999058365388</v>
      </c>
      <c r="W1580" s="43">
        <f t="shared" si="699"/>
        <v>22.269322824677609</v>
      </c>
      <c r="X1580" s="43">
        <f t="shared" si="700"/>
        <v>9.4645781194648476E-2</v>
      </c>
      <c r="Y1580" s="22">
        <f>X1580+W1580+SUM($V$1557:V1580)</f>
        <v>22.626756846988833</v>
      </c>
      <c r="Z1580" s="1">
        <f t="shared" si="709"/>
        <v>0.1002567188476304</v>
      </c>
      <c r="AA1580" s="22">
        <f t="shared" si="701"/>
        <v>0.10328400178213766</v>
      </c>
      <c r="AB1580" s="44">
        <f t="shared" si="702"/>
        <v>14.286200190630899</v>
      </c>
      <c r="AC1580" s="44">
        <f t="shared" si="703"/>
        <v>1.8008608035937606</v>
      </c>
      <c r="AD1580" s="44">
        <f t="shared" si="704"/>
        <v>7.8534195587959754</v>
      </c>
      <c r="AE1580" s="44">
        <f t="shared" si="706"/>
        <v>1.8008608035937606</v>
      </c>
      <c r="AF1580" s="44">
        <f t="shared" si="707"/>
        <v>6.0507281417408771</v>
      </c>
      <c r="AG1580" s="44">
        <f t="shared" si="708"/>
        <v>1.8306134613367421E-3</v>
      </c>
      <c r="AH1580" s="45">
        <f>AD1580+AB1580+SUM($AA$1557:AA1580)</f>
        <v>23.64602758493243</v>
      </c>
      <c r="AI1580" s="45">
        <f>AD1580+AB1580+SUM($AA$1557:AA1580)</f>
        <v>23.64602758493243</v>
      </c>
    </row>
    <row r="1581" spans="4:35" ht="14.4" x14ac:dyDescent="0.3">
      <c r="D1581" s="83"/>
      <c r="E1581" s="89">
        <v>40457.48541666667</v>
      </c>
      <c r="F1581" s="86">
        <f t="shared" si="705"/>
        <v>573.83472222222917</v>
      </c>
      <c r="G1581" s="86">
        <v>33676</v>
      </c>
      <c r="H1581" s="86">
        <v>52774</v>
      </c>
      <c r="I1581" s="86"/>
      <c r="J1581" s="86">
        <v>17</v>
      </c>
      <c r="K1581" s="86"/>
      <c r="L1581" s="79">
        <v>1037</v>
      </c>
      <c r="M1581" s="86"/>
      <c r="N1581" s="42">
        <v>7.05</v>
      </c>
      <c r="O1581" s="90"/>
      <c r="P1581" s="90"/>
      <c r="Q1581" s="90"/>
      <c r="R1581" s="87"/>
      <c r="S1581" s="87"/>
      <c r="V1581" s="43">
        <f t="shared" si="698"/>
        <v>0.1644008418051737</v>
      </c>
      <c r="W1581" s="43">
        <f t="shared" si="699"/>
        <v>22.739856095923844</v>
      </c>
      <c r="X1581" s="43">
        <f t="shared" si="700"/>
        <v>9.6645572090212822E-2</v>
      </c>
      <c r="Y1581" s="22">
        <f>X1581+W1581+SUM($V$1557:V1581)</f>
        <v>23.263690750935808</v>
      </c>
      <c r="Z1581" s="1">
        <f t="shared" si="709"/>
        <v>0.13250013521517029</v>
      </c>
      <c r="AA1581" s="22">
        <f t="shared" si="701"/>
        <v>0.10490701384452628</v>
      </c>
      <c r="AB1581" s="44">
        <f t="shared" si="702"/>
        <v>14.51069454440314</v>
      </c>
      <c r="AC1581" s="44">
        <f t="shared" si="703"/>
        <v>1.8291596568186843</v>
      </c>
      <c r="AD1581" s="44">
        <f t="shared" si="704"/>
        <v>7.9768287456496223</v>
      </c>
      <c r="AE1581" s="44">
        <f t="shared" si="706"/>
        <v>1.8291596568186841</v>
      </c>
      <c r="AF1581" s="44">
        <f t="shared" si="707"/>
        <v>6.1458097089810213</v>
      </c>
      <c r="AG1581" s="44">
        <f t="shared" si="708"/>
        <v>1.8593798499163359E-3</v>
      </c>
      <c r="AH1581" s="45">
        <f>AD1581+AB1581+SUM($AA$1557:AA1581)</f>
        <v>24.098838139402847</v>
      </c>
      <c r="AI1581" s="45">
        <f>AD1581+AB1581+SUM($AA$1557:AA1581)</f>
        <v>24.098838139402847</v>
      </c>
    </row>
    <row r="1582" spans="4:35" ht="14.4" x14ac:dyDescent="0.3">
      <c r="D1582" s="83"/>
      <c r="E1582" s="89">
        <v>40507.600694444445</v>
      </c>
      <c r="F1582" s="86">
        <f t="shared" si="705"/>
        <v>623.95000000000437</v>
      </c>
      <c r="G1582" s="86">
        <v>35509</v>
      </c>
      <c r="H1582" s="86">
        <v>58132</v>
      </c>
      <c r="I1582" s="86"/>
      <c r="J1582" s="86">
        <v>45</v>
      </c>
      <c r="K1582" s="86"/>
      <c r="L1582" s="79">
        <v>1037</v>
      </c>
      <c r="M1582" s="86"/>
      <c r="N1582" s="42">
        <v>7.05</v>
      </c>
      <c r="O1582" s="90"/>
      <c r="P1582" s="90"/>
      <c r="Q1582" s="90"/>
      <c r="R1582" s="87"/>
      <c r="S1582" s="87"/>
      <c r="V1582" s="43">
        <f t="shared" si="698"/>
        <v>0.18109201000148475</v>
      </c>
      <c r="W1582" s="43">
        <f t="shared" si="699"/>
        <v>25.048571542203447</v>
      </c>
      <c r="X1582" s="43">
        <f t="shared" si="700"/>
        <v>0.10645773291295431</v>
      </c>
      <c r="Y1582" s="22">
        <f>X1582+W1582+SUM($V$1557:V1582)</f>
        <v>25.763310368039637</v>
      </c>
      <c r="Z1582" s="1">
        <f t="shared" si="709"/>
        <v>9.3718389878318181E-2</v>
      </c>
      <c r="AA1582" s="22">
        <f t="shared" si="701"/>
        <v>0.11061715033273795</v>
      </c>
      <c r="AB1582" s="44">
        <f t="shared" si="702"/>
        <v>15.300518249709322</v>
      </c>
      <c r="AC1582" s="44">
        <f t="shared" si="703"/>
        <v>1.9287216490668335</v>
      </c>
      <c r="AD1582" s="44">
        <f t="shared" si="704"/>
        <v>8.4110111631212892</v>
      </c>
      <c r="AE1582" s="44">
        <f t="shared" si="706"/>
        <v>1.9287216490668333</v>
      </c>
      <c r="AF1582" s="44">
        <f t="shared" si="707"/>
        <v>6.4803289273134332</v>
      </c>
      <c r="AG1582" s="44">
        <f t="shared" si="708"/>
        <v>1.9605867410226628E-3</v>
      </c>
      <c r="AH1582" s="45">
        <f>AD1582+AB1582+SUM($AA$1557:AA1582)</f>
        <v>25.433461412513431</v>
      </c>
      <c r="AI1582" s="45">
        <f>AD1582+AB1582+SUM($AA$1557:AA1582)</f>
        <v>25.433461412513431</v>
      </c>
    </row>
    <row r="1583" spans="4:35" ht="14.4" x14ac:dyDescent="0.3">
      <c r="D1583" s="83"/>
      <c r="E1583" s="89">
        <v>40534.595138888886</v>
      </c>
      <c r="F1583" s="86">
        <f t="shared" si="705"/>
        <v>650.94444444444525</v>
      </c>
      <c r="G1583" s="86">
        <v>35354</v>
      </c>
      <c r="H1583" s="86">
        <v>59792</v>
      </c>
      <c r="I1583" s="86"/>
      <c r="J1583" s="86">
        <v>47</v>
      </c>
      <c r="K1583" s="86"/>
      <c r="L1583" s="79">
        <v>1037</v>
      </c>
      <c r="M1583" s="86"/>
      <c r="N1583" s="42">
        <v>7.05</v>
      </c>
      <c r="O1583" s="90"/>
      <c r="P1583" s="90"/>
      <c r="Q1583" s="90"/>
      <c r="R1583" s="87"/>
      <c r="S1583" s="87"/>
      <c r="V1583" s="43">
        <f t="shared" si="698"/>
        <v>0.18626321925976699</v>
      </c>
      <c r="W1583" s="43">
        <f t="shared" si="699"/>
        <v>25.763851057101572</v>
      </c>
      <c r="X1583" s="43">
        <f t="shared" si="700"/>
        <v>0.10949770808386716</v>
      </c>
      <c r="Y1583" s="22">
        <f>X1583+W1583+SUM($V$1557:V1583)</f>
        <v>26.66789307736844</v>
      </c>
      <c r="Z1583" s="1">
        <f t="shared" si="709"/>
        <v>4.337799568865431E-2</v>
      </c>
      <c r="AA1583" s="22">
        <f t="shared" si="701"/>
        <v>0.11013429645621159</v>
      </c>
      <c r="AB1583" s="44">
        <f t="shared" si="702"/>
        <v>15.233730102233896</v>
      </c>
      <c r="AC1583" s="44">
        <f t="shared" si="703"/>
        <v>1.9203026044413758</v>
      </c>
      <c r="AD1583" s="44">
        <f t="shared" si="704"/>
        <v>8.3742963378577251</v>
      </c>
      <c r="AE1583" s="44">
        <f t="shared" si="706"/>
        <v>1.9203026044413756</v>
      </c>
      <c r="AF1583" s="44">
        <f t="shared" si="707"/>
        <v>6.452041704813964</v>
      </c>
      <c r="AG1583" s="44">
        <f t="shared" si="708"/>
        <v>1.9520286023857389E-3</v>
      </c>
      <c r="AH1583" s="45">
        <f>AD1583+AB1583+SUM($AA$1557:AA1583)</f>
        <v>25.440092736230653</v>
      </c>
      <c r="AI1583" s="45">
        <f>AD1583+AB1583+SUM($AA$1557:AA1583)</f>
        <v>25.440092736230653</v>
      </c>
    </row>
    <row r="1584" spans="4:35" ht="14.4" x14ac:dyDescent="0.3">
      <c r="D1584" s="83"/>
      <c r="E1584" s="89">
        <v>40610.53125</v>
      </c>
      <c r="F1584" s="86">
        <f t="shared" si="705"/>
        <v>726.88055555555911</v>
      </c>
      <c r="G1584" s="86">
        <v>37946</v>
      </c>
      <c r="H1584" s="86">
        <v>63027</v>
      </c>
      <c r="I1584" s="86"/>
      <c r="J1584" s="86">
        <v>31</v>
      </c>
      <c r="K1584" s="86"/>
      <c r="L1584" s="79">
        <v>1037</v>
      </c>
      <c r="M1584" s="86"/>
      <c r="N1584" s="42">
        <v>7.05</v>
      </c>
      <c r="O1584" s="90"/>
      <c r="P1584" s="90"/>
      <c r="Q1584" s="90"/>
      <c r="R1584" s="87"/>
      <c r="S1584" s="87"/>
      <c r="V1584" s="43">
        <f t="shared" si="698"/>
        <v>0.1963408469408171</v>
      </c>
      <c r="W1584" s="43">
        <f t="shared" si="699"/>
        <v>27.157784328604848</v>
      </c>
      <c r="X1584" s="43">
        <f t="shared" si="700"/>
        <v>0.11542199704645929</v>
      </c>
      <c r="Y1584" s="22">
        <f>X1584+W1584+SUM($V$1557:V1584)</f>
        <v>28.264091484775125</v>
      </c>
      <c r="Z1584" s="1">
        <f t="shared" si="709"/>
        <v>3.1776310581423578E-2</v>
      </c>
      <c r="AA1584" s="22">
        <f t="shared" si="701"/>
        <v>0.11820885934625233</v>
      </c>
      <c r="AB1584" s="44">
        <f t="shared" si="702"/>
        <v>16.35060028453265</v>
      </c>
      <c r="AC1584" s="44">
        <f t="shared" si="703"/>
        <v>2.061090757145795</v>
      </c>
      <c r="AD1584" s="44">
        <f t="shared" si="704"/>
        <v>8.9882629642006364</v>
      </c>
      <c r="AE1584" s="44">
        <f t="shared" si="706"/>
        <v>2.0610907571457955</v>
      </c>
      <c r="AF1584" s="44">
        <f t="shared" si="707"/>
        <v>6.925077064288927</v>
      </c>
      <c r="AG1584" s="44">
        <f t="shared" si="708"/>
        <v>2.0951427659141614E-3</v>
      </c>
      <c r="AH1584" s="45">
        <f>AD1584+AB1584+SUM($AA$1557:AA1584)</f>
        <v>27.289138404218569</v>
      </c>
      <c r="AI1584" s="45">
        <f>AD1584+AB1584+SUM($AA$1557:AA1584)</f>
        <v>27.289138404218569</v>
      </c>
    </row>
    <row r="1585" spans="4:37" ht="14.4" x14ac:dyDescent="0.3">
      <c r="D1585" s="83"/>
      <c r="E1585" s="89">
        <v>40659.561805555553</v>
      </c>
      <c r="F1585" s="86">
        <f t="shared" si="705"/>
        <v>775.9111111111124</v>
      </c>
      <c r="G1585" s="86">
        <v>34723</v>
      </c>
      <c r="H1585" s="86">
        <v>61723</v>
      </c>
      <c r="I1585" s="86"/>
      <c r="J1585" s="86">
        <v>51</v>
      </c>
      <c r="K1585" s="86"/>
      <c r="L1585" s="79">
        <v>1037</v>
      </c>
      <c r="M1585" s="86"/>
      <c r="N1585" s="42">
        <v>7.05</v>
      </c>
      <c r="O1585" s="90"/>
      <c r="P1585" s="90"/>
      <c r="Q1585" s="90"/>
      <c r="R1585" s="87"/>
      <c r="S1585" s="87"/>
      <c r="V1585" s="43">
        <f t="shared" si="698"/>
        <v>0.19227864400539538</v>
      </c>
      <c r="W1585" s="43">
        <f t="shared" si="699"/>
        <v>26.595902107263189</v>
      </c>
      <c r="X1585" s="43">
        <f t="shared" si="700"/>
        <v>0.11303396835798321</v>
      </c>
      <c r="Y1585" s="22">
        <f>X1585+W1585+SUM($V$1557:V1585)</f>
        <v>27.892099878750386</v>
      </c>
      <c r="Z1585" s="1">
        <f t="shared" si="709"/>
        <v>1.4797876222212361E-2</v>
      </c>
      <c r="AA1585" s="22">
        <f t="shared" si="701"/>
        <v>0.1081686139008043</v>
      </c>
      <c r="AB1585" s="44">
        <f t="shared" si="702"/>
        <v>14.9618377083178</v>
      </c>
      <c r="AC1585" s="44">
        <f t="shared" si="703"/>
        <v>1.8860289453532249</v>
      </c>
      <c r="AD1585" s="44">
        <f t="shared" si="704"/>
        <v>8.2248314685589694</v>
      </c>
      <c r="AE1585" s="44">
        <f t="shared" si="706"/>
        <v>1.8860289453532242</v>
      </c>
      <c r="AF1585" s="44">
        <f t="shared" si="707"/>
        <v>6.3368853345096809</v>
      </c>
      <c r="AG1585" s="44">
        <f t="shared" si="708"/>
        <v>1.9171886960638123E-3</v>
      </c>
      <c r="AH1585" s="45">
        <f>AD1585+AB1585+SUM($AA$1557:AA1585)</f>
        <v>25.245112946262857</v>
      </c>
      <c r="AI1585" s="45">
        <f>AD1585+AB1585+SUM($AA$1557:AA1585)</f>
        <v>25.245112946262857</v>
      </c>
    </row>
    <row r="1586" spans="4:37" ht="14.4" x14ac:dyDescent="0.3">
      <c r="D1586" s="83"/>
      <c r="E1586" s="89">
        <v>40700.53125</v>
      </c>
      <c r="F1586" s="86">
        <f t="shared" si="705"/>
        <v>816.88055555555911</v>
      </c>
      <c r="G1586" s="86">
        <v>35245</v>
      </c>
      <c r="H1586" s="86">
        <v>64918</v>
      </c>
      <c r="I1586" s="86"/>
      <c r="J1586" s="86">
        <v>4</v>
      </c>
      <c r="K1586" s="86"/>
      <c r="L1586" s="79">
        <v>1037</v>
      </c>
      <c r="M1586" s="86"/>
      <c r="N1586" s="42">
        <v>7.05</v>
      </c>
      <c r="O1586" s="90"/>
      <c r="P1586" s="90"/>
      <c r="Q1586" s="90"/>
      <c r="R1586" s="87"/>
      <c r="S1586" s="87"/>
      <c r="V1586" s="43">
        <f t="shared" si="698"/>
        <v>0.20223166423443864</v>
      </c>
      <c r="W1586" s="43">
        <f t="shared" si="699"/>
        <v>27.972599727805058</v>
      </c>
      <c r="X1586" s="43">
        <f t="shared" si="700"/>
        <v>0.11888500490681843</v>
      </c>
      <c r="Y1586" s="22">
        <f>X1586+W1586+SUM($V$1557:V1586)</f>
        <v>29.476880200075527</v>
      </c>
      <c r="Z1586" s="1">
        <f t="shared" si="709"/>
        <v>1.4666817596249377E-2</v>
      </c>
      <c r="AA1586" s="22">
        <f t="shared" si="701"/>
        <v>0.10979474114949306</v>
      </c>
      <c r="AB1586" s="44">
        <f t="shared" si="702"/>
        <v>15.186762953364077</v>
      </c>
      <c r="AC1586" s="44">
        <f t="shared" si="703"/>
        <v>1.9143821149950866</v>
      </c>
      <c r="AD1586" s="44">
        <f t="shared" si="704"/>
        <v>8.3484775252530259</v>
      </c>
      <c r="AE1586" s="44">
        <f t="shared" si="706"/>
        <v>1.9143821149950859</v>
      </c>
      <c r="AF1586" s="44">
        <f t="shared" si="707"/>
        <v>6.4321493999594983</v>
      </c>
      <c r="AG1586" s="44">
        <f t="shared" si="708"/>
        <v>1.9460102984410635E-3</v>
      </c>
      <c r="AH1586" s="45">
        <f>AD1586+AB1586+SUM($AA$1557:AA1586)</f>
        <v>25.703478989152686</v>
      </c>
      <c r="AI1586" s="45">
        <f>AD1586+AB1586+SUM($AA$1557:AA1586)</f>
        <v>25.703478989152686</v>
      </c>
    </row>
    <row r="1587" spans="4:37" ht="14.4" x14ac:dyDescent="0.3">
      <c r="D1587" s="83"/>
      <c r="E1587" s="89">
        <v>40749.582638888889</v>
      </c>
      <c r="F1587" s="86">
        <f t="shared" si="705"/>
        <v>865.93194444444816</v>
      </c>
      <c r="G1587" s="86">
        <v>34899</v>
      </c>
      <c r="H1587" s="86">
        <v>66732</v>
      </c>
      <c r="I1587" s="86"/>
      <c r="J1587" s="90" t="s">
        <v>112</v>
      </c>
      <c r="K1587" s="90"/>
      <c r="L1587" s="79">
        <v>1037</v>
      </c>
      <c r="M1587" s="90"/>
      <c r="N1587" s="42">
        <v>7.05</v>
      </c>
      <c r="O1587" s="90"/>
      <c r="P1587" s="83"/>
      <c r="Q1587" s="90"/>
      <c r="R1587" s="87"/>
      <c r="S1587" s="87"/>
      <c r="V1587" s="43">
        <f t="shared" si="698"/>
        <v>0.2078826121829471</v>
      </c>
      <c r="W1587" s="43">
        <f t="shared" si="699"/>
        <v>28.754236498904575</v>
      </c>
      <c r="X1587" s="43">
        <f t="shared" si="700"/>
        <v>0.12220700187069544</v>
      </c>
      <c r="Y1587" s="22">
        <f>X1587+W1587+SUM($V$1557:V1587)</f>
        <v>30.46972158032187</v>
      </c>
      <c r="Z1587" s="1">
        <f t="shared" si="709"/>
        <v>1.7685425355328712E-2</v>
      </c>
      <c r="AA1587" s="22">
        <f t="shared" si="701"/>
        <v>0.10871688668963421</v>
      </c>
      <c r="AB1587" s="44">
        <f t="shared" si="702"/>
        <v>15.037674572547964</v>
      </c>
      <c r="AC1587" s="44">
        <f t="shared" si="703"/>
        <v>1.8955886347343887</v>
      </c>
      <c r="AD1587" s="44">
        <f t="shared" si="704"/>
        <v>8.2665205604711449</v>
      </c>
      <c r="AE1587" s="44">
        <f t="shared" si="706"/>
        <v>1.8955886347343889</v>
      </c>
      <c r="AF1587" s="44">
        <f t="shared" si="707"/>
        <v>6.3690050194123033</v>
      </c>
      <c r="AG1587" s="44">
        <f t="shared" si="708"/>
        <v>1.926906324451545E-3</v>
      </c>
      <c r="AH1587" s="45">
        <f>AD1587+AB1587+SUM($AA$1557:AA1587)</f>
        <v>25.581150530244322</v>
      </c>
      <c r="AI1587" s="45">
        <f>AD1587+AB1587+SUM($AA$1557:AA1587)</f>
        <v>25.581150530244322</v>
      </c>
    </row>
    <row r="1588" spans="4:37" ht="14.4" x14ac:dyDescent="0.3">
      <c r="D1588" s="83"/>
      <c r="E1588" s="89">
        <v>40800.495833333334</v>
      </c>
      <c r="F1588" s="86">
        <f t="shared" si="705"/>
        <v>916.84513888889342</v>
      </c>
      <c r="G1588" s="86">
        <v>36099</v>
      </c>
      <c r="H1588" s="86">
        <v>68497</v>
      </c>
      <c r="I1588" s="86"/>
      <c r="J1588" s="86">
        <v>34</v>
      </c>
      <c r="K1588" s="86"/>
      <c r="L1588" s="79">
        <v>1037</v>
      </c>
      <c r="M1588" s="86"/>
      <c r="N1588" s="42">
        <v>7.05</v>
      </c>
      <c r="O1588" s="90"/>
      <c r="P1588" s="90"/>
      <c r="Q1588" s="90"/>
      <c r="R1588" s="87"/>
      <c r="S1588" s="87"/>
      <c r="V1588" s="43">
        <f t="shared" si="698"/>
        <v>0.21338091600274722</v>
      </c>
      <c r="W1588" s="43">
        <f t="shared" si="699"/>
        <v>29.514759597576372</v>
      </c>
      <c r="X1588" s="43">
        <f t="shared" si="700"/>
        <v>0.12543926462772023</v>
      </c>
      <c r="Y1588" s="22">
        <f>X1588+W1588+SUM($V$1557:V1588)</f>
        <v>31.446857857753436</v>
      </c>
      <c r="Z1588" s="1">
        <f t="shared" si="709"/>
        <v>2.4494509634474346E-2</v>
      </c>
      <c r="AA1588" s="22">
        <f t="shared" si="701"/>
        <v>0.11245511024983827</v>
      </c>
      <c r="AB1588" s="44">
        <f t="shared" si="702"/>
        <v>15.55474410138998</v>
      </c>
      <c r="AC1588" s="44">
        <f t="shared" si="703"/>
        <v>1.960768335060509</v>
      </c>
      <c r="AD1588" s="44">
        <f t="shared" si="704"/>
        <v>8.5507643689632307</v>
      </c>
      <c r="AE1588" s="44">
        <f t="shared" si="706"/>
        <v>1.9607683350605087</v>
      </c>
      <c r="AF1588" s="44">
        <f t="shared" si="707"/>
        <v>6.5880028710210814</v>
      </c>
      <c r="AG1588" s="44">
        <f t="shared" si="708"/>
        <v>1.9931628816406291E-3</v>
      </c>
      <c r="AH1588" s="45">
        <f>AD1588+AB1588+SUM($AA$1557:AA1588)</f>
        <v>26.494918977828267</v>
      </c>
      <c r="AI1588" s="45">
        <f>AD1588+AB1588+SUM($AA$1557:AA1588)</f>
        <v>26.494918977828267</v>
      </c>
    </row>
    <row r="1589" spans="4:37" ht="14.4" x14ac:dyDescent="0.3">
      <c r="D1589" s="83"/>
      <c r="E1589" s="89">
        <v>40854.481944444444</v>
      </c>
      <c r="F1589" s="86">
        <f t="shared" si="705"/>
        <v>970.83125000000291</v>
      </c>
      <c r="G1589" s="86">
        <v>42381</v>
      </c>
      <c r="H1589" s="86">
        <v>78046</v>
      </c>
      <c r="I1589" s="86"/>
      <c r="J1589" s="86">
        <v>28</v>
      </c>
      <c r="K1589" s="86"/>
      <c r="L1589" s="79">
        <v>1037</v>
      </c>
      <c r="M1589" s="86"/>
      <c r="N1589" s="42">
        <v>7.05</v>
      </c>
      <c r="O1589" s="90"/>
      <c r="P1589" s="90"/>
      <c r="Q1589" s="90"/>
      <c r="R1589" s="87"/>
      <c r="S1589" s="87"/>
      <c r="V1589" s="43">
        <f t="shared" si="698"/>
        <v>0.24312782998307092</v>
      </c>
      <c r="W1589" s="43">
        <f t="shared" si="699"/>
        <v>33.629340373336724</v>
      </c>
      <c r="X1589" s="43">
        <f t="shared" si="700"/>
        <v>0.14292644710184466</v>
      </c>
      <c r="Y1589" s="22">
        <f>X1589+W1589+SUM($V$1557:V1589)</f>
        <v>35.822053645970982</v>
      </c>
      <c r="Z1589" s="1">
        <f t="shared" si="709"/>
        <v>3.9343575580497787E-2</v>
      </c>
      <c r="AA1589" s="22">
        <f t="shared" si="701"/>
        <v>0.13202471058750645</v>
      </c>
      <c r="AB1589" s="44">
        <f t="shared" si="702"/>
        <v>18.26160308487794</v>
      </c>
      <c r="AC1589" s="44">
        <f t="shared" si="703"/>
        <v>2.3019840662677478</v>
      </c>
      <c r="AD1589" s="44">
        <f t="shared" si="704"/>
        <v>10.038780706419308</v>
      </c>
      <c r="AE1589" s="44">
        <f t="shared" si="706"/>
        <v>2.3019840662677469</v>
      </c>
      <c r="AF1589" s="44">
        <f t="shared" si="707"/>
        <v>7.7344566241930348</v>
      </c>
      <c r="AG1589" s="44">
        <f t="shared" si="708"/>
        <v>2.3400159585254847E-3</v>
      </c>
      <c r="AH1589" s="45">
        <f>AD1589+AB1589+SUM($AA$1557:AA1589)</f>
        <v>30.82181900935981</v>
      </c>
      <c r="AI1589" s="45">
        <f>AD1589+AB1589+SUM($AA$1557:AA1589)</f>
        <v>30.82181900935981</v>
      </c>
    </row>
    <row r="1590" spans="4:37" ht="14.4" x14ac:dyDescent="0.3">
      <c r="D1590" s="83"/>
      <c r="E1590" s="89">
        <v>40945.441666666666</v>
      </c>
      <c r="F1590" s="86">
        <f t="shared" si="705"/>
        <v>1061.7909722222248</v>
      </c>
      <c r="G1590" s="86">
        <v>44595</v>
      </c>
      <c r="H1590" s="86">
        <v>82425</v>
      </c>
      <c r="I1590" s="86"/>
      <c r="J1590" s="86">
        <v>8</v>
      </c>
      <c r="K1590" s="86"/>
      <c r="L1590" s="79">
        <v>1037</v>
      </c>
      <c r="M1590" s="86"/>
      <c r="N1590" s="42">
        <v>7.05</v>
      </c>
      <c r="O1590" s="90"/>
      <c r="P1590" s="90"/>
      <c r="Q1590" s="90"/>
      <c r="R1590" s="87"/>
      <c r="S1590" s="87"/>
      <c r="V1590" s="43">
        <f t="shared" si="698"/>
        <v>0.25676923079151553</v>
      </c>
      <c r="W1590" s="43">
        <f t="shared" si="699"/>
        <v>35.516213262336052</v>
      </c>
      <c r="X1590" s="43">
        <f t="shared" si="700"/>
        <v>0.15094575509788516</v>
      </c>
      <c r="Y1590" s="22">
        <f>X1590+W1590+SUM($V$1557:V1590)</f>
        <v>37.973715073757873</v>
      </c>
      <c r="Z1590" s="1">
        <f t="shared" si="709"/>
        <v>4.110173072338804E-2</v>
      </c>
      <c r="AA1590" s="22">
        <f t="shared" si="701"/>
        <v>0.13892173305608291</v>
      </c>
      <c r="AB1590" s="44">
        <f t="shared" si="702"/>
        <v>19.215596365591463</v>
      </c>
      <c r="AC1590" s="44">
        <f t="shared" si="703"/>
        <v>2.4222406133694392</v>
      </c>
      <c r="AD1590" s="44">
        <f t="shared" si="704"/>
        <v>10.563210533087213</v>
      </c>
      <c r="AE1590" s="44">
        <f t="shared" si="706"/>
        <v>2.4222406133694392</v>
      </c>
      <c r="AF1590" s="44">
        <f t="shared" si="707"/>
        <v>8.1385076604112339</v>
      </c>
      <c r="AG1590" s="44">
        <f t="shared" si="708"/>
        <v>2.4622593065393461E-3</v>
      </c>
      <c r="AH1590" s="45">
        <f>AD1590+AB1590+SUM($AA$1557:AA1590)</f>
        <v>32.439163849797318</v>
      </c>
      <c r="AI1590" s="45">
        <f>AD1590+AB1590+SUM($AA$1557:AA1590)</f>
        <v>32.439163849797318</v>
      </c>
    </row>
    <row r="1591" spans="4:37" ht="14.4" x14ac:dyDescent="0.3">
      <c r="D1591" s="83"/>
      <c r="E1591" s="89">
        <v>41016.613194444442</v>
      </c>
      <c r="F1591" s="86">
        <f t="shared" si="705"/>
        <v>1132.9625000000015</v>
      </c>
      <c r="G1591" s="86">
        <v>43298</v>
      </c>
      <c r="H1591" s="86">
        <v>83290</v>
      </c>
      <c r="I1591" s="86"/>
      <c r="J1591" s="86">
        <v>41</v>
      </c>
      <c r="K1591" s="86"/>
      <c r="L1591" s="79">
        <v>1037</v>
      </c>
      <c r="M1591" s="86"/>
      <c r="N1591" s="42">
        <v>7.05</v>
      </c>
      <c r="O1591" s="90"/>
      <c r="P1591" s="90"/>
      <c r="Q1591" s="90"/>
      <c r="R1591" s="87"/>
      <c r="S1591" s="87"/>
      <c r="V1591" s="43">
        <f t="shared" si="698"/>
        <v>0.25946386694116258</v>
      </c>
      <c r="W1591" s="43">
        <f t="shared" si="699"/>
        <v>35.888934214376334</v>
      </c>
      <c r="X1591" s="43">
        <f t="shared" si="700"/>
        <v>0.15252983854537888</v>
      </c>
      <c r="Y1591" s="22">
        <f>X1591+W1591+SUM($V$1557:V1591)</f>
        <v>38.607483976186806</v>
      </c>
      <c r="Z1591" s="1">
        <f t="shared" si="709"/>
        <v>3.1038664141994528E-2</v>
      </c>
      <c r="AA1591" s="22">
        <f t="shared" si="701"/>
        <v>0.13488133642476238</v>
      </c>
      <c r="AB1591" s="44">
        <f t="shared" si="702"/>
        <v>18.65673038316805</v>
      </c>
      <c r="AC1591" s="44">
        <f t="shared" si="703"/>
        <v>2.351792220600291</v>
      </c>
      <c r="AD1591" s="44">
        <f t="shared" si="704"/>
        <v>10.255990350075347</v>
      </c>
      <c r="AE1591" s="44">
        <f t="shared" si="706"/>
        <v>2.351792220600291</v>
      </c>
      <c r="AF1591" s="44">
        <f t="shared" si="707"/>
        <v>7.9018074824640783</v>
      </c>
      <c r="AG1591" s="44">
        <f t="shared" si="708"/>
        <v>2.3906470109774773E-3</v>
      </c>
      <c r="AH1591" s="45">
        <f>AD1591+AB1591+SUM($AA$1557:AA1591)</f>
        <v>31.707959020786802</v>
      </c>
      <c r="AI1591" s="45">
        <f>AD1591+AB1591+SUM($AA$1557:AA1591)</f>
        <v>31.707959020786802</v>
      </c>
    </row>
    <row r="1592" spans="4:37" ht="14.4" x14ac:dyDescent="0.3">
      <c r="D1592" s="83"/>
      <c r="E1592" s="89">
        <v>41085.576388888891</v>
      </c>
      <c r="F1592" s="86">
        <f t="shared" si="705"/>
        <v>1201.9256944444496</v>
      </c>
      <c r="G1592" s="86">
        <v>43170</v>
      </c>
      <c r="H1592" s="86">
        <v>81362</v>
      </c>
      <c r="I1592" s="86"/>
      <c r="J1592" s="86">
        <v>43</v>
      </c>
      <c r="K1592" s="86"/>
      <c r="L1592" s="79">
        <v>1037</v>
      </c>
      <c r="M1592" s="86"/>
      <c r="N1592" s="42">
        <v>7.05</v>
      </c>
      <c r="O1592" s="90"/>
      <c r="P1592" s="90"/>
      <c r="Q1592" s="90"/>
      <c r="R1592" s="87"/>
      <c r="S1592" s="87"/>
      <c r="V1592" s="43">
        <f t="shared" si="698"/>
        <v>0.25345778775443478</v>
      </c>
      <c r="W1592" s="43">
        <f t="shared" si="699"/>
        <v>35.058175838036831</v>
      </c>
      <c r="X1592" s="43">
        <f t="shared" si="700"/>
        <v>0.14899907220229461</v>
      </c>
      <c r="Y1592" s="22">
        <f>X1592+W1592+SUM($V$1557:V1592)</f>
        <v>38.026652621258656</v>
      </c>
      <c r="Z1592" s="1">
        <f t="shared" si="709"/>
        <v>9.9575900798720661E-3</v>
      </c>
      <c r="AA1592" s="22">
        <f t="shared" si="701"/>
        <v>0.13448259257834064</v>
      </c>
      <c r="AB1592" s="44">
        <f t="shared" si="702"/>
        <v>18.601576300091565</v>
      </c>
      <c r="AC1592" s="44">
        <f t="shared" si="703"/>
        <v>2.3448397192321719</v>
      </c>
      <c r="AD1592" s="44">
        <f t="shared" si="704"/>
        <v>10.225671010502856</v>
      </c>
      <c r="AE1592" s="44">
        <f t="shared" si="706"/>
        <v>2.344839719232171</v>
      </c>
      <c r="AF1592" s="44">
        <f t="shared" si="707"/>
        <v>7.8784477116258076</v>
      </c>
      <c r="AG1592" s="44">
        <f t="shared" si="708"/>
        <v>2.3835796448773081E-3</v>
      </c>
      <c r="AH1592" s="45">
        <f>AD1592+AB1592+SUM($AA$1557:AA1592)</f>
        <v>31.756968190716169</v>
      </c>
      <c r="AI1592" s="45">
        <f>AD1592+AB1592+SUM($AA$1557:AA1592)</f>
        <v>31.756968190716169</v>
      </c>
    </row>
    <row r="1593" spans="4:37" ht="14.4" x14ac:dyDescent="0.3">
      <c r="D1593" s="83"/>
      <c r="E1593" s="89">
        <v>41131.393055555556</v>
      </c>
      <c r="F1593" s="86">
        <f t="shared" si="705"/>
        <v>1247.7423611111153</v>
      </c>
      <c r="G1593" s="86">
        <v>43263</v>
      </c>
      <c r="H1593" s="86">
        <v>80260</v>
      </c>
      <c r="I1593" s="86"/>
      <c r="J1593" s="86">
        <v>11</v>
      </c>
      <c r="K1593" s="86"/>
      <c r="L1593" s="79">
        <v>1037</v>
      </c>
      <c r="M1593" s="86"/>
      <c r="N1593" s="42">
        <v>7.05</v>
      </c>
      <c r="O1593" s="90"/>
      <c r="P1593" s="90"/>
      <c r="Q1593" s="90"/>
      <c r="R1593" s="87"/>
      <c r="S1593" s="87"/>
      <c r="V1593" s="43">
        <f t="shared" si="698"/>
        <v>0.25002485245164741</v>
      </c>
      <c r="W1593" s="43">
        <f t="shared" si="699"/>
        <v>34.583333654050243</v>
      </c>
      <c r="X1593" s="43">
        <f t="shared" si="700"/>
        <v>0.14698096820329104</v>
      </c>
      <c r="Y1593" s="22">
        <f>X1593+W1593+SUM($V$1557:V1593)</f>
        <v>37.799817185724713</v>
      </c>
      <c r="Z1593" s="1">
        <f t="shared" si="709"/>
        <v>-1.5504188697438258E-3</v>
      </c>
      <c r="AA1593" s="22">
        <f t="shared" si="701"/>
        <v>0.13477230490425643</v>
      </c>
      <c r="AB1593" s="44">
        <f t="shared" si="702"/>
        <v>18.641649188576825</v>
      </c>
      <c r="AC1593" s="44">
        <f t="shared" si="703"/>
        <v>2.3498911460074461</v>
      </c>
      <c r="AD1593" s="44">
        <f t="shared" si="704"/>
        <v>10.247699905660996</v>
      </c>
      <c r="AE1593" s="44">
        <f t="shared" si="706"/>
        <v>2.3498911460074461</v>
      </c>
      <c r="AF1593" s="44">
        <f t="shared" si="707"/>
        <v>7.8954200451254897</v>
      </c>
      <c r="AG1593" s="44">
        <f t="shared" si="708"/>
        <v>2.3887145280594626E-3</v>
      </c>
      <c r="AH1593" s="45">
        <f>AD1593+AB1593+SUM($AA$1557:AA1593)</f>
        <v>31.953842279263824</v>
      </c>
      <c r="AI1593" s="45">
        <f>AD1593+AB1593+SUM($AA$1557:AA1593)</f>
        <v>31.953842279263824</v>
      </c>
    </row>
    <row r="1594" spans="4:37" ht="14.4" x14ac:dyDescent="0.3">
      <c r="D1594" s="83"/>
      <c r="E1594" s="89">
        <v>41157.644444444442</v>
      </c>
      <c r="F1594" s="86">
        <f t="shared" si="705"/>
        <v>1273.9937500000015</v>
      </c>
      <c r="G1594" s="86">
        <v>43322</v>
      </c>
      <c r="H1594" s="86">
        <v>80453</v>
      </c>
      <c r="I1594" s="86"/>
      <c r="J1594" s="86"/>
      <c r="K1594" s="86"/>
      <c r="L1594" s="79">
        <v>1037</v>
      </c>
      <c r="M1594" s="86"/>
      <c r="N1594" s="42">
        <v>7.05</v>
      </c>
      <c r="O1594" s="90"/>
      <c r="P1594" s="90"/>
      <c r="Q1594" s="90"/>
      <c r="R1594" s="87"/>
      <c r="S1594" s="87"/>
      <c r="V1594" s="43">
        <f t="shared" si="698"/>
        <v>0.25062608340758025</v>
      </c>
      <c r="W1594" s="43">
        <f t="shared" si="699"/>
        <v>34.666495669939003</v>
      </c>
      <c r="X1594" s="43">
        <f t="shared" si="700"/>
        <v>0.14733441109966824</v>
      </c>
      <c r="Y1594" s="22">
        <f>X1594+W1594+SUM($V$1557:V1594)</f>
        <v>38.133958727917431</v>
      </c>
      <c r="Z1594" s="1">
        <f t="shared" si="709"/>
        <v>-4.2231442371424262E-3</v>
      </c>
      <c r="AA1594" s="22">
        <f t="shared" si="701"/>
        <v>0.13495610089596646</v>
      </c>
      <c r="AB1594" s="44">
        <f t="shared" si="702"/>
        <v>18.66707177374489</v>
      </c>
      <c r="AC1594" s="44">
        <f t="shared" si="703"/>
        <v>2.3530958146068133</v>
      </c>
      <c r="AD1594" s="44">
        <f t="shared" si="704"/>
        <v>10.261675226245188</v>
      </c>
      <c r="AE1594" s="44">
        <f t="shared" si="706"/>
        <v>2.3530958146068133</v>
      </c>
      <c r="AF1594" s="44">
        <f t="shared" si="707"/>
        <v>7.9061874394962537</v>
      </c>
      <c r="AG1594" s="44">
        <f t="shared" si="708"/>
        <v>2.3919721421212588E-3</v>
      </c>
      <c r="AH1594" s="45">
        <f>AD1594+AB1594+SUM($AA$1557:AA1594)</f>
        <v>32.128196285912047</v>
      </c>
      <c r="AI1594" s="45">
        <f>AD1594+AB1594+SUM($AA$1557:AA1594)</f>
        <v>32.128196285912047</v>
      </c>
    </row>
    <row r="1595" spans="4:37" ht="14.4" x14ac:dyDescent="0.3">
      <c r="D1595" s="83"/>
      <c r="E1595" s="89">
        <v>41192.490277777775</v>
      </c>
      <c r="F1595" s="86">
        <f t="shared" si="705"/>
        <v>1308.8395833333343</v>
      </c>
      <c r="G1595" s="86">
        <v>4558</v>
      </c>
      <c r="H1595" s="86">
        <v>212</v>
      </c>
      <c r="I1595" s="86"/>
      <c r="J1595" s="86"/>
      <c r="K1595" s="86"/>
      <c r="L1595" s="79">
        <v>1037</v>
      </c>
      <c r="M1595" s="86"/>
      <c r="N1595" s="42">
        <v>7.05</v>
      </c>
      <c r="O1595" s="90"/>
      <c r="P1595" s="90"/>
      <c r="Q1595" s="90"/>
      <c r="R1595" s="87"/>
      <c r="S1595" s="87"/>
      <c r="V1595" s="43">
        <f t="shared" si="698"/>
        <v>6.6041949563604846E-4</v>
      </c>
      <c r="W1595" s="43">
        <f t="shared" si="699"/>
        <v>9.1348950095423029E-2</v>
      </c>
      <c r="X1595" s="43">
        <f t="shared" si="700"/>
        <v>3.8823779291175805E-4</v>
      </c>
      <c r="Y1595" s="111">
        <f>Y1594</f>
        <v>38.133958727917431</v>
      </c>
      <c r="Z1595" s="1">
        <f t="shared" si="709"/>
        <v>1.5599400818274919E-3</v>
      </c>
      <c r="AA1595" s="22">
        <f t="shared" si="701"/>
        <v>1.419901915617504E-2</v>
      </c>
      <c r="AB1595" s="44">
        <f t="shared" si="702"/>
        <v>1.9640024270515952</v>
      </c>
      <c r="AC1595" s="44">
        <f t="shared" si="703"/>
        <v>0.24757422840537963</v>
      </c>
      <c r="AD1595" s="44">
        <f t="shared" si="704"/>
        <v>1.0796527325891137</v>
      </c>
      <c r="AE1595" s="44">
        <f t="shared" si="706"/>
        <v>0.24757422840537965</v>
      </c>
      <c r="AF1595" s="44">
        <f t="shared" si="707"/>
        <v>0.83182683969401072</v>
      </c>
      <c r="AG1595" s="44">
        <f t="shared" si="708"/>
        <v>2.5166448972320531E-4</v>
      </c>
      <c r="AH1595" s="45">
        <f>AD1595+AB1595+SUM($AA$1557:AA1595)</f>
        <v>6.2573034647188539</v>
      </c>
      <c r="AI1595" s="77">
        <f>AI1594</f>
        <v>32.128196285912047</v>
      </c>
    </row>
    <row r="1596" spans="4:37" ht="14.4" x14ac:dyDescent="0.3">
      <c r="D1596" s="83"/>
      <c r="E1596" s="89">
        <v>42279.433333333334</v>
      </c>
      <c r="F1596" s="86">
        <f t="shared" si="705"/>
        <v>2395.7826388888934</v>
      </c>
      <c r="G1596" s="86">
        <v>34407</v>
      </c>
      <c r="H1596" s="86">
        <v>14788</v>
      </c>
      <c r="I1596" s="86"/>
      <c r="J1596" s="86">
        <v>11</v>
      </c>
      <c r="K1596" s="86"/>
      <c r="L1596" s="86">
        <v>1065</v>
      </c>
      <c r="M1596" s="86"/>
      <c r="N1596" s="42">
        <v>7.05</v>
      </c>
      <c r="O1596" s="90"/>
      <c r="P1596" s="90"/>
      <c r="Q1596" s="90"/>
      <c r="R1596" s="87"/>
      <c r="S1596" s="87"/>
      <c r="V1596" s="43">
        <f t="shared" si="698"/>
        <v>4.7311238555799412E-2</v>
      </c>
      <c r="W1596" s="43">
        <f t="shared" si="699"/>
        <v>6.5440708494288593</v>
      </c>
      <c r="X1596" s="43">
        <f t="shared" si="700"/>
        <v>2.7812641749975969E-2</v>
      </c>
      <c r="Y1596" s="22">
        <f>X1596+W1596+SUM($V$1595:V1596)+$Y$1595</f>
        <v>44.753813877147699</v>
      </c>
      <c r="Z1596" s="1">
        <f t="shared" si="709"/>
        <v>6.0141388033832215E-3</v>
      </c>
      <c r="AA1596" s="22">
        <f t="shared" si="701"/>
        <v>0.11007829219565798</v>
      </c>
      <c r="AB1596" s="44">
        <f t="shared" si="702"/>
        <v>15.225983616195482</v>
      </c>
      <c r="AC1596" s="44">
        <f t="shared" si="703"/>
        <v>1.9193261136400419</v>
      </c>
      <c r="AD1596" s="44">
        <f t="shared" si="704"/>
        <v>8.3700379343526503</v>
      </c>
      <c r="AE1596" s="44">
        <f t="shared" si="706"/>
        <v>1.9193261136400421</v>
      </c>
      <c r="AF1596" s="44">
        <f t="shared" si="707"/>
        <v>6.448760784733973</v>
      </c>
      <c r="AG1596" s="44">
        <f t="shared" si="708"/>
        <v>1.9510359786347943E-3</v>
      </c>
      <c r="AH1596" s="45">
        <f>AD1596+AB1596+SUM($AA$1557:AA1596)</f>
        <v>26.919748147821934</v>
      </c>
      <c r="AI1596" s="45">
        <f>AD1596+AB1596+SUM($AA$1595:AA1596)+$AI$1595-$AH$1595</f>
        <v>49.591191683093157</v>
      </c>
    </row>
    <row r="1597" spans="4:37" ht="14.4" x14ac:dyDescent="0.3">
      <c r="E1597" s="28">
        <v>42377.617361111108</v>
      </c>
      <c r="F1597" s="86">
        <f t="shared" si="705"/>
        <v>2493.9666666666672</v>
      </c>
      <c r="G1597" s="86">
        <v>34407</v>
      </c>
      <c r="H1597" s="10">
        <v>12015</v>
      </c>
      <c r="J1597" s="10">
        <v>12</v>
      </c>
      <c r="L1597" s="17">
        <v>1054</v>
      </c>
      <c r="N1597" s="42">
        <v>7.05</v>
      </c>
      <c r="V1597" s="43">
        <f t="shared" si="698"/>
        <v>3.8042552960420778E-2</v>
      </c>
      <c r="W1597" s="43">
        <f t="shared" si="699"/>
        <v>5.2620301109328391</v>
      </c>
      <c r="X1597" s="43">
        <f t="shared" si="700"/>
        <v>2.2363901877030305E-2</v>
      </c>
      <c r="Y1597" s="22">
        <f>X1597+W1597+SUM($V$1595:V1597)+$Y$1595</f>
        <v>43.504366951739158</v>
      </c>
      <c r="Z1597" s="1">
        <f t="shared" si="709"/>
        <v>5.1304986662528435E-3</v>
      </c>
      <c r="AA1597" s="22">
        <f t="shared" si="701"/>
        <v>0.10894133330913006</v>
      </c>
      <c r="AB1597" s="44">
        <f t="shared" si="702"/>
        <v>15.068719935652616</v>
      </c>
      <c r="AC1597" s="44">
        <f t="shared" si="703"/>
        <v>1.8995020880531492</v>
      </c>
      <c r="AD1597" s="44">
        <f t="shared" si="704"/>
        <v>8.2835868383170848</v>
      </c>
      <c r="AE1597" s="44">
        <f t="shared" ref="AE1597" si="710">AD1597/(1+($A$28/(10^-N1597))+(($A$28*$A$29)/(10^-N1597)^2))*1</f>
        <v>1.8995020880531501</v>
      </c>
      <c r="AF1597" s="44">
        <f t="shared" ref="AF1597" si="711">AD1597/(1+($A$28/(10^-N1597))+(($A$28*$A$29)/(10^-N1597)^2))*($A$28/(10^-N1597))</f>
        <v>6.3821538658306185</v>
      </c>
      <c r="AG1597" s="44">
        <f t="shared" ref="AG1597" si="712">AD1597/(1+($A$28/(10^-N1597))+(($A$28*$A$29)/(10^-N1597)^2))*(($A$28*$A$29)/(10^-N1597)^2)</f>
        <v>1.9308844333155622E-3</v>
      </c>
      <c r="AH1597" s="45">
        <f>AD1597+AB1597+SUM($AA$1557:AA1597)</f>
        <v>26.784974704552635</v>
      </c>
      <c r="AI1597" s="45">
        <f>AD1597+AB1597+SUM($AA$1595:AA1597)+$AI$1595-$AH$1595</f>
        <v>49.456418239823854</v>
      </c>
    </row>
    <row r="1598" spans="4:37" ht="14.4" x14ac:dyDescent="0.3">
      <c r="E1598" s="28">
        <v>42480.556250000001</v>
      </c>
      <c r="F1598" s="86">
        <f t="shared" si="705"/>
        <v>2596.9055555555606</v>
      </c>
      <c r="G1598" s="10">
        <v>35826</v>
      </c>
      <c r="H1598" s="10">
        <v>17516</v>
      </c>
      <c r="J1598" s="10">
        <v>24</v>
      </c>
      <c r="L1598" s="17">
        <v>1052</v>
      </c>
      <c r="N1598" s="42">
        <v>7.05</v>
      </c>
      <c r="V1598" s="43">
        <f t="shared" si="698"/>
        <v>5.5354883897719274E-2</v>
      </c>
      <c r="W1598" s="43">
        <f t="shared" si="699"/>
        <v>7.6566645293241766</v>
      </c>
      <c r="X1598" s="43">
        <f t="shared" si="700"/>
        <v>3.254122280360508E-2</v>
      </c>
      <c r="Y1598" s="22">
        <f>X1598+W1598+SUM($V$1595:V1598)+$Y$1595</f>
        <v>45.964533574954785</v>
      </c>
      <c r="Z1598" s="1">
        <f t="shared" si="709"/>
        <v>5.5786492382742595E-3</v>
      </c>
      <c r="AA1598" s="22">
        <f t="shared" si="701"/>
        <v>0.11321900379765304</v>
      </c>
      <c r="AB1598" s="44">
        <f t="shared" si="702"/>
        <v>15.660405539367886</v>
      </c>
      <c r="AC1598" s="44">
        <f t="shared" si="703"/>
        <v>1.9740875899755113</v>
      </c>
      <c r="AD1598" s="44">
        <f t="shared" si="704"/>
        <v>8.6088486455765771</v>
      </c>
      <c r="AE1598" s="44">
        <f t="shared" ref="AE1598:AE1599" si="713">AD1598/(1+($A$28/(10^-N1598))+(($A$28*$A$29)/(10^-N1598)^2))*1</f>
        <v>1.9740875899755115</v>
      </c>
      <c r="AF1598" s="44">
        <f t="shared" ref="AF1598:AF1599" si="714">AD1598/(1+($A$28/(10^-N1598))+(($A$28*$A$29)/(10^-N1598)^2))*($A$28/(10^-N1598))</f>
        <v>6.6327543534123921</v>
      </c>
      <c r="AG1598" s="44">
        <f t="shared" ref="AG1598:AG1599" si="715">AD1598/(1+($A$28/(10^-N1598))+(($A$28*$A$29)/(10^-N1598)^2))*(($A$28*$A$29)/(10^-N1598)^2)</f>
        <v>2.0067021886729787E-3</v>
      </c>
      <c r="AH1598" s="45">
        <f>AD1598+AB1598+SUM($AA$1557:AA1598)</f>
        <v>27.815141119325052</v>
      </c>
      <c r="AI1598" s="45">
        <f>AD1598+AB1598+SUM($AA$1595:AA1598)+$AI$1595-$AH$1595</f>
        <v>50.486584654596278</v>
      </c>
    </row>
    <row r="1599" spans="4:37" ht="14.4" x14ac:dyDescent="0.3">
      <c r="E1599" s="28">
        <v>42612.555555555555</v>
      </c>
      <c r="F1599" s="86">
        <f t="shared" si="705"/>
        <v>2728.9048611111139</v>
      </c>
      <c r="G1599" s="10">
        <v>37365</v>
      </c>
      <c r="H1599" s="10">
        <v>18517</v>
      </c>
      <c r="J1599" s="10">
        <v>21</v>
      </c>
      <c r="L1599" s="17">
        <v>1033</v>
      </c>
      <c r="N1599" s="42">
        <v>7.05</v>
      </c>
      <c r="V1599" s="43">
        <f t="shared" si="698"/>
        <v>5.7461401712648817E-2</v>
      </c>
      <c r="W1599" s="43">
        <f t="shared" si="699"/>
        <v>7.9480371977911952</v>
      </c>
      <c r="X1599" s="43">
        <f t="shared" si="700"/>
        <v>3.3779571811473022E-2</v>
      </c>
      <c r="Y1599" s="22">
        <f>X1599+W1599+SUM($V$1595:V1599)+$Y$1595</f>
        <v>46.314605994142326</v>
      </c>
      <c r="Z1599" s="1">
        <f t="shared" si="709"/>
        <v>6.5517835758176698E-3</v>
      </c>
      <c r="AA1599" s="22">
        <f t="shared" si="701"/>
        <v>0.1159499527457538</v>
      </c>
      <c r="AB1599" s="44">
        <f t="shared" si="702"/>
        <v>16.038149262594807</v>
      </c>
      <c r="AC1599" s="44">
        <f t="shared" si="703"/>
        <v>2.021704440914577</v>
      </c>
      <c r="AD1599" s="44">
        <f t="shared" si="704"/>
        <v>8.8165021786796736</v>
      </c>
      <c r="AE1599" s="44">
        <f t="shared" si="713"/>
        <v>2.0217044409145766</v>
      </c>
      <c r="AF1599" s="44">
        <f t="shared" si="714"/>
        <v>6.792742632030663</v>
      </c>
      <c r="AG1599" s="44">
        <f t="shared" si="715"/>
        <v>2.0551057344337432E-3</v>
      </c>
      <c r="AH1599" s="45">
        <f>AD1599+AB1599+SUM($AA$1557:AA1599)</f>
        <v>28.516488328400818</v>
      </c>
      <c r="AI1599" s="45">
        <f>AD1599+AB1599+SUM($AA$1595:AA1599)+$AI$1595-$AH$1595</f>
        <v>51.187931863672041</v>
      </c>
      <c r="AJ1599" s="1">
        <f>LINEST(AI1596:AI1599,F1596:F1599,TRUE,TRUE)</f>
        <v>5.3389414108956168E-3</v>
      </c>
      <c r="AK1599" s="1">
        <f>AJ1599/Z1599</f>
        <v>0.8148836647476273</v>
      </c>
    </row>
    <row r="1600" spans="4:37" ht="14.4" x14ac:dyDescent="0.3">
      <c r="D1600" s="16" t="s">
        <v>410</v>
      </c>
      <c r="E1600" s="28">
        <v>42642.458333333336</v>
      </c>
      <c r="F1600" s="86">
        <f t="shared" si="705"/>
        <v>2758.8076388888949</v>
      </c>
      <c r="N1600" s="42">
        <v>7.05</v>
      </c>
      <c r="V1600" s="43"/>
      <c r="W1600" s="43"/>
      <c r="X1600" s="43"/>
      <c r="Y1600" s="22"/>
      <c r="Z1600" s="22"/>
      <c r="AA1600" s="22"/>
      <c r="AB1600" s="44"/>
      <c r="AC1600" s="44"/>
      <c r="AD1600" s="44"/>
      <c r="AE1600" s="44"/>
      <c r="AF1600" s="44"/>
      <c r="AG1600" s="44"/>
      <c r="AH1600" s="45"/>
      <c r="AI1600" s="45"/>
    </row>
    <row r="1601" spans="4:35" ht="14.4" x14ac:dyDescent="0.3">
      <c r="E1601" s="28">
        <v>42760.647222222222</v>
      </c>
      <c r="F1601" s="86">
        <f t="shared" si="705"/>
        <v>2876.996527777781</v>
      </c>
      <c r="G1601" s="10">
        <v>20935</v>
      </c>
      <c r="H1601" s="10">
        <v>449.7</v>
      </c>
      <c r="J1601" s="10">
        <v>20</v>
      </c>
      <c r="K1601" s="17">
        <v>5</v>
      </c>
      <c r="L1601" s="17">
        <v>1052</v>
      </c>
      <c r="N1601" s="42">
        <v>7.05</v>
      </c>
      <c r="V1601" s="43"/>
      <c r="W1601" s="43"/>
      <c r="X1601" s="43"/>
      <c r="Y1601" s="22"/>
      <c r="Z1601" s="22"/>
      <c r="AA1601" s="22"/>
      <c r="AB1601" s="44"/>
      <c r="AC1601" s="44"/>
      <c r="AD1601" s="44"/>
      <c r="AE1601" s="44"/>
      <c r="AF1601" s="44"/>
      <c r="AG1601" s="44"/>
      <c r="AH1601" s="45"/>
      <c r="AI1601" s="45"/>
    </row>
    <row r="1602" spans="4:35" ht="14.4" x14ac:dyDescent="0.3">
      <c r="D1602" s="19" t="s">
        <v>164</v>
      </c>
      <c r="E1602" s="28">
        <v>42828.460416666669</v>
      </c>
      <c r="F1602" s="86">
        <f t="shared" si="705"/>
        <v>2944.8097222222277</v>
      </c>
      <c r="G1602" s="10">
        <v>18367</v>
      </c>
      <c r="H1602" s="10">
        <v>790.6</v>
      </c>
      <c r="J1602" s="10">
        <v>23</v>
      </c>
      <c r="K1602" s="17">
        <v>5</v>
      </c>
      <c r="L1602" s="17">
        <v>1085</v>
      </c>
      <c r="N1602" s="42">
        <v>7.05</v>
      </c>
      <c r="V1602" s="43"/>
      <c r="W1602" s="43"/>
      <c r="X1602" s="43"/>
      <c r="Y1602" s="22"/>
      <c r="Z1602" s="22"/>
      <c r="AA1602" s="22"/>
      <c r="AB1602" s="44"/>
      <c r="AC1602" s="44"/>
      <c r="AD1602" s="44"/>
      <c r="AE1602" s="44"/>
      <c r="AF1602" s="44"/>
      <c r="AG1602" s="44"/>
      <c r="AH1602" s="45"/>
      <c r="AI1602" s="45"/>
    </row>
    <row r="1603" spans="4:35" ht="14.4" x14ac:dyDescent="0.3">
      <c r="D1603" s="19"/>
      <c r="E1603" s="28">
        <v>42828.616666666669</v>
      </c>
      <c r="F1603" s="86">
        <f t="shared" si="705"/>
        <v>2944.9659722222277</v>
      </c>
      <c r="G1603" s="10">
        <v>4815</v>
      </c>
      <c r="H1603" s="10">
        <v>5.9</v>
      </c>
      <c r="J1603" s="10">
        <v>52</v>
      </c>
      <c r="L1603" s="17">
        <v>1045</v>
      </c>
      <c r="N1603" s="42">
        <v>7.05</v>
      </c>
      <c r="V1603" s="43"/>
      <c r="W1603" s="43"/>
      <c r="X1603" s="43"/>
      <c r="Y1603" s="22"/>
      <c r="Z1603" s="22"/>
      <c r="AA1603" s="22"/>
      <c r="AB1603" s="44"/>
      <c r="AC1603" s="44"/>
      <c r="AD1603" s="44"/>
      <c r="AE1603" s="44"/>
      <c r="AF1603" s="44"/>
      <c r="AG1603" s="44"/>
      <c r="AH1603" s="45"/>
      <c r="AI1603" s="45"/>
    </row>
    <row r="1604" spans="4:35" ht="14.4" x14ac:dyDescent="0.3">
      <c r="E1604" s="28">
        <v>42969.470138888886</v>
      </c>
      <c r="F1604" s="86">
        <f t="shared" si="705"/>
        <v>3085.8194444444453</v>
      </c>
      <c r="G1604" s="10">
        <v>12745</v>
      </c>
      <c r="H1604" s="10">
        <v>1102</v>
      </c>
      <c r="J1604" s="10">
        <v>20</v>
      </c>
      <c r="L1604" s="17">
        <v>1045</v>
      </c>
      <c r="V1604" s="43"/>
      <c r="W1604" s="43"/>
      <c r="X1604" s="43"/>
      <c r="Y1604" s="22"/>
      <c r="Z1604" s="22"/>
      <c r="AA1604" s="22"/>
      <c r="AB1604" s="44"/>
      <c r="AC1604" s="44"/>
      <c r="AD1604" s="44"/>
      <c r="AE1604" s="44"/>
      <c r="AF1604" s="44"/>
      <c r="AG1604" s="44"/>
      <c r="AH1604" s="45"/>
      <c r="AI1604" s="45"/>
    </row>
    <row r="1605" spans="4:35" ht="14.4" x14ac:dyDescent="0.3">
      <c r="E1605" s="28">
        <v>43055.595833333333</v>
      </c>
      <c r="F1605" s="86">
        <f t="shared" si="705"/>
        <v>3171.945138888892</v>
      </c>
      <c r="G1605" s="10">
        <v>13829</v>
      </c>
      <c r="H1605" s="10">
        <v>2039</v>
      </c>
      <c r="J1605" s="10">
        <v>35</v>
      </c>
      <c r="L1605" s="17">
        <v>1048</v>
      </c>
      <c r="V1605" s="43"/>
      <c r="W1605" s="43"/>
      <c r="X1605" s="43"/>
      <c r="Y1605" s="22"/>
      <c r="Z1605" s="22"/>
      <c r="AA1605" s="22"/>
      <c r="AB1605" s="44"/>
      <c r="AC1605" s="44"/>
      <c r="AD1605" s="44"/>
      <c r="AE1605" s="44"/>
      <c r="AF1605" s="44"/>
      <c r="AG1605" s="44"/>
      <c r="AH1605" s="45"/>
      <c r="AI1605" s="45"/>
    </row>
    <row r="1606" spans="4:35" ht="14.4" x14ac:dyDescent="0.3">
      <c r="E1606" s="28">
        <v>43122.492361111108</v>
      </c>
      <c r="G1606" s="10">
        <v>14081.7</v>
      </c>
      <c r="H1606" s="10">
        <v>3085.58</v>
      </c>
      <c r="J1606" s="10">
        <v>82</v>
      </c>
      <c r="L1606" s="17">
        <v>1017</v>
      </c>
      <c r="V1606" s="43"/>
      <c r="W1606" s="43"/>
      <c r="X1606" s="43"/>
      <c r="Y1606" s="22"/>
      <c r="Z1606" s="22"/>
      <c r="AA1606" s="22"/>
      <c r="AB1606" s="44"/>
      <c r="AC1606" s="44"/>
      <c r="AD1606" s="44"/>
      <c r="AE1606" s="44"/>
      <c r="AF1606" s="44"/>
      <c r="AG1606" s="44"/>
      <c r="AH1606" s="45"/>
      <c r="AI1606" s="45"/>
    </row>
    <row r="1607" spans="4:35" ht="14.4" x14ac:dyDescent="0.3">
      <c r="E1607" s="28"/>
      <c r="V1607" s="43"/>
      <c r="W1607" s="43"/>
      <c r="X1607" s="43"/>
      <c r="Y1607" s="22"/>
      <c r="Z1607" s="22"/>
      <c r="AA1607" s="22"/>
      <c r="AB1607" s="44"/>
      <c r="AC1607" s="44"/>
      <c r="AD1607" s="44"/>
      <c r="AE1607" s="44"/>
      <c r="AF1607" s="44"/>
      <c r="AG1607" s="44"/>
      <c r="AH1607" s="45"/>
      <c r="AI1607" s="45"/>
    </row>
    <row r="1608" spans="4:35" ht="14.4" x14ac:dyDescent="0.3">
      <c r="E1608" s="28"/>
      <c r="V1608" s="43"/>
      <c r="W1608" s="43"/>
      <c r="X1608" s="43"/>
      <c r="Y1608" s="22"/>
      <c r="Z1608" s="22"/>
      <c r="AA1608" s="22"/>
      <c r="AB1608" s="44"/>
      <c r="AC1608" s="44"/>
      <c r="AD1608" s="44"/>
      <c r="AE1608" s="44"/>
      <c r="AF1608" s="44"/>
      <c r="AG1608" s="44"/>
      <c r="AH1608" s="45"/>
      <c r="AI1608" s="45"/>
    </row>
    <row r="1609" spans="4:35" ht="14.4" thickBot="1" x14ac:dyDescent="0.3">
      <c r="D1609" s="87"/>
      <c r="E1609" s="89">
        <f>E1610-1</f>
        <v>39883.652777777781</v>
      </c>
      <c r="F1609" s="86"/>
      <c r="G1609" s="86"/>
      <c r="H1609" s="86"/>
      <c r="I1609" s="86"/>
      <c r="J1609" s="86"/>
      <c r="K1609" s="86"/>
      <c r="L1609" s="86"/>
      <c r="M1609" s="86"/>
      <c r="N1609" s="86"/>
      <c r="O1609" s="90"/>
      <c r="P1609" s="90"/>
      <c r="Q1609" s="90"/>
      <c r="R1609" s="87"/>
      <c r="S1609" s="87"/>
    </row>
    <row r="1610" spans="4:35" ht="15" thickBot="1" x14ac:dyDescent="0.35">
      <c r="D1610" s="87" t="s">
        <v>111</v>
      </c>
      <c r="E1610" s="89">
        <v>39884.652777777781</v>
      </c>
      <c r="F1610" s="86">
        <f>E1610-E$1609</f>
        <v>1</v>
      </c>
      <c r="G1610" s="86">
        <v>1734</v>
      </c>
      <c r="H1610" s="86">
        <v>0.72399999999999998</v>
      </c>
      <c r="I1610" s="86"/>
      <c r="J1610" s="86">
        <v>858</v>
      </c>
      <c r="K1610" s="86"/>
      <c r="L1610" s="79">
        <v>1037</v>
      </c>
      <c r="M1610" s="86"/>
      <c r="N1610" s="42">
        <v>7.05</v>
      </c>
      <c r="O1610" s="95">
        <v>87.87</v>
      </c>
      <c r="P1610" s="94">
        <v>22.34</v>
      </c>
      <c r="Q1610" s="93">
        <f>P1610-(P1610/100*R1610)</f>
        <v>12.360878578479763</v>
      </c>
      <c r="R1610" s="88">
        <v>44.669299111549854</v>
      </c>
      <c r="S1610" s="85">
        <f>R1610*P1610/100</f>
        <v>9.9791214215202384</v>
      </c>
      <c r="T1610" s="40">
        <f>Q1610/$A$18+S1610</f>
        <v>15.129487495886806</v>
      </c>
      <c r="U1610" s="40">
        <f>$A$16-T1610</f>
        <v>101.87051250411319</v>
      </c>
      <c r="V1610" s="43">
        <f t="shared" ref="V1610:V1652" si="716">($A$15*L1610/1000/$A$13*H1610)/$Q$1610</f>
        <v>1.9767516462088838E-6</v>
      </c>
      <c r="W1610" s="43">
        <f t="shared" ref="W1610:W1652" si="717">($U$1610*L1610/1000/$A$13*H1610)/$Q$1610</f>
        <v>2.6849693772353116E-4</v>
      </c>
      <c r="X1610" s="43">
        <f t="shared" ref="X1610:X1652" si="718">($A$46*$S$1610*H1610*L1610/1000000)/$Q$1610</f>
        <v>1.3258686890005321E-6</v>
      </c>
      <c r="Y1610" s="22">
        <f>X1610+W1610+SUM($V$1610:V1610)</f>
        <v>2.7179955805874058E-4</v>
      </c>
      <c r="Z1610" s="22"/>
      <c r="AA1610" s="22">
        <f t="shared" ref="AA1610:AA1652" si="719">($A$15*L1610/1000/$A$13*G1610)/$Q$1610</f>
        <v>4.7343747990693432E-3</v>
      </c>
      <c r="AB1610" s="44">
        <f t="shared" ref="AB1610:AB1652" si="720">($U$1610*L1610/1000/$A$13*G1610)/$Q$1610</f>
        <v>0.64305758289033577</v>
      </c>
      <c r="AC1610" s="44">
        <f t="shared" ref="AC1610:AC1652" si="721">($A$14*$S$1610/1000*G1610/1000000*L1610/1000*1000000)/$Q$1610</f>
        <v>9.41846669712436E-2</v>
      </c>
      <c r="AD1610" s="44">
        <f t="shared" ref="AD1610:AD1652" si="722">($A$14*((L1610/1000)*G1610/10^6)*(1+($A$28/(10^-N1610))+(($A$28*$A$29)/(10^-N1610)^2))*1000000)*$S$1610/1000/$Q$1610</f>
        <v>0.41073230327106686</v>
      </c>
      <c r="AE1610" s="44">
        <f>AD1610/(1+($A$28/(10^-N1610))+(($A$28*$A$29)/(10^-N1610)^2))*1</f>
        <v>9.4184666971243586E-2</v>
      </c>
      <c r="AF1610" s="44">
        <f>AD1610/(1+($A$28/(10^-N1610))+(($A$28*$A$29)/(10^-N1610)^2))*($A$28/(10^-N1610))</f>
        <v>0.31645189557468506</v>
      </c>
      <c r="AG1610" s="44">
        <f>AD1610/(1+($A$28/(10^-N1610))+(($A$28*$A$29)/(10^-N1610)^2))*(($A$28*$A$29)/(10^-N1610)^2)</f>
        <v>9.5740725138226851E-5</v>
      </c>
      <c r="AH1610" s="45">
        <f>AD1610+AB1610+SUM($AA$1610:AA1610)</f>
        <v>1.0585242609604719</v>
      </c>
      <c r="AI1610" s="45">
        <f>AD1610+AB1610+SUM($AA$1610:AA1610)</f>
        <v>1.0585242609604719</v>
      </c>
    </row>
    <row r="1611" spans="4:35" ht="14.4" x14ac:dyDescent="0.3">
      <c r="D1611" s="87"/>
      <c r="E1611" s="89">
        <v>39891.647916666669</v>
      </c>
      <c r="F1611" s="86">
        <f t="shared" ref="F1611:F1658" si="723">E1611-E$1609</f>
        <v>7.9951388888875954</v>
      </c>
      <c r="G1611" s="86">
        <v>3169</v>
      </c>
      <c r="H1611" s="86">
        <v>0.84699999999999998</v>
      </c>
      <c r="I1611" s="86"/>
      <c r="J1611" s="86">
        <v>1086</v>
      </c>
      <c r="K1611" s="86"/>
      <c r="L1611" s="79">
        <v>1037</v>
      </c>
      <c r="M1611" s="86"/>
      <c r="N1611" s="42">
        <v>7.05</v>
      </c>
      <c r="O1611" s="90"/>
      <c r="P1611" s="90"/>
      <c r="Q1611" s="90"/>
      <c r="R1611" s="88"/>
      <c r="S1611" s="87"/>
      <c r="V1611" s="43">
        <f t="shared" si="716"/>
        <v>2.3125810004681278E-6</v>
      </c>
      <c r="W1611" s="43">
        <f t="shared" si="717"/>
        <v>3.141117489666173E-4</v>
      </c>
      <c r="X1611" s="43">
        <f t="shared" si="718"/>
        <v>1.5511198613031084E-6</v>
      </c>
      <c r="Y1611" s="22">
        <f>X1611+W1611+SUM($V$1610:V1611)</f>
        <v>3.199522014745974E-4</v>
      </c>
      <c r="Z1611" s="22"/>
      <c r="AA1611" s="22">
        <f t="shared" si="719"/>
        <v>8.6523839320938583E-3</v>
      </c>
      <c r="AB1611" s="44">
        <f t="shared" si="720"/>
        <v>1.1752303807263402</v>
      </c>
      <c r="AC1611" s="44">
        <f t="shared" si="721"/>
        <v>0.17212872527789555</v>
      </c>
      <c r="AD1611" s="44">
        <f t="shared" si="722"/>
        <v>0.75064052425952188</v>
      </c>
      <c r="AE1611" s="44">
        <f t="shared" ref="AE1611:AE1649" si="724">AD1611/(1+($A$28/(10^-N1611))+(($A$28*$A$29)/(10^-N1611)^2))*1</f>
        <v>0.17212872527789558</v>
      </c>
      <c r="AF1611" s="44">
        <f t="shared" ref="AF1611:AF1649" si="725">AD1611/(1+($A$28/(10^-N1611))+(($A$28*$A$29)/(10^-N1611)^2))*($A$28/(10^-N1611))</f>
        <v>0.57833682645684947</v>
      </c>
      <c r="AG1611" s="44">
        <f t="shared" ref="AG1611:AG1649" si="726">AD1611/(1+($A$28/(10^-N1611))+(($A$28*$A$29)/(10^-N1611)^2))*(($A$28*$A$29)/(10^-N1611)^2)</f>
        <v>1.7497252477684019E-4</v>
      </c>
      <c r="AH1611" s="45">
        <f>AD1611+AB1611+SUM($AA$1610:AA1611)</f>
        <v>1.9392576637170251</v>
      </c>
      <c r="AI1611" s="45">
        <f>AD1611+AB1611+SUM($AA$1610:AA1611)</f>
        <v>1.9392576637170251</v>
      </c>
    </row>
    <row r="1612" spans="4:35" ht="14.4" x14ac:dyDescent="0.3">
      <c r="D1612" s="87"/>
      <c r="E1612" s="89">
        <v>39898.495138888888</v>
      </c>
      <c r="F1612" s="86">
        <f t="shared" si="723"/>
        <v>14.842361111106584</v>
      </c>
      <c r="G1612" s="86">
        <v>4744</v>
      </c>
      <c r="H1612" s="86">
        <v>1.82</v>
      </c>
      <c r="I1612" s="86"/>
      <c r="J1612" s="86">
        <v>1302</v>
      </c>
      <c r="K1612" s="86"/>
      <c r="L1612" s="79">
        <v>1037</v>
      </c>
      <c r="M1612" s="86"/>
      <c r="N1612" s="42">
        <v>7.05</v>
      </c>
      <c r="O1612" s="90"/>
      <c r="P1612" s="90"/>
      <c r="Q1612" s="90"/>
      <c r="R1612" s="87"/>
      <c r="S1612" s="87"/>
      <c r="V1612" s="43">
        <f t="shared" si="716"/>
        <v>4.9691823150554816E-6</v>
      </c>
      <c r="W1612" s="43">
        <f t="shared" si="717"/>
        <v>6.7495086554810325E-4</v>
      </c>
      <c r="X1612" s="43">
        <f t="shared" si="718"/>
        <v>3.3329848259405636E-6</v>
      </c>
      <c r="Y1612" s="22">
        <f>X1612+W1612+SUM($V$1610:V1612)</f>
        <v>6.8754236533577625E-4</v>
      </c>
      <c r="Z1612" s="22"/>
      <c r="AA1612" s="22">
        <f t="shared" si="719"/>
        <v>1.2952637858584177E-2</v>
      </c>
      <c r="AB1612" s="44">
        <f t="shared" si="720"/>
        <v>1.759322475912199</v>
      </c>
      <c r="AC1612" s="44">
        <f t="shared" si="721"/>
        <v>0.25767708195592826</v>
      </c>
      <c r="AD1612" s="44">
        <f t="shared" si="722"/>
        <v>1.123710522905387</v>
      </c>
      <c r="AE1612" s="44">
        <f t="shared" si="724"/>
        <v>0.2576770819559282</v>
      </c>
      <c r="AF1612" s="44">
        <f t="shared" si="725"/>
        <v>0.86577150669337111</v>
      </c>
      <c r="AG1612" s="44">
        <f t="shared" si="726"/>
        <v>2.619342560875133E-4</v>
      </c>
      <c r="AH1612" s="45">
        <f>AD1612+AB1612+SUM($AA$1610:AA1612)</f>
        <v>2.9093723954073334</v>
      </c>
      <c r="AI1612" s="45">
        <f>AD1612+AB1612+SUM($AA$1610:AA1612)</f>
        <v>2.9093723954073334</v>
      </c>
    </row>
    <row r="1613" spans="4:35" ht="14.4" x14ac:dyDescent="0.3">
      <c r="D1613" s="87"/>
      <c r="E1613" s="89">
        <v>39914.482638888891</v>
      </c>
      <c r="F1613" s="86">
        <f t="shared" si="723"/>
        <v>30.829861111109494</v>
      </c>
      <c r="G1613" s="86">
        <v>6522</v>
      </c>
      <c r="H1613" s="86">
        <v>1.41</v>
      </c>
      <c r="I1613" s="86"/>
      <c r="J1613" s="86">
        <v>1660</v>
      </c>
      <c r="K1613" s="86"/>
      <c r="L1613" s="79">
        <v>1037</v>
      </c>
      <c r="M1613" s="86"/>
      <c r="N1613" s="42">
        <v>7.05</v>
      </c>
      <c r="O1613" s="90"/>
      <c r="P1613" s="90"/>
      <c r="Q1613" s="90"/>
      <c r="R1613" s="87"/>
      <c r="S1613" s="87"/>
      <c r="V1613" s="43">
        <f t="shared" si="716"/>
        <v>3.8497511341913345E-6</v>
      </c>
      <c r="W1613" s="43">
        <f t="shared" si="717"/>
        <v>5.2290149473781624E-4</v>
      </c>
      <c r="X1613" s="43">
        <f t="shared" si="718"/>
        <v>2.5821475849319747E-6</v>
      </c>
      <c r="Y1613" s="22">
        <f>X1613+W1613+SUM($V$1610:V1613)</f>
        <v>5.3859190841867204E-4</v>
      </c>
      <c r="Z1613" s="1">
        <f t="shared" ref="Z1613:Z1652" si="727">LINEST(Y1610:Y1613,E1610:E1613,TRUE,TRUE)</f>
        <v>9.8135119166427741E-6</v>
      </c>
      <c r="AA1613" s="22">
        <f t="shared" si="719"/>
        <v>1.7807146735599917E-2</v>
      </c>
      <c r="AB1613" s="44">
        <f t="shared" si="720"/>
        <v>2.4186975522553458</v>
      </c>
      <c r="AC1613" s="44">
        <f t="shared" si="721"/>
        <v>0.35425167127246288</v>
      </c>
      <c r="AD1613" s="44">
        <f t="shared" si="722"/>
        <v>1.5448650991544972</v>
      </c>
      <c r="AE1613" s="44">
        <f t="shared" si="724"/>
        <v>0.35425167127246288</v>
      </c>
      <c r="AF1613" s="44">
        <f t="shared" si="725"/>
        <v>1.1902533234937114</v>
      </c>
      <c r="AG1613" s="44">
        <f t="shared" si="726"/>
        <v>3.6010438832267326E-4</v>
      </c>
      <c r="AH1613" s="45">
        <f>AD1613+AB1613+SUM($AA$1610:AA1613)</f>
        <v>4.0077091947351899</v>
      </c>
      <c r="AI1613" s="45">
        <f>AD1613+AB1613+SUM($AA$1610:AA1613)</f>
        <v>4.0077091947351899</v>
      </c>
    </row>
    <row r="1614" spans="4:35" ht="14.4" x14ac:dyDescent="0.3">
      <c r="D1614" s="92"/>
      <c r="E1614" s="89">
        <v>39921.67083333333</v>
      </c>
      <c r="F1614" s="86">
        <f t="shared" si="723"/>
        <v>38.018055555548926</v>
      </c>
      <c r="G1614" s="86">
        <v>8957</v>
      </c>
      <c r="H1614" s="86">
        <v>0.98</v>
      </c>
      <c r="I1614" s="86"/>
      <c r="J1614" s="86">
        <v>1860</v>
      </c>
      <c r="K1614" s="86"/>
      <c r="L1614" s="79">
        <v>1037</v>
      </c>
      <c r="M1614" s="86"/>
      <c r="N1614" s="42">
        <v>7.05</v>
      </c>
      <c r="O1614" s="90"/>
      <c r="P1614" s="90"/>
      <c r="Q1614" s="90"/>
      <c r="R1614" s="87"/>
      <c r="S1614" s="87"/>
      <c r="V1614" s="43">
        <f t="shared" si="716"/>
        <v>2.6757135542606438E-6</v>
      </c>
      <c r="W1614" s="43">
        <f t="shared" si="717"/>
        <v>3.6343508144897864E-4</v>
      </c>
      <c r="X1614" s="43">
        <f t="shared" si="718"/>
        <v>1.7946841370449189E-6</v>
      </c>
      <c r="Y1614" s="22">
        <f>X1614+W1614+SUM($V$1610:V1614)</f>
        <v>3.8101374523620806E-4</v>
      </c>
      <c r="Z1614" s="1">
        <f t="shared" si="727"/>
        <v>-5.5109339845047942E-7</v>
      </c>
      <c r="AA1614" s="22">
        <f t="shared" si="719"/>
        <v>2.4455475821951619E-2</v>
      </c>
      <c r="AB1614" s="44">
        <f t="shared" si="720"/>
        <v>3.3217224740188795</v>
      </c>
      <c r="AC1614" s="44">
        <f t="shared" si="721"/>
        <v>0.48651214651754826</v>
      </c>
      <c r="AD1614" s="44">
        <f t="shared" si="722"/>
        <v>2.1216431605530248</v>
      </c>
      <c r="AE1614" s="44">
        <f t="shared" si="724"/>
        <v>0.48651214651754821</v>
      </c>
      <c r="AF1614" s="44">
        <f t="shared" si="725"/>
        <v>1.6346364640498576</v>
      </c>
      <c r="AG1614" s="44">
        <f t="shared" si="726"/>
        <v>4.9454998561885676E-4</v>
      </c>
      <c r="AH1614" s="45">
        <f>AD1614+AB1614+SUM($AA$1610:AA1614)</f>
        <v>5.5119676537192035</v>
      </c>
      <c r="AI1614" s="45">
        <f>AD1614+AB1614+SUM($AA$1610:AA1614)</f>
        <v>5.5119676537192035</v>
      </c>
    </row>
    <row r="1615" spans="4:35" ht="14.4" x14ac:dyDescent="0.3">
      <c r="D1615" s="83"/>
      <c r="E1615" s="89">
        <v>39941.493750000001</v>
      </c>
      <c r="F1615" s="86">
        <f t="shared" si="723"/>
        <v>57.840972222220444</v>
      </c>
      <c r="G1615" s="86">
        <v>10687</v>
      </c>
      <c r="H1615" s="86">
        <v>4.2699999999999996</v>
      </c>
      <c r="I1615" s="86"/>
      <c r="J1615" s="86">
        <v>322</v>
      </c>
      <c r="K1615" s="86"/>
      <c r="L1615" s="79">
        <v>1037</v>
      </c>
      <c r="M1615" s="86"/>
      <c r="N1615" s="42">
        <v>7.05</v>
      </c>
      <c r="O1615" s="90"/>
      <c r="P1615" s="90"/>
      <c r="Q1615" s="90"/>
      <c r="R1615" s="87"/>
      <c r="S1615" s="87"/>
      <c r="V1615" s="43">
        <f t="shared" si="716"/>
        <v>1.1658466200707088E-5</v>
      </c>
      <c r="W1615" s="43">
        <f t="shared" si="717"/>
        <v>1.5835385691705499E-3</v>
      </c>
      <c r="X1615" s="43">
        <f t="shared" si="718"/>
        <v>7.8196951685528602E-6</v>
      </c>
      <c r="Y1615" s="22">
        <f>X1615+W1615+SUM($V$1610:V1615)</f>
        <v>1.6188007101899942E-3</v>
      </c>
      <c r="Z1615" s="1">
        <f t="shared" si="727"/>
        <v>2.1788008877657749E-5</v>
      </c>
      <c r="AA1615" s="22">
        <f t="shared" si="719"/>
        <v>2.9178929341207655E-2</v>
      </c>
      <c r="AB1615" s="44">
        <f t="shared" si="720"/>
        <v>3.9632966484135053</v>
      </c>
      <c r="AC1615" s="44">
        <f t="shared" si="721"/>
        <v>0.58047954782103828</v>
      </c>
      <c r="AD1615" s="44">
        <f t="shared" si="722"/>
        <v>2.5314279844624514</v>
      </c>
      <c r="AE1615" s="44">
        <f t="shared" si="724"/>
        <v>0.58047954782103806</v>
      </c>
      <c r="AF1615" s="44">
        <f t="shared" si="725"/>
        <v>1.9503583667858468</v>
      </c>
      <c r="AG1615" s="44">
        <f t="shared" si="726"/>
        <v>5.9006985556645333E-4</v>
      </c>
      <c r="AH1615" s="45">
        <f>AD1615+AB1615+SUM($AA$1610:AA1615)</f>
        <v>6.5925055813644633</v>
      </c>
      <c r="AI1615" s="45">
        <f>AD1615+AB1615+SUM($AA$1610:AA1615)</f>
        <v>6.5925055813644633</v>
      </c>
    </row>
    <row r="1616" spans="4:35" ht="14.4" x14ac:dyDescent="0.3">
      <c r="D1616" s="83"/>
      <c r="E1616" s="89">
        <v>39960.45416666667</v>
      </c>
      <c r="F1616" s="86">
        <f t="shared" si="723"/>
        <v>76.801388888889051</v>
      </c>
      <c r="G1616" s="86">
        <v>12196.3</v>
      </c>
      <c r="H1616" s="86">
        <v>2.9</v>
      </c>
      <c r="I1616" s="86"/>
      <c r="J1616" s="86">
        <v>683</v>
      </c>
      <c r="K1616" s="86"/>
      <c r="L1616" s="79">
        <v>1037</v>
      </c>
      <c r="M1616" s="86"/>
      <c r="N1616" s="42">
        <v>7.05</v>
      </c>
      <c r="O1616" s="90"/>
      <c r="P1616" s="90"/>
      <c r="Q1616" s="90"/>
      <c r="R1616" s="87"/>
      <c r="S1616" s="87"/>
      <c r="V1616" s="43">
        <f t="shared" si="716"/>
        <v>7.9179278646488436E-6</v>
      </c>
      <c r="W1616" s="43">
        <f t="shared" si="717"/>
        <v>1.0754711593898348E-3</v>
      </c>
      <c r="X1616" s="43">
        <f t="shared" si="718"/>
        <v>5.3107999973778207E-6</v>
      </c>
      <c r="Y1616" s="22">
        <f>X1616+W1616+SUM($V$1610:V1616)</f>
        <v>1.1161423331027532E-3</v>
      </c>
      <c r="Z1616" s="1">
        <f t="shared" si="727"/>
        <v>1.9046367354575684E-5</v>
      </c>
      <c r="AA1616" s="22">
        <f t="shared" si="719"/>
        <v>3.3299801246764377E-2</v>
      </c>
      <c r="AB1616" s="44">
        <f t="shared" si="720"/>
        <v>4.5230237590573248</v>
      </c>
      <c r="AC1616" s="44">
        <f t="shared" si="721"/>
        <v>0.66245931590621576</v>
      </c>
      <c r="AD1616" s="44">
        <f t="shared" si="722"/>
        <v>2.8889356345933757</v>
      </c>
      <c r="AE1616" s="44">
        <f t="shared" si="724"/>
        <v>0.66245931590621587</v>
      </c>
      <c r="AF1616" s="44">
        <f t="shared" si="725"/>
        <v>2.2258029146467888</v>
      </c>
      <c r="AG1616" s="44">
        <f t="shared" si="726"/>
        <v>6.734040403710244E-4</v>
      </c>
      <c r="AH1616" s="45">
        <f>AD1616+AB1616+SUM($AA$1610:AA1616)</f>
        <v>7.543040143385972</v>
      </c>
      <c r="AI1616" s="45">
        <f>AD1616+AB1616+SUM($AA$1610:AA1616)</f>
        <v>7.543040143385972</v>
      </c>
    </row>
    <row r="1617" spans="4:35" ht="14.4" x14ac:dyDescent="0.3">
      <c r="D1617" s="83"/>
      <c r="E1617" s="89">
        <v>39974.556944444441</v>
      </c>
      <c r="F1617" s="86">
        <f t="shared" si="723"/>
        <v>90.904166666659876</v>
      </c>
      <c r="G1617" s="86">
        <v>12161.6</v>
      </c>
      <c r="H1617" s="86">
        <v>3.07</v>
      </c>
      <c r="I1617" s="86"/>
      <c r="J1617" s="86">
        <v>891</v>
      </c>
      <c r="K1617" s="86"/>
      <c r="L1617" s="79">
        <v>1037</v>
      </c>
      <c r="M1617" s="86"/>
      <c r="N1617" s="42">
        <v>7.05</v>
      </c>
      <c r="O1617" s="90"/>
      <c r="P1617" s="90"/>
      <c r="Q1617" s="90"/>
      <c r="R1617" s="87"/>
      <c r="S1617" s="87"/>
      <c r="V1617" s="43">
        <f t="shared" si="716"/>
        <v>8.3820822567144661E-6</v>
      </c>
      <c r="W1617" s="43">
        <f t="shared" si="717"/>
        <v>1.1385160204575148E-3</v>
      </c>
      <c r="X1617" s="43">
        <f t="shared" si="718"/>
        <v>5.6221227558447963E-6</v>
      </c>
      <c r="Y1617" s="22">
        <f>X1617+W1617+SUM($V$1610:V1617)</f>
        <v>1.1878805991856144E-3</v>
      </c>
      <c r="Z1617" s="1">
        <f t="shared" si="727"/>
        <v>1.1496608491517369E-5</v>
      </c>
      <c r="AA1617" s="22">
        <f t="shared" si="719"/>
        <v>3.3205059144383924E-2</v>
      </c>
      <c r="AB1617" s="44">
        <f t="shared" si="720"/>
        <v>4.5101551903570405</v>
      </c>
      <c r="AC1617" s="44">
        <f t="shared" si="721"/>
        <v>0.66057453623845208</v>
      </c>
      <c r="AD1617" s="44">
        <f t="shared" si="722"/>
        <v>2.8807162511311453</v>
      </c>
      <c r="AE1617" s="44">
        <f t="shared" si="724"/>
        <v>0.66057453623845197</v>
      </c>
      <c r="AF1617" s="44">
        <f t="shared" si="725"/>
        <v>2.2194702267711008</v>
      </c>
      <c r="AG1617" s="44">
        <f t="shared" si="726"/>
        <v>6.7148812159230646E-4</v>
      </c>
      <c r="AH1617" s="45">
        <f>AD1617+AB1617+SUM($AA$1610:AA1617)</f>
        <v>7.5551572503678406</v>
      </c>
      <c r="AI1617" s="45">
        <f>AD1617+AB1617+SUM($AA$1610:AA1617)</f>
        <v>7.5551572503678406</v>
      </c>
    </row>
    <row r="1618" spans="4:35" ht="14.4" x14ac:dyDescent="0.3">
      <c r="D1618" s="83"/>
      <c r="E1618" s="89">
        <v>39993.581250000003</v>
      </c>
      <c r="F1618" s="86">
        <f t="shared" si="723"/>
        <v>109.9284722222219</v>
      </c>
      <c r="G1618" s="86">
        <v>12619</v>
      </c>
      <c r="H1618" s="86">
        <v>0</v>
      </c>
      <c r="I1618" s="86"/>
      <c r="J1618" s="86">
        <v>1327</v>
      </c>
      <c r="K1618" s="86"/>
      <c r="L1618" s="79">
        <v>1037</v>
      </c>
      <c r="M1618" s="86"/>
      <c r="N1618" s="42">
        <v>7.05</v>
      </c>
      <c r="O1618" s="90"/>
      <c r="P1618" s="90"/>
      <c r="Q1618" s="90"/>
      <c r="R1618" s="87"/>
      <c r="S1618" s="87"/>
      <c r="V1618" s="43">
        <f t="shared" si="716"/>
        <v>0</v>
      </c>
      <c r="W1618" s="43">
        <f t="shared" si="717"/>
        <v>0</v>
      </c>
      <c r="X1618" s="43">
        <f t="shared" si="718"/>
        <v>0</v>
      </c>
      <c r="Y1618" s="22">
        <f>X1618+W1618+SUM($V$1610:V1618)</f>
        <v>4.374245597225487E-5</v>
      </c>
      <c r="Z1618" s="1">
        <f t="shared" si="727"/>
        <v>-2.783299598541198E-5</v>
      </c>
      <c r="AA1618" s="22">
        <f t="shared" si="719"/>
        <v>3.445390749103578E-2</v>
      </c>
      <c r="AB1618" s="44">
        <f t="shared" si="720"/>
        <v>4.6797829518414922</v>
      </c>
      <c r="AC1618" s="44">
        <f t="shared" si="721"/>
        <v>0.68541886534609153</v>
      </c>
      <c r="AD1618" s="44">
        <f t="shared" si="722"/>
        <v>2.989060516134713</v>
      </c>
      <c r="AE1618" s="44">
        <f t="shared" si="724"/>
        <v>0.68541886534609153</v>
      </c>
      <c r="AF1618" s="44">
        <f t="shared" si="725"/>
        <v>2.3029449078759803</v>
      </c>
      <c r="AG1618" s="44">
        <f t="shared" si="726"/>
        <v>6.9674291264087919E-4</v>
      </c>
      <c r="AH1618" s="45">
        <f>AD1618+AB1618+SUM($AA$1610:AA1618)</f>
        <v>7.8675831843468957</v>
      </c>
      <c r="AI1618" s="45">
        <f>AD1618+AB1618+SUM($AA$1610:AA1618)</f>
        <v>7.8675831843468957</v>
      </c>
    </row>
    <row r="1619" spans="4:35" ht="14.4" x14ac:dyDescent="0.3">
      <c r="D1619" s="83"/>
      <c r="E1619" s="89">
        <v>40007.634027777778</v>
      </c>
      <c r="F1619" s="86">
        <f t="shared" si="723"/>
        <v>123.98124999999709</v>
      </c>
      <c r="G1619" s="86">
        <v>12769</v>
      </c>
      <c r="H1619" s="86">
        <v>0</v>
      </c>
      <c r="I1619" s="86"/>
      <c r="J1619" s="86">
        <v>202</v>
      </c>
      <c r="K1619" s="86"/>
      <c r="L1619" s="79">
        <v>1037</v>
      </c>
      <c r="M1619" s="86"/>
      <c r="N1619" s="42">
        <v>7.05</v>
      </c>
      <c r="O1619" s="90"/>
      <c r="P1619" s="90"/>
      <c r="Q1619" s="90"/>
      <c r="R1619" s="87"/>
      <c r="S1619" s="87"/>
      <c r="V1619" s="43">
        <f t="shared" si="716"/>
        <v>0</v>
      </c>
      <c r="W1619" s="43">
        <f t="shared" si="717"/>
        <v>0</v>
      </c>
      <c r="X1619" s="43">
        <f t="shared" si="718"/>
        <v>0</v>
      </c>
      <c r="Y1619" s="22">
        <f>X1619+W1619+SUM($V$1610:V1619)</f>
        <v>4.374245597225487E-5</v>
      </c>
      <c r="Z1619" s="1">
        <f t="shared" si="727"/>
        <v>-2.7961398499933917E-5</v>
      </c>
      <c r="AA1619" s="22">
        <f t="shared" si="719"/>
        <v>3.4863455484034862E-2</v>
      </c>
      <c r="AB1619" s="44">
        <f t="shared" si="720"/>
        <v>4.7354107704306214</v>
      </c>
      <c r="AC1619" s="44">
        <f t="shared" si="721"/>
        <v>0.69356632788685668</v>
      </c>
      <c r="AD1619" s="44">
        <f t="shared" si="722"/>
        <v>3.0245909921962246</v>
      </c>
      <c r="AE1619" s="44">
        <f t="shared" si="724"/>
        <v>0.69356632788685668</v>
      </c>
      <c r="AF1619" s="44">
        <f t="shared" si="725"/>
        <v>2.3303196393270782</v>
      </c>
      <c r="AG1619" s="44">
        <f t="shared" si="726"/>
        <v>7.0502498228951487E-4</v>
      </c>
      <c r="AH1619" s="45">
        <f>AD1619+AB1619+SUM($AA$1610:AA1619)</f>
        <v>7.9936049344815716</v>
      </c>
      <c r="AI1619" s="45">
        <f>AD1619+AB1619+SUM($AA$1610:AA1619)</f>
        <v>7.9936049344815716</v>
      </c>
    </row>
    <row r="1620" spans="4:35" ht="14.4" x14ac:dyDescent="0.3">
      <c r="D1620" s="83"/>
      <c r="E1620" s="89">
        <v>40021.495833333334</v>
      </c>
      <c r="F1620" s="86">
        <f t="shared" si="723"/>
        <v>137.84305555555329</v>
      </c>
      <c r="G1620" s="86">
        <v>13207.5</v>
      </c>
      <c r="H1620" s="86">
        <v>2.67</v>
      </c>
      <c r="I1620" s="86"/>
      <c r="J1620" s="86">
        <v>274</v>
      </c>
      <c r="K1620" s="86"/>
      <c r="L1620" s="79">
        <v>1037</v>
      </c>
      <c r="M1620" s="86"/>
      <c r="N1620" s="42">
        <v>7.05</v>
      </c>
      <c r="O1620" s="90"/>
      <c r="P1620" s="90"/>
      <c r="Q1620" s="90"/>
      <c r="R1620" s="87"/>
      <c r="S1620" s="87"/>
      <c r="V1620" s="43">
        <f t="shared" si="716"/>
        <v>7.2899542753835906E-6</v>
      </c>
      <c r="W1620" s="43">
        <f t="shared" si="717"/>
        <v>9.9017517088650312E-4</v>
      </c>
      <c r="X1620" s="43">
        <f t="shared" si="718"/>
        <v>4.889598618275442E-6</v>
      </c>
      <c r="Y1620" s="22">
        <f>X1620+W1620+SUM($V$1610:V1620)</f>
        <v>1.0460971797524171E-3</v>
      </c>
      <c r="Z1620" s="1">
        <f t="shared" si="727"/>
        <v>-5.0519717043534312E-6</v>
      </c>
      <c r="AA1620" s="22">
        <f t="shared" si="719"/>
        <v>3.6060700783568829E-2</v>
      </c>
      <c r="AB1620" s="44">
        <f t="shared" si="720"/>
        <v>4.898029426772843</v>
      </c>
      <c r="AC1620" s="44">
        <f t="shared" si="721"/>
        <v>0.71738407671435955</v>
      </c>
      <c r="AD1620" s="44">
        <f t="shared" si="722"/>
        <v>3.1284584172160415</v>
      </c>
      <c r="AE1620" s="44">
        <f t="shared" si="724"/>
        <v>0.71738407671435966</v>
      </c>
      <c r="AF1620" s="44">
        <f t="shared" si="725"/>
        <v>2.4103451042691191</v>
      </c>
      <c r="AG1620" s="44">
        <f t="shared" si="726"/>
        <v>7.2923623256235931E-4</v>
      </c>
      <c r="AH1620" s="45">
        <f>AD1620+AB1620+SUM($AA$1610:AA1620)</f>
        <v>8.296151716627179</v>
      </c>
      <c r="AI1620" s="45">
        <f>AD1620+AB1620+SUM($AA$1610:AA1620)</f>
        <v>8.296151716627179</v>
      </c>
    </row>
    <row r="1621" spans="4:35" ht="14.4" x14ac:dyDescent="0.3">
      <c r="D1621" s="83"/>
      <c r="E1621" s="89">
        <v>40035.587500000001</v>
      </c>
      <c r="F1621" s="86">
        <f t="shared" si="723"/>
        <v>151.93472222222044</v>
      </c>
      <c r="G1621" s="86">
        <v>13457.5</v>
      </c>
      <c r="H1621" s="86">
        <v>4.6500000000000004</v>
      </c>
      <c r="I1621" s="86"/>
      <c r="J1621" s="86">
        <v>471</v>
      </c>
      <c r="K1621" s="86"/>
      <c r="L1621" s="79">
        <v>1037</v>
      </c>
      <c r="M1621" s="86"/>
      <c r="N1621" s="42">
        <v>7.05</v>
      </c>
      <c r="O1621" s="90"/>
      <c r="P1621" s="90"/>
      <c r="Q1621" s="90"/>
      <c r="R1621" s="87"/>
      <c r="S1621" s="87"/>
      <c r="V1621" s="43">
        <f t="shared" si="716"/>
        <v>1.2695987782971421E-5</v>
      </c>
      <c r="W1621" s="43">
        <f t="shared" si="717"/>
        <v>1.7244623762630114E-3</v>
      </c>
      <c r="X1621" s="43">
        <f t="shared" si="718"/>
        <v>8.5155930992437497E-6</v>
      </c>
      <c r="Y1621" s="22">
        <f>X1621+W1621+SUM($V$1610:V1621)</f>
        <v>1.796706367392865E-3</v>
      </c>
      <c r="Z1621" s="1">
        <f t="shared" si="727"/>
        <v>4.4741442342324571E-5</v>
      </c>
      <c r="AA1621" s="22">
        <f t="shared" si="719"/>
        <v>3.674328077190063E-2</v>
      </c>
      <c r="AB1621" s="44">
        <f t="shared" si="720"/>
        <v>4.9907424577547257</v>
      </c>
      <c r="AC1621" s="44">
        <f t="shared" si="721"/>
        <v>0.73096318094896806</v>
      </c>
      <c r="AD1621" s="44">
        <f t="shared" si="722"/>
        <v>3.1876758773185592</v>
      </c>
      <c r="AE1621" s="44">
        <f t="shared" si="724"/>
        <v>0.73096318094896795</v>
      </c>
      <c r="AF1621" s="44">
        <f t="shared" si="725"/>
        <v>2.4559696566876146</v>
      </c>
      <c r="AG1621" s="44">
        <f t="shared" si="726"/>
        <v>7.4303968197675179E-4</v>
      </c>
      <c r="AH1621" s="45">
        <f>AD1621+AB1621+SUM($AA$1610:AA1621)</f>
        <v>8.4848254884834802</v>
      </c>
      <c r="AI1621" s="45">
        <f>AD1621+AB1621+SUM($AA$1610:AA1621)</f>
        <v>8.4848254884834802</v>
      </c>
    </row>
    <row r="1622" spans="4:35" ht="14.4" x14ac:dyDescent="0.3">
      <c r="D1622" s="87"/>
      <c r="E1622" s="89">
        <v>40049.553472222222</v>
      </c>
      <c r="F1622" s="86">
        <f t="shared" si="723"/>
        <v>165.90069444444089</v>
      </c>
      <c r="G1622" s="86">
        <v>13768</v>
      </c>
      <c r="H1622" s="86">
        <v>3.92</v>
      </c>
      <c r="I1622" s="86"/>
      <c r="J1622" s="86">
        <v>755</v>
      </c>
      <c r="K1622" s="86"/>
      <c r="L1622" s="79">
        <v>1037</v>
      </c>
      <c r="M1622" s="86"/>
      <c r="N1622" s="42">
        <v>7.05</v>
      </c>
      <c r="O1622" s="90"/>
      <c r="P1622" s="90"/>
      <c r="Q1622" s="90"/>
      <c r="R1622" s="87"/>
      <c r="S1622" s="87"/>
      <c r="V1622" s="43">
        <f t="shared" si="716"/>
        <v>1.0702854217042575E-5</v>
      </c>
      <c r="W1622" s="43">
        <f t="shared" si="717"/>
        <v>1.4537403257959146E-3</v>
      </c>
      <c r="X1622" s="43">
        <f t="shared" si="718"/>
        <v>7.1787365481796756E-6</v>
      </c>
      <c r="Y1622" s="22">
        <f>X1622+W1622+SUM($V$1610:V1622)</f>
        <v>1.5353503145917467E-3</v>
      </c>
      <c r="Z1622" s="1">
        <f t="shared" si="727"/>
        <v>3.7344375817631566E-5</v>
      </c>
      <c r="AA1622" s="22">
        <f t="shared" si="719"/>
        <v>3.7591045117408718E-2</v>
      </c>
      <c r="AB1622" s="44">
        <f t="shared" si="720"/>
        <v>5.1058920422342231</v>
      </c>
      <c r="AC1622" s="44">
        <f t="shared" si="721"/>
        <v>0.74782842840835173</v>
      </c>
      <c r="AD1622" s="44">
        <f t="shared" si="722"/>
        <v>3.2612239627658868</v>
      </c>
      <c r="AE1622" s="44">
        <f t="shared" si="724"/>
        <v>0.74782842840835151</v>
      </c>
      <c r="AF1622" s="44">
        <f t="shared" si="725"/>
        <v>2.5126353507913857</v>
      </c>
      <c r="AG1622" s="44">
        <f t="shared" si="726"/>
        <v>7.6018356614942736E-4</v>
      </c>
      <c r="AH1622" s="45">
        <f>AD1622+AB1622+SUM($AA$1610:AA1622)</f>
        <v>8.711114203527714</v>
      </c>
      <c r="AI1622" s="45">
        <f>AD1622+AB1622+SUM($AA$1610:AA1622)</f>
        <v>8.711114203527714</v>
      </c>
    </row>
    <row r="1623" spans="4:35" ht="14.4" x14ac:dyDescent="0.3">
      <c r="D1623" s="87"/>
      <c r="E1623" s="89">
        <v>40063.488888888889</v>
      </c>
      <c r="F1623" s="86">
        <f t="shared" si="723"/>
        <v>179.83611111110804</v>
      </c>
      <c r="G1623" s="86">
        <v>13336.7</v>
      </c>
      <c r="H1623" s="86">
        <v>0</v>
      </c>
      <c r="I1623" s="86"/>
      <c r="J1623" s="86">
        <v>1051</v>
      </c>
      <c r="K1623" s="86"/>
      <c r="L1623" s="79">
        <v>1037</v>
      </c>
      <c r="M1623" s="86"/>
      <c r="N1623" s="42">
        <v>7.05</v>
      </c>
      <c r="O1623" s="83"/>
      <c r="P1623" s="83"/>
      <c r="Q1623" s="83"/>
      <c r="R1623" s="83"/>
      <c r="S1623" s="83"/>
      <c r="V1623" s="43">
        <f t="shared" si="716"/>
        <v>0</v>
      </c>
      <c r="W1623" s="43">
        <f t="shared" si="717"/>
        <v>0</v>
      </c>
      <c r="X1623" s="43">
        <f t="shared" si="718"/>
        <v>0</v>
      </c>
      <c r="Y1623" s="22">
        <f>X1623+W1623+SUM($V$1610:V1623)</f>
        <v>7.4431252247652459E-5</v>
      </c>
      <c r="Z1623" s="1">
        <f t="shared" si="727"/>
        <v>-2.2609675873259435E-5</v>
      </c>
      <c r="AA1623" s="22">
        <f t="shared" si="719"/>
        <v>3.6413458121538705E-2</v>
      </c>
      <c r="AB1623" s="44">
        <f t="shared" si="720"/>
        <v>4.9459435211842795</v>
      </c>
      <c r="AC1623" s="44">
        <f t="shared" si="721"/>
        <v>0.72440175778280536</v>
      </c>
      <c r="AD1623" s="44">
        <f t="shared" si="722"/>
        <v>3.1590620005970229</v>
      </c>
      <c r="AE1623" s="44">
        <f t="shared" si="724"/>
        <v>0.72440175778280524</v>
      </c>
      <c r="AF1623" s="44">
        <f t="shared" si="725"/>
        <v>2.4339238729589976</v>
      </c>
      <c r="AG1623" s="44">
        <f t="shared" si="726"/>
        <v>7.3636985521971737E-4</v>
      </c>
      <c r="AH1623" s="45">
        <f>AD1623+AB1623+SUM($AA$1610:AA1623)</f>
        <v>8.4854171784304455</v>
      </c>
      <c r="AI1623" s="45">
        <f>AD1623+AB1623+SUM($AA$1610:AA1623)</f>
        <v>8.4854171784304455</v>
      </c>
    </row>
    <row r="1624" spans="4:35" ht="14.4" x14ac:dyDescent="0.3">
      <c r="D1624" s="87"/>
      <c r="E1624" s="89">
        <v>40077.466666666667</v>
      </c>
      <c r="F1624" s="86">
        <f t="shared" si="723"/>
        <v>193.81388888888614</v>
      </c>
      <c r="G1624" s="86">
        <v>13504.1</v>
      </c>
      <c r="H1624" s="86">
        <v>3.95</v>
      </c>
      <c r="I1624" s="86"/>
      <c r="J1624" s="86">
        <v>1400</v>
      </c>
      <c r="K1624" s="86"/>
      <c r="L1624" s="79">
        <v>1037</v>
      </c>
      <c r="M1624" s="86"/>
      <c r="N1624" s="42">
        <v>7.05</v>
      </c>
      <c r="O1624" s="83"/>
      <c r="P1624" s="83"/>
      <c r="Q1624" s="83"/>
      <c r="R1624" s="83"/>
      <c r="S1624" s="83"/>
      <c r="V1624" s="43">
        <f t="shared" si="716"/>
        <v>1.0784763815642392E-5</v>
      </c>
      <c r="W1624" s="43">
        <f t="shared" si="717"/>
        <v>1.4648658895137408E-3</v>
      </c>
      <c r="X1624" s="43">
        <f t="shared" si="718"/>
        <v>7.2336758584973779E-6</v>
      </c>
      <c r="Y1624" s="22">
        <f>X1624+W1624+SUM($V$1610:V1624)</f>
        <v>1.5573155814355331E-3</v>
      </c>
      <c r="Z1624" s="1">
        <f t="shared" si="727"/>
        <v>-1.5591767547607415E-5</v>
      </c>
      <c r="AA1624" s="22">
        <f t="shared" si="719"/>
        <v>3.6870513681725677E-2</v>
      </c>
      <c r="AB1624" s="44">
        <f t="shared" si="720"/>
        <v>5.008024166729748</v>
      </c>
      <c r="AC1624" s="44">
        <f t="shared" si="721"/>
        <v>0.73349432597829911</v>
      </c>
      <c r="AD1624" s="44">
        <f t="shared" si="722"/>
        <v>3.1987140118816688</v>
      </c>
      <c r="AE1624" s="44">
        <f t="shared" si="724"/>
        <v>0.733494325978299</v>
      </c>
      <c r="AF1624" s="44">
        <f t="shared" si="725"/>
        <v>2.464474073258422</v>
      </c>
      <c r="AG1624" s="44">
        <f t="shared" si="726"/>
        <v>7.4561264494759467E-4</v>
      </c>
      <c r="AH1624" s="45">
        <f>AD1624+AB1624+SUM($AA$1610:AA1624)</f>
        <v>8.6240203489422846</v>
      </c>
      <c r="AI1624" s="45">
        <f>AD1624+AB1624+SUM($AA$1610:AA1624)</f>
        <v>8.6240203489422846</v>
      </c>
    </row>
    <row r="1625" spans="4:35" ht="14.4" x14ac:dyDescent="0.3">
      <c r="D1625" s="87"/>
      <c r="E1625" s="89">
        <v>40091.463194444441</v>
      </c>
      <c r="F1625" s="86">
        <f t="shared" si="723"/>
        <v>207.81041666665988</v>
      </c>
      <c r="G1625" s="86">
        <v>13454.3</v>
      </c>
      <c r="H1625" s="86">
        <v>4.54</v>
      </c>
      <c r="I1625" s="86"/>
      <c r="J1625" s="86">
        <v>1707</v>
      </c>
      <c r="K1625" s="86"/>
      <c r="L1625" s="79">
        <v>1037</v>
      </c>
      <c r="M1625" s="86"/>
      <c r="N1625" s="42">
        <v>7.05</v>
      </c>
      <c r="O1625" s="83"/>
      <c r="P1625" s="83"/>
      <c r="Q1625" s="83"/>
      <c r="R1625" s="83"/>
      <c r="S1625" s="83"/>
      <c r="V1625" s="43">
        <f t="shared" si="716"/>
        <v>1.2395652588105432E-5</v>
      </c>
      <c r="W1625" s="43">
        <f t="shared" si="717"/>
        <v>1.6836686426309829E-3</v>
      </c>
      <c r="X1625" s="43">
        <f t="shared" si="718"/>
        <v>8.3141489614121753E-6</v>
      </c>
      <c r="Y1625" s="22">
        <f>X1625+W1625+SUM($V$1610:V1625)</f>
        <v>1.7895944602437954E-3</v>
      </c>
      <c r="Z1625" s="1">
        <f t="shared" si="727"/>
        <v>1.610533145613836E-5</v>
      </c>
      <c r="AA1625" s="22">
        <f t="shared" si="719"/>
        <v>3.6734543748049978E-2</v>
      </c>
      <c r="AB1625" s="44">
        <f t="shared" si="720"/>
        <v>4.9895557309581564</v>
      </c>
      <c r="AC1625" s="44">
        <f t="shared" si="721"/>
        <v>0.73078936841476505</v>
      </c>
      <c r="AD1625" s="44">
        <f t="shared" si="722"/>
        <v>3.1869178938292468</v>
      </c>
      <c r="AE1625" s="44">
        <f t="shared" si="724"/>
        <v>0.73078936841476494</v>
      </c>
      <c r="AF1625" s="44">
        <f t="shared" si="725"/>
        <v>2.4553856624166577</v>
      </c>
      <c r="AG1625" s="44">
        <f t="shared" si="726"/>
        <v>7.4286299782424755E-4</v>
      </c>
      <c r="AH1625" s="45">
        <f>AD1625+AB1625+SUM($AA$1610:AA1625)</f>
        <v>8.6304903388663217</v>
      </c>
      <c r="AI1625" s="45">
        <f>AD1625+AB1625+SUM($AA$1610:AA1625)</f>
        <v>8.6304903388663217</v>
      </c>
    </row>
    <row r="1626" spans="4:35" ht="14.4" x14ac:dyDescent="0.3">
      <c r="D1626" s="87"/>
      <c r="E1626" s="89">
        <v>40105.546527777777</v>
      </c>
      <c r="F1626" s="86">
        <f t="shared" si="723"/>
        <v>221.89374999999563</v>
      </c>
      <c r="G1626" s="86">
        <v>13555</v>
      </c>
      <c r="H1626" s="86">
        <v>5.91</v>
      </c>
      <c r="I1626" s="86"/>
      <c r="J1626" s="86">
        <v>2033</v>
      </c>
      <c r="K1626" s="86"/>
      <c r="L1626" s="79">
        <v>1037</v>
      </c>
      <c r="M1626" s="86"/>
      <c r="N1626" s="42">
        <v>7.05</v>
      </c>
      <c r="O1626" s="83"/>
      <c r="P1626" s="83"/>
      <c r="Q1626" s="83"/>
      <c r="R1626" s="83"/>
      <c r="S1626" s="83"/>
      <c r="V1626" s="43">
        <f t="shared" si="716"/>
        <v>1.6136190924163678E-5</v>
      </c>
      <c r="W1626" s="43">
        <f t="shared" si="717"/>
        <v>2.1917360524116979E-3</v>
      </c>
      <c r="X1626" s="43">
        <f t="shared" si="718"/>
        <v>1.0823044132587217E-5</v>
      </c>
      <c r="Y1626" s="22">
        <f>X1626+W1626+SUM($V$1610:V1626)</f>
        <v>2.3163069561198493E-3</v>
      </c>
      <c r="Z1626" s="1">
        <f t="shared" si="727"/>
        <v>4.9618763574334551E-5</v>
      </c>
      <c r="AA1626" s="22">
        <f t="shared" si="719"/>
        <v>3.7009486967350028E-2</v>
      </c>
      <c r="AB1626" s="44">
        <f t="shared" si="720"/>
        <v>5.0269005398376594</v>
      </c>
      <c r="AC1626" s="44">
        <f t="shared" si="721"/>
        <v>0.73625903160046535</v>
      </c>
      <c r="AD1626" s="44">
        <f t="shared" si="722"/>
        <v>3.2107706867585413</v>
      </c>
      <c r="AE1626" s="44">
        <f t="shared" si="724"/>
        <v>0.73625903160046513</v>
      </c>
      <c r="AF1626" s="44">
        <f t="shared" si="725"/>
        <v>2.4737632321308274</v>
      </c>
      <c r="AG1626" s="44">
        <f t="shared" si="726"/>
        <v>7.4842302724836482E-4</v>
      </c>
      <c r="AH1626" s="45">
        <f>AD1626+AB1626+SUM($AA$1610:AA1626)</f>
        <v>8.7286974276424676</v>
      </c>
      <c r="AI1626" s="45">
        <f>AD1626+AB1626+SUM($AA$1610:AA1626)</f>
        <v>8.7286974276424676</v>
      </c>
    </row>
    <row r="1627" spans="4:35" ht="14.4" x14ac:dyDescent="0.3">
      <c r="D1627" s="92"/>
      <c r="E1627" s="89">
        <v>40119.470833333333</v>
      </c>
      <c r="F1627" s="86">
        <f t="shared" si="723"/>
        <v>235.81805555555184</v>
      </c>
      <c r="G1627" s="86">
        <v>13406.9</v>
      </c>
      <c r="H1627" s="86">
        <v>5.46</v>
      </c>
      <c r="I1627" s="86"/>
      <c r="J1627" s="86">
        <v>2337</v>
      </c>
      <c r="K1627" s="86"/>
      <c r="L1627" s="79">
        <v>1037</v>
      </c>
      <c r="M1627" s="86"/>
      <c r="N1627" s="42">
        <v>7.05</v>
      </c>
      <c r="O1627" s="83"/>
      <c r="P1627" s="83"/>
      <c r="Q1627" s="83"/>
      <c r="R1627" s="83"/>
      <c r="S1627" s="83"/>
      <c r="V1627" s="43">
        <f t="shared" si="716"/>
        <v>1.4907546945166444E-5</v>
      </c>
      <c r="W1627" s="43">
        <f t="shared" si="717"/>
        <v>2.0248525966443096E-3</v>
      </c>
      <c r="X1627" s="43">
        <f t="shared" si="718"/>
        <v>9.9989544778216917E-6</v>
      </c>
      <c r="Y1627" s="22">
        <f>X1627+W1627+SUM($V$1610:V1627)</f>
        <v>2.1635069576428616E-3</v>
      </c>
      <c r="Z1627" s="1">
        <f t="shared" si="727"/>
        <v>1.6759798143390812E-5</v>
      </c>
      <c r="AA1627" s="22">
        <f t="shared" si="719"/>
        <v>3.6605126582262268E-2</v>
      </c>
      <c r="AB1627" s="44">
        <f t="shared" si="720"/>
        <v>4.971977340283992</v>
      </c>
      <c r="AC1627" s="44">
        <f t="shared" si="721"/>
        <v>0.7282147702518833</v>
      </c>
      <c r="AD1627" s="44">
        <f t="shared" si="722"/>
        <v>3.1756902633938098</v>
      </c>
      <c r="AE1627" s="44">
        <f t="shared" si="724"/>
        <v>0.7282147702518833</v>
      </c>
      <c r="AF1627" s="44">
        <f t="shared" si="725"/>
        <v>2.4467352472781112</v>
      </c>
      <c r="AG1627" s="44">
        <f t="shared" si="726"/>
        <v>7.402458638152788E-4</v>
      </c>
      <c r="AH1627" s="45">
        <f>AD1627+AB1627+SUM($AA$1610:AA1627)</f>
        <v>8.6752989313063313</v>
      </c>
      <c r="AI1627" s="45">
        <f>AD1627+AB1627+SUM($AA$1610:AA1627)</f>
        <v>8.6752989313063313</v>
      </c>
    </row>
    <row r="1628" spans="4:35" ht="14.4" x14ac:dyDescent="0.3">
      <c r="D1628" s="92"/>
      <c r="E1628" s="89">
        <v>40161.543055555558</v>
      </c>
      <c r="F1628" s="86">
        <f t="shared" si="723"/>
        <v>277.89027777777665</v>
      </c>
      <c r="G1628" s="86">
        <v>14279</v>
      </c>
      <c r="H1628" s="86">
        <v>5.15</v>
      </c>
      <c r="I1628" s="86"/>
      <c r="J1628" s="86">
        <v>2573</v>
      </c>
      <c r="K1628" s="86"/>
      <c r="L1628" s="79">
        <v>1037</v>
      </c>
      <c r="M1628" s="86"/>
      <c r="N1628" s="42">
        <v>7.05</v>
      </c>
      <c r="O1628" s="83"/>
      <c r="P1628" s="83"/>
      <c r="Q1628" s="83"/>
      <c r="R1628" s="83"/>
      <c r="S1628" s="83"/>
      <c r="V1628" s="43">
        <f t="shared" si="716"/>
        <v>1.4061147759635017E-5</v>
      </c>
      <c r="W1628" s="43">
        <f t="shared" si="717"/>
        <v>1.909888438226776E-3</v>
      </c>
      <c r="X1628" s="43">
        <f t="shared" si="718"/>
        <v>9.4312482712054401E-6</v>
      </c>
      <c r="Y1628" s="22">
        <f>X1628+W1628+SUM($V$1610:V1628)</f>
        <v>2.0620362407783471E-3</v>
      </c>
      <c r="Z1628" s="1">
        <f t="shared" si="727"/>
        <v>1.4870523682563843E-6</v>
      </c>
      <c r="AA1628" s="22">
        <f t="shared" si="719"/>
        <v>3.8986238613558911E-2</v>
      </c>
      <c r="AB1628" s="44">
        <f t="shared" si="720"/>
        <v>5.2953974775611901</v>
      </c>
      <c r="AC1628" s="44">
        <f t="shared" si="721"/>
        <v>0.775584117463891</v>
      </c>
      <c r="AD1628" s="44">
        <f t="shared" si="722"/>
        <v>3.3822644512154354</v>
      </c>
      <c r="AE1628" s="44">
        <f t="shared" si="724"/>
        <v>0.77558411746389122</v>
      </c>
      <c r="AF1628" s="44">
        <f t="shared" si="725"/>
        <v>2.6058919359347916</v>
      </c>
      <c r="AG1628" s="44">
        <f t="shared" si="726"/>
        <v>7.8839781675244598E-4</v>
      </c>
      <c r="AH1628" s="45">
        <f>AD1628+AB1628+SUM($AA$1610:AA1628)</f>
        <v>9.2442794950187146</v>
      </c>
      <c r="AI1628" s="45">
        <f>AD1628+AB1628+SUM($AA$1610:AA1628)</f>
        <v>9.2442794950187146</v>
      </c>
    </row>
    <row r="1629" spans="4:35" ht="14.4" x14ac:dyDescent="0.3">
      <c r="D1629" s="92"/>
      <c r="E1629" s="89">
        <v>40189.490972222222</v>
      </c>
      <c r="F1629" s="86">
        <f t="shared" si="723"/>
        <v>305.83819444444089</v>
      </c>
      <c r="G1629" s="86">
        <v>14008.9</v>
      </c>
      <c r="H1629" s="86">
        <v>8.91</v>
      </c>
      <c r="I1629" s="86"/>
      <c r="J1629" s="86">
        <v>2797</v>
      </c>
      <c r="K1629" s="86"/>
      <c r="L1629" s="79">
        <v>1037</v>
      </c>
      <c r="M1629" s="86"/>
      <c r="N1629" s="42">
        <v>7.05</v>
      </c>
      <c r="O1629" s="83"/>
      <c r="P1629" s="83"/>
      <c r="Q1629" s="83"/>
      <c r="R1629" s="83"/>
      <c r="S1629" s="83"/>
      <c r="V1629" s="43">
        <f t="shared" si="716"/>
        <v>2.432715078414524E-5</v>
      </c>
      <c r="W1629" s="43">
        <f t="shared" si="717"/>
        <v>3.3042924241942855E-3</v>
      </c>
      <c r="X1629" s="43">
        <f t="shared" si="718"/>
        <v>1.6316975164357373E-5</v>
      </c>
      <c r="Y1629" s="22">
        <f>X1629+W1629+SUM($V$1610:V1629)</f>
        <v>3.4876531044231536E-3</v>
      </c>
      <c r="Z1629" s="1">
        <f t="shared" si="727"/>
        <v>1.1791991102469254E-5</v>
      </c>
      <c r="AA1629" s="22">
        <f t="shared" si="719"/>
        <v>3.8248779194165236E-2</v>
      </c>
      <c r="AB1629" s="44">
        <f t="shared" si="720"/>
        <v>5.1952303188883642</v>
      </c>
      <c r="AC1629" s="44">
        <f t="shared" si="721"/>
        <v>0.76091325324882009</v>
      </c>
      <c r="AD1629" s="44">
        <f t="shared" si="722"/>
        <v>3.3182859073206736</v>
      </c>
      <c r="AE1629" s="44">
        <f t="shared" si="724"/>
        <v>0.76091325324882009</v>
      </c>
      <c r="AF1629" s="44">
        <f t="shared" si="725"/>
        <v>2.556599169501848</v>
      </c>
      <c r="AG1629" s="44">
        <f t="shared" si="726"/>
        <v>7.7348457000513604E-4</v>
      </c>
      <c r="AH1629" s="45">
        <f>AD1629+AB1629+SUM($AA$1610:AA1629)</f>
        <v>9.1183825716452933</v>
      </c>
      <c r="AI1629" s="45">
        <f>AD1629+AB1629+SUM($AA$1610:AA1629)</f>
        <v>9.1183825716452933</v>
      </c>
    </row>
    <row r="1630" spans="4:35" ht="14.4" x14ac:dyDescent="0.3">
      <c r="D1630" s="92"/>
      <c r="E1630" s="89">
        <v>40203.602083333331</v>
      </c>
      <c r="F1630" s="86">
        <f t="shared" si="723"/>
        <v>319.94930555555038</v>
      </c>
      <c r="G1630" s="86">
        <v>14431</v>
      </c>
      <c r="H1630" s="86">
        <v>12.25</v>
      </c>
      <c r="I1630" s="86"/>
      <c r="J1630" s="91">
        <v>3003</v>
      </c>
      <c r="K1630" s="91"/>
      <c r="L1630" s="79">
        <v>1037</v>
      </c>
      <c r="M1630" s="91"/>
      <c r="N1630" s="42">
        <v>7.05</v>
      </c>
      <c r="O1630" s="83"/>
      <c r="P1630" s="83"/>
      <c r="Q1630" s="83"/>
      <c r="R1630" s="83"/>
      <c r="S1630" s="83"/>
      <c r="V1630" s="43">
        <f t="shared" si="716"/>
        <v>3.3446419428258046E-5</v>
      </c>
      <c r="W1630" s="43">
        <f t="shared" si="717"/>
        <v>4.5429385181122335E-3</v>
      </c>
      <c r="X1630" s="43">
        <f t="shared" si="718"/>
        <v>2.2433551713061484E-5</v>
      </c>
      <c r="Y1630" s="22">
        <f>X1630+W1630+SUM($V$1610:V1630)</f>
        <v>4.7658621943180634E-3</v>
      </c>
      <c r="Z1630" s="1">
        <f t="shared" si="727"/>
        <v>2.9029313837180848E-5</v>
      </c>
      <c r="AA1630" s="22">
        <f t="shared" si="719"/>
        <v>3.9401247246464641E-2</v>
      </c>
      <c r="AB1630" s="44">
        <f t="shared" si="720"/>
        <v>5.3517670003981745</v>
      </c>
      <c r="AC1630" s="44">
        <f t="shared" si="721"/>
        <v>0.783840212838533</v>
      </c>
      <c r="AD1630" s="44">
        <f t="shared" si="722"/>
        <v>3.4182686669577658</v>
      </c>
      <c r="AE1630" s="44">
        <f t="shared" si="724"/>
        <v>0.783840212838533</v>
      </c>
      <c r="AF1630" s="44">
        <f t="shared" si="725"/>
        <v>2.6336316638052364</v>
      </c>
      <c r="AG1630" s="44">
        <f t="shared" si="726"/>
        <v>7.9679031399639661E-4</v>
      </c>
      <c r="AH1630" s="45">
        <f>AD1630+AB1630+SUM($AA$1610:AA1630)</f>
        <v>9.4143032600386611</v>
      </c>
      <c r="AI1630" s="45">
        <f>AD1630+AB1630+SUM($AA$1610:AA1630)</f>
        <v>9.4143032600386611</v>
      </c>
    </row>
    <row r="1631" spans="4:35" ht="14.4" x14ac:dyDescent="0.3">
      <c r="D1631" s="83"/>
      <c r="E1631" s="89">
        <v>40288.59375</v>
      </c>
      <c r="F1631" s="86">
        <f t="shared" si="723"/>
        <v>404.94097222221899</v>
      </c>
      <c r="G1631" s="86">
        <v>13984</v>
      </c>
      <c r="H1631" s="86">
        <v>94.9</v>
      </c>
      <c r="I1631" s="86"/>
      <c r="J1631" s="87">
        <v>42</v>
      </c>
      <c r="K1631" s="87"/>
      <c r="L1631" s="79">
        <v>1037</v>
      </c>
      <c r="M1631" s="87"/>
      <c r="N1631" s="42">
        <v>7.05</v>
      </c>
      <c r="O1631" s="83"/>
      <c r="P1631" s="83"/>
      <c r="Q1631" s="83"/>
      <c r="R1631" s="83"/>
      <c r="S1631" s="83"/>
      <c r="V1631" s="43">
        <f t="shared" si="716"/>
        <v>2.5910736357075012E-4</v>
      </c>
      <c r="W1631" s="43">
        <f t="shared" si="717"/>
        <v>3.5193866560722528E-2</v>
      </c>
      <c r="X1631" s="43">
        <f t="shared" si="718"/>
        <v>1.7379135163832942E-4</v>
      </c>
      <c r="Y1631" s="22">
        <f>X1631+W1631+SUM($V$1610:V1631)</f>
        <v>3.5827255400424377E-2</v>
      </c>
      <c r="Z1631" s="1">
        <f t="shared" si="727"/>
        <v>2.8679876593858681E-4</v>
      </c>
      <c r="AA1631" s="22">
        <f t="shared" si="719"/>
        <v>3.818079422732739E-2</v>
      </c>
      <c r="AB1631" s="44">
        <f t="shared" si="720"/>
        <v>5.1859961010025692</v>
      </c>
      <c r="AC1631" s="44">
        <f t="shared" si="721"/>
        <v>0.75956077446705328</v>
      </c>
      <c r="AD1631" s="44">
        <f t="shared" si="722"/>
        <v>3.312387848294462</v>
      </c>
      <c r="AE1631" s="44">
        <f t="shared" si="724"/>
        <v>0.75956077446705295</v>
      </c>
      <c r="AF1631" s="44">
        <f t="shared" si="725"/>
        <v>2.5520549640809653</v>
      </c>
      <c r="AG1631" s="44">
        <f t="shared" si="726"/>
        <v>7.7210974644346237E-4</v>
      </c>
      <c r="AH1631" s="45">
        <f>AD1631+AB1631+SUM($AA$1610:AA1631)</f>
        <v>9.1808323362070769</v>
      </c>
      <c r="AI1631" s="45">
        <f>AD1631+AB1631+SUM($AA$1610:AA1631)</f>
        <v>9.1808323362070769</v>
      </c>
    </row>
    <row r="1632" spans="4:35" ht="14.4" x14ac:dyDescent="0.3">
      <c r="D1632" s="121">
        <f>(F1633-F1632)/Y1633*0.2+F1632</f>
        <v>562.25868001801439</v>
      </c>
      <c r="E1632" s="89">
        <v>40364.411111111112</v>
      </c>
      <c r="F1632" s="86">
        <f t="shared" si="723"/>
        <v>480.75833333333139</v>
      </c>
      <c r="G1632" s="86">
        <v>13443</v>
      </c>
      <c r="H1632" s="86">
        <v>231.22</v>
      </c>
      <c r="I1632" s="86"/>
      <c r="J1632" s="86">
        <v>11</v>
      </c>
      <c r="K1632" s="86"/>
      <c r="L1632" s="79">
        <v>1037</v>
      </c>
      <c r="M1632" s="86"/>
      <c r="N1632" s="42">
        <v>7.05</v>
      </c>
      <c r="O1632" s="83"/>
      <c r="P1632" s="83"/>
      <c r="Q1632" s="83"/>
      <c r="R1632" s="83"/>
      <c r="S1632" s="83"/>
      <c r="V1632" s="43">
        <f t="shared" si="716"/>
        <v>6.3130457960831226E-4</v>
      </c>
      <c r="W1632" s="43">
        <f t="shared" si="717"/>
        <v>8.5748428094523321E-2</v>
      </c>
      <c r="X1632" s="43">
        <f t="shared" si="718"/>
        <v>4.2343557772196548E-4</v>
      </c>
      <c r="Y1632" s="22">
        <f>X1632+W1632+SUM($V$1610:V1632)</f>
        <v>8.726276573991712E-2</v>
      </c>
      <c r="Z1632" s="1">
        <f t="shared" si="727"/>
        <v>4.7430271209281382E-4</v>
      </c>
      <c r="AA1632" s="22">
        <f t="shared" si="719"/>
        <v>3.6703691132577383E-2</v>
      </c>
      <c r="AB1632" s="44">
        <f t="shared" si="720"/>
        <v>4.9853651019577763</v>
      </c>
      <c r="AC1632" s="44">
        <f t="shared" si="721"/>
        <v>0.73017559290336065</v>
      </c>
      <c r="AD1632" s="44">
        <f t="shared" si="722"/>
        <v>3.1842412646326133</v>
      </c>
      <c r="AE1632" s="44">
        <f t="shared" si="724"/>
        <v>0.73017559290336065</v>
      </c>
      <c r="AF1632" s="44">
        <f t="shared" si="725"/>
        <v>2.4533234326473417</v>
      </c>
      <c r="AG1632" s="44">
        <f t="shared" si="726"/>
        <v>7.4223908191071704E-4</v>
      </c>
      <c r="AH1632" s="45">
        <f>AD1632+AB1632+SUM($AA$1610:AA1632)</f>
        <v>8.8887584446330141</v>
      </c>
      <c r="AI1632" s="45">
        <f>AD1632+AB1632+SUM($AA$1610:AA1632)</f>
        <v>8.8887584446330141</v>
      </c>
    </row>
    <row r="1633" spans="4:38" ht="14.4" x14ac:dyDescent="0.3">
      <c r="D1633" s="83"/>
      <c r="E1633" s="89">
        <v>40437.592361111114</v>
      </c>
      <c r="F1633" s="86">
        <f t="shared" si="723"/>
        <v>553.93958333333285</v>
      </c>
      <c r="G1633" s="86">
        <v>14381</v>
      </c>
      <c r="H1633" s="86">
        <v>475.46</v>
      </c>
      <c r="I1633" s="86"/>
      <c r="J1633" s="86">
        <v>10</v>
      </c>
      <c r="K1633" s="86"/>
      <c r="L1633" s="79">
        <v>1037</v>
      </c>
      <c r="M1633" s="86"/>
      <c r="N1633" s="42">
        <v>7.05</v>
      </c>
      <c r="O1633" s="83"/>
      <c r="P1633" s="83"/>
      <c r="Q1633" s="83"/>
      <c r="R1633" s="83"/>
      <c r="S1633" s="83"/>
      <c r="V1633" s="43">
        <f t="shared" si="716"/>
        <v>1.2981579250089445E-3</v>
      </c>
      <c r="W1633" s="43">
        <f t="shared" si="717"/>
        <v>0.17632535084258308</v>
      </c>
      <c r="X1633" s="43">
        <f t="shared" si="718"/>
        <v>8.7071481612181333E-4</v>
      </c>
      <c r="Y1633" s="22">
        <f>X1633+W1633+SUM($V$1610:V1633)</f>
        <v>0.17958512565138565</v>
      </c>
      <c r="Z1633" s="1">
        <f t="shared" si="727"/>
        <v>7.3376830518569018E-4</v>
      </c>
      <c r="AA1633" s="22">
        <f t="shared" si="719"/>
        <v>3.9264731248798285E-2</v>
      </c>
      <c r="AB1633" s="44">
        <f t="shared" si="720"/>
        <v>5.3332243942017987</v>
      </c>
      <c r="AC1633" s="44">
        <f t="shared" si="721"/>
        <v>0.78112439199161132</v>
      </c>
      <c r="AD1633" s="44">
        <f t="shared" si="722"/>
        <v>3.406425174937262</v>
      </c>
      <c r="AE1633" s="44">
        <f t="shared" si="724"/>
        <v>0.78112439199161132</v>
      </c>
      <c r="AF1633" s="44">
        <f t="shared" si="725"/>
        <v>2.6245067533215374</v>
      </c>
      <c r="AG1633" s="44">
        <f t="shared" si="726"/>
        <v>7.9402962411351805E-4</v>
      </c>
      <c r="AH1633" s="45">
        <f>AD1633+AB1633+SUM($AA$1610:AA1633)</f>
        <v>9.4980663784304831</v>
      </c>
      <c r="AI1633" s="45">
        <f>AD1633+AB1633+SUM($AA$1610:AA1633)</f>
        <v>9.4980663784304831</v>
      </c>
    </row>
    <row r="1634" spans="4:38" ht="14.4" x14ac:dyDescent="0.3">
      <c r="D1634" s="83"/>
      <c r="E1634" s="89">
        <v>40457.489583333336</v>
      </c>
      <c r="F1634" s="86">
        <f t="shared" si="723"/>
        <v>573.83680555555475</v>
      </c>
      <c r="G1634" s="86">
        <v>17168</v>
      </c>
      <c r="H1634" s="86">
        <v>554.04999999999995</v>
      </c>
      <c r="I1634" s="86"/>
      <c r="J1634" s="86">
        <v>18</v>
      </c>
      <c r="K1634" s="86"/>
      <c r="L1634" s="79">
        <v>1037</v>
      </c>
      <c r="M1634" s="86"/>
      <c r="N1634" s="42">
        <v>7.05</v>
      </c>
      <c r="O1634" s="83"/>
      <c r="P1634" s="83"/>
      <c r="Q1634" s="83"/>
      <c r="R1634" s="83"/>
      <c r="S1634" s="83"/>
      <c r="V1634" s="43">
        <f t="shared" si="716"/>
        <v>1.5127337701409281E-3</v>
      </c>
      <c r="W1634" s="43">
        <f t="shared" si="717"/>
        <v>0.20547061926204757</v>
      </c>
      <c r="X1634" s="43">
        <f t="shared" si="718"/>
        <v>1.014637496050752E-3</v>
      </c>
      <c r="Y1634" s="22">
        <f>X1634+W1634+SUM($V$1610:V1634)</f>
        <v>0.21038705052092002</v>
      </c>
      <c r="Z1634" s="1">
        <f t="shared" si="727"/>
        <v>1.0386734950259889E-3</v>
      </c>
      <c r="AA1634" s="22">
        <f t="shared" si="719"/>
        <v>4.6874132958721157E-2</v>
      </c>
      <c r="AB1634" s="44">
        <f t="shared" si="720"/>
        <v>6.3667892635878225</v>
      </c>
      <c r="AC1634" s="44">
        <f t="shared" si="721"/>
        <v>0.93250424599902526</v>
      </c>
      <c r="AD1634" s="44">
        <f t="shared" si="722"/>
        <v>4.0665814201601362</v>
      </c>
      <c r="AE1634" s="44">
        <f t="shared" si="724"/>
        <v>0.93250424599902537</v>
      </c>
      <c r="AF1634" s="44">
        <f t="shared" si="725"/>
        <v>3.1331292636829255</v>
      </c>
      <c r="AG1634" s="44">
        <f t="shared" si="726"/>
        <v>9.4791047818516643E-4</v>
      </c>
      <c r="AH1634" s="45">
        <f>AD1634+AB1634+SUM($AA$1610:AA1634)</f>
        <v>11.238661625998104</v>
      </c>
      <c r="AI1634" s="45">
        <f>AD1634+AB1634+SUM($AA$1610:AA1634)</f>
        <v>11.238661625998104</v>
      </c>
    </row>
    <row r="1635" spans="4:38" ht="14.4" x14ac:dyDescent="0.3">
      <c r="D1635" s="83"/>
      <c r="E1635" s="89">
        <v>40507.603472222225</v>
      </c>
      <c r="F1635" s="86">
        <f t="shared" si="723"/>
        <v>623.9506944444438</v>
      </c>
      <c r="G1635" s="86">
        <v>18363</v>
      </c>
      <c r="H1635" s="86">
        <v>768.53</v>
      </c>
      <c r="I1635" s="86"/>
      <c r="J1635" s="86">
        <v>46</v>
      </c>
      <c r="K1635" s="86"/>
      <c r="L1635" s="79">
        <v>1037</v>
      </c>
      <c r="M1635" s="86"/>
      <c r="N1635" s="42">
        <v>7.05</v>
      </c>
      <c r="O1635" s="83"/>
      <c r="P1635" s="83"/>
      <c r="Q1635" s="83"/>
      <c r="R1635" s="83"/>
      <c r="S1635" s="83"/>
      <c r="V1635" s="43">
        <f t="shared" si="716"/>
        <v>2.0983327937305432E-3</v>
      </c>
      <c r="W1635" s="43">
        <f t="shared" si="717"/>
        <v>0.28501098280202408</v>
      </c>
      <c r="X1635" s="43">
        <f t="shared" si="718"/>
        <v>1.4074169386154402E-3</v>
      </c>
      <c r="Y1635" s="22">
        <f>X1635+W1635+SUM($V$1610:V1635)</f>
        <v>0.29241852629719178</v>
      </c>
      <c r="Z1635" s="1">
        <f t="shared" si="727"/>
        <v>1.4224840574395667E-3</v>
      </c>
      <c r="AA1635" s="22">
        <f t="shared" si="719"/>
        <v>5.0136865302947142E-2</v>
      </c>
      <c r="AB1635" s="44">
        <f t="shared" si="720"/>
        <v>6.8099575516812205</v>
      </c>
      <c r="AC1635" s="44">
        <f t="shared" si="721"/>
        <v>0.9974123642404531</v>
      </c>
      <c r="AD1635" s="44">
        <f t="shared" si="722"/>
        <v>4.3496408794501731</v>
      </c>
      <c r="AE1635" s="44">
        <f t="shared" si="724"/>
        <v>0.99741236424045321</v>
      </c>
      <c r="AF1635" s="44">
        <f t="shared" si="725"/>
        <v>3.3512146242433341</v>
      </c>
      <c r="AG1635" s="44">
        <f t="shared" si="726"/>
        <v>1.0138909663859627E-3</v>
      </c>
      <c r="AH1635" s="45">
        <f>AD1635+AB1635+SUM($AA$1610:AA1635)</f>
        <v>12.015026238684483</v>
      </c>
      <c r="AI1635" s="45">
        <f>AD1635+AB1635+SUM($AA$1610:AA1635)</f>
        <v>12.015026238684483</v>
      </c>
    </row>
    <row r="1636" spans="4:38" ht="14.4" x14ac:dyDescent="0.3">
      <c r="D1636" s="83"/>
      <c r="E1636" s="89">
        <v>40534.600694444445</v>
      </c>
      <c r="F1636" s="86">
        <f t="shared" si="723"/>
        <v>650.94791666666424</v>
      </c>
      <c r="G1636" s="86">
        <v>19987</v>
      </c>
      <c r="H1636" s="86">
        <v>1011</v>
      </c>
      <c r="I1636" s="86"/>
      <c r="J1636" s="86">
        <v>48</v>
      </c>
      <c r="K1636" s="86"/>
      <c r="L1636" s="79">
        <v>1037</v>
      </c>
      <c r="M1636" s="86"/>
      <c r="N1636" s="42">
        <v>7.05</v>
      </c>
      <c r="O1636" s="83"/>
      <c r="P1636" s="83"/>
      <c r="Q1636" s="83"/>
      <c r="R1636" s="83"/>
      <c r="S1636" s="83"/>
      <c r="V1636" s="43">
        <f t="shared" si="716"/>
        <v>2.7603534728137865E-3</v>
      </c>
      <c r="W1636" s="43">
        <f t="shared" si="717"/>
        <v>0.37493149729073211</v>
      </c>
      <c r="X1636" s="43">
        <f t="shared" si="718"/>
        <v>1.8514547577065438E-3</v>
      </c>
      <c r="Y1636" s="22">
        <f>X1636+W1636+SUM($V$1610:V1636)</f>
        <v>0.38554343207780467</v>
      </c>
      <c r="Z1636" s="1">
        <f t="shared" si="727"/>
        <v>2.0349359575101708E-3</v>
      </c>
      <c r="AA1636" s="22">
        <f t="shared" si="719"/>
        <v>5.4570904907150504E-2</v>
      </c>
      <c r="AB1636" s="44">
        <f t="shared" si="720"/>
        <v>7.4122214009395275</v>
      </c>
      <c r="AC1636" s="44">
        <f t="shared" si="721"/>
        <v>1.0856222253484693</v>
      </c>
      <c r="AD1636" s="44">
        <f t="shared" si="722"/>
        <v>4.7343175002761324</v>
      </c>
      <c r="AE1636" s="44">
        <f t="shared" si="724"/>
        <v>1.0856222253484691</v>
      </c>
      <c r="AF1636" s="44">
        <f t="shared" si="725"/>
        <v>3.6475917167538809</v>
      </c>
      <c r="AG1636" s="44">
        <f t="shared" si="726"/>
        <v>1.1035581737818569E-3</v>
      </c>
      <c r="AH1636" s="45">
        <f>AD1636+AB1636+SUM($AA$1610:AA1636)</f>
        <v>13.056537613675902</v>
      </c>
      <c r="AI1636" s="45">
        <f>AD1636+AB1636+SUM($AA$1610:AA1636)</f>
        <v>13.056537613675902</v>
      </c>
    </row>
    <row r="1637" spans="4:38" ht="14.4" x14ac:dyDescent="0.3">
      <c r="D1637" s="83"/>
      <c r="E1637" s="89">
        <v>40610.533333333333</v>
      </c>
      <c r="F1637" s="86">
        <f t="shared" si="723"/>
        <v>726.88055555555184</v>
      </c>
      <c r="G1637" s="86">
        <v>21894</v>
      </c>
      <c r="H1637" s="86">
        <v>2014</v>
      </c>
      <c r="I1637" s="86"/>
      <c r="J1637" s="86">
        <v>32</v>
      </c>
      <c r="K1637" s="86"/>
      <c r="L1637" s="79">
        <v>1037</v>
      </c>
      <c r="M1637" s="86"/>
      <c r="N1637" s="42">
        <v>7.05</v>
      </c>
      <c r="O1637" s="83"/>
      <c r="P1637" s="83"/>
      <c r="Q1637" s="83"/>
      <c r="R1637" s="83"/>
      <c r="S1637" s="83"/>
      <c r="V1637" s="43">
        <f t="shared" si="716"/>
        <v>5.498864386000956E-3</v>
      </c>
      <c r="W1637" s="43">
        <f t="shared" si="717"/>
        <v>0.7468961775900439</v>
      </c>
      <c r="X1637" s="43">
        <f t="shared" si="718"/>
        <v>3.6882590326617008E-3</v>
      </c>
      <c r="Y1637" s="22">
        <f>X1637+W1637+SUM($V$1610:V1637)</f>
        <v>0.7648437810380726</v>
      </c>
      <c r="Z1637" s="1">
        <f t="shared" si="727"/>
        <v>3.7251177239423046E-3</v>
      </c>
      <c r="AA1637" s="22">
        <f t="shared" si="719"/>
        <v>5.9777625058145441E-2</v>
      </c>
      <c r="AB1637" s="44">
        <f t="shared" si="720"/>
        <v>8.1194364012693256</v>
      </c>
      <c r="AC1637" s="44">
        <f t="shared" si="721"/>
        <v>1.1892036324500619</v>
      </c>
      <c r="AD1637" s="44">
        <f t="shared" si="722"/>
        <v>5.186028285938141</v>
      </c>
      <c r="AE1637" s="44">
        <f t="shared" si="724"/>
        <v>1.1892036324500614</v>
      </c>
      <c r="AF1637" s="44">
        <f t="shared" si="725"/>
        <v>3.9956158026021642</v>
      </c>
      <c r="AG1637" s="44">
        <f t="shared" si="726"/>
        <v>1.2088508859148432E-3</v>
      </c>
      <c r="AH1637" s="45">
        <f>AD1637+AB1637+SUM($AA$1610:AA1637)</f>
        <v>14.275241024725853</v>
      </c>
      <c r="AI1637" s="45">
        <f>AD1637+AB1637+SUM($AA$1610:AA1637)</f>
        <v>14.275241024725853</v>
      </c>
    </row>
    <row r="1638" spans="4:38" ht="14.4" x14ac:dyDescent="0.3">
      <c r="D1638" s="83"/>
      <c r="E1638" s="89">
        <v>40659.563888888886</v>
      </c>
      <c r="F1638" s="86">
        <f t="shared" si="723"/>
        <v>775.91111111110513</v>
      </c>
      <c r="G1638" s="86">
        <v>18805</v>
      </c>
      <c r="H1638" s="86">
        <v>3165</v>
      </c>
      <c r="I1638" s="86"/>
      <c r="J1638" s="86">
        <v>52</v>
      </c>
      <c r="K1638" s="86"/>
      <c r="L1638" s="79">
        <v>1037</v>
      </c>
      <c r="M1638" s="86"/>
      <c r="N1638" s="42">
        <v>7.05</v>
      </c>
      <c r="O1638" s="83"/>
      <c r="P1638" s="83"/>
      <c r="Q1638" s="83"/>
      <c r="R1638" s="83"/>
      <c r="S1638" s="83"/>
      <c r="V1638" s="43">
        <f t="shared" si="716"/>
        <v>8.6414626522805481E-3</v>
      </c>
      <c r="W1638" s="43">
        <f t="shared" si="717"/>
        <v>1.1737469722306302</v>
      </c>
      <c r="X1638" s="43">
        <f t="shared" si="718"/>
        <v>5.7960972385175192E-3</v>
      </c>
      <c r="Y1638" s="22">
        <f>X1638+W1638+SUM($V$1610:V1638)</f>
        <v>1.2024438765367953</v>
      </c>
      <c r="Z1638" s="1">
        <f t="shared" si="727"/>
        <v>5.8722106294757078E-3</v>
      </c>
      <c r="AA1638" s="22">
        <f t="shared" si="719"/>
        <v>5.1343666722317764E-2</v>
      </c>
      <c r="AB1638" s="44">
        <f t="shared" si="720"/>
        <v>6.9738741904571881</v>
      </c>
      <c r="AC1638" s="44">
        <f t="shared" si="721"/>
        <v>1.0214202205272407</v>
      </c>
      <c r="AD1638" s="44">
        <f t="shared" si="722"/>
        <v>4.4543373489114257</v>
      </c>
      <c r="AE1638" s="44">
        <f t="shared" si="724"/>
        <v>1.0214202205272409</v>
      </c>
      <c r="AF1638" s="44">
        <f t="shared" si="725"/>
        <v>3.4318788329192342</v>
      </c>
      <c r="AG1638" s="44">
        <f t="shared" si="726"/>
        <v>1.0382954649506089E-3</v>
      </c>
      <c r="AH1638" s="45">
        <f>AD1638+AB1638+SUM($AA$1610:AA1638)</f>
        <v>12.449331543609318</v>
      </c>
      <c r="AI1638" s="45">
        <f>AD1638+AB1638+SUM($AA$1610:AA1638)</f>
        <v>12.449331543609318</v>
      </c>
    </row>
    <row r="1639" spans="4:38" ht="14.4" x14ac:dyDescent="0.3">
      <c r="D1639" s="83"/>
      <c r="E1639" s="89">
        <v>40700.533333333333</v>
      </c>
      <c r="F1639" s="86">
        <f t="shared" si="723"/>
        <v>816.88055555555184</v>
      </c>
      <c r="G1639" s="86">
        <v>18200</v>
      </c>
      <c r="H1639" s="86">
        <v>5632</v>
      </c>
      <c r="I1639" s="86"/>
      <c r="J1639" s="86">
        <v>5</v>
      </c>
      <c r="K1639" s="86"/>
      <c r="L1639" s="79">
        <v>1037</v>
      </c>
      <c r="M1639" s="86"/>
      <c r="N1639" s="42">
        <v>7.05</v>
      </c>
      <c r="O1639" s="83"/>
      <c r="P1639" s="83"/>
      <c r="Q1639" s="83"/>
      <c r="R1639" s="83"/>
      <c r="S1639" s="83"/>
      <c r="V1639" s="43">
        <f t="shared" si="716"/>
        <v>1.5377161977138721E-2</v>
      </c>
      <c r="W1639" s="43">
        <f t="shared" si="717"/>
        <v>2.0886391619598448</v>
      </c>
      <c r="X1639" s="43">
        <f t="shared" si="718"/>
        <v>1.0313939856976513E-2</v>
      </c>
      <c r="Y1639" s="22">
        <f>X1639+W1639+SUM($V$1610:V1639)</f>
        <v>2.1372310708616076</v>
      </c>
      <c r="Z1639" s="1">
        <f t="shared" si="727"/>
        <v>9.8991335407620663E-3</v>
      </c>
      <c r="AA1639" s="22">
        <f t="shared" si="719"/>
        <v>4.9691823150554815E-2</v>
      </c>
      <c r="AB1639" s="44">
        <f t="shared" si="720"/>
        <v>6.7495086554810326</v>
      </c>
      <c r="AC1639" s="44">
        <f t="shared" si="721"/>
        <v>0.98855878827948851</v>
      </c>
      <c r="AD1639" s="44">
        <f t="shared" si="722"/>
        <v>4.3110310954633313</v>
      </c>
      <c r="AE1639" s="44">
        <f t="shared" si="724"/>
        <v>0.98855878827948851</v>
      </c>
      <c r="AF1639" s="44">
        <f t="shared" si="725"/>
        <v>3.3214674160664748</v>
      </c>
      <c r="AG1639" s="44">
        <f t="shared" si="726"/>
        <v>1.0048911173677789E-3</v>
      </c>
      <c r="AH1639" s="45">
        <f>AD1639+AB1639+SUM($AA$1610:AA1639)</f>
        <v>12.131351578335623</v>
      </c>
      <c r="AI1639" s="45">
        <f>AD1639+AB1639+SUM($AA$1610:AA1639)</f>
        <v>12.131351578335623</v>
      </c>
    </row>
    <row r="1640" spans="4:38" ht="14.4" x14ac:dyDescent="0.3">
      <c r="D1640" s="83"/>
      <c r="E1640" s="89">
        <v>40749.584722222222</v>
      </c>
      <c r="F1640" s="86">
        <f t="shared" si="723"/>
        <v>865.93194444444089</v>
      </c>
      <c r="G1640" s="97">
        <v>19521</v>
      </c>
      <c r="H1640" s="86">
        <v>11524</v>
      </c>
      <c r="I1640" s="86"/>
      <c r="J1640" s="90" t="s">
        <v>110</v>
      </c>
      <c r="K1640" s="90"/>
      <c r="L1640" s="79">
        <v>1037</v>
      </c>
      <c r="M1640" s="90"/>
      <c r="N1640" s="42">
        <v>7.05</v>
      </c>
      <c r="O1640" s="83"/>
      <c r="P1640" s="83"/>
      <c r="Q1640" s="83"/>
      <c r="R1640" s="83"/>
      <c r="S1640" s="83"/>
      <c r="V1640" s="43">
        <f t="shared" si="716"/>
        <v>3.1464207142142514E-2</v>
      </c>
      <c r="W1640" s="43">
        <f t="shared" si="717"/>
        <v>4.2736998761408476</v>
      </c>
      <c r="X1640" s="43">
        <f t="shared" si="718"/>
        <v>2.1104020403373107E-2</v>
      </c>
      <c r="Y1640" s="22">
        <f>X1640+W1640+SUM($V$1610:V1640)</f>
        <v>4.3645460727311498</v>
      </c>
      <c r="Z1640" s="1">
        <f t="shared" si="727"/>
        <v>2.5643165897031379E-2</v>
      </c>
      <c r="AA1640" s="22">
        <f t="shared" si="719"/>
        <v>5.3298575808900031E-2</v>
      </c>
      <c r="AB1640" s="44">
        <f t="shared" si="720"/>
        <v>7.2394043111892987</v>
      </c>
      <c r="AC1640" s="44">
        <f t="shared" si="721"/>
        <v>1.0603107750551592</v>
      </c>
      <c r="AD1640" s="44">
        <f t="shared" si="722"/>
        <v>4.6239361546450377</v>
      </c>
      <c r="AE1640" s="44">
        <f t="shared" si="724"/>
        <v>1.060310775055159</v>
      </c>
      <c r="AF1640" s="44">
        <f t="shared" si="725"/>
        <v>3.5625475510458049</v>
      </c>
      <c r="AG1640" s="44">
        <f t="shared" si="726"/>
        <v>1.077828544073429E-3</v>
      </c>
      <c r="AH1640" s="45">
        <f>AD1640+AB1640+SUM($AA$1610:AA1640)</f>
        <v>12.987450869034497</v>
      </c>
      <c r="AI1640" s="45">
        <f>AD1640+AB1640+SUM($AA$1610:AA1640)</f>
        <v>12.987450869034497</v>
      </c>
    </row>
    <row r="1641" spans="4:38" ht="14.4" x14ac:dyDescent="0.3">
      <c r="D1641" s="83"/>
      <c r="E1641" s="89">
        <v>40800.497916666667</v>
      </c>
      <c r="F1641" s="86">
        <f t="shared" si="723"/>
        <v>916.84513888888614</v>
      </c>
      <c r="G1641" s="86">
        <v>22961</v>
      </c>
      <c r="H1641" s="86">
        <v>21479</v>
      </c>
      <c r="I1641" s="86"/>
      <c r="J1641" s="86">
        <v>35</v>
      </c>
      <c r="K1641" s="86"/>
      <c r="L1641" s="79">
        <v>1037</v>
      </c>
      <c r="M1641" s="86"/>
      <c r="N1641" s="42">
        <v>7.05</v>
      </c>
      <c r="O1641" s="83"/>
      <c r="P1641" s="83"/>
      <c r="Q1641" s="83"/>
      <c r="R1641" s="83"/>
      <c r="S1641" s="83"/>
      <c r="V1641" s="43">
        <f t="shared" si="716"/>
        <v>5.8644542277514658E-2</v>
      </c>
      <c r="W1641" s="43">
        <f t="shared" si="717"/>
        <v>7.9655327698394016</v>
      </c>
      <c r="X1641" s="43">
        <f t="shared" si="718"/>
        <v>3.9334714877130424E-2</v>
      </c>
      <c r="Y1641" s="22">
        <f>X1641+W1641+SUM($V$1610:V1641)</f>
        <v>8.1332542031809769</v>
      </c>
      <c r="Z1641" s="1">
        <f t="shared" si="727"/>
        <v>4.9293656373571478E-2</v>
      </c>
      <c r="AA1641" s="22">
        <f t="shared" si="719"/>
        <v>6.2690876448345562E-2</v>
      </c>
      <c r="AB1641" s="44">
        <f t="shared" si="720"/>
        <v>8.5151356175000004</v>
      </c>
      <c r="AC1641" s="44">
        <f t="shared" si="721"/>
        <v>1.2471592493233703</v>
      </c>
      <c r="AD1641" s="44">
        <f t="shared" si="722"/>
        <v>5.4387684056556891</v>
      </c>
      <c r="AE1641" s="44">
        <f t="shared" si="724"/>
        <v>1.2471592493233701</v>
      </c>
      <c r="AF1641" s="44">
        <f t="shared" si="725"/>
        <v>4.1903413923243038</v>
      </c>
      <c r="AG1641" s="44">
        <f t="shared" si="726"/>
        <v>1.2677640080154709E-3</v>
      </c>
      <c r="AH1641" s="45">
        <f>AD1641+AB1641+SUM($AA$1610:AA1641)</f>
        <v>15.140705302804195</v>
      </c>
      <c r="AI1641" s="45">
        <f>AD1641+AB1641+SUM($AA$1610:AA1641)</f>
        <v>15.140705302804195</v>
      </c>
    </row>
    <row r="1642" spans="4:38" ht="14.4" x14ac:dyDescent="0.3">
      <c r="D1642" s="83"/>
      <c r="E1642" s="89">
        <v>40854.487500000003</v>
      </c>
      <c r="F1642" s="86">
        <f t="shared" si="723"/>
        <v>970.8347222222219</v>
      </c>
      <c r="G1642" s="86">
        <v>28161</v>
      </c>
      <c r="H1642" s="86">
        <v>37578</v>
      </c>
      <c r="I1642" s="86"/>
      <c r="J1642" s="86">
        <v>29</v>
      </c>
      <c r="K1642" s="86"/>
      <c r="L1642" s="79">
        <v>1037</v>
      </c>
      <c r="M1642" s="86"/>
      <c r="N1642" s="42">
        <v>7.05</v>
      </c>
      <c r="O1642" s="83"/>
      <c r="P1642" s="83"/>
      <c r="Q1642" s="83"/>
      <c r="R1642" s="83"/>
      <c r="S1642" s="83"/>
      <c r="V1642" s="43">
        <f t="shared" si="716"/>
        <v>0.10259996320612905</v>
      </c>
      <c r="W1642" s="43">
        <f t="shared" si="717"/>
        <v>13.935881112948696</v>
      </c>
      <c r="X1642" s="43">
        <f t="shared" si="718"/>
        <v>6.8816980103953027E-2</v>
      </c>
      <c r="Y1642" s="22">
        <f>X1642+W1642+SUM($V$1610:V1642)</f>
        <v>14.235684774723222</v>
      </c>
      <c r="Z1642" s="1">
        <f t="shared" si="727"/>
        <v>7.8462487124999453E-2</v>
      </c>
      <c r="AA1642" s="22">
        <f t="shared" si="719"/>
        <v>7.6888540205646921E-2</v>
      </c>
      <c r="AB1642" s="44">
        <f t="shared" si="720"/>
        <v>10.443566661923152</v>
      </c>
      <c r="AC1642" s="44">
        <f t="shared" si="721"/>
        <v>1.5296046174032238</v>
      </c>
      <c r="AD1642" s="44">
        <f t="shared" si="722"/>
        <v>6.6704915757880689</v>
      </c>
      <c r="AE1642" s="44">
        <f t="shared" si="724"/>
        <v>1.5296046174032238</v>
      </c>
      <c r="AF1642" s="44">
        <f t="shared" si="725"/>
        <v>5.1393320826290099</v>
      </c>
      <c r="AG1642" s="44">
        <f t="shared" si="726"/>
        <v>1.554875755834836E-3</v>
      </c>
      <c r="AH1642" s="45">
        <f>AD1642+AB1642+SUM($AA$1610:AA1642)</f>
        <v>18.37774805756537</v>
      </c>
      <c r="AI1642" s="45">
        <f>AD1642+AB1642+SUM($AA$1610:AA1642)</f>
        <v>18.37774805756537</v>
      </c>
    </row>
    <row r="1643" spans="4:38" ht="14.4" x14ac:dyDescent="0.3">
      <c r="D1643" s="83"/>
      <c r="E1643" s="89">
        <v>40945.443749999999</v>
      </c>
      <c r="F1643" s="86">
        <f t="shared" si="723"/>
        <v>1061.7909722222175</v>
      </c>
      <c r="G1643" s="86">
        <v>33168</v>
      </c>
      <c r="H1643" s="86">
        <v>67386</v>
      </c>
      <c r="I1643" s="86"/>
      <c r="J1643" s="86">
        <v>9</v>
      </c>
      <c r="K1643" s="86"/>
      <c r="L1643" s="79">
        <v>1037</v>
      </c>
      <c r="M1643" s="86"/>
      <c r="N1643" s="42">
        <v>7.05</v>
      </c>
      <c r="O1643" s="83"/>
      <c r="P1643" s="83"/>
      <c r="Q1643" s="83"/>
      <c r="R1643" s="83"/>
      <c r="S1643" s="83"/>
      <c r="V1643" s="43">
        <f t="shared" si="716"/>
        <v>0.18398534037490585</v>
      </c>
      <c r="W1643" s="43">
        <f t="shared" si="717"/>
        <v>24.99024122298049</v>
      </c>
      <c r="X1643" s="43">
        <f t="shared" si="718"/>
        <v>0.12340467883562134</v>
      </c>
      <c r="Y1643" s="22">
        <f>X1643+W1643+SUM($V$1610:V1643)</f>
        <v>25.528617923861592</v>
      </c>
      <c r="Z1643" s="1">
        <f t="shared" si="727"/>
        <v>0.10992346069917594</v>
      </c>
      <c r="AA1643" s="22">
        <f t="shared" si="719"/>
        <v>9.0559252211956154E-2</v>
      </c>
      <c r="AB1643" s="44">
        <f t="shared" si="720"/>
        <v>12.300423246428291</v>
      </c>
      <c r="AC1643" s="44">
        <f t="shared" si="721"/>
        <v>1.8015669170139601</v>
      </c>
      <c r="AD1643" s="44">
        <f t="shared" si="722"/>
        <v>7.8564988667213056</v>
      </c>
      <c r="AE1643" s="44">
        <f t="shared" si="724"/>
        <v>1.8015669170139601</v>
      </c>
      <c r="AF1643" s="44">
        <f t="shared" si="725"/>
        <v>6.0531006184666385</v>
      </c>
      <c r="AG1643" s="44">
        <f t="shared" si="726"/>
        <v>1.8313312407062905E-3</v>
      </c>
      <c r="AH1643" s="45">
        <f>AD1643+AB1643+SUM($AA$1610:AA1643)</f>
        <v>21.511171185215705</v>
      </c>
      <c r="AI1643" s="45">
        <f>AD1643+AB1643+SUM($AA$1610:AA1643)</f>
        <v>21.511171185215705</v>
      </c>
    </row>
    <row r="1644" spans="4:38" ht="14.4" x14ac:dyDescent="0.3">
      <c r="D1644" s="83"/>
      <c r="E1644" s="89">
        <v>41016.615277777775</v>
      </c>
      <c r="F1644" s="86">
        <f t="shared" si="723"/>
        <v>1132.9624999999942</v>
      </c>
      <c r="G1644" s="86">
        <v>33899</v>
      </c>
      <c r="H1644" s="86">
        <v>75172</v>
      </c>
      <c r="I1644" s="86"/>
      <c r="J1644" s="86">
        <v>42</v>
      </c>
      <c r="K1644" s="86"/>
      <c r="L1644" s="79">
        <v>1037</v>
      </c>
      <c r="M1644" s="86"/>
      <c r="N1644" s="42">
        <v>7.05</v>
      </c>
      <c r="O1644" s="83"/>
      <c r="P1644" s="83"/>
      <c r="Q1644" s="83"/>
      <c r="R1644" s="83"/>
      <c r="S1644" s="83"/>
      <c r="V1644" s="43">
        <f t="shared" si="716"/>
        <v>0.20524361153151136</v>
      </c>
      <c r="W1644" s="43">
        <f t="shared" si="717"/>
        <v>27.87769585988023</v>
      </c>
      <c r="X1644" s="43">
        <f t="shared" si="718"/>
        <v>0.13766326117340882</v>
      </c>
      <c r="Y1644" s="22">
        <f>X1644+W1644+SUM($V$1610:V1644)</f>
        <v>28.635574754630628</v>
      </c>
      <c r="Z1644" s="1">
        <f t="shared" si="727"/>
        <v>9.8541558272391513E-2</v>
      </c>
      <c r="AA1644" s="22">
        <f t="shared" si="719"/>
        <v>9.2555116097838341E-2</v>
      </c>
      <c r="AB1644" s="44">
        <f t="shared" si="720"/>
        <v>12.571516149019315</v>
      </c>
      <c r="AC1644" s="44">
        <f t="shared" si="721"/>
        <v>1.8412722177959551</v>
      </c>
      <c r="AD1644" s="44">
        <f t="shared" si="722"/>
        <v>8.0296507200610669</v>
      </c>
      <c r="AE1644" s="44">
        <f t="shared" si="724"/>
        <v>1.8412722177959544</v>
      </c>
      <c r="AF1644" s="44">
        <f t="shared" si="725"/>
        <v>6.1865068097383178</v>
      </c>
      <c r="AG1644" s="44">
        <f t="shared" si="726"/>
        <v>1.8716925267939738E-3</v>
      </c>
      <c r="AH1644" s="45">
        <f>AD1644+AB1644+SUM($AA$1610:AA1644)</f>
        <v>22.047971057244325</v>
      </c>
      <c r="AI1644" s="45">
        <f>AD1644+AB1644+SUM($AA$1610:AA1644)</f>
        <v>22.047971057244325</v>
      </c>
    </row>
    <row r="1645" spans="4:38" ht="14.4" x14ac:dyDescent="0.3">
      <c r="D1645" s="83"/>
      <c r="E1645" s="89">
        <v>41085.578472222223</v>
      </c>
      <c r="F1645" s="86">
        <f t="shared" si="723"/>
        <v>1201.9256944444423</v>
      </c>
      <c r="G1645" s="86">
        <v>32847</v>
      </c>
      <c r="H1645" s="86">
        <v>71323</v>
      </c>
      <c r="I1645" s="86"/>
      <c r="J1645" s="86">
        <v>44</v>
      </c>
      <c r="K1645" s="86"/>
      <c r="L1645" s="79">
        <v>1037</v>
      </c>
      <c r="M1645" s="86"/>
      <c r="N1645" s="42">
        <v>7.05</v>
      </c>
      <c r="O1645" s="83"/>
      <c r="P1645" s="83"/>
      <c r="Q1645" s="83"/>
      <c r="R1645" s="83"/>
      <c r="S1645" s="83"/>
      <c r="V1645" s="43">
        <f t="shared" si="716"/>
        <v>0.19473461003115503</v>
      </c>
      <c r="W1645" s="43">
        <f t="shared" si="717"/>
        <v>26.450286034883174</v>
      </c>
      <c r="X1645" s="43">
        <f t="shared" si="718"/>
        <v>0.1306145476596477</v>
      </c>
      <c r="Y1645" s="22">
        <f>X1645+W1645+SUM($V$1610:V1645)</f>
        <v>27.395850826150966</v>
      </c>
      <c r="Z1645" s="1">
        <f t="shared" si="727"/>
        <v>5.7913855316798699E-2</v>
      </c>
      <c r="AA1645" s="22">
        <f t="shared" si="719"/>
        <v>8.9682819506938141E-2</v>
      </c>
      <c r="AB1645" s="44">
        <f t="shared" si="720"/>
        <v>12.181379714647555</v>
      </c>
      <c r="AC1645" s="44">
        <f t="shared" si="721"/>
        <v>1.7841313471767231</v>
      </c>
      <c r="AD1645" s="44">
        <f t="shared" si="722"/>
        <v>7.7804636479496718</v>
      </c>
      <c r="AE1645" s="44">
        <f t="shared" si="724"/>
        <v>1.7841313471767228</v>
      </c>
      <c r="AF1645" s="44">
        <f t="shared" si="725"/>
        <v>5.9945186931612904</v>
      </c>
      <c r="AG1645" s="44">
        <f t="shared" si="726"/>
        <v>1.8136076116582103E-3</v>
      </c>
      <c r="AH1645" s="45">
        <f>AD1645+AB1645+SUM($AA$1610:AA1645)</f>
        <v>21.498330370268114</v>
      </c>
      <c r="AI1645" s="45">
        <f>AD1645+AB1645+SUM($AA$1610:AA1645)</f>
        <v>21.498330370268114</v>
      </c>
      <c r="AJ1645" s="1">
        <f>LINEST(AI1645:AI1648,F1645:F1648,TRUE,TRUE)</f>
        <v>1.3053236989318876E-2</v>
      </c>
      <c r="AK1645" s="1">
        <f>LINEST(Y1645:Y1648,F1644:F1647,TRUE,TRUE)</f>
        <v>6.6170629570717551E-3</v>
      </c>
      <c r="AL1645" s="1">
        <f>AJ1645/AK1645</f>
        <v>1.9726632607248635</v>
      </c>
    </row>
    <row r="1646" spans="4:38" ht="14.4" x14ac:dyDescent="0.3">
      <c r="D1646" s="83"/>
      <c r="E1646" s="89">
        <v>41131.394444444442</v>
      </c>
      <c r="F1646" s="86">
        <f t="shared" si="723"/>
        <v>1247.7416666666613</v>
      </c>
      <c r="G1646" s="86">
        <v>33792</v>
      </c>
      <c r="H1646" s="86">
        <v>72295</v>
      </c>
      <c r="I1646" s="86"/>
      <c r="J1646" s="86">
        <v>12</v>
      </c>
      <c r="K1646" s="86"/>
      <c r="L1646" s="79">
        <v>1037</v>
      </c>
      <c r="M1646" s="86"/>
      <c r="N1646" s="42">
        <v>7.05</v>
      </c>
      <c r="O1646" s="83"/>
      <c r="P1646" s="83"/>
      <c r="Q1646" s="83"/>
      <c r="R1646" s="83"/>
      <c r="S1646" s="83"/>
      <c r="V1646" s="43">
        <f t="shared" si="716"/>
        <v>0.19738848102578901</v>
      </c>
      <c r="W1646" s="43">
        <f t="shared" si="717"/>
        <v>26.810754299340726</v>
      </c>
      <c r="X1646" s="43">
        <f t="shared" si="718"/>
        <v>0.13239458131394122</v>
      </c>
      <c r="Y1646" s="22">
        <f>X1646+W1646+SUM($V$1610:V1646)</f>
        <v>27.955487605288603</v>
      </c>
      <c r="Z1646" s="1">
        <f t="shared" si="727"/>
        <v>1.0038501725711352E-2</v>
      </c>
      <c r="AA1646" s="22">
        <f t="shared" si="719"/>
        <v>9.2262971862832319E-2</v>
      </c>
      <c r="AB1646" s="44">
        <f t="shared" si="720"/>
        <v>12.531834971759068</v>
      </c>
      <c r="AC1646" s="44">
        <f t="shared" si="721"/>
        <v>1.8354603611835425</v>
      </c>
      <c r="AD1646" s="44">
        <f t="shared" si="722"/>
        <v>8.0043056471371923</v>
      </c>
      <c r="AE1646" s="44">
        <f t="shared" si="724"/>
        <v>1.8354603611835427</v>
      </c>
      <c r="AF1646" s="44">
        <f t="shared" si="725"/>
        <v>6.1669795013032038</v>
      </c>
      <c r="AG1646" s="44">
        <f t="shared" si="726"/>
        <v>1.8657846504446145E-3</v>
      </c>
      <c r="AH1646" s="45">
        <f>AD1646+AB1646+SUM($AA$1610:AA1646)</f>
        <v>22.164890598429977</v>
      </c>
      <c r="AI1646" s="45">
        <f>AD1646+AB1646+SUM($AA$1610:AA1646)</f>
        <v>22.164890598429977</v>
      </c>
    </row>
    <row r="1647" spans="4:38" ht="14.4" x14ac:dyDescent="0.3">
      <c r="D1647" s="83"/>
      <c r="E1647" s="89">
        <v>41157.647222222222</v>
      </c>
      <c r="F1647" s="86">
        <f t="shared" si="723"/>
        <v>1273.9944444444409</v>
      </c>
      <c r="G1647" s="86">
        <v>34675</v>
      </c>
      <c r="H1647" s="86">
        <v>72634</v>
      </c>
      <c r="I1647" s="86"/>
      <c r="J1647" s="86"/>
      <c r="K1647" s="86"/>
      <c r="L1647" s="79">
        <v>1037</v>
      </c>
      <c r="M1647" s="86"/>
      <c r="N1647" s="42">
        <v>7.05</v>
      </c>
      <c r="O1647" s="83"/>
      <c r="P1647" s="83"/>
      <c r="Q1647" s="83"/>
      <c r="R1647" s="83"/>
      <c r="S1647" s="83"/>
      <c r="V1647" s="43">
        <f t="shared" si="716"/>
        <v>0.19831405948996694</v>
      </c>
      <c r="W1647" s="43">
        <f t="shared" si="717"/>
        <v>26.936473169352162</v>
      </c>
      <c r="X1647" s="43">
        <f t="shared" si="718"/>
        <v>0.13301539552053127</v>
      </c>
      <c r="Y1647" s="22">
        <f>X1647+W1647+SUM($V$1610:V1647)</f>
        <v>28.280141348996594</v>
      </c>
      <c r="Z1647" s="1">
        <f t="shared" si="727"/>
        <v>-2.5280232452836809E-3</v>
      </c>
      <c r="AA1647" s="22">
        <f t="shared" si="719"/>
        <v>9.4673844381620229E-2</v>
      </c>
      <c r="AB1647" s="44">
        <f t="shared" si="720"/>
        <v>12.859297397187076</v>
      </c>
      <c r="AC1647" s="44">
        <f t="shared" si="721"/>
        <v>1.8834217573401795</v>
      </c>
      <c r="AD1647" s="44">
        <f t="shared" si="722"/>
        <v>8.2134617162192889</v>
      </c>
      <c r="AE1647" s="44">
        <f t="shared" si="724"/>
        <v>1.8834217573401799</v>
      </c>
      <c r="AF1647" s="44">
        <f t="shared" si="725"/>
        <v>6.3281254204453319</v>
      </c>
      <c r="AG1647" s="44">
        <f t="shared" si="726"/>
        <v>1.9145384337762494E-3</v>
      </c>
      <c r="AH1647" s="45">
        <f>AD1647+AB1647+SUM($AA$1610:AA1647)</f>
        <v>22.796182937321699</v>
      </c>
      <c r="AI1647" s="45">
        <f>AD1647+AB1647+SUM($AA$1610:AA1647)</f>
        <v>22.796182937321699</v>
      </c>
    </row>
    <row r="1648" spans="4:38" ht="14.4" x14ac:dyDescent="0.3">
      <c r="D1648" s="83"/>
      <c r="E1648" s="89">
        <v>41192.492361111108</v>
      </c>
      <c r="F1648" s="86">
        <f t="shared" si="723"/>
        <v>1308.839583333327</v>
      </c>
      <c r="G1648" s="86">
        <v>4271</v>
      </c>
      <c r="H1648" s="86">
        <v>236</v>
      </c>
      <c r="I1648" s="86"/>
      <c r="J1648" s="86"/>
      <c r="K1648" s="86"/>
      <c r="L1648" s="79">
        <v>1037</v>
      </c>
      <c r="M1648" s="86"/>
      <c r="N1648" s="42">
        <v>7.05</v>
      </c>
      <c r="O1648" s="83"/>
      <c r="P1648" s="83"/>
      <c r="Q1648" s="83"/>
      <c r="R1648" s="83"/>
      <c r="S1648" s="83"/>
      <c r="V1648" s="43">
        <f t="shared" si="716"/>
        <v>6.4435550898521616E-4</v>
      </c>
      <c r="W1648" s="43">
        <f t="shared" si="717"/>
        <v>8.7521101246896896E-2</v>
      </c>
      <c r="X1648" s="43">
        <f t="shared" si="718"/>
        <v>4.3218924116591924E-4</v>
      </c>
      <c r="Y1648" s="111">
        <f>Y1647</f>
        <v>28.280141348996594</v>
      </c>
      <c r="Z1648" s="1">
        <f t="shared" si="727"/>
        <v>8.713967553306539E-3</v>
      </c>
      <c r="AA1648" s="22">
        <f t="shared" si="719"/>
        <v>1.166119652066042E-2</v>
      </c>
      <c r="AB1648" s="44">
        <f t="shared" si="720"/>
        <v>1.5839094212944775</v>
      </c>
      <c r="AC1648" s="44">
        <f t="shared" si="721"/>
        <v>0.23198541674404921</v>
      </c>
      <c r="AD1648" s="44">
        <f t="shared" si="722"/>
        <v>1.0116710883914228</v>
      </c>
      <c r="AE1648" s="44">
        <f t="shared" si="724"/>
        <v>0.23198541674404929</v>
      </c>
      <c r="AF1648" s="44">
        <f t="shared" si="725"/>
        <v>0.77944985351757801</v>
      </c>
      <c r="AG1648" s="44">
        <f t="shared" si="726"/>
        <v>2.3581812979548268E-4</v>
      </c>
      <c r="AH1648" s="45">
        <f>AD1648+AB1648+SUM($AA$1610:AA1648)</f>
        <v>4.3306655301218973</v>
      </c>
      <c r="AI1648" s="77">
        <f>AI1647</f>
        <v>22.796182937321699</v>
      </c>
    </row>
    <row r="1649" spans="4:35" ht="14.4" x14ac:dyDescent="0.3">
      <c r="D1649" s="83"/>
      <c r="E1649" s="89">
        <v>42279.435416666667</v>
      </c>
      <c r="F1649" s="86">
        <f t="shared" si="723"/>
        <v>2395.7826388888861</v>
      </c>
      <c r="G1649" s="86">
        <v>35615</v>
      </c>
      <c r="H1649" s="86">
        <v>18007</v>
      </c>
      <c r="I1649" s="86"/>
      <c r="J1649" s="86">
        <v>12</v>
      </c>
      <c r="K1649" s="86"/>
      <c r="L1649" s="86">
        <v>1067</v>
      </c>
      <c r="M1649" s="86"/>
      <c r="N1649" s="42">
        <v>7.05</v>
      </c>
      <c r="O1649" s="83"/>
      <c r="P1649" s="83"/>
      <c r="Q1649" s="83"/>
      <c r="R1649" s="83"/>
      <c r="S1649" s="83"/>
      <c r="V1649" s="43">
        <f t="shared" si="716"/>
        <v>5.0587191690774705E-2</v>
      </c>
      <c r="W1649" s="43">
        <f t="shared" si="717"/>
        <v>6.8711241915773789</v>
      </c>
      <c r="X1649" s="43">
        <f t="shared" si="718"/>
        <v>3.3930399732257789E-2</v>
      </c>
      <c r="Y1649" s="22">
        <f>X1649+W1649+SUM($V$1648:V1649)+$Y$1648</f>
        <v>35.236427487505992</v>
      </c>
      <c r="Z1649" s="1">
        <f t="shared" si="727"/>
        <v>6.311097632625124E-3</v>
      </c>
      <c r="AA1649" s="22">
        <f t="shared" si="719"/>
        <v>0.10005346987654475</v>
      </c>
      <c r="AB1649" s="44">
        <f t="shared" si="720"/>
        <v>13.589997672184616</v>
      </c>
      <c r="AC1649" s="44">
        <f t="shared" si="721"/>
        <v>1.9904429073701846</v>
      </c>
      <c r="AD1649" s="44">
        <f t="shared" si="722"/>
        <v>8.6801729640698895</v>
      </c>
      <c r="AE1649" s="44">
        <f t="shared" si="724"/>
        <v>1.9904429073701848</v>
      </c>
      <c r="AF1649" s="44">
        <f t="shared" si="725"/>
        <v>6.6877067289816576</v>
      </c>
      <c r="AG1649" s="44">
        <f t="shared" si="726"/>
        <v>2.0233277180461405E-3</v>
      </c>
      <c r="AH1649" s="45">
        <f>AD1649+AB1649+SUM($AA$1610:AA1649)</f>
        <v>24.105309126567047</v>
      </c>
      <c r="AI1649" s="45">
        <f>AD1649+AB1649+SUM($AA$1648:AA1649)+$AI$1648-$AH$1648</f>
        <v>40.847402709851515</v>
      </c>
    </row>
    <row r="1650" spans="4:35" ht="14.4" x14ac:dyDescent="0.3">
      <c r="E1650" s="28">
        <v>42377.619444444441</v>
      </c>
      <c r="F1650" s="86">
        <f t="shared" si="723"/>
        <v>2493.9666666666599</v>
      </c>
      <c r="G1650" s="10">
        <v>24572</v>
      </c>
      <c r="H1650" s="10">
        <v>14507</v>
      </c>
      <c r="J1650" s="10">
        <v>13</v>
      </c>
      <c r="L1650" s="17">
        <v>1055</v>
      </c>
      <c r="N1650" s="42">
        <v>7.05</v>
      </c>
      <c r="V1650" s="43">
        <f t="shared" si="716"/>
        <v>4.0296270876449339E-2</v>
      </c>
      <c r="W1650" s="43">
        <f t="shared" si="717"/>
        <v>5.4733356882512867</v>
      </c>
      <c r="X1650" s="43">
        <f t="shared" si="718"/>
        <v>2.7027959704009528E-2</v>
      </c>
      <c r="Y1650" s="22">
        <f>X1650+W1650+SUM($V$1648:V1650)+$Y$1648</f>
        <v>33.872032815028099</v>
      </c>
      <c r="Z1650" s="1">
        <f t="shared" si="727"/>
        <v>5.36713787832522E-3</v>
      </c>
      <c r="AA1650" s="22">
        <f t="shared" si="719"/>
        <v>6.825394416323935E-2</v>
      </c>
      <c r="AB1650" s="44">
        <f t="shared" si="720"/>
        <v>9.2707523631150917</v>
      </c>
      <c r="AC1650" s="44">
        <f t="shared" si="721"/>
        <v>1.3578297607008698</v>
      </c>
      <c r="AD1650" s="44">
        <f t="shared" si="722"/>
        <v>5.9213942459758098</v>
      </c>
      <c r="AE1650" s="44">
        <f t="shared" ref="AE1650" si="728">AD1650/(1+($A$28/(10^-N1650))+(($A$28*$A$29)/(10^-N1650)^2))*1</f>
        <v>1.3578297607008694</v>
      </c>
      <c r="AF1650" s="44">
        <f t="shared" ref="AF1650" si="729">AD1650/(1+($A$28/(10^-N1650))+(($A$28*$A$29)/(10^-N1650)^2))*($A$28/(10^-N1650))</f>
        <v>4.5621842223289182</v>
      </c>
      <c r="AG1650" s="44">
        <f t="shared" ref="AG1650" si="730">AD1650/(1+($A$28/(10^-N1650))+(($A$28*$A$29)/(10^-N1650)^2))*(($A$28*$A$29)/(10^-N1650)^2)</f>
        <v>1.3802629460213272E-3</v>
      </c>
      <c r="AH1650" s="45">
        <f>AD1650+AB1650+SUM($AA$1610:AA1650)</f>
        <v>17.095539043566681</v>
      </c>
      <c r="AI1650" s="45">
        <f>AD1650+AB1650+SUM($AA$1648:AA1650)+$AI$1648-$AH$1648</f>
        <v>33.837632626851146</v>
      </c>
    </row>
    <row r="1651" spans="4:35" ht="14.4" x14ac:dyDescent="0.3">
      <c r="E1651" s="28">
        <v>42480.558333333334</v>
      </c>
      <c r="F1651" s="86">
        <f t="shared" si="723"/>
        <v>2596.9055555555533</v>
      </c>
      <c r="G1651" s="10">
        <v>37435</v>
      </c>
      <c r="H1651" s="10">
        <v>21157</v>
      </c>
      <c r="J1651" s="10">
        <v>25</v>
      </c>
      <c r="L1651" s="17">
        <v>1069</v>
      </c>
      <c r="N1651" s="42">
        <v>7.05</v>
      </c>
      <c r="V1651" s="43">
        <f t="shared" si="716"/>
        <v>5.9547917474415415E-2</v>
      </c>
      <c r="W1651" s="43">
        <f t="shared" si="717"/>
        <v>8.0882358288951135</v>
      </c>
      <c r="X1651" s="43">
        <f t="shared" si="718"/>
        <v>3.9940636663151202E-2</v>
      </c>
      <c r="Y1651" s="22">
        <f>X1651+W1651+SUM($V$1648:V1651)+$Y$1648</f>
        <v>36.559393550105483</v>
      </c>
      <c r="Z1651" s="1">
        <f t="shared" si="727"/>
        <v>5.8668134638425185E-3</v>
      </c>
      <c r="AA1651" s="22">
        <f t="shared" si="719"/>
        <v>0.1053635340858695</v>
      </c>
      <c r="AB1651" s="44">
        <f t="shared" si="720"/>
        <v>14.311249622096168</v>
      </c>
      <c r="AC1651" s="44">
        <f t="shared" si="721"/>
        <v>2.0960802196610255</v>
      </c>
      <c r="AD1651" s="44">
        <f t="shared" si="722"/>
        <v>9.1408493988215174</v>
      </c>
      <c r="AE1651" s="44">
        <f t="shared" ref="AE1651:AE1652" si="731">AD1651/(1+($A$28/(10^-N1651))+(($A$28*$A$29)/(10^-N1651)^2))*1</f>
        <v>2.0960802196610255</v>
      </c>
      <c r="AF1651" s="44">
        <f t="shared" ref="AF1651:AF1652" si="732">AD1651/(1+($A$28/(10^-N1651))+(($A$28*$A$29)/(10^-N1651)^2))*($A$28/(10^-N1651))</f>
        <v>7.0426384688587875</v>
      </c>
      <c r="AG1651" s="44">
        <f t="shared" ref="AG1651:AG1652" si="733">AD1651/(1+($A$28/(10^-N1651))+(($A$28*$A$29)/(10^-N1651)^2))*(($A$28*$A$29)/(10^-N1651)^2)</f>
        <v>2.1307103017045438E-3</v>
      </c>
      <c r="AH1651" s="45">
        <f>AD1651+AB1651+SUM($AA$1610:AA1651)</f>
        <v>25.460854989479337</v>
      </c>
      <c r="AI1651" s="45">
        <f>AD1651+AB1651+SUM($AA$1648:AA1651)+$AI$1648-$AH$1648</f>
        <v>42.202948572763802</v>
      </c>
    </row>
    <row r="1652" spans="4:35" ht="14.4" x14ac:dyDescent="0.3">
      <c r="E1652" s="28">
        <v>42612.558333333334</v>
      </c>
      <c r="F1652" s="86">
        <f t="shared" si="723"/>
        <v>2728.9055555555533</v>
      </c>
      <c r="G1652" s="10">
        <v>39099</v>
      </c>
      <c r="H1652" s="10">
        <v>22106</v>
      </c>
      <c r="J1652" s="10">
        <v>22</v>
      </c>
      <c r="L1652" s="17">
        <v>1052</v>
      </c>
      <c r="N1652" s="42">
        <v>7.05</v>
      </c>
      <c r="V1652" s="43">
        <f t="shared" si="716"/>
        <v>6.1229497047675843E-2</v>
      </c>
      <c r="W1652" s="43">
        <f t="shared" si="717"/>
        <v>8.3166403261544328</v>
      </c>
      <c r="X1652" s="43">
        <f t="shared" si="718"/>
        <v>4.1068524280457513E-2</v>
      </c>
      <c r="Y1652" s="22">
        <f>X1652+W1652+SUM($V$1648:V1652)+$Y$1648</f>
        <v>36.850155432029787</v>
      </c>
      <c r="Z1652" s="1">
        <f t="shared" si="727"/>
        <v>6.8953298301242839E-3</v>
      </c>
      <c r="AA1652" s="22">
        <f t="shared" si="719"/>
        <v>0.10829693771225357</v>
      </c>
      <c r="AB1652" s="44">
        <f t="shared" si="720"/>
        <v>14.709686063164398</v>
      </c>
      <c r="AC1652" s="44">
        <f t="shared" si="721"/>
        <v>2.15443674092705</v>
      </c>
      <c r="AD1652" s="44">
        <f t="shared" si="722"/>
        <v>9.3953378326745529</v>
      </c>
      <c r="AE1652" s="44">
        <f t="shared" si="731"/>
        <v>2.1544367409270504</v>
      </c>
      <c r="AF1652" s="44">
        <f t="shared" si="732"/>
        <v>7.2387110607958203</v>
      </c>
      <c r="AG1652" s="44">
        <f t="shared" si="733"/>
        <v>2.1900309516810356E-3</v>
      </c>
      <c r="AH1652" s="45">
        <f>AD1652+AB1652+SUM($AA$1610:AA1652)</f>
        <v>26.222076802112856</v>
      </c>
      <c r="AI1652" s="45">
        <f>AD1652+AB1652+SUM($AA$1648:AA1652)+$AI$1648-$AH$1648</f>
        <v>42.964170385397317</v>
      </c>
    </row>
    <row r="1653" spans="4:35" x14ac:dyDescent="0.25">
      <c r="D1653" s="16" t="s">
        <v>410</v>
      </c>
      <c r="E1653" s="28">
        <v>42642.458333333336</v>
      </c>
      <c r="F1653" s="86">
        <f t="shared" si="723"/>
        <v>2758.8055555555547</v>
      </c>
      <c r="N1653" s="42">
        <v>7.05</v>
      </c>
    </row>
    <row r="1654" spans="4:35" x14ac:dyDescent="0.25">
      <c r="E1654" s="28">
        <v>42760.650694444441</v>
      </c>
      <c r="F1654" s="86">
        <f t="shared" si="723"/>
        <v>2876.9979166666599</v>
      </c>
      <c r="G1654" s="10">
        <v>21228</v>
      </c>
      <c r="H1654" s="10">
        <v>1008</v>
      </c>
      <c r="J1654" s="10">
        <v>21</v>
      </c>
      <c r="K1654" s="17">
        <v>5</v>
      </c>
      <c r="L1654" s="17">
        <v>1056</v>
      </c>
      <c r="N1654" s="42">
        <v>7.05</v>
      </c>
    </row>
    <row r="1655" spans="4:35" x14ac:dyDescent="0.25">
      <c r="D1655" s="19" t="s">
        <v>164</v>
      </c>
      <c r="E1655" s="28">
        <v>42828.462500000001</v>
      </c>
      <c r="F1655" s="86">
        <f t="shared" si="723"/>
        <v>2944.8097222222204</v>
      </c>
      <c r="G1655" s="10">
        <v>18403</v>
      </c>
      <c r="H1655" s="10">
        <v>1549</v>
      </c>
      <c r="J1655" s="10">
        <v>24</v>
      </c>
      <c r="K1655" s="17">
        <v>5</v>
      </c>
      <c r="L1655" s="17">
        <v>1089</v>
      </c>
      <c r="N1655" s="42">
        <v>7.05</v>
      </c>
    </row>
    <row r="1656" spans="4:35" x14ac:dyDescent="0.25">
      <c r="D1656" s="19"/>
      <c r="E1656" s="28">
        <v>42828.618750000001</v>
      </c>
      <c r="F1656" s="86">
        <f t="shared" si="723"/>
        <v>2944.9659722222204</v>
      </c>
      <c r="G1656" s="10">
        <v>4706</v>
      </c>
      <c r="H1656" s="10">
        <v>7.08</v>
      </c>
      <c r="J1656" s="10">
        <v>53</v>
      </c>
      <c r="L1656" s="17">
        <v>1072</v>
      </c>
      <c r="N1656" s="42">
        <v>7.05</v>
      </c>
    </row>
    <row r="1657" spans="4:35" x14ac:dyDescent="0.25">
      <c r="E1657" s="28">
        <v>42969.473611111112</v>
      </c>
      <c r="F1657" s="86">
        <f t="shared" si="723"/>
        <v>3085.8208333333314</v>
      </c>
      <c r="G1657" s="10">
        <v>12882</v>
      </c>
      <c r="H1657" s="10">
        <v>1336</v>
      </c>
      <c r="J1657" s="10">
        <v>21</v>
      </c>
      <c r="L1657" s="17">
        <v>1084</v>
      </c>
    </row>
    <row r="1658" spans="4:35" x14ac:dyDescent="0.25">
      <c r="E1658" s="28">
        <v>43055.604166666664</v>
      </c>
      <c r="F1658" s="86">
        <f t="shared" si="723"/>
        <v>3171.9513888888832</v>
      </c>
      <c r="G1658" s="10">
        <v>13522</v>
      </c>
      <c r="H1658" s="10">
        <v>2089</v>
      </c>
      <c r="J1658" s="10">
        <v>36</v>
      </c>
      <c r="L1658" s="17">
        <v>1078</v>
      </c>
    </row>
    <row r="1659" spans="4:35" x14ac:dyDescent="0.25">
      <c r="E1659" s="28">
        <v>43122.492361111108</v>
      </c>
      <c r="G1659" s="10">
        <v>14210.7</v>
      </c>
      <c r="H1659" s="10">
        <v>2778.34</v>
      </c>
      <c r="J1659" s="10">
        <v>83</v>
      </c>
      <c r="L1659" s="17">
        <v>1057</v>
      </c>
    </row>
    <row r="1660" spans="4:35" x14ac:dyDescent="0.25">
      <c r="E1660" s="28"/>
    </row>
    <row r="1662" spans="4:35" ht="14.4" thickBot="1" x14ac:dyDescent="0.3">
      <c r="D1662" s="87" t="s">
        <v>109</v>
      </c>
      <c r="E1662" s="89">
        <f>E1663-1</f>
        <v>39883.654861111114</v>
      </c>
      <c r="F1662" s="86"/>
      <c r="G1662" s="86"/>
      <c r="H1662" s="86"/>
      <c r="I1662" s="86"/>
      <c r="J1662" s="86"/>
      <c r="K1662" s="86"/>
      <c r="L1662" s="86"/>
      <c r="M1662" s="86"/>
      <c r="N1662" s="42">
        <v>7.05</v>
      </c>
      <c r="O1662" s="90"/>
      <c r="P1662" s="90"/>
      <c r="Q1662" s="90"/>
      <c r="R1662" s="87"/>
      <c r="S1662" s="87"/>
    </row>
    <row r="1663" spans="4:35" ht="15" thickBot="1" x14ac:dyDescent="0.35">
      <c r="D1663" s="87"/>
      <c r="E1663" s="89">
        <v>39884.654861111114</v>
      </c>
      <c r="F1663" s="86">
        <f>E1663-E$1662</f>
        <v>1</v>
      </c>
      <c r="G1663" s="86">
        <v>1682</v>
      </c>
      <c r="H1663" s="86">
        <v>0.52200000000000002</v>
      </c>
      <c r="I1663" s="86"/>
      <c r="J1663" s="100">
        <v>859</v>
      </c>
      <c r="K1663" s="100"/>
      <c r="L1663" s="79">
        <v>1037</v>
      </c>
      <c r="M1663" s="100"/>
      <c r="N1663" s="42">
        <v>7.05</v>
      </c>
      <c r="O1663" s="95">
        <v>91.4</v>
      </c>
      <c r="P1663" s="94">
        <v>20.170000000000002</v>
      </c>
      <c r="Q1663" s="93">
        <f>P1663-(P1663/100*R1663)</f>
        <v>11.160202369200395</v>
      </c>
      <c r="R1663" s="88">
        <v>44.669299111549854</v>
      </c>
      <c r="S1663" s="85">
        <f>R1663*P1663/100</f>
        <v>9.009797630799607</v>
      </c>
      <c r="T1663" s="40">
        <f>Q1663/$A$18+S1663</f>
        <v>13.659881951299772</v>
      </c>
      <c r="U1663" s="40">
        <f>$A$16-T1663</f>
        <v>103.34011804870023</v>
      </c>
      <c r="V1663" s="43">
        <f t="shared" ref="V1663:V1705" si="734">($A$15*L1663/1000/$A$13*H1663)/$Q$1663</f>
        <v>1.5785608095848257E-6</v>
      </c>
      <c r="W1663" s="43">
        <f t="shared" ref="W1663:W1705" si="735">($U$1663*L1663/1000/$A$13*H1663)/$Q$1663</f>
        <v>2.1750488054606356E-4</v>
      </c>
      <c r="X1663" s="43">
        <f t="shared" ref="X1663:X1705" si="736">($A$46*$S$1663*H1663*L1663/1000000)/$Q$1663</f>
        <v>9.559439995280078E-7</v>
      </c>
      <c r="Y1663" s="22">
        <f>X1663+W1663+SUM($V$1663:V1663)</f>
        <v>2.200393853551764E-4</v>
      </c>
      <c r="Z1663" s="22"/>
      <c r="AA1663" s="22">
        <f t="shared" ref="AA1663:AA1705" si="737">($A$15*L1663/1000/$A$13*G1663)/$Q$1663</f>
        <v>5.0864737197733271E-3</v>
      </c>
      <c r="AB1663" s="44">
        <f t="shared" ref="AB1663:AB1705" si="738">($U$1663*L1663/1000/$A$13*G1663)/$Q$1663</f>
        <v>0.70084905953731591</v>
      </c>
      <c r="AC1663" s="44">
        <f t="shared" ref="AC1663:AC1705" si="739">($A$14*$S$1663/1000*G1663/1000000*L1663/1000*1000000)/$Q$1663</f>
        <v>9.1360213290445053E-2</v>
      </c>
      <c r="AD1663" s="44">
        <f t="shared" ref="AD1663:AD1705" si="740">($A$14*((L1663/1000)*G1663/10^6)*(1+($A$28/(10^-N1663))+(($A$28*$A$29)/(10^-N1663)^2))*1000000)*$S$1663/1000/$Q$1663</f>
        <v>0.39841507156974315</v>
      </c>
      <c r="AE1663" s="44">
        <f t="shared" ref="AE1663:AE1702" si="741">AD1663/(1+($A$28/(10^-N1663))+(($A$28*$A$29)/(10^-N1663)^2))*1</f>
        <v>9.1360213290445066E-2</v>
      </c>
      <c r="AF1663" s="44">
        <f t="shared" ref="AF1663:AF1702" si="742">AD1663/(1+($A$28/(10^-N1663))+(($A$28*$A$29)/(10^-N1663)^2))*($A$28/(10^-N1663))</f>
        <v>0.30696198867163804</v>
      </c>
      <c r="AG1663" s="44">
        <f t="shared" ref="AG1663:AG1702" si="743">AD1663/(1+($A$28/(10^-N1663))+(($A$28*$A$29)/(10^-N1663)^2))*(($A$28*$A$29)/(10^-N1663)^2)</f>
        <v>9.2869607660033208E-5</v>
      </c>
      <c r="AH1663" s="45">
        <f>AD1663+AB1663+SUM($AA$1663:AA1663)</f>
        <v>1.1043506048268323</v>
      </c>
      <c r="AI1663" s="45">
        <f>AD1663+AB1663+SUM($AA$1663:AA1663)</f>
        <v>1.1043506048268323</v>
      </c>
    </row>
    <row r="1664" spans="4:35" ht="14.4" x14ac:dyDescent="0.3">
      <c r="D1664" s="87"/>
      <c r="E1664" s="89">
        <v>39891.65</v>
      </c>
      <c r="F1664" s="86">
        <f t="shared" ref="F1664:F1711" si="744">E1664-E$1662</f>
        <v>7.9951388888875954</v>
      </c>
      <c r="G1664" s="86">
        <v>2653</v>
      </c>
      <c r="H1664" s="86">
        <v>1.61</v>
      </c>
      <c r="I1664" s="86"/>
      <c r="J1664" s="100">
        <v>1087</v>
      </c>
      <c r="K1664" s="100"/>
      <c r="L1664" s="79">
        <v>1037</v>
      </c>
      <c r="M1664" s="100"/>
      <c r="N1664" s="42">
        <v>7.05</v>
      </c>
      <c r="O1664" s="90"/>
      <c r="P1664" s="90"/>
      <c r="Q1664" s="90"/>
      <c r="R1664" s="87"/>
      <c r="S1664" s="87"/>
      <c r="V1664" s="43">
        <f t="shared" si="734"/>
        <v>4.8687411943133512E-6</v>
      </c>
      <c r="W1664" s="43">
        <f t="shared" si="735"/>
        <v>6.708483863585486E-4</v>
      </c>
      <c r="X1664" s="43">
        <f t="shared" si="736"/>
        <v>2.9484096537166527E-6</v>
      </c>
      <c r="Y1664" s="22">
        <f>X1664+W1664+SUM($V$1663:V1664)</f>
        <v>6.8024409801616342E-4</v>
      </c>
      <c r="Z1664" s="22"/>
      <c r="AA1664" s="22">
        <f t="shared" si="737"/>
        <v>8.0228387506293911E-3</v>
      </c>
      <c r="AB1664" s="44">
        <f t="shared" si="738"/>
        <v>1.1054414714343039</v>
      </c>
      <c r="AC1664" s="44">
        <f t="shared" si="739"/>
        <v>0.14410145413766393</v>
      </c>
      <c r="AD1664" s="44">
        <f t="shared" si="740"/>
        <v>0.62841568660792424</v>
      </c>
      <c r="AE1664" s="44">
        <f t="shared" si="741"/>
        <v>0.14410145413766395</v>
      </c>
      <c r="AF1664" s="44">
        <f t="shared" si="742"/>
        <v>0.48416775026507475</v>
      </c>
      <c r="AG1664" s="44">
        <f t="shared" si="743"/>
        <v>1.4648220518553395E-4</v>
      </c>
      <c r="AH1664" s="45">
        <f>AD1664+AB1664+SUM($AA$1663:AA1664)</f>
        <v>1.7469664705126309</v>
      </c>
      <c r="AI1664" s="45">
        <f>AD1664+AB1664+SUM($AA$1663:AA1664)</f>
        <v>1.7469664705126309</v>
      </c>
    </row>
    <row r="1665" spans="4:36" ht="14.4" x14ac:dyDescent="0.3">
      <c r="D1665" s="87"/>
      <c r="E1665" s="89">
        <v>39898.497916666667</v>
      </c>
      <c r="F1665" s="86">
        <f t="shared" si="744"/>
        <v>14.843055555553292</v>
      </c>
      <c r="G1665" s="86">
        <v>3525</v>
      </c>
      <c r="H1665" s="86">
        <v>1.63</v>
      </c>
      <c r="I1665" s="86"/>
      <c r="J1665" s="100">
        <v>1303</v>
      </c>
      <c r="K1665" s="100"/>
      <c r="L1665" s="79">
        <v>1037</v>
      </c>
      <c r="M1665" s="100"/>
      <c r="N1665" s="42">
        <v>7.05</v>
      </c>
      <c r="O1665" s="90"/>
      <c r="P1665" s="90"/>
      <c r="Q1665" s="90"/>
      <c r="R1665" s="87"/>
      <c r="S1665" s="87"/>
      <c r="V1665" s="43">
        <f t="shared" si="734"/>
        <v>4.9292224513855664E-6</v>
      </c>
      <c r="W1665" s="43">
        <f t="shared" si="735"/>
        <v>6.7918190668598394E-4</v>
      </c>
      <c r="X1665" s="43">
        <f t="shared" si="736"/>
        <v>2.9850358605951201E-6</v>
      </c>
      <c r="Y1665" s="22">
        <f>X1665+W1665+SUM($V$1663:V1665)</f>
        <v>6.9354346700186288E-4</v>
      </c>
      <c r="Z1665" s="22"/>
      <c r="AA1665" s="22">
        <f t="shared" si="737"/>
        <v>1.0659821558977989E-2</v>
      </c>
      <c r="AB1665" s="44">
        <f t="shared" si="738"/>
        <v>1.4687829577104869</v>
      </c>
      <c r="AC1665" s="44">
        <f t="shared" si="739"/>
        <v>0.19146536970797789</v>
      </c>
      <c r="AD1665" s="44">
        <f t="shared" si="740"/>
        <v>0.8349661874455081</v>
      </c>
      <c r="AE1665" s="44">
        <f t="shared" si="741"/>
        <v>0.19146536970797792</v>
      </c>
      <c r="AF1665" s="44">
        <f t="shared" si="742"/>
        <v>0.64330618910078718</v>
      </c>
      <c r="AG1665" s="44">
        <f t="shared" si="743"/>
        <v>1.9462863674293525E-4</v>
      </c>
      <c r="AH1665" s="45">
        <f>AD1665+AB1665+SUM($AA$1663:AA1665)</f>
        <v>2.3275182791853757</v>
      </c>
      <c r="AI1665" s="45">
        <f>AD1665+AB1665+SUM($AA$1663:AA1665)</f>
        <v>2.3275182791853757</v>
      </c>
    </row>
    <row r="1666" spans="4:36" ht="14.4" x14ac:dyDescent="0.3">
      <c r="D1666" s="87"/>
      <c r="E1666" s="89">
        <v>39914.484722222223</v>
      </c>
      <c r="F1666" s="86">
        <f t="shared" si="744"/>
        <v>30.829861111109494</v>
      </c>
      <c r="G1666" s="86">
        <v>5598</v>
      </c>
      <c r="H1666" s="86">
        <v>0.82</v>
      </c>
      <c r="I1666" s="86"/>
      <c r="J1666" s="100">
        <v>1661</v>
      </c>
      <c r="K1666" s="100"/>
      <c r="L1666" s="79">
        <v>1037</v>
      </c>
      <c r="M1666" s="100"/>
      <c r="N1666" s="42">
        <v>7.05</v>
      </c>
      <c r="O1666" s="90"/>
      <c r="P1666" s="90"/>
      <c r="Q1666" s="90"/>
      <c r="R1666" s="87"/>
      <c r="S1666" s="87"/>
      <c r="V1666" s="43">
        <f t="shared" si="734"/>
        <v>2.4797315399608368E-6</v>
      </c>
      <c r="W1666" s="43">
        <f t="shared" si="735"/>
        <v>3.4167433342485081E-4</v>
      </c>
      <c r="X1666" s="43">
        <f t="shared" si="736"/>
        <v>1.5016744820171773E-6</v>
      </c>
      <c r="Y1666" s="22">
        <f>X1666+W1666+SUM($V$1663:V1666)</f>
        <v>3.5703226390211253E-4</v>
      </c>
      <c r="Z1666" s="1">
        <f t="shared" ref="Z1666:Z1705" si="745">LINEST(Y1663:Y1666,E1663:E1666,TRUE,TRUE)</f>
        <v>6.095848869841306E-7</v>
      </c>
      <c r="AA1666" s="22">
        <f t="shared" si="737"/>
        <v>1.692870385451313E-2</v>
      </c>
      <c r="AB1666" s="44">
        <f t="shared" si="738"/>
        <v>2.3325523396491645</v>
      </c>
      <c r="AC1666" s="44">
        <f t="shared" si="739"/>
        <v>0.3040633020213504</v>
      </c>
      <c r="AD1666" s="44">
        <f t="shared" si="740"/>
        <v>1.3259973666155895</v>
      </c>
      <c r="AE1666" s="44">
        <f t="shared" si="741"/>
        <v>0.3040633020213504</v>
      </c>
      <c r="AF1666" s="44">
        <f t="shared" si="742"/>
        <v>1.021624977754952</v>
      </c>
      <c r="AG1666" s="44">
        <f t="shared" si="743"/>
        <v>3.0908683928707834E-4</v>
      </c>
      <c r="AH1666" s="45">
        <f>AD1666+AB1666+SUM($AA$1663:AA1666)</f>
        <v>3.6992475441486481</v>
      </c>
      <c r="AI1666" s="45">
        <f>AD1666+AB1666+SUM($AA$1663:AA1666)</f>
        <v>3.6992475441486481</v>
      </c>
      <c r="AJ1666" s="1">
        <f>LINEST(AI1663:AI1666,F1663:F1666,TRUE,TRUE)</f>
        <v>8.6639572328223544E-2</v>
      </c>
    </row>
    <row r="1667" spans="4:36" ht="14.4" x14ac:dyDescent="0.3">
      <c r="D1667" s="92"/>
      <c r="E1667" s="89">
        <v>39921.67291666667</v>
      </c>
      <c r="F1667" s="86">
        <f t="shared" si="744"/>
        <v>38.018055555556202</v>
      </c>
      <c r="G1667" s="86">
        <v>6217</v>
      </c>
      <c r="H1667" s="86">
        <v>0.73</v>
      </c>
      <c r="I1667" s="86"/>
      <c r="J1667" s="100">
        <v>1861</v>
      </c>
      <c r="K1667" s="100"/>
      <c r="L1667" s="79">
        <v>1037</v>
      </c>
      <c r="M1667" s="100"/>
      <c r="N1667" s="42">
        <v>7.05</v>
      </c>
      <c r="O1667" s="90"/>
      <c r="P1667" s="90"/>
      <c r="Q1667" s="90"/>
      <c r="R1667" s="87"/>
      <c r="S1667" s="87"/>
      <c r="V1667" s="43">
        <f t="shared" si="734"/>
        <v>2.2075658831358673E-6</v>
      </c>
      <c r="W1667" s="43">
        <f t="shared" si="735"/>
        <v>3.0417349195139155E-4</v>
      </c>
      <c r="X1667" s="43">
        <f t="shared" si="736"/>
        <v>1.3368565510640722E-6</v>
      </c>
      <c r="Y1667" s="22">
        <f>X1667+W1667+SUM($V$1663:V1667)</f>
        <v>3.2157417038083605E-4</v>
      </c>
      <c r="Z1667" s="1">
        <f t="shared" si="745"/>
        <v>-1.3963866265737668E-5</v>
      </c>
      <c r="AA1667" s="22">
        <f t="shared" si="737"/>
        <v>1.88005987608982E-2</v>
      </c>
      <c r="AB1667" s="44">
        <f t="shared" si="738"/>
        <v>2.5904747937832897</v>
      </c>
      <c r="AC1667" s="44">
        <f t="shared" si="739"/>
        <v>0.33768516410624072</v>
      </c>
      <c r="AD1667" s="44">
        <f t="shared" si="740"/>
        <v>1.4726197978294253</v>
      </c>
      <c r="AE1667" s="44">
        <f t="shared" si="741"/>
        <v>0.33768516410624078</v>
      </c>
      <c r="AF1667" s="44">
        <f t="shared" si="742"/>
        <v>1.1345913695431473</v>
      </c>
      <c r="AG1667" s="44">
        <f t="shared" si="743"/>
        <v>3.4326418003711442E-4</v>
      </c>
      <c r="AH1667" s="45">
        <f>AD1667+AB1667+SUM($AA$1663:AA1667)</f>
        <v>4.1225930282575067</v>
      </c>
      <c r="AI1667" s="45">
        <f>AD1667+AB1667+SUM($AA$1663:AA1667)</f>
        <v>4.1225930282575067</v>
      </c>
      <c r="AJ1667" s="1">
        <f t="shared" ref="AJ1667:AJ1705" si="746">LINEST(AI1664:AI1667,F1664:F1667,TRUE,TRUE)</f>
        <v>8.0574886810000468E-2</v>
      </c>
    </row>
    <row r="1668" spans="4:36" ht="14.4" x14ac:dyDescent="0.3">
      <c r="D1668" s="87"/>
      <c r="E1668" s="89">
        <v>39941.496527777781</v>
      </c>
      <c r="F1668" s="86">
        <f t="shared" si="744"/>
        <v>57.841666666667152</v>
      </c>
      <c r="G1668" s="86">
        <v>8849.4599999999991</v>
      </c>
      <c r="H1668" s="86">
        <v>0</v>
      </c>
      <c r="I1668" s="86"/>
      <c r="J1668" s="100">
        <v>323</v>
      </c>
      <c r="K1668" s="100"/>
      <c r="L1668" s="79">
        <v>1037</v>
      </c>
      <c r="M1668" s="100"/>
      <c r="N1668" s="42">
        <v>7.05</v>
      </c>
      <c r="O1668" s="90"/>
      <c r="P1668" s="90"/>
      <c r="Q1668" s="90"/>
      <c r="R1668" s="87"/>
      <c r="S1668" s="87"/>
      <c r="V1668" s="43">
        <f t="shared" si="734"/>
        <v>0</v>
      </c>
      <c r="W1668" s="43">
        <f t="shared" si="735"/>
        <v>0</v>
      </c>
      <c r="X1668" s="43">
        <f t="shared" si="736"/>
        <v>0</v>
      </c>
      <c r="Y1668" s="22">
        <f>X1668+W1668+SUM($V$1663:V1668)</f>
        <v>1.6063821878380448E-5</v>
      </c>
      <c r="Z1668" s="1">
        <f t="shared" si="745"/>
        <v>-1.5370783922851699E-5</v>
      </c>
      <c r="AA1668" s="22">
        <f t="shared" si="737"/>
        <v>2.6761323260514423E-2</v>
      </c>
      <c r="AB1668" s="44">
        <f t="shared" si="738"/>
        <v>3.6873577398413171</v>
      </c>
      <c r="AC1668" s="44">
        <f t="shared" si="739"/>
        <v>0.48067095903998919</v>
      </c>
      <c r="AD1668" s="44">
        <f t="shared" si="740"/>
        <v>2.0961701779153263</v>
      </c>
      <c r="AE1668" s="44">
        <f t="shared" si="741"/>
        <v>0.48067095903998924</v>
      </c>
      <c r="AF1668" s="44">
        <f t="shared" si="742"/>
        <v>1.6150106065815182</v>
      </c>
      <c r="AG1668" s="44">
        <f t="shared" si="743"/>
        <v>4.8861229381876189E-4</v>
      </c>
      <c r="AH1668" s="45">
        <f>AD1668+AB1668+SUM($AA$1663:AA1668)</f>
        <v>5.8697876776619502</v>
      </c>
      <c r="AI1668" s="45">
        <f>AD1668+AB1668+SUM($AA$1663:AA1668)</f>
        <v>5.8697876776619502</v>
      </c>
      <c r="AJ1668" s="1">
        <f t="shared" si="746"/>
        <v>8.180466937995029E-2</v>
      </c>
    </row>
    <row r="1669" spans="4:36" ht="14.4" x14ac:dyDescent="0.3">
      <c r="D1669" s="87"/>
      <c r="E1669" s="89">
        <v>39960.456944444442</v>
      </c>
      <c r="F1669" s="86">
        <f t="shared" si="744"/>
        <v>76.802083333328483</v>
      </c>
      <c r="G1669" s="86">
        <v>10684.6</v>
      </c>
      <c r="H1669" s="86">
        <v>0</v>
      </c>
      <c r="I1669" s="86"/>
      <c r="J1669" s="100">
        <v>684</v>
      </c>
      <c r="K1669" s="100"/>
      <c r="L1669" s="79">
        <v>1037</v>
      </c>
      <c r="M1669" s="100"/>
      <c r="N1669" s="42">
        <v>7.05</v>
      </c>
      <c r="O1669" s="90"/>
      <c r="P1669" s="90"/>
      <c r="Q1669" s="90"/>
      <c r="R1669" s="87"/>
      <c r="S1669" s="87"/>
      <c r="V1669" s="43">
        <f t="shared" si="734"/>
        <v>0</v>
      </c>
      <c r="W1669" s="43">
        <f t="shared" si="735"/>
        <v>0</v>
      </c>
      <c r="X1669" s="43">
        <f t="shared" si="736"/>
        <v>0</v>
      </c>
      <c r="Y1669" s="22">
        <f>X1669+W1669+SUM($V$1663:V1669)</f>
        <v>1.6063821878380448E-5</v>
      </c>
      <c r="Z1669" s="1">
        <f t="shared" si="745"/>
        <v>-8.3560093302525953E-6</v>
      </c>
      <c r="AA1669" s="22">
        <f t="shared" si="737"/>
        <v>3.2310901965689705E-2</v>
      </c>
      <c r="AB1669" s="44">
        <f t="shared" si="738"/>
        <v>4.4520165645258061</v>
      </c>
      <c r="AC1669" s="44">
        <f t="shared" si="739"/>
        <v>0.58034918842038596</v>
      </c>
      <c r="AD1669" s="44">
        <f t="shared" si="740"/>
        <v>2.5308594968454678</v>
      </c>
      <c r="AE1669" s="44">
        <f t="shared" si="741"/>
        <v>0.58034918842038596</v>
      </c>
      <c r="AF1669" s="44">
        <f t="shared" si="742"/>
        <v>1.9499203710826296</v>
      </c>
      <c r="AG1669" s="44">
        <f t="shared" si="743"/>
        <v>5.8993734245207528E-4</v>
      </c>
      <c r="AH1669" s="45">
        <f>AD1669+AB1669+SUM($AA$1663:AA1669)</f>
        <v>7.1014467232422698</v>
      </c>
      <c r="AI1669" s="45">
        <f>AD1669+AB1669+SUM($AA$1663:AA1669)</f>
        <v>7.1014467232422698</v>
      </c>
      <c r="AJ1669" s="1">
        <f t="shared" si="746"/>
        <v>7.6017847641002556E-2</v>
      </c>
    </row>
    <row r="1670" spans="4:36" ht="14.4" x14ac:dyDescent="0.3">
      <c r="D1670" s="87"/>
      <c r="E1670" s="89">
        <v>39974.554166666669</v>
      </c>
      <c r="F1670" s="86">
        <f t="shared" si="744"/>
        <v>90.899305555554747</v>
      </c>
      <c r="G1670" s="86">
        <v>10686.6</v>
      </c>
      <c r="H1670" s="86">
        <v>3.5</v>
      </c>
      <c r="I1670" s="86"/>
      <c r="J1670" s="100">
        <v>890</v>
      </c>
      <c r="K1670" s="100"/>
      <c r="L1670" s="79">
        <v>1037</v>
      </c>
      <c r="M1670" s="100"/>
      <c r="N1670" s="42">
        <v>7.05</v>
      </c>
      <c r="O1670" s="90"/>
      <c r="P1670" s="90"/>
      <c r="Q1670" s="90"/>
      <c r="R1670" s="87"/>
      <c r="S1670" s="87"/>
      <c r="V1670" s="43">
        <f t="shared" si="734"/>
        <v>1.0584219987637719E-5</v>
      </c>
      <c r="W1670" s="43">
        <f t="shared" si="735"/>
        <v>1.4583660573011924E-3</v>
      </c>
      <c r="X1670" s="43">
        <f t="shared" si="736"/>
        <v>6.409586203731853E-6</v>
      </c>
      <c r="Y1670" s="22">
        <f>X1670+W1670+SUM($V$1663:V1670)</f>
        <v>1.4914236853709425E-3</v>
      </c>
      <c r="Z1670" s="1">
        <f t="shared" si="745"/>
        <v>1.7893570366125033E-5</v>
      </c>
      <c r="AA1670" s="22">
        <f t="shared" si="737"/>
        <v>3.2316950091396929E-2</v>
      </c>
      <c r="AB1670" s="44">
        <f t="shared" si="738"/>
        <v>4.4528499165585496</v>
      </c>
      <c r="AC1670" s="44">
        <f t="shared" si="739"/>
        <v>0.58045782125426293</v>
      </c>
      <c r="AD1670" s="44">
        <f t="shared" si="740"/>
        <v>2.5313332365262884</v>
      </c>
      <c r="AE1670" s="44">
        <f t="shared" si="741"/>
        <v>0.58045782125426293</v>
      </c>
      <c r="AF1670" s="44">
        <f t="shared" si="742"/>
        <v>1.950285367501978</v>
      </c>
      <c r="AG1670" s="44">
        <f t="shared" si="743"/>
        <v>5.9004777004739056E-4</v>
      </c>
      <c r="AH1670" s="45">
        <f>AD1670+AB1670+SUM($AA$1663:AA1670)</f>
        <v>7.1350707650472307</v>
      </c>
      <c r="AI1670" s="45">
        <f>AD1670+AB1670+SUM($AA$1663:AA1670)</f>
        <v>7.1350707650472307</v>
      </c>
      <c r="AJ1670" s="1">
        <f t="shared" si="746"/>
        <v>5.9124759374297925E-2</v>
      </c>
    </row>
    <row r="1671" spans="4:36" ht="14.4" x14ac:dyDescent="0.3">
      <c r="D1671" s="87"/>
      <c r="E1671" s="89">
        <v>39993.584027777775</v>
      </c>
      <c r="F1671" s="86">
        <f t="shared" si="744"/>
        <v>109.92916666666133</v>
      </c>
      <c r="G1671" s="86">
        <v>11615</v>
      </c>
      <c r="H1671" s="86">
        <v>3.27</v>
      </c>
      <c r="I1671" s="86"/>
      <c r="J1671" s="100">
        <v>1328</v>
      </c>
      <c r="K1671" s="100"/>
      <c r="L1671" s="79">
        <v>1037</v>
      </c>
      <c r="M1671" s="100"/>
      <c r="N1671" s="42">
        <v>7.05</v>
      </c>
      <c r="O1671" s="90"/>
      <c r="P1671" s="90"/>
      <c r="Q1671" s="90"/>
      <c r="R1671" s="87"/>
      <c r="S1671" s="87"/>
      <c r="V1671" s="43">
        <f t="shared" si="734"/>
        <v>9.88868553130724E-6</v>
      </c>
      <c r="W1671" s="43">
        <f t="shared" si="735"/>
        <v>1.3625305735356856E-3</v>
      </c>
      <c r="X1671" s="43">
        <f t="shared" si="736"/>
        <v>5.9883848246294752E-6</v>
      </c>
      <c r="Y1671" s="22">
        <f>X1671+W1671+SUM($V$1663:V1671)</f>
        <v>1.4050556857576402E-3</v>
      </c>
      <c r="Z1671" s="1">
        <f t="shared" si="745"/>
        <v>3.1988205036731435E-5</v>
      </c>
      <c r="AA1671" s="22">
        <f t="shared" si="737"/>
        <v>3.5124490044689177E-2</v>
      </c>
      <c r="AB1671" s="44">
        <f t="shared" si="738"/>
        <v>4.8396919301581001</v>
      </c>
      <c r="AC1671" s="44">
        <f t="shared" si="739"/>
        <v>0.63088518273990446</v>
      </c>
      <c r="AD1671" s="44">
        <f t="shared" si="740"/>
        <v>2.7512431963630002</v>
      </c>
      <c r="AE1671" s="44">
        <f t="shared" si="741"/>
        <v>0.63088518273990446</v>
      </c>
      <c r="AF1671" s="44">
        <f t="shared" si="742"/>
        <v>2.1197167053633028</v>
      </c>
      <c r="AG1671" s="44">
        <f t="shared" si="743"/>
        <v>6.4130825979267874E-4</v>
      </c>
      <c r="AH1671" s="45">
        <f>AD1671+AB1671+SUM($AA$1663:AA1671)</f>
        <v>7.7769472285281829</v>
      </c>
      <c r="AI1671" s="45">
        <f>AD1671+AB1671+SUM($AA$1663:AA1671)</f>
        <v>7.7769472285281829</v>
      </c>
      <c r="AJ1671" s="1">
        <f t="shared" si="746"/>
        <v>3.4271333739502578E-2</v>
      </c>
    </row>
    <row r="1672" spans="4:36" ht="14.4" x14ac:dyDescent="0.3">
      <c r="D1672" s="87"/>
      <c r="E1672" s="89">
        <v>40007.636111111111</v>
      </c>
      <c r="F1672" s="86">
        <f t="shared" si="744"/>
        <v>123.98124999999709</v>
      </c>
      <c r="G1672" s="86">
        <v>11564</v>
      </c>
      <c r="H1672" s="86">
        <v>2.29</v>
      </c>
      <c r="I1672" s="86"/>
      <c r="J1672" s="100">
        <v>203</v>
      </c>
      <c r="K1672" s="100"/>
      <c r="L1672" s="79">
        <v>1037</v>
      </c>
      <c r="M1672" s="100"/>
      <c r="N1672" s="42">
        <v>7.05</v>
      </c>
      <c r="O1672" s="90"/>
      <c r="P1672" s="90"/>
      <c r="Q1672" s="90"/>
      <c r="R1672" s="87"/>
      <c r="S1672" s="87"/>
      <c r="V1672" s="43">
        <f t="shared" si="734"/>
        <v>6.9251039347686791E-6</v>
      </c>
      <c r="W1672" s="43">
        <f t="shared" si="735"/>
        <v>9.5418807749135168E-4</v>
      </c>
      <c r="X1672" s="43">
        <f t="shared" si="736"/>
        <v>4.1937006875845559E-6</v>
      </c>
      <c r="Y1672" s="22">
        <f>X1672+W1672+SUM($V$1663:V1672)</f>
        <v>1.0018436095110303E-3</v>
      </c>
      <c r="Z1672" s="1">
        <f t="shared" si="745"/>
        <v>1.7351976709520493E-5</v>
      </c>
      <c r="AA1672" s="22">
        <f t="shared" si="737"/>
        <v>3.4970262839155025E-2</v>
      </c>
      <c r="AB1672" s="44">
        <f t="shared" si="738"/>
        <v>4.8184414533231399</v>
      </c>
      <c r="AC1672" s="44">
        <f t="shared" si="739"/>
        <v>0.62811504547604435</v>
      </c>
      <c r="AD1672" s="44">
        <f t="shared" si="740"/>
        <v>2.739162834502086</v>
      </c>
      <c r="AE1672" s="44">
        <f t="shared" si="741"/>
        <v>0.62811504547604424</v>
      </c>
      <c r="AF1672" s="44">
        <f t="shared" si="742"/>
        <v>2.1104092966699293</v>
      </c>
      <c r="AG1672" s="44">
        <f t="shared" si="743"/>
        <v>6.3849235611214254E-4</v>
      </c>
      <c r="AH1672" s="45">
        <f>AD1672+AB1672+SUM($AA$1663:AA1672)</f>
        <v>7.7785866526714633</v>
      </c>
      <c r="AI1672" s="45">
        <f>AD1672+AB1672+SUM($AA$1663:AA1672)</f>
        <v>7.7785866526714633</v>
      </c>
      <c r="AJ1672" s="1">
        <f t="shared" si="746"/>
        <v>1.7064243409641789E-2</v>
      </c>
    </row>
    <row r="1673" spans="4:36" ht="14.4" x14ac:dyDescent="0.3">
      <c r="D1673" s="87"/>
      <c r="E1673" s="89">
        <v>40021.498611111114</v>
      </c>
      <c r="F1673" s="86">
        <f t="shared" si="744"/>
        <v>137.84375</v>
      </c>
      <c r="G1673" s="86">
        <v>11566</v>
      </c>
      <c r="H1673" s="86">
        <v>2.4</v>
      </c>
      <c r="I1673" s="86"/>
      <c r="J1673" s="100">
        <v>275</v>
      </c>
      <c r="K1673" s="100"/>
      <c r="L1673" s="79">
        <v>1037</v>
      </c>
      <c r="M1673" s="100"/>
      <c r="N1673" s="42">
        <v>7.05</v>
      </c>
      <c r="O1673" s="90"/>
      <c r="P1673" s="90"/>
      <c r="Q1673" s="90"/>
      <c r="R1673" s="87"/>
      <c r="S1673" s="87"/>
      <c r="V1673" s="43">
        <f t="shared" si="734"/>
        <v>7.2577508486658642E-6</v>
      </c>
      <c r="W1673" s="43">
        <f t="shared" si="735"/>
        <v>1.0000224392922462E-3</v>
      </c>
      <c r="X1673" s="43">
        <f t="shared" si="736"/>
        <v>4.3951448254161286E-6</v>
      </c>
      <c r="Y1673" s="22">
        <f>X1673+W1673+SUM($V$1663:V1673)</f>
        <v>1.0551371662984223E-3</v>
      </c>
      <c r="Z1673" s="1">
        <f t="shared" si="745"/>
        <v>-1.0978265019199386E-5</v>
      </c>
      <c r="AA1673" s="22">
        <f t="shared" si="737"/>
        <v>3.4976310964862249E-2</v>
      </c>
      <c r="AB1673" s="44">
        <f t="shared" si="738"/>
        <v>4.8192748053558834</v>
      </c>
      <c r="AC1673" s="44">
        <f t="shared" si="739"/>
        <v>0.62822367830992121</v>
      </c>
      <c r="AD1673" s="44">
        <f t="shared" si="740"/>
        <v>2.7396365741829061</v>
      </c>
      <c r="AE1673" s="44">
        <f t="shared" si="741"/>
        <v>0.6282236783099211</v>
      </c>
      <c r="AF1673" s="44">
        <f t="shared" si="742"/>
        <v>2.110774293089277</v>
      </c>
      <c r="AG1673" s="44">
        <f t="shared" si="743"/>
        <v>6.386027837074577E-4</v>
      </c>
      <c r="AH1673" s="45">
        <f>AD1673+AB1673+SUM($AA$1663:AA1673)</f>
        <v>7.8148700553498891</v>
      </c>
      <c r="AI1673" s="45">
        <f>AD1673+AB1673+SUM($AA$1663:AA1673)</f>
        <v>7.8148700553498891</v>
      </c>
      <c r="AJ1673" s="1">
        <f t="shared" si="746"/>
        <v>1.3874180962777859E-2</v>
      </c>
    </row>
    <row r="1674" spans="4:36" ht="14.4" x14ac:dyDescent="0.3">
      <c r="D1674" s="87"/>
      <c r="E1674" s="89">
        <v>40035.602083333331</v>
      </c>
      <c r="F1674" s="86">
        <f t="shared" si="744"/>
        <v>151.94722222221753</v>
      </c>
      <c r="G1674" s="86">
        <v>11376.3</v>
      </c>
      <c r="H1674" s="86">
        <v>2.99</v>
      </c>
      <c r="I1674" s="86"/>
      <c r="J1674" s="100">
        <v>477</v>
      </c>
      <c r="K1674" s="100"/>
      <c r="L1674" s="79">
        <v>1037</v>
      </c>
      <c r="M1674" s="100"/>
      <c r="N1674" s="42">
        <v>7.05</v>
      </c>
      <c r="O1674" s="90"/>
      <c r="P1674" s="90"/>
      <c r="Q1674" s="90"/>
      <c r="R1674" s="87"/>
      <c r="S1674" s="87"/>
      <c r="V1674" s="43">
        <f t="shared" si="734"/>
        <v>9.0419479322962248E-6</v>
      </c>
      <c r="W1674" s="43">
        <f t="shared" si="735"/>
        <v>1.2458612889515903E-3</v>
      </c>
      <c r="X1674" s="43">
        <f t="shared" si="736"/>
        <v>5.4756179283309268E-6</v>
      </c>
      <c r="Y1674" s="22">
        <f>X1674+W1674+SUM($V$1663:V1674)</f>
        <v>1.3110984369929775E-3</v>
      </c>
      <c r="Z1674" s="1">
        <f t="shared" si="745"/>
        <v>-1.6305882998152958E-6</v>
      </c>
      <c r="AA1674" s="22">
        <f t="shared" si="737"/>
        <v>3.4402646241532282E-2</v>
      </c>
      <c r="AB1674" s="44">
        <f t="shared" si="738"/>
        <v>4.7402313650501586</v>
      </c>
      <c r="AC1674" s="44">
        <f t="shared" si="739"/>
        <v>0.61791985401670024</v>
      </c>
      <c r="AD1674" s="44">
        <f t="shared" si="740"/>
        <v>2.6947023654571156</v>
      </c>
      <c r="AE1674" s="44">
        <f t="shared" si="741"/>
        <v>0.61791985401670035</v>
      </c>
      <c r="AF1674" s="44">
        <f t="shared" si="742"/>
        <v>2.0761543827141229</v>
      </c>
      <c r="AG1674" s="44">
        <f t="shared" si="743"/>
        <v>6.2812872629181666E-4</v>
      </c>
      <c r="AH1674" s="45">
        <f>AD1674+AB1674+SUM($AA$1663:AA1674)</f>
        <v>7.7252950525599058</v>
      </c>
      <c r="AI1674" s="45">
        <f>AD1674+AB1674+SUM($AA$1663:AA1674)</f>
        <v>7.7252950525599058</v>
      </c>
      <c r="AJ1674" s="1">
        <f t="shared" si="746"/>
        <v>-8.5288856018997719E-4</v>
      </c>
    </row>
    <row r="1675" spans="4:36" ht="14.4" x14ac:dyDescent="0.3">
      <c r="D1675" s="87"/>
      <c r="E1675" s="89">
        <v>40049.555555555555</v>
      </c>
      <c r="F1675" s="86">
        <f t="shared" si="744"/>
        <v>165.90069444444089</v>
      </c>
      <c r="G1675" s="86">
        <v>12092</v>
      </c>
      <c r="H1675" s="86">
        <v>3.51</v>
      </c>
      <c r="I1675" s="86"/>
      <c r="J1675" s="100">
        <v>756</v>
      </c>
      <c r="K1675" s="100"/>
      <c r="L1675" s="79">
        <v>1037</v>
      </c>
      <c r="M1675" s="100"/>
      <c r="N1675" s="42">
        <v>7.05</v>
      </c>
      <c r="O1675" s="90"/>
      <c r="P1675" s="90"/>
      <c r="Q1675" s="90"/>
      <c r="R1675" s="87"/>
      <c r="S1675" s="87"/>
      <c r="V1675" s="43">
        <f t="shared" si="734"/>
        <v>1.0614460616173826E-5</v>
      </c>
      <c r="W1675" s="43">
        <f t="shared" si="735"/>
        <v>1.4625328174649099E-3</v>
      </c>
      <c r="X1675" s="43">
        <f t="shared" si="736"/>
        <v>6.4278993071710871E-6</v>
      </c>
      <c r="Y1675" s="22">
        <f>X1675+W1675+SUM($V$1663:V1675)</f>
        <v>1.5393367075013111E-3</v>
      </c>
      <c r="Z1675" s="1">
        <f t="shared" si="745"/>
        <v>1.3367731018427751E-5</v>
      </c>
      <c r="AA1675" s="22">
        <f t="shared" si="737"/>
        <v>3.6566968025861513E-2</v>
      </c>
      <c r="AB1675" s="44">
        <f t="shared" si="738"/>
        <v>5.0384463899674339</v>
      </c>
      <c r="AC1675" s="44">
        <f t="shared" si="739"/>
        <v>0.65679411361953721</v>
      </c>
      <c r="AD1675" s="44">
        <f t="shared" si="740"/>
        <v>2.8642301102386045</v>
      </c>
      <c r="AE1675" s="44">
        <f t="shared" si="741"/>
        <v>0.6567941136195371</v>
      </c>
      <c r="AF1675" s="44">
        <f t="shared" si="742"/>
        <v>2.206768351377792</v>
      </c>
      <c r="AG1675" s="44">
        <f t="shared" si="743"/>
        <v>6.6764524127533957E-4</v>
      </c>
      <c r="AH1675" s="45">
        <f>AD1675+AB1675+SUM($AA$1663:AA1675)</f>
        <v>8.2296047902845313</v>
      </c>
      <c r="AI1675" s="45">
        <f>AD1675+AB1675+SUM($AA$1663:AA1675)</f>
        <v>8.2296047902845313</v>
      </c>
      <c r="AJ1675" s="1">
        <f t="shared" si="746"/>
        <v>9.0301780728894096E-3</v>
      </c>
    </row>
    <row r="1676" spans="4:36" ht="14.4" x14ac:dyDescent="0.3">
      <c r="D1676" s="92"/>
      <c r="E1676" s="89">
        <v>40063.491666666669</v>
      </c>
      <c r="F1676" s="86">
        <f t="shared" si="744"/>
        <v>179.83680555555475</v>
      </c>
      <c r="G1676" s="86">
        <v>12134.3</v>
      </c>
      <c r="H1676" s="86">
        <v>3.56</v>
      </c>
      <c r="I1676" s="86"/>
      <c r="J1676" s="100">
        <v>1052</v>
      </c>
      <c r="K1676" s="100"/>
      <c r="L1676" s="79">
        <v>1037</v>
      </c>
      <c r="M1676" s="100"/>
      <c r="N1676" s="42">
        <v>7.05</v>
      </c>
      <c r="O1676" s="90"/>
      <c r="P1676" s="90"/>
      <c r="Q1676" s="90"/>
      <c r="R1676" s="87"/>
      <c r="S1676" s="87"/>
      <c r="V1676" s="43">
        <f t="shared" si="734"/>
        <v>1.0765663758854368E-5</v>
      </c>
      <c r="W1676" s="43">
        <f t="shared" si="735"/>
        <v>1.4833666182834987E-3</v>
      </c>
      <c r="X1676" s="43">
        <f t="shared" si="736"/>
        <v>6.5194648243672585E-6</v>
      </c>
      <c r="Y1676" s="22">
        <f>X1676+W1676+SUM($V$1663:V1676)</f>
        <v>1.5710277375959505E-3</v>
      </c>
      <c r="Z1676" s="1">
        <f t="shared" si="745"/>
        <v>1.2699516115093265E-5</v>
      </c>
      <c r="AA1676" s="22">
        <f t="shared" si="737"/>
        <v>3.6694885884569248E-2</v>
      </c>
      <c r="AB1676" s="44">
        <f t="shared" si="738"/>
        <v>5.0560717854599595</v>
      </c>
      <c r="AC1676" s="44">
        <f t="shared" si="739"/>
        <v>0.65909169805603285</v>
      </c>
      <c r="AD1676" s="44">
        <f t="shared" si="740"/>
        <v>2.87424970448795</v>
      </c>
      <c r="AE1676" s="44">
        <f t="shared" si="741"/>
        <v>0.65909169805603274</v>
      </c>
      <c r="AF1676" s="44">
        <f t="shared" si="742"/>
        <v>2.2144880256470012</v>
      </c>
      <c r="AG1676" s="44">
        <f t="shared" si="743"/>
        <v>6.6998078491625475E-4</v>
      </c>
      <c r="AH1676" s="45">
        <f>AD1676+AB1676+SUM($AA$1663:AA1676)</f>
        <v>8.2939446659109723</v>
      </c>
      <c r="AI1676" s="45">
        <f>AD1676+AB1676+SUM($AA$1663:AA1676)</f>
        <v>8.2939446659109723</v>
      </c>
      <c r="AJ1676" s="1">
        <f t="shared" si="746"/>
        <v>1.3861080464588156E-2</v>
      </c>
    </row>
    <row r="1677" spans="4:36" ht="14.4" x14ac:dyDescent="0.3">
      <c r="D1677" s="87"/>
      <c r="E1677" s="89">
        <v>40077.469444444447</v>
      </c>
      <c r="F1677" s="86">
        <f t="shared" si="744"/>
        <v>193.81458333333285</v>
      </c>
      <c r="G1677" s="86">
        <v>12226.4</v>
      </c>
      <c r="H1677" s="86">
        <v>4.1399999999999997</v>
      </c>
      <c r="I1677" s="86"/>
      <c r="J1677" s="100">
        <v>1401</v>
      </c>
      <c r="K1677" s="100"/>
      <c r="L1677" s="79">
        <v>1037</v>
      </c>
      <c r="M1677" s="100"/>
      <c r="N1677" s="42">
        <v>7.05</v>
      </c>
      <c r="O1677" s="90"/>
      <c r="P1677" s="90"/>
      <c r="Q1677" s="90"/>
      <c r="R1677" s="87"/>
      <c r="S1677" s="87"/>
      <c r="V1677" s="43">
        <f t="shared" si="734"/>
        <v>1.2519620213948616E-5</v>
      </c>
      <c r="W1677" s="43">
        <f t="shared" si="735"/>
        <v>1.7250387077791247E-3</v>
      </c>
      <c r="X1677" s="43">
        <f t="shared" si="736"/>
        <v>7.581624823842821E-6</v>
      </c>
      <c r="Y1677" s="22">
        <f>X1677+W1677+SUM($V$1663:V1677)</f>
        <v>1.8262816073050005E-3</v>
      </c>
      <c r="Z1677" s="1">
        <f t="shared" si="745"/>
        <v>1.130472750018618E-5</v>
      </c>
      <c r="AA1677" s="22">
        <f t="shared" si="737"/>
        <v>3.6973402073386799E-2</v>
      </c>
      <c r="AB1677" s="44">
        <f t="shared" si="738"/>
        <v>5.0944476465677999</v>
      </c>
      <c r="AC1677" s="44">
        <f t="shared" si="739"/>
        <v>0.66409424005606266</v>
      </c>
      <c r="AD1677" s="44">
        <f t="shared" si="740"/>
        <v>2.8960654167897184</v>
      </c>
      <c r="AE1677" s="44">
        <f t="shared" si="741"/>
        <v>0.66409424005606255</v>
      </c>
      <c r="AF1677" s="44">
        <f t="shared" si="742"/>
        <v>2.2312961107579752</v>
      </c>
      <c r="AG1677" s="44">
        <f t="shared" si="743"/>
        <v>6.7506597568051704E-4</v>
      </c>
      <c r="AH1677" s="45">
        <f>AD1677+AB1677+SUM($AA$1663:AA1677)</f>
        <v>8.3911096413939674</v>
      </c>
      <c r="AI1677" s="45">
        <f>AD1677+AB1677+SUM($AA$1663:AA1677)</f>
        <v>8.3911096413939674</v>
      </c>
      <c r="AJ1677" s="1">
        <f t="shared" si="746"/>
        <v>1.4774652757704884E-2</v>
      </c>
    </row>
    <row r="1678" spans="4:36" ht="14.4" x14ac:dyDescent="0.3">
      <c r="D1678" s="87"/>
      <c r="E1678" s="89">
        <v>40091.465277777781</v>
      </c>
      <c r="F1678" s="86">
        <f t="shared" si="744"/>
        <v>207.81041666666715</v>
      </c>
      <c r="G1678" s="86">
        <v>12121</v>
      </c>
      <c r="H1678" s="86">
        <v>3.9</v>
      </c>
      <c r="I1678" s="86"/>
      <c r="J1678" s="100">
        <v>1708</v>
      </c>
      <c r="K1678" s="100"/>
      <c r="L1678" s="79">
        <v>1037</v>
      </c>
      <c r="M1678" s="100"/>
      <c r="N1678" s="42">
        <v>7.05</v>
      </c>
      <c r="O1678" s="90"/>
      <c r="P1678" s="90"/>
      <c r="Q1678" s="90"/>
      <c r="R1678" s="87"/>
      <c r="S1678" s="87"/>
      <c r="V1678" s="43">
        <f t="shared" si="734"/>
        <v>1.1793845129082031E-5</v>
      </c>
      <c r="W1678" s="43">
        <f t="shared" si="735"/>
        <v>1.6250364638499E-3</v>
      </c>
      <c r="X1678" s="43">
        <f t="shared" si="736"/>
        <v>7.1421103413012082E-6</v>
      </c>
      <c r="Y1678" s="22">
        <f>X1678+W1678+SUM($V$1663:V1678)</f>
        <v>1.7376336940223161E-3</v>
      </c>
      <c r="Z1678" s="1">
        <f t="shared" si="745"/>
        <v>6.0840405758804247E-6</v>
      </c>
      <c r="AA1678" s="22">
        <f t="shared" si="737"/>
        <v>3.6654665848616229E-2</v>
      </c>
      <c r="AB1678" s="44">
        <f t="shared" si="738"/>
        <v>5.0505299944422157</v>
      </c>
      <c r="AC1678" s="44">
        <f t="shared" si="739"/>
        <v>0.6583692897107517</v>
      </c>
      <c r="AD1678" s="44">
        <f t="shared" si="740"/>
        <v>2.8710993356104968</v>
      </c>
      <c r="AE1678" s="44">
        <f t="shared" si="741"/>
        <v>0.6583692897107517</v>
      </c>
      <c r="AF1678" s="44">
        <f t="shared" si="742"/>
        <v>2.2120607994583374</v>
      </c>
      <c r="AG1678" s="44">
        <f t="shared" si="743"/>
        <v>6.6924644140740918E-4</v>
      </c>
      <c r="AH1678" s="45">
        <f>AD1678+AB1678+SUM($AA$1663:AA1678)</f>
        <v>8.3588805739377783</v>
      </c>
      <c r="AI1678" s="45">
        <f>AD1678+AB1678+SUM($AA$1663:AA1678)</f>
        <v>8.3588805739377783</v>
      </c>
      <c r="AJ1678" s="1">
        <f t="shared" si="746"/>
        <v>3.470213165387401E-3</v>
      </c>
    </row>
    <row r="1679" spans="4:36" ht="14.4" x14ac:dyDescent="0.3">
      <c r="D1679" s="87"/>
      <c r="E1679" s="89">
        <v>40105.549305555556</v>
      </c>
      <c r="F1679" s="86">
        <f t="shared" si="744"/>
        <v>221.89444444444234</v>
      </c>
      <c r="G1679" s="86">
        <v>12005</v>
      </c>
      <c r="H1679" s="86">
        <v>4.84</v>
      </c>
      <c r="I1679" s="86"/>
      <c r="J1679" s="100">
        <v>2034</v>
      </c>
      <c r="K1679" s="100"/>
      <c r="L1679" s="79">
        <v>1037</v>
      </c>
      <c r="M1679" s="100"/>
      <c r="N1679" s="42">
        <v>7.05</v>
      </c>
      <c r="O1679" s="90"/>
      <c r="P1679" s="90"/>
      <c r="Q1679" s="90"/>
      <c r="R1679" s="87"/>
      <c r="S1679" s="87"/>
      <c r="V1679" s="43">
        <f t="shared" si="734"/>
        <v>1.4636464211476161E-5</v>
      </c>
      <c r="W1679" s="43">
        <f t="shared" si="735"/>
        <v>2.016711919239363E-3</v>
      </c>
      <c r="X1679" s="43">
        <f t="shared" si="736"/>
        <v>8.8635420645891919E-6</v>
      </c>
      <c r="Y1679" s="22">
        <f>X1679+W1679+SUM($V$1663:V1679)</f>
        <v>2.1456670453465438E-3</v>
      </c>
      <c r="Z1679" s="1">
        <f t="shared" si="745"/>
        <v>1.1673533247888911E-5</v>
      </c>
      <c r="AA1679" s="22">
        <f t="shared" si="737"/>
        <v>3.6303874557597378E-2</v>
      </c>
      <c r="AB1679" s="44">
        <f t="shared" si="738"/>
        <v>5.0021955765430901</v>
      </c>
      <c r="AC1679" s="44">
        <f t="shared" si="739"/>
        <v>0.6520685853458934</v>
      </c>
      <c r="AD1679" s="44">
        <f t="shared" si="740"/>
        <v>2.8436224341229286</v>
      </c>
      <c r="AE1679" s="44">
        <f t="shared" si="741"/>
        <v>0.65206858534589351</v>
      </c>
      <c r="AF1679" s="44">
        <f t="shared" si="742"/>
        <v>2.1908910071361558</v>
      </c>
      <c r="AG1679" s="44">
        <f t="shared" si="743"/>
        <v>6.6284164087913118E-4</v>
      </c>
      <c r="AH1679" s="45">
        <f>AD1679+AB1679+SUM($AA$1663:AA1679)</f>
        <v>8.3193731291086817</v>
      </c>
      <c r="AI1679" s="45">
        <f>AD1679+AB1679+SUM($AA$1663:AA1679)</f>
        <v>8.3193731291086817</v>
      </c>
      <c r="AJ1679" s="1">
        <f t="shared" si="746"/>
        <v>3.1104859419610754E-4</v>
      </c>
    </row>
    <row r="1680" spans="4:36" ht="14.4" x14ac:dyDescent="0.3">
      <c r="D1680" s="87"/>
      <c r="E1680" s="89">
        <v>40119.472916666666</v>
      </c>
      <c r="F1680" s="86">
        <f t="shared" si="744"/>
        <v>235.81805555555184</v>
      </c>
      <c r="G1680" s="86">
        <v>12073</v>
      </c>
      <c r="H1680" s="86">
        <v>3.57</v>
      </c>
      <c r="I1680" s="86"/>
      <c r="J1680" s="100">
        <v>2338</v>
      </c>
      <c r="K1680" s="100"/>
      <c r="L1680" s="79">
        <v>1037</v>
      </c>
      <c r="M1680" s="100"/>
      <c r="N1680" s="42">
        <v>7.05</v>
      </c>
      <c r="O1680" s="90"/>
      <c r="P1680" s="90"/>
      <c r="Q1680" s="90"/>
      <c r="R1680" s="87"/>
      <c r="S1680" s="87"/>
      <c r="V1680" s="43">
        <f t="shared" si="734"/>
        <v>1.0795904387390473E-5</v>
      </c>
      <c r="W1680" s="43">
        <f t="shared" si="735"/>
        <v>1.4875333784472161E-3</v>
      </c>
      <c r="X1680" s="43">
        <f t="shared" si="736"/>
        <v>6.537777927806491E-6</v>
      </c>
      <c r="Y1680" s="22">
        <f>X1680+W1680+SUM($V$1663:V1680)</f>
        <v>1.6249586448050042E-3</v>
      </c>
      <c r="Z1680" s="1">
        <f t="shared" si="745"/>
        <v>-1.3725842928271003E-6</v>
      </c>
      <c r="AA1680" s="22">
        <f t="shared" si="737"/>
        <v>3.6509510831642909E-2</v>
      </c>
      <c r="AB1680" s="44">
        <f t="shared" si="738"/>
        <v>5.0305295456563703</v>
      </c>
      <c r="AC1680" s="44">
        <f t="shared" si="739"/>
        <v>0.65576210169770699</v>
      </c>
      <c r="AD1680" s="44">
        <f t="shared" si="740"/>
        <v>2.8597295832708132</v>
      </c>
      <c r="AE1680" s="44">
        <f t="shared" si="741"/>
        <v>0.65576210169770688</v>
      </c>
      <c r="AF1680" s="44">
        <f t="shared" si="742"/>
        <v>2.2033008853939862</v>
      </c>
      <c r="AG1680" s="44">
        <f t="shared" si="743"/>
        <v>6.6659617911984579E-4</v>
      </c>
      <c r="AH1680" s="45">
        <f>AD1680+AB1680+SUM($AA$1663:AA1680)</f>
        <v>8.4003237582014894</v>
      </c>
      <c r="AI1680" s="45">
        <f>AD1680+AB1680+SUM($AA$1663:AA1680)</f>
        <v>8.4003237582014894</v>
      </c>
      <c r="AJ1680" s="1">
        <f t="shared" si="746"/>
        <v>-8.8393616274908931E-5</v>
      </c>
    </row>
    <row r="1681" spans="4:36" ht="14.4" x14ac:dyDescent="0.3">
      <c r="D1681" s="87"/>
      <c r="E1681" s="89">
        <v>40161.545138888891</v>
      </c>
      <c r="F1681" s="86">
        <f t="shared" si="744"/>
        <v>277.89027777777665</v>
      </c>
      <c r="G1681" s="86">
        <v>12526</v>
      </c>
      <c r="H1681" s="86">
        <v>0</v>
      </c>
      <c r="I1681" s="86"/>
      <c r="J1681" s="100">
        <v>2574</v>
      </c>
      <c r="K1681" s="100"/>
      <c r="L1681" s="79">
        <v>1037</v>
      </c>
      <c r="M1681" s="100"/>
      <c r="N1681" s="42">
        <v>7.05</v>
      </c>
      <c r="O1681" s="90"/>
      <c r="P1681" s="90"/>
      <c r="Q1681" s="90"/>
      <c r="R1681" s="87"/>
      <c r="S1681" s="87"/>
      <c r="V1681" s="43">
        <f t="shared" si="734"/>
        <v>0</v>
      </c>
      <c r="W1681" s="43">
        <f t="shared" si="735"/>
        <v>0</v>
      </c>
      <c r="X1681" s="43">
        <f t="shared" si="736"/>
        <v>0</v>
      </c>
      <c r="Y1681" s="22">
        <f>X1681+W1681+SUM($V$1663:V1681)</f>
        <v>1.3088748842998165E-4</v>
      </c>
      <c r="Z1681" s="1">
        <f t="shared" si="745"/>
        <v>-2.6646588724372419E-5</v>
      </c>
      <c r="AA1681" s="22">
        <f t="shared" si="737"/>
        <v>3.7879411304328592E-2</v>
      </c>
      <c r="AB1681" s="44">
        <f t="shared" si="738"/>
        <v>5.2192837810727823</v>
      </c>
      <c r="AC1681" s="44">
        <f t="shared" si="739"/>
        <v>0.68036743857081738</v>
      </c>
      <c r="AD1681" s="44">
        <f t="shared" si="740"/>
        <v>2.9670316209765768</v>
      </c>
      <c r="AE1681" s="44">
        <f t="shared" si="741"/>
        <v>0.68036743857081738</v>
      </c>
      <c r="AF1681" s="44">
        <f t="shared" si="742"/>
        <v>2.2859725743763009</v>
      </c>
      <c r="AG1681" s="44">
        <f t="shared" si="743"/>
        <v>6.916080294587253E-4</v>
      </c>
      <c r="AH1681" s="45">
        <f>AD1681+AB1681+SUM($AA$1663:AA1681)</f>
        <v>8.7342594426279945</v>
      </c>
      <c r="AI1681" s="45">
        <f>AD1681+AB1681+SUM($AA$1663:AA1681)</f>
        <v>8.7342594426279945</v>
      </c>
      <c r="AJ1681" s="1">
        <f t="shared" si="746"/>
        <v>5.9416530864231125E-3</v>
      </c>
    </row>
    <row r="1682" spans="4:36" ht="14.4" x14ac:dyDescent="0.3">
      <c r="D1682" s="87"/>
      <c r="E1682" s="89">
        <v>40189.493055555555</v>
      </c>
      <c r="F1682" s="86">
        <f t="shared" si="744"/>
        <v>305.83819444444089</v>
      </c>
      <c r="G1682" s="86">
        <v>12068.3</v>
      </c>
      <c r="H1682" s="86">
        <v>4.8099999999999996</v>
      </c>
      <c r="I1682" s="86"/>
      <c r="J1682" s="100">
        <v>2798</v>
      </c>
      <c r="K1682" s="100"/>
      <c r="L1682" s="79">
        <v>1037</v>
      </c>
      <c r="M1682" s="100"/>
      <c r="N1682" s="42">
        <v>7.05</v>
      </c>
      <c r="O1682" s="90"/>
      <c r="P1682" s="90"/>
      <c r="Q1682" s="90"/>
      <c r="R1682" s="87"/>
      <c r="S1682" s="87"/>
      <c r="V1682" s="43">
        <f t="shared" si="734"/>
        <v>1.4545742325867836E-5</v>
      </c>
      <c r="W1682" s="43">
        <f t="shared" si="735"/>
        <v>2.0042116387482102E-3</v>
      </c>
      <c r="X1682" s="43">
        <f t="shared" si="736"/>
        <v>8.8086027542714904E-6</v>
      </c>
      <c r="Y1682" s="22">
        <f>X1682+W1682+SUM($V$1663:V1682)</f>
        <v>2.1584534722583308E-3</v>
      </c>
      <c r="Z1682" s="1">
        <f t="shared" si="745"/>
        <v>-4.926173095008028E-6</v>
      </c>
      <c r="AA1682" s="22">
        <f t="shared" si="737"/>
        <v>3.649529773623094E-2</v>
      </c>
      <c r="AB1682" s="44">
        <f t="shared" si="738"/>
        <v>5.0285711683794228</v>
      </c>
      <c r="AC1682" s="44">
        <f t="shared" si="739"/>
        <v>0.65550681453809634</v>
      </c>
      <c r="AD1682" s="44">
        <f t="shared" si="740"/>
        <v>2.858616295020886</v>
      </c>
      <c r="AE1682" s="44">
        <f t="shared" si="741"/>
        <v>0.65550681453809634</v>
      </c>
      <c r="AF1682" s="44">
        <f t="shared" si="742"/>
        <v>2.202443143808519</v>
      </c>
      <c r="AG1682" s="44">
        <f t="shared" si="743"/>
        <v>6.6633667427085531E-4</v>
      </c>
      <c r="AH1682" s="45">
        <f>AD1682+AB1682+SUM($AA$1663:AA1682)</f>
        <v>8.4716268017151748</v>
      </c>
      <c r="AI1682" s="45">
        <f>AD1682+AB1682+SUM($AA$1663:AA1682)</f>
        <v>8.4716268017151748</v>
      </c>
      <c r="AJ1682" s="1">
        <f t="shared" si="746"/>
        <v>2.739315350493795E-3</v>
      </c>
    </row>
    <row r="1683" spans="4:36" ht="14.4" x14ac:dyDescent="0.3">
      <c r="D1683" s="87"/>
      <c r="E1683" s="89">
        <v>40203.604166666664</v>
      </c>
      <c r="F1683" s="86">
        <f t="shared" si="744"/>
        <v>319.94930555555038</v>
      </c>
      <c r="G1683" s="86">
        <v>12697</v>
      </c>
      <c r="H1683" s="86">
        <v>7.6</v>
      </c>
      <c r="I1683" s="86"/>
      <c r="J1683" s="99">
        <v>3004</v>
      </c>
      <c r="K1683" s="99"/>
      <c r="L1683" s="79">
        <v>1037</v>
      </c>
      <c r="M1683" s="99"/>
      <c r="N1683" s="42">
        <v>7.05</v>
      </c>
      <c r="O1683" s="90"/>
      <c r="P1683" s="90"/>
      <c r="Q1683" s="90"/>
      <c r="R1683" s="87"/>
      <c r="S1683" s="87"/>
      <c r="V1683" s="43">
        <f t="shared" si="734"/>
        <v>2.2982877687441905E-5</v>
      </c>
      <c r="W1683" s="43">
        <f t="shared" si="735"/>
        <v>3.1667377244254465E-3</v>
      </c>
      <c r="X1683" s="43">
        <f t="shared" si="736"/>
        <v>1.3917958613817738E-5</v>
      </c>
      <c r="Y1683" s="22">
        <f>X1683+W1683+SUM($V$1663:V1683)</f>
        <v>3.3490717914825556E-3</v>
      </c>
      <c r="Z1683" s="1">
        <f t="shared" si="745"/>
        <v>1.9901005165093472E-5</v>
      </c>
      <c r="AA1683" s="22">
        <f t="shared" si="737"/>
        <v>3.8396526052296036E-2</v>
      </c>
      <c r="AB1683" s="44">
        <f t="shared" si="738"/>
        <v>5.2905353798723551</v>
      </c>
      <c r="AC1683" s="44">
        <f t="shared" si="739"/>
        <v>0.6896555458672895</v>
      </c>
      <c r="AD1683" s="44">
        <f t="shared" si="740"/>
        <v>3.007536363686699</v>
      </c>
      <c r="AE1683" s="44">
        <f t="shared" si="741"/>
        <v>0.68965554586728939</v>
      </c>
      <c r="AF1683" s="44">
        <f t="shared" si="742"/>
        <v>2.3171797682305511</v>
      </c>
      <c r="AG1683" s="44">
        <f t="shared" si="743"/>
        <v>7.0104958885816972E-4</v>
      </c>
      <c r="AH1683" s="45">
        <f>AD1683+AB1683+SUM($AA$1663:AA1683)</f>
        <v>8.9209076079262157</v>
      </c>
      <c r="AI1683" s="45">
        <f>AD1683+AB1683+SUM($AA$1663:AA1683)</f>
        <v>8.9209076079262157</v>
      </c>
      <c r="AJ1683" s="1">
        <f t="shared" si="746"/>
        <v>4.2235722229005601E-3</v>
      </c>
    </row>
    <row r="1684" spans="4:36" ht="14.4" x14ac:dyDescent="0.3">
      <c r="D1684" s="83"/>
      <c r="E1684" s="89">
        <v>40288.595833333333</v>
      </c>
      <c r="F1684" s="86">
        <f t="shared" si="744"/>
        <v>404.94097222221899</v>
      </c>
      <c r="G1684" s="86">
        <v>12381</v>
      </c>
      <c r="H1684" s="86">
        <v>21.67</v>
      </c>
      <c r="I1684" s="86"/>
      <c r="J1684" s="99">
        <v>43</v>
      </c>
      <c r="K1684" s="99"/>
      <c r="L1684" s="79">
        <v>1037</v>
      </c>
      <c r="M1684" s="99"/>
      <c r="N1684" s="42">
        <v>7.05</v>
      </c>
      <c r="O1684" s="90"/>
      <c r="P1684" s="90"/>
      <c r="Q1684" s="90"/>
      <c r="R1684" s="87"/>
      <c r="S1684" s="87"/>
      <c r="V1684" s="43">
        <f t="shared" si="734"/>
        <v>6.5531442037745552E-5</v>
      </c>
      <c r="W1684" s="43">
        <f t="shared" si="735"/>
        <v>9.0293692747762406E-3</v>
      </c>
      <c r="X1684" s="43">
        <f t="shared" si="736"/>
        <v>3.9684495152819796E-5</v>
      </c>
      <c r="Y1684" s="22">
        <f>X1684+W1684+SUM($V$1663:V1684)</f>
        <v>9.3030013204100977E-3</v>
      </c>
      <c r="Z1684" s="1">
        <f t="shared" si="745"/>
        <v>7.2023143184810943E-5</v>
      </c>
      <c r="AA1684" s="22">
        <f t="shared" si="737"/>
        <v>3.7440922190555032E-2</v>
      </c>
      <c r="AB1684" s="44">
        <f t="shared" si="738"/>
        <v>5.1588657586988758</v>
      </c>
      <c r="AC1684" s="44">
        <f t="shared" si="739"/>
        <v>0.67249155811474448</v>
      </c>
      <c r="AD1684" s="44">
        <f t="shared" si="740"/>
        <v>2.9326854941171159</v>
      </c>
      <c r="AE1684" s="44">
        <f t="shared" si="741"/>
        <v>0.67249155811474437</v>
      </c>
      <c r="AF1684" s="44">
        <f t="shared" si="742"/>
        <v>2.2595103339735729</v>
      </c>
      <c r="AG1684" s="44">
        <f t="shared" si="743"/>
        <v>6.8360202879837748E-4</v>
      </c>
      <c r="AH1684" s="45">
        <f>AD1684+AB1684+SUM($AA$1663:AA1684)</f>
        <v>8.7518280393737076</v>
      </c>
      <c r="AI1684" s="45">
        <f>AD1684+AB1684+SUM($AA$1663:AA1684)</f>
        <v>8.7518280393737076</v>
      </c>
      <c r="AJ1684" s="1">
        <f t="shared" si="746"/>
        <v>6.255712727745382E-4</v>
      </c>
    </row>
    <row r="1685" spans="4:36" ht="14.4" x14ac:dyDescent="0.3">
      <c r="D1685" s="83"/>
      <c r="E1685" s="89">
        <v>40364.414583333331</v>
      </c>
      <c r="F1685" s="86">
        <f t="shared" si="744"/>
        <v>480.75972222221753</v>
      </c>
      <c r="G1685" s="86">
        <v>12769</v>
      </c>
      <c r="H1685" s="86">
        <v>107.2</v>
      </c>
      <c r="I1685" s="86"/>
      <c r="J1685" s="100">
        <v>12</v>
      </c>
      <c r="K1685" s="100"/>
      <c r="L1685" s="79">
        <v>1037</v>
      </c>
      <c r="M1685" s="100"/>
      <c r="N1685" s="42">
        <v>7.05</v>
      </c>
      <c r="O1685" s="90"/>
      <c r="P1685" s="90"/>
      <c r="Q1685" s="90"/>
      <c r="R1685" s="87"/>
      <c r="S1685" s="87"/>
      <c r="V1685" s="43">
        <f t="shared" si="734"/>
        <v>3.2417953790707529E-4</v>
      </c>
      <c r="W1685" s="43">
        <f t="shared" si="735"/>
        <v>4.4667668955053669E-2</v>
      </c>
      <c r="X1685" s="43">
        <f t="shared" si="736"/>
        <v>1.9631646886858709E-4</v>
      </c>
      <c r="Y1685" s="22">
        <f>X1685+W1685+SUM($V$1663:V1685)</f>
        <v>4.5422112512310368E-2</v>
      </c>
      <c r="Z1685" s="1">
        <f t="shared" si="745"/>
        <v>2.3036998823667003E-4</v>
      </c>
      <c r="AA1685" s="22">
        <f t="shared" si="737"/>
        <v>3.8614258577756015E-2</v>
      </c>
      <c r="AB1685" s="44">
        <f t="shared" si="738"/>
        <v>5.3205360530511214</v>
      </c>
      <c r="AC1685" s="44">
        <f t="shared" si="739"/>
        <v>0.69356632788685668</v>
      </c>
      <c r="AD1685" s="44">
        <f t="shared" si="740"/>
        <v>3.0245909921962251</v>
      </c>
      <c r="AE1685" s="44">
        <f t="shared" si="741"/>
        <v>0.69356632788685679</v>
      </c>
      <c r="AF1685" s="44">
        <f t="shared" si="742"/>
        <v>2.3303196393270786</v>
      </c>
      <c r="AG1685" s="44">
        <f t="shared" si="743"/>
        <v>7.0502498228951498E-4</v>
      </c>
      <c r="AH1685" s="45">
        <f>AD1685+AB1685+SUM($AA$1663:AA1685)</f>
        <v>9.0440180903828189</v>
      </c>
      <c r="AI1685" s="45">
        <f>AD1685+AB1685+SUM($AA$1663:AA1685)</f>
        <v>9.0440180903828189</v>
      </c>
      <c r="AJ1685" s="1">
        <f t="shared" si="746"/>
        <v>2.0366588249203237E-3</v>
      </c>
    </row>
    <row r="1686" spans="4:36" ht="14.4" x14ac:dyDescent="0.3">
      <c r="D1686" s="87"/>
      <c r="E1686" s="89">
        <v>40437.595138888886</v>
      </c>
      <c r="F1686" s="86">
        <f t="shared" si="744"/>
        <v>553.94027777777228</v>
      </c>
      <c r="G1686" s="86">
        <v>12221</v>
      </c>
      <c r="H1686" s="86">
        <v>258.33</v>
      </c>
      <c r="I1686" s="86"/>
      <c r="J1686" s="100">
        <v>11</v>
      </c>
      <c r="K1686" s="100"/>
      <c r="L1686" s="79">
        <v>1037</v>
      </c>
      <c r="M1686" s="100"/>
      <c r="N1686" s="42">
        <v>7.05</v>
      </c>
      <c r="O1686" s="90"/>
      <c r="P1686" s="90"/>
      <c r="Q1686" s="90"/>
      <c r="R1686" s="87"/>
      <c r="S1686" s="87"/>
      <c r="V1686" s="43">
        <f t="shared" si="734"/>
        <v>7.8120615697327206E-4</v>
      </c>
      <c r="W1686" s="43">
        <f t="shared" si="735"/>
        <v>0.10763991530931914</v>
      </c>
      <c r="X1686" s="43">
        <f t="shared" si="736"/>
        <v>4.730824011457285E-4</v>
      </c>
      <c r="Y1686" s="22">
        <f>X1686+W1686+SUM($V$1663:V1686)</f>
        <v>0.10945233095582625</v>
      </c>
      <c r="Z1686" s="1">
        <f t="shared" si="745"/>
        <v>4.4944252577623449E-4</v>
      </c>
      <c r="AA1686" s="22">
        <f t="shared" si="737"/>
        <v>3.6957072133977309E-2</v>
      </c>
      <c r="AB1686" s="44">
        <f t="shared" si="738"/>
        <v>5.0921975960793926</v>
      </c>
      <c r="AC1686" s="44">
        <f t="shared" si="739"/>
        <v>0.66380093140459517</v>
      </c>
      <c r="AD1686" s="44">
        <f t="shared" si="740"/>
        <v>2.8947863196515042</v>
      </c>
      <c r="AE1686" s="44">
        <f t="shared" si="741"/>
        <v>0.66380093140459506</v>
      </c>
      <c r="AF1686" s="44">
        <f t="shared" si="742"/>
        <v>2.2303106204257359</v>
      </c>
      <c r="AG1686" s="44">
        <f t="shared" si="743"/>
        <v>6.7476782117316619E-4</v>
      </c>
      <c r="AH1686" s="45">
        <f>AD1686+AB1686+SUM($AA$1663:AA1686)</f>
        <v>8.7228320330003459</v>
      </c>
      <c r="AI1686" s="45">
        <f>AD1686+AB1686+SUM($AA$1663:AA1686)</f>
        <v>8.7228320330003459</v>
      </c>
      <c r="AJ1686" s="1">
        <f t="shared" si="746"/>
        <v>-3.8461507508700339E-4</v>
      </c>
    </row>
    <row r="1687" spans="4:36" ht="14.4" x14ac:dyDescent="0.3">
      <c r="D1687" s="121">
        <f>(F1688-F1687)/Y1688*0.2+F1687</f>
        <v>621.48956792080935</v>
      </c>
      <c r="E1687" s="89">
        <v>40457.492361111108</v>
      </c>
      <c r="F1687" s="86">
        <f t="shared" si="744"/>
        <v>573.83749999999418</v>
      </c>
      <c r="G1687" s="86">
        <v>15472</v>
      </c>
      <c r="H1687" s="86">
        <v>318.94</v>
      </c>
      <c r="I1687" s="86"/>
      <c r="J1687" s="100">
        <v>19</v>
      </c>
      <c r="K1687" s="100"/>
      <c r="L1687" s="79">
        <v>1037</v>
      </c>
      <c r="M1687" s="100"/>
      <c r="N1687" s="42">
        <v>7.05</v>
      </c>
      <c r="O1687" s="90"/>
      <c r="P1687" s="90"/>
      <c r="Q1687" s="90"/>
      <c r="R1687" s="87"/>
      <c r="S1687" s="87"/>
      <c r="V1687" s="43">
        <f t="shared" si="734"/>
        <v>9.6449460653062129E-4</v>
      </c>
      <c r="W1687" s="43">
        <f t="shared" si="735"/>
        <v>0.13289464866161207</v>
      </c>
      <c r="X1687" s="43">
        <f t="shared" si="736"/>
        <v>5.8407812109092497E-4</v>
      </c>
      <c r="Y1687" s="22">
        <f>X1687+W1687+SUM($V$1663:V1687)</f>
        <v>0.13578255463459502</v>
      </c>
      <c r="Z1687" s="1">
        <f t="shared" si="745"/>
        <v>7.4259838711037253E-4</v>
      </c>
      <c r="AA1687" s="22">
        <f t="shared" si="737"/>
        <v>4.6788300471065941E-2</v>
      </c>
      <c r="AB1687" s="44">
        <f t="shared" si="738"/>
        <v>6.4468113253040142</v>
      </c>
      <c r="AC1687" s="44">
        <f t="shared" si="739"/>
        <v>0.84038360287144231</v>
      </c>
      <c r="AD1687" s="44">
        <f t="shared" si="740"/>
        <v>3.6648501708246513</v>
      </c>
      <c r="AE1687" s="44">
        <f t="shared" si="741"/>
        <v>0.84038360287144198</v>
      </c>
      <c r="AF1687" s="44">
        <f t="shared" si="742"/>
        <v>2.8236123000758511</v>
      </c>
      <c r="AG1687" s="44">
        <f t="shared" si="743"/>
        <v>8.54267877357927E-4</v>
      </c>
      <c r="AH1687" s="45">
        <f>AD1687+AB1687+SUM($AA$1663:AA1687)</f>
        <v>10.894297913869181</v>
      </c>
      <c r="AI1687" s="45">
        <f>AD1687+AB1687+SUM($AA$1663:AA1687)</f>
        <v>10.894297913869181</v>
      </c>
      <c r="AJ1687" s="1">
        <f t="shared" si="746"/>
        <v>8.0633331292314786E-3</v>
      </c>
    </row>
    <row r="1688" spans="4:36" ht="14.4" x14ac:dyDescent="0.3">
      <c r="D1688" s="83"/>
      <c r="E1688" s="89">
        <v>40507.605555555558</v>
      </c>
      <c r="F1688" s="86">
        <f t="shared" si="744"/>
        <v>623.9506944444438</v>
      </c>
      <c r="G1688" s="86">
        <v>16134</v>
      </c>
      <c r="H1688" s="86">
        <v>493.5</v>
      </c>
      <c r="I1688" s="86"/>
      <c r="J1688" s="100">
        <v>47</v>
      </c>
      <c r="K1688" s="100"/>
      <c r="L1688" s="79">
        <v>1037</v>
      </c>
      <c r="M1688" s="100"/>
      <c r="N1688" s="42">
        <v>7.05</v>
      </c>
      <c r="O1688" s="90"/>
      <c r="P1688" s="90"/>
      <c r="Q1688" s="90"/>
      <c r="R1688" s="87"/>
      <c r="S1688" s="87"/>
      <c r="V1688" s="43">
        <f t="shared" si="734"/>
        <v>1.4923750182569185E-3</v>
      </c>
      <c r="W1688" s="43">
        <f t="shared" si="735"/>
        <v>0.20562961407946811</v>
      </c>
      <c r="X1688" s="43">
        <f t="shared" si="736"/>
        <v>9.0375165472619139E-4</v>
      </c>
      <c r="Y1688" s="22">
        <f>X1688+W1688+SUM($V$1663:V1688)</f>
        <v>0.21032956860434324</v>
      </c>
      <c r="Z1688" s="1">
        <f t="shared" si="745"/>
        <v>1.1346644373892653E-3</v>
      </c>
      <c r="AA1688" s="22">
        <f t="shared" si="737"/>
        <v>4.8790230080156281E-2</v>
      </c>
      <c r="AB1688" s="44">
        <f t="shared" si="738"/>
        <v>6.7226508481421252</v>
      </c>
      <c r="AC1688" s="44">
        <f t="shared" si="739"/>
        <v>0.87634107088468516</v>
      </c>
      <c r="AD1688" s="44">
        <f t="shared" si="740"/>
        <v>3.8216580051761202</v>
      </c>
      <c r="AE1688" s="44">
        <f t="shared" si="741"/>
        <v>0.87634107088468505</v>
      </c>
      <c r="AF1688" s="44">
        <f t="shared" si="742"/>
        <v>2.9444261148800277</v>
      </c>
      <c r="AG1688" s="44">
        <f t="shared" si="743"/>
        <v>8.9081941140723862E-4</v>
      </c>
      <c r="AH1688" s="45">
        <f>AD1688+AB1688+SUM($AA$1663:AA1688)</f>
        <v>11.375735501138918</v>
      </c>
      <c r="AI1688" s="45">
        <f>AD1688+AB1688+SUM($AA$1663:AA1688)</f>
        <v>11.375735501138918</v>
      </c>
      <c r="AJ1688" s="1">
        <f t="shared" si="746"/>
        <v>1.7378657867288674E-2</v>
      </c>
    </row>
    <row r="1689" spans="4:36" ht="14.4" x14ac:dyDescent="0.3">
      <c r="D1689" s="83"/>
      <c r="E1689" s="89">
        <v>40534.602083333331</v>
      </c>
      <c r="F1689" s="86">
        <f t="shared" si="744"/>
        <v>650.94722222221753</v>
      </c>
      <c r="G1689" s="86">
        <v>17765</v>
      </c>
      <c r="H1689" s="86">
        <v>720.65</v>
      </c>
      <c r="I1689" s="86"/>
      <c r="J1689" s="86">
        <v>49</v>
      </c>
      <c r="K1689" s="86"/>
      <c r="L1689" s="79">
        <v>1037</v>
      </c>
      <c r="M1689" s="86"/>
      <c r="N1689" s="42">
        <v>7.05</v>
      </c>
      <c r="O1689" s="90"/>
      <c r="P1689" s="90"/>
      <c r="Q1689" s="90"/>
      <c r="R1689" s="87"/>
      <c r="S1689" s="87"/>
      <c r="V1689" s="43">
        <f t="shared" si="734"/>
        <v>2.1792908954546063E-3</v>
      </c>
      <c r="W1689" s="43">
        <f t="shared" si="735"/>
        <v>0.3002775711983155</v>
      </c>
      <c r="X1689" s="43">
        <f t="shared" si="736"/>
        <v>1.3197337993483885E-3</v>
      </c>
      <c r="Y1689" s="22">
        <f>X1689+W1689+SUM($V$1663:V1689)</f>
        <v>0.30757279876326743</v>
      </c>
      <c r="Z1689" s="1">
        <f t="shared" si="745"/>
        <v>1.9424793379013007E-3</v>
      </c>
      <c r="AA1689" s="22">
        <f t="shared" si="737"/>
        <v>5.3722476594395455E-2</v>
      </c>
      <c r="AB1689" s="44">
        <f t="shared" si="738"/>
        <v>7.4022494308444813</v>
      </c>
      <c r="AC1689" s="44">
        <f t="shared" si="739"/>
        <v>0.96493114691127013</v>
      </c>
      <c r="AD1689" s="44">
        <f t="shared" si="740"/>
        <v>4.2079927148849512</v>
      </c>
      <c r="AE1689" s="44">
        <f t="shared" si="741"/>
        <v>0.96493114691127035</v>
      </c>
      <c r="AF1689" s="44">
        <f t="shared" si="742"/>
        <v>3.2420806948582936</v>
      </c>
      <c r="AG1689" s="44">
        <f t="shared" si="743"/>
        <v>9.8087311538673613E-4</v>
      </c>
      <c r="AH1689" s="45">
        <f>AD1689+AB1689+SUM($AA$1663:AA1689)</f>
        <v>12.4953912701445</v>
      </c>
      <c r="AI1689" s="45">
        <f>AD1689+AB1689+SUM($AA$1663:AA1689)</f>
        <v>12.4953912701445</v>
      </c>
      <c r="AJ1689" s="1">
        <f t="shared" si="746"/>
        <v>3.2339595951763229E-2</v>
      </c>
    </row>
    <row r="1690" spans="4:36" ht="14.4" x14ac:dyDescent="0.3">
      <c r="D1690" s="83"/>
      <c r="E1690" s="89">
        <v>40610.535416666666</v>
      </c>
      <c r="F1690" s="86">
        <f t="shared" si="744"/>
        <v>726.88055555555184</v>
      </c>
      <c r="G1690" s="86">
        <v>18000</v>
      </c>
      <c r="H1690" s="86">
        <v>1624</v>
      </c>
      <c r="I1690" s="86"/>
      <c r="J1690" s="86">
        <v>33</v>
      </c>
      <c r="K1690" s="86"/>
      <c r="L1690" s="79">
        <v>1037</v>
      </c>
      <c r="M1690" s="86"/>
      <c r="N1690" s="42">
        <v>7.05</v>
      </c>
      <c r="O1690" s="90"/>
      <c r="P1690" s="90"/>
      <c r="Q1690" s="90"/>
      <c r="R1690" s="87"/>
      <c r="S1690" s="87"/>
      <c r="V1690" s="43">
        <f t="shared" si="734"/>
        <v>4.9110780742639025E-3</v>
      </c>
      <c r="W1690" s="43">
        <f t="shared" si="735"/>
        <v>0.67668185058775332</v>
      </c>
      <c r="X1690" s="43">
        <f t="shared" si="736"/>
        <v>2.9740479985315804E-3</v>
      </c>
      <c r="Y1690" s="22">
        <f>X1690+W1690+SUM($V$1663:V1690)</f>
        <v>0.69054247042615235</v>
      </c>
      <c r="Z1690" s="1">
        <f t="shared" si="745"/>
        <v>3.737457519778874E-3</v>
      </c>
      <c r="AA1690" s="22">
        <f t="shared" si="737"/>
        <v>5.4433131364993989E-2</v>
      </c>
      <c r="AB1690" s="44">
        <f t="shared" si="738"/>
        <v>7.5001682946918473</v>
      </c>
      <c r="AC1690" s="44">
        <f t="shared" si="739"/>
        <v>0.9776955048918019</v>
      </c>
      <c r="AD1690" s="44">
        <f t="shared" si="740"/>
        <v>4.2636571273813164</v>
      </c>
      <c r="AE1690" s="44">
        <f t="shared" si="741"/>
        <v>0.97769550489180179</v>
      </c>
      <c r="AF1690" s="44">
        <f t="shared" si="742"/>
        <v>3.2849677741316783</v>
      </c>
      <c r="AG1690" s="44">
        <f t="shared" si="743"/>
        <v>9.9384835783626461E-4</v>
      </c>
      <c r="AH1690" s="45">
        <f>AD1690+AB1690+SUM($AA$1663:AA1690)</f>
        <v>12.703407677853226</v>
      </c>
      <c r="AI1690" s="45">
        <f>AD1690+AB1690+SUM($AA$1663:AA1690)</f>
        <v>12.703407677853226</v>
      </c>
      <c r="AJ1690" s="1">
        <f t="shared" si="746"/>
        <v>1.2398486227057701E-2</v>
      </c>
    </row>
    <row r="1691" spans="4:36" ht="14.4" x14ac:dyDescent="0.3">
      <c r="D1691" s="83"/>
      <c r="E1691" s="89">
        <v>40659.565972222219</v>
      </c>
      <c r="F1691" s="86">
        <f t="shared" si="744"/>
        <v>775.91111111110513</v>
      </c>
      <c r="G1691" s="86">
        <v>16620</v>
      </c>
      <c r="H1691" s="86">
        <v>2718</v>
      </c>
      <c r="I1691" s="86"/>
      <c r="J1691" s="86">
        <v>53</v>
      </c>
      <c r="K1691" s="86"/>
      <c r="L1691" s="79">
        <v>1037</v>
      </c>
      <c r="M1691" s="86"/>
      <c r="N1691" s="42">
        <v>7.05</v>
      </c>
      <c r="O1691" s="90"/>
      <c r="P1691" s="90"/>
      <c r="Q1691" s="90"/>
      <c r="R1691" s="87"/>
      <c r="S1691" s="87"/>
      <c r="V1691" s="43">
        <f t="shared" si="734"/>
        <v>8.2194028361140918E-3</v>
      </c>
      <c r="W1691" s="43">
        <f t="shared" si="735"/>
        <v>1.1325254124984689</v>
      </c>
      <c r="X1691" s="43">
        <f t="shared" si="736"/>
        <v>4.9775015147837647E-3</v>
      </c>
      <c r="Y1691" s="22">
        <f>X1691+W1691+SUM($V$1663:V1691)</f>
        <v>1.1566088886892343</v>
      </c>
      <c r="Z1691" s="1">
        <f t="shared" si="745"/>
        <v>6.0803063647028562E-3</v>
      </c>
      <c r="AA1691" s="22">
        <f t="shared" si="737"/>
        <v>5.0259924627011114E-2</v>
      </c>
      <c r="AB1691" s="44">
        <f t="shared" si="738"/>
        <v>6.925155392098806</v>
      </c>
      <c r="AC1691" s="44">
        <f t="shared" si="739"/>
        <v>0.90273884951676386</v>
      </c>
      <c r="AD1691" s="44">
        <f t="shared" si="740"/>
        <v>3.9367767476154159</v>
      </c>
      <c r="AE1691" s="44">
        <f t="shared" si="741"/>
        <v>0.90273884951676375</v>
      </c>
      <c r="AF1691" s="44">
        <f t="shared" si="742"/>
        <v>3.0331202447815833</v>
      </c>
      <c r="AG1691" s="44">
        <f t="shared" si="743"/>
        <v>9.1765331706881786E-4</v>
      </c>
      <c r="AH1691" s="45">
        <f>AD1691+AB1691+SUM($AA$1663:AA1691)</f>
        <v>11.851774320121294</v>
      </c>
      <c r="AI1691" s="45">
        <f>AD1691+AB1691+SUM($AA$1663:AA1691)</f>
        <v>11.851774320121294</v>
      </c>
      <c r="AJ1691" s="1">
        <f t="shared" si="746"/>
        <v>2.2823152438995655E-3</v>
      </c>
    </row>
    <row r="1692" spans="4:36" ht="14.4" x14ac:dyDescent="0.3">
      <c r="D1692" s="83"/>
      <c r="E1692" s="89">
        <v>40700.535416666666</v>
      </c>
      <c r="F1692" s="86">
        <f t="shared" si="744"/>
        <v>816.88055555555184</v>
      </c>
      <c r="G1692" s="86">
        <v>15793</v>
      </c>
      <c r="H1692" s="86">
        <v>3895</v>
      </c>
      <c r="I1692" s="86"/>
      <c r="J1692" s="86">
        <v>6</v>
      </c>
      <c r="K1692" s="86"/>
      <c r="L1692" s="79">
        <v>1037</v>
      </c>
      <c r="M1692" s="86"/>
      <c r="N1692" s="42">
        <v>7.05</v>
      </c>
      <c r="O1692" s="90"/>
      <c r="P1692" s="90"/>
      <c r="Q1692" s="90"/>
      <c r="R1692" s="87"/>
      <c r="S1692" s="87"/>
      <c r="V1692" s="43">
        <f t="shared" si="734"/>
        <v>1.1778724814813976E-2</v>
      </c>
      <c r="W1692" s="43">
        <f t="shared" si="735"/>
        <v>1.6229530837680413</v>
      </c>
      <c r="X1692" s="43">
        <f t="shared" si="736"/>
        <v>7.132953789581592E-3</v>
      </c>
      <c r="Y1692" s="22">
        <f>X1692+W1692+SUM($V$1663:V1692)</f>
        <v>1.6609707370484184</v>
      </c>
      <c r="Z1692" s="1">
        <f t="shared" si="745"/>
        <v>8.0297988888351508E-3</v>
      </c>
      <c r="AA1692" s="22">
        <f t="shared" si="737"/>
        <v>4.7759024647075002E-2</v>
      </c>
      <c r="AB1692" s="44">
        <f t="shared" si="738"/>
        <v>6.5805643265593528</v>
      </c>
      <c r="AC1692" s="44">
        <f t="shared" si="739"/>
        <v>0.85781917270867925</v>
      </c>
      <c r="AD1692" s="44">
        <f t="shared" si="740"/>
        <v>3.7408853895962864</v>
      </c>
      <c r="AE1692" s="44">
        <f t="shared" si="741"/>
        <v>0.85781917270867947</v>
      </c>
      <c r="AF1692" s="44">
        <f t="shared" si="742"/>
        <v>2.8821942253812005</v>
      </c>
      <c r="AG1692" s="44">
        <f t="shared" si="743"/>
        <v>8.7199150640600743E-4</v>
      </c>
      <c r="AH1692" s="45">
        <f>AD1692+AB1692+SUM($AA$1663:AA1692)</f>
        <v>11.359050921209786</v>
      </c>
      <c r="AI1692" s="45">
        <f>AD1692+AB1692+SUM($AA$1663:AA1692)</f>
        <v>11.359050921209786</v>
      </c>
      <c r="AJ1692" s="1">
        <f t="shared" si="746"/>
        <v>-7.1380983719471465E-3</v>
      </c>
    </row>
    <row r="1693" spans="4:36" ht="14.4" x14ac:dyDescent="0.3">
      <c r="D1693" s="83"/>
      <c r="E1693" s="89">
        <v>40749.586111111108</v>
      </c>
      <c r="F1693" s="86">
        <f t="shared" si="744"/>
        <v>865.93124999999418</v>
      </c>
      <c r="G1693" s="97">
        <v>19685</v>
      </c>
      <c r="H1693" s="86">
        <v>8084</v>
      </c>
      <c r="I1693" s="86"/>
      <c r="J1693" s="90" t="s">
        <v>108</v>
      </c>
      <c r="K1693" s="90"/>
      <c r="L1693" s="79">
        <v>1037</v>
      </c>
      <c r="M1693" s="90"/>
      <c r="N1693" s="42">
        <v>7.05</v>
      </c>
      <c r="O1693" s="90"/>
      <c r="P1693" s="83"/>
      <c r="Q1693" s="90"/>
      <c r="R1693" s="87"/>
      <c r="S1693" s="87"/>
      <c r="V1693" s="43">
        <f t="shared" si="734"/>
        <v>2.4446524108589524E-2</v>
      </c>
      <c r="W1693" s="43">
        <f t="shared" si="735"/>
        <v>3.3684089163493827</v>
      </c>
      <c r="X1693" s="43">
        <f t="shared" si="736"/>
        <v>1.4804312820276661E-2</v>
      </c>
      <c r="Y1693" s="22">
        <f>X1693+W1693+SUM($V$1663:V1693)</f>
        <v>3.4385444527690443</v>
      </c>
      <c r="Z1693" s="1">
        <f t="shared" si="745"/>
        <v>1.9167985657481422E-2</v>
      </c>
      <c r="AA1693" s="22">
        <f t="shared" si="737"/>
        <v>5.9528677273328147E-2</v>
      </c>
      <c r="AB1693" s="44">
        <f t="shared" si="738"/>
        <v>8.2022673822782775</v>
      </c>
      <c r="AC1693" s="44">
        <f t="shared" si="739"/>
        <v>1.0692186674330624</v>
      </c>
      <c r="AD1693" s="44">
        <f t="shared" si="740"/>
        <v>4.66278280847229</v>
      </c>
      <c r="AE1693" s="44">
        <f t="shared" si="741"/>
        <v>1.0692186674330622</v>
      </c>
      <c r="AF1693" s="44">
        <f t="shared" si="742"/>
        <v>3.5924772574323383</v>
      </c>
      <c r="AG1693" s="44">
        <f t="shared" si="743"/>
        <v>1.0868836068892707E-3</v>
      </c>
      <c r="AH1693" s="45">
        <f>AD1693+AB1693+SUM($AA$1663:AA1693)</f>
        <v>13.962180073078043</v>
      </c>
      <c r="AI1693" s="45">
        <f>AD1693+AB1693+SUM($AA$1663:AA1693)</f>
        <v>13.962180073078043</v>
      </c>
      <c r="AJ1693" s="1">
        <f t="shared" si="746"/>
        <v>7.3705326140367389E-3</v>
      </c>
    </row>
    <row r="1694" spans="4:36" ht="14.4" x14ac:dyDescent="0.3">
      <c r="D1694" s="83"/>
      <c r="E1694" s="89">
        <v>40800.500694444447</v>
      </c>
      <c r="F1694" s="86">
        <f t="shared" si="744"/>
        <v>916.84583333333285</v>
      </c>
      <c r="G1694" s="86">
        <v>18939</v>
      </c>
      <c r="H1694" s="86">
        <v>11243</v>
      </c>
      <c r="I1694" s="86"/>
      <c r="J1694" s="86">
        <v>36</v>
      </c>
      <c r="K1694" s="86"/>
      <c r="L1694" s="79">
        <v>1037</v>
      </c>
      <c r="M1694" s="86"/>
      <c r="N1694" s="42">
        <v>7.05</v>
      </c>
      <c r="O1694" s="90"/>
      <c r="P1694" s="90"/>
      <c r="Q1694" s="90"/>
      <c r="R1694" s="87"/>
      <c r="S1694" s="87"/>
      <c r="V1694" s="43">
        <f t="shared" si="734"/>
        <v>3.3999538663145965E-2</v>
      </c>
      <c r="W1694" s="43">
        <f t="shared" si="735"/>
        <v>4.6846884520678023</v>
      </c>
      <c r="X1694" s="43">
        <f t="shared" si="736"/>
        <v>2.0589422196730638E-2</v>
      </c>
      <c r="Y1694" s="22">
        <f>X1694+W1694+SUM($V$1663:V1694)</f>
        <v>4.7946086365270633</v>
      </c>
      <c r="Z1694" s="1">
        <f t="shared" si="745"/>
        <v>2.7069913597358303E-2</v>
      </c>
      <c r="AA1694" s="22">
        <f t="shared" si="737"/>
        <v>5.7272726384534511E-2</v>
      </c>
      <c r="AB1694" s="44">
        <f t="shared" si="738"/>
        <v>7.8914270740649384</v>
      </c>
      <c r="AC1694" s="44">
        <f t="shared" si="739"/>
        <v>1.0286986203969908</v>
      </c>
      <c r="AD1694" s="44">
        <f t="shared" si="740"/>
        <v>4.4860779075263748</v>
      </c>
      <c r="AE1694" s="44">
        <f t="shared" si="741"/>
        <v>1.0286986203969908</v>
      </c>
      <c r="AF1694" s="44">
        <f t="shared" si="742"/>
        <v>3.4563335930155472</v>
      </c>
      <c r="AG1694" s="44">
        <f t="shared" si="743"/>
        <v>1.0456941138367233E-3</v>
      </c>
      <c r="AH1694" s="45">
        <f>AD1694+AB1694+SUM($AA$1663:AA1694)</f>
        <v>13.531907590303323</v>
      </c>
      <c r="AI1694" s="45">
        <f>AD1694+AB1694+SUM($AA$1663:AA1694)</f>
        <v>13.531907590303323</v>
      </c>
      <c r="AJ1694" s="1">
        <f t="shared" si="746"/>
        <v>1.6344862085059541E-2</v>
      </c>
    </row>
    <row r="1695" spans="4:36" ht="14.4" x14ac:dyDescent="0.3">
      <c r="D1695" s="83"/>
      <c r="E1695" s="89">
        <v>40854.490277777775</v>
      </c>
      <c r="F1695" s="86">
        <f t="shared" si="744"/>
        <v>970.83541666666133</v>
      </c>
      <c r="G1695" s="86">
        <v>21911</v>
      </c>
      <c r="H1695" s="86">
        <v>18364</v>
      </c>
      <c r="I1695" s="86"/>
      <c r="J1695" s="86">
        <v>30</v>
      </c>
      <c r="K1695" s="86"/>
      <c r="L1695" s="79">
        <v>1037</v>
      </c>
      <c r="M1695" s="86"/>
      <c r="N1695" s="42">
        <v>7.05</v>
      </c>
      <c r="O1695" s="90"/>
      <c r="P1695" s="90"/>
      <c r="Q1695" s="90"/>
      <c r="R1695" s="87"/>
      <c r="S1695" s="87"/>
      <c r="V1695" s="43">
        <f t="shared" si="734"/>
        <v>5.5533890243708306E-2</v>
      </c>
      <c r="W1695" s="43">
        <f t="shared" si="735"/>
        <v>7.6518383646511712</v>
      </c>
      <c r="X1695" s="43">
        <f t="shared" si="736"/>
        <v>3.3630183155809082E-2</v>
      </c>
      <c r="Y1695" s="22">
        <f>X1695+W1695+SUM($V$1663:V1695)</f>
        <v>7.8303332003132198</v>
      </c>
      <c r="Z1695" s="1">
        <f t="shared" si="745"/>
        <v>3.8847821150961755E-2</v>
      </c>
      <c r="AA1695" s="22">
        <f t="shared" si="737"/>
        <v>6.6260241185465737E-2</v>
      </c>
      <c r="AB1695" s="44">
        <f t="shared" si="738"/>
        <v>9.1297881947218364</v>
      </c>
      <c r="AC1695" s="44">
        <f t="shared" si="739"/>
        <v>1.1901270115380151</v>
      </c>
      <c r="AD1695" s="44">
        <f t="shared" si="740"/>
        <v>5.1900550732251132</v>
      </c>
      <c r="AE1695" s="44">
        <f t="shared" si="741"/>
        <v>1.1901270115380151</v>
      </c>
      <c r="AF1695" s="44">
        <f t="shared" si="742"/>
        <v>3.9987182721666228</v>
      </c>
      <c r="AG1695" s="44">
        <f t="shared" si="743"/>
        <v>1.2097895204750222E-3</v>
      </c>
      <c r="AH1695" s="45">
        <f>AD1695+AB1695+SUM($AA$1663:AA1695)</f>
        <v>15.540506117844426</v>
      </c>
      <c r="AI1695" s="45">
        <f>AD1695+AB1695+SUM($AA$1663:AA1695)</f>
        <v>15.540506117844426</v>
      </c>
      <c r="AJ1695" s="1">
        <f t="shared" si="746"/>
        <v>2.3582685587396526E-2</v>
      </c>
    </row>
    <row r="1696" spans="4:36" ht="14.4" x14ac:dyDescent="0.3">
      <c r="D1696" s="83"/>
      <c r="E1696" s="89">
        <v>40945.445833333331</v>
      </c>
      <c r="F1696" s="86">
        <f t="shared" si="744"/>
        <v>1061.7909722222175</v>
      </c>
      <c r="G1696" s="86">
        <v>25795</v>
      </c>
      <c r="H1696" s="86">
        <v>35303</v>
      </c>
      <c r="I1696" s="86"/>
      <c r="J1696" s="86">
        <v>10</v>
      </c>
      <c r="K1696" s="86"/>
      <c r="L1696" s="79">
        <v>1037</v>
      </c>
      <c r="M1696" s="86"/>
      <c r="N1696" s="42">
        <v>7.05</v>
      </c>
      <c r="O1696" s="90"/>
      <c r="P1696" s="90"/>
      <c r="Q1696" s="90"/>
      <c r="R1696" s="87"/>
      <c r="S1696" s="87"/>
      <c r="V1696" s="43">
        <f t="shared" si="734"/>
        <v>0.10675849092102126</v>
      </c>
      <c r="W1696" s="43">
        <f t="shared" si="735"/>
        <v>14.709913405972571</v>
      </c>
      <c r="X1696" s="43">
        <f t="shared" si="736"/>
        <v>6.4650749071527319E-2</v>
      </c>
      <c r="Y1696" s="22">
        <f>X1696+W1696+SUM($V$1663:V1696)</f>
        <v>15.026187298471358</v>
      </c>
      <c r="Z1696" s="1">
        <f t="shared" si="745"/>
        <v>6.0611079097662224E-2</v>
      </c>
      <c r="AA1696" s="22">
        <f t="shared" si="737"/>
        <v>7.8005701308889994E-2</v>
      </c>
      <c r="AB1696" s="44">
        <f t="shared" si="738"/>
        <v>10.748157842309789</v>
      </c>
      <c r="AC1696" s="44">
        <f t="shared" si="739"/>
        <v>1.4010919749268911</v>
      </c>
      <c r="AD1696" s="44">
        <f t="shared" si="740"/>
        <v>6.1100575333778382</v>
      </c>
      <c r="AE1696" s="44">
        <f t="shared" si="741"/>
        <v>1.4010919749268909</v>
      </c>
      <c r="AF1696" s="44">
        <f t="shared" si="742"/>
        <v>4.7075413185403701</v>
      </c>
      <c r="AG1696" s="44">
        <f t="shared" si="743"/>
        <v>1.4242399105770253E-3</v>
      </c>
      <c r="AH1696" s="45">
        <f>AD1696+AB1696+SUM($AA$1663:AA1696)</f>
        <v>18.156883926893993</v>
      </c>
      <c r="AI1696" s="45">
        <f>AD1696+AB1696+SUM($AA$1663:AA1696)</f>
        <v>18.156883926893993</v>
      </c>
      <c r="AJ1696" s="1">
        <f t="shared" si="746"/>
        <v>2.3552047399974886E-2</v>
      </c>
    </row>
    <row r="1697" spans="4:38" ht="14.4" x14ac:dyDescent="0.3">
      <c r="D1697" s="83"/>
      <c r="E1697" s="89">
        <v>41016.625</v>
      </c>
      <c r="F1697" s="86">
        <f t="shared" si="744"/>
        <v>1132.9701388888861</v>
      </c>
      <c r="G1697" s="86">
        <v>28188</v>
      </c>
      <c r="H1697" s="86">
        <v>52423</v>
      </c>
      <c r="I1697" s="86"/>
      <c r="J1697" s="86">
        <v>43</v>
      </c>
      <c r="K1697" s="86"/>
      <c r="L1697" s="79">
        <v>1037</v>
      </c>
      <c r="M1697" s="86"/>
      <c r="N1697" s="42">
        <v>7.05</v>
      </c>
      <c r="O1697" s="90"/>
      <c r="P1697" s="90"/>
      <c r="Q1697" s="90"/>
      <c r="R1697" s="87"/>
      <c r="S1697" s="87"/>
      <c r="V1697" s="43">
        <f t="shared" si="734"/>
        <v>0.15853044697483776</v>
      </c>
      <c r="W1697" s="43">
        <f t="shared" si="735"/>
        <v>21.84340680625726</v>
      </c>
      <c r="X1697" s="43">
        <f t="shared" si="736"/>
        <v>9.6002782159495689E-2</v>
      </c>
      <c r="Y1697" s="22">
        <f>X1697+W1697+SUM($V$1663:V1697)</f>
        <v>22.349563178818855</v>
      </c>
      <c r="Z1697" s="1">
        <f t="shared" si="745"/>
        <v>8.1359997823751862E-2</v>
      </c>
      <c r="AA1697" s="22">
        <f t="shared" si="737"/>
        <v>8.524228371758058E-2</v>
      </c>
      <c r="AB1697" s="44">
        <f t="shared" si="738"/>
        <v>11.745263549487431</v>
      </c>
      <c r="AC1697" s="44">
        <f t="shared" si="739"/>
        <v>1.5310711606605623</v>
      </c>
      <c r="AD1697" s="44">
        <f t="shared" si="740"/>
        <v>6.6768870614791433</v>
      </c>
      <c r="AE1697" s="44">
        <f t="shared" si="741"/>
        <v>1.531071160660562</v>
      </c>
      <c r="AF1697" s="44">
        <f t="shared" si="742"/>
        <v>5.1442595342902093</v>
      </c>
      <c r="AG1697" s="44">
        <f t="shared" si="743"/>
        <v>1.5563665283715911E-3</v>
      </c>
      <c r="AH1697" s="45">
        <f>AD1697+AB1697+SUM($AA$1663:AA1697)</f>
        <v>19.806061445890521</v>
      </c>
      <c r="AI1697" s="45">
        <f>AD1697+AB1697+SUM($AA$1663:AA1697)</f>
        <v>19.806061445890521</v>
      </c>
      <c r="AJ1697" s="1">
        <f t="shared" si="746"/>
        <v>2.8856728333785164E-2</v>
      </c>
    </row>
    <row r="1698" spans="4:38" ht="14.4" x14ac:dyDescent="0.3">
      <c r="D1698" s="83"/>
      <c r="E1698" s="89">
        <v>41085.580555555556</v>
      </c>
      <c r="F1698" s="86">
        <f t="shared" si="744"/>
        <v>1201.9256944444423</v>
      </c>
      <c r="G1698" s="86">
        <v>29059</v>
      </c>
      <c r="H1698" s="86">
        <v>62471</v>
      </c>
      <c r="I1698" s="86"/>
      <c r="J1698" s="86">
        <v>45</v>
      </c>
      <c r="K1698" s="86"/>
      <c r="L1698" s="79">
        <v>1037</v>
      </c>
      <c r="M1698" s="86"/>
      <c r="N1698" s="42">
        <v>7.05</v>
      </c>
      <c r="O1698" s="90"/>
      <c r="P1698" s="90"/>
      <c r="Q1698" s="90"/>
      <c r="R1698" s="87"/>
      <c r="S1698" s="87"/>
      <c r="V1698" s="43">
        <f t="shared" si="734"/>
        <v>0.18891623052791884</v>
      </c>
      <c r="W1698" s="43">
        <f t="shared" si="735"/>
        <v>26.030167418760797</v>
      </c>
      <c r="X1698" s="43">
        <f t="shared" si="736"/>
        <v>0.1144037884952379</v>
      </c>
      <c r="Y1698" s="22">
        <f>X1698+W1698+SUM($V$1663:V1698)</f>
        <v>26.743641028186051</v>
      </c>
      <c r="Z1698" s="1">
        <f t="shared" si="745"/>
        <v>8.3847267781487086E-2</v>
      </c>
      <c r="AA1698" s="22">
        <f t="shared" si="737"/>
        <v>8.7876242463075571E-2</v>
      </c>
      <c r="AB1698" s="44">
        <f t="shared" si="738"/>
        <v>12.108188359747245</v>
      </c>
      <c r="AC1698" s="44">
        <f t="shared" si="739"/>
        <v>1.5783807598139377</v>
      </c>
      <c r="AD1698" s="44">
        <f t="shared" si="740"/>
        <v>6.8832006924763176</v>
      </c>
      <c r="AE1698" s="44">
        <f t="shared" si="741"/>
        <v>1.5783807598139377</v>
      </c>
      <c r="AF1698" s="44">
        <f t="shared" si="742"/>
        <v>5.3032154749162483</v>
      </c>
      <c r="AG1698" s="44">
        <f t="shared" si="743"/>
        <v>1.6044577461313348E-3</v>
      </c>
      <c r="AH1698" s="45">
        <f>AD1698+AB1698+SUM($AA$1663:AA1698)</f>
        <v>20.463176129610588</v>
      </c>
      <c r="AI1698" s="45">
        <f>AD1698+AB1698+SUM($AA$1663:AA1698)</f>
        <v>20.463176129610588</v>
      </c>
      <c r="AJ1698" s="1">
        <f>LINEST(AI1695:AI1698,F1695:F1698,TRUE,TRUE)</f>
        <v>2.1742365481626072E-2</v>
      </c>
      <c r="AK1698" s="1">
        <f>LINEST(Y1698:Y1701,F1697:F1700,TRUE,TRUE)</f>
        <v>5.0720796604634064E-3</v>
      </c>
      <c r="AL1698" s="1">
        <f>AJ1698/AK1698</f>
        <v>4.2866766567383916</v>
      </c>
    </row>
    <row r="1699" spans="4:38" ht="14.4" x14ac:dyDescent="0.3">
      <c r="D1699" s="83"/>
      <c r="E1699" s="89">
        <v>41131.396527777775</v>
      </c>
      <c r="F1699" s="86">
        <f t="shared" si="744"/>
        <v>1247.7416666666613</v>
      </c>
      <c r="G1699" s="86">
        <v>30131</v>
      </c>
      <c r="H1699" s="86">
        <v>64111</v>
      </c>
      <c r="I1699" s="86"/>
      <c r="J1699" s="86">
        <v>13</v>
      </c>
      <c r="K1699" s="86"/>
      <c r="L1699" s="79">
        <v>1037</v>
      </c>
      <c r="M1699" s="86"/>
      <c r="N1699" s="42">
        <v>7.05</v>
      </c>
      <c r="O1699" s="90"/>
      <c r="P1699" s="90"/>
      <c r="Q1699" s="90"/>
      <c r="R1699" s="87"/>
      <c r="S1699" s="87"/>
      <c r="V1699" s="43">
        <f t="shared" si="734"/>
        <v>0.19387569360784052</v>
      </c>
      <c r="W1699" s="43">
        <f t="shared" si="735"/>
        <v>26.7135160856105</v>
      </c>
      <c r="X1699" s="43">
        <f t="shared" si="736"/>
        <v>0.11740713745927225</v>
      </c>
      <c r="Y1699" s="22">
        <f>X1699+W1699+SUM($V$1663:V1699)</f>
        <v>27.62386873760763</v>
      </c>
      <c r="Z1699" s="1">
        <f t="shared" si="745"/>
        <v>6.8775938117355565E-2</v>
      </c>
      <c r="AA1699" s="22">
        <f t="shared" si="737"/>
        <v>9.1118037842146324E-2</v>
      </c>
      <c r="AB1699" s="44">
        <f t="shared" si="738"/>
        <v>12.554865049297781</v>
      </c>
      <c r="AC1699" s="44">
        <f t="shared" si="739"/>
        <v>1.6366079587719387</v>
      </c>
      <c r="AD1699" s="44">
        <f t="shared" si="740"/>
        <v>7.1371251613959146</v>
      </c>
      <c r="AE1699" s="44">
        <f t="shared" si="741"/>
        <v>1.636607958771938</v>
      </c>
      <c r="AF1699" s="44">
        <f t="shared" si="742"/>
        <v>5.4988535556867557</v>
      </c>
      <c r="AG1699" s="44">
        <f t="shared" si="743"/>
        <v>1.6636469372202497E-3</v>
      </c>
      <c r="AH1699" s="45">
        <f>AD1699+AB1699+SUM($AA$1663:AA1699)</f>
        <v>21.254895325922863</v>
      </c>
      <c r="AI1699" s="45">
        <f>AD1699+AB1699+SUM($AA$1663:AA1699)</f>
        <v>21.254895325922863</v>
      </c>
      <c r="AJ1699" s="1">
        <f t="shared" si="746"/>
        <v>1.5944424935341379E-2</v>
      </c>
    </row>
    <row r="1700" spans="4:38" ht="14.4" x14ac:dyDescent="0.3">
      <c r="D1700" s="83"/>
      <c r="E1700" s="89">
        <v>41157.649305555555</v>
      </c>
      <c r="F1700" s="86">
        <f t="shared" si="744"/>
        <v>1273.9944444444409</v>
      </c>
      <c r="G1700" s="86">
        <v>29323</v>
      </c>
      <c r="H1700" s="86">
        <v>63311</v>
      </c>
      <c r="I1700" s="86"/>
      <c r="J1700" s="86"/>
      <c r="K1700" s="86"/>
      <c r="L1700" s="79">
        <v>1037</v>
      </c>
      <c r="M1700" s="86"/>
      <c r="N1700" s="42">
        <v>7.05</v>
      </c>
      <c r="O1700" s="90"/>
      <c r="P1700" s="90"/>
      <c r="Q1700" s="90"/>
      <c r="R1700" s="87"/>
      <c r="S1700" s="87"/>
      <c r="V1700" s="43">
        <f t="shared" si="734"/>
        <v>0.1914564433249519</v>
      </c>
      <c r="W1700" s="43">
        <f t="shared" si="735"/>
        <v>26.380175272513085</v>
      </c>
      <c r="X1700" s="43">
        <f t="shared" si="736"/>
        <v>0.11594208918413354</v>
      </c>
      <c r="Y1700" s="22">
        <f>X1700+W1700+SUM($V$1663:V1700)</f>
        <v>27.480519319560031</v>
      </c>
      <c r="Z1700" s="1">
        <f t="shared" si="745"/>
        <v>3.7591547725847003E-2</v>
      </c>
      <c r="AA1700" s="22">
        <f t="shared" si="737"/>
        <v>8.8674595056428815E-2</v>
      </c>
      <c r="AB1700" s="44">
        <f t="shared" si="738"/>
        <v>12.218190828069392</v>
      </c>
      <c r="AC1700" s="44">
        <f t="shared" si="739"/>
        <v>1.5927202938856841</v>
      </c>
      <c r="AD1700" s="44">
        <f t="shared" si="740"/>
        <v>6.9457343303445755</v>
      </c>
      <c r="AE1700" s="44">
        <f t="shared" si="741"/>
        <v>1.5927202938856837</v>
      </c>
      <c r="AF1700" s="44">
        <f t="shared" si="742"/>
        <v>5.3513950022701779</v>
      </c>
      <c r="AG1700" s="44">
        <f t="shared" si="743"/>
        <v>1.619034188712933E-3</v>
      </c>
      <c r="AH1700" s="45">
        <f>AD1700+AB1700+SUM($AA$1663:AA1700)</f>
        <v>20.815504868699563</v>
      </c>
      <c r="AI1700" s="45">
        <f>AD1700+AB1700+SUM($AA$1663:AA1700)</f>
        <v>20.815504868699563</v>
      </c>
      <c r="AJ1700" s="1">
        <f t="shared" si="746"/>
        <v>8.8232589087144288E-3</v>
      </c>
    </row>
    <row r="1701" spans="4:38" ht="14.4" x14ac:dyDescent="0.3">
      <c r="D1701" s="83"/>
      <c r="E1701" s="89">
        <v>41192.493750000001</v>
      </c>
      <c r="F1701" s="86">
        <f t="shared" si="744"/>
        <v>1308.8388888888876</v>
      </c>
      <c r="G1701" s="86">
        <v>4085</v>
      </c>
      <c r="H1701" s="86">
        <v>208</v>
      </c>
      <c r="I1701" s="86"/>
      <c r="J1701" s="86"/>
      <c r="K1701" s="86"/>
      <c r="L1701" s="79">
        <v>1037</v>
      </c>
      <c r="M1701" s="86"/>
      <c r="N1701" s="42">
        <v>7.05</v>
      </c>
      <c r="O1701" s="90"/>
      <c r="P1701" s="90"/>
      <c r="Q1701" s="90"/>
      <c r="R1701" s="87"/>
      <c r="S1701" s="87"/>
      <c r="V1701" s="43">
        <f t="shared" si="734"/>
        <v>6.2900507355104164E-4</v>
      </c>
      <c r="W1701" s="43">
        <f t="shared" si="735"/>
        <v>8.6668611405328E-2</v>
      </c>
      <c r="X1701" s="43">
        <f t="shared" si="736"/>
        <v>3.809125515360645E-4</v>
      </c>
      <c r="Y1701" s="111">
        <f>Y1700</f>
        <v>27.480519319560031</v>
      </c>
      <c r="Z1701" s="1">
        <f t="shared" si="745"/>
        <v>6.5557101091400964E-3</v>
      </c>
      <c r="AA1701" s="22">
        <f t="shared" si="737"/>
        <v>1.2353296757000023E-2</v>
      </c>
      <c r="AB1701" s="44">
        <f t="shared" si="738"/>
        <v>1.7021215268786773</v>
      </c>
      <c r="AC1701" s="44">
        <f t="shared" si="739"/>
        <v>0.22188256319350061</v>
      </c>
      <c r="AD1701" s="44">
        <f t="shared" si="740"/>
        <v>0.96761329807514895</v>
      </c>
      <c r="AE1701" s="44">
        <f t="shared" si="741"/>
        <v>0.22188256319350061</v>
      </c>
      <c r="AF1701" s="44">
        <f t="shared" si="742"/>
        <v>0.74550518651821707</v>
      </c>
      <c r="AG1701" s="44">
        <f t="shared" si="743"/>
        <v>2.2554836343117456E-4</v>
      </c>
      <c r="AH1701" s="45">
        <f>AD1701+AB1701+SUM($AA$1663:AA1701)</f>
        <v>4.333667831996423</v>
      </c>
      <c r="AI1701" s="77">
        <f>AI1700</f>
        <v>20.815504868699563</v>
      </c>
      <c r="AJ1701" s="1">
        <f t="shared" si="746"/>
        <v>2.5022158600221393E-3</v>
      </c>
    </row>
    <row r="1702" spans="4:38" ht="14.4" x14ac:dyDescent="0.3">
      <c r="D1702" s="83"/>
      <c r="E1702" s="89">
        <v>42279.438194444447</v>
      </c>
      <c r="F1702" s="86">
        <f t="shared" si="744"/>
        <v>2395.7833333333328</v>
      </c>
      <c r="G1702" s="86">
        <v>30476</v>
      </c>
      <c r="H1702" s="86">
        <v>18945</v>
      </c>
      <c r="I1702" s="86"/>
      <c r="J1702" s="86">
        <v>13</v>
      </c>
      <c r="K1702" s="86"/>
      <c r="L1702" s="86">
        <v>1074</v>
      </c>
      <c r="M1702" s="86"/>
      <c r="N1702" s="42">
        <v>7.05</v>
      </c>
      <c r="O1702" s="90"/>
      <c r="P1702" s="90"/>
      <c r="Q1702" s="90"/>
      <c r="R1702" s="87"/>
      <c r="S1702" s="87"/>
      <c r="V1702" s="43">
        <f t="shared" si="734"/>
        <v>5.9335000190953439E-2</v>
      </c>
      <c r="W1702" s="43">
        <f t="shared" si="735"/>
        <v>8.1755812322037063</v>
      </c>
      <c r="X1702" s="43">
        <f t="shared" si="736"/>
        <v>3.5932057257555522E-2</v>
      </c>
      <c r="Y1702" s="22">
        <f>X1702+W1702+SUM($V$1701:V1702)+$Y$1701</f>
        <v>35.751996614285801</v>
      </c>
      <c r="Z1702" s="1">
        <f t="shared" si="745"/>
        <v>7.3305264859913977E-3</v>
      </c>
      <c r="AA1702" s="22">
        <f t="shared" si="737"/>
        <v>9.5449641901266674E-2</v>
      </c>
      <c r="AB1702" s="44">
        <f t="shared" si="738"/>
        <v>13.15170301571075</v>
      </c>
      <c r="AC1702" s="44">
        <f t="shared" si="739"/>
        <v>1.7144096525450907</v>
      </c>
      <c r="AD1702" s="44">
        <f t="shared" si="740"/>
        <v>7.476412541279033</v>
      </c>
      <c r="AE1702" s="44">
        <f t="shared" si="741"/>
        <v>1.7144096525450909</v>
      </c>
      <c r="AF1702" s="44">
        <f t="shared" si="742"/>
        <v>5.7602601547136709</v>
      </c>
      <c r="AG1702" s="44">
        <f t="shared" si="743"/>
        <v>1.7427340202705959E-3</v>
      </c>
      <c r="AH1702" s="45">
        <f>AD1702+AB1702+SUM($AA$1663:AA1702)</f>
        <v>22.387498205933646</v>
      </c>
      <c r="AI1702" s="45">
        <f>AD1702+AB1702+SUM($AA$1701:AA1702)+$AI$1701-$AH$1701</f>
        <v>37.217755532351191</v>
      </c>
      <c r="AJ1702" s="1">
        <f t="shared" si="746"/>
        <v>1.4485432842596187E-2</v>
      </c>
    </row>
    <row r="1703" spans="4:38" ht="14.4" x14ac:dyDescent="0.3">
      <c r="E1703" s="28">
        <v>42377.621527777781</v>
      </c>
      <c r="F1703" s="86">
        <f t="shared" si="744"/>
        <v>2493.9666666666672</v>
      </c>
      <c r="G1703" s="10">
        <v>20984</v>
      </c>
      <c r="H1703" s="10">
        <v>14991</v>
      </c>
      <c r="J1703" s="10">
        <v>14</v>
      </c>
      <c r="L1703" s="17">
        <v>1052</v>
      </c>
      <c r="N1703" s="42">
        <v>7.05</v>
      </c>
      <c r="V1703" s="43">
        <f t="shared" si="734"/>
        <v>4.5989469626692446E-2</v>
      </c>
      <c r="W1703" s="43">
        <f t="shared" si="735"/>
        <v>6.336742960292681</v>
      </c>
      <c r="X1703" s="43">
        <f t="shared" si="736"/>
        <v>2.7850278091393229E-2</v>
      </c>
      <c r="Y1703" s="22">
        <f>X1703+W1703+SUM($V$1701:V1703)+$Y$1701</f>
        <v>33.9510660328353</v>
      </c>
      <c r="Z1703" s="1">
        <f t="shared" si="745"/>
        <v>6.2982165615827947E-3</v>
      </c>
      <c r="AA1703" s="22">
        <f t="shared" si="737"/>
        <v>6.4374826939264523E-2</v>
      </c>
      <c r="AB1703" s="44">
        <f t="shared" si="738"/>
        <v>8.8700029536909888</v>
      </c>
      <c r="AC1703" s="44">
        <f t="shared" si="739"/>
        <v>1.1562623231185765</v>
      </c>
      <c r="AD1703" s="44">
        <f t="shared" si="740"/>
        <v>5.0423736944894459</v>
      </c>
      <c r="AE1703" s="44">
        <f t="shared" ref="AE1703" si="747">AD1703/(1+($A$28/(10^-N1703))+(($A$28*$A$29)/(10^-N1703)^2))*1</f>
        <v>1.1562623231185769</v>
      </c>
      <c r="AF1703" s="44">
        <f t="shared" ref="AF1703" si="748">AD1703/(1+($A$28/(10^-N1703))+(($A$28*$A$29)/(10^-N1703)^2))*($A$28/(10^-N1703))</f>
        <v>3.8849360060292981</v>
      </c>
      <c r="AG1703" s="44">
        <f t="shared" ref="AG1703" si="749">AD1703/(1+($A$28/(10^-N1703))+(($A$28*$A$29)/(10^-N1703)^2))*(($A$28*$A$29)/(10^-N1703)^2)</f>
        <v>1.1753653415707526E-3</v>
      </c>
      <c r="AH1703" s="45">
        <f>AD1703+AB1703+SUM($AA$1663:AA1703)</f>
        <v>15.736134124063563</v>
      </c>
      <c r="AI1703" s="45">
        <f>AD1703+AB1703+SUM($AA$1701:AA1703)+$AI$1701-$AH$1701</f>
        <v>30.566391450481106</v>
      </c>
      <c r="AJ1703" s="1">
        <f t="shared" si="746"/>
        <v>1.1046355161796449E-2</v>
      </c>
    </row>
    <row r="1704" spans="4:38" ht="14.4" x14ac:dyDescent="0.3">
      <c r="E1704" s="28">
        <v>42480.561111111114</v>
      </c>
      <c r="F1704" s="86">
        <f t="shared" si="744"/>
        <v>2596.90625</v>
      </c>
      <c r="G1704" s="10">
        <v>32294</v>
      </c>
      <c r="H1704" s="10">
        <v>21434</v>
      </c>
      <c r="J1704" s="10">
        <v>26</v>
      </c>
      <c r="L1704" s="17">
        <v>1086</v>
      </c>
      <c r="N1704" s="42">
        <v>7.05</v>
      </c>
      <c r="V1704" s="43">
        <f t="shared" si="734"/>
        <v>6.7880511899578222E-2</v>
      </c>
      <c r="W1704" s="43">
        <f t="shared" si="735"/>
        <v>9.3530401505448175</v>
      </c>
      <c r="X1704" s="43">
        <f t="shared" si="736"/>
        <v>4.1107043606611486E-2</v>
      </c>
      <c r="Y1704" s="22">
        <f>X1704+W1704+SUM($V$1701:V1704)+$Y$1701</f>
        <v>37.048500500502236</v>
      </c>
      <c r="Z1704" s="1">
        <f t="shared" si="745"/>
        <v>6.8247902397317655E-3</v>
      </c>
      <c r="AA1704" s="22">
        <f t="shared" si="737"/>
        <v>0.10227364240389004</v>
      </c>
      <c r="AB1704" s="44">
        <f t="shared" si="738"/>
        <v>14.091960372384731</v>
      </c>
      <c r="AC1704" s="44">
        <f t="shared" si="739"/>
        <v>1.8369782876665475</v>
      </c>
      <c r="AD1704" s="44">
        <f t="shared" si="740"/>
        <v>8.0109252112404583</v>
      </c>
      <c r="AE1704" s="44">
        <f t="shared" ref="AE1704:AE1705" si="750">AD1704/(1+($A$28/(10^-N1704))+(($A$28*$A$29)/(10^-N1704)^2))*1</f>
        <v>1.8369782876665481</v>
      </c>
      <c r="AF1704" s="44">
        <f t="shared" ref="AF1704:AF1705" si="751">AD1704/(1+($A$28/(10^-N1704))+(($A$28*$A$29)/(10^-N1704)^2))*($A$28/(10^-N1704))</f>
        <v>6.1720795959187829</v>
      </c>
      <c r="AG1704" s="44">
        <f t="shared" ref="AG1704:AG1705" si="752">AD1704/(1+($A$28/(10^-N1704))+(($A$28*$A$29)/(10^-N1704)^2))*(($A$28*$A$29)/(10^-N1704)^2)</f>
        <v>1.8673276551274662E-3</v>
      </c>
      <c r="AH1704" s="45">
        <f>AD1704+AB1704+SUM($AA$1663:AA1704)</f>
        <v>24.028916701912205</v>
      </c>
      <c r="AI1704" s="45">
        <f>AD1704+AB1704+SUM($AA$1701:AA1704)+$AI$1701-$AH$1701</f>
        <v>38.859174028329747</v>
      </c>
      <c r="AJ1704" s="1">
        <f t="shared" si="746"/>
        <v>1.2345397494009803E-2</v>
      </c>
    </row>
    <row r="1705" spans="4:38" ht="14.4" x14ac:dyDescent="0.3">
      <c r="E1705" s="28">
        <v>42612.561111111114</v>
      </c>
      <c r="F1705" s="86">
        <f t="shared" si="744"/>
        <v>2728.90625</v>
      </c>
      <c r="G1705" s="10">
        <v>33543</v>
      </c>
      <c r="H1705" s="10">
        <v>22185</v>
      </c>
      <c r="J1705" s="10">
        <v>23</v>
      </c>
      <c r="L1705" s="17">
        <v>1066</v>
      </c>
      <c r="N1705" s="42">
        <v>7.05</v>
      </c>
      <c r="V1705" s="43">
        <f t="shared" si="734"/>
        <v>6.896499274661573E-2</v>
      </c>
      <c r="W1705" s="43">
        <f t="shared" si="735"/>
        <v>9.5024673222173668</v>
      </c>
      <c r="X1705" s="43">
        <f t="shared" si="736"/>
        <v>4.1763782930199035E-2</v>
      </c>
      <c r="Y1705" s="22">
        <f>X1705+W1705+SUM($V$1701:V1705)+$Y$1701</f>
        <v>37.267549404244988</v>
      </c>
      <c r="Z1705" s="1">
        <f t="shared" si="745"/>
        <v>7.0236937280483882E-3</v>
      </c>
      <c r="AA1705" s="22">
        <f t="shared" si="737"/>
        <v>0.10427283081810824</v>
      </c>
      <c r="AB1705" s="44">
        <f t="shared" si="738"/>
        <v>14.367422194687272</v>
      </c>
      <c r="AC1705" s="44">
        <f t="shared" si="739"/>
        <v>1.8728865199691616</v>
      </c>
      <c r="AD1705" s="44">
        <f t="shared" si="740"/>
        <v>8.1675183323325378</v>
      </c>
      <c r="AE1705" s="44">
        <f t="shared" si="750"/>
        <v>1.872886519969162</v>
      </c>
      <c r="AF1705" s="44">
        <f t="shared" si="751"/>
        <v>6.29272798322335</v>
      </c>
      <c r="AG1705" s="44">
        <f t="shared" si="752"/>
        <v>1.9038291400255739E-3</v>
      </c>
      <c r="AH1705" s="45">
        <f>AD1705+AB1705+SUM($AA$1663:AA1705)</f>
        <v>24.565244476124938</v>
      </c>
      <c r="AI1705" s="45">
        <f>AD1705+AB1705+SUM($AA$1701:AA1705)+$AI$1701-$AH$1701</f>
        <v>39.395501802542483</v>
      </c>
      <c r="AJ1705" s="1">
        <f t="shared" si="746"/>
        <v>1.3923821338254122E-2</v>
      </c>
    </row>
    <row r="1706" spans="4:38" ht="14.4" x14ac:dyDescent="0.3">
      <c r="D1706" s="16" t="s">
        <v>410</v>
      </c>
      <c r="E1706" s="28">
        <v>42642.458333333336</v>
      </c>
      <c r="F1706" s="86">
        <f t="shared" si="744"/>
        <v>2758.8034722222219</v>
      </c>
      <c r="AA1706" s="22"/>
      <c r="AB1706" s="44"/>
      <c r="AC1706" s="44"/>
      <c r="AD1706" s="44"/>
      <c r="AE1706" s="44"/>
      <c r="AF1706" s="44"/>
      <c r="AG1706" s="44"/>
      <c r="AH1706" s="45"/>
      <c r="AI1706" s="45"/>
    </row>
    <row r="1707" spans="4:38" x14ac:dyDescent="0.25">
      <c r="E1707" s="28">
        <v>42760.652777777781</v>
      </c>
      <c r="F1707" s="86">
        <f t="shared" si="744"/>
        <v>2876.9979166666672</v>
      </c>
      <c r="G1707" s="10">
        <v>17836</v>
      </c>
      <c r="H1707" s="10">
        <v>900.9</v>
      </c>
      <c r="J1707" s="10">
        <v>22</v>
      </c>
      <c r="K1707" s="17">
        <v>5</v>
      </c>
      <c r="L1707" s="17">
        <v>1062</v>
      </c>
    </row>
    <row r="1708" spans="4:38" x14ac:dyDescent="0.25">
      <c r="D1708" s="19" t="s">
        <v>164</v>
      </c>
      <c r="E1708" s="28">
        <v>42828.464583333334</v>
      </c>
      <c r="F1708" s="86">
        <f t="shared" si="744"/>
        <v>2944.8097222222204</v>
      </c>
      <c r="G1708" s="10">
        <v>15942</v>
      </c>
      <c r="H1708" s="10">
        <v>1336</v>
      </c>
      <c r="J1708" s="10">
        <v>25</v>
      </c>
      <c r="K1708" s="17">
        <v>5</v>
      </c>
      <c r="L1708" s="17">
        <v>1098</v>
      </c>
    </row>
    <row r="1709" spans="4:38" x14ac:dyDescent="0.25">
      <c r="D1709" s="19"/>
      <c r="E1709" s="28">
        <v>42828.620138888888</v>
      </c>
      <c r="F1709" s="86">
        <f t="shared" si="744"/>
        <v>2944.9652777777737</v>
      </c>
      <c r="G1709" s="10">
        <v>4448</v>
      </c>
      <c r="H1709" s="10">
        <v>6.75</v>
      </c>
      <c r="J1709" s="10">
        <v>54</v>
      </c>
      <c r="L1709" s="17">
        <v>1044</v>
      </c>
    </row>
    <row r="1710" spans="4:38" x14ac:dyDescent="0.25">
      <c r="E1710" s="28">
        <v>42969.476388888892</v>
      </c>
      <c r="F1710" s="86">
        <f t="shared" si="744"/>
        <v>3085.8215277777781</v>
      </c>
      <c r="G1710" s="10">
        <v>11351</v>
      </c>
      <c r="H1710" s="10">
        <v>1029</v>
      </c>
      <c r="J1710" s="10">
        <v>22</v>
      </c>
      <c r="L1710" s="17">
        <v>1059</v>
      </c>
    </row>
    <row r="1711" spans="4:38" x14ac:dyDescent="0.25">
      <c r="E1711" s="28">
        <v>43055.607638888891</v>
      </c>
      <c r="F1711" s="86">
        <f t="shared" si="744"/>
        <v>3171.9527777777766</v>
      </c>
      <c r="G1711" s="10">
        <v>11957</v>
      </c>
      <c r="H1711" s="10">
        <v>1749</v>
      </c>
      <c r="J1711" s="10">
        <v>37</v>
      </c>
      <c r="L1711" s="17">
        <v>1040</v>
      </c>
    </row>
    <row r="1712" spans="4:38" x14ac:dyDescent="0.25">
      <c r="E1712" s="28">
        <v>43122.492361111108</v>
      </c>
      <c r="G1712" s="10">
        <v>12398.3</v>
      </c>
      <c r="H1712" s="10">
        <v>2243.61</v>
      </c>
      <c r="J1712" s="10">
        <v>84</v>
      </c>
      <c r="L1712" s="17">
        <v>1029</v>
      </c>
    </row>
    <row r="1713" spans="4:35" x14ac:dyDescent="0.25">
      <c r="E1713" s="28"/>
    </row>
    <row r="1714" spans="4:35" x14ac:dyDescent="0.25">
      <c r="E1714" s="28"/>
    </row>
    <row r="1715" spans="4:35" ht="14.4" thickBot="1" x14ac:dyDescent="0.3">
      <c r="D1715" s="87" t="s">
        <v>107</v>
      </c>
      <c r="E1715" s="89">
        <f>E1716-1</f>
        <v>39897.609722222223</v>
      </c>
      <c r="F1715" s="86"/>
      <c r="G1715" s="86"/>
      <c r="H1715" s="86"/>
      <c r="I1715" s="86"/>
      <c r="J1715" s="86"/>
      <c r="K1715" s="86"/>
      <c r="L1715" s="86"/>
      <c r="M1715" s="86"/>
      <c r="N1715" s="86"/>
      <c r="O1715" s="90"/>
      <c r="P1715" s="90"/>
      <c r="Q1715" s="90"/>
      <c r="R1715" s="87"/>
      <c r="S1715" s="87"/>
    </row>
    <row r="1716" spans="4:35" ht="21.6" thickBot="1" x14ac:dyDescent="0.45">
      <c r="D1716" s="115" t="s">
        <v>160</v>
      </c>
      <c r="E1716" s="89">
        <v>39898.609722222223</v>
      </c>
      <c r="F1716" s="86">
        <f>E1716-E$1715</f>
        <v>1</v>
      </c>
      <c r="G1716" s="86">
        <v>195</v>
      </c>
      <c r="H1716" s="86">
        <v>6.83</v>
      </c>
      <c r="I1716" s="86"/>
      <c r="J1716" s="86">
        <v>1325</v>
      </c>
      <c r="K1716" s="86"/>
      <c r="L1716" s="79">
        <v>1037</v>
      </c>
      <c r="M1716" s="86"/>
      <c r="N1716" s="114">
        <v>5.95</v>
      </c>
      <c r="O1716" s="95">
        <v>92.28</v>
      </c>
      <c r="P1716" s="94">
        <v>21.24</v>
      </c>
      <c r="Q1716" s="93">
        <f>P1716-(P1716/100*R1716)</f>
        <v>17.202275999999998</v>
      </c>
      <c r="R1716" s="88">
        <v>19.010000000000002</v>
      </c>
      <c r="S1716" s="85">
        <f>R1716*P1716/100</f>
        <v>4.0377239999999999</v>
      </c>
      <c r="T1716" s="40">
        <f>Q1716/$A$18+S1716</f>
        <v>11.205338999999999</v>
      </c>
      <c r="U1716" s="40">
        <f>$A$16-T1716</f>
        <v>105.794661</v>
      </c>
      <c r="V1716" s="43">
        <f t="shared" ref="V1716:V1747" si="753">($A$15*L1716/1000/$A$13*H1716)/$Q$1716</f>
        <v>1.3399780231543436E-5</v>
      </c>
      <c r="W1716" s="43">
        <f t="shared" ref="W1716:W1747" si="754">($U$1716*L1716/1000/$A$13*H1716)/$Q$1716</f>
        <v>1.8901669427608524E-3</v>
      </c>
      <c r="X1716" s="43">
        <f t="shared" ref="X1716:X1747" si="755">($A$46*$S$1716*H1716*L1716/1000000)/$Q$1716</f>
        <v>3.6365570358054794E-6</v>
      </c>
      <c r="Y1716" s="22">
        <f>X1716+W1716+SUM($V$1716:V1716)</f>
        <v>1.9072032800282015E-3</v>
      </c>
      <c r="Z1716" s="22"/>
      <c r="AA1716" s="22">
        <f t="shared" ref="AA1716:AA1747" si="756">($A$15*L1716/1000/$A$13*G1716)/$Q$1716</f>
        <v>3.8257059226222108E-4</v>
      </c>
      <c r="AB1716" s="44">
        <f t="shared" ref="AB1716:AB1747" si="757">($U$1716*L1716/1000/$A$13*G1716)/$Q$1716</f>
        <v>5.3965234822601203E-2</v>
      </c>
      <c r="AC1716" s="44">
        <f t="shared" ref="AC1716:AC1747" si="758">($A$14*$S$1716/1000*G1716/1000000*L1716/1000*1000000)/$Q$1716</f>
        <v>3.0794522620156617E-3</v>
      </c>
      <c r="AD1716" s="44">
        <f t="shared" ref="AD1716:AD1759" si="759">($A$14*((L1716/1000)*G1716/10^6)*(1+($A$28/(10^-N1716))+(($A$28*$A$29)/(10^-N1716)^2))*1000000)*$S$1716/1000/$Q$1716</f>
        <v>3.9013379309641868E-3</v>
      </c>
      <c r="AE1716" s="44">
        <f t="shared" ref="AE1716:AE1756" si="760">AD1716/(1+($A$28/(10^-N1716))+(($A$28*$A$29)/(10^-N1716)^2))*1</f>
        <v>3.0794522620156617E-3</v>
      </c>
      <c r="AF1716" s="44">
        <f t="shared" ref="AF1716:AF1756" si="761">AD1716/(1+($A$28/(10^-N1716))+(($A$28*$A$29)/(10^-N1716)^2))*($A$28/(10^-N1716))</f>
        <v>8.218659179079123E-4</v>
      </c>
      <c r="AG1716" s="44">
        <f t="shared" ref="AG1716:AG1756" si="762">AD1716/(1+($A$28/(10^-N1716))+(($A$28*$A$29)/(10^-N1716)^2))*(($A$28*$A$29)/(10^-N1716)^2)</f>
        <v>1.9751040612548494E-8</v>
      </c>
      <c r="AH1716" s="45">
        <f>AD1716+AB1716+SUM($AA$1716:AA1716)</f>
        <v>5.8249143345827613E-2</v>
      </c>
      <c r="AI1716" s="45">
        <f>AD1716+AB1716+SUM($AA$1716:AA1716)</f>
        <v>5.8249143345827613E-2</v>
      </c>
    </row>
    <row r="1717" spans="4:35" ht="21" x14ac:dyDescent="0.4">
      <c r="D1717" s="116" t="s">
        <v>161</v>
      </c>
      <c r="E1717" s="89">
        <v>39904.584027777775</v>
      </c>
      <c r="F1717" s="86">
        <f t="shared" ref="F1717:F1764" si="763">E1717-E$1715</f>
        <v>6.9743055555518367</v>
      </c>
      <c r="G1717" s="86">
        <v>6288</v>
      </c>
      <c r="H1717" s="86">
        <v>0</v>
      </c>
      <c r="I1717" s="86"/>
      <c r="J1717" s="86">
        <v>1395</v>
      </c>
      <c r="K1717" s="86"/>
      <c r="L1717" s="79">
        <v>1037</v>
      </c>
      <c r="M1717" s="86"/>
      <c r="N1717" s="114">
        <v>5.95</v>
      </c>
      <c r="O1717" s="90"/>
      <c r="P1717" s="90"/>
      <c r="Q1717" s="90"/>
      <c r="R1717" s="88"/>
      <c r="S1717" s="87"/>
      <c r="V1717" s="43">
        <f t="shared" si="753"/>
        <v>0</v>
      </c>
      <c r="W1717" s="43">
        <f t="shared" si="754"/>
        <v>0</v>
      </c>
      <c r="X1717" s="43">
        <f t="shared" si="755"/>
        <v>0</v>
      </c>
      <c r="Y1717" s="22">
        <f>X1717+W1717+SUM($V$1716:V1717)</f>
        <v>1.3399780231543436E-5</v>
      </c>
      <c r="Z1717" s="22"/>
      <c r="AA1717" s="22">
        <f t="shared" si="756"/>
        <v>1.2336430175101776E-2</v>
      </c>
      <c r="AB1717" s="44">
        <f t="shared" si="757"/>
        <v>1.7401712644334173</v>
      </c>
      <c r="AC1717" s="44">
        <f t="shared" si="758"/>
        <v>9.9300491402843499E-2</v>
      </c>
      <c r="AD1717" s="44">
        <f t="shared" si="759"/>
        <v>0.12580314312770671</v>
      </c>
      <c r="AE1717" s="44">
        <f t="shared" si="760"/>
        <v>9.9300491402843499E-2</v>
      </c>
      <c r="AF1717" s="44">
        <f t="shared" si="761"/>
        <v>2.650201482976899E-2</v>
      </c>
      <c r="AG1717" s="44">
        <f t="shared" si="762"/>
        <v>6.3689509421387146E-7</v>
      </c>
      <c r="AH1717" s="45">
        <f>AD1717+AB1717+SUM($AA$1716:AA1717)</f>
        <v>1.8786934083284881</v>
      </c>
      <c r="AI1717" s="45">
        <f>AD1717+AB1717+SUM($AA$1716:AA1717)</f>
        <v>1.8786934083284881</v>
      </c>
    </row>
    <row r="1718" spans="4:35" ht="14.4" x14ac:dyDescent="0.3">
      <c r="D1718" s="87"/>
      <c r="E1718" s="89">
        <v>39910.446527777778</v>
      </c>
      <c r="F1718" s="86">
        <f t="shared" si="763"/>
        <v>12.836805555554747</v>
      </c>
      <c r="G1718" s="86">
        <v>7561</v>
      </c>
      <c r="H1718" s="86">
        <v>176</v>
      </c>
      <c r="I1718" s="86"/>
      <c r="J1718" s="87">
        <v>1457</v>
      </c>
      <c r="K1718" s="87"/>
      <c r="L1718" s="79">
        <v>1037</v>
      </c>
      <c r="M1718" s="87"/>
      <c r="N1718" s="114">
        <v>5.95</v>
      </c>
      <c r="O1718" s="90"/>
      <c r="P1718" s="90"/>
      <c r="Q1718" s="90"/>
      <c r="R1718" s="87"/>
      <c r="S1718" s="87"/>
      <c r="V1718" s="43">
        <f t="shared" si="753"/>
        <v>3.4529448327256878E-4</v>
      </c>
      <c r="W1718" s="43">
        <f t="shared" si="754"/>
        <v>4.8707083737322111E-2</v>
      </c>
      <c r="X1718" s="43">
        <f t="shared" si="755"/>
        <v>9.3709229619584828E-5</v>
      </c>
      <c r="Y1718" s="22">
        <f>X1718+W1718+SUM($V$1716:V1718)</f>
        <v>4.915948723044581E-2</v>
      </c>
      <c r="Z1718" s="22"/>
      <c r="AA1718" s="22">
        <f t="shared" si="756"/>
        <v>1.483392947740848E-2</v>
      </c>
      <c r="AB1718" s="44">
        <f t="shared" si="757"/>
        <v>2.0924673871471167</v>
      </c>
      <c r="AC1718" s="44">
        <f t="shared" si="758"/>
        <v>0.11940378745179704</v>
      </c>
      <c r="AD1718" s="44">
        <f t="shared" si="759"/>
        <v>0.15127187741548831</v>
      </c>
      <c r="AE1718" s="44">
        <f t="shared" si="760"/>
        <v>0.11940378745179703</v>
      </c>
      <c r="AF1718" s="44">
        <f t="shared" si="761"/>
        <v>3.186732412975244E-2</v>
      </c>
      <c r="AG1718" s="44">
        <f t="shared" si="762"/>
        <v>7.6583393882809839E-7</v>
      </c>
      <c r="AH1718" s="45">
        <f>AD1718+AB1718+SUM($AA$1716:AA1718)</f>
        <v>2.2712921948073772</v>
      </c>
      <c r="AI1718" s="45">
        <f>AD1718+AB1718+SUM($AA$1716:AA1718)</f>
        <v>2.2712921948073772</v>
      </c>
    </row>
    <row r="1719" spans="4:35" ht="14.4" x14ac:dyDescent="0.3">
      <c r="D1719" s="121">
        <f>(F1720-F1719)/Y1720*0.2+F1719</f>
        <v>27.655820366653728</v>
      </c>
      <c r="E1719" s="89">
        <v>39914.587500000001</v>
      </c>
      <c r="F1719" s="86">
        <f t="shared" si="763"/>
        <v>16.977777777778101</v>
      </c>
      <c r="G1719" s="86">
        <v>7760</v>
      </c>
      <c r="H1719" s="86">
        <v>258</v>
      </c>
      <c r="I1719" s="86"/>
      <c r="J1719" s="86">
        <v>1677</v>
      </c>
      <c r="K1719" s="86"/>
      <c r="L1719" s="79">
        <v>1037</v>
      </c>
      <c r="M1719" s="86"/>
      <c r="N1719" s="114">
        <v>5.95</v>
      </c>
      <c r="O1719" s="90"/>
      <c r="P1719" s="90"/>
      <c r="Q1719" s="90"/>
      <c r="R1719" s="87"/>
      <c r="S1719" s="87"/>
      <c r="V1719" s="43">
        <f t="shared" si="753"/>
        <v>5.0617032207001553E-4</v>
      </c>
      <c r="W1719" s="43">
        <f t="shared" si="754"/>
        <v>7.1400156842210821E-2</v>
      </c>
      <c r="X1719" s="43">
        <f t="shared" si="755"/>
        <v>1.3736921160143684E-4</v>
      </c>
      <c r="Y1719" s="22">
        <f>X1719+W1719+SUM($V$1716:V1719)</f>
        <v>7.2402390639386388E-2</v>
      </c>
      <c r="Z1719" s="22"/>
      <c r="AA1719" s="22">
        <f t="shared" si="756"/>
        <v>1.5224347671563261E-2</v>
      </c>
      <c r="AB1719" s="44">
        <f t="shared" si="757"/>
        <v>2.1475396011455659</v>
      </c>
      <c r="AC1719" s="44">
        <f t="shared" si="758"/>
        <v>0.12254640796534122</v>
      </c>
      <c r="AD1719" s="44">
        <f t="shared" si="759"/>
        <v>0.15525324279119018</v>
      </c>
      <c r="AE1719" s="44">
        <f t="shared" si="760"/>
        <v>0.12254640796534119</v>
      </c>
      <c r="AF1719" s="44">
        <f t="shared" si="761"/>
        <v>3.2706048835719995E-2</v>
      </c>
      <c r="AG1719" s="44">
        <f t="shared" si="762"/>
        <v>7.859901289916733E-7</v>
      </c>
      <c r="AH1719" s="45">
        <f>AD1719+AB1719+SUM($AA$1716:AA1719)</f>
        <v>2.345570121853092</v>
      </c>
      <c r="AI1719" s="45">
        <f>AD1719+AB1719+SUM($AA$1716:AA1719)</f>
        <v>2.345570121853092</v>
      </c>
    </row>
    <row r="1720" spans="4:35" ht="14.4" x14ac:dyDescent="0.3">
      <c r="E1720" s="89">
        <v>39921.715277777781</v>
      </c>
      <c r="F1720" s="86">
        <f t="shared" si="763"/>
        <v>24.105555555557657</v>
      </c>
      <c r="G1720" s="86">
        <v>9655</v>
      </c>
      <c r="H1720" s="86">
        <v>475</v>
      </c>
      <c r="I1720" s="86"/>
      <c r="J1720" s="86">
        <v>1877</v>
      </c>
      <c r="K1720" s="86"/>
      <c r="L1720" s="79">
        <v>1037</v>
      </c>
      <c r="M1720" s="86"/>
      <c r="N1720" s="114">
        <v>5.95</v>
      </c>
      <c r="O1720" s="90"/>
      <c r="P1720" s="90"/>
      <c r="Q1720" s="90"/>
      <c r="R1720" s="87"/>
      <c r="S1720" s="87"/>
      <c r="V1720" s="43">
        <f t="shared" si="753"/>
        <v>9.3190272474130773E-4</v>
      </c>
      <c r="W1720" s="43">
        <f t="shared" si="754"/>
        <v>0.13145377713197731</v>
      </c>
      <c r="X1720" s="43">
        <f t="shared" si="755"/>
        <v>2.5290843221194764E-4</v>
      </c>
      <c r="Y1720" s="22">
        <f>X1720+W1720+SUM($V$1716:V1720)</f>
        <v>0.13350345287450471</v>
      </c>
      <c r="Z1720" s="22"/>
      <c r="AA1720" s="22">
        <f t="shared" si="756"/>
        <v>1.8942149068162793E-2</v>
      </c>
      <c r="AB1720" s="44">
        <f t="shared" si="757"/>
        <v>2.6719709857036649</v>
      </c>
      <c r="AC1720" s="44">
        <f t="shared" si="758"/>
        <v>0.15247236712698062</v>
      </c>
      <c r="AD1720" s="44">
        <f t="shared" si="759"/>
        <v>0.19316624473568833</v>
      </c>
      <c r="AE1720" s="44">
        <f t="shared" si="760"/>
        <v>0.15247236712698059</v>
      </c>
      <c r="AF1720" s="44">
        <f t="shared" si="761"/>
        <v>4.069289967897894E-2</v>
      </c>
      <c r="AG1720" s="44">
        <f t="shared" si="762"/>
        <v>9.7792972879054203E-7</v>
      </c>
      <c r="AH1720" s="45">
        <f>AD1720+AB1720+SUM($AA$1716:AA1720)</f>
        <v>2.9268566574238517</v>
      </c>
      <c r="AI1720" s="45">
        <f>AD1720+AB1720+SUM($AA$1716:AA1720)</f>
        <v>2.9268566574238517</v>
      </c>
    </row>
    <row r="1721" spans="4:35" ht="14.4" x14ac:dyDescent="0.3">
      <c r="D1721" s="92"/>
      <c r="E1721" s="89">
        <v>39941.532638888886</v>
      </c>
      <c r="F1721" s="86">
        <f t="shared" si="763"/>
        <v>43.922916666662786</v>
      </c>
      <c r="G1721" s="86">
        <v>12406</v>
      </c>
      <c r="H1721" s="86">
        <v>1772</v>
      </c>
      <c r="I1721" s="86"/>
      <c r="J1721" s="86">
        <v>330</v>
      </c>
      <c r="K1721" s="86"/>
      <c r="L1721" s="79">
        <v>1037</v>
      </c>
      <c r="M1721" s="86"/>
      <c r="N1721" s="114">
        <v>5.95</v>
      </c>
      <c r="O1721" s="90"/>
      <c r="P1721" s="90"/>
      <c r="Q1721" s="90"/>
      <c r="R1721" s="87"/>
      <c r="S1721" s="87"/>
      <c r="V1721" s="43">
        <f t="shared" si="753"/>
        <v>3.4764876384033631E-3</v>
      </c>
      <c r="W1721" s="43">
        <f t="shared" si="754"/>
        <v>0.49039177490076585</v>
      </c>
      <c r="X1721" s="43">
        <f t="shared" si="755"/>
        <v>9.4348156185172891E-4</v>
      </c>
      <c r="Y1721" s="22">
        <f>X1721+W1721+SUM($V$1716:V1721)</f>
        <v>0.49660851141133638</v>
      </c>
      <c r="Z1721" s="22"/>
      <c r="AA1721" s="22">
        <f t="shared" si="756"/>
        <v>2.433933726976982E-2</v>
      </c>
      <c r="AB1721" s="44">
        <f t="shared" si="757"/>
        <v>3.4332959138932848</v>
      </c>
      <c r="AC1721" s="44">
        <f t="shared" si="758"/>
        <v>0.19591633211572462</v>
      </c>
      <c r="AD1721" s="44">
        <f t="shared" si="759"/>
        <v>0.24820511985405999</v>
      </c>
      <c r="AE1721" s="44">
        <f t="shared" si="760"/>
        <v>0.1959163321157246</v>
      </c>
      <c r="AF1721" s="44">
        <f t="shared" si="761"/>
        <v>5.2287531167002868E-2</v>
      </c>
      <c r="AG1721" s="44">
        <f t="shared" si="762"/>
        <v>1.2565713325091108E-6</v>
      </c>
      <c r="AH1721" s="45">
        <f>AD1721+AB1721+SUM($AA$1716:AA1721)</f>
        <v>3.7675597980016131</v>
      </c>
      <c r="AI1721" s="45">
        <f>AD1721+AB1721+SUM($AA$1716:AA1721)</f>
        <v>3.7675597980016131</v>
      </c>
    </row>
    <row r="1722" spans="4:35" ht="14.4" x14ac:dyDescent="0.3">
      <c r="D1722" s="92"/>
      <c r="E1722" s="89">
        <v>39960.479166666664</v>
      </c>
      <c r="F1722" s="86">
        <f t="shared" si="763"/>
        <v>62.869444444440887</v>
      </c>
      <c r="G1722" s="86">
        <v>14822.6</v>
      </c>
      <c r="H1722" s="86">
        <v>3843.97</v>
      </c>
      <c r="I1722" s="86"/>
      <c r="J1722" s="86">
        <v>691</v>
      </c>
      <c r="K1722" s="86"/>
      <c r="L1722" s="79">
        <v>1037</v>
      </c>
      <c r="M1722" s="86"/>
      <c r="N1722" s="114">
        <v>5.95</v>
      </c>
      <c r="O1722" s="90"/>
      <c r="P1722" s="90"/>
      <c r="Q1722" s="90"/>
      <c r="R1722" s="87"/>
      <c r="S1722" s="87"/>
      <c r="V1722" s="43">
        <f t="shared" si="753"/>
        <v>7.5414865617344099E-3</v>
      </c>
      <c r="W1722" s="43">
        <f t="shared" si="754"/>
        <v>1.06379868564633</v>
      </c>
      <c r="X1722" s="43">
        <f t="shared" si="755"/>
        <v>2.0466787919363382E-3</v>
      </c>
      <c r="Y1722" s="22">
        <f>X1722+W1722+SUM($V$1716:V1722)</f>
        <v>1.0786601059487195</v>
      </c>
      <c r="Z1722" s="22"/>
      <c r="AA1722" s="22">
        <f t="shared" si="756"/>
        <v>2.9080465953158968E-2</v>
      </c>
      <c r="AB1722" s="44">
        <f t="shared" si="757"/>
        <v>4.1020773829819932</v>
      </c>
      <c r="AC1722" s="44">
        <f t="shared" si="758"/>
        <v>0.23407943127668387</v>
      </c>
      <c r="AD1722" s="44">
        <f t="shared" si="759"/>
        <v>0.29655370059235775</v>
      </c>
      <c r="AE1722" s="44">
        <f t="shared" si="760"/>
        <v>0.23407943127668385</v>
      </c>
      <c r="AF1722" s="44">
        <f t="shared" si="761"/>
        <v>6.2472767973240112E-2</v>
      </c>
      <c r="AG1722" s="44">
        <f t="shared" si="762"/>
        <v>1.501342433761853E-6</v>
      </c>
      <c r="AH1722" s="45">
        <f>AD1722+AB1722+SUM($AA$1716:AA1722)</f>
        <v>4.5137703137817784</v>
      </c>
      <c r="AI1722" s="45">
        <f>AD1722+AB1722+SUM($AA$1716:AA1722)</f>
        <v>4.5137703137817784</v>
      </c>
    </row>
    <row r="1723" spans="4:35" ht="14.4" x14ac:dyDescent="0.3">
      <c r="D1723" s="92"/>
      <c r="E1723" s="89">
        <v>39974.581250000003</v>
      </c>
      <c r="F1723" s="86">
        <f t="shared" si="763"/>
        <v>76.971527777779556</v>
      </c>
      <c r="G1723" s="86">
        <v>17547.2</v>
      </c>
      <c r="H1723" s="86">
        <v>6644.71</v>
      </c>
      <c r="I1723" s="86"/>
      <c r="J1723" s="86">
        <v>899</v>
      </c>
      <c r="K1723" s="86"/>
      <c r="L1723" s="79">
        <v>1037</v>
      </c>
      <c r="M1723" s="86"/>
      <c r="N1723" s="114">
        <v>5.95</v>
      </c>
      <c r="O1723" s="90"/>
      <c r="P1723" s="90"/>
      <c r="Q1723" s="90"/>
      <c r="R1723" s="87"/>
      <c r="S1723" s="87"/>
      <c r="V1723" s="43">
        <f t="shared" si="753"/>
        <v>1.3036259692875401E-2</v>
      </c>
      <c r="W1723" s="43">
        <f t="shared" si="754"/>
        <v>1.8388888998876227</v>
      </c>
      <c r="X1723" s="43">
        <f t="shared" si="755"/>
        <v>3.5379014496906328E-3</v>
      </c>
      <c r="Y1723" s="22">
        <f>X1723+W1723+SUM($V$1716:V1723)</f>
        <v>1.8682778025406419</v>
      </c>
      <c r="Z1723" s="22"/>
      <c r="AA1723" s="22">
        <f t="shared" si="756"/>
        <v>3.4425859982275105E-2</v>
      </c>
      <c r="AB1723" s="44">
        <f t="shared" si="757"/>
        <v>4.8560962486110144</v>
      </c>
      <c r="AC1723" s="44">
        <f t="shared" si="758"/>
        <v>0.27710648580533964</v>
      </c>
      <c r="AD1723" s="44">
        <f t="shared" si="759"/>
        <v>0.35106439457546057</v>
      </c>
      <c r="AE1723" s="44">
        <f t="shared" si="760"/>
        <v>0.2771064858053397</v>
      </c>
      <c r="AF1723" s="44">
        <f t="shared" si="761"/>
        <v>7.3956131460070379E-2</v>
      </c>
      <c r="AG1723" s="44">
        <f t="shared" si="762"/>
        <v>1.7773100504436466E-6</v>
      </c>
      <c r="AH1723" s="45">
        <f>AD1723+AB1723+SUM($AA$1716:AA1723)</f>
        <v>5.3567257333761775</v>
      </c>
      <c r="AI1723" s="45">
        <f>AD1723+AB1723+SUM($AA$1716:AA1723)</f>
        <v>5.3567257333761775</v>
      </c>
    </row>
    <row r="1724" spans="4:35" ht="14.4" x14ac:dyDescent="0.3">
      <c r="D1724" s="92"/>
      <c r="E1724" s="89">
        <v>39993.604861111111</v>
      </c>
      <c r="F1724" s="86">
        <f t="shared" si="763"/>
        <v>95.995138888887595</v>
      </c>
      <c r="G1724" s="86">
        <v>20705</v>
      </c>
      <c r="H1724" s="86">
        <v>9459</v>
      </c>
      <c r="I1724" s="86"/>
      <c r="J1724" s="86">
        <v>1335</v>
      </c>
      <c r="K1724" s="86"/>
      <c r="L1724" s="79">
        <v>1037</v>
      </c>
      <c r="M1724" s="86"/>
      <c r="N1724" s="114">
        <v>5.95</v>
      </c>
      <c r="O1724" s="90"/>
      <c r="P1724" s="90"/>
      <c r="Q1724" s="90"/>
      <c r="R1724" s="87"/>
      <c r="S1724" s="87"/>
      <c r="V1724" s="43">
        <f t="shared" si="753"/>
        <v>1.855761657542743E-2</v>
      </c>
      <c r="W1724" s="43">
        <f t="shared" si="754"/>
        <v>2.6177290060871012</v>
      </c>
      <c r="X1724" s="43">
        <f t="shared" si="755"/>
        <v>5.0363386532480282E-3</v>
      </c>
      <c r="Y1724" s="22">
        <f>X1724+W1724+SUM($V$1716:V1724)</f>
        <v>2.6671739625191053</v>
      </c>
      <c r="Z1724" s="22"/>
      <c r="AA1724" s="22">
        <f t="shared" si="756"/>
        <v>4.0621149296355318E-2</v>
      </c>
      <c r="AB1724" s="44">
        <f t="shared" si="757"/>
        <v>5.730000958984399</v>
      </c>
      <c r="AC1724" s="44">
        <f t="shared" si="758"/>
        <v>0.32697466197453473</v>
      </c>
      <c r="AD1724" s="44">
        <f t="shared" si="759"/>
        <v>0.41424206082365894</v>
      </c>
      <c r="AE1724" s="44">
        <f t="shared" si="760"/>
        <v>0.32697466197453479</v>
      </c>
      <c r="AF1724" s="44">
        <f t="shared" si="761"/>
        <v>8.726530169376065E-2</v>
      </c>
      <c r="AG1724" s="44">
        <f t="shared" si="762"/>
        <v>2.0971553635016235E-6</v>
      </c>
      <c r="AH1724" s="45">
        <f>AD1724+AB1724+SUM($AA$1716:AA1724)</f>
        <v>6.3344292592941152</v>
      </c>
      <c r="AI1724" s="45">
        <f>AD1724+AB1724+SUM($AA$1716:AA1724)</f>
        <v>6.3344292592941152</v>
      </c>
    </row>
    <row r="1725" spans="4:35" ht="14.4" x14ac:dyDescent="0.3">
      <c r="D1725" s="92"/>
      <c r="E1725" s="89">
        <v>40010.390277777777</v>
      </c>
      <c r="F1725" s="86">
        <f t="shared" si="763"/>
        <v>112.78055555555329</v>
      </c>
      <c r="G1725" s="86">
        <v>21438.1</v>
      </c>
      <c r="H1725" s="86">
        <v>11477.2</v>
      </c>
      <c r="I1725" s="86"/>
      <c r="J1725" s="86">
        <v>256</v>
      </c>
      <c r="K1725" s="86"/>
      <c r="L1725" s="79">
        <v>1037</v>
      </c>
      <c r="M1725" s="86"/>
      <c r="N1725" s="114">
        <v>5.95</v>
      </c>
      <c r="O1725" s="90"/>
      <c r="P1725" s="90"/>
      <c r="Q1725" s="90"/>
      <c r="R1725" s="87"/>
      <c r="S1725" s="87"/>
      <c r="V1725" s="43">
        <f t="shared" si="753"/>
        <v>2.2517124110317765E-2</v>
      </c>
      <c r="W1725" s="43">
        <f t="shared" si="754"/>
        <v>3.1762553492613259</v>
      </c>
      <c r="X1725" s="43">
        <f t="shared" si="755"/>
        <v>6.1109066488062433E-3</v>
      </c>
      <c r="Y1725" s="22">
        <f>X1725+W1725+SUM($V$1716:V1725)</f>
        <v>3.2492919977992059</v>
      </c>
      <c r="Z1725" s="22"/>
      <c r="AA1725" s="22">
        <f t="shared" si="756"/>
        <v>4.2059418533213953E-2</v>
      </c>
      <c r="AB1725" s="44">
        <f t="shared" si="757"/>
        <v>5.932882567437983</v>
      </c>
      <c r="AC1725" s="44">
        <f t="shared" si="758"/>
        <v>0.33855182327342542</v>
      </c>
      <c r="AD1725" s="44">
        <f t="shared" si="759"/>
        <v>0.42890909075796579</v>
      </c>
      <c r="AE1725" s="44">
        <f t="shared" si="760"/>
        <v>0.33855182327342542</v>
      </c>
      <c r="AF1725" s="44">
        <f t="shared" si="761"/>
        <v>9.0355096075392896E-2</v>
      </c>
      <c r="AG1725" s="44">
        <f t="shared" si="762"/>
        <v>2.1714091474660302E-6</v>
      </c>
      <c r="AH1725" s="45">
        <f>AD1725+AB1725+SUM($AA$1716:AA1725)</f>
        <v>6.5940373162152204</v>
      </c>
      <c r="AI1725" s="45">
        <f>AD1725+AB1725+SUM($AA$1716:AA1725)</f>
        <v>6.5940373162152204</v>
      </c>
    </row>
    <row r="1726" spans="4:35" ht="14.4" x14ac:dyDescent="0.3">
      <c r="D1726" s="92"/>
      <c r="E1726" s="89">
        <v>40021.515277777777</v>
      </c>
      <c r="F1726" s="86">
        <f t="shared" si="763"/>
        <v>123.90555555555329</v>
      </c>
      <c r="G1726" s="86">
        <v>23099.9</v>
      </c>
      <c r="H1726" s="86">
        <v>13672.9</v>
      </c>
      <c r="I1726" s="86"/>
      <c r="J1726" s="86">
        <v>282</v>
      </c>
      <c r="K1726" s="86"/>
      <c r="L1726" s="79">
        <v>1037</v>
      </c>
      <c r="M1726" s="86"/>
      <c r="N1726" s="114">
        <v>5.95</v>
      </c>
      <c r="O1726" s="90"/>
      <c r="P1726" s="90"/>
      <c r="Q1726" s="90"/>
      <c r="R1726" s="87"/>
      <c r="S1726" s="87"/>
      <c r="V1726" s="43">
        <f t="shared" si="753"/>
        <v>2.6824868979190369E-2</v>
      </c>
      <c r="W1726" s="43">
        <f t="shared" si="754"/>
        <v>3.7839038933638149</v>
      </c>
      <c r="X1726" s="43">
        <f t="shared" si="755"/>
        <v>7.2799825321910308E-3</v>
      </c>
      <c r="Y1726" s="22">
        <f>X1726+W1726+SUM($V$1716:V1726)</f>
        <v>3.8849344867642701</v>
      </c>
      <c r="Z1726" s="22"/>
      <c r="AA1726" s="22">
        <f t="shared" si="756"/>
        <v>4.5319704739477336E-2</v>
      </c>
      <c r="AB1726" s="44">
        <f t="shared" si="757"/>
        <v>6.3927770660441317</v>
      </c>
      <c r="AC1726" s="44">
        <f t="shared" si="758"/>
        <v>0.36479507337095174</v>
      </c>
      <c r="AD1726" s="44">
        <f t="shared" si="759"/>
        <v>0.46215649267425452</v>
      </c>
      <c r="AE1726" s="44">
        <f t="shared" si="760"/>
        <v>0.36479507337095174</v>
      </c>
      <c r="AF1726" s="44">
        <f t="shared" si="761"/>
        <v>9.7359079574774285E-2</v>
      </c>
      <c r="AG1726" s="44">
        <f t="shared" si="762"/>
        <v>2.3397285284400463E-6</v>
      </c>
      <c r="AH1726" s="45">
        <f>AD1726+AB1726+SUM($AA$1716:AA1726)</f>
        <v>7.1324989214771355</v>
      </c>
      <c r="AI1726" s="45">
        <f>AD1726+AB1726+SUM($AA$1716:AA1726)</f>
        <v>7.1324989214771355</v>
      </c>
    </row>
    <row r="1727" spans="4:35" ht="14.4" x14ac:dyDescent="0.3">
      <c r="D1727" s="92"/>
      <c r="E1727" s="89">
        <v>40035.611111111109</v>
      </c>
      <c r="F1727" s="86">
        <f t="shared" si="763"/>
        <v>138.00138888888614</v>
      </c>
      <c r="G1727" s="86">
        <v>24651.3</v>
      </c>
      <c r="H1727" s="86">
        <v>16974.900000000001</v>
      </c>
      <c r="I1727" s="86"/>
      <c r="J1727" s="86">
        <v>481</v>
      </c>
      <c r="K1727" s="86"/>
      <c r="L1727" s="79">
        <v>1037</v>
      </c>
      <c r="M1727" s="86"/>
      <c r="N1727" s="114">
        <v>5.95</v>
      </c>
      <c r="O1727" s="90"/>
      <c r="P1727" s="90"/>
      <c r="Q1727" s="90"/>
      <c r="R1727" s="87"/>
      <c r="S1727" s="87"/>
      <c r="V1727" s="43">
        <f t="shared" si="753"/>
        <v>3.3303064341497317E-2</v>
      </c>
      <c r="W1727" s="43">
        <f t="shared" si="754"/>
        <v>4.6977152030265295</v>
      </c>
      <c r="X1727" s="43">
        <f t="shared" si="755"/>
        <v>9.0380954651675602E-3</v>
      </c>
      <c r="Y1727" s="22">
        <f>X1727+W1727+SUM($V$1716:V1727)</f>
        <v>4.8338069737014582</v>
      </c>
      <c r="Z1727" s="22"/>
      <c r="AA1727" s="22">
        <f t="shared" si="756"/>
        <v>4.8363397133506104E-2</v>
      </c>
      <c r="AB1727" s="44">
        <f t="shared" si="757"/>
        <v>6.8221189393968666</v>
      </c>
      <c r="AC1727" s="44">
        <f t="shared" si="758"/>
        <v>0.38929487972629068</v>
      </c>
      <c r="AD1727" s="44">
        <f t="shared" si="759"/>
        <v>0.49319513711578183</v>
      </c>
      <c r="AE1727" s="44">
        <f t="shared" si="760"/>
        <v>0.38929487972629068</v>
      </c>
      <c r="AF1727" s="44">
        <f t="shared" si="761"/>
        <v>0.10389776052370933</v>
      </c>
      <c r="AG1727" s="44">
        <f t="shared" si="762"/>
        <v>2.4968657818057266E-6</v>
      </c>
      <c r="AH1727" s="45">
        <f>AD1727+AB1727+SUM($AA$1716:AA1727)</f>
        <v>7.6412428364049036</v>
      </c>
      <c r="AI1727" s="45">
        <f>AD1727+AB1727+SUM($AA$1716:AA1727)</f>
        <v>7.6412428364049036</v>
      </c>
    </row>
    <row r="1728" spans="4:35" ht="14.4" x14ac:dyDescent="0.3">
      <c r="D1728" s="92"/>
      <c r="E1728" s="89">
        <v>40049.588888888888</v>
      </c>
      <c r="F1728" s="86">
        <f t="shared" si="763"/>
        <v>151.97916666666424</v>
      </c>
      <c r="G1728" s="86">
        <v>24696</v>
      </c>
      <c r="H1728" s="86">
        <v>18125</v>
      </c>
      <c r="I1728" s="86"/>
      <c r="J1728" s="86">
        <v>763</v>
      </c>
      <c r="K1728" s="86"/>
      <c r="L1728" s="79">
        <v>1037</v>
      </c>
      <c r="M1728" s="86"/>
      <c r="N1728" s="114">
        <v>5.95</v>
      </c>
      <c r="O1728" s="90"/>
      <c r="P1728" s="90"/>
      <c r="Q1728" s="90"/>
      <c r="R1728" s="87"/>
      <c r="S1728" s="87"/>
      <c r="V1728" s="43">
        <f t="shared" si="753"/>
        <v>3.5559446075655164E-2</v>
      </c>
      <c r="W1728" s="43">
        <f t="shared" si="754"/>
        <v>5.0159993905622908</v>
      </c>
      <c r="X1728" s="43">
        <f t="shared" si="755"/>
        <v>9.6504533344032653E-3</v>
      </c>
      <c r="Y1728" s="22">
        <f>X1728+W1728+SUM($V$1716:V1728)</f>
        <v>5.1882629651821111</v>
      </c>
      <c r="Z1728" s="22"/>
      <c r="AA1728" s="22">
        <f t="shared" si="756"/>
        <v>4.8451094084655442E-2</v>
      </c>
      <c r="AB1728" s="44">
        <f t="shared" si="757"/>
        <v>6.8344894316869711</v>
      </c>
      <c r="AC1728" s="44">
        <f t="shared" si="758"/>
        <v>0.39000078493712198</v>
      </c>
      <c r="AD1728" s="44">
        <f t="shared" si="759"/>
        <v>0.49408944381072589</v>
      </c>
      <c r="AE1728" s="44">
        <f t="shared" si="760"/>
        <v>0.39000078493712192</v>
      </c>
      <c r="AF1728" s="44">
        <f t="shared" si="761"/>
        <v>0.1040861574802759</v>
      </c>
      <c r="AG1728" s="44">
        <f t="shared" si="762"/>
        <v>2.5013933280384492E-6</v>
      </c>
      <c r="AH1728" s="45">
        <f>AD1728+AB1728+SUM($AA$1716:AA1728)</f>
        <v>7.7029587294746076</v>
      </c>
      <c r="AI1728" s="45">
        <f>AD1728+AB1728+SUM($AA$1716:AA1728)</f>
        <v>7.7029587294746076</v>
      </c>
    </row>
    <row r="1729" spans="4:35" ht="14.4" x14ac:dyDescent="0.3">
      <c r="D1729" s="92"/>
      <c r="E1729" s="89">
        <v>40063.513194444444</v>
      </c>
      <c r="F1729" s="86">
        <f t="shared" si="763"/>
        <v>165.90347222222044</v>
      </c>
      <c r="G1729" s="86">
        <v>27550.1</v>
      </c>
      <c r="H1729" s="86">
        <v>20092</v>
      </c>
      <c r="I1729" s="86"/>
      <c r="J1729" s="86">
        <v>1061</v>
      </c>
      <c r="K1729" s="86"/>
      <c r="L1729" s="79">
        <v>1037</v>
      </c>
      <c r="M1729" s="86"/>
      <c r="N1729" s="114">
        <v>5.95</v>
      </c>
      <c r="O1729" s="90"/>
      <c r="P1729" s="90"/>
      <c r="Q1729" s="90"/>
      <c r="R1729" s="87"/>
      <c r="S1729" s="87"/>
      <c r="V1729" s="43">
        <f t="shared" si="753"/>
        <v>3.9418504306320747E-2</v>
      </c>
      <c r="W1729" s="43">
        <f t="shared" si="754"/>
        <v>5.5603564002856585</v>
      </c>
      <c r="X1729" s="43">
        <f t="shared" si="755"/>
        <v>1.0697760463163059E-2</v>
      </c>
      <c r="Y1729" s="22">
        <f>X1729+W1729+SUM($V$1716:V1729)</f>
        <v>5.7730857863405589</v>
      </c>
      <c r="Z1729" s="22"/>
      <c r="AA1729" s="22">
        <f t="shared" si="756"/>
        <v>5.4050554225043165E-2</v>
      </c>
      <c r="AB1729" s="44">
        <f t="shared" si="757"/>
        <v>7.6243467481340792</v>
      </c>
      <c r="AC1729" s="44">
        <f t="shared" si="758"/>
        <v>0.43507291160901379</v>
      </c>
      <c r="AD1729" s="44">
        <f t="shared" si="759"/>
        <v>0.55119102631721251</v>
      </c>
      <c r="AE1729" s="44">
        <f t="shared" si="760"/>
        <v>0.43507291160901373</v>
      </c>
      <c r="AF1729" s="44">
        <f t="shared" si="761"/>
        <v>0.1161153242305373</v>
      </c>
      <c r="AG1729" s="44">
        <f t="shared" si="762"/>
        <v>2.7904776614347295E-6</v>
      </c>
      <c r="AH1729" s="45">
        <f>AD1729+AB1729+SUM($AA$1716:AA1729)</f>
        <v>8.6039681826532455</v>
      </c>
      <c r="AI1729" s="45">
        <f>AD1729+AB1729+SUM($AA$1716:AA1729)</f>
        <v>8.6039681826532455</v>
      </c>
    </row>
    <row r="1730" spans="4:35" ht="14.4" x14ac:dyDescent="0.3">
      <c r="D1730" s="121"/>
      <c r="E1730" s="89">
        <v>40077.493055555555</v>
      </c>
      <c r="F1730" s="86">
        <f t="shared" si="763"/>
        <v>179.88333333333139</v>
      </c>
      <c r="G1730" s="86">
        <v>29112.400000000001</v>
      </c>
      <c r="H1730" s="86">
        <v>21351.200000000001</v>
      </c>
      <c r="I1730" s="86"/>
      <c r="J1730" s="86">
        <v>1411</v>
      </c>
      <c r="K1730" s="86"/>
      <c r="L1730" s="79">
        <v>1037</v>
      </c>
      <c r="M1730" s="86"/>
      <c r="N1730" s="114">
        <v>5.95</v>
      </c>
      <c r="O1730" s="90"/>
      <c r="P1730" s="90"/>
      <c r="Q1730" s="90"/>
      <c r="R1730" s="87"/>
      <c r="S1730" s="87"/>
      <c r="V1730" s="43">
        <f t="shared" si="753"/>
        <v>4.1888929382098129E-2</v>
      </c>
      <c r="W1730" s="43">
        <f t="shared" si="754"/>
        <v>5.9088334448426814</v>
      </c>
      <c r="X1730" s="43">
        <f t="shared" si="755"/>
        <v>1.1368207405986817E-2</v>
      </c>
      <c r="Y1730" s="22">
        <f>X1730+W1730+SUM($V$1716:V1730)</f>
        <v>6.1641222072225039</v>
      </c>
      <c r="Z1730" s="22"/>
      <c r="AA1730" s="22">
        <f t="shared" si="756"/>
        <v>5.7115631334229158E-2</v>
      </c>
      <c r="AB1730" s="44">
        <f t="shared" si="757"/>
        <v>8.0567051397410019</v>
      </c>
      <c r="AC1730" s="44">
        <f t="shared" si="758"/>
        <v>0.45974485144976801</v>
      </c>
      <c r="AD1730" s="44">
        <f t="shared" si="759"/>
        <v>0.58244774554565037</v>
      </c>
      <c r="AE1730" s="44">
        <f t="shared" si="760"/>
        <v>0.45974485144976807</v>
      </c>
      <c r="AF1730" s="44">
        <f t="shared" si="761"/>
        <v>0.12269994537693493</v>
      </c>
      <c r="AG1730" s="44">
        <f t="shared" si="762"/>
        <v>2.9487189473269586E-6</v>
      </c>
      <c r="AH1730" s="45">
        <f>AD1730+AB1730+SUM($AA$1716:AA1730)</f>
        <v>9.1246989248228356</v>
      </c>
      <c r="AI1730" s="45">
        <f>AD1730+AB1730+SUM($AA$1716:AA1730)</f>
        <v>9.1246989248228356</v>
      </c>
    </row>
    <row r="1731" spans="4:35" ht="14.4" x14ac:dyDescent="0.3">
      <c r="D1731" s="121"/>
      <c r="E1731" s="89">
        <v>40091.484027777777</v>
      </c>
      <c r="F1731" s="86">
        <f t="shared" si="763"/>
        <v>193.87430555555329</v>
      </c>
      <c r="G1731" s="86">
        <v>30191</v>
      </c>
      <c r="H1731" s="86">
        <v>22264.400000000001</v>
      </c>
      <c r="I1731" s="86"/>
      <c r="J1731" s="86">
        <v>1716</v>
      </c>
      <c r="K1731" s="86"/>
      <c r="L1731" s="79">
        <v>1037</v>
      </c>
      <c r="M1731" s="86"/>
      <c r="N1731" s="114">
        <v>5.95</v>
      </c>
      <c r="O1731" s="90"/>
      <c r="P1731" s="90"/>
      <c r="Q1731" s="90"/>
      <c r="R1731" s="87"/>
      <c r="S1731" s="87"/>
      <c r="V1731" s="43">
        <f t="shared" si="753"/>
        <v>4.368053689416921E-2</v>
      </c>
      <c r="W1731" s="43">
        <f t="shared" si="754"/>
        <v>6.1615567906888327</v>
      </c>
      <c r="X1731" s="43">
        <f t="shared" si="755"/>
        <v>1.1854430522399343E-2</v>
      </c>
      <c r="Y1731" s="22">
        <f>X1731+W1731+SUM($V$1716:V1731)</f>
        <v>6.4610123130792374</v>
      </c>
      <c r="Z1731" s="22"/>
      <c r="AA1731" s="22">
        <f t="shared" si="756"/>
        <v>5.9231737184557529E-2</v>
      </c>
      <c r="AB1731" s="44">
        <f t="shared" si="757"/>
        <v>8.3552020745084761</v>
      </c>
      <c r="AC1731" s="44">
        <f t="shared" si="758"/>
        <v>0.4767781704744351</v>
      </c>
      <c r="AD1731" s="44">
        <f t="shared" si="759"/>
        <v>0.6040271460191784</v>
      </c>
      <c r="AE1731" s="44">
        <f t="shared" si="760"/>
        <v>0.47677817047443516</v>
      </c>
      <c r="AF1731" s="44">
        <f t="shared" si="761"/>
        <v>0.1272459175772194</v>
      </c>
      <c r="AG1731" s="44">
        <f t="shared" si="762"/>
        <v>3.0579675237612906E-6</v>
      </c>
      <c r="AH1731" s="45">
        <f>AD1731+AB1731+SUM($AA$1716:AA1731)</f>
        <v>9.5040069972483945</v>
      </c>
      <c r="AI1731" s="45">
        <f>AD1731+AB1731+SUM($AA$1716:AA1731)</f>
        <v>9.5040069972483945</v>
      </c>
    </row>
    <row r="1732" spans="4:35" ht="14.4" x14ac:dyDescent="0.3">
      <c r="D1732" s="87"/>
      <c r="E1732" s="89">
        <v>40105.568749999999</v>
      </c>
      <c r="F1732" s="86">
        <f t="shared" si="763"/>
        <v>207.95902777777519</v>
      </c>
      <c r="G1732" s="86">
        <v>29921</v>
      </c>
      <c r="H1732" s="86">
        <v>22553</v>
      </c>
      <c r="I1732" s="86"/>
      <c r="J1732" s="86">
        <v>2041</v>
      </c>
      <c r="K1732" s="86"/>
      <c r="L1732" s="79">
        <v>1037</v>
      </c>
      <c r="M1732" s="86"/>
      <c r="N1732" s="114">
        <v>5.95</v>
      </c>
      <c r="O1732" s="90"/>
      <c r="P1732" s="90"/>
      <c r="Q1732" s="90"/>
      <c r="R1732" s="87"/>
      <c r="S1732" s="87"/>
      <c r="V1732" s="43">
        <f t="shared" si="753"/>
        <v>4.4246741370717289E-2</v>
      </c>
      <c r="W1732" s="43">
        <f t="shared" si="754"/>
        <v>6.2414253382262821</v>
      </c>
      <c r="X1732" s="43">
        <f t="shared" si="755"/>
        <v>1.2008092361423276E-2</v>
      </c>
      <c r="Y1732" s="22">
        <f>X1732+W1732+SUM($V$1716:V1732)</f>
        <v>6.5852812638264275</v>
      </c>
      <c r="Z1732" s="22"/>
      <c r="AA1732" s="22">
        <f t="shared" si="756"/>
        <v>5.8702024056809833E-2</v>
      </c>
      <c r="AB1732" s="44">
        <f t="shared" si="757"/>
        <v>8.2804809801387211</v>
      </c>
      <c r="AC1732" s="44">
        <f t="shared" si="758"/>
        <v>0.47251431349625966</v>
      </c>
      <c r="AD1732" s="44">
        <f t="shared" si="759"/>
        <v>0.59862529349938176</v>
      </c>
      <c r="AE1732" s="44">
        <f t="shared" si="760"/>
        <v>0.47251431349625961</v>
      </c>
      <c r="AF1732" s="44">
        <f t="shared" si="761"/>
        <v>0.12610794938319306</v>
      </c>
      <c r="AG1732" s="44">
        <f t="shared" si="762"/>
        <v>3.0306199290669927E-6</v>
      </c>
      <c r="AH1732" s="45">
        <f>AD1732+AB1732+SUM($AA$1716:AA1732)</f>
        <v>9.4825860744156536</v>
      </c>
      <c r="AI1732" s="45">
        <f>AD1732+AB1732+SUM($AA$1716:AA1732)</f>
        <v>9.4825860744156536</v>
      </c>
    </row>
    <row r="1733" spans="4:35" ht="14.4" x14ac:dyDescent="0.3">
      <c r="D1733" s="87"/>
      <c r="E1733" s="89">
        <v>40119.489583333336</v>
      </c>
      <c r="F1733" s="86">
        <f t="shared" si="763"/>
        <v>221.8798611111124</v>
      </c>
      <c r="G1733" s="86">
        <v>30582.1</v>
      </c>
      <c r="H1733" s="86">
        <v>23127.1</v>
      </c>
      <c r="I1733" s="86"/>
      <c r="J1733" s="86">
        <v>2345</v>
      </c>
      <c r="K1733" s="86"/>
      <c r="L1733" s="79">
        <v>1037</v>
      </c>
      <c r="M1733" s="86"/>
      <c r="N1733" s="114">
        <v>5.95</v>
      </c>
      <c r="O1733" s="90"/>
      <c r="P1733" s="90"/>
      <c r="Q1733" s="90"/>
      <c r="R1733" s="87"/>
      <c r="S1733" s="87"/>
      <c r="V1733" s="43">
        <f t="shared" si="753"/>
        <v>4.537306843234673E-2</v>
      </c>
      <c r="W1733" s="43">
        <f t="shared" si="754"/>
        <v>6.4003045244398988</v>
      </c>
      <c r="X1733" s="43">
        <f t="shared" si="755"/>
        <v>1.2313765479176706E-2</v>
      </c>
      <c r="Y1733" s="22">
        <f>X1733+W1733+SUM($V$1716:V1733)</f>
        <v>6.7898391915901444</v>
      </c>
      <c r="Z1733" s="22"/>
      <c r="AA1733" s="22">
        <f t="shared" si="756"/>
        <v>5.999903645960241E-2</v>
      </c>
      <c r="AB1733" s="44">
        <f t="shared" si="757"/>
        <v>8.4634369634270374</v>
      </c>
      <c r="AC1733" s="44">
        <f t="shared" si="758"/>
        <v>0.48295444626763662</v>
      </c>
      <c r="AD1733" s="44">
        <f t="shared" si="759"/>
        <v>0.61185182942840954</v>
      </c>
      <c r="AE1733" s="44">
        <f t="shared" si="760"/>
        <v>0.48295444626763678</v>
      </c>
      <c r="AF1733" s="44">
        <f t="shared" si="761"/>
        <v>0.12889428557975163</v>
      </c>
      <c r="AG1733" s="44">
        <f t="shared" si="762"/>
        <v>3.0975810211129195E-6</v>
      </c>
      <c r="AH1733" s="45">
        <f>AD1733+AB1733+SUM($AA$1716:AA1733)</f>
        <v>9.7387676300925996</v>
      </c>
      <c r="AI1733" s="45">
        <f>AD1733+AB1733+SUM($AA$1716:AA1733)</f>
        <v>9.7387676300925996</v>
      </c>
    </row>
    <row r="1734" spans="4:35" ht="14.4" x14ac:dyDescent="0.3">
      <c r="D1734" s="87"/>
      <c r="E1734" s="89">
        <v>40161.5625</v>
      </c>
      <c r="F1734" s="86">
        <f t="shared" si="763"/>
        <v>263.95277777777665</v>
      </c>
      <c r="G1734" s="86">
        <v>33196</v>
      </c>
      <c r="H1734" s="86">
        <v>25482</v>
      </c>
      <c r="I1734" s="86"/>
      <c r="J1734" s="86">
        <v>2581</v>
      </c>
      <c r="K1734" s="86"/>
      <c r="L1734" s="79">
        <v>1037</v>
      </c>
      <c r="M1734" s="86"/>
      <c r="N1734" s="114">
        <v>5.95</v>
      </c>
      <c r="O1734" s="90"/>
      <c r="P1734" s="90"/>
      <c r="Q1734" s="90"/>
      <c r="R1734" s="87"/>
      <c r="S1734" s="87"/>
      <c r="V1734" s="43">
        <f t="shared" si="753"/>
        <v>4.9993147856543171E-2</v>
      </c>
      <c r="W1734" s="43">
        <f t="shared" si="754"/>
        <v>7.0520108397411487</v>
      </c>
      <c r="X1734" s="43">
        <f t="shared" si="755"/>
        <v>1.3567605620262843E-2</v>
      </c>
      <c r="Y1734" s="22">
        <f>X1734+W1734+SUM($V$1716:V1734)</f>
        <v>7.4927924948890228</v>
      </c>
      <c r="Z1734" s="22"/>
      <c r="AA1734" s="22">
        <f t="shared" si="756"/>
        <v>6.5127248106342003E-2</v>
      </c>
      <c r="AB1734" s="44">
        <f t="shared" si="757"/>
        <v>9.1868201803644585</v>
      </c>
      <c r="AC1734" s="44">
        <f t="shared" si="758"/>
        <v>0.52423331943524054</v>
      </c>
      <c r="AD1734" s="44">
        <f t="shared" si="759"/>
        <v>0.66414776387839569</v>
      </c>
      <c r="AE1734" s="44">
        <f t="shared" si="760"/>
        <v>0.52423331943524054</v>
      </c>
      <c r="AF1734" s="44">
        <f t="shared" si="761"/>
        <v>0.13991108210703107</v>
      </c>
      <c r="AG1734" s="44">
        <f t="shared" si="762"/>
        <v>3.3623361239700503E-6</v>
      </c>
      <c r="AH1734" s="45">
        <f>AD1734+AB1734+SUM($AA$1716:AA1734)</f>
        <v>10.579574029586349</v>
      </c>
      <c r="AI1734" s="45">
        <f>AD1734+AB1734+SUM($AA$1716:AA1734)</f>
        <v>10.579574029586349</v>
      </c>
    </row>
    <row r="1735" spans="4:35" ht="14.4" x14ac:dyDescent="0.3">
      <c r="D1735" s="87"/>
      <c r="E1735" s="89">
        <v>40189.509722222225</v>
      </c>
      <c r="F1735" s="86">
        <f t="shared" si="763"/>
        <v>291.90000000000146</v>
      </c>
      <c r="G1735" s="86">
        <v>36269</v>
      </c>
      <c r="H1735" s="86">
        <v>28207.4</v>
      </c>
      <c r="I1735" s="86"/>
      <c r="J1735" s="86">
        <v>2805</v>
      </c>
      <c r="K1735" s="86"/>
      <c r="L1735" s="79">
        <v>1037</v>
      </c>
      <c r="M1735" s="86"/>
      <c r="N1735" s="114">
        <v>5.95</v>
      </c>
      <c r="O1735" s="90"/>
      <c r="P1735" s="90"/>
      <c r="Q1735" s="90"/>
      <c r="R1735" s="87"/>
      <c r="S1735" s="87"/>
      <c r="V1735" s="43">
        <f t="shared" si="753"/>
        <v>5.5340111406037826E-2</v>
      </c>
      <c r="W1735" s="43">
        <f t="shared" si="754"/>
        <v>7.8062511012053406</v>
      </c>
      <c r="X1735" s="43">
        <f t="shared" si="755"/>
        <v>1.5018714338474303E-2</v>
      </c>
      <c r="Y1735" s="22">
        <f>X1735+W1735+SUM($V$1716:V1735)</f>
        <v>8.3038239764774637</v>
      </c>
      <c r="Z1735" s="22"/>
      <c r="AA1735" s="22">
        <f t="shared" si="756"/>
        <v>7.1156168260299982E-2</v>
      </c>
      <c r="AB1735" s="44">
        <f t="shared" si="757"/>
        <v>10.037256932209862</v>
      </c>
      <c r="AC1735" s="44">
        <f t="shared" si="758"/>
        <v>0.57276232867203103</v>
      </c>
      <c r="AD1735" s="44">
        <f t="shared" si="759"/>
        <v>0.72562884829815433</v>
      </c>
      <c r="AE1735" s="44">
        <f t="shared" si="760"/>
        <v>0.57276232867203092</v>
      </c>
      <c r="AF1735" s="44">
        <f t="shared" si="761"/>
        <v>0.15286284603385678</v>
      </c>
      <c r="AG1735" s="44">
        <f t="shared" si="762"/>
        <v>3.673592266546263E-6</v>
      </c>
      <c r="AH1735" s="45">
        <f>AD1735+AB1735+SUM($AA$1716:AA1735)</f>
        <v>11.562648034111811</v>
      </c>
      <c r="AI1735" s="45">
        <f>AD1735+AB1735+SUM($AA$1716:AA1735)</f>
        <v>11.562648034111811</v>
      </c>
    </row>
    <row r="1736" spans="4:35" ht="14.4" x14ac:dyDescent="0.3">
      <c r="D1736" s="87"/>
      <c r="E1736" s="89">
        <v>40203.640277777777</v>
      </c>
      <c r="F1736" s="86">
        <f t="shared" si="763"/>
        <v>306.03055555555329</v>
      </c>
      <c r="G1736" s="86">
        <v>37094</v>
      </c>
      <c r="H1736" s="86">
        <v>29505</v>
      </c>
      <c r="I1736" s="86"/>
      <c r="J1736" s="91">
        <v>3011</v>
      </c>
      <c r="K1736" s="91"/>
      <c r="L1736" s="79">
        <v>1037</v>
      </c>
      <c r="M1736" s="91"/>
      <c r="N1736" s="114">
        <v>5.95</v>
      </c>
      <c r="O1736" s="90"/>
      <c r="P1736" s="90"/>
      <c r="Q1736" s="90"/>
      <c r="R1736" s="87"/>
      <c r="S1736" s="87"/>
      <c r="V1736" s="43">
        <f t="shared" si="753"/>
        <v>5.7885873459983757E-2</v>
      </c>
      <c r="W1736" s="43">
        <f t="shared" si="754"/>
        <v>8.1653551458505049</v>
      </c>
      <c r="X1736" s="43">
        <f t="shared" si="755"/>
        <v>1.5709606931396874E-2</v>
      </c>
      <c r="Y1736" s="22">
        <f>X1736+W1736+SUM($V$1716:V1736)</f>
        <v>8.7215047871755349</v>
      </c>
      <c r="Z1736" s="22"/>
      <c r="AA1736" s="22">
        <f t="shared" si="756"/>
        <v>7.2774736150640146E-2</v>
      </c>
      <c r="AB1736" s="44">
        <f t="shared" si="757"/>
        <v>10.26557138722856</v>
      </c>
      <c r="AC1736" s="44">
        <f t="shared" si="758"/>
        <v>0.5857907805497895</v>
      </c>
      <c r="AD1736" s="44">
        <f t="shared" si="759"/>
        <v>0.74213450877531051</v>
      </c>
      <c r="AE1736" s="44">
        <f t="shared" si="760"/>
        <v>0.5857907805497895</v>
      </c>
      <c r="AF1736" s="44">
        <f t="shared" si="761"/>
        <v>0.15633997107115949</v>
      </c>
      <c r="AG1736" s="44">
        <f t="shared" si="762"/>
        <v>3.7571543614455069E-6</v>
      </c>
      <c r="AH1736" s="45">
        <f>AD1736+AB1736+SUM($AA$1716:AA1736)</f>
        <v>11.880242885758305</v>
      </c>
      <c r="AI1736" s="45">
        <f>AD1736+AB1736+SUM($AA$1716:AA1736)</f>
        <v>11.880242885758305</v>
      </c>
    </row>
    <row r="1737" spans="4:35" ht="14.4" x14ac:dyDescent="0.3">
      <c r="D1737" s="87"/>
      <c r="E1737" s="89">
        <v>40288.611111111109</v>
      </c>
      <c r="F1737" s="86">
        <f t="shared" si="763"/>
        <v>391.00138888888614</v>
      </c>
      <c r="G1737" s="86">
        <v>44611</v>
      </c>
      <c r="H1737" s="86">
        <v>41090</v>
      </c>
      <c r="I1737" s="86"/>
      <c r="J1737" s="87">
        <v>50</v>
      </c>
      <c r="K1737" s="87"/>
      <c r="L1737" s="79">
        <v>1037</v>
      </c>
      <c r="M1737" s="87"/>
      <c r="N1737" s="114">
        <v>5.95</v>
      </c>
      <c r="O1737" s="90"/>
      <c r="P1737" s="90"/>
      <c r="Q1737" s="90"/>
      <c r="R1737" s="87"/>
      <c r="S1737" s="87"/>
      <c r="V1737" s="43">
        <f t="shared" si="753"/>
        <v>8.0614490441305975E-2</v>
      </c>
      <c r="W1737" s="43">
        <f t="shared" si="754"/>
        <v>11.371443583900941</v>
      </c>
      <c r="X1737" s="43">
        <f t="shared" si="755"/>
        <v>2.1877910483345114E-2</v>
      </c>
      <c r="Y1737" s="22">
        <f>X1737+W1737+SUM($V$1716:V1737)</f>
        <v>12.014376019219226</v>
      </c>
      <c r="Z1737" s="22"/>
      <c r="AA1737" s="22">
        <f t="shared" si="756"/>
        <v>8.7522342007230483E-2</v>
      </c>
      <c r="AB1737" s="44">
        <f t="shared" si="757"/>
        <v>12.345862003441345</v>
      </c>
      <c r="AC1737" s="44">
        <f t="shared" si="758"/>
        <v>0.70449971723477278</v>
      </c>
      <c r="AD1737" s="44">
        <f t="shared" si="759"/>
        <v>0.89252608429868385</v>
      </c>
      <c r="AE1737" s="44">
        <f t="shared" si="760"/>
        <v>0.70449971723477278</v>
      </c>
      <c r="AF1737" s="44">
        <f t="shared" si="761"/>
        <v>0.18802184853225579</v>
      </c>
      <c r="AG1737" s="44">
        <f t="shared" si="762"/>
        <v>4.5185316552123124E-6</v>
      </c>
      <c r="AH1737" s="45">
        <f>AD1737+AB1737+SUM($AA$1716:AA1737)</f>
        <v>14.198447419501694</v>
      </c>
      <c r="AI1737" s="45">
        <f>AD1737+AB1737+SUM($AA$1716:AA1737)</f>
        <v>14.198447419501694</v>
      </c>
    </row>
    <row r="1738" spans="4:35" ht="14.4" x14ac:dyDescent="0.3">
      <c r="D1738" s="87"/>
      <c r="E1738" s="89">
        <v>40364.436805555553</v>
      </c>
      <c r="F1738" s="86">
        <f t="shared" si="763"/>
        <v>466.82708333332994</v>
      </c>
      <c r="G1738" s="86">
        <v>48114</v>
      </c>
      <c r="H1738" s="86">
        <v>49995</v>
      </c>
      <c r="I1738" s="86"/>
      <c r="J1738" s="86">
        <v>19</v>
      </c>
      <c r="K1738" s="86"/>
      <c r="L1738" s="79">
        <v>1037</v>
      </c>
      <c r="M1738" s="86"/>
      <c r="N1738" s="114">
        <v>5.95</v>
      </c>
      <c r="O1738" s="90"/>
      <c r="P1738" s="90"/>
      <c r="Q1738" s="90"/>
      <c r="R1738" s="87"/>
      <c r="S1738" s="87"/>
      <c r="V1738" s="43">
        <f t="shared" si="753"/>
        <v>9.8085214154614062E-2</v>
      </c>
      <c r="W1738" s="43">
        <f t="shared" si="754"/>
        <v>13.835855974133063</v>
      </c>
      <c r="X1738" s="43">
        <f t="shared" si="755"/>
        <v>2.6619278038813313E-2</v>
      </c>
      <c r="Y1738" s="22">
        <f>X1738+W1738+SUM($V$1716:V1738)</f>
        <v>14.58161499116143</v>
      </c>
      <c r="Z1738" s="22"/>
      <c r="AA1738" s="22">
        <f t="shared" si="756"/>
        <v>9.4394879364638487E-2</v>
      </c>
      <c r="AB1738" s="44">
        <f t="shared" si="757"/>
        <v>13.315299016690432</v>
      </c>
      <c r="AC1738" s="44">
        <f t="shared" si="758"/>
        <v>0.75981931351087983</v>
      </c>
      <c r="AD1738" s="44">
        <f t="shared" si="759"/>
        <v>0.96261011902774807</v>
      </c>
      <c r="AE1738" s="44">
        <f t="shared" si="760"/>
        <v>0.75981931351087972</v>
      </c>
      <c r="AF1738" s="44">
        <f t="shared" si="761"/>
        <v>0.20278593217549382</v>
      </c>
      <c r="AG1738" s="44">
        <f t="shared" si="762"/>
        <v>4.8733413745238881E-6</v>
      </c>
      <c r="AH1738" s="45">
        <f>AD1738+AB1738+SUM($AA$1716:AA1738)</f>
        <v>15.332363346844483</v>
      </c>
      <c r="AI1738" s="45">
        <f>AD1738+AB1738+SUM($AA$1716:AA1738)</f>
        <v>15.332363346844483</v>
      </c>
    </row>
    <row r="1739" spans="4:35" ht="14.4" x14ac:dyDescent="0.3">
      <c r="D1739" s="87"/>
      <c r="E1739" s="89">
        <v>40437.624305555553</v>
      </c>
      <c r="F1739" s="86">
        <f t="shared" si="763"/>
        <v>540.01458333332994</v>
      </c>
      <c r="G1739" s="86">
        <v>51109</v>
      </c>
      <c r="H1739" s="86">
        <v>54726</v>
      </c>
      <c r="I1739" s="86"/>
      <c r="J1739" s="86">
        <v>18</v>
      </c>
      <c r="K1739" s="86"/>
      <c r="L1739" s="79">
        <v>1037</v>
      </c>
      <c r="M1739" s="86"/>
      <c r="N1739" s="114">
        <v>5.95</v>
      </c>
      <c r="O1739" s="90"/>
      <c r="P1739" s="90"/>
      <c r="Q1739" s="90"/>
      <c r="R1739" s="87"/>
      <c r="S1739" s="87"/>
      <c r="V1739" s="43">
        <f t="shared" si="753"/>
        <v>0.10736696529303749</v>
      </c>
      <c r="W1739" s="43">
        <f t="shared" si="754"/>
        <v>15.145135594367558</v>
      </c>
      <c r="X1739" s="43">
        <f t="shared" si="755"/>
        <v>2.9138246023644308E-2</v>
      </c>
      <c r="Y1739" s="22">
        <f>X1739+W1739+SUM($V$1716:V1739)</f>
        <v>16.000780544673791</v>
      </c>
      <c r="Z1739" s="22"/>
      <c r="AA1739" s="22">
        <f t="shared" si="756"/>
        <v>0.10027077128169157</v>
      </c>
      <c r="AB1739" s="44">
        <f t="shared" si="757"/>
        <v>14.144149674606794</v>
      </c>
      <c r="AC1739" s="44">
        <f t="shared" si="758"/>
        <v>0.80711654184286408</v>
      </c>
      <c r="AD1739" s="44">
        <f t="shared" si="759"/>
        <v>1.0225306682751212</v>
      </c>
      <c r="AE1739" s="44">
        <f t="shared" si="760"/>
        <v>0.80711654184286385</v>
      </c>
      <c r="AF1739" s="44">
        <f t="shared" si="761"/>
        <v>0.21540894973515637</v>
      </c>
      <c r="AG1739" s="44">
        <f t="shared" si="762"/>
        <v>5.1766971008550814E-6</v>
      </c>
      <c r="AH1739" s="45">
        <f>AD1739+AB1739+SUM($AA$1716:AA1739)</f>
        <v>16.321405325289909</v>
      </c>
      <c r="AI1739" s="45">
        <f>AD1739+AB1739+SUM($AA$1716:AA1739)</f>
        <v>16.321405325289909</v>
      </c>
    </row>
    <row r="1740" spans="4:35" ht="14.4" x14ac:dyDescent="0.3">
      <c r="D1740" s="87"/>
      <c r="E1740" s="89">
        <v>40457.558333333334</v>
      </c>
      <c r="F1740" s="86">
        <f t="shared" si="763"/>
        <v>559.94861111111095</v>
      </c>
      <c r="G1740" s="86">
        <v>50150</v>
      </c>
      <c r="H1740" s="86">
        <v>54827</v>
      </c>
      <c r="I1740" s="86"/>
      <c r="J1740" s="86">
        <v>26</v>
      </c>
      <c r="K1740" s="86"/>
      <c r="L1740" s="79">
        <v>1037</v>
      </c>
      <c r="M1740" s="86"/>
      <c r="N1740" s="114">
        <v>5.95</v>
      </c>
      <c r="O1740" s="90"/>
      <c r="P1740" s="90"/>
      <c r="Q1740" s="90"/>
      <c r="R1740" s="87"/>
      <c r="S1740" s="87"/>
      <c r="V1740" s="43">
        <f t="shared" si="753"/>
        <v>0.1075651172408246</v>
      </c>
      <c r="W1740" s="43">
        <f t="shared" si="754"/>
        <v>15.173086818557726</v>
      </c>
      <c r="X1740" s="43">
        <f t="shared" si="755"/>
        <v>2.9192022342914646E-2</v>
      </c>
      <c r="Y1740" s="22">
        <f>X1740+W1740+SUM($V$1716:V1740)</f>
        <v>16.136350662424057</v>
      </c>
      <c r="Z1740" s="22"/>
      <c r="AA1740" s="22">
        <f t="shared" si="756"/>
        <v>9.8389308727950694E-2</v>
      </c>
      <c r="AB1740" s="44">
        <f t="shared" si="757"/>
        <v>13.878751417197181</v>
      </c>
      <c r="AC1740" s="44">
        <f t="shared" si="758"/>
        <v>0.79197195353889971</v>
      </c>
      <c r="AD1740" s="44">
        <f t="shared" si="759"/>
        <v>1.0033440883992513</v>
      </c>
      <c r="AE1740" s="44">
        <f t="shared" si="760"/>
        <v>0.79197195353889971</v>
      </c>
      <c r="AF1740" s="44">
        <f t="shared" si="761"/>
        <v>0.21136705529785541</v>
      </c>
      <c r="AG1740" s="44">
        <f t="shared" si="762"/>
        <v>5.0795624959964466E-6</v>
      </c>
      <c r="AH1740" s="45">
        <f>AD1740+AB1740+SUM($AA$1716:AA1740)</f>
        <v>16.135209796732379</v>
      </c>
      <c r="AI1740" s="45">
        <f>AD1740+AB1740+SUM($AA$1716:AA1740)</f>
        <v>16.135209796732379</v>
      </c>
    </row>
    <row r="1741" spans="4:35" ht="14.4" x14ac:dyDescent="0.3">
      <c r="D1741" s="87"/>
      <c r="E1741" s="89">
        <v>40507.623611111114</v>
      </c>
      <c r="F1741" s="86">
        <f t="shared" si="763"/>
        <v>610.01388888889051</v>
      </c>
      <c r="G1741" s="86">
        <v>52781</v>
      </c>
      <c r="H1741" s="86">
        <v>57770</v>
      </c>
      <c r="I1741" s="86"/>
      <c r="J1741" s="86">
        <v>54</v>
      </c>
      <c r="K1741" s="86"/>
      <c r="L1741" s="79">
        <v>1037</v>
      </c>
      <c r="M1741" s="86"/>
      <c r="N1741" s="114">
        <v>5.95</v>
      </c>
      <c r="O1741" s="90"/>
      <c r="P1741" s="90"/>
      <c r="Q1741" s="90"/>
      <c r="R1741" s="87"/>
      <c r="S1741" s="87"/>
      <c r="V1741" s="43">
        <f t="shared" si="753"/>
        <v>0.11333899033327441</v>
      </c>
      <c r="W1741" s="43">
        <f t="shared" si="754"/>
        <v>15.987546747188059</v>
      </c>
      <c r="X1741" s="43">
        <f t="shared" si="755"/>
        <v>3.0758989745019408E-2</v>
      </c>
      <c r="Y1741" s="22">
        <f>X1741+W1741+SUM($V$1716:V1741)</f>
        <v>17.065716548789769</v>
      </c>
      <c r="Z1741" s="22"/>
      <c r="AA1741" s="22">
        <f t="shared" si="756"/>
        <v>0.10355106887278098</v>
      </c>
      <c r="AB1741" s="44">
        <f t="shared" si="757"/>
        <v>14.606866970111355</v>
      </c>
      <c r="AC1741" s="44">
        <f t="shared" si="758"/>
        <v>0.83352087098178795</v>
      </c>
      <c r="AD1741" s="44">
        <f t="shared" si="759"/>
        <v>1.055982140175491</v>
      </c>
      <c r="AE1741" s="44">
        <f t="shared" si="760"/>
        <v>0.83352087098178784</v>
      </c>
      <c r="AF1741" s="44">
        <f t="shared" si="761"/>
        <v>0.22245592314408982</v>
      </c>
      <c r="AG1741" s="44">
        <f t="shared" si="762"/>
        <v>5.3460496131842157E-6</v>
      </c>
      <c r="AH1741" s="45">
        <f>AD1741+AB1741+SUM($AA$1716:AA1741)</f>
        <v>17.019514470295572</v>
      </c>
      <c r="AI1741" s="45">
        <f>AD1741+AB1741+SUM($AA$1716:AA1741)</f>
        <v>17.019514470295572</v>
      </c>
    </row>
    <row r="1742" spans="4:35" ht="14.4" x14ac:dyDescent="0.3">
      <c r="D1742" s="87"/>
      <c r="E1742" s="89">
        <v>40534.617361111108</v>
      </c>
      <c r="F1742" s="86">
        <f t="shared" si="763"/>
        <v>637.00763888888469</v>
      </c>
      <c r="G1742" s="86">
        <v>56327</v>
      </c>
      <c r="H1742" s="86">
        <v>64472</v>
      </c>
      <c r="I1742" s="86"/>
      <c r="J1742" s="86">
        <v>56</v>
      </c>
      <c r="K1742" s="86"/>
      <c r="L1742" s="79">
        <v>1037</v>
      </c>
      <c r="M1742" s="86"/>
      <c r="N1742" s="114">
        <v>5.95</v>
      </c>
      <c r="O1742" s="90"/>
      <c r="P1742" s="90"/>
      <c r="Q1742" s="90"/>
      <c r="R1742" s="87"/>
      <c r="S1742" s="87"/>
      <c r="V1742" s="43">
        <f t="shared" si="753"/>
        <v>0.12648764730425599</v>
      </c>
      <c r="W1742" s="43">
        <f t="shared" si="754"/>
        <v>17.842290356321769</v>
      </c>
      <c r="X1742" s="43">
        <f t="shared" si="755"/>
        <v>3.4327394613828825E-2</v>
      </c>
      <c r="Y1742" s="22">
        <f>X1742+W1742+SUM($V$1716:V1742)</f>
        <v>19.050516210096543</v>
      </c>
      <c r="Z1742" s="22"/>
      <c r="AA1742" s="22">
        <f t="shared" si="756"/>
        <v>0.11050796795053398</v>
      </c>
      <c r="AB1742" s="44">
        <f t="shared" si="757"/>
        <v>15.58820400950081</v>
      </c>
      <c r="AC1742" s="44">
        <f t="shared" si="758"/>
        <v>0.88951952596182648</v>
      </c>
      <c r="AD1742" s="44">
        <f t="shared" si="759"/>
        <v>1.1269264699354855</v>
      </c>
      <c r="AE1742" s="44">
        <f t="shared" si="760"/>
        <v>0.88951952596182626</v>
      </c>
      <c r="AF1742" s="44">
        <f t="shared" si="761"/>
        <v>0.23740123875896904</v>
      </c>
      <c r="AG1742" s="44">
        <f t="shared" si="762"/>
        <v>5.7052146901693267E-6</v>
      </c>
      <c r="AH1742" s="45">
        <f>AD1742+AB1742+SUM($AA$1716:AA1742)</f>
        <v>18.182303807395559</v>
      </c>
      <c r="AI1742" s="45">
        <f>AD1742+AB1742+SUM($AA$1716:AA1742)</f>
        <v>18.182303807395559</v>
      </c>
    </row>
    <row r="1743" spans="4:35" ht="14.4" x14ac:dyDescent="0.3">
      <c r="D1743" s="83"/>
      <c r="E1743" s="89">
        <v>40610.552083333336</v>
      </c>
      <c r="F1743" s="86">
        <f t="shared" si="763"/>
        <v>712.9423611111124</v>
      </c>
      <c r="G1743" s="86">
        <v>58559</v>
      </c>
      <c r="H1743" s="86">
        <v>67753</v>
      </c>
      <c r="I1743" s="86"/>
      <c r="J1743" s="86">
        <v>40</v>
      </c>
      <c r="K1743" s="86"/>
      <c r="L1743" s="79">
        <v>1037</v>
      </c>
      <c r="M1743" s="86"/>
      <c r="N1743" s="114">
        <v>5.95</v>
      </c>
      <c r="O1743" s="90"/>
      <c r="P1743" s="90"/>
      <c r="Q1743" s="90"/>
      <c r="R1743" s="87"/>
      <c r="S1743" s="87"/>
      <c r="V1743" s="43">
        <f t="shared" si="753"/>
        <v>0.13292464275662702</v>
      </c>
      <c r="W1743" s="43">
        <f t="shared" si="754"/>
        <v>18.75029002531128</v>
      </c>
      <c r="X1743" s="43">
        <f t="shared" si="755"/>
        <v>3.6074326331907554E-2</v>
      </c>
      <c r="Y1743" s="22">
        <f>X1743+W1743+SUM($V$1716:V1743)</f>
        <v>20.093187453560759</v>
      </c>
      <c r="Z1743" s="22"/>
      <c r="AA1743" s="22">
        <f t="shared" si="756"/>
        <v>0.11488692980658156</v>
      </c>
      <c r="AB1743" s="44">
        <f t="shared" si="757"/>
        <v>16.205898389624124</v>
      </c>
      <c r="AC1743" s="44">
        <f t="shared" si="758"/>
        <v>0.92476741031474441</v>
      </c>
      <c r="AD1743" s="44">
        <f t="shared" si="759"/>
        <v>1.1715817840991376</v>
      </c>
      <c r="AE1743" s="44">
        <f t="shared" si="760"/>
        <v>0.9247674103147443</v>
      </c>
      <c r="AF1743" s="44">
        <f t="shared" si="761"/>
        <v>0.24680844249625353</v>
      </c>
      <c r="AG1743" s="44">
        <f t="shared" si="762"/>
        <v>5.9312881396421913E-6</v>
      </c>
      <c r="AH1743" s="45">
        <f>AD1743+AB1743+SUM($AA$1716:AA1743)</f>
        <v>18.959540431489106</v>
      </c>
      <c r="AI1743" s="45">
        <f>AD1743+AB1743+SUM($AA$1716:AA1743)</f>
        <v>18.959540431489106</v>
      </c>
    </row>
    <row r="1744" spans="4:35" ht="14.4" x14ac:dyDescent="0.3">
      <c r="D1744" s="83"/>
      <c r="E1744" s="89">
        <v>40659.584027777775</v>
      </c>
      <c r="F1744" s="86">
        <f t="shared" si="763"/>
        <v>761.97430555555184</v>
      </c>
      <c r="G1744" s="86">
        <v>59492</v>
      </c>
      <c r="H1744" s="86">
        <v>63486</v>
      </c>
      <c r="I1744" s="86"/>
      <c r="J1744" s="86">
        <v>60</v>
      </c>
      <c r="K1744" s="86"/>
      <c r="L1744" s="79">
        <v>1037</v>
      </c>
      <c r="M1744" s="86"/>
      <c r="N1744" s="114">
        <v>5.95</v>
      </c>
      <c r="O1744" s="90"/>
      <c r="P1744" s="90"/>
      <c r="Q1744" s="90"/>
      <c r="R1744" s="87"/>
      <c r="S1744" s="87"/>
      <c r="V1744" s="43">
        <f t="shared" si="753"/>
        <v>0.12455321343774034</v>
      </c>
      <c r="W1744" s="43">
        <f t="shared" si="754"/>
        <v>17.569419989475179</v>
      </c>
      <c r="X1744" s="43">
        <f t="shared" si="755"/>
        <v>3.380240995243728E-2</v>
      </c>
      <c r="Y1744" s="22">
        <f>X1744+W1744+SUM($V$1716:V1744)</f>
        <v>19.034598714782927</v>
      </c>
      <c r="Z1744" s="22"/>
      <c r="AA1744" s="22">
        <f t="shared" si="756"/>
        <v>0.11671738294802081</v>
      </c>
      <c r="AB1744" s="44">
        <f t="shared" si="757"/>
        <v>16.464101282390722</v>
      </c>
      <c r="AC1744" s="44">
        <f t="shared" si="758"/>
        <v>0.93950140498377299</v>
      </c>
      <c r="AD1744" s="44">
        <f t="shared" si="759"/>
        <v>1.1902481855842124</v>
      </c>
      <c r="AE1744" s="44">
        <f t="shared" si="760"/>
        <v>0.9395014049837731</v>
      </c>
      <c r="AF1744" s="44">
        <f t="shared" si="761"/>
        <v>0.25074075481116676</v>
      </c>
      <c r="AG1744" s="44">
        <f t="shared" si="762"/>
        <v>6.0257892724191543E-6</v>
      </c>
      <c r="AH1744" s="45">
        <f>AD1744+AB1744+SUM($AA$1716:AA1744)</f>
        <v>19.353127108688799</v>
      </c>
      <c r="AI1744" s="45">
        <f>AD1744+AB1744+SUM($AA$1716:AA1744)</f>
        <v>19.353127108688799</v>
      </c>
    </row>
    <row r="1745" spans="4:38" ht="14.4" x14ac:dyDescent="0.3">
      <c r="D1745" s="83"/>
      <c r="E1745" s="89">
        <v>40700.563194444447</v>
      </c>
      <c r="F1745" s="86">
        <f t="shared" si="763"/>
        <v>802.95347222222335</v>
      </c>
      <c r="G1745" s="86">
        <v>57137</v>
      </c>
      <c r="H1745" s="86">
        <v>62455</v>
      </c>
      <c r="I1745" s="86"/>
      <c r="J1745" s="86">
        <v>13</v>
      </c>
      <c r="K1745" s="86"/>
      <c r="L1745" s="79">
        <v>1037</v>
      </c>
      <c r="M1745" s="86"/>
      <c r="N1745" s="114">
        <v>5.95</v>
      </c>
      <c r="O1745" s="90"/>
      <c r="P1745" s="90"/>
      <c r="Q1745" s="90"/>
      <c r="R1745" s="87"/>
      <c r="S1745" s="87"/>
      <c r="V1745" s="43">
        <f t="shared" si="753"/>
        <v>0.12253049404993342</v>
      </c>
      <c r="W1745" s="43">
        <f t="shared" si="754"/>
        <v>17.2840961069003</v>
      </c>
      <c r="X1745" s="43">
        <f t="shared" si="755"/>
        <v>3.3253465544836186E-2</v>
      </c>
      <c r="Y1745" s="22">
        <f>X1745+W1745+SUM($V$1716:V1745)</f>
        <v>18.871256381850383</v>
      </c>
      <c r="Z1745" s="22"/>
      <c r="AA1745" s="22">
        <f t="shared" si="756"/>
        <v>0.11209710733377705</v>
      </c>
      <c r="AB1745" s="44">
        <f t="shared" si="757"/>
        <v>15.812367292610077</v>
      </c>
      <c r="AC1745" s="44">
        <f t="shared" si="758"/>
        <v>0.90231109689635325</v>
      </c>
      <c r="AD1745" s="44">
        <f t="shared" si="759"/>
        <v>1.1431320274948755</v>
      </c>
      <c r="AE1745" s="44">
        <f t="shared" si="760"/>
        <v>0.90231109689635303</v>
      </c>
      <c r="AF1745" s="44">
        <f t="shared" si="761"/>
        <v>0.24081514334104809</v>
      </c>
      <c r="AG1745" s="44">
        <f t="shared" si="762"/>
        <v>5.7872574742522212E-6</v>
      </c>
      <c r="AH1745" s="45">
        <f>AD1745+AB1745+SUM($AA$1716:AA1745)</f>
        <v>18.766374068152594</v>
      </c>
      <c r="AI1745" s="45">
        <f>AD1745+AB1745+SUM($AA$1716:AA1745)</f>
        <v>18.766374068152594</v>
      </c>
    </row>
    <row r="1746" spans="4:38" ht="14.4" x14ac:dyDescent="0.3">
      <c r="D1746" s="83"/>
      <c r="E1746" s="89">
        <v>40749.603472222225</v>
      </c>
      <c r="F1746" s="86">
        <f t="shared" si="763"/>
        <v>851.99375000000146</v>
      </c>
      <c r="G1746" s="97">
        <v>53681</v>
      </c>
      <c r="H1746" s="86">
        <v>62552</v>
      </c>
      <c r="I1746" s="86"/>
      <c r="J1746" s="90" t="s">
        <v>106</v>
      </c>
      <c r="K1746" s="90"/>
      <c r="L1746" s="79">
        <v>1037</v>
      </c>
      <c r="M1746" s="90"/>
      <c r="N1746" s="114">
        <v>5.95</v>
      </c>
      <c r="O1746" s="90"/>
      <c r="P1746" s="83"/>
      <c r="Q1746" s="90"/>
      <c r="R1746" s="87"/>
      <c r="S1746" s="87"/>
      <c r="V1746" s="43">
        <f t="shared" si="753"/>
        <v>0.12272079839582796</v>
      </c>
      <c r="W1746" s="43">
        <f t="shared" si="754"/>
        <v>17.310940351914617</v>
      </c>
      <c r="X1746" s="43">
        <f t="shared" si="755"/>
        <v>3.3305112108887897E-2</v>
      </c>
      <c r="Y1746" s="22">
        <f>X1746+W1746+SUM($V$1716:V1746)</f>
        <v>19.020873071824578</v>
      </c>
      <c r="Z1746" s="22"/>
      <c r="AA1746" s="22">
        <f t="shared" si="756"/>
        <v>0.10531677929860661</v>
      </c>
      <c r="AB1746" s="44">
        <f t="shared" si="757"/>
        <v>14.855937284677207</v>
      </c>
      <c r="AC1746" s="44">
        <f t="shared" si="758"/>
        <v>0.84773372757570642</v>
      </c>
      <c r="AD1746" s="44">
        <f t="shared" si="759"/>
        <v>1.0739883152414795</v>
      </c>
      <c r="AE1746" s="44">
        <f t="shared" si="760"/>
        <v>0.84773372757570631</v>
      </c>
      <c r="AF1746" s="44">
        <f t="shared" si="761"/>
        <v>0.22624915045751098</v>
      </c>
      <c r="AG1746" s="44">
        <f t="shared" si="762"/>
        <v>5.4372082621652086E-6</v>
      </c>
      <c r="AH1746" s="45">
        <f>AD1746+AB1746+SUM($AA$1716:AA1746)</f>
        <v>17.846117127264932</v>
      </c>
      <c r="AI1746" s="45">
        <f>AD1746+AB1746+SUM($AA$1716:AA1746)</f>
        <v>17.846117127264932</v>
      </c>
    </row>
    <row r="1747" spans="4:38" ht="14.4" x14ac:dyDescent="0.3">
      <c r="D1747" s="83"/>
      <c r="E1747" s="89">
        <v>40800.561805555553</v>
      </c>
      <c r="F1747" s="86">
        <f t="shared" si="763"/>
        <v>902.95208333332994</v>
      </c>
      <c r="G1747" s="86">
        <v>58311</v>
      </c>
      <c r="H1747" s="86">
        <v>65199</v>
      </c>
      <c r="I1747" s="86"/>
      <c r="J1747" s="86">
        <v>43</v>
      </c>
      <c r="K1747" s="86"/>
      <c r="L1747" s="79">
        <v>1037</v>
      </c>
      <c r="M1747" s="86"/>
      <c r="N1747" s="114">
        <v>5.95</v>
      </c>
      <c r="O1747" s="90"/>
      <c r="P1747" s="90"/>
      <c r="Q1747" s="90"/>
      <c r="R1747" s="87"/>
      <c r="S1747" s="87"/>
      <c r="V1747" s="43">
        <f t="shared" si="753"/>
        <v>0.12791394894822847</v>
      </c>
      <c r="W1747" s="43">
        <f t="shared" si="754"/>
        <v>18.043483821532185</v>
      </c>
      <c r="X1747" s="43">
        <f t="shared" si="755"/>
        <v>3.4714477624814263E-2</v>
      </c>
      <c r="Y1747" s="22">
        <f>X1747+W1747+SUM($V$1716:V1747)</f>
        <v>19.882739855906301</v>
      </c>
      <c r="Z1747" s="22"/>
      <c r="AA1747" s="22">
        <f t="shared" si="756"/>
        <v>0.11440037848924295</v>
      </c>
      <c r="AB1747" s="44">
        <f t="shared" si="757"/>
        <v>16.137265680721534</v>
      </c>
      <c r="AC1747" s="44">
        <f t="shared" si="758"/>
        <v>0.92085097871997557</v>
      </c>
      <c r="AD1747" s="44">
        <f t="shared" si="759"/>
        <v>1.1666200825253983</v>
      </c>
      <c r="AE1747" s="44">
        <f t="shared" si="760"/>
        <v>0.92085097871997545</v>
      </c>
      <c r="AF1747" s="44">
        <f t="shared" si="761"/>
        <v>0.24576319763655521</v>
      </c>
      <c r="AG1747" s="44">
        <f t="shared" si="762"/>
        <v>5.9061688674785382E-6</v>
      </c>
      <c r="AH1747" s="45">
        <f>AD1747+AB1747+SUM($AA$1716:AA1747)</f>
        <v>19.334477669082421</v>
      </c>
      <c r="AI1747" s="45">
        <f>AD1747+AB1747+SUM($AA$1716:AA1747)</f>
        <v>19.334477669082421</v>
      </c>
    </row>
    <row r="1748" spans="4:38" ht="14.4" x14ac:dyDescent="0.3">
      <c r="D1748" s="83"/>
      <c r="E1748" s="89">
        <v>40855.43472222222</v>
      </c>
      <c r="F1748" s="86">
        <f t="shared" si="763"/>
        <v>957.82499999999709</v>
      </c>
      <c r="G1748" s="86">
        <v>64931</v>
      </c>
      <c r="H1748" s="86">
        <v>72182</v>
      </c>
      <c r="I1748" s="86"/>
      <c r="J1748" s="86">
        <v>10</v>
      </c>
      <c r="K1748" s="86"/>
      <c r="L1748" s="79">
        <v>1037</v>
      </c>
      <c r="M1748" s="86"/>
      <c r="N1748" s="114">
        <v>5.95</v>
      </c>
      <c r="O1748" s="90"/>
      <c r="P1748" s="90"/>
      <c r="Q1748" s="90"/>
      <c r="R1748" s="87"/>
      <c r="S1748" s="87"/>
      <c r="V1748" s="43">
        <f t="shared" ref="V1748:V1765" si="764">($A$15*L1748/1000/$A$13*H1748)/$Q$1716</f>
        <v>0.14161389995216228</v>
      </c>
      <c r="W1748" s="43">
        <f t="shared" ref="W1748:W1765" si="765">($U$1716*L1748/1000/$A$13*H1748)/$Q$1716</f>
        <v>19.97599271776923</v>
      </c>
      <c r="X1748" s="43">
        <f t="shared" ref="X1748:X1765" si="766">($A$46*$S$1716*H1748*L1748/1000000)/$Q$1716</f>
        <v>3.8432497797732224E-2</v>
      </c>
      <c r="Y1748" s="22">
        <f>X1748+W1748+SUM($V$1716:V1748)</f>
        <v>21.960580672268428</v>
      </c>
      <c r="Z1748" s="22"/>
      <c r="AA1748" s="22">
        <f t="shared" ref="AA1748:AA1765" si="767">($A$15*L1748/1000/$A$13*G1748)/$Q$1716</f>
        <v>0.12738815962142705</v>
      </c>
      <c r="AB1748" s="44">
        <f t="shared" ref="AB1748:AB1765" si="768">($U$1716*L1748/1000/$A$13*G1748)/$Q$1716</f>
        <v>17.969316216750354</v>
      </c>
      <c r="AC1748" s="44">
        <f t="shared" ref="AC1748:AC1765" si="769">($A$14*$S$1716/1000*G1748/1000000*L1748/1000*1000000)/$Q$1716</f>
        <v>1.0253944349996869</v>
      </c>
      <c r="AD1748" s="44">
        <f t="shared" si="759"/>
        <v>1.299065503566337</v>
      </c>
      <c r="AE1748" s="44">
        <f t="shared" si="760"/>
        <v>1.0253944349996873</v>
      </c>
      <c r="AF1748" s="44">
        <f t="shared" si="761"/>
        <v>0.27366449187527525</v>
      </c>
      <c r="AG1748" s="44">
        <f t="shared" si="762"/>
        <v>6.5766913744276249E-6</v>
      </c>
      <c r="AH1748" s="45">
        <f>AD1748+AB1748+SUM($AA$1716:AA1748)</f>
        <v>21.426361785773608</v>
      </c>
      <c r="AI1748" s="45">
        <f>AD1748+AB1748+SUM($AA$1716:AA1748)</f>
        <v>21.426361785773608</v>
      </c>
    </row>
    <row r="1749" spans="4:38" ht="14.4" x14ac:dyDescent="0.3">
      <c r="D1749" s="83"/>
      <c r="E1749" s="89">
        <v>40863.638194444444</v>
      </c>
      <c r="F1749" s="86">
        <f t="shared" si="763"/>
        <v>966.02847222222044</v>
      </c>
      <c r="G1749" s="86">
        <v>66514</v>
      </c>
      <c r="H1749" s="86">
        <v>74494</v>
      </c>
      <c r="I1749" s="86"/>
      <c r="J1749" s="86">
        <v>12</v>
      </c>
      <c r="K1749" s="86"/>
      <c r="L1749" s="79">
        <v>1037</v>
      </c>
      <c r="M1749" s="86"/>
      <c r="N1749" s="114">
        <v>5.95</v>
      </c>
      <c r="O1749" s="90"/>
      <c r="P1749" s="90"/>
      <c r="Q1749" s="90"/>
      <c r="R1749" s="87"/>
      <c r="S1749" s="87"/>
      <c r="V1749" s="43">
        <f t="shared" si="764"/>
        <v>0.14614981384606102</v>
      </c>
      <c r="W1749" s="43">
        <f t="shared" si="765"/>
        <v>20.615826681409509</v>
      </c>
      <c r="X1749" s="43">
        <f t="shared" si="766"/>
        <v>3.9663496314098594E-2</v>
      </c>
      <c r="Y1749" s="22">
        <f>X1749+W1749+SUM($V$1716:V1749)</f>
        <v>22.747795448271134</v>
      </c>
      <c r="Z1749" s="22"/>
      <c r="AA1749" s="22">
        <f t="shared" si="767"/>
        <v>0.13049384807040704</v>
      </c>
      <c r="AB1749" s="44">
        <f t="shared" si="768"/>
        <v>18.40740322559229</v>
      </c>
      <c r="AC1749" s="44">
        <f t="shared" si="769"/>
        <v>1.0503932705421013</v>
      </c>
      <c r="AD1749" s="44">
        <f t="shared" si="759"/>
        <v>1.330736364821292</v>
      </c>
      <c r="AE1749" s="44">
        <f t="shared" si="760"/>
        <v>1.0503932705421011</v>
      </c>
      <c r="AF1749" s="44">
        <f t="shared" si="761"/>
        <v>0.28033635724988143</v>
      </c>
      <c r="AG1749" s="44">
        <f t="shared" si="762"/>
        <v>6.7370293092464124E-6</v>
      </c>
      <c r="AH1749" s="45">
        <f>AD1749+AB1749+SUM($AA$1716:AA1749)</f>
        <v>22.026613503940904</v>
      </c>
      <c r="AI1749" s="45">
        <f>AD1749+AB1749+SUM($AA$1716:AA1749)</f>
        <v>22.026613503940904</v>
      </c>
    </row>
    <row r="1750" spans="4:38" ht="14.4" x14ac:dyDescent="0.3">
      <c r="D1750" s="83"/>
      <c r="E1750" s="89">
        <v>40945.54583333333</v>
      </c>
      <c r="F1750" s="86">
        <f t="shared" si="763"/>
        <v>1047.9361111111066</v>
      </c>
      <c r="G1750" s="86">
        <v>73521</v>
      </c>
      <c r="H1750" s="86">
        <v>79464</v>
      </c>
      <c r="I1750" s="86"/>
      <c r="J1750" s="86">
        <v>17</v>
      </c>
      <c r="K1750" s="86"/>
      <c r="L1750" s="79">
        <v>1037</v>
      </c>
      <c r="M1750" s="86"/>
      <c r="N1750" s="114">
        <v>5.95</v>
      </c>
      <c r="O1750" s="90"/>
      <c r="P1750" s="90"/>
      <c r="Q1750" s="90"/>
      <c r="R1750" s="87"/>
      <c r="S1750" s="87"/>
      <c r="V1750" s="43">
        <f t="shared" si="764"/>
        <v>0.15590045919756482</v>
      </c>
      <c r="W1750" s="43">
        <f t="shared" si="765"/>
        <v>21.991248307400934</v>
      </c>
      <c r="X1750" s="43">
        <f t="shared" si="766"/>
        <v>4.2309717173242542E-2</v>
      </c>
      <c r="Y1750" s="22">
        <f>X1750+W1750+SUM($V$1716:V1750)</f>
        <v>24.281763754319268</v>
      </c>
      <c r="Z1750" s="22"/>
      <c r="AA1750" s="22">
        <f t="shared" si="767"/>
        <v>0.14424088468569618</v>
      </c>
      <c r="AB1750" s="44">
        <f t="shared" si="768"/>
        <v>20.346553996884428</v>
      </c>
      <c r="AC1750" s="44">
        <f t="shared" si="769"/>
        <v>1.1610482551571975</v>
      </c>
      <c r="AD1750" s="44">
        <f t="shared" si="759"/>
        <v>1.4709244411406046</v>
      </c>
      <c r="AE1750" s="44">
        <f t="shared" si="760"/>
        <v>1.161048255157197</v>
      </c>
      <c r="AF1750" s="44">
        <f t="shared" si="761"/>
        <v>0.30986873923337233</v>
      </c>
      <c r="AG1750" s="44">
        <f t="shared" si="762"/>
        <v>7.4467500352573207E-6</v>
      </c>
      <c r="AH1750" s="45">
        <f>AD1750+AB1750+SUM($AA$1716:AA1750)</f>
        <v>24.250193236238051</v>
      </c>
      <c r="AI1750" s="45">
        <f>AD1750+AB1750+SUM($AA$1716:AA1750)</f>
        <v>24.250193236238051</v>
      </c>
    </row>
    <row r="1751" spans="4:38" ht="14.4" x14ac:dyDescent="0.3">
      <c r="D1751" s="83"/>
      <c r="E1751" s="89">
        <v>41016.644444444442</v>
      </c>
      <c r="F1751" s="86">
        <f t="shared" si="763"/>
        <v>1119.034722222219</v>
      </c>
      <c r="G1751" s="86">
        <v>68331</v>
      </c>
      <c r="H1751" s="86">
        <v>77215</v>
      </c>
      <c r="I1751" s="86"/>
      <c r="J1751" s="86">
        <v>50</v>
      </c>
      <c r="K1751" s="86"/>
      <c r="L1751" s="79">
        <v>1037</v>
      </c>
      <c r="M1751" s="86"/>
      <c r="N1751" s="114">
        <v>5.95</v>
      </c>
      <c r="O1751" s="90"/>
      <c r="P1751" s="90"/>
      <c r="Q1751" s="90"/>
      <c r="R1751" s="87"/>
      <c r="S1751" s="87"/>
      <c r="V1751" s="43">
        <f t="shared" si="764"/>
        <v>0.15148814503347383</v>
      </c>
      <c r="W1751" s="43">
        <f t="shared" si="765"/>
        <v>21.36884926578027</v>
      </c>
      <c r="X1751" s="43">
        <f t="shared" si="766"/>
        <v>4.1112262301569558E-2</v>
      </c>
      <c r="Y1751" s="22">
        <f>X1751+W1751+SUM($V$1716:V1751)</f>
        <v>23.809655402860407</v>
      </c>
      <c r="Z1751" s="22"/>
      <c r="AA1751" s="22">
        <f t="shared" si="767"/>
        <v>0.1340586212301017</v>
      </c>
      <c r="AB1751" s="44">
        <f t="shared" si="768"/>
        <v>18.910248516221351</v>
      </c>
      <c r="AC1751" s="44">
        <f t="shared" si="769"/>
        <v>1.0790874487989344</v>
      </c>
      <c r="AD1751" s="44">
        <f t="shared" si="759"/>
        <v>1.3670888315934042</v>
      </c>
      <c r="AE1751" s="44">
        <f t="shared" si="760"/>
        <v>1.0790874487989341</v>
      </c>
      <c r="AF1751" s="44">
        <f t="shared" si="761"/>
        <v>0.2879944617259772</v>
      </c>
      <c r="AG1751" s="44">
        <f t="shared" si="762"/>
        <v>6.9210684928002616E-6</v>
      </c>
      <c r="AH1751" s="45">
        <f>AD1751+AB1751+SUM($AA$1716:AA1751)</f>
        <v>22.844110767257877</v>
      </c>
      <c r="AI1751" s="45">
        <f>AD1751+AB1751+SUM($AA$1716:AA1751)</f>
        <v>22.844110767257877</v>
      </c>
    </row>
    <row r="1752" spans="4:38" ht="14.4" x14ac:dyDescent="0.3">
      <c r="D1752" s="83"/>
      <c r="E1752" s="89">
        <v>41085.597222222219</v>
      </c>
      <c r="F1752" s="86">
        <f t="shared" si="763"/>
        <v>1187.9874999999956</v>
      </c>
      <c r="G1752" s="86">
        <v>67156</v>
      </c>
      <c r="H1752" s="86">
        <v>75914</v>
      </c>
      <c r="I1752" s="86"/>
      <c r="J1752" s="86">
        <v>52</v>
      </c>
      <c r="K1752" s="86"/>
      <c r="L1752" s="79">
        <v>1037</v>
      </c>
      <c r="M1752" s="86"/>
      <c r="N1752" s="114">
        <v>5.95</v>
      </c>
      <c r="O1752" s="90"/>
      <c r="P1752" s="90"/>
      <c r="Q1752" s="90"/>
      <c r="R1752" s="87"/>
      <c r="S1752" s="87"/>
      <c r="V1752" s="43">
        <f t="shared" si="764"/>
        <v>0.14893571251791923</v>
      </c>
      <c r="W1752" s="43">
        <f t="shared" si="765"/>
        <v>21.008804288835631</v>
      </c>
      <c r="X1752" s="43">
        <f t="shared" si="766"/>
        <v>4.0419559416711145E-2</v>
      </c>
      <c r="Y1752" s="22">
        <f>X1752+W1752+SUM($V$1716:V1752)</f>
        <v>23.597853435548828</v>
      </c>
      <c r="Z1752" s="22"/>
      <c r="AA1752" s="22">
        <f t="shared" si="767"/>
        <v>0.13175338817416266</v>
      </c>
      <c r="AB1752" s="44">
        <f t="shared" si="768"/>
        <v>18.585073383315933</v>
      </c>
      <c r="AC1752" s="44">
        <f t="shared" si="769"/>
        <v>1.0605317749124297</v>
      </c>
      <c r="AD1752" s="44">
        <f t="shared" si="759"/>
        <v>1.3435807697016973</v>
      </c>
      <c r="AE1752" s="44">
        <f t="shared" si="760"/>
        <v>1.0605317749124297</v>
      </c>
      <c r="AF1752" s="44">
        <f t="shared" si="761"/>
        <v>0.28304219273345521</v>
      </c>
      <c r="AG1752" s="44">
        <f t="shared" si="762"/>
        <v>6.8020558121861879E-6</v>
      </c>
      <c r="AH1752" s="45">
        <f>AD1752+AB1752+SUM($AA$1716:AA1752)</f>
        <v>22.627180960634917</v>
      </c>
      <c r="AI1752" s="45">
        <f>AD1752+AB1752+SUM($AA$1716:AA1752)</f>
        <v>22.627180960634917</v>
      </c>
      <c r="AJ1752" s="1">
        <f>LINEST(AI1752:AI1755,F1752:F1755,TRUE,TRUE)</f>
        <v>1.3096124689053161E-2</v>
      </c>
      <c r="AK1752" s="1">
        <f>LINEST(Y1752:Y1755,F1751:F1754,TRUE,TRUE)</f>
        <v>9.2727294715257928E-3</v>
      </c>
      <c r="AL1752" s="1">
        <f>AJ1752/AK1752</f>
        <v>1.4123268374504021</v>
      </c>
    </row>
    <row r="1753" spans="4:38" ht="14.4" x14ac:dyDescent="0.3">
      <c r="D1753" s="83"/>
      <c r="E1753" s="89">
        <v>41131.417361111111</v>
      </c>
      <c r="F1753" s="86">
        <f t="shared" si="763"/>
        <v>1233.8076388888876</v>
      </c>
      <c r="G1753" s="86">
        <v>67787</v>
      </c>
      <c r="H1753" s="86">
        <v>76006</v>
      </c>
      <c r="I1753" s="86"/>
      <c r="J1753" s="86">
        <v>20</v>
      </c>
      <c r="K1753" s="86"/>
      <c r="L1753" s="79">
        <v>1037</v>
      </c>
      <c r="M1753" s="86"/>
      <c r="N1753" s="114">
        <v>5.95</v>
      </c>
      <c r="O1753" s="90"/>
      <c r="P1753" s="90"/>
      <c r="Q1753" s="90"/>
      <c r="R1753" s="87"/>
      <c r="S1753" s="87"/>
      <c r="V1753" s="43">
        <f t="shared" si="764"/>
        <v>0.14911620736144807</v>
      </c>
      <c r="W1753" s="43">
        <f t="shared" si="765"/>
        <v>21.034264809880142</v>
      </c>
      <c r="X1753" s="43">
        <f t="shared" si="766"/>
        <v>4.0468543786739565E-2</v>
      </c>
      <c r="Y1753" s="22">
        <f>X1753+W1753+SUM($V$1716:V1753)</f>
        <v>23.772479148324816</v>
      </c>
      <c r="Z1753" s="22"/>
      <c r="AA1753" s="22">
        <f t="shared" si="767"/>
        <v>0.13299134737271373</v>
      </c>
      <c r="AB1753" s="44">
        <f t="shared" si="768"/>
        <v>18.75969934830599</v>
      </c>
      <c r="AC1753" s="44">
        <f t="shared" si="769"/>
        <v>1.0704965665910549</v>
      </c>
      <c r="AD1753" s="44">
        <f t="shared" si="759"/>
        <v>1.3562050991090733</v>
      </c>
      <c r="AE1753" s="44">
        <f t="shared" si="760"/>
        <v>1.0704965665910544</v>
      </c>
      <c r="AF1753" s="44">
        <f t="shared" si="761"/>
        <v>0.28570166654986479</v>
      </c>
      <c r="AG1753" s="44">
        <f t="shared" si="762"/>
        <v>6.865968153860638E-6</v>
      </c>
      <c r="AH1753" s="45">
        <f>AD1753+AB1753+SUM($AA$1716:AA1753)</f>
        <v>22.947422602405062</v>
      </c>
      <c r="AI1753" s="45">
        <f>AD1753+AB1753+SUM($AA$1716:AA1753)</f>
        <v>22.947422602405062</v>
      </c>
    </row>
    <row r="1754" spans="4:38" ht="14.4" x14ac:dyDescent="0.3">
      <c r="D1754" s="83"/>
      <c r="E1754" s="89">
        <v>41158.425000000003</v>
      </c>
      <c r="F1754" s="86">
        <f t="shared" si="763"/>
        <v>1260.8152777777796</v>
      </c>
      <c r="G1754" s="86">
        <v>70444</v>
      </c>
      <c r="H1754" s="86">
        <v>79015</v>
      </c>
      <c r="I1754" s="86"/>
      <c r="J1754" s="86"/>
      <c r="K1754" s="86"/>
      <c r="L1754" s="79">
        <v>1037</v>
      </c>
      <c r="M1754" s="86"/>
      <c r="N1754" s="114">
        <v>5.95</v>
      </c>
      <c r="O1754" s="90"/>
      <c r="P1754" s="90"/>
      <c r="Q1754" s="90"/>
      <c r="R1754" s="87"/>
      <c r="S1754" s="87"/>
      <c r="V1754" s="43">
        <f t="shared" si="764"/>
        <v>0.15501956588512514</v>
      </c>
      <c r="W1754" s="43">
        <f t="shared" si="765"/>
        <v>21.866989894911971</v>
      </c>
      <c r="X1754" s="43">
        <f t="shared" si="766"/>
        <v>4.2070652149951662E-2</v>
      </c>
      <c r="Y1754" s="22">
        <f>X1754+W1754+SUM($V$1716:V1754)</f>
        <v>24.76182590760498</v>
      </c>
      <c r="Z1754" s="22"/>
      <c r="AA1754" s="22">
        <f t="shared" si="767"/>
        <v>0.13820411692984566</v>
      </c>
      <c r="AB1754" s="44">
        <f t="shared" si="768"/>
        <v>19.495010265863176</v>
      </c>
      <c r="AC1754" s="44">
        <f t="shared" si="769"/>
        <v>1.1124560776688783</v>
      </c>
      <c r="AD1754" s="44">
        <f t="shared" si="759"/>
        <v>1.4093633292761085</v>
      </c>
      <c r="AE1754" s="44">
        <f t="shared" si="760"/>
        <v>1.1124560776688783</v>
      </c>
      <c r="AF1754" s="44">
        <f t="shared" si="761"/>
        <v>0.29690011651848708</v>
      </c>
      <c r="AG1754" s="44">
        <f t="shared" si="762"/>
        <v>7.1350887431300823E-6</v>
      </c>
      <c r="AH1754" s="45">
        <f>AD1754+AB1754+SUM($AA$1716:AA1754)</f>
        <v>23.874095867059129</v>
      </c>
      <c r="AI1754" s="45">
        <f>AD1754+AB1754+SUM($AA$1716:AA1754)</f>
        <v>23.874095867059129</v>
      </c>
    </row>
    <row r="1755" spans="4:38" ht="14.4" x14ac:dyDescent="0.3">
      <c r="D1755" s="83"/>
      <c r="E1755" s="89">
        <v>41192.554861111108</v>
      </c>
      <c r="F1755" s="86">
        <f t="shared" si="763"/>
        <v>1294.9451388888847</v>
      </c>
      <c r="G1755" s="86">
        <v>5446</v>
      </c>
      <c r="H1755" s="86">
        <v>222</v>
      </c>
      <c r="I1755" s="86"/>
      <c r="J1755" s="86"/>
      <c r="K1755" s="86"/>
      <c r="L1755" s="79">
        <v>1037</v>
      </c>
      <c r="M1755" s="86"/>
      <c r="N1755" s="114">
        <v>5.95</v>
      </c>
      <c r="O1755" s="90"/>
      <c r="P1755" s="90"/>
      <c r="Q1755" s="90"/>
      <c r="R1755" s="87"/>
      <c r="S1755" s="87"/>
      <c r="V1755" s="43">
        <f t="shared" si="764"/>
        <v>4.3554190503699013E-4</v>
      </c>
      <c r="W1755" s="43">
        <f t="shared" si="765"/>
        <v>6.1437344259576754E-2</v>
      </c>
      <c r="X1755" s="43">
        <f t="shared" si="766"/>
        <v>1.182014146337945E-4</v>
      </c>
      <c r="Y1755" s="111">
        <f>Y1754</f>
        <v>24.76182590760498</v>
      </c>
      <c r="Z1755" s="111"/>
      <c r="AA1755" s="22">
        <f t="shared" si="767"/>
        <v>1.0684509976718236E-2</v>
      </c>
      <c r="AB1755" s="44">
        <f t="shared" si="768"/>
        <v>1.5071521479173651</v>
      </c>
      <c r="AC1755" s="44">
        <f t="shared" si="769"/>
        <v>8.600357445608868E-2</v>
      </c>
      <c r="AD1755" s="44">
        <f t="shared" si="759"/>
        <v>0.10895736601041521</v>
      </c>
      <c r="AE1755" s="44">
        <f t="shared" si="760"/>
        <v>8.6003574456088708E-2</v>
      </c>
      <c r="AF1755" s="44">
        <f t="shared" si="761"/>
        <v>2.2953239943212779E-2</v>
      </c>
      <c r="AG1755" s="44">
        <f t="shared" si="762"/>
        <v>5.5161111372276476E-7</v>
      </c>
      <c r="AH1755" s="45">
        <f>AD1755+AB1755+SUM($AA$1716:AA1755)</f>
        <v>4.5965162958243431</v>
      </c>
      <c r="AI1755" s="77">
        <f>AI1754</f>
        <v>23.874095867059129</v>
      </c>
    </row>
    <row r="1756" spans="4:38" ht="14.4" x14ac:dyDescent="0.3">
      <c r="D1756" s="83"/>
      <c r="E1756" s="89">
        <v>42279.440972222219</v>
      </c>
      <c r="F1756" s="86">
        <f t="shared" si="763"/>
        <v>2381.8312499999956</v>
      </c>
      <c r="G1756" s="86">
        <v>34241</v>
      </c>
      <c r="H1756" s="86">
        <v>24754</v>
      </c>
      <c r="I1756" s="86"/>
      <c r="J1756" s="86">
        <v>14</v>
      </c>
      <c r="K1756" s="86"/>
      <c r="L1756" s="86">
        <v>1080</v>
      </c>
      <c r="M1756" s="86"/>
      <c r="N1756" s="114">
        <v>5.95</v>
      </c>
      <c r="O1756" s="90"/>
      <c r="P1756" s="90"/>
      <c r="Q1756" s="90"/>
      <c r="R1756" s="87"/>
      <c r="S1756" s="87"/>
      <c r="V1756" s="43">
        <f t="shared" si="764"/>
        <v>5.0578664471615568E-2</v>
      </c>
      <c r="W1756" s="43">
        <f t="shared" si="765"/>
        <v>7.1346035488097508</v>
      </c>
      <c r="X1756" s="43">
        <f t="shared" si="766"/>
        <v>1.3726508567126866E-2</v>
      </c>
      <c r="Y1756" s="22">
        <f>X1756+W1756+SUM($V$1755:V1756)+$Y$1755</f>
        <v>31.961170171358511</v>
      </c>
      <c r="Z1756" s="22"/>
      <c r="AA1756" s="22">
        <f t="shared" si="767"/>
        <v>6.9962997906301561E-2</v>
      </c>
      <c r="AB1756" s="44">
        <f t="shared" si="768"/>
        <v>9.8689488613878442</v>
      </c>
      <c r="AC1756" s="44">
        <f t="shared" si="769"/>
        <v>0.5631580589766958</v>
      </c>
      <c r="AD1756" s="44">
        <f t="shared" si="759"/>
        <v>0.71346126183357483</v>
      </c>
      <c r="AE1756" s="44">
        <f t="shared" si="760"/>
        <v>0.56315805897669591</v>
      </c>
      <c r="AF1756" s="44">
        <f t="shared" si="761"/>
        <v>0.15029959086463229</v>
      </c>
      <c r="AG1756" s="44">
        <f t="shared" si="762"/>
        <v>3.6119922465861336E-6</v>
      </c>
      <c r="AH1756" s="45">
        <f>AD1756+AB1756+SUM($AA$1716:AA1756)</f>
        <v>13.632779903024282</v>
      </c>
      <c r="AI1756" s="45">
        <f>AD1756+AB1756+SUM($AA$1755:AA1756)+$AI$1755-$AH$1755</f>
        <v>29.940637202339225</v>
      </c>
    </row>
    <row r="1757" spans="4:38" ht="14.4" x14ac:dyDescent="0.3">
      <c r="E1757" s="28">
        <v>42377.622916666667</v>
      </c>
      <c r="F1757" s="86">
        <f t="shared" si="763"/>
        <v>2480.0131944444438</v>
      </c>
      <c r="G1757" s="10">
        <v>24103</v>
      </c>
      <c r="H1757" s="10">
        <v>19950</v>
      </c>
      <c r="J1757" s="10">
        <v>15</v>
      </c>
      <c r="L1757" s="17">
        <v>1074</v>
      </c>
      <c r="N1757" s="114">
        <v>5.95</v>
      </c>
      <c r="V1757" s="43">
        <f t="shared" si="764"/>
        <v>4.0536420547377924E-2</v>
      </c>
      <c r="W1757" s="43">
        <f t="shared" si="765"/>
        <v>5.7180491599510423</v>
      </c>
      <c r="X1757" s="43">
        <f t="shared" si="766"/>
        <v>1.1001150974172164E-2</v>
      </c>
      <c r="Y1757" s="22">
        <f>X1757+W1757+SUM($V$1755:V1757)+$Y$1755</f>
        <v>30.582426845454226</v>
      </c>
      <c r="Z1757" s="22"/>
      <c r="AA1757" s="22">
        <f t="shared" si="767"/>
        <v>4.8974904483882205E-2</v>
      </c>
      <c r="AB1757" s="44">
        <f t="shared" si="768"/>
        <v>6.9083778898395973</v>
      </c>
      <c r="AC1757" s="44">
        <f t="shared" si="769"/>
        <v>0.39421712866921049</v>
      </c>
      <c r="AD1757" s="44">
        <f t="shared" si="759"/>
        <v>0.49943110210979419</v>
      </c>
      <c r="AE1757" s="44">
        <f t="shared" ref="AE1757" si="770">AD1757/(1+($A$28/(10^-N1757))+(($A$28*$A$29)/(10^-N1757)^2))*1</f>
        <v>0.3942171286692106</v>
      </c>
      <c r="AF1757" s="44">
        <f t="shared" ref="AF1757" si="771">AD1757/(1+($A$28/(10^-N1757))+(($A$28*$A$29)/(10^-N1757)^2))*($A$28/(10^-N1757))</f>
        <v>0.10521144500440208</v>
      </c>
      <c r="AG1757" s="44">
        <f t="shared" ref="AG1757" si="772">AD1757/(1+($A$28/(10^-N1757))+(($A$28*$A$29)/(10^-N1757)^2))*(($A$28*$A$29)/(10^-N1757)^2)</f>
        <v>2.5284361815082537E-6</v>
      </c>
      <c r="AH1757" s="45">
        <f>AD1757+AB1757+SUM($AA$1716:AA1757)</f>
        <v>10.507153676236138</v>
      </c>
      <c r="AI1757" s="45">
        <f>AD1757+AB1757+SUM($AA$1755:AA1757)+$AI$1755-$AH$1755</f>
        <v>26.815010975551079</v>
      </c>
    </row>
    <row r="1758" spans="4:38" ht="14.4" x14ac:dyDescent="0.3">
      <c r="E1758" s="28">
        <v>42480.56527777778</v>
      </c>
      <c r="F1758" s="86">
        <f t="shared" si="763"/>
        <v>2582.9555555555562</v>
      </c>
      <c r="G1758" s="10">
        <v>37873</v>
      </c>
      <c r="H1758" s="10">
        <v>30593</v>
      </c>
      <c r="J1758" s="10">
        <v>27</v>
      </c>
      <c r="L1758" s="17">
        <v>1067</v>
      </c>
      <c r="N1758" s="114">
        <v>5.95</v>
      </c>
      <c r="V1758" s="43">
        <f t="shared" si="764"/>
        <v>6.175678822899569E-2</v>
      </c>
      <c r="W1758" s="43">
        <f t="shared" si="765"/>
        <v>8.7113846335138518</v>
      </c>
      <c r="X1758" s="43">
        <f t="shared" si="766"/>
        <v>1.6760131797850769E-2</v>
      </c>
      <c r="Y1758" s="22">
        <f>X1758+W1758+SUM($V$1755:V1758)+$Y$1755</f>
        <v>33.643278088069707</v>
      </c>
      <c r="Z1758" s="22"/>
      <c r="AA1758" s="22">
        <f t="shared" si="767"/>
        <v>7.6452614669916458E-2</v>
      </c>
      <c r="AB1758" s="44">
        <f t="shared" si="768"/>
        <v>10.784371268756583</v>
      </c>
      <c r="AC1758" s="44">
        <f t="shared" si="769"/>
        <v>0.61539538569895191</v>
      </c>
      <c r="AD1758" s="44">
        <f t="shared" si="759"/>
        <v>0.7796403894230739</v>
      </c>
      <c r="AE1758" s="44">
        <f t="shared" ref="AE1758:AE1759" si="773">AD1758/(1+($A$28/(10^-N1758))+(($A$28*$A$29)/(10^-N1758)^2))*1</f>
        <v>0.6153953856989518</v>
      </c>
      <c r="AF1758" s="44">
        <f t="shared" ref="AF1758:AF1759" si="774">AD1758/(1+($A$28/(10^-N1758))+(($A$28*$A$29)/(10^-N1758)^2))*($A$28/(10^-N1758))</f>
        <v>0.16424105669126637</v>
      </c>
      <c r="AG1758" s="44">
        <f t="shared" ref="AG1758:AG1759" si="775">AD1758/(1+($A$28/(10^-N1758))+(($A$28*$A$29)/(10^-N1758)^2))*(($A$28*$A$29)/(10^-N1758)^2)</f>
        <v>3.9470328556933235E-6</v>
      </c>
      <c r="AH1758" s="45">
        <f>AD1758+AB1758+SUM($AA$1716:AA1758)</f>
        <v>14.73980895713632</v>
      </c>
      <c r="AI1758" s="45">
        <f>AD1758+AB1758+SUM($AA$1755:AA1758)+$AI$1755-$AH$1755</f>
        <v>31.047666256451265</v>
      </c>
    </row>
    <row r="1759" spans="4:38" ht="14.4" x14ac:dyDescent="0.3">
      <c r="E1759" s="28">
        <v>42612.56527777778</v>
      </c>
      <c r="F1759" s="86">
        <f t="shared" si="763"/>
        <v>2714.9555555555562</v>
      </c>
      <c r="G1759" s="10">
        <v>41126</v>
      </c>
      <c r="H1759" s="10">
        <v>32955</v>
      </c>
      <c r="J1759" s="10">
        <v>24</v>
      </c>
      <c r="L1759" s="17">
        <v>1052</v>
      </c>
      <c r="N1759" s="114">
        <v>5.95</v>
      </c>
      <c r="V1759" s="43">
        <f t="shared" si="764"/>
        <v>6.5589643642348844E-2</v>
      </c>
      <c r="W1759" s="43">
        <f t="shared" si="765"/>
        <v>9.2520454856708021</v>
      </c>
      <c r="X1759" s="43">
        <f t="shared" si="766"/>
        <v>1.7800327762247495E-2</v>
      </c>
      <c r="Y1759" s="22">
        <f>X1759+W1759+SUM($V$1755:V1759)+$Y$1755</f>
        <v>34.250568779833401</v>
      </c>
      <c r="Z1759" s="22"/>
      <c r="AA1759" s="22">
        <f t="shared" si="767"/>
        <v>8.1852213152336178E-2</v>
      </c>
      <c r="AB1759" s="44">
        <f t="shared" si="768"/>
        <v>11.546036190068198</v>
      </c>
      <c r="AC1759" s="44">
        <f t="shared" si="769"/>
        <v>0.65885875192984811</v>
      </c>
      <c r="AD1759" s="44">
        <f t="shared" si="759"/>
        <v>0.83470384384824325</v>
      </c>
      <c r="AE1759" s="44">
        <f t="shared" si="773"/>
        <v>0.65885875192984822</v>
      </c>
      <c r="AF1759" s="44">
        <f t="shared" si="774"/>
        <v>0.17584086611949962</v>
      </c>
      <c r="AG1759" s="44">
        <f t="shared" si="775"/>
        <v>4.2257988954118954E-6</v>
      </c>
      <c r="AH1759" s="45">
        <f>AD1759+AB1759+SUM($AA$1716:AA1759)</f>
        <v>15.638389546025442</v>
      </c>
      <c r="AI1759" s="45">
        <f>AD1759+AB1759+SUM($AA$1755:AA1759)+$AI$1755-$AH$1755</f>
        <v>31.946246845340383</v>
      </c>
    </row>
    <row r="1760" spans="4:38" x14ac:dyDescent="0.25">
      <c r="E1760" s="28">
        <v>42762.410416666666</v>
      </c>
      <c r="F1760" s="86">
        <f t="shared" si="763"/>
        <v>2864.8006944444423</v>
      </c>
      <c r="G1760" s="10">
        <v>44520</v>
      </c>
      <c r="H1760" s="10">
        <v>36251</v>
      </c>
      <c r="J1760" s="10">
        <v>8</v>
      </c>
      <c r="L1760" s="17">
        <v>1055</v>
      </c>
      <c r="V1760" s="17">
        <f t="shared" si="764"/>
        <v>7.2355352964929162E-2</v>
      </c>
      <c r="W1760" s="17">
        <f t="shared" si="765"/>
        <v>10.20641338461337</v>
      </c>
      <c r="X1760" s="17">
        <f t="shared" si="766"/>
        <v>1.9636468908900487E-2</v>
      </c>
      <c r="AA1760" s="17">
        <f t="shared" si="767"/>
        <v>8.8859902181971442E-2</v>
      </c>
      <c r="AB1760" s="17">
        <f t="shared" si="768"/>
        <v>12.534537637113107</v>
      </c>
      <c r="AC1760" s="17">
        <f t="shared" si="769"/>
        <v>0.71526623402669842</v>
      </c>
    </row>
    <row r="1761" spans="4:35" x14ac:dyDescent="0.25">
      <c r="D1761" s="19" t="s">
        <v>164</v>
      </c>
      <c r="E1761" s="28">
        <v>42828.470833333333</v>
      </c>
      <c r="F1761" s="86">
        <f t="shared" si="763"/>
        <v>2930.8611111111095</v>
      </c>
      <c r="G1761" s="10">
        <v>39180</v>
      </c>
      <c r="H1761" s="10">
        <v>34865</v>
      </c>
      <c r="J1761" s="10">
        <v>26</v>
      </c>
      <c r="L1761" s="17">
        <v>1046</v>
      </c>
      <c r="V1761" s="17">
        <f t="shared" si="764"/>
        <v>6.8995309889902143E-2</v>
      </c>
      <c r="W1761" s="17">
        <f t="shared" si="765"/>
        <v>9.7324472271895281</v>
      </c>
      <c r="X1761" s="17">
        <f t="shared" si="766"/>
        <v>1.8724589156101621E-2</v>
      </c>
      <c r="AA1761" s="17">
        <f t="shared" si="767"/>
        <v>7.7534382374483471E-2</v>
      </c>
      <c r="AB1761" s="17">
        <f t="shared" si="768"/>
        <v>10.936964932203805</v>
      </c>
      <c r="AC1761" s="17">
        <f t="shared" si="769"/>
        <v>0.62410293424602137</v>
      </c>
    </row>
    <row r="1762" spans="4:35" x14ac:dyDescent="0.25">
      <c r="D1762" s="19"/>
      <c r="E1762" s="28">
        <v>42828.626388888886</v>
      </c>
      <c r="F1762" s="86">
        <f t="shared" si="763"/>
        <v>2931.0166666666628</v>
      </c>
      <c r="G1762" s="10">
        <v>3495</v>
      </c>
      <c r="H1762" s="10">
        <v>107</v>
      </c>
      <c r="J1762" s="10">
        <v>55</v>
      </c>
      <c r="L1762" s="17">
        <v>1045</v>
      </c>
      <c r="V1762" s="17">
        <f t="shared" si="764"/>
        <v>2.1154281716885613E-4</v>
      </c>
      <c r="W1762" s="17">
        <f t="shared" si="765"/>
        <v>2.9840134172485488E-2</v>
      </c>
      <c r="X1762" s="17">
        <f t="shared" si="766"/>
        <v>5.7410457996810481E-5</v>
      </c>
      <c r="AA1762" s="17">
        <f t="shared" si="767"/>
        <v>6.9097396822911418E-3</v>
      </c>
      <c r="AB1762" s="17">
        <f t="shared" si="768"/>
        <v>0.9746847563816522</v>
      </c>
      <c r="AC1762" s="17">
        <f t="shared" si="769"/>
        <v>5.5619051555291406E-2</v>
      </c>
    </row>
    <row r="1763" spans="4:35" x14ac:dyDescent="0.25">
      <c r="E1763" s="28">
        <v>42969.540972222225</v>
      </c>
      <c r="F1763" s="86">
        <f t="shared" si="763"/>
        <v>3071.9312500000015</v>
      </c>
      <c r="G1763" s="10">
        <v>11245</v>
      </c>
      <c r="H1763" s="10">
        <v>3682</v>
      </c>
      <c r="J1763" s="10">
        <v>27</v>
      </c>
      <c r="L1763" s="17">
        <v>1040</v>
      </c>
      <c r="V1763" s="17">
        <f t="shared" si="764"/>
        <v>7.2446154713442521E-3</v>
      </c>
      <c r="W1763" s="17">
        <f t="shared" si="765"/>
        <v>1.021922183821627</v>
      </c>
      <c r="X1763" s="17">
        <f t="shared" si="766"/>
        <v>1.9661111532265482E-3</v>
      </c>
      <c r="AA1763" s="17">
        <f t="shared" si="767"/>
        <v>2.212539407258721E-2</v>
      </c>
      <c r="AB1763" s="17">
        <f t="shared" si="768"/>
        <v>3.1209980872010306</v>
      </c>
      <c r="AC1763" s="17">
        <f t="shared" si="769"/>
        <v>0.17809548408288586</v>
      </c>
    </row>
    <row r="1764" spans="4:35" x14ac:dyDescent="0.25">
      <c r="E1764" s="28">
        <v>43055.612500000003</v>
      </c>
      <c r="F1764" s="86">
        <f t="shared" si="763"/>
        <v>3158.0027777777796</v>
      </c>
      <c r="G1764" s="10">
        <v>13177</v>
      </c>
      <c r="H1764" s="10">
        <v>6108</v>
      </c>
      <c r="J1764" s="10">
        <v>38</v>
      </c>
      <c r="L1764" s="17">
        <v>1041</v>
      </c>
      <c r="V1764" s="17">
        <f t="shared" si="764"/>
        <v>1.2029510994815864E-2</v>
      </c>
      <c r="W1764" s="17">
        <f t="shared" si="765"/>
        <v>1.6968773835897561</v>
      </c>
      <c r="X1764" s="17">
        <f t="shared" si="766"/>
        <v>3.2646806208446429E-3</v>
      </c>
      <c r="AA1764" s="17">
        <f t="shared" si="767"/>
        <v>2.5951680808560678E-2</v>
      </c>
      <c r="AB1764" s="17">
        <f t="shared" si="768"/>
        <v>3.6607323646958441</v>
      </c>
      <c r="AC1764" s="17">
        <f t="shared" si="769"/>
        <v>0.20889468188462859</v>
      </c>
    </row>
    <row r="1765" spans="4:35" x14ac:dyDescent="0.25">
      <c r="E1765" s="28">
        <v>43122.492361111108</v>
      </c>
      <c r="G1765" s="10">
        <v>14460.2</v>
      </c>
      <c r="H1765" s="10">
        <v>7903.24</v>
      </c>
      <c r="J1765" s="10">
        <v>85</v>
      </c>
      <c r="L1765" s="17">
        <v>1037</v>
      </c>
      <c r="V1765" s="17">
        <f t="shared" si="764"/>
        <v>1.5505370295335774E-2</v>
      </c>
      <c r="W1765" s="17">
        <f t="shared" si="765"/>
        <v>2.1871805254326908</v>
      </c>
      <c r="X1765" s="17">
        <f t="shared" si="766"/>
        <v>4.2079916585152696E-3</v>
      </c>
      <c r="AA1765" s="17">
        <f t="shared" si="767"/>
        <v>2.8369473221693177E-2</v>
      </c>
      <c r="AB1765" s="17">
        <f t="shared" si="768"/>
        <v>4.0017850696501434</v>
      </c>
      <c r="AC1765" s="17">
        <f t="shared" si="769"/>
        <v>0.22835638768819935</v>
      </c>
    </row>
    <row r="1766" spans="4:35" x14ac:dyDescent="0.25">
      <c r="E1766" s="28"/>
    </row>
    <row r="1769" spans="4:35" ht="14.4" thickBot="1" x14ac:dyDescent="0.3">
      <c r="D1769" s="87" t="s">
        <v>105</v>
      </c>
      <c r="E1769" s="89">
        <f>E1770-1</f>
        <v>39897.611805555556</v>
      </c>
      <c r="F1769" s="86"/>
      <c r="G1769" s="86"/>
      <c r="H1769" s="86"/>
      <c r="I1769" s="86"/>
      <c r="J1769" s="86"/>
      <c r="K1769" s="86"/>
      <c r="L1769" s="86"/>
      <c r="M1769" s="86"/>
      <c r="N1769" s="86"/>
      <c r="O1769" s="90"/>
      <c r="P1769" s="90"/>
      <c r="Q1769" s="90"/>
      <c r="R1769" s="87"/>
      <c r="S1769" s="87"/>
    </row>
    <row r="1770" spans="4:35" ht="15" thickBot="1" x14ac:dyDescent="0.35">
      <c r="D1770" s="87"/>
      <c r="E1770" s="89">
        <v>39898.611805555556</v>
      </c>
      <c r="F1770" s="86">
        <f>E1770-E$1769</f>
        <v>1</v>
      </c>
      <c r="G1770" s="86">
        <v>249</v>
      </c>
      <c r="H1770" s="86">
        <v>6.23</v>
      </c>
      <c r="I1770" s="86"/>
      <c r="J1770" s="86">
        <v>1326</v>
      </c>
      <c r="K1770" s="86"/>
      <c r="L1770" s="79">
        <v>1037</v>
      </c>
      <c r="M1770" s="86"/>
      <c r="N1770" s="114">
        <v>5.95</v>
      </c>
      <c r="O1770" s="95">
        <v>96.51</v>
      </c>
      <c r="P1770" s="94">
        <v>20.54</v>
      </c>
      <c r="Q1770" s="93">
        <f>P1770-(P1770/100*R1770)</f>
        <v>16.635345999999998</v>
      </c>
      <c r="R1770" s="88">
        <v>19.010000000000002</v>
      </c>
      <c r="S1770" s="85">
        <f>R1770*P1770/100</f>
        <v>3.9046539999999998</v>
      </c>
      <c r="T1770" s="40">
        <f>Q1770/$A$18+S1770</f>
        <v>10.836048166666666</v>
      </c>
      <c r="U1770" s="40">
        <f>$A$16-T1770</f>
        <v>106.16395183333333</v>
      </c>
      <c r="V1770" s="43">
        <f t="shared" ref="V1770:V1818" si="776">($A$15*L1770/1000/$A$13*H1770)/$Q$1770</f>
        <v>1.2639185612867167E-5</v>
      </c>
      <c r="W1770" s="43">
        <f t="shared" ref="W1770:W1818" si="777">($U$1770*L1770/1000/$A$13*H1770)/$Q$1770</f>
        <v>1.7891011901559855E-3</v>
      </c>
      <c r="X1770" s="43">
        <f t="shared" ref="X1770:X1818" si="778">($A$46*$S$1770*H1770*L1770/1000000)/$Q$1770</f>
        <v>3.3170937530114401E-6</v>
      </c>
      <c r="Y1770" s="22">
        <f>X1770+W1770+SUM($V$1770:V1770)</f>
        <v>1.8050574695218642E-3</v>
      </c>
      <c r="Z1770" s="22"/>
      <c r="AA1770" s="22">
        <f t="shared" ref="AA1770:AA1818" si="779">($A$15*L1770/1000/$A$13*G1770)/$Q$1770</f>
        <v>5.0516167216756408E-4</v>
      </c>
      <c r="AB1770" s="44">
        <f t="shared" ref="AB1770:AB1818" si="780">($U$1770*L1770/1000/$A$13*G1770)/$Q$1770</f>
        <v>7.1506612576057837E-2</v>
      </c>
      <c r="AC1770" s="44">
        <f t="shared" ref="AC1770:AC1818" si="781">($A$14*$S$1770/1000*G1770/1000000*L1770/1000*1000000)/$Q$1770</f>
        <v>3.9322236576507675E-3</v>
      </c>
      <c r="AD1770" s="44">
        <f t="shared" ref="AD1770:AD1812" si="782">($A$14*((L1770/1000)*G1770/10^6)*(1+($A$28/(10^-N1770))+(($A$28*$A$29)/(10^-N1770)^2))*1000000)*$S$1770/1000/$Q$1770</f>
        <v>4.9817084349235005E-3</v>
      </c>
      <c r="AE1770" s="44">
        <f t="shared" ref="AE1770:AE1809" si="783">AD1770/(1+($A$28/(10^-N1770))+(($A$28*$A$29)/(10^-N1770)^2))*1</f>
        <v>3.9322236576507684E-3</v>
      </c>
      <c r="AF1770" s="44">
        <f t="shared" ref="AF1770:AF1809" si="784">AD1770/(1+($A$28/(10^-N1770))+(($A$28*$A$29)/(10^-N1770)^2))*($A$28/(10^-N1770))</f>
        <v>1.0494595567131805E-3</v>
      </c>
      <c r="AG1770" s="44">
        <f t="shared" ref="AG1770:AG1809" si="785">AD1770/(1+($A$28/(10^-N1770))+(($A$28*$A$29)/(10^-N1770)^2))*(($A$28*$A$29)/(10^-N1770)^2)</f>
        <v>2.5220559551408079E-8</v>
      </c>
      <c r="AH1770" s="45">
        <f>AD1770+AB1770+SUM($AA$1770:AA1770)</f>
        <v>7.6993482683148901E-2</v>
      </c>
      <c r="AI1770" s="45">
        <f>AD1770+AB1770+SUM($AA$1770:AA1770)</f>
        <v>7.6993482683148901E-2</v>
      </c>
    </row>
    <row r="1771" spans="4:35" ht="14.4" x14ac:dyDescent="0.3">
      <c r="D1771" s="87"/>
      <c r="E1771" s="89">
        <v>39904.586111111108</v>
      </c>
      <c r="F1771" s="86">
        <f t="shared" ref="F1771:F1817" si="786">E1771-E$1769</f>
        <v>6.9743055555518367</v>
      </c>
      <c r="G1771" s="86">
        <v>3470</v>
      </c>
      <c r="H1771" s="86">
        <v>0</v>
      </c>
      <c r="I1771" s="86"/>
      <c r="J1771" s="86">
        <v>1396</v>
      </c>
      <c r="K1771" s="86"/>
      <c r="L1771" s="79">
        <v>1037</v>
      </c>
      <c r="M1771" s="86"/>
      <c r="N1771" s="114">
        <v>5.95</v>
      </c>
      <c r="O1771" s="90"/>
      <c r="P1771" s="90"/>
      <c r="Q1771" s="90"/>
      <c r="R1771" s="88"/>
      <c r="S1771" s="87"/>
      <c r="V1771" s="43">
        <f t="shared" si="776"/>
        <v>0</v>
      </c>
      <c r="W1771" s="43">
        <f t="shared" si="777"/>
        <v>0</v>
      </c>
      <c r="X1771" s="43">
        <f t="shared" si="778"/>
        <v>0</v>
      </c>
      <c r="Y1771" s="22">
        <f>X1771+W1771+SUM($V$1770:V1771)</f>
        <v>1.2639185612867167E-5</v>
      </c>
      <c r="Z1771" s="22"/>
      <c r="AA1771" s="22">
        <f t="shared" si="779"/>
        <v>7.0398032225760937E-3</v>
      </c>
      <c r="AB1771" s="44">
        <f t="shared" si="780"/>
        <v>0.99649777365028391</v>
      </c>
      <c r="AC1771" s="44">
        <f t="shared" si="781"/>
        <v>5.4798458200996651E-2</v>
      </c>
      <c r="AD1771" s="44">
        <f t="shared" si="782"/>
        <v>6.9423808309978102E-2</v>
      </c>
      <c r="AE1771" s="44">
        <f t="shared" si="783"/>
        <v>5.4798458200996651E-2</v>
      </c>
      <c r="AF1771" s="44">
        <f t="shared" si="784"/>
        <v>1.4624998641745927E-2</v>
      </c>
      <c r="AG1771" s="44">
        <f t="shared" si="785"/>
        <v>3.5146723551560657E-7</v>
      </c>
      <c r="AH1771" s="45">
        <f>AD1771+AB1771+SUM($AA$1770:AA1771)</f>
        <v>1.0734665468550058</v>
      </c>
      <c r="AI1771" s="45">
        <f>AD1771+AB1771+SUM($AA$1770:AA1771)</f>
        <v>1.0734665468550058</v>
      </c>
    </row>
    <row r="1772" spans="4:35" ht="14.4" x14ac:dyDescent="0.3">
      <c r="D1772" s="87"/>
      <c r="E1772" s="89">
        <v>39910.448611111111</v>
      </c>
      <c r="F1772" s="86">
        <f t="shared" si="786"/>
        <v>12.836805555554747</v>
      </c>
      <c r="G1772" s="86">
        <v>4610</v>
      </c>
      <c r="H1772" s="86">
        <v>162</v>
      </c>
      <c r="I1772" s="86"/>
      <c r="J1772" s="87">
        <v>1458</v>
      </c>
      <c r="K1772" s="87"/>
      <c r="L1772" s="79">
        <v>1037</v>
      </c>
      <c r="M1772" s="87"/>
      <c r="N1772" s="114">
        <v>5.95</v>
      </c>
      <c r="O1772" s="90"/>
      <c r="P1772" s="90"/>
      <c r="Q1772" s="90"/>
      <c r="R1772" s="87"/>
      <c r="S1772" s="87"/>
      <c r="V1772" s="43">
        <f t="shared" si="776"/>
        <v>3.2865940116925854E-4</v>
      </c>
      <c r="W1772" s="43">
        <f t="shared" si="777"/>
        <v>4.6522374447073779E-2</v>
      </c>
      <c r="X1772" s="43">
        <f t="shared" si="778"/>
        <v>8.6255086354390564E-5</v>
      </c>
      <c r="Y1772" s="22">
        <f>X1772+W1772+SUM($V$1770:V1772)</f>
        <v>4.6949928120210295E-2</v>
      </c>
      <c r="Z1772" s="22"/>
      <c r="AA1772" s="22">
        <f t="shared" si="779"/>
        <v>9.3525916011745792E-3</v>
      </c>
      <c r="AB1772" s="44">
        <f t="shared" si="780"/>
        <v>1.3238774456852476</v>
      </c>
      <c r="AC1772" s="44">
        <f t="shared" si="781"/>
        <v>7.2801409886626672E-2</v>
      </c>
      <c r="AD1772" s="44">
        <f t="shared" si="782"/>
        <v>9.223163006023026E-2</v>
      </c>
      <c r="AE1772" s="44">
        <f t="shared" si="783"/>
        <v>7.2801409886626672E-2</v>
      </c>
      <c r="AF1772" s="44">
        <f t="shared" si="784"/>
        <v>1.9429753238746031E-2</v>
      </c>
      <c r="AG1772" s="44">
        <f t="shared" si="785"/>
        <v>4.6693485755819773E-7</v>
      </c>
      <c r="AH1772" s="45">
        <f>AD1772+AB1772+SUM($AA$1770:AA1772)</f>
        <v>1.4330066322413959</v>
      </c>
      <c r="AI1772" s="45">
        <f>AD1772+AB1772+SUM($AA$1770:AA1772)</f>
        <v>1.4330066322413959</v>
      </c>
    </row>
    <row r="1773" spans="4:35" ht="14.4" x14ac:dyDescent="0.3">
      <c r="D1773" s="87"/>
      <c r="E1773" s="89">
        <v>39914.589583333334</v>
      </c>
      <c r="F1773" s="86">
        <f t="shared" si="786"/>
        <v>16.977777777778101</v>
      </c>
      <c r="G1773" s="86">
        <v>5259</v>
      </c>
      <c r="H1773" s="86">
        <v>234</v>
      </c>
      <c r="I1773" s="86"/>
      <c r="J1773" s="86">
        <v>1678</v>
      </c>
      <c r="K1773" s="86"/>
      <c r="L1773" s="79">
        <v>1037</v>
      </c>
      <c r="M1773" s="86"/>
      <c r="N1773" s="114">
        <v>5.95</v>
      </c>
      <c r="O1773" s="90"/>
      <c r="P1773" s="90"/>
      <c r="Q1773" s="90"/>
      <c r="R1773" s="87"/>
      <c r="S1773" s="87"/>
      <c r="V1773" s="43">
        <f t="shared" si="776"/>
        <v>4.7473024613337342E-4</v>
      </c>
      <c r="W1773" s="43">
        <f t="shared" si="777"/>
        <v>6.7198985312439896E-2</v>
      </c>
      <c r="X1773" s="43">
        <f t="shared" si="778"/>
        <v>1.2459068028967526E-4</v>
      </c>
      <c r="Y1773" s="22">
        <f>X1773+W1773+SUM($V$1770:V1773)</f>
        <v>6.8139604825645073E-2</v>
      </c>
      <c r="Z1773" s="22"/>
      <c r="AA1773" s="22">
        <f t="shared" si="779"/>
        <v>1.0669257967587227E-2</v>
      </c>
      <c r="AB1773" s="44">
        <f t="shared" si="780"/>
        <v>1.5102541186244505</v>
      </c>
      <c r="AC1773" s="44">
        <f t="shared" si="781"/>
        <v>8.3050458697130083E-2</v>
      </c>
      <c r="AD1773" s="44">
        <f t="shared" si="782"/>
        <v>0.10521608296892646</v>
      </c>
      <c r="AE1773" s="44">
        <f t="shared" si="783"/>
        <v>8.305045869713007E-2</v>
      </c>
      <c r="AF1773" s="44">
        <f t="shared" si="784"/>
        <v>2.2165091601424155E-2</v>
      </c>
      <c r="AG1773" s="44">
        <f t="shared" si="785"/>
        <v>5.3267037221226931E-7</v>
      </c>
      <c r="AH1773" s="45">
        <f>AD1773+AB1773+SUM($AA$1770:AA1773)</f>
        <v>1.6430370160568823</v>
      </c>
      <c r="AI1773" s="45">
        <f>AD1773+AB1773+SUM($AA$1770:AA1773)</f>
        <v>1.6430370160568823</v>
      </c>
    </row>
    <row r="1774" spans="4:35" ht="14.4" x14ac:dyDescent="0.3">
      <c r="D1774" s="121">
        <f>(F1775-F1774)/Y1775*0.2+F1774</f>
        <v>33.389493585730527</v>
      </c>
      <c r="E1774" s="89">
        <v>39921.717361111114</v>
      </c>
      <c r="F1774" s="86">
        <f t="shared" si="786"/>
        <v>24.105555555557657</v>
      </c>
      <c r="G1774" s="86">
        <v>6517</v>
      </c>
      <c r="H1774" s="86">
        <v>386</v>
      </c>
      <c r="I1774" s="86"/>
      <c r="J1774" s="86">
        <v>1878</v>
      </c>
      <c r="K1774" s="86"/>
      <c r="L1774" s="79">
        <v>1037</v>
      </c>
      <c r="M1774" s="86"/>
      <c r="N1774" s="114">
        <v>5.95</v>
      </c>
      <c r="O1774" s="90"/>
      <c r="P1774" s="90"/>
      <c r="Q1774" s="90"/>
      <c r="R1774" s="87"/>
      <c r="S1774" s="87"/>
      <c r="V1774" s="43">
        <f t="shared" si="776"/>
        <v>7.8310202994650495E-4</v>
      </c>
      <c r="W1774" s="43">
        <f t="shared" si="777"/>
        <v>0.11084960825043505</v>
      </c>
      <c r="X1774" s="43">
        <f t="shared" si="778"/>
        <v>2.0552137859749853E-4</v>
      </c>
      <c r="Y1774" s="22">
        <f>X1774+W1774+SUM($V$1770:V1774)</f>
        <v>0.11265426049189456</v>
      </c>
      <c r="Z1774" s="22"/>
      <c r="AA1774" s="22">
        <f t="shared" si="779"/>
        <v>1.3221440230988011E-2</v>
      </c>
      <c r="AB1774" s="44">
        <f t="shared" si="780"/>
        <v>1.8715204584665419</v>
      </c>
      <c r="AC1774" s="44">
        <f t="shared" si="781"/>
        <v>0.10291687380285164</v>
      </c>
      <c r="AD1774" s="44">
        <f t="shared" si="782"/>
        <v>0.13038471433894161</v>
      </c>
      <c r="AE1774" s="44">
        <f t="shared" si="783"/>
        <v>0.10291687380285167</v>
      </c>
      <c r="AF1774" s="44">
        <f t="shared" si="784"/>
        <v>2.7467180446183931E-2</v>
      </c>
      <c r="AG1774" s="44">
        <f t="shared" si="785"/>
        <v>6.6008990601014656E-7</v>
      </c>
      <c r="AH1774" s="45">
        <f>AD1774+AB1774+SUM($AA$1770:AA1774)</f>
        <v>2.0426934274999771</v>
      </c>
      <c r="AI1774" s="45">
        <f>AD1774+AB1774+SUM($AA$1770:AA1774)</f>
        <v>2.0426934274999771</v>
      </c>
    </row>
    <row r="1775" spans="4:35" ht="14.4" x14ac:dyDescent="0.3">
      <c r="D1775" s="87"/>
      <c r="E1775" s="89">
        <v>39941.535416666666</v>
      </c>
      <c r="F1775" s="86">
        <f t="shared" si="786"/>
        <v>43.923611111109494</v>
      </c>
      <c r="G1775" s="86">
        <v>9837</v>
      </c>
      <c r="H1775" s="86">
        <v>1468</v>
      </c>
      <c r="I1775" s="86"/>
      <c r="J1775" s="86">
        <v>331</v>
      </c>
      <c r="K1775" s="86"/>
      <c r="L1775" s="79">
        <v>1037</v>
      </c>
      <c r="M1775" s="86"/>
      <c r="N1775" s="114">
        <v>5.95</v>
      </c>
      <c r="O1775" s="90"/>
      <c r="P1775" s="90"/>
      <c r="Q1775" s="90"/>
      <c r="R1775" s="87"/>
      <c r="S1775" s="87"/>
      <c r="V1775" s="43">
        <f t="shared" si="776"/>
        <v>2.978222227879454E-3</v>
      </c>
      <c r="W1775" s="43">
        <f t="shared" si="777"/>
        <v>0.42157312153274262</v>
      </c>
      <c r="X1775" s="43">
        <f t="shared" si="778"/>
        <v>7.8162016523608243E-4</v>
      </c>
      <c r="Y1775" s="22">
        <f>X1775+W1775+SUM($V$1770:V1775)</f>
        <v>0.42693209478872018</v>
      </c>
      <c r="Z1775" s="22"/>
      <c r="AA1775" s="22">
        <f t="shared" si="779"/>
        <v>1.99569291932222E-2</v>
      </c>
      <c r="AB1775" s="44">
        <f t="shared" si="780"/>
        <v>2.8249419594806464</v>
      </c>
      <c r="AC1775" s="44">
        <f t="shared" si="781"/>
        <v>0.15534652257152856</v>
      </c>
      <c r="AD1775" s="44">
        <f t="shared" si="782"/>
        <v>0.1968074934712549</v>
      </c>
      <c r="AE1775" s="44">
        <f t="shared" si="783"/>
        <v>0.15534652257152853</v>
      </c>
      <c r="AF1775" s="44">
        <f t="shared" si="784"/>
        <v>4.1459974535692994E-2</v>
      </c>
      <c r="AG1775" s="44">
        <f t="shared" si="785"/>
        <v>9.9636403336225394E-7</v>
      </c>
      <c r="AH1775" s="45">
        <f>AD1775+AB1775+SUM($AA$1770:AA1775)</f>
        <v>3.0824946368396167</v>
      </c>
      <c r="AI1775" s="45">
        <f>AD1775+AB1775+SUM($AA$1770:AA1775)</f>
        <v>3.0824946368396167</v>
      </c>
    </row>
    <row r="1776" spans="4:35" ht="14.4" x14ac:dyDescent="0.3">
      <c r="D1776" s="87"/>
      <c r="E1776" s="89">
        <v>39960.481944444444</v>
      </c>
      <c r="F1776" s="86">
        <f t="shared" si="786"/>
        <v>62.870138888887595</v>
      </c>
      <c r="G1776" s="86">
        <v>11312.5</v>
      </c>
      <c r="H1776" s="86">
        <v>2901.58</v>
      </c>
      <c r="I1776" s="86"/>
      <c r="J1776" s="86">
        <v>692</v>
      </c>
      <c r="K1776" s="86"/>
      <c r="L1776" s="79">
        <v>1037</v>
      </c>
      <c r="M1776" s="86"/>
      <c r="N1776" s="114">
        <v>5.95</v>
      </c>
      <c r="O1776" s="90"/>
      <c r="P1776" s="90"/>
      <c r="Q1776" s="90"/>
      <c r="R1776" s="87"/>
      <c r="S1776" s="87"/>
      <c r="V1776" s="43">
        <f t="shared" si="776"/>
        <v>5.8866144768191181E-3</v>
      </c>
      <c r="W1776" s="43">
        <f t="shared" si="777"/>
        <v>0.83326167437123655</v>
      </c>
      <c r="X1776" s="43">
        <f t="shared" si="778"/>
        <v>1.5449137868158802E-3</v>
      </c>
      <c r="Y1776" s="22">
        <f>X1776+W1776+SUM($V$1770:V1776)</f>
        <v>0.84527055572561305</v>
      </c>
      <c r="Z1776" s="22"/>
      <c r="AA1776" s="22">
        <f t="shared" si="779"/>
        <v>2.295036713411875E-2</v>
      </c>
      <c r="AB1776" s="44">
        <f t="shared" si="780"/>
        <v>3.2486688946451983</v>
      </c>
      <c r="AC1776" s="44">
        <f t="shared" si="781"/>
        <v>0.1786477113541137</v>
      </c>
      <c r="AD1776" s="44">
        <f t="shared" si="782"/>
        <v>0.22632761714888394</v>
      </c>
      <c r="AE1776" s="44">
        <f t="shared" si="783"/>
        <v>0.17864771135411373</v>
      </c>
      <c r="AF1776" s="44">
        <f t="shared" si="784"/>
        <v>4.7678759981196202E-2</v>
      </c>
      <c r="AG1776" s="44">
        <f t="shared" si="785"/>
        <v>1.1458135739972044E-6</v>
      </c>
      <c r="AH1776" s="45">
        <f>AD1776+AB1776+SUM($AA$1770:AA1776)</f>
        <v>3.5586920628159167</v>
      </c>
      <c r="AI1776" s="45">
        <f>AD1776+AB1776+SUM($AA$1770:AA1776)</f>
        <v>3.5586920628159167</v>
      </c>
    </row>
    <row r="1777" spans="4:35" ht="14.4" x14ac:dyDescent="0.3">
      <c r="D1777" s="87"/>
      <c r="E1777" s="89">
        <v>39974.583333333336</v>
      </c>
      <c r="F1777" s="86">
        <f t="shared" si="786"/>
        <v>76.971527777779556</v>
      </c>
      <c r="G1777" s="86">
        <v>12250.4</v>
      </c>
      <c r="H1777" s="86">
        <v>4325.01</v>
      </c>
      <c r="I1777" s="86"/>
      <c r="J1777" s="86">
        <v>900</v>
      </c>
      <c r="K1777" s="86"/>
      <c r="L1777" s="79">
        <v>1037</v>
      </c>
      <c r="M1777" s="86"/>
      <c r="N1777" s="114">
        <v>5.95</v>
      </c>
      <c r="O1777" s="90"/>
      <c r="P1777" s="90"/>
      <c r="Q1777" s="90"/>
      <c r="R1777" s="87"/>
      <c r="S1777" s="87"/>
      <c r="V1777" s="43">
        <f t="shared" si="776"/>
        <v>8.7744147941423139E-3</v>
      </c>
      <c r="W1777" s="43">
        <f t="shared" si="777"/>
        <v>1.2420353994280158</v>
      </c>
      <c r="X1777" s="43">
        <f t="shared" si="778"/>
        <v>2.3028031545284126E-3</v>
      </c>
      <c r="Y1777" s="22">
        <f>X1777+W1777+SUM($V$1770:V1777)</f>
        <v>1.2635765849442471</v>
      </c>
      <c r="Z1777" s="22"/>
      <c r="AA1777" s="22">
        <f t="shared" si="779"/>
        <v>2.4853142765949906E-2</v>
      </c>
      <c r="AB1777" s="44">
        <f t="shared" si="780"/>
        <v>3.5180104686816822</v>
      </c>
      <c r="AC1777" s="44">
        <f t="shared" si="781"/>
        <v>0.19345908713126492</v>
      </c>
      <c r="AD1777" s="44">
        <f t="shared" si="782"/>
        <v>0.2450920522537624</v>
      </c>
      <c r="AE1777" s="44">
        <f t="shared" si="783"/>
        <v>0.19345908713126492</v>
      </c>
      <c r="AF1777" s="44">
        <f t="shared" si="784"/>
        <v>5.1631724311482503E-2</v>
      </c>
      <c r="AG1777" s="44">
        <f t="shared" si="785"/>
        <v>1.2408110149741747E-6</v>
      </c>
      <c r="AH1777" s="45">
        <f>AD1777+AB1777+SUM($AA$1770:AA1777)</f>
        <v>3.8716512147232289</v>
      </c>
      <c r="AI1777" s="45">
        <f>AD1777+AB1777+SUM($AA$1770:AA1777)</f>
        <v>3.8716512147232289</v>
      </c>
    </row>
    <row r="1778" spans="4:35" ht="14.4" x14ac:dyDescent="0.3">
      <c r="D1778" s="87"/>
      <c r="E1778" s="89">
        <v>39993.607638888891</v>
      </c>
      <c r="F1778" s="86">
        <f t="shared" si="786"/>
        <v>95.995833333334303</v>
      </c>
      <c r="G1778" s="86">
        <v>14264</v>
      </c>
      <c r="H1778" s="86">
        <v>6680.1</v>
      </c>
      <c r="I1778" s="86"/>
      <c r="J1778" s="86">
        <v>1336</v>
      </c>
      <c r="K1778" s="86"/>
      <c r="L1778" s="79">
        <v>1037</v>
      </c>
      <c r="M1778" s="86"/>
      <c r="N1778" s="114">
        <v>5.95</v>
      </c>
      <c r="O1778" s="90"/>
      <c r="P1778" s="90"/>
      <c r="Q1778" s="90"/>
      <c r="R1778" s="87"/>
      <c r="S1778" s="87"/>
      <c r="V1778" s="43">
        <f t="shared" si="776"/>
        <v>1.3552331270066446E-2</v>
      </c>
      <c r="W1778" s="43">
        <f t="shared" si="777"/>
        <v>1.9183587255796146</v>
      </c>
      <c r="X1778" s="43">
        <f t="shared" si="778"/>
        <v>3.556744458987435E-3</v>
      </c>
      <c r="Y1778" s="22">
        <f>X1778+W1778+SUM($V$1770:V1778)</f>
        <v>1.9547061836703714</v>
      </c>
      <c r="Z1778" s="22"/>
      <c r="AA1778" s="22">
        <f t="shared" si="779"/>
        <v>2.8938257396779653E-2</v>
      </c>
      <c r="AB1778" s="44">
        <f t="shared" si="780"/>
        <v>4.0962663525497547</v>
      </c>
      <c r="AC1778" s="44">
        <f t="shared" si="781"/>
        <v>0.2252579849507251</v>
      </c>
      <c r="AD1778" s="44">
        <f t="shared" si="782"/>
        <v>0.28537786793473419</v>
      </c>
      <c r="AE1778" s="44">
        <f t="shared" si="783"/>
        <v>0.22525798495072513</v>
      </c>
      <c r="AF1778" s="44">
        <f t="shared" si="784"/>
        <v>6.0118438220710058E-2</v>
      </c>
      <c r="AG1778" s="44">
        <f t="shared" si="785"/>
        <v>1.4447632989609832E-6</v>
      </c>
      <c r="AH1778" s="45">
        <f>AD1778+AB1778+SUM($AA$1770:AA1778)</f>
        <v>4.519131171669053</v>
      </c>
      <c r="AI1778" s="45">
        <f>AD1778+AB1778+SUM($AA$1770:AA1778)</f>
        <v>4.519131171669053</v>
      </c>
    </row>
    <row r="1779" spans="4:35" ht="14.4" x14ac:dyDescent="0.3">
      <c r="D1779" s="87"/>
      <c r="E1779" s="89">
        <v>40010.395833333336</v>
      </c>
      <c r="F1779" s="86">
        <f t="shared" si="786"/>
        <v>112.78402777777956</v>
      </c>
      <c r="G1779" s="86">
        <v>14763.3</v>
      </c>
      <c r="H1779" s="86">
        <v>7421.99</v>
      </c>
      <c r="I1779" s="86"/>
      <c r="J1779" s="86">
        <v>258</v>
      </c>
      <c r="K1779" s="86"/>
      <c r="L1779" s="79">
        <v>1037</v>
      </c>
      <c r="M1779" s="86"/>
      <c r="N1779" s="114">
        <v>5.95</v>
      </c>
      <c r="O1779" s="90"/>
      <c r="P1779" s="90"/>
      <c r="Q1779" s="90"/>
      <c r="R1779" s="87"/>
      <c r="S1779" s="87"/>
      <c r="V1779" s="43">
        <f t="shared" si="776"/>
        <v>1.5057449314100156E-2</v>
      </c>
      <c r="W1779" s="43">
        <f t="shared" si="777"/>
        <v>2.1314110982866485</v>
      </c>
      <c r="X1779" s="43">
        <f t="shared" si="778"/>
        <v>3.9517554837742181E-3</v>
      </c>
      <c r="Y1779" s="22">
        <f>X1779+W1779+SUM($V$1770:V1779)</f>
        <v>2.1832110167162919</v>
      </c>
      <c r="Z1779" s="22"/>
      <c r="AA1779" s="22">
        <f t="shared" si="779"/>
        <v>2.9951218131371075E-2</v>
      </c>
      <c r="AB1779" s="44">
        <f t="shared" si="780"/>
        <v>4.2396529053980512</v>
      </c>
      <c r="AC1779" s="44">
        <f t="shared" si="781"/>
        <v>0.23314296194777342</v>
      </c>
      <c r="AD1779" s="44">
        <f t="shared" si="782"/>
        <v>0.29536729372412096</v>
      </c>
      <c r="AE1779" s="44">
        <f t="shared" si="783"/>
        <v>0.23314296194777345</v>
      </c>
      <c r="AF1779" s="44">
        <f t="shared" si="784"/>
        <v>6.2222836440255808E-2</v>
      </c>
      <c r="AG1779" s="44">
        <f t="shared" si="785"/>
        <v>1.4953360916678832E-6</v>
      </c>
      <c r="AH1779" s="45">
        <f>AD1779+AB1779+SUM($AA$1770:AA1779)</f>
        <v>4.7024583684381076</v>
      </c>
      <c r="AI1779" s="45">
        <f>AD1779+AB1779+SUM($AA$1770:AA1779)</f>
        <v>4.7024583684381076</v>
      </c>
    </row>
    <row r="1780" spans="4:35" ht="14.4" x14ac:dyDescent="0.3">
      <c r="D1780" s="87"/>
      <c r="E1780" s="89">
        <v>40021.518055555556</v>
      </c>
      <c r="F1780" s="86">
        <f t="shared" si="786"/>
        <v>123.90625</v>
      </c>
      <c r="G1780" s="86">
        <v>15393.9</v>
      </c>
      <c r="H1780" s="86">
        <v>7952.29</v>
      </c>
      <c r="I1780" s="86"/>
      <c r="J1780" s="86">
        <v>283</v>
      </c>
      <c r="K1780" s="86"/>
      <c r="L1780" s="79">
        <v>1037</v>
      </c>
      <c r="M1780" s="86"/>
      <c r="N1780" s="114">
        <v>5.95</v>
      </c>
      <c r="O1780" s="90"/>
      <c r="P1780" s="90"/>
      <c r="Q1780" s="90"/>
      <c r="R1780" s="87"/>
      <c r="S1780" s="87"/>
      <c r="V1780" s="43">
        <f t="shared" si="776"/>
        <v>1.6133301662495571E-2</v>
      </c>
      <c r="W1780" s="43">
        <f t="shared" si="777"/>
        <v>2.2837000808130883</v>
      </c>
      <c r="X1780" s="43">
        <f t="shared" si="778"/>
        <v>4.2341077818836828E-3</v>
      </c>
      <c r="Y1780" s="22">
        <f>X1780+W1780+SUM($V$1770:V1780)</f>
        <v>2.3519156532033372</v>
      </c>
      <c r="Z1780" s="22"/>
      <c r="AA1780" s="22">
        <f t="shared" si="779"/>
        <v>3.1230555281848451E-2</v>
      </c>
      <c r="AB1780" s="44">
        <f t="shared" si="780"/>
        <v>4.4207455555605488</v>
      </c>
      <c r="AC1780" s="44">
        <f t="shared" si="781"/>
        <v>0.2431014368012456</v>
      </c>
      <c r="AD1780" s="44">
        <f t="shared" si="782"/>
        <v>0.30798362038702359</v>
      </c>
      <c r="AE1780" s="44">
        <f t="shared" si="783"/>
        <v>0.24310143680124563</v>
      </c>
      <c r="AF1780" s="44">
        <f t="shared" si="784"/>
        <v>6.4880624377859547E-2</v>
      </c>
      <c r="AG1780" s="44">
        <f t="shared" si="785"/>
        <v>1.5592079183872323E-6</v>
      </c>
      <c r="AH1780" s="45">
        <f>AD1780+AB1780+SUM($AA$1770:AA1780)</f>
        <v>4.9273979005453556</v>
      </c>
      <c r="AI1780" s="45">
        <f>AD1780+AB1780+SUM($AA$1770:AA1780)</f>
        <v>4.9273979005453556</v>
      </c>
    </row>
    <row r="1781" spans="4:35" ht="14.4" x14ac:dyDescent="0.3">
      <c r="D1781" s="87"/>
      <c r="E1781" s="89">
        <v>40035.613194444442</v>
      </c>
      <c r="F1781" s="86">
        <f t="shared" si="786"/>
        <v>138.00138888888614</v>
      </c>
      <c r="G1781" s="86">
        <v>15387.7</v>
      </c>
      <c r="H1781" s="86">
        <v>8144.84</v>
      </c>
      <c r="I1781" s="86"/>
      <c r="J1781" s="86">
        <v>482</v>
      </c>
      <c r="K1781" s="86"/>
      <c r="L1781" s="79">
        <v>1037</v>
      </c>
      <c r="M1781" s="86"/>
      <c r="N1781" s="114">
        <v>5.95</v>
      </c>
      <c r="O1781" s="90"/>
      <c r="P1781" s="90"/>
      <c r="Q1781" s="90"/>
      <c r="R1781" s="87"/>
      <c r="S1781" s="87"/>
      <c r="V1781" s="43">
        <f t="shared" si="776"/>
        <v>1.6523939734687802E-2</v>
      </c>
      <c r="W1781" s="43">
        <f t="shared" si="777"/>
        <v>2.3389956561203973</v>
      </c>
      <c r="X1781" s="43">
        <f t="shared" si="778"/>
        <v>4.3366288737203369E-3</v>
      </c>
      <c r="Y1781" s="22">
        <f>X1781+W1781+SUM($V$1770:V1781)</f>
        <v>2.4238376893371707</v>
      </c>
      <c r="Z1781" s="22"/>
      <c r="AA1781" s="22">
        <f t="shared" si="779"/>
        <v>3.1217976959087654E-2</v>
      </c>
      <c r="AB1781" s="44">
        <f t="shared" si="780"/>
        <v>4.418965069624921</v>
      </c>
      <c r="AC1781" s="44">
        <f t="shared" si="781"/>
        <v>0.24300352601137637</v>
      </c>
      <c r="AD1781" s="44">
        <f t="shared" si="782"/>
        <v>0.30785957784768009</v>
      </c>
      <c r="AE1781" s="44">
        <f t="shared" si="783"/>
        <v>0.2430035260113764</v>
      </c>
      <c r="AF1781" s="44">
        <f t="shared" si="784"/>
        <v>6.4854493256367093E-2</v>
      </c>
      <c r="AG1781" s="44">
        <f t="shared" si="785"/>
        <v>1.5585799365831407E-6</v>
      </c>
      <c r="AH1781" s="45">
        <f>AD1781+AB1781+SUM($AA$1770:AA1781)</f>
        <v>4.9567113490294723</v>
      </c>
      <c r="AI1781" s="45">
        <f>AD1781+AB1781+SUM($AA$1770:AA1781)</f>
        <v>4.9567113490294723</v>
      </c>
    </row>
    <row r="1782" spans="4:35" ht="14.4" x14ac:dyDescent="0.3">
      <c r="D1782" s="87"/>
      <c r="E1782" s="89">
        <v>40049.59097222222</v>
      </c>
      <c r="F1782" s="86">
        <f t="shared" si="786"/>
        <v>151.97916666666424</v>
      </c>
      <c r="G1782" s="86">
        <v>15890</v>
      </c>
      <c r="H1782" s="86">
        <v>8935</v>
      </c>
      <c r="I1782" s="86"/>
      <c r="J1782" s="86">
        <v>764</v>
      </c>
      <c r="K1782" s="86"/>
      <c r="L1782" s="79">
        <v>1037</v>
      </c>
      <c r="M1782" s="86"/>
      <c r="N1782" s="114">
        <v>5.95</v>
      </c>
      <c r="O1782" s="90"/>
      <c r="P1782" s="90"/>
      <c r="Q1782" s="90"/>
      <c r="R1782" s="87"/>
      <c r="S1782" s="87"/>
      <c r="V1782" s="43">
        <f t="shared" si="776"/>
        <v>1.8126986107699538E-2</v>
      </c>
      <c r="W1782" s="43">
        <f t="shared" si="777"/>
        <v>2.5659099733617543</v>
      </c>
      <c r="X1782" s="43">
        <f t="shared" si="778"/>
        <v>4.7573407196079007E-3</v>
      </c>
      <c r="Y1782" s="22">
        <f>X1782+W1782+SUM($V$1770:V1782)</f>
        <v>2.6692997045321145</v>
      </c>
      <c r="Z1782" s="22"/>
      <c r="AA1782" s="22">
        <f t="shared" si="779"/>
        <v>3.2237023978885913E-2</v>
      </c>
      <c r="AB1782" s="44">
        <f t="shared" si="780"/>
        <v>4.5632131479259401</v>
      </c>
      <c r="AC1782" s="44">
        <f t="shared" si="781"/>
        <v>0.25093587919707105</v>
      </c>
      <c r="AD1782" s="44">
        <f t="shared" si="782"/>
        <v>0.31790902422062023</v>
      </c>
      <c r="AE1782" s="44">
        <f t="shared" si="783"/>
        <v>0.25093587919707117</v>
      </c>
      <c r="AF1782" s="44">
        <f t="shared" si="784"/>
        <v>6.6971535566957591E-2</v>
      </c>
      <c r="AG1782" s="44">
        <f t="shared" si="785"/>
        <v>1.6094565914533111E-6</v>
      </c>
      <c r="AH1782" s="45">
        <f>AD1782+AB1782+SUM($AA$1770:AA1782)</f>
        <v>5.1432458976823172</v>
      </c>
      <c r="AI1782" s="45">
        <f>AD1782+AB1782+SUM($AA$1770:AA1782)</f>
        <v>5.1432458976823172</v>
      </c>
    </row>
    <row r="1783" spans="4:35" ht="14.4" x14ac:dyDescent="0.3">
      <c r="D1783" s="87"/>
      <c r="E1783" s="89">
        <v>40063.515972222223</v>
      </c>
      <c r="F1783" s="86">
        <f t="shared" si="786"/>
        <v>165.90416666666715</v>
      </c>
      <c r="G1783" s="86">
        <v>16432.099999999999</v>
      </c>
      <c r="H1783" s="86">
        <v>9363.27</v>
      </c>
      <c r="I1783" s="86"/>
      <c r="J1783" s="86">
        <v>1062</v>
      </c>
      <c r="K1783" s="86"/>
      <c r="L1783" s="79">
        <v>1037</v>
      </c>
      <c r="M1783" s="86"/>
      <c r="N1783" s="114">
        <v>5.95</v>
      </c>
      <c r="O1783" s="90"/>
      <c r="P1783" s="90"/>
      <c r="Q1783" s="90"/>
      <c r="R1783" s="87"/>
      <c r="S1783" s="87"/>
      <c r="V1783" s="43">
        <f t="shared" si="776"/>
        <v>1.8995843896210392E-2</v>
      </c>
      <c r="W1783" s="43">
        <f t="shared" si="777"/>
        <v>2.6888984752410647</v>
      </c>
      <c r="X1783" s="43">
        <f t="shared" si="778"/>
        <v>4.9853682864782383E-3</v>
      </c>
      <c r="Y1783" s="22">
        <f>X1783+W1783+SUM($V$1770:V1783)</f>
        <v>2.8115120778745055</v>
      </c>
      <c r="Z1783" s="22"/>
      <c r="AA1783" s="22">
        <f t="shared" si="779"/>
        <v>3.333681571576156E-2</v>
      </c>
      <c r="AB1783" s="44">
        <f t="shared" si="780"/>
        <v>4.718890797233092</v>
      </c>
      <c r="AC1783" s="44">
        <f t="shared" si="781"/>
        <v>0.2594967564854746</v>
      </c>
      <c r="AD1783" s="44">
        <f t="shared" si="782"/>
        <v>0.3287547436687005</v>
      </c>
      <c r="AE1783" s="44">
        <f t="shared" si="783"/>
        <v>0.25949675648547454</v>
      </c>
      <c r="AF1783" s="44">
        <f t="shared" si="784"/>
        <v>6.9256322818741542E-2</v>
      </c>
      <c r="AG1783" s="44">
        <f t="shared" si="785"/>
        <v>1.6643644843561947E-6</v>
      </c>
      <c r="AH1783" s="45">
        <f>AD1783+AB1783+SUM($AA$1770:AA1783)</f>
        <v>5.3431060821533114</v>
      </c>
      <c r="AI1783" s="45">
        <f>AD1783+AB1783+SUM($AA$1770:AA1783)</f>
        <v>5.3431060821533114</v>
      </c>
    </row>
    <row r="1784" spans="4:35" ht="14.4" x14ac:dyDescent="0.3">
      <c r="D1784" s="87"/>
      <c r="E1784" s="89">
        <v>40077.495833333334</v>
      </c>
      <c r="F1784" s="86">
        <f t="shared" si="786"/>
        <v>179.8840277777781</v>
      </c>
      <c r="G1784" s="86">
        <v>17804.2</v>
      </c>
      <c r="H1784" s="86">
        <v>10471.799999999999</v>
      </c>
      <c r="I1784" s="86"/>
      <c r="J1784" s="86">
        <v>1412</v>
      </c>
      <c r="K1784" s="86"/>
      <c r="L1784" s="79">
        <v>1037</v>
      </c>
      <c r="M1784" s="86"/>
      <c r="N1784" s="114">
        <v>5.95</v>
      </c>
      <c r="O1784" s="90"/>
      <c r="P1784" s="90"/>
      <c r="Q1784" s="90"/>
      <c r="R1784" s="87"/>
      <c r="S1784" s="87"/>
      <c r="V1784" s="43">
        <f t="shared" si="776"/>
        <v>2.1244787142989142E-2</v>
      </c>
      <c r="W1784" s="43">
        <f t="shared" si="777"/>
        <v>3.0072407452769574</v>
      </c>
      <c r="X1784" s="43">
        <f t="shared" si="778"/>
        <v>5.5755926746043644E-3</v>
      </c>
      <c r="Y1784" s="22">
        <f>X1784+W1784+SUM($V$1770:V1784)</f>
        <v>3.1516893594415136</v>
      </c>
      <c r="Z1784" s="22"/>
      <c r="AA1784" s="22">
        <f t="shared" si="779"/>
        <v>3.6120479693195762E-2</v>
      </c>
      <c r="AB1784" s="44">
        <f t="shared" si="780"/>
        <v>5.112923821793772</v>
      </c>
      <c r="AC1784" s="44">
        <f t="shared" si="781"/>
        <v>0.28116504596604747</v>
      </c>
      <c r="AD1784" s="44">
        <f t="shared" si="782"/>
        <v>0.35620615789985927</v>
      </c>
      <c r="AE1784" s="44">
        <f t="shared" si="783"/>
        <v>0.28116504596604736</v>
      </c>
      <c r="AF1784" s="44">
        <f t="shared" si="784"/>
        <v>7.5039308592902823E-2</v>
      </c>
      <c r="AG1784" s="44">
        <f t="shared" si="785"/>
        <v>1.8033409090971068E-6</v>
      </c>
      <c r="AH1784" s="45">
        <f>AD1784+AB1784+SUM($AA$1770:AA1784)</f>
        <v>5.800711000638346</v>
      </c>
      <c r="AI1784" s="45">
        <f>AD1784+AB1784+SUM($AA$1770:AA1784)</f>
        <v>5.800711000638346</v>
      </c>
    </row>
    <row r="1785" spans="4:35" ht="14.4" x14ac:dyDescent="0.3">
      <c r="D1785" s="87"/>
      <c r="E1785" s="89">
        <v>40091.486111111109</v>
      </c>
      <c r="F1785" s="86">
        <f t="shared" si="786"/>
        <v>193.87430555555329</v>
      </c>
      <c r="G1785" s="86">
        <v>19061.2</v>
      </c>
      <c r="H1785" s="86">
        <v>11570.1</v>
      </c>
      <c r="I1785" s="86"/>
      <c r="J1785" s="86">
        <v>1717</v>
      </c>
      <c r="K1785" s="86"/>
      <c r="L1785" s="79">
        <v>1037</v>
      </c>
      <c r="M1785" s="86"/>
      <c r="N1785" s="114">
        <v>5.95</v>
      </c>
      <c r="O1785" s="90"/>
      <c r="P1785" s="90"/>
      <c r="Q1785" s="90"/>
      <c r="R1785" s="87"/>
      <c r="S1785" s="87"/>
      <c r="V1785" s="43">
        <f t="shared" si="776"/>
        <v>2.3472976157212583E-2</v>
      </c>
      <c r="W1785" s="43">
        <f t="shared" si="777"/>
        <v>3.3226452135190638</v>
      </c>
      <c r="X1785" s="43">
        <f t="shared" si="778"/>
        <v>6.1603702137588536E-3</v>
      </c>
      <c r="Y1785" s="22">
        <f>X1785+W1785+SUM($V$1770:V1785)</f>
        <v>3.4911515813799872</v>
      </c>
      <c r="Z1785" s="22"/>
      <c r="AA1785" s="22">
        <f t="shared" si="779"/>
        <v>3.8670633194860936E-2</v>
      </c>
      <c r="AB1785" s="44">
        <f t="shared" si="780"/>
        <v>5.4739029864849549</v>
      </c>
      <c r="AC1785" s="44">
        <f t="shared" si="781"/>
        <v>0.30101566900888682</v>
      </c>
      <c r="AD1785" s="44">
        <f t="shared" si="782"/>
        <v>0.38135478240869003</v>
      </c>
      <c r="AE1785" s="44">
        <f t="shared" si="783"/>
        <v>0.30101566900888682</v>
      </c>
      <c r="AF1785" s="44">
        <f t="shared" si="784"/>
        <v>8.0337182740647675E-2</v>
      </c>
      <c r="AG1785" s="44">
        <f t="shared" si="785"/>
        <v>1.9306591555072272E-6</v>
      </c>
      <c r="AH1785" s="45">
        <f>AD1785+AB1785+SUM($AA$1770:AA1785)</f>
        <v>6.2255094230332197</v>
      </c>
      <c r="AI1785" s="45">
        <f>AD1785+AB1785+SUM($AA$1770:AA1785)</f>
        <v>6.2255094230332197</v>
      </c>
    </row>
    <row r="1786" spans="4:35" ht="14.4" x14ac:dyDescent="0.3">
      <c r="D1786" s="87"/>
      <c r="E1786" s="89">
        <v>40105.571527777778</v>
      </c>
      <c r="F1786" s="86">
        <f t="shared" si="786"/>
        <v>207.9597222222219</v>
      </c>
      <c r="G1786" s="86">
        <v>18971</v>
      </c>
      <c r="H1786" s="86">
        <v>12281</v>
      </c>
      <c r="I1786" s="86"/>
      <c r="J1786" s="86">
        <v>2042</v>
      </c>
      <c r="K1786" s="86"/>
      <c r="L1786" s="79">
        <v>1037</v>
      </c>
      <c r="M1786" s="86"/>
      <c r="N1786" s="114">
        <v>5.95</v>
      </c>
      <c r="O1786" s="90"/>
      <c r="P1786" s="90"/>
      <c r="Q1786" s="90"/>
      <c r="R1786" s="87"/>
      <c r="S1786" s="87"/>
      <c r="V1786" s="43">
        <f t="shared" si="776"/>
        <v>2.4915222875059654E-2</v>
      </c>
      <c r="W1786" s="43">
        <f t="shared" si="777"/>
        <v>3.5267980282994631</v>
      </c>
      <c r="X1786" s="43">
        <f t="shared" si="778"/>
        <v>6.5388809599893245E-3</v>
      </c>
      <c r="Y1786" s="22">
        <f>X1786+W1786+SUM($V$1770:V1786)</f>
        <v>3.7205981297816768</v>
      </c>
      <c r="Z1786" s="22"/>
      <c r="AA1786" s="22">
        <f t="shared" si="779"/>
        <v>3.848763888630867E-2</v>
      </c>
      <c r="AB1786" s="44">
        <f t="shared" si="780"/>
        <v>5.4479997878730657</v>
      </c>
      <c r="AC1786" s="44">
        <f t="shared" si="781"/>
        <v>0.29959122493691859</v>
      </c>
      <c r="AD1786" s="44">
        <f t="shared" si="782"/>
        <v>0.37955016352985427</v>
      </c>
      <c r="AE1786" s="44">
        <f t="shared" si="783"/>
        <v>0.29959122493691853</v>
      </c>
      <c r="AF1786" s="44">
        <f t="shared" si="784"/>
        <v>7.9957017069902575E-2</v>
      </c>
      <c r="AG1786" s="44">
        <f t="shared" si="785"/>
        <v>1.9215230331315766E-6</v>
      </c>
      <c r="AH1786" s="45">
        <f>AD1786+AB1786+SUM($AA$1770:AA1786)</f>
        <v>6.2362892444288045</v>
      </c>
      <c r="AI1786" s="45">
        <f>AD1786+AB1786+SUM($AA$1770:AA1786)</f>
        <v>6.2362892444288045</v>
      </c>
    </row>
    <row r="1787" spans="4:35" ht="14.4" x14ac:dyDescent="0.3">
      <c r="D1787" s="87"/>
      <c r="E1787" s="89">
        <v>40119.492361111108</v>
      </c>
      <c r="F1787" s="86">
        <f t="shared" si="786"/>
        <v>221.88055555555184</v>
      </c>
      <c r="G1787" s="86">
        <v>19442.400000000001</v>
      </c>
      <c r="H1787" s="86">
        <v>13151.2</v>
      </c>
      <c r="I1787" s="86"/>
      <c r="J1787" s="86">
        <v>2346</v>
      </c>
      <c r="K1787" s="86"/>
      <c r="L1787" s="79">
        <v>1037</v>
      </c>
      <c r="M1787" s="86"/>
      <c r="N1787" s="114">
        <v>5.95</v>
      </c>
      <c r="O1787" s="90"/>
      <c r="P1787" s="90"/>
      <c r="Q1787" s="90"/>
      <c r="R1787" s="87"/>
      <c r="S1787" s="87"/>
      <c r="V1787" s="43">
        <f t="shared" si="776"/>
        <v>2.6680651337389834E-2</v>
      </c>
      <c r="W1787" s="43">
        <f t="shared" si="777"/>
        <v>3.7766978446194859</v>
      </c>
      <c r="X1787" s="43">
        <f t="shared" si="778"/>
        <v>7.0022092078016141E-3</v>
      </c>
      <c r="Y1787" s="22">
        <f>X1787+W1787+SUM($V$1770:V1787)</f>
        <v>3.9976419256869016</v>
      </c>
      <c r="Z1787" s="22"/>
      <c r="AA1787" s="22">
        <f t="shared" si="779"/>
        <v>3.9443997168476498E-2</v>
      </c>
      <c r="AB1787" s="44">
        <f t="shared" si="780"/>
        <v>5.5833741540110324</v>
      </c>
      <c r="AC1787" s="44">
        <f t="shared" si="781"/>
        <v>0.30703560337955532</v>
      </c>
      <c r="AD1787" s="44">
        <f t="shared" si="782"/>
        <v>0.38898139789219544</v>
      </c>
      <c r="AE1787" s="44">
        <f t="shared" si="783"/>
        <v>0.30703560337955538</v>
      </c>
      <c r="AF1787" s="44">
        <f t="shared" si="784"/>
        <v>8.1943825242732277E-2</v>
      </c>
      <c r="AG1787" s="44">
        <f t="shared" si="785"/>
        <v>1.9692699077200658E-6</v>
      </c>
      <c r="AH1787" s="45">
        <f>AD1787+AB1787+SUM($AA$1770:AA1787)</f>
        <v>6.4205388420975877</v>
      </c>
      <c r="AI1787" s="45">
        <f>AD1787+AB1787+SUM($AA$1770:AA1787)</f>
        <v>6.4205388420975877</v>
      </c>
    </row>
    <row r="1788" spans="4:35" ht="14.4" x14ac:dyDescent="0.3">
      <c r="D1788" s="87"/>
      <c r="E1788" s="89">
        <v>40161.56527777778</v>
      </c>
      <c r="F1788" s="86">
        <f t="shared" si="786"/>
        <v>263.95347222222335</v>
      </c>
      <c r="G1788" s="86">
        <v>21054</v>
      </c>
      <c r="H1788" s="86">
        <v>15879</v>
      </c>
      <c r="I1788" s="86"/>
      <c r="J1788" s="86">
        <v>2582</v>
      </c>
      <c r="K1788" s="86"/>
      <c r="L1788" s="79">
        <v>1037</v>
      </c>
      <c r="M1788" s="86"/>
      <c r="N1788" s="114">
        <v>5.95</v>
      </c>
      <c r="O1788" s="90"/>
      <c r="P1788" s="90"/>
      <c r="Q1788" s="90"/>
      <c r="R1788" s="87"/>
      <c r="S1788" s="87"/>
      <c r="V1788" s="43">
        <f t="shared" si="776"/>
        <v>3.2214707599794175E-2</v>
      </c>
      <c r="W1788" s="43">
        <f t="shared" si="777"/>
        <v>4.5600542212659532</v>
      </c>
      <c r="X1788" s="43">
        <f t="shared" si="778"/>
        <v>8.4545957791442462E-3</v>
      </c>
      <c r="Y1788" s="22">
        <f>X1788+W1788+SUM($V$1770:V1788)</f>
        <v>4.8146653965045063</v>
      </c>
      <c r="Z1788" s="22"/>
      <c r="AA1788" s="22">
        <f t="shared" si="779"/>
        <v>4.2713549581589932E-2</v>
      </c>
      <c r="AB1788" s="44">
        <f t="shared" si="780"/>
        <v>6.0461856272141441</v>
      </c>
      <c r="AC1788" s="44">
        <f t="shared" si="781"/>
        <v>0.33248609192039869</v>
      </c>
      <c r="AD1788" s="44">
        <f t="shared" si="782"/>
        <v>0.42122445537702563</v>
      </c>
      <c r="AE1788" s="44">
        <f t="shared" si="783"/>
        <v>0.33248609192039869</v>
      </c>
      <c r="AF1788" s="44">
        <f t="shared" si="784"/>
        <v>8.8736230951965062E-2</v>
      </c>
      <c r="AG1788" s="44">
        <f t="shared" si="785"/>
        <v>2.1325046618286974E-6</v>
      </c>
      <c r="AH1788" s="45">
        <f>AD1788+AB1788+SUM($AA$1770:AA1788)</f>
        <v>6.9583069223671199</v>
      </c>
      <c r="AI1788" s="45">
        <f>AD1788+AB1788+SUM($AA$1770:AA1788)</f>
        <v>6.9583069223671199</v>
      </c>
    </row>
    <row r="1789" spans="4:35" ht="14.4" x14ac:dyDescent="0.3">
      <c r="D1789" s="92"/>
      <c r="E1789" s="89">
        <v>40189.512499999997</v>
      </c>
      <c r="F1789" s="86">
        <f t="shared" si="786"/>
        <v>291.90069444444089</v>
      </c>
      <c r="G1789" s="86">
        <v>21782</v>
      </c>
      <c r="H1789" s="86">
        <v>16713.099999999999</v>
      </c>
      <c r="I1789" s="86"/>
      <c r="J1789" s="86">
        <v>2806</v>
      </c>
      <c r="K1789" s="86"/>
      <c r="L1789" s="79">
        <v>1037</v>
      </c>
      <c r="M1789" s="86"/>
      <c r="N1789" s="114">
        <v>5.95</v>
      </c>
      <c r="O1789" s="90"/>
      <c r="P1789" s="90"/>
      <c r="Q1789" s="90"/>
      <c r="R1789" s="87"/>
      <c r="S1789" s="87"/>
      <c r="V1789" s="43">
        <f t="shared" si="776"/>
        <v>3.3906897763468731E-2</v>
      </c>
      <c r="W1789" s="43">
        <f t="shared" si="777"/>
        <v>4.7995870146382016</v>
      </c>
      <c r="X1789" s="43">
        <f t="shared" si="778"/>
        <v>8.8987029861084255E-3</v>
      </c>
      <c r="Y1789" s="22">
        <f>X1789+W1789+SUM($V$1770:V1789)</f>
        <v>5.0885491948471868</v>
      </c>
      <c r="Z1789" s="22"/>
      <c r="AA1789" s="22">
        <f t="shared" si="779"/>
        <v>4.419048812511598E-2</v>
      </c>
      <c r="AB1789" s="44">
        <f t="shared" si="780"/>
        <v>6.2552491370750678</v>
      </c>
      <c r="AC1789" s="44">
        <f t="shared" si="781"/>
        <v>0.34398271369859046</v>
      </c>
      <c r="AD1789" s="44">
        <f t="shared" si="782"/>
        <v>0.43578945031929184</v>
      </c>
      <c r="AE1789" s="44">
        <f t="shared" si="783"/>
        <v>0.34398271369859046</v>
      </c>
      <c r="AF1789" s="44">
        <f t="shared" si="784"/>
        <v>9.1804530378821261E-2</v>
      </c>
      <c r="AG1789" s="44">
        <f t="shared" si="785"/>
        <v>2.2062418801155451E-6</v>
      </c>
      <c r="AH1789" s="45">
        <f>AD1789+AB1789+SUM($AA$1770:AA1789)</f>
        <v>7.2261259152954258</v>
      </c>
      <c r="AI1789" s="45">
        <f>AD1789+AB1789+SUM($AA$1770:AA1789)</f>
        <v>7.2261259152954258</v>
      </c>
    </row>
    <row r="1790" spans="4:35" ht="14.4" x14ac:dyDescent="0.3">
      <c r="D1790" s="87"/>
      <c r="E1790" s="89">
        <v>40203.643055555556</v>
      </c>
      <c r="F1790" s="86">
        <f t="shared" si="786"/>
        <v>306.03125</v>
      </c>
      <c r="G1790" s="86">
        <v>23994</v>
      </c>
      <c r="H1790" s="86">
        <v>18656</v>
      </c>
      <c r="I1790" s="86"/>
      <c r="J1790" s="91">
        <v>3012</v>
      </c>
      <c r="K1790" s="91"/>
      <c r="L1790" s="79">
        <v>1037</v>
      </c>
      <c r="M1790" s="91"/>
      <c r="N1790" s="114">
        <v>5.95</v>
      </c>
      <c r="O1790" s="90"/>
      <c r="P1790" s="90"/>
      <c r="Q1790" s="90"/>
      <c r="R1790" s="87"/>
      <c r="S1790" s="87"/>
      <c r="V1790" s="43">
        <f t="shared" si="776"/>
        <v>3.7848578939590656E-2</v>
      </c>
      <c r="W1790" s="43">
        <f t="shared" si="777"/>
        <v>5.357539615337088</v>
      </c>
      <c r="X1790" s="43">
        <f t="shared" si="778"/>
        <v>9.9331783396759913E-3</v>
      </c>
      <c r="Y1790" s="22">
        <f>X1790+W1790+SUM($V$1770:V1790)</f>
        <v>5.685384849839231</v>
      </c>
      <c r="Z1790" s="22"/>
      <c r="AA1790" s="22">
        <f t="shared" si="779"/>
        <v>4.8678109084291286E-2</v>
      </c>
      <c r="AB1790" s="44">
        <f t="shared" si="780"/>
        <v>6.8904805708832608</v>
      </c>
      <c r="AC1790" s="44">
        <f t="shared" si="781"/>
        <v>0.3789147567938656</v>
      </c>
      <c r="AD1790" s="44">
        <f t="shared" si="782"/>
        <v>0.4800446272592549</v>
      </c>
      <c r="AE1790" s="44">
        <f t="shared" si="783"/>
        <v>0.3789147567938656</v>
      </c>
      <c r="AF1790" s="44">
        <f t="shared" si="784"/>
        <v>0.10112744017580744</v>
      </c>
      <c r="AG1790" s="44">
        <f t="shared" si="785"/>
        <v>2.4302895818332751E-6</v>
      </c>
      <c r="AH1790" s="45">
        <f>AD1790+AB1790+SUM($AA$1770:AA1790)</f>
        <v>7.9542906351278733</v>
      </c>
      <c r="AI1790" s="45">
        <f>AD1790+AB1790+SUM($AA$1770:AA1790)</f>
        <v>7.9542906351278733</v>
      </c>
    </row>
    <row r="1791" spans="4:35" ht="14.4" x14ac:dyDescent="0.3">
      <c r="D1791" s="87"/>
      <c r="E1791" s="89">
        <v>40288.613194444442</v>
      </c>
      <c r="F1791" s="86">
        <f t="shared" si="786"/>
        <v>391.00138888888614</v>
      </c>
      <c r="G1791" s="86">
        <v>27860</v>
      </c>
      <c r="H1791" s="86">
        <v>22265</v>
      </c>
      <c r="I1791" s="86"/>
      <c r="J1791" s="86">
        <v>51</v>
      </c>
      <c r="K1791" s="86"/>
      <c r="L1791" s="79">
        <v>1037</v>
      </c>
      <c r="M1791" s="86"/>
      <c r="N1791" s="114">
        <v>5.95</v>
      </c>
      <c r="O1791" s="90"/>
      <c r="P1791" s="90"/>
      <c r="Q1791" s="90"/>
      <c r="R1791" s="87"/>
      <c r="S1791" s="87"/>
      <c r="V1791" s="43">
        <f t="shared" si="776"/>
        <v>4.5170380043416926E-2</v>
      </c>
      <c r="W1791" s="43">
        <f t="shared" si="777"/>
        <v>6.3939547349635655</v>
      </c>
      <c r="X1791" s="43">
        <f t="shared" si="778"/>
        <v>1.1854749985682136E-2</v>
      </c>
      <c r="Y1791" s="22">
        <f>X1791+W1791+SUM($V$1770:V1791)</f>
        <v>6.7688919211551317</v>
      </c>
      <c r="Z1791" s="22"/>
      <c r="AA1791" s="22">
        <f t="shared" si="779"/>
        <v>5.6521301954170024E-2</v>
      </c>
      <c r="AB1791" s="44">
        <f t="shared" si="780"/>
        <v>8.0006997042930585</v>
      </c>
      <c r="AC1791" s="44">
        <f t="shared" si="781"/>
        <v>0.43996687189618633</v>
      </c>
      <c r="AD1791" s="44">
        <f t="shared" si="782"/>
        <v>0.55739115259826788</v>
      </c>
      <c r="AE1791" s="44">
        <f t="shared" si="783"/>
        <v>0.43996687189618627</v>
      </c>
      <c r="AF1791" s="44">
        <f t="shared" si="784"/>
        <v>0.11742145883545864</v>
      </c>
      <c r="AG1791" s="44">
        <f t="shared" si="785"/>
        <v>2.8218666229005179E-6</v>
      </c>
      <c r="AH1791" s="45">
        <f>AD1791+AB1791+SUM($AA$1770:AA1791)</f>
        <v>9.1983775958308538</v>
      </c>
      <c r="AI1791" s="45">
        <f>AD1791+AB1791+SUM($AA$1770:AA1791)</f>
        <v>9.1983775958308538</v>
      </c>
    </row>
    <row r="1792" spans="4:35" ht="14.4" x14ac:dyDescent="0.3">
      <c r="D1792" s="87"/>
      <c r="E1792" s="89">
        <v>40364.439583333333</v>
      </c>
      <c r="F1792" s="86">
        <f t="shared" si="786"/>
        <v>466.82777777777665</v>
      </c>
      <c r="G1792" s="86">
        <v>28306</v>
      </c>
      <c r="H1792" s="86">
        <v>25203</v>
      </c>
      <c r="I1792" s="86"/>
      <c r="J1792" s="86">
        <v>20</v>
      </c>
      <c r="K1792" s="86"/>
      <c r="L1792" s="79">
        <v>1037</v>
      </c>
      <c r="M1792" s="86"/>
      <c r="N1792" s="114">
        <v>5.95</v>
      </c>
      <c r="O1792" s="90"/>
      <c r="P1792" s="90"/>
      <c r="Q1792" s="90"/>
      <c r="R1792" s="87"/>
      <c r="S1792" s="87"/>
      <c r="V1792" s="43">
        <f t="shared" si="776"/>
        <v>5.113088202264706E-2</v>
      </c>
      <c r="W1792" s="43">
        <f t="shared" si="777"/>
        <v>7.2376753283308659</v>
      </c>
      <c r="X1792" s="43">
        <f t="shared" si="778"/>
        <v>1.3419055193763614E-2</v>
      </c>
      <c r="Y1792" s="22">
        <f>X1792+W1792+SUM($V$1770:V1792)</f>
        <v>7.6653077017531608</v>
      </c>
      <c r="Z1792" s="22"/>
      <c r="AA1792" s="22">
        <f t="shared" si="779"/>
        <v>5.742612968825328E-2</v>
      </c>
      <c r="AB1792" s="44">
        <f t="shared" si="780"/>
        <v>8.1287798215979645</v>
      </c>
      <c r="AC1792" s="44">
        <f t="shared" si="781"/>
        <v>0.44701013194161698</v>
      </c>
      <c r="AD1792" s="44">
        <f t="shared" si="782"/>
        <v>0.56631421268652449</v>
      </c>
      <c r="AE1792" s="44">
        <f t="shared" si="783"/>
        <v>0.44701013194161704</v>
      </c>
      <c r="AF1792" s="44">
        <f t="shared" si="784"/>
        <v>0.11930121370410957</v>
      </c>
      <c r="AG1792" s="44">
        <f t="shared" si="785"/>
        <v>2.8670407978399881E-6</v>
      </c>
      <c r="AH1792" s="45">
        <f>AD1792+AB1792+SUM($AA$1770:AA1792)</f>
        <v>9.3928069029122696</v>
      </c>
      <c r="AI1792" s="45">
        <f>AD1792+AB1792+SUM($AA$1770:AA1792)</f>
        <v>9.3928069029122696</v>
      </c>
    </row>
    <row r="1793" spans="4:35" ht="14.4" x14ac:dyDescent="0.3">
      <c r="D1793" s="87"/>
      <c r="E1793" s="89">
        <v>40437.626388888886</v>
      </c>
      <c r="F1793" s="86">
        <f t="shared" si="786"/>
        <v>540.01458333332994</v>
      </c>
      <c r="G1793" s="86">
        <v>29390</v>
      </c>
      <c r="H1793" s="86">
        <v>27835</v>
      </c>
      <c r="I1793" s="86"/>
      <c r="J1793" s="86">
        <v>19</v>
      </c>
      <c r="K1793" s="86"/>
      <c r="L1793" s="79">
        <v>1037</v>
      </c>
      <c r="M1793" s="86"/>
      <c r="N1793" s="114">
        <v>5.95</v>
      </c>
      <c r="O1793" s="90"/>
      <c r="P1793" s="90"/>
      <c r="Q1793" s="90"/>
      <c r="R1793" s="87"/>
      <c r="S1793" s="87"/>
      <c r="V1793" s="43">
        <f t="shared" si="776"/>
        <v>5.64705829107797E-2</v>
      </c>
      <c r="W1793" s="43">
        <f t="shared" si="777"/>
        <v>7.993520325520362</v>
      </c>
      <c r="X1793" s="43">
        <f t="shared" si="778"/>
        <v>1.4820434127620134E-2</v>
      </c>
      <c r="Y1793" s="22">
        <f>X1793+W1793+SUM($V$1770:V1793)</f>
        <v>8.4790246607872941</v>
      </c>
      <c r="Z1793" s="22"/>
      <c r="AA1793" s="22">
        <f t="shared" si="779"/>
        <v>5.9625307409657463E-2</v>
      </c>
      <c r="AB1793" s="44">
        <f t="shared" si="780"/>
        <v>8.4400776851820876</v>
      </c>
      <c r="AC1793" s="44">
        <f t="shared" si="781"/>
        <v>0.46412872810584765</v>
      </c>
      <c r="AD1793" s="44">
        <f t="shared" si="782"/>
        <v>0.58800165021044848</v>
      </c>
      <c r="AE1793" s="44">
        <f t="shared" si="783"/>
        <v>0.46412872810584771</v>
      </c>
      <c r="AF1793" s="44">
        <f t="shared" si="784"/>
        <v>0.12386994526827459</v>
      </c>
      <c r="AG1793" s="44">
        <f t="shared" si="785"/>
        <v>2.9768363261682066E-6</v>
      </c>
      <c r="AH1793" s="45">
        <f>AD1793+AB1793+SUM($AA$1770:AA1793)</f>
        <v>9.7854175114299746</v>
      </c>
      <c r="AI1793" s="45">
        <f>AD1793+AB1793+SUM($AA$1770:AA1793)</f>
        <v>9.7854175114299746</v>
      </c>
    </row>
    <row r="1794" spans="4:35" ht="14.4" x14ac:dyDescent="0.3">
      <c r="D1794" s="87"/>
      <c r="E1794" s="89">
        <v>40457.561111111114</v>
      </c>
      <c r="F1794" s="86">
        <f t="shared" si="786"/>
        <v>559.94930555555766</v>
      </c>
      <c r="G1794" s="86">
        <v>29491</v>
      </c>
      <c r="H1794" s="86">
        <v>28763</v>
      </c>
      <c r="I1794" s="86"/>
      <c r="J1794" s="86">
        <v>27</v>
      </c>
      <c r="K1794" s="86"/>
      <c r="L1794" s="79">
        <v>1037</v>
      </c>
      <c r="M1794" s="86"/>
      <c r="N1794" s="114">
        <v>5.95</v>
      </c>
      <c r="O1794" s="90"/>
      <c r="P1794" s="90"/>
      <c r="Q1794" s="90"/>
      <c r="R1794" s="87"/>
      <c r="S1794" s="87"/>
      <c r="V1794" s="43">
        <f t="shared" si="776"/>
        <v>5.8353273801428289E-2</v>
      </c>
      <c r="W1794" s="43">
        <f t="shared" si="777"/>
        <v>8.2600188655628575</v>
      </c>
      <c r="X1794" s="43">
        <f t="shared" si="778"/>
        <v>1.5314537338341582E-2</v>
      </c>
      <c r="Y1794" s="22">
        <f>X1794+W1794+SUM($V$1770:V1794)</f>
        <v>8.8043705778419383</v>
      </c>
      <c r="Z1794" s="22"/>
      <c r="AA1794" s="22">
        <f t="shared" si="779"/>
        <v>5.9830212344954344E-2</v>
      </c>
      <c r="AB1794" s="44">
        <f t="shared" si="780"/>
        <v>8.4690823754237812</v>
      </c>
      <c r="AC1794" s="44">
        <f t="shared" si="781"/>
        <v>0.46572372645694304</v>
      </c>
      <c r="AD1794" s="44">
        <f t="shared" si="782"/>
        <v>0.59002234319007607</v>
      </c>
      <c r="AE1794" s="44">
        <f t="shared" si="783"/>
        <v>0.46572372645694299</v>
      </c>
      <c r="AF1794" s="44">
        <f t="shared" si="784"/>
        <v>0.12429562966678073</v>
      </c>
      <c r="AG1794" s="44">
        <f t="shared" si="785"/>
        <v>2.9870663523316291E-6</v>
      </c>
      <c r="AH1794" s="45">
        <f>AD1794+AB1794+SUM($AA$1770:AA1794)</f>
        <v>9.8762731069962513</v>
      </c>
      <c r="AI1794" s="45">
        <f>AD1794+AB1794+SUM($AA$1770:AA1794)</f>
        <v>9.8762731069962513</v>
      </c>
    </row>
    <row r="1795" spans="4:35" ht="14.4" x14ac:dyDescent="0.3">
      <c r="D1795" s="87"/>
      <c r="E1795" s="89">
        <v>40507.625694444447</v>
      </c>
      <c r="F1795" s="86">
        <f t="shared" si="786"/>
        <v>610.01388888889051</v>
      </c>
      <c r="G1795" s="86">
        <v>30600</v>
      </c>
      <c r="H1795" s="86">
        <v>29321</v>
      </c>
      <c r="I1795" s="86"/>
      <c r="J1795" s="86">
        <v>55</v>
      </c>
      <c r="K1795" s="86"/>
      <c r="L1795" s="79">
        <v>1037</v>
      </c>
      <c r="M1795" s="86"/>
      <c r="N1795" s="114">
        <v>5.95</v>
      </c>
      <c r="O1795" s="90"/>
      <c r="P1795" s="90"/>
      <c r="Q1795" s="90"/>
      <c r="R1795" s="87"/>
      <c r="S1795" s="87"/>
      <c r="V1795" s="43">
        <f t="shared" si="776"/>
        <v>5.9485322849900178E-2</v>
      </c>
      <c r="W1795" s="43">
        <f t="shared" si="777"/>
        <v>8.4202625997694458</v>
      </c>
      <c r="X1795" s="43">
        <f t="shared" si="778"/>
        <v>1.5611638191340036E-2</v>
      </c>
      <c r="Y1795" s="22">
        <f>X1795+W1795+SUM($V$1770:V1795)</f>
        <v>9.0243967357514254</v>
      </c>
      <c r="Z1795" s="22"/>
      <c r="AA1795" s="22">
        <f t="shared" si="779"/>
        <v>6.2080109109748836E-2</v>
      </c>
      <c r="AB1795" s="44">
        <f t="shared" si="780"/>
        <v>8.7875596177806017</v>
      </c>
      <c r="AC1795" s="44">
        <f t="shared" si="781"/>
        <v>0.4832371241932269</v>
      </c>
      <c r="AD1795" s="44">
        <f t="shared" si="782"/>
        <v>0.61220995224361074</v>
      </c>
      <c r="AE1795" s="44">
        <f t="shared" si="783"/>
        <v>0.48323712419322684</v>
      </c>
      <c r="AF1795" s="44">
        <f t="shared" si="784"/>
        <v>0.12896972865631853</v>
      </c>
      <c r="AG1795" s="44">
        <f t="shared" si="785"/>
        <v>3.0993940653537632E-6</v>
      </c>
      <c r="AH1795" s="45">
        <f>AD1795+AB1795+SUM($AA$1770:AA1795)</f>
        <v>10.279018067516354</v>
      </c>
      <c r="AI1795" s="45">
        <f>AD1795+AB1795+SUM($AA$1770:AA1795)</f>
        <v>10.279018067516354</v>
      </c>
    </row>
    <row r="1796" spans="4:35" ht="14.4" x14ac:dyDescent="0.3">
      <c r="D1796" s="87"/>
      <c r="E1796" s="89">
        <v>40534.618750000001</v>
      </c>
      <c r="F1796" s="86">
        <f t="shared" si="786"/>
        <v>637.00694444444525</v>
      </c>
      <c r="G1796" s="86">
        <v>33096</v>
      </c>
      <c r="H1796" s="86">
        <v>33055</v>
      </c>
      <c r="I1796" s="86"/>
      <c r="J1796" s="86">
        <v>57</v>
      </c>
      <c r="K1796" s="86"/>
      <c r="L1796" s="79">
        <v>1037</v>
      </c>
      <c r="M1796" s="86"/>
      <c r="N1796" s="114">
        <v>5.95</v>
      </c>
      <c r="O1796" s="90"/>
      <c r="P1796" s="90"/>
      <c r="Q1796" s="90"/>
      <c r="R1796" s="87"/>
      <c r="S1796" s="87"/>
      <c r="V1796" s="43">
        <f t="shared" si="776"/>
        <v>6.7060719170678032E-2</v>
      </c>
      <c r="W1796" s="43">
        <f t="shared" si="777"/>
        <v>9.4925746132594053</v>
      </c>
      <c r="X1796" s="43">
        <f t="shared" si="778"/>
        <v>1.7599764687928277E-2</v>
      </c>
      <c r="Y1796" s="22">
        <f>X1796+W1796+SUM($V$1770:V1796)</f>
        <v>10.165757594908651</v>
      </c>
      <c r="Z1796" s="22"/>
      <c r="AA1796" s="22">
        <f t="shared" si="779"/>
        <v>6.7143898401838154E-2</v>
      </c>
      <c r="AB1796" s="44">
        <f t="shared" si="780"/>
        <v>9.5043487944466278</v>
      </c>
      <c r="AC1796" s="44">
        <f t="shared" si="781"/>
        <v>0.52265411314702737</v>
      </c>
      <c r="AD1796" s="44">
        <f t="shared" si="782"/>
        <v>0.66214707775995241</v>
      </c>
      <c r="AE1796" s="44">
        <f t="shared" si="783"/>
        <v>0.52265411314702737</v>
      </c>
      <c r="AF1796" s="44">
        <f t="shared" si="784"/>
        <v>0.13948961240553981</v>
      </c>
      <c r="AG1796" s="44">
        <f t="shared" si="785"/>
        <v>3.3522073851943842E-6</v>
      </c>
      <c r="AH1796" s="45">
        <f>AD1796+AB1796+SUM($AA$1770:AA1796)</f>
        <v>11.11288826810056</v>
      </c>
      <c r="AI1796" s="45">
        <f>AD1796+AB1796+SUM($AA$1770:AA1796)</f>
        <v>11.11288826810056</v>
      </c>
    </row>
    <row r="1797" spans="4:35" ht="14.4" x14ac:dyDescent="0.3">
      <c r="D1797" s="87"/>
      <c r="E1797" s="89">
        <v>40610.554166666669</v>
      </c>
      <c r="F1797" s="86">
        <f t="shared" si="786"/>
        <v>712.9423611111124</v>
      </c>
      <c r="G1797" s="86">
        <v>32213</v>
      </c>
      <c r="H1797" s="86">
        <v>32443</v>
      </c>
      <c r="I1797" s="86"/>
      <c r="J1797" s="86">
        <v>41</v>
      </c>
      <c r="K1797" s="86"/>
      <c r="L1797" s="79">
        <v>1037</v>
      </c>
      <c r="M1797" s="86"/>
      <c r="N1797" s="114">
        <v>5.95</v>
      </c>
      <c r="O1797" s="90"/>
      <c r="P1797" s="90"/>
      <c r="Q1797" s="90"/>
      <c r="R1797" s="87"/>
      <c r="S1797" s="87"/>
      <c r="V1797" s="43">
        <f t="shared" si="776"/>
        <v>6.5819116988483042E-2</v>
      </c>
      <c r="W1797" s="43">
        <f t="shared" si="777"/>
        <v>9.316823420903793</v>
      </c>
      <c r="X1797" s="43">
        <f t="shared" si="778"/>
        <v>1.7273912139478355E-2</v>
      </c>
      <c r="Y1797" s="22">
        <f>X1797+W1797+SUM($V$1770:V1797)</f>
        <v>10.055499666993072</v>
      </c>
      <c r="Z1797" s="22"/>
      <c r="AA1797" s="22">
        <f t="shared" si="779"/>
        <v>6.5352501789292125E-2</v>
      </c>
      <c r="AB1797" s="44">
        <f t="shared" si="780"/>
        <v>9.2507731361949848</v>
      </c>
      <c r="AC1797" s="44">
        <f t="shared" si="781"/>
        <v>0.50870972162210515</v>
      </c>
      <c r="AD1797" s="44">
        <f t="shared" si="782"/>
        <v>0.64448101933409929</v>
      </c>
      <c r="AE1797" s="44">
        <f t="shared" si="783"/>
        <v>0.50870972162210526</v>
      </c>
      <c r="AF1797" s="44">
        <f t="shared" si="784"/>
        <v>0.13576803494137221</v>
      </c>
      <c r="AG1797" s="44">
        <f t="shared" si="785"/>
        <v>3.2627706218052551E-6</v>
      </c>
      <c r="AH1797" s="45">
        <f>AD1797+AB1797+SUM($AA$1770:AA1797)</f>
        <v>10.906999053212356</v>
      </c>
      <c r="AI1797" s="45">
        <f>AD1797+AB1797+SUM($AA$1770:AA1797)</f>
        <v>10.906999053212356</v>
      </c>
    </row>
    <row r="1798" spans="4:35" ht="14.4" x14ac:dyDescent="0.3">
      <c r="D1798" s="87"/>
      <c r="E1798" s="89">
        <v>40659.586111111108</v>
      </c>
      <c r="F1798" s="86">
        <f t="shared" si="786"/>
        <v>761.97430555555184</v>
      </c>
      <c r="G1798" s="86">
        <v>31312</v>
      </c>
      <c r="H1798" s="86">
        <v>32265</v>
      </c>
      <c r="I1798" s="86"/>
      <c r="J1798" s="86">
        <v>61</v>
      </c>
      <c r="K1798" s="86"/>
      <c r="L1798" s="79">
        <v>1037</v>
      </c>
      <c r="M1798" s="86"/>
      <c r="N1798" s="114">
        <v>5.95</v>
      </c>
      <c r="O1798" s="90"/>
      <c r="P1798" s="90"/>
      <c r="Q1798" s="90"/>
      <c r="R1798" s="87"/>
      <c r="S1798" s="87"/>
      <c r="V1798" s="43">
        <f t="shared" si="776"/>
        <v>6.5457997399543985E-2</v>
      </c>
      <c r="W1798" s="43">
        <f t="shared" si="777"/>
        <v>9.2657062440421942</v>
      </c>
      <c r="X1798" s="43">
        <f t="shared" si="778"/>
        <v>1.7179138032249453E-2</v>
      </c>
      <c r="Y1798" s="22">
        <f>X1798+W1798+SUM($V$1770:V1798)</f>
        <v>10.069745713423789</v>
      </c>
      <c r="Z1798" s="22"/>
      <c r="AA1798" s="22">
        <f t="shared" si="779"/>
        <v>6.3524587465505086E-2</v>
      </c>
      <c r="AB1798" s="44">
        <f t="shared" si="780"/>
        <v>8.9920283252270004</v>
      </c>
      <c r="AC1798" s="44">
        <f t="shared" si="781"/>
        <v>0.49448107296530458</v>
      </c>
      <c r="AD1798" s="44">
        <f t="shared" si="782"/>
        <v>0.6264548374069262</v>
      </c>
      <c r="AE1798" s="44">
        <f t="shared" si="783"/>
        <v>0.49448107296530458</v>
      </c>
      <c r="AF1798" s="44">
        <f t="shared" si="784"/>
        <v>0.13197059293093616</v>
      </c>
      <c r="AG1798" s="44">
        <f t="shared" si="785"/>
        <v>3.1715106854365046E-6</v>
      </c>
      <c r="AH1798" s="45">
        <f>AD1798+AB1798+SUM($AA$1770:AA1798)</f>
        <v>10.693752647782704</v>
      </c>
      <c r="AI1798" s="45">
        <f>AD1798+AB1798+SUM($AA$1770:AA1798)</f>
        <v>10.693752647782704</v>
      </c>
    </row>
    <row r="1799" spans="4:35" ht="14.4" x14ac:dyDescent="0.3">
      <c r="D1799" s="87"/>
      <c r="E1799" s="89">
        <v>40700.56527777778</v>
      </c>
      <c r="F1799" s="86">
        <f t="shared" si="786"/>
        <v>802.95347222222335</v>
      </c>
      <c r="G1799" s="86">
        <v>31455</v>
      </c>
      <c r="H1799" s="86">
        <v>31961</v>
      </c>
      <c r="I1799" s="86"/>
      <c r="J1799" s="86">
        <v>14</v>
      </c>
      <c r="K1799" s="86"/>
      <c r="L1799" s="79">
        <v>1037</v>
      </c>
      <c r="M1799" s="86"/>
      <c r="N1799" s="114">
        <v>5.95</v>
      </c>
      <c r="O1799" s="90"/>
      <c r="P1799" s="90"/>
      <c r="Q1799" s="90"/>
      <c r="R1799" s="87"/>
      <c r="S1799" s="87"/>
      <c r="V1799" s="43">
        <f t="shared" si="776"/>
        <v>6.4841253831917731E-2</v>
      </c>
      <c r="W1799" s="43">
        <f t="shared" si="777"/>
        <v>9.1784049981662026</v>
      </c>
      <c r="X1799" s="43">
        <f t="shared" si="778"/>
        <v>1.7017276635633811E-2</v>
      </c>
      <c r="Y1799" s="22">
        <f>X1799+W1799+SUM($V$1770:V1799)</f>
        <v>10.047123859983099</v>
      </c>
      <c r="Z1799" s="22"/>
      <c r="AA1799" s="22">
        <f t="shared" si="779"/>
        <v>6.3814700393697701E-2</v>
      </c>
      <c r="AB1799" s="44">
        <f t="shared" si="780"/>
        <v>9.0330943718068255</v>
      </c>
      <c r="AC1799" s="44">
        <f t="shared" si="781"/>
        <v>0.49673933795744935</v>
      </c>
      <c r="AD1799" s="44">
        <f t="shared" si="782"/>
        <v>0.62931581855629992</v>
      </c>
      <c r="AE1799" s="44">
        <f t="shared" si="783"/>
        <v>0.4967393379574494</v>
      </c>
      <c r="AF1799" s="44">
        <f t="shared" si="784"/>
        <v>0.13257329460406861</v>
      </c>
      <c r="AG1799" s="44">
        <f t="shared" si="785"/>
        <v>3.1859947818857069E-6</v>
      </c>
      <c r="AH1799" s="45">
        <f>AD1799+AB1799+SUM($AA$1770:AA1799)</f>
        <v>10.8014943759056</v>
      </c>
      <c r="AI1799" s="45">
        <f>AD1799+AB1799+SUM($AA$1770:AA1799)</f>
        <v>10.8014943759056</v>
      </c>
    </row>
    <row r="1800" spans="4:35" ht="14.4" x14ac:dyDescent="0.3">
      <c r="D1800" s="83"/>
      <c r="E1800" s="89">
        <v>40749.605555555558</v>
      </c>
      <c r="F1800" s="86">
        <f t="shared" si="786"/>
        <v>851.99375000000146</v>
      </c>
      <c r="G1800" s="97">
        <v>30627</v>
      </c>
      <c r="H1800" s="86">
        <v>33291</v>
      </c>
      <c r="I1800" s="86"/>
      <c r="J1800" s="90" t="s">
        <v>104</v>
      </c>
      <c r="K1800" s="90"/>
      <c r="L1800" s="79">
        <v>1037</v>
      </c>
      <c r="M1800" s="90"/>
      <c r="N1800" s="114">
        <v>5.95</v>
      </c>
      <c r="O1800" s="90"/>
      <c r="P1800" s="83"/>
      <c r="Q1800" s="90"/>
      <c r="R1800" s="87"/>
      <c r="S1800" s="87"/>
      <c r="V1800" s="43">
        <f t="shared" si="776"/>
        <v>6.7539506940282629E-2</v>
      </c>
      <c r="W1800" s="43">
        <f t="shared" si="777"/>
        <v>9.5603479488736607</v>
      </c>
      <c r="X1800" s="43">
        <f t="shared" si="778"/>
        <v>1.7725420245827263E-2</v>
      </c>
      <c r="Y1800" s="22">
        <f>X1800+W1800+SUM($V$1770:V1800)</f>
        <v>10.497314461241034</v>
      </c>
      <c r="Z1800" s="22"/>
      <c r="AA1800" s="22">
        <f t="shared" si="779"/>
        <v>6.2134885676610373E-2</v>
      </c>
      <c r="AB1800" s="44">
        <f t="shared" si="780"/>
        <v>8.7953133468551137</v>
      </c>
      <c r="AC1800" s="44">
        <f t="shared" si="781"/>
        <v>0.48366350989104445</v>
      </c>
      <c r="AD1800" s="44">
        <f t="shared" si="782"/>
        <v>0.61275013749559049</v>
      </c>
      <c r="AE1800" s="44">
        <f t="shared" si="783"/>
        <v>0.48366350989104445</v>
      </c>
      <c r="AF1800" s="44">
        <f t="shared" si="784"/>
        <v>0.12908352547572119</v>
      </c>
      <c r="AG1800" s="44">
        <f t="shared" si="785"/>
        <v>3.1021288248231935E-6</v>
      </c>
      <c r="AH1800" s="45">
        <f>AD1800+AB1800+SUM($AA$1770:AA1800)</f>
        <v>10.60928255556979</v>
      </c>
      <c r="AI1800" s="45">
        <f>AD1800+AB1800+SUM($AA$1770:AA1800)</f>
        <v>10.60928255556979</v>
      </c>
    </row>
    <row r="1801" spans="4:35" ht="14.4" x14ac:dyDescent="0.3">
      <c r="D1801" s="83"/>
      <c r="E1801" s="89">
        <v>40800.563888888886</v>
      </c>
      <c r="F1801" s="86">
        <f t="shared" si="786"/>
        <v>902.95208333332994</v>
      </c>
      <c r="G1801" s="86">
        <v>32606</v>
      </c>
      <c r="H1801" s="86">
        <v>35055</v>
      </c>
      <c r="I1801" s="86"/>
      <c r="J1801" s="86">
        <v>44</v>
      </c>
      <c r="K1801" s="86"/>
      <c r="L1801" s="79">
        <v>1037</v>
      </c>
      <c r="M1801" s="86"/>
      <c r="N1801" s="114">
        <v>5.95</v>
      </c>
      <c r="O1801" s="90"/>
      <c r="P1801" s="90"/>
      <c r="Q1801" s="90"/>
      <c r="R1801" s="87"/>
      <c r="S1801" s="87"/>
      <c r="V1801" s="43">
        <f t="shared" si="776"/>
        <v>7.1118242641903445E-2</v>
      </c>
      <c r="W1801" s="43">
        <f t="shared" si="777"/>
        <v>10.066924915075131</v>
      </c>
      <c r="X1801" s="43">
        <f t="shared" si="778"/>
        <v>1.8664642297241737E-2</v>
      </c>
      <c r="Y1801" s="22">
        <f>X1801+W1801+SUM($V$1770:V1801)</f>
        <v>11.075948892135822</v>
      </c>
      <c r="Z1801" s="22"/>
      <c r="AA1801" s="22">
        <f t="shared" si="779"/>
        <v>6.6149805151387922E-2</v>
      </c>
      <c r="AB1801" s="44">
        <f t="shared" si="780"/>
        <v>9.363632970501774</v>
      </c>
      <c r="AC1801" s="44">
        <f t="shared" si="781"/>
        <v>0.51491600233478296</v>
      </c>
      <c r="AD1801" s="44">
        <f t="shared" si="782"/>
        <v>0.65234371577958106</v>
      </c>
      <c r="AE1801" s="44">
        <f t="shared" si="783"/>
        <v>0.51491600233478296</v>
      </c>
      <c r="AF1801" s="44">
        <f t="shared" si="784"/>
        <v>0.13742441086823279</v>
      </c>
      <c r="AG1801" s="44">
        <f t="shared" si="785"/>
        <v>3.3025765651936219E-6</v>
      </c>
      <c r="AH1801" s="45">
        <f>AD1801+AB1801+SUM($AA$1770:AA1801)</f>
        <v>11.283345562651828</v>
      </c>
      <c r="AI1801" s="45">
        <f>AD1801+AB1801+SUM($AA$1770:AA1801)</f>
        <v>11.283345562651828</v>
      </c>
    </row>
    <row r="1802" spans="4:35" ht="14.4" x14ac:dyDescent="0.3">
      <c r="D1802" s="83"/>
      <c r="E1802" s="89">
        <v>40855.436805555553</v>
      </c>
      <c r="F1802" s="86">
        <f t="shared" si="786"/>
        <v>957.82499999999709</v>
      </c>
      <c r="G1802" s="86">
        <v>37204</v>
      </c>
      <c r="H1802" s="86">
        <v>39110</v>
      </c>
      <c r="I1802" s="86"/>
      <c r="J1802" s="86">
        <v>11</v>
      </c>
      <c r="K1802" s="86"/>
      <c r="L1802" s="79">
        <v>1037</v>
      </c>
      <c r="M1802" s="86"/>
      <c r="N1802" s="114">
        <v>5.95</v>
      </c>
      <c r="O1802" s="90"/>
      <c r="P1802" s="90"/>
      <c r="Q1802" s="90"/>
      <c r="R1802" s="87"/>
      <c r="S1802" s="87"/>
      <c r="V1802" s="43">
        <f t="shared" si="776"/>
        <v>7.9344871479812978E-2</v>
      </c>
      <c r="W1802" s="43">
        <f t="shared" si="777"/>
        <v>11.231420152006514</v>
      </c>
      <c r="X1802" s="43">
        <f t="shared" si="778"/>
        <v>2.0823681650124781E-2</v>
      </c>
      <c r="Y1802" s="22">
        <f>X1802+W1802+SUM($V$1770:V1802)</f>
        <v>12.321948039899901</v>
      </c>
      <c r="Z1802" s="22"/>
      <c r="AA1802" s="22">
        <f t="shared" si="779"/>
        <v>7.5478051611735153E-2</v>
      </c>
      <c r="AB1802" s="44">
        <f t="shared" si="780"/>
        <v>10.684064314376128</v>
      </c>
      <c r="AC1802" s="44">
        <f t="shared" si="781"/>
        <v>0.58752790746682393</v>
      </c>
      <c r="AD1802" s="44">
        <f t="shared" si="782"/>
        <v>0.74433526350559787</v>
      </c>
      <c r="AE1802" s="44">
        <f t="shared" si="783"/>
        <v>0.58752790746682393</v>
      </c>
      <c r="AF1802" s="44">
        <f t="shared" si="784"/>
        <v>0.15680358774279982</v>
      </c>
      <c r="AG1802" s="44">
        <f t="shared" si="785"/>
        <v>3.768295974098739E-6</v>
      </c>
      <c r="AH1802" s="45">
        <f>AD1802+AB1802+SUM($AA$1770:AA1802)</f>
        <v>12.771246505863934</v>
      </c>
      <c r="AI1802" s="45">
        <f>AD1802+AB1802+SUM($AA$1770:AA1802)</f>
        <v>12.771246505863934</v>
      </c>
    </row>
    <row r="1803" spans="4:35" ht="14.4" x14ac:dyDescent="0.3">
      <c r="D1803" s="83"/>
      <c r="E1803" s="89">
        <v>40945.548611111109</v>
      </c>
      <c r="F1803" s="86">
        <f t="shared" si="786"/>
        <v>1047.9368055555533</v>
      </c>
      <c r="G1803" s="86">
        <v>43003</v>
      </c>
      <c r="H1803" s="86">
        <v>43296</v>
      </c>
      <c r="I1803" s="86"/>
      <c r="J1803" s="86">
        <v>18</v>
      </c>
      <c r="K1803" s="86"/>
      <c r="L1803" s="79">
        <v>1037</v>
      </c>
      <c r="M1803" s="86"/>
      <c r="N1803" s="114">
        <v>5.95</v>
      </c>
      <c r="O1803" s="90"/>
      <c r="P1803" s="90"/>
      <c r="Q1803" s="90"/>
      <c r="R1803" s="87"/>
      <c r="S1803" s="87"/>
      <c r="V1803" s="43">
        <f t="shared" si="776"/>
        <v>8.7837268105087754E-2</v>
      </c>
      <c r="W1803" s="43">
        <f t="shared" si="777"/>
        <v>12.433535333706828</v>
      </c>
      <c r="X1803" s="43">
        <f t="shared" si="778"/>
        <v>2.3052470486417863E-2</v>
      </c>
      <c r="Y1803" s="22">
        <f>X1803+W1803+SUM($V$1770:V1803)</f>
        <v>13.614129278541595</v>
      </c>
      <c r="Z1803" s="22"/>
      <c r="AA1803" s="22">
        <f t="shared" si="779"/>
        <v>8.7242840916553238E-2</v>
      </c>
      <c r="AB1803" s="44">
        <f t="shared" si="780"/>
        <v>12.349393014490825</v>
      </c>
      <c r="AC1803" s="44">
        <f t="shared" si="781"/>
        <v>0.67910608012030516</v>
      </c>
      <c r="AD1803" s="44">
        <f t="shared" si="782"/>
        <v>0.86035505151411762</v>
      </c>
      <c r="AE1803" s="44">
        <f t="shared" si="783"/>
        <v>0.67910608012030516</v>
      </c>
      <c r="AF1803" s="44">
        <f t="shared" si="784"/>
        <v>0.18124461573227668</v>
      </c>
      <c r="AG1803" s="44">
        <f t="shared" si="785"/>
        <v>4.3556615356996047E-6</v>
      </c>
      <c r="AH1803" s="45">
        <f>AD1803+AB1803+SUM($AA$1770:AA1803)</f>
        <v>14.639837834903705</v>
      </c>
      <c r="AI1803" s="45">
        <f>AD1803+AB1803+SUM($AA$1770:AA1803)</f>
        <v>14.639837834903705</v>
      </c>
    </row>
    <row r="1804" spans="4:35" ht="14.4" x14ac:dyDescent="0.3">
      <c r="D1804" s="83"/>
      <c r="E1804" s="89">
        <v>41016.646527777775</v>
      </c>
      <c r="F1804" s="86">
        <f t="shared" si="786"/>
        <v>1119.034722222219</v>
      </c>
      <c r="G1804" s="86">
        <v>41028</v>
      </c>
      <c r="H1804" s="86">
        <v>44136</v>
      </c>
      <c r="I1804" s="86"/>
      <c r="J1804" s="86">
        <v>51</v>
      </c>
      <c r="K1804" s="86"/>
      <c r="L1804" s="79">
        <v>1037</v>
      </c>
      <c r="M1804" s="86"/>
      <c r="N1804" s="114">
        <v>5.95</v>
      </c>
      <c r="O1804" s="90"/>
      <c r="P1804" s="90"/>
      <c r="Q1804" s="90"/>
      <c r="R1804" s="87"/>
      <c r="S1804" s="87"/>
      <c r="V1804" s="43">
        <f t="shared" si="776"/>
        <v>8.9541427963002435E-2</v>
      </c>
      <c r="W1804" s="43">
        <f t="shared" si="777"/>
        <v>12.674762460469434</v>
      </c>
      <c r="X1804" s="43">
        <f t="shared" si="778"/>
        <v>2.349971908232952E-2</v>
      </c>
      <c r="Y1804" s="22">
        <f>X1804+W1804+SUM($V$1770:V1804)</f>
        <v>13.945345081863115</v>
      </c>
      <c r="Z1804" s="22"/>
      <c r="AA1804" s="22">
        <f t="shared" si="779"/>
        <v>8.3236036488718149E-2</v>
      </c>
      <c r="AB1804" s="44">
        <f t="shared" si="780"/>
        <v>11.782222091447796</v>
      </c>
      <c r="AC1804" s="44">
        <f t="shared" si="781"/>
        <v>0.64791675592809539</v>
      </c>
      <c r="AD1804" s="44">
        <f t="shared" si="782"/>
        <v>0.82084150067486494</v>
      </c>
      <c r="AE1804" s="44">
        <f t="shared" si="783"/>
        <v>0.64791675592809528</v>
      </c>
      <c r="AF1804" s="44">
        <f t="shared" si="784"/>
        <v>0.17292058912782476</v>
      </c>
      <c r="AG1804" s="44">
        <f t="shared" si="785"/>
        <v>4.1556189448802034E-6</v>
      </c>
      <c r="AH1804" s="45">
        <f>AD1804+AB1804+SUM($AA$1770:AA1804)</f>
        <v>14.11638939751014</v>
      </c>
      <c r="AI1804" s="45">
        <f>AD1804+AB1804+SUM($AA$1770:AA1804)</f>
        <v>14.11638939751014</v>
      </c>
    </row>
    <row r="1805" spans="4:35" ht="14.4" x14ac:dyDescent="0.3">
      <c r="D1805" s="83"/>
      <c r="E1805" s="89">
        <v>41085.599305555559</v>
      </c>
      <c r="F1805" s="86">
        <f t="shared" si="786"/>
        <v>1187.9875000000029</v>
      </c>
      <c r="G1805" s="86">
        <v>40365</v>
      </c>
      <c r="H1805" s="86">
        <v>42997</v>
      </c>
      <c r="I1805" s="86"/>
      <c r="J1805" s="86">
        <v>53</v>
      </c>
      <c r="K1805" s="86"/>
      <c r="L1805" s="79">
        <v>1037</v>
      </c>
      <c r="M1805" s="86"/>
      <c r="N1805" s="114">
        <v>5.95</v>
      </c>
      <c r="O1805" s="90"/>
      <c r="P1805" s="90"/>
      <c r="Q1805" s="90"/>
      <c r="R1805" s="87"/>
      <c r="S1805" s="87"/>
      <c r="V1805" s="43">
        <f t="shared" si="776"/>
        <v>8.7230668346139559E-2</v>
      </c>
      <c r="W1805" s="43">
        <f t="shared" si="777"/>
        <v>12.347669963585378</v>
      </c>
      <c r="X1805" s="43">
        <f t="shared" si="778"/>
        <v>2.2893271283825501E-2</v>
      </c>
      <c r="Y1805" s="22">
        <f>X1805+W1805+SUM($V$1770:V1805)</f>
        <v>13.704876805526695</v>
      </c>
      <c r="Z1805" s="22"/>
      <c r="AA1805" s="22">
        <f t="shared" si="779"/>
        <v>8.1890967458006919E-2</v>
      </c>
      <c r="AB1805" s="44">
        <f t="shared" si="780"/>
        <v>11.591824966395883</v>
      </c>
      <c r="AC1805" s="44">
        <f t="shared" si="781"/>
        <v>0.63744661823724191</v>
      </c>
      <c r="AD1805" s="44">
        <f t="shared" si="782"/>
        <v>0.80757695170958665</v>
      </c>
      <c r="AE1805" s="44">
        <f t="shared" si="783"/>
        <v>0.63744661823724191</v>
      </c>
      <c r="AF1805" s="44">
        <f t="shared" si="784"/>
        <v>0.17012624500693782</v>
      </c>
      <c r="AG1805" s="44">
        <f t="shared" si="785"/>
        <v>4.0884654067975383E-6</v>
      </c>
      <c r="AH1805" s="45">
        <f>AD1805+AB1805+SUM($AA$1770:AA1805)</f>
        <v>13.994618690950956</v>
      </c>
      <c r="AI1805" s="45">
        <f>AD1805+AB1805+SUM($AA$1770:AA1805)</f>
        <v>13.994618690950956</v>
      </c>
    </row>
    <row r="1806" spans="4:35" ht="14.4" x14ac:dyDescent="0.3">
      <c r="D1806" s="83"/>
      <c r="E1806" s="89">
        <v>41131.420138888891</v>
      </c>
      <c r="F1806" s="86">
        <f t="shared" si="786"/>
        <v>1233.8083333333343</v>
      </c>
      <c r="G1806" s="86">
        <v>41542</v>
      </c>
      <c r="H1806" s="86">
        <v>43763</v>
      </c>
      <c r="I1806" s="86"/>
      <c r="J1806" s="86">
        <v>21</v>
      </c>
      <c r="K1806" s="86"/>
      <c r="L1806" s="79">
        <v>1037</v>
      </c>
      <c r="M1806" s="86"/>
      <c r="N1806" s="114">
        <v>5.95</v>
      </c>
      <c r="O1806" s="90"/>
      <c r="P1806" s="90"/>
      <c r="Q1806" s="90"/>
      <c r="R1806" s="87"/>
      <c r="S1806" s="87"/>
      <c r="V1806" s="43">
        <f t="shared" si="776"/>
        <v>8.8784699835618888E-2</v>
      </c>
      <c r="W1806" s="43">
        <f t="shared" si="777"/>
        <v>12.567646129180801</v>
      </c>
      <c r="X1806" s="43">
        <f t="shared" si="778"/>
        <v>2.3301119408192555E-2</v>
      </c>
      <c r="Y1806" s="22">
        <f>X1806+W1806+SUM($V$1770:V1806)</f>
        <v>14.014045519082103</v>
      </c>
      <c r="Z1806" s="22"/>
      <c r="AA1806" s="22">
        <f t="shared" si="779"/>
        <v>8.4278820020823084E-2</v>
      </c>
      <c r="AB1806" s="44">
        <f t="shared" si="780"/>
        <v>11.929830119014438</v>
      </c>
      <c r="AC1806" s="44">
        <f t="shared" si="781"/>
        <v>0.65603387624951093</v>
      </c>
      <c r="AD1806" s="44">
        <f t="shared" si="782"/>
        <v>0.83112502732366289</v>
      </c>
      <c r="AE1806" s="44">
        <f t="shared" si="783"/>
        <v>0.65603387624951093</v>
      </c>
      <c r="AF1806" s="44">
        <f t="shared" si="784"/>
        <v>0.17508694339348974</v>
      </c>
      <c r="AG1806" s="44">
        <f t="shared" si="785"/>
        <v>4.2076806621871264E-6</v>
      </c>
      <c r="AH1806" s="45">
        <f>AD1806+AB1806+SUM($AA$1770:AA1806)</f>
        <v>14.440450739204412</v>
      </c>
      <c r="AI1806" s="45">
        <f>AD1806+AB1806+SUM($AA$1770:AA1806)</f>
        <v>14.440450739204412</v>
      </c>
    </row>
    <row r="1807" spans="4:35" ht="14.4" x14ac:dyDescent="0.3">
      <c r="D1807" s="83"/>
      <c r="E1807" s="89">
        <v>41158.429861111108</v>
      </c>
      <c r="F1807" s="86">
        <f t="shared" si="786"/>
        <v>1260.8180555555518</v>
      </c>
      <c r="G1807" s="86">
        <v>42558</v>
      </c>
      <c r="H1807" s="86">
        <v>45585</v>
      </c>
      <c r="I1807" s="86"/>
      <c r="J1807" s="86"/>
      <c r="K1807" s="86"/>
      <c r="L1807" s="79">
        <v>1037</v>
      </c>
      <c r="M1807" s="86"/>
      <c r="N1807" s="114">
        <v>5.95</v>
      </c>
      <c r="O1807" s="90"/>
      <c r="P1807" s="90"/>
      <c r="Q1807" s="90"/>
      <c r="R1807" s="87"/>
      <c r="S1807" s="87"/>
      <c r="V1807" s="43">
        <f t="shared" si="776"/>
        <v>9.2481103717905258E-2</v>
      </c>
      <c r="W1807" s="43">
        <f t="shared" si="777"/>
        <v>13.090879254134926</v>
      </c>
      <c r="X1807" s="43">
        <f t="shared" si="778"/>
        <v>2.4271222910277123E-2</v>
      </c>
      <c r="Y1807" s="22">
        <f>X1807+W1807+SUM($V$1770:V1807)</f>
        <v>14.630729851256218</v>
      </c>
      <c r="Z1807" s="22"/>
      <c r="AA1807" s="22">
        <f t="shared" si="779"/>
        <v>8.6340041944205581E-2</v>
      </c>
      <c r="AB1807" s="44">
        <f t="shared" si="780"/>
        <v>12.221600072336827</v>
      </c>
      <c r="AC1807" s="44">
        <f t="shared" si="781"/>
        <v>0.67207861213775666</v>
      </c>
      <c r="AD1807" s="44">
        <f t="shared" si="782"/>
        <v>0.85145199828704543</v>
      </c>
      <c r="AE1807" s="44">
        <f t="shared" si="783"/>
        <v>0.67207861213775655</v>
      </c>
      <c r="AF1807" s="44">
        <f t="shared" si="784"/>
        <v>0.17936907556064066</v>
      </c>
      <c r="AG1807" s="44">
        <f t="shared" si="785"/>
        <v>4.3105886481478913E-6</v>
      </c>
      <c r="AH1807" s="45">
        <f>AD1807+AB1807+SUM($AA$1770:AA1807)</f>
        <v>14.838887705434386</v>
      </c>
      <c r="AI1807" s="45">
        <f>AD1807+AB1807+SUM($AA$1770:AA1807)</f>
        <v>14.838887705434386</v>
      </c>
    </row>
    <row r="1808" spans="4:35" ht="14.4" x14ac:dyDescent="0.3">
      <c r="D1808" s="83"/>
      <c r="E1808" s="89">
        <v>41192.556250000001</v>
      </c>
      <c r="F1808" s="86">
        <f t="shared" si="786"/>
        <v>1294.9444444444453</v>
      </c>
      <c r="G1808" s="86">
        <v>3493</v>
      </c>
      <c r="H1808" s="86">
        <v>132</v>
      </c>
      <c r="I1808" s="86"/>
      <c r="J1808" s="86"/>
      <c r="K1808" s="86"/>
      <c r="L1808" s="79">
        <v>1037</v>
      </c>
      <c r="M1808" s="86"/>
      <c r="N1808" s="114">
        <v>5.95</v>
      </c>
      <c r="O1808" s="90"/>
      <c r="P1808" s="90"/>
      <c r="Q1808" s="90"/>
      <c r="R1808" s="87"/>
      <c r="S1808" s="87"/>
      <c r="V1808" s="43">
        <f t="shared" si="776"/>
        <v>2.6779654910087734E-4</v>
      </c>
      <c r="W1808" s="43">
        <f t="shared" si="777"/>
        <v>3.7907119919837889E-2</v>
      </c>
      <c r="X1808" s="43">
        <f t="shared" si="778"/>
        <v>7.0281922214688607E-5</v>
      </c>
      <c r="Y1808" s="111">
        <f>Y1807</f>
        <v>14.630729851256218</v>
      </c>
      <c r="Z1808" s="111"/>
      <c r="AA1808" s="22">
        <f t="shared" si="779"/>
        <v>7.0864647424951858E-3</v>
      </c>
      <c r="AB1808" s="44">
        <f t="shared" si="780"/>
        <v>1.0031028021211648</v>
      </c>
      <c r="AC1808" s="44">
        <f t="shared" si="781"/>
        <v>5.5161675647285677E-2</v>
      </c>
      <c r="AD1808" s="44">
        <f t="shared" si="782"/>
        <v>6.9883966117220031E-2</v>
      </c>
      <c r="AE1808" s="44">
        <f t="shared" si="783"/>
        <v>5.5161675647285677E-2</v>
      </c>
      <c r="AF1808" s="44">
        <f t="shared" si="784"/>
        <v>1.4721936673088912E-2</v>
      </c>
      <c r="AG1808" s="44">
        <f t="shared" si="785"/>
        <v>3.5379684543400972E-7</v>
      </c>
      <c r="AH1808" s="45">
        <f>AD1808+AB1808+SUM($AA$1770:AA1808)</f>
        <v>2.8459088677913948</v>
      </c>
      <c r="AI1808" s="77">
        <f>AI1807</f>
        <v>14.838887705434386</v>
      </c>
    </row>
    <row r="1809" spans="4:42" ht="14.4" x14ac:dyDescent="0.3">
      <c r="D1809" s="83"/>
      <c r="E1809" s="89">
        <v>42279.443055555559</v>
      </c>
      <c r="F1809" s="86">
        <f t="shared" si="786"/>
        <v>2381.8312500000029</v>
      </c>
      <c r="G1809" s="86">
        <v>25583</v>
      </c>
      <c r="H1809" s="86">
        <v>18384</v>
      </c>
      <c r="I1809" s="86"/>
      <c r="J1809" s="86">
        <v>15</v>
      </c>
      <c r="K1809" s="86"/>
      <c r="L1809" s="86">
        <v>1074</v>
      </c>
      <c r="M1809" s="86"/>
      <c r="N1809" s="114">
        <v>5.95</v>
      </c>
      <c r="O1809" s="90"/>
      <c r="P1809" s="90"/>
      <c r="Q1809" s="90"/>
      <c r="R1809" s="87"/>
      <c r="S1809" s="87"/>
      <c r="V1809" s="43">
        <f t="shared" si="776"/>
        <v>3.8627498238012828E-2</v>
      </c>
      <c r="W1809" s="43">
        <f t="shared" si="777"/>
        <v>5.467797149843415</v>
      </c>
      <c r="X1809" s="43">
        <f t="shared" si="778"/>
        <v>1.0137601980410079E-2</v>
      </c>
      <c r="Y1809" s="22">
        <f>X1809+W1809+SUM($V$1808:V1809)+$Y$1808</f>
        <v>20.147559897867158</v>
      </c>
      <c r="Z1809" s="22"/>
      <c r="AA1809" s="22">
        <f t="shared" si="779"/>
        <v>5.3753660107869999E-2</v>
      </c>
      <c r="AB1809" s="44">
        <f t="shared" si="780"/>
        <v>7.6089346434097092</v>
      </c>
      <c r="AC1809" s="44">
        <f t="shared" si="781"/>
        <v>0.4184233001180106</v>
      </c>
      <c r="AD1809" s="44">
        <f t="shared" si="782"/>
        <v>0.53009774240861574</v>
      </c>
      <c r="AE1809" s="44">
        <f t="shared" si="783"/>
        <v>0.41842330011801082</v>
      </c>
      <c r="AF1809" s="44">
        <f t="shared" si="784"/>
        <v>0.11167175860049032</v>
      </c>
      <c r="AG1809" s="44">
        <f t="shared" si="785"/>
        <v>2.6836901145718647E-6</v>
      </c>
      <c r="AH1809" s="45">
        <f>AD1809+AB1809+SUM($AA$1770:AA1809)</f>
        <v>9.9657081454792049</v>
      </c>
      <c r="AI1809" s="45">
        <f>AD1809+AB1809+SUM($AA$1808:AA1809)+$AI$1808-$AH$1808</f>
        <v>20.192851348311684</v>
      </c>
    </row>
    <row r="1810" spans="4:42" ht="14.4" x14ac:dyDescent="0.3">
      <c r="E1810" s="28">
        <v>42377.625</v>
      </c>
      <c r="F1810" s="86">
        <f t="shared" si="786"/>
        <v>2480.0131944444438</v>
      </c>
      <c r="G1810" s="10">
        <v>17854</v>
      </c>
      <c r="H1810" s="10">
        <v>14909</v>
      </c>
      <c r="J1810" s="10">
        <v>16</v>
      </c>
      <c r="L1810" s="17">
        <v>1060</v>
      </c>
      <c r="N1810" s="114">
        <v>5.95</v>
      </c>
      <c r="V1810" s="43">
        <f t="shared" si="776"/>
        <v>3.0917663682955482E-2</v>
      </c>
      <c r="W1810" s="43">
        <f t="shared" si="777"/>
        <v>4.3764551440486477</v>
      </c>
      <c r="X1810" s="43">
        <f t="shared" si="778"/>
        <v>8.1141928128687073E-3</v>
      </c>
      <c r="Y1810" s="22">
        <f>X1810+W1810+SUM($V$1808:V1810)+$Y$1808</f>
        <v>19.085112146587804</v>
      </c>
      <c r="Z1810" s="22"/>
      <c r="AA1810" s="22">
        <f t="shared" si="779"/>
        <v>3.70248821111736E-2</v>
      </c>
      <c r="AB1810" s="44">
        <f t="shared" si="780"/>
        <v>5.2409437347806396</v>
      </c>
      <c r="AC1810" s="44">
        <f t="shared" si="781"/>
        <v>0.28820499531285654</v>
      </c>
      <c r="AD1810" s="44">
        <f t="shared" si="782"/>
        <v>0.36512502368568445</v>
      </c>
      <c r="AE1810" s="44">
        <f t="shared" ref="AE1810:AE1812" si="787">AD1810/(1+($A$28/(10^-N1810))+(($A$28*$A$29)/(10^-N1810)^2))*1</f>
        <v>0.28820499531285659</v>
      </c>
      <c r="AF1810" s="44">
        <f t="shared" ref="AF1810:AF1812" si="788">AD1810/(1+($A$28/(10^-N1810))+(($A$28*$A$29)/(10^-N1810)^2))*($A$28/(10^-N1810))</f>
        <v>7.6918179878978032E-2</v>
      </c>
      <c r="AG1810" s="44">
        <f t="shared" ref="AG1810:AG1812" si="789">AD1810/(1+($A$28/(10^-N1810))+(($A$28*$A$29)/(10^-N1810)^2))*(($A$28*$A$29)/(10^-N1810)^2)</f>
        <v>1.8484938498243322E-6</v>
      </c>
      <c r="AH1810" s="45">
        <f>AD1810+AB1810+SUM($AA$1770:AA1810)</f>
        <v>7.4697694002383779</v>
      </c>
      <c r="AI1810" s="45">
        <f>AD1810+AB1810+SUM($AA$1808:AA1810)+$AI$1808-$AH$1808</f>
        <v>17.696912603070857</v>
      </c>
    </row>
    <row r="1811" spans="4:42" ht="14.4" x14ac:dyDescent="0.3">
      <c r="E1811" s="28">
        <v>42480.568749999999</v>
      </c>
      <c r="F1811" s="86">
        <f t="shared" si="786"/>
        <v>2582.9569444444423</v>
      </c>
      <c r="G1811" s="10">
        <v>28948</v>
      </c>
      <c r="H1811" s="10">
        <v>23344</v>
      </c>
      <c r="J1811" s="10">
        <v>28</v>
      </c>
      <c r="L1811" s="17">
        <v>1059</v>
      </c>
      <c r="N1811" s="114">
        <v>5.95</v>
      </c>
      <c r="V1811" s="43">
        <f t="shared" si="776"/>
        <v>4.8364145978356282E-2</v>
      </c>
      <c r="W1811" s="43">
        <f t="shared" si="777"/>
        <v>6.8460384854753578</v>
      </c>
      <c r="X1811" s="43">
        <f t="shared" si="778"/>
        <v>1.2692938564903805E-2</v>
      </c>
      <c r="Y1811" s="22">
        <f>X1811+W1811+SUM($V$1808:V1811)+$Y$1808</f>
        <v>21.607638379744905</v>
      </c>
      <c r="Z1811" s="22"/>
      <c r="AA1811" s="22">
        <f t="shared" si="779"/>
        <v>5.9974524408047368E-2</v>
      </c>
      <c r="AB1811" s="44">
        <f t="shared" si="780"/>
        <v>8.4895100273106863</v>
      </c>
      <c r="AC1811" s="44">
        <f t="shared" si="781"/>
        <v>0.46684706446899743</v>
      </c>
      <c r="AD1811" s="44">
        <f t="shared" si="782"/>
        <v>0.59144549277085678</v>
      </c>
      <c r="AE1811" s="44">
        <f t="shared" si="787"/>
        <v>0.46684706446899737</v>
      </c>
      <c r="AF1811" s="44">
        <f t="shared" si="788"/>
        <v>0.12459543403062355</v>
      </c>
      <c r="AG1811" s="44">
        <f t="shared" si="789"/>
        <v>2.9942712358011274E-6</v>
      </c>
      <c r="AH1811" s="45">
        <f>AD1811+AB1811+SUM($AA$1770:AA1811)</f>
        <v>11.004630686261645</v>
      </c>
      <c r="AI1811" s="45">
        <f>AD1811+AB1811+SUM($AA$1808:AA1811)+$AI$1808-$AH$1808</f>
        <v>21.231773889094121</v>
      </c>
    </row>
    <row r="1812" spans="4:42" ht="14.4" x14ac:dyDescent="0.3">
      <c r="E1812" s="28">
        <v>42612.568055555559</v>
      </c>
      <c r="F1812" s="86">
        <f t="shared" si="786"/>
        <v>2714.9562500000029</v>
      </c>
      <c r="G1812" s="10">
        <v>31499</v>
      </c>
      <c r="H1812" s="10">
        <v>25229</v>
      </c>
      <c r="J1812" s="10">
        <v>25</v>
      </c>
      <c r="L1812" s="17">
        <v>1047</v>
      </c>
      <c r="N1812" s="114">
        <v>5.95</v>
      </c>
      <c r="V1812" s="43">
        <f t="shared" si="776"/>
        <v>5.1677203885900004E-2</v>
      </c>
      <c r="W1812" s="43">
        <f t="shared" si="777"/>
        <v>7.315008245632046</v>
      </c>
      <c r="X1812" s="43">
        <f t="shared" si="778"/>
        <v>1.3562434751215883E-2</v>
      </c>
      <c r="Y1812" s="22">
        <f>X1812+W1812+SUM($V$1808:V1812)+$Y$1808</f>
        <v>22.129154839973804</v>
      </c>
      <c r="Z1812" s="22"/>
      <c r="AA1812" s="22">
        <f t="shared" si="779"/>
        <v>6.4520204732726794E-2</v>
      </c>
      <c r="AB1812" s="44">
        <f t="shared" si="780"/>
        <v>9.1329598766960185</v>
      </c>
      <c r="AC1812" s="44">
        <f t="shared" si="781"/>
        <v>0.50223104686046638</v>
      </c>
      <c r="AD1812" s="44">
        <f t="shared" si="782"/>
        <v>0.63627322864946045</v>
      </c>
      <c r="AE1812" s="44">
        <f t="shared" si="787"/>
        <v>0.50223104686046638</v>
      </c>
      <c r="AF1812" s="44">
        <f t="shared" si="788"/>
        <v>0.13403896057140099</v>
      </c>
      <c r="AG1812" s="44">
        <f t="shared" si="789"/>
        <v>3.2212175930699221E-6</v>
      </c>
      <c r="AH1812" s="45">
        <f>AD1812+AB1812+SUM($AA$1770:AA1812)</f>
        <v>11.757428476258308</v>
      </c>
      <c r="AI1812" s="45">
        <f>AD1812+AB1812+SUM($AA$1808:AA1812)+$AI$1808-$AH$1808</f>
        <v>21.984571679090784</v>
      </c>
    </row>
    <row r="1813" spans="4:42" x14ac:dyDescent="0.25">
      <c r="E1813" s="28">
        <v>42762.412499999999</v>
      </c>
      <c r="F1813" s="86">
        <f t="shared" si="786"/>
        <v>2864.8006944444423</v>
      </c>
      <c r="G1813" s="10">
        <v>34592</v>
      </c>
      <c r="H1813" s="10">
        <v>27959</v>
      </c>
      <c r="J1813" s="10">
        <v>9</v>
      </c>
      <c r="L1813" s="17">
        <v>1041</v>
      </c>
      <c r="V1813" s="17">
        <f t="shared" si="776"/>
        <v>5.6940942613309058E-2</v>
      </c>
      <c r="W1813" s="17">
        <f t="shared" si="777"/>
        <v>8.0601006519252536</v>
      </c>
      <c r="X1813" s="17">
        <f t="shared" si="778"/>
        <v>1.4943877779665254E-2</v>
      </c>
      <c r="AA1813" s="17">
        <f t="shared" si="779"/>
        <v>7.0449625769147206E-2</v>
      </c>
      <c r="AB1813" s="17">
        <f t="shared" si="780"/>
        <v>9.9722809024428045</v>
      </c>
      <c r="AC1813" s="17">
        <f t="shared" si="781"/>
        <v>0.54838619076823814</v>
      </c>
    </row>
    <row r="1814" spans="4:42" x14ac:dyDescent="0.25">
      <c r="D1814" s="19" t="s">
        <v>164</v>
      </c>
      <c r="E1814" s="28">
        <v>42828.472916666666</v>
      </c>
      <c r="F1814" s="86">
        <f t="shared" si="786"/>
        <v>2930.8611111111095</v>
      </c>
      <c r="G1814" s="10">
        <v>28710</v>
      </c>
      <c r="H1814" s="10">
        <v>25435</v>
      </c>
      <c r="J1814" s="10">
        <v>27</v>
      </c>
      <c r="K1814" s="17">
        <v>5</v>
      </c>
      <c r="L1814" s="17">
        <v>1093</v>
      </c>
      <c r="V1814" s="17">
        <f t="shared" si="776"/>
        <v>5.4388138222394362E-2</v>
      </c>
      <c r="W1814" s="17">
        <f t="shared" si="777"/>
        <v>7.6987462487292664</v>
      </c>
      <c r="X1814" s="17">
        <f t="shared" si="778"/>
        <v>1.4273906489019545E-2</v>
      </c>
      <c r="AA1814" s="17">
        <f t="shared" si="779"/>
        <v>6.1391132233730772E-2</v>
      </c>
      <c r="AB1814" s="17">
        <f t="shared" si="780"/>
        <v>8.6900336072741204</v>
      </c>
      <c r="AC1814" s="17">
        <f t="shared" si="781"/>
        <v>0.47787406654115333</v>
      </c>
    </row>
    <row r="1815" spans="4:42" x14ac:dyDescent="0.25">
      <c r="E1815" s="28">
        <v>42828.628472222219</v>
      </c>
      <c r="F1815" s="86">
        <f t="shared" si="786"/>
        <v>2931.0166666666628</v>
      </c>
      <c r="G1815" s="10">
        <v>2745</v>
      </c>
      <c r="H1815" s="10">
        <v>84.92</v>
      </c>
      <c r="J1815" s="10">
        <v>56</v>
      </c>
      <c r="K1815" s="17">
        <v>5</v>
      </c>
      <c r="L1815" s="17">
        <v>1095</v>
      </c>
      <c r="V1815" s="17">
        <f t="shared" si="776"/>
        <v>1.8191830184581775E-4</v>
      </c>
      <c r="W1815" s="17">
        <f t="shared" si="777"/>
        <v>2.5750887779681587E-2</v>
      </c>
      <c r="X1815" s="17">
        <f t="shared" si="778"/>
        <v>4.7743587371395744E-5</v>
      </c>
      <c r="AA1815" s="17">
        <f t="shared" si="779"/>
        <v>5.8804255601362428E-3</v>
      </c>
      <c r="AB1815" s="17">
        <f t="shared" si="780"/>
        <v>0.83238562123440829</v>
      </c>
      <c r="AC1815" s="17">
        <f t="shared" si="781"/>
        <v>4.5773758736296147E-2</v>
      </c>
    </row>
    <row r="1816" spans="4:42" x14ac:dyDescent="0.25">
      <c r="E1816" s="28">
        <v>42969.543749999997</v>
      </c>
      <c r="F1816" s="86">
        <f t="shared" si="786"/>
        <v>3071.9319444444409</v>
      </c>
      <c r="G1816" s="10">
        <v>8704</v>
      </c>
      <c r="H1816" s="10">
        <v>2699</v>
      </c>
      <c r="J1816" s="10">
        <v>28</v>
      </c>
      <c r="L1816" s="17">
        <v>1070</v>
      </c>
      <c r="V1816" s="17">
        <f t="shared" si="776"/>
        <v>5.6498764504609496E-3</v>
      </c>
      <c r="W1816" s="17">
        <f t="shared" si="777"/>
        <v>0.79975094846802719</v>
      </c>
      <c r="X1816" s="17">
        <f t="shared" si="778"/>
        <v>1.4827830251999191E-3</v>
      </c>
      <c r="AA1816" s="17">
        <f t="shared" si="779"/>
        <v>1.822027588914861E-2</v>
      </c>
      <c r="AB1816" s="17">
        <f t="shared" si="780"/>
        <v>2.579115322514157</v>
      </c>
      <c r="AC1816" s="17">
        <f t="shared" si="781"/>
        <v>0.14182825785814715</v>
      </c>
    </row>
    <row r="1817" spans="4:42" x14ac:dyDescent="0.25">
      <c r="E1817" s="28">
        <v>43055.614583333336</v>
      </c>
      <c r="F1817" s="86">
        <f t="shared" si="786"/>
        <v>3158.0027777777796</v>
      </c>
      <c r="G1817" s="10">
        <v>10207</v>
      </c>
      <c r="H1817" s="10">
        <v>4543</v>
      </c>
      <c r="J1817" s="10">
        <v>39</v>
      </c>
      <c r="L1817" s="17">
        <v>1074</v>
      </c>
      <c r="V1817" s="17">
        <f t="shared" si="776"/>
        <v>9.5455137345132873E-3</v>
      </c>
      <c r="W1817" s="17">
        <f t="shared" si="777"/>
        <v>1.3511859471137204</v>
      </c>
      <c r="X1817" s="17">
        <f t="shared" si="778"/>
        <v>2.5051743797325386E-3</v>
      </c>
      <c r="AA1817" s="17">
        <f t="shared" si="779"/>
        <v>2.1446413974945434E-2</v>
      </c>
      <c r="AB1817" s="17">
        <f t="shared" si="780"/>
        <v>3.0357814136451124</v>
      </c>
      <c r="AC1817" s="17">
        <f t="shared" si="781"/>
        <v>0.16694080539047554</v>
      </c>
    </row>
    <row r="1818" spans="4:42" x14ac:dyDescent="0.25">
      <c r="E1818" s="28">
        <v>43122.492361111108</v>
      </c>
      <c r="G1818" s="10">
        <v>11244.4</v>
      </c>
      <c r="H1818" s="10">
        <v>6033.3</v>
      </c>
      <c r="J1818" s="10">
        <v>86</v>
      </c>
      <c r="L1818" s="17">
        <v>1063</v>
      </c>
      <c r="V1818" s="17">
        <f t="shared" si="776"/>
        <v>1.2547016639131041E-2</v>
      </c>
      <c r="W1818" s="17">
        <f t="shared" si="777"/>
        <v>1.776054493504986</v>
      </c>
      <c r="X1818" s="17">
        <f t="shared" si="778"/>
        <v>3.2929044471205352E-3</v>
      </c>
      <c r="AA1818" s="17">
        <f t="shared" si="779"/>
        <v>2.3384163541850245E-2</v>
      </c>
      <c r="AB1818" s="17">
        <f t="shared" si="780"/>
        <v>3.3100736158930375</v>
      </c>
      <c r="AC1818" s="17">
        <f t="shared" si="781"/>
        <v>0.18202442140768224</v>
      </c>
    </row>
    <row r="1819" spans="4:42" x14ac:dyDescent="0.25">
      <c r="E1819" s="28"/>
    </row>
    <row r="1820" spans="4:42" x14ac:dyDescent="0.25">
      <c r="E1820" s="28"/>
    </row>
    <row r="1821" spans="4:42" ht="14.4" thickBot="1" x14ac:dyDescent="0.3">
      <c r="D1821" s="87" t="s">
        <v>103</v>
      </c>
      <c r="E1821" s="89">
        <f>E1822-1</f>
        <v>39897.613888888889</v>
      </c>
      <c r="F1821" s="86"/>
      <c r="G1821" s="86"/>
      <c r="H1821" s="86"/>
      <c r="I1821" s="86"/>
      <c r="J1821" s="86"/>
      <c r="K1821" s="86"/>
      <c r="L1821" s="86"/>
      <c r="M1821" s="86"/>
      <c r="N1821" s="86"/>
      <c r="O1821" s="90"/>
      <c r="P1821" s="90"/>
      <c r="Q1821" s="90"/>
      <c r="R1821" s="87"/>
      <c r="S1821" s="87"/>
      <c r="T1821" s="82"/>
    </row>
    <row r="1822" spans="4:42" ht="15" thickBot="1" x14ac:dyDescent="0.35">
      <c r="D1822" s="87"/>
      <c r="E1822" s="89">
        <v>39898.613888888889</v>
      </c>
      <c r="F1822" s="86">
        <f>E1822-E$1821</f>
        <v>1</v>
      </c>
      <c r="G1822" s="86">
        <v>1083</v>
      </c>
      <c r="H1822" s="86">
        <v>5.54</v>
      </c>
      <c r="I1822" s="86"/>
      <c r="J1822" s="86">
        <v>1327</v>
      </c>
      <c r="K1822" s="86"/>
      <c r="L1822" s="79">
        <v>1037</v>
      </c>
      <c r="M1822" s="86"/>
      <c r="N1822" s="114">
        <v>5.95</v>
      </c>
      <c r="O1822" s="95">
        <v>96.3</v>
      </c>
      <c r="P1822" s="94">
        <v>21.69</v>
      </c>
      <c r="Q1822" s="93">
        <f>P1822-(P1822/100*R1822)</f>
        <v>17.566731000000001</v>
      </c>
      <c r="R1822" s="88">
        <v>19.010000000000002</v>
      </c>
      <c r="S1822" s="85">
        <f>R1822*P1822/100</f>
        <v>4.1232690000000005</v>
      </c>
      <c r="T1822" s="40">
        <f>Q1822/$A$18+S1822</f>
        <v>11.44274025</v>
      </c>
      <c r="U1822" s="40">
        <f>$A$16-T1822</f>
        <v>105.55725975</v>
      </c>
      <c r="V1822" s="43">
        <f t="shared" ref="V1822:V1870" si="790">($A$15*L1822/1000/$A$13*H1822)/$Q$1822</f>
        <v>1.0643432176770258E-5</v>
      </c>
      <c r="W1822" s="43">
        <f t="shared" ref="W1822:W1870" si="791">($U$1822*L1822/1000/$A$13*H1822)/$Q$1822</f>
        <v>1.4979887132197944E-3</v>
      </c>
      <c r="X1822" s="43">
        <f t="shared" ref="X1822:X1870" si="792">($A$46*$S$1822*H1822*L1822/1000000)/$Q$1822</f>
        <v>2.9497109777982953E-6</v>
      </c>
      <c r="Y1822" s="22">
        <f>X1822+W1822+SUM($V$1822:V1822)</f>
        <v>1.511581856374363E-3</v>
      </c>
      <c r="Z1822" s="22"/>
      <c r="AA1822" s="22">
        <f t="shared" ref="AA1822:AA1870" si="793">($A$15*L1822/1000/$A$13*G1822)/$Q$1822</f>
        <v>2.0806565067585181E-3</v>
      </c>
      <c r="AB1822" s="44">
        <f t="shared" ref="AB1822:AB1870" si="794">($U$1822*L1822/1000/$A$13*G1822)/$Q$1822</f>
        <v>0.29283786577924864</v>
      </c>
      <c r="AC1822" s="44">
        <f t="shared" ref="AC1822:AC1870" si="795">($A$14*$S$1822/1000*G1822/1000000*L1822/1000*1000000)/$Q$1822</f>
        <v>1.7102804101348526E-2</v>
      </c>
      <c r="AD1822" s="44">
        <f t="shared" ref="AD1822:AD1864" si="796">($A$14*((L1822/1000)*G1822/10^6)*(1+($A$28/(10^-N1822))+(($A$28*$A$29)/(10^-N1822)^2))*1000000)*$S$1822/1000/$Q$1822</f>
        <v>2.1667430662739559E-2</v>
      </c>
      <c r="AE1822" s="44">
        <f t="shared" ref="AE1822:AE1861" si="797">AD1822/(1+($A$28/(10^-N1822))+(($A$28*$A$29)/(10^-N1822)^2))*1</f>
        <v>1.7102804101348519E-2</v>
      </c>
      <c r="AF1822" s="44">
        <f t="shared" ref="AF1822:AF1861" si="798">AD1822/(1+($A$28/(10^-N1822))+(($A$28*$A$29)/(10^-N1822)^2))*($A$28/(10^-N1822))</f>
        <v>4.5645168671500968E-3</v>
      </c>
      <c r="AG1822" s="44">
        <f t="shared" ref="AG1822:AG1861" si="799">AD1822/(1+($A$28/(10^-N1822))+(($A$28*$A$29)/(10^-N1822)^2))*(($A$28*$A$29)/(10^-N1822)^2)</f>
        <v>1.0969424094046162E-7</v>
      </c>
      <c r="AH1822" s="45">
        <f>AD1822+AB1822+SUM($AA$1822:AA1822)</f>
        <v>0.31658595294874675</v>
      </c>
      <c r="AI1822" s="45">
        <f>AD1822+AB1822+SUM($AA$1822:AA1822)</f>
        <v>0.31658595294874675</v>
      </c>
      <c r="AM1822" s="86">
        <v>1</v>
      </c>
      <c r="AN1822" s="22">
        <v>1.511581856374363E-3</v>
      </c>
      <c r="AO1822" s="45"/>
      <c r="AP1822" s="22">
        <v>0.31658595294874675</v>
      </c>
    </row>
    <row r="1823" spans="4:42" ht="14.4" x14ac:dyDescent="0.3">
      <c r="D1823" s="87"/>
      <c r="E1823" s="89">
        <v>39904.588194444441</v>
      </c>
      <c r="F1823" s="86">
        <f t="shared" ref="F1823:F1869" si="800">E1823-E$1821</f>
        <v>6.9743055555518367</v>
      </c>
      <c r="G1823" s="86">
        <v>3432</v>
      </c>
      <c r="H1823" s="86">
        <v>0</v>
      </c>
      <c r="I1823" s="86"/>
      <c r="J1823" s="86">
        <v>1397</v>
      </c>
      <c r="K1823" s="86"/>
      <c r="L1823" s="79">
        <v>1037</v>
      </c>
      <c r="M1823" s="86"/>
      <c r="N1823" s="114">
        <v>5.95</v>
      </c>
      <c r="O1823" s="90"/>
      <c r="P1823" s="90"/>
      <c r="Q1823" s="90"/>
      <c r="R1823" s="88"/>
      <c r="S1823" s="87"/>
      <c r="T1823" s="82"/>
      <c r="V1823" s="43">
        <f t="shared" si="790"/>
        <v>0</v>
      </c>
      <c r="W1823" s="43">
        <f t="shared" si="791"/>
        <v>0</v>
      </c>
      <c r="X1823" s="43">
        <f t="shared" si="792"/>
        <v>0</v>
      </c>
      <c r="Y1823" s="22">
        <f>X1823+W1823+SUM($V$1822:V1823)</f>
        <v>1.0643432176770258E-5</v>
      </c>
      <c r="Z1823" s="22"/>
      <c r="AA1823" s="22">
        <f t="shared" si="793"/>
        <v>6.5935485975948593E-3</v>
      </c>
      <c r="AB1823" s="44">
        <f t="shared" si="794"/>
        <v>0.92799589598742505</v>
      </c>
      <c r="AC1823" s="44">
        <f t="shared" si="795"/>
        <v>5.4198359811475659E-2</v>
      </c>
      <c r="AD1823" s="44">
        <f t="shared" si="796"/>
        <v>6.8663547584969689E-2</v>
      </c>
      <c r="AE1823" s="44">
        <f t="shared" si="797"/>
        <v>5.4198359811475645E-2</v>
      </c>
      <c r="AF1823" s="44">
        <f t="shared" si="798"/>
        <v>1.4464840155179256E-2</v>
      </c>
      <c r="AG1823" s="44">
        <f t="shared" si="799"/>
        <v>3.4761831478085348E-7</v>
      </c>
      <c r="AH1823" s="45">
        <f>AD1823+AB1823+SUM($AA$1822:AA1823)</f>
        <v>1.0053336486767481</v>
      </c>
      <c r="AI1823" s="45">
        <f>AD1823+AB1823+SUM($AA$1822:AA1823)</f>
        <v>1.0053336486767481</v>
      </c>
      <c r="AM1823" s="86">
        <v>6.9743055555518367</v>
      </c>
      <c r="AN1823" s="22">
        <v>1.0643432176770258E-5</v>
      </c>
      <c r="AO1823" s="45"/>
      <c r="AP1823" s="22">
        <v>1.0053336486767481</v>
      </c>
    </row>
    <row r="1824" spans="4:42" ht="14.4" x14ac:dyDescent="0.3">
      <c r="D1824" s="87"/>
      <c r="E1824" s="89">
        <v>39910.450694444444</v>
      </c>
      <c r="F1824" s="86">
        <f t="shared" si="800"/>
        <v>12.836805555554747</v>
      </c>
      <c r="G1824" s="86">
        <v>4865</v>
      </c>
      <c r="H1824" s="86">
        <v>112</v>
      </c>
      <c r="I1824" s="86"/>
      <c r="J1824" s="87">
        <v>1459</v>
      </c>
      <c r="K1824" s="87"/>
      <c r="L1824" s="79">
        <v>1037</v>
      </c>
      <c r="M1824" s="87"/>
      <c r="N1824" s="114">
        <v>5.95</v>
      </c>
      <c r="O1824" s="90"/>
      <c r="P1824" s="90"/>
      <c r="Q1824" s="90"/>
      <c r="R1824" s="87"/>
      <c r="S1824" s="87"/>
      <c r="T1824" s="82"/>
      <c r="V1824" s="43">
        <f t="shared" si="790"/>
        <v>2.1517408010799074E-4</v>
      </c>
      <c r="W1824" s="43">
        <f t="shared" si="791"/>
        <v>3.0284248353901984E-2</v>
      </c>
      <c r="X1824" s="43">
        <f t="shared" si="792"/>
        <v>5.9633146121553974E-5</v>
      </c>
      <c r="Y1824" s="22">
        <f>X1824+W1824+SUM($V$1822:V1824)</f>
        <v>3.0569699012308296E-2</v>
      </c>
      <c r="Z1824" s="1"/>
      <c r="AA1824" s="22">
        <f t="shared" si="793"/>
        <v>9.3466241046908476E-3</v>
      </c>
      <c r="AB1824" s="44">
        <f t="shared" si="794"/>
        <v>1.3154720378726175</v>
      </c>
      <c r="AC1824" s="44">
        <f t="shared" si="795"/>
        <v>7.6828385921570236E-2</v>
      </c>
      <c r="AD1824" s="44">
        <f t="shared" si="796"/>
        <v>9.7333379662260355E-2</v>
      </c>
      <c r="AE1824" s="44">
        <f t="shared" si="797"/>
        <v>7.6828385921570222E-2</v>
      </c>
      <c r="AF1824" s="44">
        <f t="shared" si="798"/>
        <v>2.0504500977548683E-2</v>
      </c>
      <c r="AG1824" s="44">
        <f t="shared" si="799"/>
        <v>4.9276314143614572E-7</v>
      </c>
      <c r="AH1824" s="45">
        <f>AD1824+AB1824+SUM($AA$1822:AA1824)</f>
        <v>1.4308262467439221</v>
      </c>
      <c r="AI1824" s="45">
        <f>AD1824+AB1824+SUM($AA$1822:AA1824)</f>
        <v>1.4308262467439221</v>
      </c>
      <c r="AM1824" s="86">
        <v>12.836805555554747</v>
      </c>
      <c r="AN1824" s="22">
        <v>3.0569699012308296E-2</v>
      </c>
      <c r="AO1824" s="192"/>
      <c r="AP1824" s="22">
        <v>1.4308262467439221</v>
      </c>
    </row>
    <row r="1825" spans="4:43" ht="14.4" x14ac:dyDescent="0.3">
      <c r="D1825" s="87"/>
      <c r="E1825" s="89">
        <v>39914.591666666667</v>
      </c>
      <c r="F1825" s="86">
        <f t="shared" si="800"/>
        <v>16.977777777778101</v>
      </c>
      <c r="G1825" s="86">
        <v>5492</v>
      </c>
      <c r="H1825" s="86">
        <v>156</v>
      </c>
      <c r="I1825" s="86"/>
      <c r="J1825" s="86">
        <v>1679</v>
      </c>
      <c r="K1825" s="86"/>
      <c r="L1825" s="79">
        <v>1037</v>
      </c>
      <c r="M1825" s="86"/>
      <c r="N1825" s="114">
        <v>5.95</v>
      </c>
      <c r="O1825" s="90"/>
      <c r="P1825" s="90"/>
      <c r="Q1825" s="90"/>
      <c r="R1825" s="87"/>
      <c r="S1825" s="87"/>
      <c r="T1825" s="82"/>
      <c r="V1825" s="43">
        <f t="shared" si="790"/>
        <v>2.9970675443613E-4</v>
      </c>
      <c r="W1825" s="43">
        <f t="shared" si="791"/>
        <v>4.2181631635792041E-2</v>
      </c>
      <c r="X1825" s="43">
        <f t="shared" si="792"/>
        <v>8.3060453526450181E-5</v>
      </c>
      <c r="Y1825" s="22">
        <f>X1825+W1825+SUM($V$1822:V1825)</f>
        <v>4.2790216356039378E-2</v>
      </c>
      <c r="Z1825" s="1">
        <f>LINEST(Y1822:Y1825,$F1822:$F1825,TRUE,TRUE)</f>
        <v>2.8355824386557238E-3</v>
      </c>
      <c r="AA1825" s="22">
        <f t="shared" si="793"/>
        <v>1.0551214713866833E-2</v>
      </c>
      <c r="AB1825" s="44">
        <f t="shared" si="794"/>
        <v>1.4850097496395509</v>
      </c>
      <c r="AC1825" s="44">
        <f t="shared" si="795"/>
        <v>8.6730009348666759E-2</v>
      </c>
      <c r="AD1825" s="44">
        <f t="shared" si="796"/>
        <v>0.10987768162489904</v>
      </c>
      <c r="AE1825" s="44">
        <f t="shared" si="797"/>
        <v>8.6730009348666731E-2</v>
      </c>
      <c r="AF1825" s="44">
        <f t="shared" si="798"/>
        <v>2.3147116005898739E-2</v>
      </c>
      <c r="AG1825" s="44">
        <f t="shared" si="799"/>
        <v>5.5627033355957086E-7</v>
      </c>
      <c r="AH1825" s="45">
        <f>AD1825+AB1825+SUM($AA$1822:AA1825)</f>
        <v>1.623459475187361</v>
      </c>
      <c r="AI1825" s="45">
        <f>AD1825+AB1825+SUM($AA$1822:AA1825)</f>
        <v>1.623459475187361</v>
      </c>
      <c r="AJ1825" s="1">
        <f>LINEST(AI1822:AI1825,$F1822:$F1825,TRUE,TRUE)</f>
        <v>8.1795329120282603E-2</v>
      </c>
      <c r="AM1825" s="86">
        <v>16.977777777778101</v>
      </c>
      <c r="AN1825" s="22">
        <v>4.2790216356039378E-2</v>
      </c>
      <c r="AO1825" s="192">
        <v>2.8355824386557238E-3</v>
      </c>
      <c r="AP1825" s="22">
        <v>1.623459475187361</v>
      </c>
      <c r="AQ1825" s="1">
        <v>8.1795329120282603E-2</v>
      </c>
    </row>
    <row r="1826" spans="4:43" ht="14.4" x14ac:dyDescent="0.3">
      <c r="D1826" s="121">
        <f>(F1827-F1826)/Y1827*0.2+F1826</f>
        <v>39.272940134202884</v>
      </c>
      <c r="E1826" s="89">
        <v>39921.719444444447</v>
      </c>
      <c r="F1826" s="86">
        <f t="shared" si="800"/>
        <v>24.105555555557657</v>
      </c>
      <c r="G1826" s="86">
        <v>6965</v>
      </c>
      <c r="H1826" s="86">
        <v>261</v>
      </c>
      <c r="I1826" s="86"/>
      <c r="J1826" s="86">
        <v>1879</v>
      </c>
      <c r="K1826" s="86"/>
      <c r="L1826" s="79">
        <v>1037</v>
      </c>
      <c r="M1826" s="86"/>
      <c r="N1826" s="114">
        <v>5.95</v>
      </c>
      <c r="O1826" s="90"/>
      <c r="P1826" s="90"/>
      <c r="Q1826" s="90"/>
      <c r="R1826" s="87"/>
      <c r="S1826" s="87"/>
      <c r="T1826" s="82"/>
      <c r="V1826" s="43">
        <f t="shared" si="790"/>
        <v>5.014324545373714E-4</v>
      </c>
      <c r="W1826" s="43">
        <f t="shared" si="791"/>
        <v>7.0573114467575151E-2</v>
      </c>
      <c r="X1826" s="43">
        <f t="shared" si="792"/>
        <v>1.3896652801540706E-4</v>
      </c>
      <c r="Y1826" s="22">
        <f>X1826+W1826+SUM($V$1822:V1826)</f>
        <v>7.1739037716848822E-2</v>
      </c>
      <c r="Z1826" s="1">
        <f t="shared" ref="Z1826:Z1842" si="801">LINEST(Y1823:Y1826,$F1823:$F1826,TRUE,TRUE)</f>
        <v>4.1049097433671191E-3</v>
      </c>
      <c r="AA1826" s="22">
        <f t="shared" si="793"/>
        <v>1.3381138106715675E-2</v>
      </c>
      <c r="AB1826" s="44">
        <f t="shared" si="794"/>
        <v>1.8833016945082797</v>
      </c>
      <c r="AC1826" s="44">
        <f t="shared" si="795"/>
        <v>0.1099917179740466</v>
      </c>
      <c r="AD1826" s="44">
        <f t="shared" si="796"/>
        <v>0.13934778814956697</v>
      </c>
      <c r="AE1826" s="44">
        <f t="shared" si="797"/>
        <v>0.10999171797404657</v>
      </c>
      <c r="AF1826" s="44">
        <f t="shared" si="798"/>
        <v>2.935536470886466E-2</v>
      </c>
      <c r="AG1826" s="44">
        <f t="shared" si="799"/>
        <v>7.0546665572512947E-7</v>
      </c>
      <c r="AH1826" s="45">
        <f>AD1826+AB1826+SUM($AA$1822:AA1826)</f>
        <v>2.0646026646874733</v>
      </c>
      <c r="AI1826" s="45">
        <f>AD1826+AB1826+SUM($AA$1822:AA1826)</f>
        <v>2.0646026646874733</v>
      </c>
      <c r="AJ1826" s="1">
        <f t="shared" ref="AJ1826:AJ1842" si="802">LINEST(AI1823:AI1826,$F1823:$F1826,TRUE,TRUE)</f>
        <v>6.0862228193904508E-2</v>
      </c>
      <c r="AM1826" s="86">
        <v>24.105555555557657</v>
      </c>
      <c r="AN1826" s="22">
        <v>7.1739037716848822E-2</v>
      </c>
      <c r="AO1826" s="192">
        <v>4.1049097433671191E-3</v>
      </c>
      <c r="AP1826" s="22">
        <v>2.0646026646874733</v>
      </c>
      <c r="AQ1826" s="1">
        <v>6.0862228193904508E-2</v>
      </c>
    </row>
    <row r="1827" spans="4:43" ht="14.4" x14ac:dyDescent="0.3">
      <c r="D1827" s="83"/>
      <c r="E1827" s="89">
        <v>39941.537499999999</v>
      </c>
      <c r="F1827" s="86">
        <f t="shared" si="800"/>
        <v>43.923611111109494</v>
      </c>
      <c r="G1827" s="86">
        <v>10210</v>
      </c>
      <c r="H1827" s="86">
        <v>954</v>
      </c>
      <c r="I1827" s="86"/>
      <c r="J1827" s="86">
        <v>332</v>
      </c>
      <c r="K1827" s="86"/>
      <c r="L1827" s="79">
        <v>1037</v>
      </c>
      <c r="M1827" s="86"/>
      <c r="N1827" s="114">
        <v>5.95</v>
      </c>
      <c r="O1827" s="90"/>
      <c r="P1827" s="90"/>
      <c r="Q1827" s="90"/>
      <c r="R1827" s="87"/>
      <c r="S1827" s="87"/>
      <c r="T1827" s="82"/>
      <c r="V1827" s="43">
        <f t="shared" si="790"/>
        <v>1.8328220752055642E-3</v>
      </c>
      <c r="W1827" s="43">
        <f t="shared" si="791"/>
        <v>0.25795690115734365</v>
      </c>
      <c r="X1827" s="43">
        <f t="shared" si="792"/>
        <v>5.079466196425223E-4</v>
      </c>
      <c r="Y1827" s="22">
        <f>X1827+W1827+SUM($V$1822:V1827)</f>
        <v>0.26132462657345001</v>
      </c>
      <c r="Z1827" s="1">
        <f t="shared" si="801"/>
        <v>7.6924922384587462E-3</v>
      </c>
      <c r="AA1827" s="22">
        <f t="shared" si="793"/>
        <v>1.9615422838415941E-2</v>
      </c>
      <c r="AB1827" s="44">
        <f t="shared" si="794"/>
        <v>2.7607337115476716</v>
      </c>
      <c r="AC1827" s="44">
        <f t="shared" si="795"/>
        <v>0.16123696202656368</v>
      </c>
      <c r="AD1827" s="44">
        <f t="shared" si="796"/>
        <v>0.2042700526930479</v>
      </c>
      <c r="AE1827" s="44">
        <f t="shared" si="797"/>
        <v>0.1612369620265636</v>
      </c>
      <c r="AF1827" s="44">
        <f t="shared" si="798"/>
        <v>4.3032056522255301E-2</v>
      </c>
      <c r="AG1827" s="44">
        <f t="shared" si="799"/>
        <v>1.0341442289954877E-6</v>
      </c>
      <c r="AH1827" s="45">
        <f>AD1827+AB1827+SUM($AA$1822:AA1827)</f>
        <v>3.026572369108762</v>
      </c>
      <c r="AI1827" s="45">
        <f>AD1827+AB1827+SUM($AA$1822:AA1827)</f>
        <v>3.026572369108762</v>
      </c>
      <c r="AJ1827" s="1">
        <f t="shared" si="802"/>
        <v>5.1559090131281071E-2</v>
      </c>
      <c r="AM1827" s="86">
        <v>43.923611111109494</v>
      </c>
      <c r="AN1827" s="22">
        <v>0.26132462657345001</v>
      </c>
      <c r="AO1827" s="192">
        <v>7.6924922384587462E-3</v>
      </c>
      <c r="AP1827" s="22">
        <v>3.026572369108762</v>
      </c>
      <c r="AQ1827" s="1">
        <v>5.1559090131281071E-2</v>
      </c>
    </row>
    <row r="1828" spans="4:43" ht="14.4" x14ac:dyDescent="0.3">
      <c r="D1828" s="83"/>
      <c r="E1828" s="89">
        <v>39960.484027777777</v>
      </c>
      <c r="F1828" s="86">
        <f t="shared" si="800"/>
        <v>62.870138888887595</v>
      </c>
      <c r="G1828" s="86">
        <v>11815.2</v>
      </c>
      <c r="H1828" s="86">
        <v>2119.04</v>
      </c>
      <c r="I1828" s="86"/>
      <c r="J1828" s="86">
        <v>693</v>
      </c>
      <c r="K1828" s="86"/>
      <c r="L1828" s="79">
        <v>1037</v>
      </c>
      <c r="M1828" s="86"/>
      <c r="N1828" s="114">
        <v>5.95</v>
      </c>
      <c r="O1828" s="90"/>
      <c r="P1828" s="90"/>
      <c r="Q1828" s="90"/>
      <c r="R1828" s="87"/>
      <c r="S1828" s="87"/>
      <c r="T1828" s="82"/>
      <c r="V1828" s="43">
        <f t="shared" si="790"/>
        <v>4.0710935956431845E-3</v>
      </c>
      <c r="W1828" s="43">
        <f t="shared" si="791"/>
        <v>0.57297797885582546</v>
      </c>
      <c r="X1828" s="43">
        <f t="shared" si="792"/>
        <v>1.1282591246198014E-3</v>
      </c>
      <c r="Y1828" s="22">
        <f>X1828+W1828+SUM($V$1822:V1828)</f>
        <v>0.58103711037255223</v>
      </c>
      <c r="Z1828" s="1">
        <f t="shared" si="801"/>
        <v>1.1747889888846109E-2</v>
      </c>
      <c r="AA1828" s="22">
        <f t="shared" si="793"/>
        <v>2.2699328493677971E-2</v>
      </c>
      <c r="AB1828" s="44">
        <f t="shared" si="794"/>
        <v>3.1947718852769884</v>
      </c>
      <c r="AC1828" s="44">
        <f t="shared" si="795"/>
        <v>0.18658638136496131</v>
      </c>
      <c r="AD1828" s="44">
        <f t="shared" si="796"/>
        <v>0.23638506626629779</v>
      </c>
      <c r="AE1828" s="44">
        <f t="shared" si="797"/>
        <v>0.18658638136496131</v>
      </c>
      <c r="AF1828" s="44">
        <f t="shared" si="798"/>
        <v>4.9797488170592659E-2</v>
      </c>
      <c r="AG1828" s="44">
        <f t="shared" si="799"/>
        <v>1.196730743822477E-6</v>
      </c>
      <c r="AH1828" s="45">
        <f>AD1828+AB1828+SUM($AA$1822:AA1828)</f>
        <v>3.5154248849050065</v>
      </c>
      <c r="AI1828" s="45">
        <f>AD1828+AB1828+SUM($AA$1822:AA1828)</f>
        <v>3.5154248849050065</v>
      </c>
      <c r="AJ1828" s="1">
        <f t="shared" si="802"/>
        <v>4.1333293618869407E-2</v>
      </c>
      <c r="AM1828" s="86">
        <v>62.870138888887595</v>
      </c>
      <c r="AN1828" s="22">
        <v>0.58103711037255223</v>
      </c>
      <c r="AO1828" s="192">
        <v>1.1747889888846109E-2</v>
      </c>
      <c r="AP1828" s="22">
        <v>3.5154248849050065</v>
      </c>
      <c r="AQ1828" s="1">
        <v>4.1333293618869407E-2</v>
      </c>
    </row>
    <row r="1829" spans="4:43" ht="14.4" x14ac:dyDescent="0.3">
      <c r="D1829" s="83"/>
      <c r="E1829" s="89">
        <v>39974.586111111108</v>
      </c>
      <c r="F1829" s="86">
        <f t="shared" si="800"/>
        <v>76.972222222218988</v>
      </c>
      <c r="G1829" s="86">
        <v>12952.9</v>
      </c>
      <c r="H1829" s="86">
        <v>3478.73</v>
      </c>
      <c r="I1829" s="86"/>
      <c r="J1829" s="86">
        <v>901</v>
      </c>
      <c r="K1829" s="86"/>
      <c r="L1829" s="79">
        <v>1037</v>
      </c>
      <c r="M1829" s="86"/>
      <c r="N1829" s="114">
        <v>5.95</v>
      </c>
      <c r="O1829" s="90"/>
      <c r="P1829" s="90"/>
      <c r="Q1829" s="90"/>
      <c r="R1829" s="87"/>
      <c r="S1829" s="87"/>
      <c r="T1829" s="82"/>
      <c r="V1829" s="43">
        <f t="shared" si="790"/>
        <v>6.6833261401256314E-3</v>
      </c>
      <c r="W1829" s="43">
        <f t="shared" si="791"/>
        <v>0.94063145782294155</v>
      </c>
      <c r="X1829" s="43">
        <f t="shared" si="792"/>
        <v>1.8522108429235135E-3</v>
      </c>
      <c r="Y1829" s="22">
        <f>X1829+W1829+SUM($V$1822:V1829)</f>
        <v>0.95609786719809775</v>
      </c>
      <c r="Z1829" s="1">
        <f t="shared" si="801"/>
        <v>1.6491262115580153E-2</v>
      </c>
      <c r="AA1829" s="22">
        <f t="shared" si="793"/>
        <v>2.4885074484203514E-2</v>
      </c>
      <c r="AB1829" s="44">
        <f t="shared" si="794"/>
        <v>3.5024003616362229</v>
      </c>
      <c r="AC1829" s="44">
        <f t="shared" si="795"/>
        <v>0.2045530113059624</v>
      </c>
      <c r="AD1829" s="44">
        <f t="shared" si="796"/>
        <v>0.25914687223582566</v>
      </c>
      <c r="AE1829" s="44">
        <f t="shared" si="797"/>
        <v>0.20455301130596235</v>
      </c>
      <c r="AF1829" s="44">
        <f t="shared" si="798"/>
        <v>5.4592548964458441E-2</v>
      </c>
      <c r="AG1829" s="44">
        <f t="shared" si="799"/>
        <v>1.3119654048732274E-6</v>
      </c>
      <c r="AH1829" s="45">
        <f>AD1829+AB1829+SUM($AA$1822:AA1829)</f>
        <v>3.8707002417179726</v>
      </c>
      <c r="AI1829" s="45">
        <f>AD1829+AB1829+SUM($AA$1822:AA1829)</f>
        <v>3.8707002417179726</v>
      </c>
      <c r="AJ1829" s="1">
        <f t="shared" si="802"/>
        <v>3.3587352500314402E-2</v>
      </c>
      <c r="AM1829" s="86">
        <v>76.972222222218988</v>
      </c>
      <c r="AN1829" s="22">
        <v>0.95609786719809775</v>
      </c>
      <c r="AO1829" s="192">
        <v>1.6491262115580153E-2</v>
      </c>
      <c r="AP1829" s="22">
        <v>3.8707002417179726</v>
      </c>
      <c r="AQ1829" s="1">
        <v>3.3587352500314402E-2</v>
      </c>
    </row>
    <row r="1830" spans="4:43" ht="14.4" x14ac:dyDescent="0.3">
      <c r="D1830" s="83"/>
      <c r="E1830" s="89">
        <v>39993.609722222223</v>
      </c>
      <c r="F1830" s="86">
        <f t="shared" si="800"/>
        <v>95.995833333334303</v>
      </c>
      <c r="G1830" s="86">
        <v>15356</v>
      </c>
      <c r="H1830" s="86">
        <v>6241.93</v>
      </c>
      <c r="I1830" s="86"/>
      <c r="J1830" s="86">
        <v>1337</v>
      </c>
      <c r="K1830" s="86"/>
      <c r="L1830" s="79">
        <v>1037</v>
      </c>
      <c r="M1830" s="86"/>
      <c r="N1830" s="114">
        <v>5.95</v>
      </c>
      <c r="O1830" s="90"/>
      <c r="P1830" s="90"/>
      <c r="Q1830" s="90"/>
      <c r="R1830" s="87"/>
      <c r="S1830" s="87"/>
      <c r="T1830" s="82"/>
      <c r="V1830" s="43">
        <f t="shared" si="790"/>
        <v>1.1991978087932776E-2</v>
      </c>
      <c r="W1830" s="43">
        <f t="shared" si="791"/>
        <v>1.6877871279256376</v>
      </c>
      <c r="X1830" s="43">
        <f t="shared" si="792"/>
        <v>3.3234457479509945E-3</v>
      </c>
      <c r="Y1830" s="22">
        <f>X1830+W1830+SUM($V$1822:V1830)</f>
        <v>1.7167167502937539</v>
      </c>
      <c r="Z1830" s="1">
        <f t="shared" si="801"/>
        <v>2.7862825142739949E-2</v>
      </c>
      <c r="AA1830" s="22">
        <f t="shared" si="793"/>
        <v>2.950190334052059E-2</v>
      </c>
      <c r="AB1830" s="44">
        <f t="shared" si="794"/>
        <v>4.152186765379632</v>
      </c>
      <c r="AC1830" s="44">
        <f t="shared" si="795"/>
        <v>0.24250291761801285</v>
      </c>
      <c r="AD1830" s="44">
        <f t="shared" si="796"/>
        <v>0.30722536034813364</v>
      </c>
      <c r="AE1830" s="44">
        <f t="shared" si="797"/>
        <v>0.24250291761801285</v>
      </c>
      <c r="AF1830" s="44">
        <f t="shared" si="798"/>
        <v>6.4720887360994378E-2</v>
      </c>
      <c r="AG1830" s="44">
        <f t="shared" si="799"/>
        <v>1.5553691263912549E-6</v>
      </c>
      <c r="AH1830" s="45">
        <f>AD1830+AB1830+SUM($AA$1822:AA1830)</f>
        <v>4.5980670369142098</v>
      </c>
      <c r="AI1830" s="45">
        <f>AD1830+AB1830+SUM($AA$1822:AA1830)</f>
        <v>4.5980670369142098</v>
      </c>
      <c r="AJ1830" s="1">
        <f t="shared" si="802"/>
        <v>2.984156525679257E-2</v>
      </c>
      <c r="AM1830" s="86">
        <v>95.995833333334303</v>
      </c>
      <c r="AN1830" s="22">
        <v>1.7167167502937539</v>
      </c>
      <c r="AO1830" s="192">
        <v>2.7862825142739949E-2</v>
      </c>
      <c r="AP1830" s="22">
        <v>4.5980670369142098</v>
      </c>
      <c r="AQ1830" s="1">
        <v>2.984156525679257E-2</v>
      </c>
    </row>
    <row r="1831" spans="4:43" ht="14.4" x14ac:dyDescent="0.3">
      <c r="D1831" s="83"/>
      <c r="E1831" s="89">
        <v>40010.398611111108</v>
      </c>
      <c r="F1831" s="86">
        <f t="shared" si="800"/>
        <v>112.78472222221899</v>
      </c>
      <c r="G1831" s="86">
        <v>15429.1</v>
      </c>
      <c r="H1831" s="86">
        <v>7590.59</v>
      </c>
      <c r="I1831" s="86"/>
      <c r="J1831" s="86">
        <v>259</v>
      </c>
      <c r="K1831" s="86"/>
      <c r="L1831" s="79">
        <v>1037</v>
      </c>
      <c r="M1831" s="86"/>
      <c r="N1831" s="114">
        <v>5.95</v>
      </c>
      <c r="O1831" s="90"/>
      <c r="P1831" s="90"/>
      <c r="Q1831" s="90"/>
      <c r="R1831" s="87"/>
      <c r="S1831" s="87"/>
      <c r="T1831" s="82"/>
      <c r="V1831" s="43">
        <f t="shared" si="790"/>
        <v>1.4583019827918871E-2</v>
      </c>
      <c r="W1831" s="43">
        <f t="shared" si="791"/>
        <v>2.0524581492200435</v>
      </c>
      <c r="X1831" s="43">
        <f t="shared" si="792"/>
        <v>4.0415246662393427E-3</v>
      </c>
      <c r="Y1831" s="22">
        <f>X1831+W1831+SUM($V$1822:V1831)</f>
        <v>2.0966888703343671</v>
      </c>
      <c r="Z1831" s="1">
        <f t="shared" si="801"/>
        <v>3.1547181551356274E-2</v>
      </c>
      <c r="AA1831" s="22">
        <f t="shared" si="793"/>
        <v>2.9642342851733932E-2</v>
      </c>
      <c r="AB1831" s="44">
        <f t="shared" si="794"/>
        <v>4.1719526453320457</v>
      </c>
      <c r="AC1831" s="44">
        <f t="shared" si="795"/>
        <v>0.24365731741469665</v>
      </c>
      <c r="AD1831" s="44">
        <f t="shared" si="796"/>
        <v>0.30868786190071557</v>
      </c>
      <c r="AE1831" s="44">
        <f t="shared" si="797"/>
        <v>0.24365731741469665</v>
      </c>
      <c r="AF1831" s="44">
        <f t="shared" si="798"/>
        <v>6.5028981712784456E-2</v>
      </c>
      <c r="AG1831" s="44">
        <f t="shared" si="799"/>
        <v>1.5627732344362664E-6</v>
      </c>
      <c r="AH1831" s="45">
        <f>AD1831+AB1831+SUM($AA$1822:AA1831)</f>
        <v>4.6489377612709397</v>
      </c>
      <c r="AI1831" s="45">
        <f>AD1831+AB1831+SUM($AA$1822:AA1831)</f>
        <v>4.6489377612709397</v>
      </c>
      <c r="AJ1831" s="1">
        <f t="shared" si="802"/>
        <v>2.4503917644171765E-2</v>
      </c>
      <c r="AM1831" s="86">
        <v>112.78472222221899</v>
      </c>
      <c r="AN1831" s="22">
        <v>2.0966888703343671</v>
      </c>
      <c r="AO1831" s="192">
        <v>3.1547181551356274E-2</v>
      </c>
      <c r="AP1831" s="22">
        <v>4.6489377612709397</v>
      </c>
      <c r="AQ1831" s="1">
        <v>2.4503917644171765E-2</v>
      </c>
    </row>
    <row r="1832" spans="4:43" ht="14.4" x14ac:dyDescent="0.3">
      <c r="D1832" s="83"/>
      <c r="E1832" s="89">
        <v>40021.520138888889</v>
      </c>
      <c r="F1832" s="86">
        <f t="shared" si="800"/>
        <v>123.90625</v>
      </c>
      <c r="G1832" s="86">
        <v>16760.8</v>
      </c>
      <c r="H1832" s="86">
        <v>8420.08</v>
      </c>
      <c r="I1832" s="86"/>
      <c r="J1832" s="86">
        <v>284</v>
      </c>
      <c r="K1832" s="86"/>
      <c r="L1832" s="79">
        <v>1037</v>
      </c>
      <c r="M1832" s="86"/>
      <c r="N1832" s="114">
        <v>5.95</v>
      </c>
      <c r="O1832" s="90"/>
      <c r="P1832" s="90"/>
      <c r="Q1832" s="90"/>
      <c r="R1832" s="87"/>
      <c r="S1832" s="87"/>
      <c r="T1832" s="82"/>
      <c r="V1832" s="43">
        <f t="shared" si="790"/>
        <v>1.6176633646747238E-2</v>
      </c>
      <c r="W1832" s="43">
        <f t="shared" si="791"/>
        <v>2.276748159640384</v>
      </c>
      <c r="X1832" s="43">
        <f t="shared" si="792"/>
        <v>4.4831773303140561E-3</v>
      </c>
      <c r="Y1832" s="22">
        <f>X1832+W1832+SUM($V$1822:V1832)</f>
        <v>2.3375971670655296</v>
      </c>
      <c r="Z1832" s="1">
        <f t="shared" si="801"/>
        <v>2.9123689446783421E-2</v>
      </c>
      <c r="AA1832" s="22">
        <f t="shared" si="793"/>
        <v>3.220080108816082E-2</v>
      </c>
      <c r="AB1832" s="44">
        <f t="shared" si="794"/>
        <v>4.5320377661614319</v>
      </c>
      <c r="AC1832" s="44">
        <f t="shared" si="795"/>
        <v>0.26468760755483128</v>
      </c>
      <c r="AD1832" s="44">
        <f t="shared" si="796"/>
        <v>0.33533099894002327</v>
      </c>
      <c r="AE1832" s="44">
        <f t="shared" si="797"/>
        <v>0.26468760755483128</v>
      </c>
      <c r="AF1832" s="44">
        <f t="shared" si="798"/>
        <v>7.0641693727543267E-2</v>
      </c>
      <c r="AG1832" s="44">
        <f t="shared" si="799"/>
        <v>1.6976576487118092E-6</v>
      </c>
      <c r="AH1832" s="45">
        <f>AD1832+AB1832+SUM($AA$1822:AA1832)</f>
        <v>5.0678668202277946</v>
      </c>
      <c r="AI1832" s="45">
        <f>AD1832+AB1832+SUM($AA$1822:AA1832)</f>
        <v>5.0678668202277946</v>
      </c>
      <c r="AJ1832" s="1">
        <f t="shared" si="802"/>
        <v>2.3157027780420142E-2</v>
      </c>
      <c r="AM1832" s="86">
        <v>123.90625</v>
      </c>
      <c r="AN1832" s="22">
        <v>2.3375971670655296</v>
      </c>
      <c r="AO1832" s="192">
        <v>2.9123689446783421E-2</v>
      </c>
      <c r="AP1832" s="22">
        <v>5.0678668202277946</v>
      </c>
      <c r="AQ1832" s="1">
        <v>2.3157027780420142E-2</v>
      </c>
    </row>
    <row r="1833" spans="4:43" ht="14.4" x14ac:dyDescent="0.3">
      <c r="D1833" s="83"/>
      <c r="E1833" s="89">
        <v>40035.615972222222</v>
      </c>
      <c r="F1833" s="86">
        <f t="shared" si="800"/>
        <v>138.00208333333285</v>
      </c>
      <c r="G1833" s="86">
        <v>17332.2</v>
      </c>
      <c r="H1833" s="86">
        <v>9129.08</v>
      </c>
      <c r="I1833" s="86"/>
      <c r="J1833" s="86">
        <v>483</v>
      </c>
      <c r="K1833" s="86"/>
      <c r="L1833" s="79">
        <v>1037</v>
      </c>
      <c r="M1833" s="86"/>
      <c r="N1833" s="114">
        <v>5.95</v>
      </c>
      <c r="O1833" s="90"/>
      <c r="P1833" s="90"/>
      <c r="Q1833" s="90"/>
      <c r="R1833" s="87"/>
      <c r="S1833" s="87"/>
      <c r="T1833" s="82"/>
      <c r="V1833" s="43">
        <f t="shared" si="790"/>
        <v>1.7538762421716574E-2</v>
      </c>
      <c r="W1833" s="43">
        <f t="shared" si="791"/>
        <v>2.4684582675235669</v>
      </c>
      <c r="X1833" s="43">
        <f t="shared" si="792"/>
        <v>4.8606764428156786E-3</v>
      </c>
      <c r="Y1833" s="22">
        <f>X1833+W1833+SUM($V$1822:V1833)</f>
        <v>2.5472235364829308</v>
      </c>
      <c r="Z1833" s="1">
        <f t="shared" si="801"/>
        <v>1.9977971400274692E-2</v>
      </c>
      <c r="AA1833" s="22">
        <f t="shared" si="793"/>
        <v>3.3298573136140333E-2</v>
      </c>
      <c r="AB1833" s="44">
        <f t="shared" si="794"/>
        <v>4.6865415117812494</v>
      </c>
      <c r="AC1833" s="44">
        <f t="shared" si="795"/>
        <v>0.27371119228568142</v>
      </c>
      <c r="AD1833" s="44">
        <f t="shared" si="796"/>
        <v>0.34676291942080761</v>
      </c>
      <c r="AE1833" s="44">
        <f t="shared" si="797"/>
        <v>0.2737111922856813</v>
      </c>
      <c r="AF1833" s="44">
        <f t="shared" si="798"/>
        <v>7.3049971601864203E-2</v>
      </c>
      <c r="AG1833" s="44">
        <f t="shared" si="799"/>
        <v>1.7555332620759642E-6</v>
      </c>
      <c r="AH1833" s="45">
        <f>AD1833+AB1833+SUM($AA$1822:AA1833)</f>
        <v>5.2671010594645375</v>
      </c>
      <c r="AI1833" s="45">
        <f>AD1833+AB1833+SUM($AA$1822:AA1833)</f>
        <v>5.2671010594645375</v>
      </c>
      <c r="AJ1833" s="1">
        <f t="shared" si="802"/>
        <v>1.7212328347594352E-2</v>
      </c>
      <c r="AM1833" s="86">
        <v>138.00208333333285</v>
      </c>
      <c r="AN1833" s="22">
        <v>2.5472235364829308</v>
      </c>
      <c r="AO1833" s="192">
        <v>1.9977971400274692E-2</v>
      </c>
      <c r="AP1833" s="22">
        <v>5.2671010594645375</v>
      </c>
      <c r="AQ1833" s="1">
        <v>1.7212328347594352E-2</v>
      </c>
    </row>
    <row r="1834" spans="4:43" ht="14.4" x14ac:dyDescent="0.3">
      <c r="D1834" s="83"/>
      <c r="E1834" s="89">
        <v>40049.593055555553</v>
      </c>
      <c r="F1834" s="86">
        <f t="shared" si="800"/>
        <v>151.97916666666424</v>
      </c>
      <c r="G1834" s="86">
        <v>17667</v>
      </c>
      <c r="H1834" s="86">
        <v>9791</v>
      </c>
      <c r="I1834" s="86"/>
      <c r="J1834" s="86">
        <v>765</v>
      </c>
      <c r="K1834" s="86"/>
      <c r="L1834" s="79">
        <v>1037</v>
      </c>
      <c r="M1834" s="86"/>
      <c r="N1834" s="114">
        <v>5.95</v>
      </c>
      <c r="O1834" s="90"/>
      <c r="P1834" s="90"/>
      <c r="Q1834" s="90"/>
      <c r="R1834" s="87"/>
      <c r="S1834" s="87"/>
      <c r="T1834" s="82"/>
      <c r="V1834" s="43">
        <f t="shared" si="790"/>
        <v>1.8810441235154799E-2</v>
      </c>
      <c r="W1834" s="43">
        <f t="shared" si="791"/>
        <v>2.6474381752951279</v>
      </c>
      <c r="X1834" s="43">
        <f t="shared" si="792"/>
        <v>5.2131083363940629E-3</v>
      </c>
      <c r="Y1834" s="22">
        <f>X1834+W1834+SUM($V$1822:V1834)</f>
        <v>2.7453663173832248</v>
      </c>
      <c r="Z1834" s="1">
        <f t="shared" si="801"/>
        <v>1.6284515688080269E-2</v>
      </c>
      <c r="AA1834" s="22">
        <f t="shared" si="793"/>
        <v>3.394178993989172E-2</v>
      </c>
      <c r="AB1834" s="44">
        <f t="shared" si="794"/>
        <v>4.7770697827534496</v>
      </c>
      <c r="AC1834" s="44">
        <f t="shared" si="795"/>
        <v>0.27899837493861895</v>
      </c>
      <c r="AD1834" s="44">
        <f t="shared" si="796"/>
        <v>0.35346121654535534</v>
      </c>
      <c r="AE1834" s="44">
        <f t="shared" si="797"/>
        <v>0.27899837493861895</v>
      </c>
      <c r="AF1834" s="44">
        <f t="shared" si="798"/>
        <v>7.4461052162456853E-2</v>
      </c>
      <c r="AG1834" s="44">
        <f t="shared" si="799"/>
        <v>1.7894442794968936E-6</v>
      </c>
      <c r="AH1834" s="45">
        <f>AD1834+AB1834+SUM($AA$1822:AA1834)</f>
        <v>5.3982694175011767</v>
      </c>
      <c r="AI1834" s="45">
        <f>AD1834+AB1834+SUM($AA$1822:AA1834)</f>
        <v>5.3982694175011767</v>
      </c>
      <c r="AJ1834" s="1">
        <f t="shared" si="802"/>
        <v>1.8267754777672118E-2</v>
      </c>
      <c r="AM1834" s="86">
        <v>151.97916666666424</v>
      </c>
      <c r="AN1834" s="22">
        <v>2.7453663173832248</v>
      </c>
      <c r="AO1834" s="192">
        <v>1.6284515688080269E-2</v>
      </c>
      <c r="AP1834" s="22">
        <v>5.3982694175011767</v>
      </c>
      <c r="AQ1834" s="1">
        <v>1.8267754777672118E-2</v>
      </c>
    </row>
    <row r="1835" spans="4:43" ht="14.4" x14ac:dyDescent="0.3">
      <c r="D1835" s="83"/>
      <c r="E1835" s="89">
        <v>40063.518055555556</v>
      </c>
      <c r="F1835" s="86">
        <f t="shared" si="800"/>
        <v>165.90416666666715</v>
      </c>
      <c r="G1835" s="86">
        <v>18519.5</v>
      </c>
      <c r="H1835" s="86">
        <v>10442.6</v>
      </c>
      <c r="I1835" s="86"/>
      <c r="J1835" s="86">
        <v>1063</v>
      </c>
      <c r="K1835" s="86"/>
      <c r="L1835" s="79">
        <v>1037</v>
      </c>
      <c r="M1835" s="86"/>
      <c r="N1835" s="114">
        <v>5.95</v>
      </c>
      <c r="O1835" s="90"/>
      <c r="P1835" s="90"/>
      <c r="Q1835" s="90"/>
      <c r="R1835" s="87"/>
      <c r="S1835" s="87"/>
      <c r="T1835" s="82"/>
      <c r="V1835" s="43">
        <f t="shared" si="790"/>
        <v>2.0062293294068789E-2</v>
      </c>
      <c r="W1835" s="43">
        <f t="shared" si="791"/>
        <v>2.8236276058969363</v>
      </c>
      <c r="X1835" s="43">
        <f t="shared" si="792"/>
        <v>5.5600454615083892E-3</v>
      </c>
      <c r="Y1835" s="22">
        <f>X1835+W1835+SUM($V$1822:V1835)</f>
        <v>2.9419649784042163</v>
      </c>
      <c r="Z1835" s="1">
        <f t="shared" si="801"/>
        <v>1.4369529462793032E-2</v>
      </c>
      <c r="AA1835" s="22">
        <f t="shared" si="793"/>
        <v>3.5579610504999415E-2</v>
      </c>
      <c r="AB1835" s="44">
        <f t="shared" si="794"/>
        <v>5.0075815838400697</v>
      </c>
      <c r="AC1835" s="44">
        <f t="shared" si="795"/>
        <v>0.29246110854563617</v>
      </c>
      <c r="AD1835" s="44">
        <f t="shared" si="796"/>
        <v>0.37051706570508347</v>
      </c>
      <c r="AE1835" s="44">
        <f t="shared" si="797"/>
        <v>0.29246110854563623</v>
      </c>
      <c r="AF1835" s="44">
        <f t="shared" si="798"/>
        <v>7.805408136766967E-2</v>
      </c>
      <c r="AG1835" s="44">
        <f t="shared" si="799"/>
        <v>1.8757917775594458E-6</v>
      </c>
      <c r="AH1835" s="45">
        <f>AD1835+AB1835+SUM($AA$1822:AA1835)</f>
        <v>5.6814166782525239</v>
      </c>
      <c r="AI1835" s="45">
        <f>AD1835+AB1835+SUM($AA$1822:AA1835)</f>
        <v>5.6814166782525239</v>
      </c>
      <c r="AJ1835" s="1">
        <f t="shared" si="802"/>
        <v>1.4084330885464685E-2</v>
      </c>
      <c r="AM1835" s="86">
        <v>165.90416666666715</v>
      </c>
      <c r="AN1835" s="22">
        <v>2.9419649784042163</v>
      </c>
      <c r="AO1835" s="192">
        <v>1.4369529462793032E-2</v>
      </c>
      <c r="AP1835" s="22">
        <v>5.6814166782525239</v>
      </c>
      <c r="AQ1835" s="1">
        <v>1.4084330885464685E-2</v>
      </c>
    </row>
    <row r="1836" spans="4:43" ht="14.4" x14ac:dyDescent="0.3">
      <c r="D1836" s="83"/>
      <c r="E1836" s="89">
        <v>40077.497916666667</v>
      </c>
      <c r="F1836" s="86">
        <f t="shared" si="800"/>
        <v>179.8840277777781</v>
      </c>
      <c r="G1836" s="86">
        <v>19537.900000000001</v>
      </c>
      <c r="H1836" s="86">
        <v>11354.6</v>
      </c>
      <c r="I1836" s="86"/>
      <c r="J1836" s="86">
        <v>1413</v>
      </c>
      <c r="K1836" s="86"/>
      <c r="L1836" s="79">
        <v>1037</v>
      </c>
      <c r="M1836" s="86"/>
      <c r="N1836" s="114">
        <v>5.95</v>
      </c>
      <c r="O1836" s="90"/>
      <c r="P1836" s="90"/>
      <c r="Q1836" s="90"/>
      <c r="R1836" s="87"/>
      <c r="S1836" s="87"/>
      <c r="T1836" s="82"/>
      <c r="V1836" s="43">
        <f t="shared" si="790"/>
        <v>2.1814425089233855E-2</v>
      </c>
      <c r="W1836" s="43">
        <f t="shared" si="791"/>
        <v>3.0702279139215665</v>
      </c>
      <c r="X1836" s="43">
        <f t="shared" si="792"/>
        <v>6.0456296513553293E-3</v>
      </c>
      <c r="Y1836" s="22">
        <f>X1836+W1836+SUM($V$1822:V1836)</f>
        <v>3.2108652957079276</v>
      </c>
      <c r="Z1836" s="1">
        <f>LINEST(Y1833:Y1836,$F1833:$F1836,TRUE,TRUE)</f>
        <v>1.5673663489326136E-2</v>
      </c>
      <c r="AA1836" s="22">
        <f t="shared" si="793"/>
        <v>3.7536157676267078E-2</v>
      </c>
      <c r="AB1836" s="44">
        <f t="shared" si="794"/>
        <v>5.2829519278009069</v>
      </c>
      <c r="AC1836" s="44">
        <f t="shared" si="795"/>
        <v>0.30854374538479906</v>
      </c>
      <c r="AD1836" s="44">
        <f t="shared" si="796"/>
        <v>0.39089205313530867</v>
      </c>
      <c r="AE1836" s="44">
        <f t="shared" si="797"/>
        <v>0.30854374538479895</v>
      </c>
      <c r="AF1836" s="44">
        <f t="shared" si="798"/>
        <v>8.234632880765641E-2</v>
      </c>
      <c r="AG1836" s="44">
        <f t="shared" si="799"/>
        <v>1.9789428532508265E-6</v>
      </c>
      <c r="AH1836" s="45">
        <f>AD1836+AB1836+SUM($AA$1822:AA1836)</f>
        <v>6.0146981673198532</v>
      </c>
      <c r="AI1836" s="45">
        <f>AD1836+AB1836+SUM($AA$1822:AA1836)</f>
        <v>6.0146981673198532</v>
      </c>
      <c r="AJ1836" s="1">
        <f t="shared" si="802"/>
        <v>1.8097471451010039E-2</v>
      </c>
      <c r="AM1836" s="86">
        <v>179.8840277777781</v>
      </c>
      <c r="AN1836" s="22">
        <v>3.2108652957079276</v>
      </c>
      <c r="AO1836" s="192">
        <v>1.5673663489326136E-2</v>
      </c>
      <c r="AP1836" s="22">
        <v>6.0146981673198532</v>
      </c>
      <c r="AQ1836" s="1">
        <v>1.8097471451010039E-2</v>
      </c>
    </row>
    <row r="1837" spans="4:43" ht="14.4" x14ac:dyDescent="0.3">
      <c r="D1837" s="83"/>
      <c r="E1837" s="89">
        <v>40091.488888888889</v>
      </c>
      <c r="F1837" s="86">
        <f t="shared" si="800"/>
        <v>193.875</v>
      </c>
      <c r="G1837" s="86">
        <v>20527.400000000001</v>
      </c>
      <c r="H1837" s="86">
        <v>12257.5</v>
      </c>
      <c r="I1837" s="86"/>
      <c r="J1837" s="86">
        <v>1718</v>
      </c>
      <c r="K1837" s="86"/>
      <c r="L1837" s="79">
        <v>1037</v>
      </c>
      <c r="M1837" s="86"/>
      <c r="N1837" s="114">
        <v>5.95</v>
      </c>
      <c r="O1837" s="90"/>
      <c r="P1837" s="90"/>
      <c r="Q1837" s="90"/>
      <c r="R1837" s="87"/>
      <c r="S1837" s="87"/>
      <c r="T1837" s="82"/>
      <c r="V1837" s="43">
        <f t="shared" si="790"/>
        <v>2.3549073990390149E-2</v>
      </c>
      <c r="W1837" s="43">
        <f t="shared" si="791"/>
        <v>3.3143676267674427</v>
      </c>
      <c r="X1837" s="43">
        <f t="shared" si="792"/>
        <v>6.5263686480798921E-3</v>
      </c>
      <c r="Y1837" s="22">
        <f>X1837+W1837+SUM($V$1822:V1837)</f>
        <v>3.4790348215409184</v>
      </c>
      <c r="Z1837" s="1">
        <f t="shared" si="801"/>
        <v>1.7685554610068099E-2</v>
      </c>
      <c r="AA1837" s="22">
        <f t="shared" si="793"/>
        <v>3.94371822500783E-2</v>
      </c>
      <c r="AB1837" s="44">
        <f t="shared" si="794"/>
        <v>5.5505078541061392</v>
      </c>
      <c r="AC1837" s="44">
        <f t="shared" si="795"/>
        <v>0.32416999160666821</v>
      </c>
      <c r="AD1837" s="44">
        <f t="shared" si="796"/>
        <v>0.41068884227730384</v>
      </c>
      <c r="AE1837" s="44">
        <f t="shared" si="797"/>
        <v>0.32416999160666815</v>
      </c>
      <c r="AF1837" s="44">
        <f t="shared" si="798"/>
        <v>8.6516771503912196E-2</v>
      </c>
      <c r="AG1837" s="44">
        <f t="shared" si="799"/>
        <v>2.0791667234360407E-6</v>
      </c>
      <c r="AH1837" s="45">
        <f>AD1837+AB1837+SUM($AA$1822:AA1837)</f>
        <v>6.3414880650171588</v>
      </c>
      <c r="AI1837" s="45">
        <f>AD1837+AB1837+SUM($AA$1822:AA1837)</f>
        <v>6.3414880650171588</v>
      </c>
      <c r="AJ1837" s="1">
        <f t="shared" si="802"/>
        <v>2.2647054964608747E-2</v>
      </c>
      <c r="AM1837" s="86">
        <v>193.875</v>
      </c>
      <c r="AN1837" s="22">
        <v>3.4790348215409184</v>
      </c>
      <c r="AO1837" s="192">
        <v>1.7685554610068099E-2</v>
      </c>
      <c r="AP1837" s="22">
        <v>6.3414880650171588</v>
      </c>
      <c r="AQ1837" s="1">
        <v>2.2647054964608747E-2</v>
      </c>
    </row>
    <row r="1838" spans="4:43" ht="14.4" x14ac:dyDescent="0.3">
      <c r="D1838" s="83"/>
      <c r="E1838" s="89">
        <v>40105.573611111111</v>
      </c>
      <c r="F1838" s="86">
        <f t="shared" si="800"/>
        <v>207.9597222222219</v>
      </c>
      <c r="G1838" s="86">
        <v>20816</v>
      </c>
      <c r="H1838" s="86">
        <v>13113</v>
      </c>
      <c r="I1838" s="86"/>
      <c r="J1838" s="86">
        <v>2043</v>
      </c>
      <c r="K1838" s="86"/>
      <c r="L1838" s="79">
        <v>1037</v>
      </c>
      <c r="M1838" s="86"/>
      <c r="N1838" s="114">
        <v>5.95</v>
      </c>
      <c r="O1838" s="90"/>
      <c r="P1838" s="90"/>
      <c r="Q1838" s="90"/>
      <c r="R1838" s="87"/>
      <c r="S1838" s="87"/>
      <c r="T1838" s="82"/>
      <c r="V1838" s="43">
        <f t="shared" si="790"/>
        <v>2.5192658146929309E-2</v>
      </c>
      <c r="W1838" s="43">
        <f t="shared" si="791"/>
        <v>3.5456906130778281</v>
      </c>
      <c r="X1838" s="43">
        <f t="shared" si="792"/>
        <v>6.9818700454637268E-3</v>
      </c>
      <c r="Y1838" s="22">
        <f>X1838+W1838+SUM($V$1822:V1838)</f>
        <v>3.736005967395617</v>
      </c>
      <c r="Z1838" s="1">
        <f t="shared" si="801"/>
        <v>1.8908946942224201E-2</v>
      </c>
      <c r="AA1838" s="22">
        <f t="shared" si="793"/>
        <v>3.9991639745785137E-2</v>
      </c>
      <c r="AB1838" s="44">
        <f t="shared" si="794"/>
        <v>5.6285438726323545</v>
      </c>
      <c r="AC1838" s="44">
        <f t="shared" si="795"/>
        <v>0.32872758095445137</v>
      </c>
      <c r="AD1838" s="44">
        <f t="shared" si="796"/>
        <v>0.41646282241513083</v>
      </c>
      <c r="AE1838" s="44">
        <f t="shared" si="797"/>
        <v>0.32872758095445137</v>
      </c>
      <c r="AF1838" s="44">
        <f t="shared" si="798"/>
        <v>8.7733133062415911E-2</v>
      </c>
      <c r="AG1838" s="44">
        <f t="shared" si="799"/>
        <v>2.1083982635426129E-6</v>
      </c>
      <c r="AH1838" s="45">
        <f>AD1838+AB1838+SUM($AA$1822:AA1838)</f>
        <v>6.4652897034269863</v>
      </c>
      <c r="AI1838" s="45">
        <f>AD1838+AB1838+SUM($AA$1822:AA1838)</f>
        <v>6.4652897034269863</v>
      </c>
      <c r="AJ1838" s="1">
        <f t="shared" si="802"/>
        <v>1.9103497210666828E-2</v>
      </c>
      <c r="AM1838" s="86">
        <v>207.9597222222219</v>
      </c>
      <c r="AN1838" s="22">
        <v>3.736005967395617</v>
      </c>
      <c r="AO1838" s="192">
        <v>1.8908946942224201E-2</v>
      </c>
      <c r="AP1838" s="22">
        <v>6.4652897034269863</v>
      </c>
      <c r="AQ1838" s="1">
        <v>1.9103497210666828E-2</v>
      </c>
    </row>
    <row r="1839" spans="4:43" ht="14.4" x14ac:dyDescent="0.3">
      <c r="D1839" s="83"/>
      <c r="E1839" s="89">
        <v>40119.494444444441</v>
      </c>
      <c r="F1839" s="86">
        <f t="shared" si="800"/>
        <v>221.88055555555184</v>
      </c>
      <c r="G1839" s="86">
        <v>21587</v>
      </c>
      <c r="H1839" s="86">
        <v>14292.8</v>
      </c>
      <c r="I1839" s="86"/>
      <c r="J1839" s="86">
        <v>2347</v>
      </c>
      <c r="K1839" s="86"/>
      <c r="L1839" s="79">
        <v>1037</v>
      </c>
      <c r="M1839" s="86"/>
      <c r="N1839" s="114">
        <v>5.95</v>
      </c>
      <c r="O1839" s="90"/>
      <c r="P1839" s="90"/>
      <c r="Q1839" s="90"/>
      <c r="R1839" s="87"/>
      <c r="S1839" s="87"/>
      <c r="T1839" s="82"/>
      <c r="V1839" s="43">
        <f t="shared" si="790"/>
        <v>2.7459286537209731E-2</v>
      </c>
      <c r="W1839" s="43">
        <f t="shared" si="791"/>
        <v>3.8647027220772348</v>
      </c>
      <c r="X1839" s="43">
        <f t="shared" si="792"/>
        <v>7.610041347197739E-3</v>
      </c>
      <c r="Y1839" s="22">
        <f>X1839+W1839+SUM($V$1822:V1839)</f>
        <v>4.083105534233967</v>
      </c>
      <c r="Z1839" s="1">
        <f t="shared" si="801"/>
        <v>2.0512645379565347E-2</v>
      </c>
      <c r="AA1839" s="22">
        <f t="shared" si="793"/>
        <v>4.1472882743671398E-2</v>
      </c>
      <c r="AB1839" s="44">
        <f t="shared" si="794"/>
        <v>5.8370184751400194</v>
      </c>
      <c r="AC1839" s="44">
        <f t="shared" si="795"/>
        <v>0.3409032614365749</v>
      </c>
      <c r="AD1839" s="44">
        <f t="shared" si="796"/>
        <v>0.43188811238832769</v>
      </c>
      <c r="AE1839" s="44">
        <f t="shared" si="797"/>
        <v>0.34090326143657479</v>
      </c>
      <c r="AF1839" s="44">
        <f t="shared" si="798"/>
        <v>9.098266446091334E-2</v>
      </c>
      <c r="AG1839" s="44">
        <f t="shared" si="799"/>
        <v>2.1864908395029966E-6</v>
      </c>
      <c r="AH1839" s="45">
        <f>AD1839+AB1839+SUM($AA$1822:AA1839)</f>
        <v>6.7306624786515199</v>
      </c>
      <c r="AI1839" s="45">
        <f>AD1839+AB1839+SUM($AA$1822:AA1839)</f>
        <v>6.7306624786515199</v>
      </c>
      <c r="AJ1839" s="1">
        <f t="shared" si="802"/>
        <v>1.6214280340664567E-2</v>
      </c>
      <c r="AM1839" s="86">
        <v>221.88055555555184</v>
      </c>
      <c r="AN1839" s="22">
        <v>4.083105534233967</v>
      </c>
      <c r="AO1839" s="192">
        <v>2.0512645379565347E-2</v>
      </c>
      <c r="AP1839" s="22">
        <v>6.7306624786515199</v>
      </c>
      <c r="AQ1839" s="1">
        <v>1.6214280340664567E-2</v>
      </c>
    </row>
    <row r="1840" spans="4:43" ht="14.4" x14ac:dyDescent="0.3">
      <c r="D1840" s="83"/>
      <c r="E1840" s="89">
        <v>40161.568055555559</v>
      </c>
      <c r="F1840" s="86">
        <f t="shared" si="800"/>
        <v>263.95416666667006</v>
      </c>
      <c r="G1840" s="86">
        <v>24284</v>
      </c>
      <c r="H1840" s="86">
        <v>18402</v>
      </c>
      <c r="I1840" s="86"/>
      <c r="J1840" s="86">
        <v>2583</v>
      </c>
      <c r="K1840" s="86"/>
      <c r="L1840" s="79">
        <v>1037</v>
      </c>
      <c r="M1840" s="86"/>
      <c r="N1840" s="114">
        <v>5.95</v>
      </c>
      <c r="O1840" s="90"/>
      <c r="P1840" s="90"/>
      <c r="Q1840" s="90"/>
      <c r="R1840" s="87"/>
      <c r="S1840" s="87"/>
      <c r="T1840" s="82"/>
      <c r="V1840" s="43">
        <f t="shared" si="790"/>
        <v>3.5353869840600412E-2</v>
      </c>
      <c r="W1840" s="43">
        <f t="shared" si="791"/>
        <v>4.9758101625759315</v>
      </c>
      <c r="X1840" s="43">
        <f t="shared" si="792"/>
        <v>9.7979388832931807E-3</v>
      </c>
      <c r="Y1840" s="22">
        <f>X1840+W1840+SUM($V$1822:V1840)</f>
        <v>5.2317547421093602</v>
      </c>
      <c r="Z1840" s="1">
        <f t="shared" si="801"/>
        <v>2.5495837016712684E-2</v>
      </c>
      <c r="AA1840" s="22">
        <f t="shared" si="793"/>
        <v>4.6654351440557566E-2</v>
      </c>
      <c r="AB1840" s="44">
        <f t="shared" si="794"/>
        <v>6.5662739913049624</v>
      </c>
      <c r="AC1840" s="44">
        <f t="shared" si="795"/>
        <v>0.38349445502968382</v>
      </c>
      <c r="AD1840" s="44">
        <f t="shared" si="796"/>
        <v>0.48584661700274001</v>
      </c>
      <c r="AE1840" s="44">
        <f t="shared" si="797"/>
        <v>0.38349445502968371</v>
      </c>
      <c r="AF1840" s="44">
        <f t="shared" si="798"/>
        <v>0.102349702310132</v>
      </c>
      <c r="AG1840" s="44">
        <f t="shared" si="799"/>
        <v>2.4596629242827054E-6</v>
      </c>
      <c r="AH1840" s="45">
        <f>AD1840+AB1840+SUM($AA$1822:AA1840)</f>
        <v>7.5605308508714328</v>
      </c>
      <c r="AI1840" s="45">
        <f>AD1840+AB1840+SUM($AA$1822:AA1840)</f>
        <v>7.5605308508714328</v>
      </c>
      <c r="AJ1840" s="1">
        <f t="shared" si="802"/>
        <v>1.8012098036666681E-2</v>
      </c>
      <c r="AM1840" s="86">
        <v>263.95416666667006</v>
      </c>
      <c r="AN1840" s="22">
        <v>5.2317547421093602</v>
      </c>
      <c r="AO1840" s="192">
        <v>2.5495837016712684E-2</v>
      </c>
      <c r="AP1840" s="22">
        <v>7.5605308508714328</v>
      </c>
      <c r="AQ1840" s="1">
        <v>1.8012098036666681E-2</v>
      </c>
    </row>
    <row r="1841" spans="4:43" ht="14.4" x14ac:dyDescent="0.3">
      <c r="D1841" s="83"/>
      <c r="E1841" s="89">
        <v>40189.51458333333</v>
      </c>
      <c r="F1841" s="86">
        <f t="shared" si="800"/>
        <v>291.90069444444089</v>
      </c>
      <c r="G1841" s="86">
        <v>24982.9</v>
      </c>
      <c r="H1841" s="86">
        <v>19847.3</v>
      </c>
      <c r="I1841" s="86"/>
      <c r="J1841" s="86">
        <v>2807</v>
      </c>
      <c r="K1841" s="86"/>
      <c r="L1841" s="79">
        <v>1037</v>
      </c>
      <c r="M1841" s="86"/>
      <c r="N1841" s="114">
        <v>5.95</v>
      </c>
      <c r="O1841" s="90"/>
      <c r="P1841" s="90"/>
      <c r="Q1841" s="90"/>
      <c r="R1841" s="87"/>
      <c r="S1841" s="87"/>
      <c r="T1841" s="82"/>
      <c r="V1841" s="43">
        <f t="shared" si="790"/>
        <v>3.8130576072565397E-2</v>
      </c>
      <c r="W1841" s="43">
        <f t="shared" si="791"/>
        <v>5.3666121638785613</v>
      </c>
      <c r="X1841" s="43">
        <f t="shared" si="792"/>
        <v>1.0567472687663554E-2</v>
      </c>
      <c r="Y1841" s="22">
        <f>X1841+W1841+SUM($V$1822:V1841)</f>
        <v>5.6614568532889251</v>
      </c>
      <c r="Z1841" s="1">
        <f t="shared" si="801"/>
        <v>2.3616368335965594E-2</v>
      </c>
      <c r="AA1841" s="22">
        <f t="shared" si="793"/>
        <v>4.7997076124374309E-2</v>
      </c>
      <c r="AB1841" s="44">
        <f t="shared" si="794"/>
        <v>6.7552531089348031</v>
      </c>
      <c r="AC1841" s="44">
        <f t="shared" si="795"/>
        <v>0.39453152777800554</v>
      </c>
      <c r="AD1841" s="44">
        <f t="shared" si="796"/>
        <v>0.49982941228453942</v>
      </c>
      <c r="AE1841" s="44">
        <f t="shared" si="797"/>
        <v>0.39453152777800554</v>
      </c>
      <c r="AF1841" s="44">
        <f t="shared" si="798"/>
        <v>0.10529535405385428</v>
      </c>
      <c r="AG1841" s="44">
        <f t="shared" si="799"/>
        <v>2.5304526795858348E-6</v>
      </c>
      <c r="AH1841" s="45">
        <f>AD1841+AB1841+SUM($AA$1822:AA1841)</f>
        <v>7.8114898399074466</v>
      </c>
      <c r="AI1841" s="45">
        <f>AD1841+AB1841+SUM($AA$1822:AA1841)</f>
        <v>7.8114898399074466</v>
      </c>
      <c r="AJ1841" s="1">
        <f t="shared" si="802"/>
        <v>1.658125267454142E-2</v>
      </c>
      <c r="AM1841" s="121">
        <v>291.90069444444089</v>
      </c>
      <c r="AN1841" s="22">
        <v>5.6614568532889251</v>
      </c>
      <c r="AO1841" s="1">
        <v>2.3616368335965594E-2</v>
      </c>
      <c r="AP1841" s="22">
        <v>7.8114898399074466</v>
      </c>
      <c r="AQ1841" s="1">
        <v>1.658125267454142E-2</v>
      </c>
    </row>
    <row r="1842" spans="4:43" ht="14.4" x14ac:dyDescent="0.3">
      <c r="D1842" s="87"/>
      <c r="E1842" s="89">
        <v>40203.645138888889</v>
      </c>
      <c r="F1842" s="86">
        <f t="shared" si="800"/>
        <v>306.03125</v>
      </c>
      <c r="G1842" s="86">
        <v>25771</v>
      </c>
      <c r="H1842" s="86">
        <v>20943</v>
      </c>
      <c r="I1842" s="86"/>
      <c r="J1842" s="91">
        <v>3013</v>
      </c>
      <c r="K1842" s="91"/>
      <c r="L1842" s="79">
        <v>1037</v>
      </c>
      <c r="M1842" s="91"/>
      <c r="N1842" s="114">
        <v>5.95</v>
      </c>
      <c r="O1842" s="90"/>
      <c r="P1842" s="90"/>
      <c r="Q1842" s="90"/>
      <c r="R1842" s="87"/>
      <c r="S1842" s="87"/>
      <c r="T1842" s="82"/>
      <c r="V1842" s="43">
        <f t="shared" si="790"/>
        <v>4.0235631783050452E-2</v>
      </c>
      <c r="W1842" s="43">
        <f t="shared" si="791"/>
        <v>5.6628840471050816</v>
      </c>
      <c r="X1842" s="43">
        <f t="shared" si="792"/>
        <v>1.1150865885925938E-2</v>
      </c>
      <c r="Y1842" s="22">
        <f>X1842+W1842+SUM($V$1822:V1842)</f>
        <v>5.9985477614967593</v>
      </c>
      <c r="Z1842" s="1">
        <f t="shared" si="801"/>
        <v>2.2360191916393823E-2</v>
      </c>
      <c r="AA1842" s="22">
        <f t="shared" si="793"/>
        <v>4.9511171593419903E-2</v>
      </c>
      <c r="AB1842" s="44">
        <f t="shared" si="794"/>
        <v>6.9683514672179285</v>
      </c>
      <c r="AC1842" s="44">
        <f t="shared" si="795"/>
        <v>0.4069772525354135</v>
      </c>
      <c r="AD1842" s="44">
        <f t="shared" si="796"/>
        <v>0.51559681958399006</v>
      </c>
      <c r="AE1842" s="44">
        <f t="shared" si="797"/>
        <v>0.40697725253541345</v>
      </c>
      <c r="AF1842" s="44">
        <f t="shared" si="798"/>
        <v>0.10861695677130671</v>
      </c>
      <c r="AG1842" s="44">
        <f t="shared" si="799"/>
        <v>2.6102772698768577E-6</v>
      </c>
      <c r="AH1842" s="45">
        <f>AD1842+AB1842+SUM($AA$1822:AA1842)</f>
        <v>8.0898667770834436</v>
      </c>
      <c r="AI1842" s="45">
        <f>AD1842+AB1842+SUM($AA$1822:AA1842)</f>
        <v>8.0898667770834436</v>
      </c>
      <c r="AJ1842" s="1">
        <f t="shared" si="802"/>
        <v>1.5642848525128768E-2</v>
      </c>
      <c r="AM1842" s="121">
        <v>306.03125</v>
      </c>
      <c r="AN1842" s="22">
        <v>5.9985477614967593</v>
      </c>
      <c r="AO1842" s="1">
        <v>2.2360191916393823E-2</v>
      </c>
      <c r="AP1842" s="22">
        <v>8.0898667770834436</v>
      </c>
      <c r="AQ1842" s="1">
        <v>1.5642848525128768E-2</v>
      </c>
    </row>
    <row r="1843" spans="4:43" ht="14.4" x14ac:dyDescent="0.3">
      <c r="D1843" s="87"/>
      <c r="E1843" s="89">
        <v>40288.615277777775</v>
      </c>
      <c r="F1843" s="86">
        <f t="shared" si="800"/>
        <v>391.00138888888614</v>
      </c>
      <c r="G1843" s="86">
        <v>29449</v>
      </c>
      <c r="H1843" s="86">
        <v>25477</v>
      </c>
      <c r="I1843" s="86"/>
      <c r="J1843" s="87">
        <v>52</v>
      </c>
      <c r="K1843" s="87"/>
      <c r="L1843" s="79">
        <v>1037</v>
      </c>
      <c r="M1843" s="87"/>
      <c r="N1843" s="114">
        <v>5.95</v>
      </c>
      <c r="O1843" s="90"/>
      <c r="P1843" s="90"/>
      <c r="Q1843" s="90"/>
      <c r="R1843" s="87"/>
      <c r="S1843" s="87"/>
      <c r="T1843" s="82"/>
      <c r="V1843" s="43">
        <f t="shared" si="790"/>
        <v>4.8946339633136431E-2</v>
      </c>
      <c r="W1843" s="43">
        <f t="shared" si="791"/>
        <v>6.8888553152889358</v>
      </c>
      <c r="X1843" s="43">
        <f t="shared" si="792"/>
        <v>1.356494342623956E-2</v>
      </c>
      <c r="Y1843" s="22">
        <f>X1843+W1843+SUM($V$1822:V1843)</f>
        <v>7.2758794468540628</v>
      </c>
      <c r="Z1843" s="1"/>
      <c r="AA1843" s="22">
        <f t="shared" si="793"/>
        <v>5.657733468839482E-2</v>
      </c>
      <c r="AB1843" s="44">
        <f t="shared" si="794"/>
        <v>7.9628645515541034</v>
      </c>
      <c r="AC1843" s="44">
        <f t="shared" si="795"/>
        <v>0.46506045981589356</v>
      </c>
      <c r="AD1843" s="44">
        <f t="shared" si="796"/>
        <v>0.58918205502033005</v>
      </c>
      <c r="AE1843" s="44">
        <f t="shared" si="797"/>
        <v>0.4650604598158935</v>
      </c>
      <c r="AF1843" s="44">
        <f t="shared" si="798"/>
        <v>0.12411861239215442</v>
      </c>
      <c r="AG1843" s="44">
        <f t="shared" si="799"/>
        <v>2.9828122820458494E-6</v>
      </c>
      <c r="AH1843" s="45">
        <f>AD1843+AB1843+SUM($AA$1822:AA1843)</f>
        <v>9.2145424315443538</v>
      </c>
      <c r="AI1843" s="45">
        <f>AD1843+AB1843+SUM($AA$1822:AA1843)</f>
        <v>9.2145424315443538</v>
      </c>
    </row>
    <row r="1844" spans="4:43" ht="14.4" x14ac:dyDescent="0.3">
      <c r="D1844" s="87"/>
      <c r="E1844" s="89">
        <v>40364.443055555559</v>
      </c>
      <c r="F1844" s="86">
        <f t="shared" si="800"/>
        <v>466.82916666667006</v>
      </c>
      <c r="G1844" s="86">
        <v>30890</v>
      </c>
      <c r="H1844" s="86">
        <v>29287</v>
      </c>
      <c r="I1844" s="86"/>
      <c r="J1844" s="86">
        <v>21</v>
      </c>
      <c r="K1844" s="86"/>
      <c r="L1844" s="79">
        <v>1037</v>
      </c>
      <c r="M1844" s="86"/>
      <c r="N1844" s="114">
        <v>5.95</v>
      </c>
      <c r="O1844" s="90"/>
      <c r="P1844" s="90"/>
      <c r="Q1844" s="90"/>
      <c r="R1844" s="87"/>
      <c r="S1844" s="87"/>
      <c r="T1844" s="82"/>
      <c r="V1844" s="43">
        <f t="shared" si="790"/>
        <v>5.6266100751095761E-2</v>
      </c>
      <c r="W1844" s="43">
        <f t="shared" si="791"/>
        <v>7.91906054947078</v>
      </c>
      <c r="X1844" s="43">
        <f t="shared" si="792"/>
        <v>1.559353527198171E-2</v>
      </c>
      <c r="Y1844" s="22">
        <f>X1844+W1844+SUM($V$1822:V1844)</f>
        <v>8.3643793736327439</v>
      </c>
      <c r="Z1844" s="1"/>
      <c r="AA1844" s="22">
        <f t="shared" si="793"/>
        <v>5.9345779772641383E-2</v>
      </c>
      <c r="AB1844" s="44">
        <f t="shared" si="794"/>
        <v>8.3525038540360015</v>
      </c>
      <c r="AC1844" s="44">
        <f t="shared" si="795"/>
        <v>0.48781682242904512</v>
      </c>
      <c r="AD1844" s="44">
        <f t="shared" si="796"/>
        <v>0.61801194198709597</v>
      </c>
      <c r="AE1844" s="44">
        <f t="shared" si="797"/>
        <v>0.48781682242904501</v>
      </c>
      <c r="AF1844" s="44">
        <f t="shared" si="798"/>
        <v>0.13019199079064311</v>
      </c>
      <c r="AG1844" s="44">
        <f t="shared" si="799"/>
        <v>3.1287674078031944E-6</v>
      </c>
      <c r="AH1844" s="45">
        <f>AD1844+AB1844+SUM($AA$1822:AA1844)</f>
        <v>9.6923574007656583</v>
      </c>
      <c r="AI1844" s="45">
        <f>AD1844+AB1844+SUM($AA$1822:AA1844)</f>
        <v>9.6923574007656583</v>
      </c>
    </row>
    <row r="1845" spans="4:43" ht="14.4" x14ac:dyDescent="0.3">
      <c r="D1845" s="83"/>
      <c r="E1845" s="89">
        <v>40437.629166666666</v>
      </c>
      <c r="F1845" s="86">
        <f t="shared" si="800"/>
        <v>540.01527777777665</v>
      </c>
      <c r="G1845" s="86">
        <v>31072</v>
      </c>
      <c r="H1845" s="86">
        <v>31178</v>
      </c>
      <c r="I1845" s="86"/>
      <c r="J1845" s="86">
        <v>20</v>
      </c>
      <c r="K1845" s="86"/>
      <c r="L1845" s="79">
        <v>1037</v>
      </c>
      <c r="M1845" s="86"/>
      <c r="N1845" s="114">
        <v>5.95</v>
      </c>
      <c r="O1845" s="90"/>
      <c r="P1845" s="90"/>
      <c r="Q1845" s="90"/>
      <c r="R1845" s="87"/>
      <c r="S1845" s="87"/>
      <c r="T1845" s="82"/>
      <c r="V1845" s="43">
        <f t="shared" si="790"/>
        <v>5.9899084550061932E-2</v>
      </c>
      <c r="W1845" s="43">
        <f t="shared" si="791"/>
        <v>8.4303776355174644</v>
      </c>
      <c r="X1845" s="43">
        <f t="shared" si="792"/>
        <v>1.6600377051587588E-2</v>
      </c>
      <c r="Y1845" s="22">
        <f>X1845+W1845+SUM($V$1822:V1845)</f>
        <v>8.9366023860090955</v>
      </c>
      <c r="Z1845" s="1"/>
      <c r="AA1845" s="22">
        <f t="shared" si="793"/>
        <v>5.9695437652816867E-2</v>
      </c>
      <c r="AB1845" s="44">
        <f t="shared" si="794"/>
        <v>8.4017157576110932</v>
      </c>
      <c r="AC1845" s="44">
        <f t="shared" si="795"/>
        <v>0.49069097787359306</v>
      </c>
      <c r="AD1845" s="44">
        <f t="shared" si="796"/>
        <v>0.62165319072266267</v>
      </c>
      <c r="AE1845" s="44">
        <f t="shared" si="797"/>
        <v>0.49069097787359306</v>
      </c>
      <c r="AF1845" s="44">
        <f t="shared" si="798"/>
        <v>0.13095906564735718</v>
      </c>
      <c r="AG1845" s="44">
        <f t="shared" si="799"/>
        <v>3.1472017123749069E-6</v>
      </c>
      <c r="AH1845" s="45">
        <f>AD1845+AB1845+SUM($AA$1822:AA1845)</f>
        <v>9.804905990729134</v>
      </c>
      <c r="AI1845" s="45">
        <f>AD1845+AB1845+SUM($AA$1822:AA1845)</f>
        <v>9.804905990729134</v>
      </c>
    </row>
    <row r="1846" spans="4:43" ht="14.4" x14ac:dyDescent="0.3">
      <c r="D1846" s="87"/>
      <c r="E1846" s="89">
        <v>40457.563888888886</v>
      </c>
      <c r="F1846" s="86">
        <f t="shared" si="800"/>
        <v>559.94999999999709</v>
      </c>
      <c r="G1846" s="86">
        <v>30484</v>
      </c>
      <c r="H1846" s="86">
        <v>32179</v>
      </c>
      <c r="I1846" s="86"/>
      <c r="J1846" s="86">
        <v>28</v>
      </c>
      <c r="K1846" s="86"/>
      <c r="L1846" s="79">
        <v>1037</v>
      </c>
      <c r="M1846" s="86"/>
      <c r="N1846" s="114">
        <v>5.95</v>
      </c>
      <c r="O1846" s="90"/>
      <c r="P1846" s="90"/>
      <c r="Q1846" s="90"/>
      <c r="R1846" s="87"/>
      <c r="S1846" s="87"/>
      <c r="T1846" s="82"/>
      <c r="V1846" s="43">
        <f t="shared" si="790"/>
        <v>6.1822202891027099E-2</v>
      </c>
      <c r="W1846" s="43">
        <f t="shared" si="791"/>
        <v>8.701043105180462</v>
      </c>
      <c r="X1846" s="43">
        <f t="shared" si="792"/>
        <v>1.7133348295048978E-2</v>
      </c>
      <c r="Y1846" s="22">
        <f>X1846+W1846+SUM($V$1822:V1846)</f>
        <v>9.2696230298065831</v>
      </c>
      <c r="Z1846" s="1"/>
      <c r="AA1846" s="22">
        <f t="shared" si="793"/>
        <v>5.8565773732249915E-2</v>
      </c>
      <c r="AB1846" s="44">
        <f t="shared" si="794"/>
        <v>8.2427234537531078</v>
      </c>
      <c r="AC1846" s="44">
        <f t="shared" si="795"/>
        <v>0.48140524489889974</v>
      </c>
      <c r="AD1846" s="44">
        <f t="shared" si="796"/>
        <v>0.60988915634621665</v>
      </c>
      <c r="AE1846" s="44">
        <f t="shared" si="797"/>
        <v>0.48140524489889952</v>
      </c>
      <c r="AF1846" s="44">
        <f t="shared" si="798"/>
        <v>0.12848082380258868</v>
      </c>
      <c r="AG1846" s="44">
        <f t="shared" si="799"/>
        <v>3.0876447283739904E-6</v>
      </c>
      <c r="AH1846" s="45">
        <f>AD1846+AB1846+SUM($AA$1822:AA1846)</f>
        <v>9.6927154262269521</v>
      </c>
      <c r="AI1846" s="45">
        <f>AD1846+AB1846+SUM($AA$1822:AA1846)</f>
        <v>9.6927154262269521</v>
      </c>
    </row>
    <row r="1847" spans="4:43" ht="14.4" x14ac:dyDescent="0.3">
      <c r="D1847" s="87"/>
      <c r="E1847" s="89">
        <v>40507.628472222219</v>
      </c>
      <c r="F1847" s="86">
        <f t="shared" si="800"/>
        <v>610.01458333332994</v>
      </c>
      <c r="G1847" s="86">
        <v>33470</v>
      </c>
      <c r="H1847" s="86">
        <v>32990</v>
      </c>
      <c r="I1847" s="86"/>
      <c r="J1847" s="86">
        <v>56</v>
      </c>
      <c r="K1847" s="86"/>
      <c r="L1847" s="79">
        <v>1037</v>
      </c>
      <c r="M1847" s="86"/>
      <c r="N1847" s="114">
        <v>5.95</v>
      </c>
      <c r="O1847" s="90"/>
      <c r="P1847" s="90"/>
      <c r="Q1847" s="90"/>
      <c r="R1847" s="87"/>
      <c r="S1847" s="87"/>
      <c r="T1847" s="82"/>
      <c r="V1847" s="43">
        <f t="shared" si="790"/>
        <v>6.338029377466621E-2</v>
      </c>
      <c r="W1847" s="43">
        <f t="shared" si="791"/>
        <v>8.9203335106716644</v>
      </c>
      <c r="X1847" s="43">
        <f t="shared" si="792"/>
        <v>1.7565156165625588E-2</v>
      </c>
      <c r="Y1847" s="22">
        <f>X1847+W1847+SUM($V$1822:V1847)</f>
        <v>9.5527255369430293</v>
      </c>
      <c r="Z1847" s="1"/>
      <c r="AA1847" s="22">
        <f t="shared" si="793"/>
        <v>6.430246840370045E-2</v>
      </c>
      <c r="AB1847" s="44">
        <f t="shared" si="794"/>
        <v>9.0501231464741014</v>
      </c>
      <c r="AC1847" s="44">
        <f t="shared" si="795"/>
        <v>0.52856034466494473</v>
      </c>
      <c r="AD1847" s="44">
        <f t="shared" si="796"/>
        <v>0.66962964384292978</v>
      </c>
      <c r="AE1847" s="44">
        <f t="shared" si="797"/>
        <v>0.5285603446649445</v>
      </c>
      <c r="AF1847" s="44">
        <f t="shared" si="798"/>
        <v>0.14106590908911704</v>
      </c>
      <c r="AG1847" s="44">
        <f t="shared" si="799"/>
        <v>3.390088868215374E-6</v>
      </c>
      <c r="AH1847" s="45">
        <f>AD1847+AB1847+SUM($AA$1822:AA1847)</f>
        <v>10.624158074848358</v>
      </c>
      <c r="AI1847" s="45">
        <f>AD1847+AB1847+SUM($AA$1822:AA1847)</f>
        <v>10.624158074848358</v>
      </c>
    </row>
    <row r="1848" spans="4:43" ht="14.4" x14ac:dyDescent="0.3">
      <c r="D1848" s="87"/>
      <c r="E1848" s="89">
        <v>40534.621527777781</v>
      </c>
      <c r="F1848" s="86">
        <f t="shared" si="800"/>
        <v>637.00763888889196</v>
      </c>
      <c r="G1848" s="86">
        <v>35519</v>
      </c>
      <c r="H1848" s="86">
        <v>36980</v>
      </c>
      <c r="I1848" s="86"/>
      <c r="J1848" s="86">
        <v>58</v>
      </c>
      <c r="K1848" s="86"/>
      <c r="L1848" s="79">
        <v>1037</v>
      </c>
      <c r="M1848" s="86"/>
      <c r="N1848" s="114">
        <v>5.95</v>
      </c>
      <c r="O1848" s="90"/>
      <c r="P1848" s="90"/>
      <c r="Q1848" s="90"/>
      <c r="R1848" s="87"/>
      <c r="S1848" s="87"/>
      <c r="T1848" s="82"/>
      <c r="V1848" s="43">
        <f t="shared" si="790"/>
        <v>7.1045870378513384E-2</v>
      </c>
      <c r="W1848" s="43">
        <f t="shared" si="791"/>
        <v>9.9992098582794231</v>
      </c>
      <c r="X1848" s="43">
        <f t="shared" si="792"/>
        <v>1.9689586996205946E-2</v>
      </c>
      <c r="Y1848" s="22">
        <f>X1848+W1848+SUM($V$1822:V1848)</f>
        <v>10.704772185759881</v>
      </c>
      <c r="Z1848" s="1"/>
      <c r="AA1848" s="22">
        <f t="shared" si="793"/>
        <v>6.8239001351390383E-2</v>
      </c>
      <c r="AB1848" s="44">
        <f t="shared" si="794"/>
        <v>9.604162654305755</v>
      </c>
      <c r="AC1848" s="44">
        <f t="shared" si="795"/>
        <v>0.56091828151043244</v>
      </c>
      <c r="AD1848" s="44">
        <f t="shared" si="796"/>
        <v>0.71062370240983053</v>
      </c>
      <c r="AE1848" s="44">
        <f t="shared" si="797"/>
        <v>0.56091828151043222</v>
      </c>
      <c r="AF1848" s="44">
        <f t="shared" si="798"/>
        <v>0.14970182327267248</v>
      </c>
      <c r="AG1848" s="44">
        <f t="shared" si="799"/>
        <v>3.5976267257287689E-6</v>
      </c>
      <c r="AH1848" s="45">
        <f>AD1848+AB1848+SUM($AA$1822:AA1848)</f>
        <v>11.287430642598302</v>
      </c>
      <c r="AI1848" s="45">
        <f>AD1848+AB1848+SUM($AA$1822:AA1848)</f>
        <v>11.287430642598302</v>
      </c>
    </row>
    <row r="1849" spans="4:43" ht="14.4" x14ac:dyDescent="0.3">
      <c r="D1849" s="87"/>
      <c r="E1849" s="89">
        <v>40610.556250000001</v>
      </c>
      <c r="F1849" s="86">
        <f t="shared" si="800"/>
        <v>712.9423611111124</v>
      </c>
      <c r="G1849" s="86">
        <v>34167</v>
      </c>
      <c r="H1849" s="86">
        <v>35602</v>
      </c>
      <c r="I1849" s="86"/>
      <c r="J1849" s="86">
        <v>42</v>
      </c>
      <c r="K1849" s="86"/>
      <c r="L1849" s="79">
        <v>1037</v>
      </c>
      <c r="M1849" s="86"/>
      <c r="N1849" s="114">
        <v>5.95</v>
      </c>
      <c r="O1849" s="90"/>
      <c r="P1849" s="90"/>
      <c r="Q1849" s="90"/>
      <c r="R1849" s="87"/>
      <c r="S1849" s="87"/>
      <c r="T1849" s="82"/>
      <c r="V1849" s="43">
        <f t="shared" si="790"/>
        <v>6.8398460714327564E-2</v>
      </c>
      <c r="W1849" s="43">
        <f t="shared" si="791"/>
        <v>9.6266054454965921</v>
      </c>
      <c r="X1849" s="43">
        <f t="shared" si="792"/>
        <v>1.895588632338897E-2</v>
      </c>
      <c r="Y1849" s="22">
        <f>X1849+W1849+SUM($V$1822:V1849)</f>
        <v>10.399832533018561</v>
      </c>
      <c r="Z1849" s="1"/>
      <c r="AA1849" s="22">
        <f t="shared" si="793"/>
        <v>6.5641542812943932E-2</v>
      </c>
      <c r="AB1849" s="44">
        <f t="shared" si="794"/>
        <v>9.2385885134622239</v>
      </c>
      <c r="AC1849" s="44">
        <f t="shared" si="795"/>
        <v>0.53956741249379048</v>
      </c>
      <c r="AD1849" s="44">
        <f t="shared" si="796"/>
        <v>0.68357442608847874</v>
      </c>
      <c r="AE1849" s="44">
        <f t="shared" si="797"/>
        <v>0.53956741249379025</v>
      </c>
      <c r="AF1849" s="44">
        <f t="shared" si="798"/>
        <v>0.14400355290851097</v>
      </c>
      <c r="AG1849" s="44">
        <f t="shared" si="799"/>
        <v>3.4606861774817656E-6</v>
      </c>
      <c r="AH1849" s="45">
        <f>AD1849+AB1849+SUM($AA$1822:AA1849)</f>
        <v>10.960448768246364</v>
      </c>
      <c r="AI1849" s="45">
        <f>AD1849+AB1849+SUM($AA$1822:AA1849)</f>
        <v>10.960448768246364</v>
      </c>
    </row>
    <row r="1850" spans="4:43" ht="14.4" x14ac:dyDescent="0.3">
      <c r="D1850" s="83"/>
      <c r="E1850" s="89">
        <v>40659.588194444441</v>
      </c>
      <c r="F1850" s="86">
        <f t="shared" si="800"/>
        <v>761.97430555555184</v>
      </c>
      <c r="G1850" s="86">
        <v>34686</v>
      </c>
      <c r="H1850" s="86">
        <v>35465</v>
      </c>
      <c r="I1850" s="86"/>
      <c r="J1850" s="86">
        <v>62</v>
      </c>
      <c r="K1850" s="86"/>
      <c r="L1850" s="79">
        <v>1037</v>
      </c>
      <c r="M1850" s="86"/>
      <c r="N1850" s="114">
        <v>5.95</v>
      </c>
      <c r="O1850" s="90"/>
      <c r="P1850" s="90"/>
      <c r="Q1850" s="90"/>
      <c r="R1850" s="87"/>
      <c r="S1850" s="87"/>
      <c r="T1850" s="82"/>
      <c r="V1850" s="43">
        <f t="shared" si="790"/>
        <v>6.8135256705624037E-2</v>
      </c>
      <c r="W1850" s="43">
        <f t="shared" si="791"/>
        <v>9.5895613202779799</v>
      </c>
      <c r="X1850" s="43">
        <f t="shared" si="792"/>
        <v>1.8882942207150998E-2</v>
      </c>
      <c r="Y1850" s="22">
        <f>X1850+W1850+SUM($V$1822:V1850)</f>
        <v>10.430850720389335</v>
      </c>
      <c r="Z1850" s="1"/>
      <c r="AA1850" s="22">
        <f t="shared" si="793"/>
        <v>6.6638644130587205E-2</v>
      </c>
      <c r="AB1850" s="44">
        <f t="shared" si="794"/>
        <v>9.3789235571736072</v>
      </c>
      <c r="AC1850" s="44">
        <f t="shared" si="795"/>
        <v>0.54776349312961681</v>
      </c>
      <c r="AD1850" s="44">
        <f t="shared" si="796"/>
        <v>0.693957987043199</v>
      </c>
      <c r="AE1850" s="44">
        <f t="shared" si="797"/>
        <v>0.5477634931296167</v>
      </c>
      <c r="AF1850" s="44">
        <f t="shared" si="798"/>
        <v>0.14619098065925051</v>
      </c>
      <c r="AG1850" s="44">
        <f t="shared" si="799"/>
        <v>3.5132543317274725E-6</v>
      </c>
      <c r="AH1850" s="45">
        <f>AD1850+AB1850+SUM($AA$1822:AA1850)</f>
        <v>11.177806017043055</v>
      </c>
      <c r="AI1850" s="45">
        <f>AD1850+AB1850+SUM($AA$1822:AA1850)</f>
        <v>11.177806017043055</v>
      </c>
    </row>
    <row r="1851" spans="4:43" ht="14.4" x14ac:dyDescent="0.3">
      <c r="D1851" s="83"/>
      <c r="E1851" s="89">
        <v>40700.566666666666</v>
      </c>
      <c r="F1851" s="86">
        <f t="shared" si="800"/>
        <v>802.95277777777665</v>
      </c>
      <c r="G1851" s="86">
        <v>34614</v>
      </c>
      <c r="H1851" s="86">
        <v>36932</v>
      </c>
      <c r="I1851" s="86"/>
      <c r="J1851" s="86">
        <v>15</v>
      </c>
      <c r="K1851" s="86"/>
      <c r="L1851" s="79">
        <v>1037</v>
      </c>
      <c r="M1851" s="86"/>
      <c r="N1851" s="114">
        <v>5.95</v>
      </c>
      <c r="O1851" s="90"/>
      <c r="P1851" s="90"/>
      <c r="Q1851" s="90"/>
      <c r="R1851" s="87"/>
      <c r="S1851" s="87"/>
      <c r="T1851" s="82"/>
      <c r="V1851" s="43">
        <f t="shared" si="790"/>
        <v>7.0953652915609941E-2</v>
      </c>
      <c r="W1851" s="43">
        <f t="shared" si="791"/>
        <v>9.9862308946991778</v>
      </c>
      <c r="X1851" s="43">
        <f t="shared" si="792"/>
        <v>1.9664029933582426E-2</v>
      </c>
      <c r="Y1851" s="22">
        <f>X1851+W1851+SUM($V$1822:V1851)</f>
        <v>10.899255035452574</v>
      </c>
      <c r="Z1851" s="1"/>
      <c r="AA1851" s="22">
        <f t="shared" si="793"/>
        <v>6.6500317936232081E-2</v>
      </c>
      <c r="AB1851" s="44">
        <f t="shared" si="794"/>
        <v>9.3594551118032427</v>
      </c>
      <c r="AC1851" s="44">
        <f t="shared" si="795"/>
        <v>0.54662646460210318</v>
      </c>
      <c r="AD1851" s="44">
        <f t="shared" si="796"/>
        <v>0.69251749303791998</v>
      </c>
      <c r="AE1851" s="44">
        <f t="shared" si="797"/>
        <v>0.54662646460210329</v>
      </c>
      <c r="AF1851" s="44">
        <f t="shared" si="798"/>
        <v>0.14588752247417683</v>
      </c>
      <c r="AG1851" s="44">
        <f t="shared" si="799"/>
        <v>3.5059616398089934E-6</v>
      </c>
      <c r="AH1851" s="45">
        <f>AD1851+AB1851+SUM($AA$1822:AA1851)</f>
        <v>11.223397395603644</v>
      </c>
      <c r="AI1851" s="45">
        <f>AD1851+AB1851+SUM($AA$1822:AA1851)</f>
        <v>11.223397395603644</v>
      </c>
    </row>
    <row r="1852" spans="4:43" ht="14.4" x14ac:dyDescent="0.3">
      <c r="D1852" s="83"/>
      <c r="E1852" s="89">
        <v>40749.606944444444</v>
      </c>
      <c r="F1852" s="86">
        <f t="shared" si="800"/>
        <v>851.99305555555475</v>
      </c>
      <c r="G1852" s="97">
        <v>33541</v>
      </c>
      <c r="H1852" s="86">
        <v>37855</v>
      </c>
      <c r="I1852" s="86"/>
      <c r="J1852" s="90" t="s">
        <v>102</v>
      </c>
      <c r="K1852" s="90"/>
      <c r="L1852" s="79">
        <v>1037</v>
      </c>
      <c r="M1852" s="90"/>
      <c r="N1852" s="114">
        <v>5.95</v>
      </c>
      <c r="O1852" s="90"/>
      <c r="P1852" s="83"/>
      <c r="Q1852" s="90"/>
      <c r="R1852" s="87"/>
      <c r="S1852" s="87"/>
      <c r="T1852" s="82"/>
      <c r="V1852" s="43">
        <f t="shared" si="790"/>
        <v>7.2726917879357061E-2</v>
      </c>
      <c r="W1852" s="43">
        <f t="shared" si="791"/>
        <v>10.235805548544281</v>
      </c>
      <c r="X1852" s="43">
        <f t="shared" si="792"/>
        <v>2.0155470950280589E-2</v>
      </c>
      <c r="Y1852" s="22">
        <f>X1852+W1852+SUM($V$1822:V1852)</f>
        <v>11.222048048193733</v>
      </c>
      <c r="Z1852" s="1"/>
      <c r="AA1852" s="22">
        <f t="shared" si="793"/>
        <v>6.443887340091177E-2</v>
      </c>
      <c r="AB1852" s="44">
        <f t="shared" si="794"/>
        <v>9.069321196769879</v>
      </c>
      <c r="AC1852" s="44">
        <f t="shared" si="795"/>
        <v>0.52968158112957597</v>
      </c>
      <c r="AD1852" s="44">
        <f t="shared" si="796"/>
        <v>0.67105013098702471</v>
      </c>
      <c r="AE1852" s="44">
        <f t="shared" si="797"/>
        <v>0.52968158112957608</v>
      </c>
      <c r="AF1852" s="44">
        <f t="shared" si="798"/>
        <v>0.14136515257717586</v>
      </c>
      <c r="AG1852" s="44">
        <f t="shared" si="799"/>
        <v>3.3972802727460985E-6</v>
      </c>
      <c r="AH1852" s="45">
        <f>AD1852+AB1852+SUM($AA$1822:AA1852)</f>
        <v>10.976234991920297</v>
      </c>
      <c r="AI1852" s="45">
        <f>AD1852+AB1852+SUM($AA$1822:AA1852)</f>
        <v>10.976234991920297</v>
      </c>
    </row>
    <row r="1853" spans="4:43" ht="14.4" x14ac:dyDescent="0.3">
      <c r="D1853" s="83"/>
      <c r="E1853" s="89">
        <v>40800.565972222219</v>
      </c>
      <c r="F1853" s="86">
        <f t="shared" si="800"/>
        <v>902.95208333332994</v>
      </c>
      <c r="G1853" s="86">
        <v>37065</v>
      </c>
      <c r="H1853" s="86">
        <v>39835</v>
      </c>
      <c r="I1853" s="86"/>
      <c r="J1853" s="86">
        <v>45</v>
      </c>
      <c r="K1853" s="86"/>
      <c r="L1853" s="79">
        <v>1037</v>
      </c>
      <c r="M1853" s="86"/>
      <c r="N1853" s="114">
        <v>5.95</v>
      </c>
      <c r="O1853" s="90"/>
      <c r="P1853" s="90"/>
      <c r="Q1853" s="90"/>
      <c r="R1853" s="87"/>
      <c r="S1853" s="87"/>
      <c r="T1853" s="82"/>
      <c r="V1853" s="43">
        <f t="shared" si="790"/>
        <v>7.6530888224123322E-2</v>
      </c>
      <c r="W1853" s="43">
        <f t="shared" si="791"/>
        <v>10.771187796229334</v>
      </c>
      <c r="X1853" s="43">
        <f t="shared" si="792"/>
        <v>2.1209699783500919E-2</v>
      </c>
      <c r="Y1853" s="22">
        <f>X1853+W1853+SUM($V$1822:V1853)</f>
        <v>11.83501541293613</v>
      </c>
      <c r="Z1853" s="1"/>
      <c r="AA1853" s="22">
        <f t="shared" si="793"/>
        <v>7.1209172135738186E-2</v>
      </c>
      <c r="AB1853" s="44">
        <f t="shared" si="794"/>
        <v>10.022193439619437</v>
      </c>
      <c r="AC1853" s="44">
        <f t="shared" si="795"/>
        <v>0.58533281072620769</v>
      </c>
      <c r="AD1853" s="44">
        <f t="shared" si="796"/>
        <v>0.74155430980096215</v>
      </c>
      <c r="AE1853" s="44">
        <f t="shared" si="797"/>
        <v>0.5853328107262078</v>
      </c>
      <c r="AF1853" s="44">
        <f t="shared" si="798"/>
        <v>0.15621774485772705</v>
      </c>
      <c r="AG1853" s="44">
        <f t="shared" si="799"/>
        <v>3.7542170272005643E-6</v>
      </c>
      <c r="AH1853" s="45">
        <f>AD1853+AB1853+SUM($AA$1822:AA1853)</f>
        <v>12.070820585719531</v>
      </c>
      <c r="AI1853" s="45">
        <f>AD1853+AB1853+SUM($AA$1822:AA1853)</f>
        <v>12.070820585719531</v>
      </c>
    </row>
    <row r="1854" spans="4:43" ht="14.4" x14ac:dyDescent="0.3">
      <c r="D1854" s="83"/>
      <c r="E1854" s="89">
        <v>40855.438888888886</v>
      </c>
      <c r="F1854" s="86">
        <f t="shared" si="800"/>
        <v>957.82499999999709</v>
      </c>
      <c r="G1854" s="86">
        <v>40282</v>
      </c>
      <c r="H1854" s="86">
        <v>44148</v>
      </c>
      <c r="I1854" s="86"/>
      <c r="J1854" s="86">
        <v>12</v>
      </c>
      <c r="K1854" s="86"/>
      <c r="L1854" s="79">
        <v>1037</v>
      </c>
      <c r="M1854" s="86"/>
      <c r="N1854" s="114">
        <v>5.95</v>
      </c>
      <c r="O1854" s="90"/>
      <c r="P1854" s="90"/>
      <c r="Q1854" s="90"/>
      <c r="R1854" s="87"/>
      <c r="S1854" s="87"/>
      <c r="T1854" s="82"/>
      <c r="V1854" s="43">
        <f t="shared" si="790"/>
        <v>8.4817011505424783E-2</v>
      </c>
      <c r="W1854" s="43">
        <f t="shared" si="791"/>
        <v>11.937401752929148</v>
      </c>
      <c r="X1854" s="43">
        <f t="shared" si="792"/>
        <v>2.3506108347985406E-2</v>
      </c>
      <c r="Y1854" s="22">
        <f>X1854+W1854+SUM($V$1822:V1854)</f>
        <v>13.088342789705852</v>
      </c>
      <c r="Z1854" s="22"/>
      <c r="AA1854" s="22">
        <f t="shared" si="793"/>
        <v>7.7389663347411458E-2</v>
      </c>
      <c r="AB1854" s="44">
        <f t="shared" si="794"/>
        <v>10.892054394570353</v>
      </c>
      <c r="AC1854" s="44">
        <f t="shared" si="795"/>
        <v>0.63613587701802521</v>
      </c>
      <c r="AD1854" s="44">
        <f t="shared" si="796"/>
        <v>0.80591638223127882</v>
      </c>
      <c r="AE1854" s="44">
        <f t="shared" si="797"/>
        <v>0.63613587701802499</v>
      </c>
      <c r="AF1854" s="44">
        <f t="shared" si="798"/>
        <v>0.16977642515470009</v>
      </c>
      <c r="AG1854" s="44">
        <f t="shared" si="799"/>
        <v>4.0800585536137355E-6</v>
      </c>
      <c r="AH1854" s="45">
        <f>AD1854+AB1854+SUM($AA$1822:AA1854)</f>
        <v>13.082433276448175</v>
      </c>
      <c r="AI1854" s="45">
        <f>AD1854+AB1854+SUM($AA$1822:AA1854)</f>
        <v>13.082433276448175</v>
      </c>
    </row>
    <row r="1855" spans="4:43" ht="14.4" x14ac:dyDescent="0.3">
      <c r="D1855" s="83"/>
      <c r="E1855" s="89">
        <v>40945.550694444442</v>
      </c>
      <c r="F1855" s="86">
        <f t="shared" si="800"/>
        <v>1047.9368055555533</v>
      </c>
      <c r="G1855" s="86">
        <v>47237</v>
      </c>
      <c r="H1855" s="86">
        <v>48849</v>
      </c>
      <c r="I1855" s="86"/>
      <c r="J1855" s="86">
        <v>19</v>
      </c>
      <c r="K1855" s="86"/>
      <c r="L1855" s="79">
        <v>1037</v>
      </c>
      <c r="M1855" s="86"/>
      <c r="N1855" s="114">
        <v>5.95</v>
      </c>
      <c r="O1855" s="90"/>
      <c r="P1855" s="90"/>
      <c r="Q1855" s="90"/>
      <c r="R1855" s="87"/>
      <c r="S1855" s="87"/>
      <c r="T1855" s="82"/>
      <c r="V1855" s="43">
        <f t="shared" si="790"/>
        <v>9.3848559278528934E-2</v>
      </c>
      <c r="W1855" s="43">
        <f t="shared" si="791"/>
        <v>13.208528998569268</v>
      </c>
      <c r="X1855" s="43">
        <f t="shared" si="792"/>
        <v>2.60091031686767E-2</v>
      </c>
      <c r="Y1855" s="22">
        <f>X1855+W1855+SUM($V$1822:V1855)</f>
        <v>14.455821589445193</v>
      </c>
      <c r="Z1855" s="22"/>
      <c r="AA1855" s="22">
        <f t="shared" si="793"/>
        <v>9.0751589482688924E-2</v>
      </c>
      <c r="AB1855" s="44">
        <f t="shared" si="794"/>
        <v>12.772652138332749</v>
      </c>
      <c r="AC1855" s="44">
        <f t="shared" si="795"/>
        <v>0.74596967436325046</v>
      </c>
      <c r="AD1855" s="44">
        <f t="shared" si="796"/>
        <v>0.94506410176900146</v>
      </c>
      <c r="AE1855" s="44">
        <f t="shared" si="797"/>
        <v>0.74596967436325023</v>
      </c>
      <c r="AF1855" s="44">
        <f t="shared" si="798"/>
        <v>0.19908964289341563</v>
      </c>
      <c r="AG1855" s="44">
        <f t="shared" si="799"/>
        <v>4.7845123354612976E-6</v>
      </c>
      <c r="AH1855" s="45">
        <f>AD1855+AB1855+SUM($AA$1822:AA1855)</f>
        <v>15.192930329230981</v>
      </c>
      <c r="AI1855" s="45">
        <f>AD1855+AB1855+SUM($AA$1822:AA1855)</f>
        <v>15.192930329230981</v>
      </c>
    </row>
    <row r="1856" spans="4:43" ht="14.4" x14ac:dyDescent="0.3">
      <c r="D1856" s="83"/>
      <c r="E1856" s="89">
        <v>41016.648611111108</v>
      </c>
      <c r="F1856" s="86">
        <f t="shared" si="800"/>
        <v>1119.034722222219</v>
      </c>
      <c r="G1856" s="86">
        <v>44367</v>
      </c>
      <c r="H1856" s="86">
        <v>48626</v>
      </c>
      <c r="I1856" s="86"/>
      <c r="J1856" s="86">
        <v>52</v>
      </c>
      <c r="K1856" s="86"/>
      <c r="L1856" s="79">
        <v>1037</v>
      </c>
      <c r="M1856" s="86"/>
      <c r="N1856" s="114">
        <v>5.95</v>
      </c>
      <c r="O1856" s="90"/>
      <c r="P1856" s="90"/>
      <c r="Q1856" s="90"/>
      <c r="R1856" s="87"/>
      <c r="S1856" s="87"/>
      <c r="T1856" s="82"/>
      <c r="V1856" s="43">
        <f t="shared" si="790"/>
        <v>9.3420132315456775E-2</v>
      </c>
      <c r="W1856" s="43">
        <f t="shared" si="791"/>
        <v>13.148230896936052</v>
      </c>
      <c r="X1856" s="43">
        <f t="shared" si="792"/>
        <v>2.5890369315238245E-2</v>
      </c>
      <c r="Y1856" s="22">
        <f>X1856+W1856+SUM($V$1822:V1856)</f>
        <v>14.488824886273996</v>
      </c>
      <c r="Z1856" s="22"/>
      <c r="AA1856" s="22">
        <f t="shared" si="793"/>
        <v>8.523775367992166E-2</v>
      </c>
      <c r="AB1856" s="44">
        <f t="shared" si="794"/>
        <v>11.99661827426401</v>
      </c>
      <c r="AC1856" s="44">
        <f t="shared" si="795"/>
        <v>0.70064645389153279</v>
      </c>
      <c r="AD1856" s="44">
        <f t="shared" si="796"/>
        <v>0.88764441016968254</v>
      </c>
      <c r="AE1856" s="44">
        <f t="shared" si="797"/>
        <v>0.70064645389153268</v>
      </c>
      <c r="AF1856" s="44">
        <f t="shared" si="798"/>
        <v>0.18699346246061718</v>
      </c>
      <c r="AG1856" s="44">
        <f t="shared" si="799"/>
        <v>4.493817532599688E-6</v>
      </c>
      <c r="AH1856" s="45">
        <f>AD1856+AB1856+SUM($AA$1822:AA1856)</f>
        <v>14.444714527242846</v>
      </c>
      <c r="AI1856" s="45">
        <f>AD1856+AB1856+SUM($AA$1822:AA1856)</f>
        <v>14.444714527242846</v>
      </c>
    </row>
    <row r="1857" spans="4:38" ht="14.4" x14ac:dyDescent="0.3">
      <c r="D1857" s="83"/>
      <c r="E1857" s="89">
        <v>41085.601388888892</v>
      </c>
      <c r="F1857" s="86">
        <f t="shared" si="800"/>
        <v>1187.9875000000029</v>
      </c>
      <c r="G1857" s="86">
        <v>44941</v>
      </c>
      <c r="H1857" s="86">
        <v>48492</v>
      </c>
      <c r="I1857" s="86"/>
      <c r="J1857" s="86">
        <v>54</v>
      </c>
      <c r="K1857" s="86"/>
      <c r="L1857" s="79">
        <v>1037</v>
      </c>
      <c r="M1857" s="86"/>
      <c r="N1857" s="114">
        <v>5.95</v>
      </c>
      <c r="O1857" s="90"/>
      <c r="P1857" s="90"/>
      <c r="Q1857" s="90"/>
      <c r="R1857" s="87"/>
      <c r="S1857" s="87"/>
      <c r="T1857" s="82"/>
      <c r="V1857" s="43">
        <f t="shared" si="790"/>
        <v>9.3162691898184713E-2</v>
      </c>
      <c r="W1857" s="43">
        <f t="shared" si="791"/>
        <v>13.111997956941206</v>
      </c>
      <c r="X1857" s="43">
        <f t="shared" si="792"/>
        <v>2.5819022515414243E-2</v>
      </c>
      <c r="Y1857" s="22">
        <f>X1857+W1857+SUM($V$1822:V1857)</f>
        <v>14.545683291377509</v>
      </c>
      <c r="Z1857" s="22"/>
      <c r="AA1857" s="22">
        <f t="shared" si="793"/>
        <v>8.634052084047511E-2</v>
      </c>
      <c r="AB1857" s="44">
        <f t="shared" si="794"/>
        <v>12.151825047077757</v>
      </c>
      <c r="AC1857" s="44">
        <f t="shared" si="795"/>
        <v>0.70971109798587617</v>
      </c>
      <c r="AD1857" s="44">
        <f t="shared" si="796"/>
        <v>0.89912834848954637</v>
      </c>
      <c r="AE1857" s="44">
        <f t="shared" si="797"/>
        <v>0.70971109798587628</v>
      </c>
      <c r="AF1857" s="44">
        <f t="shared" si="798"/>
        <v>0.18941269854717688</v>
      </c>
      <c r="AG1857" s="44">
        <f t="shared" si="799"/>
        <v>4.5519564931720106E-6</v>
      </c>
      <c r="AH1857" s="45">
        <f>AD1857+AB1857+SUM($AA$1822:AA1857)</f>
        <v>14.697745759216932</v>
      </c>
      <c r="AI1857" s="45">
        <f>AD1857+AB1857+SUM($AA$1822:AA1857)</f>
        <v>14.697745759216932</v>
      </c>
      <c r="AJ1857" s="1">
        <f>LINEST(AI1857:AI1860,F1857:F1860,TRUE,TRUE)</f>
        <v>4.5131084570114912E-3</v>
      </c>
      <c r="AK1857" s="1">
        <f>LINEST(Y1857:Y1860,F1856:F1859,TRUE,TRUE)</f>
        <v>6.1199470940567924E-3</v>
      </c>
      <c r="AL1857" s="1">
        <f>AJ1857/AK1857</f>
        <v>0.73744239740148476</v>
      </c>
    </row>
    <row r="1858" spans="4:38" ht="14.4" x14ac:dyDescent="0.3">
      <c r="D1858" s="83"/>
      <c r="E1858" s="89">
        <v>41131.422222222223</v>
      </c>
      <c r="F1858" s="86">
        <f t="shared" si="800"/>
        <v>1233.8083333333343</v>
      </c>
      <c r="G1858" s="86">
        <v>45263</v>
      </c>
      <c r="H1858" s="86">
        <v>49178</v>
      </c>
      <c r="I1858" s="86"/>
      <c r="J1858" s="86">
        <v>22</v>
      </c>
      <c r="K1858" s="86"/>
      <c r="L1858" s="79">
        <v>1037</v>
      </c>
      <c r="M1858" s="86"/>
      <c r="N1858" s="114">
        <v>5.95</v>
      </c>
      <c r="O1858" s="90"/>
      <c r="P1858" s="90"/>
      <c r="Q1858" s="90"/>
      <c r="R1858" s="87"/>
      <c r="S1858" s="87"/>
      <c r="T1858" s="82"/>
      <c r="V1858" s="43">
        <f t="shared" si="790"/>
        <v>9.4480633138846165E-2</v>
      </c>
      <c r="W1858" s="43">
        <f t="shared" si="791"/>
        <v>13.297488978108854</v>
      </c>
      <c r="X1858" s="43">
        <f t="shared" si="792"/>
        <v>2.6184275535408766E-2</v>
      </c>
      <c r="Y1858" s="22">
        <f>X1858+W1858+SUM($V$1822:V1858)</f>
        <v>14.826020198703997</v>
      </c>
      <c r="Z1858" s="22"/>
      <c r="AA1858" s="22">
        <f t="shared" si="793"/>
        <v>8.695914632078558E-2</v>
      </c>
      <c r="AB1858" s="44">
        <f t="shared" si="794"/>
        <v>12.238892261095227</v>
      </c>
      <c r="AC1858" s="44">
        <f t="shared" si="795"/>
        <v>0.71479614223392263</v>
      </c>
      <c r="AD1858" s="44">
        <f t="shared" si="796"/>
        <v>0.90557055779093332</v>
      </c>
      <c r="AE1858" s="44">
        <f t="shared" si="797"/>
        <v>0.71479614223392252</v>
      </c>
      <c r="AF1858" s="44">
        <f t="shared" si="798"/>
        <v>0.19076983098597863</v>
      </c>
      <c r="AG1858" s="44">
        <f t="shared" si="799"/>
        <v>4.5845710320296538E-6</v>
      </c>
      <c r="AH1858" s="45">
        <f>AD1858+AB1858+SUM($AA$1822:AA1858)</f>
        <v>14.878214328856574</v>
      </c>
      <c r="AI1858" s="45">
        <f>AD1858+AB1858+SUM($AA$1822:AA1858)</f>
        <v>14.878214328856574</v>
      </c>
    </row>
    <row r="1859" spans="4:38" ht="14.4" x14ac:dyDescent="0.3">
      <c r="D1859" s="83"/>
      <c r="E1859" s="89">
        <v>41158.431944444441</v>
      </c>
      <c r="F1859" s="86">
        <f t="shared" si="800"/>
        <v>1260.8180555555518</v>
      </c>
      <c r="G1859" s="86">
        <v>45856</v>
      </c>
      <c r="H1859" s="86">
        <v>50700</v>
      </c>
      <c r="I1859" s="86"/>
      <c r="J1859" s="86"/>
      <c r="K1859" s="86"/>
      <c r="L1859" s="79">
        <v>1037</v>
      </c>
      <c r="M1859" s="86"/>
      <c r="N1859" s="114">
        <v>5.95</v>
      </c>
      <c r="O1859" s="90"/>
      <c r="P1859" s="90"/>
      <c r="Q1859" s="90"/>
      <c r="R1859" s="87"/>
      <c r="S1859" s="87"/>
      <c r="T1859" s="82"/>
      <c r="V1859" s="43">
        <f t="shared" si="790"/>
        <v>9.7404695191742247E-2</v>
      </c>
      <c r="W1859" s="43">
        <f t="shared" si="791"/>
        <v>13.709030281632415</v>
      </c>
      <c r="X1859" s="43">
        <f t="shared" si="792"/>
        <v>2.6994647396096309E-2</v>
      </c>
      <c r="Y1859" s="22">
        <f>X1859+W1859+SUM($V$1822:V1859)</f>
        <v>15.335776569279989</v>
      </c>
      <c r="Z1859" s="22"/>
      <c r="AA1859" s="22">
        <f t="shared" si="793"/>
        <v>8.8098416227071652E-2</v>
      </c>
      <c r="AB1859" s="44">
        <f t="shared" si="794"/>
        <v>12.399236540326154</v>
      </c>
      <c r="AC1859" s="44">
        <f t="shared" si="795"/>
        <v>0.72416083552302668</v>
      </c>
      <c r="AD1859" s="44">
        <f t="shared" si="796"/>
        <v>0.91743462647330132</v>
      </c>
      <c r="AE1859" s="44">
        <f t="shared" si="797"/>
        <v>0.72416083552302657</v>
      </c>
      <c r="AF1859" s="44">
        <f t="shared" si="798"/>
        <v>0.19326914631582168</v>
      </c>
      <c r="AG1859" s="44">
        <f t="shared" si="799"/>
        <v>4.6446344529693526E-6</v>
      </c>
      <c r="AH1859" s="45">
        <f>AD1859+AB1859+SUM($AA$1822:AA1859)</f>
        <v>15.138521092996941</v>
      </c>
      <c r="AI1859" s="45">
        <f>AD1859+AB1859+SUM($AA$1822:AA1859)</f>
        <v>15.138521092996941</v>
      </c>
    </row>
    <row r="1860" spans="4:38" ht="14.4" x14ac:dyDescent="0.3">
      <c r="D1860" s="83"/>
      <c r="E1860" s="89">
        <v>41192.558333333334</v>
      </c>
      <c r="F1860" s="86">
        <f t="shared" si="800"/>
        <v>1294.9444444444453</v>
      </c>
      <c r="G1860" s="86">
        <v>3988</v>
      </c>
      <c r="H1860" s="86">
        <v>154</v>
      </c>
      <c r="I1860" s="86"/>
      <c r="J1860" s="86"/>
      <c r="K1860" s="86"/>
      <c r="L1860" s="79">
        <v>1037</v>
      </c>
      <c r="M1860" s="86"/>
      <c r="N1860" s="114">
        <v>5.95</v>
      </c>
      <c r="O1860" s="90"/>
      <c r="P1860" s="90"/>
      <c r="Q1860" s="90"/>
      <c r="R1860" s="87"/>
      <c r="S1860" s="87"/>
      <c r="T1860" s="82"/>
      <c r="V1860" s="43">
        <f t="shared" si="790"/>
        <v>2.9586436014848727E-4</v>
      </c>
      <c r="W1860" s="43">
        <f t="shared" si="791"/>
        <v>4.1640841486615225E-2</v>
      </c>
      <c r="X1860" s="43">
        <f t="shared" si="792"/>
        <v>8.1995575917136724E-5</v>
      </c>
      <c r="Y1860" s="111">
        <f>Y1859</f>
        <v>15.335776569279989</v>
      </c>
      <c r="Z1860" s="111"/>
      <c r="AA1860" s="22">
        <f t="shared" si="793"/>
        <v>7.6617342095595276E-3</v>
      </c>
      <c r="AB1860" s="44">
        <f t="shared" si="794"/>
        <v>1.0783355574585813</v>
      </c>
      <c r="AC1860" s="44">
        <f t="shared" si="795"/>
        <v>6.297874677394083E-2</v>
      </c>
      <c r="AD1860" s="44">
        <f t="shared" si="796"/>
        <v>7.9787362403513723E-2</v>
      </c>
      <c r="AE1860" s="44">
        <f t="shared" si="797"/>
        <v>6.2978746773940816E-2</v>
      </c>
      <c r="AF1860" s="44">
        <f t="shared" si="798"/>
        <v>1.6808211695470535E-2</v>
      </c>
      <c r="AG1860" s="44">
        <f t="shared" si="799"/>
        <v>4.0393410237355587E-7</v>
      </c>
      <c r="AH1860" s="45">
        <f>AD1860+AB1860+SUM($AA$1822:AA1860)</f>
        <v>2.9876345802691402</v>
      </c>
      <c r="AI1860" s="77">
        <f>AI1859</f>
        <v>15.138521092996941</v>
      </c>
    </row>
    <row r="1861" spans="4:38" ht="14.4" x14ac:dyDescent="0.3">
      <c r="D1861" s="83"/>
      <c r="E1861" s="89">
        <v>42279.445833333331</v>
      </c>
      <c r="F1861" s="86">
        <f t="shared" si="800"/>
        <v>2381.8319444444423</v>
      </c>
      <c r="G1861" s="86">
        <v>29243</v>
      </c>
      <c r="H1861" s="86">
        <v>21443</v>
      </c>
      <c r="I1861" s="86"/>
      <c r="J1861" s="86">
        <v>16</v>
      </c>
      <c r="K1861" s="86"/>
      <c r="L1861" s="86">
        <v>1079</v>
      </c>
      <c r="M1861" s="86"/>
      <c r="N1861" s="114">
        <v>5.95</v>
      </c>
      <c r="O1861" s="90"/>
      <c r="P1861" s="90"/>
      <c r="Q1861" s="90"/>
      <c r="R1861" s="87"/>
      <c r="S1861" s="87"/>
      <c r="T1861" s="82"/>
      <c r="V1861" s="43">
        <f t="shared" si="790"/>
        <v>4.2864737273869871E-2</v>
      </c>
      <c r="W1861" s="43">
        <f t="shared" si="791"/>
        <v>6.0329122753778508</v>
      </c>
      <c r="X1861" s="43">
        <f t="shared" si="792"/>
        <v>1.1879493757016772E-2</v>
      </c>
      <c r="Y1861" s="22">
        <f>X1861+W1861+SUM($V$1860:V1861)+$Y$1860</f>
        <v>21.423728940048875</v>
      </c>
      <c r="Z1861" s="22"/>
      <c r="AA1861" s="22">
        <f t="shared" si="793"/>
        <v>5.8457002849404312E-2</v>
      </c>
      <c r="AB1861" s="44">
        <f t="shared" si="794"/>
        <v>8.2274147119747454</v>
      </c>
      <c r="AC1861" s="44">
        <f t="shared" si="795"/>
        <v>0.48051115829921515</v>
      </c>
      <c r="AD1861" s="44">
        <f t="shared" si="796"/>
        <v>0.60875644388045091</v>
      </c>
      <c r="AE1861" s="44">
        <f t="shared" si="797"/>
        <v>0.48051115829921515</v>
      </c>
      <c r="AF1861" s="44">
        <f t="shared" si="798"/>
        <v>0.12824220367101444</v>
      </c>
      <c r="AG1861" s="44">
        <f t="shared" si="799"/>
        <v>3.0819102213126786E-6</v>
      </c>
      <c r="AH1861" s="45">
        <f>AD1861+AB1861+SUM($AA$1822:AA1861)</f>
        <v>10.724139819111645</v>
      </c>
      <c r="AI1861" s="45">
        <f>AD1861+AB1861+SUM($AA$1860:AA1861)+$AI$1860-$AH$1860</f>
        <v>21.05317640564196</v>
      </c>
    </row>
    <row r="1862" spans="4:38" ht="14.4" x14ac:dyDescent="0.3">
      <c r="E1862" s="28">
        <v>42377.626388888886</v>
      </c>
      <c r="F1862" s="86">
        <f t="shared" si="800"/>
        <v>2480.0124999999971</v>
      </c>
      <c r="G1862" s="10">
        <v>21160</v>
      </c>
      <c r="H1862" s="10">
        <v>17899</v>
      </c>
      <c r="J1862" s="10">
        <v>17</v>
      </c>
      <c r="L1862" s="17">
        <v>1068</v>
      </c>
      <c r="N1862" s="114">
        <v>5.95</v>
      </c>
      <c r="V1862" s="43">
        <f t="shared" si="790"/>
        <v>3.5415485245238028E-2</v>
      </c>
      <c r="W1862" s="43">
        <f t="shared" si="791"/>
        <v>4.984482100271844</v>
      </c>
      <c r="X1862" s="43">
        <f t="shared" si="792"/>
        <v>9.815014919710997E-3</v>
      </c>
      <c r="Y1862" s="22">
        <f>X1862+W1862+SUM($V$1860:V1862)+$Y$1860</f>
        <v>20.408649771350802</v>
      </c>
      <c r="Z1862" s="22"/>
      <c r="AA1862" s="22">
        <f t="shared" si="793"/>
        <v>4.1867795284051441E-2</v>
      </c>
      <c r="AB1862" s="44">
        <f t="shared" si="794"/>
        <v>5.892599655944589</v>
      </c>
      <c r="AC1862" s="44">
        <f t="shared" si="795"/>
        <v>0.34414940600361249</v>
      </c>
      <c r="AD1862" s="44">
        <f t="shared" si="796"/>
        <v>0.43600063171034764</v>
      </c>
      <c r="AE1862" s="44">
        <f t="shared" ref="AE1862" si="803">AD1862/(1+($A$28/(10^-N1862))+(($A$28*$A$29)/(10^-N1862)^2))*1</f>
        <v>0.34414940600361249</v>
      </c>
      <c r="AF1862" s="44">
        <f t="shared" ref="AF1862" si="804">AD1862/(1+($A$28/(10^-N1862))+(($A$28*$A$29)/(10^-N1862)^2))*($A$28/(10^-N1862))</f>
        <v>9.1849018395721196E-2</v>
      </c>
      <c r="AG1862" s="44">
        <f t="shared" ref="AG1862" si="805">AD1862/(1+($A$28/(10^-N1862))+(($A$28*$A$29)/(10^-N1862)^2))*(($A$28*$A$29)/(10^-N1862)^2)</f>
        <v>2.2073110139114799E-6</v>
      </c>
      <c r="AH1862" s="45">
        <f>AD1862+AB1862+SUM($AA$1822:AA1862)</f>
        <v>8.2584367461954375</v>
      </c>
      <c r="AI1862" s="45">
        <f>AD1862+AB1862+SUM($AA$1860:AA1862)+$AI$1860-$AH$1860</f>
        <v>18.587473332725754</v>
      </c>
    </row>
    <row r="1863" spans="4:38" ht="14.4" x14ac:dyDescent="0.3">
      <c r="E1863" s="28">
        <v>42480.570833333331</v>
      </c>
      <c r="F1863" s="86">
        <f t="shared" si="800"/>
        <v>2582.9569444444423</v>
      </c>
      <c r="G1863" s="10">
        <v>32971</v>
      </c>
      <c r="H1863" s="10">
        <v>27033</v>
      </c>
      <c r="J1863" s="10">
        <v>29</v>
      </c>
      <c r="L1863" s="17">
        <v>1073</v>
      </c>
      <c r="N1863" s="114">
        <v>5.95</v>
      </c>
      <c r="V1863" s="43">
        <f t="shared" si="790"/>
        <v>5.3738698286705668E-2</v>
      </c>
      <c r="W1863" s="43">
        <f t="shared" si="791"/>
        <v>7.5633463115688935</v>
      </c>
      <c r="X1863" s="43">
        <f t="shared" si="792"/>
        <v>1.4893093283842113E-2</v>
      </c>
      <c r="Y1863" s="22">
        <f>X1863+W1863+SUM($V$1860:V1863)+$Y$1860</f>
        <v>23.046330759298687</v>
      </c>
      <c r="Z1863" s="22"/>
      <c r="AA1863" s="22">
        <f t="shared" si="793"/>
        <v>6.5542804025116447E-2</v>
      </c>
      <c r="AB1863" s="44">
        <f t="shared" si="794"/>
        <v>9.2246917189634168</v>
      </c>
      <c r="AC1863" s="44">
        <f t="shared" si="795"/>
        <v>0.53875578878755503</v>
      </c>
      <c r="AD1863" s="44">
        <f t="shared" si="796"/>
        <v>0.68254618532311184</v>
      </c>
      <c r="AE1863" s="44">
        <f t="shared" ref="AE1863:AE1864" si="806">AD1863/(1+($A$28/(10^-N1863))+(($A$28*$A$29)/(10^-N1863)^2))*1</f>
        <v>0.53875578878755492</v>
      </c>
      <c r="AF1863" s="44">
        <f t="shared" ref="AF1863:AF1864" si="807">AD1863/(1+($A$28/(10^-N1863))+(($A$28*$A$29)/(10^-N1863)^2))*($A$28/(10^-N1863))</f>
        <v>0.14378694105498466</v>
      </c>
      <c r="AG1863" s="44">
        <f t="shared" ref="AG1863:AG1864" si="808">AD1863/(1+($A$28/(10^-N1863))+(($A$28*$A$29)/(10^-N1863)^2))*(($A$28*$A$29)/(10^-N1863)^2)</f>
        <v>3.4554805722571961E-6</v>
      </c>
      <c r="AH1863" s="45">
        <f>AD1863+AB1863+SUM($AA$1822:AA1863)</f>
        <v>11.902617166852146</v>
      </c>
      <c r="AI1863" s="45">
        <f>AD1863+AB1863+SUM($AA$1860:AA1863)+$AI$1860-$AH$1860</f>
        <v>22.23165375338246</v>
      </c>
    </row>
    <row r="1864" spans="4:38" ht="14.4" x14ac:dyDescent="0.3">
      <c r="E1864" s="28">
        <v>42612.574305555558</v>
      </c>
      <c r="F1864" s="86">
        <f t="shared" si="800"/>
        <v>2714.9604166666686</v>
      </c>
      <c r="G1864" s="10">
        <v>35621</v>
      </c>
      <c r="H1864" s="10">
        <v>29127</v>
      </c>
      <c r="J1864" s="10">
        <v>26</v>
      </c>
      <c r="L1864" s="17">
        <v>1063</v>
      </c>
      <c r="N1864" s="114">
        <v>5.95</v>
      </c>
      <c r="V1864" s="43">
        <f t="shared" si="790"/>
        <v>5.7361724096618751E-2</v>
      </c>
      <c r="W1864" s="43">
        <f t="shared" si="791"/>
        <v>8.0732618802328275</v>
      </c>
      <c r="X1864" s="43">
        <f t="shared" si="792"/>
        <v>1.589717531554536E-2</v>
      </c>
      <c r="Y1864" s="22">
        <f>X1864+W1864+SUM($V$1860:V1864)+$Y$1860</f>
        <v>23.614612134090944</v>
      </c>
      <c r="Z1864" s="22"/>
      <c r="AA1864" s="22">
        <f t="shared" si="793"/>
        <v>7.0150787037650875E-2</v>
      </c>
      <c r="AB1864" s="44">
        <f t="shared" si="794"/>
        <v>9.8732331320003262</v>
      </c>
      <c r="AC1864" s="44">
        <f t="shared" si="795"/>
        <v>0.57663298308162747</v>
      </c>
      <c r="AD1864" s="44">
        <f t="shared" si="796"/>
        <v>0.73053255505538395</v>
      </c>
      <c r="AE1864" s="44">
        <f t="shared" si="806"/>
        <v>0.57663298308162736</v>
      </c>
      <c r="AF1864" s="44">
        <f t="shared" si="807"/>
        <v>0.15389587355582429</v>
      </c>
      <c r="AG1864" s="44">
        <f t="shared" si="808"/>
        <v>3.6984179322609309E-6</v>
      </c>
      <c r="AH1864" s="45">
        <f>AD1864+AB1864+SUM($AA$1822:AA1864)</f>
        <v>12.669295736658977</v>
      </c>
      <c r="AI1864" s="45">
        <f>AD1864+AB1864+SUM($AA$1860:AA1864)+$AI$1860-$AH$1860</f>
        <v>22.998332323189292</v>
      </c>
    </row>
    <row r="1865" spans="4:38" x14ac:dyDescent="0.25">
      <c r="E1865" s="28">
        <v>42762.414583333331</v>
      </c>
      <c r="F1865" s="86">
        <f t="shared" si="800"/>
        <v>2864.8006944444423</v>
      </c>
      <c r="G1865" s="10">
        <v>38695</v>
      </c>
      <c r="H1865" s="10">
        <v>31899</v>
      </c>
      <c r="J1865" s="10">
        <v>10</v>
      </c>
      <c r="L1865" s="17">
        <v>1055</v>
      </c>
      <c r="N1865" s="114"/>
      <c r="V1865" s="17">
        <f t="shared" si="790"/>
        <v>6.2348025471310277E-2</v>
      </c>
      <c r="W1865" s="17">
        <f t="shared" si="791"/>
        <v>8.7750489594329526</v>
      </c>
      <c r="X1865" s="17">
        <f t="shared" si="792"/>
        <v>1.7279074280020325E-2</v>
      </c>
      <c r="AA1865" s="17">
        <f t="shared" si="793"/>
        <v>7.5631112123024258E-2</v>
      </c>
      <c r="AB1865" s="17">
        <f t="shared" si="794"/>
        <v>10.644550596735263</v>
      </c>
      <c r="AC1865" s="17">
        <f t="shared" si="795"/>
        <v>0.62168074855487632</v>
      </c>
    </row>
    <row r="1866" spans="4:38" x14ac:dyDescent="0.25">
      <c r="D1866" s="19" t="s">
        <v>164</v>
      </c>
      <c r="E1866" s="28">
        <v>42828.474305555559</v>
      </c>
      <c r="F1866" s="86">
        <f t="shared" si="800"/>
        <v>2930.8604166666701</v>
      </c>
      <c r="G1866" s="10">
        <v>33896</v>
      </c>
      <c r="H1866" s="10">
        <v>30465</v>
      </c>
      <c r="J1866" s="10">
        <v>28</v>
      </c>
      <c r="L1866" s="17">
        <v>1048</v>
      </c>
      <c r="N1866" s="114"/>
      <c r="V1866" s="17">
        <f t="shared" si="790"/>
        <v>5.9150121498428292E-2</v>
      </c>
      <c r="W1866" s="17">
        <f t="shared" si="791"/>
        <v>8.3249663190048722</v>
      </c>
      <c r="X1866" s="17">
        <f t="shared" si="792"/>
        <v>1.6392810122172589E-2</v>
      </c>
      <c r="AA1866" s="17">
        <f t="shared" si="793"/>
        <v>6.5811669729549493E-2</v>
      </c>
      <c r="AB1866" s="17">
        <f t="shared" si="794"/>
        <v>9.2625326882976911</v>
      </c>
      <c r="AC1866" s="17">
        <f t="shared" si="795"/>
        <v>0.54096584001780523</v>
      </c>
    </row>
    <row r="1867" spans="4:38" x14ac:dyDescent="0.25">
      <c r="D1867" s="19"/>
      <c r="E1867" s="28">
        <v>42828.631249999999</v>
      </c>
      <c r="F1867" s="86">
        <f t="shared" si="800"/>
        <v>2931.0173611111095</v>
      </c>
      <c r="G1867" s="10">
        <v>3247</v>
      </c>
      <c r="H1867" s="10">
        <v>104</v>
      </c>
      <c r="J1867" s="10">
        <v>57</v>
      </c>
      <c r="K1867" s="17">
        <v>5</v>
      </c>
      <c r="L1867" s="17">
        <v>1090</v>
      </c>
      <c r="N1867" s="114"/>
      <c r="V1867" s="17">
        <f t="shared" si="790"/>
        <v>2.1001630494077894E-4</v>
      </c>
      <c r="W1867" s="17">
        <f t="shared" si="791"/>
        <v>2.9558327536492016E-2</v>
      </c>
      <c r="X1867" s="17">
        <f t="shared" si="792"/>
        <v>5.8203725068357885E-5</v>
      </c>
      <c r="AA1867" s="17">
        <f t="shared" si="793"/>
        <v>6.5569513667568195E-3</v>
      </c>
      <c r="AB1867" s="17">
        <f t="shared" si="794"/>
        <v>0.92284509145182292</v>
      </c>
      <c r="AC1867" s="17">
        <f t="shared" si="795"/>
        <v>5.3897533957884887E-2</v>
      </c>
    </row>
    <row r="1868" spans="4:38" x14ac:dyDescent="0.25">
      <c r="D1868" s="19"/>
      <c r="E1868" s="28">
        <v>42969.54583333333</v>
      </c>
      <c r="F1868" s="86">
        <f t="shared" si="800"/>
        <v>3071.9319444444409</v>
      </c>
      <c r="G1868" s="10">
        <v>9877</v>
      </c>
      <c r="H1868" s="10">
        <v>2792</v>
      </c>
      <c r="J1868" s="10">
        <v>29</v>
      </c>
      <c r="L1868" s="17">
        <v>1082</v>
      </c>
      <c r="N1868" s="114"/>
      <c r="V1868" s="17">
        <f t="shared" si="790"/>
        <v>5.5967492617591437E-3</v>
      </c>
      <c r="W1868" s="17">
        <f t="shared" si="791"/>
        <v>0.78770335410550751</v>
      </c>
      <c r="X1868" s="17">
        <f t="shared" si="792"/>
        <v>1.551077928924712E-3</v>
      </c>
      <c r="AA1868" s="17">
        <f t="shared" si="793"/>
        <v>1.9799101883379321E-2</v>
      </c>
      <c r="AB1868" s="17">
        <f t="shared" si="794"/>
        <v>2.78658525376078</v>
      </c>
      <c r="AC1868" s="17">
        <f t="shared" si="795"/>
        <v>0.16274678679260612</v>
      </c>
    </row>
    <row r="1869" spans="4:38" x14ac:dyDescent="0.25">
      <c r="D1869" s="19"/>
      <c r="E1869" s="28">
        <v>43055.617361111108</v>
      </c>
      <c r="F1869" s="86">
        <f t="shared" si="800"/>
        <v>3158.003472222219</v>
      </c>
      <c r="G1869" s="10">
        <v>11432</v>
      </c>
      <c r="H1869" s="10">
        <v>4571</v>
      </c>
      <c r="J1869" s="10">
        <v>40</v>
      </c>
      <c r="L1869" s="17">
        <v>1070</v>
      </c>
      <c r="N1869" s="114"/>
      <c r="V1869" s="17">
        <f t="shared" si="790"/>
        <v>9.0612512965437698E-3</v>
      </c>
      <c r="W1869" s="17">
        <f t="shared" si="791"/>
        <v>1.2753078090257266</v>
      </c>
      <c r="X1869" s="17">
        <f t="shared" si="792"/>
        <v>2.5112268277839313E-3</v>
      </c>
      <c r="AA1869" s="17">
        <f t="shared" si="793"/>
        <v>2.2662048746901853E-2</v>
      </c>
      <c r="AB1869" s="17">
        <f t="shared" si="794"/>
        <v>3.1895250213918409</v>
      </c>
      <c r="AC1869" s="17">
        <f t="shared" si="795"/>
        <v>0.18627994529346717</v>
      </c>
    </row>
    <row r="1870" spans="4:38" x14ac:dyDescent="0.25">
      <c r="E1870" s="28">
        <v>43122.492361111108</v>
      </c>
      <c r="G1870" s="10">
        <v>12287.9</v>
      </c>
      <c r="H1870" s="10">
        <v>5782.25</v>
      </c>
      <c r="J1870" s="10">
        <v>87</v>
      </c>
      <c r="L1870" s="17">
        <v>1062</v>
      </c>
      <c r="N1870" s="114"/>
      <c r="V1870" s="17">
        <f t="shared" si="790"/>
        <v>1.1376654195103529E-2</v>
      </c>
      <c r="W1870" s="17">
        <f t="shared" si="791"/>
        <v>1.6011845892779601</v>
      </c>
      <c r="X1870" s="17">
        <f t="shared" si="792"/>
        <v>3.1529154517612582E-3</v>
      </c>
      <c r="AA1870" s="17">
        <f t="shared" si="793"/>
        <v>2.4176607563493904E-2</v>
      </c>
      <c r="AB1870" s="17">
        <f t="shared" si="794"/>
        <v>3.4026885926047203</v>
      </c>
      <c r="AC1870" s="17">
        <f t="shared" si="795"/>
        <v>0.19872947872486429</v>
      </c>
    </row>
    <row r="1871" spans="4:38" x14ac:dyDescent="0.25">
      <c r="E1871" s="28"/>
    </row>
    <row r="1872" spans="4:38" x14ac:dyDescent="0.25">
      <c r="E1872" s="28"/>
    </row>
    <row r="1873" spans="4:35" ht="14.4" thickBot="1" x14ac:dyDescent="0.3">
      <c r="D1873" s="87" t="s">
        <v>101</v>
      </c>
      <c r="E1873" s="89">
        <f>E1874-1</f>
        <v>39897.709027777775</v>
      </c>
      <c r="F1873" s="86"/>
      <c r="G1873" s="86"/>
      <c r="H1873" s="86"/>
      <c r="I1873" s="86"/>
      <c r="J1873" s="86"/>
      <c r="K1873" s="86"/>
      <c r="L1873" s="86"/>
      <c r="M1873" s="86"/>
      <c r="N1873" s="86"/>
      <c r="O1873" s="90"/>
      <c r="P1873" s="90"/>
      <c r="Q1873" s="90"/>
      <c r="R1873" s="87"/>
      <c r="S1873" s="87"/>
    </row>
    <row r="1874" spans="4:35" ht="15" thickBot="1" x14ac:dyDescent="0.35">
      <c r="D1874" s="87"/>
      <c r="E1874" s="89">
        <v>39898.709027777775</v>
      </c>
      <c r="F1874" s="86">
        <f>E1874-E$1873</f>
        <v>1</v>
      </c>
      <c r="G1874" s="86">
        <v>2708</v>
      </c>
      <c r="H1874" s="86">
        <v>8.0399999999999991</v>
      </c>
      <c r="I1874" s="86"/>
      <c r="J1874" s="86">
        <v>1355</v>
      </c>
      <c r="K1874" s="86"/>
      <c r="L1874" s="79">
        <v>1037</v>
      </c>
      <c r="M1874" s="86"/>
      <c r="N1874" s="114">
        <v>5.99</v>
      </c>
      <c r="O1874" s="95">
        <v>92.92</v>
      </c>
      <c r="P1874" s="94">
        <v>23.25</v>
      </c>
      <c r="Q1874" s="93">
        <f>P1874-(P1874/100*R1874)</f>
        <v>10.718249999999999</v>
      </c>
      <c r="R1874" s="88">
        <v>53.9</v>
      </c>
      <c r="S1874" s="85">
        <f>R1874*P1874/100</f>
        <v>12.531749999999999</v>
      </c>
      <c r="T1874" s="40">
        <f>Q1874/$A$18+S1874</f>
        <v>16.997687499999998</v>
      </c>
      <c r="U1874" s="40">
        <f>$A$16-T1874</f>
        <v>100.0023125</v>
      </c>
      <c r="V1874" s="43">
        <f t="shared" ref="V1874:V1922" si="809">($A$15*L1874/1000/$A$13*H1874)/$Q$1874</f>
        <v>2.5315997809788195E-5</v>
      </c>
      <c r="W1874" s="43">
        <f t="shared" ref="W1874:W1922" si="810">($U$1874*L1874/1000/$A$13*H1874)/$Q$1874</f>
        <v>3.3755444322983389E-3</v>
      </c>
      <c r="X1874" s="43">
        <f t="shared" ref="X1874:X1922" si="811">($A$46*$S$1874*H1874*L1874/1000000)/$Q$1874</f>
        <v>2.1323715050750011E-5</v>
      </c>
      <c r="Y1874" s="22">
        <f>X1874+W1874+SUM($V$1874:V1874)</f>
        <v>3.4221841451588771E-3</v>
      </c>
      <c r="Z1874" s="22"/>
      <c r="AA1874" s="22">
        <f t="shared" ref="AA1874:AA1922" si="812">($A$15*L1874/1000/$A$13*G1874)/$Q$1874</f>
        <v>8.5268311030978153E-3</v>
      </c>
      <c r="AB1874" s="44">
        <f t="shared" ref="AB1874:AB1922" si="813">($U$1874*L1874/1000/$A$13*G1874)/$Q$1874</f>
        <v>1.1369371048089432</v>
      </c>
      <c r="AC1874" s="44">
        <f t="shared" ref="AC1874:AC1922" si="814">($A$14*$S$1874/1000*G1874/1000000*L1874/1000*1000000)/$Q$1874</f>
        <v>0.21302209256730362</v>
      </c>
      <c r="AD1874" s="44">
        <f t="shared" ref="AD1874:AD1916" si="815">($A$14*((L1874/1000)*G1874/10^6)*(1+($A$28/(10^-N1874))+(($A$28*$A$29)/(10^-N1874)^2))*1000000)*$S$1874/1000/$Q$1874</f>
        <v>0.2753616314121356</v>
      </c>
      <c r="AE1874" s="44">
        <f t="shared" ref="AE1874:AE1913" si="816">AD1874/(1+($A$28/(10^-N1874))+(($A$28*$A$29)/(10^-N1874)^2))*1</f>
        <v>0.21302209256730362</v>
      </c>
      <c r="AF1874" s="44">
        <f t="shared" ref="AF1874:AF1913" si="817">AD1874/(1+($A$28/(10^-N1874))+(($A$28*$A$29)/(10^-N1874)^2))*($A$28/(10^-N1874))</f>
        <v>6.2337896209528093E-2</v>
      </c>
      <c r="AG1874" s="44">
        <f t="shared" ref="AG1874:AG1913" si="818">AD1874/(1+($A$28/(10^-N1874))+(($A$28*$A$29)/(10^-N1874)^2))*(($A$28*$A$29)/(10^-N1874)^2)</f>
        <v>1.6426353039218114E-6</v>
      </c>
      <c r="AH1874" s="45">
        <f>AD1874+AB1874+SUM($AA$1874:AA1874)</f>
        <v>1.4208255673241765</v>
      </c>
      <c r="AI1874" s="45">
        <f>AD1874+AB1874+SUM($AA$1874:AA1874)</f>
        <v>1.4208255673241765</v>
      </c>
    </row>
    <row r="1875" spans="4:35" ht="14.4" x14ac:dyDescent="0.3">
      <c r="D1875" s="87"/>
      <c r="E1875" s="89">
        <v>39904.663194444445</v>
      </c>
      <c r="F1875" s="86">
        <f t="shared" ref="F1875:F1921" si="819">E1875-E$1873</f>
        <v>6.9541666666700621</v>
      </c>
      <c r="G1875" s="86">
        <v>6971</v>
      </c>
      <c r="H1875" s="86">
        <v>0</v>
      </c>
      <c r="I1875" s="86"/>
      <c r="J1875" s="86">
        <v>1425</v>
      </c>
      <c r="K1875" s="86"/>
      <c r="L1875" s="79">
        <v>1037</v>
      </c>
      <c r="M1875" s="86"/>
      <c r="N1875" s="114">
        <v>5.99</v>
      </c>
      <c r="O1875" s="90"/>
      <c r="P1875" s="90"/>
      <c r="Q1875" s="90"/>
      <c r="R1875" s="88"/>
      <c r="S1875" s="87"/>
      <c r="V1875" s="43">
        <f t="shared" si="809"/>
        <v>0</v>
      </c>
      <c r="W1875" s="43">
        <f t="shared" si="810"/>
        <v>0</v>
      </c>
      <c r="X1875" s="43">
        <f t="shared" si="811"/>
        <v>0</v>
      </c>
      <c r="Y1875" s="22">
        <f>X1875+W1875+SUM($V$1874:V1875)</f>
        <v>2.5315997809788195E-5</v>
      </c>
      <c r="Z1875" s="22"/>
      <c r="AA1875" s="22">
        <f t="shared" si="812"/>
        <v>2.1949977702989242E-2</v>
      </c>
      <c r="AB1875" s="44">
        <f t="shared" si="813"/>
        <v>2.9267313728298161</v>
      </c>
      <c r="AC1875" s="44">
        <f t="shared" si="814"/>
        <v>0.54836669397587667</v>
      </c>
      <c r="AD1875" s="44">
        <f t="shared" si="815"/>
        <v>0.70884266343205227</v>
      </c>
      <c r="AE1875" s="44">
        <f t="shared" si="816"/>
        <v>0.54836669397587656</v>
      </c>
      <c r="AF1875" s="44">
        <f t="shared" si="817"/>
        <v>0.16047174094409911</v>
      </c>
      <c r="AG1875" s="44">
        <f t="shared" si="818"/>
        <v>4.2285120766761259E-6</v>
      </c>
      <c r="AH1875" s="45">
        <f>AD1875+AB1875+SUM($AA$1874:AA1875)</f>
        <v>3.6660508450679554</v>
      </c>
      <c r="AI1875" s="45">
        <f>AD1875+AB1875+SUM($AA$1874:AA1875)</f>
        <v>3.6660508450679554</v>
      </c>
    </row>
    <row r="1876" spans="4:35" ht="14.4" x14ac:dyDescent="0.3">
      <c r="D1876" s="87"/>
      <c r="E1876" s="89">
        <v>39910.655555555553</v>
      </c>
      <c r="F1876" s="86">
        <f t="shared" si="819"/>
        <v>12.946527777778101</v>
      </c>
      <c r="G1876" s="86">
        <v>10667</v>
      </c>
      <c r="H1876" s="86">
        <v>20.59</v>
      </c>
      <c r="I1876" s="86"/>
      <c r="J1876" s="87">
        <v>1487</v>
      </c>
      <c r="K1876" s="87"/>
      <c r="L1876" s="79">
        <v>1037</v>
      </c>
      <c r="M1876" s="87"/>
      <c r="N1876" s="114">
        <v>5.99</v>
      </c>
      <c r="O1876" s="90"/>
      <c r="P1876" s="90"/>
      <c r="Q1876" s="90"/>
      <c r="R1876" s="87"/>
      <c r="S1876" s="87"/>
      <c r="V1876" s="43">
        <f t="shared" si="809"/>
        <v>6.4832884938251115E-5</v>
      </c>
      <c r="W1876" s="43">
        <f t="shared" si="810"/>
        <v>8.644584559828708E-3</v>
      </c>
      <c r="X1876" s="43">
        <f t="shared" si="811"/>
        <v>5.4608867275490393E-5</v>
      </c>
      <c r="Y1876" s="22">
        <f>X1876+W1876+SUM($V$1874:V1876)</f>
        <v>8.789342309852238E-3</v>
      </c>
      <c r="Z1876" s="22"/>
      <c r="AA1876" s="22">
        <f t="shared" si="812"/>
        <v>3.3587779681220231E-2</v>
      </c>
      <c r="AB1876" s="44">
        <f t="shared" si="813"/>
        <v>4.4784741864833819</v>
      </c>
      <c r="AC1876" s="44">
        <f t="shared" si="814"/>
        <v>0.83910881145326011</v>
      </c>
      <c r="AD1876" s="44">
        <f t="shared" si="815"/>
        <v>1.0846685828187779</v>
      </c>
      <c r="AE1876" s="44">
        <f t="shared" si="816"/>
        <v>0.83910881145325988</v>
      </c>
      <c r="AF1876" s="44">
        <f t="shared" si="817"/>
        <v>0.24555330091101779</v>
      </c>
      <c r="AG1876" s="44">
        <f t="shared" si="818"/>
        <v>6.4704545003448905E-6</v>
      </c>
      <c r="AH1876" s="45">
        <f>AD1876+AB1876+SUM($AA$1874:AA1876)</f>
        <v>5.6272073577894668</v>
      </c>
      <c r="AI1876" s="45">
        <f>AD1876+AB1876+SUM($AA$1874:AA1876)</f>
        <v>5.6272073577894668</v>
      </c>
    </row>
    <row r="1877" spans="4:35" ht="14.4" x14ac:dyDescent="0.3">
      <c r="D1877" s="87"/>
      <c r="E1877" s="89">
        <v>39914.779166666667</v>
      </c>
      <c r="F1877" s="86">
        <f t="shared" si="819"/>
        <v>17.070138888891961</v>
      </c>
      <c r="G1877" s="86">
        <v>12163</v>
      </c>
      <c r="H1877" s="86">
        <v>21.89</v>
      </c>
      <c r="I1877" s="86"/>
      <c r="J1877" s="86">
        <v>1708</v>
      </c>
      <c r="K1877" s="86"/>
      <c r="L1877" s="79">
        <v>1037</v>
      </c>
      <c r="M1877" s="86"/>
      <c r="N1877" s="114">
        <v>5.99</v>
      </c>
      <c r="O1877" s="90"/>
      <c r="P1877" s="90"/>
      <c r="Q1877" s="90"/>
      <c r="R1877" s="87"/>
      <c r="S1877" s="87"/>
      <c r="V1877" s="43">
        <f t="shared" si="809"/>
        <v>6.8926267668689497E-5</v>
      </c>
      <c r="W1877" s="43">
        <f t="shared" si="810"/>
        <v>9.1903815451505784E-3</v>
      </c>
      <c r="X1877" s="43">
        <f t="shared" si="811"/>
        <v>5.8056731649367889E-5</v>
      </c>
      <c r="Y1877" s="22">
        <f>X1877+W1877+SUM($V$1874:V1877)</f>
        <v>9.4075134272166763E-3</v>
      </c>
      <c r="Z1877" s="1">
        <f t="shared" ref="Z1877:Z1916" si="820">LINEST(Y1874:Y1877,E1874:E1877,TRUE,TRUE)</f>
        <v>4.902336725656674E-4</v>
      </c>
      <c r="AA1877" s="22">
        <f t="shared" si="812"/>
        <v>3.8298318577170871E-2</v>
      </c>
      <c r="AB1877" s="44">
        <f t="shared" si="813"/>
        <v>5.1065605634383955</v>
      </c>
      <c r="AC1877" s="44">
        <f t="shared" si="814"/>
        <v>0.95679014471791524</v>
      </c>
      <c r="AD1877" s="44">
        <f t="shared" si="815"/>
        <v>1.236788597808643</v>
      </c>
      <c r="AE1877" s="44">
        <f t="shared" si="816"/>
        <v>0.95679014471791501</v>
      </c>
      <c r="AF1877" s="44">
        <f t="shared" si="817"/>
        <v>0.27999107518334199</v>
      </c>
      <c r="AG1877" s="44">
        <f t="shared" si="818"/>
        <v>7.3779073861155806E-6</v>
      </c>
      <c r="AH1877" s="45">
        <f>AD1877+AB1877+SUM($AA$1874:AA1877)</f>
        <v>6.4457120683115168</v>
      </c>
      <c r="AI1877" s="45">
        <f>AD1877+AB1877+SUM($AA$1874:AA1877)</f>
        <v>6.4457120683115168</v>
      </c>
    </row>
    <row r="1878" spans="4:35" ht="14.4" x14ac:dyDescent="0.3">
      <c r="D1878" s="92"/>
      <c r="E1878" s="89">
        <v>39921.821527777778</v>
      </c>
      <c r="F1878" s="86">
        <f t="shared" si="819"/>
        <v>24.11250000000291</v>
      </c>
      <c r="G1878" s="86">
        <v>13303</v>
      </c>
      <c r="H1878" s="86">
        <v>24.29</v>
      </c>
      <c r="I1878" s="86"/>
      <c r="J1878" s="86">
        <v>1907</v>
      </c>
      <c r="K1878" s="86"/>
      <c r="L1878" s="79">
        <v>1037</v>
      </c>
      <c r="M1878" s="86"/>
      <c r="N1878" s="114">
        <v>5.99</v>
      </c>
      <c r="O1878" s="90"/>
      <c r="P1878" s="90"/>
      <c r="Q1878" s="90"/>
      <c r="R1878" s="87"/>
      <c r="S1878" s="87"/>
      <c r="V1878" s="43">
        <f t="shared" si="809"/>
        <v>7.6483281940268067E-5</v>
      </c>
      <c r="W1878" s="43">
        <f t="shared" si="810"/>
        <v>1.0198006748821724E-2</v>
      </c>
      <c r="X1878" s="43">
        <f t="shared" si="811"/>
        <v>6.4422019724218638E-5</v>
      </c>
      <c r="Y1878" s="22">
        <f>X1878+W1878+SUM($V$1874:V1878)</f>
        <v>1.049798720090294E-2</v>
      </c>
      <c r="Z1878" s="1">
        <f t="shared" si="820"/>
        <v>5.7126517047374433E-4</v>
      </c>
      <c r="AA1878" s="22">
        <f t="shared" si="812"/>
        <v>4.1887900356170689E-2</v>
      </c>
      <c r="AB1878" s="44">
        <f t="shared" si="813"/>
        <v>5.5851825351821898</v>
      </c>
      <c r="AC1878" s="44">
        <f t="shared" si="814"/>
        <v>1.046467096537238</v>
      </c>
      <c r="AD1878" s="44">
        <f t="shared" si="815"/>
        <v>1.3527089300870165</v>
      </c>
      <c r="AE1878" s="44">
        <f t="shared" si="816"/>
        <v>1.046467096537238</v>
      </c>
      <c r="AF1878" s="44">
        <f t="shared" si="817"/>
        <v>0.30623376413417741</v>
      </c>
      <c r="AG1878" s="44">
        <f t="shared" si="818"/>
        <v>8.0694156012082214E-6</v>
      </c>
      <c r="AH1878" s="45">
        <f>AD1878+AB1878+SUM($AA$1874:AA1878)</f>
        <v>7.0821422726898557</v>
      </c>
      <c r="AI1878" s="45">
        <f>AD1878+AB1878+SUM($AA$1874:AA1878)</f>
        <v>7.0821422726898557</v>
      </c>
    </row>
    <row r="1879" spans="4:35" ht="14.4" x14ac:dyDescent="0.3">
      <c r="D1879" s="87"/>
      <c r="E1879" s="89">
        <v>39945.42291666667</v>
      </c>
      <c r="F1879" s="86">
        <f t="shared" si="819"/>
        <v>47.713888888894871</v>
      </c>
      <c r="G1879" s="86">
        <v>22553</v>
      </c>
      <c r="H1879" s="86">
        <v>54.62</v>
      </c>
      <c r="I1879" s="86"/>
      <c r="J1879" s="86">
        <v>352</v>
      </c>
      <c r="K1879" s="86"/>
      <c r="L1879" s="79">
        <v>1037</v>
      </c>
      <c r="M1879" s="86"/>
      <c r="N1879" s="114">
        <v>5.99</v>
      </c>
      <c r="O1879" s="90"/>
      <c r="P1879" s="90"/>
      <c r="Q1879" s="90"/>
      <c r="R1879" s="87"/>
      <c r="S1879" s="87"/>
      <c r="V1879" s="43">
        <f t="shared" si="809"/>
        <v>1.7198504979734218E-4</v>
      </c>
      <c r="W1879" s="43">
        <f t="shared" si="810"/>
        <v>2.2931870260215832E-2</v>
      </c>
      <c r="X1879" s="43">
        <f t="shared" si="811"/>
        <v>1.44863347770145E-4</v>
      </c>
      <c r="Y1879" s="22">
        <f>X1879+W1879+SUM($V$1874:V1879)</f>
        <v>2.3484277090140317E-2</v>
      </c>
      <c r="Z1879" s="1">
        <f t="shared" si="820"/>
        <v>4.4130563804008351E-4</v>
      </c>
      <c r="AA1879" s="22">
        <f t="shared" si="812"/>
        <v>7.1013892861213082E-2</v>
      </c>
      <c r="AB1879" s="44">
        <f t="shared" si="813"/>
        <v>9.4687380076647329</v>
      </c>
      <c r="AC1879" s="44">
        <f t="shared" si="814"/>
        <v>1.7741090301589362</v>
      </c>
      <c r="AD1879" s="44">
        <f t="shared" si="815"/>
        <v>2.2932905735738167</v>
      </c>
      <c r="AE1879" s="44">
        <f t="shared" si="816"/>
        <v>1.7741090301589364</v>
      </c>
      <c r="AF1879" s="44">
        <f t="shared" si="817"/>
        <v>0.51916786307735874</v>
      </c>
      <c r="AG1879" s="44">
        <f t="shared" si="818"/>
        <v>1.3680337521916035E-5</v>
      </c>
      <c r="AH1879" s="45">
        <f>AD1879+AB1879+SUM($AA$1874:AA1879)</f>
        <v>11.977293281520412</v>
      </c>
      <c r="AI1879" s="45">
        <f>AD1879+AB1879+SUM($AA$1874:AA1879)</f>
        <v>11.977293281520412</v>
      </c>
    </row>
    <row r="1880" spans="4:35" ht="14.4" x14ac:dyDescent="0.3">
      <c r="D1880" s="83"/>
      <c r="E1880" s="89">
        <v>39960.524305555555</v>
      </c>
      <c r="F1880" s="86">
        <f t="shared" si="819"/>
        <v>62.815277777779556</v>
      </c>
      <c r="G1880" s="86">
        <v>25526.5</v>
      </c>
      <c r="H1880" s="86">
        <v>83.94</v>
      </c>
      <c r="I1880" s="86"/>
      <c r="J1880" s="86">
        <v>707</v>
      </c>
      <c r="K1880" s="86"/>
      <c r="L1880" s="79">
        <v>1037</v>
      </c>
      <c r="M1880" s="86"/>
      <c r="N1880" s="114">
        <v>5.99</v>
      </c>
      <c r="O1880" s="90"/>
      <c r="P1880" s="90"/>
      <c r="Q1880" s="90"/>
      <c r="R1880" s="87"/>
      <c r="S1880" s="87"/>
      <c r="V1880" s="43">
        <f t="shared" si="809"/>
        <v>2.6430657414846034E-4</v>
      </c>
      <c r="W1880" s="43">
        <f t="shared" si="810"/>
        <v>3.5241691498398328E-2</v>
      </c>
      <c r="X1880" s="43">
        <f t="shared" si="811"/>
        <v>2.2262595041790503E-4</v>
      </c>
      <c r="Y1880" s="22">
        <f>X1880+W1880+SUM($V$1874:V1880)</f>
        <v>3.6136167505119034E-2</v>
      </c>
      <c r="Z1880" s="1">
        <f t="shared" si="820"/>
        <v>5.8751620858462934E-4</v>
      </c>
      <c r="AA1880" s="22">
        <f t="shared" si="812"/>
        <v>8.037671866810428E-2</v>
      </c>
      <c r="AB1880" s="44">
        <f t="shared" si="813"/>
        <v>10.717143650629797</v>
      </c>
      <c r="AC1880" s="44">
        <f t="shared" si="814"/>
        <v>2.0080164128210032</v>
      </c>
      <c r="AD1880" s="44">
        <f t="shared" si="815"/>
        <v>2.5956494402665733</v>
      </c>
      <c r="AE1880" s="44">
        <f t="shared" si="816"/>
        <v>2.0080164128210032</v>
      </c>
      <c r="AF1880" s="44">
        <f t="shared" si="817"/>
        <v>0.58761754342412076</v>
      </c>
      <c r="AG1880" s="44">
        <f t="shared" si="818"/>
        <v>1.5484021449615998E-5</v>
      </c>
      <c r="AH1880" s="45">
        <f>AD1880+AB1880+SUM($AA$1874:AA1880)</f>
        <v>13.608434509846337</v>
      </c>
      <c r="AI1880" s="45">
        <f>AD1880+AB1880+SUM($AA$1874:AA1880)</f>
        <v>13.608434509846337</v>
      </c>
    </row>
    <row r="1881" spans="4:35" ht="14.4" x14ac:dyDescent="0.3">
      <c r="D1881" s="83"/>
      <c r="E1881" s="89">
        <v>39974.62222222222</v>
      </c>
      <c r="F1881" s="86">
        <f t="shared" si="819"/>
        <v>76.913194444445253</v>
      </c>
      <c r="G1881" s="86">
        <v>26554.7</v>
      </c>
      <c r="H1881" s="86">
        <v>116.68</v>
      </c>
      <c r="I1881" s="86"/>
      <c r="J1881" s="86">
        <v>915</v>
      </c>
      <c r="K1881" s="86"/>
      <c r="L1881" s="79">
        <v>1037</v>
      </c>
      <c r="M1881" s="86"/>
      <c r="N1881" s="114">
        <v>5.99</v>
      </c>
      <c r="O1881" s="83"/>
      <c r="P1881" s="83"/>
      <c r="Q1881" s="83"/>
      <c r="R1881" s="83"/>
      <c r="S1881" s="83"/>
      <c r="V1881" s="43">
        <f t="shared" si="809"/>
        <v>3.6739684383657796E-4</v>
      </c>
      <c r="W1881" s="43">
        <f t="shared" si="810"/>
        <v>4.898737865181222E-2</v>
      </c>
      <c r="X1881" s="43">
        <f t="shared" si="811"/>
        <v>3.0945908857232736E-4</v>
      </c>
      <c r="Y1881" s="22">
        <f>X1881+W1881+SUM($V$1874:V1881)</f>
        <v>5.0336084640523929E-2</v>
      </c>
      <c r="Z1881" s="1">
        <f t="shared" si="820"/>
        <v>7.4769072901197488E-4</v>
      </c>
      <c r="AA1881" s="22">
        <f t="shared" si="812"/>
        <v>8.36142695322864E-2</v>
      </c>
      <c r="AB1881" s="44">
        <f t="shared" si="813"/>
        <v>11.148827081635909</v>
      </c>
      <c r="AC1881" s="44">
        <f t="shared" si="814"/>
        <v>2.0888987302426067</v>
      </c>
      <c r="AD1881" s="44">
        <f t="shared" si="815"/>
        <v>2.7002014452215057</v>
      </c>
      <c r="AE1881" s="44">
        <f t="shared" si="816"/>
        <v>2.0888987302426063</v>
      </c>
      <c r="AF1881" s="44">
        <f t="shared" si="817"/>
        <v>0.61128660726556716</v>
      </c>
      <c r="AG1881" s="44">
        <f t="shared" si="818"/>
        <v>1.610771333273727E-5</v>
      </c>
      <c r="AH1881" s="45">
        <f>AD1881+AB1881+SUM($AA$1874:AA1881)</f>
        <v>14.228284215339668</v>
      </c>
      <c r="AI1881" s="45">
        <f>AD1881+AB1881+SUM($AA$1874:AA1881)</f>
        <v>14.228284215339668</v>
      </c>
    </row>
    <row r="1882" spans="4:35" ht="14.4" x14ac:dyDescent="0.3">
      <c r="D1882" s="83"/>
      <c r="E1882" s="89">
        <v>39993.642361111109</v>
      </c>
      <c r="F1882" s="86">
        <f t="shared" si="819"/>
        <v>95.933333333334303</v>
      </c>
      <c r="G1882" s="86">
        <v>26852</v>
      </c>
      <c r="H1882" s="86">
        <v>155.22999999999999</v>
      </c>
      <c r="I1882" s="86"/>
      <c r="J1882" s="86">
        <v>1350</v>
      </c>
      <c r="K1882" s="86"/>
      <c r="L1882" s="79">
        <v>1037</v>
      </c>
      <c r="M1882" s="86"/>
      <c r="N1882" s="114">
        <v>5.99</v>
      </c>
      <c r="O1882" s="83"/>
      <c r="P1882" s="83"/>
      <c r="Q1882" s="83"/>
      <c r="R1882" s="83"/>
      <c r="S1882" s="83"/>
      <c r="V1882" s="43">
        <f t="shared" si="809"/>
        <v>4.8878138557380865E-4</v>
      </c>
      <c r="W1882" s="43">
        <f t="shared" si="810"/>
        <v>6.5172358485779999E-2</v>
      </c>
      <c r="X1882" s="43">
        <f t="shared" si="811"/>
        <v>4.1170152827461751E-4</v>
      </c>
      <c r="Y1882" s="22">
        <f>X1882+W1882+SUM($V$1874:V1882)</f>
        <v>6.7112088299767808E-2</v>
      </c>
      <c r="Z1882" s="1">
        <f t="shared" si="820"/>
        <v>9.1326811100031328E-4</v>
      </c>
      <c r="AA1882" s="22">
        <f t="shared" si="812"/>
        <v>8.4550394675178192E-2</v>
      </c>
      <c r="AB1882" s="44">
        <f t="shared" si="813"/>
        <v>11.273646653740673</v>
      </c>
      <c r="AC1882" s="44">
        <f t="shared" si="814"/>
        <v>2.1122855353091721</v>
      </c>
      <c r="AD1882" s="44">
        <f t="shared" si="815"/>
        <v>2.7304322476656817</v>
      </c>
      <c r="AE1882" s="44">
        <f t="shared" si="816"/>
        <v>2.1122855353091721</v>
      </c>
      <c r="AF1882" s="44">
        <f t="shared" si="817"/>
        <v>0.618130424305114</v>
      </c>
      <c r="AG1882" s="44">
        <f t="shared" si="818"/>
        <v>1.628805139619959E-5</v>
      </c>
      <c r="AH1882" s="45">
        <f>AD1882+AB1882+SUM($AA$1874:AA1882)</f>
        <v>14.467884984563787</v>
      </c>
      <c r="AI1882" s="45">
        <f>AD1882+AB1882+SUM($AA$1874:AA1882)</f>
        <v>14.467884984563787</v>
      </c>
    </row>
    <row r="1883" spans="4:35" ht="14.4" x14ac:dyDescent="0.3">
      <c r="D1883" s="83"/>
      <c r="E1883" s="89">
        <v>40010.4375</v>
      </c>
      <c r="F1883" s="86">
        <f t="shared" si="819"/>
        <v>112.72847222222481</v>
      </c>
      <c r="G1883" s="86">
        <v>27053.8</v>
      </c>
      <c r="H1883" s="86">
        <v>195.1</v>
      </c>
      <c r="I1883" s="86"/>
      <c r="J1883" s="86">
        <v>272</v>
      </c>
      <c r="K1883" s="86"/>
      <c r="L1883" s="79">
        <v>1037</v>
      </c>
      <c r="M1883" s="86"/>
      <c r="N1883" s="114">
        <v>5.99</v>
      </c>
      <c r="O1883" s="83"/>
      <c r="P1883" s="83"/>
      <c r="Q1883" s="83"/>
      <c r="R1883" s="83"/>
      <c r="S1883" s="83"/>
      <c r="V1883" s="43">
        <f t="shared" si="809"/>
        <v>6.1432228516040759E-4</v>
      </c>
      <c r="W1883" s="43">
        <f t="shared" si="810"/>
        <v>8.1911532181766916E-2</v>
      </c>
      <c r="X1883" s="43">
        <f t="shared" si="811"/>
        <v>5.1744487641807552E-4</v>
      </c>
      <c r="Y1883" s="22">
        <f>X1883+W1883+SUM($V$1874:V1883)</f>
        <v>8.4571327629058585E-2</v>
      </c>
      <c r="Z1883" s="1">
        <f t="shared" si="820"/>
        <v>9.5949945666443115E-4</v>
      </c>
      <c r="AA1883" s="22">
        <f t="shared" si="812"/>
        <v>8.5185813625180087E-2</v>
      </c>
      <c r="AB1883" s="44">
        <f t="shared" si="813"/>
        <v>11.35837113961602</v>
      </c>
      <c r="AC1883" s="44">
        <f t="shared" si="814"/>
        <v>2.1281599290610487</v>
      </c>
      <c r="AD1883" s="44">
        <f t="shared" si="815"/>
        <v>2.7509521801689929</v>
      </c>
      <c r="AE1883" s="44">
        <f t="shared" si="816"/>
        <v>2.1281599290610478</v>
      </c>
      <c r="AF1883" s="44">
        <f t="shared" si="817"/>
        <v>0.62277584064746339</v>
      </c>
      <c r="AG1883" s="44">
        <f t="shared" si="818"/>
        <v>1.6410460481994052E-5</v>
      </c>
      <c r="AH1883" s="45">
        <f>AD1883+AB1883+SUM($AA$1874:AA1883)</f>
        <v>14.658315216567622</v>
      </c>
      <c r="AI1883" s="45">
        <f>AD1883+AB1883+SUM($AA$1874:AA1883)</f>
        <v>14.658315216567622</v>
      </c>
    </row>
    <row r="1884" spans="4:35" ht="14.4" x14ac:dyDescent="0.3">
      <c r="D1884" s="83"/>
      <c r="E1884" s="89">
        <v>40021.551388888889</v>
      </c>
      <c r="F1884" s="86">
        <f t="shared" si="819"/>
        <v>123.84236111111386</v>
      </c>
      <c r="G1884" s="86">
        <v>27043.5</v>
      </c>
      <c r="H1884" s="86">
        <v>230.7</v>
      </c>
      <c r="I1884" s="86"/>
      <c r="J1884" s="86">
        <v>297</v>
      </c>
      <c r="K1884" s="86"/>
      <c r="L1884" s="79">
        <v>1037</v>
      </c>
      <c r="M1884" s="86"/>
      <c r="N1884" s="114">
        <v>5.99</v>
      </c>
      <c r="O1884" s="83"/>
      <c r="P1884" s="83"/>
      <c r="Q1884" s="83"/>
      <c r="R1884" s="83"/>
      <c r="S1884" s="83"/>
      <c r="V1884" s="43">
        <f t="shared" si="809"/>
        <v>7.2641799685548957E-4</v>
      </c>
      <c r="W1884" s="43">
        <f t="shared" si="810"/>
        <v>9.6857972702888914E-2</v>
      </c>
      <c r="X1884" s="43">
        <f t="shared" si="811"/>
        <v>6.1186331619502831E-4</v>
      </c>
      <c r="Y1884" s="22">
        <f>X1884+W1884+SUM($V$1874:V1884)</f>
        <v>0.10033860458681303</v>
      </c>
      <c r="Z1884" s="1">
        <f t="shared" si="820"/>
        <v>1.0509273473789844E-3</v>
      </c>
      <c r="AA1884" s="22">
        <f t="shared" si="812"/>
        <v>8.5153381438931225E-2</v>
      </c>
      <c r="AB1884" s="44">
        <f t="shared" si="813"/>
        <v>11.354046748116934</v>
      </c>
      <c r="AC1884" s="44">
        <f t="shared" si="814"/>
        <v>2.1273496899349622</v>
      </c>
      <c r="AD1884" s="44">
        <f t="shared" si="815"/>
        <v>2.7499048297984081</v>
      </c>
      <c r="AE1884" s="44">
        <f t="shared" si="816"/>
        <v>2.1273496899349613</v>
      </c>
      <c r="AF1884" s="44">
        <f t="shared" si="817"/>
        <v>0.62253873565080242</v>
      </c>
      <c r="AG1884" s="44">
        <f t="shared" si="818"/>
        <v>1.6404212644612077E-5</v>
      </c>
      <c r="AH1884" s="45">
        <f>AD1884+AB1884+SUM($AA$1874:AA1884)</f>
        <v>14.738096856136885</v>
      </c>
      <c r="AI1884" s="45">
        <f>AD1884+AB1884+SUM($AA$1874:AA1884)</f>
        <v>14.738096856136885</v>
      </c>
    </row>
    <row r="1885" spans="4:35" ht="14.4" x14ac:dyDescent="0.3">
      <c r="D1885" s="121">
        <f>(F1886-F1885)/Y1886*0.2+F1885</f>
        <v>155.32960276096401</v>
      </c>
      <c r="E1885" s="89">
        <v>40035.649305555555</v>
      </c>
      <c r="F1885" s="86">
        <f t="shared" si="819"/>
        <v>137.94027777777956</v>
      </c>
      <c r="G1885" s="86">
        <v>28358.6</v>
      </c>
      <c r="H1885" s="86">
        <v>297.07</v>
      </c>
      <c r="I1885" s="86"/>
      <c r="J1885" s="86">
        <v>496</v>
      </c>
      <c r="K1885" s="86"/>
      <c r="L1885" s="79">
        <v>1037</v>
      </c>
      <c r="M1885" s="86"/>
      <c r="N1885" s="114">
        <v>5.99</v>
      </c>
      <c r="O1885" s="83"/>
      <c r="P1885" s="83"/>
      <c r="Q1885" s="83"/>
      <c r="R1885" s="83"/>
      <c r="S1885" s="83"/>
      <c r="V1885" s="43">
        <f t="shared" si="809"/>
        <v>9.3540092902410187E-4</v>
      </c>
      <c r="W1885" s="43">
        <f t="shared" si="810"/>
        <v>0.12472300802274473</v>
      </c>
      <c r="X1885" s="43">
        <f t="shared" si="811"/>
        <v>7.878900534982969E-4</v>
      </c>
      <c r="Y1885" s="22">
        <f>X1885+W1885+SUM($V$1874:V1885)</f>
        <v>0.12931506757299621</v>
      </c>
      <c r="Z1885" s="1">
        <f t="shared" si="820"/>
        <v>1.465667303820235E-3</v>
      </c>
      <c r="AA1885" s="22">
        <f t="shared" si="812"/>
        <v>8.9294310384161621E-2</v>
      </c>
      <c r="AB1885" s="44">
        <f t="shared" si="813"/>
        <v>11.906183375345234</v>
      </c>
      <c r="AC1885" s="44">
        <f t="shared" si="814"/>
        <v>2.2308007068977611</v>
      </c>
      <c r="AD1885" s="44">
        <f t="shared" si="815"/>
        <v>2.8836301183767308</v>
      </c>
      <c r="AE1885" s="44">
        <f t="shared" si="816"/>
        <v>2.2308007068977602</v>
      </c>
      <c r="AF1885" s="44">
        <f t="shared" si="817"/>
        <v>0.65281220954487551</v>
      </c>
      <c r="AG1885" s="44">
        <f t="shared" si="818"/>
        <v>1.7201934095198326E-5</v>
      </c>
      <c r="AH1885" s="45">
        <f>AD1885+AB1885+SUM($AA$1874:AA1885)</f>
        <v>15.513253082327669</v>
      </c>
      <c r="AI1885" s="45">
        <f>AD1885+AB1885+SUM($AA$1874:AA1885)</f>
        <v>15.513253082327669</v>
      </c>
    </row>
    <row r="1886" spans="4:35" ht="14.4" x14ac:dyDescent="0.3">
      <c r="D1886" s="83"/>
      <c r="E1886" s="89">
        <v>40049.635416666664</v>
      </c>
      <c r="F1886" s="86">
        <f t="shared" si="819"/>
        <v>151.92638888888905</v>
      </c>
      <c r="G1886" s="86">
        <v>28038</v>
      </c>
      <c r="H1886" s="86">
        <v>368.98</v>
      </c>
      <c r="I1886" s="86"/>
      <c r="J1886" s="86">
        <v>779</v>
      </c>
      <c r="K1886" s="86"/>
      <c r="L1886" s="79">
        <v>1037</v>
      </c>
      <c r="M1886" s="86"/>
      <c r="N1886" s="114">
        <v>5.99</v>
      </c>
      <c r="O1886" s="83"/>
      <c r="P1886" s="83"/>
      <c r="Q1886" s="83"/>
      <c r="R1886" s="83"/>
      <c r="S1886" s="83"/>
      <c r="V1886" s="43">
        <f t="shared" si="809"/>
        <v>1.1618279691362747E-3</v>
      </c>
      <c r="W1886" s="43">
        <f t="shared" si="810"/>
        <v>0.15491397818774144</v>
      </c>
      <c r="X1886" s="43">
        <f t="shared" si="811"/>
        <v>9.7860999744101246E-4</v>
      </c>
      <c r="Y1886" s="22">
        <f>X1886+W1886+SUM($V$1874:V1886)</f>
        <v>0.16085858565107192</v>
      </c>
      <c r="Z1886" s="1">
        <f t="shared" si="820"/>
        <v>1.9670913604556825E-3</v>
      </c>
      <c r="AA1886" s="22">
        <f t="shared" si="812"/>
        <v>8.8284819227716596E-2</v>
      </c>
      <c r="AB1886" s="44">
        <f t="shared" si="813"/>
        <v>11.771581441888165</v>
      </c>
      <c r="AC1886" s="44">
        <f t="shared" si="814"/>
        <v>2.2055810307983972</v>
      </c>
      <c r="AD1886" s="44">
        <f t="shared" si="815"/>
        <v>2.8510300670359894</v>
      </c>
      <c r="AE1886" s="44">
        <f t="shared" si="816"/>
        <v>2.2055810307983972</v>
      </c>
      <c r="AF1886" s="44">
        <f t="shared" si="817"/>
        <v>0.64543202877501804</v>
      </c>
      <c r="AG1886" s="44">
        <f t="shared" si="818"/>
        <v>1.700746257435737E-5</v>
      </c>
      <c r="AH1886" s="45">
        <f>AD1886+AB1886+SUM($AA$1874:AA1886)</f>
        <v>15.434335916757574</v>
      </c>
      <c r="AI1886" s="45">
        <f>AD1886+AB1886+SUM($AA$1874:AA1886)</f>
        <v>15.434335916757574</v>
      </c>
    </row>
    <row r="1887" spans="4:35" ht="14.4" x14ac:dyDescent="0.3">
      <c r="D1887" s="83"/>
      <c r="E1887" s="89">
        <v>40063.548611111109</v>
      </c>
      <c r="F1887" s="86">
        <f t="shared" si="819"/>
        <v>165.8395833333343</v>
      </c>
      <c r="G1887" s="86">
        <v>28358.400000000001</v>
      </c>
      <c r="H1887" s="86">
        <v>446.62</v>
      </c>
      <c r="I1887" s="86"/>
      <c r="J1887" s="86">
        <v>1076</v>
      </c>
      <c r="K1887" s="86"/>
      <c r="L1887" s="79">
        <v>1037</v>
      </c>
      <c r="M1887" s="86"/>
      <c r="N1887" s="114">
        <v>5.99</v>
      </c>
      <c r="O1887" s="83"/>
      <c r="P1887" s="83"/>
      <c r="Q1887" s="83"/>
      <c r="R1887" s="83"/>
      <c r="S1887" s="83"/>
      <c r="V1887" s="43">
        <f t="shared" si="809"/>
        <v>1.4062973808218412E-3</v>
      </c>
      <c r="W1887" s="43">
        <f t="shared" si="810"/>
        <v>0.18751065352650301</v>
      </c>
      <c r="X1887" s="43">
        <f t="shared" si="811"/>
        <v>1.1845270666624344E-3</v>
      </c>
      <c r="Y1887" s="22">
        <f>X1887+W1887+SUM($V$1874:V1887)</f>
        <v>0.19506747543987676</v>
      </c>
      <c r="Z1887" s="1">
        <f t="shared" si="820"/>
        <v>2.2553069834377378E-3</v>
      </c>
      <c r="AA1887" s="22">
        <f t="shared" si="812"/>
        <v>8.9293680632972341E-2</v>
      </c>
      <c r="AB1887" s="44">
        <f t="shared" si="813"/>
        <v>11.906099406578264</v>
      </c>
      <c r="AC1887" s="44">
        <f t="shared" si="814"/>
        <v>2.2307849740991963</v>
      </c>
      <c r="AD1887" s="44">
        <f t="shared" si="815"/>
        <v>2.883609781476332</v>
      </c>
      <c r="AE1887" s="44">
        <f t="shared" si="816"/>
        <v>2.2307849740991963</v>
      </c>
      <c r="AF1887" s="44">
        <f t="shared" si="817"/>
        <v>0.65280760556435802</v>
      </c>
      <c r="AG1887" s="44">
        <f t="shared" si="818"/>
        <v>1.7201812777967617E-5</v>
      </c>
      <c r="AH1887" s="45">
        <f>AD1887+AB1887+SUM($AA$1874:AA1887)</f>
        <v>15.690727276520988</v>
      </c>
      <c r="AI1887" s="45">
        <f>AD1887+AB1887+SUM($AA$1874:AA1887)</f>
        <v>15.690727276520988</v>
      </c>
    </row>
    <row r="1888" spans="4:35" ht="14.4" x14ac:dyDescent="0.3">
      <c r="D1888" s="83"/>
      <c r="E1888" s="89">
        <v>40077.530555555553</v>
      </c>
      <c r="F1888" s="86">
        <f t="shared" si="819"/>
        <v>179.8215277777781</v>
      </c>
      <c r="G1888" s="86">
        <v>27488.799999999999</v>
      </c>
      <c r="H1888" s="86">
        <v>439.1</v>
      </c>
      <c r="I1888" s="86"/>
      <c r="J1888" s="86">
        <v>1427</v>
      </c>
      <c r="K1888" s="86"/>
      <c r="L1888" s="79">
        <v>1037</v>
      </c>
      <c r="M1888" s="86"/>
      <c r="N1888" s="114">
        <v>5.99</v>
      </c>
      <c r="O1888" s="83"/>
      <c r="P1888" s="83"/>
      <c r="Q1888" s="83"/>
      <c r="R1888" s="83"/>
      <c r="S1888" s="83"/>
      <c r="V1888" s="43">
        <f t="shared" si="809"/>
        <v>1.3826187361042285E-3</v>
      </c>
      <c r="W1888" s="43">
        <f t="shared" si="810"/>
        <v>0.18435342788833345</v>
      </c>
      <c r="X1888" s="43">
        <f t="shared" si="811"/>
        <v>1.1645824973612353E-3</v>
      </c>
      <c r="Y1888" s="22">
        <f>X1888+W1888+SUM($V$1874:V1888)</f>
        <v>0.1932729239685102</v>
      </c>
      <c r="Z1888" s="1">
        <f t="shared" si="820"/>
        <v>1.6197542109089101E-3</v>
      </c>
      <c r="AA1888" s="22">
        <f t="shared" si="812"/>
        <v>8.6555522461903692E-2</v>
      </c>
      <c r="AB1888" s="44">
        <f t="shared" si="813"/>
        <v>11.541003207781417</v>
      </c>
      <c r="AC1888" s="44">
        <f t="shared" si="814"/>
        <v>2.1623787659394744</v>
      </c>
      <c r="AD1888" s="44">
        <f t="shared" si="815"/>
        <v>2.7951849385383731</v>
      </c>
      <c r="AE1888" s="44">
        <f t="shared" si="816"/>
        <v>2.1623787659394744</v>
      </c>
      <c r="AF1888" s="44">
        <f t="shared" si="817"/>
        <v>0.63278949827344022</v>
      </c>
      <c r="AG1888" s="44">
        <f t="shared" si="818"/>
        <v>1.6674325458805722E-5</v>
      </c>
      <c r="AH1888" s="45">
        <f>AD1888+AB1888+SUM($AA$1874:AA1888)</f>
        <v>15.323761757248086</v>
      </c>
      <c r="AI1888" s="45">
        <f>AD1888+AB1888+SUM($AA$1874:AA1888)</f>
        <v>15.323761757248086</v>
      </c>
    </row>
    <row r="1889" spans="4:35" ht="14.4" x14ac:dyDescent="0.3">
      <c r="D1889" s="83"/>
      <c r="E1889" s="89">
        <v>40091.519444444442</v>
      </c>
      <c r="F1889" s="86">
        <f t="shared" si="819"/>
        <v>193.81041666666715</v>
      </c>
      <c r="G1889" s="86">
        <v>30584</v>
      </c>
      <c r="H1889" s="86">
        <v>660.53</v>
      </c>
      <c r="I1889" s="86"/>
      <c r="J1889" s="86">
        <v>1731</v>
      </c>
      <c r="K1889" s="86"/>
      <c r="L1889" s="79">
        <v>1037</v>
      </c>
      <c r="M1889" s="86"/>
      <c r="N1889" s="114">
        <v>5.99</v>
      </c>
      <c r="O1889" s="83"/>
      <c r="P1889" s="83"/>
      <c r="Q1889" s="83"/>
      <c r="R1889" s="83"/>
      <c r="S1889" s="83"/>
      <c r="V1889" s="43">
        <f t="shared" si="809"/>
        <v>2.0798477653357459E-3</v>
      </c>
      <c r="W1889" s="43">
        <f t="shared" si="810"/>
        <v>0.27731944824204252</v>
      </c>
      <c r="X1889" s="43">
        <f t="shared" si="811"/>
        <v>1.7518598883671526E-3</v>
      </c>
      <c r="Y1889" s="22">
        <f>X1889+W1889+SUM($V$1874:V1889)</f>
        <v>0.28890606947856096</v>
      </c>
      <c r="Z1889" s="1">
        <f t="shared" si="820"/>
        <v>2.7389791522225608E-3</v>
      </c>
      <c r="AA1889" s="22">
        <f t="shared" si="812"/>
        <v>9.6301551867482849E-2</v>
      </c>
      <c r="AB1889" s="44">
        <f t="shared" si="813"/>
        <v>12.840503845449303</v>
      </c>
      <c r="AC1889" s="44">
        <f t="shared" si="814"/>
        <v>2.4058595565282181</v>
      </c>
      <c r="AD1889" s="44">
        <f t="shared" si="815"/>
        <v>3.1099188091243564</v>
      </c>
      <c r="AE1889" s="44">
        <f t="shared" si="816"/>
        <v>2.4058595565282181</v>
      </c>
      <c r="AF1889" s="44">
        <f t="shared" si="817"/>
        <v>0.70404070076521696</v>
      </c>
      <c r="AG1889" s="44">
        <f t="shared" si="818"/>
        <v>1.8551830921397595E-5</v>
      </c>
      <c r="AH1889" s="45">
        <f>AD1889+AB1889+SUM($AA$1874:AA1889)</f>
        <v>17.034297817369438</v>
      </c>
      <c r="AI1889" s="45">
        <f>AD1889+AB1889+SUM($AA$1874:AA1889)</f>
        <v>17.034297817369438</v>
      </c>
    </row>
    <row r="1890" spans="4:35" ht="14.4" x14ac:dyDescent="0.3">
      <c r="D1890" s="83"/>
      <c r="E1890" s="89">
        <v>40105.624305555553</v>
      </c>
      <c r="F1890" s="86">
        <f t="shared" si="819"/>
        <v>207.9152777777781</v>
      </c>
      <c r="G1890" s="86">
        <v>28014</v>
      </c>
      <c r="H1890" s="86">
        <v>725.31</v>
      </c>
      <c r="I1890" s="86"/>
      <c r="J1890" s="86">
        <v>2056</v>
      </c>
      <c r="K1890" s="86"/>
      <c r="L1890" s="79">
        <v>1037</v>
      </c>
      <c r="M1890" s="86"/>
      <c r="N1890" s="114">
        <v>5.99</v>
      </c>
      <c r="O1890" s="83"/>
      <c r="P1890" s="83"/>
      <c r="Q1890" s="83"/>
      <c r="R1890" s="83"/>
      <c r="S1890" s="83"/>
      <c r="V1890" s="43">
        <f t="shared" si="809"/>
        <v>2.2838241755494372E-3</v>
      </c>
      <c r="W1890" s="43">
        <f t="shared" si="810"/>
        <v>0.30451693186446621</v>
      </c>
      <c r="X1890" s="43">
        <f t="shared" si="811"/>
        <v>1.923669622320832E-3</v>
      </c>
      <c r="Y1890" s="22">
        <f>X1890+W1890+SUM($V$1874:V1890)</f>
        <v>0.31855918701048774</v>
      </c>
      <c r="Z1890" s="1">
        <f t="shared" si="820"/>
        <v>3.3242788101694176E-3</v>
      </c>
      <c r="AA1890" s="22">
        <f t="shared" si="812"/>
        <v>8.8209249085000802E-2</v>
      </c>
      <c r="AB1890" s="44">
        <f t="shared" si="813"/>
        <v>11.761505189851453</v>
      </c>
      <c r="AC1890" s="44">
        <f t="shared" si="814"/>
        <v>2.2036930949706224</v>
      </c>
      <c r="AD1890" s="44">
        <f t="shared" si="815"/>
        <v>2.8485896389880234</v>
      </c>
      <c r="AE1890" s="44">
        <f t="shared" si="816"/>
        <v>2.2036930949706219</v>
      </c>
      <c r="AF1890" s="44">
        <f t="shared" si="817"/>
        <v>0.64487955111289519</v>
      </c>
      <c r="AG1890" s="44">
        <f t="shared" si="818"/>
        <v>1.6992904506671208E-5</v>
      </c>
      <c r="AH1890" s="45">
        <f>AD1890+AB1890+SUM($AA$1874:AA1890)</f>
        <v>15.782179240720257</v>
      </c>
      <c r="AI1890" s="45">
        <f>AD1890+AB1890+SUM($AA$1874:AA1890)</f>
        <v>15.782179240720257</v>
      </c>
    </row>
    <row r="1891" spans="4:35" ht="14.4" x14ac:dyDescent="0.3">
      <c r="D1891" s="83"/>
      <c r="E1891" s="89">
        <v>40119.525000000001</v>
      </c>
      <c r="F1891" s="86">
        <f t="shared" si="819"/>
        <v>221.81597222222626</v>
      </c>
      <c r="G1891" s="86">
        <v>28818</v>
      </c>
      <c r="H1891" s="86">
        <v>881.5</v>
      </c>
      <c r="I1891" s="86"/>
      <c r="J1891" s="86">
        <v>2369</v>
      </c>
      <c r="K1891" s="86"/>
      <c r="L1891" s="79">
        <v>1037</v>
      </c>
      <c r="M1891" s="86"/>
      <c r="N1891" s="114">
        <v>5.99</v>
      </c>
      <c r="O1891" s="83"/>
      <c r="P1891" s="83"/>
      <c r="Q1891" s="83"/>
      <c r="R1891" s="83"/>
      <c r="S1891" s="83"/>
      <c r="V1891" s="43">
        <f t="shared" si="809"/>
        <v>2.7756283668318774E-3</v>
      </c>
      <c r="W1891" s="43">
        <f t="shared" si="810"/>
        <v>0.37009234043171468</v>
      </c>
      <c r="X1891" s="43">
        <f t="shared" si="811"/>
        <v>2.3379172658253905E-3</v>
      </c>
      <c r="Y1891" s="22">
        <f>X1891+W1891+SUM($V$1874:V1891)</f>
        <v>0.38732447158807265</v>
      </c>
      <c r="Z1891" s="1">
        <f t="shared" si="820"/>
        <v>4.3661621012506735E-3</v>
      </c>
      <c r="AA1891" s="22">
        <f t="shared" si="812"/>
        <v>9.074084886597962E-2</v>
      </c>
      <c r="AB1891" s="44">
        <f t="shared" si="813"/>
        <v>12.099059633081287</v>
      </c>
      <c r="AC1891" s="44">
        <f t="shared" si="814"/>
        <v>2.2669389452010917</v>
      </c>
      <c r="AD1891" s="44">
        <f t="shared" si="815"/>
        <v>2.9303439785948759</v>
      </c>
      <c r="AE1891" s="44">
        <f t="shared" si="816"/>
        <v>2.2669389452010917</v>
      </c>
      <c r="AF1891" s="44">
        <f t="shared" si="817"/>
        <v>0.66338755279401063</v>
      </c>
      <c r="AG1891" s="44">
        <f t="shared" si="818"/>
        <v>1.7480599774157594E-5</v>
      </c>
      <c r="AH1891" s="45">
        <f>AD1891+AB1891+SUM($AA$1874:AA1891)</f>
        <v>16.292228872422921</v>
      </c>
      <c r="AI1891" s="45">
        <f>AD1891+AB1891+SUM($AA$1874:AA1891)</f>
        <v>16.292228872422921</v>
      </c>
    </row>
    <row r="1892" spans="4:35" ht="14.4" x14ac:dyDescent="0.3">
      <c r="D1892" s="83"/>
      <c r="E1892" s="89">
        <v>40161.605555555558</v>
      </c>
      <c r="F1892" s="86">
        <f t="shared" si="819"/>
        <v>263.89652777778247</v>
      </c>
      <c r="G1892" s="86">
        <v>30281</v>
      </c>
      <c r="H1892" s="86">
        <v>1715</v>
      </c>
      <c r="I1892" s="86"/>
      <c r="J1892" s="86">
        <v>2596</v>
      </c>
      <c r="K1892" s="86"/>
      <c r="L1892" s="79">
        <v>1037</v>
      </c>
      <c r="M1892" s="86"/>
      <c r="N1892" s="114">
        <v>5.99</v>
      </c>
      <c r="O1892" s="83"/>
      <c r="P1892" s="83"/>
      <c r="Q1892" s="83"/>
      <c r="R1892" s="83"/>
      <c r="S1892" s="83"/>
      <c r="V1892" s="43">
        <f t="shared" si="809"/>
        <v>5.400116448232184E-3</v>
      </c>
      <c r="W1892" s="43">
        <f t="shared" si="810"/>
        <v>0.72003217679000642</v>
      </c>
      <c r="X1892" s="43">
        <f t="shared" si="811"/>
        <v>4.5485287701537659E-3</v>
      </c>
      <c r="Y1892" s="22">
        <f>X1892+W1892+SUM($V$1874:V1892)</f>
        <v>0.74487503589892501</v>
      </c>
      <c r="Z1892" s="1">
        <f t="shared" si="820"/>
        <v>6.8223036536511125E-3</v>
      </c>
      <c r="AA1892" s="22">
        <f t="shared" si="812"/>
        <v>9.5347478815696066E-2</v>
      </c>
      <c r="AB1892" s="44">
        <f t="shared" si="813"/>
        <v>12.713291163485822</v>
      </c>
      <c r="AC1892" s="44">
        <f t="shared" si="814"/>
        <v>2.3820243667025558</v>
      </c>
      <c r="AD1892" s="44">
        <f t="shared" si="815"/>
        <v>3.0791084050187885</v>
      </c>
      <c r="AE1892" s="44">
        <f t="shared" si="816"/>
        <v>2.3820243667025558</v>
      </c>
      <c r="AF1892" s="44">
        <f t="shared" si="817"/>
        <v>0.69706567028091593</v>
      </c>
      <c r="AG1892" s="44">
        <f t="shared" si="818"/>
        <v>1.8368035316859813E-5</v>
      </c>
      <c r="AH1892" s="45">
        <f>AD1892+AB1892+SUM($AA$1874:AA1892)</f>
        <v>17.150572308067066</v>
      </c>
      <c r="AI1892" s="45">
        <f>AD1892+AB1892+SUM($AA$1874:AA1892)</f>
        <v>17.150572308067066</v>
      </c>
    </row>
    <row r="1893" spans="4:35" ht="14.4" x14ac:dyDescent="0.3">
      <c r="D1893" s="83"/>
      <c r="E1893" s="89">
        <v>40189.557638888888</v>
      </c>
      <c r="F1893" s="86">
        <f t="shared" si="819"/>
        <v>291.8486111111124</v>
      </c>
      <c r="G1893" s="86">
        <v>28753.7</v>
      </c>
      <c r="H1893" s="86">
        <v>2532.37</v>
      </c>
      <c r="I1893" s="86"/>
      <c r="J1893" s="86">
        <v>2825</v>
      </c>
      <c r="K1893" s="86"/>
      <c r="L1893" s="79">
        <v>1037</v>
      </c>
      <c r="M1893" s="86"/>
      <c r="N1893" s="114">
        <v>5.99</v>
      </c>
      <c r="O1893" s="83"/>
      <c r="P1893" s="83"/>
      <c r="Q1893" s="83"/>
      <c r="R1893" s="83"/>
      <c r="S1893" s="83"/>
      <c r="V1893" s="43">
        <f t="shared" si="809"/>
        <v>7.973815096215588E-3</v>
      </c>
      <c r="W1893" s="43">
        <f t="shared" si="810"/>
        <v>1.0631999320919583</v>
      </c>
      <c r="X1893" s="43">
        <f t="shared" si="811"/>
        <v>6.7163602342124136E-3</v>
      </c>
      <c r="Y1893" s="22">
        <f>X1893+W1893+SUM($V$1874:V1893)</f>
        <v>1.0981844377611512</v>
      </c>
      <c r="Z1893" s="1">
        <f t="shared" si="820"/>
        <v>9.2527296122478109E-3</v>
      </c>
      <c r="AA1893" s="22">
        <f t="shared" si="812"/>
        <v>9.0538383858620258E-2</v>
      </c>
      <c r="AB1893" s="44">
        <f t="shared" si="813"/>
        <v>12.072063674499597</v>
      </c>
      <c r="AC1893" s="44">
        <f t="shared" si="814"/>
        <v>2.2618808504625108</v>
      </c>
      <c r="AD1893" s="44">
        <f t="shared" si="815"/>
        <v>2.9238056651163675</v>
      </c>
      <c r="AE1893" s="44">
        <f t="shared" si="816"/>
        <v>2.2618808504625103</v>
      </c>
      <c r="AF1893" s="44">
        <f t="shared" si="817"/>
        <v>0.66190737305757308</v>
      </c>
      <c r="AG1893" s="44">
        <f t="shared" si="818"/>
        <v>1.7441596284481753E-5</v>
      </c>
      <c r="AH1893" s="45">
        <f>AD1893+AB1893+SUM($AA$1874:AA1893)</f>
        <v>16.444580463037042</v>
      </c>
      <c r="AI1893" s="45">
        <f>AD1893+AB1893+SUM($AA$1874:AA1893)</f>
        <v>16.444580463037042</v>
      </c>
    </row>
    <row r="1894" spans="4:35" ht="14.4" x14ac:dyDescent="0.3">
      <c r="D1894" s="83"/>
      <c r="E1894" s="89">
        <v>40204.398611111108</v>
      </c>
      <c r="F1894" s="86">
        <f t="shared" si="819"/>
        <v>306.68958333333285</v>
      </c>
      <c r="G1894" s="86">
        <v>32406</v>
      </c>
      <c r="H1894" s="86">
        <v>3665</v>
      </c>
      <c r="I1894" s="86"/>
      <c r="J1894" s="91">
        <v>3035</v>
      </c>
      <c r="K1894" s="91"/>
      <c r="L1894" s="79">
        <v>1037</v>
      </c>
      <c r="M1894" s="91"/>
      <c r="N1894" s="114">
        <v>5.99</v>
      </c>
      <c r="O1894" s="83"/>
      <c r="P1894" s="83"/>
      <c r="Q1894" s="83"/>
      <c r="R1894" s="83"/>
      <c r="S1894" s="83"/>
      <c r="V1894" s="43">
        <f t="shared" si="809"/>
        <v>1.1540190543889769E-2</v>
      </c>
      <c r="W1894" s="43">
        <f t="shared" si="810"/>
        <v>1.5387276547728126</v>
      </c>
      <c r="X1894" s="43">
        <f t="shared" si="811"/>
        <v>9.7203253309699981E-3</v>
      </c>
      <c r="Y1894" s="22">
        <f>X1894+W1894+SUM($V$1874:V1894)</f>
        <v>1.5882563160826526</v>
      </c>
      <c r="Z1894" s="1">
        <f t="shared" si="820"/>
        <v>1.3164225365686722E-2</v>
      </c>
      <c r="AA1894" s="22">
        <f t="shared" si="812"/>
        <v>0.10203858520198959</v>
      </c>
      <c r="AB1894" s="44">
        <f t="shared" si="813"/>
        <v>13.60545931256965</v>
      </c>
      <c r="AC1894" s="44">
        <f t="shared" si="814"/>
        <v>2.5491853514534868</v>
      </c>
      <c r="AD1894" s="44">
        <f t="shared" si="815"/>
        <v>3.2951879717657557</v>
      </c>
      <c r="AE1894" s="44">
        <f t="shared" si="816"/>
        <v>2.5491853514534863</v>
      </c>
      <c r="AF1894" s="44">
        <f t="shared" si="817"/>
        <v>0.74598296328137637</v>
      </c>
      <c r="AG1894" s="44">
        <f t="shared" si="818"/>
        <v>1.9657030893238636E-5</v>
      </c>
      <c r="AH1894" s="45">
        <f>AD1894+AB1894+SUM($AA$1874:AA1894)</f>
        <v>18.451396992958472</v>
      </c>
      <c r="AI1894" s="45">
        <f>AD1894+AB1894+SUM($AA$1874:AA1894)</f>
        <v>18.451396992958472</v>
      </c>
    </row>
    <row r="1895" spans="4:35" ht="14.4" x14ac:dyDescent="0.3">
      <c r="D1895" s="83"/>
      <c r="E1895" s="89">
        <v>40288.660416666666</v>
      </c>
      <c r="F1895" s="86">
        <f t="shared" si="819"/>
        <v>390.95138888889051</v>
      </c>
      <c r="G1895" s="86">
        <v>36486</v>
      </c>
      <c r="H1895" s="86">
        <v>14498</v>
      </c>
      <c r="I1895" s="86"/>
      <c r="J1895" s="91">
        <v>65</v>
      </c>
      <c r="K1895" s="91"/>
      <c r="L1895" s="79">
        <v>1037</v>
      </c>
      <c r="M1895" s="91"/>
      <c r="N1895" s="114">
        <v>5.99</v>
      </c>
      <c r="O1895" s="83"/>
      <c r="P1895" s="83"/>
      <c r="Q1895" s="83"/>
      <c r="R1895" s="83"/>
      <c r="S1895" s="83"/>
      <c r="V1895" s="43">
        <f t="shared" si="809"/>
        <v>4.5650663712227521E-2</v>
      </c>
      <c r="W1895" s="43">
        <f t="shared" si="810"/>
        <v>6.0868959178434485</v>
      </c>
      <c r="X1895" s="43">
        <f t="shared" si="811"/>
        <v>3.8451644378827567E-2</v>
      </c>
      <c r="Y1895" s="22">
        <f>X1895+W1895+SUM($V$1874:V1895)</f>
        <v>6.2108065619133743</v>
      </c>
      <c r="Z1895" s="1">
        <f t="shared" si="820"/>
        <v>4.5794485497780112E-2</v>
      </c>
      <c r="AA1895" s="22">
        <f t="shared" si="812"/>
        <v>0.11488550946367314</v>
      </c>
      <c r="AB1895" s="44">
        <f t="shared" si="813"/>
        <v>15.3184221588106</v>
      </c>
      <c r="AC1895" s="44">
        <f t="shared" si="814"/>
        <v>2.8701344421752739</v>
      </c>
      <c r="AD1895" s="44">
        <f t="shared" si="815"/>
        <v>3.7100607399199337</v>
      </c>
      <c r="AE1895" s="44">
        <f t="shared" si="816"/>
        <v>2.8701344421752735</v>
      </c>
      <c r="AF1895" s="44">
        <f t="shared" si="817"/>
        <v>0.8399041658422608</v>
      </c>
      <c r="AG1895" s="44">
        <f t="shared" si="818"/>
        <v>2.2131902399885975E-5</v>
      </c>
      <c r="AH1895" s="45">
        <f>AD1895+AB1895+SUM($AA$1874:AA1895)</f>
        <v>20.694118116817272</v>
      </c>
      <c r="AI1895" s="45">
        <f>AD1895+AB1895+SUM($AA$1874:AA1895)</f>
        <v>20.694118116817272</v>
      </c>
    </row>
    <row r="1896" spans="4:35" ht="14.4" x14ac:dyDescent="0.3">
      <c r="D1896" s="83"/>
      <c r="E1896" s="89">
        <v>40364.553472222222</v>
      </c>
      <c r="F1896" s="86">
        <f t="shared" si="819"/>
        <v>466.84444444444671</v>
      </c>
      <c r="G1896" s="86">
        <v>36548</v>
      </c>
      <c r="H1896" s="86">
        <v>18566</v>
      </c>
      <c r="I1896" s="86"/>
      <c r="J1896" s="91">
        <v>35</v>
      </c>
      <c r="K1896" s="91"/>
      <c r="L1896" s="79">
        <v>1037</v>
      </c>
      <c r="M1896" s="91"/>
      <c r="N1896" s="114">
        <v>5.99</v>
      </c>
      <c r="O1896" s="83"/>
      <c r="P1896" s="83"/>
      <c r="Q1896" s="83"/>
      <c r="R1896" s="83"/>
      <c r="S1896" s="83"/>
      <c r="V1896" s="43">
        <f t="shared" si="809"/>
        <v>5.8459802902553183E-2</v>
      </c>
      <c r="W1896" s="43">
        <f t="shared" si="810"/>
        <v>7.7948206380660405</v>
      </c>
      <c r="X1896" s="43">
        <f t="shared" si="811"/>
        <v>4.9240807665699597E-2</v>
      </c>
      <c r="Y1896" s="22">
        <f>X1896+W1896+SUM($V$1874:V1896)</f>
        <v>7.9879802483253908</v>
      </c>
      <c r="Z1896" s="1">
        <f t="shared" si="820"/>
        <v>4.1288020877215725E-2</v>
      </c>
      <c r="AA1896" s="22">
        <f t="shared" si="812"/>
        <v>0.11508073233235559</v>
      </c>
      <c r="AB1896" s="44">
        <f t="shared" si="813"/>
        <v>15.344452476572103</v>
      </c>
      <c r="AC1896" s="44">
        <f t="shared" si="814"/>
        <v>2.8750116097303597</v>
      </c>
      <c r="AD1896" s="44">
        <f t="shared" si="815"/>
        <v>3.7163651790438452</v>
      </c>
      <c r="AE1896" s="44">
        <f t="shared" si="816"/>
        <v>2.8750116097303593</v>
      </c>
      <c r="AF1896" s="44">
        <f t="shared" si="817"/>
        <v>0.84133139980274474</v>
      </c>
      <c r="AG1896" s="44">
        <f t="shared" si="818"/>
        <v>2.2169510741408554E-5</v>
      </c>
      <c r="AH1896" s="45">
        <f>AD1896+AB1896+SUM($AA$1874:AA1896)</f>
        <v>20.841533606035043</v>
      </c>
      <c r="AI1896" s="45">
        <f>AD1896+AB1896+SUM($AA$1874:AA1896)</f>
        <v>20.841533606035043</v>
      </c>
    </row>
    <row r="1897" spans="4:35" ht="14.4" x14ac:dyDescent="0.3">
      <c r="D1897" s="83"/>
      <c r="E1897" s="89">
        <v>40438.42083333333</v>
      </c>
      <c r="F1897" s="86">
        <f t="shared" si="819"/>
        <v>540.71180555555475</v>
      </c>
      <c r="G1897" s="86">
        <v>37992</v>
      </c>
      <c r="H1897" s="86">
        <v>21949</v>
      </c>
      <c r="I1897" s="86"/>
      <c r="J1897" s="91">
        <v>8</v>
      </c>
      <c r="K1897" s="91"/>
      <c r="L1897" s="79">
        <v>1037</v>
      </c>
      <c r="M1897" s="91"/>
      <c r="N1897" s="114">
        <v>5.99</v>
      </c>
      <c r="O1897" s="83"/>
      <c r="P1897" s="83"/>
      <c r="Q1897" s="83"/>
      <c r="R1897" s="83"/>
      <c r="S1897" s="83"/>
      <c r="V1897" s="43">
        <f t="shared" si="809"/>
        <v>6.9112044269532477E-2</v>
      </c>
      <c r="W1897" s="43">
        <f t="shared" si="810"/>
        <v>9.2151523314074932</v>
      </c>
      <c r="X1897" s="43">
        <f t="shared" si="811"/>
        <v>5.821321164787463E-2</v>
      </c>
      <c r="Y1897" s="22">
        <f>X1897+W1897+SUM($V$1874:V1897)</f>
        <v>9.4863963899185517</v>
      </c>
      <c r="Z1897" s="1">
        <f t="shared" si="820"/>
        <v>3.3005057062964228E-2</v>
      </c>
      <c r="AA1897" s="22">
        <f t="shared" si="812"/>
        <v>0.1196275359190887</v>
      </c>
      <c r="AB1897" s="44">
        <f t="shared" si="813"/>
        <v>15.950706974114244</v>
      </c>
      <c r="AC1897" s="44">
        <f t="shared" si="814"/>
        <v>2.9886024153681681</v>
      </c>
      <c r="AD1897" s="44">
        <f t="shared" si="815"/>
        <v>3.863197599929785</v>
      </c>
      <c r="AE1897" s="44">
        <f t="shared" si="816"/>
        <v>2.9886024153681685</v>
      </c>
      <c r="AF1897" s="44">
        <f t="shared" si="817"/>
        <v>0.87457213914046961</v>
      </c>
      <c r="AG1897" s="44">
        <f t="shared" si="818"/>
        <v>2.3045421147192566E-5</v>
      </c>
      <c r="AH1897" s="45">
        <f>AD1897+AB1897+SUM($AA$1874:AA1897)</f>
        <v>21.714248060382211</v>
      </c>
      <c r="AI1897" s="45">
        <f>AD1897+AB1897+SUM($AA$1874:AA1897)</f>
        <v>21.714248060382211</v>
      </c>
    </row>
    <row r="1898" spans="4:35" ht="14.4" x14ac:dyDescent="0.3">
      <c r="D1898" s="83"/>
      <c r="E1898" s="89">
        <v>40457.609027777777</v>
      </c>
      <c r="F1898" s="86">
        <f t="shared" si="819"/>
        <v>559.90000000000146</v>
      </c>
      <c r="G1898" s="86">
        <v>36735</v>
      </c>
      <c r="H1898" s="86">
        <v>21878</v>
      </c>
      <c r="I1898" s="86"/>
      <c r="J1898" s="91">
        <v>41</v>
      </c>
      <c r="K1898" s="91"/>
      <c r="L1898" s="79">
        <v>1037</v>
      </c>
      <c r="M1898" s="91"/>
      <c r="N1898" s="114">
        <v>5.99</v>
      </c>
      <c r="O1898" s="83"/>
      <c r="P1898" s="83"/>
      <c r="Q1898" s="83"/>
      <c r="R1898" s="83"/>
      <c r="S1898" s="83"/>
      <c r="V1898" s="43">
        <f t="shared" si="809"/>
        <v>6.8888482597331616E-2</v>
      </c>
      <c r="W1898" s="43">
        <f t="shared" si="810"/>
        <v>9.1853434191322236</v>
      </c>
      <c r="X1898" s="43">
        <f t="shared" si="811"/>
        <v>5.802490520899363E-2</v>
      </c>
      <c r="Y1898" s="22">
        <f>X1898+W1898+SUM($V$1874:V1898)</f>
        <v>9.5252876538017315</v>
      </c>
      <c r="Z1898" s="1">
        <f t="shared" si="820"/>
        <v>2.0218793366846361E-2</v>
      </c>
      <c r="AA1898" s="22">
        <f t="shared" si="812"/>
        <v>0.11566954969434944</v>
      </c>
      <c r="AB1898" s="44">
        <f t="shared" si="813"/>
        <v>15.422963273691479</v>
      </c>
      <c r="AC1898" s="44">
        <f t="shared" si="814"/>
        <v>2.8897217763884413</v>
      </c>
      <c r="AD1898" s="44">
        <f t="shared" si="815"/>
        <v>3.7353801809175784</v>
      </c>
      <c r="AE1898" s="44">
        <f t="shared" si="816"/>
        <v>2.8897217763884413</v>
      </c>
      <c r="AF1898" s="44">
        <f t="shared" si="817"/>
        <v>0.84563612158678536</v>
      </c>
      <c r="AG1898" s="44">
        <f t="shared" si="818"/>
        <v>2.2282942352129893E-5</v>
      </c>
      <c r="AH1898" s="45">
        <f>AD1898+AB1898+SUM($AA$1874:AA1898)</f>
        <v>21.174356490641589</v>
      </c>
      <c r="AI1898" s="45">
        <f>AD1898+AB1898+SUM($AA$1874:AA1898)</f>
        <v>21.174356490641589</v>
      </c>
    </row>
    <row r="1899" spans="4:35" ht="14.4" x14ac:dyDescent="0.3">
      <c r="D1899" s="83"/>
      <c r="E1899" s="89">
        <v>40511.429861111108</v>
      </c>
      <c r="F1899" s="86">
        <f t="shared" si="819"/>
        <v>613.72083333333285</v>
      </c>
      <c r="G1899" s="86">
        <v>38367</v>
      </c>
      <c r="H1899" s="86">
        <v>22460</v>
      </c>
      <c r="I1899" s="86"/>
      <c r="J1899" s="91">
        <v>7</v>
      </c>
      <c r="K1899" s="91"/>
      <c r="L1899" s="79">
        <v>1037</v>
      </c>
      <c r="M1899" s="91"/>
      <c r="N1899" s="114">
        <v>5.99</v>
      </c>
      <c r="O1899" s="83"/>
      <c r="P1899" s="83"/>
      <c r="Q1899" s="83"/>
      <c r="R1899" s="83"/>
      <c r="S1899" s="83"/>
      <c r="V1899" s="43">
        <f t="shared" si="809"/>
        <v>7.0721058558189415E-2</v>
      </c>
      <c r="W1899" s="43">
        <f t="shared" si="810"/>
        <v>9.4296925310224751</v>
      </c>
      <c r="X1899" s="43">
        <f t="shared" si="811"/>
        <v>5.9568487567144945E-2</v>
      </c>
      <c r="Y1899" s="22">
        <f>X1899+W1899+SUM($V$1874:V1899)</f>
        <v>9.8419014066083239</v>
      </c>
      <c r="Z1899" s="1">
        <f t="shared" si="820"/>
        <v>1.2866574422710232E-2</v>
      </c>
      <c r="AA1899" s="22">
        <f t="shared" si="812"/>
        <v>0.12080831939902285</v>
      </c>
      <c r="AB1899" s="44">
        <f t="shared" si="813"/>
        <v>16.108148412187859</v>
      </c>
      <c r="AC1899" s="44">
        <f t="shared" si="814"/>
        <v>3.0181014126771566</v>
      </c>
      <c r="AD1899" s="44">
        <f t="shared" si="815"/>
        <v>3.901329288179249</v>
      </c>
      <c r="AE1899" s="44">
        <f t="shared" si="816"/>
        <v>3.0181014126771557</v>
      </c>
      <c r="AF1899" s="44">
        <f t="shared" si="817"/>
        <v>0.88320460261113898</v>
      </c>
      <c r="AG1899" s="44">
        <f t="shared" si="818"/>
        <v>2.3272890954788824E-5</v>
      </c>
      <c r="AH1899" s="45">
        <f>AD1899+AB1899+SUM($AA$1874:AA1899)</f>
        <v>22.146299055798664</v>
      </c>
      <c r="AI1899" s="45">
        <f>AD1899+AB1899+SUM($AA$1874:AA1899)</f>
        <v>22.146299055798664</v>
      </c>
    </row>
    <row r="1900" spans="4:35" ht="14.4" x14ac:dyDescent="0.3">
      <c r="D1900" s="83"/>
      <c r="E1900" s="89">
        <v>40535.418055555558</v>
      </c>
      <c r="F1900" s="86">
        <f t="shared" si="819"/>
        <v>637.70902777778247</v>
      </c>
      <c r="G1900" s="86">
        <v>42153</v>
      </c>
      <c r="H1900" s="86">
        <v>25404</v>
      </c>
      <c r="I1900" s="86"/>
      <c r="J1900" s="91">
        <v>15</v>
      </c>
      <c r="K1900" s="91"/>
      <c r="L1900" s="79">
        <v>1037</v>
      </c>
      <c r="M1900" s="91"/>
      <c r="N1900" s="114">
        <v>5.99</v>
      </c>
      <c r="O1900" s="83"/>
      <c r="P1900" s="83"/>
      <c r="Q1900" s="83"/>
      <c r="R1900" s="83"/>
      <c r="S1900" s="83"/>
      <c r="V1900" s="43">
        <f t="shared" si="809"/>
        <v>7.999099606465912E-2</v>
      </c>
      <c r="W1900" s="43">
        <f t="shared" si="810"/>
        <v>10.665712780859081</v>
      </c>
      <c r="X1900" s="43">
        <f t="shared" si="811"/>
        <v>6.7376574272295181E-2</v>
      </c>
      <c r="Y1900" s="22">
        <f>X1900+W1900+SUM($V$1874:V1900)</f>
        <v>11.16572073921474</v>
      </c>
      <c r="Z1900" s="1">
        <f t="shared" si="820"/>
        <v>1.4859060219132768E-2</v>
      </c>
      <c r="AA1900" s="22">
        <f t="shared" si="812"/>
        <v>0.13272950941243802</v>
      </c>
      <c r="AB1900" s="44">
        <f t="shared" si="813"/>
        <v>17.697677170979091</v>
      </c>
      <c r="AC1900" s="44">
        <f t="shared" si="814"/>
        <v>3.3159232895086976</v>
      </c>
      <c r="AD1900" s="44">
        <f t="shared" si="815"/>
        <v>4.2863068127458472</v>
      </c>
      <c r="AE1900" s="44">
        <f t="shared" si="816"/>
        <v>3.3159232895086967</v>
      </c>
      <c r="AF1900" s="44">
        <f t="shared" si="817"/>
        <v>0.97035795381101853</v>
      </c>
      <c r="AG1900" s="44">
        <f t="shared" si="818"/>
        <v>2.5569426132280696E-5</v>
      </c>
      <c r="AH1900" s="45">
        <f>AD1900+AB1900+SUM($AA$1874:AA1900)</f>
        <v>24.253534848568933</v>
      </c>
      <c r="AI1900" s="45">
        <f>AD1900+AB1900+SUM($AA$1874:AA1900)</f>
        <v>24.253534848568933</v>
      </c>
    </row>
    <row r="1901" spans="4:35" ht="14.4" x14ac:dyDescent="0.3">
      <c r="D1901" s="83"/>
      <c r="E1901" s="89">
        <v>40610.588888888888</v>
      </c>
      <c r="F1901" s="86">
        <f t="shared" si="819"/>
        <v>712.8798611111124</v>
      </c>
      <c r="G1901" s="86">
        <v>44436</v>
      </c>
      <c r="H1901" s="86">
        <v>27935</v>
      </c>
      <c r="I1901" s="86"/>
      <c r="J1901" s="91">
        <v>55</v>
      </c>
      <c r="K1901" s="91"/>
      <c r="L1901" s="79">
        <v>1037</v>
      </c>
      <c r="M1901" s="91"/>
      <c r="N1901" s="114">
        <v>5.99</v>
      </c>
      <c r="O1901" s="83"/>
      <c r="P1901" s="83"/>
      <c r="Q1901" s="83"/>
      <c r="R1901" s="83"/>
      <c r="S1901" s="83"/>
      <c r="V1901" s="43">
        <f t="shared" si="809"/>
        <v>8.7960497365228013E-2</v>
      </c>
      <c r="W1901" s="43">
        <f t="shared" si="810"/>
        <v>11.728337526897278</v>
      </c>
      <c r="X1901" s="43">
        <f t="shared" si="811"/>
        <v>7.4089300987898218E-2</v>
      </c>
      <c r="Y1901" s="22">
        <f>X1901+W1901+SUM($V$1874:V1901)</f>
        <v>12.323018709333768</v>
      </c>
      <c r="Z1901" s="1">
        <f t="shared" si="820"/>
        <v>1.9363930904727815E-2</v>
      </c>
      <c r="AA1901" s="22">
        <f t="shared" si="812"/>
        <v>0.13991811923827713</v>
      </c>
      <c r="AB1901" s="44">
        <f t="shared" si="813"/>
        <v>18.656180645971268</v>
      </c>
      <c r="AC1901" s="44">
        <f t="shared" si="814"/>
        <v>3.4955131851258137</v>
      </c>
      <c r="AD1901" s="44">
        <f t="shared" si="815"/>
        <v>4.518452530808589</v>
      </c>
      <c r="AE1901" s="44">
        <f t="shared" si="816"/>
        <v>3.4955131851258141</v>
      </c>
      <c r="AF1901" s="44">
        <f t="shared" si="817"/>
        <v>1.0229123914204545</v>
      </c>
      <c r="AG1901" s="44">
        <f t="shared" si="818"/>
        <v>2.6954262320926743E-5</v>
      </c>
      <c r="AH1901" s="45">
        <f>AD1901+AB1901+SUM($AA$1874:AA1901)</f>
        <v>25.584102160862127</v>
      </c>
      <c r="AI1901" s="45">
        <f>AD1901+AB1901+SUM($AA$1874:AA1901)</f>
        <v>25.584102160862127</v>
      </c>
    </row>
    <row r="1902" spans="4:35" ht="14.4" x14ac:dyDescent="0.3">
      <c r="D1902" s="83"/>
      <c r="E1902" s="89">
        <v>40660.411805555559</v>
      </c>
      <c r="F1902" s="86">
        <f t="shared" si="819"/>
        <v>762.70277777778392</v>
      </c>
      <c r="G1902" s="86">
        <v>40874</v>
      </c>
      <c r="H1902" s="86">
        <v>26340</v>
      </c>
      <c r="I1902" s="86"/>
      <c r="J1902" s="91">
        <v>11</v>
      </c>
      <c r="K1902" s="91"/>
      <c r="L1902" s="79">
        <v>1037</v>
      </c>
      <c r="M1902" s="91"/>
      <c r="N1902" s="114">
        <v>5.99</v>
      </c>
      <c r="O1902" s="83"/>
      <c r="P1902" s="83"/>
      <c r="Q1902" s="83"/>
      <c r="R1902" s="83"/>
      <c r="S1902" s="83"/>
      <c r="V1902" s="43">
        <f t="shared" si="809"/>
        <v>8.293823163057476E-2</v>
      </c>
      <c r="W1902" s="43">
        <f t="shared" si="810"/>
        <v>11.058686610290827</v>
      </c>
      <c r="X1902" s="43">
        <f t="shared" si="811"/>
        <v>6.9859036621486986E-2</v>
      </c>
      <c r="Y1902" s="22">
        <f>X1902+W1902+SUM($V$1874:V1902)</f>
        <v>11.732075759991481</v>
      </c>
      <c r="Z1902" s="1">
        <f t="shared" si="820"/>
        <v>1.2202389806754078E-2</v>
      </c>
      <c r="AA1902" s="22">
        <f t="shared" si="812"/>
        <v>0.12870225055687595</v>
      </c>
      <c r="AB1902" s="44">
        <f t="shared" si="813"/>
        <v>17.160696906189344</v>
      </c>
      <c r="AC1902" s="44">
        <f t="shared" si="814"/>
        <v>3.2153120426868425</v>
      </c>
      <c r="AD1902" s="44">
        <f t="shared" si="815"/>
        <v>4.1562523346896718</v>
      </c>
      <c r="AE1902" s="44">
        <f t="shared" si="816"/>
        <v>3.215312042686842</v>
      </c>
      <c r="AF1902" s="44">
        <f t="shared" si="817"/>
        <v>0.94091549840038824</v>
      </c>
      <c r="AG1902" s="44">
        <f t="shared" si="818"/>
        <v>2.4793602441839041E-5</v>
      </c>
      <c r="AH1902" s="45">
        <f>AD1902+AB1902+SUM($AA$1874:AA1902)</f>
        <v>23.855120475518163</v>
      </c>
      <c r="AI1902" s="45">
        <f>AD1902+AB1902+SUM($AA$1874:AA1902)</f>
        <v>23.855120475518163</v>
      </c>
    </row>
    <row r="1903" spans="4:35" ht="14.4" x14ac:dyDescent="0.3">
      <c r="D1903" s="83"/>
      <c r="E1903" s="89">
        <v>40700.595138888886</v>
      </c>
      <c r="F1903" s="86">
        <f t="shared" si="819"/>
        <v>802.88611111111095</v>
      </c>
      <c r="G1903" s="86">
        <v>38658</v>
      </c>
      <c r="H1903" s="86">
        <v>25754</v>
      </c>
      <c r="I1903" s="86"/>
      <c r="J1903" s="91">
        <v>28</v>
      </c>
      <c r="K1903" s="91"/>
      <c r="L1903" s="79">
        <v>1037</v>
      </c>
      <c r="M1903" s="91"/>
      <c r="N1903" s="114">
        <v>5.99</v>
      </c>
      <c r="O1903" s="83"/>
      <c r="P1903" s="83"/>
      <c r="Q1903" s="83"/>
      <c r="R1903" s="83"/>
      <c r="S1903" s="83"/>
      <c r="V1903" s="43">
        <f t="shared" si="809"/>
        <v>8.1093060645930998E-2</v>
      </c>
      <c r="W1903" s="43">
        <f t="shared" si="810"/>
        <v>10.812658123061123</v>
      </c>
      <c r="X1903" s="43">
        <f t="shared" si="811"/>
        <v>6.8304845449877596E-2</v>
      </c>
      <c r="Y1903" s="22">
        <f>X1903+W1903+SUM($V$1874:V1903)</f>
        <v>11.565586142236098</v>
      </c>
      <c r="Z1903" s="1">
        <f t="shared" si="820"/>
        <v>1.9673577957146429E-3</v>
      </c>
      <c r="AA1903" s="22">
        <f t="shared" si="812"/>
        <v>0.12172460737945176</v>
      </c>
      <c r="AB1903" s="44">
        <f t="shared" si="813"/>
        <v>16.230322968132985</v>
      </c>
      <c r="AC1903" s="44">
        <f t="shared" si="814"/>
        <v>3.0409926345889313</v>
      </c>
      <c r="AD1903" s="44">
        <f t="shared" si="815"/>
        <v>3.9309194782608339</v>
      </c>
      <c r="AE1903" s="44">
        <f t="shared" si="816"/>
        <v>3.0409926345889304</v>
      </c>
      <c r="AF1903" s="44">
        <f t="shared" si="817"/>
        <v>0.88990339426437859</v>
      </c>
      <c r="AG1903" s="44">
        <f t="shared" si="818"/>
        <v>2.3449407525483525E-5</v>
      </c>
      <c r="AH1903" s="45">
        <f>AD1903+AB1903+SUM($AA$1874:AA1903)</f>
        <v>22.821138288412417</v>
      </c>
      <c r="AI1903" s="45">
        <f>AD1903+AB1903+SUM($AA$1874:AA1903)</f>
        <v>22.821138288412417</v>
      </c>
    </row>
    <row r="1904" spans="4:35" ht="14.4" x14ac:dyDescent="0.3">
      <c r="D1904" s="83"/>
      <c r="E1904" s="89">
        <v>40749.649305555555</v>
      </c>
      <c r="F1904" s="86">
        <f t="shared" si="819"/>
        <v>851.94027777777956</v>
      </c>
      <c r="G1904" s="86">
        <v>38771</v>
      </c>
      <c r="H1904" s="86">
        <v>26350</v>
      </c>
      <c r="I1904" s="86"/>
      <c r="J1904" s="90" t="s">
        <v>100</v>
      </c>
      <c r="K1904" s="90"/>
      <c r="L1904" s="79">
        <v>1037</v>
      </c>
      <c r="M1904" s="90"/>
      <c r="N1904" s="114">
        <v>5.99</v>
      </c>
      <c r="O1904" s="83"/>
      <c r="P1904" s="83"/>
      <c r="Q1904" s="83"/>
      <c r="R1904" s="83"/>
      <c r="S1904" s="83"/>
      <c r="V1904" s="43">
        <f t="shared" si="809"/>
        <v>8.2969719190039662E-2</v>
      </c>
      <c r="W1904" s="43">
        <f t="shared" si="810"/>
        <v>11.062885048639458</v>
      </c>
      <c r="X1904" s="43">
        <f t="shared" si="811"/>
        <v>6.9885558655132185E-2</v>
      </c>
      <c r="Y1904" s="22">
        <f>X1904+W1904+SUM($V$1874:V1904)</f>
        <v>11.900363500209728</v>
      </c>
      <c r="Z1904" s="1">
        <f t="shared" si="820"/>
        <v>-3.141372797904832E-3</v>
      </c>
      <c r="AA1904" s="22">
        <f t="shared" si="812"/>
        <v>0.12208041680140524</v>
      </c>
      <c r="AB1904" s="44">
        <f t="shared" si="813"/>
        <v>16.277765321472501</v>
      </c>
      <c r="AC1904" s="44">
        <f t="shared" si="814"/>
        <v>3.0498816657780394</v>
      </c>
      <c r="AD1904" s="44">
        <f t="shared" si="815"/>
        <v>3.9424098269866734</v>
      </c>
      <c r="AE1904" s="44">
        <f t="shared" si="816"/>
        <v>3.0498816657780394</v>
      </c>
      <c r="AF1904" s="44">
        <f t="shared" si="817"/>
        <v>0.89250464325687384</v>
      </c>
      <c r="AG1904" s="44">
        <f t="shared" si="818"/>
        <v>2.3517951760839207E-5</v>
      </c>
      <c r="AH1904" s="45">
        <f>AD1904+AB1904+SUM($AA$1874:AA1904)</f>
        <v>23.002151407279175</v>
      </c>
      <c r="AI1904" s="45">
        <f>AD1904+AB1904+SUM($AA$1874:AA1904)</f>
        <v>23.002151407279175</v>
      </c>
    </row>
    <row r="1905" spans="4:38" ht="14.4" x14ac:dyDescent="0.3">
      <c r="D1905" s="83"/>
      <c r="E1905" s="89">
        <v>40800.59375</v>
      </c>
      <c r="F1905" s="86">
        <f t="shared" si="819"/>
        <v>902.88472222222481</v>
      </c>
      <c r="G1905" s="86">
        <v>39069</v>
      </c>
      <c r="H1905" s="86">
        <v>27512</v>
      </c>
      <c r="I1905" s="86"/>
      <c r="J1905" s="91">
        <v>58</v>
      </c>
      <c r="K1905" s="91"/>
      <c r="L1905" s="79">
        <v>1037</v>
      </c>
      <c r="M1905" s="91"/>
      <c r="N1905" s="114">
        <v>5.99</v>
      </c>
      <c r="O1905" s="83"/>
      <c r="P1905" s="83"/>
      <c r="Q1905" s="83"/>
      <c r="R1905" s="83"/>
      <c r="S1905" s="83"/>
      <c r="V1905" s="43">
        <f t="shared" si="809"/>
        <v>8.6628573599862285E-2</v>
      </c>
      <c r="W1905" s="43">
        <f t="shared" si="810"/>
        <v>11.550743584750236</v>
      </c>
      <c r="X1905" s="43">
        <f t="shared" si="811"/>
        <v>7.2967418964705766E-2</v>
      </c>
      <c r="Y1905" s="22">
        <f>X1905+W1905+SUM($V$1874:V1905)</f>
        <v>12.477932470229941</v>
      </c>
      <c r="Z1905" s="1">
        <f t="shared" si="820"/>
        <v>5.6513789490707051E-3</v>
      </c>
      <c r="AA1905" s="22">
        <f t="shared" si="812"/>
        <v>0.12301874607345958</v>
      </c>
      <c r="AB1905" s="44">
        <f t="shared" si="813"/>
        <v>16.40287878426167</v>
      </c>
      <c r="AC1905" s="44">
        <f t="shared" si="814"/>
        <v>3.0733235356395818</v>
      </c>
      <c r="AD1905" s="44">
        <f t="shared" si="815"/>
        <v>3.9727118085822477</v>
      </c>
      <c r="AE1905" s="44">
        <f t="shared" si="816"/>
        <v>3.0733235356395814</v>
      </c>
      <c r="AF1905" s="44">
        <f t="shared" si="817"/>
        <v>0.89936457422823246</v>
      </c>
      <c r="AG1905" s="44">
        <f t="shared" si="818"/>
        <v>2.3698714434609033E-5</v>
      </c>
      <c r="AH1905" s="45">
        <f>AD1905+AB1905+SUM($AA$1874:AA1905)</f>
        <v>23.280585597737378</v>
      </c>
      <c r="AI1905" s="45">
        <f>AD1905+AB1905+SUM($AA$1874:AA1905)</f>
        <v>23.280585597737378</v>
      </c>
    </row>
    <row r="1906" spans="4:38" ht="14.4" x14ac:dyDescent="0.3">
      <c r="D1906" s="83"/>
      <c r="E1906" s="89">
        <v>40855.494444444441</v>
      </c>
      <c r="F1906" s="86">
        <f t="shared" si="819"/>
        <v>957.7854166666657</v>
      </c>
      <c r="G1906" s="86">
        <v>45705</v>
      </c>
      <c r="H1906" s="86">
        <v>31955</v>
      </c>
      <c r="I1906" s="86"/>
      <c r="J1906" s="91">
        <v>25</v>
      </c>
      <c r="K1906" s="91"/>
      <c r="L1906" s="79">
        <v>1037</v>
      </c>
      <c r="M1906" s="91"/>
      <c r="N1906" s="114">
        <v>5.99</v>
      </c>
      <c r="O1906" s="83"/>
      <c r="P1906" s="83"/>
      <c r="Q1906" s="83"/>
      <c r="R1906" s="83"/>
      <c r="S1906" s="83"/>
      <c r="V1906" s="43">
        <f t="shared" si="809"/>
        <v>0.10061849627012212</v>
      </c>
      <c r="W1906" s="43">
        <f t="shared" si="810"/>
        <v>13.416109743046448</v>
      </c>
      <c r="X1906" s="43">
        <f t="shared" si="811"/>
        <v>8.4751158513273223E-2</v>
      </c>
      <c r="Y1906" s="22">
        <f>X1906+W1906+SUM($V$1874:V1906)</f>
        <v>14.455700864344841</v>
      </c>
      <c r="Z1906" s="1">
        <f t="shared" si="820"/>
        <v>1.8112439489877622E-2</v>
      </c>
      <c r="AA1906" s="22">
        <f t="shared" si="812"/>
        <v>0.14391389053437431</v>
      </c>
      <c r="AB1906" s="44">
        <f t="shared" si="813"/>
        <v>19.188962472412388</v>
      </c>
      <c r="AC1906" s="44">
        <f t="shared" si="814"/>
        <v>3.5953377920194285</v>
      </c>
      <c r="AD1906" s="44">
        <f t="shared" si="815"/>
        <v>4.6474901638447781</v>
      </c>
      <c r="AE1906" s="44">
        <f t="shared" si="816"/>
        <v>3.5953377920194289</v>
      </c>
      <c r="AF1906" s="44">
        <f t="shared" si="817"/>
        <v>1.0521246478052002</v>
      </c>
      <c r="AG1906" s="44">
        <f t="shared" si="818"/>
        <v>2.7724020149832497E-5</v>
      </c>
      <c r="AH1906" s="45">
        <f>AD1906+AB1906+SUM($AA$1874:AA1906)</f>
        <v>26.885361531685003</v>
      </c>
      <c r="AI1906" s="45">
        <f>AD1906+AB1906+SUM($AA$1874:AA1906)</f>
        <v>26.885361531685003</v>
      </c>
    </row>
    <row r="1907" spans="4:38" ht="14.4" x14ac:dyDescent="0.3">
      <c r="D1907" s="83"/>
      <c r="E1907" s="89">
        <v>40945.597916666666</v>
      </c>
      <c r="F1907" s="86">
        <f t="shared" si="819"/>
        <v>1047.8888888888905</v>
      </c>
      <c r="G1907" s="86">
        <v>47525</v>
      </c>
      <c r="H1907" s="86">
        <v>33636</v>
      </c>
      <c r="I1907" s="86"/>
      <c r="J1907" s="91">
        <v>32</v>
      </c>
      <c r="K1907" s="91"/>
      <c r="L1907" s="79">
        <v>1037</v>
      </c>
      <c r="M1907" s="91"/>
      <c r="N1907" s="114">
        <v>5.99</v>
      </c>
      <c r="O1907" s="83"/>
      <c r="P1907" s="83"/>
      <c r="Q1907" s="83"/>
      <c r="R1907" s="83"/>
      <c r="S1907" s="83"/>
      <c r="V1907" s="43">
        <f t="shared" si="809"/>
        <v>0.10591155501617361</v>
      </c>
      <c r="W1907" s="43">
        <f t="shared" si="810"/>
        <v>14.121867229451114</v>
      </c>
      <c r="X1907" s="43">
        <f t="shared" si="811"/>
        <v>8.9209512369033253E-2</v>
      </c>
      <c r="Y1907" s="22">
        <f>X1907+W1907+SUM($V$1874:V1907)</f>
        <v>15.271828259621442</v>
      </c>
      <c r="Z1907" s="1">
        <f t="shared" si="820"/>
        <v>1.8348668871368368E-2</v>
      </c>
      <c r="AA1907" s="22">
        <f t="shared" si="812"/>
        <v>0.14964462635698808</v>
      </c>
      <c r="AB1907" s="44">
        <f t="shared" si="813"/>
        <v>19.953078251863005</v>
      </c>
      <c r="AC1907" s="44">
        <f t="shared" si="814"/>
        <v>3.7385062589590499</v>
      </c>
      <c r="AD1907" s="44">
        <f t="shared" si="815"/>
        <v>4.8325559574821817</v>
      </c>
      <c r="AE1907" s="44">
        <f t="shared" si="816"/>
        <v>3.7385062589590499</v>
      </c>
      <c r="AF1907" s="44">
        <f t="shared" si="817"/>
        <v>1.0940208705161829</v>
      </c>
      <c r="AG1907" s="44">
        <f t="shared" si="818"/>
        <v>2.8828006949366361E-5</v>
      </c>
      <c r="AH1907" s="45">
        <f>AD1907+AB1907+SUM($AA$1874:AA1907)</f>
        <v>27.98418773113001</v>
      </c>
      <c r="AI1907" s="45">
        <f>AD1907+AB1907+SUM($AA$1874:AA1907)</f>
        <v>27.98418773113001</v>
      </c>
    </row>
    <row r="1908" spans="4:38" ht="14.4" x14ac:dyDescent="0.3">
      <c r="D1908" s="83"/>
      <c r="E1908" s="89">
        <v>41017.573611111111</v>
      </c>
      <c r="F1908" s="86">
        <f t="shared" si="819"/>
        <v>1119.8645833333358</v>
      </c>
      <c r="G1908" s="86">
        <v>47412</v>
      </c>
      <c r="H1908" s="86">
        <v>35176</v>
      </c>
      <c r="I1908" s="86"/>
      <c r="J1908" s="91">
        <v>18</v>
      </c>
      <c r="K1908" s="91"/>
      <c r="L1908" s="79">
        <v>1037</v>
      </c>
      <c r="M1908" s="91"/>
      <c r="N1908" s="114">
        <v>5.99</v>
      </c>
      <c r="O1908" s="83"/>
      <c r="P1908" s="83"/>
      <c r="Q1908" s="83"/>
      <c r="R1908" s="83"/>
      <c r="S1908" s="83"/>
      <c r="V1908" s="43">
        <f t="shared" si="809"/>
        <v>0.11076063917376985</v>
      </c>
      <c r="W1908" s="43">
        <f t="shared" si="810"/>
        <v>14.768426735140096</v>
      </c>
      <c r="X1908" s="43">
        <f t="shared" si="811"/>
        <v>9.3293905550395836E-2</v>
      </c>
      <c r="Y1908" s="22">
        <f>X1908+W1908+SUM($V$1874:V1908)</f>
        <v>16.033232797665558</v>
      </c>
      <c r="Z1908" s="1">
        <f t="shared" si="820"/>
        <v>1.5079676542142605E-2</v>
      </c>
      <c r="AA1908" s="22">
        <f t="shared" si="812"/>
        <v>0.14928881693503457</v>
      </c>
      <c r="AB1908" s="44">
        <f t="shared" si="813"/>
        <v>19.905635898523492</v>
      </c>
      <c r="AC1908" s="44">
        <f t="shared" si="814"/>
        <v>3.7296172277699404</v>
      </c>
      <c r="AD1908" s="44">
        <f t="shared" si="815"/>
        <v>4.8210656087563422</v>
      </c>
      <c r="AE1908" s="44">
        <f t="shared" si="816"/>
        <v>3.7296172277699409</v>
      </c>
      <c r="AF1908" s="44">
        <f t="shared" si="817"/>
        <v>1.0914196215236875</v>
      </c>
      <c r="AG1908" s="44">
        <f t="shared" si="818"/>
        <v>2.8759462714010683E-5</v>
      </c>
      <c r="AH1908" s="45">
        <f>AD1908+AB1908+SUM($AA$1874:AA1908)</f>
        <v>28.074543845999695</v>
      </c>
      <c r="AI1908" s="45">
        <f>AD1908+AB1908+SUM($AA$1874:AA1908)</f>
        <v>28.074543845999695</v>
      </c>
    </row>
    <row r="1909" spans="4:38" ht="14.4" x14ac:dyDescent="0.3">
      <c r="D1909" s="83"/>
      <c r="E1909" s="89">
        <v>41085.638888888891</v>
      </c>
      <c r="F1909" s="86">
        <f t="shared" si="819"/>
        <v>1187.9298611111153</v>
      </c>
      <c r="G1909" s="86">
        <v>46619</v>
      </c>
      <c r="H1909" s="86">
        <v>35191</v>
      </c>
      <c r="I1909" s="86"/>
      <c r="J1909" s="91">
        <v>67</v>
      </c>
      <c r="K1909" s="91"/>
      <c r="L1909" s="79">
        <v>1037</v>
      </c>
      <c r="M1909" s="91"/>
      <c r="N1909" s="114">
        <v>5.99</v>
      </c>
      <c r="O1909" s="83"/>
      <c r="P1909" s="83"/>
      <c r="Q1909" s="83"/>
      <c r="R1909" s="83"/>
      <c r="S1909" s="83"/>
      <c r="V1909" s="43">
        <f t="shared" si="809"/>
        <v>0.1108078705129672</v>
      </c>
      <c r="W1909" s="43">
        <f t="shared" si="810"/>
        <v>14.774724392663042</v>
      </c>
      <c r="X1909" s="43">
        <f t="shared" si="811"/>
        <v>9.3333688600863648E-2</v>
      </c>
      <c r="Y1909" s="22">
        <f>X1909+W1909+SUM($V$1874:V1909)</f>
        <v>16.150378108751937</v>
      </c>
      <c r="Z1909" s="1">
        <f t="shared" si="820"/>
        <v>7.7500740081537988E-3</v>
      </c>
      <c r="AA1909" s="22">
        <f t="shared" si="812"/>
        <v>0.14679185346946716</v>
      </c>
      <c r="AB1909" s="44">
        <f t="shared" si="813"/>
        <v>19.572699737477151</v>
      </c>
      <c r="AC1909" s="44">
        <f t="shared" si="814"/>
        <v>3.6672366814605351</v>
      </c>
      <c r="AD1909" s="44">
        <f t="shared" si="815"/>
        <v>4.7404297986714745</v>
      </c>
      <c r="AE1909" s="44">
        <f t="shared" si="816"/>
        <v>3.6672366814605355</v>
      </c>
      <c r="AF1909" s="44">
        <f t="shared" si="817"/>
        <v>1.0731648387710453</v>
      </c>
      <c r="AG1909" s="44">
        <f t="shared" si="818"/>
        <v>2.8278439894213791E-5</v>
      </c>
      <c r="AH1909" s="45">
        <f>AD1909+AB1909+SUM($AA$1874:AA1909)</f>
        <v>27.807763728337953</v>
      </c>
      <c r="AI1909" s="45">
        <f>AD1909+AB1909+SUM($AA$1874:AA1909)</f>
        <v>27.807763728337953</v>
      </c>
      <c r="AJ1909" s="1">
        <f>LINEST(AI1909:AI1912,F1909:F1912,TRUE,TRUE)</f>
        <v>1.0713104768030186E-2</v>
      </c>
      <c r="AK1909" s="1">
        <f>LINEST(Y1909:Y1912,F1908:F1911,TRUE,TRUE)</f>
        <v>5.7232006894398276E-3</v>
      </c>
      <c r="AL1909" s="1">
        <f>AJ1909/AK1909</f>
        <v>1.8718729867008661</v>
      </c>
    </row>
    <row r="1910" spans="4:38" ht="14.4" x14ac:dyDescent="0.3">
      <c r="D1910" s="83"/>
      <c r="E1910" s="89">
        <v>41131.458333333336</v>
      </c>
      <c r="F1910" s="86">
        <f t="shared" si="819"/>
        <v>1233.7493055555606</v>
      </c>
      <c r="G1910" s="86">
        <v>47174</v>
      </c>
      <c r="H1910" s="86">
        <v>35588</v>
      </c>
      <c r="I1910" s="86"/>
      <c r="J1910" s="91">
        <v>35</v>
      </c>
      <c r="K1910" s="91"/>
      <c r="L1910" s="79">
        <v>1037</v>
      </c>
      <c r="M1910" s="91"/>
      <c r="N1910" s="114">
        <v>5.99</v>
      </c>
      <c r="O1910" s="83"/>
      <c r="P1910" s="83"/>
      <c r="Q1910" s="83"/>
      <c r="R1910" s="83"/>
      <c r="S1910" s="83"/>
      <c r="V1910" s="43">
        <f t="shared" si="809"/>
        <v>0.11205792662372416</v>
      </c>
      <c r="W1910" s="43">
        <f t="shared" si="810"/>
        <v>14.941402395103646</v>
      </c>
      <c r="X1910" s="43">
        <f t="shared" si="811"/>
        <v>9.4386613336578537E-2</v>
      </c>
      <c r="Y1910" s="22">
        <f>X1910+W1910+SUM($V$1874:V1910)</f>
        <v>16.430166962551979</v>
      </c>
      <c r="Z1910" s="1">
        <f t="shared" si="820"/>
        <v>5.8088811620145321E-3</v>
      </c>
      <c r="AA1910" s="22">
        <f t="shared" si="812"/>
        <v>0.14853941301976969</v>
      </c>
      <c r="AB1910" s="44">
        <f t="shared" si="813"/>
        <v>19.805713065826101</v>
      </c>
      <c r="AC1910" s="44">
        <f t="shared" si="814"/>
        <v>3.710895197477837</v>
      </c>
      <c r="AD1910" s="44">
        <f t="shared" si="815"/>
        <v>4.7968646972806823</v>
      </c>
      <c r="AE1910" s="44">
        <f t="shared" si="816"/>
        <v>3.710895197477837</v>
      </c>
      <c r="AF1910" s="44">
        <f t="shared" si="817"/>
        <v>1.0859408847076362</v>
      </c>
      <c r="AG1910" s="44">
        <f t="shared" si="818"/>
        <v>2.8615095209456258E-5</v>
      </c>
      <c r="AH1910" s="45">
        <f>AD1910+AB1910+SUM($AA$1874:AA1910)</f>
        <v>28.245751368315879</v>
      </c>
      <c r="AI1910" s="45">
        <f>AD1910+AB1910+SUM($AA$1874:AA1910)</f>
        <v>28.245751368315879</v>
      </c>
    </row>
    <row r="1911" spans="4:38" ht="14.4" x14ac:dyDescent="0.3">
      <c r="D1911" s="83"/>
      <c r="E1911" s="89">
        <v>41158.479861111111</v>
      </c>
      <c r="F1911" s="86">
        <f t="shared" si="819"/>
        <v>1260.7708333333358</v>
      </c>
      <c r="G1911" s="86">
        <v>48053</v>
      </c>
      <c r="H1911" s="86">
        <v>36398</v>
      </c>
      <c r="I1911" s="86"/>
      <c r="J1911" s="91"/>
      <c r="K1911" s="91"/>
      <c r="L1911" s="79">
        <v>1037</v>
      </c>
      <c r="M1911" s="91"/>
      <c r="N1911" s="114">
        <v>5.99</v>
      </c>
      <c r="O1911" s="83"/>
      <c r="P1911" s="83"/>
      <c r="Q1911" s="83"/>
      <c r="R1911" s="83"/>
      <c r="S1911" s="83"/>
      <c r="V1911" s="43">
        <f t="shared" si="809"/>
        <v>0.11460841894038194</v>
      </c>
      <c r="W1911" s="43">
        <f t="shared" si="810"/>
        <v>15.281475901342656</v>
      </c>
      <c r="X1911" s="43">
        <f t="shared" si="811"/>
        <v>9.6534898061840665E-2</v>
      </c>
      <c r="Y1911" s="22">
        <f>X1911+W1911+SUM($V$1874:V1911)</f>
        <v>16.886997172456635</v>
      </c>
      <c r="Z1911" s="1">
        <f t="shared" si="820"/>
        <v>5.5337754152612537E-3</v>
      </c>
      <c r="AA1911" s="22">
        <f t="shared" si="812"/>
        <v>0.15130716949673534</v>
      </c>
      <c r="AB1911" s="44">
        <f t="shared" si="813"/>
        <v>20.174755796670659</v>
      </c>
      <c r="AC1911" s="44">
        <f t="shared" si="814"/>
        <v>3.7800408471701039</v>
      </c>
      <c r="AD1911" s="44">
        <f t="shared" si="815"/>
        <v>4.8862453745374266</v>
      </c>
      <c r="AE1911" s="44">
        <f t="shared" si="816"/>
        <v>3.7800408471701035</v>
      </c>
      <c r="AF1911" s="44">
        <f t="shared" si="817"/>
        <v>1.1061753790828852</v>
      </c>
      <c r="AG1911" s="44">
        <f t="shared" si="818"/>
        <v>2.9148284438461892E-5</v>
      </c>
      <c r="AH1911" s="45">
        <f>AD1911+AB1911+SUM($AA$1874:AA1911)</f>
        <v>28.855481945913919</v>
      </c>
      <c r="AI1911" s="45">
        <f>AD1911+AB1911+SUM($AA$1874:AA1911)</f>
        <v>28.855481945913919</v>
      </c>
    </row>
    <row r="1912" spans="4:38" ht="14.4" x14ac:dyDescent="0.3">
      <c r="D1912" s="83"/>
      <c r="E1912" s="89">
        <v>41192.586805555555</v>
      </c>
      <c r="F1912" s="86">
        <f t="shared" si="819"/>
        <v>1294.8777777777796</v>
      </c>
      <c r="G1912" s="86">
        <v>4527</v>
      </c>
      <c r="H1912" s="86">
        <v>106</v>
      </c>
      <c r="I1912" s="86"/>
      <c r="J1912" s="83"/>
      <c r="K1912" s="91"/>
      <c r="L1912" s="79">
        <v>1037</v>
      </c>
      <c r="M1912" s="91"/>
      <c r="N1912" s="114">
        <v>5.99</v>
      </c>
      <c r="O1912" s="83"/>
      <c r="P1912" s="83"/>
      <c r="Q1912" s="83"/>
      <c r="R1912" s="83"/>
      <c r="S1912" s="83"/>
      <c r="V1912" s="43">
        <f t="shared" si="809"/>
        <v>3.3376813032805333E-4</v>
      </c>
      <c r="W1912" s="43">
        <f t="shared" si="810"/>
        <v>4.4503446495475621E-2</v>
      </c>
      <c r="X1912" s="43">
        <f t="shared" si="811"/>
        <v>2.8113355663924146E-4</v>
      </c>
      <c r="Y1912" s="111">
        <f>Y1911</f>
        <v>16.886997172456635</v>
      </c>
      <c r="Z1912" s="1">
        <f t="shared" si="820"/>
        <v>7.5807457331343083E-3</v>
      </c>
      <c r="AA1912" s="22">
        <f t="shared" si="812"/>
        <v>1.425441816976507E-2</v>
      </c>
      <c r="AB1912" s="44">
        <f t="shared" si="813"/>
        <v>1.9006330404246994</v>
      </c>
      <c r="AC1912" s="44">
        <f t="shared" si="814"/>
        <v>0.35611189551410027</v>
      </c>
      <c r="AD1912" s="44">
        <f t="shared" si="815"/>
        <v>0.46032574054753977</v>
      </c>
      <c r="AE1912" s="44">
        <f t="shared" si="816"/>
        <v>0.35611189551410022</v>
      </c>
      <c r="AF1912" s="44">
        <f t="shared" si="817"/>
        <v>0.10421109901792232</v>
      </c>
      <c r="AG1912" s="44">
        <f t="shared" si="818"/>
        <v>2.7460155173020828E-6</v>
      </c>
      <c r="AH1912" s="45">
        <f>AD1912+AB1912+SUM($AA$1874:AA1912)</f>
        <v>6.1696939738478358</v>
      </c>
      <c r="AI1912" s="77">
        <f>AI1911</f>
        <v>28.855481945913919</v>
      </c>
    </row>
    <row r="1913" spans="4:38" ht="14.4" x14ac:dyDescent="0.3">
      <c r="D1913" s="83"/>
      <c r="E1913" s="89">
        <v>42279.452777777777</v>
      </c>
      <c r="F1913" s="86">
        <f t="shared" si="819"/>
        <v>2381.7437500000015</v>
      </c>
      <c r="G1913" s="86">
        <v>29104</v>
      </c>
      <c r="H1913" s="86">
        <v>17198</v>
      </c>
      <c r="I1913" s="86"/>
      <c r="J1913" s="91">
        <v>17</v>
      </c>
      <c r="K1913" s="91"/>
      <c r="L1913" s="91">
        <v>1068</v>
      </c>
      <c r="M1913" s="91"/>
      <c r="N1913" s="114">
        <v>5.99</v>
      </c>
      <c r="O1913" s="83"/>
      <c r="P1913" s="83"/>
      <c r="Q1913" s="83"/>
      <c r="R1913" s="83"/>
      <c r="S1913" s="83"/>
      <c r="V1913" s="43">
        <f t="shared" si="809"/>
        <v>5.5771129693308233E-2</v>
      </c>
      <c r="W1913" s="43">
        <f t="shared" si="810"/>
        <v>7.436322586757651</v>
      </c>
      <c r="X1913" s="43">
        <f t="shared" si="811"/>
        <v>4.6976132901177463E-2</v>
      </c>
      <c r="Y1913" s="22">
        <f>X1913+W1913+SUM($V$1912:V1913)+$Y$1912</f>
        <v>24.426400789939098</v>
      </c>
      <c r="Z1913" s="1">
        <f t="shared" si="820"/>
        <v>6.8766502970168467E-3</v>
      </c>
      <c r="AA1913" s="22">
        <f t="shared" si="812"/>
        <v>9.4380913978023187E-2</v>
      </c>
      <c r="AB1913" s="44">
        <f t="shared" si="813"/>
        <v>12.584412871554521</v>
      </c>
      <c r="AC1913" s="44">
        <f t="shared" si="814"/>
        <v>2.3578771000529035</v>
      </c>
      <c r="AD1913" s="44">
        <f t="shared" si="815"/>
        <v>3.0478945968233253</v>
      </c>
      <c r="AE1913" s="44">
        <f t="shared" si="816"/>
        <v>2.357877100052904</v>
      </c>
      <c r="AF1913" s="44">
        <f t="shared" si="817"/>
        <v>0.68999931493716582</v>
      </c>
      <c r="AG1913" s="44">
        <f t="shared" si="818"/>
        <v>1.8181833255778285E-5</v>
      </c>
      <c r="AH1913" s="45">
        <f>AD1913+AB1913+SUM($AA$1874:AA1913)</f>
        <v>19.535423575231466</v>
      </c>
      <c r="AI1913" s="45">
        <f>AD1913+AB1913+SUM($AA$1912:AA1913)+$AI$1912-$AH$1912</f>
        <v>38.426730772591718</v>
      </c>
    </row>
    <row r="1914" spans="4:38" ht="14.4" x14ac:dyDescent="0.3">
      <c r="E1914" s="28">
        <v>42377.634722222225</v>
      </c>
      <c r="F1914" s="86">
        <f t="shared" si="819"/>
        <v>2479.9256944444496</v>
      </c>
      <c r="G1914" s="10">
        <v>20579</v>
      </c>
      <c r="H1914" s="10">
        <v>14525</v>
      </c>
      <c r="J1914" s="10">
        <v>18</v>
      </c>
      <c r="L1914" s="17">
        <v>1041</v>
      </c>
      <c r="N1914" s="114">
        <v>5.99</v>
      </c>
      <c r="V1914" s="43">
        <f t="shared" si="809"/>
        <v>4.5912095475233235E-2</v>
      </c>
      <c r="W1914" s="43">
        <f t="shared" si="810"/>
        <v>6.1217542923254804</v>
      </c>
      <c r="X1914" s="43">
        <f t="shared" si="811"/>
        <v>3.867184887013124E-2</v>
      </c>
      <c r="Y1914" s="22">
        <f>X1914+W1914+SUM($V$1912:V1914)+$Y$1912</f>
        <v>23.149440306951117</v>
      </c>
      <c r="Z1914" s="1">
        <f t="shared" si="820"/>
        <v>5.9139535628651187E-3</v>
      </c>
      <c r="AA1914" s="22">
        <f t="shared" si="812"/>
        <v>6.5048193651278813E-2</v>
      </c>
      <c r="AB1914" s="44">
        <f t="shared" si="813"/>
        <v>8.6732930521009344</v>
      </c>
      <c r="AC1914" s="44">
        <f t="shared" si="814"/>
        <v>1.625070575666081</v>
      </c>
      <c r="AD1914" s="44">
        <f t="shared" si="815"/>
        <v>2.1006369784574805</v>
      </c>
      <c r="AE1914" s="44">
        <f t="shared" ref="AE1914" si="821">AD1914/(1+($A$28/(10^-N1914))+(($A$28*$A$29)/(10^-N1914)^2))*1</f>
        <v>1.625070575666081</v>
      </c>
      <c r="AF1914" s="44">
        <f t="shared" ref="AF1914" si="822">AD1914/(1+($A$28/(10^-N1914))+(($A$28*$A$29)/(10^-N1914)^2))*($A$28/(10^-N1914))</f>
        <v>0.47555387170475633</v>
      </c>
      <c r="AG1914" s="44">
        <f t="shared" ref="AG1914" si="823">AD1914/(1+($A$28/(10^-N1914))+(($A$28*$A$29)/(10^-N1914)^2))*(($A$28*$A$29)/(10^-N1914)^2)</f>
        <v>1.2531086643561435E-5</v>
      </c>
      <c r="AH1914" s="45">
        <f>AD1914+AB1914+SUM($AA$1874:AA1914)</f>
        <v>14.742094331063313</v>
      </c>
      <c r="AI1914" s="45">
        <f>AD1914+AB1914+SUM($AA$1912:AA1914)+$AI$1912-$AH$1912</f>
        <v>33.633401528423569</v>
      </c>
    </row>
    <row r="1915" spans="4:38" ht="14.4" x14ac:dyDescent="0.3">
      <c r="E1915" s="28">
        <v>42480.576388888891</v>
      </c>
      <c r="F1915" s="86">
        <f t="shared" si="819"/>
        <v>2582.8673611111153</v>
      </c>
      <c r="G1915" s="10">
        <v>29486</v>
      </c>
      <c r="H1915" s="10">
        <v>20296</v>
      </c>
      <c r="J1915" s="10">
        <v>30</v>
      </c>
      <c r="L1915" s="17">
        <v>1103</v>
      </c>
      <c r="N1915" s="114">
        <v>5.99</v>
      </c>
      <c r="V1915" s="43">
        <f t="shared" si="809"/>
        <v>6.7974529615285398E-2</v>
      </c>
      <c r="W1915" s="43">
        <f t="shared" si="810"/>
        <v>9.0634802035043656</v>
      </c>
      <c r="X1915" s="43">
        <f t="shared" si="811"/>
        <v>5.725508080367623E-2</v>
      </c>
      <c r="Y1915" s="22">
        <f>X1915+W1915+SUM($V$1912:V1915)+$Y$1912</f>
        <v>26.177723979678831</v>
      </c>
      <c r="Z1915" s="1">
        <f t="shared" si="820"/>
        <v>6.5317371377504388E-3</v>
      </c>
      <c r="AA1915" s="22">
        <f t="shared" si="812"/>
        <v>9.8753300169309471E-2</v>
      </c>
      <c r="AB1915" s="44">
        <f t="shared" si="813"/>
        <v>13.167411178583452</v>
      </c>
      <c r="AC1915" s="44">
        <f t="shared" si="814"/>
        <v>2.4671105121749997</v>
      </c>
      <c r="AD1915" s="44">
        <f t="shared" si="815"/>
        <v>3.1890944611385779</v>
      </c>
      <c r="AE1915" s="44">
        <f t="shared" ref="AE1915:AE1916" si="824">AD1915/(1+($A$28/(10^-N1915))+(($A$28*$A$29)/(10^-N1915)^2))*1</f>
        <v>2.4671105121749997</v>
      </c>
      <c r="AF1915" s="44">
        <f t="shared" ref="AF1915:AF1916" si="825">AD1915/(1+($A$28/(10^-N1915))+(($A$28*$A$29)/(10^-N1915)^2))*($A$28/(10^-N1915))</f>
        <v>0.72196492482022712</v>
      </c>
      <c r="AG1915" s="44">
        <f t="shared" ref="AG1915:AG1916" si="826">AD1915/(1+($A$28/(10^-N1915))+(($A$28*$A$29)/(10^-N1915)^2))*(($A$28*$A$29)/(10^-N1915)^2)</f>
        <v>1.9024143351210781E-5</v>
      </c>
      <c r="AH1915" s="45">
        <f>AD1915+AB1915+SUM($AA$1874:AA1915)</f>
        <v>20.423423240396239</v>
      </c>
      <c r="AI1915" s="45">
        <f>AD1915+AB1915+SUM($AA$1912:AA1915)+$AI$1912-$AH$1912</f>
        <v>39.314730437756488</v>
      </c>
    </row>
    <row r="1916" spans="4:38" ht="14.4" x14ac:dyDescent="0.3">
      <c r="E1916" s="28">
        <v>42612.57708333333</v>
      </c>
      <c r="F1916" s="86">
        <f t="shared" si="819"/>
        <v>2714.8680555555547</v>
      </c>
      <c r="G1916" s="10">
        <v>31074</v>
      </c>
      <c r="H1916" s="10">
        <v>21456</v>
      </c>
      <c r="J1916" s="10">
        <v>27</v>
      </c>
      <c r="L1916" s="17">
        <v>1085</v>
      </c>
      <c r="N1916" s="114">
        <v>5.99</v>
      </c>
      <c r="V1916" s="43">
        <f t="shared" si="809"/>
        <v>7.0686868594874566E-2</v>
      </c>
      <c r="W1916" s="43">
        <f t="shared" si="810"/>
        <v>9.425133763828109</v>
      </c>
      <c r="X1916" s="43">
        <f t="shared" si="811"/>
        <v>5.9539689293389375E-2</v>
      </c>
      <c r="Y1916" s="22">
        <f>X1916+W1916+SUM($V$1912:V1916)+$Y$1912</f>
        <v>26.612349017087162</v>
      </c>
      <c r="Z1916" s="1">
        <f t="shared" si="820"/>
        <v>8.7511483757045528E-3</v>
      </c>
      <c r="AA1916" s="22">
        <f t="shared" si="812"/>
        <v>0.10237340392976939</v>
      </c>
      <c r="AB1916" s="44">
        <f t="shared" si="813"/>
        <v>13.650102841964701</v>
      </c>
      <c r="AC1916" s="44">
        <f t="shared" si="814"/>
        <v>2.5575499813095264</v>
      </c>
      <c r="AD1916" s="44">
        <f t="shared" si="815"/>
        <v>3.3060004564970762</v>
      </c>
      <c r="AE1916" s="44">
        <f t="shared" si="824"/>
        <v>2.5575499813095268</v>
      </c>
      <c r="AF1916" s="44">
        <f t="shared" si="825"/>
        <v>0.74843075365613398</v>
      </c>
      <c r="AG1916" s="44">
        <f t="shared" si="826"/>
        <v>1.9721531415884797E-5</v>
      </c>
      <c r="AH1916" s="45">
        <f>AD1916+AB1916+SUM($AA$1874:AA1916)</f>
        <v>21.125394303065754</v>
      </c>
      <c r="AI1916" s="45">
        <f>AD1916+AB1916+SUM($AA$1912:AA1916)+$AI$1912-$AH$1912</f>
        <v>40.016701500426002</v>
      </c>
    </row>
    <row r="1917" spans="4:38" x14ac:dyDescent="0.25">
      <c r="E1917" s="28">
        <v>42762.417361111111</v>
      </c>
      <c r="F1917" s="86">
        <f t="shared" si="819"/>
        <v>2864.7083333333358</v>
      </c>
      <c r="G1917" s="10">
        <v>33348</v>
      </c>
      <c r="H1917" s="10">
        <v>23307</v>
      </c>
      <c r="J1917" s="10">
        <v>11</v>
      </c>
      <c r="L1917" s="17">
        <v>1052</v>
      </c>
      <c r="V1917" s="17">
        <f t="shared" si="809"/>
        <v>7.444959855043437E-2</v>
      </c>
      <c r="W1917" s="17">
        <f t="shared" si="810"/>
        <v>9.9268426929867815</v>
      </c>
      <c r="X1917" s="17">
        <f t="shared" si="811"/>
        <v>6.2709044180687415E-2</v>
      </c>
      <c r="AA1917" s="17">
        <f t="shared" si="812"/>
        <v>0.10652358572359742</v>
      </c>
      <c r="AB1917" s="17">
        <f t="shared" si="813"/>
        <v>14.203473210868975</v>
      </c>
      <c r="AC1917" s="17">
        <f t="shared" si="814"/>
        <v>2.6612321581424632</v>
      </c>
    </row>
    <row r="1918" spans="4:38" x14ac:dyDescent="0.25">
      <c r="D1918" s="19" t="s">
        <v>164</v>
      </c>
      <c r="E1918" s="28">
        <v>42828.477083333331</v>
      </c>
      <c r="F1918" s="86">
        <f t="shared" si="819"/>
        <v>2930.7680555555562</v>
      </c>
      <c r="G1918" s="10">
        <v>27364</v>
      </c>
      <c r="H1918" s="10">
        <v>20912</v>
      </c>
      <c r="J1918" s="10">
        <v>29</v>
      </c>
      <c r="K1918" s="17">
        <v>5</v>
      </c>
      <c r="L1918" s="17">
        <v>1095</v>
      </c>
      <c r="V1918" s="17">
        <f t="shared" si="809"/>
        <v>6.9529632465340649E-2</v>
      </c>
      <c r="W1918" s="17">
        <f t="shared" si="810"/>
        <v>9.2708320450788548</v>
      </c>
      <c r="X1918" s="17">
        <f t="shared" si="811"/>
        <v>5.8564947011531816E-2</v>
      </c>
      <c r="AA1918" s="17">
        <f t="shared" si="812"/>
        <v>9.0981678595140655E-2</v>
      </c>
      <c r="AB1918" s="17">
        <f t="shared" si="813"/>
        <v>12.131171006194423</v>
      </c>
      <c r="AC1918" s="17">
        <f t="shared" si="814"/>
        <v>2.2729554890071091</v>
      </c>
    </row>
    <row r="1919" spans="4:38" x14ac:dyDescent="0.25">
      <c r="D1919" s="19"/>
      <c r="E1919" s="28">
        <v>42828.632638888892</v>
      </c>
      <c r="F1919" s="86">
        <f t="shared" si="819"/>
        <v>2930.9236111111168</v>
      </c>
      <c r="G1919" s="10">
        <v>3457</v>
      </c>
      <c r="H1919" s="10">
        <v>78.290000000000006</v>
      </c>
      <c r="J1919" s="10">
        <v>58</v>
      </c>
      <c r="L1919" s="17">
        <v>1048</v>
      </c>
      <c r="V1919" s="17">
        <f t="shared" si="809"/>
        <v>2.4913102796260709E-4</v>
      </c>
      <c r="W1919" s="17">
        <f t="shared" si="810"/>
        <v>3.3218238549017155E-2</v>
      </c>
      <c r="X1919" s="17">
        <f t="shared" si="811"/>
        <v>2.0984355783602873E-4</v>
      </c>
      <c r="AA1919" s="17">
        <f t="shared" si="812"/>
        <v>1.1000714825223305E-2</v>
      </c>
      <c r="AB1919" s="17">
        <f t="shared" si="813"/>
        <v>1.4667958955671518</v>
      </c>
      <c r="AC1919" s="17">
        <f t="shared" si="814"/>
        <v>0.27482604773933761</v>
      </c>
    </row>
    <row r="1920" spans="4:38" x14ac:dyDescent="0.25">
      <c r="E1920" s="28">
        <v>42969.548611111109</v>
      </c>
      <c r="F1920" s="86">
        <f t="shared" si="819"/>
        <v>3071.8395833333343</v>
      </c>
      <c r="G1920" s="10">
        <v>12044</v>
      </c>
      <c r="H1920" s="10">
        <v>1807</v>
      </c>
      <c r="J1920" s="10">
        <v>30</v>
      </c>
      <c r="L1920" s="17">
        <v>1060</v>
      </c>
      <c r="V1920" s="17">
        <f t="shared" si="809"/>
        <v>5.8159981822834359E-3</v>
      </c>
      <c r="W1920" s="17">
        <f t="shared" si="810"/>
        <v>0.77548435696552021</v>
      </c>
      <c r="X1920" s="17">
        <f t="shared" si="811"/>
        <v>4.8988267776963294E-3</v>
      </c>
      <c r="AA1920" s="17">
        <f t="shared" si="812"/>
        <v>3.8764738299624631E-2</v>
      </c>
      <c r="AB1920" s="17">
        <f t="shared" si="813"/>
        <v>5.1687512978930403</v>
      </c>
      <c r="AC1920" s="17">
        <f t="shared" si="814"/>
        <v>0.96844250467326409</v>
      </c>
    </row>
    <row r="1921" spans="4:35" x14ac:dyDescent="0.25">
      <c r="E1921" s="28">
        <v>43055.619444444441</v>
      </c>
      <c r="F1921" s="86">
        <f t="shared" si="819"/>
        <v>3157.9104166666657</v>
      </c>
      <c r="G1921" s="10">
        <v>12979</v>
      </c>
      <c r="H1921" s="10">
        <v>2875</v>
      </c>
      <c r="J1921" s="10">
        <v>41</v>
      </c>
      <c r="L1921" s="17">
        <v>1036</v>
      </c>
      <c r="V1921" s="17">
        <f t="shared" si="809"/>
        <v>9.0439436708039042E-3</v>
      </c>
      <c r="W1921" s="17">
        <f t="shared" si="810"/>
        <v>1.2058870416001721</v>
      </c>
      <c r="X1921" s="17">
        <f t="shared" si="811"/>
        <v>7.6177316501699448E-3</v>
      </c>
      <c r="AA1921" s="17">
        <f t="shared" si="812"/>
        <v>4.0828293879430919E-2</v>
      </c>
      <c r="AB1921" s="17">
        <f t="shared" si="813"/>
        <v>5.4438984044969159</v>
      </c>
      <c r="AC1921" s="17">
        <f t="shared" si="814"/>
        <v>1.0199954113069569</v>
      </c>
    </row>
    <row r="1922" spans="4:35" x14ac:dyDescent="0.25">
      <c r="E1922" s="28">
        <v>43123.492361111108</v>
      </c>
      <c r="G1922" s="10">
        <v>13401.05</v>
      </c>
      <c r="H1922" s="10">
        <v>3740.86</v>
      </c>
      <c r="J1922" s="10">
        <v>101</v>
      </c>
      <c r="L1922" s="17">
        <v>1023</v>
      </c>
      <c r="V1922" s="17">
        <f t="shared" si="809"/>
        <v>1.1620032245805557E-2</v>
      </c>
      <c r="W1922" s="17">
        <f t="shared" si="810"/>
        <v>1.5493734612068322</v>
      </c>
      <c r="X1922" s="17">
        <f t="shared" si="811"/>
        <v>9.7875761544852797E-3</v>
      </c>
      <c r="AA1922" s="17">
        <f t="shared" si="812"/>
        <v>4.1626960946855147E-2</v>
      </c>
      <c r="AB1922" s="17">
        <f t="shared" si="813"/>
        <v>5.5503898093769388</v>
      </c>
      <c r="AC1922" s="17">
        <f t="shared" si="814"/>
        <v>1.0399481613861152</v>
      </c>
    </row>
    <row r="1923" spans="4:35" x14ac:dyDescent="0.25">
      <c r="E1923" s="28"/>
    </row>
    <row r="1925" spans="4:35" ht="14.4" thickBot="1" x14ac:dyDescent="0.3">
      <c r="D1925" s="87" t="s">
        <v>99</v>
      </c>
      <c r="E1925" s="89">
        <f>E1926-1</f>
        <v>39897.711111111108</v>
      </c>
      <c r="F1925" s="86"/>
      <c r="G1925" s="86"/>
      <c r="H1925" s="86"/>
      <c r="I1925" s="86"/>
      <c r="J1925" s="86"/>
      <c r="K1925" s="86"/>
      <c r="L1925" s="86"/>
      <c r="M1925" s="86"/>
      <c r="N1925" s="86"/>
      <c r="O1925" s="90"/>
      <c r="P1925" s="90"/>
      <c r="Q1925" s="90"/>
      <c r="R1925" s="87"/>
      <c r="S1925" s="87"/>
      <c r="T1925" s="82"/>
    </row>
    <row r="1926" spans="4:35" ht="15" thickBot="1" x14ac:dyDescent="0.35">
      <c r="D1926" s="87"/>
      <c r="E1926" s="89">
        <v>39898.711111111108</v>
      </c>
      <c r="F1926" s="86">
        <f>E1926-E$1925</f>
        <v>1</v>
      </c>
      <c r="G1926" s="86">
        <v>1276</v>
      </c>
      <c r="H1926" s="86">
        <v>3.05</v>
      </c>
      <c r="I1926" s="86"/>
      <c r="J1926" s="86">
        <v>1356</v>
      </c>
      <c r="K1926" s="86"/>
      <c r="L1926" s="79">
        <v>1037</v>
      </c>
      <c r="M1926" s="86"/>
      <c r="N1926" s="114">
        <v>5.99</v>
      </c>
      <c r="O1926" s="95">
        <v>96.86</v>
      </c>
      <c r="P1926" s="94">
        <v>20.63</v>
      </c>
      <c r="Q1926" s="93">
        <f>P1926-(P1926/100*R1926)</f>
        <v>9.5104299999999995</v>
      </c>
      <c r="R1926" s="88">
        <v>53.9</v>
      </c>
      <c r="S1926" s="85">
        <f>R1926*P1926/100</f>
        <v>11.11957</v>
      </c>
      <c r="T1926" s="40">
        <f>Q1926/$A$18+S1926</f>
        <v>15.082249166666667</v>
      </c>
      <c r="U1926" s="40">
        <f>$A$16-T1926</f>
        <v>101.91775083333333</v>
      </c>
      <c r="V1926" s="43">
        <f t="shared" ref="V1926:V1974" si="827">($A$15*L1926/1000/$A$13*H1926)/$Q$1926</f>
        <v>1.0823371597457486E-5</v>
      </c>
      <c r="W1926" s="43">
        <f t="shared" ref="W1926:W1974" si="828">($U$1926*L1926/1000/$A$13*H1926)/$Q$1926</f>
        <v>1.4707915861949985E-3</v>
      </c>
      <c r="X1926" s="43">
        <f t="shared" ref="X1926:X1974" si="829">($A$46*$S$1926*H1926*L1926/1000000)/$Q$1926</f>
        <v>8.0892202617894966E-6</v>
      </c>
      <c r="Y1926" s="22">
        <f>X1926+W1926+SUM($V$1926:V1926)</f>
        <v>1.4897041780542455E-3</v>
      </c>
      <c r="Z1926" s="22"/>
      <c r="AA1926" s="22">
        <f t="shared" ref="AA1926:AA1974" si="830">($A$15*L1926/1000/$A$13*G1926)/$Q$1926</f>
        <v>4.5280728388051644E-3</v>
      </c>
      <c r="AB1926" s="44">
        <f t="shared" ref="AB1926:AB1974" si="831">($U$1926*L1926/1000/$A$13*G1926)/$Q$1926</f>
        <v>0.61532133245403875</v>
      </c>
      <c r="AC1926" s="44">
        <f t="shared" ref="AC1926:AC1974" si="832">($A$14*$S$1926/1000*G1926/1000000*L1926/1000*1000000)/$Q$1926</f>
        <v>0.10037525484338239</v>
      </c>
      <c r="AD1926" s="44">
        <f t="shared" ref="AD1926:AD1968" si="833">($A$14*((L1926/1000)*G1926/10^6)*(1+($A$28/(10^-N1926))+(($A$28*$A$29)/(10^-N1926)^2))*1000000)*$S$1926/1000/$Q$1926</f>
        <v>0.12974942455017915</v>
      </c>
      <c r="AE1926" s="44">
        <f t="shared" ref="AE1926:AE1965" si="834">AD1926/(1+($A$28/(10^-N1926))+(($A$28*$A$29)/(10^-N1926)^2))*1</f>
        <v>0.10037525484338239</v>
      </c>
      <c r="AF1926" s="44">
        <f t="shared" ref="AF1926:AF1965" si="835">AD1926/(1+($A$28/(10^-N1926))+(($A$28*$A$29)/(10^-N1926)^2))*($A$28/(10^-N1926))</f>
        <v>2.9373395702864798E-2</v>
      </c>
      <c r="AG1926" s="44">
        <f t="shared" ref="AG1926:AG1965" si="836">AD1926/(1+($A$28/(10^-N1926))+(($A$28*$A$29)/(10^-N1926)^2))*(($A$28*$A$29)/(10^-N1926)^2)</f>
        <v>7.7400393198088331E-7</v>
      </c>
      <c r="AH1926" s="45">
        <f>AD1926+AB1926+SUM($AA$1926:AA1926)</f>
        <v>0.74959882984302306</v>
      </c>
      <c r="AI1926" s="45">
        <f>AD1926+AB1926+SUM($AA$1926:AA1926)</f>
        <v>0.74959882984302306</v>
      </c>
    </row>
    <row r="1927" spans="4:35" ht="14.4" x14ac:dyDescent="0.3">
      <c r="D1927" s="87"/>
      <c r="E1927" s="89">
        <v>39904.665277777778</v>
      </c>
      <c r="F1927" s="86">
        <f t="shared" ref="F1927:F1973" si="837">E1927-E$1925</f>
        <v>6.9541666666700621</v>
      </c>
      <c r="G1927" s="86">
        <v>5481</v>
      </c>
      <c r="H1927" s="86">
        <v>9.1300000000000008</v>
      </c>
      <c r="I1927" s="86"/>
      <c r="J1927" s="86">
        <v>1426</v>
      </c>
      <c r="K1927" s="86"/>
      <c r="L1927" s="79">
        <v>1037</v>
      </c>
      <c r="M1927" s="86"/>
      <c r="N1927" s="114">
        <v>5.99</v>
      </c>
      <c r="O1927" s="90"/>
      <c r="P1927" s="90"/>
      <c r="Q1927" s="90"/>
      <c r="R1927" s="88"/>
      <c r="S1927" s="87"/>
      <c r="T1927" s="82"/>
      <c r="V1927" s="43">
        <f t="shared" si="827"/>
        <v>3.2399141863864541E-5</v>
      </c>
      <c r="W1927" s="43">
        <f t="shared" si="828"/>
        <v>4.4027302235935531E-3</v>
      </c>
      <c r="X1927" s="43">
        <f t="shared" si="829"/>
        <v>2.4214616718078063E-5</v>
      </c>
      <c r="Y1927" s="22">
        <f>X1927+W1927+SUM($V$1926:V1927)</f>
        <v>4.4701673537729534E-3</v>
      </c>
      <c r="Z1927" s="22"/>
      <c r="AA1927" s="22">
        <f t="shared" si="830"/>
        <v>1.945013105759491E-2</v>
      </c>
      <c r="AB1927" s="44">
        <f t="shared" si="831"/>
        <v>2.6430848144048484</v>
      </c>
      <c r="AC1927" s="44">
        <f t="shared" si="832"/>
        <v>0.43115734466816519</v>
      </c>
      <c r="AD1927" s="44">
        <f t="shared" si="833"/>
        <v>0.5573327554541786</v>
      </c>
      <c r="AE1927" s="44">
        <f t="shared" si="834"/>
        <v>0.43115734466816524</v>
      </c>
      <c r="AF1927" s="44">
        <f t="shared" si="835"/>
        <v>0.1261720860873056</v>
      </c>
      <c r="AG1927" s="44">
        <f t="shared" si="836"/>
        <v>3.3246987078269762E-6</v>
      </c>
      <c r="AH1927" s="45">
        <f>AD1927+AB1927+SUM($AA$1926:AA1927)</f>
        <v>3.2243957737554272</v>
      </c>
      <c r="AI1927" s="45">
        <f>AD1927+AB1927+SUM($AA$1926:AA1927)</f>
        <v>3.2243957737554272</v>
      </c>
    </row>
    <row r="1928" spans="4:35" ht="14.4" x14ac:dyDescent="0.3">
      <c r="D1928" s="87"/>
      <c r="E1928" s="89">
        <v>39910.657638888886</v>
      </c>
      <c r="F1928" s="86">
        <f t="shared" si="837"/>
        <v>12.946527777778101</v>
      </c>
      <c r="G1928" s="86">
        <v>8702</v>
      </c>
      <c r="H1928" s="86">
        <v>12.72</v>
      </c>
      <c r="I1928" s="86"/>
      <c r="J1928" s="87">
        <v>1488</v>
      </c>
      <c r="K1928" s="87"/>
      <c r="L1928" s="79">
        <v>1037</v>
      </c>
      <c r="M1928" s="87"/>
      <c r="N1928" s="114">
        <v>5.99</v>
      </c>
      <c r="O1928" s="90"/>
      <c r="P1928" s="90"/>
      <c r="Q1928" s="90"/>
      <c r="R1928" s="87"/>
      <c r="S1928" s="87"/>
      <c r="T1928" s="82"/>
      <c r="V1928" s="43">
        <f t="shared" si="827"/>
        <v>4.5138782531035813E-5</v>
      </c>
      <c r="W1928" s="43">
        <f t="shared" si="828"/>
        <v>6.1339242545575025E-3</v>
      </c>
      <c r="X1928" s="43">
        <f t="shared" si="829"/>
        <v>3.373602679670898E-5</v>
      </c>
      <c r="Y1928" s="22">
        <f>X1928+W1928+SUM($V$1926:V1928)</f>
        <v>6.2560215773465695E-3</v>
      </c>
      <c r="Z1928" s="22"/>
      <c r="AA1928" s="22">
        <f t="shared" si="830"/>
        <v>3.0880321193795093E-2</v>
      </c>
      <c r="AB1928" s="44">
        <f t="shared" si="831"/>
        <v>4.1963371747766809</v>
      </c>
      <c r="AC1928" s="44">
        <f t="shared" si="832"/>
        <v>0.68453406555416418</v>
      </c>
      <c r="AD1928" s="44">
        <f t="shared" si="833"/>
        <v>0.88485853639158241</v>
      </c>
      <c r="AE1928" s="44">
        <f t="shared" si="834"/>
        <v>0.68453406555416429</v>
      </c>
      <c r="AF1928" s="44">
        <f t="shared" si="835"/>
        <v>0.20031919232470963</v>
      </c>
      <c r="AG1928" s="44">
        <f t="shared" si="836"/>
        <v>5.2785127085404759E-6</v>
      </c>
      <c r="AH1928" s="45">
        <f>AD1928+AB1928+SUM($AA$1926:AA1928)</f>
        <v>5.1360542362584578</v>
      </c>
      <c r="AI1928" s="45">
        <f>AD1928+AB1928+SUM($AA$1926:AA1928)</f>
        <v>5.1360542362584578</v>
      </c>
    </row>
    <row r="1929" spans="4:35" ht="14.4" x14ac:dyDescent="0.3">
      <c r="D1929" s="87"/>
      <c r="E1929" s="89">
        <v>39914.78125</v>
      </c>
      <c r="F1929" s="86">
        <f t="shared" si="837"/>
        <v>17.070138888891961</v>
      </c>
      <c r="G1929" s="86">
        <v>9746</v>
      </c>
      <c r="H1929" s="86">
        <v>14.24</v>
      </c>
      <c r="I1929" s="86"/>
      <c r="J1929" s="86">
        <v>1709</v>
      </c>
      <c r="K1929" s="86"/>
      <c r="L1929" s="79">
        <v>1037</v>
      </c>
      <c r="M1929" s="86"/>
      <c r="N1929" s="114">
        <v>5.99</v>
      </c>
      <c r="O1929" s="90"/>
      <c r="P1929" s="90"/>
      <c r="Q1929" s="90"/>
      <c r="R1929" s="87"/>
      <c r="S1929" s="87"/>
      <c r="T1929" s="82"/>
      <c r="V1929" s="43">
        <f t="shared" si="827"/>
        <v>5.0532725097637576E-5</v>
      </c>
      <c r="W1929" s="43">
        <f t="shared" si="828"/>
        <v>6.8669089139071406E-3</v>
      </c>
      <c r="X1929" s="43">
        <f t="shared" si="829"/>
        <v>3.776737591078112E-5</v>
      </c>
      <c r="Y1929" s="22">
        <f>X1929+W1929+SUM($V$1926:V1929)</f>
        <v>7.0435703109079173E-3</v>
      </c>
      <c r="Z1929" s="1">
        <f t="shared" ref="Z1929:Z1968" si="838">LINEST(Y1926:Y1929,E1926:E1929,TRUE,TRUE)</f>
        <v>3.4465368206381531E-4</v>
      </c>
      <c r="AA1929" s="22">
        <f t="shared" si="830"/>
        <v>3.4585108061908412E-2</v>
      </c>
      <c r="AB1929" s="44">
        <f t="shared" si="831"/>
        <v>4.6997819013299855</v>
      </c>
      <c r="AC1929" s="44">
        <f t="shared" si="832"/>
        <v>0.76665927406238599</v>
      </c>
      <c r="AD1929" s="44">
        <f t="shared" si="833"/>
        <v>0.99101715647809208</v>
      </c>
      <c r="AE1929" s="44">
        <f t="shared" si="834"/>
        <v>0.76665927406238588</v>
      </c>
      <c r="AF1929" s="44">
        <f t="shared" si="835"/>
        <v>0.22435197062705345</v>
      </c>
      <c r="AG1929" s="44">
        <f t="shared" si="836"/>
        <v>5.9117886528884687E-6</v>
      </c>
      <c r="AH1929" s="45">
        <f>AD1929+AB1929+SUM($AA$1926:AA1929)</f>
        <v>5.780242690960181</v>
      </c>
      <c r="AI1929" s="45">
        <f>AD1929+AB1929+SUM($AA$1926:AA1929)</f>
        <v>5.780242690960181</v>
      </c>
    </row>
    <row r="1930" spans="4:35" ht="14.4" x14ac:dyDescent="0.3">
      <c r="D1930" s="92"/>
      <c r="E1930" s="89">
        <v>39921.823611111111</v>
      </c>
      <c r="F1930" s="86">
        <f t="shared" si="837"/>
        <v>24.11250000000291</v>
      </c>
      <c r="G1930" s="86">
        <v>10917</v>
      </c>
      <c r="H1930" s="86">
        <v>16.440000000000001</v>
      </c>
      <c r="I1930" s="86"/>
      <c r="J1930" s="86">
        <v>1908</v>
      </c>
      <c r="K1930" s="86"/>
      <c r="L1930" s="79">
        <v>1037</v>
      </c>
      <c r="M1930" s="86"/>
      <c r="N1930" s="114">
        <v>5.99</v>
      </c>
      <c r="O1930" s="90"/>
      <c r="P1930" s="90"/>
      <c r="Q1930" s="90"/>
      <c r="R1930" s="87"/>
      <c r="S1930" s="87"/>
      <c r="T1930" s="82"/>
      <c r="V1930" s="43">
        <f t="shared" si="827"/>
        <v>5.8339747233508561E-5</v>
      </c>
      <c r="W1930" s="43">
        <f t="shared" si="828"/>
        <v>7.9278077629658279E-3</v>
      </c>
      <c r="X1930" s="43">
        <f t="shared" si="829"/>
        <v>4.3602223312727644E-5</v>
      </c>
      <c r="Y1930" s="22">
        <f>X1930+W1930+SUM($V$1926:V1930)</f>
        <v>8.1686437546020594E-3</v>
      </c>
      <c r="Z1930" s="1">
        <f t="shared" si="838"/>
        <v>2.1271801780587749E-4</v>
      </c>
      <c r="AA1930" s="22">
        <f t="shared" si="830"/>
        <v>3.8740573026047012E-2</v>
      </c>
      <c r="AB1930" s="44">
        <f t="shared" si="831"/>
        <v>5.2644694250789508</v>
      </c>
      <c r="AC1930" s="44">
        <f t="shared" si="832"/>
        <v>0.85877480965925179</v>
      </c>
      <c r="AD1930" s="44">
        <f t="shared" si="833"/>
        <v>1.1100897083184211</v>
      </c>
      <c r="AE1930" s="44">
        <f t="shared" si="834"/>
        <v>0.85877480965925168</v>
      </c>
      <c r="AF1930" s="44">
        <f t="shared" si="835"/>
        <v>0.25130827655813076</v>
      </c>
      <c r="AG1930" s="44">
        <f t="shared" si="836"/>
        <v>6.6221010387423984E-6</v>
      </c>
      <c r="AH1930" s="45">
        <f>AD1930+AB1930+SUM($AA$1926:AA1930)</f>
        <v>6.5027433395755221</v>
      </c>
      <c r="AI1930" s="45">
        <f>AD1930+AB1930+SUM($AA$1926:AA1930)</f>
        <v>6.5027433395755221</v>
      </c>
    </row>
    <row r="1931" spans="4:35" ht="14.4" x14ac:dyDescent="0.3">
      <c r="D1931" s="87"/>
      <c r="E1931" s="89">
        <v>39945.427083333336</v>
      </c>
      <c r="F1931" s="86">
        <f t="shared" si="837"/>
        <v>47.71597222222772</v>
      </c>
      <c r="G1931" s="86">
        <v>18137</v>
      </c>
      <c r="H1931" s="86">
        <v>35.57</v>
      </c>
      <c r="I1931" s="86"/>
      <c r="J1931" s="86">
        <v>353</v>
      </c>
      <c r="K1931" s="86"/>
      <c r="L1931" s="79">
        <v>1037</v>
      </c>
      <c r="M1931" s="86"/>
      <c r="N1931" s="114">
        <v>5.99</v>
      </c>
      <c r="O1931" s="90"/>
      <c r="P1931" s="90"/>
      <c r="Q1931" s="90"/>
      <c r="R1931" s="87"/>
      <c r="S1931" s="87"/>
      <c r="T1931" s="82"/>
      <c r="V1931" s="43">
        <f t="shared" si="827"/>
        <v>1.2622535335133205E-4</v>
      </c>
      <c r="W1931" s="43">
        <f t="shared" si="828"/>
        <v>1.7152805482280688E-2</v>
      </c>
      <c r="X1931" s="43">
        <f t="shared" si="829"/>
        <v>9.433887367601717E-5</v>
      </c>
      <c r="Y1931" s="22">
        <f>X1931+W1931+SUM($V$1926:V1931)</f>
        <v>1.7570603477631539E-2</v>
      </c>
      <c r="Z1931" s="1">
        <f t="shared" si="838"/>
        <v>3.3504676377174738E-4</v>
      </c>
      <c r="AA1931" s="22">
        <f t="shared" si="830"/>
        <v>6.4361800217405382E-2</v>
      </c>
      <c r="AB1931" s="44">
        <f t="shared" si="831"/>
        <v>8.7461465569897339</v>
      </c>
      <c r="AC1931" s="44">
        <f t="shared" si="832"/>
        <v>1.4267288378482963</v>
      </c>
      <c r="AD1931" s="44">
        <f t="shared" si="833"/>
        <v>1.844251812748118</v>
      </c>
      <c r="AE1931" s="44">
        <f t="shared" si="834"/>
        <v>1.4267288378482961</v>
      </c>
      <c r="AF1931" s="44">
        <f t="shared" si="835"/>
        <v>0.41751197324675443</v>
      </c>
      <c r="AG1931" s="44">
        <f t="shared" si="836"/>
        <v>1.1001653067662442E-5</v>
      </c>
      <c r="AH1931" s="45">
        <f>AD1931+AB1931+SUM($AA$1926:AA1931)</f>
        <v>10.782944376133408</v>
      </c>
      <c r="AI1931" s="45">
        <f>AD1931+AB1931+SUM($AA$1926:AA1931)</f>
        <v>10.782944376133408</v>
      </c>
    </row>
    <row r="1932" spans="4:35" ht="14.4" x14ac:dyDescent="0.3">
      <c r="D1932" s="87"/>
      <c r="E1932" s="89">
        <v>39960.52847222222</v>
      </c>
      <c r="F1932" s="86">
        <f t="shared" si="837"/>
        <v>62.817361111112405</v>
      </c>
      <c r="G1932" s="86">
        <v>19371.599999999999</v>
      </c>
      <c r="H1932" s="86">
        <v>55.13</v>
      </c>
      <c r="I1932" s="86"/>
      <c r="J1932" s="86">
        <v>708</v>
      </c>
      <c r="K1932" s="86"/>
      <c r="L1932" s="79">
        <v>1037</v>
      </c>
      <c r="M1932" s="86"/>
      <c r="N1932" s="114">
        <v>5.99</v>
      </c>
      <c r="O1932" s="90"/>
      <c r="P1932" s="90"/>
      <c r="Q1932" s="90"/>
      <c r="R1932" s="87"/>
      <c r="S1932" s="87"/>
      <c r="T1932" s="82"/>
      <c r="V1932" s="43">
        <f t="shared" si="827"/>
        <v>1.9563687743207582E-4</v>
      </c>
      <c r="W1932" s="43">
        <f t="shared" si="828"/>
        <v>2.6585160703911564E-2</v>
      </c>
      <c r="X1932" s="43">
        <f t="shared" si="829"/>
        <v>1.4621597148605081E-4</v>
      </c>
      <c r="Y1932" s="22">
        <f>X1932+W1932+SUM($V$1926:V1932)</f>
        <v>2.7250472674504526E-2</v>
      </c>
      <c r="Z1932" s="1">
        <f t="shared" si="838"/>
        <v>4.4020186559114719E-4</v>
      </c>
      <c r="AA1932" s="22">
        <f t="shared" si="830"/>
        <v>6.8742959094199155E-2</v>
      </c>
      <c r="AB1932" s="44">
        <f t="shared" si="831"/>
        <v>9.3415037020114866</v>
      </c>
      <c r="AC1932" s="44">
        <f t="shared" si="832"/>
        <v>1.5238474033887663</v>
      </c>
      <c r="AD1932" s="44">
        <f t="shared" si="833"/>
        <v>1.969791498915556</v>
      </c>
      <c r="AE1932" s="44">
        <f t="shared" si="834"/>
        <v>1.5238474033887661</v>
      </c>
      <c r="AF1932" s="44">
        <f t="shared" si="835"/>
        <v>0.44593234498245732</v>
      </c>
      <c r="AG1932" s="44">
        <f t="shared" si="836"/>
        <v>1.1750544332884698E-5</v>
      </c>
      <c r="AH1932" s="45">
        <f>AD1932+AB1932+SUM($AA$1926:AA1932)</f>
        <v>11.572584166416798</v>
      </c>
      <c r="AI1932" s="45">
        <f>AD1932+AB1932+SUM($AA$1926:AA1932)</f>
        <v>11.572584166416798</v>
      </c>
    </row>
    <row r="1933" spans="4:35" ht="14.4" x14ac:dyDescent="0.3">
      <c r="D1933" s="87"/>
      <c r="E1933" s="89">
        <v>39974.627083333333</v>
      </c>
      <c r="F1933" s="86">
        <f t="shared" si="837"/>
        <v>76.915972222224809</v>
      </c>
      <c r="G1933" s="86">
        <v>20864.900000000001</v>
      </c>
      <c r="H1933" s="86">
        <v>81.3</v>
      </c>
      <c r="I1933" s="86"/>
      <c r="J1933" s="86">
        <v>917</v>
      </c>
      <c r="K1933" s="86"/>
      <c r="L1933" s="79">
        <v>1037</v>
      </c>
      <c r="M1933" s="86"/>
      <c r="N1933" s="114">
        <v>5.99</v>
      </c>
      <c r="O1933" s="83"/>
      <c r="P1933" s="83"/>
      <c r="Q1933" s="83"/>
      <c r="R1933" s="83"/>
      <c r="S1933" s="83"/>
      <c r="T1933" s="82"/>
      <c r="V1933" s="43">
        <f t="shared" si="827"/>
        <v>2.8850495438468643E-4</v>
      </c>
      <c r="W1933" s="43">
        <f t="shared" si="828"/>
        <v>3.9205034740214223E-2</v>
      </c>
      <c r="X1933" s="43">
        <f t="shared" si="829"/>
        <v>2.1562413353556917E-4</v>
      </c>
      <c r="Y1933" s="22">
        <f>X1933+W1933+SUM($V$1926:V1933)</f>
        <v>4.0228259827241389E-2</v>
      </c>
      <c r="Z1933" s="1">
        <f t="shared" si="838"/>
        <v>5.9516133080960072E-4</v>
      </c>
      <c r="AA1933" s="22">
        <f t="shared" si="830"/>
        <v>7.404215280124285E-2</v>
      </c>
      <c r="AB1933" s="44">
        <f t="shared" si="831"/>
        <v>10.06161290714755</v>
      </c>
      <c r="AC1933" s="44">
        <f t="shared" si="832"/>
        <v>1.6413163438727969</v>
      </c>
      <c r="AD1933" s="44">
        <f t="shared" si="833"/>
        <v>2.1216369657500258</v>
      </c>
      <c r="AE1933" s="44">
        <f t="shared" si="834"/>
        <v>1.6413163438727971</v>
      </c>
      <c r="AF1933" s="44">
        <f t="shared" si="835"/>
        <v>0.48030796551779287</v>
      </c>
      <c r="AG1933" s="44">
        <f t="shared" si="836"/>
        <v>1.2656359436040699E-5</v>
      </c>
      <c r="AH1933" s="45">
        <f>AD1933+AB1933+SUM($AA$1926:AA1933)</f>
        <v>12.518580991188575</v>
      </c>
      <c r="AI1933" s="45">
        <f>AD1933+AB1933+SUM($AA$1926:AA1933)</f>
        <v>12.518580991188575</v>
      </c>
    </row>
    <row r="1934" spans="4:35" ht="14.4" x14ac:dyDescent="0.3">
      <c r="D1934" s="87"/>
      <c r="E1934" s="89">
        <v>39993.645138888889</v>
      </c>
      <c r="F1934" s="86">
        <f t="shared" si="837"/>
        <v>95.934027777781012</v>
      </c>
      <c r="G1934" s="86">
        <v>21736</v>
      </c>
      <c r="H1934" s="86">
        <v>118.63</v>
      </c>
      <c r="I1934" s="86"/>
      <c r="J1934" s="86">
        <v>1351</v>
      </c>
      <c r="K1934" s="86"/>
      <c r="L1934" s="79">
        <v>1037</v>
      </c>
      <c r="M1934" s="86"/>
      <c r="N1934" s="114">
        <v>5.99</v>
      </c>
      <c r="O1934" s="83"/>
      <c r="P1934" s="83"/>
      <c r="Q1934" s="83"/>
      <c r="R1934" s="83"/>
      <c r="S1934" s="83"/>
      <c r="T1934" s="82"/>
      <c r="V1934" s="43">
        <f t="shared" si="827"/>
        <v>4.2097592544471525E-4</v>
      </c>
      <c r="W1934" s="43">
        <f t="shared" si="828"/>
        <v>5.7206559301741865E-2</v>
      </c>
      <c r="X1934" s="43">
        <f t="shared" si="829"/>
        <v>3.1463088513314347E-4</v>
      </c>
      <c r="Y1934" s="22">
        <f>X1934+W1934+SUM($V$1926:V1934)</f>
        <v>5.8749767065811323E-2</v>
      </c>
      <c r="Z1934" s="1">
        <f t="shared" si="838"/>
        <v>8.63492128482398E-4</v>
      </c>
      <c r="AA1934" s="22">
        <f t="shared" si="830"/>
        <v>7.713337870240522E-2</v>
      </c>
      <c r="AB1934" s="44">
        <f t="shared" si="831"/>
        <v>10.481680628699833</v>
      </c>
      <c r="AC1934" s="44">
        <f t="shared" si="832"/>
        <v>1.7098405480217549</v>
      </c>
      <c r="AD1934" s="44">
        <f t="shared" si="833"/>
        <v>2.2102143354409827</v>
      </c>
      <c r="AE1934" s="44">
        <f t="shared" si="834"/>
        <v>1.7098405480217551</v>
      </c>
      <c r="AF1934" s="44">
        <f t="shared" si="835"/>
        <v>0.50036060266259341</v>
      </c>
      <c r="AG1934" s="44">
        <f t="shared" si="836"/>
        <v>1.3184756634432977E-5</v>
      </c>
      <c r="AH1934" s="45">
        <f>AD1934+AB1934+SUM($AA$1926:AA1934)</f>
        <v>13.104359461134218</v>
      </c>
      <c r="AI1934" s="45">
        <f>AD1934+AB1934+SUM($AA$1926:AA1934)</f>
        <v>13.104359461134218</v>
      </c>
    </row>
    <row r="1935" spans="4:35" ht="14.4" x14ac:dyDescent="0.3">
      <c r="D1935" s="92"/>
      <c r="E1935" s="89">
        <v>40010.44027777778</v>
      </c>
      <c r="F1935" s="86">
        <f t="shared" si="837"/>
        <v>112.72916666667152</v>
      </c>
      <c r="G1935" s="86">
        <v>21420.9</v>
      </c>
      <c r="H1935" s="86">
        <v>151.57</v>
      </c>
      <c r="I1935" s="86"/>
      <c r="J1935" s="86">
        <v>273</v>
      </c>
      <c r="K1935" s="86"/>
      <c r="L1935" s="79">
        <v>1037</v>
      </c>
      <c r="M1935" s="86"/>
      <c r="N1935" s="114">
        <v>5.99</v>
      </c>
      <c r="O1935" s="83"/>
      <c r="P1935" s="83"/>
      <c r="Q1935" s="83"/>
      <c r="R1935" s="83"/>
      <c r="S1935" s="83"/>
      <c r="T1935" s="82"/>
      <c r="V1935" s="43">
        <f t="shared" si="827"/>
        <v>5.3786833869725605E-4</v>
      </c>
      <c r="W1935" s="43">
        <f t="shared" si="828"/>
        <v>7.309110843264785E-2</v>
      </c>
      <c r="X1935" s="43">
        <f t="shared" si="829"/>
        <v>4.0199446396047001E-4</v>
      </c>
      <c r="Y1935" s="22">
        <f>X1935+W1935+SUM($V$1926:V1935)</f>
        <v>7.5259548114241889E-2</v>
      </c>
      <c r="Z1935" s="1">
        <f t="shared" si="838"/>
        <v>9.6384201850758914E-4</v>
      </c>
      <c r="AA1935" s="22">
        <f t="shared" si="830"/>
        <v>7.6015200213762971E-2</v>
      </c>
      <c r="AB1935" s="44">
        <f t="shared" si="831"/>
        <v>10.329730979909653</v>
      </c>
      <c r="AC1935" s="44">
        <f t="shared" si="832"/>
        <v>1.6850535238829227</v>
      </c>
      <c r="AD1935" s="44">
        <f t="shared" si="833"/>
        <v>2.1781735488612326</v>
      </c>
      <c r="AE1935" s="44">
        <f t="shared" si="834"/>
        <v>1.6850535238829232</v>
      </c>
      <c r="AF1935" s="44">
        <f t="shared" si="835"/>
        <v>0.49310703135697226</v>
      </c>
      <c r="AG1935" s="44">
        <f t="shared" si="836"/>
        <v>1.299362133743676E-5</v>
      </c>
      <c r="AH1935" s="45">
        <f>AD1935+AB1935+SUM($AA$1926:AA1935)</f>
        <v>12.996384225978053</v>
      </c>
      <c r="AI1935" s="45">
        <f>AD1935+AB1935+SUM($AA$1926:AA1935)</f>
        <v>12.996384225978053</v>
      </c>
    </row>
    <row r="1936" spans="4:35" ht="14.4" x14ac:dyDescent="0.3">
      <c r="D1936" s="87"/>
      <c r="E1936" s="89">
        <v>40021.553472222222</v>
      </c>
      <c r="F1936" s="86">
        <f t="shared" si="837"/>
        <v>123.84236111111386</v>
      </c>
      <c r="G1936" s="86">
        <v>21504.5</v>
      </c>
      <c r="H1936" s="86">
        <v>181.17</v>
      </c>
      <c r="I1936" s="86"/>
      <c r="J1936" s="86">
        <v>298</v>
      </c>
      <c r="K1936" s="86"/>
      <c r="L1936" s="79">
        <v>1037</v>
      </c>
      <c r="M1936" s="86"/>
      <c r="N1936" s="114">
        <v>5.99</v>
      </c>
      <c r="O1936" s="83"/>
      <c r="P1936" s="83"/>
      <c r="Q1936" s="83"/>
      <c r="R1936" s="83"/>
      <c r="S1936" s="83"/>
      <c r="T1936" s="82"/>
      <c r="V1936" s="43">
        <f t="shared" si="827"/>
        <v>6.4290827288897463E-4</v>
      </c>
      <c r="W1936" s="43">
        <f t="shared" si="828"/>
        <v>8.7365020219982908E-2</v>
      </c>
      <c r="X1936" s="43">
        <f t="shared" si="829"/>
        <v>4.8049968355029602E-4</v>
      </c>
      <c r="Y1936" s="22">
        <f>X1936+W1936+SUM($V$1926:V1936)</f>
        <v>9.0254873394055746E-2</v>
      </c>
      <c r="Z1936" s="1">
        <f t="shared" si="838"/>
        <v>1.0490510459002936E-3</v>
      </c>
      <c r="AA1936" s="22">
        <f t="shared" si="830"/>
        <v>7.6311867054926069E-2</v>
      </c>
      <c r="AB1936" s="44">
        <f t="shared" si="831"/>
        <v>10.370045136173884</v>
      </c>
      <c r="AC1936" s="44">
        <f t="shared" si="832"/>
        <v>1.6916298336830069</v>
      </c>
      <c r="AD1936" s="44">
        <f t="shared" si="833"/>
        <v>2.1866743732283132</v>
      </c>
      <c r="AE1936" s="44">
        <f t="shared" si="834"/>
        <v>1.6916298336830067</v>
      </c>
      <c r="AF1936" s="44">
        <f t="shared" si="835"/>
        <v>0.49503149521336681</v>
      </c>
      <c r="AG1936" s="44">
        <f t="shared" si="836"/>
        <v>1.3044331939876885E-5</v>
      </c>
      <c r="AH1936" s="45">
        <f>AD1936+AB1936+SUM($AA$1926:AA1936)</f>
        <v>13.121511073664289</v>
      </c>
      <c r="AI1936" s="45">
        <f>AD1936+AB1936+SUM($AA$1926:AA1936)</f>
        <v>13.121511073664289</v>
      </c>
    </row>
    <row r="1937" spans="4:35" ht="14.4" x14ac:dyDescent="0.3">
      <c r="D1937" s="87"/>
      <c r="E1937" s="89">
        <v>40035.652083333334</v>
      </c>
      <c r="F1937" s="86">
        <f t="shared" si="837"/>
        <v>137.94097222222626</v>
      </c>
      <c r="G1937" s="86">
        <v>22450.400000000001</v>
      </c>
      <c r="H1937" s="86">
        <v>228.6</v>
      </c>
      <c r="I1937" s="86"/>
      <c r="J1937" s="86">
        <v>499</v>
      </c>
      <c r="K1937" s="86"/>
      <c r="L1937" s="79">
        <v>1037</v>
      </c>
      <c r="M1937" s="86"/>
      <c r="N1937" s="114">
        <v>5.99</v>
      </c>
      <c r="O1937" s="83"/>
      <c r="P1937" s="83"/>
      <c r="Q1937" s="83"/>
      <c r="R1937" s="83"/>
      <c r="S1937" s="83"/>
      <c r="T1937" s="82"/>
      <c r="V1937" s="43">
        <f t="shared" si="827"/>
        <v>8.1122057284550202E-4</v>
      </c>
      <c r="W1937" s="43">
        <f t="shared" si="828"/>
        <v>0.11023703495218908</v>
      </c>
      <c r="X1937" s="43">
        <f t="shared" si="829"/>
        <v>6.0629368912953386E-4</v>
      </c>
      <c r="Y1937" s="22">
        <f>X1937+W1937+SUM($V$1926:V1937)</f>
        <v>0.11406390270468666</v>
      </c>
      <c r="Z1937" s="1">
        <f t="shared" si="838"/>
        <v>1.3111769805568662E-3</v>
      </c>
      <c r="AA1937" s="22">
        <f t="shared" si="830"/>
        <v>7.9668531708708051E-2</v>
      </c>
      <c r="AB1937" s="44">
        <f t="shared" si="831"/>
        <v>10.826183418594164</v>
      </c>
      <c r="AC1937" s="44">
        <f t="shared" si="832"/>
        <v>1.7660381044951974</v>
      </c>
      <c r="AD1937" s="44">
        <f t="shared" si="833"/>
        <v>2.2828577436687629</v>
      </c>
      <c r="AE1937" s="44">
        <f t="shared" si="834"/>
        <v>1.7660381044951972</v>
      </c>
      <c r="AF1937" s="44">
        <f t="shared" si="835"/>
        <v>0.51680602107178353</v>
      </c>
      <c r="AG1937" s="44">
        <f t="shared" si="836"/>
        <v>1.3618101782557696E-5</v>
      </c>
      <c r="AH1937" s="45">
        <f>AD1937+AB1937+SUM($AA$1926:AA1937)</f>
        <v>13.753501258233726</v>
      </c>
      <c r="AI1937" s="45">
        <f>AD1937+AB1937+SUM($AA$1926:AA1937)</f>
        <v>13.753501258233726</v>
      </c>
    </row>
    <row r="1938" spans="4:35" ht="14.4" x14ac:dyDescent="0.3">
      <c r="D1938" s="121">
        <f>(F1939-F1938)/Y1939*0.2+F1938</f>
        <v>168.49106054367965</v>
      </c>
      <c r="E1938" s="89">
        <v>40049.637499999997</v>
      </c>
      <c r="F1938" s="86">
        <f t="shared" si="837"/>
        <v>151.92638888888905</v>
      </c>
      <c r="G1938" s="86">
        <v>22359</v>
      </c>
      <c r="H1938" s="86">
        <v>282.05</v>
      </c>
      <c r="I1938" s="86"/>
      <c r="J1938" s="86">
        <v>780</v>
      </c>
      <c r="K1938" s="86"/>
      <c r="L1938" s="79">
        <v>1037</v>
      </c>
      <c r="M1938" s="86"/>
      <c r="N1938" s="114">
        <v>5.99</v>
      </c>
      <c r="O1938" s="83"/>
      <c r="P1938" s="83"/>
      <c r="Q1938" s="83"/>
      <c r="R1938" s="83"/>
      <c r="S1938" s="83"/>
      <c r="T1938" s="82"/>
      <c r="V1938" s="43">
        <f t="shared" si="827"/>
        <v>1.0008957242829129E-3</v>
      </c>
      <c r="W1938" s="43">
        <f t="shared" si="828"/>
        <v>0.13601205471681946</v>
      </c>
      <c r="X1938" s="43">
        <f t="shared" si="829"/>
        <v>7.4805395896318928E-4</v>
      </c>
      <c r="Y1938" s="22">
        <f>X1938+W1938+SUM($V$1926:V1938)</f>
        <v>0.14098157846343359</v>
      </c>
      <c r="Z1938" s="1">
        <f t="shared" si="838"/>
        <v>1.6839458165389301E-3</v>
      </c>
      <c r="AA1938" s="22">
        <f t="shared" si="830"/>
        <v>7.9344185425426858E-2</v>
      </c>
      <c r="AB1938" s="44">
        <f t="shared" si="831"/>
        <v>10.782107893683269</v>
      </c>
      <c r="AC1938" s="44">
        <f t="shared" si="832"/>
        <v>1.7588482155510865</v>
      </c>
      <c r="AD1938" s="44">
        <f t="shared" si="833"/>
        <v>2.2735637801860933</v>
      </c>
      <c r="AE1938" s="44">
        <f t="shared" si="834"/>
        <v>1.7588482155510865</v>
      </c>
      <c r="AF1938" s="44">
        <f t="shared" si="835"/>
        <v>0.514702001975199</v>
      </c>
      <c r="AG1938" s="44">
        <f t="shared" si="836"/>
        <v>1.3562659808119567E-5</v>
      </c>
      <c r="AH1938" s="45">
        <f>AD1938+AB1938+SUM($AA$1926:AA1938)</f>
        <v>13.779475955265589</v>
      </c>
      <c r="AI1938" s="45">
        <f>AD1938+AB1938+SUM($AA$1926:AA1938)</f>
        <v>13.779475955265589</v>
      </c>
    </row>
    <row r="1939" spans="4:35" ht="14.4" x14ac:dyDescent="0.3">
      <c r="D1939" s="87"/>
      <c r="E1939" s="89">
        <v>40063.550694444442</v>
      </c>
      <c r="F1939" s="86">
        <f t="shared" si="837"/>
        <v>165.8395833333343</v>
      </c>
      <c r="G1939" s="86">
        <v>22551.5</v>
      </c>
      <c r="H1939" s="86">
        <v>335.29</v>
      </c>
      <c r="I1939" s="86"/>
      <c r="J1939" s="86">
        <v>1077</v>
      </c>
      <c r="K1939" s="86"/>
      <c r="L1939" s="79">
        <v>1037</v>
      </c>
      <c r="M1939" s="86"/>
      <c r="N1939" s="114">
        <v>5.99</v>
      </c>
      <c r="O1939" s="83"/>
      <c r="P1939" s="83"/>
      <c r="Q1939" s="83"/>
      <c r="R1939" s="83"/>
      <c r="S1939" s="83"/>
      <c r="T1939" s="82"/>
      <c r="V1939" s="43">
        <f t="shared" si="827"/>
        <v>1.1898256599709904E-3</v>
      </c>
      <c r="W1939" s="43">
        <f t="shared" si="828"/>
        <v>0.16168580686403972</v>
      </c>
      <c r="X1939" s="43">
        <f t="shared" si="829"/>
        <v>8.8925726609029505E-4</v>
      </c>
      <c r="Y1939" s="22">
        <f>X1939+W1939+SUM($V$1926:V1939)</f>
        <v>0.16798635957775196</v>
      </c>
      <c r="Z1939" s="1">
        <f t="shared" si="838"/>
        <v>1.8580740062529675E-3</v>
      </c>
      <c r="AA1939" s="22">
        <f t="shared" si="830"/>
        <v>8.0027299862315576E-2</v>
      </c>
      <c r="AB1939" s="44">
        <f t="shared" si="831"/>
        <v>10.874936542975904</v>
      </c>
      <c r="AC1939" s="44">
        <f t="shared" si="832"/>
        <v>1.7739910341696998</v>
      </c>
      <c r="AD1939" s="44">
        <f t="shared" si="833"/>
        <v>2.2931380468208187</v>
      </c>
      <c r="AE1939" s="44">
        <f t="shared" si="834"/>
        <v>1.7739910341697003</v>
      </c>
      <c r="AF1939" s="44">
        <f t="shared" si="835"/>
        <v>0.51913333322347599</v>
      </c>
      <c r="AG1939" s="44">
        <f t="shared" si="836"/>
        <v>1.3679427642685649E-5</v>
      </c>
      <c r="AH1939" s="45">
        <f>AD1939+AB1939+SUM($AA$1926:AA1939)</f>
        <v>13.971906171055265</v>
      </c>
      <c r="AI1939" s="45">
        <f>AD1939+AB1939+SUM($AA$1926:AA1939)</f>
        <v>13.971906171055265</v>
      </c>
    </row>
    <row r="1940" spans="4:35" ht="14.4" x14ac:dyDescent="0.3">
      <c r="D1940" s="87"/>
      <c r="E1940" s="89">
        <v>40077.527777777781</v>
      </c>
      <c r="F1940" s="86">
        <f t="shared" si="837"/>
        <v>179.81666666667297</v>
      </c>
      <c r="G1940" s="86">
        <v>27331.599999999999</v>
      </c>
      <c r="H1940" s="86">
        <v>398.1</v>
      </c>
      <c r="I1940" s="86"/>
      <c r="J1940" s="86">
        <v>1426</v>
      </c>
      <c r="K1940" s="86"/>
      <c r="L1940" s="79">
        <v>1037</v>
      </c>
      <c r="M1940" s="86"/>
      <c r="N1940" s="114">
        <v>5.99</v>
      </c>
      <c r="O1940" s="83"/>
      <c r="P1940" s="83"/>
      <c r="Q1940" s="83"/>
      <c r="R1940" s="83"/>
      <c r="S1940" s="83"/>
      <c r="T1940" s="82"/>
      <c r="V1940" s="43">
        <f t="shared" si="827"/>
        <v>1.4127161419501067E-3</v>
      </c>
      <c r="W1940" s="43">
        <f t="shared" si="828"/>
        <v>0.19197446900466522</v>
      </c>
      <c r="X1940" s="43">
        <f t="shared" si="829"/>
        <v>1.0558421594158683E-3</v>
      </c>
      <c r="Y1940" s="22">
        <f>X1940+W1940+SUM($V$1926:V1940)</f>
        <v>0.19985432275365314</v>
      </c>
      <c r="Z1940" s="1">
        <f t="shared" si="838"/>
        <v>2.0379703315589878E-3</v>
      </c>
      <c r="AA1940" s="22">
        <f t="shared" si="830"/>
        <v>9.6990184640350488E-2</v>
      </c>
      <c r="AB1940" s="44">
        <f t="shared" si="831"/>
        <v>13.180028628605646</v>
      </c>
      <c r="AC1940" s="44">
        <f t="shared" si="832"/>
        <v>2.1500127862675464</v>
      </c>
      <c r="AD1940" s="44">
        <f t="shared" si="833"/>
        <v>2.7792001348241979</v>
      </c>
      <c r="AE1940" s="44">
        <f t="shared" si="834"/>
        <v>2.1500127862675473</v>
      </c>
      <c r="AF1940" s="44">
        <f t="shared" si="835"/>
        <v>0.62917076958653573</v>
      </c>
      <c r="AG1940" s="44">
        <f t="shared" si="836"/>
        <v>1.6578970115461375E-5</v>
      </c>
      <c r="AH1940" s="45">
        <f>AD1940+AB1940+SUM($AA$1926:AA1940)</f>
        <v>16.860050529328735</v>
      </c>
      <c r="AI1940" s="45">
        <f>AD1940+AB1940+SUM($AA$1926:AA1940)</f>
        <v>16.860050529328735</v>
      </c>
    </row>
    <row r="1941" spans="4:35" ht="14.4" x14ac:dyDescent="0.3">
      <c r="D1941" s="87"/>
      <c r="E1941" s="89">
        <v>40091.521527777775</v>
      </c>
      <c r="F1941" s="86">
        <f t="shared" si="837"/>
        <v>193.81041666666715</v>
      </c>
      <c r="G1941" s="86">
        <v>24557.1</v>
      </c>
      <c r="H1941" s="86">
        <v>520.20000000000005</v>
      </c>
      <c r="I1941" s="86"/>
      <c r="J1941" s="86">
        <v>1732</v>
      </c>
      <c r="K1941" s="86"/>
      <c r="L1941" s="79">
        <v>1037</v>
      </c>
      <c r="M1941" s="86"/>
      <c r="N1941" s="114">
        <v>5.99</v>
      </c>
      <c r="O1941" s="83"/>
      <c r="P1941" s="83"/>
      <c r="Q1941" s="83"/>
      <c r="R1941" s="83"/>
      <c r="S1941" s="83"/>
      <c r="T1941" s="82"/>
      <c r="V1941" s="43">
        <f t="shared" si="827"/>
        <v>1.846005870490946E-3</v>
      </c>
      <c r="W1941" s="43">
        <f t="shared" si="828"/>
        <v>0.25085435512742238</v>
      </c>
      <c r="X1941" s="43">
        <f t="shared" si="829"/>
        <v>1.3796761902239005E-3</v>
      </c>
      <c r="Y1941" s="22">
        <f>X1941+W1941+SUM($V$1926:V1941)</f>
        <v>0.26090404877770929</v>
      </c>
      <c r="Z1941" s="1">
        <f t="shared" si="838"/>
        <v>2.8054644253008979E-3</v>
      </c>
      <c r="AA1941" s="22">
        <f t="shared" si="830"/>
        <v>8.7144465133089585E-2</v>
      </c>
      <c r="AB1941" s="44">
        <f t="shared" si="831"/>
        <v>11.842090511917769</v>
      </c>
      <c r="AC1941" s="44">
        <f t="shared" si="832"/>
        <v>1.9317595381774491</v>
      </c>
      <c r="AD1941" s="44">
        <f t="shared" si="833"/>
        <v>2.4970764840291566</v>
      </c>
      <c r="AE1941" s="44">
        <f t="shared" si="834"/>
        <v>1.9317595381774493</v>
      </c>
      <c r="AF1941" s="44">
        <f t="shared" si="835"/>
        <v>0.56530204985487542</v>
      </c>
      <c r="AG1941" s="44">
        <f t="shared" si="836"/>
        <v>1.4895996832325821E-5</v>
      </c>
      <c r="AH1941" s="45">
        <f>AD1941+AB1941+SUM($AA$1926:AA1941)</f>
        <v>15.327133226978908</v>
      </c>
      <c r="AI1941" s="45">
        <f>AD1941+AB1941+SUM($AA$1926:AA1941)</f>
        <v>15.327133226978908</v>
      </c>
    </row>
    <row r="1942" spans="4:35" ht="14.4" x14ac:dyDescent="0.3">
      <c r="D1942" s="87"/>
      <c r="E1942" s="89">
        <v>40105.627083333333</v>
      </c>
      <c r="F1942" s="86">
        <f t="shared" si="837"/>
        <v>207.91597222222481</v>
      </c>
      <c r="G1942" s="86">
        <v>24032</v>
      </c>
      <c r="H1942" s="86">
        <v>632.24</v>
      </c>
      <c r="I1942" s="86"/>
      <c r="J1942" s="86">
        <v>2057</v>
      </c>
      <c r="K1942" s="86"/>
      <c r="L1942" s="79">
        <v>1037</v>
      </c>
      <c r="M1942" s="86"/>
      <c r="N1942" s="114">
        <v>5.99</v>
      </c>
      <c r="O1942" s="83"/>
      <c r="P1942" s="83"/>
      <c r="Q1942" s="83"/>
      <c r="R1942" s="83"/>
      <c r="S1942" s="83"/>
      <c r="T1942" s="82"/>
      <c r="V1942" s="43">
        <f t="shared" si="827"/>
        <v>2.2435962159923018E-3</v>
      </c>
      <c r="W1942" s="43">
        <f t="shared" si="828"/>
        <v>0.30488304014948392</v>
      </c>
      <c r="X1942" s="43">
        <f t="shared" si="829"/>
        <v>1.6768290551848492E-3</v>
      </c>
      <c r="Y1942" s="22">
        <f>X1942+W1942+SUM($V$1926:V1942)</f>
        <v>0.31747348288072408</v>
      </c>
      <c r="Z1942" s="1">
        <f t="shared" si="838"/>
        <v>3.6342065398648482E-3</v>
      </c>
      <c r="AA1942" s="22">
        <f t="shared" si="830"/>
        <v>8.5281070895114205E-2</v>
      </c>
      <c r="AB1942" s="44">
        <f t="shared" si="831"/>
        <v>11.588873245717444</v>
      </c>
      <c r="AC1942" s="44">
        <f t="shared" si="832"/>
        <v>1.8904530755455842</v>
      </c>
      <c r="AD1942" s="44">
        <f t="shared" si="833"/>
        <v>2.4436819520297055</v>
      </c>
      <c r="AE1942" s="44">
        <f t="shared" si="834"/>
        <v>1.8904530755455835</v>
      </c>
      <c r="AF1942" s="44">
        <f t="shared" si="835"/>
        <v>0.55321429900567909</v>
      </c>
      <c r="AG1942" s="44">
        <f t="shared" si="836"/>
        <v>1.457747844307569E-5</v>
      </c>
      <c r="AH1942" s="45">
        <f>AD1942+AB1942+SUM($AA$1926:AA1942)</f>
        <v>15.105802499674247</v>
      </c>
      <c r="AI1942" s="45">
        <f>AD1942+AB1942+SUM($AA$1926:AA1942)</f>
        <v>15.105802499674247</v>
      </c>
    </row>
    <row r="1943" spans="4:35" ht="14.4" x14ac:dyDescent="0.3">
      <c r="D1943" s="87"/>
      <c r="E1943" s="89">
        <v>40119.527777777781</v>
      </c>
      <c r="F1943" s="86">
        <f t="shared" si="837"/>
        <v>221.81666666667297</v>
      </c>
      <c r="G1943" s="86">
        <v>21985.5</v>
      </c>
      <c r="H1943" s="86">
        <v>717.37</v>
      </c>
      <c r="I1943" s="86"/>
      <c r="J1943" s="86">
        <v>2370</v>
      </c>
      <c r="K1943" s="86"/>
      <c r="L1943" s="79">
        <v>1037</v>
      </c>
      <c r="M1943" s="86"/>
      <c r="N1943" s="114">
        <v>5.99</v>
      </c>
      <c r="O1943" s="83"/>
      <c r="P1943" s="83"/>
      <c r="Q1943" s="83"/>
      <c r="R1943" s="83"/>
      <c r="S1943" s="83"/>
      <c r="T1943" s="82"/>
      <c r="V1943" s="43">
        <f t="shared" si="827"/>
        <v>2.5456924861862545E-3</v>
      </c>
      <c r="W1943" s="43">
        <f t="shared" si="828"/>
        <v>0.34593500334055938</v>
      </c>
      <c r="X1943" s="43">
        <f t="shared" si="829"/>
        <v>1.9026111276065345E-3</v>
      </c>
      <c r="Y1943" s="22">
        <f>X1943+W1943+SUM($V$1926:V1943)</f>
        <v>0.36129692063040747</v>
      </c>
      <c r="Z1943" s="1">
        <f t="shared" si="838"/>
        <v>3.8611542413020125E-3</v>
      </c>
      <c r="AA1943" s="22">
        <f t="shared" si="830"/>
        <v>7.8018765985541499E-2</v>
      </c>
      <c r="AB1943" s="44">
        <f t="shared" si="831"/>
        <v>10.601996202718079</v>
      </c>
      <c r="AC1943" s="44">
        <f t="shared" si="832"/>
        <v>1.7294672142313348</v>
      </c>
      <c r="AD1943" s="44">
        <f t="shared" si="833"/>
        <v>2.2355846186896264</v>
      </c>
      <c r="AE1943" s="44">
        <f t="shared" si="834"/>
        <v>1.7294672142313348</v>
      </c>
      <c r="AF1943" s="44">
        <f t="shared" si="835"/>
        <v>0.50610406835841215</v>
      </c>
      <c r="AG1943" s="44">
        <f t="shared" si="836"/>
        <v>1.3336099879753689E-5</v>
      </c>
      <c r="AH1943" s="45">
        <f>AD1943+AB1943+SUM($AA$1926:AA1943)</f>
        <v>13.988846889320344</v>
      </c>
      <c r="AI1943" s="45">
        <f>AD1943+AB1943+SUM($AA$1926:AA1943)</f>
        <v>13.988846889320344</v>
      </c>
    </row>
    <row r="1944" spans="4:35" ht="14.4" x14ac:dyDescent="0.3">
      <c r="D1944" s="87"/>
      <c r="E1944" s="89">
        <v>40161.60833333333</v>
      </c>
      <c r="F1944" s="86">
        <f t="shared" si="837"/>
        <v>263.8972222222219</v>
      </c>
      <c r="G1944" s="86">
        <v>25619</v>
      </c>
      <c r="H1944" s="86">
        <v>1730</v>
      </c>
      <c r="I1944" s="86"/>
      <c r="J1944" s="86">
        <v>2597</v>
      </c>
      <c r="K1944" s="86"/>
      <c r="L1944" s="79">
        <v>1037</v>
      </c>
      <c r="M1944" s="86"/>
      <c r="N1944" s="114">
        <v>5.99</v>
      </c>
      <c r="O1944" s="83"/>
      <c r="P1944" s="83"/>
      <c r="Q1944" s="83"/>
      <c r="R1944" s="83"/>
      <c r="S1944" s="83"/>
      <c r="T1944" s="82"/>
      <c r="V1944" s="43">
        <f t="shared" si="827"/>
        <v>6.139158315934902E-3</v>
      </c>
      <c r="W1944" s="43">
        <f t="shared" si="828"/>
        <v>0.83425227675978608</v>
      </c>
      <c r="X1944" s="43">
        <f t="shared" si="829"/>
        <v>4.5883118206215831E-3</v>
      </c>
      <c r="Y1944" s="22">
        <f>X1944+W1944+SUM($V$1926:V1944)</f>
        <v>0.85843905305858415</v>
      </c>
      <c r="Z1944" s="1">
        <f t="shared" si="838"/>
        <v>8.8509643256708872E-3</v>
      </c>
      <c r="AA1944" s="22">
        <f t="shared" si="830"/>
        <v>9.0912772772217487E-2</v>
      </c>
      <c r="AB1944" s="44">
        <f t="shared" si="831"/>
        <v>12.354167097288416</v>
      </c>
      <c r="AC1944" s="44">
        <f t="shared" si="832"/>
        <v>2.0152928321572201</v>
      </c>
      <c r="AD1944" s="44">
        <f t="shared" si="833"/>
        <v>2.6050552567014416</v>
      </c>
      <c r="AE1944" s="44">
        <f t="shared" si="834"/>
        <v>2.0152928321572205</v>
      </c>
      <c r="AF1944" s="44">
        <f t="shared" si="835"/>
        <v>0.58974688441355272</v>
      </c>
      <c r="AG1944" s="44">
        <f t="shared" si="836"/>
        <v>1.5540130668823079E-5</v>
      </c>
      <c r="AH1944" s="45">
        <f>AD1944+AB1944+SUM($AA$1926:AA1944)</f>
        <v>16.201401194674716</v>
      </c>
      <c r="AI1944" s="45">
        <f>AD1944+AB1944+SUM($AA$1926:AA1944)</f>
        <v>16.201401194674716</v>
      </c>
    </row>
    <row r="1945" spans="4:35" ht="14.4" x14ac:dyDescent="0.3">
      <c r="D1945" s="87"/>
      <c r="E1945" s="89">
        <v>40189.54791666667</v>
      </c>
      <c r="F1945" s="86">
        <f t="shared" si="837"/>
        <v>291.83680555556202</v>
      </c>
      <c r="G1945" s="86">
        <v>29885</v>
      </c>
      <c r="H1945" s="86">
        <v>1067.52</v>
      </c>
      <c r="I1945" s="86"/>
      <c r="J1945" s="86">
        <v>2821</v>
      </c>
      <c r="K1945" s="86"/>
      <c r="L1945" s="79">
        <v>1037</v>
      </c>
      <c r="M1945" s="86"/>
      <c r="N1945" s="114">
        <v>5.99</v>
      </c>
      <c r="O1945" s="83"/>
      <c r="P1945" s="83"/>
      <c r="Q1945" s="83"/>
      <c r="R1945" s="83"/>
      <c r="S1945" s="83"/>
      <c r="T1945" s="82"/>
      <c r="V1945" s="43">
        <f t="shared" si="827"/>
        <v>3.7882510320386281E-3</v>
      </c>
      <c r="W1945" s="43">
        <f t="shared" si="828"/>
        <v>0.51478669970324087</v>
      </c>
      <c r="X1945" s="43">
        <f t="shared" si="829"/>
        <v>2.8312801356936137E-3</v>
      </c>
      <c r="Y1945" s="22">
        <f>X1945+W1945+SUM($V$1926:V1945)</f>
        <v>0.54100469534914952</v>
      </c>
      <c r="Z1945" s="1">
        <f t="shared" si="838"/>
        <v>4.1677525917388708E-3</v>
      </c>
      <c r="AA1945" s="22">
        <f t="shared" si="830"/>
        <v>0.10605129842295638</v>
      </c>
      <c r="AB1945" s="44">
        <f t="shared" si="831"/>
        <v>14.411346410963125</v>
      </c>
      <c r="AC1945" s="44">
        <f t="shared" si="832"/>
        <v>2.3508734255442651</v>
      </c>
      <c r="AD1945" s="44">
        <f t="shared" si="833"/>
        <v>3.0388413422273537</v>
      </c>
      <c r="AE1945" s="44">
        <f t="shared" si="834"/>
        <v>2.3508734255442651</v>
      </c>
      <c r="AF1945" s="44">
        <f t="shared" si="835"/>
        <v>0.68794978885588898</v>
      </c>
      <c r="AG1945" s="44">
        <f t="shared" si="836"/>
        <v>1.8127827200038164E-5</v>
      </c>
      <c r="AH1945" s="45">
        <f>AD1945+AB1945+SUM($AA$1926:AA1945)</f>
        <v>18.798417892298289</v>
      </c>
      <c r="AI1945" s="45">
        <f>AD1945+AB1945+SUM($AA$1926:AA1945)</f>
        <v>18.798417892298289</v>
      </c>
    </row>
    <row r="1946" spans="4:35" ht="14.4" x14ac:dyDescent="0.3">
      <c r="D1946" s="87"/>
      <c r="E1946" s="89">
        <v>40204.404861111114</v>
      </c>
      <c r="F1946" s="86">
        <f t="shared" si="837"/>
        <v>306.69375000000582</v>
      </c>
      <c r="G1946" s="86">
        <v>26220</v>
      </c>
      <c r="H1946" s="86">
        <v>4065</v>
      </c>
      <c r="I1946" s="86"/>
      <c r="J1946" s="99">
        <v>3036</v>
      </c>
      <c r="K1946" s="99"/>
      <c r="L1946" s="79">
        <v>1037</v>
      </c>
      <c r="M1946" s="99"/>
      <c r="N1946" s="114">
        <v>5.99</v>
      </c>
      <c r="O1946" s="83"/>
      <c r="P1946" s="83"/>
      <c r="Q1946" s="83"/>
      <c r="R1946" s="83"/>
      <c r="S1946" s="83"/>
      <c r="T1946" s="82"/>
      <c r="V1946" s="43">
        <f t="shared" si="827"/>
        <v>1.4425247719234322E-2</v>
      </c>
      <c r="W1946" s="43">
        <f t="shared" si="828"/>
        <v>1.9602517370107113</v>
      </c>
      <c r="X1946" s="43">
        <f t="shared" si="829"/>
        <v>1.0781206676778458E-2</v>
      </c>
      <c r="Y1946" s="22">
        <f>X1946+W1946+SUM($V$1926:V1946)</f>
        <v>2.0088449069169392</v>
      </c>
      <c r="Z1946" s="1">
        <f t="shared" si="838"/>
        <v>1.4093701127835978E-2</v>
      </c>
      <c r="AA1946" s="22">
        <f t="shared" si="830"/>
        <v>9.3045509273880431E-2</v>
      </c>
      <c r="AB1946" s="44">
        <f t="shared" si="831"/>
        <v>12.643985373781266</v>
      </c>
      <c r="AC1946" s="44">
        <f t="shared" si="832"/>
        <v>2.0625698918444244</v>
      </c>
      <c r="AD1946" s="44">
        <f t="shared" si="833"/>
        <v>2.6661676424025837</v>
      </c>
      <c r="AE1946" s="44">
        <f t="shared" si="834"/>
        <v>2.0625698918444249</v>
      </c>
      <c r="AF1946" s="44">
        <f t="shared" si="835"/>
        <v>0.60358184586921237</v>
      </c>
      <c r="AG1946" s="44">
        <f t="shared" si="836"/>
        <v>1.5904688947130691E-5</v>
      </c>
      <c r="AH1946" s="45">
        <f>AD1946+AB1946+SUM($AA$1926:AA1946)</f>
        <v>16.751428664565545</v>
      </c>
      <c r="AI1946" s="45">
        <f>AD1946+AB1946+SUM($AA$1926:AA1946)</f>
        <v>16.751428664565545</v>
      </c>
    </row>
    <row r="1947" spans="4:35" ht="14.4" x14ac:dyDescent="0.3">
      <c r="D1947" s="87"/>
      <c r="E1947" s="89">
        <v>40288.662499999999</v>
      </c>
      <c r="F1947" s="86">
        <f t="shared" si="837"/>
        <v>390.95138888889051</v>
      </c>
      <c r="G1947" s="86">
        <v>31112</v>
      </c>
      <c r="H1947" s="86">
        <v>16409</v>
      </c>
      <c r="I1947" s="86"/>
      <c r="J1947" s="99">
        <v>66</v>
      </c>
      <c r="K1947" s="99"/>
      <c r="L1947" s="79">
        <v>1037</v>
      </c>
      <c r="M1947" s="99"/>
      <c r="N1947" s="114">
        <v>5.99</v>
      </c>
      <c r="O1947" s="83"/>
      <c r="P1947" s="83"/>
      <c r="Q1947" s="83"/>
      <c r="R1947" s="83"/>
      <c r="S1947" s="83"/>
      <c r="T1947" s="82"/>
      <c r="V1947" s="43">
        <f t="shared" si="827"/>
        <v>5.822973919432127E-2</v>
      </c>
      <c r="W1947" s="43">
        <f t="shared" si="828"/>
        <v>7.9128587337290917</v>
      </c>
      <c r="X1947" s="43">
        <f t="shared" si="829"/>
        <v>4.3520005008427488E-2</v>
      </c>
      <c r="Y1947" s="22">
        <f>X1947+W1947+SUM($V$1926:V1947)</f>
        <v>8.0524204411612903</v>
      </c>
      <c r="Z1947" s="1">
        <f t="shared" si="838"/>
        <v>6.2116604551153129E-2</v>
      </c>
      <c r="AA1947" s="22">
        <f t="shared" si="830"/>
        <v>0.11040548758691715</v>
      </c>
      <c r="AB1947" s="44">
        <f t="shared" si="831"/>
        <v>15.00303863268813</v>
      </c>
      <c r="AC1947" s="44">
        <f t="shared" si="832"/>
        <v>2.4473941447392735</v>
      </c>
      <c r="AD1947" s="44">
        <f t="shared" si="833"/>
        <v>3.1636082261796021</v>
      </c>
      <c r="AE1947" s="44">
        <f t="shared" si="834"/>
        <v>2.4473941447392726</v>
      </c>
      <c r="AF1947" s="44">
        <f t="shared" si="835"/>
        <v>0.71619520933191949</v>
      </c>
      <c r="AG1947" s="44">
        <f t="shared" si="836"/>
        <v>1.8872108410493132E-5</v>
      </c>
      <c r="AH1947" s="45">
        <f>AD1947+AB1947+SUM($AA$1926:AA1947)</f>
        <v>19.718327994836343</v>
      </c>
      <c r="AI1947" s="45">
        <f>AD1947+AB1947+SUM($AA$1926:AA1947)</f>
        <v>19.718327994836343</v>
      </c>
    </row>
    <row r="1948" spans="4:35" ht="14.4" x14ac:dyDescent="0.3">
      <c r="D1948" s="87"/>
      <c r="E1948" s="89">
        <v>40364.556250000001</v>
      </c>
      <c r="F1948" s="86">
        <f t="shared" si="837"/>
        <v>466.84513888889342</v>
      </c>
      <c r="G1948" s="86">
        <v>30501</v>
      </c>
      <c r="H1948" s="86">
        <v>20850</v>
      </c>
      <c r="I1948" s="86"/>
      <c r="J1948" s="99">
        <v>36</v>
      </c>
      <c r="K1948" s="99"/>
      <c r="L1948" s="79">
        <v>1037</v>
      </c>
      <c r="M1948" s="99"/>
      <c r="N1948" s="114">
        <v>5.99</v>
      </c>
      <c r="O1948" s="83"/>
      <c r="P1948" s="83"/>
      <c r="Q1948" s="83"/>
      <c r="R1948" s="83"/>
      <c r="S1948" s="83"/>
      <c r="T1948" s="82"/>
      <c r="V1948" s="43">
        <f t="shared" si="827"/>
        <v>7.3989277969504455E-2</v>
      </c>
      <c r="W1948" s="43">
        <f t="shared" si="828"/>
        <v>10.054427728578924</v>
      </c>
      <c r="X1948" s="43">
        <f t="shared" si="829"/>
        <v>5.5298440150265894E-2</v>
      </c>
      <c r="Y1948" s="22">
        <f>X1948+W1948+SUM($V$1926:V1948)</f>
        <v>10.279757149122464</v>
      </c>
      <c r="Z1948" s="1">
        <f t="shared" si="838"/>
        <v>5.6498059302013882E-2</v>
      </c>
      <c r="AA1948" s="22">
        <f t="shared" si="830"/>
        <v>0.10823726462100026</v>
      </c>
      <c r="AB1948" s="44">
        <f t="shared" si="831"/>
        <v>14.708398088699557</v>
      </c>
      <c r="AC1948" s="44">
        <f t="shared" si="832"/>
        <v>2.3993304451238293</v>
      </c>
      <c r="AD1948" s="44">
        <f t="shared" si="833"/>
        <v>3.1014789954584745</v>
      </c>
      <c r="AE1948" s="44">
        <f t="shared" si="834"/>
        <v>2.3993304451238289</v>
      </c>
      <c r="AF1948" s="44">
        <f t="shared" si="835"/>
        <v>0.70213004885037544</v>
      </c>
      <c r="AG1948" s="44">
        <f t="shared" si="836"/>
        <v>1.8501484270649624E-5</v>
      </c>
      <c r="AH1948" s="45">
        <f>AD1948+AB1948+SUM($AA$1926:AA1948)</f>
        <v>19.469795484747642</v>
      </c>
      <c r="AI1948" s="45">
        <f>AD1948+AB1948+SUM($AA$1926:AA1948)</f>
        <v>19.469795484747642</v>
      </c>
    </row>
    <row r="1949" spans="4:35" ht="14.4" x14ac:dyDescent="0.3">
      <c r="D1949" s="87"/>
      <c r="E1949" s="89">
        <v>40438.42291666667</v>
      </c>
      <c r="F1949" s="86">
        <f t="shared" si="837"/>
        <v>540.71180555556202</v>
      </c>
      <c r="G1949" s="86">
        <v>35004</v>
      </c>
      <c r="H1949" s="86">
        <v>24590</v>
      </c>
      <c r="I1949" s="86"/>
      <c r="J1949" s="99">
        <v>9</v>
      </c>
      <c r="K1949" s="99"/>
      <c r="L1949" s="79">
        <v>1037</v>
      </c>
      <c r="M1949" s="99"/>
      <c r="N1949" s="114">
        <v>5.99</v>
      </c>
      <c r="O1949" s="83"/>
      <c r="P1949" s="83"/>
      <c r="Q1949" s="83"/>
      <c r="R1949" s="83"/>
      <c r="S1949" s="83"/>
      <c r="T1949" s="82"/>
      <c r="V1949" s="43">
        <f t="shared" si="827"/>
        <v>8.7261215600485109E-2</v>
      </c>
      <c r="W1949" s="43">
        <f t="shared" si="828"/>
        <v>11.857955771978693</v>
      </c>
      <c r="X1949" s="43">
        <f t="shared" si="829"/>
        <v>6.5217680733574993E-2</v>
      </c>
      <c r="Y1949" s="22">
        <f>X1949+W1949+SUM($V$1926:V1949)</f>
        <v>12.180465648706027</v>
      </c>
      <c r="Z1949" s="1">
        <f t="shared" si="838"/>
        <v>4.2439423787576196E-2</v>
      </c>
      <c r="AA1949" s="22">
        <f t="shared" si="830"/>
        <v>0.12421681947455798</v>
      </c>
      <c r="AB1949" s="44">
        <f t="shared" si="831"/>
        <v>16.879865142022862</v>
      </c>
      <c r="AC1949" s="44">
        <f t="shared" si="832"/>
        <v>2.7535544048101541</v>
      </c>
      <c r="AD1949" s="44">
        <f t="shared" si="833"/>
        <v>3.5593643079580493</v>
      </c>
      <c r="AE1949" s="44">
        <f t="shared" si="834"/>
        <v>2.7535544048101546</v>
      </c>
      <c r="AF1949" s="44">
        <f t="shared" si="835"/>
        <v>0.80578867020617506</v>
      </c>
      <c r="AG1949" s="44">
        <f t="shared" si="836"/>
        <v>2.1232941720265549E-5</v>
      </c>
      <c r="AH1949" s="45">
        <f>AD1949+AB1949+SUM($AA$1926:AA1949)</f>
        <v>22.223364670045079</v>
      </c>
      <c r="AI1949" s="45">
        <f>AD1949+AB1949+SUM($AA$1926:AA1949)</f>
        <v>22.223364670045079</v>
      </c>
    </row>
    <row r="1950" spans="4:35" ht="14.4" x14ac:dyDescent="0.3">
      <c r="D1950" s="87"/>
      <c r="E1950" s="89">
        <v>40457.611805555556</v>
      </c>
      <c r="F1950" s="86">
        <f t="shared" si="837"/>
        <v>559.90069444444816</v>
      </c>
      <c r="G1950" s="86">
        <v>34167</v>
      </c>
      <c r="H1950" s="86">
        <v>24517</v>
      </c>
      <c r="I1950" s="86"/>
      <c r="J1950" s="99">
        <v>42</v>
      </c>
      <c r="K1950" s="99"/>
      <c r="L1950" s="79">
        <v>1037</v>
      </c>
      <c r="M1950" s="99"/>
      <c r="N1950" s="114">
        <v>5.99</v>
      </c>
      <c r="O1950" s="83"/>
      <c r="P1950" s="83"/>
      <c r="Q1950" s="83"/>
      <c r="R1950" s="83"/>
      <c r="S1950" s="83"/>
      <c r="T1950" s="82"/>
      <c r="V1950" s="43">
        <f t="shared" si="827"/>
        <v>8.7002164411431201E-2</v>
      </c>
      <c r="W1950" s="43">
        <f t="shared" si="828"/>
        <v>11.822753219259926</v>
      </c>
      <c r="X1950" s="43">
        <f t="shared" si="829"/>
        <v>6.5024069887964941E-2</v>
      </c>
      <c r="Y1950" s="22">
        <f>X1950+W1950+SUM($V$1926:V1950)</f>
        <v>12.232071649553083</v>
      </c>
      <c r="Z1950" s="1">
        <f t="shared" si="838"/>
        <v>2.5506590238748107E-2</v>
      </c>
      <c r="AA1950" s="22">
        <f t="shared" si="830"/>
        <v>0.12124660241650162</v>
      </c>
      <c r="AB1950" s="44">
        <f t="shared" si="831"/>
        <v>16.476241352630989</v>
      </c>
      <c r="AC1950" s="44">
        <f t="shared" si="832"/>
        <v>2.6877126428164937</v>
      </c>
      <c r="AD1950" s="44">
        <f t="shared" si="833"/>
        <v>3.4742543797852434</v>
      </c>
      <c r="AE1950" s="44">
        <f t="shared" si="834"/>
        <v>2.6877126428164937</v>
      </c>
      <c r="AF1950" s="44">
        <f t="shared" si="835"/>
        <v>0.78652101173964073</v>
      </c>
      <c r="AG1950" s="44">
        <f t="shared" si="836"/>
        <v>2.0725229109710691E-5</v>
      </c>
      <c r="AH1950" s="45">
        <f>AD1950+AB1950+SUM($AA$1926:AA1950)</f>
        <v>21.855877554896903</v>
      </c>
      <c r="AI1950" s="45">
        <f>AD1950+AB1950+SUM($AA$1926:AA1950)</f>
        <v>21.855877554896903</v>
      </c>
    </row>
    <row r="1951" spans="4:35" ht="14.4" x14ac:dyDescent="0.3">
      <c r="D1951" s="87"/>
      <c r="E1951" s="89">
        <v>40511.431944444441</v>
      </c>
      <c r="F1951" s="86">
        <f t="shared" si="837"/>
        <v>613.72083333333285</v>
      </c>
      <c r="G1951" s="86">
        <v>33086</v>
      </c>
      <c r="H1951" s="86">
        <v>23828</v>
      </c>
      <c r="I1951" s="86"/>
      <c r="J1951" s="99">
        <v>8</v>
      </c>
      <c r="K1951" s="99"/>
      <c r="L1951" s="79">
        <v>1037</v>
      </c>
      <c r="M1951" s="99"/>
      <c r="N1951" s="114">
        <v>5.99</v>
      </c>
      <c r="O1951" s="83"/>
      <c r="P1951" s="83"/>
      <c r="Q1951" s="83"/>
      <c r="R1951" s="83"/>
      <c r="S1951" s="83"/>
      <c r="T1951" s="82"/>
      <c r="V1951" s="43">
        <f t="shared" si="827"/>
        <v>8.4557147024333437E-2</v>
      </c>
      <c r="W1951" s="43">
        <f t="shared" si="828"/>
        <v>11.490498988804729</v>
      </c>
      <c r="X1951" s="43">
        <f t="shared" si="829"/>
        <v>6.3196701769809863E-2</v>
      </c>
      <c r="Y1951" s="22">
        <f>X1951+W1951+SUM($V$1926:V1951)</f>
        <v>11.982547198004063</v>
      </c>
      <c r="Z1951" s="1">
        <f t="shared" si="838"/>
        <v>1.2313514102783751E-2</v>
      </c>
      <c r="AA1951" s="22">
        <f t="shared" si="830"/>
        <v>0.11741051563064865</v>
      </c>
      <c r="AB1951" s="44">
        <f t="shared" si="831"/>
        <v>15.954954236343516</v>
      </c>
      <c r="AC1951" s="44">
        <f t="shared" si="832"/>
        <v>2.6026768665737849</v>
      </c>
      <c r="AD1951" s="44">
        <f t="shared" si="833"/>
        <v>3.3643334331247861</v>
      </c>
      <c r="AE1951" s="44">
        <f t="shared" si="834"/>
        <v>2.6026768665737849</v>
      </c>
      <c r="AF1951" s="44">
        <f t="shared" si="835"/>
        <v>0.76163649704152403</v>
      </c>
      <c r="AG1951" s="44">
        <f t="shared" si="836"/>
        <v>2.0069509477679863E-5</v>
      </c>
      <c r="AH1951" s="45">
        <f>AD1951+AB1951+SUM($AA$1926:AA1951)</f>
        <v>21.342080007579622</v>
      </c>
      <c r="AI1951" s="45">
        <f>AD1951+AB1951+SUM($AA$1926:AA1951)</f>
        <v>21.342080007579622</v>
      </c>
    </row>
    <row r="1952" spans="4:35" ht="14.4" x14ac:dyDescent="0.3">
      <c r="D1952" s="87"/>
      <c r="E1952" s="89">
        <v>40535.433333333334</v>
      </c>
      <c r="F1952" s="86">
        <f t="shared" si="837"/>
        <v>637.72222222222626</v>
      </c>
      <c r="G1952" s="86">
        <v>38452</v>
      </c>
      <c r="H1952" s="86">
        <v>28342</v>
      </c>
      <c r="I1952" s="86"/>
      <c r="J1952" s="91">
        <v>16</v>
      </c>
      <c r="K1952" s="91"/>
      <c r="L1952" s="79">
        <v>1037</v>
      </c>
      <c r="M1952" s="91"/>
      <c r="N1952" s="114">
        <v>5.99</v>
      </c>
      <c r="O1952" s="83"/>
      <c r="P1952" s="83"/>
      <c r="Q1952" s="83"/>
      <c r="R1952" s="83"/>
      <c r="S1952" s="83"/>
      <c r="T1952" s="82"/>
      <c r="V1952" s="43">
        <f t="shared" si="827"/>
        <v>0.10057573698857052</v>
      </c>
      <c r="W1952" s="43">
        <f t="shared" si="828"/>
        <v>13.667270536373326</v>
      </c>
      <c r="X1952" s="43">
        <f t="shared" si="829"/>
        <v>7.5168747757258306E-2</v>
      </c>
      <c r="Y1952" s="22">
        <f>X1952+W1952+SUM($V$1926:V1952)</f>
        <v>14.27186652854868</v>
      </c>
      <c r="Z1952" s="1">
        <f t="shared" si="838"/>
        <v>1.5816172758824271E-2</v>
      </c>
      <c r="AA1952" s="22">
        <f t="shared" si="830"/>
        <v>0.13645255234932302</v>
      </c>
      <c r="AB1952" s="44">
        <f t="shared" si="831"/>
        <v>18.542582974547567</v>
      </c>
      <c r="AC1952" s="44">
        <f t="shared" si="832"/>
        <v>3.0247878520671936</v>
      </c>
      <c r="AD1952" s="44">
        <f t="shared" si="833"/>
        <v>3.9099724708491279</v>
      </c>
      <c r="AE1952" s="44">
        <f t="shared" si="834"/>
        <v>3.0247878520671931</v>
      </c>
      <c r="AF1952" s="44">
        <f t="shared" si="835"/>
        <v>0.88516129433115742</v>
      </c>
      <c r="AG1952" s="44">
        <f t="shared" si="836"/>
        <v>2.3324450777843979E-5</v>
      </c>
      <c r="AH1952" s="45">
        <f>AD1952+AB1952+SUM($AA$1926:AA1952)</f>
        <v>24.611800335857335</v>
      </c>
      <c r="AI1952" s="45">
        <f>AD1952+AB1952+SUM($AA$1926:AA1952)</f>
        <v>24.611800335857335</v>
      </c>
    </row>
    <row r="1953" spans="4:35" ht="14.4" x14ac:dyDescent="0.3">
      <c r="D1953" s="83"/>
      <c r="E1953" s="89">
        <v>40610.59097222222</v>
      </c>
      <c r="F1953" s="86">
        <f t="shared" si="837"/>
        <v>712.8798611111124</v>
      </c>
      <c r="G1953" s="86">
        <v>36232</v>
      </c>
      <c r="H1953" s="86">
        <v>27110</v>
      </c>
      <c r="I1953" s="86"/>
      <c r="J1953" s="91">
        <v>56</v>
      </c>
      <c r="K1953" s="91"/>
      <c r="L1953" s="79">
        <v>1037</v>
      </c>
      <c r="M1953" s="91"/>
      <c r="N1953" s="114">
        <v>5.99</v>
      </c>
      <c r="O1953" s="83"/>
      <c r="P1953" s="83"/>
      <c r="Q1953" s="83"/>
      <c r="R1953" s="83"/>
      <c r="S1953" s="83"/>
      <c r="T1953" s="82"/>
      <c r="V1953" s="43">
        <f t="shared" si="827"/>
        <v>9.6203804592482761E-2</v>
      </c>
      <c r="W1953" s="43">
        <f t="shared" si="828"/>
        <v>13.073167180900462</v>
      </c>
      <c r="X1953" s="43">
        <f t="shared" si="829"/>
        <v>7.1901233212168264E-2</v>
      </c>
      <c r="Y1953" s="22">
        <f>X1953+W1953+SUM($V$1926:V1953)</f>
        <v>13.77069946312321</v>
      </c>
      <c r="Z1953" s="1">
        <f t="shared" si="838"/>
        <v>1.1882844455794997E-2</v>
      </c>
      <c r="AA1953" s="22">
        <f t="shared" si="830"/>
        <v>0.12857455728494413</v>
      </c>
      <c r="AB1953" s="44">
        <f t="shared" si="831"/>
        <v>17.472039590497438</v>
      </c>
      <c r="AC1953" s="44">
        <f t="shared" si="832"/>
        <v>2.8501537879979861</v>
      </c>
      <c r="AD1953" s="44">
        <f t="shared" si="833"/>
        <v>3.6842328764122954</v>
      </c>
      <c r="AE1953" s="44">
        <f t="shared" si="834"/>
        <v>2.8501537879979852</v>
      </c>
      <c r="AF1953" s="44">
        <f t="shared" si="835"/>
        <v>0.83405711058479381</v>
      </c>
      <c r="AG1953" s="44">
        <f t="shared" si="836"/>
        <v>2.1977829516874101E-5</v>
      </c>
      <c r="AH1953" s="45">
        <f>AD1953+AB1953+SUM($AA$1926:AA1953)</f>
        <v>23.444091914655317</v>
      </c>
      <c r="AI1953" s="45">
        <f>AD1953+AB1953+SUM($AA$1926:AA1953)</f>
        <v>23.444091914655317</v>
      </c>
    </row>
    <row r="1954" spans="4:35" ht="14.4" x14ac:dyDescent="0.3">
      <c r="D1954" s="83"/>
      <c r="E1954" s="89">
        <v>40660.413888888892</v>
      </c>
      <c r="F1954" s="86">
        <f t="shared" si="837"/>
        <v>762.70277777778392</v>
      </c>
      <c r="G1954" s="86">
        <v>36348</v>
      </c>
      <c r="H1954" s="86">
        <v>27960</v>
      </c>
      <c r="I1954" s="86"/>
      <c r="J1954" s="91">
        <v>12</v>
      </c>
      <c r="K1954" s="91"/>
      <c r="L1954" s="79">
        <v>1037</v>
      </c>
      <c r="M1954" s="91"/>
      <c r="N1954" s="114">
        <v>5.99</v>
      </c>
      <c r="O1954" s="83"/>
      <c r="P1954" s="83"/>
      <c r="Q1954" s="83"/>
      <c r="R1954" s="83"/>
      <c r="S1954" s="83"/>
      <c r="T1954" s="82"/>
      <c r="V1954" s="43">
        <f t="shared" si="827"/>
        <v>9.9220154054069282E-2</v>
      </c>
      <c r="W1954" s="43">
        <f t="shared" si="828"/>
        <v>13.483059918036773</v>
      </c>
      <c r="X1954" s="43">
        <f t="shared" si="829"/>
        <v>7.4155606072011229E-2</v>
      </c>
      <c r="Y1954" s="22">
        <f>X1954+W1954+SUM($V$1926:V1954)</f>
        <v>14.282066727173431</v>
      </c>
      <c r="Z1954" s="1">
        <f t="shared" si="838"/>
        <v>1.0006706625684468E-2</v>
      </c>
      <c r="AA1954" s="22">
        <f t="shared" si="830"/>
        <v>0.12898620027029006</v>
      </c>
      <c r="AB1954" s="44">
        <f t="shared" si="831"/>
        <v>17.527977893447805</v>
      </c>
      <c r="AC1954" s="44">
        <f t="shared" si="832"/>
        <v>2.859278811165566</v>
      </c>
      <c r="AD1954" s="44">
        <f t="shared" si="833"/>
        <v>3.6960282786441305</v>
      </c>
      <c r="AE1954" s="44">
        <f t="shared" si="834"/>
        <v>2.859278811165566</v>
      </c>
      <c r="AF1954" s="44">
        <f t="shared" si="835"/>
        <v>0.83672741928505445</v>
      </c>
      <c r="AG1954" s="44">
        <f t="shared" si="836"/>
        <v>2.2048193510690551E-5</v>
      </c>
      <c r="AH1954" s="45">
        <f>AD1954+AB1954+SUM($AA$1926:AA1954)</f>
        <v>23.64081182010781</v>
      </c>
      <c r="AI1954" s="45">
        <f>AD1954+AB1954+SUM($AA$1926:AA1954)</f>
        <v>23.64081182010781</v>
      </c>
    </row>
    <row r="1955" spans="4:35" ht="14.4" x14ac:dyDescent="0.3">
      <c r="D1955" s="83"/>
      <c r="E1955" s="89">
        <v>40700.597916666666</v>
      </c>
      <c r="F1955" s="86">
        <f t="shared" si="837"/>
        <v>802.88680555555766</v>
      </c>
      <c r="G1955" s="86">
        <v>34243</v>
      </c>
      <c r="H1955" s="86">
        <v>26821</v>
      </c>
      <c r="I1955" s="86"/>
      <c r="J1955" s="91">
        <v>29</v>
      </c>
      <c r="K1955" s="91"/>
      <c r="L1955" s="79">
        <v>1037</v>
      </c>
      <c r="M1955" s="91"/>
      <c r="N1955" s="114">
        <v>5.99</v>
      </c>
      <c r="O1955" s="83"/>
      <c r="P1955" s="83"/>
      <c r="Q1955" s="83"/>
      <c r="R1955" s="83"/>
      <c r="S1955" s="83"/>
      <c r="T1955" s="82"/>
      <c r="V1955" s="43">
        <f t="shared" si="827"/>
        <v>9.517824577554336E-2</v>
      </c>
      <c r="W1955" s="43">
        <f t="shared" si="828"/>
        <v>12.933803650274116</v>
      </c>
      <c r="X1955" s="43">
        <f t="shared" si="829"/>
        <v>7.113474643982165E-2</v>
      </c>
      <c r="Y1955" s="22">
        <f>X1955+W1955+SUM($V$1926:V1955)</f>
        <v>13.824967845554129</v>
      </c>
      <c r="Z1955" s="1">
        <f t="shared" si="838"/>
        <v>-1.6167073054623468E-3</v>
      </c>
      <c r="AA1955" s="22">
        <f t="shared" si="830"/>
        <v>0.1215162995448317</v>
      </c>
      <c r="AB1955" s="44">
        <f t="shared" si="831"/>
        <v>16.51289058559847</v>
      </c>
      <c r="AC1955" s="44">
        <f t="shared" si="832"/>
        <v>2.6936911062711153</v>
      </c>
      <c r="AD1955" s="44">
        <f t="shared" si="833"/>
        <v>3.4819824019371346</v>
      </c>
      <c r="AE1955" s="44">
        <f t="shared" si="834"/>
        <v>2.6936911062711149</v>
      </c>
      <c r="AF1955" s="44">
        <f t="shared" si="835"/>
        <v>0.78827052433636291</v>
      </c>
      <c r="AG1955" s="44">
        <f t="shared" si="836"/>
        <v>2.0771329657383529E-5</v>
      </c>
      <c r="AH1955" s="45">
        <f>AD1955+AB1955+SUM($AA$1926:AA1955)</f>
        <v>22.533194935096311</v>
      </c>
      <c r="AI1955" s="45">
        <f>AD1955+AB1955+SUM($AA$1926:AA1955)</f>
        <v>22.533194935096311</v>
      </c>
    </row>
    <row r="1956" spans="4:35" ht="14.4" x14ac:dyDescent="0.3">
      <c r="D1956" s="83"/>
      <c r="E1956" s="89">
        <v>40749.651388888888</v>
      </c>
      <c r="F1956" s="86">
        <f t="shared" si="837"/>
        <v>851.94027777777956</v>
      </c>
      <c r="G1956" s="86">
        <v>35024</v>
      </c>
      <c r="H1956" s="86">
        <v>27977</v>
      </c>
      <c r="I1956" s="86"/>
      <c r="J1956" s="90" t="s">
        <v>98</v>
      </c>
      <c r="K1956" s="90"/>
      <c r="L1956" s="79">
        <v>1037</v>
      </c>
      <c r="M1956" s="90"/>
      <c r="N1956" s="114">
        <v>5.99</v>
      </c>
      <c r="O1956" s="83"/>
      <c r="P1956" s="83"/>
      <c r="Q1956" s="83"/>
      <c r="R1956" s="83"/>
      <c r="S1956" s="83"/>
      <c r="T1956" s="82"/>
      <c r="V1956" s="43">
        <f t="shared" si="827"/>
        <v>9.9280481043301019E-2</v>
      </c>
      <c r="W1956" s="43">
        <f t="shared" si="828"/>
        <v>13.4912577727795</v>
      </c>
      <c r="X1956" s="43">
        <f t="shared" si="829"/>
        <v>7.4200693529208092E-2</v>
      </c>
      <c r="Y1956" s="22">
        <f>X1956+W1956+SUM($V$1926:V1956)</f>
        <v>14.4847683961922</v>
      </c>
      <c r="Z1956" s="1">
        <f t="shared" si="838"/>
        <v>3.8597869725350113E-3</v>
      </c>
      <c r="AA1956" s="22">
        <f t="shared" si="830"/>
        <v>0.12428779240306589</v>
      </c>
      <c r="AB1956" s="44">
        <f t="shared" si="831"/>
        <v>16.889509677014303</v>
      </c>
      <c r="AC1956" s="44">
        <f t="shared" si="832"/>
        <v>2.7551276846666335</v>
      </c>
      <c r="AD1956" s="44">
        <f t="shared" si="833"/>
        <v>3.5613979979980201</v>
      </c>
      <c r="AE1956" s="44">
        <f t="shared" si="834"/>
        <v>2.7551276846666335</v>
      </c>
      <c r="AF1956" s="44">
        <f t="shared" si="835"/>
        <v>0.80624906825794396</v>
      </c>
      <c r="AG1956" s="44">
        <f t="shared" si="836"/>
        <v>2.1245073443337347E-5</v>
      </c>
      <c r="AH1956" s="45">
        <f>AD1956+AB1956+SUM($AA$1926:AA1956)</f>
        <v>23.113517414976098</v>
      </c>
      <c r="AI1956" s="45">
        <f>AD1956+AB1956+SUM($AA$1926:AA1956)</f>
        <v>23.113517414976098</v>
      </c>
    </row>
    <row r="1957" spans="4:35" ht="14.4" x14ac:dyDescent="0.3">
      <c r="D1957" s="83"/>
      <c r="E1957" s="89">
        <v>40800.599305555559</v>
      </c>
      <c r="F1957" s="86">
        <f t="shared" si="837"/>
        <v>902.88819444445107</v>
      </c>
      <c r="G1957" s="86">
        <v>36569</v>
      </c>
      <c r="H1957" s="86">
        <v>29204</v>
      </c>
      <c r="I1957" s="86"/>
      <c r="J1957" s="91">
        <v>61</v>
      </c>
      <c r="K1957" s="91"/>
      <c r="L1957" s="79">
        <v>1037</v>
      </c>
      <c r="M1957" s="91"/>
      <c r="N1957" s="114">
        <v>5.99</v>
      </c>
      <c r="O1957" s="83"/>
      <c r="P1957" s="83"/>
      <c r="Q1957" s="83"/>
      <c r="R1957" s="83"/>
      <c r="S1957" s="83"/>
      <c r="T1957" s="82"/>
      <c r="V1957" s="43">
        <f t="shared" si="827"/>
        <v>0.10363467020726178</v>
      </c>
      <c r="W1957" s="43">
        <f t="shared" si="828"/>
        <v>14.082949994504505</v>
      </c>
      <c r="X1957" s="43">
        <f t="shared" si="829"/>
        <v>7.7454947057475548E-2</v>
      </c>
      <c r="Y1957" s="22">
        <f>X1957+W1957+SUM($V$1926:V1957)</f>
        <v>15.183349541652733</v>
      </c>
      <c r="Z1957" s="1">
        <f t="shared" si="838"/>
        <v>7.4575461025155809E-3</v>
      </c>
      <c r="AA1957" s="22">
        <f t="shared" si="830"/>
        <v>0.12977045113030256</v>
      </c>
      <c r="AB1957" s="44">
        <f t="shared" si="831"/>
        <v>17.634550005103247</v>
      </c>
      <c r="AC1957" s="44">
        <f t="shared" si="832"/>
        <v>2.8766635535796632</v>
      </c>
      <c r="AD1957" s="44">
        <f t="shared" si="833"/>
        <v>3.7185005535858155</v>
      </c>
      <c r="AE1957" s="44">
        <f t="shared" si="834"/>
        <v>2.8766635535796632</v>
      </c>
      <c r="AF1957" s="44">
        <f t="shared" si="835"/>
        <v>0.84181481775710243</v>
      </c>
      <c r="AG1957" s="44">
        <f t="shared" si="836"/>
        <v>2.2182249050633949E-5</v>
      </c>
      <c r="AH1957" s="45">
        <f>AD1957+AB1957+SUM($AA$1926:AA1957)</f>
        <v>24.145430749783138</v>
      </c>
      <c r="AI1957" s="45">
        <f>AD1957+AB1957+SUM($AA$1926:AA1957)</f>
        <v>24.145430749783138</v>
      </c>
    </row>
    <row r="1958" spans="4:35" ht="14.4" x14ac:dyDescent="0.3">
      <c r="D1958" s="83"/>
      <c r="E1958" s="89">
        <v>40855.500694444447</v>
      </c>
      <c r="F1958" s="86">
        <f t="shared" si="837"/>
        <v>957.78958333333867</v>
      </c>
      <c r="G1958" s="86">
        <v>40269</v>
      </c>
      <c r="H1958" s="86">
        <v>32837</v>
      </c>
      <c r="I1958" s="86"/>
      <c r="J1958" s="91">
        <v>28</v>
      </c>
      <c r="K1958" s="91"/>
      <c r="L1958" s="79">
        <v>1037</v>
      </c>
      <c r="M1958" s="91"/>
      <c r="N1958" s="114">
        <v>5.99</v>
      </c>
      <c r="O1958" s="83"/>
      <c r="P1958" s="83"/>
      <c r="Q1958" s="83"/>
      <c r="R1958" s="83"/>
      <c r="S1958" s="83"/>
      <c r="T1958" s="82"/>
      <c r="V1958" s="43">
        <f t="shared" si="827"/>
        <v>0.11652690267072507</v>
      </c>
      <c r="W1958" s="43">
        <f t="shared" si="828"/>
        <v>15.834879775700054</v>
      </c>
      <c r="X1958" s="43">
        <f t="shared" si="829"/>
        <v>8.7090401880780877E-2</v>
      </c>
      <c r="Y1958" s="22">
        <f>X1958+W1958+SUM($V$1926:V1958)</f>
        <v>17.061441680342313</v>
      </c>
      <c r="Z1958" s="1">
        <f t="shared" si="838"/>
        <v>2.0313408930982865E-2</v>
      </c>
      <c r="AA1958" s="22">
        <f t="shared" si="830"/>
        <v>0.14290044290426737</v>
      </c>
      <c r="AB1958" s="44">
        <f t="shared" si="831"/>
        <v>19.41878897852013</v>
      </c>
      <c r="AC1958" s="44">
        <f t="shared" si="832"/>
        <v>3.1677203270283418</v>
      </c>
      <c r="AD1958" s="44">
        <f t="shared" si="833"/>
        <v>4.094733210980535</v>
      </c>
      <c r="AE1958" s="44">
        <f t="shared" si="834"/>
        <v>3.1677203270283418</v>
      </c>
      <c r="AF1958" s="44">
        <f t="shared" si="835"/>
        <v>0.92698845733437474</v>
      </c>
      <c r="AG1958" s="44">
        <f t="shared" si="836"/>
        <v>2.4426617818917072E-5</v>
      </c>
      <c r="AH1958" s="45">
        <f>AD1958+AB1958+SUM($AA$1926:AA1958)</f>
        <v>26.448802823499008</v>
      </c>
      <c r="AI1958" s="45">
        <f>AD1958+AB1958+SUM($AA$1926:AA1958)</f>
        <v>26.448802823499008</v>
      </c>
    </row>
    <row r="1959" spans="4:35" ht="14.4" x14ac:dyDescent="0.3">
      <c r="D1959" s="83"/>
      <c r="E1959" s="89">
        <v>40945.599999999999</v>
      </c>
      <c r="F1959" s="86">
        <f t="shared" si="837"/>
        <v>1047.8888888888905</v>
      </c>
      <c r="G1959" s="86">
        <v>43036</v>
      </c>
      <c r="H1959" s="86">
        <v>34550</v>
      </c>
      <c r="I1959" s="86"/>
      <c r="J1959" s="91">
        <v>33</v>
      </c>
      <c r="K1959" s="91"/>
      <c r="L1959" s="79">
        <v>1037</v>
      </c>
      <c r="M1959" s="91"/>
      <c r="N1959" s="114">
        <v>5.99</v>
      </c>
      <c r="O1959" s="83"/>
      <c r="P1959" s="83"/>
      <c r="Q1959" s="83"/>
      <c r="R1959" s="83"/>
      <c r="S1959" s="83"/>
      <c r="T1959" s="82"/>
      <c r="V1959" s="43">
        <f t="shared" si="827"/>
        <v>0.12260573399742825</v>
      </c>
      <c r="W1959" s="43">
        <f t="shared" si="828"/>
        <v>16.660934197717115</v>
      </c>
      <c r="X1959" s="43">
        <f t="shared" si="829"/>
        <v>9.1633626244205596E-2</v>
      </c>
      <c r="Y1959" s="22">
        <f>X1959+W1959+SUM($V$1926:V1959)</f>
        <v>18.014645060720227</v>
      </c>
      <c r="Z1959" s="1">
        <f t="shared" si="838"/>
        <v>1.8962453290357749E-2</v>
      </c>
      <c r="AA1959" s="22">
        <f t="shared" si="830"/>
        <v>0.15271954756333783</v>
      </c>
      <c r="AB1959" s="44">
        <f t="shared" si="831"/>
        <v>20.753110394586216</v>
      </c>
      <c r="AC1959" s="44">
        <f t="shared" si="832"/>
        <v>3.3853835951722608</v>
      </c>
      <c r="AD1959" s="44">
        <f t="shared" si="833"/>
        <v>4.3760942280105866</v>
      </c>
      <c r="AE1959" s="44">
        <f t="shared" si="834"/>
        <v>3.3853835951722595</v>
      </c>
      <c r="AF1959" s="44">
        <f t="shared" si="835"/>
        <v>0.99068452779662153</v>
      </c>
      <c r="AG1959" s="44">
        <f t="shared" si="836"/>
        <v>2.6105041705900694E-5</v>
      </c>
      <c r="AH1959" s="45">
        <f>AD1959+AB1959+SUM($AA$1926:AA1959)</f>
        <v>28.217204804158484</v>
      </c>
      <c r="AI1959" s="45">
        <f>AD1959+AB1959+SUM($AA$1926:AA1959)</f>
        <v>28.217204804158484</v>
      </c>
    </row>
    <row r="1960" spans="4:35" ht="14.4" x14ac:dyDescent="0.3">
      <c r="D1960" s="83"/>
      <c r="E1960" s="89">
        <v>41017.575694444444</v>
      </c>
      <c r="F1960" s="86">
        <f t="shared" si="837"/>
        <v>1119.8645833333358</v>
      </c>
      <c r="G1960" s="86">
        <v>44079</v>
      </c>
      <c r="H1960" s="86">
        <v>36954</v>
      </c>
      <c r="I1960" s="86"/>
      <c r="J1960" s="91">
        <v>19</v>
      </c>
      <c r="K1960" s="91"/>
      <c r="L1960" s="79">
        <v>1037</v>
      </c>
      <c r="M1960" s="91"/>
      <c r="N1960" s="114">
        <v>5.99</v>
      </c>
      <c r="O1960" s="83"/>
      <c r="P1960" s="83"/>
      <c r="Q1960" s="83"/>
      <c r="R1960" s="83"/>
      <c r="S1960" s="83"/>
      <c r="T1960" s="82"/>
      <c r="V1960" s="43">
        <f t="shared" si="827"/>
        <v>0.13113668000407996</v>
      </c>
      <c r="W1960" s="43">
        <f t="shared" si="828"/>
        <v>17.820207303688516</v>
      </c>
      <c r="X1960" s="43">
        <f t="shared" si="829"/>
        <v>9.8009523132514417E-2</v>
      </c>
      <c r="Y1960" s="22">
        <f>X1960+W1960+SUM($V$1926:V1960)</f>
        <v>19.311430743584019</v>
      </c>
      <c r="Z1960" s="1">
        <f t="shared" si="838"/>
        <v>1.7646801359672951E-2</v>
      </c>
      <c r="AA1960" s="22">
        <f t="shared" si="830"/>
        <v>0.15642078578502575</v>
      </c>
      <c r="AB1960" s="44">
        <f t="shared" si="831"/>
        <v>21.256072894389945</v>
      </c>
      <c r="AC1960" s="44">
        <f t="shared" si="832"/>
        <v>3.4674301396876577</v>
      </c>
      <c r="AD1960" s="44">
        <f t="shared" si="833"/>
        <v>4.4821511635950984</v>
      </c>
      <c r="AE1960" s="44">
        <f t="shared" si="834"/>
        <v>3.4674301396876577</v>
      </c>
      <c r="AF1960" s="44">
        <f t="shared" si="835"/>
        <v>1.014694286196377</v>
      </c>
      <c r="AG1960" s="44">
        <f t="shared" si="836"/>
        <v>2.6737711064095102E-5</v>
      </c>
      <c r="AH1960" s="45">
        <f>AD1960+AB1960+SUM($AA$1926:AA1960)</f>
        <v>28.982645025331749</v>
      </c>
      <c r="AI1960" s="45">
        <f>AD1960+AB1960+SUM($AA$1926:AA1960)</f>
        <v>28.982645025331749</v>
      </c>
    </row>
    <row r="1961" spans="4:35" ht="14.4" x14ac:dyDescent="0.3">
      <c r="D1961" s="83"/>
      <c r="E1961" s="89">
        <v>41085.640972222223</v>
      </c>
      <c r="F1961" s="86">
        <f t="shared" si="837"/>
        <v>1187.9298611111153</v>
      </c>
      <c r="G1961" s="86">
        <v>42113</v>
      </c>
      <c r="H1961" s="86">
        <v>35627</v>
      </c>
      <c r="I1961" s="86"/>
      <c r="J1961" s="91">
        <v>68</v>
      </c>
      <c r="K1961" s="91"/>
      <c r="L1961" s="79">
        <v>1037</v>
      </c>
      <c r="M1961" s="91"/>
      <c r="N1961" s="114">
        <v>5.99</v>
      </c>
      <c r="O1961" s="83"/>
      <c r="P1961" s="83"/>
      <c r="Q1961" s="83"/>
      <c r="R1961" s="83"/>
      <c r="S1961" s="83"/>
      <c r="T1961" s="82"/>
      <c r="V1961" s="43">
        <f t="shared" si="827"/>
        <v>0.12642762619757963</v>
      </c>
      <c r="W1961" s="43">
        <f t="shared" si="828"/>
        <v>17.180292407006299</v>
      </c>
      <c r="X1961" s="43">
        <f t="shared" si="829"/>
        <v>9.4490049267794876E-2</v>
      </c>
      <c r="Y1961" s="22">
        <f>X1961+W1961+SUM($V$1926:V1961)</f>
        <v>18.79442399923466</v>
      </c>
      <c r="Z1961" s="1">
        <f t="shared" si="838"/>
        <v>8.7066721429585794E-3</v>
      </c>
      <c r="AA1961" s="22">
        <f t="shared" si="830"/>
        <v>0.14944414691269742</v>
      </c>
      <c r="AB1961" s="44">
        <f t="shared" si="831"/>
        <v>20.30801510473114</v>
      </c>
      <c r="AC1961" s="44">
        <f t="shared" si="832"/>
        <v>3.312776729795738</v>
      </c>
      <c r="AD1961" s="44">
        <f t="shared" si="833"/>
        <v>4.2822394326659037</v>
      </c>
      <c r="AE1961" s="44">
        <f t="shared" si="834"/>
        <v>3.3127767297957376</v>
      </c>
      <c r="AF1961" s="44">
        <f t="shared" si="835"/>
        <v>0.96943715770748029</v>
      </c>
      <c r="AG1961" s="44">
        <f t="shared" si="836"/>
        <v>2.5545162686137091E-5</v>
      </c>
      <c r="AH1961" s="45">
        <f>AD1961+AB1961+SUM($AA$1926:AA1961)</f>
        <v>27.984119651656449</v>
      </c>
      <c r="AI1961" s="45">
        <f>AD1961+AB1961+SUM($AA$1926:AA1961)</f>
        <v>27.984119651656449</v>
      </c>
    </row>
    <row r="1962" spans="4:35" ht="14.4" x14ac:dyDescent="0.3">
      <c r="D1962" s="83"/>
      <c r="E1962" s="89">
        <v>41131.460416666669</v>
      </c>
      <c r="F1962" s="86">
        <f t="shared" si="837"/>
        <v>1233.7493055555606</v>
      </c>
      <c r="G1962" s="86">
        <v>42858</v>
      </c>
      <c r="H1962" s="86">
        <v>36132</v>
      </c>
      <c r="I1962" s="86"/>
      <c r="J1962" s="91">
        <v>36</v>
      </c>
      <c r="K1962" s="91"/>
      <c r="L1962" s="79">
        <v>1037</v>
      </c>
      <c r="M1962" s="91"/>
      <c r="N1962" s="114">
        <v>5.99</v>
      </c>
      <c r="O1962" s="83"/>
      <c r="P1962" s="83"/>
      <c r="Q1962" s="83"/>
      <c r="R1962" s="83"/>
      <c r="S1962" s="83"/>
      <c r="T1962" s="82"/>
      <c r="V1962" s="43">
        <f t="shared" si="827"/>
        <v>0.12821969264240457</v>
      </c>
      <c r="W1962" s="43">
        <f t="shared" si="828"/>
        <v>17.423816915540225</v>
      </c>
      <c r="X1962" s="43">
        <f t="shared" si="829"/>
        <v>9.5829411966878039E-2</v>
      </c>
      <c r="Y1962" s="22">
        <f>X1962+W1962+SUM($V$1926:V1962)</f>
        <v>19.167507563110075</v>
      </c>
      <c r="Z1962" s="1">
        <f t="shared" si="838"/>
        <v>4.8372008743621346E-3</v>
      </c>
      <c r="AA1962" s="22">
        <f t="shared" si="830"/>
        <v>0.15208788849961735</v>
      </c>
      <c r="AB1962" s="44">
        <f t="shared" si="831"/>
        <v>20.667274033162379</v>
      </c>
      <c r="AC1962" s="44">
        <f t="shared" si="832"/>
        <v>3.3713814044495938</v>
      </c>
      <c r="AD1962" s="44">
        <f t="shared" si="833"/>
        <v>4.3579943866548403</v>
      </c>
      <c r="AE1962" s="44">
        <f t="shared" si="834"/>
        <v>3.3713814044495933</v>
      </c>
      <c r="AF1962" s="44">
        <f t="shared" si="835"/>
        <v>0.98658698513587706</v>
      </c>
      <c r="AG1962" s="44">
        <f t="shared" si="836"/>
        <v>2.5997069370561669E-5</v>
      </c>
      <c r="AH1962" s="45">
        <f>AD1962+AB1962+SUM($AA$1926:AA1962)</f>
        <v>28.57122142257624</v>
      </c>
      <c r="AI1962" s="45">
        <f>AD1962+AB1962+SUM($AA$1926:AA1962)</f>
        <v>28.57122142257624</v>
      </c>
    </row>
    <row r="1963" spans="4:35" ht="14.4" x14ac:dyDescent="0.3">
      <c r="D1963" s="83"/>
      <c r="E1963" s="89">
        <v>41158.481944444444</v>
      </c>
      <c r="F1963" s="86">
        <f t="shared" si="837"/>
        <v>1260.7708333333358</v>
      </c>
      <c r="G1963" s="86">
        <v>43825</v>
      </c>
      <c r="H1963" s="86">
        <v>37070</v>
      </c>
      <c r="I1963" s="86"/>
      <c r="J1963" s="91"/>
      <c r="K1963" s="91"/>
      <c r="L1963" s="79">
        <v>1037</v>
      </c>
      <c r="M1963" s="91"/>
      <c r="N1963" s="114">
        <v>5.99</v>
      </c>
      <c r="O1963" s="83"/>
      <c r="P1963" s="83"/>
      <c r="Q1963" s="83"/>
      <c r="R1963" s="83"/>
      <c r="S1963" s="83"/>
      <c r="T1963" s="82"/>
      <c r="V1963" s="43">
        <f t="shared" si="827"/>
        <v>0.13154832298942593</v>
      </c>
      <c r="W1963" s="43">
        <f t="shared" si="828"/>
        <v>17.876145606638886</v>
      </c>
      <c r="X1963" s="43">
        <f t="shared" si="829"/>
        <v>9.8317178722798867E-2</v>
      </c>
      <c r="Y1963" s="22">
        <f>X1963+W1963+SUM($V$1926:V1963)</f>
        <v>19.753872343954082</v>
      </c>
      <c r="Z1963" s="1">
        <f t="shared" si="838"/>
        <v>2.491371276938568E-3</v>
      </c>
      <c r="AA1963" s="22">
        <f t="shared" si="830"/>
        <v>0.15551942959297518</v>
      </c>
      <c r="AB1963" s="44">
        <f t="shared" si="831"/>
        <v>21.133587299998627</v>
      </c>
      <c r="AC1963" s="44">
        <f t="shared" si="832"/>
        <v>3.4474494855103699</v>
      </c>
      <c r="AD1963" s="44">
        <f t="shared" si="833"/>
        <v>4.4563233000874609</v>
      </c>
      <c r="AE1963" s="44">
        <f t="shared" si="834"/>
        <v>3.4474494855103699</v>
      </c>
      <c r="AF1963" s="44">
        <f t="shared" si="835"/>
        <v>1.0088472309389103</v>
      </c>
      <c r="AG1963" s="44">
        <f t="shared" si="836"/>
        <v>2.6583638181083231E-5</v>
      </c>
      <c r="AH1963" s="45">
        <f>AD1963+AB1963+SUM($AA$1926:AA1963)</f>
        <v>29.291383032438087</v>
      </c>
      <c r="AI1963" s="45">
        <f>AD1963+AB1963+SUM($AA$1926:AA1963)</f>
        <v>29.291383032438087</v>
      </c>
    </row>
    <row r="1964" spans="4:35" ht="14.4" x14ac:dyDescent="0.3">
      <c r="D1964" s="83"/>
      <c r="E1964" s="89">
        <v>41192.588194444441</v>
      </c>
      <c r="F1964" s="86">
        <f t="shared" si="837"/>
        <v>1294.8770833333328</v>
      </c>
      <c r="G1964" s="86">
        <v>4015</v>
      </c>
      <c r="H1964" s="86">
        <v>98.8</v>
      </c>
      <c r="I1964" s="86"/>
      <c r="J1964" s="91"/>
      <c r="K1964" s="91"/>
      <c r="L1964" s="79">
        <v>1037</v>
      </c>
      <c r="M1964" s="91"/>
      <c r="N1964" s="114">
        <v>5.99</v>
      </c>
      <c r="O1964" s="83"/>
      <c r="P1964" s="83"/>
      <c r="Q1964" s="83"/>
      <c r="R1964" s="83"/>
      <c r="S1964" s="83"/>
      <c r="T1964" s="82"/>
      <c r="V1964" s="43">
        <f t="shared" si="827"/>
        <v>3.5060626682911463E-4</v>
      </c>
      <c r="W1964" s="43">
        <f t="shared" si="828"/>
        <v>4.7644002857726513E-2</v>
      </c>
      <c r="X1964" s="43">
        <f t="shared" si="829"/>
        <v>2.6203769241468918E-4</v>
      </c>
      <c r="Y1964" s="111">
        <f>Y1963</f>
        <v>19.753872343954082</v>
      </c>
      <c r="Z1964" s="1">
        <f t="shared" si="838"/>
        <v>9.8590361561328669E-3</v>
      </c>
      <c r="AA1964" s="22">
        <f t="shared" si="830"/>
        <v>1.4247815397964526E-2</v>
      </c>
      <c r="AB1964" s="44">
        <f t="shared" si="831"/>
        <v>1.9361403995321047</v>
      </c>
      <c r="AC1964" s="44">
        <f t="shared" si="832"/>
        <v>0.31583593118822895</v>
      </c>
      <c r="AD1964" s="44">
        <f t="shared" si="833"/>
        <v>0.4082632755242705</v>
      </c>
      <c r="AE1964" s="44">
        <f t="shared" si="834"/>
        <v>0.315835931188229</v>
      </c>
      <c r="AF1964" s="44">
        <f t="shared" si="835"/>
        <v>9.242490889263491E-2</v>
      </c>
      <c r="AG1964" s="44">
        <f t="shared" si="836"/>
        <v>2.4354434066639859E-6</v>
      </c>
      <c r="AH1964" s="45">
        <f>AD1964+AB1964+SUM($AA$1926:AA1964)</f>
        <v>6.060123922806337</v>
      </c>
      <c r="AI1964" s="77">
        <f>AI1963</f>
        <v>29.291383032438087</v>
      </c>
    </row>
    <row r="1965" spans="4:35" ht="14.4" x14ac:dyDescent="0.3">
      <c r="D1965" s="83"/>
      <c r="E1965" s="89">
        <v>42279.454861111109</v>
      </c>
      <c r="F1965" s="86">
        <f t="shared" si="837"/>
        <v>2381.7437500000015</v>
      </c>
      <c r="G1965" s="86">
        <v>27947</v>
      </c>
      <c r="H1965" s="86">
        <v>16168</v>
      </c>
      <c r="I1965" s="86"/>
      <c r="J1965" s="91">
        <v>18</v>
      </c>
      <c r="K1965" s="91"/>
      <c r="L1965" s="91">
        <v>1059</v>
      </c>
      <c r="M1965" s="91"/>
      <c r="N1965" s="114">
        <v>5.99</v>
      </c>
      <c r="O1965" s="83"/>
      <c r="P1965" s="83"/>
      <c r="Q1965" s="83"/>
      <c r="R1965" s="83"/>
      <c r="S1965" s="83"/>
      <c r="T1965" s="82"/>
      <c r="V1965" s="43">
        <f t="shared" si="827"/>
        <v>5.8591718239867994E-2</v>
      </c>
      <c r="W1965" s="43">
        <f t="shared" si="828"/>
        <v>7.9620481872903168</v>
      </c>
      <c r="X1965" s="43">
        <f t="shared" si="829"/>
        <v>4.3790542539474425E-2</v>
      </c>
      <c r="Y1965" s="22">
        <f>X1965+W1965+SUM($V$1964:V1965)+$Y$1964</f>
        <v>27.818653398290571</v>
      </c>
      <c r="Z1965" s="1">
        <f t="shared" si="838"/>
        <v>7.3879514498148974E-3</v>
      </c>
      <c r="AA1965" s="22">
        <f t="shared" si="830"/>
        <v>0.10127800282345317</v>
      </c>
      <c r="AB1965" s="44">
        <f t="shared" si="831"/>
        <v>13.762701675544438</v>
      </c>
      <c r="AC1965" s="44">
        <f t="shared" si="832"/>
        <v>2.2450622384677432</v>
      </c>
      <c r="AD1965" s="44">
        <f t="shared" si="833"/>
        <v>2.9020651950029044</v>
      </c>
      <c r="AE1965" s="44">
        <f t="shared" si="834"/>
        <v>2.2450622384677428</v>
      </c>
      <c r="AF1965" s="44">
        <f t="shared" si="835"/>
        <v>0.65698564462892717</v>
      </c>
      <c r="AG1965" s="44">
        <f t="shared" si="836"/>
        <v>1.7311906234531469E-5</v>
      </c>
      <c r="AH1965" s="45">
        <f>AD1965+AB1965+SUM($AA$1926:AA1965)</f>
        <v>20.481765121120759</v>
      </c>
      <c r="AI1965" s="45">
        <f>AD1965+AB1965+SUM($AA$1964:AA1965)+$AI$1964-$AH$1964</f>
        <v>40.011551798400504</v>
      </c>
    </row>
    <row r="1966" spans="4:35" ht="14.4" x14ac:dyDescent="0.3">
      <c r="E1966" s="28">
        <v>42377.636111111111</v>
      </c>
      <c r="F1966" s="86">
        <f t="shared" si="837"/>
        <v>2479.9250000000029</v>
      </c>
      <c r="G1966" s="10">
        <v>19540</v>
      </c>
      <c r="H1966" s="10">
        <v>13509</v>
      </c>
      <c r="J1966" s="10">
        <v>19</v>
      </c>
      <c r="L1966" s="17">
        <v>1044</v>
      </c>
      <c r="N1966" s="114">
        <v>5.99</v>
      </c>
      <c r="V1966" s="43">
        <f t="shared" si="827"/>
        <v>4.826226210351281E-2</v>
      </c>
      <c r="W1966" s="43">
        <f t="shared" si="828"/>
        <v>6.5583749382917933</v>
      </c>
      <c r="X1966" s="43">
        <f t="shared" si="829"/>
        <v>3.6070467041826496E-2</v>
      </c>
      <c r="Y1966" s="22">
        <f>X1966+W1966+SUM($V$1964:V1966)+$Y$1964</f>
        <v>26.455522335897911</v>
      </c>
      <c r="Z1966" s="1">
        <f t="shared" si="838"/>
        <v>6.3273821358635057E-3</v>
      </c>
      <c r="AA1966" s="22">
        <f t="shared" si="830"/>
        <v>6.9808616589136147E-2</v>
      </c>
      <c r="AB1966" s="44">
        <f t="shared" si="831"/>
        <v>9.4863162554017055</v>
      </c>
      <c r="AC1966" s="44">
        <f t="shared" si="832"/>
        <v>1.5474701776766218</v>
      </c>
      <c r="AD1966" s="44">
        <f t="shared" si="833"/>
        <v>2.0003273254488039</v>
      </c>
      <c r="AE1966" s="44">
        <f t="shared" ref="AE1966" si="839">AD1966/(1+($A$28/(10^-N1966))+(($A$28*$A$29)/(10^-N1966)^2))*1</f>
        <v>1.547470177676622</v>
      </c>
      <c r="AF1966" s="44">
        <f t="shared" ref="AF1966" si="840">AD1966/(1+($A$28/(10^-N1966))+(($A$28*$A$29)/(10^-N1966)^2))*($A$28/(10^-N1966))</f>
        <v>0.45284521507020281</v>
      </c>
      <c r="AG1966" s="44">
        <f t="shared" ref="AG1966" si="841">AD1966/(1+($A$28/(10^-N1966))+(($A$28*$A$29)/(10^-N1966)^2))*(($A$28*$A$29)/(10^-N1966)^2)</f>
        <v>1.1932701979324814E-5</v>
      </c>
      <c r="AH1966" s="45">
        <f>AD1966+AB1966+SUM($AA$1926:AA1966)</f>
        <v>15.373450448013061</v>
      </c>
      <c r="AI1966" s="45">
        <f>AD1966+AB1966+SUM($AA$1964:AA1966)+$AI$1964-$AH$1964</f>
        <v>34.903237125292819</v>
      </c>
    </row>
    <row r="1967" spans="4:35" ht="14.4" x14ac:dyDescent="0.3">
      <c r="E1967" s="28">
        <v>42480.578472222223</v>
      </c>
      <c r="F1967" s="86">
        <f t="shared" si="837"/>
        <v>2582.8673611111153</v>
      </c>
      <c r="G1967" s="10">
        <v>29577</v>
      </c>
      <c r="H1967" s="10">
        <v>19707</v>
      </c>
      <c r="J1967" s="10">
        <v>31</v>
      </c>
      <c r="L1967" s="17">
        <v>1053</v>
      </c>
      <c r="N1967" s="114">
        <v>6.99</v>
      </c>
      <c r="V1967" s="43">
        <f t="shared" si="827"/>
        <v>7.1012182628598458E-2</v>
      </c>
      <c r="W1967" s="43">
        <f t="shared" si="828"/>
        <v>9.6498692470302139</v>
      </c>
      <c r="X1967" s="43">
        <f t="shared" si="829"/>
        <v>5.307340521211474E-2</v>
      </c>
      <c r="Y1967" s="22">
        <f>X1967+W1967+SUM($V$1964:V1967)+$Y$1964</f>
        <v>29.635031765435219</v>
      </c>
      <c r="Z1967" s="1">
        <f t="shared" si="838"/>
        <v>6.9665930839986146E-3</v>
      </c>
      <c r="AA1967" s="22">
        <f t="shared" si="830"/>
        <v>0.10657773002517161</v>
      </c>
      <c r="AB1967" s="44">
        <f t="shared" si="831"/>
        <v>14.482883377450278</v>
      </c>
      <c r="AC1967" s="44">
        <f t="shared" si="832"/>
        <v>2.3625430051007434</v>
      </c>
      <c r="AD1967" s="44">
        <f t="shared" si="833"/>
        <v>9.2780120455452284</v>
      </c>
      <c r="AE1967" s="44">
        <f t="shared" ref="AE1967:AE1968" si="842">AD1967/(1+($A$28/(10^-N1967))+(($A$28*$A$29)/(10^-N1967)^2))*1</f>
        <v>2.3625430051007434</v>
      </c>
      <c r="AF1967" s="44">
        <f t="shared" ref="AF1967:AF1968" si="843">AD1967/(1+($A$28/(10^-N1967))+(($A$28*$A$29)/(10^-N1967)^2))*($A$28/(10^-N1967))</f>
        <v>6.9136472591914515</v>
      </c>
      <c r="AG1967" s="44">
        <f t="shared" ref="AG1967:AG1968" si="844">AD1967/(1+($A$28/(10^-N1967))+(($A$28*$A$29)/(10^-N1967)^2))*(($A$28*$A$29)/(10^-N1967)^2)</f>
        <v>1.8217812530340624E-3</v>
      </c>
      <c r="AH1967" s="45">
        <f>AD1967+AB1967+SUM($AA$1926:AA1967)</f>
        <v>27.754280020183231</v>
      </c>
      <c r="AI1967" s="45">
        <f>AD1967+AB1967+SUM($AA$1964:AA1967)+$AI$1964-$AH$1964</f>
        <v>47.284066697462976</v>
      </c>
    </row>
    <row r="1968" spans="4:35" ht="14.4" x14ac:dyDescent="0.3">
      <c r="E1968" s="28">
        <v>42612.57916666667</v>
      </c>
      <c r="F1968" s="86">
        <f t="shared" si="837"/>
        <v>2714.868055555562</v>
      </c>
      <c r="G1968" s="10">
        <v>31254</v>
      </c>
      <c r="H1968" s="10">
        <v>20820</v>
      </c>
      <c r="J1968" s="10">
        <v>28</v>
      </c>
      <c r="L1968" s="17">
        <v>1039</v>
      </c>
      <c r="N1968" s="114">
        <v>6.99</v>
      </c>
      <c r="V1968" s="43">
        <f t="shared" si="827"/>
        <v>7.4025311958761372E-2</v>
      </c>
      <c r="W1968" s="43">
        <f t="shared" si="828"/>
        <v>10.059324399430412</v>
      </c>
      <c r="X1968" s="43">
        <f t="shared" si="829"/>
        <v>5.5325371395616336E-2</v>
      </c>
      <c r="Y1968" s="22">
        <f>X1968+W1968+SUM($V$1964:V1968)+$Y$1964</f>
        <v>30.120764195977682</v>
      </c>
      <c r="Z1968" s="1">
        <f t="shared" si="838"/>
        <v>9.2144389418333771E-3</v>
      </c>
      <c r="AA1968" s="22">
        <f t="shared" si="830"/>
        <v>0.11112329970985245</v>
      </c>
      <c r="AB1968" s="44">
        <f t="shared" si="831"/>
        <v>15.100582362142081</v>
      </c>
      <c r="AC1968" s="44">
        <f t="shared" si="832"/>
        <v>2.4633061181845393</v>
      </c>
      <c r="AD1968" s="44">
        <f t="shared" si="833"/>
        <v>9.6737218273014438</v>
      </c>
      <c r="AE1968" s="44">
        <f t="shared" si="842"/>
        <v>2.4633061181845388</v>
      </c>
      <c r="AF1968" s="44">
        <f t="shared" si="843"/>
        <v>7.2085162283891879</v>
      </c>
      <c r="AG1968" s="44">
        <f t="shared" si="844"/>
        <v>1.8994807277175219E-3</v>
      </c>
      <c r="AH1968" s="45">
        <f>AD1968+AB1968+SUM($AA$1926:AA1968)</f>
        <v>28.8788120863411</v>
      </c>
      <c r="AI1968" s="45">
        <f>AD1968+AB1968+SUM($AA$1964:AA1968)+$AI$1964-$AH$1964</f>
        <v>48.408598763620859</v>
      </c>
    </row>
    <row r="1969" spans="4:46" x14ac:dyDescent="0.25">
      <c r="E1969" s="28">
        <v>42762.42083333333</v>
      </c>
      <c r="F1969" s="86">
        <f t="shared" si="837"/>
        <v>2864.7097222222219</v>
      </c>
      <c r="G1969" s="10">
        <v>32174</v>
      </c>
      <c r="H1969" s="10">
        <v>21785</v>
      </c>
      <c r="J1969" s="10">
        <v>12</v>
      </c>
      <c r="K1969" s="17">
        <v>5</v>
      </c>
      <c r="L1969" s="17">
        <v>1089</v>
      </c>
      <c r="V1969" s="17">
        <f t="shared" si="827"/>
        <v>8.1183807838789604E-2</v>
      </c>
      <c r="W1969" s="17">
        <f t="shared" si="828"/>
        <v>11.03209479868663</v>
      </c>
      <c r="X1969" s="17">
        <f t="shared" si="829"/>
        <v>6.0675520320583862E-2</v>
      </c>
      <c r="AA1969" s="17">
        <f t="shared" si="830"/>
        <v>0.11989937266032669</v>
      </c>
      <c r="AB1969" s="17">
        <f t="shared" si="831"/>
        <v>16.293165850490873</v>
      </c>
      <c r="AC1969" s="17">
        <f t="shared" si="832"/>
        <v>2.6578481651628327</v>
      </c>
    </row>
    <row r="1970" spans="4:46" x14ac:dyDescent="0.25">
      <c r="D1970" s="19" t="s">
        <v>164</v>
      </c>
      <c r="E1970" s="28">
        <v>42828.478472222225</v>
      </c>
      <c r="F1970" s="86">
        <f t="shared" si="837"/>
        <v>2930.7673611111168</v>
      </c>
      <c r="G1970" s="10">
        <v>27397</v>
      </c>
      <c r="H1970" s="10">
        <v>20352</v>
      </c>
      <c r="J1970" s="10">
        <v>30</v>
      </c>
      <c r="L1970" s="17">
        <v>1062</v>
      </c>
      <c r="V1970" s="17">
        <f t="shared" si="827"/>
        <v>7.3963181559051155E-2</v>
      </c>
      <c r="W1970" s="17">
        <f t="shared" si="828"/>
        <v>10.050881478634626</v>
      </c>
      <c r="X1970" s="17">
        <f t="shared" si="829"/>
        <v>5.5278936097365367E-2</v>
      </c>
      <c r="AA1970" s="17">
        <f t="shared" si="830"/>
        <v>9.9566100883123246E-2</v>
      </c>
      <c r="AB1970" s="17">
        <f t="shared" si="831"/>
        <v>13.530070748336911</v>
      </c>
      <c r="AC1970" s="17">
        <f t="shared" si="832"/>
        <v>2.2071139545852696</v>
      </c>
    </row>
    <row r="1971" spans="4:46" x14ac:dyDescent="0.25">
      <c r="D1971" s="19"/>
      <c r="E1971" s="28">
        <v>42828.634722222225</v>
      </c>
      <c r="F1971" s="86">
        <f t="shared" si="837"/>
        <v>2930.9236111111168</v>
      </c>
      <c r="G1971" s="10">
        <v>3491</v>
      </c>
      <c r="H1971" s="10">
        <v>74.31</v>
      </c>
      <c r="J1971" s="10">
        <v>59</v>
      </c>
      <c r="L1971" s="17">
        <v>1047</v>
      </c>
      <c r="V1971" s="17">
        <f t="shared" si="827"/>
        <v>2.6624282730676376E-4</v>
      </c>
      <c r="W1971" s="17">
        <f t="shared" si="828"/>
        <v>3.6179826846150592E-2</v>
      </c>
      <c r="X1971" s="17">
        <f t="shared" si="829"/>
        <v>1.989857646310434E-4</v>
      </c>
      <c r="AA1971" s="17">
        <f t="shared" si="830"/>
        <v>1.2507787782639109E-2</v>
      </c>
      <c r="AB1971" s="17">
        <f t="shared" si="831"/>
        <v>1.699687464942965</v>
      </c>
      <c r="AC1971" s="17">
        <f t="shared" si="832"/>
        <v>0.27726417637323836</v>
      </c>
    </row>
    <row r="1972" spans="4:46" x14ac:dyDescent="0.25">
      <c r="D1972" s="19"/>
      <c r="E1972" s="28">
        <v>42969.550694444442</v>
      </c>
      <c r="F1972" s="86">
        <f t="shared" si="837"/>
        <v>3071.8395833333343</v>
      </c>
      <c r="G1972" s="10">
        <v>11582</v>
      </c>
      <c r="H1972" s="10">
        <v>1881</v>
      </c>
      <c r="J1972" s="10">
        <v>31</v>
      </c>
      <c r="L1972" s="17">
        <v>1063</v>
      </c>
      <c r="V1972" s="17">
        <f t="shared" si="827"/>
        <v>6.8423617873851223E-3</v>
      </c>
      <c r="W1972" s="17">
        <f t="shared" si="828"/>
        <v>0.92981083167765088</v>
      </c>
      <c r="X1972" s="17">
        <f t="shared" si="829"/>
        <v>5.1138752015141026E-3</v>
      </c>
      <c r="AA1972" s="17">
        <f t="shared" si="830"/>
        <v>4.2130906018870005E-2</v>
      </c>
      <c r="AB1972" s="17">
        <f t="shared" si="831"/>
        <v>5.7251829093517026</v>
      </c>
      <c r="AC1972" s="17">
        <f t="shared" si="832"/>
        <v>0.93392941743016689</v>
      </c>
    </row>
    <row r="1973" spans="4:46" x14ac:dyDescent="0.25">
      <c r="D1973" s="19"/>
      <c r="E1973" s="28">
        <v>43055.621527777781</v>
      </c>
      <c r="F1973" s="86">
        <f t="shared" si="837"/>
        <v>3157.910416666673</v>
      </c>
      <c r="G1973" s="10">
        <v>12591</v>
      </c>
      <c r="H1973" s="10">
        <v>3027</v>
      </c>
      <c r="J1973" s="10">
        <v>42</v>
      </c>
      <c r="L1973" s="17">
        <v>1042</v>
      </c>
      <c r="V1973" s="17">
        <f t="shared" si="827"/>
        <v>1.0793545172921564E-2</v>
      </c>
      <c r="W1973" s="17">
        <f t="shared" si="828"/>
        <v>1.46673846338953</v>
      </c>
      <c r="X1973" s="17">
        <f t="shared" si="829"/>
        <v>8.0669284541470977E-3</v>
      </c>
      <c r="AA1973" s="17">
        <f t="shared" si="830"/>
        <v>4.4896441120665813E-2</v>
      </c>
      <c r="AB1973" s="17">
        <f t="shared" si="831"/>
        <v>6.1009923992525836</v>
      </c>
      <c r="AC1973" s="17">
        <f t="shared" si="832"/>
        <v>0.99523392831217872</v>
      </c>
    </row>
    <row r="1974" spans="4:46" x14ac:dyDescent="0.25">
      <c r="E1974" s="28">
        <v>43123.492361111108</v>
      </c>
      <c r="G1974" s="10">
        <v>13152.32</v>
      </c>
      <c r="H1974" s="10">
        <v>3978.16</v>
      </c>
      <c r="J1974" s="10">
        <v>102</v>
      </c>
      <c r="L1974" s="17">
        <v>1030</v>
      </c>
      <c r="V1974" s="17">
        <f t="shared" si="827"/>
        <v>1.4021789548276306E-2</v>
      </c>
      <c r="W1974" s="17">
        <f t="shared" si="828"/>
        <v>1.9054256712248827</v>
      </c>
      <c r="X1974" s="17">
        <f t="shared" si="829"/>
        <v>1.0479668289972561E-2</v>
      </c>
      <c r="AA1974" s="17">
        <f t="shared" si="830"/>
        <v>4.6357879801613162E-2</v>
      </c>
      <c r="AB1974" s="17">
        <f t="shared" si="831"/>
        <v>6.2995877903765685</v>
      </c>
      <c r="AC1974" s="17">
        <f t="shared" si="832"/>
        <v>1.0276301121325733</v>
      </c>
    </row>
    <row r="1975" spans="4:46" x14ac:dyDescent="0.25">
      <c r="E1975" s="28"/>
    </row>
    <row r="1977" spans="4:46" ht="14.4" thickBot="1" x14ac:dyDescent="0.3">
      <c r="D1977" s="87" t="s">
        <v>97</v>
      </c>
      <c r="E1977" s="89">
        <f>E1978-1</f>
        <v>39897.713888888888</v>
      </c>
      <c r="F1977" s="86"/>
      <c r="G1977" s="86"/>
      <c r="H1977" s="86"/>
      <c r="I1977" s="86"/>
      <c r="J1977" s="86"/>
      <c r="K1977" s="86"/>
      <c r="L1977" s="86"/>
      <c r="M1977" s="86"/>
      <c r="N1977" s="86"/>
      <c r="O1977" s="90"/>
      <c r="P1977" s="90"/>
      <c r="Q1977" s="90"/>
      <c r="R1977" s="87"/>
      <c r="S1977" s="87"/>
    </row>
    <row r="1978" spans="4:46" ht="15" thickBot="1" x14ac:dyDescent="0.35">
      <c r="D1978" s="87"/>
      <c r="E1978" s="89">
        <v>39898.713888888888</v>
      </c>
      <c r="F1978" s="86">
        <f>E1978-E$1977</f>
        <v>1</v>
      </c>
      <c r="G1978" s="86">
        <v>1677</v>
      </c>
      <c r="H1978" s="86">
        <v>3.47</v>
      </c>
      <c r="I1978" s="86"/>
      <c r="J1978" s="86">
        <v>1357</v>
      </c>
      <c r="K1978" s="86"/>
      <c r="L1978" s="79">
        <v>1037</v>
      </c>
      <c r="M1978" s="86"/>
      <c r="N1978" s="114">
        <v>5.99</v>
      </c>
      <c r="O1978" s="95">
        <v>88.99</v>
      </c>
      <c r="P1978" s="94">
        <v>22.79</v>
      </c>
      <c r="Q1978" s="93">
        <f>P1978-(P1978/100*R1978)</f>
        <v>10.50619</v>
      </c>
      <c r="R1978" s="88">
        <v>53.9</v>
      </c>
      <c r="S1978" s="85">
        <f>R1978*P1978/100</f>
        <v>12.283809999999999</v>
      </c>
      <c r="T1978" s="40">
        <f>Q1978/$A$18+S1978</f>
        <v>16.661389166666666</v>
      </c>
      <c r="U1978" s="40">
        <f>$A$16-T1978</f>
        <v>100.33861083333333</v>
      </c>
      <c r="V1978" s="43">
        <f t="shared" ref="V1978:V2026" si="845">($A$15*L1978/1000/$A$13*H1978)/$Q$1978</f>
        <v>1.1146720398114665E-5</v>
      </c>
      <c r="W1978" s="43">
        <f t="shared" ref="W1978:W2026" si="846">($U$1978*L1978/1000/$A$13*H1978)/$Q$1978</f>
        <v>1.4912619201258742E-3</v>
      </c>
      <c r="X1978" s="43">
        <f t="shared" ref="X1978:X2026" si="847">($A$46*$S$1978*H1978*L1978/1000000)/$Q$1978</f>
        <v>9.2031456748883744E-6</v>
      </c>
      <c r="Y1978" s="22">
        <f>X1978+W1978+SUM($V$1978:V1978)</f>
        <v>1.5116117861988772E-3</v>
      </c>
      <c r="Z1978" s="22"/>
      <c r="AA1978" s="22">
        <f t="shared" ref="AA1978:AA2026" si="848">($A$15*L1978/1000/$A$13*G1978)/$Q$1978</f>
        <v>5.387046140529767E-3</v>
      </c>
      <c r="AB1978" s="44">
        <f t="shared" ref="AB1978:AB2026" si="849">($U$1978*L1978/1000/$A$13*G1978)/$Q$1978</f>
        <v>0.72070496831443531</v>
      </c>
      <c r="AC1978" s="44">
        <f t="shared" ref="AC1978:AC2026" si="850">($A$14*$S$1978/1000*G1978/1000000*L1978/1000*1000000)/$Q$1978</f>
        <v>0.13191951596579329</v>
      </c>
      <c r="AD1978" s="44">
        <f t="shared" ref="AD1978:AD2020" si="851">($A$14*((L1978/1000)*G1978/10^6)*(1+($A$28/(10^-N1978))+(($A$28*$A$29)/(10^-N1978)^2))*1000000)*$S$1978/1000/$Q$1978</f>
        <v>0.1705249098516069</v>
      </c>
      <c r="AE1978" s="44">
        <f t="shared" ref="AE1978:AE2017" si="852">AD1978/(1+($A$28/(10^-N1978))+(($A$28*$A$29)/(10^-N1978)^2))*1</f>
        <v>0.13191951596579329</v>
      </c>
      <c r="AF1978" s="44">
        <f t="shared" ref="AF1978:AF2017" si="853">AD1978/(1+($A$28/(10^-N1978))+(($A$28*$A$29)/(10^-N1978)^2))*($A$28/(10^-N1978))</f>
        <v>3.8604376640834062E-2</v>
      </c>
      <c r="AG1978" s="44">
        <f t="shared" ref="AG1978:AG2017" si="854">AD1978/(1+($A$28/(10^-N1978))+(($A$28*$A$29)/(10^-N1978)^2))*(($A$28*$A$29)/(10^-N1978)^2)</f>
        <v>1.0172449795704868E-6</v>
      </c>
      <c r="AH1978" s="45">
        <f>AD1978+AB1978+SUM($AA$1978:AA1978)</f>
        <v>0.89661692430657192</v>
      </c>
      <c r="AI1978" s="45">
        <f>AD1978+AB1978+SUM($AA$1978:AA1978)</f>
        <v>0.89661692430657192</v>
      </c>
      <c r="AP1978" s="121">
        <v>1</v>
      </c>
      <c r="AQ1978" s="22">
        <v>1.5116117861988772E-3</v>
      </c>
      <c r="AR1978" s="22"/>
      <c r="AS1978" s="22">
        <v>0.89661692430657192</v>
      </c>
    </row>
    <row r="1979" spans="4:46" ht="14.4" x14ac:dyDescent="0.3">
      <c r="D1979" s="87"/>
      <c r="E1979" s="89">
        <v>39904.667361111111</v>
      </c>
      <c r="F1979" s="86">
        <f t="shared" ref="F1979:F2025" si="855">E1979-E$1977</f>
        <v>6.953472222223354</v>
      </c>
      <c r="G1979" s="86">
        <v>5188</v>
      </c>
      <c r="H1979" s="86">
        <v>8.17</v>
      </c>
      <c r="I1979" s="86"/>
      <c r="J1979" s="86">
        <v>1427</v>
      </c>
      <c r="K1979" s="86"/>
      <c r="L1979" s="79">
        <v>1037</v>
      </c>
      <c r="M1979" s="86"/>
      <c r="N1979" s="114">
        <v>5.99</v>
      </c>
      <c r="O1979" s="90"/>
      <c r="P1979" s="90"/>
      <c r="Q1979" s="90"/>
      <c r="R1979" s="88"/>
      <c r="S1979" s="87"/>
      <c r="V1979" s="43">
        <f t="shared" si="845"/>
        <v>2.6244583761555274E-5</v>
      </c>
      <c r="W1979" s="43">
        <f t="shared" si="846"/>
        <v>3.5111267687113518E-3</v>
      </c>
      <c r="X1979" s="43">
        <f t="shared" si="847"/>
        <v>2.1668501488137759E-5</v>
      </c>
      <c r="Y1979" s="22">
        <f>X1979+W1979+SUM($V$1978:V1979)</f>
        <v>3.5701865743591596E-3</v>
      </c>
      <c r="Z1979" s="22"/>
      <c r="AA1979" s="22">
        <f t="shared" si="848"/>
        <v>1.6665471304155296E-2</v>
      </c>
      <c r="AB1979" s="44">
        <f t="shared" si="849"/>
        <v>2.2295869860556294</v>
      </c>
      <c r="AC1979" s="44">
        <f t="shared" si="850"/>
        <v>0.4081087947707428</v>
      </c>
      <c r="AD1979" s="44">
        <f t="shared" si="851"/>
        <v>0.52753919636859659</v>
      </c>
      <c r="AE1979" s="44">
        <f t="shared" si="852"/>
        <v>0.40810879477074269</v>
      </c>
      <c r="AF1979" s="44">
        <f t="shared" si="853"/>
        <v>0.11942725462888913</v>
      </c>
      <c r="AG1979" s="44">
        <f t="shared" si="854"/>
        <v>3.1469689648250954E-6</v>
      </c>
      <c r="AH1979" s="45">
        <f>AD1979+AB1979+SUM($AA$1978:AA1979)</f>
        <v>2.7791786998689112</v>
      </c>
      <c r="AI1979" s="45">
        <f>AD1979+AB1979+SUM($AA$1978:AA1979)</f>
        <v>2.7791786998689112</v>
      </c>
      <c r="AP1979" s="121">
        <v>6.953472222223354</v>
      </c>
      <c r="AQ1979" s="22">
        <v>3.5701865743591596E-3</v>
      </c>
      <c r="AR1979" s="22"/>
      <c r="AS1979" s="22">
        <v>2.7791786998689112</v>
      </c>
    </row>
    <row r="1980" spans="4:46" ht="14.4" x14ac:dyDescent="0.3">
      <c r="D1980" s="87"/>
      <c r="E1980" s="89">
        <v>39910.659722222219</v>
      </c>
      <c r="F1980" s="86">
        <f t="shared" si="855"/>
        <v>12.945833333331393</v>
      </c>
      <c r="G1980" s="86">
        <v>8492</v>
      </c>
      <c r="H1980" s="86">
        <v>11.7</v>
      </c>
      <c r="I1980" s="86"/>
      <c r="J1980" s="87">
        <v>1489</v>
      </c>
      <c r="K1980" s="87"/>
      <c r="L1980" s="79">
        <v>1037</v>
      </c>
      <c r="M1980" s="87"/>
      <c r="N1980" s="114">
        <v>5.99</v>
      </c>
      <c r="O1980" s="90"/>
      <c r="P1980" s="90"/>
      <c r="Q1980" s="90"/>
      <c r="R1980" s="87"/>
      <c r="S1980" s="87"/>
      <c r="V1980" s="43">
        <f t="shared" si="845"/>
        <v>3.7584042840905348E-5</v>
      </c>
      <c r="W1980" s="43">
        <f t="shared" si="846"/>
        <v>5.0281741975425715E-3</v>
      </c>
      <c r="X1980" s="43">
        <f t="shared" si="847"/>
        <v>3.10307793648974E-5</v>
      </c>
      <c r="Y1980" s="22">
        <f>X1980+W1980+SUM($V$1978:V1980)</f>
        <v>5.1341803239080448E-3</v>
      </c>
      <c r="Z1980" s="22"/>
      <c r="AA1980" s="22">
        <f t="shared" si="848"/>
        <v>2.7278948017518657E-2</v>
      </c>
      <c r="AB1980" s="44">
        <f t="shared" si="849"/>
        <v>3.6495089987633778</v>
      </c>
      <c r="AC1980" s="44">
        <f t="shared" si="850"/>
        <v>0.66801462706113091</v>
      </c>
      <c r="AD1980" s="44">
        <f t="shared" si="851"/>
        <v>0.86350479097188171</v>
      </c>
      <c r="AE1980" s="44">
        <f t="shared" si="852"/>
        <v>0.66801462706113091</v>
      </c>
      <c r="AF1980" s="44">
        <f t="shared" si="853"/>
        <v>0.19548501278113464</v>
      </c>
      <c r="AG1980" s="44">
        <f t="shared" si="854"/>
        <v>5.1511296162865669E-6</v>
      </c>
      <c r="AH1980" s="45">
        <f>AD1980+AB1980+SUM($AA$1978:AA1980)</f>
        <v>4.5623452551974628</v>
      </c>
      <c r="AI1980" s="45">
        <f>AD1980+AB1980+SUM($AA$1978:AA1980)</f>
        <v>4.5623452551974628</v>
      </c>
      <c r="AP1980" s="121">
        <v>12.945833333331393</v>
      </c>
      <c r="AQ1980" s="22">
        <v>5.1341803239080448E-3</v>
      </c>
      <c r="AR1980" s="22"/>
      <c r="AS1980" s="22">
        <v>4.5623452551974628</v>
      </c>
    </row>
    <row r="1981" spans="4:46" ht="14.4" x14ac:dyDescent="0.3">
      <c r="D1981" s="87"/>
      <c r="E1981" s="89">
        <v>39914.783333333333</v>
      </c>
      <c r="F1981" s="86">
        <f t="shared" si="855"/>
        <v>17.069444444445253</v>
      </c>
      <c r="G1981" s="86">
        <v>9632</v>
      </c>
      <c r="H1981" s="86">
        <v>13.12</v>
      </c>
      <c r="I1981" s="86"/>
      <c r="J1981" s="86">
        <v>1710</v>
      </c>
      <c r="K1981" s="86"/>
      <c r="L1981" s="79">
        <v>1037</v>
      </c>
      <c r="M1981" s="86"/>
      <c r="N1981" s="114">
        <v>5.99</v>
      </c>
      <c r="O1981" s="90"/>
      <c r="P1981" s="90"/>
      <c r="Q1981" s="90"/>
      <c r="R1981" s="87"/>
      <c r="S1981" s="87"/>
      <c r="V1981" s="43">
        <f t="shared" si="845"/>
        <v>4.2145524963476773E-5</v>
      </c>
      <c r="W1981" s="43">
        <f t="shared" si="846"/>
        <v>5.6384312369024397E-3</v>
      </c>
      <c r="X1981" s="43">
        <f t="shared" si="847"/>
        <v>3.4796908142517428E-5</v>
      </c>
      <c r="Y1981" s="22">
        <f>X1981+W1981+SUM($V$1978:V1981)</f>
        <v>5.790349017009009E-3</v>
      </c>
      <c r="Z1981" s="1">
        <f>LINEST(Y1978:Y1981,E1978:E1981,TRUE,TRUE)</f>
        <v>2.6845660542133679E-4</v>
      </c>
      <c r="AA1981" s="22">
        <f t="shared" si="848"/>
        <v>3.0940982960991487E-2</v>
      </c>
      <c r="AB1981" s="44">
        <f t="shared" si="849"/>
        <v>4.1394336641649616</v>
      </c>
      <c r="AC1981" s="44">
        <f t="shared" si="850"/>
        <v>0.75769157888045369</v>
      </c>
      <c r="AD1981" s="44">
        <f t="shared" si="851"/>
        <v>0.97942512325025499</v>
      </c>
      <c r="AE1981" s="44">
        <f t="shared" si="852"/>
        <v>0.7576915788804538</v>
      </c>
      <c r="AF1981" s="44">
        <f t="shared" si="853"/>
        <v>0.22172770173196998</v>
      </c>
      <c r="AG1981" s="44">
        <f t="shared" si="854"/>
        <v>5.8426378313792068E-6</v>
      </c>
      <c r="AH1981" s="45">
        <f>AD1981+AB1981+SUM($AA$1978:AA1981)</f>
        <v>5.1991312358384123</v>
      </c>
      <c r="AI1981" s="45">
        <f>AD1981+AB1981+SUM($AA$1978:AA1981)</f>
        <v>5.1991312358384123</v>
      </c>
      <c r="AJ1981" s="1">
        <f>LINEST(AI1978:AI1981,F1978:F1981,TRUE,TRUE)</f>
        <v>0.27370370037284081</v>
      </c>
      <c r="AP1981" s="121">
        <v>17.069444444445253</v>
      </c>
      <c r="AQ1981" s="22">
        <v>5.790349017009009E-3</v>
      </c>
      <c r="AR1981" s="1">
        <v>2.6845660542133679E-4</v>
      </c>
      <c r="AS1981" s="22">
        <v>5.1991312358384123</v>
      </c>
      <c r="AT1981" s="1">
        <v>0.27370370037284081</v>
      </c>
    </row>
    <row r="1982" spans="4:46" ht="14.4" x14ac:dyDescent="0.3">
      <c r="D1982" s="92"/>
      <c r="E1982" s="89">
        <v>39921.825694444444</v>
      </c>
      <c r="F1982" s="86">
        <f t="shared" si="855"/>
        <v>24.111805555556202</v>
      </c>
      <c r="G1982" s="86">
        <v>11335</v>
      </c>
      <c r="H1982" s="86">
        <v>14.74</v>
      </c>
      <c r="I1982" s="86"/>
      <c r="J1982" s="86">
        <v>1909</v>
      </c>
      <c r="K1982" s="86"/>
      <c r="L1982" s="79">
        <v>1037</v>
      </c>
      <c r="M1982" s="86"/>
      <c r="N1982" s="114">
        <v>5.99</v>
      </c>
      <c r="O1982" s="90"/>
      <c r="P1982" s="90"/>
      <c r="Q1982" s="90"/>
      <c r="R1982" s="87"/>
      <c r="S1982" s="87"/>
      <c r="V1982" s="43">
        <f t="shared" si="845"/>
        <v>4.7349469356832897E-5</v>
      </c>
      <c r="W1982" s="43">
        <f t="shared" si="846"/>
        <v>6.334639971946796E-3</v>
      </c>
      <c r="X1982" s="43">
        <f t="shared" si="847"/>
        <v>3.909347759304168E-5</v>
      </c>
      <c r="Y1982" s="22">
        <f>X1982+W1982+SUM($V$1978:V1982)</f>
        <v>6.5382037908607226E-3</v>
      </c>
      <c r="Z1982" s="1">
        <f t="shared" ref="Z1982:Z2020" si="856">LINEST(Y1979:Y1982,E1979:E1982,TRUE,TRUE)</f>
        <v>1.7054394338728848E-4</v>
      </c>
      <c r="AA1982" s="22">
        <f t="shared" si="848"/>
        <v>3.6411549196723264E-2</v>
      </c>
      <c r="AB1982" s="44">
        <f t="shared" si="849"/>
        <v>4.8713123529183804</v>
      </c>
      <c r="AC1982" s="44">
        <f t="shared" si="850"/>
        <v>0.89165635865967019</v>
      </c>
      <c r="AD1982" s="44">
        <f t="shared" si="851"/>
        <v>1.1525938301538246</v>
      </c>
      <c r="AE1982" s="44">
        <f t="shared" si="852"/>
        <v>0.89165635865966997</v>
      </c>
      <c r="AF1982" s="44">
        <f t="shared" si="853"/>
        <v>0.2609305958401037</v>
      </c>
      <c r="AG1982" s="44">
        <f t="shared" si="854"/>
        <v>6.8756540509430323E-6</v>
      </c>
      <c r="AH1982" s="45">
        <f>AD1982+AB1982+SUM($AA$1978:AA1982)</f>
        <v>6.140590180692123</v>
      </c>
      <c r="AI1982" s="45">
        <f>AD1982+AB1982+SUM($AA$1978:AA1982)</f>
        <v>6.140590180692123</v>
      </c>
      <c r="AJ1982" s="1">
        <f t="shared" ref="AJ1982:AJ2011" si="857">LINEST(AI1979:AI1982,F1979:F1982,TRUE,TRUE)</f>
        <v>0.19188180105175526</v>
      </c>
      <c r="AP1982" s="121">
        <v>24.111805555556202</v>
      </c>
      <c r="AQ1982" s="22">
        <v>6.5382037908607226E-3</v>
      </c>
      <c r="AR1982" s="1">
        <v>1.7054394338728848E-4</v>
      </c>
      <c r="AS1982" s="22">
        <v>6.140590180692123</v>
      </c>
      <c r="AT1982" s="1">
        <v>0.19188180105175526</v>
      </c>
    </row>
    <row r="1983" spans="4:46" ht="14.4" x14ac:dyDescent="0.3">
      <c r="D1983" s="83"/>
      <c r="E1983" s="89">
        <v>39945.430555555555</v>
      </c>
      <c r="F1983" s="86">
        <f t="shared" si="855"/>
        <v>47.716666666667152</v>
      </c>
      <c r="G1983" s="86">
        <v>21305</v>
      </c>
      <c r="H1983" s="86">
        <v>27.88</v>
      </c>
      <c r="I1983" s="86"/>
      <c r="J1983" s="86">
        <v>354</v>
      </c>
      <c r="K1983" s="86"/>
      <c r="L1983" s="79">
        <v>1037</v>
      </c>
      <c r="M1983" s="86"/>
      <c r="N1983" s="114">
        <v>5.99</v>
      </c>
      <c r="O1983" s="90"/>
      <c r="P1983" s="90"/>
      <c r="Q1983" s="90"/>
      <c r="R1983" s="87"/>
      <c r="S1983" s="87"/>
      <c r="V1983" s="43">
        <f t="shared" si="845"/>
        <v>8.9559240547388148E-5</v>
      </c>
      <c r="W1983" s="43">
        <f t="shared" si="846"/>
        <v>1.1981666378417685E-2</v>
      </c>
      <c r="X1983" s="43">
        <f t="shared" si="847"/>
        <v>7.3943429802849527E-5</v>
      </c>
      <c r="Y1983" s="22">
        <f>X1983+W1983+SUM($V$1978:V1983)</f>
        <v>1.2309639390088807E-2</v>
      </c>
      <c r="Z1983" s="1">
        <f t="shared" si="856"/>
        <v>2.1029864604218241E-4</v>
      </c>
      <c r="AA1983" s="22">
        <f t="shared" si="848"/>
        <v>6.843829339534091E-2</v>
      </c>
      <c r="AB1983" s="44">
        <f t="shared" si="849"/>
        <v>9.1560043827901278</v>
      </c>
      <c r="AC1983" s="44">
        <f t="shared" si="850"/>
        <v>1.6759363671146252</v>
      </c>
      <c r="AD1983" s="44">
        <f t="shared" si="851"/>
        <v>2.1663883150795975</v>
      </c>
      <c r="AE1983" s="44">
        <f t="shared" si="852"/>
        <v>1.675936367114625</v>
      </c>
      <c r="AF1983" s="44">
        <f t="shared" si="853"/>
        <v>0.49043902464697059</v>
      </c>
      <c r="AG1983" s="44">
        <f t="shared" si="854"/>
        <v>1.2923318002235672E-5</v>
      </c>
      <c r="AH1983" s="45">
        <f>AD1983+AB1983+SUM($AA$1978:AA1983)</f>
        <v>11.507514988884985</v>
      </c>
      <c r="AI1983" s="45">
        <f>AD1983+AB1983+SUM($AA$1978:AA1983)</f>
        <v>11.507514988884985</v>
      </c>
      <c r="AJ1983" s="1">
        <f t="shared" si="857"/>
        <v>0.20312137518913298</v>
      </c>
      <c r="AP1983" s="121">
        <v>47.716666666667152</v>
      </c>
      <c r="AQ1983" s="22">
        <v>1.2309639390088807E-2</v>
      </c>
      <c r="AR1983" s="1">
        <v>2.1029864604218241E-4</v>
      </c>
      <c r="AS1983" s="22">
        <v>11.507514988884985</v>
      </c>
      <c r="AT1983" s="1">
        <v>0.20312137518913298</v>
      </c>
    </row>
    <row r="1984" spans="4:46" ht="14.4" x14ac:dyDescent="0.3">
      <c r="D1984" s="83"/>
      <c r="E1984" s="89">
        <v>39960.531944444447</v>
      </c>
      <c r="F1984" s="86">
        <f t="shared" si="855"/>
        <v>62.818055555559113</v>
      </c>
      <c r="G1984" s="86">
        <v>24707.7</v>
      </c>
      <c r="H1984" s="86">
        <v>36.44</v>
      </c>
      <c r="I1984" s="86"/>
      <c r="J1984" s="86">
        <v>709</v>
      </c>
      <c r="K1984" s="86"/>
      <c r="L1984" s="79">
        <v>1037</v>
      </c>
      <c r="M1984" s="86"/>
      <c r="N1984" s="114">
        <v>5.99</v>
      </c>
      <c r="O1984" s="90"/>
      <c r="P1984" s="90"/>
      <c r="Q1984" s="90"/>
      <c r="R1984" s="87"/>
      <c r="S1984" s="87"/>
      <c r="V1984" s="43">
        <f t="shared" si="845"/>
        <v>1.1705662573697359E-4</v>
      </c>
      <c r="W1984" s="43">
        <f t="shared" si="846"/>
        <v>1.5660398953713787E-2</v>
      </c>
      <c r="X1984" s="43">
        <f t="shared" si="847"/>
        <v>9.6646290603150521E-5</v>
      </c>
      <c r="Y1984" s="22">
        <f>X1984+W1984+SUM($V$1978:V1984)</f>
        <v>1.6128131451922184E-2</v>
      </c>
      <c r="Z1984" s="1">
        <f t="shared" si="856"/>
        <v>2.3169558111833853E-4</v>
      </c>
      <c r="AA1984" s="22">
        <f t="shared" si="848"/>
        <v>7.9368825239336513E-2</v>
      </c>
      <c r="AB1984" s="44">
        <f t="shared" si="849"/>
        <v>10.618343557318171</v>
      </c>
      <c r="AC1984" s="44">
        <f t="shared" si="850"/>
        <v>1.943606335496739</v>
      </c>
      <c r="AD1984" s="44">
        <f t="shared" si="851"/>
        <v>2.512390170030141</v>
      </c>
      <c r="AE1984" s="44">
        <f t="shared" si="852"/>
        <v>1.9436063354967381</v>
      </c>
      <c r="AF1984" s="44">
        <f t="shared" si="853"/>
        <v>0.56876884718469611</v>
      </c>
      <c r="AG1984" s="44">
        <f t="shared" si="854"/>
        <v>1.4987348707056474E-5</v>
      </c>
      <c r="AH1984" s="45">
        <f>AD1984+AB1984+SUM($AA$1978:AA1984)</f>
        <v>13.395224843602909</v>
      </c>
      <c r="AI1984" s="45">
        <f>AD1984+AB1984+SUM($AA$1978:AA1984)</f>
        <v>13.395224843602909</v>
      </c>
      <c r="AJ1984" s="1">
        <f t="shared" si="857"/>
        <v>0.18842114420955636</v>
      </c>
      <c r="AP1984" s="121">
        <v>62.818055555559113</v>
      </c>
      <c r="AQ1984" s="22">
        <v>1.6128131451922184E-2</v>
      </c>
      <c r="AR1984" s="1">
        <v>2.3169558111833853E-4</v>
      </c>
      <c r="AS1984" s="22">
        <v>13.395224843602909</v>
      </c>
      <c r="AT1984" s="1">
        <v>0.18842114420955636</v>
      </c>
    </row>
    <row r="1985" spans="4:46" ht="14.4" x14ac:dyDescent="0.3">
      <c r="D1985" s="83"/>
      <c r="E1985" s="89">
        <v>39974.629861111112</v>
      </c>
      <c r="F1985" s="86">
        <f t="shared" si="855"/>
        <v>76.915972222224809</v>
      </c>
      <c r="G1985" s="86">
        <v>26524.799999999999</v>
      </c>
      <c r="H1985" s="86">
        <v>49.96</v>
      </c>
      <c r="I1985" s="86"/>
      <c r="J1985" s="86">
        <v>918</v>
      </c>
      <c r="K1985" s="86"/>
      <c r="L1985" s="79">
        <v>1037</v>
      </c>
      <c r="M1985" s="86"/>
      <c r="N1985" s="114">
        <v>5.99</v>
      </c>
      <c r="O1985" s="90"/>
      <c r="P1985" s="90"/>
      <c r="Q1985" s="90"/>
      <c r="R1985" s="87"/>
      <c r="S1985" s="87"/>
      <c r="V1985" s="43">
        <f t="shared" si="845"/>
        <v>1.6048707524201979E-4</v>
      </c>
      <c r="W1985" s="43">
        <f t="shared" si="846"/>
        <v>2.1470733581985205E-2</v>
      </c>
      <c r="X1985" s="43">
        <f t="shared" si="847"/>
        <v>1.3250408009147642E-4</v>
      </c>
      <c r="Y1985" s="22">
        <f>X1985+W1985+SUM($V$1978:V1985)</f>
        <v>2.2134810944923949E-2</v>
      </c>
      <c r="Z1985" s="1">
        <f t="shared" si="856"/>
        <v>2.8747527402441935E-4</v>
      </c>
      <c r="AA1985" s="22">
        <f t="shared" si="848"/>
        <v>8.5205916200550971E-2</v>
      </c>
      <c r="AB1985" s="44">
        <f t="shared" si="849"/>
        <v>11.39925768845959</v>
      </c>
      <c r="AC1985" s="44">
        <f t="shared" si="850"/>
        <v>2.0865466768571701</v>
      </c>
      <c r="AD1985" s="44">
        <f t="shared" si="851"/>
        <v>2.6971610786117481</v>
      </c>
      <c r="AE1985" s="44">
        <f t="shared" si="852"/>
        <v>2.0865466768571692</v>
      </c>
      <c r="AF1985" s="44">
        <f t="shared" si="853"/>
        <v>0.61059831217817229</v>
      </c>
      <c r="AG1985" s="44">
        <f t="shared" si="854"/>
        <v>1.6089576406744927E-5</v>
      </c>
      <c r="AH1985" s="45">
        <f>AD1985+AB1985+SUM($AA$1978:AA1985)</f>
        <v>14.446115799526485</v>
      </c>
      <c r="AI1985" s="45">
        <f>AD1985+AB1985+SUM($AA$1978:AA1985)</f>
        <v>14.446115799526485</v>
      </c>
      <c r="AJ1985" s="1">
        <f t="shared" si="857"/>
        <v>0.15926372365749977</v>
      </c>
      <c r="AP1985" s="121">
        <v>76.915972222224809</v>
      </c>
      <c r="AQ1985" s="22">
        <v>2.2134810944923949E-2</v>
      </c>
      <c r="AR1985" s="1">
        <v>2.8747527402441935E-4</v>
      </c>
      <c r="AS1985" s="22">
        <v>14.446115799526485</v>
      </c>
      <c r="AT1985" s="1">
        <v>0.15926372365749977</v>
      </c>
    </row>
    <row r="1986" spans="4:46" ht="14.4" x14ac:dyDescent="0.3">
      <c r="D1986" s="83"/>
      <c r="E1986" s="89">
        <v>39993.647916666669</v>
      </c>
      <c r="F1986" s="86">
        <f t="shared" si="855"/>
        <v>95.934027777781012</v>
      </c>
      <c r="G1986" s="86">
        <v>27917</v>
      </c>
      <c r="H1986" s="86">
        <v>83.66</v>
      </c>
      <c r="I1986" s="86"/>
      <c r="J1986" s="86">
        <v>1352</v>
      </c>
      <c r="K1986" s="86"/>
      <c r="L1986" s="79">
        <v>1037</v>
      </c>
      <c r="M1986" s="86"/>
      <c r="N1986" s="114">
        <v>5.99</v>
      </c>
      <c r="O1986" s="90"/>
      <c r="P1986" s="90"/>
      <c r="Q1986" s="90"/>
      <c r="R1986" s="87"/>
      <c r="S1986" s="87"/>
      <c r="V1986" s="43">
        <f t="shared" si="845"/>
        <v>2.6874196786924289E-4</v>
      </c>
      <c r="W1986" s="43">
        <f t="shared" si="846"/>
        <v>3.5953594304821507E-2</v>
      </c>
      <c r="X1986" s="43">
        <f t="shared" si="847"/>
        <v>2.2188333347583899E-4</v>
      </c>
      <c r="Y1986" s="22">
        <f>X1986+W1986+SUM($V$1978:V1986)</f>
        <v>3.6975792889013856E-2</v>
      </c>
      <c r="Z1986" s="1">
        <f t="shared" si="856"/>
        <v>5.1182638816199197E-4</v>
      </c>
      <c r="AA1986" s="22">
        <f t="shared" si="848"/>
        <v>8.9678096067483323E-2</v>
      </c>
      <c r="AB1986" s="44">
        <f t="shared" si="849"/>
        <v>11.997567442119315</v>
      </c>
      <c r="AC1986" s="44">
        <f t="shared" si="850"/>
        <v>2.1960626876666973</v>
      </c>
      <c r="AD1986" s="44">
        <f t="shared" si="851"/>
        <v>2.8387262422941615</v>
      </c>
      <c r="AE1986" s="44">
        <f t="shared" si="852"/>
        <v>2.1960626876666969</v>
      </c>
      <c r="AF1986" s="44">
        <f t="shared" si="853"/>
        <v>0.64264662056181532</v>
      </c>
      <c r="AG1986" s="44">
        <f t="shared" si="854"/>
        <v>1.6934065649772972E-5</v>
      </c>
      <c r="AH1986" s="45">
        <f>AD1986+AB1986+SUM($AA$1978:AA1986)</f>
        <v>15.275668812936107</v>
      </c>
      <c r="AI1986" s="45">
        <f>AD1986+AB1986+SUM($AA$1978:AA1986)</f>
        <v>15.275668812936107</v>
      </c>
      <c r="AJ1986" s="1">
        <f t="shared" si="857"/>
        <v>7.6810678744563349E-2</v>
      </c>
      <c r="AP1986" s="121">
        <v>95.934027777781012</v>
      </c>
      <c r="AQ1986" s="22">
        <v>3.6975792889013856E-2</v>
      </c>
      <c r="AR1986" s="1">
        <v>5.1182638816199197E-4</v>
      </c>
      <c r="AS1986" s="22">
        <v>15.275668812936107</v>
      </c>
      <c r="AT1986" s="1">
        <v>7.6810678744563349E-2</v>
      </c>
    </row>
    <row r="1987" spans="4:46" ht="14.4" x14ac:dyDescent="0.3">
      <c r="D1987" s="83"/>
      <c r="E1987" s="89">
        <v>40010.443055555559</v>
      </c>
      <c r="F1987" s="86">
        <f t="shared" si="855"/>
        <v>112.72916666667152</v>
      </c>
      <c r="G1987" s="86">
        <v>29010.2</v>
      </c>
      <c r="H1987" s="86">
        <v>118.3</v>
      </c>
      <c r="I1987" s="86"/>
      <c r="J1987" s="86">
        <v>274</v>
      </c>
      <c r="K1987" s="86"/>
      <c r="L1987" s="79">
        <v>1037</v>
      </c>
      <c r="M1987" s="86"/>
      <c r="N1987" s="114">
        <v>5.99</v>
      </c>
      <c r="O1987" s="90"/>
      <c r="P1987" s="90"/>
      <c r="Q1987" s="90"/>
      <c r="R1987" s="87"/>
      <c r="S1987" s="87"/>
      <c r="V1987" s="43">
        <f t="shared" si="845"/>
        <v>3.8001643316915409E-4</v>
      </c>
      <c r="W1987" s="43">
        <f t="shared" si="846"/>
        <v>5.0840427997374892E-2</v>
      </c>
      <c r="X1987" s="43">
        <f t="shared" si="847"/>
        <v>3.1375565802285147E-4</v>
      </c>
      <c r="Y1987" s="22">
        <f>X1987+W1987+SUM($V$1978:V1987)</f>
        <v>5.2334515339283405E-2</v>
      </c>
      <c r="Z1987" s="1">
        <f t="shared" si="856"/>
        <v>7.3586617049274737E-4</v>
      </c>
      <c r="AA1987" s="22">
        <f t="shared" si="848"/>
        <v>9.3189794839592527E-2</v>
      </c>
      <c r="AB1987" s="44">
        <f t="shared" si="849"/>
        <v>12.467379410730729</v>
      </c>
      <c r="AC1987" s="44">
        <f t="shared" si="850"/>
        <v>2.2820581646218581</v>
      </c>
      <c r="AD1987" s="44">
        <f t="shared" si="851"/>
        <v>2.949887739879002</v>
      </c>
      <c r="AE1987" s="44">
        <f t="shared" si="852"/>
        <v>2.2820581646218585</v>
      </c>
      <c r="AF1987" s="44">
        <f t="shared" si="853"/>
        <v>0.66781197807151116</v>
      </c>
      <c r="AG1987" s="44">
        <f t="shared" si="854"/>
        <v>1.7597185632877601E-5</v>
      </c>
      <c r="AH1987" s="45">
        <f>AD1987+AB1987+SUM($AA$1978:AA1987)</f>
        <v>15.949832073971955</v>
      </c>
      <c r="AI1987" s="45">
        <f>AD1987+AB1987+SUM($AA$1978:AA1987)</f>
        <v>15.949832073971955</v>
      </c>
      <c r="AJ1987" s="1">
        <f t="shared" si="857"/>
        <v>4.9982343002673991E-2</v>
      </c>
      <c r="AP1987" s="121">
        <v>112.72916666667152</v>
      </c>
      <c r="AQ1987" s="22">
        <v>5.2334515339283405E-2</v>
      </c>
      <c r="AR1987" s="1">
        <v>7.3586617049274737E-4</v>
      </c>
      <c r="AS1987" s="22">
        <v>15.949832073971955</v>
      </c>
      <c r="AT1987" s="1">
        <v>4.9982343002673991E-2</v>
      </c>
    </row>
    <row r="1988" spans="4:46" ht="14.4" x14ac:dyDescent="0.3">
      <c r="D1988" s="87"/>
      <c r="E1988" s="89">
        <v>40021.556250000001</v>
      </c>
      <c r="F1988" s="86">
        <f t="shared" si="855"/>
        <v>123.84236111111386</v>
      </c>
      <c r="G1988" s="86">
        <v>29434.5</v>
      </c>
      <c r="H1988" s="86">
        <v>140.41999999999999</v>
      </c>
      <c r="I1988" s="86"/>
      <c r="J1988" s="86">
        <v>299</v>
      </c>
      <c r="K1988" s="86"/>
      <c r="L1988" s="79">
        <v>1037</v>
      </c>
      <c r="M1988" s="86"/>
      <c r="N1988" s="114">
        <v>5.99</v>
      </c>
      <c r="O1988" s="90"/>
      <c r="P1988" s="90"/>
      <c r="Q1988" s="90"/>
      <c r="R1988" s="87"/>
      <c r="S1988" s="87"/>
      <c r="V1988" s="43">
        <f t="shared" si="845"/>
        <v>4.5107276031794262E-4</v>
      </c>
      <c r="W1988" s="43">
        <f t="shared" si="846"/>
        <v>6.0346685540079312E-2</v>
      </c>
      <c r="X1988" s="43">
        <f t="shared" si="847"/>
        <v>3.7242239644605927E-4</v>
      </c>
      <c r="Y1988" s="22">
        <f>X1988+W1988+SUM($V$1978:V1988)</f>
        <v>6.235051238072898E-2</v>
      </c>
      <c r="Z1988" s="1">
        <f t="shared" si="856"/>
        <v>8.6037795547839872E-4</v>
      </c>
      <c r="AA1988" s="22">
        <f t="shared" si="848"/>
        <v>9.4552778547062288E-2</v>
      </c>
      <c r="AB1988" s="44">
        <f t="shared" si="849"/>
        <v>12.649725933125373</v>
      </c>
      <c r="AC1988" s="44">
        <f t="shared" si="850"/>
        <v>2.3154352967770673</v>
      </c>
      <c r="AD1988" s="44">
        <f t="shared" si="851"/>
        <v>2.9930324740769967</v>
      </c>
      <c r="AE1988" s="44">
        <f t="shared" si="852"/>
        <v>2.3154352967770677</v>
      </c>
      <c r="AF1988" s="44">
        <f t="shared" si="853"/>
        <v>0.67757932273979138</v>
      </c>
      <c r="AG1988" s="44">
        <f t="shared" si="854"/>
        <v>1.7854560137845851E-5</v>
      </c>
      <c r="AH1988" s="45">
        <f>AD1988+AB1988+SUM($AA$1978:AA1988)</f>
        <v>16.269876109111653</v>
      </c>
      <c r="AI1988" s="45">
        <f>AD1988+AB1988+SUM($AA$1978:AA1988)</f>
        <v>16.269876109111653</v>
      </c>
      <c r="AJ1988" s="1">
        <f t="shared" si="857"/>
        <v>3.9325240886092482E-2</v>
      </c>
      <c r="AP1988" s="121">
        <v>123.84236111111386</v>
      </c>
      <c r="AQ1988" s="22">
        <v>6.235051238072898E-2</v>
      </c>
      <c r="AR1988" s="1">
        <v>8.6037795547839872E-4</v>
      </c>
      <c r="AS1988" s="22">
        <v>16.269876109111653</v>
      </c>
      <c r="AT1988" s="1">
        <v>3.9325240886092482E-2</v>
      </c>
    </row>
    <row r="1989" spans="4:46" ht="14.4" x14ac:dyDescent="0.3">
      <c r="D1989" s="87"/>
      <c r="E1989" s="89">
        <v>40035.65347222222</v>
      </c>
      <c r="F1989" s="86">
        <f t="shared" si="855"/>
        <v>137.93958333333285</v>
      </c>
      <c r="G1989" s="86">
        <v>28442.1</v>
      </c>
      <c r="H1989" s="86">
        <v>162.85</v>
      </c>
      <c r="I1989" s="86"/>
      <c r="J1989" s="86">
        <v>498</v>
      </c>
      <c r="K1989" s="86"/>
      <c r="L1989" s="79">
        <v>1037</v>
      </c>
      <c r="M1989" s="86"/>
      <c r="N1989" s="114">
        <v>5.99</v>
      </c>
      <c r="O1989" s="83"/>
      <c r="P1989" s="83"/>
      <c r="Q1989" s="83"/>
      <c r="R1989" s="83"/>
      <c r="S1989" s="83"/>
      <c r="V1989" s="43">
        <f t="shared" si="845"/>
        <v>5.2312490398644758E-4</v>
      </c>
      <c r="W1989" s="43">
        <f t="shared" si="846"/>
        <v>6.9986168211094685E-2</v>
      </c>
      <c r="X1989" s="43">
        <f t="shared" si="847"/>
        <v>4.319113179122685E-4</v>
      </c>
      <c r="Y1989" s="22">
        <f>X1989+W1989+SUM($V$1978:V1989)</f>
        <v>7.2572608877197006E-2</v>
      </c>
      <c r="Z1989" s="1">
        <f t="shared" si="856"/>
        <v>8.5297897584545664E-4</v>
      </c>
      <c r="AA1989" s="22">
        <f t="shared" si="848"/>
        <v>9.1364880759428557E-2</v>
      </c>
      <c r="AB1989" s="44">
        <f t="shared" si="849"/>
        <v>12.22323361913894</v>
      </c>
      <c r="AC1989" s="44">
        <f t="shared" si="850"/>
        <v>2.2373691502985622</v>
      </c>
      <c r="AD1989" s="44">
        <f t="shared" si="851"/>
        <v>2.8921207742936117</v>
      </c>
      <c r="AE1989" s="44">
        <f t="shared" si="852"/>
        <v>2.2373691502985618</v>
      </c>
      <c r="AF1989" s="44">
        <f t="shared" si="853"/>
        <v>0.65473437141101132</v>
      </c>
      <c r="AG1989" s="44">
        <f t="shared" si="854"/>
        <v>1.7252584039023097E-5</v>
      </c>
      <c r="AH1989" s="45">
        <f>AD1989+AB1989+SUM($AA$1978:AA1989)</f>
        <v>15.833836976101264</v>
      </c>
      <c r="AI1989" s="45">
        <f>AD1989+AB1989+SUM($AA$1978:AA1989)</f>
        <v>15.833836976101264</v>
      </c>
      <c r="AJ1989" s="1">
        <f t="shared" si="857"/>
        <v>1.5066797450551892E-2</v>
      </c>
      <c r="AP1989" s="121">
        <v>137.93958333333285</v>
      </c>
      <c r="AQ1989" s="22">
        <v>7.2572608877197006E-2</v>
      </c>
      <c r="AR1989" s="1">
        <v>8.5297897584545664E-4</v>
      </c>
      <c r="AS1989" s="22">
        <v>15.833836976101264</v>
      </c>
      <c r="AT1989" s="1">
        <v>1.5066797450551892E-2</v>
      </c>
    </row>
    <row r="1990" spans="4:46" ht="14.4" x14ac:dyDescent="0.3">
      <c r="D1990" s="87"/>
      <c r="E1990" s="89">
        <v>40049.640277777777</v>
      </c>
      <c r="F1990" s="86">
        <f t="shared" si="855"/>
        <v>151.92638888888905</v>
      </c>
      <c r="G1990" s="86">
        <v>29790</v>
      </c>
      <c r="H1990" s="86">
        <v>208.62</v>
      </c>
      <c r="I1990" s="86"/>
      <c r="J1990" s="86">
        <v>781</v>
      </c>
      <c r="K1990" s="86"/>
      <c r="L1990" s="79">
        <v>1037</v>
      </c>
      <c r="M1990" s="86"/>
      <c r="N1990" s="114">
        <v>5.99</v>
      </c>
      <c r="O1990" s="83"/>
      <c r="P1990" s="83"/>
      <c r="Q1990" s="83"/>
      <c r="R1990" s="83"/>
      <c r="S1990" s="83"/>
      <c r="V1990" s="43">
        <f t="shared" si="845"/>
        <v>6.701523946555278E-4</v>
      </c>
      <c r="W1990" s="43">
        <f t="shared" si="846"/>
        <v>8.9656213768489867E-2</v>
      </c>
      <c r="X1990" s="43">
        <f t="shared" si="847"/>
        <v>5.5330266590640129E-4</v>
      </c>
      <c r="Y1990" s="22">
        <f>X1990+W1990+SUM($V$1978:V1990)</f>
        <v>9.3034198177241859E-2</v>
      </c>
      <c r="Z1990" s="1">
        <f t="shared" si="856"/>
        <v>1.0087065998554163E-3</v>
      </c>
      <c r="AA1990" s="22">
        <f t="shared" si="848"/>
        <v>9.5694755233382098E-2</v>
      </c>
      <c r="AB1990" s="44">
        <f t="shared" si="849"/>
        <v>12.80250507220455</v>
      </c>
      <c r="AC1990" s="44">
        <f t="shared" si="850"/>
        <v>2.3434003462259874</v>
      </c>
      <c r="AD1990" s="44">
        <f t="shared" si="851"/>
        <v>3.0291813145374888</v>
      </c>
      <c r="AE1990" s="44">
        <f t="shared" si="852"/>
        <v>2.3434003462259878</v>
      </c>
      <c r="AF1990" s="44">
        <f t="shared" si="853"/>
        <v>0.68576289810998592</v>
      </c>
      <c r="AG1990" s="44">
        <f t="shared" si="854"/>
        <v>1.8070201515447105E-5</v>
      </c>
      <c r="AH1990" s="45">
        <f>AD1990+AB1990+SUM($AA$1978:AA1990)</f>
        <v>16.645863724644133</v>
      </c>
      <c r="AI1990" s="45">
        <f>AD1990+AB1990+SUM($AA$1978:AA1990)</f>
        <v>16.645863724644133</v>
      </c>
      <c r="AJ1990" s="1">
        <f t="shared" si="857"/>
        <v>1.2558309189620651E-2</v>
      </c>
      <c r="AP1990" s="121">
        <v>151.92638888888905</v>
      </c>
      <c r="AQ1990" s="22">
        <v>9.3034198177241859E-2</v>
      </c>
      <c r="AR1990" s="1">
        <v>1.0087065998554163E-3</v>
      </c>
      <c r="AS1990" s="22">
        <v>16.645863724644133</v>
      </c>
      <c r="AT1990" s="1">
        <v>1.2558309189620651E-2</v>
      </c>
    </row>
    <row r="1991" spans="4:46" ht="14.4" x14ac:dyDescent="0.3">
      <c r="D1991" s="87"/>
      <c r="E1991" s="89">
        <v>40063.553472222222</v>
      </c>
      <c r="F1991" s="86">
        <f t="shared" si="855"/>
        <v>165.8395833333343</v>
      </c>
      <c r="G1991" s="86">
        <v>28410.3</v>
      </c>
      <c r="H1991" s="86">
        <v>237.46</v>
      </c>
      <c r="I1991" s="86"/>
      <c r="J1991" s="86">
        <v>1078</v>
      </c>
      <c r="K1991" s="86"/>
      <c r="L1991" s="79">
        <v>1037</v>
      </c>
      <c r="M1991" s="86"/>
      <c r="N1991" s="114">
        <v>5.99</v>
      </c>
      <c r="O1991" s="83"/>
      <c r="P1991" s="83"/>
      <c r="Q1991" s="83"/>
      <c r="R1991" s="83"/>
      <c r="S1991" s="83"/>
      <c r="V1991" s="43">
        <f t="shared" si="845"/>
        <v>7.6279545410268257E-4</v>
      </c>
      <c r="W1991" s="43">
        <f t="shared" si="846"/>
        <v>0.1020504482861931</v>
      </c>
      <c r="X1991" s="43">
        <f t="shared" si="847"/>
        <v>6.2979221093919114E-4</v>
      </c>
      <c r="Y1991" s="22">
        <f>X1991+W1991+SUM($V$1978:V1991)</f>
        <v>0.10626771769408055</v>
      </c>
      <c r="Z1991" s="1">
        <f t="shared" si="856"/>
        <v>1.0872206907417471E-3</v>
      </c>
      <c r="AA1991" s="22">
        <f t="shared" si="848"/>
        <v>9.1262729258373795E-2</v>
      </c>
      <c r="AB1991" s="44">
        <f t="shared" si="849"/>
        <v>12.209567299525105</v>
      </c>
      <c r="AC1991" s="44">
        <f t="shared" si="850"/>
        <v>2.23486763532676</v>
      </c>
      <c r="AD1991" s="44">
        <f t="shared" si="851"/>
        <v>2.8888872071300575</v>
      </c>
      <c r="AE1991" s="44">
        <f t="shared" si="852"/>
        <v>2.23486763532676</v>
      </c>
      <c r="AF1991" s="44">
        <f t="shared" si="853"/>
        <v>0.65400233850869871</v>
      </c>
      <c r="AG1991" s="44">
        <f t="shared" si="854"/>
        <v>1.7233294599338938E-5</v>
      </c>
      <c r="AH1991" s="45">
        <f>AD1991+AB1991+SUM($AA$1978:AA1991)</f>
        <v>16.003894573815632</v>
      </c>
      <c r="AI1991" s="45">
        <f>AD1991+AB1991+SUM($AA$1978:AA1991)</f>
        <v>16.003894573815632</v>
      </c>
      <c r="AJ1991" s="1">
        <f t="shared" si="857"/>
        <v>1.0519623686321666E-4</v>
      </c>
      <c r="AP1991" s="121">
        <v>165.8395833333343</v>
      </c>
      <c r="AQ1991" s="22">
        <v>0.10626771769408055</v>
      </c>
      <c r="AR1991" s="1">
        <v>1.0872206907417471E-3</v>
      </c>
      <c r="AS1991" s="22">
        <v>16.003894573815632</v>
      </c>
      <c r="AT1991" s="1">
        <v>1.0519623686321666E-4</v>
      </c>
    </row>
    <row r="1992" spans="4:46" ht="14.4" x14ac:dyDescent="0.3">
      <c r="D1992" s="121">
        <f>(F1993-F1992)/Y1993*0.2+F1992</f>
        <v>197.50448613968578</v>
      </c>
      <c r="E1992" s="89">
        <v>40077.570138888892</v>
      </c>
      <c r="F1992" s="86">
        <f t="shared" si="855"/>
        <v>179.85625000000437</v>
      </c>
      <c r="G1992" s="86">
        <v>30853.9</v>
      </c>
      <c r="H1992" s="86">
        <v>306.39</v>
      </c>
      <c r="I1992" s="86"/>
      <c r="J1992" s="86">
        <v>1444</v>
      </c>
      <c r="K1992" s="86"/>
      <c r="L1992" s="79">
        <v>1037</v>
      </c>
      <c r="M1992" s="86"/>
      <c r="N1992" s="114">
        <v>5.99</v>
      </c>
      <c r="O1992" s="83"/>
      <c r="P1992" s="83"/>
      <c r="Q1992" s="83"/>
      <c r="R1992" s="83"/>
      <c r="S1992" s="83"/>
      <c r="V1992" s="43">
        <f t="shared" si="845"/>
        <v>9.8422007572863176E-4</v>
      </c>
      <c r="W1992" s="43">
        <f t="shared" si="846"/>
        <v>0.13167370020385202</v>
      </c>
      <c r="X1992" s="43">
        <f t="shared" si="847"/>
        <v>8.1260858885563378E-4</v>
      </c>
      <c r="Y1992" s="22">
        <f>X1992+W1992+SUM($V$1978:V1992)</f>
        <v>0.13705800606538454</v>
      </c>
      <c r="Z1992" s="1">
        <f t="shared" si="856"/>
        <v>1.4802167426042777E-3</v>
      </c>
      <c r="AA1992" s="22">
        <f t="shared" si="848"/>
        <v>9.9112333282821347E-2</v>
      </c>
      <c r="AB1992" s="44">
        <f t="shared" si="849"/>
        <v>13.259725117398185</v>
      </c>
      <c r="AC1992" s="44">
        <f t="shared" si="850"/>
        <v>2.4270909681914068</v>
      </c>
      <c r="AD1992" s="44">
        <f t="shared" si="851"/>
        <v>3.1373634562137704</v>
      </c>
      <c r="AE1992" s="44">
        <f t="shared" si="852"/>
        <v>2.4270909681914064</v>
      </c>
      <c r="AF1992" s="44">
        <f t="shared" si="853"/>
        <v>0.71025377247383992</v>
      </c>
      <c r="AG1992" s="44">
        <f t="shared" si="854"/>
        <v>1.8715548524251539E-5</v>
      </c>
      <c r="AH1992" s="45">
        <f>AD1992+AB1992+SUM($AA$1978:AA1992)</f>
        <v>17.401640974055248</v>
      </c>
      <c r="AI1992" s="45">
        <f>AD1992+AB1992+SUM($AA$1978:AA1992)</f>
        <v>17.401640974055248</v>
      </c>
      <c r="AJ1992" s="1">
        <f t="shared" si="857"/>
        <v>2.9116413498043756E-2</v>
      </c>
      <c r="AP1992" s="121">
        <v>179.85625000000437</v>
      </c>
      <c r="AQ1992" s="22">
        <v>0.13705800606538454</v>
      </c>
      <c r="AR1992" s="1">
        <v>1.4802167426042777E-3</v>
      </c>
      <c r="AS1992" s="22">
        <v>17.401640974055248</v>
      </c>
      <c r="AT1992" s="1">
        <v>2.9116413498043756E-2</v>
      </c>
    </row>
    <row r="1993" spans="4:46" ht="14.4" x14ac:dyDescent="0.3">
      <c r="D1993" s="92"/>
      <c r="E1993" s="89">
        <v>40091.523611111108</v>
      </c>
      <c r="F1993" s="86">
        <f t="shared" si="855"/>
        <v>193.80972222222044</v>
      </c>
      <c r="G1993" s="86">
        <v>30707</v>
      </c>
      <c r="H1993" s="86">
        <v>352.5</v>
      </c>
      <c r="I1993" s="86"/>
      <c r="J1993" s="86">
        <v>1733</v>
      </c>
      <c r="K1993" s="86"/>
      <c r="L1993" s="79">
        <v>1037</v>
      </c>
      <c r="M1993" s="86"/>
      <c r="N1993" s="114">
        <v>5.99</v>
      </c>
      <c r="O1993" s="83"/>
      <c r="P1993" s="83"/>
      <c r="Q1993" s="83"/>
      <c r="R1993" s="83"/>
      <c r="S1993" s="83"/>
      <c r="V1993" s="43">
        <f t="shared" si="845"/>
        <v>1.132339752258046E-3</v>
      </c>
      <c r="W1993" s="43">
        <f t="shared" si="846"/>
        <v>0.15148986364391082</v>
      </c>
      <c r="X1993" s="43">
        <f t="shared" si="847"/>
        <v>9.349016859937036E-4</v>
      </c>
      <c r="Y1993" s="22">
        <f>X1993+W1993+SUM($V$1978:V1993)</f>
        <v>0.15812880235483945</v>
      </c>
      <c r="Z1993" s="1">
        <f t="shared" si="856"/>
        <v>1.6189799634079335E-3</v>
      </c>
      <c r="AA1993" s="22">
        <f t="shared" si="848"/>
        <v>9.8640444744929986E-2</v>
      </c>
      <c r="AB1993" s="44">
        <f t="shared" si="849"/>
        <v>13.19659359691793</v>
      </c>
      <c r="AC1993" s="44">
        <f t="shared" si="850"/>
        <v>2.4155352276455662</v>
      </c>
      <c r="AD1993" s="44">
        <f t="shared" si="851"/>
        <v>3.1224260028701796</v>
      </c>
      <c r="AE1993" s="44">
        <f t="shared" si="852"/>
        <v>2.4155352276455653</v>
      </c>
      <c r="AF1993" s="44">
        <f t="shared" si="853"/>
        <v>0.70687214878359628</v>
      </c>
      <c r="AG1993" s="44">
        <f t="shared" si="854"/>
        <v>1.8626441018289163E-5</v>
      </c>
      <c r="AH1993" s="45">
        <f>AD1993+AB1993+SUM($AA$1978:AA1993)</f>
        <v>17.422212444976331</v>
      </c>
      <c r="AI1993" s="45">
        <f>AD1993+AB1993+SUM($AA$1978:AA1993)</f>
        <v>17.422212444976331</v>
      </c>
      <c r="AJ1993" s="1">
        <f t="shared" si="857"/>
        <v>2.6719463944680378E-2</v>
      </c>
      <c r="AP1993" s="121">
        <v>193.80972222222044</v>
      </c>
      <c r="AQ1993" s="22">
        <v>0.15812880235483945</v>
      </c>
      <c r="AR1993" s="1">
        <v>1.6189799634079335E-3</v>
      </c>
      <c r="AS1993" s="22">
        <v>17.422212444976331</v>
      </c>
      <c r="AT1993" s="1">
        <v>2.6719463944680378E-2</v>
      </c>
    </row>
    <row r="1994" spans="4:46" ht="14.4" x14ac:dyDescent="0.3">
      <c r="D1994" s="87"/>
      <c r="E1994" s="89">
        <v>40105.629861111112</v>
      </c>
      <c r="F1994" s="86">
        <f t="shared" si="855"/>
        <v>207.91597222222481</v>
      </c>
      <c r="G1994" s="86">
        <v>29907</v>
      </c>
      <c r="H1994" s="86">
        <v>408.12</v>
      </c>
      <c r="I1994" s="86"/>
      <c r="J1994" s="86">
        <v>2058</v>
      </c>
      <c r="K1994" s="86"/>
      <c r="L1994" s="79">
        <v>1037</v>
      </c>
      <c r="M1994" s="86"/>
      <c r="N1994" s="114">
        <v>5.99</v>
      </c>
      <c r="O1994" s="83"/>
      <c r="P1994" s="83"/>
      <c r="Q1994" s="83"/>
      <c r="R1994" s="83"/>
      <c r="S1994" s="83"/>
      <c r="V1994" s="43">
        <f t="shared" si="845"/>
        <v>1.3110085097632728E-3</v>
      </c>
      <c r="W1994" s="43">
        <f t="shared" si="846"/>
        <v>0.17539303021376706</v>
      </c>
      <c r="X1994" s="43">
        <f t="shared" si="847"/>
        <v>1.0824172371283699E-3</v>
      </c>
      <c r="Y1994" s="22">
        <f>X1994+W1994+SUM($V$1978:V1994)</f>
        <v>0.18349049298559367</v>
      </c>
      <c r="Z1994" s="1">
        <f t="shared" si="856"/>
        <v>1.8029496920248691E-3</v>
      </c>
      <c r="AA1994" s="22">
        <f t="shared" si="848"/>
        <v>9.6070595661791144E-2</v>
      </c>
      <c r="AB1994" s="44">
        <f t="shared" si="849"/>
        <v>12.852786814179975</v>
      </c>
      <c r="AC1994" s="44">
        <f t="shared" si="850"/>
        <v>2.3526040333863918</v>
      </c>
      <c r="AD1994" s="44">
        <f t="shared" si="851"/>
        <v>3.0410784012713217</v>
      </c>
      <c r="AE1994" s="44">
        <f t="shared" si="852"/>
        <v>2.3526040333863918</v>
      </c>
      <c r="AF1994" s="44">
        <f t="shared" si="853"/>
        <v>0.6884562267128348</v>
      </c>
      <c r="AG1994" s="44">
        <f t="shared" si="854"/>
        <v>1.8141172095417138E-5</v>
      </c>
      <c r="AH1994" s="45">
        <f>AD1994+AB1994+SUM($AA$1978:AA1994)</f>
        <v>17.093128656301307</v>
      </c>
      <c r="AI1994" s="45">
        <f>AD1994+AB1994+SUM($AA$1978:AA1994)</f>
        <v>17.093128656301307</v>
      </c>
      <c r="AJ1994" s="1">
        <f t="shared" si="857"/>
        <v>2.3428897178915161E-2</v>
      </c>
      <c r="AP1994" s="121">
        <v>207.91597222222481</v>
      </c>
      <c r="AQ1994" s="22">
        <v>0.18349049298559367</v>
      </c>
      <c r="AR1994" s="1">
        <v>1.8029496920248691E-3</v>
      </c>
      <c r="AS1994" s="22">
        <v>17.093128656301307</v>
      </c>
      <c r="AT1994" s="1">
        <v>2.3428897178915161E-2</v>
      </c>
    </row>
    <row r="1995" spans="4:46" ht="14.4" x14ac:dyDescent="0.3">
      <c r="D1995" s="87"/>
      <c r="E1995" s="89">
        <v>40119.529861111114</v>
      </c>
      <c r="F1995" s="86">
        <f t="shared" si="855"/>
        <v>221.81597222222626</v>
      </c>
      <c r="G1995" s="86">
        <v>28814.9</v>
      </c>
      <c r="H1995" s="86">
        <v>453.88</v>
      </c>
      <c r="I1995" s="86"/>
      <c r="J1995" s="86">
        <v>2371</v>
      </c>
      <c r="K1995" s="86"/>
      <c r="L1995" s="79">
        <v>1037</v>
      </c>
      <c r="M1995" s="86"/>
      <c r="N1995" s="114">
        <v>5.99</v>
      </c>
      <c r="O1995" s="83"/>
      <c r="P1995" s="83"/>
      <c r="Q1995" s="83"/>
      <c r="R1995" s="83"/>
      <c r="S1995" s="83"/>
      <c r="V1995" s="43">
        <f t="shared" si="845"/>
        <v>1.4580038773188138E-3</v>
      </c>
      <c r="W1995" s="43">
        <f t="shared" si="846"/>
        <v>0.19505877818637798</v>
      </c>
      <c r="X1995" s="43">
        <f t="shared" si="847"/>
        <v>1.2037820630888575E-3</v>
      </c>
      <c r="Y1995" s="22">
        <f>X1995+W1995+SUM($V$1978:V1995)</f>
        <v>0.20473560966148388</v>
      </c>
      <c r="Z1995" s="1">
        <f t="shared" si="856"/>
        <v>1.6316989858457288E-3</v>
      </c>
      <c r="AA1995" s="22">
        <f t="shared" si="848"/>
        <v>9.2562430432171258E-2</v>
      </c>
      <c r="AB1995" s="44">
        <f t="shared" si="849"/>
        <v>12.383447579894826</v>
      </c>
      <c r="AC1995" s="44">
        <f t="shared" si="850"/>
        <v>2.2666950868233373</v>
      </c>
      <c r="AD1995" s="44">
        <f t="shared" si="851"/>
        <v>2.9300287566386811</v>
      </c>
      <c r="AE1995" s="44">
        <f t="shared" si="852"/>
        <v>2.2666950868233378</v>
      </c>
      <c r="AF1995" s="44">
        <f t="shared" si="853"/>
        <v>0.6633161910959865</v>
      </c>
      <c r="AG1995" s="44">
        <f t="shared" si="854"/>
        <v>1.7478719357081468E-5</v>
      </c>
      <c r="AH1995" s="45">
        <f>AD1995+AB1995+SUM($AA$1978:AA1995)</f>
        <v>16.60530220781569</v>
      </c>
      <c r="AI1995" s="45">
        <f>AD1995+AB1995+SUM($AA$1978:AA1995)</f>
        <v>16.60530220781569</v>
      </c>
      <c r="AJ1995" s="1">
        <f t="shared" si="857"/>
        <v>-1.9413442747203538E-2</v>
      </c>
      <c r="AP1995" s="121">
        <v>221.81597222222626</v>
      </c>
      <c r="AQ1995" s="22">
        <v>0.20473560966148388</v>
      </c>
      <c r="AR1995" s="1">
        <v>1.6316989858457288E-3</v>
      </c>
      <c r="AS1995" s="22">
        <v>16.60530220781569</v>
      </c>
      <c r="AT1995" s="1">
        <v>-1.9413442747203538E-2</v>
      </c>
    </row>
    <row r="1996" spans="4:46" ht="14.4" x14ac:dyDescent="0.3">
      <c r="D1996" s="87"/>
      <c r="E1996" s="89">
        <v>40161.611111111109</v>
      </c>
      <c r="F1996" s="86">
        <f t="shared" si="855"/>
        <v>263.8972222222219</v>
      </c>
      <c r="G1996" s="86">
        <v>30650</v>
      </c>
      <c r="H1996" s="86">
        <v>762.31</v>
      </c>
      <c r="I1996" s="86"/>
      <c r="J1996" s="86">
        <v>2598</v>
      </c>
      <c r="K1996" s="86"/>
      <c r="L1996" s="79">
        <v>1037</v>
      </c>
      <c r="M1996" s="86"/>
      <c r="N1996" s="114">
        <v>5.99</v>
      </c>
      <c r="O1996" s="83"/>
      <c r="P1996" s="83"/>
      <c r="Q1996" s="83"/>
      <c r="R1996" s="83"/>
      <c r="S1996" s="83"/>
      <c r="V1996" s="43">
        <f t="shared" si="845"/>
        <v>2.4487770682094494E-3</v>
      </c>
      <c r="W1996" s="43">
        <f t="shared" si="846"/>
        <v>0.32760918568621178</v>
      </c>
      <c r="X1996" s="43">
        <f t="shared" si="847"/>
        <v>2.0218011468081144E-3</v>
      </c>
      <c r="Y1996" s="22">
        <f>X1996+W1996+SUM($V$1978:V1996)</f>
        <v>0.34055281331324638</v>
      </c>
      <c r="Z1996" s="1">
        <f t="shared" si="856"/>
        <v>2.6608266096321003E-3</v>
      </c>
      <c r="AA1996" s="22">
        <f t="shared" si="848"/>
        <v>9.8457342997756325E-2</v>
      </c>
      <c r="AB1996" s="44">
        <f t="shared" si="849"/>
        <v>13.17209736364785</v>
      </c>
      <c r="AC1996" s="44">
        <f t="shared" si="850"/>
        <v>2.4110513800545998</v>
      </c>
      <c r="AD1996" s="44">
        <f t="shared" si="851"/>
        <v>3.1166299862562621</v>
      </c>
      <c r="AE1996" s="44">
        <f t="shared" si="852"/>
        <v>2.4110513800546003</v>
      </c>
      <c r="AF1996" s="44">
        <f t="shared" si="853"/>
        <v>0.70556001433605486</v>
      </c>
      <c r="AG1996" s="44">
        <f t="shared" si="854"/>
        <v>1.8591865607534539E-5</v>
      </c>
      <c r="AH1996" s="45">
        <f>AD1996+AB1996+SUM($AA$1978:AA1996)</f>
        <v>17.679010564184054</v>
      </c>
      <c r="AI1996" s="45">
        <f>AD1996+AB1996+SUM($AA$1978:AA1996)</f>
        <v>17.679010564184054</v>
      </c>
      <c r="AJ1996" s="1">
        <f t="shared" si="857"/>
        <v>5.610407033757721E-3</v>
      </c>
      <c r="AP1996" s="121">
        <v>263.8972222222219</v>
      </c>
      <c r="AQ1996" s="22">
        <v>0.34055281331324638</v>
      </c>
      <c r="AR1996" s="1">
        <v>2.6608266096321003E-3</v>
      </c>
      <c r="AS1996" s="22">
        <v>17.679010564184054</v>
      </c>
      <c r="AT1996" s="1">
        <v>5.610407033757721E-3</v>
      </c>
    </row>
    <row r="1997" spans="4:46" ht="14.4" x14ac:dyDescent="0.3">
      <c r="D1997" s="83"/>
      <c r="E1997" s="89">
        <v>40189.55972222222</v>
      </c>
      <c r="F1997" s="86">
        <f t="shared" si="855"/>
        <v>291.84583333333285</v>
      </c>
      <c r="G1997" s="86">
        <v>31479</v>
      </c>
      <c r="H1997" s="86">
        <v>1114.8499999999999</v>
      </c>
      <c r="I1997" s="86"/>
      <c r="J1997" s="86">
        <v>2826</v>
      </c>
      <c r="K1997" s="86"/>
      <c r="L1997" s="79">
        <v>1037</v>
      </c>
      <c r="M1997" s="86"/>
      <c r="N1997" s="114">
        <v>5.99</v>
      </c>
      <c r="O1997" s="83"/>
      <c r="P1997" s="83"/>
      <c r="Q1997" s="83"/>
      <c r="R1997" s="83"/>
      <c r="S1997" s="83"/>
      <c r="V1997" s="43">
        <f t="shared" si="845"/>
        <v>3.581245312921652E-3</v>
      </c>
      <c r="W1997" s="43">
        <f t="shared" si="846"/>
        <v>0.47911623966925948</v>
      </c>
      <c r="X1997" s="43">
        <f t="shared" si="847"/>
        <v>2.9568089209363988E-3</v>
      </c>
      <c r="Y1997" s="22">
        <f>X1997+W1997+SUM($V$1978:V1997)</f>
        <v>0.49657612038334403</v>
      </c>
      <c r="Z1997" s="1">
        <f t="shared" si="856"/>
        <v>3.6953436908445918E-3</v>
      </c>
      <c r="AA1997" s="22">
        <f t="shared" si="848"/>
        <v>0.10112034911015894</v>
      </c>
      <c r="AB1997" s="44">
        <f t="shared" si="849"/>
        <v>13.528367142260054</v>
      </c>
      <c r="AC1997" s="44">
        <f t="shared" si="850"/>
        <v>2.4762638301056685</v>
      </c>
      <c r="AD1997" s="44">
        <f t="shared" si="851"/>
        <v>3.2009264384130791</v>
      </c>
      <c r="AE1997" s="44">
        <f t="shared" si="852"/>
        <v>2.476263830105669</v>
      </c>
      <c r="AF1997" s="44">
        <f t="shared" si="853"/>
        <v>0.7246435135818815</v>
      </c>
      <c r="AG1997" s="44">
        <f t="shared" si="854"/>
        <v>1.9094725528860674E-5</v>
      </c>
      <c r="AH1997" s="45">
        <f>AD1997+AB1997+SUM($AA$1978:AA1997)</f>
        <v>18.22069714406323</v>
      </c>
      <c r="AI1997" s="45">
        <f>AD1997+AB1997+SUM($AA$1978:AA1997)</f>
        <v>18.22069714406323</v>
      </c>
      <c r="AJ1997" s="1">
        <f t="shared" si="857"/>
        <v>1.6497155420070381E-2</v>
      </c>
      <c r="AP1997" s="121">
        <v>291.84583333333285</v>
      </c>
      <c r="AQ1997" s="22">
        <v>0.49657612038334403</v>
      </c>
      <c r="AR1997" s="1">
        <v>3.6953436908445918E-3</v>
      </c>
      <c r="AS1997" s="22">
        <v>18.22069714406323</v>
      </c>
      <c r="AT1997" s="1">
        <v>1.6497155420070381E-2</v>
      </c>
    </row>
    <row r="1998" spans="4:46" ht="14.4" x14ac:dyDescent="0.3">
      <c r="D1998" s="83"/>
      <c r="E1998" s="89">
        <v>40204.408333333333</v>
      </c>
      <c r="F1998" s="86">
        <f t="shared" si="855"/>
        <v>306.69444444444525</v>
      </c>
      <c r="G1998" s="86">
        <v>32010</v>
      </c>
      <c r="H1998" s="86">
        <v>1443</v>
      </c>
      <c r="I1998" s="86"/>
      <c r="J1998" s="99">
        <v>3037</v>
      </c>
      <c r="K1998" s="99"/>
      <c r="L1998" s="79">
        <v>1037</v>
      </c>
      <c r="M1998" s="99"/>
      <c r="N1998" s="114">
        <v>5.99</v>
      </c>
      <c r="O1998" s="83"/>
      <c r="P1998" s="83"/>
      <c r="Q1998" s="83"/>
      <c r="R1998" s="83"/>
      <c r="S1998" s="83"/>
      <c r="V1998" s="43">
        <f t="shared" si="845"/>
        <v>4.6353652837116599E-3</v>
      </c>
      <c r="W1998" s="43">
        <f t="shared" si="846"/>
        <v>0.62014148436358385</v>
      </c>
      <c r="X1998" s="43">
        <f t="shared" si="847"/>
        <v>3.8271294550040126E-3</v>
      </c>
      <c r="Y1998" s="22">
        <f>X1998+W1998+SUM($V$1978:V1998)</f>
        <v>0.64310705089544762</v>
      </c>
      <c r="Z1998" s="1">
        <f t="shared" si="856"/>
        <v>4.9571113767520221E-3</v>
      </c>
      <c r="AA1998" s="22">
        <f t="shared" si="848"/>
        <v>0.10282608643909234</v>
      </c>
      <c r="AB1998" s="44">
        <f t="shared" si="849"/>
        <v>13.756568894302369</v>
      </c>
      <c r="AC1998" s="44">
        <f t="shared" si="850"/>
        <v>2.5180344102951957</v>
      </c>
      <c r="AD1998" s="44">
        <f t="shared" si="851"/>
        <v>3.2549209089743201</v>
      </c>
      <c r="AE1998" s="44">
        <f t="shared" si="852"/>
        <v>2.5180344102951948</v>
      </c>
      <c r="AF1998" s="44">
        <f t="shared" si="853"/>
        <v>0.7368670818563493</v>
      </c>
      <c r="AG1998" s="44">
        <f t="shared" si="854"/>
        <v>1.9416822776416976E-5</v>
      </c>
      <c r="AH1998" s="45">
        <f>AD1998+AB1998+SUM($AA$1978:AA1998)</f>
        <v>18.60571945310588</v>
      </c>
      <c r="AI1998" s="45">
        <f>AD1998+AB1998+SUM($AA$1978:AA1998)</f>
        <v>18.60571945310588</v>
      </c>
      <c r="AJ1998" s="1">
        <f t="shared" si="857"/>
        <v>2.3253041451937708E-2</v>
      </c>
      <c r="AP1998" s="121">
        <v>306.69444444444525</v>
      </c>
      <c r="AQ1998" s="22">
        <v>0.64310705089544762</v>
      </c>
      <c r="AR1998" s="1">
        <v>4.9571113767520221E-3</v>
      </c>
      <c r="AS1998" s="22">
        <v>18.60571945310588</v>
      </c>
      <c r="AT1998" s="1">
        <v>2.3253041451937708E-2</v>
      </c>
    </row>
    <row r="1999" spans="4:46" ht="14.4" x14ac:dyDescent="0.3">
      <c r="D1999" s="83"/>
      <c r="E1999" s="89">
        <v>40288.664583333331</v>
      </c>
      <c r="F1999" s="86">
        <f t="shared" si="855"/>
        <v>390.9506944444438</v>
      </c>
      <c r="G1999" s="86">
        <v>34780</v>
      </c>
      <c r="H1999" s="86">
        <v>5384</v>
      </c>
      <c r="I1999" s="86"/>
      <c r="J1999" s="99">
        <v>67</v>
      </c>
      <c r="K1999" s="99"/>
      <c r="L1999" s="79">
        <v>1037</v>
      </c>
      <c r="M1999" s="99"/>
      <c r="N1999" s="114">
        <v>5.99</v>
      </c>
      <c r="O1999" s="83"/>
      <c r="P1999" s="83"/>
      <c r="Q1999" s="83"/>
      <c r="R1999" s="83"/>
      <c r="S1999" s="83"/>
      <c r="V1999" s="43">
        <f t="shared" si="845"/>
        <v>1.7295084329524309E-2</v>
      </c>
      <c r="W1999" s="43">
        <f t="shared" si="846"/>
        <v>2.3138196478264281</v>
      </c>
      <c r="X1999" s="43">
        <f t="shared" si="847"/>
        <v>1.4279462914581847E-2</v>
      </c>
      <c r="Y1999" s="22">
        <f>X1999+W1999+SUM($V$1978:V1999)</f>
        <v>2.3645326321473941</v>
      </c>
      <c r="Z1999" s="1">
        <f t="shared" si="856"/>
        <v>1.6904152582731452E-2</v>
      </c>
      <c r="AA1999" s="22">
        <f t="shared" si="848"/>
        <v>0.11172418888946054</v>
      </c>
      <c r="AB1999" s="44">
        <f t="shared" si="849"/>
        <v>14.946999879532536</v>
      </c>
      <c r="AC1999" s="44">
        <f t="shared" si="850"/>
        <v>2.7359336704175852</v>
      </c>
      <c r="AD1999" s="44">
        <f t="shared" si="851"/>
        <v>3.5365869795103682</v>
      </c>
      <c r="AE1999" s="44">
        <f t="shared" si="852"/>
        <v>2.7359336704175852</v>
      </c>
      <c r="AF1999" s="44">
        <f t="shared" si="853"/>
        <v>0.80063221202636159</v>
      </c>
      <c r="AG1999" s="44">
        <f t="shared" si="854"/>
        <v>2.1097066421861377E-5</v>
      </c>
      <c r="AH1999" s="45">
        <f>AD1999+AB1999+SUM($AA$1978:AA1999)</f>
        <v>20.189540697761558</v>
      </c>
      <c r="AI1999" s="45">
        <f>AD1999+AB1999+SUM($AA$1978:AA1999)</f>
        <v>20.189540697761558</v>
      </c>
      <c r="AJ1999" s="1">
        <f t="shared" si="857"/>
        <v>1.9724869572709983E-2</v>
      </c>
      <c r="AP1999" s="121">
        <v>390.9506944444438</v>
      </c>
      <c r="AQ1999" s="22">
        <v>2.3645326321473941</v>
      </c>
      <c r="AR1999" s="1">
        <v>1.6904152582731452E-2</v>
      </c>
      <c r="AS1999" s="22">
        <v>20.189540697761558</v>
      </c>
      <c r="AT1999" s="1">
        <v>1.9724869572709983E-2</v>
      </c>
    </row>
    <row r="2000" spans="4:46" ht="14.4" x14ac:dyDescent="0.3">
      <c r="D2000" s="83"/>
      <c r="E2000" s="89">
        <v>40364.558333333334</v>
      </c>
      <c r="F2000" s="86">
        <f t="shared" si="855"/>
        <v>466.84444444444671</v>
      </c>
      <c r="G2000" s="86">
        <v>37968</v>
      </c>
      <c r="H2000" s="86">
        <v>15847</v>
      </c>
      <c r="I2000" s="86"/>
      <c r="J2000" s="99">
        <v>37</v>
      </c>
      <c r="K2000" s="99"/>
      <c r="L2000" s="79">
        <v>1037</v>
      </c>
      <c r="M2000" s="99"/>
      <c r="N2000" s="114">
        <v>5.99</v>
      </c>
      <c r="O2000" s="83"/>
      <c r="P2000" s="83"/>
      <c r="Q2000" s="83"/>
      <c r="R2000" s="83"/>
      <c r="S2000" s="83"/>
      <c r="V2000" s="43">
        <f t="shared" si="845"/>
        <v>5.0905498025626252E-2</v>
      </c>
      <c r="W2000" s="43">
        <f t="shared" si="846"/>
        <v>6.810382607560439</v>
      </c>
      <c r="X2000" s="43">
        <f t="shared" si="847"/>
        <v>4.2029466717566598E-2</v>
      </c>
      <c r="Y2000" s="22">
        <f>X2000+W2000+SUM($V$1978:V2000)</f>
        <v>6.939751093710016</v>
      </c>
      <c r="Z2000" s="1">
        <f t="shared" si="856"/>
        <v>3.5561335332472702E-2</v>
      </c>
      <c r="AA2000" s="22">
        <f t="shared" si="848"/>
        <v>0.12196503748576877</v>
      </c>
      <c r="AB2000" s="44">
        <f t="shared" si="849"/>
        <v>16.317069908743282</v>
      </c>
      <c r="AC2000" s="44">
        <f t="shared" si="850"/>
        <v>2.9867144795403928</v>
      </c>
      <c r="AD2000" s="44">
        <f t="shared" si="851"/>
        <v>3.8607571718818186</v>
      </c>
      <c r="AE2000" s="44">
        <f t="shared" si="852"/>
        <v>2.9867144795403928</v>
      </c>
      <c r="AF2000" s="44">
        <f t="shared" si="853"/>
        <v>0.87401966147834664</v>
      </c>
      <c r="AG2000" s="44">
        <f t="shared" si="854"/>
        <v>2.3030863079506401E-5</v>
      </c>
      <c r="AH2000" s="45">
        <f>AD2000+AB2000+SUM($AA$1978:AA2000)</f>
        <v>22.005745956829522</v>
      </c>
      <c r="AI2000" s="45">
        <f>AD2000+AB2000+SUM($AA$1978:AA2000)</f>
        <v>22.005745956829522</v>
      </c>
      <c r="AJ2000" s="1">
        <f t="shared" si="857"/>
        <v>2.120673362354401E-2</v>
      </c>
      <c r="AP2000" s="121">
        <v>466.84444444444671</v>
      </c>
      <c r="AQ2000" s="22">
        <v>6.939751093710016</v>
      </c>
      <c r="AR2000" s="1">
        <v>3.5561335332472702E-2</v>
      </c>
      <c r="AS2000" s="22">
        <v>22.005745956829522</v>
      </c>
      <c r="AT2000" s="1">
        <v>2.120673362354401E-2</v>
      </c>
    </row>
    <row r="2001" spans="4:46" ht="14.4" x14ac:dyDescent="0.3">
      <c r="D2001" s="83"/>
      <c r="E2001" s="89">
        <v>40438.425694444442</v>
      </c>
      <c r="F2001" s="86">
        <f t="shared" si="855"/>
        <v>540.71180555555475</v>
      </c>
      <c r="G2001" s="86">
        <v>38600</v>
      </c>
      <c r="H2001" s="86">
        <v>24038</v>
      </c>
      <c r="I2001" s="86"/>
      <c r="J2001" s="99">
        <v>10</v>
      </c>
      <c r="K2001" s="99"/>
      <c r="L2001" s="79">
        <v>1037</v>
      </c>
      <c r="M2001" s="99"/>
      <c r="N2001" s="114">
        <v>5.99</v>
      </c>
      <c r="O2001" s="83"/>
      <c r="P2001" s="83"/>
      <c r="Q2001" s="83"/>
      <c r="R2001" s="83"/>
      <c r="S2001" s="83"/>
      <c r="V2001" s="43">
        <f t="shared" si="845"/>
        <v>7.7217540325613926E-2</v>
      </c>
      <c r="W2001" s="43">
        <f t="shared" si="846"/>
        <v>10.330534304318663</v>
      </c>
      <c r="X2001" s="43">
        <f t="shared" si="847"/>
        <v>6.3753664476359287E-2</v>
      </c>
      <c r="Y2001" s="22">
        <f>X2001+W2001+SUM($V$1978:V2001)</f>
        <v>10.558844528552646</v>
      </c>
      <c r="Z2001" s="1">
        <f t="shared" si="856"/>
        <v>4.3874509219194925E-2</v>
      </c>
      <c r="AA2001" s="22">
        <f t="shared" si="848"/>
        <v>0.12399521826144844</v>
      </c>
      <c r="AB2001" s="44">
        <f t="shared" si="849"/>
        <v>16.588677267106263</v>
      </c>
      <c r="AC2001" s="44">
        <f t="shared" si="850"/>
        <v>3.0364301230051409</v>
      </c>
      <c r="AD2001" s="44">
        <f t="shared" si="851"/>
        <v>3.9250217771449174</v>
      </c>
      <c r="AE2001" s="44">
        <f t="shared" si="852"/>
        <v>3.0364301230051409</v>
      </c>
      <c r="AF2001" s="44">
        <f t="shared" si="853"/>
        <v>0.88856823991424849</v>
      </c>
      <c r="AG2001" s="44">
        <f t="shared" si="854"/>
        <v>2.341422552857531E-5</v>
      </c>
      <c r="AH2001" s="45">
        <f>AD2001+AB2001+SUM($AA$1978:AA2001)</f>
        <v>22.46561313871705</v>
      </c>
      <c r="AI2001" s="45">
        <f>AD2001+AB2001+SUM($AA$1978:AA2001)</f>
        <v>22.46561313871705</v>
      </c>
      <c r="AJ2001" s="1">
        <f t="shared" si="857"/>
        <v>1.7282840709211895E-2</v>
      </c>
      <c r="AP2001" s="121">
        <v>540.71180555555475</v>
      </c>
      <c r="AQ2001" s="22">
        <v>10.558844528552646</v>
      </c>
      <c r="AR2001" s="1">
        <v>4.3874509219194925E-2</v>
      </c>
      <c r="AS2001" s="22">
        <v>22.46561313871705</v>
      </c>
      <c r="AT2001" s="1">
        <v>1.7282840709211895E-2</v>
      </c>
    </row>
    <row r="2002" spans="4:46" ht="14.4" x14ac:dyDescent="0.3">
      <c r="D2002" s="83"/>
      <c r="E2002" s="89">
        <v>40457.613888888889</v>
      </c>
      <c r="F2002" s="86">
        <f t="shared" si="855"/>
        <v>559.90000000000146</v>
      </c>
      <c r="G2002" s="86">
        <v>38656</v>
      </c>
      <c r="H2002" s="86">
        <v>24450</v>
      </c>
      <c r="I2002" s="86"/>
      <c r="J2002" s="99">
        <v>43</v>
      </c>
      <c r="K2002" s="99"/>
      <c r="L2002" s="79">
        <v>1037</v>
      </c>
      <c r="M2002" s="99"/>
      <c r="N2002" s="114">
        <v>5.99</v>
      </c>
      <c r="O2002" s="83"/>
      <c r="P2002" s="83"/>
      <c r="Q2002" s="83"/>
      <c r="R2002" s="83"/>
      <c r="S2002" s="83"/>
      <c r="V2002" s="43">
        <f t="shared" si="845"/>
        <v>7.8541012603430424E-2</v>
      </c>
      <c r="W2002" s="43">
        <f t="shared" si="846"/>
        <v>10.507594797428709</v>
      </c>
      <c r="X2002" s="43">
        <f t="shared" si="847"/>
        <v>6.4846372262542001E-2</v>
      </c>
      <c r="Y2002" s="22">
        <f>X2002+W2002+SUM($V$1978:V2002)</f>
        <v>10.815538742052306</v>
      </c>
      <c r="Z2002" s="1">
        <f t="shared" si="856"/>
        <v>5.1043751205023039E-2</v>
      </c>
      <c r="AA2002" s="22">
        <f t="shared" si="848"/>
        <v>0.12417510769726817</v>
      </c>
      <c r="AB2002" s="44">
        <f t="shared" si="849"/>
        <v>16.612743741897923</v>
      </c>
      <c r="AC2002" s="44">
        <f t="shared" si="850"/>
        <v>3.0408353066032827</v>
      </c>
      <c r="AD2002" s="44">
        <f t="shared" si="851"/>
        <v>3.9307161092568377</v>
      </c>
      <c r="AE2002" s="44">
        <f t="shared" si="852"/>
        <v>3.0408353066032832</v>
      </c>
      <c r="AF2002" s="44">
        <f t="shared" si="853"/>
        <v>0.88985735445920178</v>
      </c>
      <c r="AG2002" s="44">
        <f t="shared" si="854"/>
        <v>2.3448194353176351E-5</v>
      </c>
      <c r="AH2002" s="45">
        <f>AD2002+AB2002+SUM($AA$1978:AA2002)</f>
        <v>22.619549053317897</v>
      </c>
      <c r="AI2002" s="45">
        <f>AD2002+AB2002+SUM($AA$1978:AA2002)</f>
        <v>22.619549053317897</v>
      </c>
      <c r="AJ2002" s="1">
        <f t="shared" si="857"/>
        <v>1.3807210372586906E-2</v>
      </c>
      <c r="AP2002" s="121">
        <v>559.90000000000146</v>
      </c>
      <c r="AQ2002" s="22">
        <v>10.815538742052306</v>
      </c>
      <c r="AR2002" s="1">
        <v>5.1043751205023039E-2</v>
      </c>
      <c r="AS2002" s="22">
        <v>22.619549053317897</v>
      </c>
      <c r="AT2002" s="1">
        <v>1.3807210372586906E-2</v>
      </c>
    </row>
    <row r="2003" spans="4:46" ht="14.4" x14ac:dyDescent="0.3">
      <c r="D2003" s="83"/>
      <c r="E2003" s="89">
        <v>40511.434027777781</v>
      </c>
      <c r="F2003" s="86">
        <f t="shared" si="855"/>
        <v>613.72013888889342</v>
      </c>
      <c r="G2003" s="86">
        <v>40748</v>
      </c>
      <c r="H2003" s="86">
        <v>27219</v>
      </c>
      <c r="I2003" s="86"/>
      <c r="J2003" s="91">
        <v>9</v>
      </c>
      <c r="K2003" s="91"/>
      <c r="L2003" s="79">
        <v>1037</v>
      </c>
      <c r="M2003" s="91"/>
      <c r="N2003" s="114">
        <v>5.99</v>
      </c>
      <c r="O2003" s="83"/>
      <c r="P2003" s="83"/>
      <c r="Q2003" s="83"/>
      <c r="R2003" s="83"/>
      <c r="S2003" s="83"/>
      <c r="V2003" s="43">
        <f t="shared" si="845"/>
        <v>8.7435902742444685E-2</v>
      </c>
      <c r="W2003" s="43">
        <f t="shared" si="846"/>
        <v>11.69759602418045</v>
      </c>
      <c r="X2003" s="43">
        <f t="shared" si="847"/>
        <v>7.2190323378901064E-2</v>
      </c>
      <c r="Y2003" s="22">
        <f>X2003+W2003+SUM($V$1978:V2003)</f>
        <v>12.100319822662851</v>
      </c>
      <c r="Z2003" s="1">
        <f t="shared" si="856"/>
        <v>3.5511696673703415E-2</v>
      </c>
      <c r="AA2003" s="22">
        <f t="shared" si="848"/>
        <v>0.13089526304967619</v>
      </c>
      <c r="AB2003" s="44">
        <f t="shared" si="849"/>
        <v>17.511798478757669</v>
      </c>
      <c r="AC2003" s="44">
        <f t="shared" si="850"/>
        <v>3.2054003795910222</v>
      </c>
      <c r="AD2003" s="44">
        <f t="shared" si="851"/>
        <v>4.1434400874378516</v>
      </c>
      <c r="AE2003" s="44">
        <f t="shared" si="852"/>
        <v>3.2054003795910222</v>
      </c>
      <c r="AF2003" s="44">
        <f t="shared" si="853"/>
        <v>0.93801499067424332</v>
      </c>
      <c r="AG2003" s="44">
        <f t="shared" si="854"/>
        <v>2.4717172586486698E-5</v>
      </c>
      <c r="AH2003" s="45">
        <f>AD2003+AB2003+SUM($AA$1978:AA2003)</f>
        <v>23.862223031408334</v>
      </c>
      <c r="AI2003" s="45">
        <f>AD2003+AB2003+SUM($AA$1978:AA2003)</f>
        <v>23.862223031408334</v>
      </c>
      <c r="AJ2003" s="1">
        <f t="shared" si="857"/>
        <v>1.2093910869848444E-2</v>
      </c>
      <c r="AP2003" s="121">
        <v>613.72013888889342</v>
      </c>
      <c r="AQ2003" s="22">
        <v>12.100319822662851</v>
      </c>
      <c r="AR2003" s="1">
        <v>3.5511696673703415E-2</v>
      </c>
      <c r="AS2003" s="22">
        <v>23.862223031408334</v>
      </c>
      <c r="AT2003" s="1">
        <v>1.2093910869848444E-2</v>
      </c>
    </row>
    <row r="2004" spans="4:46" ht="14.4" x14ac:dyDescent="0.3">
      <c r="D2004" s="83"/>
      <c r="E2004" s="89">
        <v>40535.435416666667</v>
      </c>
      <c r="F2004" s="86">
        <f t="shared" si="855"/>
        <v>637.72152777777956</v>
      </c>
      <c r="G2004" s="86">
        <v>44948</v>
      </c>
      <c r="H2004" s="86">
        <v>31112</v>
      </c>
      <c r="I2004" s="86"/>
      <c r="J2004" s="91">
        <v>17</v>
      </c>
      <c r="K2004" s="91"/>
      <c r="L2004" s="79">
        <v>1037</v>
      </c>
      <c r="M2004" s="91"/>
      <c r="N2004" s="114">
        <v>5.99</v>
      </c>
      <c r="O2004" s="83"/>
      <c r="P2004" s="83"/>
      <c r="Q2004" s="83"/>
      <c r="R2004" s="83"/>
      <c r="S2004" s="83"/>
      <c r="V2004" s="43">
        <f t="shared" si="845"/>
        <v>9.9941430843269008E-2</v>
      </c>
      <c r="W2004" s="43">
        <f t="shared" si="846"/>
        <v>13.370645780679018</v>
      </c>
      <c r="X2004" s="43">
        <f t="shared" si="847"/>
        <v>8.251535107698188E-2</v>
      </c>
      <c r="Y2004" s="22">
        <f>X2004+W2004+SUM($V$1978:V2004)</f>
        <v>13.883636037702768</v>
      </c>
      <c r="Z2004" s="1">
        <f t="shared" si="856"/>
        <v>3.2093164283916231E-2</v>
      </c>
      <c r="AA2004" s="22">
        <f t="shared" si="848"/>
        <v>0.14438697073615503</v>
      </c>
      <c r="AB2004" s="44">
        <f t="shared" si="849"/>
        <v>19.316784088131925</v>
      </c>
      <c r="AC2004" s="44">
        <f t="shared" si="850"/>
        <v>3.5357891494516855</v>
      </c>
      <c r="AD2004" s="44">
        <f t="shared" si="851"/>
        <v>4.5705149958318581</v>
      </c>
      <c r="AE2004" s="44">
        <f t="shared" si="852"/>
        <v>3.5357891494516851</v>
      </c>
      <c r="AF2004" s="44">
        <f t="shared" si="853"/>
        <v>1.0346985815457417</v>
      </c>
      <c r="AG2004" s="44">
        <f t="shared" si="854"/>
        <v>2.7264834431564838E-5</v>
      </c>
      <c r="AH2004" s="45">
        <f>AD2004+AB2004+SUM($AA$1978:AA2004)</f>
        <v>26.238670519912752</v>
      </c>
      <c r="AI2004" s="45">
        <f>AD2004+AB2004+SUM($AA$1978:AA2004)</f>
        <v>26.238670519912752</v>
      </c>
      <c r="AJ2004" s="1">
        <f t="shared" si="857"/>
        <v>3.5575134858357664E-2</v>
      </c>
      <c r="AP2004" s="121">
        <v>637.72152777777956</v>
      </c>
      <c r="AQ2004" s="22">
        <v>13.883636037702768</v>
      </c>
      <c r="AR2004" s="1">
        <v>3.2093164283916231E-2</v>
      </c>
      <c r="AS2004" s="22">
        <v>26.238670519912752</v>
      </c>
      <c r="AT2004" s="1">
        <v>3.5575134858357664E-2</v>
      </c>
    </row>
    <row r="2005" spans="4:46" ht="14.4" x14ac:dyDescent="0.3">
      <c r="D2005" s="83"/>
      <c r="E2005" s="89">
        <v>40610.593055555553</v>
      </c>
      <c r="F2005" s="86">
        <f t="shared" si="855"/>
        <v>712.8791666666657</v>
      </c>
      <c r="G2005" s="86">
        <v>47022</v>
      </c>
      <c r="H2005" s="86">
        <v>32277</v>
      </c>
      <c r="I2005" s="86"/>
      <c r="J2005" s="91">
        <v>57</v>
      </c>
      <c r="K2005" s="91"/>
      <c r="L2005" s="79">
        <v>1037</v>
      </c>
      <c r="M2005" s="91"/>
      <c r="N2005" s="114">
        <v>5.99</v>
      </c>
      <c r="O2005" s="83"/>
      <c r="P2005" s="83"/>
      <c r="Q2005" s="83"/>
      <c r="R2005" s="83"/>
      <c r="S2005" s="83"/>
      <c r="V2005" s="43">
        <f t="shared" si="845"/>
        <v>0.10368377357058993</v>
      </c>
      <c r="W2005" s="43">
        <f t="shared" si="846"/>
        <v>13.871314408041163</v>
      </c>
      <c r="X2005" s="43">
        <f t="shared" si="847"/>
        <v>8.5605167996649009E-2</v>
      </c>
      <c r="Y2005" s="22">
        <f>X2005+W2005+SUM($V$1978:V2005)</f>
        <v>14.49107825555517</v>
      </c>
      <c r="Z2005" s="1">
        <f t="shared" si="856"/>
        <v>2.4698354393535543E-2</v>
      </c>
      <c r="AA2005" s="22">
        <f t="shared" si="848"/>
        <v>0.15104930448419243</v>
      </c>
      <c r="AB2005" s="44">
        <f t="shared" si="849"/>
        <v>20.208103172380071</v>
      </c>
      <c r="AC2005" s="44">
        <f t="shared" si="850"/>
        <v>3.6989382705685938</v>
      </c>
      <c r="AD2005" s="44">
        <f t="shared" si="851"/>
        <v>4.7814086529768991</v>
      </c>
      <c r="AE2005" s="44">
        <f t="shared" si="852"/>
        <v>3.6989382705685943</v>
      </c>
      <c r="AF2005" s="44">
        <f t="shared" si="853"/>
        <v>1.0824418595141916</v>
      </c>
      <c r="AG2005" s="44">
        <f t="shared" si="854"/>
        <v>2.8522894114110576E-5</v>
      </c>
      <c r="AH2005" s="45">
        <f>AD2005+AB2005+SUM($AA$1978:AA2005)</f>
        <v>27.49193256579013</v>
      </c>
      <c r="AI2005" s="45">
        <f>AD2005+AB2005+SUM($AA$1978:AA2005)</f>
        <v>27.49193256579013</v>
      </c>
      <c r="AJ2005" s="1">
        <f t="shared" si="857"/>
        <v>3.3153474891336319E-2</v>
      </c>
      <c r="AP2005" s="121">
        <v>712.8791666666657</v>
      </c>
      <c r="AQ2005" s="22">
        <v>14.49107825555517</v>
      </c>
      <c r="AR2005" s="1">
        <v>2.4698354393535543E-2</v>
      </c>
      <c r="AS2005" s="22">
        <v>27.49193256579013</v>
      </c>
      <c r="AT2005" s="1">
        <v>3.3153474891336319E-2</v>
      </c>
    </row>
    <row r="2006" spans="4:46" ht="14.4" x14ac:dyDescent="0.3">
      <c r="D2006" s="83"/>
      <c r="E2006" s="89">
        <v>40660.415972222225</v>
      </c>
      <c r="F2006" s="86">
        <f t="shared" si="855"/>
        <v>762.70208333333721</v>
      </c>
      <c r="G2006" s="86">
        <v>43767</v>
      </c>
      <c r="H2006" s="86">
        <v>31760</v>
      </c>
      <c r="I2006" s="86"/>
      <c r="J2006" s="91">
        <v>13</v>
      </c>
      <c r="K2006" s="91"/>
      <c r="L2006" s="79">
        <v>1037</v>
      </c>
      <c r="M2006" s="91"/>
      <c r="N2006" s="114">
        <v>5.99</v>
      </c>
      <c r="O2006" s="83"/>
      <c r="P2006" s="83"/>
      <c r="Q2006" s="83"/>
      <c r="R2006" s="83"/>
      <c r="S2006" s="83"/>
      <c r="V2006" s="43">
        <f t="shared" si="845"/>
        <v>0.10202300860061146</v>
      </c>
      <c r="W2006" s="43">
        <f t="shared" si="846"/>
        <v>13.649129274696762</v>
      </c>
      <c r="X2006" s="43">
        <f t="shared" si="847"/>
        <v>8.4233978857191583E-2</v>
      </c>
      <c r="Y2006" s="22">
        <f>X2006+W2006+SUM($V$1978:V2006)</f>
        <v>14.369544941671924</v>
      </c>
      <c r="Z2006" s="1">
        <f>LINEST(Y2003:Y2006,E2003:E2006,TRUE,TRUE)</f>
        <v>1.2745357605315148E-2</v>
      </c>
      <c r="AA2006" s="22">
        <f t="shared" si="848"/>
        <v>0.14059323102717133</v>
      </c>
      <c r="AB2006" s="44">
        <f t="shared" si="849"/>
        <v>18.809239325115023</v>
      </c>
      <c r="AC2006" s="44">
        <f t="shared" si="850"/>
        <v>3.4428869739265799</v>
      </c>
      <c r="AD2006" s="44">
        <f t="shared" si="851"/>
        <v>4.4504255989715418</v>
      </c>
      <c r="AE2006" s="44">
        <f t="shared" si="852"/>
        <v>3.4428869739265786</v>
      </c>
      <c r="AF2006" s="44">
        <f t="shared" si="853"/>
        <v>1.0075120765887797</v>
      </c>
      <c r="AG2006" s="44">
        <f t="shared" si="854"/>
        <v>2.6548456184175E-5</v>
      </c>
      <c r="AH2006" s="45">
        <f>AD2006+AB2006+SUM($AA$1978:AA2006)</f>
        <v>25.902678895546895</v>
      </c>
      <c r="AI2006" s="45">
        <f>AD2006+AB2006+SUM($AA$1978:AA2006)</f>
        <v>25.902678895546895</v>
      </c>
      <c r="AJ2006" s="1">
        <f t="shared" si="857"/>
        <v>1.2314116644606505E-2</v>
      </c>
      <c r="AP2006" s="121">
        <v>762.70208333333721</v>
      </c>
      <c r="AQ2006" s="22">
        <v>14.369544941671924</v>
      </c>
      <c r="AR2006" s="1">
        <v>1.2745357605315148E-2</v>
      </c>
      <c r="AS2006" s="22">
        <v>25.902678895546895</v>
      </c>
      <c r="AT2006" s="1">
        <v>1.2314116644606505E-2</v>
      </c>
    </row>
    <row r="2007" spans="4:46" ht="14.4" x14ac:dyDescent="0.3">
      <c r="D2007" s="83"/>
      <c r="E2007" s="89">
        <v>40700.6</v>
      </c>
      <c r="F2007" s="86">
        <f t="shared" si="855"/>
        <v>802.88611111111095</v>
      </c>
      <c r="G2007" s="86">
        <v>41837</v>
      </c>
      <c r="H2007" s="86">
        <v>30345</v>
      </c>
      <c r="I2007" s="86"/>
      <c r="J2007" s="91">
        <v>30</v>
      </c>
      <c r="K2007" s="91"/>
      <c r="L2007" s="79">
        <v>1037</v>
      </c>
      <c r="M2007" s="91"/>
      <c r="N2007" s="114">
        <v>5.99</v>
      </c>
      <c r="O2007" s="83"/>
      <c r="P2007" s="83"/>
      <c r="Q2007" s="83"/>
      <c r="R2007" s="83"/>
      <c r="S2007" s="83"/>
      <c r="V2007" s="43">
        <f t="shared" si="845"/>
        <v>9.7477588034809659E-2</v>
      </c>
      <c r="W2007" s="43">
        <f t="shared" si="846"/>
        <v>13.041021027729004</v>
      </c>
      <c r="X2007" s="43">
        <f t="shared" si="847"/>
        <v>8.0481111096394164E-2</v>
      </c>
      <c r="Y2007" s="22">
        <f>X2007+W2007+SUM($V$1978:V2007)</f>
        <v>13.855161414978179</v>
      </c>
      <c r="Z2007" s="1">
        <f t="shared" si="856"/>
        <v>2.9167140166786484E-4</v>
      </c>
      <c r="AA2007" s="22">
        <f t="shared" si="848"/>
        <v>0.13439347011409891</v>
      </c>
      <c r="AB2007" s="44">
        <f t="shared" si="849"/>
        <v>17.979805461759707</v>
      </c>
      <c r="AC2007" s="44">
        <f t="shared" si="850"/>
        <v>3.2910654677763227</v>
      </c>
      <c r="AD2007" s="44">
        <f t="shared" si="851"/>
        <v>4.2541745101142974</v>
      </c>
      <c r="AE2007" s="44">
        <f t="shared" si="852"/>
        <v>3.2910654677763227</v>
      </c>
      <c r="AF2007" s="44">
        <f t="shared" si="853"/>
        <v>0.96308366459306749</v>
      </c>
      <c r="AG2007" s="44">
        <f t="shared" si="854"/>
        <v>2.5377744907746242E-5</v>
      </c>
      <c r="AH2007" s="45">
        <f>AD2007+AB2007+SUM($AA$1978:AA2007)</f>
        <v>25.011387413448432</v>
      </c>
      <c r="AI2007" s="45">
        <f>AD2007+AB2007+SUM($AA$1978:AA2007)</f>
        <v>25.011387413448432</v>
      </c>
      <c r="AJ2007" s="1">
        <f t="shared" si="857"/>
        <v>-8.0460158603192465E-3</v>
      </c>
      <c r="AP2007" s="121">
        <v>802.88611111111095</v>
      </c>
      <c r="AQ2007" s="22">
        <v>13.855161414978179</v>
      </c>
      <c r="AR2007" s="1">
        <v>2.9167140166786484E-4</v>
      </c>
      <c r="AS2007" s="22">
        <v>25.011387413448432</v>
      </c>
      <c r="AT2007" s="1">
        <v>-8.0460158603192465E-3</v>
      </c>
    </row>
    <row r="2008" spans="4:46" ht="14.4" x14ac:dyDescent="0.3">
      <c r="D2008" s="83"/>
      <c r="E2008" s="89">
        <v>40749.65347222222</v>
      </c>
      <c r="F2008" s="86">
        <f t="shared" si="855"/>
        <v>851.93958333333285</v>
      </c>
      <c r="G2008" s="86">
        <v>43362</v>
      </c>
      <c r="H2008" s="86">
        <v>32110</v>
      </c>
      <c r="I2008" s="86"/>
      <c r="J2008" s="90" t="s">
        <v>96</v>
      </c>
      <c r="K2008" s="90"/>
      <c r="L2008" s="79">
        <v>1037</v>
      </c>
      <c r="M2008" s="90"/>
      <c r="N2008" s="114">
        <v>5.99</v>
      </c>
      <c r="O2008" s="83"/>
      <c r="P2008" s="83"/>
      <c r="Q2008" s="83"/>
      <c r="R2008" s="83"/>
      <c r="S2008" s="83"/>
      <c r="V2008" s="43">
        <f t="shared" si="845"/>
        <v>0.1031473175744847</v>
      </c>
      <c r="W2008" s="43">
        <f t="shared" si="846"/>
        <v>13.799544742144615</v>
      </c>
      <c r="X2008" s="43">
        <f t="shared" si="847"/>
        <v>8.5162250034773984E-2</v>
      </c>
      <c r="Y2008" s="22">
        <f>X2008+W2008+SUM($V$1978:V2008)</f>
        <v>14.721513585906653</v>
      </c>
      <c r="Z2008" s="1">
        <f t="shared" si="856"/>
        <v>5.24719491272643E-4</v>
      </c>
      <c r="AA2008" s="22">
        <f t="shared" si="848"/>
        <v>0.1392922449288323</v>
      </c>
      <c r="AB2008" s="44">
        <f t="shared" si="849"/>
        <v>18.635187141353935</v>
      </c>
      <c r="AC2008" s="44">
        <f t="shared" si="850"/>
        <v>3.411028056832873</v>
      </c>
      <c r="AD2008" s="44">
        <f t="shared" si="851"/>
        <v>4.409243375662121</v>
      </c>
      <c r="AE2008" s="44">
        <f t="shared" si="852"/>
        <v>3.4110280568328726</v>
      </c>
      <c r="AF2008" s="44">
        <f t="shared" si="853"/>
        <v>0.99818901604045673</v>
      </c>
      <c r="AG2008" s="44">
        <f t="shared" si="854"/>
        <v>2.6302788791971044E-5</v>
      </c>
      <c r="AH2008" s="45">
        <f>AD2008+AB2008+SUM($AA$1978:AA2008)</f>
        <v>25.961130203519318</v>
      </c>
      <c r="AI2008" s="45">
        <f>AD2008+AB2008+SUM($AA$1978:AA2008)</f>
        <v>25.961130203519318</v>
      </c>
      <c r="AJ2008" s="1">
        <f t="shared" si="857"/>
        <v>-1.1915633690377856E-2</v>
      </c>
      <c r="AP2008" s="121">
        <v>851.93958333333285</v>
      </c>
      <c r="AQ2008" s="22">
        <v>14.721513585906653</v>
      </c>
      <c r="AR2008" s="1">
        <v>5.24719491272643E-4</v>
      </c>
      <c r="AS2008" s="22">
        <v>25.961130203519318</v>
      </c>
      <c r="AT2008" s="1">
        <v>-1.1915633690377856E-2</v>
      </c>
    </row>
    <row r="2009" spans="4:46" ht="14.4" x14ac:dyDescent="0.3">
      <c r="D2009" s="83"/>
      <c r="E2009" s="89">
        <v>40800.597916666666</v>
      </c>
      <c r="F2009" s="86">
        <f t="shared" si="855"/>
        <v>902.8840277777781</v>
      </c>
      <c r="G2009" s="86">
        <v>45205</v>
      </c>
      <c r="H2009" s="86">
        <v>33848</v>
      </c>
      <c r="I2009" s="86"/>
      <c r="J2009" s="91">
        <v>60</v>
      </c>
      <c r="K2009" s="91"/>
      <c r="L2009" s="79">
        <v>1037</v>
      </c>
      <c r="M2009" s="91"/>
      <c r="N2009" s="114">
        <v>5.99</v>
      </c>
      <c r="O2009" s="83"/>
      <c r="P2009" s="83"/>
      <c r="Q2009" s="83"/>
      <c r="R2009" s="83"/>
      <c r="S2009" s="83"/>
      <c r="V2009" s="43">
        <f t="shared" si="845"/>
        <v>0.10873031470760379</v>
      </c>
      <c r="W2009" s="43">
        <f t="shared" si="846"/>
        <v>14.546464977642819</v>
      </c>
      <c r="X2009" s="43">
        <f t="shared" si="847"/>
        <v>8.9771779482311728E-2</v>
      </c>
      <c r="Y2009" s="22">
        <f>X2009+W2009+SUM($V$1978:V2009)</f>
        <v>15.581773665559998</v>
      </c>
      <c r="Z2009" s="1">
        <f t="shared" si="856"/>
        <v>9.9400812980067407E-3</v>
      </c>
      <c r="AA2009" s="22">
        <f t="shared" si="848"/>
        <v>0.14521253475411339</v>
      </c>
      <c r="AB2009" s="44">
        <f t="shared" si="849"/>
        <v>19.427232017086492</v>
      </c>
      <c r="AC2009" s="44">
        <f t="shared" si="850"/>
        <v>3.5560057956074442</v>
      </c>
      <c r="AD2009" s="44">
        <f t="shared" si="851"/>
        <v>4.5966479128454925</v>
      </c>
      <c r="AE2009" s="44">
        <f t="shared" si="852"/>
        <v>3.5560057956074456</v>
      </c>
      <c r="AF2009" s="44">
        <f t="shared" si="853"/>
        <v>1.0406146965109742</v>
      </c>
      <c r="AG2009" s="44">
        <f t="shared" si="854"/>
        <v>2.7420727073037483E-5</v>
      </c>
      <c r="AH2009" s="45">
        <f>AD2009+AB2009+SUM($AA$1978:AA2009)</f>
        <v>27.085792151189363</v>
      </c>
      <c r="AI2009" s="45">
        <f>AD2009+AB2009+SUM($AA$1978:AA2009)</f>
        <v>27.085792151189363</v>
      </c>
      <c r="AJ2009" s="1">
        <f t="shared" si="857"/>
        <v>1.009651354288392E-2</v>
      </c>
      <c r="AP2009" s="121">
        <v>902.8840277777781</v>
      </c>
      <c r="AQ2009" s="22">
        <v>15.581773665559998</v>
      </c>
      <c r="AR2009" s="1">
        <v>9.9400812980067407E-3</v>
      </c>
      <c r="AS2009" s="22">
        <v>27.085792151189363</v>
      </c>
      <c r="AT2009" s="1">
        <v>1.009651354288392E-2</v>
      </c>
    </row>
    <row r="2010" spans="4:46" ht="14.4" x14ac:dyDescent="0.3">
      <c r="D2010" s="83"/>
      <c r="E2010" s="89">
        <v>40855.498611111114</v>
      </c>
      <c r="F2010" s="86">
        <f t="shared" si="855"/>
        <v>957.78472222222626</v>
      </c>
      <c r="G2010" s="86">
        <v>50748</v>
      </c>
      <c r="H2010" s="86">
        <v>38055</v>
      </c>
      <c r="I2010" s="86"/>
      <c r="J2010" s="91">
        <v>27</v>
      </c>
      <c r="K2010" s="91"/>
      <c r="L2010" s="79">
        <v>1037</v>
      </c>
      <c r="M2010" s="91"/>
      <c r="N2010" s="114">
        <v>5.99</v>
      </c>
      <c r="O2010" s="83"/>
      <c r="P2010" s="83"/>
      <c r="Q2010" s="83"/>
      <c r="R2010" s="83"/>
      <c r="S2010" s="83"/>
      <c r="V2010" s="43">
        <f t="shared" si="845"/>
        <v>0.12224450857356012</v>
      </c>
      <c r="W2010" s="43">
        <f t="shared" si="846"/>
        <v>16.354458896366033</v>
      </c>
      <c r="X2010" s="43">
        <f t="shared" si="847"/>
        <v>0.10092959903685218</v>
      </c>
      <c r="Y2010" s="22">
        <f>X2010+W2010+SUM($V$1978:V2010)</f>
        <v>17.523169912411312</v>
      </c>
      <c r="Z2010" s="1">
        <f t="shared" si="856"/>
        <v>2.3120260343454081E-2</v>
      </c>
      <c r="AA2010" s="22">
        <f t="shared" si="848"/>
        <v>0.16301837658891152</v>
      </c>
      <c r="AB2010" s="44">
        <f t="shared" si="849"/>
        <v>21.809383262982092</v>
      </c>
      <c r="AC2010" s="44">
        <f t="shared" si="850"/>
        <v>3.9920403078306959</v>
      </c>
      <c r="AD2010" s="44">
        <f t="shared" si="851"/>
        <v>5.160285107423582</v>
      </c>
      <c r="AE2010" s="44">
        <f t="shared" si="852"/>
        <v>3.9920403078306963</v>
      </c>
      <c r="AF2010" s="44">
        <f t="shared" si="853"/>
        <v>1.1682140165587638</v>
      </c>
      <c r="AG2010" s="44">
        <f t="shared" si="854"/>
        <v>3.0783034122387038E-5</v>
      </c>
      <c r="AH2010" s="45">
        <f>AD2010+AB2010+SUM($AA$1978:AA2010)</f>
        <v>30.194598968251963</v>
      </c>
      <c r="AI2010" s="45">
        <f>AD2010+AB2010+SUM($AA$1978:AA2010)</f>
        <v>30.194598968251963</v>
      </c>
      <c r="AJ2010" s="1">
        <f t="shared" si="857"/>
        <v>3.2567069442040561E-2</v>
      </c>
    </row>
    <row r="2011" spans="4:46" ht="14.4" x14ac:dyDescent="0.3">
      <c r="D2011" s="83"/>
      <c r="E2011" s="89">
        <v>40945.602083333331</v>
      </c>
      <c r="F2011" s="86">
        <f t="shared" si="855"/>
        <v>1047.8881944444438</v>
      </c>
      <c r="G2011" s="86">
        <v>54183</v>
      </c>
      <c r="H2011" s="86">
        <v>40696</v>
      </c>
      <c r="I2011" s="86"/>
      <c r="J2011" s="91">
        <v>34</v>
      </c>
      <c r="K2011" s="91"/>
      <c r="L2011" s="79">
        <v>1037</v>
      </c>
      <c r="M2011" s="91"/>
      <c r="N2011" s="114">
        <v>5.99</v>
      </c>
      <c r="O2011" s="83"/>
      <c r="P2011" s="83"/>
      <c r="Q2011" s="83"/>
      <c r="R2011" s="83"/>
      <c r="S2011" s="83"/>
      <c r="V2011" s="43">
        <f t="shared" si="845"/>
        <v>0.13072822285927216</v>
      </c>
      <c r="W2011" s="43">
        <f t="shared" si="846"/>
        <v>17.489451037879704</v>
      </c>
      <c r="X2011" s="43">
        <f t="shared" si="847"/>
        <v>0.10793406812255255</v>
      </c>
      <c r="Y2011" s="22">
        <f>X2011+W2011+SUM($V$1978:V2011)</f>
        <v>18.795894745869958</v>
      </c>
      <c r="Z2011" s="1">
        <f t="shared" si="856"/>
        <v>2.1647736184158703E-2</v>
      </c>
      <c r="AA2011" s="22">
        <f t="shared" si="848"/>
        <v>0.17405266608963887</v>
      </c>
      <c r="AB2011" s="44">
        <f t="shared" si="849"/>
        <v>23.285603636363177</v>
      </c>
      <c r="AC2011" s="44">
        <f t="shared" si="850"/>
        <v>4.2622511231810236</v>
      </c>
      <c r="AD2011" s="44">
        <f t="shared" si="851"/>
        <v>5.5095713717886792</v>
      </c>
      <c r="AE2011" s="44">
        <f t="shared" si="852"/>
        <v>4.2622511231810236</v>
      </c>
      <c r="AF2011" s="44">
        <f t="shared" si="853"/>
        <v>1.2472873819500963</v>
      </c>
      <c r="AG2011" s="44">
        <f t="shared" si="854"/>
        <v>3.2866657559968796E-5</v>
      </c>
      <c r="AH2011" s="45">
        <f>AD2011+AB2011+SUM($AA$1978:AA2011)</f>
        <v>32.194158272087783</v>
      </c>
      <c r="AI2011" s="45">
        <f>AD2011+AB2011+SUM($AA$1978:AA2011)</f>
        <v>32.194158272087783</v>
      </c>
      <c r="AJ2011" s="1">
        <f t="shared" si="857"/>
        <v>3.3410870815748547E-2</v>
      </c>
    </row>
    <row r="2012" spans="4:46" ht="14.4" x14ac:dyDescent="0.3">
      <c r="D2012" s="83"/>
      <c r="E2012" s="89">
        <v>41017.57708333333</v>
      </c>
      <c r="F2012" s="86">
        <f t="shared" si="855"/>
        <v>1119.8631944444423</v>
      </c>
      <c r="G2012" s="86">
        <v>55675</v>
      </c>
      <c r="H2012" s="86">
        <v>43929</v>
      </c>
      <c r="I2012" s="86"/>
      <c r="J2012" s="91">
        <v>20</v>
      </c>
      <c r="K2012" s="91"/>
      <c r="L2012" s="79">
        <v>1037</v>
      </c>
      <c r="M2012" s="91"/>
      <c r="N2012" s="114">
        <v>5.99</v>
      </c>
      <c r="O2012" s="83"/>
      <c r="P2012" s="83"/>
      <c r="Q2012" s="83"/>
      <c r="R2012" s="83"/>
      <c r="S2012" s="83"/>
      <c r="V2012" s="43">
        <f t="shared" si="845"/>
        <v>0.14111362546650696</v>
      </c>
      <c r="W2012" s="43">
        <f t="shared" si="846"/>
        <v>18.878860198619456</v>
      </c>
      <c r="X2012" s="43">
        <f t="shared" si="847"/>
        <v>0.11650864160004941</v>
      </c>
      <c r="Y2012" s="22">
        <f>X2012+W2012+SUM($V$1978:V2012)</f>
        <v>20.334992105553713</v>
      </c>
      <c r="Z2012" s="1">
        <f t="shared" si="856"/>
        <v>2.0645135418576818E-2</v>
      </c>
      <c r="AA2012" s="22">
        <f t="shared" si="848"/>
        <v>0.1788454346296928</v>
      </c>
      <c r="AB2012" s="44">
        <f t="shared" si="849"/>
        <v>23.926803286169463</v>
      </c>
      <c r="AC2012" s="44">
        <f t="shared" si="850"/>
        <v>4.3796178004743833</v>
      </c>
      <c r="AD2012" s="44">
        <f t="shared" si="851"/>
        <v>5.6612846487705495</v>
      </c>
      <c r="AE2012" s="44">
        <f t="shared" si="852"/>
        <v>4.3796178004743824</v>
      </c>
      <c r="AF2012" s="44">
        <f t="shared" si="853"/>
        <v>1.2816330766120665</v>
      </c>
      <c r="AG2012" s="44">
        <f t="shared" si="854"/>
        <v>3.3771684101125126E-5</v>
      </c>
      <c r="AH2012" s="45">
        <f>AD2012+AB2012+SUM($AA$1978:AA2012)</f>
        <v>33.165916633505631</v>
      </c>
      <c r="AI2012" s="45">
        <f>AD2012+AB2012+SUM($AA$1978:AA2012)</f>
        <v>33.165916633505631</v>
      </c>
    </row>
    <row r="2013" spans="4:46" ht="14.4" x14ac:dyDescent="0.3">
      <c r="D2013" s="83"/>
      <c r="E2013" s="89">
        <v>41085.643055555556</v>
      </c>
      <c r="F2013" s="86">
        <f t="shared" si="855"/>
        <v>1187.9291666666686</v>
      </c>
      <c r="G2013" s="86">
        <v>52601</v>
      </c>
      <c r="H2013" s="86">
        <v>42139</v>
      </c>
      <c r="I2013" s="86"/>
      <c r="J2013" s="91">
        <v>69</v>
      </c>
      <c r="K2013" s="91"/>
      <c r="L2013" s="79">
        <v>1037</v>
      </c>
      <c r="M2013" s="91"/>
      <c r="N2013" s="114">
        <v>5.99</v>
      </c>
      <c r="O2013" s="83"/>
      <c r="P2013" s="83"/>
      <c r="Q2013" s="83"/>
      <c r="R2013" s="83"/>
      <c r="S2013" s="83"/>
      <c r="V2013" s="43">
        <f t="shared" si="845"/>
        <v>0.13536358814298383</v>
      </c>
      <c r="W2013" s="43">
        <f t="shared" si="846"/>
        <v>18.109592522243286</v>
      </c>
      <c r="X2013" s="43">
        <f t="shared" si="847"/>
        <v>0.11176119757755656</v>
      </c>
      <c r="Y2013" s="22">
        <f>X2013+W2013+SUM($V$1978:V2013)</f>
        <v>19.696340573298034</v>
      </c>
      <c r="Z2013" s="1">
        <f t="shared" si="856"/>
        <v>1.0823497222029277E-2</v>
      </c>
      <c r="AA2013" s="22">
        <f t="shared" si="848"/>
        <v>0.16897078952773184</v>
      </c>
      <c r="AB2013" s="44">
        <f t="shared" si="849"/>
        <v>22.605725723498875</v>
      </c>
      <c r="AC2013" s="44">
        <f t="shared" si="850"/>
        <v>4.1378046865335083</v>
      </c>
      <c r="AD2013" s="44">
        <f t="shared" si="851"/>
        <v>5.3487064896269363</v>
      </c>
      <c r="AE2013" s="44">
        <f t="shared" si="852"/>
        <v>4.1378046865335065</v>
      </c>
      <c r="AF2013" s="44">
        <f t="shared" si="853"/>
        <v>1.2108698960551649</v>
      </c>
      <c r="AG2013" s="44">
        <f t="shared" si="854"/>
        <v>3.190703826498936E-5</v>
      </c>
      <c r="AH2013" s="45">
        <f>AD2013+AB2013+SUM($AA$1978:AA2013)</f>
        <v>31.701231701219164</v>
      </c>
      <c r="AI2013" s="45">
        <f>AD2013+AB2013+SUM($AA$1978:AA2013)</f>
        <v>31.701231701219164</v>
      </c>
      <c r="AJ2013" s="1">
        <f>LINEST(AI2013:AI2016,F2013:F2016,TRUE,TRUE)</f>
        <v>5.2418896585086352E-3</v>
      </c>
      <c r="AK2013" s="1">
        <f>LINEST(Y2013:Y2016,F2012:F2015,TRUE,TRUE)</f>
        <v>3.2450201926687971E-3</v>
      </c>
      <c r="AL2013" s="1">
        <f>AJ2013/AK2013</f>
        <v>1.6153642650209692</v>
      </c>
    </row>
    <row r="2014" spans="4:46" ht="14.4" x14ac:dyDescent="0.3">
      <c r="D2014" s="83"/>
      <c r="E2014" s="89">
        <v>41131.462500000001</v>
      </c>
      <c r="F2014" s="86">
        <f t="shared" si="855"/>
        <v>1233.7486111111139</v>
      </c>
      <c r="G2014" s="86">
        <v>55099</v>
      </c>
      <c r="H2014" s="86">
        <v>43895</v>
      </c>
      <c r="I2014" s="86"/>
      <c r="J2014" s="91">
        <v>37</v>
      </c>
      <c r="K2014" s="91"/>
      <c r="L2014" s="79">
        <v>1037</v>
      </c>
      <c r="M2014" s="91"/>
      <c r="N2014" s="114">
        <v>5.99</v>
      </c>
      <c r="O2014" s="83"/>
      <c r="P2014" s="83"/>
      <c r="Q2014" s="83"/>
      <c r="R2014" s="83"/>
      <c r="S2014" s="83"/>
      <c r="V2014" s="43">
        <f t="shared" si="845"/>
        <v>0.14100440688047355</v>
      </c>
      <c r="W2014" s="43">
        <f t="shared" si="846"/>
        <v>18.864248410353095</v>
      </c>
      <c r="X2014" s="43">
        <f t="shared" si="847"/>
        <v>0.1164184666856557</v>
      </c>
      <c r="Y2014" s="22">
        <f>X2014+W2014+SUM($V$1978:V2014)</f>
        <v>20.596658137396414</v>
      </c>
      <c r="Z2014" s="1">
        <f t="shared" si="856"/>
        <v>7.5804815341857495E-3</v>
      </c>
      <c r="AA2014" s="22">
        <f t="shared" si="848"/>
        <v>0.17699514328983285</v>
      </c>
      <c r="AB2014" s="44">
        <f t="shared" si="849"/>
        <v>23.679262402598134</v>
      </c>
      <c r="AC2014" s="44">
        <f t="shared" si="850"/>
        <v>4.3343073406077783</v>
      </c>
      <c r="AD2014" s="44">
        <f t="shared" si="851"/>
        <v>5.6027143756193718</v>
      </c>
      <c r="AE2014" s="44">
        <f t="shared" si="852"/>
        <v>4.3343073406077774</v>
      </c>
      <c r="AF2014" s="44">
        <f t="shared" si="853"/>
        <v>1.2683736127211183</v>
      </c>
      <c r="AG2014" s="44">
        <f t="shared" si="854"/>
        <v>3.3422290476657267E-5</v>
      </c>
      <c r="AH2014" s="45">
        <f>AD2014+AB2014+SUM($AA$1978:AA2014)</f>
        <v>33.205771409600686</v>
      </c>
      <c r="AI2014" s="45">
        <f>AD2014+AB2014+SUM($AA$1978:AA2014)</f>
        <v>33.205771409600686</v>
      </c>
    </row>
    <row r="2015" spans="4:46" ht="14.4" x14ac:dyDescent="0.3">
      <c r="D2015" s="83"/>
      <c r="E2015" s="89">
        <v>41158.48333333333</v>
      </c>
      <c r="F2015" s="86">
        <f t="shared" si="855"/>
        <v>1260.7694444444423</v>
      </c>
      <c r="G2015" s="86">
        <v>53294</v>
      </c>
      <c r="H2015" s="86">
        <v>42694</v>
      </c>
      <c r="I2015" s="86"/>
      <c r="J2015" s="91"/>
      <c r="K2015" s="91"/>
      <c r="L2015" s="79">
        <v>1037</v>
      </c>
      <c r="M2015" s="91"/>
      <c r="N2015" s="114">
        <v>5.99</v>
      </c>
      <c r="O2015" s="83"/>
      <c r="P2015" s="83"/>
      <c r="Q2015" s="83"/>
      <c r="R2015" s="83"/>
      <c r="S2015" s="83"/>
      <c r="V2015" s="43">
        <f t="shared" si="845"/>
        <v>0.13714642094441137</v>
      </c>
      <c r="W2015" s="43">
        <f t="shared" si="846"/>
        <v>18.348108477767742</v>
      </c>
      <c r="X2015" s="43">
        <f t="shared" si="847"/>
        <v>0.11323317044486579</v>
      </c>
      <c r="Y2015" s="22">
        <f>X2015+W2015+SUM($V$1978:V2015)</f>
        <v>20.214479329514681</v>
      </c>
      <c r="Z2015" s="1">
        <f t="shared" si="856"/>
        <v>8.3379894405261772E-4</v>
      </c>
      <c r="AA2015" s="22">
        <f t="shared" si="848"/>
        <v>0.17119692129600086</v>
      </c>
      <c r="AB2015" s="44">
        <f t="shared" si="849"/>
        <v>22.903548349045629</v>
      </c>
      <c r="AC2015" s="44">
        <f t="shared" si="850"/>
        <v>4.1923188335605168</v>
      </c>
      <c r="AD2015" s="44">
        <f t="shared" si="851"/>
        <v>5.4191738495119486</v>
      </c>
      <c r="AE2015" s="44">
        <f t="shared" si="852"/>
        <v>4.1923188335605168</v>
      </c>
      <c r="AF2015" s="44">
        <f t="shared" si="853"/>
        <v>1.2268226885489624</v>
      </c>
      <c r="AG2015" s="44">
        <f t="shared" si="854"/>
        <v>3.2327402469427262E-5</v>
      </c>
      <c r="AH2015" s="45">
        <f>AD2015+AB2015+SUM($AA$1978:AA2015)</f>
        <v>32.417713751236761</v>
      </c>
      <c r="AI2015" s="45">
        <f>AD2015+AB2015+SUM($AA$1978:AA2015)</f>
        <v>32.417713751236761</v>
      </c>
    </row>
    <row r="2016" spans="4:46" ht="14.4" x14ac:dyDescent="0.3">
      <c r="D2016" s="83"/>
      <c r="E2016" s="89">
        <v>41192.59097222222</v>
      </c>
      <c r="F2016" s="86">
        <f t="shared" si="855"/>
        <v>1294.8770833333328</v>
      </c>
      <c r="G2016" s="86">
        <v>6074</v>
      </c>
      <c r="H2016" s="86">
        <v>134</v>
      </c>
      <c r="I2016" s="86"/>
      <c r="J2016" s="91"/>
      <c r="K2016" s="91"/>
      <c r="L2016" s="79">
        <v>1037</v>
      </c>
      <c r="M2016" s="91"/>
      <c r="N2016" s="114">
        <v>5.99</v>
      </c>
      <c r="O2016" s="83"/>
      <c r="P2016" s="83"/>
      <c r="Q2016" s="83"/>
      <c r="R2016" s="83"/>
      <c r="S2016" s="83"/>
      <c r="V2016" s="43">
        <f t="shared" si="845"/>
        <v>4.3044972142575367E-4</v>
      </c>
      <c r="W2016" s="43">
        <f t="shared" si="846"/>
        <v>5.7587636108607239E-2</v>
      </c>
      <c r="X2016" s="43">
        <f t="shared" si="847"/>
        <v>3.5539525084583347E-4</v>
      </c>
      <c r="Y2016" s="111">
        <f>Y2015</f>
        <v>20.214479329514681</v>
      </c>
      <c r="Z2016" s="1">
        <f t="shared" si="856"/>
        <v>4.1154720041067742E-3</v>
      </c>
      <c r="AA2016" s="22">
        <f t="shared" si="848"/>
        <v>1.9511579163731547E-2</v>
      </c>
      <c r="AB2016" s="44">
        <f t="shared" si="849"/>
        <v>2.610352997937913</v>
      </c>
      <c r="AC2016" s="44">
        <f t="shared" si="850"/>
        <v>0.47780509241277774</v>
      </c>
      <c r="AD2016" s="44">
        <f t="shared" si="851"/>
        <v>0.61763166513933221</v>
      </c>
      <c r="AE2016" s="44">
        <f t="shared" si="852"/>
        <v>0.47780509241277774</v>
      </c>
      <c r="AF2016" s="44">
        <f t="shared" si="853"/>
        <v>0.13982288832225762</v>
      </c>
      <c r="AG2016" s="44">
        <f t="shared" si="854"/>
        <v>3.6844042969058651E-6</v>
      </c>
      <c r="AH2016" s="45">
        <f>AD2016+AB2016+SUM($AA$1978:AA2016)</f>
        <v>7.3424877949201619</v>
      </c>
      <c r="AI2016" s="77">
        <f>AI2015</f>
        <v>32.417713751236761</v>
      </c>
    </row>
    <row r="2017" spans="4:35" ht="14.4" x14ac:dyDescent="0.3">
      <c r="D2017" s="83"/>
      <c r="E2017" s="89">
        <v>42279.457638888889</v>
      </c>
      <c r="F2017" s="86">
        <f t="shared" si="855"/>
        <v>2381.7437500000015</v>
      </c>
      <c r="G2017" s="86">
        <v>37910</v>
      </c>
      <c r="H2017" s="86">
        <v>23891</v>
      </c>
      <c r="I2017" s="86"/>
      <c r="J2017" s="91">
        <v>19</v>
      </c>
      <c r="K2017" s="91"/>
      <c r="L2017" s="91">
        <v>1089</v>
      </c>
      <c r="M2017" s="91"/>
      <c r="N2017" s="114">
        <v>5.99</v>
      </c>
      <c r="O2017" s="83"/>
      <c r="P2017" s="83"/>
      <c r="Q2017" s="83"/>
      <c r="R2017" s="83"/>
      <c r="S2017" s="83"/>
      <c r="V2017" s="43">
        <f t="shared" si="845"/>
        <v>8.0593698144767023E-2</v>
      </c>
      <c r="W2017" s="43">
        <f t="shared" si="846"/>
        <v>10.782212951689223</v>
      </c>
      <c r="X2017" s="43">
        <f t="shared" si="847"/>
        <v>6.6541145557909978E-2</v>
      </c>
      <c r="Y2017" s="22">
        <f>X2017+W2017+SUM($V$2016:V2017)+$Y$2016</f>
        <v>31.144257574628007</v>
      </c>
      <c r="Z2017" s="1">
        <f t="shared" si="856"/>
        <v>9.6257392440594024E-3</v>
      </c>
      <c r="AA2017" s="22">
        <f t="shared" si="848"/>
        <v>0.12788527465020794</v>
      </c>
      <c r="AB2017" s="44">
        <f t="shared" si="849"/>
        <v>17.109107739254885</v>
      </c>
      <c r="AC2017" s="44">
        <f t="shared" si="850"/>
        <v>3.1316909287413122</v>
      </c>
      <c r="AD2017" s="44">
        <f t="shared" si="851"/>
        <v>4.0481600421061401</v>
      </c>
      <c r="AE2017" s="44">
        <f t="shared" si="852"/>
        <v>3.1316909287413126</v>
      </c>
      <c r="AF2017" s="44">
        <f t="shared" si="853"/>
        <v>0.91644496457341162</v>
      </c>
      <c r="AG2017" s="44">
        <f t="shared" si="854"/>
        <v>2.4148791416537536E-5</v>
      </c>
      <c r="AH2017" s="45">
        <f>AD2017+AB2017+SUM($AA$1978:AA2017)</f>
        <v>25.399656187854148</v>
      </c>
      <c r="AI2017" s="45">
        <f>AD2017+AB2017+SUM($AA$2016:AA2017)+$AI$2016-$AH$2016</f>
        <v>46.379890591491566</v>
      </c>
    </row>
    <row r="2018" spans="4:35" ht="14.4" x14ac:dyDescent="0.3">
      <c r="E2018" s="28">
        <v>42377.638194444444</v>
      </c>
      <c r="F2018" s="86">
        <f t="shared" si="855"/>
        <v>2479.9243055555562</v>
      </c>
      <c r="G2018" s="10">
        <v>26425</v>
      </c>
      <c r="H2018" s="10">
        <v>19580</v>
      </c>
      <c r="J2018" s="10">
        <v>20</v>
      </c>
      <c r="L2018" s="17">
        <v>1070</v>
      </c>
      <c r="N2018" s="114">
        <v>5.99</v>
      </c>
      <c r="V2018" s="43">
        <f t="shared" si="845"/>
        <v>6.489860197831282E-2</v>
      </c>
      <c r="W2018" s="43">
        <f t="shared" si="846"/>
        <v>8.6824474233724356</v>
      </c>
      <c r="X2018" s="43">
        <f t="shared" si="847"/>
        <v>5.3582692197431732E-2</v>
      </c>
      <c r="Y2018" s="22">
        <f>X2018+W2018+SUM($V$2016:V2018)+$Y$2016</f>
        <v>29.096432194929054</v>
      </c>
      <c r="Z2018" s="1">
        <f t="shared" si="856"/>
        <v>8.4812277290157324E-3</v>
      </c>
      <c r="AA2018" s="22">
        <f t="shared" si="848"/>
        <v>8.7586596387993682E-2</v>
      </c>
      <c r="AB2018" s="44">
        <f t="shared" si="849"/>
        <v>11.717756545588184</v>
      </c>
      <c r="AC2018" s="44">
        <f t="shared" si="850"/>
        <v>2.1448454494691145</v>
      </c>
      <c r="AD2018" s="44">
        <f t="shared" si="851"/>
        <v>2.7725206103029429</v>
      </c>
      <c r="AE2018" s="44">
        <f t="shared" ref="AE2018" si="858">AD2018/(1+($A$28/(10^-N2018))+(($A$28*$A$29)/(10^-N2018)^2))*1</f>
        <v>2.1448454494691145</v>
      </c>
      <c r="AF2018" s="44">
        <f t="shared" ref="AF2018" si="859">AD2018/(1+($A$28/(10^-N2018))+(($A$28*$A$29)/(10^-N2018)^2))*($A$28/(10^-N2018))</f>
        <v>0.62765862170957964</v>
      </c>
      <c r="AG2018" s="44">
        <f t="shared" ref="AG2018" si="860">AD2018/(1+($A$28/(10^-N2018))+(($A$28*$A$29)/(10^-N2018)^2))*(($A$28*$A$29)/(10^-N2018)^2)</f>
        <v>1.653912424900657E-5</v>
      </c>
      <c r="AH2018" s="45">
        <f>AD2018+AB2018+SUM($AA$1978:AA2018)</f>
        <v>18.820252158772245</v>
      </c>
      <c r="AI2018" s="45">
        <f>AD2018+AB2018+SUM($AA$2016:AA2018)+$AI$2016-$AH$2016</f>
        <v>39.80048656240966</v>
      </c>
    </row>
    <row r="2019" spans="4:35" ht="14.4" x14ac:dyDescent="0.3">
      <c r="E2019" s="28">
        <v>42480.581250000003</v>
      </c>
      <c r="F2019" s="86">
        <f t="shared" si="855"/>
        <v>2582.8673611111153</v>
      </c>
      <c r="G2019" s="10">
        <v>41262</v>
      </c>
      <c r="H2019" s="10">
        <v>30060</v>
      </c>
      <c r="J2019" s="10">
        <v>32</v>
      </c>
      <c r="L2019" s="17">
        <v>1086</v>
      </c>
      <c r="N2019" s="114">
        <v>5.99</v>
      </c>
      <c r="V2019" s="43">
        <f t="shared" si="845"/>
        <v>0.10112480050014502</v>
      </c>
      <c r="W2019" s="43">
        <f t="shared" si="846"/>
        <v>13.528962670643365</v>
      </c>
      <c r="X2019" s="43">
        <f t="shared" si="847"/>
        <v>8.3492384944388723E-2</v>
      </c>
      <c r="Y2019" s="22">
        <f>X2019+W2019+SUM($V$2016:V2019)+$Y$2016</f>
        <v>34.073981935447087</v>
      </c>
      <c r="Z2019" s="1">
        <f>LINEST(Y2016:Y2019,E2016:E2019,TRUE,TRUE)</f>
        <v>9.5596069239124951E-3</v>
      </c>
      <c r="AA2019" s="22">
        <f t="shared" si="848"/>
        <v>0.13880943174441066</v>
      </c>
      <c r="AB2019" s="44">
        <f t="shared" si="849"/>
        <v>18.570594069064757</v>
      </c>
      <c r="AC2019" s="44">
        <f t="shared" si="850"/>
        <v>3.3992047904398852</v>
      </c>
      <c r="AD2019" s="44">
        <f t="shared" si="851"/>
        <v>4.3939601067609635</v>
      </c>
      <c r="AE2019" s="44">
        <f t="shared" ref="AE2019:AE2020" si="861">AD2019/(1+($A$28/(10^-N2019))+(($A$28*$A$29)/(10^-N2019)^2))*1</f>
        <v>3.3992047904398852</v>
      </c>
      <c r="AF2019" s="44">
        <f t="shared" ref="AF2019:AF2020" si="862">AD2019/(1+($A$28/(10^-N2019))+(($A$28*$A$29)/(10^-N2019)^2))*($A$28/(10^-N2019))</f>
        <v>0.99472910470271236</v>
      </c>
      <c r="AG2019" s="44">
        <f t="shared" ref="AG2019:AG2020" si="863">AD2019/(1+($A$28/(10^-N2019))+(($A$28*$A$29)/(10^-N2019)^2))*(($A$28*$A$29)/(10^-N2019)^2)</f>
        <v>2.6211618366637541E-5</v>
      </c>
      <c r="AH2019" s="45">
        <f>AD2019+AB2019+SUM($AA$1978:AA2019)</f>
        <v>27.433338610451251</v>
      </c>
      <c r="AI2019" s="45">
        <f>AD2019+AB2019+SUM($AA$2016:AA2019)+$AI$2016-$AH$2016</f>
        <v>48.413573014088669</v>
      </c>
    </row>
    <row r="2020" spans="4:35" ht="14.4" x14ac:dyDescent="0.3">
      <c r="E2020" s="28">
        <v>42612.581250000003</v>
      </c>
      <c r="F2020" s="86">
        <f t="shared" si="855"/>
        <v>2714.8673611111153</v>
      </c>
      <c r="G2020" s="10">
        <v>43991</v>
      </c>
      <c r="H2020" s="10">
        <v>32267</v>
      </c>
      <c r="J2020" s="10">
        <v>29</v>
      </c>
      <c r="L2020" s="17">
        <v>1061</v>
      </c>
      <c r="N2020" s="114">
        <v>5.99</v>
      </c>
      <c r="V2020" s="43">
        <f t="shared" si="845"/>
        <v>0.10605053147052149</v>
      </c>
      <c r="W2020" s="43">
        <f t="shared" si="846"/>
        <v>14.187950674518433</v>
      </c>
      <c r="X2020" s="43">
        <f t="shared" si="847"/>
        <v>8.755925107690167E-2</v>
      </c>
      <c r="Y2020" s="22">
        <f>X2020+W2020+SUM($V$2016:V2020)+$Y$2016</f>
        <v>34.843087336925187</v>
      </c>
      <c r="Z2020" s="1">
        <f t="shared" si="856"/>
        <v>1.4673309549122666E-2</v>
      </c>
      <c r="AA2020" s="22">
        <f t="shared" si="848"/>
        <v>0.14458328725694086</v>
      </c>
      <c r="AB2020" s="44">
        <f t="shared" si="849"/>
        <v>19.343048257437641</v>
      </c>
      <c r="AC2020" s="44">
        <f t="shared" si="850"/>
        <v>3.5405966041722436</v>
      </c>
      <c r="AD2020" s="44">
        <f t="shared" si="851"/>
        <v>4.5767293211107001</v>
      </c>
      <c r="AE2020" s="44">
        <f t="shared" si="861"/>
        <v>3.5405966041722432</v>
      </c>
      <c r="AF2020" s="44">
        <f t="shared" si="862"/>
        <v>1.0361054150332472</v>
      </c>
      <c r="AG2020" s="44">
        <f t="shared" si="863"/>
        <v>2.7301905210237708E-5</v>
      </c>
      <c r="AH2020" s="45">
        <f>AD2020+AB2020+SUM($AA$1978:AA2020)</f>
        <v>28.53314530043081</v>
      </c>
      <c r="AI2020" s="45">
        <f>AD2020+AB2020+SUM($AA$2016:AA2020)+$AI$2016-$AH$2016</f>
        <v>49.513379704068228</v>
      </c>
    </row>
    <row r="2021" spans="4:35" x14ac:dyDescent="0.25">
      <c r="E2021" s="28">
        <v>42762.423611111109</v>
      </c>
      <c r="F2021" s="86">
        <f t="shared" si="855"/>
        <v>2864.7097222222219</v>
      </c>
      <c r="G2021" s="10">
        <v>47488</v>
      </c>
      <c r="H2021" s="10">
        <v>35555</v>
      </c>
      <c r="J2021" s="10">
        <v>13</v>
      </c>
      <c r="L2021" s="17">
        <v>1056</v>
      </c>
      <c r="N2021" s="114">
        <v>5.99</v>
      </c>
      <c r="V2021" s="17">
        <f t="shared" si="845"/>
        <v>0.11630636362518933</v>
      </c>
      <c r="W2021" s="17">
        <f t="shared" si="846"/>
        <v>15.560025276304037</v>
      </c>
      <c r="X2021" s="17">
        <f t="shared" si="847"/>
        <v>9.6026846384358808E-2</v>
      </c>
      <c r="AA2021" s="17">
        <f t="shared" si="848"/>
        <v>0.15534120646415389</v>
      </c>
      <c r="AB2021" s="17">
        <f t="shared" si="849"/>
        <v>20.782294482382962</v>
      </c>
      <c r="AC2021" s="17">
        <f t="shared" si="850"/>
        <v>3.8040395852778581</v>
      </c>
    </row>
    <row r="2022" spans="4:35" x14ac:dyDescent="0.25">
      <c r="D2022" s="19" t="s">
        <v>164</v>
      </c>
      <c r="E2022" s="28">
        <v>42828.480555555558</v>
      </c>
      <c r="F2022" s="86">
        <f t="shared" si="855"/>
        <v>2930.7666666666701</v>
      </c>
      <c r="G2022" s="10">
        <v>40744</v>
      </c>
      <c r="H2022" s="10">
        <v>33342</v>
      </c>
      <c r="J2022" s="10">
        <v>31</v>
      </c>
      <c r="L2022" s="17">
        <v>1048</v>
      </c>
      <c r="V2022" s="17">
        <f t="shared" si="845"/>
        <v>0.10824100255575639</v>
      </c>
      <c r="W2022" s="17">
        <f t="shared" si="846"/>
        <v>14.481002442202506</v>
      </c>
      <c r="X2022" s="17">
        <f t="shared" si="847"/>
        <v>8.9367785226323548E-2</v>
      </c>
      <c r="AA2022" s="17">
        <f t="shared" si="848"/>
        <v>0.13227075184847156</v>
      </c>
      <c r="AB2022" s="17">
        <f t="shared" si="849"/>
        <v>17.695817992474922</v>
      </c>
      <c r="AC2022" s="17">
        <f t="shared" si="850"/>
        <v>3.2390837399744203</v>
      </c>
    </row>
    <row r="2023" spans="4:35" x14ac:dyDescent="0.25">
      <c r="D2023" s="19"/>
      <c r="E2023" s="28">
        <v>42828.636805555558</v>
      </c>
      <c r="F2023" s="86">
        <f t="shared" si="855"/>
        <v>2930.9229166666701</v>
      </c>
      <c r="G2023" s="10">
        <v>5421</v>
      </c>
      <c r="H2023" s="10">
        <v>136.5</v>
      </c>
      <c r="J2023" s="10">
        <v>60</v>
      </c>
      <c r="L2023" s="17">
        <v>1041</v>
      </c>
      <c r="V2023" s="17">
        <f t="shared" si="845"/>
        <v>4.4017184214348645E-4</v>
      </c>
      <c r="W2023" s="17">
        <f t="shared" si="846"/>
        <v>5.8888308224835637E-2</v>
      </c>
      <c r="X2023" s="17">
        <f t="shared" si="847"/>
        <v>3.6342219420123329E-4</v>
      </c>
      <c r="AA2023" s="17">
        <f t="shared" si="848"/>
        <v>1.7481110302269891E-2</v>
      </c>
      <c r="AB2023" s="17">
        <f t="shared" si="849"/>
        <v>2.3387070980720437</v>
      </c>
      <c r="AC2023" s="17">
        <f t="shared" si="850"/>
        <v>0.42808239422157668</v>
      </c>
    </row>
    <row r="2024" spans="4:35" x14ac:dyDescent="0.25">
      <c r="D2024" s="19"/>
      <c r="E2024" s="28">
        <v>42969.552777777775</v>
      </c>
      <c r="F2024" s="86">
        <f t="shared" si="855"/>
        <v>3071.8388888888876</v>
      </c>
      <c r="G2024" s="10">
        <v>17370</v>
      </c>
      <c r="H2024" s="10">
        <v>3362</v>
      </c>
      <c r="J2024" s="10">
        <v>32</v>
      </c>
      <c r="L2024" s="17">
        <v>1068</v>
      </c>
      <c r="V2024" s="17">
        <f t="shared" si="845"/>
        <v>1.112263890489827E-2</v>
      </c>
      <c r="W2024" s="17">
        <f t="shared" si="846"/>
        <v>1.4880401820243736</v>
      </c>
      <c r="X2024" s="17">
        <f t="shared" si="847"/>
        <v>9.183263101160518E-3</v>
      </c>
      <c r="AA2024" s="17">
        <f t="shared" si="848"/>
        <v>5.7465864895325083E-2</v>
      </c>
      <c r="AB2024" s="17">
        <f t="shared" si="849"/>
        <v>7.6880600719105807</v>
      </c>
      <c r="AC2024" s="17">
        <f t="shared" si="850"/>
        <v>1.4072404215200296</v>
      </c>
    </row>
    <row r="2025" spans="4:35" x14ac:dyDescent="0.25">
      <c r="D2025" s="19"/>
      <c r="E2025" s="28">
        <v>43055.628472222219</v>
      </c>
      <c r="F2025" s="86">
        <f t="shared" si="855"/>
        <v>3157.9145833333314</v>
      </c>
      <c r="G2025" s="10">
        <v>18912</v>
      </c>
      <c r="H2025" s="10">
        <v>5259</v>
      </c>
      <c r="J2025" s="10">
        <v>43</v>
      </c>
      <c r="L2025" s="17">
        <v>1051</v>
      </c>
      <c r="V2025" s="17">
        <f t="shared" si="845"/>
        <v>1.712161641871586E-2</v>
      </c>
      <c r="W2025" s="17">
        <f t="shared" si="846"/>
        <v>2.2906122755668545</v>
      </c>
      <c r="X2025" s="17">
        <f t="shared" si="847"/>
        <v>1.4136241375324548E-2</v>
      </c>
      <c r="AA2025" s="17">
        <f t="shared" si="848"/>
        <v>6.1571403253613669E-2</v>
      </c>
      <c r="AB2025" s="17">
        <f t="shared" si="849"/>
        <v>8.2373187593687671</v>
      </c>
      <c r="AC2025" s="17">
        <f t="shared" si="850"/>
        <v>1.5077780109291239</v>
      </c>
    </row>
    <row r="2026" spans="4:35" x14ac:dyDescent="0.25">
      <c r="E2026" s="28">
        <v>43123.492361111108</v>
      </c>
      <c r="G2026" s="10">
        <v>19654.349999999999</v>
      </c>
      <c r="H2026" s="10">
        <v>6769.65</v>
      </c>
      <c r="J2026" s="10">
        <v>103</v>
      </c>
      <c r="L2026" s="17">
        <v>1037</v>
      </c>
      <c r="V2026" s="17">
        <f t="shared" si="845"/>
        <v>2.1746223557088457E-2</v>
      </c>
      <c r="W2026" s="17">
        <f t="shared" si="846"/>
        <v>2.9093144834524849</v>
      </c>
      <c r="X2026" s="17">
        <f t="shared" si="847"/>
        <v>1.7954488506630572E-2</v>
      </c>
      <c r="AA2026" s="17">
        <f t="shared" si="848"/>
        <v>6.3135891658987017E-2</v>
      </c>
      <c r="AB2026" s="17">
        <f t="shared" si="849"/>
        <v>8.4466235503821228</v>
      </c>
      <c r="AC2026" s="17">
        <f t="shared" si="850"/>
        <v>1.546089647359743</v>
      </c>
    </row>
    <row r="2027" spans="4:35" x14ac:dyDescent="0.25">
      <c r="E2027" s="28"/>
    </row>
    <row r="2028" spans="4:35" x14ac:dyDescent="0.25">
      <c r="E2028" s="28"/>
    </row>
    <row r="2029" spans="4:35" x14ac:dyDescent="0.25">
      <c r="D2029" s="87" t="s">
        <v>95</v>
      </c>
      <c r="E2029" s="89">
        <f>E2030-1</f>
        <v>39898.451388888891</v>
      </c>
      <c r="F2029" s="86"/>
      <c r="G2029" s="86"/>
      <c r="H2029" s="86"/>
      <c r="I2029" s="86"/>
      <c r="J2029" s="86"/>
      <c r="K2029" s="86"/>
      <c r="L2029" s="86"/>
      <c r="M2029" s="86"/>
      <c r="N2029" s="86"/>
      <c r="O2029" s="83"/>
      <c r="P2029" s="83"/>
      <c r="Q2029" s="83"/>
      <c r="R2029" s="83"/>
      <c r="S2029" s="83"/>
    </row>
    <row r="2030" spans="4:35" ht="15" thickBot="1" x14ac:dyDescent="0.35">
      <c r="D2030" s="87"/>
      <c r="E2030" s="89">
        <v>39899.451388888891</v>
      </c>
      <c r="F2030" s="86">
        <f>E2030-E$2029</f>
        <v>1</v>
      </c>
      <c r="G2030" s="86">
        <v>3594</v>
      </c>
      <c r="H2030" s="86">
        <v>8.83</v>
      </c>
      <c r="I2030" s="86"/>
      <c r="J2030" s="86">
        <v>1375</v>
      </c>
      <c r="K2030" s="86"/>
      <c r="L2030" s="79">
        <v>1037</v>
      </c>
      <c r="M2030" s="86"/>
      <c r="N2030" s="114">
        <v>6.57</v>
      </c>
      <c r="O2030" s="90"/>
      <c r="P2030" s="90"/>
      <c r="Q2030" s="90"/>
      <c r="R2030" s="87"/>
      <c r="S2030" s="87"/>
      <c r="V2030" s="43">
        <f t="shared" ref="V2030:V2072" si="864">($A$15*L2030/1000/$A$13*H2030)/$Q$2031</f>
        <v>3.2221705897479381E-5</v>
      </c>
      <c r="W2030" s="43">
        <f t="shared" ref="W2030:W2072" si="865">($U$2031*L2030/1000/$A$13*H2030)/$Q$2031</f>
        <v>4.4927800737832478E-3</v>
      </c>
      <c r="X2030" s="43">
        <f t="shared" ref="X2030:X2072" si="866">($A$46*$S$2031*H2030*L2030/1000000)/$Q$2031</f>
        <v>1.8563394918183826E-5</v>
      </c>
      <c r="Y2030" s="22">
        <f>X2030+W2030+SUM($V2030:V$2031)</f>
        <v>4.5877194941186736E-3</v>
      </c>
      <c r="AI2030" s="45">
        <f>AD2030+AB2030+SUM($AA2030:AA$2031)</f>
        <v>2.8568939464480868E-2</v>
      </c>
    </row>
    <row r="2031" spans="4:35" ht="15" thickBot="1" x14ac:dyDescent="0.35">
      <c r="D2031" s="87"/>
      <c r="E2031" s="89">
        <v>39904.718055555553</v>
      </c>
      <c r="F2031" s="86">
        <f t="shared" ref="F2031:F2078" si="867">E2031-E$2029</f>
        <v>6.2666666666627862</v>
      </c>
      <c r="G2031" s="86">
        <v>7829</v>
      </c>
      <c r="H2031" s="86">
        <v>12.1</v>
      </c>
      <c r="I2031" s="86"/>
      <c r="J2031" s="86">
        <v>1443</v>
      </c>
      <c r="K2031" s="86"/>
      <c r="L2031" s="79">
        <v>1037</v>
      </c>
      <c r="M2031" s="86"/>
      <c r="N2031" s="114">
        <v>6.57</v>
      </c>
      <c r="O2031" s="95">
        <v>87.69</v>
      </c>
      <c r="P2031" s="94">
        <v>17.82</v>
      </c>
      <c r="Q2031" s="93">
        <f>P2031-(P2031/100*R2031)</f>
        <v>9.2485800000000005</v>
      </c>
      <c r="R2031" s="88">
        <v>48.1</v>
      </c>
      <c r="S2031" s="85">
        <f>R2031*P2031/100</f>
        <v>8.5714199999999998</v>
      </c>
      <c r="T2031" s="40">
        <f>Q2031/$A$18+S2031</f>
        <v>12.424994999999999</v>
      </c>
      <c r="U2031" s="40">
        <f>$A$16-T2031</f>
        <v>104.575005</v>
      </c>
      <c r="V2031" s="43">
        <f t="shared" si="864"/>
        <v>4.4154319519762229E-5</v>
      </c>
      <c r="W2031" s="43">
        <f t="shared" si="865"/>
        <v>6.1565842460676434E-3</v>
      </c>
      <c r="X2031" s="43">
        <f t="shared" si="866"/>
        <v>2.543794773612959E-5</v>
      </c>
      <c r="Y2031" s="22">
        <f>X2031+W2031+SUM($V$2031:V2031)</f>
        <v>6.2261765133235355E-3</v>
      </c>
      <c r="Z2031" s="22"/>
      <c r="AA2031" s="22">
        <f t="shared" ref="AA2031:AA2072" si="868">($A$15*L2031/1000/$A$13*G2031)/$Q$2031</f>
        <v>2.8568939464480868E-2</v>
      </c>
      <c r="AB2031" s="44">
        <f t="shared" ref="AB2031:AB2072" si="869">($U$2031*L2031/1000/$A$13*G2031)/$Q$2031</f>
        <v>3.9834626497903782</v>
      </c>
      <c r="AC2031" s="44">
        <f t="shared" ref="AC2031:AC2072" si="870">($A$14*$S$2031/1000*G2031/1000000*L2031/1000*1000000)/$Q$2031</f>
        <v>0.48817120449354784</v>
      </c>
      <c r="AD2031" s="44">
        <f t="shared" ref="AD2031:AD2072" si="871">($A$14*((L2031/1000)*G2031/10^6)*(1+($A$28/(10^-N2031))+(($A$28*$A$29)/(10^-N2031)^2))*1000000)*$S$2031/1000/$Q$2031</f>
        <v>1.0313504400648981</v>
      </c>
      <c r="AE2031" s="44">
        <f t="shared" ref="AE2031:AE2069" si="872">AD2031/(1+($A$28/(10^-N2031))+(($A$28*$A$29)/(10^-N2031)^2))*1</f>
        <v>0.48817120449354762</v>
      </c>
      <c r="AF2031" s="44">
        <f t="shared" ref="AF2031:AF2069" si="873">AD2031/(1+($A$28/(10^-N2031))+(($A$28*$A$29)/(10^-N2031)^2))*($A$28/(10^-N2031))</f>
        <v>0.54312482432621334</v>
      </c>
      <c r="AG2031" s="44">
        <f t="shared" ref="AG2031:AG2069" si="874">AD2031/(1+($A$28/(10^-N2031))+(($A$28*$A$29)/(10^-N2031)^2))*(($A$28*$A$29)/(10^-N2031)^2)</f>
        <v>5.44112451370022E-5</v>
      </c>
      <c r="AH2031" s="45">
        <f>AD2031+AB2031+SUM($AA$2031:AA2031)</f>
        <v>5.0433820293197575</v>
      </c>
      <c r="AI2031" s="45">
        <f>AD2031+AB2031+SUM($AA$2031:AA2031)</f>
        <v>5.0433820293197575</v>
      </c>
    </row>
    <row r="2032" spans="4:35" ht="14.4" x14ac:dyDescent="0.3">
      <c r="D2032" s="87"/>
      <c r="E2032" s="89">
        <v>39910.697916666664</v>
      </c>
      <c r="F2032" s="86">
        <f t="shared" si="867"/>
        <v>12.246527777773736</v>
      </c>
      <c r="G2032" s="86">
        <v>8953</v>
      </c>
      <c r="H2032" s="86">
        <v>13.08</v>
      </c>
      <c r="I2032" s="86"/>
      <c r="J2032" s="87">
        <v>1505</v>
      </c>
      <c r="K2032" s="87"/>
      <c r="L2032" s="79">
        <v>1037</v>
      </c>
      <c r="M2032" s="87"/>
      <c r="N2032" s="114">
        <v>6.57</v>
      </c>
      <c r="O2032" s="90"/>
      <c r="P2032" s="90"/>
      <c r="Q2032" s="90"/>
      <c r="R2032" s="88"/>
      <c r="S2032" s="87"/>
      <c r="V2032" s="43">
        <f t="shared" si="864"/>
        <v>4.77304544891314E-5</v>
      </c>
      <c r="W2032" s="43">
        <f t="shared" si="865"/>
        <v>6.6552166891375849E-3</v>
      </c>
      <c r="X2032" s="43">
        <f t="shared" si="866"/>
        <v>2.7498211271783068E-5</v>
      </c>
      <c r="Y2032" s="22">
        <f>X2032+W2032+SUM($V$2031:V2032)</f>
        <v>6.7745996744182618E-3</v>
      </c>
      <c r="Z2032" s="22"/>
      <c r="AA2032" s="22">
        <f t="shared" si="868"/>
        <v>3.2670547327308369E-2</v>
      </c>
      <c r="AB2032" s="44">
        <f t="shared" si="869"/>
        <v>4.5553635334746785</v>
      </c>
      <c r="AC2032" s="44">
        <f t="shared" si="870"/>
        <v>0.55825735008695021</v>
      </c>
      <c r="AD2032" s="44">
        <f t="shared" si="871"/>
        <v>1.179420167313965</v>
      </c>
      <c r="AE2032" s="44">
        <f t="shared" si="872"/>
        <v>0.5582573500869501</v>
      </c>
      <c r="AF2032" s="44">
        <f t="shared" si="873"/>
        <v>0.62110059422564678</v>
      </c>
      <c r="AG2032" s="44">
        <f t="shared" si="874"/>
        <v>6.2223001368192713E-5</v>
      </c>
      <c r="AH2032" s="45">
        <f>AD2032+AB2032+SUM($AA$2031:AA2032)</f>
        <v>5.7960231875804329</v>
      </c>
      <c r="AI2032" s="45">
        <f>AD2032+AB2032+SUM($AA$2031:AA2032)</f>
        <v>5.7960231875804329</v>
      </c>
    </row>
    <row r="2033" spans="4:35" ht="14.4" x14ac:dyDescent="0.3">
      <c r="D2033" s="87"/>
      <c r="E2033" s="89">
        <v>39914.815972222219</v>
      </c>
      <c r="F2033" s="86">
        <f t="shared" si="867"/>
        <v>16.364583333328483</v>
      </c>
      <c r="G2033" s="86">
        <v>9322</v>
      </c>
      <c r="H2033" s="86">
        <v>14.96</v>
      </c>
      <c r="I2033" s="86"/>
      <c r="J2033" s="86">
        <v>1726</v>
      </c>
      <c r="K2033" s="86"/>
      <c r="L2033" s="79">
        <v>1037</v>
      </c>
      <c r="M2033" s="86"/>
      <c r="N2033" s="114">
        <v>6.57</v>
      </c>
      <c r="O2033" s="90"/>
      <c r="P2033" s="90"/>
      <c r="Q2033" s="90"/>
      <c r="R2033" s="87"/>
      <c r="S2033" s="87"/>
      <c r="V2033" s="43">
        <f t="shared" si="864"/>
        <v>5.4590795042615121E-5</v>
      </c>
      <c r="W2033" s="43">
        <f t="shared" si="865"/>
        <v>7.6117768860472692E-3</v>
      </c>
      <c r="X2033" s="43">
        <f t="shared" si="866"/>
        <v>3.1450553564669315E-5</v>
      </c>
      <c r="Y2033" s="22">
        <f>X2033+W2033+SUM($V$2031:V2033)</f>
        <v>7.7897030086634478E-3</v>
      </c>
      <c r="Z2033" s="1">
        <f>LINEST(Y2030:Y2033,E2030:E2033,TRUE,TRUE)</f>
        <v>1.9389651872254453E-4</v>
      </c>
      <c r="AA2033" s="22">
        <f t="shared" si="868"/>
        <v>3.4017071616795326E-2</v>
      </c>
      <c r="AB2033" s="44">
        <f t="shared" si="869"/>
        <v>4.7431139125489734</v>
      </c>
      <c r="AC2033" s="44">
        <f t="shared" si="870"/>
        <v>0.58126605802642117</v>
      </c>
      <c r="AD2033" s="44">
        <f t="shared" si="871"/>
        <v>1.2280302468112121</v>
      </c>
      <c r="AE2033" s="44">
        <f t="shared" si="872"/>
        <v>0.58126605802642117</v>
      </c>
      <c r="AF2033" s="44">
        <f t="shared" si="873"/>
        <v>0.64669940124779179</v>
      </c>
      <c r="AG2033" s="44">
        <f t="shared" si="874"/>
        <v>6.4787536999250813E-5</v>
      </c>
      <c r="AH2033" s="45">
        <f>AD2033+AB2033+SUM($AA$2031:AA2033)</f>
        <v>6.0664007177687695</v>
      </c>
      <c r="AI2033" s="45">
        <f>AD2033+AB2033+SUM($AA$2031:AA2033)</f>
        <v>6.0664007177687695</v>
      </c>
    </row>
    <row r="2034" spans="4:35" ht="14.4" x14ac:dyDescent="0.3">
      <c r="D2034" s="92"/>
      <c r="E2034" s="89">
        <v>39921.857638888891</v>
      </c>
      <c r="F2034" s="86">
        <f t="shared" si="867"/>
        <v>23.40625</v>
      </c>
      <c r="G2034" s="86">
        <v>10536</v>
      </c>
      <c r="H2034" s="86">
        <v>15.55</v>
      </c>
      <c r="I2034" s="86"/>
      <c r="J2034" s="86">
        <v>1925</v>
      </c>
      <c r="K2034" s="86"/>
      <c r="L2034" s="79">
        <v>1037</v>
      </c>
      <c r="M2034" s="86"/>
      <c r="N2034" s="114">
        <v>6.57</v>
      </c>
      <c r="O2034" s="90"/>
      <c r="P2034" s="90"/>
      <c r="Q2034" s="90"/>
      <c r="R2034" s="87"/>
      <c r="S2034" s="87"/>
      <c r="V2034" s="43">
        <f t="shared" si="864"/>
        <v>5.6743774258867993E-5</v>
      </c>
      <c r="W2034" s="43">
        <f t="shared" si="865"/>
        <v>7.9119739691199883E-3</v>
      </c>
      <c r="X2034" s="43">
        <f t="shared" si="866"/>
        <v>3.2690916305521917E-5</v>
      </c>
      <c r="Y2034" s="22">
        <f>X2034+W2034+SUM($V$2031:V2034)</f>
        <v>8.1478842287358855E-3</v>
      </c>
      <c r="Z2034" s="1">
        <f t="shared" ref="Z2034:Z2072" si="875">LINEST(Y2031:Y2034,E2031:E2034,TRUE,TRUE)</f>
        <v>1.1891428893586675E-4</v>
      </c>
      <c r="AA2034" s="22">
        <f t="shared" si="868"/>
        <v>3.8447100038034289E-2</v>
      </c>
      <c r="AB2034" s="44">
        <f t="shared" si="869"/>
        <v>5.3608075716172481</v>
      </c>
      <c r="AC2034" s="44">
        <f t="shared" si="870"/>
        <v>0.65696408360506053</v>
      </c>
      <c r="AD2034" s="44">
        <f t="shared" si="871"/>
        <v>1.3879560910108271</v>
      </c>
      <c r="AE2034" s="44">
        <f t="shared" si="872"/>
        <v>0.65696408360506031</v>
      </c>
      <c r="AF2034" s="44">
        <f t="shared" si="873"/>
        <v>0.73091878261604082</v>
      </c>
      <c r="AG2034" s="44">
        <f t="shared" si="874"/>
        <v>7.322478972582132E-5</v>
      </c>
      <c r="AH2034" s="45">
        <f>AD2034+AB2034+SUM($AA$2031:AA2034)</f>
        <v>6.8824673210746941</v>
      </c>
      <c r="AI2034" s="45">
        <f>AD2034+AB2034+SUM($AA$2031:AA2034)</f>
        <v>6.8824673210746941</v>
      </c>
    </row>
    <row r="2035" spans="4:35" ht="14.4" x14ac:dyDescent="0.3">
      <c r="D2035" s="87"/>
      <c r="E2035" s="89">
        <v>39945.451388888891</v>
      </c>
      <c r="F2035" s="86">
        <f t="shared" si="867"/>
        <v>47</v>
      </c>
      <c r="G2035" s="86">
        <v>14334</v>
      </c>
      <c r="H2035" s="86">
        <v>24.2</v>
      </c>
      <c r="I2035" s="86"/>
      <c r="J2035" s="86">
        <v>361</v>
      </c>
      <c r="K2035" s="86"/>
      <c r="L2035" s="79">
        <v>1037</v>
      </c>
      <c r="M2035" s="86"/>
      <c r="N2035" s="114">
        <v>6.57</v>
      </c>
      <c r="O2035" s="90"/>
      <c r="P2035" s="90"/>
      <c r="Q2035" s="90"/>
      <c r="R2035" s="87"/>
      <c r="S2035" s="87"/>
      <c r="V2035" s="43">
        <f t="shared" si="864"/>
        <v>8.8308639039524458E-5</v>
      </c>
      <c r="W2035" s="43">
        <f t="shared" si="865"/>
        <v>1.2313168492135287E-2</v>
      </c>
      <c r="X2035" s="43">
        <f t="shared" si="866"/>
        <v>5.0875895472259179E-5</v>
      </c>
      <c r="Y2035" s="22">
        <f>X2035+W2035+SUM($V$2031:V2035)</f>
        <v>1.2655572369957447E-2</v>
      </c>
      <c r="Z2035" s="1">
        <f t="shared" si="875"/>
        <v>1.664892688591455E-4</v>
      </c>
      <c r="AA2035" s="22">
        <f t="shared" si="868"/>
        <v>5.2306447602997672E-2</v>
      </c>
      <c r="AB2035" s="44">
        <f t="shared" si="869"/>
        <v>7.2932626928209592</v>
      </c>
      <c r="AC2035" s="44">
        <f t="shared" si="870"/>
        <v>0.89378541898205577</v>
      </c>
      <c r="AD2035" s="44">
        <f t="shared" si="871"/>
        <v>1.8882842263239557</v>
      </c>
      <c r="AE2035" s="44">
        <f t="shared" si="872"/>
        <v>0.89378541898205544</v>
      </c>
      <c r="AF2035" s="44">
        <f t="shared" si="873"/>
        <v>0.99439918660006932</v>
      </c>
      <c r="AG2035" s="44">
        <f t="shared" si="874"/>
        <v>9.9620741830858296E-5</v>
      </c>
      <c r="AH2035" s="45">
        <f>AD2035+AB2035+SUM($AA$2031:AA2035)</f>
        <v>9.3675570251945306</v>
      </c>
      <c r="AI2035" s="45">
        <f>AD2035+AB2035+SUM($AA$2031:AA2035)</f>
        <v>9.3675570251945306</v>
      </c>
    </row>
    <row r="2036" spans="4:35" ht="14.4" x14ac:dyDescent="0.3">
      <c r="D2036" s="87"/>
      <c r="E2036" s="89">
        <v>39960.558333333334</v>
      </c>
      <c r="F2036" s="86">
        <f t="shared" si="867"/>
        <v>62.106944444443798</v>
      </c>
      <c r="G2036" s="86">
        <v>15414.9</v>
      </c>
      <c r="H2036" s="86">
        <v>24.49</v>
      </c>
      <c r="I2036" s="86"/>
      <c r="J2036" s="86">
        <v>718</v>
      </c>
      <c r="K2036" s="86"/>
      <c r="L2036" s="79">
        <v>1037</v>
      </c>
      <c r="M2036" s="86"/>
      <c r="N2036" s="114">
        <v>6.57</v>
      </c>
      <c r="O2036" s="90"/>
      <c r="P2036" s="90"/>
      <c r="Q2036" s="90"/>
      <c r="R2036" s="87"/>
      <c r="S2036" s="87"/>
      <c r="V2036" s="43">
        <f t="shared" si="864"/>
        <v>8.9366883061072478E-5</v>
      </c>
      <c r="W2036" s="43">
        <f t="shared" si="865"/>
        <v>1.2460722990594759E-2</v>
      </c>
      <c r="X2036" s="43">
        <f t="shared" si="866"/>
        <v>5.1485565294034191E-5</v>
      </c>
      <c r="Y2036" s="22">
        <f>X2036+W2036+SUM($V$2031:V2036)</f>
        <v>1.2893103421299767E-2</v>
      </c>
      <c r="Z2036" s="1">
        <f t="shared" si="875"/>
        <v>1.2653425612476005E-4</v>
      </c>
      <c r="AA2036" s="22">
        <f t="shared" si="868"/>
        <v>5.6250778509519241E-2</v>
      </c>
      <c r="AB2036" s="44">
        <f t="shared" si="869"/>
        <v>7.8432339251824885</v>
      </c>
      <c r="AC2036" s="44">
        <f t="shared" si="870"/>
        <v>0.96118409760474988</v>
      </c>
      <c r="AD2036" s="44">
        <f t="shared" si="871"/>
        <v>2.0306761909000381</v>
      </c>
      <c r="AE2036" s="44">
        <f t="shared" si="872"/>
        <v>0.9611840976047501</v>
      </c>
      <c r="AF2036" s="44">
        <f t="shared" si="873"/>
        <v>1.0693849603405476</v>
      </c>
      <c r="AG2036" s="44">
        <f t="shared" si="874"/>
        <v>1.0713295474037239E-4</v>
      </c>
      <c r="AH2036" s="45">
        <f>AD2036+AB2036+SUM($AA$2031:AA2036)</f>
        <v>10.116171000641662</v>
      </c>
      <c r="AI2036" s="45">
        <f>AD2036+AB2036+SUM($AA$2031:AA2036)</f>
        <v>10.116171000641662</v>
      </c>
    </row>
    <row r="2037" spans="4:35" ht="14.4" x14ac:dyDescent="0.3">
      <c r="D2037" s="92"/>
      <c r="E2037" s="89">
        <v>39974.65</v>
      </c>
      <c r="F2037" s="86">
        <f t="shared" si="867"/>
        <v>76.198611111110949</v>
      </c>
      <c r="G2037" s="86">
        <v>15545.2</v>
      </c>
      <c r="H2037" s="86">
        <v>27.3</v>
      </c>
      <c r="I2037" s="86"/>
      <c r="J2037" s="86">
        <v>926</v>
      </c>
      <c r="K2037" s="86"/>
      <c r="L2037" s="79">
        <v>1037</v>
      </c>
      <c r="M2037" s="86"/>
      <c r="N2037" s="114">
        <v>6.57</v>
      </c>
      <c r="O2037" s="90"/>
      <c r="P2037" s="90"/>
      <c r="Q2037" s="90"/>
      <c r="R2037" s="87"/>
      <c r="S2037" s="87"/>
      <c r="V2037" s="43">
        <f t="shared" si="864"/>
        <v>9.962090271814123E-5</v>
      </c>
      <c r="W2037" s="43">
        <f t="shared" si="865"/>
        <v>1.3890475199805508E-2</v>
      </c>
      <c r="X2037" s="43">
        <f t="shared" si="866"/>
        <v>5.7393055636060989E-5</v>
      </c>
      <c r="Y2037" s="22">
        <f>X2037+W2037+SUM($V$2031:V2037)</f>
        <v>1.4428384023570684E-2</v>
      </c>
      <c r="Z2037" s="1">
        <f t="shared" si="875"/>
        <v>1.1412660007504546E-4</v>
      </c>
      <c r="AA2037" s="22">
        <f t="shared" si="868"/>
        <v>5.6726258495752718E-2</v>
      </c>
      <c r="AB2037" s="44">
        <f t="shared" si="869"/>
        <v>7.9095316877661768</v>
      </c>
      <c r="AC2037" s="44">
        <f t="shared" si="870"/>
        <v>0.96930885273893197</v>
      </c>
      <c r="AD2037" s="44">
        <f t="shared" si="871"/>
        <v>2.0478412135517763</v>
      </c>
      <c r="AE2037" s="44">
        <f t="shared" si="872"/>
        <v>0.96930885273893197</v>
      </c>
      <c r="AF2037" s="44">
        <f t="shared" si="873"/>
        <v>1.0784243222781777</v>
      </c>
      <c r="AG2037" s="44">
        <f t="shared" si="874"/>
        <v>1.0803853466646147E-4</v>
      </c>
      <c r="AH2037" s="45">
        <f>AD2037+AB2037+SUM($AA$2031:AA2037)</f>
        <v>10.256360044372842</v>
      </c>
      <c r="AI2037" s="45">
        <f>AD2037+AB2037+SUM($AA$2031:AA2037)</f>
        <v>10.256360044372842</v>
      </c>
    </row>
    <row r="2038" spans="4:35" ht="14.4" x14ac:dyDescent="0.3">
      <c r="D2038" s="87"/>
      <c r="E2038" s="89">
        <v>39993.665972222225</v>
      </c>
      <c r="F2038" s="86">
        <f t="shared" si="867"/>
        <v>95.214583333334303</v>
      </c>
      <c r="G2038" s="86">
        <v>16626</v>
      </c>
      <c r="H2038" s="86">
        <v>26.54</v>
      </c>
      <c r="I2038" s="86"/>
      <c r="J2038" s="86">
        <v>1359</v>
      </c>
      <c r="K2038" s="86"/>
      <c r="L2038" s="79">
        <v>1037</v>
      </c>
      <c r="M2038" s="86"/>
      <c r="N2038" s="114">
        <v>6.57</v>
      </c>
      <c r="O2038" s="90"/>
      <c r="P2038" s="90"/>
      <c r="Q2038" s="90"/>
      <c r="R2038" s="87"/>
      <c r="S2038" s="87"/>
      <c r="V2038" s="43">
        <f t="shared" si="864"/>
        <v>9.6847573558222282E-5</v>
      </c>
      <c r="W2038" s="43">
        <f t="shared" si="865"/>
        <v>1.3503780652118616E-2</v>
      </c>
      <c r="X2038" s="43">
        <f t="shared" si="866"/>
        <v>5.5795300241064416E-5</v>
      </c>
      <c r="Y2038" s="22">
        <f>X2038+W2038+SUM($V$2031:V2038)</f>
        <v>1.4136939294047017E-2</v>
      </c>
      <c r="Z2038" s="1">
        <f t="shared" si="875"/>
        <v>3.6360846261555011E-5</v>
      </c>
      <c r="AA2038" s="22">
        <f t="shared" si="868"/>
        <v>6.0670224490542719E-2</v>
      </c>
      <c r="AB2038" s="44">
        <f t="shared" si="869"/>
        <v>8.4594520392661696</v>
      </c>
      <c r="AC2038" s="44">
        <f t="shared" si="870"/>
        <v>1.0367012959394208</v>
      </c>
      <c r="AD2038" s="44">
        <f t="shared" si="871"/>
        <v>2.1902200046645803</v>
      </c>
      <c r="AE2038" s="44">
        <f t="shared" si="872"/>
        <v>1.0367012959394208</v>
      </c>
      <c r="AF2038" s="44">
        <f t="shared" si="873"/>
        <v>1.1534031586725797</v>
      </c>
      <c r="AG2038" s="44">
        <f t="shared" si="874"/>
        <v>1.1555005257986958E-4</v>
      </c>
      <c r="AH2038" s="45">
        <f>AD2038+AB2038+SUM($AA$2031:AA2038)</f>
        <v>11.00932941147618</v>
      </c>
      <c r="AI2038" s="45">
        <f>AD2038+AB2038+SUM($AA$2031:AA2038)</f>
        <v>11.00932941147618</v>
      </c>
    </row>
    <row r="2039" spans="4:35" ht="14.4" x14ac:dyDescent="0.3">
      <c r="D2039" s="87"/>
      <c r="E2039" s="89">
        <v>40010.461111111108</v>
      </c>
      <c r="F2039" s="86">
        <f t="shared" si="867"/>
        <v>112.00972222221753</v>
      </c>
      <c r="G2039" s="86">
        <v>16595.599999999999</v>
      </c>
      <c r="H2039" s="86">
        <v>26.84</v>
      </c>
      <c r="I2039" s="86"/>
      <c r="J2039" s="86">
        <v>281</v>
      </c>
      <c r="K2039" s="86"/>
      <c r="L2039" s="79">
        <v>1037</v>
      </c>
      <c r="M2039" s="86"/>
      <c r="N2039" s="114">
        <v>6.57</v>
      </c>
      <c r="O2039" s="90"/>
      <c r="P2039" s="90"/>
      <c r="Q2039" s="90"/>
      <c r="R2039" s="87"/>
      <c r="S2039" s="87"/>
      <c r="V2039" s="43">
        <f t="shared" si="864"/>
        <v>9.7942308752927134E-5</v>
      </c>
      <c r="W2039" s="43">
        <f t="shared" si="865"/>
        <v>1.3656423236731862E-2</v>
      </c>
      <c r="X2039" s="43">
        <f t="shared" si="866"/>
        <v>5.6425993160142013E-5</v>
      </c>
      <c r="Y2039" s="22">
        <f>X2039+W2039+SUM($V$2031:V2039)</f>
        <v>1.4388154880332269E-2</v>
      </c>
      <c r="Z2039" s="1">
        <f t="shared" si="875"/>
        <v>2.3578444376884774E-5</v>
      </c>
      <c r="AA2039" s="22">
        <f t="shared" si="868"/>
        <v>6.0559291324145954E-2</v>
      </c>
      <c r="AB2039" s="44">
        <f t="shared" si="869"/>
        <v>8.443984257358693</v>
      </c>
      <c r="AC2039" s="44">
        <f t="shared" si="870"/>
        <v>1.0348057275888518</v>
      </c>
      <c r="AD2039" s="44">
        <f t="shared" si="871"/>
        <v>2.1862152718279502</v>
      </c>
      <c r="AE2039" s="44">
        <f t="shared" si="872"/>
        <v>1.0348057275888516</v>
      </c>
      <c r="AF2039" s="44">
        <f t="shared" si="873"/>
        <v>1.151294205465335</v>
      </c>
      <c r="AG2039" s="44">
        <f t="shared" si="874"/>
        <v>1.1533877376365228E-4</v>
      </c>
      <c r="AH2039" s="45">
        <f>AD2039+AB2039+SUM($AA$2031:AA2039)</f>
        <v>11.050416188056222</v>
      </c>
      <c r="AI2039" s="45">
        <f>AD2039+AB2039+SUM($AA$2031:AA2039)</f>
        <v>11.050416188056222</v>
      </c>
    </row>
    <row r="2040" spans="4:35" ht="14.4" x14ac:dyDescent="0.3">
      <c r="D2040" s="87"/>
      <c r="E2040" s="89">
        <v>40021.572222222225</v>
      </c>
      <c r="F2040" s="86">
        <f t="shared" si="867"/>
        <v>123.1208333333343</v>
      </c>
      <c r="G2040" s="86">
        <v>16593</v>
      </c>
      <c r="H2040" s="86">
        <v>25.83</v>
      </c>
      <c r="I2040" s="86"/>
      <c r="J2040" s="86">
        <v>306</v>
      </c>
      <c r="K2040" s="86"/>
      <c r="L2040" s="79">
        <v>1037</v>
      </c>
      <c r="M2040" s="86"/>
      <c r="N2040" s="114">
        <v>6.57</v>
      </c>
      <c r="O2040" s="90"/>
      <c r="P2040" s="90"/>
      <c r="Q2040" s="90"/>
      <c r="R2040" s="87"/>
      <c r="S2040" s="87"/>
      <c r="V2040" s="43">
        <f t="shared" si="864"/>
        <v>9.4256700264087466E-5</v>
      </c>
      <c r="W2040" s="43">
        <f t="shared" si="865"/>
        <v>1.3142526535200597E-2</v>
      </c>
      <c r="X2040" s="43">
        <f t="shared" si="866"/>
        <v>5.4302660332580773E-5</v>
      </c>
      <c r="Y2040" s="22">
        <f>X2040+W2040+SUM($V$2031:V2040)</f>
        <v>1.3966391546237531E-2</v>
      </c>
      <c r="Z2040" s="1">
        <f t="shared" si="875"/>
        <v>-6.7369130992337692E-6</v>
      </c>
      <c r="AA2040" s="22">
        <f t="shared" si="868"/>
        <v>6.0549803619125181E-2</v>
      </c>
      <c r="AB2040" s="44">
        <f t="shared" si="869"/>
        <v>8.4426613549587106</v>
      </c>
      <c r="AC2040" s="44">
        <f t="shared" si="870"/>
        <v>1.0346436066115006</v>
      </c>
      <c r="AD2040" s="44">
        <f t="shared" si="871"/>
        <v>2.1858727617827123</v>
      </c>
      <c r="AE2040" s="44">
        <f t="shared" si="872"/>
        <v>1.0346436066115003</v>
      </c>
      <c r="AF2040" s="44">
        <f t="shared" si="873"/>
        <v>1.1511138344673468</v>
      </c>
      <c r="AG2040" s="44">
        <f t="shared" si="874"/>
        <v>1.1532070386489687E-4</v>
      </c>
      <c r="AH2040" s="45">
        <f>AD2040+AB2040+SUM($AA$2031:AA2040)</f>
        <v>11.109300579230126</v>
      </c>
      <c r="AI2040" s="45">
        <f>AD2040+AB2040+SUM($AA$2031:AA2040)</f>
        <v>11.109300579230126</v>
      </c>
    </row>
    <row r="2041" spans="4:35" ht="14.4" x14ac:dyDescent="0.3">
      <c r="D2041" s="87"/>
      <c r="E2041" s="89">
        <v>40035.67291666667</v>
      </c>
      <c r="F2041" s="86">
        <f t="shared" si="867"/>
        <v>137.22152777777956</v>
      </c>
      <c r="G2041" s="86">
        <v>16777.400000000001</v>
      </c>
      <c r="H2041" s="86">
        <v>27.27</v>
      </c>
      <c r="I2041" s="86"/>
      <c r="J2041" s="86">
        <v>506</v>
      </c>
      <c r="K2041" s="86"/>
      <c r="L2041" s="79">
        <v>1037</v>
      </c>
      <c r="M2041" s="86"/>
      <c r="N2041" s="114">
        <v>6.57</v>
      </c>
      <c r="O2041" s="90"/>
      <c r="P2041" s="90"/>
      <c r="Q2041" s="90"/>
      <c r="R2041" s="87"/>
      <c r="S2041" s="87"/>
      <c r="V2041" s="43">
        <f t="shared" si="864"/>
        <v>9.9511429198670748E-5</v>
      </c>
      <c r="W2041" s="43">
        <f t="shared" si="865"/>
        <v>1.3875210941344186E-2</v>
      </c>
      <c r="X2041" s="43">
        <f t="shared" si="866"/>
        <v>5.732998634415323E-5</v>
      </c>
      <c r="Y2041" s="22">
        <f>X2041+W2041+SUM($V$2031:V2041)</f>
        <v>1.4801614707591362E-2</v>
      </c>
      <c r="Z2041" s="1">
        <f t="shared" si="875"/>
        <v>1.1866728181507464E-5</v>
      </c>
      <c r="AA2041" s="22">
        <f t="shared" si="868"/>
        <v>6.1222700852137095E-2</v>
      </c>
      <c r="AB2041" s="44">
        <f t="shared" si="869"/>
        <v>8.5364856636343216</v>
      </c>
      <c r="AC2041" s="44">
        <f t="shared" si="870"/>
        <v>1.0461417251590304</v>
      </c>
      <c r="AD2041" s="44">
        <f t="shared" si="871"/>
        <v>2.2101646280680574</v>
      </c>
      <c r="AE2041" s="44">
        <f t="shared" si="872"/>
        <v>1.0461417251590301</v>
      </c>
      <c r="AF2041" s="44">
        <f t="shared" si="873"/>
        <v>1.1639063006323431</v>
      </c>
      <c r="AG2041" s="44">
        <f t="shared" si="874"/>
        <v>1.1660227668431995E-4</v>
      </c>
      <c r="AH2041" s="45">
        <f>AD2041+AB2041+SUM($AA$2031:AA2041)</f>
        <v>11.288639455043217</v>
      </c>
      <c r="AI2041" s="45">
        <f>AD2041+AB2041+SUM($AA$2031:AA2041)</f>
        <v>11.288639455043217</v>
      </c>
    </row>
    <row r="2042" spans="4:35" ht="14.4" x14ac:dyDescent="0.3">
      <c r="D2042" s="83"/>
      <c r="E2042" s="89">
        <v>40049.658333333333</v>
      </c>
      <c r="F2042" s="86">
        <f t="shared" si="867"/>
        <v>151.20694444444234</v>
      </c>
      <c r="G2042" s="86">
        <v>17317</v>
      </c>
      <c r="H2042" s="86">
        <v>29.87</v>
      </c>
      <c r="I2042" s="86"/>
      <c r="J2042" s="86">
        <v>788</v>
      </c>
      <c r="K2042" s="86"/>
      <c r="L2042" s="79">
        <v>1037</v>
      </c>
      <c r="M2042" s="86"/>
      <c r="N2042" s="114">
        <v>6.57</v>
      </c>
      <c r="O2042" s="83"/>
      <c r="P2042" s="83"/>
      <c r="Q2042" s="83"/>
      <c r="R2042" s="83"/>
      <c r="S2042" s="83"/>
      <c r="V2042" s="43">
        <f t="shared" si="864"/>
        <v>1.0899913421944611E-4</v>
      </c>
      <c r="W2042" s="43">
        <f t="shared" si="865"/>
        <v>1.5198113341325663E-2</v>
      </c>
      <c r="X2042" s="43">
        <f t="shared" si="866"/>
        <v>6.2795991642825713E-5</v>
      </c>
      <c r="Y2042" s="22">
        <f>X2042+W2042+SUM($V$2031:V2042)</f>
        <v>1.6238982247090958E-2</v>
      </c>
      <c r="Z2042" s="1">
        <f t="shared" si="875"/>
        <v>5.0015661753417276E-5</v>
      </c>
      <c r="AA2042" s="22">
        <f t="shared" si="868"/>
        <v>6.3191764555679555E-2</v>
      </c>
      <c r="AB2042" s="44">
        <f t="shared" si="869"/>
        <v>8.811038792492015</v>
      </c>
      <c r="AC2042" s="44">
        <f t="shared" si="870"/>
        <v>1.0797880633816281</v>
      </c>
      <c r="AD2042" s="44">
        <f t="shared" si="871"/>
        <v>2.2812486359182325</v>
      </c>
      <c r="AE2042" s="44">
        <f t="shared" si="872"/>
        <v>1.0797880633816279</v>
      </c>
      <c r="AF2042" s="44">
        <f t="shared" si="873"/>
        <v>1.2013402200609322</v>
      </c>
      <c r="AG2042" s="44">
        <f t="shared" si="874"/>
        <v>1.2035247567217617E-4</v>
      </c>
      <c r="AH2042" s="45">
        <f>AD2042+AB2042+SUM($AA$2031:AA2042)</f>
        <v>11.697468356306768</v>
      </c>
      <c r="AI2042" s="45">
        <f>AD2042+AB2042+SUM($AA$2031:AA2042)</f>
        <v>11.697468356306768</v>
      </c>
    </row>
    <row r="2043" spans="4:35" ht="14.4" x14ac:dyDescent="0.3">
      <c r="D2043" s="87"/>
      <c r="E2043" s="89">
        <v>40063.569444444445</v>
      </c>
      <c r="F2043" s="86">
        <f t="shared" si="867"/>
        <v>165.11805555555475</v>
      </c>
      <c r="G2043" s="86">
        <v>16916.2</v>
      </c>
      <c r="H2043" s="86">
        <v>27.1</v>
      </c>
      <c r="I2043" s="86"/>
      <c r="J2043" s="86">
        <v>1085</v>
      </c>
      <c r="K2043" s="86"/>
      <c r="L2043" s="79">
        <v>1037</v>
      </c>
      <c r="M2043" s="86"/>
      <c r="N2043" s="114">
        <v>6.57</v>
      </c>
      <c r="O2043" s="83"/>
      <c r="P2043" s="83"/>
      <c r="Q2043" s="83"/>
      <c r="R2043" s="83"/>
      <c r="S2043" s="83"/>
      <c r="V2043" s="43">
        <f t="shared" si="864"/>
        <v>9.8891079255004671E-5</v>
      </c>
      <c r="W2043" s="43">
        <f t="shared" si="865"/>
        <v>1.3788713476730012E-2</v>
      </c>
      <c r="X2043" s="43">
        <f t="shared" si="866"/>
        <v>5.6972593690009259E-5</v>
      </c>
      <c r="Y2043" s="22">
        <f>X2043+W2043+SUM($V$2031:V2043)</f>
        <v>1.4922650063797494E-2</v>
      </c>
      <c r="Z2043" s="1">
        <f t="shared" si="875"/>
        <v>3.0859987431440545E-5</v>
      </c>
      <c r="AA2043" s="22">
        <f t="shared" si="868"/>
        <v>6.1729198335553875E-2</v>
      </c>
      <c r="AB2043" s="44">
        <f t="shared" si="869"/>
        <v>8.6071082994487167</v>
      </c>
      <c r="AC2043" s="44">
        <f t="shared" si="870"/>
        <v>1.0547964911807066</v>
      </c>
      <c r="AD2043" s="44">
        <f t="shared" si="871"/>
        <v>2.2284493950984587</v>
      </c>
      <c r="AE2043" s="44">
        <f t="shared" si="872"/>
        <v>1.0547964911807066</v>
      </c>
      <c r="AF2043" s="44">
        <f t="shared" si="873"/>
        <v>1.1735353369864725</v>
      </c>
      <c r="AG2043" s="44">
        <f t="shared" si="874"/>
        <v>1.1756693127941715E-4</v>
      </c>
      <c r="AH2043" s="45">
        <f>AD2043+AB2043+SUM($AA$2031:AA2043)</f>
        <v>11.502467820779248</v>
      </c>
      <c r="AI2043" s="45">
        <f>AD2043+AB2043+SUM($AA$2031:AA2043)</f>
        <v>11.502467820779248</v>
      </c>
    </row>
    <row r="2044" spans="4:35" ht="14.4" x14ac:dyDescent="0.3">
      <c r="D2044" s="87"/>
      <c r="E2044" s="89">
        <v>40077.546527777777</v>
      </c>
      <c r="F2044" s="86">
        <f t="shared" si="867"/>
        <v>179.09513888888614</v>
      </c>
      <c r="G2044" s="86">
        <v>17731.2</v>
      </c>
      <c r="H2044" s="86">
        <v>28.77</v>
      </c>
      <c r="I2044" s="86"/>
      <c r="J2044" s="86">
        <v>1434</v>
      </c>
      <c r="K2044" s="86"/>
      <c r="L2044" s="79">
        <v>1037</v>
      </c>
      <c r="M2044" s="86"/>
      <c r="N2044" s="114">
        <v>6.57</v>
      </c>
      <c r="O2044" s="83"/>
      <c r="P2044" s="83"/>
      <c r="Q2044" s="83"/>
      <c r="R2044" s="83"/>
      <c r="S2044" s="83"/>
      <c r="V2044" s="43">
        <f t="shared" si="864"/>
        <v>1.0498510517219498E-4</v>
      </c>
      <c r="W2044" s="43">
        <f t="shared" si="865"/>
        <v>1.4638423864410423E-2</v>
      </c>
      <c r="X2044" s="43">
        <f t="shared" si="866"/>
        <v>6.0483450939541191E-5</v>
      </c>
      <c r="Y2044" s="22">
        <f>X2044+W2044+SUM($V$2031:V2044)</f>
        <v>1.5880856413899632E-2</v>
      </c>
      <c r="Z2044" s="1">
        <f t="shared" si="875"/>
        <v>1.380751313274791E-5</v>
      </c>
      <c r="AA2044" s="22">
        <f t="shared" si="868"/>
        <v>6.4703228947835381E-2</v>
      </c>
      <c r="AB2044" s="44">
        <f t="shared" si="869"/>
        <v>9.0217873209813728</v>
      </c>
      <c r="AC2044" s="44">
        <f t="shared" si="870"/>
        <v>1.1056151821581293</v>
      </c>
      <c r="AD2044" s="44">
        <f t="shared" si="871"/>
        <v>2.3358131208173103</v>
      </c>
      <c r="AE2044" s="44">
        <f t="shared" si="872"/>
        <v>1.105615182158129</v>
      </c>
      <c r="AF2044" s="44">
        <f t="shared" si="873"/>
        <v>1.2300747075096379</v>
      </c>
      <c r="AG2044" s="44">
        <f t="shared" si="874"/>
        <v>1.2323114954313622E-4</v>
      </c>
      <c r="AH2044" s="45">
        <f>AD2044+AB2044+SUM($AA$2031:AA2044)</f>
        <v>12.089213796978591</v>
      </c>
      <c r="AI2044" s="45">
        <f>AD2044+AB2044+SUM($AA$2031:AA2044)</f>
        <v>12.089213796978591</v>
      </c>
    </row>
    <row r="2045" spans="4:35" ht="14.4" x14ac:dyDescent="0.3">
      <c r="D2045" s="87"/>
      <c r="E2045" s="89">
        <v>40091.540972222225</v>
      </c>
      <c r="F2045" s="86">
        <f t="shared" si="867"/>
        <v>193.0895833333343</v>
      </c>
      <c r="G2045" s="86">
        <v>18716.7</v>
      </c>
      <c r="H2045" s="86">
        <v>28.96</v>
      </c>
      <c r="I2045" s="86"/>
      <c r="J2045" s="86">
        <v>1740</v>
      </c>
      <c r="K2045" s="86"/>
      <c r="L2045" s="79">
        <v>1037</v>
      </c>
      <c r="M2045" s="86"/>
      <c r="N2045" s="114">
        <v>6.57</v>
      </c>
      <c r="O2045" s="83"/>
      <c r="P2045" s="83"/>
      <c r="Q2045" s="83"/>
      <c r="R2045" s="83"/>
      <c r="S2045" s="83"/>
      <c r="V2045" s="43">
        <f t="shared" si="864"/>
        <v>1.0567843746217473E-4</v>
      </c>
      <c r="W2045" s="43">
        <f t="shared" si="865"/>
        <v>1.4735097501332145E-2</v>
      </c>
      <c r="X2045" s="43">
        <f t="shared" si="866"/>
        <v>6.0882889788290334E-5</v>
      </c>
      <c r="Y2045" s="22">
        <f>X2045+W2045+SUM($V$2031:V2045)</f>
        <v>1.6083607927132277E-2</v>
      </c>
      <c r="Z2045" s="1">
        <f t="shared" si="875"/>
        <v>3.5643371544305102E-6</v>
      </c>
      <c r="AA2045" s="22">
        <f t="shared" si="868"/>
        <v>6.8299434062440809E-2</v>
      </c>
      <c r="AB2045" s="44">
        <f t="shared" si="869"/>
        <v>9.5232182114358892</v>
      </c>
      <c r="AC2045" s="44">
        <f t="shared" si="870"/>
        <v>1.167065267996473</v>
      </c>
      <c r="AD2045" s="44">
        <f t="shared" si="871"/>
        <v>2.4656376014258119</v>
      </c>
      <c r="AE2045" s="44">
        <f t="shared" si="872"/>
        <v>1.1670652679964728</v>
      </c>
      <c r="AF2045" s="44">
        <f t="shared" si="873"/>
        <v>1.2984422530931716</v>
      </c>
      <c r="AG2045" s="44">
        <f t="shared" si="874"/>
        <v>1.3008033616754749E-4</v>
      </c>
      <c r="AH2045" s="45">
        <f>AD2045+AB2045+SUM($AA$2031:AA2045)</f>
        <v>12.788768602104049</v>
      </c>
      <c r="AI2045" s="45">
        <f>AD2045+AB2045+SUM($AA$2031:AA2045)</f>
        <v>12.788768602104049</v>
      </c>
    </row>
    <row r="2046" spans="4:35" ht="14.4" x14ac:dyDescent="0.3">
      <c r="D2046" s="87"/>
      <c r="E2046" s="89">
        <v>40105.649305555555</v>
      </c>
      <c r="F2046" s="86">
        <f t="shared" si="867"/>
        <v>207.19791666666424</v>
      </c>
      <c r="G2046" s="86">
        <v>17880</v>
      </c>
      <c r="H2046" s="86">
        <v>31.2</v>
      </c>
      <c r="I2046" s="86"/>
      <c r="J2046" s="86">
        <v>2065</v>
      </c>
      <c r="K2046" s="86"/>
      <c r="L2046" s="79">
        <v>1037</v>
      </c>
      <c r="M2046" s="86"/>
      <c r="N2046" s="114">
        <v>6.57</v>
      </c>
      <c r="O2046" s="83"/>
      <c r="P2046" s="83"/>
      <c r="Q2046" s="83"/>
      <c r="R2046" s="83"/>
      <c r="S2046" s="83"/>
      <c r="V2046" s="43">
        <f t="shared" si="864"/>
        <v>1.1385246024930427E-4</v>
      </c>
      <c r="W2046" s="43">
        <f t="shared" si="865"/>
        <v>1.5874828799777727E-2</v>
      </c>
      <c r="X2046" s="43">
        <f t="shared" si="866"/>
        <v>6.5592063584069696E-5</v>
      </c>
      <c r="Y2046" s="22">
        <f>X2046+W2046+SUM($V$2031:V2046)</f>
        <v>1.7341900859622943E-2</v>
      </c>
      <c r="Z2046" s="1">
        <f t="shared" si="875"/>
        <v>5.3219027315556833E-5</v>
      </c>
      <c r="AA2046" s="22">
        <f t="shared" si="868"/>
        <v>6.5246217604408976E-2</v>
      </c>
      <c r="AB2046" s="44">
        <f t="shared" si="869"/>
        <v>9.0974980429495425</v>
      </c>
      <c r="AC2046" s="44">
        <f t="shared" si="870"/>
        <v>1.1148934904003875</v>
      </c>
      <c r="AD2046" s="44">
        <f t="shared" si="871"/>
        <v>2.3554152341755494</v>
      </c>
      <c r="AE2046" s="44">
        <f t="shared" si="872"/>
        <v>1.1148934904003871</v>
      </c>
      <c r="AF2046" s="44">
        <f t="shared" si="873"/>
        <v>1.2403974784714131</v>
      </c>
      <c r="AG2046" s="44">
        <f t="shared" si="874"/>
        <v>1.2426530374883119E-4</v>
      </c>
      <c r="AH2046" s="45">
        <f>AD2046+AB2046+SUM($AA$2031:AA2046)</f>
        <v>12.31807228397185</v>
      </c>
      <c r="AI2046" s="45">
        <f>AD2046+AB2046+SUM($AA$2031:AA2046)</f>
        <v>12.31807228397185</v>
      </c>
    </row>
    <row r="2047" spans="4:35" ht="14.4" x14ac:dyDescent="0.3">
      <c r="D2047" s="87"/>
      <c r="E2047" s="89">
        <v>40119.560416666667</v>
      </c>
      <c r="F2047" s="86">
        <f t="shared" si="867"/>
        <v>221.10902777777665</v>
      </c>
      <c r="G2047" s="86">
        <v>17226.7</v>
      </c>
      <c r="H2047" s="86">
        <v>28.42</v>
      </c>
      <c r="I2047" s="86"/>
      <c r="J2047" s="86">
        <v>2375</v>
      </c>
      <c r="K2047" s="86"/>
      <c r="L2047" s="79">
        <v>1037</v>
      </c>
      <c r="M2047" s="86"/>
      <c r="N2047" s="114">
        <v>6.57</v>
      </c>
      <c r="O2047" s="83"/>
      <c r="P2047" s="83"/>
      <c r="Q2047" s="83"/>
      <c r="R2047" s="83"/>
      <c r="S2047" s="83"/>
      <c r="V2047" s="43">
        <f t="shared" si="864"/>
        <v>1.03707914111706E-4</v>
      </c>
      <c r="W2047" s="43">
        <f t="shared" si="865"/>
        <v>1.4460340849028299E-2</v>
      </c>
      <c r="X2047" s="43">
        <f t="shared" si="866"/>
        <v>5.9747642533950676E-5</v>
      </c>
      <c r="Y2047" s="22">
        <f>X2047+W2047+SUM($V$2031:V2047)</f>
        <v>1.6025276401935101E-2</v>
      </c>
      <c r="Z2047" s="1">
        <f t="shared" si="875"/>
        <v>1.2159241176054451E-5</v>
      </c>
      <c r="AA2047" s="22">
        <f t="shared" si="868"/>
        <v>6.2862249262073386E-2</v>
      </c>
      <c r="AB2047" s="44">
        <f t="shared" si="869"/>
        <v>8.7650933745234276</v>
      </c>
      <c r="AC2047" s="44">
        <f t="shared" si="870"/>
        <v>1.0741574771297739</v>
      </c>
      <c r="AD2047" s="44">
        <f t="shared" si="871"/>
        <v>2.2693529985778489</v>
      </c>
      <c r="AE2047" s="44">
        <f t="shared" si="872"/>
        <v>1.0741574771297735</v>
      </c>
      <c r="AF2047" s="44">
        <f t="shared" si="873"/>
        <v>1.1950757965538867</v>
      </c>
      <c r="AG2047" s="44">
        <f t="shared" si="874"/>
        <v>1.1972489418847819E-4</v>
      </c>
      <c r="AH2047" s="45">
        <f>AD2047+AB2047+SUM($AA$2031:AA2047)</f>
        <v>11.962467629210108</v>
      </c>
      <c r="AI2047" s="45">
        <f>AD2047+AB2047+SUM($AA$2031:AA2047)</f>
        <v>11.962467629210108</v>
      </c>
    </row>
    <row r="2048" spans="4:35" ht="14.4" x14ac:dyDescent="0.3">
      <c r="D2048" s="92"/>
      <c r="E2048" s="89">
        <v>40161.629166666666</v>
      </c>
      <c r="F2048" s="86">
        <f t="shared" si="867"/>
        <v>263.17777777777519</v>
      </c>
      <c r="G2048" s="86">
        <v>18953</v>
      </c>
      <c r="H2048" s="86">
        <v>33.28</v>
      </c>
      <c r="I2048" s="86"/>
      <c r="J2048" s="86">
        <v>2605</v>
      </c>
      <c r="K2048" s="86"/>
      <c r="L2048" s="79">
        <v>1037</v>
      </c>
      <c r="M2048" s="86"/>
      <c r="N2048" s="114">
        <v>6.57</v>
      </c>
      <c r="O2048" s="83"/>
      <c r="P2048" s="83"/>
      <c r="Q2048" s="83"/>
      <c r="R2048" s="83"/>
      <c r="S2048" s="83"/>
      <c r="V2048" s="43">
        <f t="shared" si="864"/>
        <v>1.2144262426592455E-4</v>
      </c>
      <c r="W2048" s="43">
        <f t="shared" si="865"/>
        <v>1.693315071976291E-2</v>
      </c>
      <c r="X2048" s="43">
        <f t="shared" si="866"/>
        <v>6.9964867823007679E-5</v>
      </c>
      <c r="Y2048" s="22">
        <f>X2048+W2048+SUM($V$2031:V2048)</f>
        <v>1.8629746122224695E-2</v>
      </c>
      <c r="Z2048" s="1">
        <f t="shared" si="875"/>
        <v>3.2557022920998792E-5</v>
      </c>
      <c r="AA2048" s="22">
        <f t="shared" si="868"/>
        <v>6.9161720484136657E-2</v>
      </c>
      <c r="AB2048" s="44">
        <f t="shared" si="869"/>
        <v>9.643449687249591</v>
      </c>
      <c r="AC2048" s="44">
        <f t="shared" si="870"/>
        <v>1.1817995706688227</v>
      </c>
      <c r="AD2048" s="44">
        <f t="shared" si="871"/>
        <v>2.4967664951526389</v>
      </c>
      <c r="AE2048" s="44">
        <f t="shared" si="872"/>
        <v>1.181799570668822</v>
      </c>
      <c r="AF2048" s="44">
        <f t="shared" si="873"/>
        <v>1.314835201871851</v>
      </c>
      <c r="AG2048" s="44">
        <f t="shared" si="874"/>
        <v>1.3172261196597301E-4</v>
      </c>
      <c r="AH2048" s="45">
        <f>AD2048+AB2048+SUM($AA$2031:AA2048)</f>
        <v>13.137399158995199</v>
      </c>
      <c r="AI2048" s="45">
        <f>AD2048+AB2048+SUM($AA$2031:AA2048)</f>
        <v>13.137399158995199</v>
      </c>
    </row>
    <row r="2049" spans="4:35" ht="14.4" x14ac:dyDescent="0.3">
      <c r="D2049" s="87"/>
      <c r="E2049" s="89">
        <v>40189.571527777778</v>
      </c>
      <c r="F2049" s="86">
        <f t="shared" si="867"/>
        <v>291.1201388888876</v>
      </c>
      <c r="G2049" s="86">
        <v>17320.3</v>
      </c>
      <c r="H2049" s="86">
        <v>31.25</v>
      </c>
      <c r="I2049" s="86"/>
      <c r="J2049" s="86">
        <v>2831</v>
      </c>
      <c r="K2049" s="86"/>
      <c r="L2049" s="79">
        <v>1037</v>
      </c>
      <c r="M2049" s="86"/>
      <c r="N2049" s="114">
        <v>6.57</v>
      </c>
      <c r="O2049" s="83"/>
      <c r="P2049" s="83"/>
      <c r="Q2049" s="83"/>
      <c r="R2049" s="83"/>
      <c r="S2049" s="83"/>
      <c r="V2049" s="43">
        <f t="shared" si="864"/>
        <v>1.1403491611508841E-4</v>
      </c>
      <c r="W2049" s="43">
        <f t="shared" si="865"/>
        <v>1.5900269230546597E-2</v>
      </c>
      <c r="X2049" s="43">
        <f t="shared" si="866"/>
        <v>6.5697179070582626E-5</v>
      </c>
      <c r="Y2049" s="22">
        <f>X2049+W2049+SUM($V$2031:V2049)</f>
        <v>1.7706631860371046E-2</v>
      </c>
      <c r="Z2049" s="1">
        <f t="shared" si="875"/>
        <v>1.6040177503809766E-5</v>
      </c>
      <c r="AA2049" s="22">
        <f t="shared" si="868"/>
        <v>6.3203806642821297E-2</v>
      </c>
      <c r="AB2049" s="44">
        <f t="shared" si="869"/>
        <v>8.8127178609227599</v>
      </c>
      <c r="AC2049" s="44">
        <f t="shared" si="870"/>
        <v>1.07999383231442</v>
      </c>
      <c r="AD2049" s="44">
        <f t="shared" si="871"/>
        <v>2.2816833602064186</v>
      </c>
      <c r="AE2049" s="44">
        <f t="shared" si="872"/>
        <v>1.0799938323144198</v>
      </c>
      <c r="AF2049" s="44">
        <f t="shared" si="873"/>
        <v>1.2015691524814553</v>
      </c>
      <c r="AG2049" s="44">
        <f t="shared" si="874"/>
        <v>1.2037541054367342E-4</v>
      </c>
      <c r="AH2049" s="45">
        <f>AD2049+AB2049+SUM($AA$2031:AA2049)</f>
        <v>12.154788004364967</v>
      </c>
      <c r="AI2049" s="45">
        <f>AD2049+AB2049+SUM($AA$2031:AA2049)</f>
        <v>12.154788004364967</v>
      </c>
    </row>
    <row r="2050" spans="4:35" ht="14.4" x14ac:dyDescent="0.3">
      <c r="D2050" s="87"/>
      <c r="E2050" s="89">
        <v>40204.428472222222</v>
      </c>
      <c r="F2050" s="86">
        <f t="shared" si="867"/>
        <v>305.97708333333139</v>
      </c>
      <c r="G2050" s="86">
        <v>18954</v>
      </c>
      <c r="H2050" s="86">
        <v>36.28</v>
      </c>
      <c r="I2050" s="86"/>
      <c r="J2050" s="91">
        <v>3044</v>
      </c>
      <c r="K2050" s="91"/>
      <c r="L2050" s="79">
        <v>1037</v>
      </c>
      <c r="M2050" s="91"/>
      <c r="N2050" s="114">
        <v>6.57</v>
      </c>
      <c r="O2050" s="83"/>
      <c r="P2050" s="83"/>
      <c r="Q2050" s="83"/>
      <c r="R2050" s="83"/>
      <c r="S2050" s="83"/>
      <c r="V2050" s="43">
        <f t="shared" si="864"/>
        <v>1.3238997621297302E-4</v>
      </c>
      <c r="W2050" s="43">
        <f t="shared" si="865"/>
        <v>1.8459576565895381E-2</v>
      </c>
      <c r="X2050" s="43">
        <f t="shared" si="866"/>
        <v>7.6271797013783614E-5</v>
      </c>
      <c r="Y2050" s="22">
        <f>X2050+W2050+SUM($V$2031:V2050)</f>
        <v>2.0408903789876004E-2</v>
      </c>
      <c r="Z2050" s="1">
        <f t="shared" si="875"/>
        <v>4.1288199760688007E-5</v>
      </c>
      <c r="AA2050" s="22">
        <f t="shared" si="868"/>
        <v>6.9165369601452337E-2</v>
      </c>
      <c r="AB2050" s="44">
        <f t="shared" si="869"/>
        <v>9.6439584958649682</v>
      </c>
      <c r="AC2050" s="44">
        <f t="shared" si="870"/>
        <v>1.1818619248908804</v>
      </c>
      <c r="AD2050" s="44">
        <f t="shared" si="871"/>
        <v>2.496898229785423</v>
      </c>
      <c r="AE2050" s="44">
        <f t="shared" si="872"/>
        <v>1.1818619248908802</v>
      </c>
      <c r="AF2050" s="44">
        <f t="shared" si="873"/>
        <v>1.3149045753326156</v>
      </c>
      <c r="AG2050" s="44">
        <f t="shared" si="874"/>
        <v>1.3172956192703279E-4</v>
      </c>
      <c r="AH2050" s="45">
        <f>AD2050+AB2050+SUM($AA$2031:AA2050)</f>
        <v>13.270408878487633</v>
      </c>
      <c r="AI2050" s="45">
        <f>AD2050+AB2050+SUM($AA$2031:AA2050)</f>
        <v>13.270408878487633</v>
      </c>
    </row>
    <row r="2051" spans="4:35" ht="14.4" x14ac:dyDescent="0.3">
      <c r="D2051" s="83"/>
      <c r="E2051" s="89">
        <v>40288.678472222222</v>
      </c>
      <c r="F2051" s="86">
        <f t="shared" si="867"/>
        <v>390.22708333333139</v>
      </c>
      <c r="G2051" s="86">
        <v>18289</v>
      </c>
      <c r="H2051" s="86">
        <v>42.75</v>
      </c>
      <c r="I2051" s="86"/>
      <c r="J2051" s="87">
        <v>74</v>
      </c>
      <c r="K2051" s="87"/>
      <c r="L2051" s="79">
        <v>1037</v>
      </c>
      <c r="M2051" s="87"/>
      <c r="N2051" s="114">
        <v>6.57</v>
      </c>
      <c r="O2051" s="83"/>
      <c r="P2051" s="83"/>
      <c r="Q2051" s="83"/>
      <c r="R2051" s="83"/>
      <c r="S2051" s="83"/>
      <c r="V2051" s="43">
        <f t="shared" si="864"/>
        <v>1.5599976524544094E-4</v>
      </c>
      <c r="W2051" s="43">
        <f t="shared" si="865"/>
        <v>2.175156830738775E-2</v>
      </c>
      <c r="X2051" s="43">
        <f t="shared" si="866"/>
        <v>8.9873740968557031E-5</v>
      </c>
      <c r="Y2051" s="22">
        <f>X2051+W2051+SUM($V$2031:V2051)</f>
        <v>2.3870497240568587E-2</v>
      </c>
      <c r="Z2051" s="1">
        <f t="shared" si="875"/>
        <v>4.6214023109614633E-5</v>
      </c>
      <c r="AA2051" s="22">
        <f t="shared" si="868"/>
        <v>6.6738706586523269E-2</v>
      </c>
      <c r="AB2051" s="44">
        <f t="shared" si="869"/>
        <v>9.3056007666389355</v>
      </c>
      <c r="AC2051" s="44">
        <f t="shared" si="870"/>
        <v>1.140396367222186</v>
      </c>
      <c r="AD2051" s="44">
        <f t="shared" si="871"/>
        <v>2.4092946989841511</v>
      </c>
      <c r="AE2051" s="44">
        <f t="shared" si="872"/>
        <v>1.1403963672221857</v>
      </c>
      <c r="AF2051" s="44">
        <f t="shared" si="873"/>
        <v>1.2687712239241431</v>
      </c>
      <c r="AG2051" s="44">
        <f t="shared" si="874"/>
        <v>1.2710783782228039E-4</v>
      </c>
      <c r="AH2051" s="45">
        <f>AD2051+AB2051+SUM($AA$2031:AA2051)</f>
        <v>12.911186325046852</v>
      </c>
      <c r="AI2051" s="45">
        <f>AD2051+AB2051+SUM($AA$2031:AA2051)</f>
        <v>12.911186325046852</v>
      </c>
    </row>
    <row r="2052" spans="4:35" ht="14.4" x14ac:dyDescent="0.3">
      <c r="D2052" s="87"/>
      <c r="E2052" s="89">
        <v>40364.579861111109</v>
      </c>
      <c r="F2052" s="86">
        <f t="shared" si="867"/>
        <v>466.12847222221899</v>
      </c>
      <c r="G2052" s="86">
        <v>18011</v>
      </c>
      <c r="H2052" s="86">
        <v>63.9</v>
      </c>
      <c r="I2052" s="86"/>
      <c r="J2052" s="86">
        <v>44</v>
      </c>
      <c r="K2052" s="86"/>
      <c r="L2052" s="79">
        <v>1037</v>
      </c>
      <c r="M2052" s="86"/>
      <c r="N2052" s="114">
        <v>6.57</v>
      </c>
      <c r="O2052" s="83"/>
      <c r="P2052" s="83"/>
      <c r="Q2052" s="83"/>
      <c r="R2052" s="83"/>
      <c r="S2052" s="83"/>
      <c r="V2052" s="43">
        <f t="shared" si="864"/>
        <v>2.3317859647213276E-4</v>
      </c>
      <c r="W2052" s="43">
        <f t="shared" si="865"/>
        <v>3.2512870522621688E-2</v>
      </c>
      <c r="X2052" s="43">
        <f t="shared" si="866"/>
        <v>1.3433759176352737E-4</v>
      </c>
      <c r="Y2052" s="22">
        <f>X2052+W2052+SUM($V$2031:V2052)</f>
        <v>3.4909441903069625E-2</v>
      </c>
      <c r="Z2052" s="1">
        <f t="shared" si="875"/>
        <v>8.9840888895868757E-5</v>
      </c>
      <c r="AA2052" s="22">
        <f t="shared" si="868"/>
        <v>6.5724251972763437E-2</v>
      </c>
      <c r="AB2052" s="44">
        <f t="shared" si="869"/>
        <v>9.1641519715639941</v>
      </c>
      <c r="AC2052" s="44">
        <f t="shared" si="870"/>
        <v>1.1230618934900098</v>
      </c>
      <c r="AD2052" s="44">
        <f t="shared" si="871"/>
        <v>2.3726724710702363</v>
      </c>
      <c r="AE2052" s="44">
        <f t="shared" si="872"/>
        <v>1.1230618934900098</v>
      </c>
      <c r="AF2052" s="44">
        <f t="shared" si="873"/>
        <v>1.2494854018315789</v>
      </c>
      <c r="AG2052" s="44">
        <f t="shared" si="874"/>
        <v>1.2517574864766211E-4</v>
      </c>
      <c r="AH2052" s="45">
        <f>AD2052+AB2052+SUM($AA$2031:AA2052)</f>
        <v>12.79883955403076</v>
      </c>
      <c r="AI2052" s="45">
        <f>AD2052+AB2052+SUM($AA$2031:AA2052)</f>
        <v>12.79883955403076</v>
      </c>
    </row>
    <row r="2053" spans="4:35" ht="14.4" x14ac:dyDescent="0.3">
      <c r="D2053" s="83"/>
      <c r="E2053" s="89">
        <v>40438.445833333331</v>
      </c>
      <c r="F2053" s="86">
        <f t="shared" si="867"/>
        <v>539.99444444444089</v>
      </c>
      <c r="G2053" s="86">
        <v>18967</v>
      </c>
      <c r="H2053" s="86">
        <v>91.84</v>
      </c>
      <c r="I2053" s="86"/>
      <c r="J2053" s="86">
        <v>17</v>
      </c>
      <c r="K2053" s="86"/>
      <c r="L2053" s="79">
        <v>1037</v>
      </c>
      <c r="M2053" s="86"/>
      <c r="N2053" s="114">
        <v>6.57</v>
      </c>
      <c r="O2053" s="83"/>
      <c r="P2053" s="83"/>
      <c r="Q2053" s="83"/>
      <c r="R2053" s="83"/>
      <c r="S2053" s="83"/>
      <c r="V2053" s="43">
        <f t="shared" si="864"/>
        <v>3.35134934272311E-4</v>
      </c>
      <c r="W2053" s="43">
        <f t="shared" si="865"/>
        <v>4.6728983236268798E-2</v>
      </c>
      <c r="X2053" s="43">
        <f t="shared" si="866"/>
        <v>1.9307612562695389E-4</v>
      </c>
      <c r="Y2053" s="22">
        <f>X2053+W2053+SUM($V$2031:V2053)</f>
        <v>4.9519428084852476E-2</v>
      </c>
      <c r="Z2053" s="1">
        <f t="shared" si="875"/>
        <v>1.2532972084304777E-4</v>
      </c>
      <c r="AA2053" s="22">
        <f t="shared" si="868"/>
        <v>6.9212808126556211E-2</v>
      </c>
      <c r="AB2053" s="44">
        <f t="shared" si="869"/>
        <v>9.6505730078648746</v>
      </c>
      <c r="AC2053" s="44">
        <f t="shared" si="870"/>
        <v>1.1826725297776373</v>
      </c>
      <c r="AD2053" s="44">
        <f t="shared" si="871"/>
        <v>2.4986107800116133</v>
      </c>
      <c r="AE2053" s="44">
        <f t="shared" si="872"/>
        <v>1.1826725297776366</v>
      </c>
      <c r="AF2053" s="44">
        <f t="shared" si="873"/>
        <v>1.3158064303225556</v>
      </c>
      <c r="AG2053" s="44">
        <f t="shared" si="874"/>
        <v>1.318199114208099E-4</v>
      </c>
      <c r="AH2053" s="45">
        <f>AD2053+AB2053+SUM($AA$2031:AA2053)</f>
        <v>13.480411707399572</v>
      </c>
      <c r="AI2053" s="45">
        <f>AD2053+AB2053+SUM($AA$2031:AA2053)</f>
        <v>13.480411707399572</v>
      </c>
    </row>
    <row r="2054" spans="4:35" ht="14.4" x14ac:dyDescent="0.3">
      <c r="D2054" s="83"/>
      <c r="E2054" s="89">
        <v>40457.630555555559</v>
      </c>
      <c r="F2054" s="86">
        <f t="shared" si="867"/>
        <v>559.17916666666861</v>
      </c>
      <c r="G2054" s="86">
        <v>18561</v>
      </c>
      <c r="H2054" s="86">
        <v>99.99</v>
      </c>
      <c r="I2054" s="86"/>
      <c r="J2054" s="86">
        <v>50</v>
      </c>
      <c r="K2054" s="86"/>
      <c r="L2054" s="79">
        <v>1037</v>
      </c>
      <c r="M2054" s="86"/>
      <c r="N2054" s="114">
        <v>6.57</v>
      </c>
      <c r="O2054" s="83"/>
      <c r="P2054" s="83"/>
      <c r="Q2054" s="83"/>
      <c r="R2054" s="83"/>
      <c r="S2054" s="83"/>
      <c r="V2054" s="43">
        <f t="shared" si="864"/>
        <v>3.6487524039512608E-4</v>
      </c>
      <c r="W2054" s="43">
        <f t="shared" si="865"/>
        <v>5.0875773451595344E-2</v>
      </c>
      <c r="X2054" s="43">
        <f t="shared" si="866"/>
        <v>2.102099499285618E-4</v>
      </c>
      <c r="Y2054" s="22">
        <f>X2054+W2054+SUM($V$2031:V2054)</f>
        <v>5.4048227364875759E-2</v>
      </c>
      <c r="Z2054" s="1">
        <f t="shared" si="875"/>
        <v>1.7867169710039961E-4</v>
      </c>
      <c r="AA2054" s="22">
        <f t="shared" si="868"/>
        <v>6.7731266496388984E-2</v>
      </c>
      <c r="AB2054" s="44">
        <f t="shared" si="869"/>
        <v>9.4439967100216151</v>
      </c>
      <c r="AC2054" s="44">
        <f t="shared" si="870"/>
        <v>1.1573567156220133</v>
      </c>
      <c r="AD2054" s="44">
        <f t="shared" si="871"/>
        <v>2.4451265191013638</v>
      </c>
      <c r="AE2054" s="44">
        <f t="shared" si="872"/>
        <v>1.157356715622013</v>
      </c>
      <c r="AF2054" s="44">
        <f t="shared" si="873"/>
        <v>1.2876408052521202</v>
      </c>
      <c r="AG2054" s="44">
        <f t="shared" si="874"/>
        <v>1.2899822723054006E-4</v>
      </c>
      <c r="AH2054" s="45">
        <f>AD2054+AB2054+SUM($AA$2031:AA2054)</f>
        <v>13.288082415142453</v>
      </c>
      <c r="AI2054" s="45">
        <f>AD2054+AB2054+SUM($AA$2031:AA2054)</f>
        <v>13.288082415142453</v>
      </c>
    </row>
    <row r="2055" spans="4:35" ht="14.4" x14ac:dyDescent="0.3">
      <c r="D2055" s="83"/>
      <c r="E2055" s="89">
        <v>40511.449999999997</v>
      </c>
      <c r="F2055" s="86">
        <f t="shared" si="867"/>
        <v>612.99861111110658</v>
      </c>
      <c r="G2055" s="86">
        <v>18456</v>
      </c>
      <c r="H2055" s="86">
        <v>129.94</v>
      </c>
      <c r="I2055" s="86"/>
      <c r="J2055" s="86">
        <v>16</v>
      </c>
      <c r="K2055" s="86"/>
      <c r="L2055" s="79">
        <v>1037</v>
      </c>
      <c r="M2055" s="86"/>
      <c r="N2055" s="114">
        <v>6.57</v>
      </c>
      <c r="O2055" s="83"/>
      <c r="P2055" s="83"/>
      <c r="Q2055" s="83"/>
      <c r="R2055" s="83"/>
      <c r="S2055" s="83"/>
      <c r="V2055" s="43">
        <f t="shared" si="864"/>
        <v>4.7416630399982682E-4</v>
      </c>
      <c r="W2055" s="43">
        <f t="shared" si="865"/>
        <v>6.6114591482151208E-2</v>
      </c>
      <c r="X2055" s="43">
        <f t="shared" si="866"/>
        <v>2.7317412634980822E-4</v>
      </c>
      <c r="Y2055" s="22">
        <f>X2055+W2055+SUM($V$2031:V2055)</f>
        <v>6.9824175875852684E-2</v>
      </c>
      <c r="Z2055" s="1">
        <f t="shared" si="875"/>
        <v>2.3501221572411638E-4</v>
      </c>
      <c r="AA2055" s="22">
        <f t="shared" si="868"/>
        <v>6.7348109178242299E-2</v>
      </c>
      <c r="AB2055" s="44">
        <f t="shared" si="869"/>
        <v>9.390571805406978</v>
      </c>
      <c r="AC2055" s="44">
        <f t="shared" si="870"/>
        <v>1.1508095223059034</v>
      </c>
      <c r="AD2055" s="44">
        <f t="shared" si="871"/>
        <v>2.4312943826590576</v>
      </c>
      <c r="AE2055" s="44">
        <f t="shared" si="872"/>
        <v>1.1508095223059034</v>
      </c>
      <c r="AF2055" s="44">
        <f t="shared" si="873"/>
        <v>1.2803565918718351</v>
      </c>
      <c r="AG2055" s="44">
        <f t="shared" si="874"/>
        <v>1.2826848131926338E-4</v>
      </c>
      <c r="AH2055" s="45">
        <f>AD2055+AB2055+SUM($AA$2031:AA2055)</f>
        <v>13.288173483263751</v>
      </c>
      <c r="AI2055" s="45">
        <f>AD2055+AB2055+SUM($AA$2031:AA2055)</f>
        <v>13.288173483263751</v>
      </c>
    </row>
    <row r="2056" spans="4:35" ht="14.4" x14ac:dyDescent="0.3">
      <c r="D2056" s="83"/>
      <c r="E2056" s="89">
        <v>40535.451388888891</v>
      </c>
      <c r="F2056" s="86">
        <f t="shared" si="867"/>
        <v>637</v>
      </c>
      <c r="G2056" s="86">
        <v>19491</v>
      </c>
      <c r="H2056" s="86">
        <v>156.19</v>
      </c>
      <c r="I2056" s="86"/>
      <c r="J2056" s="86">
        <v>24</v>
      </c>
      <c r="K2056" s="86"/>
      <c r="L2056" s="79">
        <v>1037</v>
      </c>
      <c r="M2056" s="86"/>
      <c r="N2056" s="114">
        <v>6.57</v>
      </c>
      <c r="O2056" s="83"/>
      <c r="P2056" s="83"/>
      <c r="Q2056" s="83"/>
      <c r="R2056" s="83"/>
      <c r="S2056" s="83"/>
      <c r="V2056" s="43">
        <f t="shared" si="864"/>
        <v>5.6995563353650096E-4</v>
      </c>
      <c r="W2056" s="43">
        <f t="shared" si="865"/>
        <v>7.9470817635810348E-2</v>
      </c>
      <c r="X2056" s="43">
        <f t="shared" si="866"/>
        <v>3.283597567690976E-4</v>
      </c>
      <c r="Y2056" s="22">
        <f>X2056+W2056+SUM($V$2031:V2056)</f>
        <v>8.3805543293467621E-2</v>
      </c>
      <c r="Z2056" s="1">
        <f t="shared" si="875"/>
        <v>3.4077688124644582E-4</v>
      </c>
      <c r="AA2056" s="22">
        <f t="shared" si="868"/>
        <v>7.112494559997401E-2</v>
      </c>
      <c r="AB2056" s="44">
        <f t="shared" si="869"/>
        <v>9.9171887223226811</v>
      </c>
      <c r="AC2056" s="44">
        <f t="shared" si="870"/>
        <v>1.2153461421361271</v>
      </c>
      <c r="AD2056" s="44">
        <f t="shared" si="871"/>
        <v>2.5676397275903593</v>
      </c>
      <c r="AE2056" s="44">
        <f t="shared" si="872"/>
        <v>1.2153461421361265</v>
      </c>
      <c r="AF2056" s="44">
        <f t="shared" si="873"/>
        <v>1.3521581237632165</v>
      </c>
      <c r="AG2056" s="44">
        <f t="shared" si="874"/>
        <v>1.3546169101613355E-4</v>
      </c>
      <c r="AH2056" s="45">
        <f>AD2056+AB2056+SUM($AA$2031:AA2056)</f>
        <v>14.022260690710731</v>
      </c>
      <c r="AI2056" s="45">
        <f>AD2056+AB2056+SUM($AA$2031:AA2056)</f>
        <v>14.022260690710731</v>
      </c>
    </row>
    <row r="2057" spans="4:35" ht="14.4" x14ac:dyDescent="0.3">
      <c r="D2057" s="121">
        <f>(F2058-F2057)/Y2058*0.2+F2057</f>
        <v>777.81791971430732</v>
      </c>
      <c r="E2057" s="89">
        <v>40610.607638888891</v>
      </c>
      <c r="F2057" s="86">
        <f t="shared" si="867"/>
        <v>712.15625</v>
      </c>
      <c r="G2057" s="86">
        <v>19353</v>
      </c>
      <c r="H2057" s="86">
        <v>221.03</v>
      </c>
      <c r="I2057" s="86"/>
      <c r="J2057" s="86">
        <v>64</v>
      </c>
      <c r="K2057" s="86"/>
      <c r="L2057" s="79">
        <v>1037</v>
      </c>
      <c r="M2057" s="86"/>
      <c r="N2057" s="114">
        <v>6.57</v>
      </c>
      <c r="O2057" s="83"/>
      <c r="P2057" s="83"/>
      <c r="Q2057" s="83"/>
      <c r="R2057" s="83"/>
      <c r="S2057" s="83"/>
      <c r="V2057" s="43">
        <f t="shared" si="864"/>
        <v>8.0656440028537566E-4</v>
      </c>
      <c r="W2057" s="43">
        <f t="shared" si="865"/>
        <v>0.11246196825688687</v>
      </c>
      <c r="X2057" s="43">
        <f t="shared" si="866"/>
        <v>4.646735196790682E-4</v>
      </c>
      <c r="Y2057" s="22">
        <f>X2057+W2057+SUM($V$2031:V2057)</f>
        <v>0.11773957207773948</v>
      </c>
      <c r="Z2057" s="1">
        <f t="shared" si="875"/>
        <v>4.2438817091730612E-4</v>
      </c>
      <c r="AA2057" s="22">
        <f t="shared" si="868"/>
        <v>7.0621367410409794E-2</v>
      </c>
      <c r="AB2057" s="44">
        <f t="shared" si="869"/>
        <v>9.8469731334005868</v>
      </c>
      <c r="AC2057" s="44">
        <f t="shared" si="870"/>
        <v>1.2067412594920972</v>
      </c>
      <c r="AD2057" s="44">
        <f t="shared" si="871"/>
        <v>2.5494603482661864</v>
      </c>
      <c r="AE2057" s="44">
        <f t="shared" si="872"/>
        <v>1.206741259492097</v>
      </c>
      <c r="AF2057" s="44">
        <f t="shared" si="873"/>
        <v>1.3425845861776993</v>
      </c>
      <c r="AG2057" s="44">
        <f t="shared" si="874"/>
        <v>1.3450259638988422E-4</v>
      </c>
      <c r="AH2057" s="45">
        <f>AD2057+AB2057+SUM($AA$2031:AA2057)</f>
        <v>14.004487089874871</v>
      </c>
      <c r="AI2057" s="45">
        <f>AD2057+AB2057+SUM($AA$2031:AA2057)</f>
        <v>14.004487089874871</v>
      </c>
    </row>
    <row r="2058" spans="4:35" ht="14.4" x14ac:dyDescent="0.3">
      <c r="D2058" s="83"/>
      <c r="E2058" s="89">
        <v>40660.435416666667</v>
      </c>
      <c r="F2058" s="86">
        <f t="shared" si="867"/>
        <v>761.98402777777665</v>
      </c>
      <c r="G2058" s="86">
        <v>18427</v>
      </c>
      <c r="H2058" s="88">
        <v>285.60000000000002</v>
      </c>
      <c r="I2058" s="88"/>
      <c r="J2058" s="86">
        <v>20</v>
      </c>
      <c r="K2058" s="86"/>
      <c r="L2058" s="79">
        <v>1037</v>
      </c>
      <c r="M2058" s="86"/>
      <c r="N2058" s="114">
        <v>6.57</v>
      </c>
      <c r="O2058" s="83"/>
      <c r="P2058" s="83"/>
      <c r="Q2058" s="83"/>
      <c r="R2058" s="83"/>
      <c r="S2058" s="83"/>
      <c r="V2058" s="43">
        <f t="shared" si="864"/>
        <v>1.042187905359016E-3</v>
      </c>
      <c r="W2058" s="43">
        <f t="shared" si="865"/>
        <v>0.14531574055181151</v>
      </c>
      <c r="X2058" s="43">
        <f t="shared" si="866"/>
        <v>6.0041965896186883E-4</v>
      </c>
      <c r="Y2058" s="22">
        <f>X2058+W2058+SUM($V$2031:V2058)</f>
        <v>0.15177127841730595</v>
      </c>
      <c r="Z2058" s="1">
        <f t="shared" si="875"/>
        <v>5.3296409968031828E-4</v>
      </c>
      <c r="AA2058" s="22">
        <f t="shared" si="868"/>
        <v>6.7242284776087485E-2</v>
      </c>
      <c r="AB2058" s="44">
        <f t="shared" si="869"/>
        <v>9.3758163555610299</v>
      </c>
      <c r="AC2058" s="44">
        <f t="shared" si="870"/>
        <v>1.1490012498662161</v>
      </c>
      <c r="AD2058" s="44">
        <f t="shared" si="871"/>
        <v>2.4274740783083253</v>
      </c>
      <c r="AE2058" s="44">
        <f t="shared" si="872"/>
        <v>1.1490012498662159</v>
      </c>
      <c r="AF2058" s="44">
        <f t="shared" si="873"/>
        <v>1.278344761509661</v>
      </c>
      <c r="AG2058" s="44">
        <f t="shared" si="874"/>
        <v>1.280669324485298E-4</v>
      </c>
      <c r="AH2058" s="45">
        <f>AD2058+AB2058+SUM($AA$2031:AA2058)</f>
        <v>13.478586326853542</v>
      </c>
      <c r="AI2058" s="45">
        <f>AD2058+AB2058+SUM($AA$2031:AA2058)</f>
        <v>13.478586326853542</v>
      </c>
    </row>
    <row r="2059" spans="4:35" ht="14.4" x14ac:dyDescent="0.3">
      <c r="D2059" s="83"/>
      <c r="E2059" s="89">
        <v>40700.620138888888</v>
      </c>
      <c r="F2059" s="86">
        <f t="shared" si="867"/>
        <v>802.16874999999709</v>
      </c>
      <c r="G2059" s="86">
        <v>17472</v>
      </c>
      <c r="H2059" s="88">
        <v>341.9</v>
      </c>
      <c r="I2059" s="88"/>
      <c r="J2059" s="86">
        <v>38</v>
      </c>
      <c r="K2059" s="86"/>
      <c r="L2059" s="79">
        <v>1037</v>
      </c>
      <c r="M2059" s="86"/>
      <c r="N2059" s="114">
        <v>6.57</v>
      </c>
      <c r="O2059" s="83"/>
      <c r="P2059" s="83"/>
      <c r="Q2059" s="83"/>
      <c r="R2059" s="83"/>
      <c r="S2059" s="83"/>
      <c r="V2059" s="43">
        <f t="shared" si="864"/>
        <v>1.2476332102319592E-3</v>
      </c>
      <c r="W2059" s="43">
        <f t="shared" si="865"/>
        <v>0.17396166559756424</v>
      </c>
      <c r="X2059" s="43">
        <f t="shared" si="866"/>
        <v>7.1877969677543033E-4</v>
      </c>
      <c r="Y2059" s="22">
        <f>X2059+W2059+SUM($V$2031:V2059)</f>
        <v>0.18178319671110418</v>
      </c>
      <c r="Z2059" s="1">
        <f t="shared" si="875"/>
        <v>5.9085220793496894E-4</v>
      </c>
      <c r="AA2059" s="22">
        <f t="shared" si="868"/>
        <v>6.3757377739610377E-2</v>
      </c>
      <c r="AB2059" s="44">
        <f t="shared" si="869"/>
        <v>8.8899041278755266</v>
      </c>
      <c r="AC2059" s="44">
        <f t="shared" si="870"/>
        <v>1.0894529678006473</v>
      </c>
      <c r="AD2059" s="44">
        <f t="shared" si="871"/>
        <v>2.3016675039997319</v>
      </c>
      <c r="AE2059" s="44">
        <f t="shared" si="872"/>
        <v>1.089452967800647</v>
      </c>
      <c r="AF2059" s="44">
        <f t="shared" si="873"/>
        <v>1.2120931064794485</v>
      </c>
      <c r="AG2059" s="44">
        <f t="shared" si="874"/>
        <v>1.2142971963644178E-4</v>
      </c>
      <c r="AH2059" s="45">
        <f>AD2059+AB2059+SUM($AA$2031:AA2059)</f>
        <v>12.930624902599057</v>
      </c>
      <c r="AI2059" s="45">
        <f>AD2059+AB2059+SUM($AA$2031:AA2059)</f>
        <v>12.930624902599057</v>
      </c>
    </row>
    <row r="2060" spans="4:35" ht="14.4" x14ac:dyDescent="0.3">
      <c r="D2060" s="83"/>
      <c r="E2060" s="89">
        <v>40749.67083333333</v>
      </c>
      <c r="F2060" s="86">
        <f t="shared" si="867"/>
        <v>851.21944444443943</v>
      </c>
      <c r="G2060" s="97">
        <v>17273</v>
      </c>
      <c r="H2060" s="86">
        <v>464.3</v>
      </c>
      <c r="I2060" s="86"/>
      <c r="J2060" s="86">
        <v>76</v>
      </c>
      <c r="K2060" s="86"/>
      <c r="L2060" s="79">
        <v>1037</v>
      </c>
      <c r="M2060" s="86"/>
      <c r="N2060" s="114">
        <v>6.57</v>
      </c>
      <c r="O2060" s="83"/>
      <c r="P2060" s="90"/>
      <c r="Q2060" s="83"/>
      <c r="R2060" s="83"/>
      <c r="S2060" s="83"/>
      <c r="V2060" s="43">
        <f t="shared" si="864"/>
        <v>1.6942851696715377E-3</v>
      </c>
      <c r="W2060" s="43">
        <f t="shared" si="865"/>
        <v>0.23623984011976917</v>
      </c>
      <c r="X2060" s="43">
        <f t="shared" si="866"/>
        <v>9.761024077590885E-4</v>
      </c>
      <c r="Y2060" s="22">
        <f>X2060+W2060+SUM($V$2031:V2060)</f>
        <v>0.24601297911396433</v>
      </c>
      <c r="Z2060" s="1">
        <f t="shared" si="875"/>
        <v>9.0830783874243295E-4</v>
      </c>
      <c r="AA2060" s="22">
        <f t="shared" si="868"/>
        <v>6.3031203393789509E-2</v>
      </c>
      <c r="AB2060" s="44">
        <f t="shared" si="869"/>
        <v>8.788651213415406</v>
      </c>
      <c r="AC2060" s="44">
        <f t="shared" si="870"/>
        <v>1.0770444776110677</v>
      </c>
      <c r="AD2060" s="44">
        <f t="shared" si="871"/>
        <v>2.2754523120757426</v>
      </c>
      <c r="AE2060" s="44">
        <f t="shared" si="872"/>
        <v>1.0770444776110679</v>
      </c>
      <c r="AF2060" s="44">
        <f t="shared" si="873"/>
        <v>1.1982877877872891</v>
      </c>
      <c r="AG2060" s="44">
        <f t="shared" si="874"/>
        <v>1.2004667738554597E-4</v>
      </c>
      <c r="AH2060" s="45">
        <f>AD2060+AB2060+SUM($AA$2031:AA2060)</f>
        <v>12.866187999608735</v>
      </c>
      <c r="AI2060" s="45">
        <f>AD2060+AB2060+SUM($AA$2031:AA2060)</f>
        <v>12.866187999608735</v>
      </c>
    </row>
    <row r="2061" spans="4:35" ht="14.4" x14ac:dyDescent="0.3">
      <c r="D2061" s="83"/>
      <c r="E2061" s="89">
        <v>40800.614583333336</v>
      </c>
      <c r="F2061" s="86">
        <f t="shared" si="867"/>
        <v>902.16319444444525</v>
      </c>
      <c r="G2061" s="86">
        <v>17478</v>
      </c>
      <c r="H2061" s="86">
        <v>694</v>
      </c>
      <c r="I2061" s="86"/>
      <c r="J2061" s="86">
        <v>68</v>
      </c>
      <c r="K2061" s="86"/>
      <c r="L2061" s="79">
        <v>1037</v>
      </c>
      <c r="M2061" s="86"/>
      <c r="N2061" s="114">
        <v>6.57</v>
      </c>
      <c r="O2061" s="83"/>
      <c r="P2061" s="90"/>
      <c r="Q2061" s="83"/>
      <c r="R2061" s="83"/>
      <c r="S2061" s="83"/>
      <c r="V2061" s="43">
        <f t="shared" si="864"/>
        <v>2.532487417083883E-3</v>
      </c>
      <c r="W2061" s="43">
        <f t="shared" si="865"/>
        <v>0.35311317907197892</v>
      </c>
      <c r="X2061" s="43">
        <f t="shared" si="866"/>
        <v>1.4590029527994988E-3</v>
      </c>
      <c r="Y2061" s="22">
        <f>X2061+W2061+SUM($V$2031:V2061)</f>
        <v>0.36590170602829836</v>
      </c>
      <c r="Z2061" s="1">
        <f t="shared" si="875"/>
        <v>1.5216858658860196E-3</v>
      </c>
      <c r="AA2061" s="22">
        <f t="shared" si="868"/>
        <v>6.3779272443504481E-2</v>
      </c>
      <c r="AB2061" s="44">
        <f t="shared" si="869"/>
        <v>8.8929569795677921</v>
      </c>
      <c r="AC2061" s="44">
        <f t="shared" si="870"/>
        <v>1.0898270931329963</v>
      </c>
      <c r="AD2061" s="44">
        <f t="shared" si="871"/>
        <v>2.3024579117964348</v>
      </c>
      <c r="AE2061" s="44">
        <f t="shared" si="872"/>
        <v>1.0898270931329959</v>
      </c>
      <c r="AF2061" s="44">
        <f t="shared" si="873"/>
        <v>1.2125093472440358</v>
      </c>
      <c r="AG2061" s="44">
        <f t="shared" si="874"/>
        <v>1.2147141940280042E-4</v>
      </c>
      <c r="AH2061" s="45">
        <f>AD2061+AB2061+SUM($AA$2031:AA2061)</f>
        <v>13.061278637925318</v>
      </c>
      <c r="AI2061" s="45">
        <f>AD2061+AB2061+SUM($AA$2031:AA2061)</f>
        <v>13.061278637925318</v>
      </c>
    </row>
    <row r="2062" spans="4:35" ht="14.4" x14ac:dyDescent="0.3">
      <c r="D2062" s="83"/>
      <c r="E2062" s="89">
        <v>40855.529166666667</v>
      </c>
      <c r="F2062" s="86">
        <f t="shared" si="867"/>
        <v>957.07777777777665</v>
      </c>
      <c r="G2062" s="86">
        <v>21408</v>
      </c>
      <c r="H2062" s="86">
        <v>1189</v>
      </c>
      <c r="I2062" s="86"/>
      <c r="J2062" s="86">
        <v>35</v>
      </c>
      <c r="K2062" s="86"/>
      <c r="L2062" s="79">
        <v>1037</v>
      </c>
      <c r="M2062" s="86"/>
      <c r="N2062" s="114">
        <v>6.57</v>
      </c>
      <c r="O2062" s="83"/>
      <c r="P2062" s="90"/>
      <c r="Q2062" s="83"/>
      <c r="R2062" s="83"/>
      <c r="S2062" s="83"/>
      <c r="V2062" s="43">
        <f t="shared" si="864"/>
        <v>4.3388004883468832E-3</v>
      </c>
      <c r="W2062" s="43">
        <f t="shared" si="865"/>
        <v>0.6049734436838371</v>
      </c>
      <c r="X2062" s="43">
        <f t="shared" si="866"/>
        <v>2.4996462692775281E-3</v>
      </c>
      <c r="Y2062" s="22">
        <f>X2062+W2062+SUM($V$2031:V2062)</f>
        <v>0.6231414144449815</v>
      </c>
      <c r="Z2062" s="1">
        <f t="shared" si="875"/>
        <v>2.8202149780066975E-3</v>
      </c>
      <c r="AA2062" s="22">
        <f t="shared" si="868"/>
        <v>7.812030349413801E-2</v>
      </c>
      <c r="AB2062" s="44">
        <f t="shared" si="869"/>
        <v>10.89257483800133</v>
      </c>
      <c r="AC2062" s="44">
        <f t="shared" si="870"/>
        <v>1.334879185821672</v>
      </c>
      <c r="AD2062" s="44">
        <f t="shared" si="871"/>
        <v>2.8201750186370336</v>
      </c>
      <c r="AE2062" s="44">
        <f t="shared" si="872"/>
        <v>1.3348791858216715</v>
      </c>
      <c r="AF2062" s="44">
        <f t="shared" si="873"/>
        <v>1.4851470480489941</v>
      </c>
      <c r="AG2062" s="44">
        <f t="shared" si="874"/>
        <v>1.4878476636772807E-4</v>
      </c>
      <c r="AH2062" s="45">
        <f>AD2062+AB2062+SUM($AA$2031:AA2062)</f>
        <v>15.656733906693594</v>
      </c>
      <c r="AI2062" s="45">
        <f>AD2062+AB2062+SUM($AA$2031:AA2062)</f>
        <v>15.656733906693594</v>
      </c>
    </row>
    <row r="2063" spans="4:35" ht="14.4" x14ac:dyDescent="0.3">
      <c r="D2063" s="83"/>
      <c r="E2063" s="89">
        <v>40945.619444444441</v>
      </c>
      <c r="F2063" s="86">
        <f t="shared" si="867"/>
        <v>1047.1680555555504</v>
      </c>
      <c r="G2063" s="86">
        <v>22907</v>
      </c>
      <c r="H2063" s="86">
        <v>2656</v>
      </c>
      <c r="I2063" s="86"/>
      <c r="J2063" s="86">
        <v>41</v>
      </c>
      <c r="K2063" s="86"/>
      <c r="L2063" s="79">
        <v>1037</v>
      </c>
      <c r="M2063" s="86"/>
      <c r="N2063" s="114">
        <v>6.57</v>
      </c>
      <c r="O2063" s="83"/>
      <c r="P2063" s="90"/>
      <c r="Q2063" s="83"/>
      <c r="R2063" s="83"/>
      <c r="S2063" s="83"/>
      <c r="V2063" s="43">
        <f t="shared" si="864"/>
        <v>9.6920555904535938E-3</v>
      </c>
      <c r="W2063" s="43">
        <f t="shared" si="865"/>
        <v>1.3513956824426168</v>
      </c>
      <c r="X2063" s="43">
        <f t="shared" si="866"/>
        <v>5.5837346435669583E-3</v>
      </c>
      <c r="Y2063" s="22">
        <f>X2063+W2063+SUM($V$2031:V2063)</f>
        <v>1.3823397971685041</v>
      </c>
      <c r="Z2063" s="1">
        <f t="shared" si="875"/>
        <v>5.9107367034400655E-3</v>
      </c>
      <c r="AA2063" s="22">
        <f t="shared" si="868"/>
        <v>8.3590330350346562E-2</v>
      </c>
      <c r="AB2063" s="44">
        <f t="shared" si="869"/>
        <v>11.655278952452191</v>
      </c>
      <c r="AC2063" s="44">
        <f t="shared" si="870"/>
        <v>1.4283481646868945</v>
      </c>
      <c r="AD2063" s="44">
        <f t="shared" si="871"/>
        <v>3.0176452331800512</v>
      </c>
      <c r="AE2063" s="44">
        <f t="shared" si="872"/>
        <v>1.4283481646868943</v>
      </c>
      <c r="AF2063" s="44">
        <f t="shared" si="873"/>
        <v>1.5891378657351602</v>
      </c>
      <c r="AG2063" s="44">
        <f t="shared" si="874"/>
        <v>1.5920275799633535E-4</v>
      </c>
      <c r="AH2063" s="45">
        <f>AD2063+AB2063+SUM($AA$2031:AA2063)</f>
        <v>16.700498566037819</v>
      </c>
      <c r="AI2063" s="45">
        <f>AD2063+AB2063+SUM($AA$2031:AA2063)</f>
        <v>16.700498566037819</v>
      </c>
    </row>
    <row r="2064" spans="4:35" ht="14.4" x14ac:dyDescent="0.3">
      <c r="D2064" s="83"/>
      <c r="E2064" s="89">
        <v>41017.59375</v>
      </c>
      <c r="F2064" s="86">
        <f t="shared" si="867"/>
        <v>1119.1423611111095</v>
      </c>
      <c r="G2064" s="86">
        <v>23467</v>
      </c>
      <c r="H2064" s="86">
        <v>5144</v>
      </c>
      <c r="I2064" s="86"/>
      <c r="J2064" s="86">
        <v>27</v>
      </c>
      <c r="K2064" s="86"/>
      <c r="L2064" s="79">
        <v>1037</v>
      </c>
      <c r="M2064" s="86"/>
      <c r="N2064" s="114">
        <v>6.57</v>
      </c>
      <c r="O2064" s="83"/>
      <c r="P2064" s="90"/>
      <c r="Q2064" s="83"/>
      <c r="R2064" s="83"/>
      <c r="S2064" s="83"/>
      <c r="V2064" s="43">
        <f t="shared" si="864"/>
        <v>1.8771059471872471E-2</v>
      </c>
      <c r="W2064" s="43">
        <f t="shared" si="865"/>
        <v>2.6173115175018147</v>
      </c>
      <c r="X2064" s="43">
        <f t="shared" si="866"/>
        <v>1.0814281252450467E-2</v>
      </c>
      <c r="Y2064" s="22">
        <f>X2064+W2064+SUM($V$2031:V2064)</f>
        <v>2.672257238308458</v>
      </c>
      <c r="Z2064" s="1">
        <f t="shared" si="875"/>
        <v>1.043762185831359E-2</v>
      </c>
      <c r="AA2064" s="22">
        <f t="shared" si="868"/>
        <v>8.5633836047128944E-2</v>
      </c>
      <c r="AB2064" s="44">
        <f t="shared" si="869"/>
        <v>11.940211777063585</v>
      </c>
      <c r="AC2064" s="44">
        <f t="shared" si="870"/>
        <v>1.4632665290394793</v>
      </c>
      <c r="AD2064" s="44">
        <f t="shared" si="871"/>
        <v>3.0914166275390174</v>
      </c>
      <c r="AE2064" s="44">
        <f t="shared" si="872"/>
        <v>1.4632665290394795</v>
      </c>
      <c r="AF2064" s="44">
        <f t="shared" si="873"/>
        <v>1.6279870037633482</v>
      </c>
      <c r="AG2064" s="44">
        <f t="shared" si="874"/>
        <v>1.6309473618981109E-4</v>
      </c>
      <c r="AH2064" s="45">
        <f>AD2064+AB2064+SUM($AA$2031:AA2064)</f>
        <v>17.144836621055305</v>
      </c>
      <c r="AI2064" s="45">
        <f>AD2064+AB2064+SUM($AA$2031:AA2064)</f>
        <v>17.144836621055305</v>
      </c>
    </row>
    <row r="2065" spans="4:38" ht="14.4" x14ac:dyDescent="0.3">
      <c r="D2065" s="83"/>
      <c r="E2065" s="89">
        <v>41085.662499999999</v>
      </c>
      <c r="F2065" s="86">
        <f t="shared" si="867"/>
        <v>1187.211111111108</v>
      </c>
      <c r="G2065" s="86">
        <v>24018</v>
      </c>
      <c r="H2065" s="86">
        <v>8137</v>
      </c>
      <c r="I2065" s="86"/>
      <c r="J2065" s="86">
        <v>76</v>
      </c>
      <c r="K2065" s="86"/>
      <c r="L2065" s="79">
        <v>1037</v>
      </c>
      <c r="M2065" s="86"/>
      <c r="N2065" s="114">
        <v>6.57</v>
      </c>
      <c r="O2065" s="83"/>
      <c r="P2065" s="90"/>
      <c r="Q2065" s="83"/>
      <c r="R2065" s="83"/>
      <c r="S2065" s="83"/>
      <c r="V2065" s="43">
        <f t="shared" si="864"/>
        <v>2.9692867597711177E-2</v>
      </c>
      <c r="W2065" s="43">
        <f t="shared" si="865"/>
        <v>4.140175703326646</v>
      </c>
      <c r="X2065" s="43">
        <f t="shared" si="866"/>
        <v>1.7106494275114587E-2</v>
      </c>
      <c r="Y2065" s="22">
        <f>X2065+W2065+SUM($V$2031:V2065)</f>
        <v>4.2311065047536642</v>
      </c>
      <c r="Z2065" s="1">
        <f t="shared" si="875"/>
        <v>1.5660920980501918E-2</v>
      </c>
      <c r="AA2065" s="22">
        <f t="shared" si="868"/>
        <v>8.7644499688070185E-2</v>
      </c>
      <c r="AB2065" s="44">
        <f t="shared" si="869"/>
        <v>12.220565324136583</v>
      </c>
      <c r="AC2065" s="44">
        <f t="shared" si="870"/>
        <v>1.4976237053935408</v>
      </c>
      <c r="AD2065" s="44">
        <f t="shared" si="871"/>
        <v>3.1640024102029281</v>
      </c>
      <c r="AE2065" s="44">
        <f t="shared" si="872"/>
        <v>1.4976237053935404</v>
      </c>
      <c r="AF2065" s="44">
        <f t="shared" si="873"/>
        <v>1.6662117806446537</v>
      </c>
      <c r="AG2065" s="44">
        <f t="shared" si="874"/>
        <v>1.6692416473374877E-4</v>
      </c>
      <c r="AH2065" s="45">
        <f>AD2065+AB2065+SUM($AA$2031:AA2065)</f>
        <v>17.585420450480285</v>
      </c>
      <c r="AI2065" s="45">
        <f>AD2065+AB2065+SUM($AA$2031:AA2065)</f>
        <v>17.585420450480285</v>
      </c>
      <c r="AJ2065" s="1">
        <f>LINEST(AI2065:AI2068,F2065:F2068,TRUE,TRUE)</f>
        <v>7.3776924356948386E-3</v>
      </c>
      <c r="AK2065" s="1">
        <f>LINEST(Y2065:Y2068,F2064:F2067,TRUE,TRUE)</f>
        <v>1.5333423956607254E-2</v>
      </c>
      <c r="AL2065" s="1">
        <f>AJ2065/AK2065</f>
        <v>0.48115101079662981</v>
      </c>
    </row>
    <row r="2066" spans="4:38" ht="14.4" x14ac:dyDescent="0.3">
      <c r="D2066" s="83"/>
      <c r="E2066" s="89">
        <v>41131.478472222225</v>
      </c>
      <c r="F2066" s="86">
        <f t="shared" si="867"/>
        <v>1233.0270833333343</v>
      </c>
      <c r="G2066" s="86">
        <v>25039</v>
      </c>
      <c r="H2066" s="86">
        <v>10494</v>
      </c>
      <c r="I2066" s="86"/>
      <c r="J2066" s="86">
        <v>44</v>
      </c>
      <c r="K2066" s="86"/>
      <c r="L2066" s="79">
        <v>1037</v>
      </c>
      <c r="M2066" s="86"/>
      <c r="N2066" s="114">
        <v>6.57</v>
      </c>
      <c r="O2066" s="83"/>
      <c r="P2066" s="90"/>
      <c r="Q2066" s="83"/>
      <c r="R2066" s="83"/>
      <c r="S2066" s="83"/>
      <c r="V2066" s="43">
        <f t="shared" si="864"/>
        <v>3.8293837110775608E-2</v>
      </c>
      <c r="W2066" s="43">
        <f t="shared" si="865"/>
        <v>5.3394376097713927</v>
      </c>
      <c r="X2066" s="43">
        <f t="shared" si="866"/>
        <v>2.2061638309334209E-2</v>
      </c>
      <c r="Y2066" s="22">
        <f>X2066+W2066+SUM($V$2031:V2066)</f>
        <v>5.4736173923434066</v>
      </c>
      <c r="Z2066" s="1">
        <f t="shared" si="875"/>
        <v>2.1942065135006215E-2</v>
      </c>
      <c r="AA2066" s="22">
        <f t="shared" si="868"/>
        <v>9.1370248467382356E-2</v>
      </c>
      <c r="AB2066" s="44">
        <f t="shared" si="869"/>
        <v>12.740058920437002</v>
      </c>
      <c r="AC2066" s="44">
        <f t="shared" si="870"/>
        <v>1.5612873661149498</v>
      </c>
      <c r="AD2066" s="44">
        <f t="shared" si="871"/>
        <v>3.2985034702752563</v>
      </c>
      <c r="AE2066" s="44">
        <f t="shared" si="872"/>
        <v>1.5612873661149493</v>
      </c>
      <c r="AF2066" s="44">
        <f t="shared" si="873"/>
        <v>1.7370420840853309</v>
      </c>
      <c r="AG2066" s="44">
        <f t="shared" si="874"/>
        <v>1.7402007497578211E-4</v>
      </c>
      <c r="AH2066" s="45">
        <f>AD2066+AB2066+SUM($AA$2031:AA2066)</f>
        <v>18.330785355320415</v>
      </c>
      <c r="AI2066" s="45">
        <f>AD2066+AB2066+SUM($AA$2031:AA2066)</f>
        <v>18.330785355320415</v>
      </c>
    </row>
    <row r="2067" spans="4:38" ht="14.4" x14ac:dyDescent="0.3">
      <c r="D2067" s="83"/>
      <c r="E2067" s="89">
        <v>41158.5</v>
      </c>
      <c r="F2067" s="86">
        <f t="shared" si="867"/>
        <v>1260.0486111111095</v>
      </c>
      <c r="G2067" s="86">
        <v>24969</v>
      </c>
      <c r="H2067" s="86">
        <v>11970</v>
      </c>
      <c r="I2067" s="86"/>
      <c r="J2067" s="86"/>
      <c r="K2067" s="86"/>
      <c r="L2067" s="79">
        <v>1037</v>
      </c>
      <c r="M2067" s="86"/>
      <c r="N2067" s="114">
        <v>6.57</v>
      </c>
      <c r="O2067" s="83"/>
      <c r="P2067" s="90"/>
      <c r="Q2067" s="83"/>
      <c r="R2067" s="83"/>
      <c r="S2067" s="83"/>
      <c r="V2067" s="43">
        <f t="shared" si="864"/>
        <v>4.3679934268723464E-2</v>
      </c>
      <c r="W2067" s="43">
        <f t="shared" si="865"/>
        <v>6.0904391260685697</v>
      </c>
      <c r="X2067" s="43">
        <f t="shared" si="866"/>
        <v>2.5164647471195973E-2</v>
      </c>
      <c r="Y2067" s="22">
        <f>X2067+W2067+SUM($V$2031:V2067)</f>
        <v>6.2714018520711692</v>
      </c>
      <c r="Z2067" s="1">
        <f t="shared" si="875"/>
        <v>2.5429275729017296E-2</v>
      </c>
      <c r="AA2067" s="22">
        <f t="shared" si="868"/>
        <v>9.1114810255284562E-2</v>
      </c>
      <c r="AB2067" s="44">
        <f t="shared" si="869"/>
        <v>12.704442317360579</v>
      </c>
      <c r="AC2067" s="44">
        <f t="shared" si="870"/>
        <v>1.5569225705708769</v>
      </c>
      <c r="AD2067" s="44">
        <f t="shared" si="871"/>
        <v>3.2892820459803866</v>
      </c>
      <c r="AE2067" s="44">
        <f t="shared" si="872"/>
        <v>1.5569225705708769</v>
      </c>
      <c r="AF2067" s="44">
        <f t="shared" si="873"/>
        <v>1.7321859418318082</v>
      </c>
      <c r="AG2067" s="44">
        <f t="shared" si="874"/>
        <v>1.7353357770159771E-4</v>
      </c>
      <c r="AH2067" s="45">
        <f>AD2067+AB2067+SUM($AA$2031:AA2067)</f>
        <v>18.377062138204408</v>
      </c>
      <c r="AI2067" s="45">
        <f>AD2067+AB2067+SUM($AA$2031:AA2067)</f>
        <v>18.377062138204408</v>
      </c>
    </row>
    <row r="2068" spans="4:38" ht="14.4" x14ac:dyDescent="0.3">
      <c r="D2068" s="83"/>
      <c r="E2068" s="89">
        <v>41192.61041666667</v>
      </c>
      <c r="F2068" s="86">
        <f t="shared" si="867"/>
        <v>1294.1590277777796</v>
      </c>
      <c r="G2068" s="86">
        <v>3254</v>
      </c>
      <c r="H2068" s="86">
        <v>63.4</v>
      </c>
      <c r="I2068" s="86"/>
      <c r="J2068" s="83"/>
      <c r="K2068" s="86"/>
      <c r="L2068" s="79">
        <v>1037</v>
      </c>
      <c r="M2068" s="86"/>
      <c r="N2068" s="114">
        <v>6.57</v>
      </c>
      <c r="O2068" s="83"/>
      <c r="P2068" s="90"/>
      <c r="Q2068" s="83"/>
      <c r="R2068" s="83"/>
      <c r="S2068" s="83"/>
      <c r="V2068" s="43">
        <f t="shared" si="864"/>
        <v>2.3135403781429135E-4</v>
      </c>
      <c r="W2068" s="43">
        <f t="shared" si="865"/>
        <v>3.2258466214932946E-2</v>
      </c>
      <c r="X2068" s="43">
        <f t="shared" si="866"/>
        <v>1.3328643689839803E-4</v>
      </c>
      <c r="Y2068" s="111">
        <f>Y2067</f>
        <v>6.2714018520711692</v>
      </c>
      <c r="Z2068" s="1">
        <f t="shared" si="875"/>
        <v>2.0188307853074565E-2</v>
      </c>
      <c r="AA2068" s="22">
        <f t="shared" si="868"/>
        <v>1.1874227745231926E-2</v>
      </c>
      <c r="AB2068" s="44">
        <f t="shared" si="869"/>
        <v>1.6556632344383564</v>
      </c>
      <c r="AC2068" s="44">
        <f t="shared" si="870"/>
        <v>0.2029006385773412</v>
      </c>
      <c r="AD2068" s="44">
        <f t="shared" si="871"/>
        <v>0.42866449507870458</v>
      </c>
      <c r="AE2068" s="44">
        <f t="shared" si="872"/>
        <v>0.20290063857734117</v>
      </c>
      <c r="AF2068" s="44">
        <f t="shared" si="873"/>
        <v>0.22574124132807491</v>
      </c>
      <c r="AG2068" s="44">
        <f t="shared" si="874"/>
        <v>2.2615173288517714E-5</v>
      </c>
      <c r="AH2068" s="45">
        <f>AD2068+AB2068+SUM($AA$2031:AA2068)</f>
        <v>4.4795397321257333</v>
      </c>
      <c r="AI2068" s="77">
        <f>AI2067</f>
        <v>18.377062138204408</v>
      </c>
    </row>
    <row r="2069" spans="4:38" ht="14.4" x14ac:dyDescent="0.3">
      <c r="D2069" s="83"/>
      <c r="E2069" s="89">
        <v>42279.459722222222</v>
      </c>
      <c r="F2069" s="86">
        <f t="shared" si="867"/>
        <v>2381.0083333333314</v>
      </c>
      <c r="G2069" s="86">
        <v>22081</v>
      </c>
      <c r="H2069" s="86">
        <v>20078</v>
      </c>
      <c r="I2069" s="86"/>
      <c r="J2069" s="86">
        <v>20</v>
      </c>
      <c r="K2069" s="86"/>
      <c r="L2069" s="86">
        <v>1053</v>
      </c>
      <c r="M2069" s="86"/>
      <c r="N2069" s="114">
        <v>6.57</v>
      </c>
      <c r="O2069" s="83"/>
      <c r="P2069" s="90"/>
      <c r="Q2069" s="83"/>
      <c r="R2069" s="83"/>
      <c r="S2069" s="83"/>
      <c r="V2069" s="43">
        <f t="shared" si="864"/>
        <v>7.4397422632484736E-2</v>
      </c>
      <c r="W2069" s="43">
        <f t="shared" si="865"/>
        <v>10.373481125038939</v>
      </c>
      <c r="X2069" s="43">
        <f t="shared" si="866"/>
        <v>4.2861440719992393E-2</v>
      </c>
      <c r="Y2069" s="22">
        <f>X2069+W2069+SUM($V$2068:V2069)+$Y$2068</f>
        <v>16.762373194500398</v>
      </c>
      <c r="Z2069" s="1">
        <f t="shared" si="875"/>
        <v>9.6221582978249422E-3</v>
      </c>
      <c r="AA2069" s="22">
        <f t="shared" si="868"/>
        <v>8.1819378879763691E-2</v>
      </c>
      <c r="AB2069" s="44">
        <f t="shared" si="869"/>
        <v>11.408349273930909</v>
      </c>
      <c r="AC2069" s="44">
        <f t="shared" si="870"/>
        <v>1.3980870654406694</v>
      </c>
      <c r="AD2069" s="44">
        <f t="shared" si="871"/>
        <v>2.9537131582498621</v>
      </c>
      <c r="AE2069" s="44">
        <f t="shared" si="872"/>
        <v>1.398087065440669</v>
      </c>
      <c r="AF2069" s="44">
        <f t="shared" si="873"/>
        <v>1.5554702629336488</v>
      </c>
      <c r="AG2069" s="44">
        <f t="shared" si="874"/>
        <v>1.558298755443486E-4</v>
      </c>
      <c r="AH2069" s="45">
        <f>AD2069+AB2069+SUM($AA$2031:AA2069)</f>
        <v>16.839093813669209</v>
      </c>
      <c r="AI2069" s="45">
        <f>AD2069+AB2069+SUM($AA$2068:AA2069)+$AI$2068-$AH$2068</f>
        <v>28.353278444884442</v>
      </c>
    </row>
    <row r="2070" spans="4:38" ht="14.4" x14ac:dyDescent="0.3">
      <c r="E2070" s="28">
        <v>42377.63958333333</v>
      </c>
      <c r="F2070" s="86">
        <f t="shared" si="867"/>
        <v>2479.1881944444394</v>
      </c>
      <c r="G2070" s="10">
        <v>14987</v>
      </c>
      <c r="H2070" s="10">
        <v>15250</v>
      </c>
      <c r="J2070" s="10">
        <v>21</v>
      </c>
      <c r="L2070" s="17">
        <v>1038</v>
      </c>
      <c r="N2070" s="114">
        <v>6.57</v>
      </c>
      <c r="V2070" s="43">
        <f t="shared" si="864"/>
        <v>5.5702702554099648E-2</v>
      </c>
      <c r="W2070" s="43">
        <f t="shared" si="865"/>
        <v>7.7668138641446447</v>
      </c>
      <c r="X2070" s="43">
        <f t="shared" si="866"/>
        <v>3.2091139706006952E-2</v>
      </c>
      <c r="Y2070" s="22">
        <f>X2070+W2070+SUM($V$2068:V2070)+$Y$2068</f>
        <v>14.20063833514622</v>
      </c>
      <c r="Z2070" s="1">
        <f t="shared" si="875"/>
        <v>7.8614490486785225E-3</v>
      </c>
      <c r="AA2070" s="22">
        <f t="shared" si="868"/>
        <v>5.4742059224805989E-2</v>
      </c>
      <c r="AB2070" s="44">
        <f t="shared" si="869"/>
        <v>7.6328681561925107</v>
      </c>
      <c r="AC2070" s="44">
        <f t="shared" si="870"/>
        <v>0.93540388579896039</v>
      </c>
      <c r="AD2070" s="44">
        <f t="shared" si="871"/>
        <v>1.9762108055062979</v>
      </c>
      <c r="AE2070" s="44">
        <f t="shared" ref="AE2070" si="876">AD2070/(1+($A$28/(10^-N2070))+(($A$28*$A$29)/(10^-N2070)^2))*1</f>
        <v>0.93540388579896039</v>
      </c>
      <c r="AF2070" s="44">
        <f t="shared" ref="AF2070" si="877">AD2070/(1+($A$28/(10^-N2070))+(($A$28*$A$29)/(10^-N2070)^2))*($A$28/(10^-N2070))</f>
        <v>1.0407026601982476</v>
      </c>
      <c r="AG2070" s="44">
        <f t="shared" ref="AG2070" si="878">AD2070/(1+($A$28/(10^-N2070))+(($A$28*$A$29)/(10^-N2070)^2))*(($A$28*$A$29)/(10^-N2070)^2)</f>
        <v>1.0425950908987784E-4</v>
      </c>
      <c r="AH2070" s="45">
        <f>AD2070+AB2070+SUM($AA$2031:AA2070)</f>
        <v>12.140852402412051</v>
      </c>
      <c r="AI2070" s="45">
        <f>AD2070+AB2070+SUM($AA$2068:AA2070)+$AI$2068-$AH$2068</f>
        <v>23.655037033627284</v>
      </c>
    </row>
    <row r="2071" spans="4:38" ht="14.4" x14ac:dyDescent="0.3">
      <c r="E2071" s="28">
        <v>42480.587500000001</v>
      </c>
      <c r="F2071" s="86">
        <f t="shared" si="867"/>
        <v>2582.1361111111109</v>
      </c>
      <c r="G2071" s="10">
        <v>23323</v>
      </c>
      <c r="H2071" s="10">
        <v>22299</v>
      </c>
      <c r="J2071" s="10">
        <v>33</v>
      </c>
      <c r="L2071" s="17">
        <v>1052</v>
      </c>
      <c r="N2071" s="114">
        <v>6.57</v>
      </c>
      <c r="V2071" s="43">
        <f t="shared" si="864"/>
        <v>8.2548692099881193E-2</v>
      </c>
      <c r="W2071" s="43">
        <f t="shared" si="865"/>
        <v>11.510039852118046</v>
      </c>
      <c r="X2071" s="43">
        <f t="shared" si="866"/>
        <v>4.75575059962772E-2</v>
      </c>
      <c r="Y2071" s="22">
        <f>X2071+W2071+SUM($V$2068:V2071)+$Y$2068</f>
        <v>18.041879381509773</v>
      </c>
      <c r="Z2071" s="1">
        <f t="shared" si="875"/>
        <v>8.4457456796984756E-3</v>
      </c>
      <c r="AA2071" s="22">
        <f t="shared" si="868"/>
        <v>8.6339438801987939E-2</v>
      </c>
      <c r="AB2071" s="44">
        <f t="shared" si="869"/>
        <v>12.038596325886777</v>
      </c>
      <c r="AC2071" s="44">
        <f t="shared" si="870"/>
        <v>1.475323502563531</v>
      </c>
      <c r="AD2071" s="44">
        <f t="shared" si="871"/>
        <v>3.1168891765861946</v>
      </c>
      <c r="AE2071" s="44">
        <f t="shared" ref="AE2071:AE2072" si="879">AD2071/(1+($A$28/(10^-N2071))+(($A$28*$A$29)/(10^-N2071)^2))*1</f>
        <v>1.475323502563531</v>
      </c>
      <c r="AF2071" s="44">
        <f t="shared" ref="AF2071:AF2072" si="880">AD2071/(1+($A$28/(10^-N2071))+(($A$28*$A$29)/(10^-N2071)^2))*($A$28/(10^-N2071))</f>
        <v>1.6414012354240417</v>
      </c>
      <c r="AG2071" s="44">
        <f t="shared" ref="AG2071:AG2072" si="881">AD2071/(1+($A$28/(10^-N2071))+(($A$28*$A$29)/(10^-N2071)^2))*(($A$28*$A$29)/(10^-N2071)^2)</f>
        <v>1.644385986216563E-4</v>
      </c>
      <c r="AH2071" s="45">
        <f>AD2071+AB2071+SUM($AA$2031:AA2071)</f>
        <v>17.773598381988201</v>
      </c>
      <c r="AI2071" s="45">
        <f>AD2071+AB2071+SUM($AA$2068:AA2071)+$AI$2068-$AH$2068</f>
        <v>29.287783013203434</v>
      </c>
    </row>
    <row r="2072" spans="4:38" ht="14.4" x14ac:dyDescent="0.3">
      <c r="E2072" s="28">
        <v>42612.587500000001</v>
      </c>
      <c r="F2072" s="86">
        <f t="shared" si="867"/>
        <v>2714.1361111111109</v>
      </c>
      <c r="G2072" s="10">
        <v>24314</v>
      </c>
      <c r="H2072" s="10">
        <v>22680</v>
      </c>
      <c r="J2072" s="10">
        <v>30</v>
      </c>
      <c r="L2072" s="17">
        <v>1033</v>
      </c>
      <c r="N2072" s="114">
        <v>6.57</v>
      </c>
      <c r="V2072" s="43">
        <f t="shared" si="864"/>
        <v>8.2442744535618326E-2</v>
      </c>
      <c r="W2072" s="43">
        <f t="shared" si="865"/>
        <v>11.495267229368013</v>
      </c>
      <c r="X2072" s="43">
        <f t="shared" si="866"/>
        <v>4.7496468058612178E-2</v>
      </c>
      <c r="Y2072" s="22">
        <f>X2072+W2072+SUM($V$2068:V2072)+$Y$2068</f>
        <v>18.109488465357693</v>
      </c>
      <c r="Z2072" s="1">
        <f t="shared" si="875"/>
        <v>7.2755890823598159E-3</v>
      </c>
      <c r="AA2072" s="22">
        <f t="shared" si="868"/>
        <v>8.8382402585494887E-2</v>
      </c>
      <c r="AB2072" s="44">
        <f t="shared" si="869"/>
        <v>12.323453589720188</v>
      </c>
      <c r="AC2072" s="44">
        <f t="shared" si="870"/>
        <v>1.5102326069834284</v>
      </c>
      <c r="AD2072" s="44">
        <f t="shared" si="871"/>
        <v>3.1906410076535021</v>
      </c>
      <c r="AE2072" s="44">
        <f t="shared" si="879"/>
        <v>1.510232606983428</v>
      </c>
      <c r="AF2072" s="44">
        <f t="shared" si="880"/>
        <v>1.6802400711253651</v>
      </c>
      <c r="AG2072" s="44">
        <f t="shared" si="881"/>
        <v>1.6832954470905365E-4</v>
      </c>
      <c r="AH2072" s="45">
        <f>AD2072+AB2072+SUM($AA$2031:AA2072)</f>
        <v>18.220589879474417</v>
      </c>
      <c r="AI2072" s="45">
        <f>AD2072+AB2072+SUM($AA$2068:AA2072)+$AI$2068-$AH$2068</f>
        <v>29.73477451068965</v>
      </c>
    </row>
    <row r="2073" spans="4:38" x14ac:dyDescent="0.25">
      <c r="D2073" s="16" t="s">
        <v>410</v>
      </c>
      <c r="E2073" s="28">
        <v>42642.458333333336</v>
      </c>
      <c r="F2073" s="86">
        <f t="shared" si="867"/>
        <v>2744.0069444444453</v>
      </c>
      <c r="N2073" s="114">
        <v>6.57</v>
      </c>
      <c r="AJ2073" s="17"/>
    </row>
    <row r="2074" spans="4:38" x14ac:dyDescent="0.25">
      <c r="E2074" s="28">
        <v>42762.431250000001</v>
      </c>
      <c r="F2074" s="86">
        <f t="shared" si="867"/>
        <v>2863.9798611111109</v>
      </c>
      <c r="G2074" s="10">
        <v>11094</v>
      </c>
      <c r="H2074" s="10">
        <v>167.1</v>
      </c>
      <c r="J2074" s="10">
        <v>14</v>
      </c>
      <c r="K2074" s="17">
        <v>10</v>
      </c>
      <c r="L2074" s="17">
        <v>1100</v>
      </c>
      <c r="N2074" s="114">
        <v>6.57</v>
      </c>
      <c r="AJ2074" s="17"/>
    </row>
    <row r="2075" spans="4:38" x14ac:dyDescent="0.25">
      <c r="D2075" s="19" t="s">
        <v>164</v>
      </c>
      <c r="E2075" s="28">
        <v>42828.484722222223</v>
      </c>
      <c r="F2075" s="86">
        <f t="shared" si="867"/>
        <v>2930.0333333333328</v>
      </c>
      <c r="G2075" s="10">
        <v>10470</v>
      </c>
      <c r="H2075" s="10">
        <v>204.3</v>
      </c>
      <c r="J2075" s="10">
        <v>32</v>
      </c>
      <c r="L2075" s="17">
        <v>1076</v>
      </c>
      <c r="N2075" s="114">
        <v>6.57</v>
      </c>
      <c r="AJ2075" s="17"/>
    </row>
    <row r="2076" spans="4:38" x14ac:dyDescent="0.25">
      <c r="D2076" s="19"/>
      <c r="E2076" s="28">
        <v>42828.64166666667</v>
      </c>
      <c r="F2076" s="86">
        <f t="shared" si="867"/>
        <v>2930.1902777777796</v>
      </c>
      <c r="G2076" s="10">
        <v>2112</v>
      </c>
      <c r="H2076" s="10">
        <v>1.33</v>
      </c>
      <c r="J2076" s="10">
        <v>61</v>
      </c>
      <c r="L2076" s="17">
        <v>1043</v>
      </c>
      <c r="N2076" s="114">
        <v>6.57</v>
      </c>
      <c r="AJ2076" s="17"/>
    </row>
    <row r="2077" spans="4:38" x14ac:dyDescent="0.25">
      <c r="D2077" s="19"/>
      <c r="E2077" s="28">
        <v>42969.556944444441</v>
      </c>
      <c r="F2077" s="86">
        <f t="shared" si="867"/>
        <v>3071.1055555555504</v>
      </c>
      <c r="G2077" s="10">
        <v>6840</v>
      </c>
      <c r="H2077" s="10">
        <v>384.9</v>
      </c>
      <c r="J2077" s="10">
        <v>33</v>
      </c>
      <c r="L2077" s="17">
        <v>1036</v>
      </c>
      <c r="AJ2077" s="17"/>
    </row>
    <row r="2078" spans="4:38" x14ac:dyDescent="0.25">
      <c r="E2078" s="28">
        <v>43055.631944444445</v>
      </c>
      <c r="F2078" s="86">
        <f t="shared" si="867"/>
        <v>3157.1805555555547</v>
      </c>
      <c r="G2078" s="10">
        <v>6964</v>
      </c>
      <c r="H2078" s="10">
        <v>704.92</v>
      </c>
      <c r="J2078" s="10">
        <v>44</v>
      </c>
      <c r="K2078" s="17">
        <v>5</v>
      </c>
      <c r="L2078" s="17">
        <v>1077</v>
      </c>
      <c r="AJ2078" s="17"/>
    </row>
    <row r="2079" spans="4:38" x14ac:dyDescent="0.25">
      <c r="E2079" s="28">
        <v>43123.492361111108</v>
      </c>
      <c r="G2079" s="10">
        <v>7268.29</v>
      </c>
      <c r="H2079" s="10">
        <v>980.09</v>
      </c>
      <c r="J2079" s="10">
        <v>104</v>
      </c>
      <c r="L2079" s="17">
        <v>1067</v>
      </c>
      <c r="AJ2079" s="17"/>
    </row>
    <row r="2080" spans="4:38" x14ac:dyDescent="0.25">
      <c r="E2080" s="28"/>
      <c r="AJ2080" s="17"/>
    </row>
    <row r="2081" spans="4:36" x14ac:dyDescent="0.25">
      <c r="E2081" s="28"/>
      <c r="AJ2081" s="17"/>
    </row>
    <row r="2082" spans="4:36" ht="14.4" thickBot="1" x14ac:dyDescent="0.3">
      <c r="D2082" s="87"/>
      <c r="E2082" s="89">
        <f>E2083-1</f>
        <v>39898.453472222223</v>
      </c>
      <c r="F2082" s="86"/>
      <c r="G2082" s="86"/>
      <c r="H2082" s="86"/>
      <c r="I2082" s="86"/>
      <c r="J2082" s="86"/>
      <c r="K2082" s="86"/>
      <c r="L2082" s="86"/>
      <c r="M2082" s="86"/>
      <c r="N2082" s="86"/>
      <c r="O2082" s="90"/>
      <c r="P2082" s="90"/>
      <c r="Q2082" s="90"/>
      <c r="R2082" s="87"/>
      <c r="S2082" s="87"/>
      <c r="AJ2082" s="17"/>
    </row>
    <row r="2083" spans="4:36" ht="15" thickBot="1" x14ac:dyDescent="0.35">
      <c r="D2083" s="87" t="s">
        <v>94</v>
      </c>
      <c r="E2083" s="89">
        <v>39899.453472222223</v>
      </c>
      <c r="F2083" s="86">
        <f>E2083-E$2082</f>
        <v>1</v>
      </c>
      <c r="G2083" s="86">
        <v>5142</v>
      </c>
      <c r="H2083" s="86">
        <v>8.93</v>
      </c>
      <c r="I2083" s="86"/>
      <c r="J2083" s="86">
        <v>1376</v>
      </c>
      <c r="K2083" s="86"/>
      <c r="L2083" s="79">
        <v>1037</v>
      </c>
      <c r="M2083" s="86"/>
      <c r="N2083" s="114">
        <v>6.57</v>
      </c>
      <c r="O2083" s="95">
        <v>96.45</v>
      </c>
      <c r="P2083" s="94">
        <v>17.04</v>
      </c>
      <c r="Q2083" s="93">
        <f>P2083-(P2083/100*R2083)</f>
        <v>8.8437599999999996</v>
      </c>
      <c r="R2083" s="88">
        <v>48.1</v>
      </c>
      <c r="S2083" s="85">
        <f>R2083*P2083/100</f>
        <v>8.1962399999999995</v>
      </c>
      <c r="T2083" s="40">
        <f>Q2083/$A$18+S2083</f>
        <v>11.881139999999998</v>
      </c>
      <c r="U2083" s="40">
        <f>$A$16-T2083</f>
        <v>105.11886</v>
      </c>
      <c r="V2083" s="43">
        <f t="shared" ref="V2083:V2125" si="882">($A$15*L2083/1000/$A$13*H2083)/$Q$2083</f>
        <v>3.4078258576856183E-5</v>
      </c>
      <c r="W2083" s="43">
        <f t="shared" ref="W2083:W2125" si="883">($U$2083*L2083/1000/$A$13*H2083)/$Q$2083</f>
        <v>4.776356923179125E-3</v>
      </c>
      <c r="X2083" s="43">
        <f t="shared" ref="X2083:X2125" si="884">($A$46*$S$2083*H2083*L2083/1000000)/$Q$2083</f>
        <v>1.8773625891209694E-5</v>
      </c>
      <c r="Y2083" s="22">
        <f>X2083+W2083+SUM($V$2083:V2083)</f>
        <v>4.8292088076471911E-3</v>
      </c>
      <c r="Z2083" s="22"/>
      <c r="AA2083" s="22">
        <f t="shared" ref="AA2083:AA2125" si="885">($A$15*L2083/1000/$A$13*G2083)/$Q$2083</f>
        <v>1.9622665800917639E-2</v>
      </c>
      <c r="AB2083" s="44">
        <f t="shared" ref="AB2083:AB2125" si="886">($U$2083*L2083/1000/$A$13*G2083)/$Q$2083</f>
        <v>2.7502830122045983</v>
      </c>
      <c r="AC2083" s="44">
        <f t="shared" ref="AC2083:AC2125" si="887">($A$14*$S$2083/1000*G2083/1000000*L2083/1000*1000000)/$Q$2083</f>
        <v>0.3206254098231987</v>
      </c>
      <c r="AD2083" s="44">
        <f t="shared" ref="AD2083:AD2125" si="888">($A$14*((L2083/1000)*G2083/10^6)*(1+($A$28/(10^-N2083))+(($A$28*$A$29)/(10^-N2083)^2))*1000000)*$S$2083/1000/$Q$2083</f>
        <v>0.67737948177464635</v>
      </c>
      <c r="AE2083" s="44">
        <f t="shared" ref="AE2083:AE2122" si="889">AD2083/(1+($A$28/(10^-N2083))+(($A$28*$A$29)/(10^-N2083)^2))*1</f>
        <v>0.32062540982319865</v>
      </c>
      <c r="AF2083" s="44">
        <f t="shared" ref="AF2083:AF2122" si="890">AD2083/(1+($A$28/(10^-N2083))+(($A$28*$A$29)/(10^-N2083)^2))*($A$28/(10^-N2083))</f>
        <v>0.35671833525167834</v>
      </c>
      <c r="AG2083" s="44">
        <f t="shared" ref="AG2083:AG2122" si="891">AD2083/(1+($A$28/(10^-N2083))+(($A$28*$A$29)/(10^-N2083)^2))*(($A$28*$A$29)/(10^-N2083)^2)</f>
        <v>3.5736699769378637E-5</v>
      </c>
      <c r="AH2083" s="45">
        <f>AD2083+AB2083+SUM($AA$2083:AA2083)</f>
        <v>3.4472851597801624</v>
      </c>
      <c r="AI2083" s="45">
        <f>AD2083+AB2083+SUM($AA$2083:AA2083)</f>
        <v>3.4472851597801624</v>
      </c>
    </row>
    <row r="2084" spans="4:36" ht="14.4" x14ac:dyDescent="0.3">
      <c r="D2084" s="87"/>
      <c r="E2084" s="89">
        <v>39904.720138888886</v>
      </c>
      <c r="F2084" s="86">
        <f t="shared" ref="F2084:F2131" si="892">E2084-E$2082</f>
        <v>6.2666666666627862</v>
      </c>
      <c r="G2084" s="86">
        <v>6967</v>
      </c>
      <c r="H2084" s="86">
        <v>11.01</v>
      </c>
      <c r="I2084" s="86"/>
      <c r="J2084" s="86">
        <v>1444</v>
      </c>
      <c r="K2084" s="86"/>
      <c r="L2084" s="79">
        <v>1037</v>
      </c>
      <c r="M2084" s="86"/>
      <c r="N2084" s="114">
        <v>6.57</v>
      </c>
      <c r="O2084" s="90"/>
      <c r="P2084" s="90"/>
      <c r="Q2084" s="90"/>
      <c r="R2084" s="88"/>
      <c r="S2084" s="87"/>
      <c r="V2084" s="43">
        <f t="shared" si="882"/>
        <v>4.2015859678744306E-5</v>
      </c>
      <c r="W2084" s="43">
        <f t="shared" si="883"/>
        <v>5.8888790284660885E-3</v>
      </c>
      <c r="X2084" s="43">
        <f t="shared" si="884"/>
        <v>2.3146430130147674E-5</v>
      </c>
      <c r="Y2084" s="22">
        <f>X2084+W2084+SUM($V$2083:V2084)</f>
        <v>5.9881195768518363E-3</v>
      </c>
      <c r="Z2084" s="22"/>
      <c r="AA2084" s="22">
        <f t="shared" si="885"/>
        <v>2.6587147536949275E-2</v>
      </c>
      <c r="AB2084" s="44">
        <f t="shared" si="886"/>
        <v>3.7264141863145541</v>
      </c>
      <c r="AC2084" s="44">
        <f t="shared" si="887"/>
        <v>0.43442186507939035</v>
      </c>
      <c r="AD2084" s="44">
        <f t="shared" si="888"/>
        <v>0.91779518660520432</v>
      </c>
      <c r="AE2084" s="44">
        <f t="shared" si="889"/>
        <v>0.43442186507939023</v>
      </c>
      <c r="AF2084" s="44">
        <f t="shared" si="890"/>
        <v>0.48332490114711052</v>
      </c>
      <c r="AG2084" s="44">
        <f t="shared" si="891"/>
        <v>4.8420378703473536E-5</v>
      </c>
      <c r="AH2084" s="45">
        <f>AD2084+AB2084+SUM($AA$2083:AA2084)</f>
        <v>4.6904191862576248</v>
      </c>
      <c r="AI2084" s="45">
        <f>AD2084+AB2084+SUM($AA$2083:AA2084)</f>
        <v>4.6904191862576248</v>
      </c>
    </row>
    <row r="2085" spans="4:36" ht="14.4" x14ac:dyDescent="0.3">
      <c r="D2085" s="87"/>
      <c r="E2085" s="89">
        <v>39910.699999999997</v>
      </c>
      <c r="F2085" s="86">
        <f t="shared" si="892"/>
        <v>12.246527777773736</v>
      </c>
      <c r="G2085" s="86">
        <v>9813</v>
      </c>
      <c r="H2085" s="86">
        <v>13.17</v>
      </c>
      <c r="I2085" s="86"/>
      <c r="J2085" s="87">
        <v>1506</v>
      </c>
      <c r="K2085" s="87"/>
      <c r="L2085" s="79">
        <v>1037</v>
      </c>
      <c r="M2085" s="87"/>
      <c r="N2085" s="114">
        <v>6.57</v>
      </c>
      <c r="O2085" s="90"/>
      <c r="P2085" s="90"/>
      <c r="Q2085" s="90"/>
      <c r="R2085" s="87"/>
      <c r="S2085" s="87"/>
      <c r="V2085" s="43">
        <f t="shared" si="882"/>
        <v>5.0258753130705036E-5</v>
      </c>
      <c r="W2085" s="43">
        <f t="shared" si="883"/>
        <v>7.0441904454948577E-3</v>
      </c>
      <c r="X2085" s="43">
        <f t="shared" si="884"/>
        <v>2.768741914750635E-5</v>
      </c>
      <c r="Y2085" s="22">
        <f>X2085+W2085+SUM($V$2083:V2085)</f>
        <v>7.1982307360286693E-3</v>
      </c>
      <c r="Z2085" s="22"/>
      <c r="AA2085" s="22">
        <f t="shared" si="885"/>
        <v>3.7447922890782727E-2</v>
      </c>
      <c r="AB2085" s="44">
        <f t="shared" si="886"/>
        <v>5.2486439515293126</v>
      </c>
      <c r="AC2085" s="44">
        <f t="shared" si="887"/>
        <v>0.61188198105699132</v>
      </c>
      <c r="AD2085" s="44">
        <f t="shared" si="888"/>
        <v>1.2927119515080914</v>
      </c>
      <c r="AE2085" s="44">
        <f t="shared" si="889"/>
        <v>0.61188198105699121</v>
      </c>
      <c r="AF2085" s="44">
        <f t="shared" si="890"/>
        <v>0.68076177048322051</v>
      </c>
      <c r="AG2085" s="44">
        <f t="shared" si="891"/>
        <v>6.8199967879601839E-5</v>
      </c>
      <c r="AH2085" s="45">
        <f>AD2085+AB2085+SUM($AA$2083:AA2085)</f>
        <v>6.6250136392660535</v>
      </c>
      <c r="AI2085" s="45">
        <f>AD2085+AB2085+SUM($AA$2083:AA2085)</f>
        <v>6.6250136392660535</v>
      </c>
    </row>
    <row r="2086" spans="4:36" ht="14.4" x14ac:dyDescent="0.3">
      <c r="D2086" s="87"/>
      <c r="E2086" s="89">
        <v>39914.818055555559</v>
      </c>
      <c r="F2086" s="86">
        <f t="shared" si="892"/>
        <v>16.364583333335759</v>
      </c>
      <c r="G2086" s="86">
        <v>10821</v>
      </c>
      <c r="H2086" s="86">
        <v>15.24</v>
      </c>
      <c r="I2086" s="86"/>
      <c r="J2086" s="86">
        <v>1727</v>
      </c>
      <c r="K2086" s="86"/>
      <c r="L2086" s="79">
        <v>1037</v>
      </c>
      <c r="M2086" s="86"/>
      <c r="N2086" s="114">
        <v>6.57</v>
      </c>
      <c r="O2086" s="90"/>
      <c r="P2086" s="90"/>
      <c r="Q2086" s="90"/>
      <c r="R2086" s="87"/>
      <c r="S2086" s="87"/>
      <c r="V2086" s="43">
        <f t="shared" si="882"/>
        <v>5.8158192688834074E-5</v>
      </c>
      <c r="W2086" s="43">
        <f t="shared" si="883"/>
        <v>8.1513638868140961E-3</v>
      </c>
      <c r="X2086" s="43">
        <f t="shared" si="884"/>
        <v>3.203920028914174E-5</v>
      </c>
      <c r="Y2086" s="22">
        <f>X2086+W2086+SUM($V$2083:V2086)</f>
        <v>8.3679141511783777E-3</v>
      </c>
      <c r="Z2086" s="1">
        <f t="shared" ref="Z2086:Z2125" si="893">LINEST(Y2083:Y2086,E2083:E2086,TRUE,TRUE)</f>
        <v>2.2606741974630002E-4</v>
      </c>
      <c r="AA2086" s="22">
        <f t="shared" si="885"/>
        <v>4.1294606501697737E-2</v>
      </c>
      <c r="AB2086" s="44">
        <f t="shared" si="886"/>
        <v>5.7877892794760717</v>
      </c>
      <c r="AC2086" s="44">
        <f t="shared" si="887"/>
        <v>0.67473503689164394</v>
      </c>
      <c r="AD2086" s="44">
        <f t="shared" si="888"/>
        <v>1.4255004613542295</v>
      </c>
      <c r="AE2086" s="44">
        <f t="shared" si="889"/>
        <v>0.67473503689164382</v>
      </c>
      <c r="AF2086" s="44">
        <f t="shared" si="890"/>
        <v>0.75069021893395782</v>
      </c>
      <c r="AG2086" s="44">
        <f t="shared" si="891"/>
        <v>7.5205528627858077E-5</v>
      </c>
      <c r="AH2086" s="45">
        <f>AD2086+AB2086+SUM($AA$2083:AA2086)</f>
        <v>7.3382420835606492</v>
      </c>
      <c r="AI2086" s="45">
        <f>AD2086+AB2086+SUM($AA$2083:AA2086)</f>
        <v>7.3382420835606492</v>
      </c>
    </row>
    <row r="2087" spans="4:36" ht="14.4" x14ac:dyDescent="0.3">
      <c r="D2087" s="92"/>
      <c r="E2087" s="89">
        <v>39921.859722222223</v>
      </c>
      <c r="F2087" s="86">
        <f t="shared" si="892"/>
        <v>23.40625</v>
      </c>
      <c r="G2087" s="86">
        <v>12240</v>
      </c>
      <c r="H2087" s="86">
        <v>16.11</v>
      </c>
      <c r="I2087" s="86"/>
      <c r="J2087" s="86">
        <v>1926</v>
      </c>
      <c r="K2087" s="86"/>
      <c r="L2087" s="79">
        <v>1037</v>
      </c>
      <c r="M2087" s="86"/>
      <c r="N2087" s="114">
        <v>6.57</v>
      </c>
      <c r="O2087" s="90"/>
      <c r="P2087" s="90"/>
      <c r="Q2087" s="90"/>
      <c r="R2087" s="87"/>
      <c r="S2087" s="87"/>
      <c r="V2087" s="43">
        <f t="shared" si="882"/>
        <v>6.147824699587381E-5</v>
      </c>
      <c r="W2087" s="43">
        <f t="shared" si="883"/>
        <v>8.6166976520062385E-3</v>
      </c>
      <c r="X2087" s="43">
        <f t="shared" si="884"/>
        <v>3.3868209754466761E-5</v>
      </c>
      <c r="Y2087" s="22">
        <f>X2087+W2087+SUM($V$2083:V2087)</f>
        <v>8.8965551728317181E-3</v>
      </c>
      <c r="Z2087" s="1">
        <f t="shared" si="893"/>
        <v>1.7445100166583677E-4</v>
      </c>
      <c r="AA2087" s="22">
        <f t="shared" si="885"/>
        <v>4.670972956111083E-2</v>
      </c>
      <c r="AB2087" s="44">
        <f t="shared" si="886"/>
        <v>6.5467646964963597</v>
      </c>
      <c r="AC2087" s="44">
        <f t="shared" si="887"/>
        <v>0.76321567799221157</v>
      </c>
      <c r="AD2087" s="44">
        <f t="shared" si="888"/>
        <v>1.6124319052745375</v>
      </c>
      <c r="AE2087" s="44">
        <f t="shared" si="889"/>
        <v>0.76321567799221157</v>
      </c>
      <c r="AF2087" s="44">
        <f t="shared" si="890"/>
        <v>0.84913115975895437</v>
      </c>
      <c r="AG2087" s="44">
        <f t="shared" si="891"/>
        <v>8.5067523371683114E-5</v>
      </c>
      <c r="AH2087" s="45">
        <f>AD2087+AB2087+SUM($AA$2083:AA2087)</f>
        <v>8.3308586740623554</v>
      </c>
      <c r="AI2087" s="45">
        <f>AD2087+AB2087+SUM($AA$2083:AA2087)</f>
        <v>8.3308586740623554</v>
      </c>
    </row>
    <row r="2088" spans="4:36" ht="14.4" x14ac:dyDescent="0.3">
      <c r="D2088" s="83"/>
      <c r="E2088" s="89">
        <v>39945.454861111109</v>
      </c>
      <c r="F2088" s="86">
        <f t="shared" si="892"/>
        <v>47.00138888888614</v>
      </c>
      <c r="G2088" s="86">
        <v>16443</v>
      </c>
      <c r="H2088" s="86">
        <v>23.99</v>
      </c>
      <c r="I2088" s="86"/>
      <c r="J2088" s="86">
        <v>362</v>
      </c>
      <c r="K2088" s="86"/>
      <c r="L2088" s="79">
        <v>1037</v>
      </c>
      <c r="M2088" s="86"/>
      <c r="N2088" s="114">
        <v>6.57</v>
      </c>
      <c r="O2088" s="90"/>
      <c r="P2088" s="90"/>
      <c r="Q2088" s="90"/>
      <c r="R2088" s="87"/>
      <c r="S2088" s="87"/>
      <c r="V2088" s="43">
        <f t="shared" si="882"/>
        <v>9.1549543478026865E-5</v>
      </c>
      <c r="W2088" s="43">
        <f t="shared" si="883"/>
        <v>1.2831444858574155E-2</v>
      </c>
      <c r="X2088" s="43">
        <f t="shared" si="884"/>
        <v>5.0434410428904877E-5</v>
      </c>
      <c r="Y2088" s="22">
        <f>X2088+W2088+SUM($V$2083:V2088)</f>
        <v>1.3219418123552101E-2</v>
      </c>
      <c r="Z2088" s="1">
        <f t="shared" si="893"/>
        <v>1.6839518154910892E-4</v>
      </c>
      <c r="AA2088" s="22">
        <f t="shared" si="885"/>
        <v>6.2749026403051092E-2</v>
      </c>
      <c r="AB2088" s="44">
        <f t="shared" si="886"/>
        <v>8.7948081621315062</v>
      </c>
      <c r="AC2088" s="44">
        <f t="shared" si="887"/>
        <v>1.0252904733027726</v>
      </c>
      <c r="AD2088" s="44">
        <f t="shared" si="888"/>
        <v>2.1661125668651326</v>
      </c>
      <c r="AE2088" s="44">
        <f t="shared" si="889"/>
        <v>1.0252904733027726</v>
      </c>
      <c r="AF2088" s="44">
        <f t="shared" si="890"/>
        <v>1.1407078153526542</v>
      </c>
      <c r="AG2088" s="44">
        <f t="shared" si="891"/>
        <v>1.142782097059302E-4</v>
      </c>
      <c r="AH2088" s="45">
        <f>AD2088+AB2088+SUM($AA$2083:AA2088)</f>
        <v>11.195331827691149</v>
      </c>
      <c r="AI2088" s="45">
        <f>AD2088+AB2088+SUM($AA$2083:AA2088)</f>
        <v>11.195331827691149</v>
      </c>
    </row>
    <row r="2089" spans="4:36" ht="14.4" x14ac:dyDescent="0.3">
      <c r="D2089" s="83"/>
      <c r="E2089" s="89">
        <v>39960.561111111114</v>
      </c>
      <c r="F2089" s="86">
        <f t="shared" si="892"/>
        <v>62.107638888890506</v>
      </c>
      <c r="G2089" s="86">
        <v>17500.099999999999</v>
      </c>
      <c r="H2089" s="86">
        <v>24.79</v>
      </c>
      <c r="I2089" s="86"/>
      <c r="J2089" s="86">
        <v>719</v>
      </c>
      <c r="K2089" s="86"/>
      <c r="L2089" s="79">
        <v>1037</v>
      </c>
      <c r="M2089" s="86"/>
      <c r="N2089" s="114">
        <v>6.57</v>
      </c>
      <c r="O2089" s="90"/>
      <c r="P2089" s="90"/>
      <c r="Q2089" s="90"/>
      <c r="R2089" s="87"/>
      <c r="S2089" s="87"/>
      <c r="V2089" s="43">
        <f t="shared" si="882"/>
        <v>9.4602466978753057E-5</v>
      </c>
      <c r="W2089" s="43">
        <f t="shared" si="883"/>
        <v>1.3259337975992219E-2</v>
      </c>
      <c r="X2089" s="43">
        <f t="shared" si="884"/>
        <v>5.2116258213111795E-5</v>
      </c>
      <c r="Y2089" s="22">
        <f>X2089+W2089+SUM($V$2083:V2089)</f>
        <v>1.3743595555733124E-2</v>
      </c>
      <c r="Z2089" s="1">
        <f t="shared" si="893"/>
        <v>1.2972506235321544E-4</v>
      </c>
      <c r="AA2089" s="22">
        <f t="shared" si="885"/>
        <v>6.6783083193823173E-2</v>
      </c>
      <c r="AB2089" s="44">
        <f t="shared" si="886"/>
        <v>9.3602154301597995</v>
      </c>
      <c r="AC2089" s="44">
        <f t="shared" si="887"/>
        <v>1.0912051214404821</v>
      </c>
      <c r="AD2089" s="44">
        <f t="shared" si="888"/>
        <v>2.3053692471809586</v>
      </c>
      <c r="AE2089" s="44">
        <f t="shared" si="889"/>
        <v>1.0912051214404821</v>
      </c>
      <c r="AF2089" s="44">
        <f t="shared" si="890"/>
        <v>1.2140425007269342</v>
      </c>
      <c r="AG2089" s="44">
        <f t="shared" si="891"/>
        <v>1.2162501354222153E-4</v>
      </c>
      <c r="AH2089" s="45">
        <f>AD2089+AB2089+SUM($AA$2083:AA2089)</f>
        <v>11.966778859229091</v>
      </c>
      <c r="AI2089" s="45">
        <f>AD2089+AB2089+SUM($AA$2083:AA2089)</f>
        <v>11.966778859229091</v>
      </c>
    </row>
    <row r="2090" spans="4:36" ht="14.4" x14ac:dyDescent="0.3">
      <c r="D2090" s="83"/>
      <c r="E2090" s="89">
        <v>39974.656944444447</v>
      </c>
      <c r="F2090" s="86">
        <f t="shared" si="892"/>
        <v>76.203472222223354</v>
      </c>
      <c r="G2090" s="86">
        <v>16973.8</v>
      </c>
      <c r="H2090" s="86">
        <v>25.18</v>
      </c>
      <c r="I2090" s="86"/>
      <c r="J2090" s="86">
        <v>929</v>
      </c>
      <c r="K2090" s="86"/>
      <c r="L2090" s="79">
        <v>1037</v>
      </c>
      <c r="M2090" s="86"/>
      <c r="N2090" s="114">
        <v>6.57</v>
      </c>
      <c r="O2090" s="90"/>
      <c r="P2090" s="90"/>
      <c r="Q2090" s="90"/>
      <c r="R2090" s="87"/>
      <c r="S2090" s="87"/>
      <c r="V2090" s="43">
        <f t="shared" si="882"/>
        <v>9.6090767185357082E-5</v>
      </c>
      <c r="W2090" s="43">
        <f t="shared" si="883"/>
        <v>1.3467935870733526E-2</v>
      </c>
      <c r="X2090" s="43">
        <f t="shared" si="884"/>
        <v>5.2936159007912668E-5</v>
      </c>
      <c r="Y2090" s="22">
        <f>X2090+W2090+SUM($V$2083:V2090)</f>
        <v>1.4049104118454588E-2</v>
      </c>
      <c r="Z2090" s="1">
        <f t="shared" si="893"/>
        <v>9.7697799870308358E-5</v>
      </c>
      <c r="AA2090" s="22">
        <f t="shared" si="885"/>
        <v>6.4774641145782921E-2</v>
      </c>
      <c r="AB2090" s="44">
        <f t="shared" si="886"/>
        <v>9.0787152455383904</v>
      </c>
      <c r="AC2090" s="44">
        <f t="shared" si="887"/>
        <v>1.058388094371258</v>
      </c>
      <c r="AD2090" s="44">
        <f t="shared" si="888"/>
        <v>2.2360373099468092</v>
      </c>
      <c r="AE2090" s="44">
        <f t="shared" si="889"/>
        <v>1.0583880943712582</v>
      </c>
      <c r="AF2090" s="44">
        <f t="shared" si="890"/>
        <v>1.1775312483265146</v>
      </c>
      <c r="AG2090" s="44">
        <f t="shared" si="891"/>
        <v>1.1796724903646036E-4</v>
      </c>
      <c r="AH2090" s="45">
        <f>AD2090+AB2090+SUM($AA$2083:AA2090)</f>
        <v>11.680721378519316</v>
      </c>
      <c r="AI2090" s="45">
        <f>AD2090+AB2090+SUM($AA$2083:AA2090)</f>
        <v>11.680721378519316</v>
      </c>
    </row>
    <row r="2091" spans="4:36" ht="14.4" x14ac:dyDescent="0.3">
      <c r="D2091" s="83"/>
      <c r="E2091" s="89">
        <v>39993.668749999997</v>
      </c>
      <c r="F2091" s="86">
        <f t="shared" si="892"/>
        <v>95.215277777773736</v>
      </c>
      <c r="G2091" s="86">
        <v>18734</v>
      </c>
      <c r="H2091" s="86">
        <v>26.45</v>
      </c>
      <c r="I2091" s="86"/>
      <c r="J2091" s="86">
        <v>1360</v>
      </c>
      <c r="K2091" s="86"/>
      <c r="L2091" s="79">
        <v>1037</v>
      </c>
      <c r="M2091" s="86"/>
      <c r="N2091" s="114">
        <v>6.57</v>
      </c>
      <c r="O2091" s="90"/>
      <c r="P2091" s="90"/>
      <c r="Q2091" s="90"/>
      <c r="R2091" s="87"/>
      <c r="S2091" s="87"/>
      <c r="V2091" s="43">
        <f t="shared" si="882"/>
        <v>1.0093728324275992E-4</v>
      </c>
      <c r="W2091" s="43">
        <f t="shared" si="883"/>
        <v>1.41472161946347E-2</v>
      </c>
      <c r="X2091" s="43">
        <f t="shared" si="884"/>
        <v>5.560609236534114E-5</v>
      </c>
      <c r="Y2091" s="22">
        <f>X2091+W2091+SUM($V$2083:V2091)</f>
        <v>1.4831991658955952E-2</v>
      </c>
      <c r="Z2091" s="1">
        <f t="shared" si="893"/>
        <v>3.2620845731023458E-5</v>
      </c>
      <c r="AA2091" s="22">
        <f t="shared" si="885"/>
        <v>7.1491836078255738E-2</v>
      </c>
      <c r="AB2091" s="44">
        <f t="shared" si="886"/>
        <v>10.020187077137484</v>
      </c>
      <c r="AC2091" s="44">
        <f t="shared" si="887"/>
        <v>1.1681439960380795</v>
      </c>
      <c r="AD2091" s="44">
        <f t="shared" si="888"/>
        <v>2.4679166105729733</v>
      </c>
      <c r="AE2091" s="44">
        <f t="shared" si="889"/>
        <v>1.1681439960380795</v>
      </c>
      <c r="AF2091" s="44">
        <f t="shared" si="890"/>
        <v>1.2996424139643996</v>
      </c>
      <c r="AG2091" s="44">
        <f t="shared" si="891"/>
        <v>1.3020057049388168E-4</v>
      </c>
      <c r="AH2091" s="45">
        <f>AD2091+AB2091+SUM($AA$2083:AA2091)</f>
        <v>12.925564346822828</v>
      </c>
      <c r="AI2091" s="45">
        <f>AD2091+AB2091+SUM($AA$2083:AA2091)</f>
        <v>12.925564346822828</v>
      </c>
    </row>
    <row r="2092" spans="4:36" ht="14.4" x14ac:dyDescent="0.3">
      <c r="D2092" s="83"/>
      <c r="E2092" s="89">
        <v>40010.463194444441</v>
      </c>
      <c r="F2092" s="86">
        <f t="shared" si="892"/>
        <v>112.00972222221753</v>
      </c>
      <c r="G2092" s="86">
        <v>18962.599999999999</v>
      </c>
      <c r="H2092" s="86">
        <v>24.87</v>
      </c>
      <c r="I2092" s="86"/>
      <c r="J2092" s="86">
        <v>282</v>
      </c>
      <c r="K2092" s="86"/>
      <c r="L2092" s="79">
        <v>1037</v>
      </c>
      <c r="M2092" s="86"/>
      <c r="N2092" s="114">
        <v>6.57</v>
      </c>
      <c r="O2092" s="90"/>
      <c r="P2092" s="90"/>
      <c r="Q2092" s="90"/>
      <c r="R2092" s="87"/>
      <c r="S2092" s="87"/>
      <c r="V2092" s="43">
        <f t="shared" si="882"/>
        <v>9.4907759328825692E-5</v>
      </c>
      <c r="W2092" s="43">
        <f t="shared" si="883"/>
        <v>1.3302127287734026E-2</v>
      </c>
      <c r="X2092" s="43">
        <f t="shared" si="884"/>
        <v>5.2284442991532491E-5</v>
      </c>
      <c r="Y2092" s="22">
        <f>X2092+W2092+SUM($V$2083:V2092)</f>
        <v>1.4078488862010295E-2</v>
      </c>
      <c r="Z2092" s="1">
        <f t="shared" si="893"/>
        <v>1.0565252602451841E-5</v>
      </c>
      <c r="AA2092" s="22">
        <f t="shared" si="885"/>
        <v>7.2364208968588251E-2</v>
      </c>
      <c r="AB2092" s="44">
        <f t="shared" si="886"/>
        <v>10.142457535439695</v>
      </c>
      <c r="AC2092" s="44">
        <f t="shared" si="887"/>
        <v>1.1823981712005809</v>
      </c>
      <c r="AD2092" s="44">
        <f t="shared" si="888"/>
        <v>2.4980311476273642</v>
      </c>
      <c r="AE2092" s="44">
        <f t="shared" si="889"/>
        <v>1.1823981712005807</v>
      </c>
      <c r="AF2092" s="44">
        <f t="shared" si="890"/>
        <v>1.3155011870951914</v>
      </c>
      <c r="AG2092" s="44">
        <f t="shared" si="891"/>
        <v>1.3178933159214688E-4</v>
      </c>
      <c r="AH2092" s="45">
        <f>AD2092+AB2092+SUM($AA$2083:AA2092)</f>
        <v>13.150313551148018</v>
      </c>
      <c r="AI2092" s="45">
        <f>AD2092+AB2092+SUM($AA$2083:AA2092)</f>
        <v>13.150313551148018</v>
      </c>
    </row>
    <row r="2093" spans="4:36" ht="14.4" x14ac:dyDescent="0.3">
      <c r="D2093" s="83"/>
      <c r="E2093" s="89">
        <v>40021.574999999997</v>
      </c>
      <c r="F2093" s="86">
        <f t="shared" si="892"/>
        <v>123.12152777777374</v>
      </c>
      <c r="G2093" s="86">
        <v>19394.7</v>
      </c>
      <c r="H2093" s="86">
        <v>26.47</v>
      </c>
      <c r="I2093" s="86"/>
      <c r="J2093" s="86">
        <v>307</v>
      </c>
      <c r="K2093" s="86"/>
      <c r="L2093" s="79">
        <v>1037</v>
      </c>
      <c r="M2093" s="86"/>
      <c r="N2093" s="114">
        <v>6.57</v>
      </c>
      <c r="O2093" s="90"/>
      <c r="P2093" s="90"/>
      <c r="Q2093" s="90"/>
      <c r="R2093" s="87"/>
      <c r="S2093" s="87"/>
      <c r="V2093" s="43">
        <f t="shared" si="882"/>
        <v>1.0101360633027808E-4</v>
      </c>
      <c r="W2093" s="43">
        <f t="shared" si="883"/>
        <v>1.415791352257015E-2</v>
      </c>
      <c r="X2093" s="43">
        <f t="shared" si="884"/>
        <v>5.5648138559946319E-5</v>
      </c>
      <c r="Y2093" s="22">
        <f>X2093+W2093+SUM($V$2083:V2093)</f>
        <v>1.5038652398745111E-2</v>
      </c>
      <c r="Z2093" s="1">
        <f t="shared" si="893"/>
        <v>1.3152499790984069E-5</v>
      </c>
      <c r="AA2093" s="22">
        <f t="shared" si="885"/>
        <v>7.4013169274418006E-2</v>
      </c>
      <c r="AB2093" s="44">
        <f t="shared" si="886"/>
        <v>10.373573305485127</v>
      </c>
      <c r="AC2093" s="44">
        <f t="shared" si="887"/>
        <v>1.2093414305519239</v>
      </c>
      <c r="AD2093" s="44">
        <f t="shared" si="888"/>
        <v>2.5549536824532741</v>
      </c>
      <c r="AE2093" s="44">
        <f t="shared" si="889"/>
        <v>1.2093414305519237</v>
      </c>
      <c r="AF2093" s="44">
        <f t="shared" si="890"/>
        <v>1.3454774594915844</v>
      </c>
      <c r="AG2093" s="44">
        <f t="shared" si="891"/>
        <v>1.3479240976607701E-4</v>
      </c>
      <c r="AH2093" s="45">
        <f>AD2093+AB2093+SUM($AA$2083:AA2093)</f>
        <v>13.512365025293779</v>
      </c>
      <c r="AI2093" s="45">
        <f>AD2093+AB2093+SUM($AA$2083:AA2093)</f>
        <v>13.512365025293779</v>
      </c>
    </row>
    <row r="2094" spans="4:36" ht="14.4" x14ac:dyDescent="0.3">
      <c r="D2094" s="83"/>
      <c r="E2094" s="89">
        <v>40035.677083333336</v>
      </c>
      <c r="F2094" s="86">
        <f t="shared" si="892"/>
        <v>137.2236111111124</v>
      </c>
      <c r="G2094" s="86">
        <v>19592.3</v>
      </c>
      <c r="H2094" s="86">
        <v>27.14</v>
      </c>
      <c r="I2094" s="86"/>
      <c r="J2094" s="86">
        <v>508</v>
      </c>
      <c r="K2094" s="86"/>
      <c r="L2094" s="79">
        <v>1037</v>
      </c>
      <c r="M2094" s="86"/>
      <c r="N2094" s="114">
        <v>6.57</v>
      </c>
      <c r="O2094" s="83"/>
      <c r="P2094" s="83"/>
      <c r="Q2094" s="83"/>
      <c r="R2094" s="83"/>
      <c r="S2094" s="83"/>
      <c r="V2094" s="43">
        <f t="shared" si="882"/>
        <v>1.0357042976213628E-4</v>
      </c>
      <c r="W2094" s="43">
        <f t="shared" si="883"/>
        <v>1.4516274008407779E-2</v>
      </c>
      <c r="X2094" s="43">
        <f t="shared" si="884"/>
        <v>5.7056686079219617E-5</v>
      </c>
      <c r="Y2094" s="22">
        <f>X2094+W2094+SUM($V$2083:V2094)</f>
        <v>1.5501991861864149E-2</v>
      </c>
      <c r="Z2094" s="1">
        <f t="shared" si="893"/>
        <v>1.9651505397718883E-5</v>
      </c>
      <c r="AA2094" s="22">
        <f t="shared" si="885"/>
        <v>7.4767241379097363E-2</v>
      </c>
      <c r="AB2094" s="44">
        <f t="shared" si="886"/>
        <v>10.479262905487388</v>
      </c>
      <c r="AC2094" s="44">
        <f t="shared" si="887"/>
        <v>1.2216626248306215</v>
      </c>
      <c r="AD2094" s="44">
        <f t="shared" si="888"/>
        <v>2.580984445891366</v>
      </c>
      <c r="AE2094" s="44">
        <f t="shared" si="889"/>
        <v>1.2216626248306213</v>
      </c>
      <c r="AF2094" s="44">
        <f t="shared" si="890"/>
        <v>1.359185655338673</v>
      </c>
      <c r="AG2094" s="44">
        <f t="shared" si="891"/>
        <v>1.3616572207148913E-4</v>
      </c>
      <c r="AH2094" s="45">
        <f>AD2094+AB2094+SUM($AA$2083:AA2094)</f>
        <v>13.718852630113229</v>
      </c>
      <c r="AI2094" s="45">
        <f>AD2094+AB2094+SUM($AA$2083:AA2094)</f>
        <v>13.718852630113229</v>
      </c>
    </row>
    <row r="2095" spans="4:36" ht="14.4" x14ac:dyDescent="0.3">
      <c r="D2095" s="83"/>
      <c r="E2095" s="89">
        <v>40049.660416666666</v>
      </c>
      <c r="F2095" s="86">
        <f t="shared" si="892"/>
        <v>151.20694444444234</v>
      </c>
      <c r="G2095" s="86">
        <v>19295</v>
      </c>
      <c r="H2095" s="86">
        <v>27.6</v>
      </c>
      <c r="I2095" s="86"/>
      <c r="J2095" s="86">
        <v>789</v>
      </c>
      <c r="K2095" s="86"/>
      <c r="L2095" s="79">
        <v>1037</v>
      </c>
      <c r="M2095" s="86"/>
      <c r="N2095" s="114">
        <v>6.57</v>
      </c>
      <c r="O2095" s="83"/>
      <c r="P2095" s="83"/>
      <c r="Q2095" s="83"/>
      <c r="R2095" s="83"/>
      <c r="S2095" s="83"/>
      <c r="V2095" s="43">
        <f t="shared" si="882"/>
        <v>1.0532586077505384E-4</v>
      </c>
      <c r="W2095" s="43">
        <f t="shared" si="883"/>
        <v>1.4762312550923166E-2</v>
      </c>
      <c r="X2095" s="43">
        <f t="shared" si="884"/>
        <v>5.8023748555138593E-5</v>
      </c>
      <c r="Y2095" s="22">
        <f>X2095+W2095+SUM($V$2083:V2095)</f>
        <v>1.585432332763051E-2</v>
      </c>
      <c r="Z2095" s="1">
        <f t="shared" si="893"/>
        <v>4.3272696634116456E-5</v>
      </c>
      <c r="AA2095" s="22">
        <f t="shared" si="885"/>
        <v>7.3632698683139999E-2</v>
      </c>
      <c r="AB2095" s="44">
        <f t="shared" si="886"/>
        <v>10.320247125726901</v>
      </c>
      <c r="AC2095" s="44">
        <f t="shared" si="887"/>
        <v>1.2031247146127224</v>
      </c>
      <c r="AD2095" s="44">
        <f t="shared" si="888"/>
        <v>2.5418197395647222</v>
      </c>
      <c r="AE2095" s="44">
        <f t="shared" si="889"/>
        <v>1.2031247146127222</v>
      </c>
      <c r="AF2095" s="44">
        <f t="shared" si="890"/>
        <v>1.3385609254533515</v>
      </c>
      <c r="AG2095" s="44">
        <f t="shared" si="891"/>
        <v>1.3409949864841712E-4</v>
      </c>
      <c r="AH2095" s="45">
        <f>AD2095+AB2095+SUM($AA$2083:AA2095)</f>
        <v>13.594304842709239</v>
      </c>
      <c r="AI2095" s="45">
        <f>AD2095+AB2095+SUM($AA$2083:AA2095)</f>
        <v>13.594304842709239</v>
      </c>
    </row>
    <row r="2096" spans="4:36" ht="14.4" x14ac:dyDescent="0.3">
      <c r="D2096" s="83"/>
      <c r="E2096" s="89">
        <v>40063.572222222225</v>
      </c>
      <c r="F2096" s="86">
        <f t="shared" si="892"/>
        <v>165.11875000000146</v>
      </c>
      <c r="G2096" s="86">
        <v>19655.400000000001</v>
      </c>
      <c r="H2096" s="86">
        <v>28.22</v>
      </c>
      <c r="I2096" s="86"/>
      <c r="J2096" s="86">
        <v>1086</v>
      </c>
      <c r="K2096" s="86"/>
      <c r="L2096" s="79">
        <v>1037</v>
      </c>
      <c r="M2096" s="86"/>
      <c r="N2096" s="114">
        <v>6.57</v>
      </c>
      <c r="O2096" s="83"/>
      <c r="P2096" s="83"/>
      <c r="Q2096" s="83"/>
      <c r="R2096" s="83"/>
      <c r="S2096" s="83"/>
      <c r="V2096" s="43">
        <f t="shared" si="882"/>
        <v>1.0769187648811663E-4</v>
      </c>
      <c r="W2096" s="43">
        <f t="shared" si="883"/>
        <v>1.5093929716922165E-2</v>
      </c>
      <c r="X2096" s="43">
        <f t="shared" si="884"/>
        <v>5.9327180587898947E-5</v>
      </c>
      <c r="Y2096" s="22">
        <f>X2096+W2096+SUM($V$2083:V2096)</f>
        <v>1.6294935802150384E-2</v>
      </c>
      <c r="Z2096" s="1">
        <f t="shared" si="893"/>
        <v>2.9443578012211718E-5</v>
      </c>
      <c r="AA2096" s="22">
        <f t="shared" si="885"/>
        <v>7.5008040720217148E-2</v>
      </c>
      <c r="AB2096" s="44">
        <f t="shared" si="886"/>
        <v>10.51301297512374</v>
      </c>
      <c r="AC2096" s="44">
        <f t="shared" si="887"/>
        <v>1.2255971762424935</v>
      </c>
      <c r="AD2096" s="44">
        <f t="shared" si="888"/>
        <v>2.5892969012200284</v>
      </c>
      <c r="AE2096" s="44">
        <f t="shared" si="889"/>
        <v>1.2255971762424931</v>
      </c>
      <c r="AF2096" s="44">
        <f t="shared" si="890"/>
        <v>1.3635631207129209</v>
      </c>
      <c r="AG2096" s="44">
        <f t="shared" si="891"/>
        <v>1.3660426461436115E-4</v>
      </c>
      <c r="AH2096" s="45">
        <f>AD2096+AB2096+SUM($AA$2083:AA2096)</f>
        <v>13.909555894481599</v>
      </c>
      <c r="AI2096" s="45">
        <f>AD2096+AB2096+SUM($AA$2083:AA2096)</f>
        <v>13.909555894481599</v>
      </c>
    </row>
    <row r="2097" spans="4:35" ht="14.4" x14ac:dyDescent="0.3">
      <c r="D2097" s="83"/>
      <c r="E2097" s="89">
        <v>40077.549305555556</v>
      </c>
      <c r="F2097" s="86">
        <f t="shared" si="892"/>
        <v>179.09583333333285</v>
      </c>
      <c r="G2097" s="86">
        <v>19582.2</v>
      </c>
      <c r="H2097" s="86">
        <v>27.54</v>
      </c>
      <c r="I2097" s="86"/>
      <c r="J2097" s="86">
        <v>1435</v>
      </c>
      <c r="K2097" s="86"/>
      <c r="L2097" s="79">
        <v>1037</v>
      </c>
      <c r="M2097" s="86"/>
      <c r="N2097" s="114">
        <v>6.57</v>
      </c>
      <c r="O2097" s="83"/>
      <c r="P2097" s="83"/>
      <c r="Q2097" s="83"/>
      <c r="R2097" s="83"/>
      <c r="S2097" s="83"/>
      <c r="V2097" s="43">
        <f t="shared" si="882"/>
        <v>1.0509689151249936E-4</v>
      </c>
      <c r="W2097" s="43">
        <f t="shared" si="883"/>
        <v>1.4730220567116809E-2</v>
      </c>
      <c r="X2097" s="43">
        <f t="shared" si="884"/>
        <v>5.789760997132307E-5</v>
      </c>
      <c r="Y2097" s="22">
        <f>X2097+W2097+SUM($V$2083:V2097)</f>
        <v>1.6034893973240951E-2</v>
      </c>
      <c r="Z2097" s="1">
        <f t="shared" si="893"/>
        <v>1.461121453643995E-5</v>
      </c>
      <c r="AA2097" s="22">
        <f t="shared" si="885"/>
        <v>7.4728698219900691E-2</v>
      </c>
      <c r="AB2097" s="44">
        <f t="shared" si="886"/>
        <v>10.473860754879984</v>
      </c>
      <c r="AC2097" s="44">
        <f t="shared" si="887"/>
        <v>1.221032847187834</v>
      </c>
      <c r="AD2097" s="44">
        <f t="shared" si="888"/>
        <v>2.5796539261002489</v>
      </c>
      <c r="AE2097" s="44">
        <f t="shared" si="889"/>
        <v>1.2210328471878336</v>
      </c>
      <c r="AF2097" s="44">
        <f t="shared" si="890"/>
        <v>1.3584849833849504</v>
      </c>
      <c r="AG2097" s="44">
        <f t="shared" si="891"/>
        <v>1.3609552746478537E-4</v>
      </c>
      <c r="AH2097" s="45">
        <f>AD2097+AB2097+SUM($AA$2083:AA2097)</f>
        <v>13.935489397337967</v>
      </c>
      <c r="AI2097" s="45">
        <f>AD2097+AB2097+SUM($AA$2083:AA2097)</f>
        <v>13.935489397337967</v>
      </c>
    </row>
    <row r="2098" spans="4:35" ht="14.4" x14ac:dyDescent="0.3">
      <c r="D2098" s="83"/>
      <c r="E2098" s="89">
        <v>40091.543055555558</v>
      </c>
      <c r="F2098" s="86">
        <f t="shared" si="892"/>
        <v>193.0895833333343</v>
      </c>
      <c r="G2098" s="86">
        <v>21040.2</v>
      </c>
      <c r="H2098" s="86">
        <v>29.21</v>
      </c>
      <c r="I2098" s="86"/>
      <c r="J2098" s="86">
        <v>1741</v>
      </c>
      <c r="K2098" s="86"/>
      <c r="L2098" s="79">
        <v>1037</v>
      </c>
      <c r="M2098" s="86"/>
      <c r="N2098" s="114">
        <v>6.57</v>
      </c>
      <c r="O2098" s="83"/>
      <c r="P2098" s="83"/>
      <c r="Q2098" s="83"/>
      <c r="R2098" s="83"/>
      <c r="S2098" s="83"/>
      <c r="V2098" s="43">
        <f t="shared" si="882"/>
        <v>1.1146986932026532E-4</v>
      </c>
      <c r="W2098" s="43">
        <f t="shared" si="883"/>
        <v>1.5623447449727016E-2</v>
      </c>
      <c r="X2098" s="43">
        <f t="shared" si="884"/>
        <v>6.1408467220855015E-5</v>
      </c>
      <c r="Y2098" s="22">
        <f>X2098+W2098+SUM($V$2083:V2098)</f>
        <v>1.7043101582420957E-2</v>
      </c>
      <c r="Z2098" s="1">
        <f t="shared" si="893"/>
        <v>2.3686781977828312E-5</v>
      </c>
      <c r="AA2098" s="22">
        <f t="shared" si="885"/>
        <v>8.0292651299974191E-2</v>
      </c>
      <c r="AB2098" s="44">
        <f t="shared" si="886"/>
        <v>11.253695961374405</v>
      </c>
      <c r="AC2098" s="44">
        <f t="shared" si="887"/>
        <v>1.3119453029486712</v>
      </c>
      <c r="AD2098" s="44">
        <f t="shared" si="888"/>
        <v>2.7717230206991279</v>
      </c>
      <c r="AE2098" s="44">
        <f t="shared" si="889"/>
        <v>1.3119453029486707</v>
      </c>
      <c r="AF2098" s="44">
        <f t="shared" si="890"/>
        <v>1.4596314891797673</v>
      </c>
      <c r="AG2098" s="44">
        <f t="shared" si="891"/>
        <v>1.4622857068994177E-4</v>
      </c>
      <c r="AH2098" s="45">
        <f>AD2098+AB2098+SUM($AA$2083:AA2098)</f>
        <v>14.98768634973124</v>
      </c>
      <c r="AI2098" s="45">
        <f>AD2098+AB2098+SUM($AA$2083:AA2098)</f>
        <v>14.98768634973124</v>
      </c>
    </row>
    <row r="2099" spans="4:35" ht="14.4" x14ac:dyDescent="0.3">
      <c r="D2099" s="83"/>
      <c r="E2099" s="89">
        <v>40105.652083333334</v>
      </c>
      <c r="F2099" s="86">
        <f t="shared" si="892"/>
        <v>207.19861111111095</v>
      </c>
      <c r="G2099" s="86">
        <v>19756</v>
      </c>
      <c r="H2099" s="86">
        <v>29.29</v>
      </c>
      <c r="I2099" s="86"/>
      <c r="J2099" s="86">
        <v>2066</v>
      </c>
      <c r="K2099" s="86"/>
      <c r="L2099" s="79">
        <v>1037</v>
      </c>
      <c r="M2099" s="86"/>
      <c r="N2099" s="114">
        <v>6.57</v>
      </c>
      <c r="O2099" s="83"/>
      <c r="P2099" s="83"/>
      <c r="Q2099" s="83"/>
      <c r="R2099" s="83"/>
      <c r="S2099" s="83"/>
      <c r="V2099" s="43">
        <f t="shared" si="882"/>
        <v>1.1177516167033792E-4</v>
      </c>
      <c r="W2099" s="43">
        <f t="shared" si="883"/>
        <v>1.5666236761468822E-2</v>
      </c>
      <c r="X2099" s="43">
        <f t="shared" si="884"/>
        <v>6.1576651999275704E-5</v>
      </c>
      <c r="Y2099" s="22">
        <f>X2099+W2099+SUM($V$2083:V2099)</f>
        <v>1.7197834240611519E-2</v>
      </c>
      <c r="Z2099" s="1">
        <f t="shared" si="893"/>
        <v>2.6508276256618263E-5</v>
      </c>
      <c r="AA2099" s="22">
        <f t="shared" si="885"/>
        <v>7.5391945850433462E-2</v>
      </c>
      <c r="AB2099" s="44">
        <f t="shared" si="886"/>
        <v>10.566820534639058</v>
      </c>
      <c r="AC2099" s="44">
        <f t="shared" si="887"/>
        <v>1.231870010981547</v>
      </c>
      <c r="AD2099" s="44">
        <f t="shared" si="888"/>
        <v>2.6025494052780855</v>
      </c>
      <c r="AE2099" s="44">
        <f t="shared" si="889"/>
        <v>1.2318700109815468</v>
      </c>
      <c r="AF2099" s="44">
        <f t="shared" si="890"/>
        <v>1.3705420908658417</v>
      </c>
      <c r="AG2099" s="44">
        <f t="shared" si="891"/>
        <v>1.3730343069697483E-4</v>
      </c>
      <c r="AH2099" s="45">
        <f>AD2099+AB2099+SUM($AA$2083:AA2099)</f>
        <v>14.207029253425283</v>
      </c>
      <c r="AI2099" s="45">
        <f>AD2099+AB2099+SUM($AA$2083:AA2099)</f>
        <v>14.207029253425283</v>
      </c>
    </row>
    <row r="2100" spans="4:35" ht="14.4" x14ac:dyDescent="0.3">
      <c r="D2100" s="83"/>
      <c r="E2100" s="89">
        <v>40119.548611111109</v>
      </c>
      <c r="F2100" s="86">
        <f t="shared" si="892"/>
        <v>221.09513888888614</v>
      </c>
      <c r="G2100" s="86">
        <v>19480.8</v>
      </c>
      <c r="H2100" s="86">
        <v>30.31</v>
      </c>
      <c r="I2100" s="86"/>
      <c r="J2100" s="86">
        <v>2370</v>
      </c>
      <c r="K2100" s="86"/>
      <c r="L2100" s="79">
        <v>1037</v>
      </c>
      <c r="M2100" s="86"/>
      <c r="N2100" s="114">
        <v>6.57</v>
      </c>
      <c r="O2100" s="83"/>
      <c r="P2100" s="83"/>
      <c r="Q2100" s="83"/>
      <c r="R2100" s="83"/>
      <c r="S2100" s="83"/>
      <c r="V2100" s="43">
        <f t="shared" si="882"/>
        <v>1.1566763913376382E-4</v>
      </c>
      <c r="W2100" s="43">
        <f t="shared" si="883"/>
        <v>1.6211800486176851E-2</v>
      </c>
      <c r="X2100" s="43">
        <f t="shared" si="884"/>
        <v>6.3721007924139503E-5</v>
      </c>
      <c r="Y2100" s="22">
        <f>X2100+W2100+SUM($V$2083:V2100)</f>
        <v>1.7861209960378179E-2</v>
      </c>
      <c r="Z2100" s="1">
        <f t="shared" si="893"/>
        <v>4.0195338123289137E-5</v>
      </c>
      <c r="AA2100" s="22">
        <f t="shared" si="885"/>
        <v>7.434174016618364E-2</v>
      </c>
      <c r="AB2100" s="44">
        <f t="shared" si="886"/>
        <v>10.419625302247244</v>
      </c>
      <c r="AC2100" s="44">
        <f t="shared" si="887"/>
        <v>1.2147101290711337</v>
      </c>
      <c r="AD2100" s="44">
        <f t="shared" si="888"/>
        <v>2.5662960343359651</v>
      </c>
      <c r="AE2100" s="44">
        <f t="shared" si="889"/>
        <v>1.2147101290711335</v>
      </c>
      <c r="AF2100" s="44">
        <f t="shared" si="890"/>
        <v>1.3514505144634179</v>
      </c>
      <c r="AG2100" s="44">
        <f t="shared" si="891"/>
        <v>1.3539080141332388E-4</v>
      </c>
      <c r="AH2100" s="45">
        <f>AD2100+AB2100+SUM($AA$2083:AA2100)</f>
        <v>14.097922390257533</v>
      </c>
      <c r="AI2100" s="45">
        <f>AD2100+AB2100+SUM($AA$2083:AA2100)</f>
        <v>14.097922390257533</v>
      </c>
    </row>
    <row r="2101" spans="4:35" ht="14.4" x14ac:dyDescent="0.3">
      <c r="D2101" s="83"/>
      <c r="E2101" s="89">
        <v>40161.631944444445</v>
      </c>
      <c r="F2101" s="86">
        <f t="shared" si="892"/>
        <v>263.1784722222219</v>
      </c>
      <c r="G2101" s="86">
        <v>20282</v>
      </c>
      <c r="H2101" s="86">
        <v>29.97</v>
      </c>
      <c r="I2101" s="86"/>
      <c r="J2101" s="86">
        <v>2606</v>
      </c>
      <c r="K2101" s="86"/>
      <c r="L2101" s="79">
        <v>1037</v>
      </c>
      <c r="M2101" s="86"/>
      <c r="N2101" s="114">
        <v>6.57</v>
      </c>
      <c r="O2101" s="83"/>
      <c r="P2101" s="83"/>
      <c r="Q2101" s="83"/>
      <c r="R2101" s="83"/>
      <c r="S2101" s="83"/>
      <c r="V2101" s="43">
        <f t="shared" si="882"/>
        <v>1.1437014664595519E-4</v>
      </c>
      <c r="W2101" s="43">
        <f t="shared" si="883"/>
        <v>1.6029945911274174E-2</v>
      </c>
      <c r="X2101" s="43">
        <f t="shared" si="884"/>
        <v>6.3006222615851574E-5</v>
      </c>
      <c r="Y2101" s="22">
        <f>X2101+W2101+SUM($V$2083:V2101)</f>
        <v>1.7793010746813168E-2</v>
      </c>
      <c r="Z2101" s="1">
        <f t="shared" si="893"/>
        <v>1.0671706908027991E-5</v>
      </c>
      <c r="AA2101" s="22">
        <f t="shared" si="885"/>
        <v>7.7399243052160935E-2</v>
      </c>
      <c r="AB2101" s="44">
        <f t="shared" si="886"/>
        <v>10.848160259341435</v>
      </c>
      <c r="AC2101" s="44">
        <f t="shared" si="887"/>
        <v>1.2646683317841534</v>
      </c>
      <c r="AD2101" s="44">
        <f t="shared" si="888"/>
        <v>2.6718418221224001</v>
      </c>
      <c r="AE2101" s="44">
        <f t="shared" si="889"/>
        <v>1.2646683317841534</v>
      </c>
      <c r="AF2101" s="44">
        <f t="shared" si="890"/>
        <v>1.4070325312280323</v>
      </c>
      <c r="AG2101" s="44">
        <f t="shared" si="891"/>
        <v>1.4095911021441807E-4</v>
      </c>
      <c r="AH2101" s="45">
        <f>AD2101+AB2101+SUM($AA$2083:AA2101)</f>
        <v>14.709402378190321</v>
      </c>
      <c r="AI2101" s="45">
        <f>AD2101+AB2101+SUM($AA$2083:AA2101)</f>
        <v>14.709402378190321</v>
      </c>
    </row>
    <row r="2102" spans="4:35" ht="14.4" x14ac:dyDescent="0.3">
      <c r="D2102" s="83"/>
      <c r="E2102" s="89">
        <v>40189.569444444445</v>
      </c>
      <c r="F2102" s="86">
        <f t="shared" si="892"/>
        <v>291.1159722222219</v>
      </c>
      <c r="G2102" s="86">
        <v>20466.400000000001</v>
      </c>
      <c r="H2102" s="86">
        <v>31.43</v>
      </c>
      <c r="I2102" s="86"/>
      <c r="J2102" s="86">
        <v>2830</v>
      </c>
      <c r="K2102" s="86"/>
      <c r="L2102" s="79">
        <v>1037</v>
      </c>
      <c r="M2102" s="86"/>
      <c r="N2102" s="114">
        <v>6.57</v>
      </c>
      <c r="O2102" s="83"/>
      <c r="P2102" s="83"/>
      <c r="Q2102" s="83"/>
      <c r="R2102" s="83"/>
      <c r="S2102" s="83"/>
      <c r="V2102" s="43">
        <f t="shared" si="882"/>
        <v>1.199417320347805E-4</v>
      </c>
      <c r="W2102" s="43">
        <f t="shared" si="883"/>
        <v>1.681085085056214E-2</v>
      </c>
      <c r="X2102" s="43">
        <f t="shared" si="884"/>
        <v>6.6075594822029204E-5</v>
      </c>
      <c r="Y2102" s="22">
        <f>X2102+W2102+SUM($V$2083:V2102)</f>
        <v>1.8696926790342093E-2</v>
      </c>
      <c r="Z2102" s="1">
        <f t="shared" si="893"/>
        <v>1.3983693594745875E-5</v>
      </c>
      <c r="AA2102" s="22">
        <f t="shared" si="885"/>
        <v>7.8102941919078336E-2</v>
      </c>
      <c r="AB2102" s="44">
        <f t="shared" si="886"/>
        <v>10.9467896229063</v>
      </c>
      <c r="AC2102" s="44">
        <f t="shared" si="887"/>
        <v>1.2761664503316832</v>
      </c>
      <c r="AD2102" s="44">
        <f t="shared" si="888"/>
        <v>2.6961336884077451</v>
      </c>
      <c r="AE2102" s="44">
        <f t="shared" si="889"/>
        <v>1.276166450331683</v>
      </c>
      <c r="AF2102" s="44">
        <f t="shared" si="890"/>
        <v>1.4198249973930281</v>
      </c>
      <c r="AG2102" s="44">
        <f t="shared" si="891"/>
        <v>1.4224068303384112E-4</v>
      </c>
      <c r="AH2102" s="45">
        <f>AD2102+AB2102+SUM($AA$2083:AA2102)</f>
        <v>14.910426549959608</v>
      </c>
      <c r="AI2102" s="45">
        <f>AD2102+AB2102+SUM($AA$2083:AA2102)</f>
        <v>14.910426549959608</v>
      </c>
    </row>
    <row r="2103" spans="4:35" ht="14.4" x14ac:dyDescent="0.3">
      <c r="D2103" s="83"/>
      <c r="E2103" s="89">
        <v>40204.431250000001</v>
      </c>
      <c r="F2103" s="86">
        <f t="shared" si="892"/>
        <v>305.9777777777781</v>
      </c>
      <c r="G2103" s="86">
        <v>20866</v>
      </c>
      <c r="H2103" s="86">
        <v>34.97</v>
      </c>
      <c r="I2103" s="86"/>
      <c r="J2103" s="91">
        <v>3045</v>
      </c>
      <c r="K2103" s="91"/>
      <c r="L2103" s="79">
        <v>1037</v>
      </c>
      <c r="M2103" s="91"/>
      <c r="N2103" s="114">
        <v>6.57</v>
      </c>
      <c r="O2103" s="83"/>
      <c r="P2103" s="83"/>
      <c r="Q2103" s="83"/>
      <c r="R2103" s="83"/>
      <c r="S2103" s="83"/>
      <c r="V2103" s="43">
        <f t="shared" si="882"/>
        <v>1.3345091852549394E-4</v>
      </c>
      <c r="W2103" s="43">
        <f t="shared" si="883"/>
        <v>1.8704277895137067E-2</v>
      </c>
      <c r="X2103" s="43">
        <f t="shared" si="884"/>
        <v>7.3517771267144803E-5</v>
      </c>
      <c r="Y2103" s="22">
        <f>X2103+W2103+SUM($V$2083:V2103)</f>
        <v>2.073124692988763E-2</v>
      </c>
      <c r="Z2103" s="1">
        <f t="shared" si="893"/>
        <v>2.8751854867850146E-5</v>
      </c>
      <c r="AA2103" s="22">
        <f t="shared" si="885"/>
        <v>7.9627877207691058E-2</v>
      </c>
      <c r="AB2103" s="44">
        <f t="shared" si="886"/>
        <v>11.160522235056622</v>
      </c>
      <c r="AC2103" s="44">
        <f t="shared" si="887"/>
        <v>1.3010831974661345</v>
      </c>
      <c r="AD2103" s="44">
        <f t="shared" si="888"/>
        <v>2.7487748476681779</v>
      </c>
      <c r="AE2103" s="44">
        <f t="shared" si="889"/>
        <v>1.3010831974661343</v>
      </c>
      <c r="AF2103" s="44">
        <f t="shared" si="890"/>
        <v>1.44754663231457</v>
      </c>
      <c r="AG2103" s="44">
        <f t="shared" si="891"/>
        <v>1.4501788747332841E-4</v>
      </c>
      <c r="AH2103" s="45">
        <f>AD2103+AB2103+SUM($AA$2083:AA2103)</f>
        <v>15.256428198578055</v>
      </c>
      <c r="AI2103" s="45">
        <f>AD2103+AB2103+SUM($AA$2083:AA2103)</f>
        <v>15.256428198578055</v>
      </c>
    </row>
    <row r="2104" spans="4:35" ht="14.4" x14ac:dyDescent="0.3">
      <c r="D2104" s="83"/>
      <c r="E2104" s="89">
        <v>40288.680555555555</v>
      </c>
      <c r="F2104" s="86">
        <f t="shared" si="892"/>
        <v>390.22708333333139</v>
      </c>
      <c r="G2104" s="86">
        <v>20839</v>
      </c>
      <c r="H2104" s="86">
        <v>48.92</v>
      </c>
      <c r="I2104" s="86"/>
      <c r="J2104" s="91">
        <v>75</v>
      </c>
      <c r="K2104" s="91"/>
      <c r="L2104" s="79">
        <v>1037</v>
      </c>
      <c r="M2104" s="91"/>
      <c r="N2104" s="114">
        <v>6.57</v>
      </c>
      <c r="O2104" s="83"/>
      <c r="P2104" s="83"/>
      <c r="Q2104" s="83"/>
      <c r="R2104" s="83"/>
      <c r="S2104" s="83"/>
      <c r="V2104" s="43">
        <f t="shared" si="882"/>
        <v>1.8668627206940702E-4</v>
      </c>
      <c r="W2104" s="43">
        <f t="shared" si="883"/>
        <v>2.6165664130114539E-2</v>
      </c>
      <c r="X2104" s="43">
        <f t="shared" si="884"/>
        <v>1.0284499200425288E-4</v>
      </c>
      <c r="Y2104" s="22">
        <f>X2104+W2104+SUM($V$2083:V2104)</f>
        <v>2.8408646657671618E-2</v>
      </c>
      <c r="Z2104" s="1">
        <f t="shared" si="893"/>
        <v>8.7456675135028853E-5</v>
      </c>
      <c r="AA2104" s="22">
        <f t="shared" si="885"/>
        <v>7.9524841039541549E-2</v>
      </c>
      <c r="AB2104" s="44">
        <f t="shared" si="886"/>
        <v>11.146080842343761</v>
      </c>
      <c r="AC2104" s="44">
        <f t="shared" si="887"/>
        <v>1.2993996334705638</v>
      </c>
      <c r="AD2104" s="44">
        <f t="shared" si="888"/>
        <v>2.7452180125830132</v>
      </c>
      <c r="AE2104" s="44">
        <f t="shared" si="889"/>
        <v>1.2993996334705631</v>
      </c>
      <c r="AF2104" s="44">
        <f t="shared" si="890"/>
        <v>1.4456735488739252</v>
      </c>
      <c r="AG2104" s="44">
        <f t="shared" si="891"/>
        <v>1.4483023852471436E-4</v>
      </c>
      <c r="AH2104" s="45">
        <f>AD2104+AB2104+SUM($AA$2083:AA2104)</f>
        <v>15.31795481181957</v>
      </c>
      <c r="AI2104" s="45">
        <f>AD2104+AB2104+SUM($AA$2083:AA2104)</f>
        <v>15.31795481181957</v>
      </c>
    </row>
    <row r="2105" spans="4:35" ht="14.4" x14ac:dyDescent="0.3">
      <c r="D2105" s="121">
        <f>(F2106-F2105)/Y2106*0.2+F2105</f>
        <v>510.53945235674939</v>
      </c>
      <c r="E2105" s="89">
        <v>40364.583333333336</v>
      </c>
      <c r="F2105" s="86">
        <f t="shared" si="892"/>
        <v>466.1298611111124</v>
      </c>
      <c r="G2105" s="86">
        <v>21355</v>
      </c>
      <c r="H2105" s="86">
        <v>158.68</v>
      </c>
      <c r="I2105" s="86"/>
      <c r="J2105" s="91">
        <v>45</v>
      </c>
      <c r="K2105" s="91"/>
      <c r="L2105" s="79">
        <v>1037</v>
      </c>
      <c r="M2105" s="91"/>
      <c r="N2105" s="114">
        <v>6.57</v>
      </c>
      <c r="O2105" s="83"/>
      <c r="P2105" s="83"/>
      <c r="Q2105" s="83"/>
      <c r="R2105" s="83"/>
      <c r="S2105" s="83"/>
      <c r="V2105" s="43">
        <f t="shared" si="882"/>
        <v>6.0554737636904141E-4</v>
      </c>
      <c r="W2105" s="43">
        <f t="shared" si="883"/>
        <v>8.4872599839872748E-2</v>
      </c>
      <c r="X2105" s="43">
        <f t="shared" si="884"/>
        <v>3.3359450799744168E-4</v>
      </c>
      <c r="Y2105" s="22">
        <f>X2105+W2105+SUM($V$2083:V2105)</f>
        <v>8.795187925979206E-2</v>
      </c>
      <c r="Z2105" s="1">
        <f t="shared" si="893"/>
        <v>3.6681733059299208E-4</v>
      </c>
      <c r="AA2105" s="22">
        <f t="shared" si="885"/>
        <v>8.1493976697509948E-2</v>
      </c>
      <c r="AB2105" s="44">
        <f t="shared" si="886"/>
        <v>11.422071903078413</v>
      </c>
      <c r="AC2105" s="44">
        <f t="shared" si="887"/>
        <v>1.3315744120525883</v>
      </c>
      <c r="AD2105" s="44">
        <f t="shared" si="888"/>
        <v>2.8131930830994891</v>
      </c>
      <c r="AE2105" s="44">
        <f t="shared" si="889"/>
        <v>1.3315744120525879</v>
      </c>
      <c r="AF2105" s="44">
        <f t="shared" si="890"/>
        <v>1.4814702546284695</v>
      </c>
      <c r="AG2105" s="44">
        <f t="shared" si="891"/>
        <v>1.4841641843155986E-4</v>
      </c>
      <c r="AH2105" s="45">
        <f>AD2105+AB2105+SUM($AA$2083:AA2105)</f>
        <v>15.74341491976821</v>
      </c>
      <c r="AI2105" s="45">
        <f>AD2105+AB2105+SUM($AA$2083:AA2105)</f>
        <v>15.74341491976821</v>
      </c>
    </row>
    <row r="2106" spans="4:35" ht="14.4" x14ac:dyDescent="0.3">
      <c r="D2106" s="83"/>
      <c r="E2106" s="89">
        <v>40438.447916666664</v>
      </c>
      <c r="F2106" s="86">
        <f t="shared" si="892"/>
        <v>539.99444444444089</v>
      </c>
      <c r="G2106" s="86">
        <v>21372</v>
      </c>
      <c r="H2106" s="86">
        <v>610.04999999999995</v>
      </c>
      <c r="I2106" s="86"/>
      <c r="J2106" s="91">
        <v>18</v>
      </c>
      <c r="K2106" s="91"/>
      <c r="L2106" s="79">
        <v>1037</v>
      </c>
      <c r="M2106" s="91"/>
      <c r="N2106" s="114">
        <v>6.57</v>
      </c>
      <c r="O2106" s="83"/>
      <c r="P2106" s="83"/>
      <c r="Q2106" s="83"/>
      <c r="R2106" s="83"/>
      <c r="S2106" s="83"/>
      <c r="V2106" s="43">
        <f t="shared" si="882"/>
        <v>2.3280449770225211E-3</v>
      </c>
      <c r="W2106" s="43">
        <f t="shared" si="883"/>
        <v>0.32629524535111148</v>
      </c>
      <c r="X2106" s="43">
        <f t="shared" si="884"/>
        <v>1.2825140509442859E-3</v>
      </c>
      <c r="Y2106" s="22">
        <f>X2106+W2106+SUM($V$2083:V2106)</f>
        <v>0.33265148929100014</v>
      </c>
      <c r="Z2106" s="1">
        <f t="shared" si="893"/>
        <v>1.2592381218885233E-3</v>
      </c>
      <c r="AA2106" s="22">
        <f t="shared" si="885"/>
        <v>8.1558851321900383E-2</v>
      </c>
      <c r="AB2106" s="44">
        <f t="shared" si="886"/>
        <v>11.431164631823547</v>
      </c>
      <c r="AC2106" s="44">
        <f t="shared" si="887"/>
        <v>1.3326344338275775</v>
      </c>
      <c r="AD2106" s="44">
        <f t="shared" si="888"/>
        <v>2.8154325718568147</v>
      </c>
      <c r="AE2106" s="44">
        <f t="shared" si="889"/>
        <v>1.3326344338275771</v>
      </c>
      <c r="AF2106" s="44">
        <f t="shared" si="890"/>
        <v>1.482649603461468</v>
      </c>
      <c r="AG2106" s="44">
        <f t="shared" si="891"/>
        <v>1.4853456776957609E-4</v>
      </c>
      <c r="AH2106" s="45">
        <f>AD2106+AB2106+SUM($AA$2083:AA2106)</f>
        <v>15.836305988592569</v>
      </c>
      <c r="AI2106" s="45">
        <f>AD2106+AB2106+SUM($AA$2083:AA2106)</f>
        <v>15.836305988592569</v>
      </c>
    </row>
    <row r="2107" spans="4:35" ht="14.4" x14ac:dyDescent="0.3">
      <c r="D2107" s="83"/>
      <c r="E2107" s="89">
        <v>40457.633333333331</v>
      </c>
      <c r="F2107" s="86">
        <f t="shared" si="892"/>
        <v>559.17986111110804</v>
      </c>
      <c r="G2107" s="86">
        <v>20740</v>
      </c>
      <c r="H2107" s="86">
        <v>834.31</v>
      </c>
      <c r="I2107" s="86"/>
      <c r="J2107" s="91">
        <v>51</v>
      </c>
      <c r="K2107" s="91"/>
      <c r="L2107" s="79">
        <v>1037</v>
      </c>
      <c r="M2107" s="91"/>
      <c r="N2107" s="114">
        <v>6.57</v>
      </c>
      <c r="O2107" s="83"/>
      <c r="P2107" s="83"/>
      <c r="Q2107" s="83"/>
      <c r="R2107" s="83"/>
      <c r="S2107" s="83"/>
      <c r="V2107" s="43">
        <f t="shared" si="882"/>
        <v>3.1838557573635926E-3</v>
      </c>
      <c r="W2107" s="43">
        <f t="shared" si="883"/>
        <v>0.44624438349132989</v>
      </c>
      <c r="X2107" s="43">
        <f t="shared" si="884"/>
        <v>1.7539780310520897E-3</v>
      </c>
      <c r="Y2107" s="22">
        <f>X2107+W2107+SUM($V$2083:V2107)</f>
        <v>0.45625594716868995</v>
      </c>
      <c r="Z2107" s="1">
        <f t="shared" si="893"/>
        <v>2.4865292632784445E-3</v>
      </c>
      <c r="AA2107" s="22">
        <f t="shared" si="885"/>
        <v>7.9147041756326683E-2</v>
      </c>
      <c r="AB2107" s="44">
        <f t="shared" si="886"/>
        <v>11.093129069063277</v>
      </c>
      <c r="AC2107" s="44">
        <f t="shared" si="887"/>
        <v>1.2932265654868029</v>
      </c>
      <c r="AD2107" s="44">
        <f t="shared" si="888"/>
        <v>2.7321762839374104</v>
      </c>
      <c r="AE2107" s="44">
        <f t="shared" si="889"/>
        <v>1.2932265654868027</v>
      </c>
      <c r="AF2107" s="44">
        <f t="shared" si="890"/>
        <v>1.4388055762582279</v>
      </c>
      <c r="AG2107" s="44">
        <f t="shared" si="891"/>
        <v>1.4414219237979635E-4</v>
      </c>
      <c r="AH2107" s="45">
        <f>AD2107+AB2107+SUM($AA$2083:AA2107)</f>
        <v>15.49416117966922</v>
      </c>
      <c r="AI2107" s="45">
        <f>AD2107+AB2107+SUM($AA$2083:AA2107)</f>
        <v>15.49416117966922</v>
      </c>
    </row>
    <row r="2108" spans="4:35" ht="14.4" x14ac:dyDescent="0.3">
      <c r="D2108" s="83"/>
      <c r="E2108" s="89">
        <v>40511.45208333333</v>
      </c>
      <c r="F2108" s="86">
        <f t="shared" si="892"/>
        <v>612.99861111110658</v>
      </c>
      <c r="G2108" s="86">
        <v>21138</v>
      </c>
      <c r="H2108" s="86">
        <v>2024.8</v>
      </c>
      <c r="I2108" s="86"/>
      <c r="J2108" s="91">
        <v>17</v>
      </c>
      <c r="K2108" s="91"/>
      <c r="L2108" s="79">
        <v>1037</v>
      </c>
      <c r="M2108" s="91"/>
      <c r="N2108" s="114">
        <v>6.57</v>
      </c>
      <c r="O2108" s="83"/>
      <c r="P2108" s="83"/>
      <c r="Q2108" s="83"/>
      <c r="R2108" s="83"/>
      <c r="S2108" s="83"/>
      <c r="V2108" s="43">
        <f t="shared" si="882"/>
        <v>7.7269493803380071E-3</v>
      </c>
      <c r="W2108" s="43">
        <f t="shared" si="883"/>
        <v>1.0829974801851168</v>
      </c>
      <c r="X2108" s="43">
        <f t="shared" si="884"/>
        <v>4.256756741827703E-3</v>
      </c>
      <c r="Y2108" s="22">
        <f>X2108+W2108+SUM($V$2083:V2108)</f>
        <v>1.1032387719535905</v>
      </c>
      <c r="Z2108" s="1">
        <f t="shared" si="893"/>
        <v>6.6602114110239181E-3</v>
      </c>
      <c r="AA2108" s="22">
        <f t="shared" si="885"/>
        <v>8.0665871197937972E-2</v>
      </c>
      <c r="AB2108" s="44">
        <f t="shared" si="886"/>
        <v>11.306005894978762</v>
      </c>
      <c r="AC2108" s="44">
        <f t="shared" si="887"/>
        <v>1.3180435458659616</v>
      </c>
      <c r="AD2108" s="44">
        <f t="shared" si="888"/>
        <v>2.7846066677853893</v>
      </c>
      <c r="AE2108" s="44">
        <f t="shared" si="889"/>
        <v>1.318043545865961</v>
      </c>
      <c r="AF2108" s="44">
        <f t="shared" si="890"/>
        <v>1.4664162136425465</v>
      </c>
      <c r="AG2108" s="44">
        <f t="shared" si="891"/>
        <v>1.4690827688158798E-4</v>
      </c>
      <c r="AH2108" s="45">
        <f>AD2108+AB2108+SUM($AA$2083:AA2108)</f>
        <v>15.840134260630624</v>
      </c>
      <c r="AI2108" s="45">
        <f>AD2108+AB2108+SUM($AA$2083:AA2108)</f>
        <v>15.840134260630624</v>
      </c>
    </row>
    <row r="2109" spans="4:35" ht="14.4" x14ac:dyDescent="0.3">
      <c r="D2109" s="83"/>
      <c r="E2109" s="89">
        <v>40535.453472222223</v>
      </c>
      <c r="F2109" s="86">
        <f t="shared" si="892"/>
        <v>637</v>
      </c>
      <c r="G2109" s="86">
        <v>23151</v>
      </c>
      <c r="H2109" s="86">
        <v>3240</v>
      </c>
      <c r="I2109" s="86"/>
      <c r="J2109" s="91">
        <v>25</v>
      </c>
      <c r="K2109" s="91"/>
      <c r="L2109" s="79">
        <v>1037</v>
      </c>
      <c r="M2109" s="91"/>
      <c r="N2109" s="114">
        <v>6.57</v>
      </c>
      <c r="O2109" s="83"/>
      <c r="P2109" s="83"/>
      <c r="Q2109" s="83"/>
      <c r="R2109" s="83"/>
      <c r="S2109" s="83"/>
      <c r="V2109" s="43">
        <f t="shared" si="882"/>
        <v>1.2364340177941103E-2</v>
      </c>
      <c r="W2109" s="43">
        <f t="shared" si="883"/>
        <v>1.7329671255431542</v>
      </c>
      <c r="X2109" s="43">
        <f t="shared" si="884"/>
        <v>6.8114835260380075E-3</v>
      </c>
      <c r="Y2109" s="22">
        <f>X2109+W2109+SUM($V$2083:V2109)</f>
        <v>1.7681274842737793</v>
      </c>
      <c r="Z2109" s="1">
        <f t="shared" si="893"/>
        <v>1.4236927464210757E-2</v>
      </c>
      <c r="AA2109" s="22">
        <f t="shared" si="885"/>
        <v>8.8347789956640263E-2</v>
      </c>
      <c r="AB2109" s="44">
        <f t="shared" si="886"/>
        <v>12.382691951681965</v>
      </c>
      <c r="AC2109" s="44">
        <f t="shared" si="887"/>
        <v>1.4435625948690927</v>
      </c>
      <c r="AD2109" s="44">
        <f t="shared" si="888"/>
        <v>3.0497884835793152</v>
      </c>
      <c r="AE2109" s="44">
        <f t="shared" si="889"/>
        <v>1.4435625948690922</v>
      </c>
      <c r="AF2109" s="44">
        <f t="shared" si="890"/>
        <v>1.6060649901617279</v>
      </c>
      <c r="AG2109" s="44">
        <f t="shared" si="891"/>
        <v>1.6089854849492122E-4</v>
      </c>
      <c r="AH2109" s="45">
        <f>AD2109+AB2109+SUM($AA$2083:AA2109)</f>
        <v>17.270349923084389</v>
      </c>
      <c r="AI2109" s="45">
        <f>AD2109+AB2109+SUM($AA$2083:AA2109)</f>
        <v>17.270349923084389</v>
      </c>
    </row>
    <row r="2110" spans="4:35" ht="14.4" x14ac:dyDescent="0.3">
      <c r="D2110" s="83"/>
      <c r="E2110" s="89">
        <v>40610.609722222223</v>
      </c>
      <c r="F2110" s="86">
        <f t="shared" si="892"/>
        <v>712.15625</v>
      </c>
      <c r="G2110" s="86">
        <v>23208</v>
      </c>
      <c r="H2110" s="86">
        <v>9599</v>
      </c>
      <c r="I2110" s="86"/>
      <c r="J2110" s="91">
        <v>65</v>
      </c>
      <c r="K2110" s="91"/>
      <c r="L2110" s="79">
        <v>1037</v>
      </c>
      <c r="M2110" s="91"/>
      <c r="N2110" s="114">
        <v>6.57</v>
      </c>
      <c r="O2110" s="83"/>
      <c r="P2110" s="83"/>
      <c r="Q2110" s="83"/>
      <c r="R2110" s="83"/>
      <c r="S2110" s="83"/>
      <c r="V2110" s="43">
        <f t="shared" si="882"/>
        <v>3.6631265854338471E-2</v>
      </c>
      <c r="W2110" s="43">
        <f t="shared" si="883"/>
        <v>5.1341825426199801</v>
      </c>
      <c r="X2110" s="43">
        <f t="shared" si="884"/>
        <v>2.018007110075273E-2</v>
      </c>
      <c r="Y2110" s="22">
        <f>X2110+W2110+SUM($V$2083:V2110)</f>
        <v>5.2193427547796585</v>
      </c>
      <c r="Z2110" s="1">
        <f t="shared" si="893"/>
        <v>3.1997527565331259E-2</v>
      </c>
      <c r="AA2110" s="22">
        <f t="shared" si="885"/>
        <v>8.8565310756067009E-2</v>
      </c>
      <c r="AB2110" s="44">
        <f t="shared" si="886"/>
        <v>12.413179336298001</v>
      </c>
      <c r="AC2110" s="44">
        <f t="shared" si="887"/>
        <v>1.4471167855264093</v>
      </c>
      <c r="AD2110" s="44">
        <f t="shared" si="888"/>
        <v>3.0572973576479963</v>
      </c>
      <c r="AE2110" s="44">
        <f t="shared" si="889"/>
        <v>1.4471167855264091</v>
      </c>
      <c r="AF2110" s="44">
        <f t="shared" si="890"/>
        <v>1.6100192774253115</v>
      </c>
      <c r="AG2110" s="44">
        <f t="shared" si="891"/>
        <v>1.6129469627532858E-4</v>
      </c>
      <c r="AH2110" s="45">
        <f>AD2110+AB2110+SUM($AA$2083:AA2110)</f>
        <v>17.396911492525177</v>
      </c>
      <c r="AI2110" s="45">
        <f>AD2110+AB2110+SUM($AA$2083:AA2110)</f>
        <v>17.396911492525177</v>
      </c>
    </row>
    <row r="2111" spans="4:35" ht="14.4" x14ac:dyDescent="0.3">
      <c r="D2111" s="83"/>
      <c r="E2111" s="89">
        <v>40660.438194444447</v>
      </c>
      <c r="F2111" s="86">
        <f t="shared" si="892"/>
        <v>761.98472222222335</v>
      </c>
      <c r="G2111" s="86">
        <v>25910</v>
      </c>
      <c r="H2111" s="86">
        <v>11389</v>
      </c>
      <c r="I2111" s="86"/>
      <c r="J2111" s="91">
        <v>21</v>
      </c>
      <c r="K2111" s="91"/>
      <c r="L2111" s="79">
        <v>1037</v>
      </c>
      <c r="M2111" s="91"/>
      <c r="N2111" s="114">
        <v>6.57</v>
      </c>
      <c r="O2111" s="83"/>
      <c r="P2111" s="83"/>
      <c r="Q2111" s="83"/>
      <c r="R2111" s="83"/>
      <c r="S2111" s="83"/>
      <c r="V2111" s="43">
        <f t="shared" si="882"/>
        <v>4.3462182187213337E-2</v>
      </c>
      <c r="W2111" s="43">
        <f t="shared" si="883"/>
        <v>6.0915933928428956</v>
      </c>
      <c r="X2111" s="43">
        <f t="shared" si="884"/>
        <v>2.3943205517915702E-2</v>
      </c>
      <c r="Y2111" s="22">
        <f>X2111+W2111+SUM($V$2083:V2111)</f>
        <v>6.2239789216069497</v>
      </c>
      <c r="Z2111" s="1">
        <f t="shared" si="893"/>
        <v>3.6434672840419485E-2</v>
      </c>
      <c r="AA2111" s="22">
        <f t="shared" si="885"/>
        <v>9.8876559879769746E-2</v>
      </c>
      <c r="AB2111" s="44">
        <f t="shared" si="886"/>
        <v>13.858388340377507</v>
      </c>
      <c r="AC2111" s="44">
        <f t="shared" si="887"/>
        <v>1.6155978935276309</v>
      </c>
      <c r="AD2111" s="44">
        <f t="shared" si="888"/>
        <v>3.4132443354300053</v>
      </c>
      <c r="AE2111" s="44">
        <f t="shared" si="889"/>
        <v>1.6155978935276307</v>
      </c>
      <c r="AF2111" s="44">
        <f t="shared" si="890"/>
        <v>1.7974663684113157</v>
      </c>
      <c r="AG2111" s="44">
        <f t="shared" si="891"/>
        <v>1.800734910588488E-4</v>
      </c>
      <c r="AH2111" s="45">
        <f>AD2111+AB2111+SUM($AA$2083:AA2111)</f>
        <v>19.29694403426646</v>
      </c>
      <c r="AI2111" s="45">
        <f>AD2111+AB2111+SUM($AA$2083:AA2111)</f>
        <v>19.29694403426646</v>
      </c>
    </row>
    <row r="2112" spans="4:35" ht="14.4" x14ac:dyDescent="0.3">
      <c r="D2112" s="83"/>
      <c r="E2112" s="89">
        <v>40700.62222222222</v>
      </c>
      <c r="F2112" s="86">
        <f t="shared" si="892"/>
        <v>802.16874999999709</v>
      </c>
      <c r="G2112" s="86">
        <v>20671</v>
      </c>
      <c r="H2112" s="86">
        <v>11581</v>
      </c>
      <c r="I2112" s="86"/>
      <c r="J2112" s="91">
        <v>39</v>
      </c>
      <c r="K2112" s="91"/>
      <c r="L2112" s="79">
        <v>1037</v>
      </c>
      <c r="M2112" s="91"/>
      <c r="N2112" s="114">
        <v>6.57</v>
      </c>
      <c r="O2112" s="83"/>
      <c r="P2112" s="83"/>
      <c r="Q2112" s="83"/>
      <c r="R2112" s="83"/>
      <c r="S2112" s="83"/>
      <c r="V2112" s="43">
        <f t="shared" si="882"/>
        <v>4.4194883827387628E-2</v>
      </c>
      <c r="W2112" s="43">
        <f t="shared" si="883"/>
        <v>6.1942877410232313</v>
      </c>
      <c r="X2112" s="43">
        <f t="shared" si="884"/>
        <v>2.4346848986125359E-2</v>
      </c>
      <c r="Y2112" s="22">
        <f>X2112+W2112+SUM($V$2083:V2112)</f>
        <v>6.3712717970828834</v>
      </c>
      <c r="Z2112" s="1">
        <f t="shared" si="893"/>
        <v>2.8580226489293842E-2</v>
      </c>
      <c r="AA2112" s="22">
        <f t="shared" si="885"/>
        <v>7.8883727104389054E-2</v>
      </c>
      <c r="AB2112" s="44">
        <f t="shared" si="886"/>
        <v>11.056223287685969</v>
      </c>
      <c r="AC2112" s="44">
        <f t="shared" si="887"/>
        <v>1.2889241241647882</v>
      </c>
      <c r="AD2112" s="44">
        <f t="shared" si="888"/>
        <v>2.7230865942753235</v>
      </c>
      <c r="AE2112" s="44">
        <f t="shared" si="889"/>
        <v>1.2889241241647877</v>
      </c>
      <c r="AF2112" s="44">
        <f t="shared" si="890"/>
        <v>1.4340188074654689</v>
      </c>
      <c r="AG2112" s="44">
        <f t="shared" si="891"/>
        <v>1.4366264506667168E-4</v>
      </c>
      <c r="AH2112" s="45">
        <f>AD2112+AB2112+SUM($AA$2083:AA2112)</f>
        <v>15.88350496752463</v>
      </c>
      <c r="AI2112" s="45">
        <f>AD2112+AB2112+SUM($AA$2083:AA2112)</f>
        <v>15.88350496752463</v>
      </c>
    </row>
    <row r="2113" spans="4:35" ht="14.4" x14ac:dyDescent="0.3">
      <c r="D2113" s="83"/>
      <c r="E2113" s="89">
        <v>40749.67291666667</v>
      </c>
      <c r="F2113" s="86">
        <f t="shared" si="892"/>
        <v>851.21944444444671</v>
      </c>
      <c r="G2113" s="97">
        <v>21552</v>
      </c>
      <c r="H2113" s="86">
        <v>13031</v>
      </c>
      <c r="I2113" s="86"/>
      <c r="J2113" s="90" t="s">
        <v>93</v>
      </c>
      <c r="K2113" s="90"/>
      <c r="L2113" s="79">
        <v>1037</v>
      </c>
      <c r="M2113" s="90"/>
      <c r="N2113" s="114">
        <v>6.57</v>
      </c>
      <c r="O2113" s="83"/>
      <c r="P2113" s="83"/>
      <c r="Q2113" s="83"/>
      <c r="R2113" s="83"/>
      <c r="S2113" s="83"/>
      <c r="V2113" s="43">
        <f t="shared" si="882"/>
        <v>4.9728307672453863E-2</v>
      </c>
      <c r="W2113" s="43">
        <f t="shared" si="883"/>
        <v>6.969844016343469</v>
      </c>
      <c r="X2113" s="43">
        <f t="shared" si="884"/>
        <v>2.7395198095000396E-2</v>
      </c>
      <c r="Y2113" s="22">
        <f>X2113+W2113+SUM($V$2083:V2113)</f>
        <v>7.1996047291844496</v>
      </c>
      <c r="Z2113" s="1">
        <f t="shared" si="893"/>
        <v>1.3428171215188902E-2</v>
      </c>
      <c r="AA2113" s="22">
        <f t="shared" si="885"/>
        <v>8.2245759109563776E-2</v>
      </c>
      <c r="AB2113" s="44">
        <f t="shared" si="886"/>
        <v>11.52744058324261</v>
      </c>
      <c r="AC2113" s="44">
        <f t="shared" si="887"/>
        <v>1.3438581937980514</v>
      </c>
      <c r="AD2113" s="44">
        <f t="shared" si="888"/>
        <v>2.8391448057579112</v>
      </c>
      <c r="AE2113" s="44">
        <f t="shared" si="889"/>
        <v>1.3438581937980509</v>
      </c>
      <c r="AF2113" s="44">
        <f t="shared" si="890"/>
        <v>1.4951368263990998</v>
      </c>
      <c r="AG2113" s="44">
        <f t="shared" si="891"/>
        <v>1.4978556076033616E-4</v>
      </c>
      <c r="AH2113" s="45">
        <f>AD2113+AB2113+SUM($AA$2083:AA2113)</f>
        <v>16.553026233673421</v>
      </c>
      <c r="AI2113" s="45">
        <f>AD2113+AB2113+SUM($AA$2083:AA2113)</f>
        <v>16.553026233673421</v>
      </c>
    </row>
    <row r="2114" spans="4:35" ht="14.4" x14ac:dyDescent="0.3">
      <c r="D2114" s="83"/>
      <c r="E2114" s="89">
        <v>40800.616666666669</v>
      </c>
      <c r="F2114" s="86">
        <f t="shared" si="892"/>
        <v>902.16319444444525</v>
      </c>
      <c r="G2114" s="86">
        <v>22184</v>
      </c>
      <c r="H2114" s="86">
        <v>13835</v>
      </c>
      <c r="I2114" s="86"/>
      <c r="J2114" s="91">
        <v>69</v>
      </c>
      <c r="K2114" s="91"/>
      <c r="L2114" s="79">
        <v>1037</v>
      </c>
      <c r="M2114" s="91"/>
      <c r="N2114" s="114">
        <v>6.57</v>
      </c>
      <c r="O2114" s="83"/>
      <c r="P2114" s="90"/>
      <c r="Q2114" s="83"/>
      <c r="R2114" s="83"/>
      <c r="S2114" s="83"/>
      <c r="V2114" s="43">
        <f t="shared" si="882"/>
        <v>5.2796495790683691E-2</v>
      </c>
      <c r="W2114" s="43">
        <f t="shared" si="883"/>
        <v>7.3998765993486222</v>
      </c>
      <c r="X2114" s="43">
        <f t="shared" si="884"/>
        <v>2.908545511812834E-2</v>
      </c>
      <c r="Y2114" s="22">
        <f>X2114+W2114+SUM($V$2083:V2114)</f>
        <v>7.6841240650034148</v>
      </c>
      <c r="Z2114" s="1">
        <f t="shared" si="893"/>
        <v>1.1175138432722073E-2</v>
      </c>
      <c r="AA2114" s="22">
        <f t="shared" si="885"/>
        <v>8.4657568675137462E-2</v>
      </c>
      <c r="AB2114" s="44">
        <f t="shared" si="886"/>
        <v>11.86547614600288</v>
      </c>
      <c r="AC2114" s="44">
        <f t="shared" si="887"/>
        <v>1.3832660621388255</v>
      </c>
      <c r="AD2114" s="44">
        <f t="shared" si="888"/>
        <v>2.9224010936773155</v>
      </c>
      <c r="AE2114" s="44">
        <f t="shared" si="889"/>
        <v>1.3832660621388253</v>
      </c>
      <c r="AF2114" s="44">
        <f t="shared" si="890"/>
        <v>1.5389808536023402</v>
      </c>
      <c r="AG2114" s="44">
        <f t="shared" si="891"/>
        <v>1.5417793615011587E-4</v>
      </c>
      <c r="AH2114" s="45">
        <f>AD2114+AB2114+SUM($AA$2083:AA2114)</f>
        <v>17.058975653028234</v>
      </c>
      <c r="AI2114" s="45">
        <f>AD2114+AB2114+SUM($AA$2083:AA2114)</f>
        <v>17.058975653028234</v>
      </c>
    </row>
    <row r="2115" spans="4:35" ht="14.4" x14ac:dyDescent="0.3">
      <c r="D2115" s="83"/>
      <c r="E2115" s="89">
        <v>40855.53125</v>
      </c>
      <c r="F2115" s="86">
        <f t="shared" si="892"/>
        <v>957.07777777777665</v>
      </c>
      <c r="G2115" s="86">
        <v>26414</v>
      </c>
      <c r="H2115" s="86">
        <v>16258</v>
      </c>
      <c r="I2115" s="86"/>
      <c r="J2115" s="91">
        <v>36</v>
      </c>
      <c r="K2115" s="91"/>
      <c r="L2115" s="79">
        <v>1037</v>
      </c>
      <c r="M2115" s="91"/>
      <c r="N2115" s="114">
        <v>6.57</v>
      </c>
      <c r="O2115" s="83"/>
      <c r="P2115" s="90"/>
      <c r="Q2115" s="83"/>
      <c r="R2115" s="83"/>
      <c r="S2115" s="83"/>
      <c r="V2115" s="43">
        <f t="shared" si="882"/>
        <v>6.2043037843508161E-2</v>
      </c>
      <c r="W2115" s="43">
        <f t="shared" si="883"/>
        <v>8.6958578787285798</v>
      </c>
      <c r="X2115" s="43">
        <f t="shared" si="884"/>
        <v>3.4179351594545042E-2</v>
      </c>
      <c r="Y2115" s="22">
        <f>X2115+W2115+SUM($V$2083:V2115)</f>
        <v>9.0472422787032976</v>
      </c>
      <c r="Z2115" s="1">
        <f t="shared" si="893"/>
        <v>1.6565026349838481E-2</v>
      </c>
      <c r="AA2115" s="22">
        <f t="shared" si="885"/>
        <v>0.10079990168522725</v>
      </c>
      <c r="AB2115" s="44">
        <f t="shared" si="886"/>
        <v>14.127961004350887</v>
      </c>
      <c r="AC2115" s="44">
        <f t="shared" si="887"/>
        <v>1.6470244214449574</v>
      </c>
      <c r="AD2115" s="44">
        <f t="shared" si="888"/>
        <v>3.479638590353074</v>
      </c>
      <c r="AE2115" s="44">
        <f t="shared" si="889"/>
        <v>1.6470244214449568</v>
      </c>
      <c r="AF2115" s="44">
        <f t="shared" si="890"/>
        <v>1.8324305926366842</v>
      </c>
      <c r="AG2115" s="44">
        <f t="shared" si="891"/>
        <v>1.8357627143297689E-4</v>
      </c>
      <c r="AH2115" s="45">
        <f>AD2115+AB2115+SUM($AA$2083:AA2115)</f>
        <v>19.979497909737226</v>
      </c>
      <c r="AI2115" s="45">
        <f>AD2115+AB2115+SUM($AA$2083:AA2115)</f>
        <v>19.979497909737226</v>
      </c>
    </row>
    <row r="2116" spans="4:35" ht="14.4" x14ac:dyDescent="0.3">
      <c r="D2116" s="83"/>
      <c r="E2116" s="89">
        <v>40945.621527777781</v>
      </c>
      <c r="F2116" s="86">
        <f t="shared" si="892"/>
        <v>1047.1680555555577</v>
      </c>
      <c r="G2116" s="86">
        <v>28049</v>
      </c>
      <c r="H2116" s="86">
        <v>17807</v>
      </c>
      <c r="I2116" s="86"/>
      <c r="J2116" s="91">
        <v>42</v>
      </c>
      <c r="K2116" s="91"/>
      <c r="L2116" s="79">
        <v>1037</v>
      </c>
      <c r="M2116" s="91"/>
      <c r="N2116" s="114">
        <v>6.57</v>
      </c>
      <c r="O2116" s="83"/>
      <c r="P2116" s="90"/>
      <c r="Q2116" s="83"/>
      <c r="R2116" s="83"/>
      <c r="S2116" s="83"/>
      <c r="V2116" s="43">
        <f t="shared" si="882"/>
        <v>6.7954260971789249E-2</v>
      </c>
      <c r="W2116" s="43">
        <f t="shared" si="883"/>
        <v>9.5243659273293044</v>
      </c>
      <c r="X2116" s="43">
        <f t="shared" si="884"/>
        <v>3.7435829366715682E-2</v>
      </c>
      <c r="Y2116" s="22">
        <f>X2116+W2116+SUM($V$2083:V2116)</f>
        <v>9.9469610660479812</v>
      </c>
      <c r="Z2116" s="1">
        <f t="shared" si="893"/>
        <v>1.4731069014954475E-2</v>
      </c>
      <c r="AA2116" s="22">
        <f t="shared" si="885"/>
        <v>0.1070393140898364</v>
      </c>
      <c r="AB2116" s="44">
        <f t="shared" si="886"/>
        <v>15.002467563074052</v>
      </c>
      <c r="AC2116" s="44">
        <f t="shared" si="887"/>
        <v>1.7489735745100936</v>
      </c>
      <c r="AD2116" s="44">
        <f t="shared" si="888"/>
        <v>3.6950247149546982</v>
      </c>
      <c r="AE2116" s="44">
        <f t="shared" si="889"/>
        <v>1.7489735745100934</v>
      </c>
      <c r="AF2116" s="44">
        <f t="shared" si="890"/>
        <v>1.9458562009868392</v>
      </c>
      <c r="AG2116" s="44">
        <f t="shared" si="891"/>
        <v>1.9493945776571405E-4</v>
      </c>
      <c r="AH2116" s="45">
        <f>AD2116+AB2116+SUM($AA$2083:AA2116)</f>
        <v>21.176429907151853</v>
      </c>
      <c r="AI2116" s="45">
        <f>AD2116+AB2116+SUM($AA$2083:AA2116)</f>
        <v>21.176429907151853</v>
      </c>
    </row>
    <row r="2117" spans="4:35" ht="14.4" x14ac:dyDescent="0.3">
      <c r="D2117" s="83"/>
      <c r="E2117" s="89">
        <v>41017.595833333333</v>
      </c>
      <c r="F2117" s="86">
        <f t="shared" si="892"/>
        <v>1119.1423611111095</v>
      </c>
      <c r="G2117" s="86">
        <v>28470</v>
      </c>
      <c r="H2117" s="86">
        <v>19165</v>
      </c>
      <c r="I2117" s="86"/>
      <c r="J2117" s="91">
        <v>28</v>
      </c>
      <c r="K2117" s="91"/>
      <c r="L2117" s="79">
        <v>1037</v>
      </c>
      <c r="M2117" s="91"/>
      <c r="N2117" s="114">
        <v>6.57</v>
      </c>
      <c r="O2117" s="83"/>
      <c r="P2117" s="90"/>
      <c r="Q2117" s="83"/>
      <c r="R2117" s="83"/>
      <c r="S2117" s="83"/>
      <c r="V2117" s="43">
        <f t="shared" si="882"/>
        <v>7.3136598614271978E-2</v>
      </c>
      <c r="W2117" s="43">
        <f t="shared" si="883"/>
        <v>10.250714494146466</v>
      </c>
      <c r="X2117" s="43">
        <f t="shared" si="884"/>
        <v>4.0290765980406922E-2</v>
      </c>
      <c r="Y2117" s="22">
        <f>X2117+W2117+SUM($V$2083:V2117)</f>
        <v>10.749301168093107</v>
      </c>
      <c r="Z2117" s="1">
        <f t="shared" si="893"/>
        <v>1.3395896302565918E-2</v>
      </c>
      <c r="AA2117" s="22">
        <f t="shared" si="885"/>
        <v>0.10864591508209356</v>
      </c>
      <c r="AB2117" s="44">
        <f t="shared" si="886"/>
        <v>15.227646316115308</v>
      </c>
      <c r="AC2117" s="44">
        <f t="shared" si="887"/>
        <v>1.7752247019965905</v>
      </c>
      <c r="AD2117" s="44">
        <f t="shared" si="888"/>
        <v>3.7504849953567057</v>
      </c>
      <c r="AE2117" s="44">
        <f t="shared" si="889"/>
        <v>1.7752247019965899</v>
      </c>
      <c r="AF2117" s="44">
        <f t="shared" si="890"/>
        <v>1.9750624279687439</v>
      </c>
      <c r="AG2117" s="44">
        <f t="shared" si="891"/>
        <v>1.9786539137188055E-4</v>
      </c>
      <c r="AH2117" s="45">
        <f>AD2117+AB2117+SUM($AA$2083:AA2117)</f>
        <v>21.565714855677207</v>
      </c>
      <c r="AI2117" s="45">
        <f>AD2117+AB2117+SUM($AA$2083:AA2117)</f>
        <v>21.565714855677207</v>
      </c>
    </row>
    <row r="2118" spans="4:35" ht="14.4" x14ac:dyDescent="0.3">
      <c r="D2118" s="83"/>
      <c r="E2118" s="89">
        <v>41085.664583333331</v>
      </c>
      <c r="F2118" s="86">
        <f t="shared" si="892"/>
        <v>1187.211111111108</v>
      </c>
      <c r="G2118" s="86">
        <v>27741</v>
      </c>
      <c r="H2118" s="86">
        <v>18790</v>
      </c>
      <c r="I2118" s="86"/>
      <c r="J2118" s="91">
        <v>77</v>
      </c>
      <c r="K2118" s="91"/>
      <c r="L2118" s="79">
        <v>1037</v>
      </c>
      <c r="M2118" s="91"/>
      <c r="N2118" s="114">
        <v>6.57</v>
      </c>
      <c r="O2118" s="83"/>
      <c r="P2118" s="90"/>
      <c r="Q2118" s="83"/>
      <c r="R2118" s="83"/>
      <c r="S2118" s="83"/>
      <c r="V2118" s="43">
        <f t="shared" si="882"/>
        <v>7.1705540723306566E-2</v>
      </c>
      <c r="W2118" s="43">
        <f t="shared" si="883"/>
        <v>10.05013959535675</v>
      </c>
      <c r="X2118" s="43">
        <f t="shared" si="884"/>
        <v>3.9502399831559933E-2</v>
      </c>
      <c r="Y2118" s="22">
        <f>X2118+W2118+SUM($V$2083:V2118)</f>
        <v>10.61964344387785</v>
      </c>
      <c r="Z2118" s="1">
        <f t="shared" si="893"/>
        <v>7.3811847027136189E-3</v>
      </c>
      <c r="AA2118" s="22">
        <f t="shared" si="885"/>
        <v>0.10586393854205682</v>
      </c>
      <c r="AB2118" s="44">
        <f t="shared" si="886"/>
        <v>14.837728712868097</v>
      </c>
      <c r="AC2118" s="44">
        <f t="shared" si="887"/>
        <v>1.7297684741161719</v>
      </c>
      <c r="AD2118" s="44">
        <f t="shared" si="888"/>
        <v>3.6544504480572662</v>
      </c>
      <c r="AE2118" s="44">
        <f t="shared" si="889"/>
        <v>1.7297684741161712</v>
      </c>
      <c r="AF2118" s="44">
        <f t="shared" si="890"/>
        <v>1.9244891750713353</v>
      </c>
      <c r="AG2118" s="44">
        <f t="shared" si="891"/>
        <v>1.9279886975930233E-4</v>
      </c>
      <c r="AH2118" s="45">
        <f>AD2118+AB2118+SUM($AA$2083:AA2118)</f>
        <v>21.185626643672617</v>
      </c>
      <c r="AI2118" s="45">
        <f>AD2118+AB2118+SUM($AA$2083:AA2118)</f>
        <v>21.185626643672617</v>
      </c>
    </row>
    <row r="2119" spans="4:35" ht="14.4" x14ac:dyDescent="0.3">
      <c r="D2119" s="83"/>
      <c r="E2119" s="89">
        <v>41131.481249999997</v>
      </c>
      <c r="F2119" s="86">
        <f t="shared" si="892"/>
        <v>1233.0277777777737</v>
      </c>
      <c r="G2119" s="86">
        <v>27794</v>
      </c>
      <c r="H2119" s="86">
        <v>18801</v>
      </c>
      <c r="I2119" s="86"/>
      <c r="J2119" s="91">
        <v>45</v>
      </c>
      <c r="K2119" s="91"/>
      <c r="L2119" s="79">
        <v>1037</v>
      </c>
      <c r="M2119" s="91"/>
      <c r="N2119" s="114">
        <v>6.57</v>
      </c>
      <c r="O2119" s="83"/>
      <c r="P2119" s="90"/>
      <c r="Q2119" s="83"/>
      <c r="R2119" s="83"/>
      <c r="S2119" s="83"/>
      <c r="V2119" s="43">
        <f t="shared" si="882"/>
        <v>7.1747518421441558E-2</v>
      </c>
      <c r="W2119" s="43">
        <f t="shared" si="883"/>
        <v>10.056023125721248</v>
      </c>
      <c r="X2119" s="43">
        <f t="shared" si="884"/>
        <v>3.9525525238592776E-2</v>
      </c>
      <c r="Y2119" s="22">
        <f>X2119+W2119+SUM($V$2083:V2119)</f>
        <v>10.697297618070824</v>
      </c>
      <c r="Z2119" s="1">
        <f t="shared" si="893"/>
        <v>3.5453495595949834E-3</v>
      </c>
      <c r="AA2119" s="22">
        <f t="shared" si="885"/>
        <v>0.10606619472397993</v>
      </c>
      <c r="AB2119" s="44">
        <f t="shared" si="886"/>
        <v>14.866076631897046</v>
      </c>
      <c r="AC2119" s="44">
        <f t="shared" si="887"/>
        <v>1.7330732478852557</v>
      </c>
      <c r="AD2119" s="44">
        <f t="shared" si="888"/>
        <v>3.6614323835948115</v>
      </c>
      <c r="AE2119" s="44">
        <f t="shared" si="889"/>
        <v>1.7330732478852553</v>
      </c>
      <c r="AF2119" s="44">
        <f t="shared" si="890"/>
        <v>1.9281659684918604</v>
      </c>
      <c r="AG2119" s="44">
        <f t="shared" si="891"/>
        <v>1.9316721769547059E-4</v>
      </c>
      <c r="AH2119" s="45">
        <f>AD2119+AB2119+SUM($AA$2083:AA2119)</f>
        <v>21.327022692963091</v>
      </c>
      <c r="AI2119" s="45">
        <f>AD2119+AB2119+SUM($AA$2083:AA2119)</f>
        <v>21.327022692963091</v>
      </c>
    </row>
    <row r="2120" spans="4:35" ht="14.4" x14ac:dyDescent="0.3">
      <c r="D2120" s="83"/>
      <c r="E2120" s="89">
        <v>41158.502083333333</v>
      </c>
      <c r="F2120" s="86">
        <f t="shared" si="892"/>
        <v>1260.0486111111095</v>
      </c>
      <c r="G2120" s="86">
        <v>28161</v>
      </c>
      <c r="H2120" s="86">
        <v>19170</v>
      </c>
      <c r="I2120" s="86"/>
      <c r="J2120" s="91"/>
      <c r="K2120" s="91"/>
      <c r="L2120" s="79">
        <v>1037</v>
      </c>
      <c r="M2120" s="91"/>
      <c r="N2120" s="114">
        <v>6.57</v>
      </c>
      <c r="O2120" s="83"/>
      <c r="P2120" s="90"/>
      <c r="Q2120" s="83"/>
      <c r="R2120" s="83"/>
      <c r="S2120" s="83"/>
      <c r="V2120" s="43">
        <f t="shared" si="882"/>
        <v>7.3155679386151515E-2</v>
      </c>
      <c r="W2120" s="43">
        <f t="shared" si="883"/>
        <v>10.253388826130328</v>
      </c>
      <c r="X2120" s="43">
        <f t="shared" si="884"/>
        <v>4.030127752905821E-2</v>
      </c>
      <c r="Y2120" s="22">
        <f>X2120+W2120+SUM($V$2083:V2120)</f>
        <v>10.96859475015652</v>
      </c>
      <c r="Z2120" s="1">
        <f t="shared" si="893"/>
        <v>1.1505648479053642E-3</v>
      </c>
      <c r="AA2120" s="22">
        <f t="shared" si="885"/>
        <v>0.10746672337993807</v>
      </c>
      <c r="AB2120" s="44">
        <f t="shared" si="886"/>
        <v>15.06237259951258</v>
      </c>
      <c r="AC2120" s="44">
        <f t="shared" si="887"/>
        <v>1.7559572473806107</v>
      </c>
      <c r="AD2120" s="44">
        <f t="shared" si="888"/>
        <v>3.7097789938264913</v>
      </c>
      <c r="AE2120" s="44">
        <f t="shared" si="889"/>
        <v>1.7559572473806102</v>
      </c>
      <c r="AF2120" s="44">
        <f t="shared" si="890"/>
        <v>1.9536260285924765</v>
      </c>
      <c r="AG2120" s="44">
        <f t="shared" si="891"/>
        <v>1.9571785340440916E-4</v>
      </c>
      <c r="AH2120" s="45">
        <f>AD2120+AB2120+SUM($AA$2083:AA2120)</f>
        <v>21.679131994190243</v>
      </c>
      <c r="AI2120" s="45">
        <f>AD2120+AB2120+SUM($AA$2083:AA2120)</f>
        <v>21.679131994190243</v>
      </c>
    </row>
    <row r="2121" spans="4:35" ht="14.4" x14ac:dyDescent="0.3">
      <c r="D2121" s="83"/>
      <c r="E2121" s="89">
        <v>41192.613194444442</v>
      </c>
      <c r="F2121" s="86">
        <f t="shared" si="892"/>
        <v>1294.159722222219</v>
      </c>
      <c r="G2121" s="86">
        <v>3619</v>
      </c>
      <c r="H2121" s="86">
        <v>69.8</v>
      </c>
      <c r="I2121" s="86"/>
      <c r="J2121" s="91"/>
      <c r="K2121" s="91"/>
      <c r="L2121" s="79">
        <v>1037</v>
      </c>
      <c r="M2121" s="91"/>
      <c r="N2121" s="114">
        <v>6.57</v>
      </c>
      <c r="O2121" s="83"/>
      <c r="P2121" s="90"/>
      <c r="Q2121" s="83"/>
      <c r="R2121" s="83"/>
      <c r="S2121" s="83"/>
      <c r="V2121" s="43">
        <f t="shared" si="882"/>
        <v>2.6636757543836075E-4</v>
      </c>
      <c r="W2121" s="43">
        <f t="shared" si="883"/>
        <v>3.7333674494725973E-2</v>
      </c>
      <c r="X2121" s="43">
        <f t="shared" si="884"/>
        <v>1.4674121917205337E-4</v>
      </c>
      <c r="Y2121" s="111">
        <f>Y2120</f>
        <v>10.96859475015652</v>
      </c>
      <c r="Z2121" s="1">
        <f t="shared" si="893"/>
        <v>3.6860626419647846E-3</v>
      </c>
      <c r="AA2121" s="22">
        <f t="shared" si="885"/>
        <v>1.3810662686410138E-2</v>
      </c>
      <c r="AB2121" s="44">
        <f t="shared" si="886"/>
        <v>1.9356814899199613</v>
      </c>
      <c r="AC2121" s="44">
        <f t="shared" si="887"/>
        <v>0.22565992962857959</v>
      </c>
      <c r="AD2121" s="44">
        <f t="shared" si="888"/>
        <v>0.47674763604481624</v>
      </c>
      <c r="AE2121" s="44">
        <f t="shared" si="889"/>
        <v>0.2256599296285795</v>
      </c>
      <c r="AF2121" s="44">
        <f t="shared" si="890"/>
        <v>0.25106255450716136</v>
      </c>
      <c r="AG2121" s="44">
        <f t="shared" si="891"/>
        <v>2.5151909075336693E-5</v>
      </c>
      <c r="AH2121" s="45">
        <f>AD2121+AB2121+SUM($AA$2083:AA2121)</f>
        <v>5.3332201895023577</v>
      </c>
      <c r="AI2121" s="77">
        <f>AI2120</f>
        <v>21.679131994190243</v>
      </c>
    </row>
    <row r="2122" spans="4:35" ht="14.4" x14ac:dyDescent="0.3">
      <c r="D2122" s="83"/>
      <c r="E2122" s="89">
        <v>42279.462500000001</v>
      </c>
      <c r="F2122" s="86">
        <f t="shared" si="892"/>
        <v>2381.0090277777781</v>
      </c>
      <c r="G2122" s="86">
        <v>18798</v>
      </c>
      <c r="H2122" s="86">
        <v>7070</v>
      </c>
      <c r="I2122" s="86"/>
      <c r="J2122" s="91">
        <v>21</v>
      </c>
      <c r="K2122" s="91"/>
      <c r="L2122" s="91">
        <v>1047</v>
      </c>
      <c r="M2122" s="91"/>
      <c r="N2122" s="114">
        <v>6.57</v>
      </c>
      <c r="O2122" s="83"/>
      <c r="P2122" s="90"/>
      <c r="Q2122" s="83"/>
      <c r="R2122" s="83"/>
      <c r="S2122" s="83"/>
      <c r="V2122" s="43">
        <f t="shared" si="882"/>
        <v>2.7240387054231589E-2</v>
      </c>
      <c r="W2122" s="43">
        <f t="shared" si="883"/>
        <v>3.8179712441327762</v>
      </c>
      <c r="X2122" s="43">
        <f t="shared" si="884"/>
        <v>1.50066598777206E-2</v>
      </c>
      <c r="Y2122" s="22">
        <f>X2122+W2122+SUM($V$2121:V2122)+$Y$2121</f>
        <v>14.829079408796687</v>
      </c>
      <c r="Z2122" s="1">
        <f t="shared" si="893"/>
        <v>3.5334566972602933E-3</v>
      </c>
      <c r="AA2122" s="22">
        <f t="shared" si="885"/>
        <v>7.2427835338818289E-2</v>
      </c>
      <c r="AB2122" s="44">
        <f t="shared" si="886"/>
        <v>10.151375310779056</v>
      </c>
      <c r="AC2122" s="44">
        <f t="shared" si="887"/>
        <v>1.1834377970718846</v>
      </c>
      <c r="AD2122" s="44">
        <f t="shared" si="888"/>
        <v>2.5002275463292998</v>
      </c>
      <c r="AE2122" s="44">
        <f t="shared" si="889"/>
        <v>1.1834377970718843</v>
      </c>
      <c r="AF2122" s="44">
        <f t="shared" si="890"/>
        <v>1.3166578440497994</v>
      </c>
      <c r="AG2122" s="44">
        <f t="shared" si="891"/>
        <v>1.3190520761599585E-4</v>
      </c>
      <c r="AH2122" s="45">
        <f>AD2122+AB2122+SUM($AA$2083:AA2122)</f>
        <v>15.644821755984754</v>
      </c>
      <c r="AI2122" s="45">
        <f>AD2122+AB2122+SUM($AA$2121:AA2122)+$AI$2121-$AH$2121</f>
        <v>29.08375315982147</v>
      </c>
    </row>
    <row r="2123" spans="4:35" ht="14.4" x14ac:dyDescent="0.3">
      <c r="E2123" s="28">
        <v>42377.64166666667</v>
      </c>
      <c r="F2123" s="86">
        <f t="shared" si="892"/>
        <v>2479.1881944444467</v>
      </c>
      <c r="G2123" s="10">
        <v>12892</v>
      </c>
      <c r="H2123" s="10">
        <v>5950</v>
      </c>
      <c r="J2123" s="10">
        <v>22</v>
      </c>
      <c r="L2123" s="17">
        <v>1013</v>
      </c>
      <c r="N2123" s="114">
        <v>6.57</v>
      </c>
      <c r="V2123" s="43">
        <f t="shared" si="882"/>
        <v>2.2180615311116259E-2</v>
      </c>
      <c r="W2123" s="43">
        <f t="shared" si="883"/>
        <v>3.1088013274707822</v>
      </c>
      <c r="X2123" s="43">
        <f t="shared" si="884"/>
        <v>1.2219244505954137E-2</v>
      </c>
      <c r="Y2123" s="22">
        <f>X2123+W2123+SUM($V$2121:V2123)+$Y$2121</f>
        <v>14.139302692074041</v>
      </c>
      <c r="Z2123" s="1">
        <f t="shared" si="893"/>
        <v>3.0113946191938439E-3</v>
      </c>
      <c r="AA2123" s="22">
        <f t="shared" si="885"/>
        <v>4.8059242452253917E-2</v>
      </c>
      <c r="AB2123" s="44">
        <f t="shared" si="886"/>
        <v>6.735910372059382</v>
      </c>
      <c r="AC2123" s="44">
        <f t="shared" si="887"/>
        <v>0.78526610315739021</v>
      </c>
      <c r="AD2123" s="44">
        <f t="shared" si="888"/>
        <v>1.6590174381539677</v>
      </c>
      <c r="AE2123" s="44">
        <f t="shared" ref="AE2123" si="894">AD2123/(1+($A$28/(10^-N2123))+(($A$28*$A$29)/(10^-N2123)^2))*1</f>
        <v>0.78526610315739032</v>
      </c>
      <c r="AF2123" s="44">
        <f t="shared" ref="AF2123" si="895">AD2123/(1+($A$28/(10^-N2123))+(($A$28*$A$29)/(10^-N2123)^2))*($A$28/(10^-N2123))</f>
        <v>0.87366380974714986</v>
      </c>
      <c r="AG2123" s="44">
        <f t="shared" ref="AG2123" si="896">AD2123/(1+($A$28/(10^-N2123))+(($A$28*$A$29)/(10^-N2123)^2))*(($A$28*$A$29)/(10^-N2123)^2)</f>
        <v>8.752524942761135E-5</v>
      </c>
      <c r="AH2123" s="45">
        <f>AD2123+AB2123+SUM($AA$2083:AA2123)</f>
        <v>11.436205951542004</v>
      </c>
      <c r="AI2123" s="45">
        <f>AD2123+AB2123+SUM($AA$2121:AA2123)+$AI$2121-$AH$2121</f>
        <v>24.875137355378719</v>
      </c>
    </row>
    <row r="2124" spans="4:35" ht="14.4" x14ac:dyDescent="0.3">
      <c r="E2124" s="28">
        <v>42480.589583333334</v>
      </c>
      <c r="F2124" s="86">
        <f t="shared" si="892"/>
        <v>2582.1361111111109</v>
      </c>
      <c r="G2124" s="10">
        <v>18926</v>
      </c>
      <c r="H2124" s="10">
        <v>8286</v>
      </c>
      <c r="J2124" s="10">
        <v>34</v>
      </c>
      <c r="K2124" s="17">
        <v>5</v>
      </c>
      <c r="L2124" s="17">
        <v>1097</v>
      </c>
      <c r="N2124" s="114">
        <v>6.57</v>
      </c>
      <c r="V2124" s="43">
        <f t="shared" si="882"/>
        <v>3.3450201262461364E-2</v>
      </c>
      <c r="W2124" s="43">
        <f t="shared" si="883"/>
        <v>4.6883293646406656</v>
      </c>
      <c r="X2124" s="43">
        <f t="shared" si="884"/>
        <v>1.8427630715661204E-2</v>
      </c>
      <c r="Y2124" s="22">
        <f>X2124+W2124+SUM($V$2121:V2124)+$Y$2121</f>
        <v>15.758489316716094</v>
      </c>
      <c r="Z2124" s="1">
        <f t="shared" si="893"/>
        <v>3.3467963523248715E-3</v>
      </c>
      <c r="AA2124" s="22">
        <f t="shared" si="885"/>
        <v>7.6403392359804936E-2</v>
      </c>
      <c r="AB2124" s="44">
        <f t="shared" si="886"/>
        <v>10.708583339993874</v>
      </c>
      <c r="AC2124" s="44">
        <f t="shared" si="887"/>
        <v>1.2483965856514532</v>
      </c>
      <c r="AD2124" s="44">
        <f t="shared" si="888"/>
        <v>2.6374647995120735</v>
      </c>
      <c r="AE2124" s="44">
        <f t="shared" ref="AE2124:AE2125" si="897">AD2124/(1+($A$28/(10^-N2124))+(($A$28*$A$29)/(10^-N2124)^2))*1</f>
        <v>1.2483965856514527</v>
      </c>
      <c r="AF2124" s="44">
        <f t="shared" ref="AF2124:AF2125" si="898">AD2124/(1+($A$28/(10^-N2124))+(($A$28*$A$29)/(10^-N2124)^2))*($A$28/(10^-N2124))</f>
        <v>1.3889290683886533</v>
      </c>
      <c r="AG2124" s="44">
        <f t="shared" ref="AG2124:AG2125" si="899">AD2124/(1+($A$28/(10^-N2124))+(($A$28*$A$29)/(10^-N2124)^2))*(($A$28*$A$29)/(10^-N2124)^2)</f>
        <v>1.3914547196725442E-4</v>
      </c>
      <c r="AH2124" s="45">
        <f>AD2124+AB2124+SUM($AA$2083:AA2124)</f>
        <v>16.463729673194408</v>
      </c>
      <c r="AI2124" s="45">
        <f>AD2124+AB2124+SUM($AA$2121:AA2124)+$AI$2121-$AH$2121</f>
        <v>29.902661077031127</v>
      </c>
    </row>
    <row r="2125" spans="4:35" ht="14.4" x14ac:dyDescent="0.3">
      <c r="E2125" s="28">
        <v>42612.590277777781</v>
      </c>
      <c r="F2125" s="86">
        <f t="shared" si="892"/>
        <v>2714.1368055555577</v>
      </c>
      <c r="G2125" s="10">
        <v>19429</v>
      </c>
      <c r="H2125" s="10">
        <v>8738</v>
      </c>
      <c r="J2125" s="10">
        <v>31</v>
      </c>
      <c r="L2125" s="17">
        <v>1053</v>
      </c>
      <c r="N2125" s="114">
        <v>6.57</v>
      </c>
      <c r="V2125" s="43">
        <f t="shared" si="882"/>
        <v>3.3860049618443619E-2</v>
      </c>
      <c r="W2125" s="43">
        <f t="shared" si="883"/>
        <v>4.7457730872456372</v>
      </c>
      <c r="X2125" s="43">
        <f t="shared" si="884"/>
        <v>1.8653415131551627E-2</v>
      </c>
      <c r="Y2125" s="22">
        <f>X2125+W2125+SUM($V$2121:V2125)+$Y$2121</f>
        <v>15.850018873355399</v>
      </c>
      <c r="Z2125" s="1">
        <f t="shared" si="893"/>
        <v>4.2573211357537612E-3</v>
      </c>
      <c r="AA2125" s="22">
        <f t="shared" si="885"/>
        <v>7.5288041203563874E-2</v>
      </c>
      <c r="AB2125" s="44">
        <f t="shared" si="886"/>
        <v>10.552257417268882</v>
      </c>
      <c r="AC2125" s="44">
        <f t="shared" si="887"/>
        <v>1.2301722564397792</v>
      </c>
      <c r="AD2125" s="44">
        <f t="shared" si="888"/>
        <v>2.5989625900836271</v>
      </c>
      <c r="AE2125" s="44">
        <f t="shared" si="897"/>
        <v>1.2301722564397788</v>
      </c>
      <c r="AF2125" s="44">
        <f t="shared" si="898"/>
        <v>1.3686532194437688</v>
      </c>
      <c r="AG2125" s="44">
        <f t="shared" si="899"/>
        <v>1.3711420007930569E-4</v>
      </c>
      <c r="AH2125" s="45">
        <f>AD2125+AB2125+SUM($AA$2083:AA2125)</f>
        <v>16.344189582244532</v>
      </c>
      <c r="AI2125" s="45">
        <f>AD2125+AB2125+SUM($AA$2121:AA2125)+$AI$2121-$AH$2121</f>
        <v>29.783120986081244</v>
      </c>
    </row>
    <row r="2126" spans="4:35" x14ac:dyDescent="0.25">
      <c r="D2126" s="16" t="s">
        <v>410</v>
      </c>
      <c r="E2126" s="28">
        <v>42642.458333333336</v>
      </c>
      <c r="F2126" s="86">
        <f t="shared" si="892"/>
        <v>2744.0048611111124</v>
      </c>
      <c r="N2126" s="114">
        <v>6.57</v>
      </c>
    </row>
    <row r="2127" spans="4:35" x14ac:dyDescent="0.25">
      <c r="E2127" s="28">
        <v>42762.433333333334</v>
      </c>
      <c r="F2127" s="86">
        <f t="shared" si="892"/>
        <v>2863.9798611111109</v>
      </c>
      <c r="G2127" s="10">
        <v>9094</v>
      </c>
      <c r="H2127" s="10">
        <v>200.2</v>
      </c>
      <c r="J2127" s="10">
        <v>15</v>
      </c>
      <c r="K2127" s="17">
        <v>5</v>
      </c>
      <c r="L2127" s="17">
        <v>1046</v>
      </c>
      <c r="N2127" s="114">
        <v>6.57</v>
      </c>
    </row>
    <row r="2128" spans="4:35" x14ac:dyDescent="0.25">
      <c r="D2128" s="19" t="s">
        <v>164</v>
      </c>
      <c r="E2128" s="28">
        <v>42828.487500000003</v>
      </c>
      <c r="F2128" s="86">
        <f t="shared" si="892"/>
        <v>2930.0340277777796</v>
      </c>
      <c r="G2128" s="10">
        <v>8515</v>
      </c>
      <c r="H2128" s="10">
        <v>303.2</v>
      </c>
      <c r="J2128" s="10">
        <v>33</v>
      </c>
      <c r="K2128" s="17">
        <v>5</v>
      </c>
      <c r="L2128" s="17">
        <v>1086</v>
      </c>
      <c r="N2128" s="114">
        <v>6.57</v>
      </c>
    </row>
    <row r="2129" spans="4:35" x14ac:dyDescent="0.25">
      <c r="D2129" s="19"/>
      <c r="E2129" s="28">
        <v>42828.643750000003</v>
      </c>
      <c r="F2129" s="86">
        <f t="shared" si="892"/>
        <v>2930.1902777777796</v>
      </c>
      <c r="G2129" s="10">
        <v>1834</v>
      </c>
      <c r="H2129" s="10">
        <v>1.89</v>
      </c>
      <c r="J2129" s="10">
        <v>62</v>
      </c>
      <c r="K2129" s="17">
        <v>5</v>
      </c>
      <c r="L2129" s="17">
        <v>1095</v>
      </c>
      <c r="N2129" s="114">
        <v>6.57</v>
      </c>
    </row>
    <row r="2130" spans="4:35" x14ac:dyDescent="0.25">
      <c r="D2130" s="19"/>
      <c r="E2130" s="28">
        <v>42969.559027777781</v>
      </c>
      <c r="F2130" s="86">
        <f t="shared" si="892"/>
        <v>3071.1055555555577</v>
      </c>
      <c r="G2130" s="10">
        <v>5380</v>
      </c>
      <c r="H2130" s="10">
        <v>377</v>
      </c>
      <c r="J2130" s="10">
        <v>34</v>
      </c>
      <c r="L2130" s="17">
        <v>1075</v>
      </c>
    </row>
    <row r="2131" spans="4:35" x14ac:dyDescent="0.25">
      <c r="D2131" s="19"/>
      <c r="E2131" s="28">
        <v>43055.634027777778</v>
      </c>
      <c r="F2131" s="86">
        <f t="shared" si="892"/>
        <v>3157.1805555555547</v>
      </c>
      <c r="G2131" s="10">
        <v>5738</v>
      </c>
      <c r="H2131" s="10">
        <v>642.08000000000004</v>
      </c>
      <c r="J2131" s="10">
        <v>45</v>
      </c>
      <c r="L2131" s="17">
        <v>1066</v>
      </c>
    </row>
    <row r="2132" spans="4:35" x14ac:dyDescent="0.25">
      <c r="E2132" s="28">
        <v>43123.492361111108</v>
      </c>
      <c r="G2132" s="10">
        <v>5956.41</v>
      </c>
      <c r="H2132" s="10">
        <v>858</v>
      </c>
      <c r="J2132" s="10">
        <v>105</v>
      </c>
      <c r="L2132" s="17">
        <v>1054</v>
      </c>
    </row>
    <row r="2133" spans="4:35" x14ac:dyDescent="0.25">
      <c r="E2133" s="28"/>
    </row>
    <row r="2134" spans="4:35" x14ac:dyDescent="0.25">
      <c r="E2134" s="28"/>
    </row>
    <row r="2135" spans="4:35" ht="14.4" thickBot="1" x14ac:dyDescent="0.3">
      <c r="D2135" s="87" t="s">
        <v>92</v>
      </c>
      <c r="E2135" s="89">
        <f>E2136-1</f>
        <v>39898.455555555556</v>
      </c>
      <c r="F2135" s="86"/>
      <c r="G2135" s="86"/>
      <c r="H2135" s="86"/>
      <c r="I2135" s="86"/>
      <c r="J2135" s="86"/>
      <c r="K2135" s="86"/>
      <c r="L2135" s="86"/>
      <c r="M2135" s="86"/>
      <c r="N2135" s="86"/>
      <c r="O2135" s="90"/>
      <c r="P2135" s="90"/>
      <c r="Q2135" s="90"/>
      <c r="R2135" s="87"/>
      <c r="S2135" s="87"/>
    </row>
    <row r="2136" spans="4:35" ht="15" thickBot="1" x14ac:dyDescent="0.35">
      <c r="D2136" s="87"/>
      <c r="E2136" s="89">
        <v>39899.455555555556</v>
      </c>
      <c r="F2136" s="86">
        <f>E2136-E$2135</f>
        <v>1</v>
      </c>
      <c r="G2136" s="86">
        <v>4111</v>
      </c>
      <c r="H2136" s="86">
        <v>3.47</v>
      </c>
      <c r="I2136" s="86"/>
      <c r="J2136" s="86">
        <v>1377</v>
      </c>
      <c r="K2136" s="86"/>
      <c r="L2136" s="79">
        <v>1037</v>
      </c>
      <c r="M2136" s="86"/>
      <c r="N2136" s="114">
        <v>6.57</v>
      </c>
      <c r="O2136" s="95">
        <v>92.14</v>
      </c>
      <c r="P2136" s="94">
        <v>17.3</v>
      </c>
      <c r="Q2136" s="93">
        <f>P2136-(P2136/100*R2136)</f>
        <v>8.9786999999999999</v>
      </c>
      <c r="R2136" s="88">
        <v>48.1</v>
      </c>
      <c r="S2136" s="85">
        <f>R2136*P2136/100</f>
        <v>8.3213000000000008</v>
      </c>
      <c r="T2136" s="40">
        <f>Q2136/$A$18+S2136</f>
        <v>12.062425000000001</v>
      </c>
      <c r="U2136" s="40">
        <f>$A$16-T2136</f>
        <v>104.937575</v>
      </c>
      <c r="V2136" s="43">
        <f t="shared" ref="V2136:V2178" si="900">($A$15*L2136/1000/$A$13*H2136)/$Q$2136</f>
        <v>1.3043042130761504E-5</v>
      </c>
      <c r="W2136" s="43">
        <f t="shared" ref="W2136:W2178" si="901">($U$2136*L2136/1000/$A$13*H2136)/$Q$2136</f>
        <v>1.8249402824332599E-3</v>
      </c>
      <c r="X2136" s="43">
        <f t="shared" ref="X2136:X2178" si="902">($A$46*$S$2136*H2136*L2136/1000000)/$Q$2136</f>
        <v>7.2950147639974972E-6</v>
      </c>
      <c r="Y2136" s="22">
        <f>X2136+W2136+SUM($V$2136:V2136)</f>
        <v>1.8452783393280189E-3</v>
      </c>
      <c r="Z2136" s="22"/>
      <c r="AA2136" s="22">
        <f t="shared" ref="AA2136:AA2178" si="903">($A$15*L2136/1000/$A$13*G2136)/$Q$2136</f>
        <v>1.5452434063273931E-2</v>
      </c>
      <c r="AB2136" s="44">
        <f t="shared" ref="AB2136:AB2178" si="904">($U$2136*L2136/1000/$A$13*G2136)/$Q$2136</f>
        <v>2.1620546112631502</v>
      </c>
      <c r="AC2136" s="44">
        <f t="shared" ref="AC2136:AC2178" si="905">($A$14*$S$2136/1000*G2136/1000000*L2136/1000*1000000)/$Q$2136</f>
        <v>0.25633820688120768</v>
      </c>
      <c r="AD2136" s="44">
        <f t="shared" ref="AD2136:AD2178" si="906">($A$14*((L2136/1000)*G2136/10^6)*(1+($A$28/(10^-N2136))+(($A$28*$A$29)/(10^-N2136)^2))*1000000)*$S$2136/1000/$Q$2136</f>
        <v>0.54156107537447928</v>
      </c>
      <c r="AE2136" s="44">
        <f t="shared" ref="AE2136:AE2175" si="907">AD2136/(1+($A$28/(10^-N2136))+(($A$28*$A$29)/(10^-N2136)^2))*1</f>
        <v>0.25633820688120773</v>
      </c>
      <c r="AF2136" s="44">
        <f t="shared" ref="AF2136:AF2175" si="908">AD2136/(1+($A$28/(10^-N2136))+(($A$28*$A$29)/(10^-N2136)^2))*($A$28/(10^-N2136))</f>
        <v>0.28519429720335476</v>
      </c>
      <c r="AG2136" s="44">
        <f t="shared" ref="AG2136:AG2175" si="909">AD2136/(1+($A$28/(10^-N2136))+(($A$28*$A$29)/(10^-N2136)^2))*(($A$28*$A$29)/(10^-N2136)^2)</f>
        <v>2.8571289916747498E-5</v>
      </c>
      <c r="AH2136" s="45">
        <f>AD2136+AB2136+SUM($AA$2136:AA2136)</f>
        <v>2.7190681207009035</v>
      </c>
      <c r="AI2136" s="45">
        <f>AD2136+AB2136+SUM($AA$2136:AA2136)</f>
        <v>2.7190681207009035</v>
      </c>
    </row>
    <row r="2137" spans="4:35" ht="14.4" x14ac:dyDescent="0.3">
      <c r="D2137" s="87"/>
      <c r="E2137" s="89">
        <v>39904.722222222219</v>
      </c>
      <c r="F2137" s="86">
        <f t="shared" ref="F2137:F2184" si="910">E2137-E$2135</f>
        <v>6.2666666666627862</v>
      </c>
      <c r="G2137" s="86">
        <v>6718</v>
      </c>
      <c r="H2137" s="86">
        <v>0</v>
      </c>
      <c r="I2137" s="86"/>
      <c r="J2137" s="86">
        <v>1445</v>
      </c>
      <c r="K2137" s="86"/>
      <c r="L2137" s="79">
        <v>1037</v>
      </c>
      <c r="M2137" s="86"/>
      <c r="N2137" s="114">
        <v>6.57</v>
      </c>
      <c r="O2137" s="90"/>
      <c r="P2137" s="90"/>
      <c r="Q2137" s="90"/>
      <c r="R2137" s="88"/>
      <c r="S2137" s="87"/>
      <c r="V2137" s="43">
        <f t="shared" si="900"/>
        <v>0</v>
      </c>
      <c r="W2137" s="43">
        <f t="shared" si="901"/>
        <v>0</v>
      </c>
      <c r="X2137" s="43">
        <f t="shared" si="902"/>
        <v>0</v>
      </c>
      <c r="Y2137" s="22">
        <f>X2137+W2137+SUM($V$2136:V2137)</f>
        <v>1.3043042130761504E-5</v>
      </c>
      <c r="Z2137" s="22"/>
      <c r="AA2137" s="22">
        <f t="shared" si="903"/>
        <v>2.5251630269295614E-2</v>
      </c>
      <c r="AB2137" s="44">
        <f t="shared" si="904"/>
        <v>3.533126460341971</v>
      </c>
      <c r="AC2137" s="44">
        <f t="shared" si="905"/>
        <v>0.41889566378690191</v>
      </c>
      <c r="AD2137" s="44">
        <f t="shared" si="906"/>
        <v>0.88499326304202153</v>
      </c>
      <c r="AE2137" s="44">
        <f t="shared" si="907"/>
        <v>0.41889566378690174</v>
      </c>
      <c r="AF2137" s="44">
        <f t="shared" si="908"/>
        <v>0.46605090941672017</v>
      </c>
      <c r="AG2137" s="44">
        <f t="shared" si="909"/>
        <v>4.6689838399588822E-5</v>
      </c>
      <c r="AH2137" s="45">
        <f>AD2137+AB2137+SUM($AA$2136:AA2137)</f>
        <v>4.458823787716562</v>
      </c>
      <c r="AI2137" s="45">
        <f>AD2137+AB2137+SUM($AA$2136:AA2137)</f>
        <v>4.458823787716562</v>
      </c>
    </row>
    <row r="2138" spans="4:35" ht="14.4" x14ac:dyDescent="0.3">
      <c r="D2138" s="87"/>
      <c r="E2138" s="89">
        <v>39910.70208333333</v>
      </c>
      <c r="F2138" s="86">
        <f t="shared" si="910"/>
        <v>12.246527777773736</v>
      </c>
      <c r="G2138" s="86">
        <v>7893</v>
      </c>
      <c r="H2138" s="86">
        <v>8.11</v>
      </c>
      <c r="I2138" s="86"/>
      <c r="J2138" s="87">
        <v>1507</v>
      </c>
      <c r="K2138" s="87"/>
      <c r="L2138" s="79">
        <v>1037</v>
      </c>
      <c r="M2138" s="87"/>
      <c r="N2138" s="114">
        <v>6.57</v>
      </c>
      <c r="O2138" s="90"/>
      <c r="P2138" s="90"/>
      <c r="Q2138" s="90"/>
      <c r="R2138" s="87"/>
      <c r="S2138" s="87"/>
      <c r="V2138" s="43">
        <f t="shared" si="900"/>
        <v>3.0483882328667376E-5</v>
      </c>
      <c r="W2138" s="43">
        <f t="shared" si="901"/>
        <v>4.2652062508742759E-3</v>
      </c>
      <c r="X2138" s="43">
        <f t="shared" si="902"/>
        <v>1.7049731912397608E-5</v>
      </c>
      <c r="Y2138" s="22">
        <f>X2138+W2138+SUM($V$2136:V2138)</f>
        <v>4.3257829072461023E-3</v>
      </c>
      <c r="Z2138" s="22"/>
      <c r="AA2138" s="22">
        <f t="shared" si="903"/>
        <v>2.9668222345273932E-2</v>
      </c>
      <c r="AB2138" s="44">
        <f t="shared" si="904"/>
        <v>4.1510817432984783</v>
      </c>
      <c r="AC2138" s="44">
        <f t="shared" si="905"/>
        <v>0.49216187470527178</v>
      </c>
      <c r="AD2138" s="44">
        <f t="shared" si="906"/>
        <v>1.0397814565630656</v>
      </c>
      <c r="AE2138" s="44">
        <f t="shared" si="907"/>
        <v>0.49216187470527167</v>
      </c>
      <c r="AF2138" s="44">
        <f t="shared" si="908"/>
        <v>0.54756472581514914</v>
      </c>
      <c r="AG2138" s="44">
        <f t="shared" si="909"/>
        <v>5.4856042644828002E-5</v>
      </c>
      <c r="AH2138" s="45">
        <f>AD2138+AB2138+SUM($AA$2136:AA2138)</f>
        <v>5.2612354865393876</v>
      </c>
      <c r="AI2138" s="45">
        <f>AD2138+AB2138+SUM($AA$2136:AA2138)</f>
        <v>5.2612354865393876</v>
      </c>
    </row>
    <row r="2139" spans="4:35" ht="14.4" x14ac:dyDescent="0.3">
      <c r="D2139" s="87"/>
      <c r="E2139" s="89">
        <v>39914.820138888892</v>
      </c>
      <c r="F2139" s="86">
        <f t="shared" si="910"/>
        <v>16.364583333335759</v>
      </c>
      <c r="G2139" s="86">
        <v>9330</v>
      </c>
      <c r="H2139" s="86">
        <v>10.34</v>
      </c>
      <c r="I2139" s="86"/>
      <c r="J2139" s="86">
        <v>1728</v>
      </c>
      <c r="K2139" s="86"/>
      <c r="L2139" s="79">
        <v>1037</v>
      </c>
      <c r="M2139" s="86"/>
      <c r="N2139" s="114">
        <v>6.57</v>
      </c>
      <c r="O2139" s="90"/>
      <c r="P2139" s="90"/>
      <c r="Q2139" s="90"/>
      <c r="R2139" s="87"/>
      <c r="S2139" s="87"/>
      <c r="V2139" s="43">
        <f t="shared" si="900"/>
        <v>3.8866010268609202E-5</v>
      </c>
      <c r="W2139" s="43">
        <f t="shared" si="901"/>
        <v>5.4380064900172642E-3</v>
      </c>
      <c r="X2139" s="43">
        <f t="shared" si="902"/>
        <v>2.1737882610874383E-5</v>
      </c>
      <c r="Y2139" s="22">
        <f>X2139+W2139+SUM($V$2136:V2139)</f>
        <v>5.542137307356176E-3</v>
      </c>
      <c r="Z2139" s="1">
        <f t="shared" ref="Z2139:Z2178" si="911">LINEST(Y2136:Y2139,E2136:E2139,TRUE,TRUE)</f>
        <v>2.9667075137059125E-4</v>
      </c>
      <c r="AA2139" s="22">
        <f t="shared" si="903"/>
        <v>3.506962048415125E-2</v>
      </c>
      <c r="AB2139" s="44">
        <f t="shared" si="904"/>
        <v>4.9068279063695428</v>
      </c>
      <c r="AC2139" s="44">
        <f t="shared" si="905"/>
        <v>0.58176489180288693</v>
      </c>
      <c r="AD2139" s="44">
        <f t="shared" si="906"/>
        <v>1.2290841238734833</v>
      </c>
      <c r="AE2139" s="44">
        <f t="shared" si="907"/>
        <v>0.58176489180288671</v>
      </c>
      <c r="AF2139" s="44">
        <f t="shared" si="908"/>
        <v>0.64725438893390874</v>
      </c>
      <c r="AG2139" s="44">
        <f t="shared" si="909"/>
        <v>6.4843136687729036E-5</v>
      </c>
      <c r="AH2139" s="45">
        <f>AD2139+AB2139+SUM($AA$2136:AA2139)</f>
        <v>6.2413539374050204</v>
      </c>
      <c r="AI2139" s="45">
        <f>AD2139+AB2139+SUM($AA$2136:AA2139)</f>
        <v>6.2413539374050204</v>
      </c>
    </row>
    <row r="2140" spans="4:35" ht="14.4" x14ac:dyDescent="0.3">
      <c r="D2140" s="92"/>
      <c r="E2140" s="89">
        <v>39921.861805555556</v>
      </c>
      <c r="F2140" s="86">
        <f t="shared" si="910"/>
        <v>23.40625</v>
      </c>
      <c r="G2140" s="86">
        <v>10096</v>
      </c>
      <c r="H2140" s="86">
        <v>11.28</v>
      </c>
      <c r="I2140" s="86"/>
      <c r="J2140" s="86">
        <v>1927</v>
      </c>
      <c r="K2140" s="86"/>
      <c r="L2140" s="79">
        <v>1037</v>
      </c>
      <c r="M2140" s="86"/>
      <c r="N2140" s="114">
        <v>6.57</v>
      </c>
      <c r="O2140" s="90"/>
      <c r="P2140" s="90"/>
      <c r="Q2140" s="90"/>
      <c r="R2140" s="87"/>
      <c r="S2140" s="87"/>
      <c r="V2140" s="43">
        <f t="shared" si="900"/>
        <v>4.2399283929391857E-5</v>
      </c>
      <c r="W2140" s="43">
        <f t="shared" si="901"/>
        <v>5.93237071638247E-3</v>
      </c>
      <c r="X2140" s="43">
        <f t="shared" si="902"/>
        <v>2.371405375731751E-5</v>
      </c>
      <c r="Y2140" s="22">
        <f>X2140+W2140+SUM($V$2136:V2140)</f>
        <v>6.0808769887972175E-3</v>
      </c>
      <c r="Z2140" s="1">
        <f t="shared" si="911"/>
        <v>3.437515576006886E-4</v>
      </c>
      <c r="AA2140" s="22">
        <f t="shared" si="903"/>
        <v>3.7948862637512432E-2</v>
      </c>
      <c r="AB2140" s="44">
        <f t="shared" si="904"/>
        <v>5.3096821589182106</v>
      </c>
      <c r="AC2140" s="44">
        <f t="shared" si="905"/>
        <v>0.62952822589945823</v>
      </c>
      <c r="AD2140" s="44">
        <f t="shared" si="906"/>
        <v>1.3299928525859259</v>
      </c>
      <c r="AE2140" s="44">
        <f t="shared" si="907"/>
        <v>0.62952822589945823</v>
      </c>
      <c r="AF2140" s="44">
        <f t="shared" si="908"/>
        <v>0.70039445987960813</v>
      </c>
      <c r="AG2140" s="44">
        <f t="shared" si="909"/>
        <v>7.0166806859519023E-5</v>
      </c>
      <c r="AH2140" s="45">
        <f>AD2140+AB2140+SUM($AA$2136:AA2140)</f>
        <v>6.7830657813036437</v>
      </c>
      <c r="AI2140" s="45">
        <f>AD2140+AB2140+SUM($AA$2136:AA2140)</f>
        <v>6.7830657813036437</v>
      </c>
    </row>
    <row r="2141" spans="4:35" ht="14.4" x14ac:dyDescent="0.3">
      <c r="D2141" s="92"/>
      <c r="E2141" s="89">
        <v>39945.460416666669</v>
      </c>
      <c r="F2141" s="86">
        <f t="shared" si="910"/>
        <v>47.004861111112405</v>
      </c>
      <c r="G2141" s="86">
        <v>13655</v>
      </c>
      <c r="H2141" s="86">
        <v>19.12</v>
      </c>
      <c r="I2141" s="86"/>
      <c r="J2141" s="86">
        <v>363</v>
      </c>
      <c r="K2141" s="86"/>
      <c r="L2141" s="79">
        <v>1037</v>
      </c>
      <c r="M2141" s="86"/>
      <c r="N2141" s="114">
        <v>6.57</v>
      </c>
      <c r="O2141" s="90"/>
      <c r="P2141" s="90"/>
      <c r="Q2141" s="90"/>
      <c r="R2141" s="87"/>
      <c r="S2141" s="87"/>
      <c r="V2141" s="43">
        <f t="shared" si="900"/>
        <v>7.1868289781025927E-5</v>
      </c>
      <c r="W2141" s="43">
        <f t="shared" si="901"/>
        <v>1.0055578732024189E-2</v>
      </c>
      <c r="X2141" s="43">
        <f t="shared" si="902"/>
        <v>4.0196162042545288E-5</v>
      </c>
      <c r="Y2141" s="22">
        <f>X2141+W2141+SUM($V$2136:V2141)</f>
        <v>1.029243540250519E-2</v>
      </c>
      <c r="Z2141" s="1">
        <f t="shared" si="911"/>
        <v>1.6605399149918396E-4</v>
      </c>
      <c r="AA2141" s="22">
        <f t="shared" si="903"/>
        <v>5.1326438125518251E-2</v>
      </c>
      <c r="AB2141" s="44">
        <f t="shared" si="904"/>
        <v>7.1814292670392401</v>
      </c>
      <c r="AC2141" s="44">
        <f t="shared" si="905"/>
        <v>0.85144690220454677</v>
      </c>
      <c r="AD2141" s="44">
        <f t="shared" si="906"/>
        <v>1.79883641066371</v>
      </c>
      <c r="AE2141" s="44">
        <f t="shared" si="907"/>
        <v>0.85144690220454644</v>
      </c>
      <c r="AF2141" s="44">
        <f t="shared" si="908"/>
        <v>0.94729460674089216</v>
      </c>
      <c r="AG2141" s="44">
        <f t="shared" si="909"/>
        <v>9.4901718271269033E-5</v>
      </c>
      <c r="AH2141" s="45">
        <f>AD2141+AB2141+SUM($AA$2136:AA2141)</f>
        <v>9.1749828856279763</v>
      </c>
      <c r="AI2141" s="45">
        <f>AD2141+AB2141+SUM($AA$2136:AA2141)</f>
        <v>9.1749828856279763</v>
      </c>
    </row>
    <row r="2142" spans="4:35" ht="14.4" x14ac:dyDescent="0.3">
      <c r="D2142" s="92"/>
      <c r="E2142" s="89">
        <v>39960.563194444447</v>
      </c>
      <c r="F2142" s="86">
        <f t="shared" si="910"/>
        <v>62.107638888890506</v>
      </c>
      <c r="G2142" s="86">
        <v>13935.3</v>
      </c>
      <c r="H2142" s="86">
        <v>19.260000000000002</v>
      </c>
      <c r="I2142" s="86"/>
      <c r="J2142" s="86">
        <v>720</v>
      </c>
      <c r="K2142" s="86"/>
      <c r="L2142" s="79">
        <v>1037</v>
      </c>
      <c r="M2142" s="86"/>
      <c r="N2142" s="114">
        <v>6.57</v>
      </c>
      <c r="O2142" s="90"/>
      <c r="P2142" s="90"/>
      <c r="Q2142" s="90"/>
      <c r="R2142" s="87"/>
      <c r="S2142" s="87"/>
      <c r="V2142" s="43">
        <f t="shared" si="900"/>
        <v>7.2394522028376539E-5</v>
      </c>
      <c r="W2142" s="43">
        <f t="shared" si="901"/>
        <v>1.0129207446589218E-2</v>
      </c>
      <c r="X2142" s="43">
        <f t="shared" si="902"/>
        <v>4.0490485404781494E-5</v>
      </c>
      <c r="Y2142" s="22">
        <f>X2142+W2142+SUM($V$2136:V2142)</f>
        <v>1.0438752962460832E-2</v>
      </c>
      <c r="Z2142" s="1">
        <f t="shared" si="911"/>
        <v>1.1999027965840137E-4</v>
      </c>
      <c r="AA2142" s="22">
        <f t="shared" si="903"/>
        <v>5.2380030260749499E-2</v>
      </c>
      <c r="AB2142" s="44">
        <f t="shared" si="904"/>
        <v>7.3288444719862262</v>
      </c>
      <c r="AC2142" s="44">
        <f t="shared" si="905"/>
        <v>0.86892479064745654</v>
      </c>
      <c r="AD2142" s="44">
        <f t="shared" si="906"/>
        <v>1.8357616282330285</v>
      </c>
      <c r="AE2142" s="44">
        <f t="shared" si="907"/>
        <v>0.86892479064745654</v>
      </c>
      <c r="AF2142" s="44">
        <f t="shared" si="908"/>
        <v>0.96673998779321557</v>
      </c>
      <c r="AG2142" s="44">
        <f t="shared" si="909"/>
        <v>9.6849792356324833E-5</v>
      </c>
      <c r="AH2142" s="45">
        <f>AD2142+AB2142+SUM($AA$2136:AA2142)</f>
        <v>9.4117033384050295</v>
      </c>
      <c r="AI2142" s="45">
        <f>AD2142+AB2142+SUM($AA$2136:AA2142)</f>
        <v>9.4117033384050295</v>
      </c>
    </row>
    <row r="2143" spans="4:35" ht="14.4" x14ac:dyDescent="0.3">
      <c r="D2143" s="92"/>
      <c r="E2143" s="89">
        <v>39974.654861111114</v>
      </c>
      <c r="F2143" s="86">
        <f t="shared" si="910"/>
        <v>76.199305555557657</v>
      </c>
      <c r="G2143" s="86">
        <v>14224</v>
      </c>
      <c r="H2143" s="86">
        <v>19.739999999999998</v>
      </c>
      <c r="I2143" s="86"/>
      <c r="J2143" s="86">
        <v>928</v>
      </c>
      <c r="K2143" s="86"/>
      <c r="L2143" s="79">
        <v>1037</v>
      </c>
      <c r="M2143" s="86"/>
      <c r="N2143" s="114">
        <v>6.57</v>
      </c>
      <c r="O2143" s="90"/>
      <c r="P2143" s="90"/>
      <c r="Q2143" s="90"/>
      <c r="R2143" s="87"/>
      <c r="S2143" s="87"/>
      <c r="V2143" s="43">
        <f t="shared" si="900"/>
        <v>7.4198746876435749E-5</v>
      </c>
      <c r="W2143" s="43">
        <f t="shared" si="901"/>
        <v>1.0381648753669322E-2</v>
      </c>
      <c r="X2143" s="43">
        <f t="shared" si="902"/>
        <v>4.1499594075305642E-5</v>
      </c>
      <c r="Y2143" s="22">
        <f>X2143+W2143+SUM($V$2136:V2143)</f>
        <v>1.0766402125087894E-2</v>
      </c>
      <c r="Z2143" s="1">
        <f t="shared" si="911"/>
        <v>8.7581943589459146E-5</v>
      </c>
      <c r="AA2143" s="22">
        <f t="shared" si="903"/>
        <v>5.3465196330821793E-2</v>
      </c>
      <c r="AB2143" s="44">
        <f t="shared" si="904"/>
        <v>7.4806773998071154</v>
      </c>
      <c r="AC2143" s="44">
        <f t="shared" si="905"/>
        <v>0.88692645455565522</v>
      </c>
      <c r="AD2143" s="44">
        <f t="shared" si="906"/>
        <v>1.873793416717731</v>
      </c>
      <c r="AE2143" s="44">
        <f t="shared" si="907"/>
        <v>0.88692645455565522</v>
      </c>
      <c r="AF2143" s="44">
        <f t="shared" si="908"/>
        <v>0.98676810591596154</v>
      </c>
      <c r="AG2143" s="44">
        <f t="shared" si="909"/>
        <v>9.8856246114282752E-5</v>
      </c>
      <c r="AH2143" s="45">
        <f>AD2143+AB2143+SUM($AA$2136:AA2143)</f>
        <v>9.6550332510414432</v>
      </c>
      <c r="AI2143" s="45">
        <f>AD2143+AB2143+SUM($AA$2136:AA2143)</f>
        <v>9.6550332510414432</v>
      </c>
    </row>
    <row r="2144" spans="4:35" ht="14.4" x14ac:dyDescent="0.3">
      <c r="D2144" s="87"/>
      <c r="E2144" s="89">
        <v>39993.67083333333</v>
      </c>
      <c r="F2144" s="86">
        <f t="shared" si="910"/>
        <v>95.215277777773736</v>
      </c>
      <c r="G2144" s="86">
        <v>15346</v>
      </c>
      <c r="H2144" s="86">
        <v>20.38</v>
      </c>
      <c r="I2144" s="86"/>
      <c r="J2144" s="86">
        <v>1361</v>
      </c>
      <c r="K2144" s="86"/>
      <c r="L2144" s="79">
        <v>1037</v>
      </c>
      <c r="M2144" s="86"/>
      <c r="N2144" s="114">
        <v>6.57</v>
      </c>
      <c r="O2144" s="90"/>
      <c r="P2144" s="90"/>
      <c r="Q2144" s="90"/>
      <c r="R2144" s="87"/>
      <c r="S2144" s="87"/>
      <c r="V2144" s="43">
        <f t="shared" si="900"/>
        <v>7.6604380007181389E-5</v>
      </c>
      <c r="W2144" s="43">
        <f t="shared" si="901"/>
        <v>1.0718237163109464E-2</v>
      </c>
      <c r="X2144" s="43">
        <f t="shared" si="902"/>
        <v>4.2845072302671175E-5</v>
      </c>
      <c r="Y2144" s="22">
        <f>X2144+W2144+SUM($V$2136:V2144)</f>
        <v>1.1180940392762583E-2</v>
      </c>
      <c r="Z2144" s="1">
        <f t="shared" si="911"/>
        <v>1.8959721629982108E-5</v>
      </c>
      <c r="AA2144" s="22">
        <f t="shared" si="903"/>
        <v>5.7682571913160244E-2</v>
      </c>
      <c r="AB2144" s="44">
        <f t="shared" si="904"/>
        <v>8.0707589551068608</v>
      </c>
      <c r="AC2144" s="44">
        <f t="shared" si="905"/>
        <v>0.95688789170494137</v>
      </c>
      <c r="AD2144" s="44">
        <f t="shared" si="906"/>
        <v>2.0215996747012301</v>
      </c>
      <c r="AE2144" s="44">
        <f t="shared" si="907"/>
        <v>0.95688789170494115</v>
      </c>
      <c r="AF2144" s="44">
        <f t="shared" si="908"/>
        <v>1.0646051288938656</v>
      </c>
      <c r="AG2144" s="44">
        <f t="shared" si="909"/>
        <v>1.0665410242335369E-4</v>
      </c>
      <c r="AH2144" s="45">
        <f>AD2144+AB2144+SUM($AA$2136:AA2144)</f>
        <v>10.450603636237847</v>
      </c>
      <c r="AI2144" s="45">
        <f>AD2144+AB2144+SUM($AA$2136:AA2144)</f>
        <v>10.450603636237847</v>
      </c>
    </row>
    <row r="2145" spans="4:35" ht="14.4" x14ac:dyDescent="0.3">
      <c r="D2145" s="83"/>
      <c r="E2145" s="89">
        <v>40010.46597222222</v>
      </c>
      <c r="F2145" s="86">
        <f t="shared" si="910"/>
        <v>112.01041666666424</v>
      </c>
      <c r="G2145" s="86">
        <v>15058.1</v>
      </c>
      <c r="H2145" s="86">
        <v>20.91</v>
      </c>
      <c r="I2145" s="86"/>
      <c r="J2145" s="86">
        <v>283</v>
      </c>
      <c r="K2145" s="86"/>
      <c r="L2145" s="79">
        <v>1037</v>
      </c>
      <c r="M2145" s="86"/>
      <c r="N2145" s="114">
        <v>6.57</v>
      </c>
      <c r="O2145" s="90"/>
      <c r="P2145" s="90"/>
      <c r="Q2145" s="90"/>
      <c r="R2145" s="87"/>
      <c r="S2145" s="87"/>
      <c r="V2145" s="43">
        <f t="shared" si="900"/>
        <v>7.8596544943580133E-5</v>
      </c>
      <c r="W2145" s="43">
        <f t="shared" si="901"/>
        <v>1.0996974439677079E-2</v>
      </c>
      <c r="X2145" s="43">
        <f t="shared" si="902"/>
        <v>4.395929645970826E-5</v>
      </c>
      <c r="Y2145" s="22">
        <f>X2145+W2145+SUM($V$2136:V2145)</f>
        <v>1.1539388438430817E-2</v>
      </c>
      <c r="Z2145" s="1">
        <f t="shared" si="911"/>
        <v>2.200951616922587E-5</v>
      </c>
      <c r="AA2145" s="22">
        <f t="shared" si="903"/>
        <v>5.6600412884501385E-2</v>
      </c>
      <c r="AB2145" s="44">
        <f t="shared" si="904"/>
        <v>7.9193467627977725</v>
      </c>
      <c r="AC2145" s="44">
        <f t="shared" si="905"/>
        <v>0.93893611117438913</v>
      </c>
      <c r="AD2145" s="44">
        <f t="shared" si="906"/>
        <v>1.9836732739227547</v>
      </c>
      <c r="AE2145" s="44">
        <f t="shared" si="907"/>
        <v>0.93893611117438913</v>
      </c>
      <c r="AF2145" s="44">
        <f t="shared" si="908"/>
        <v>1.0446325095397313</v>
      </c>
      <c r="AG2145" s="44">
        <f t="shared" si="909"/>
        <v>1.0465320863424361E-4</v>
      </c>
      <c r="AH2145" s="45">
        <f>AD2145+AB2145+SUM($AA$2136:AA2145)</f>
        <v>10.317865456034784</v>
      </c>
      <c r="AI2145" s="45">
        <f>AD2145+AB2145+SUM($AA$2136:AA2145)</f>
        <v>10.317865456034784</v>
      </c>
    </row>
    <row r="2146" spans="4:35" ht="14.4" x14ac:dyDescent="0.3">
      <c r="D2146" s="83"/>
      <c r="E2146" s="89">
        <v>40021.57708333333</v>
      </c>
      <c r="F2146" s="86">
        <f t="shared" si="910"/>
        <v>123.12152777777374</v>
      </c>
      <c r="G2146" s="86">
        <v>15789.6</v>
      </c>
      <c r="H2146" s="86">
        <v>21.79</v>
      </c>
      <c r="I2146" s="86"/>
      <c r="J2146" s="86">
        <v>308</v>
      </c>
      <c r="K2146" s="86"/>
      <c r="L2146" s="79">
        <v>1037</v>
      </c>
      <c r="M2146" s="86"/>
      <c r="N2146" s="114">
        <v>6.57</v>
      </c>
      <c r="O2146" s="90"/>
      <c r="P2146" s="90"/>
      <c r="Q2146" s="90"/>
      <c r="R2146" s="87"/>
      <c r="S2146" s="87"/>
      <c r="V2146" s="43">
        <f t="shared" si="900"/>
        <v>8.1904290498355372E-5</v>
      </c>
      <c r="W2146" s="43">
        <f t="shared" si="901"/>
        <v>1.1459783502657271E-2</v>
      </c>
      <c r="X2146" s="43">
        <f t="shared" si="902"/>
        <v>4.580932902233586E-5</v>
      </c>
      <c r="Y2146" s="22">
        <f>X2146+W2146+SUM($V$2136:V2146)</f>
        <v>1.2085951824471992E-2</v>
      </c>
      <c r="Z2146" s="1">
        <f t="shared" si="911"/>
        <v>2.6804837215821809E-5</v>
      </c>
      <c r="AA2146" s="22">
        <f t="shared" si="903"/>
        <v>5.9349976376908309E-2</v>
      </c>
      <c r="AB2146" s="44">
        <f t="shared" si="904"/>
        <v>8.304056796400058</v>
      </c>
      <c r="AC2146" s="44">
        <f t="shared" si="905"/>
        <v>0.98454822460995317</v>
      </c>
      <c r="AD2146" s="44">
        <f t="shared" si="906"/>
        <v>2.0800371578041537</v>
      </c>
      <c r="AE2146" s="44">
        <f t="shared" si="907"/>
        <v>0.98454822460995295</v>
      </c>
      <c r="AF2146" s="44">
        <f t="shared" si="908"/>
        <v>1.0953791960890511</v>
      </c>
      <c r="AG2146" s="44">
        <f t="shared" si="909"/>
        <v>1.0973710514947123E-4</v>
      </c>
      <c r="AH2146" s="45">
        <f>AD2146+AB2146+SUM($AA$2136:AA2146)</f>
        <v>10.858289349895378</v>
      </c>
      <c r="AI2146" s="45">
        <f>AD2146+AB2146+SUM($AA$2136:AA2146)</f>
        <v>10.858289349895378</v>
      </c>
    </row>
    <row r="2147" spans="4:35" ht="14.4" x14ac:dyDescent="0.3">
      <c r="D2147" s="83"/>
      <c r="E2147" s="89">
        <v>40035.675000000003</v>
      </c>
      <c r="F2147" s="86">
        <f t="shared" si="910"/>
        <v>137.21944444444671</v>
      </c>
      <c r="G2147" s="86">
        <v>15831.2</v>
      </c>
      <c r="H2147" s="86">
        <v>21.17</v>
      </c>
      <c r="I2147" s="86"/>
      <c r="J2147" s="86">
        <v>507</v>
      </c>
      <c r="K2147" s="86"/>
      <c r="L2147" s="79">
        <v>1037</v>
      </c>
      <c r="M2147" s="86"/>
      <c r="N2147" s="114">
        <v>6.57</v>
      </c>
      <c r="O2147" s="83"/>
      <c r="P2147" s="83"/>
      <c r="Q2147" s="83"/>
      <c r="R2147" s="83"/>
      <c r="S2147" s="83"/>
      <c r="V2147" s="43">
        <f t="shared" si="900"/>
        <v>7.9573833402945551E-5</v>
      </c>
      <c r="W2147" s="43">
        <f t="shared" si="901"/>
        <v>1.1133713481012138E-2</v>
      </c>
      <c r="X2147" s="43">
        <f t="shared" si="902"/>
        <v>4.4505896989575513E-5</v>
      </c>
      <c r="Y2147" s="22">
        <f>X2147+W2147+SUM($V$2136:V2147)</f>
        <v>1.1838152204197044E-2</v>
      </c>
      <c r="Z2147" s="1">
        <f t="shared" si="911"/>
        <v>1.8237995750584182E-5</v>
      </c>
      <c r="AA2147" s="22">
        <f t="shared" si="903"/>
        <v>5.9506342530406785E-2</v>
      </c>
      <c r="AB2147" s="44">
        <f t="shared" si="904"/>
        <v>8.3259350430136667</v>
      </c>
      <c r="AC2147" s="44">
        <f t="shared" si="905"/>
        <v>0.98714216024757384</v>
      </c>
      <c r="AD2147" s="44">
        <f t="shared" si="906"/>
        <v>2.085517318527963</v>
      </c>
      <c r="AE2147" s="44">
        <f t="shared" si="907"/>
        <v>0.98714216024757373</v>
      </c>
      <c r="AF2147" s="44">
        <f t="shared" si="908"/>
        <v>1.0982651320568595</v>
      </c>
      <c r="AG2147" s="44">
        <f t="shared" si="909"/>
        <v>1.1002622352955802E-4</v>
      </c>
      <c r="AH2147" s="45">
        <f>AD2147+AB2147+SUM($AA$2136:AA2147)</f>
        <v>10.945154099763203</v>
      </c>
      <c r="AI2147" s="45">
        <f>AD2147+AB2147+SUM($AA$2136:AA2147)</f>
        <v>10.945154099763203</v>
      </c>
    </row>
    <row r="2148" spans="4:35" ht="14.4" x14ac:dyDescent="0.3">
      <c r="D2148" s="83"/>
      <c r="E2148" s="89">
        <v>40049.663194444445</v>
      </c>
      <c r="F2148" s="86">
        <f t="shared" si="910"/>
        <v>151.20763888888905</v>
      </c>
      <c r="G2148" s="86">
        <v>16517</v>
      </c>
      <c r="H2148" s="86">
        <v>24.42</v>
      </c>
      <c r="I2148" s="86"/>
      <c r="J2148" s="86">
        <v>790</v>
      </c>
      <c r="K2148" s="86"/>
      <c r="L2148" s="79">
        <v>1037</v>
      </c>
      <c r="M2148" s="86"/>
      <c r="N2148" s="114">
        <v>6.57</v>
      </c>
      <c r="O2148" s="83"/>
      <c r="P2148" s="83"/>
      <c r="Q2148" s="83"/>
      <c r="R2148" s="83"/>
      <c r="S2148" s="83"/>
      <c r="V2148" s="43">
        <f t="shared" si="900"/>
        <v>9.1789939145013247E-5</v>
      </c>
      <c r="W2148" s="43">
        <f t="shared" si="901"/>
        <v>1.284295149770035E-2</v>
      </c>
      <c r="X2148" s="43">
        <f t="shared" si="902"/>
        <v>5.1338403612916108E-5</v>
      </c>
      <c r="Y2148" s="22">
        <f>X2148+W2148+SUM($V$2136:V2148)</f>
        <v>1.364601266665361E-2</v>
      </c>
      <c r="Z2148" s="1">
        <f t="shared" si="911"/>
        <v>4.650963978551995E-5</v>
      </c>
      <c r="AA2148" s="22">
        <f t="shared" si="903"/>
        <v>6.2084128782071403E-2</v>
      </c>
      <c r="AB2148" s="44">
        <f t="shared" si="904"/>
        <v>8.6866105605043664</v>
      </c>
      <c r="AC2148" s="44">
        <f t="shared" si="905"/>
        <v>1.0299046857350784</v>
      </c>
      <c r="AD2148" s="44">
        <f t="shared" si="906"/>
        <v>2.1758609296911384</v>
      </c>
      <c r="AE2148" s="44">
        <f t="shared" si="907"/>
        <v>1.0299046857350782</v>
      </c>
      <c r="AF2148" s="44">
        <f t="shared" si="908"/>
        <v>1.1458414514492359</v>
      </c>
      <c r="AG2148" s="44">
        <f t="shared" si="909"/>
        <v>1.1479250682435375E-4</v>
      </c>
      <c r="AH2148" s="45">
        <f>AD2148+AB2148+SUM($AA$2136:AA2148)</f>
        <v>11.45825735719915</v>
      </c>
      <c r="AI2148" s="45">
        <f>AD2148+AB2148+SUM($AA$2136:AA2148)</f>
        <v>11.45825735719915</v>
      </c>
    </row>
    <row r="2149" spans="4:35" ht="14.4" x14ac:dyDescent="0.3">
      <c r="D2149" s="83"/>
      <c r="E2149" s="89">
        <v>40063.574305555558</v>
      </c>
      <c r="F2149" s="86">
        <f t="shared" si="910"/>
        <v>165.11875000000146</v>
      </c>
      <c r="G2149" s="86">
        <v>16339.9</v>
      </c>
      <c r="H2149" s="86">
        <v>22.22</v>
      </c>
      <c r="I2149" s="86"/>
      <c r="J2149" s="86">
        <v>1087</v>
      </c>
      <c r="K2149" s="86"/>
      <c r="L2149" s="79">
        <v>1037</v>
      </c>
      <c r="M2149" s="86"/>
      <c r="N2149" s="114">
        <v>6.57</v>
      </c>
      <c r="O2149" s="83"/>
      <c r="P2149" s="83"/>
      <c r="Q2149" s="83"/>
      <c r="R2149" s="83"/>
      <c r="S2149" s="83"/>
      <c r="V2149" s="43">
        <f t="shared" si="900"/>
        <v>8.3520575258075102E-5</v>
      </c>
      <c r="W2149" s="43">
        <f t="shared" si="901"/>
        <v>1.1685928840249866E-2</v>
      </c>
      <c r="X2149" s="43">
        <f t="shared" si="902"/>
        <v>4.6713322206347078E-5</v>
      </c>
      <c r="Y2149" s="22">
        <f>X2149+W2149+SUM($V$2136:V2149)</f>
        <v>1.2567885503054632E-2</v>
      </c>
      <c r="Z2149" s="1">
        <f t="shared" si="911"/>
        <v>2.3274923119714235E-5</v>
      </c>
      <c r="AA2149" s="22">
        <f t="shared" si="903"/>
        <v>6.1418444989172885E-2</v>
      </c>
      <c r="AB2149" s="44">
        <f t="shared" si="904"/>
        <v>8.5934702365796038</v>
      </c>
      <c r="AC2149" s="44">
        <f t="shared" si="905"/>
        <v>1.0188617530085737</v>
      </c>
      <c r="AD2149" s="44">
        <f t="shared" si="906"/>
        <v>2.1525307262251157</v>
      </c>
      <c r="AE2149" s="44">
        <f t="shared" si="907"/>
        <v>1.0188617530085733</v>
      </c>
      <c r="AF2149" s="44">
        <f t="shared" si="908"/>
        <v>1.1335554115478217</v>
      </c>
      <c r="AG2149" s="44">
        <f t="shared" si="909"/>
        <v>1.1356166872066706E-4</v>
      </c>
      <c r="AH2149" s="45">
        <f>AD2149+AB2149+SUM($AA$2136:AA2149)</f>
        <v>11.403205274797537</v>
      </c>
      <c r="AI2149" s="45">
        <f>AD2149+AB2149+SUM($AA$2136:AA2149)</f>
        <v>11.403205274797537</v>
      </c>
    </row>
    <row r="2150" spans="4:35" ht="14.4" x14ac:dyDescent="0.3">
      <c r="D2150" s="83"/>
      <c r="E2150" s="89">
        <v>40077.563194444447</v>
      </c>
      <c r="F2150" s="86">
        <f t="shared" si="910"/>
        <v>179.10763888889051</v>
      </c>
      <c r="G2150" s="86">
        <v>16147</v>
      </c>
      <c r="H2150" s="86">
        <v>23.23</v>
      </c>
      <c r="I2150" s="86"/>
      <c r="J2150" s="86">
        <v>1441</v>
      </c>
      <c r="K2150" s="86"/>
      <c r="L2150" s="79">
        <v>1037</v>
      </c>
      <c r="M2150" s="86"/>
      <c r="N2150" s="114">
        <v>6.57</v>
      </c>
      <c r="O2150" s="83"/>
      <c r="P2150" s="83"/>
      <c r="Q2150" s="83"/>
      <c r="R2150" s="83"/>
      <c r="S2150" s="83"/>
      <c r="V2150" s="43">
        <f t="shared" si="900"/>
        <v>8.7316965042533057E-5</v>
      </c>
      <c r="W2150" s="43">
        <f t="shared" si="901"/>
        <v>1.2217107423897587E-2</v>
      </c>
      <c r="X2150" s="43">
        <f t="shared" si="902"/>
        <v>4.8836655033908318E-5</v>
      </c>
      <c r="Y2150" s="22">
        <f>X2150+W2150+SUM($V$2136:V2150)</f>
        <v>1.3188504384572449E-2</v>
      </c>
      <c r="Z2150" s="1">
        <f t="shared" si="911"/>
        <v>2.1335971221679599E-5</v>
      </c>
      <c r="AA2150" s="22">
        <f t="shared" si="903"/>
        <v>6.0693372128359083E-2</v>
      </c>
      <c r="AB2150" s="44">
        <f t="shared" si="904"/>
        <v>8.4920203862967867</v>
      </c>
      <c r="AC2150" s="44">
        <f t="shared" si="905"/>
        <v>1.0068336235735493</v>
      </c>
      <c r="AD2150" s="44">
        <f t="shared" si="906"/>
        <v>2.1271191155611078</v>
      </c>
      <c r="AE2150" s="44">
        <f t="shared" si="907"/>
        <v>1.0068336235735491</v>
      </c>
      <c r="AF2150" s="44">
        <f t="shared" si="908"/>
        <v>1.1201732709663266</v>
      </c>
      <c r="AG2150" s="44">
        <f t="shared" si="909"/>
        <v>1.1222102123223589E-4</v>
      </c>
      <c r="AH2150" s="45">
        <f>AD2150+AB2150+SUM($AA$2136:AA2150)</f>
        <v>11.337037185979071</v>
      </c>
      <c r="AI2150" s="45">
        <f>AD2150+AB2150+SUM($AA$2136:AA2150)</f>
        <v>11.337037185979071</v>
      </c>
    </row>
    <row r="2151" spans="4:35" ht="14.4" x14ac:dyDescent="0.3">
      <c r="D2151" s="83"/>
      <c r="E2151" s="89">
        <v>40091.545138888891</v>
      </c>
      <c r="F2151" s="86">
        <f t="shared" si="910"/>
        <v>193.0895833333343</v>
      </c>
      <c r="G2151" s="86">
        <v>17210.2</v>
      </c>
      <c r="H2151" s="86">
        <v>23.65</v>
      </c>
      <c r="I2151" s="86"/>
      <c r="J2151" s="86">
        <v>1742</v>
      </c>
      <c r="K2151" s="86"/>
      <c r="L2151" s="79">
        <v>1037</v>
      </c>
      <c r="M2151" s="86"/>
      <c r="N2151" s="114">
        <v>6.57</v>
      </c>
      <c r="O2151" s="83"/>
      <c r="P2151" s="83"/>
      <c r="Q2151" s="83"/>
      <c r="R2151" s="83"/>
      <c r="S2151" s="83"/>
      <c r="V2151" s="43">
        <f t="shared" si="900"/>
        <v>8.8895661784584877E-5</v>
      </c>
      <c r="W2151" s="43">
        <f t="shared" si="901"/>
        <v>1.2437993567592679E-2</v>
      </c>
      <c r="X2151" s="43">
        <f t="shared" si="902"/>
        <v>4.9719625120616942E-5</v>
      </c>
      <c r="Y2151" s="22">
        <f>X2151+W2151+SUM($V$2136:V2151)</f>
        <v>1.3499169160138833E-2</v>
      </c>
      <c r="Z2151" s="1">
        <f t="shared" si="911"/>
        <v>1.3236630482661021E-6</v>
      </c>
      <c r="AA2151" s="22">
        <f t="shared" si="903"/>
        <v>6.4689730166810275E-2</v>
      </c>
      <c r="AB2151" s="44">
        <f t="shared" si="904"/>
        <v>9.0511778814792194</v>
      </c>
      <c r="AC2151" s="44">
        <f t="shared" si="905"/>
        <v>1.073128632465814</v>
      </c>
      <c r="AD2151" s="44">
        <f t="shared" si="906"/>
        <v>2.2671793771369155</v>
      </c>
      <c r="AE2151" s="44">
        <f t="shared" si="907"/>
        <v>1.0731286324658136</v>
      </c>
      <c r="AF2151" s="44">
        <f t="shared" si="908"/>
        <v>1.1939311344512709</v>
      </c>
      <c r="AG2151" s="44">
        <f t="shared" si="909"/>
        <v>1.1961021983099189E-4</v>
      </c>
      <c r="AH2151" s="45">
        <f>AD2151+AB2151+SUM($AA$2136:AA2151)</f>
        <v>12.100944672904122</v>
      </c>
      <c r="AI2151" s="45">
        <f>AD2151+AB2151+SUM($AA$2136:AA2151)</f>
        <v>12.100944672904122</v>
      </c>
    </row>
    <row r="2152" spans="4:35" ht="14.4" x14ac:dyDescent="0.3">
      <c r="D2152" s="83"/>
      <c r="E2152" s="89">
        <v>40105.654166666667</v>
      </c>
      <c r="F2152" s="86">
        <f t="shared" si="910"/>
        <v>207.19861111111095</v>
      </c>
      <c r="G2152" s="86">
        <v>16524</v>
      </c>
      <c r="H2152" s="86">
        <v>25.91</v>
      </c>
      <c r="I2152" s="86"/>
      <c r="J2152" s="86">
        <v>2067</v>
      </c>
      <c r="K2152" s="86"/>
      <c r="L2152" s="79">
        <v>1037</v>
      </c>
      <c r="M2152" s="86"/>
      <c r="N2152" s="114">
        <v>6.57</v>
      </c>
      <c r="O2152" s="83"/>
      <c r="P2152" s="83"/>
      <c r="Q2152" s="83"/>
      <c r="R2152" s="83"/>
      <c r="S2152" s="83"/>
      <c r="V2152" s="43">
        <f t="shared" si="900"/>
        <v>9.7390553777530411E-5</v>
      </c>
      <c r="W2152" s="43">
        <f t="shared" si="901"/>
        <v>1.3626571388428176E-2</v>
      </c>
      <c r="X2152" s="43">
        <f t="shared" si="902"/>
        <v>5.4470845111001489E-5</v>
      </c>
      <c r="Y2152" s="22">
        <f>X2152+W2152+SUM($V$2136:V2152)</f>
        <v>1.4789888754742244E-2</v>
      </c>
      <c r="Z2152" s="1">
        <f t="shared" si="911"/>
        <v>4.9783698061733215E-5</v>
      </c>
      <c r="AA2152" s="22">
        <f t="shared" si="903"/>
        <v>6.2110440394438936E-2</v>
      </c>
      <c r="AB2152" s="44">
        <f t="shared" si="904"/>
        <v>8.6902919962326184</v>
      </c>
      <c r="AC2152" s="44">
        <f t="shared" si="905"/>
        <v>1.0303411652894856</v>
      </c>
      <c r="AD2152" s="44">
        <f t="shared" si="906"/>
        <v>2.1767830721206258</v>
      </c>
      <c r="AE2152" s="44">
        <f t="shared" si="907"/>
        <v>1.0303411652894856</v>
      </c>
      <c r="AF2152" s="44">
        <f t="shared" si="908"/>
        <v>1.1463270656745883</v>
      </c>
      <c r="AG2152" s="44">
        <f t="shared" si="909"/>
        <v>1.148411565517722E-4</v>
      </c>
      <c r="AH2152" s="45">
        <f>AD2152+AB2152+SUM($AA$2136:AA2152)</f>
        <v>11.711772923035671</v>
      </c>
      <c r="AI2152" s="45">
        <f>AD2152+AB2152+SUM($AA$2136:AA2152)</f>
        <v>11.711772923035671</v>
      </c>
    </row>
    <row r="2153" spans="4:35" ht="14.4" x14ac:dyDescent="0.3">
      <c r="D2153" s="83"/>
      <c r="E2153" s="89">
        <v>40119.551388888889</v>
      </c>
      <c r="F2153" s="86">
        <f t="shared" si="910"/>
        <v>221.09583333333285</v>
      </c>
      <c r="G2153" s="86">
        <v>16802</v>
      </c>
      <c r="H2153" s="86">
        <v>24.46</v>
      </c>
      <c r="I2153" s="86"/>
      <c r="J2153" s="86">
        <v>2371</v>
      </c>
      <c r="K2153" s="86"/>
      <c r="L2153" s="79">
        <v>1037</v>
      </c>
      <c r="M2153" s="86"/>
      <c r="N2153" s="114">
        <v>6.57</v>
      </c>
      <c r="O2153" s="83"/>
      <c r="P2153" s="83"/>
      <c r="Q2153" s="83"/>
      <c r="R2153" s="83"/>
      <c r="S2153" s="83"/>
      <c r="V2153" s="43">
        <f t="shared" si="900"/>
        <v>9.1940291215684844E-5</v>
      </c>
      <c r="W2153" s="43">
        <f t="shared" si="901"/>
        <v>1.2863988273290357E-2</v>
      </c>
      <c r="X2153" s="43">
        <f t="shared" si="902"/>
        <v>5.1422496002126446E-5</v>
      </c>
      <c r="Y2153" s="22">
        <f>X2153+W2153+SUM($V$2136:V2153)</f>
        <v>1.4116197581711237E-2</v>
      </c>
      <c r="Z2153" s="1">
        <f t="shared" si="911"/>
        <v>2.9155159224879132E-5</v>
      </c>
      <c r="AA2153" s="22">
        <f t="shared" si="903"/>
        <v>6.315538728560656E-2</v>
      </c>
      <c r="AB2153" s="44">
        <f t="shared" si="904"/>
        <v>8.8364975865831799</v>
      </c>
      <c r="AC2153" s="44">
        <f t="shared" si="905"/>
        <v>1.0476756390216619</v>
      </c>
      <c r="AD2153" s="44">
        <f t="shared" si="906"/>
        <v>2.2134053000345411</v>
      </c>
      <c r="AE2153" s="44">
        <f t="shared" si="907"/>
        <v>1.0476756390216617</v>
      </c>
      <c r="AF2153" s="44">
        <f t="shared" si="908"/>
        <v>1.1656128877671528</v>
      </c>
      <c r="AG2153" s="44">
        <f t="shared" si="909"/>
        <v>1.167732457263905E-4</v>
      </c>
      <c r="AH2153" s="45">
        <f>AD2153+AB2153+SUM($AA$2136:AA2153)</f>
        <v>11.957756128585753</v>
      </c>
      <c r="AI2153" s="45">
        <f>AD2153+AB2153+SUM($AA$2136:AA2153)</f>
        <v>11.957756128585753</v>
      </c>
    </row>
    <row r="2154" spans="4:35" ht="14.4" x14ac:dyDescent="0.3">
      <c r="D2154" s="83"/>
      <c r="E2154" s="89">
        <v>40161.634722222225</v>
      </c>
      <c r="F2154" s="86">
        <f t="shared" si="910"/>
        <v>263.17916666666861</v>
      </c>
      <c r="G2154" s="86">
        <v>16854</v>
      </c>
      <c r="H2154" s="86">
        <v>27.79</v>
      </c>
      <c r="I2154" s="86"/>
      <c r="J2154" s="86">
        <v>2607</v>
      </c>
      <c r="K2154" s="86"/>
      <c r="L2154" s="79">
        <v>1037</v>
      </c>
      <c r="M2154" s="86"/>
      <c r="N2154" s="114">
        <v>6.57</v>
      </c>
      <c r="O2154" s="83"/>
      <c r="P2154" s="83"/>
      <c r="Q2154" s="83"/>
      <c r="R2154" s="83"/>
      <c r="S2154" s="83"/>
      <c r="V2154" s="43">
        <f t="shared" si="900"/>
        <v>1.0445710109909572E-4</v>
      </c>
      <c r="W2154" s="43">
        <f t="shared" si="901"/>
        <v>1.4615299841158585E-2</v>
      </c>
      <c r="X2154" s="43">
        <f t="shared" si="902"/>
        <v>5.842318740388773E-5</v>
      </c>
      <c r="Y2154" s="22">
        <f>X2154+W2154+SUM($V$2136:V2154)</f>
        <v>1.5978966942080321E-2</v>
      </c>
      <c r="Z2154" s="1">
        <f t="shared" si="911"/>
        <v>3.1371303286772292E-5</v>
      </c>
      <c r="AA2154" s="22">
        <f t="shared" si="903"/>
        <v>6.3350844977479642E-2</v>
      </c>
      <c r="AB2154" s="44">
        <f t="shared" si="904"/>
        <v>8.8638453948501912</v>
      </c>
      <c r="AC2154" s="44">
        <f t="shared" si="905"/>
        <v>1.0509180585686875</v>
      </c>
      <c r="AD2154" s="44">
        <f t="shared" si="906"/>
        <v>2.2202555009393024</v>
      </c>
      <c r="AE2154" s="44">
        <f t="shared" si="907"/>
        <v>1.0509180585686875</v>
      </c>
      <c r="AF2154" s="44">
        <f t="shared" si="908"/>
        <v>1.1692203077269132</v>
      </c>
      <c r="AG2154" s="44">
        <f t="shared" si="909"/>
        <v>1.1713464370149897E-4</v>
      </c>
      <c r="AH2154" s="45">
        <f>AD2154+AB2154+SUM($AA$2136:AA2154)</f>
        <v>12.055304982735006</v>
      </c>
      <c r="AI2154" s="45">
        <f>AD2154+AB2154+SUM($AA$2136:AA2154)</f>
        <v>12.055304982735006</v>
      </c>
    </row>
    <row r="2155" spans="4:35" ht="14.4" x14ac:dyDescent="0.3">
      <c r="D2155" s="87"/>
      <c r="E2155" s="89">
        <v>40189.574305555558</v>
      </c>
      <c r="F2155" s="86">
        <f t="shared" si="910"/>
        <v>291.11875000000146</v>
      </c>
      <c r="G2155" s="86">
        <v>16152.9</v>
      </c>
      <c r="H2155" s="86">
        <v>24.52</v>
      </c>
      <c r="I2155" s="86"/>
      <c r="J2155" s="86">
        <v>2832</v>
      </c>
      <c r="K2155" s="86"/>
      <c r="L2155" s="79">
        <v>1037</v>
      </c>
      <c r="M2155" s="86"/>
      <c r="N2155" s="114">
        <v>6.57</v>
      </c>
      <c r="O2155" s="83"/>
      <c r="P2155" s="83"/>
      <c r="Q2155" s="83"/>
      <c r="R2155" s="83"/>
      <c r="S2155" s="83"/>
      <c r="V2155" s="43">
        <f t="shared" si="900"/>
        <v>9.2165819321692247E-5</v>
      </c>
      <c r="W2155" s="43">
        <f t="shared" si="901"/>
        <v>1.289554343667537E-2</v>
      </c>
      <c r="X2155" s="43">
        <f t="shared" si="902"/>
        <v>5.1548634585941963E-5</v>
      </c>
      <c r="Y2155" s="22">
        <f>X2155+W2155+SUM($V$2136:V2155)</f>
        <v>1.4344501804100851E-2</v>
      </c>
      <c r="Z2155" s="1">
        <f t="shared" si="911"/>
        <v>3.8451648066498357E-6</v>
      </c>
      <c r="AA2155" s="22">
        <f t="shared" si="903"/>
        <v>6.0715549058783139E-2</v>
      </c>
      <c r="AB2155" s="44">
        <f t="shared" si="904"/>
        <v>8.4951233106963127</v>
      </c>
      <c r="AC2155" s="44">
        <f t="shared" si="905"/>
        <v>1.0072015134836927</v>
      </c>
      <c r="AD2155" s="44">
        <f t="shared" si="906"/>
        <v>2.1278963498945318</v>
      </c>
      <c r="AE2155" s="44">
        <f t="shared" si="907"/>
        <v>1.007201513483692</v>
      </c>
      <c r="AF2155" s="44">
        <f t="shared" si="908"/>
        <v>1.1205825743848374</v>
      </c>
      <c r="AG2155" s="44">
        <f t="shared" si="909"/>
        <v>1.1226202600248855E-4</v>
      </c>
      <c r="AH2155" s="45">
        <f>AD2155+AB2155+SUM($AA$2136:AA2155)</f>
        <v>11.65493929659514</v>
      </c>
      <c r="AI2155" s="45">
        <f>AD2155+AB2155+SUM($AA$2136:AA2155)</f>
        <v>11.65493929659514</v>
      </c>
    </row>
    <row r="2156" spans="4:35" ht="14.4" x14ac:dyDescent="0.3">
      <c r="D2156" s="87"/>
      <c r="E2156" s="89">
        <v>40204.433333333334</v>
      </c>
      <c r="F2156" s="86">
        <f t="shared" si="910"/>
        <v>305.9777777777781</v>
      </c>
      <c r="G2156" s="86">
        <v>16979</v>
      </c>
      <c r="H2156" s="86">
        <v>27.98</v>
      </c>
      <c r="I2156" s="86"/>
      <c r="J2156" s="91">
        <v>3046</v>
      </c>
      <c r="K2156" s="91"/>
      <c r="L2156" s="79">
        <v>1037</v>
      </c>
      <c r="M2156" s="91"/>
      <c r="N2156" s="114">
        <v>6.57</v>
      </c>
      <c r="O2156" s="83"/>
      <c r="P2156" s="83"/>
      <c r="Q2156" s="83"/>
      <c r="R2156" s="83"/>
      <c r="S2156" s="83"/>
      <c r="V2156" s="43">
        <f t="shared" si="900"/>
        <v>1.0517127343478584E-4</v>
      </c>
      <c r="W2156" s="43">
        <f t="shared" si="901"/>
        <v>1.4715224525211129E-2</v>
      </c>
      <c r="X2156" s="43">
        <f t="shared" si="902"/>
        <v>5.882262625263688E-5</v>
      </c>
      <c r="Y2156" s="22">
        <f>X2156+W2156+SUM($V$2136:V2156)</f>
        <v>1.6276628157738091E-2</v>
      </c>
      <c r="Z2156" s="1">
        <f t="shared" si="911"/>
        <v>1.6367733603309608E-5</v>
      </c>
      <c r="AA2156" s="22">
        <f t="shared" si="903"/>
        <v>6.3820695198328406E-2</v>
      </c>
      <c r="AB2156" s="44">
        <f t="shared" si="904"/>
        <v>8.9295853185689698</v>
      </c>
      <c r="AC2156" s="44">
        <f t="shared" si="905"/>
        <v>1.058712336325961</v>
      </c>
      <c r="AD2156" s="44">
        <f t="shared" si="906"/>
        <v>2.2367223300372849</v>
      </c>
      <c r="AE2156" s="44">
        <f t="shared" si="907"/>
        <v>1.0587123363259605</v>
      </c>
      <c r="AF2156" s="44">
        <f t="shared" si="908"/>
        <v>1.1778919903224903</v>
      </c>
      <c r="AG2156" s="44">
        <f t="shared" si="909"/>
        <v>1.1800338883397118E-4</v>
      </c>
      <c r="AH2156" s="45">
        <f>AD2156+AB2156+SUM($AA$2136:AA2156)</f>
        <v>12.262047979808878</v>
      </c>
      <c r="AI2156" s="45">
        <f>AD2156+AB2156+SUM($AA$2136:AA2156)</f>
        <v>12.262047979808878</v>
      </c>
    </row>
    <row r="2157" spans="4:35" ht="14.4" x14ac:dyDescent="0.3">
      <c r="D2157" s="83"/>
      <c r="E2157" s="89">
        <v>40288.682638888888</v>
      </c>
      <c r="F2157" s="86">
        <f t="shared" si="910"/>
        <v>390.22708333333139</v>
      </c>
      <c r="G2157" s="86">
        <v>16461</v>
      </c>
      <c r="H2157" s="86">
        <v>32.68</v>
      </c>
      <c r="I2157" s="86"/>
      <c r="J2157" s="87">
        <v>76</v>
      </c>
      <c r="K2157" s="87"/>
      <c r="L2157" s="79">
        <v>1037</v>
      </c>
      <c r="M2157" s="87"/>
      <c r="N2157" s="114">
        <v>6.57</v>
      </c>
      <c r="O2157" s="83"/>
      <c r="P2157" s="83"/>
      <c r="Q2157" s="83"/>
      <c r="R2157" s="83"/>
      <c r="S2157" s="83"/>
      <c r="V2157" s="43">
        <f t="shared" si="900"/>
        <v>1.2283764173869912E-4</v>
      </c>
      <c r="W2157" s="43">
        <f t="shared" si="901"/>
        <v>1.7187045657037155E-2</v>
      </c>
      <c r="X2157" s="43">
        <f t="shared" si="902"/>
        <v>6.8703481984852497E-5</v>
      </c>
      <c r="Y2157" s="22">
        <f>X2157+W2157+SUM($V$2136:V2157)</f>
        <v>1.8881167787035032E-2</v>
      </c>
      <c r="Z2157" s="1">
        <f t="shared" si="911"/>
        <v>2.8794028139785789E-5</v>
      </c>
      <c r="AA2157" s="22">
        <f t="shared" si="903"/>
        <v>6.1873635883131155E-2</v>
      </c>
      <c r="AB2157" s="44">
        <f t="shared" si="904"/>
        <v>8.6571590746783542</v>
      </c>
      <c r="AC2157" s="44">
        <f t="shared" si="905"/>
        <v>1.0264128492998201</v>
      </c>
      <c r="AD2157" s="44">
        <f t="shared" si="906"/>
        <v>2.1684837902552414</v>
      </c>
      <c r="AE2157" s="44">
        <f t="shared" si="907"/>
        <v>1.0264128492998195</v>
      </c>
      <c r="AF2157" s="44">
        <f t="shared" si="908"/>
        <v>1.1419565376464169</v>
      </c>
      <c r="AG2157" s="44">
        <f t="shared" si="909"/>
        <v>1.1440330900500615E-4</v>
      </c>
      <c r="AH2157" s="45">
        <f>AD2157+AB2157+SUM($AA$2136:AA2157)</f>
        <v>11.98325683201935</v>
      </c>
      <c r="AI2157" s="45">
        <f>AD2157+AB2157+SUM($AA$2136:AA2157)</f>
        <v>11.98325683201935</v>
      </c>
    </row>
    <row r="2158" spans="4:35" ht="14.4" x14ac:dyDescent="0.3">
      <c r="D2158" s="83"/>
      <c r="E2158" s="89">
        <v>40364.586805555555</v>
      </c>
      <c r="F2158" s="86">
        <f t="shared" si="910"/>
        <v>466.13124999999854</v>
      </c>
      <c r="G2158" s="86">
        <v>17629</v>
      </c>
      <c r="H2158" s="86">
        <v>52.49</v>
      </c>
      <c r="I2158" s="86"/>
      <c r="J2158" s="86">
        <v>46</v>
      </c>
      <c r="K2158" s="86"/>
      <c r="L2158" s="79">
        <v>1037</v>
      </c>
      <c r="M2158" s="86"/>
      <c r="N2158" s="114">
        <v>6.57</v>
      </c>
      <c r="O2158" s="83"/>
      <c r="P2158" s="83"/>
      <c r="Q2158" s="83"/>
      <c r="R2158" s="83"/>
      <c r="S2158" s="83"/>
      <c r="V2158" s="43">
        <f t="shared" si="900"/>
        <v>1.9729950473881019E-4</v>
      </c>
      <c r="W2158" s="43">
        <f t="shared" si="901"/>
        <v>2.7605508767988996E-2</v>
      </c>
      <c r="X2158" s="43">
        <f t="shared" si="902"/>
        <v>1.1035023774127626E-4</v>
      </c>
      <c r="Y2158" s="22">
        <f>X2158+W2158+SUM($V$2136:V2158)</f>
        <v>2.9538577158482109E-2</v>
      </c>
      <c r="Z2158" s="1">
        <f t="shared" si="911"/>
        <v>7.9435618558759092E-5</v>
      </c>
      <c r="AA2158" s="22">
        <f t="shared" si="903"/>
        <v>6.6263916346741933E-2</v>
      </c>
      <c r="AB2158" s="44">
        <f t="shared" si="904"/>
        <v>9.2714329219066105</v>
      </c>
      <c r="AC2158" s="44">
        <f t="shared" si="905"/>
        <v>1.0992425806637829</v>
      </c>
      <c r="AD2158" s="44">
        <f t="shared" si="906"/>
        <v>2.3223498413467989</v>
      </c>
      <c r="AE2158" s="44">
        <f t="shared" si="907"/>
        <v>1.0992425806637822</v>
      </c>
      <c r="AF2158" s="44">
        <f t="shared" si="908"/>
        <v>1.2229847398194937</v>
      </c>
      <c r="AG2158" s="44">
        <f t="shared" si="909"/>
        <v>1.2252086352282691E-4</v>
      </c>
      <c r="AH2158" s="45">
        <f>AD2158+AB2158+SUM($AA$2136:AA2158)</f>
        <v>12.817660646685907</v>
      </c>
      <c r="AI2158" s="45">
        <f>AD2158+AB2158+SUM($AA$2136:AA2158)</f>
        <v>12.817660646685907</v>
      </c>
    </row>
    <row r="2159" spans="4:35" ht="14.4" x14ac:dyDescent="0.3">
      <c r="D2159" s="83"/>
      <c r="E2159" s="89">
        <v>40438.449999999997</v>
      </c>
      <c r="F2159" s="86">
        <f t="shared" si="910"/>
        <v>539.99444444444089</v>
      </c>
      <c r="G2159" s="86">
        <v>17151</v>
      </c>
      <c r="H2159" s="86">
        <v>82.55</v>
      </c>
      <c r="I2159" s="86"/>
      <c r="J2159" s="86">
        <v>19</v>
      </c>
      <c r="K2159" s="86"/>
      <c r="L2159" s="79">
        <v>1037</v>
      </c>
      <c r="M2159" s="86"/>
      <c r="N2159" s="114">
        <v>6.57</v>
      </c>
      <c r="O2159" s="83"/>
      <c r="P2159" s="83"/>
      <c r="Q2159" s="83"/>
      <c r="R2159" s="83"/>
      <c r="S2159" s="83"/>
      <c r="V2159" s="43">
        <f t="shared" si="900"/>
        <v>3.1028908584851932E-4</v>
      </c>
      <c r="W2159" s="43">
        <f t="shared" si="901"/>
        <v>4.3414645623880574E-2</v>
      </c>
      <c r="X2159" s="43">
        <f t="shared" si="902"/>
        <v>1.735456682328511E-4</v>
      </c>
      <c r="Y2159" s="22">
        <f>X2159+W2159+SUM($V$2136:V2159)</f>
        <v>4.5721198530713776E-2</v>
      </c>
      <c r="Z2159" s="1">
        <f t="shared" si="911"/>
        <v>1.2593353772713276E-4</v>
      </c>
      <c r="AA2159" s="22">
        <f t="shared" si="903"/>
        <v>6.4467209102216302E-2</v>
      </c>
      <c r="AB2159" s="44">
        <f t="shared" si="904"/>
        <v>9.0200434536060055</v>
      </c>
      <c r="AC2159" s="44">
        <f t="shared" si="905"/>
        <v>1.0694372625199693</v>
      </c>
      <c r="AD2159" s="44">
        <f t="shared" si="906"/>
        <v>2.2593806868761113</v>
      </c>
      <c r="AE2159" s="44">
        <f t="shared" si="907"/>
        <v>1.0694372625199693</v>
      </c>
      <c r="AF2159" s="44">
        <f t="shared" si="908"/>
        <v>1.1898242255740057</v>
      </c>
      <c r="AG2159" s="44">
        <f t="shared" si="909"/>
        <v>1.1919878213625307E-4</v>
      </c>
      <c r="AH2159" s="45">
        <f>AD2159+AB2159+SUM($AA$2136:AA2159)</f>
        <v>12.567769233016831</v>
      </c>
      <c r="AI2159" s="45">
        <f>AD2159+AB2159+SUM($AA$2136:AA2159)</f>
        <v>12.567769233016831</v>
      </c>
    </row>
    <row r="2160" spans="4:35" ht="14.4" x14ac:dyDescent="0.3">
      <c r="D2160" s="83"/>
      <c r="E2160" s="89">
        <v>40457.635416666664</v>
      </c>
      <c r="F2160" s="86">
        <f t="shared" si="910"/>
        <v>559.17986111110804</v>
      </c>
      <c r="G2160" s="86">
        <v>16501</v>
      </c>
      <c r="H2160" s="86">
        <v>90.91</v>
      </c>
      <c r="I2160" s="86"/>
      <c r="J2160" s="86">
        <v>52</v>
      </c>
      <c r="K2160" s="86"/>
      <c r="L2160" s="79">
        <v>1037</v>
      </c>
      <c r="M2160" s="86"/>
      <c r="N2160" s="114">
        <v>6.57</v>
      </c>
      <c r="O2160" s="83"/>
      <c r="P2160" s="83"/>
      <c r="Q2160" s="83"/>
      <c r="R2160" s="83"/>
      <c r="S2160" s="83"/>
      <c r="V2160" s="43">
        <f t="shared" si="900"/>
        <v>3.417126686188842E-4</v>
      </c>
      <c r="W2160" s="43">
        <f t="shared" si="901"/>
        <v>4.7811331722192409E-2</v>
      </c>
      <c r="X2160" s="43">
        <f t="shared" si="902"/>
        <v>1.9112097757781338E-4</v>
      </c>
      <c r="Y2160" s="22">
        <f>X2160+W2160+SUM($V$2136:V2160)</f>
        <v>5.0477172606989459E-2</v>
      </c>
      <c r="Z2160" s="1">
        <f t="shared" si="911"/>
        <v>1.8817808750038693E-4</v>
      </c>
      <c r="AA2160" s="22">
        <f t="shared" si="903"/>
        <v>6.2023987953802755E-2</v>
      </c>
      <c r="AB2160" s="44">
        <f t="shared" si="904"/>
        <v>8.6781958502683647</v>
      </c>
      <c r="AC2160" s="44">
        <f t="shared" si="905"/>
        <v>1.0289070181821476</v>
      </c>
      <c r="AD2160" s="44">
        <f t="shared" si="906"/>
        <v>2.1737531755665973</v>
      </c>
      <c r="AE2160" s="44">
        <f t="shared" si="907"/>
        <v>1.0289070181821476</v>
      </c>
      <c r="AF2160" s="44">
        <f t="shared" si="908"/>
        <v>1.1447314760770024</v>
      </c>
      <c r="AG2160" s="44">
        <f t="shared" si="909"/>
        <v>1.1468130744739734E-4</v>
      </c>
      <c r="AH2160" s="45">
        <f>AD2160+AB2160+SUM($AA$2136:AA2160)</f>
        <v>12.202318106323478</v>
      </c>
      <c r="AI2160" s="45">
        <f>AD2160+AB2160+SUM($AA$2136:AA2160)</f>
        <v>12.202318106323478</v>
      </c>
    </row>
    <row r="2161" spans="4:38" ht="14.4" x14ac:dyDescent="0.3">
      <c r="D2161" s="83"/>
      <c r="E2161" s="89">
        <v>40511.45416666667</v>
      </c>
      <c r="F2161" s="86">
        <f t="shared" si="910"/>
        <v>612.99861111111386</v>
      </c>
      <c r="G2161" s="86">
        <v>17170</v>
      </c>
      <c r="H2161" s="86">
        <v>128.29</v>
      </c>
      <c r="I2161" s="86"/>
      <c r="J2161" s="86">
        <v>18</v>
      </c>
      <c r="K2161" s="86"/>
      <c r="L2161" s="79">
        <v>1037</v>
      </c>
      <c r="M2161" s="86"/>
      <c r="N2161" s="114">
        <v>6.57</v>
      </c>
      <c r="O2161" s="83"/>
      <c r="P2161" s="83"/>
      <c r="Q2161" s="83"/>
      <c r="R2161" s="83"/>
      <c r="S2161" s="83"/>
      <c r="V2161" s="43">
        <f t="shared" si="900"/>
        <v>4.8221667866149662E-4</v>
      </c>
      <c r="W2161" s="43">
        <f t="shared" si="901"/>
        <v>6.7470198511055582E-2</v>
      </c>
      <c r="X2161" s="43">
        <f t="shared" si="902"/>
        <v>2.6970531529488153E-4</v>
      </c>
      <c r="Y2161" s="22">
        <f>X2161+W2161+SUM($V$2136:V2161)</f>
        <v>7.0696840412231204E-2</v>
      </c>
      <c r="Z2161" s="1">
        <f t="shared" si="911"/>
        <v>2.7533280293056328E-4</v>
      </c>
      <c r="AA2161" s="22">
        <f t="shared" si="903"/>
        <v>6.4538626335785304E-2</v>
      </c>
      <c r="AB2161" s="44">
        <f t="shared" si="904"/>
        <v>9.03003592201126</v>
      </c>
      <c r="AC2161" s="44">
        <f t="shared" si="905"/>
        <v>1.0706219927390748</v>
      </c>
      <c r="AD2161" s="44">
        <f t="shared" si="906"/>
        <v>2.2618836448990045</v>
      </c>
      <c r="AE2161" s="44">
        <f t="shared" si="907"/>
        <v>1.0706219927390748</v>
      </c>
      <c r="AF2161" s="44">
        <f t="shared" si="908"/>
        <v>1.1911423213285335</v>
      </c>
      <c r="AG2161" s="44">
        <f t="shared" si="909"/>
        <v>1.1933083139638884E-4</v>
      </c>
      <c r="AH2161" s="45">
        <f>AD2161+AB2161+SUM($AA$2136:AA2161)</f>
        <v>12.706827273734566</v>
      </c>
      <c r="AI2161" s="45">
        <f>AD2161+AB2161+SUM($AA$2136:AA2161)</f>
        <v>12.706827273734566</v>
      </c>
    </row>
    <row r="2162" spans="4:38" ht="14.4" x14ac:dyDescent="0.3">
      <c r="D2162" s="83"/>
      <c r="E2162" s="89">
        <v>40535.456250000003</v>
      </c>
      <c r="F2162" s="86">
        <f t="shared" si="910"/>
        <v>637.00069444444671</v>
      </c>
      <c r="G2162" s="86">
        <v>18517</v>
      </c>
      <c r="H2162" s="86">
        <v>159.82</v>
      </c>
      <c r="I2162" s="86"/>
      <c r="J2162" s="86">
        <v>26</v>
      </c>
      <c r="K2162" s="86"/>
      <c r="L2162" s="79">
        <v>1037</v>
      </c>
      <c r="M2162" s="86"/>
      <c r="N2162" s="114">
        <v>6.57</v>
      </c>
      <c r="O2162" s="83"/>
      <c r="P2162" s="83"/>
      <c r="Q2162" s="83"/>
      <c r="R2162" s="83"/>
      <c r="S2162" s="83"/>
      <c r="V2162" s="43">
        <f t="shared" si="900"/>
        <v>6.0073169836838717E-4</v>
      </c>
      <c r="W2162" s="43">
        <f t="shared" si="901"/>
        <v>8.4052436869879996E-2</v>
      </c>
      <c r="X2162" s="43">
        <f t="shared" si="902"/>
        <v>3.3599114108993656E-4</v>
      </c>
      <c r="Y2162" s="22">
        <f>X2162+W2162+SUM($V$2136:V2162)</f>
        <v>8.7946096295219059E-2</v>
      </c>
      <c r="Z2162" s="1">
        <f t="shared" si="911"/>
        <v>4.2330327215866196E-4</v>
      </c>
      <c r="AA2162" s="22">
        <f t="shared" si="903"/>
        <v>6.9601732315651518E-2</v>
      </c>
      <c r="AB2162" s="44">
        <f t="shared" si="904"/>
        <v>9.7384493400048058</v>
      </c>
      <c r="AC2162" s="44">
        <f t="shared" si="905"/>
        <v>1.154613129851453</v>
      </c>
      <c r="AD2162" s="44">
        <f t="shared" si="906"/>
        <v>2.4393301952588731</v>
      </c>
      <c r="AE2162" s="44">
        <f t="shared" si="907"/>
        <v>1.1546131298514526</v>
      </c>
      <c r="AF2162" s="44">
        <f t="shared" si="908"/>
        <v>1.2845883729784768</v>
      </c>
      <c r="AG2162" s="44">
        <f t="shared" si="909"/>
        <v>1.2869242894390982E-4</v>
      </c>
      <c r="AH2162" s="45">
        <f>AD2162+AB2162+SUM($AA$2136:AA2162)</f>
        <v>13.66228897440363</v>
      </c>
      <c r="AI2162" s="45">
        <f>AD2162+AB2162+SUM($AA$2136:AA2162)</f>
        <v>13.66228897440363</v>
      </c>
    </row>
    <row r="2163" spans="4:38" ht="14.4" x14ac:dyDescent="0.3">
      <c r="D2163" s="121">
        <f>(F2164-F2163)/Y2164*0.2+F2163</f>
        <v>767.24915829068357</v>
      </c>
      <c r="E2163" s="89">
        <v>40610.611805555556</v>
      </c>
      <c r="F2163" s="86">
        <f t="shared" si="910"/>
        <v>712.15625</v>
      </c>
      <c r="G2163" s="86">
        <v>17302</v>
      </c>
      <c r="H2163" s="86">
        <v>235.16</v>
      </c>
      <c r="I2163" s="86"/>
      <c r="J2163" s="86">
        <v>66</v>
      </c>
      <c r="K2163" s="86"/>
      <c r="L2163" s="79">
        <v>1037</v>
      </c>
      <c r="M2163" s="86"/>
      <c r="N2163" s="114">
        <v>6.57</v>
      </c>
      <c r="O2163" s="83"/>
      <c r="P2163" s="83"/>
      <c r="Q2163" s="83"/>
      <c r="R2163" s="83"/>
      <c r="S2163" s="83"/>
      <c r="V2163" s="43">
        <f t="shared" si="900"/>
        <v>8.8391982347835023E-4</v>
      </c>
      <c r="W2163" s="43">
        <f t="shared" si="901"/>
        <v>0.12367520369366149</v>
      </c>
      <c r="X2163" s="43">
        <f t="shared" si="902"/>
        <v>4.9437915616762276E-4</v>
      </c>
      <c r="Y2163" s="22">
        <f>X2163+W2163+SUM($V$2136:V2163)</f>
        <v>0.12861117095755659</v>
      </c>
      <c r="Z2163" s="1">
        <f t="shared" si="911"/>
        <v>5.1991457013164243E-4</v>
      </c>
      <c r="AA2163" s="22">
        <f t="shared" si="903"/>
        <v>6.5034788169001587E-2</v>
      </c>
      <c r="AB2163" s="44">
        <f t="shared" si="904"/>
        <v>9.0994572814582888</v>
      </c>
      <c r="AC2163" s="44">
        <f t="shared" si="905"/>
        <v>1.0788527500507556</v>
      </c>
      <c r="AD2163" s="44">
        <f t="shared" si="906"/>
        <v>2.2792726164264745</v>
      </c>
      <c r="AE2163" s="44">
        <f t="shared" si="907"/>
        <v>1.0788527500507552</v>
      </c>
      <c r="AF2163" s="44">
        <f t="shared" si="908"/>
        <v>1.200299618149463</v>
      </c>
      <c r="AG2163" s="44">
        <f t="shared" si="909"/>
        <v>1.202482262562795E-4</v>
      </c>
      <c r="AH2163" s="45">
        <f>AD2163+AB2163+SUM($AA$2136:AA2163)</f>
        <v>12.928274125193719</v>
      </c>
      <c r="AI2163" s="45">
        <f>AD2163+AB2163+SUM($AA$2136:AA2163)</f>
        <v>12.928274125193719</v>
      </c>
    </row>
    <row r="2164" spans="4:38" ht="14.4" x14ac:dyDescent="0.3">
      <c r="D2164" s="83"/>
      <c r="E2164" s="89">
        <v>40660.439583333333</v>
      </c>
      <c r="F2164" s="86">
        <f t="shared" si="910"/>
        <v>761.98402777777665</v>
      </c>
      <c r="G2164" s="86">
        <v>17604</v>
      </c>
      <c r="H2164" s="88">
        <v>331.8</v>
      </c>
      <c r="I2164" s="88"/>
      <c r="J2164" s="86">
        <v>22</v>
      </c>
      <c r="K2164" s="86"/>
      <c r="L2164" s="79">
        <v>1037</v>
      </c>
      <c r="M2164" s="86"/>
      <c r="N2164" s="114">
        <v>6.57</v>
      </c>
      <c r="O2164" s="83"/>
      <c r="P2164" s="83"/>
      <c r="Q2164" s="83"/>
      <c r="R2164" s="83"/>
      <c r="S2164" s="83"/>
      <c r="V2164" s="43">
        <f t="shared" si="900"/>
        <v>1.2471704262209415E-3</v>
      </c>
      <c r="W2164" s="43">
        <f t="shared" si="901"/>
        <v>0.17450005351912268</v>
      </c>
      <c r="X2164" s="43">
        <f t="shared" si="902"/>
        <v>6.9754636849981828E-4</v>
      </c>
      <c r="Y2164" s="22">
        <f>X2164+W2164+SUM($V$2136:V2164)</f>
        <v>0.18088635842157091</v>
      </c>
      <c r="Z2164" s="1">
        <f t="shared" si="911"/>
        <v>7.0710383656766046E-4</v>
      </c>
      <c r="AA2164" s="22">
        <f t="shared" si="903"/>
        <v>6.6169946302572197E-2</v>
      </c>
      <c r="AB2164" s="44">
        <f t="shared" si="904"/>
        <v>9.2582849371628555</v>
      </c>
      <c r="AC2164" s="44">
        <f t="shared" si="905"/>
        <v>1.0976837251123279</v>
      </c>
      <c r="AD2164" s="44">
        <f t="shared" si="906"/>
        <v>2.3190564755272027</v>
      </c>
      <c r="AE2164" s="44">
        <f t="shared" si="907"/>
        <v>1.0976837251123279</v>
      </c>
      <c r="AF2164" s="44">
        <f t="shared" si="908"/>
        <v>1.2212504033003786</v>
      </c>
      <c r="AG2164" s="44">
        <f t="shared" si="909"/>
        <v>1.223471144963325E-4</v>
      </c>
      <c r="AH2164" s="45">
        <f>AD2164+AB2164+SUM($AA$2136:AA2164)</f>
        <v>13.193055586301584</v>
      </c>
      <c r="AI2164" s="45">
        <f>AD2164+AB2164+SUM($AA$2136:AA2164)</f>
        <v>13.193055586301584</v>
      </c>
    </row>
    <row r="2165" spans="4:38" ht="14.4" x14ac:dyDescent="0.3">
      <c r="D2165" s="83"/>
      <c r="E2165" s="89">
        <v>40700.624305555553</v>
      </c>
      <c r="F2165" s="86">
        <f t="shared" si="910"/>
        <v>802.16874999999709</v>
      </c>
      <c r="G2165" s="86">
        <v>13933</v>
      </c>
      <c r="H2165" s="88">
        <v>396.8</v>
      </c>
      <c r="I2165" s="88"/>
      <c r="J2165" s="86">
        <v>40</v>
      </c>
      <c r="K2165" s="86"/>
      <c r="L2165" s="79">
        <v>1037</v>
      </c>
      <c r="M2165" s="86"/>
      <c r="N2165" s="114">
        <v>6.57</v>
      </c>
      <c r="O2165" s="83"/>
      <c r="P2165" s="83"/>
      <c r="Q2165" s="83"/>
      <c r="R2165" s="83"/>
      <c r="S2165" s="83"/>
      <c r="V2165" s="43">
        <f t="shared" si="900"/>
        <v>1.4914925410622953E-3</v>
      </c>
      <c r="W2165" s="43">
        <f t="shared" si="901"/>
        <v>0.20868481385288692</v>
      </c>
      <c r="X2165" s="43">
        <f t="shared" si="902"/>
        <v>8.3419650096663021E-4</v>
      </c>
      <c r="Y2165" s="22">
        <f>X2165+W2165+SUM($V$2136:V2165)</f>
        <v>0.21669926142886428</v>
      </c>
      <c r="Z2165" s="1">
        <f t="shared" si="911"/>
        <v>7.8866459745938319E-4</v>
      </c>
      <c r="AA2165" s="22">
        <f t="shared" si="903"/>
        <v>5.2371385016685888E-2</v>
      </c>
      <c r="AB2165" s="44">
        <f t="shared" si="904"/>
        <v>7.3276348573898007</v>
      </c>
      <c r="AC2165" s="44">
        <f t="shared" si="905"/>
        <v>0.86878137593672267</v>
      </c>
      <c r="AD2165" s="44">
        <f t="shared" si="906"/>
        <v>1.8354586385776255</v>
      </c>
      <c r="AE2165" s="44">
        <f t="shared" si="907"/>
        <v>0.86878137593672267</v>
      </c>
      <c r="AF2165" s="44">
        <f t="shared" si="908"/>
        <v>0.96658042883345685</v>
      </c>
      <c r="AG2165" s="44">
        <f t="shared" si="909"/>
        <v>9.6833807445887346E-5</v>
      </c>
      <c r="AH2165" s="45">
        <f>AD2165+AB2165+SUM($AA$2136:AA2165)</f>
        <v>10.831179054595639</v>
      </c>
      <c r="AI2165" s="45">
        <f>AD2165+AB2165+SUM($AA$2136:AA2165)</f>
        <v>10.831179054595639</v>
      </c>
    </row>
    <row r="2166" spans="4:38" ht="14.4" x14ac:dyDescent="0.3">
      <c r="D2166" s="83"/>
      <c r="E2166" s="89">
        <v>40749.675000000003</v>
      </c>
      <c r="F2166" s="86">
        <f t="shared" si="910"/>
        <v>851.21944444444671</v>
      </c>
      <c r="G2166" s="97">
        <v>15518</v>
      </c>
      <c r="H2166" s="86">
        <v>495.3</v>
      </c>
      <c r="I2166" s="86"/>
      <c r="J2166" s="90" t="s">
        <v>91</v>
      </c>
      <c r="K2166" s="90"/>
      <c r="L2166" s="79">
        <v>1037</v>
      </c>
      <c r="M2166" s="90"/>
      <c r="N2166" s="114">
        <v>6.57</v>
      </c>
      <c r="O2166" s="83"/>
      <c r="P2166" s="83"/>
      <c r="Q2166" s="83"/>
      <c r="R2166" s="83"/>
      <c r="S2166" s="83"/>
      <c r="V2166" s="43">
        <f t="shared" si="900"/>
        <v>1.8617345150911163E-3</v>
      </c>
      <c r="W2166" s="43">
        <f t="shared" si="901"/>
        <v>0.26048787374328347</v>
      </c>
      <c r="X2166" s="43">
        <f t="shared" si="902"/>
        <v>1.0412740093971066E-3</v>
      </c>
      <c r="Y2166" s="22">
        <f>X2166+W2166+SUM($V$2136:V2166)</f>
        <v>0.27057113334278243</v>
      </c>
      <c r="Z2166" s="1">
        <f t="shared" si="911"/>
        <v>1.0107967236062069E-3</v>
      </c>
      <c r="AA2166" s="22">
        <f t="shared" si="903"/>
        <v>5.8329085817048126E-2</v>
      </c>
      <c r="AB2166" s="44">
        <f t="shared" si="904"/>
        <v>8.1612170901438983</v>
      </c>
      <c r="AC2166" s="44">
        <f t="shared" si="905"/>
        <v>0.96761281789894948</v>
      </c>
      <c r="AD2166" s="44">
        <f t="shared" si="906"/>
        <v>2.0442580315400551</v>
      </c>
      <c r="AE2166" s="44">
        <f t="shared" si="907"/>
        <v>0.96761281789894926</v>
      </c>
      <c r="AF2166" s="44">
        <f t="shared" si="908"/>
        <v>1.0765373641453801</v>
      </c>
      <c r="AG2166" s="44">
        <f t="shared" si="909"/>
        <v>1.0784949572563551E-4</v>
      </c>
      <c r="AH2166" s="45">
        <f>AD2166+AB2166+SUM($AA$2136:AA2166)</f>
        <v>11.931889766129213</v>
      </c>
      <c r="AI2166" s="45">
        <f>AD2166+AB2166+SUM($AA$2136:AA2166)</f>
        <v>11.931889766129213</v>
      </c>
    </row>
    <row r="2167" spans="4:38" ht="14.4" x14ac:dyDescent="0.3">
      <c r="D2167" s="83"/>
      <c r="E2167" s="89">
        <v>40800.618750000001</v>
      </c>
      <c r="F2167" s="86">
        <f t="shared" si="910"/>
        <v>902.16319444444525</v>
      </c>
      <c r="G2167" s="86">
        <v>15641</v>
      </c>
      <c r="H2167" s="86">
        <v>566</v>
      </c>
      <c r="I2167" s="86"/>
      <c r="J2167" s="86">
        <v>70</v>
      </c>
      <c r="K2167" s="86"/>
      <c r="L2167" s="79">
        <v>1037</v>
      </c>
      <c r="M2167" s="86"/>
      <c r="N2167" s="114">
        <v>6.57</v>
      </c>
      <c r="O2167" s="83"/>
      <c r="P2167" s="90"/>
      <c r="Q2167" s="83"/>
      <c r="R2167" s="83"/>
      <c r="S2167" s="83"/>
      <c r="V2167" s="43">
        <f t="shared" si="900"/>
        <v>2.1274818000031732E-3</v>
      </c>
      <c r="W2167" s="43">
        <f t="shared" si="901"/>
        <v>0.29767037459862394</v>
      </c>
      <c r="X2167" s="43">
        <f t="shared" si="902"/>
        <v>1.1899073073263929E-3</v>
      </c>
      <c r="Y2167" s="22">
        <f>X2167+W2167+SUM($V$2136:V2167)</f>
        <v>0.31002974929605531</v>
      </c>
      <c r="Z2167" s="1">
        <f t="shared" si="911"/>
        <v>9.3900845546604202E-4</v>
      </c>
      <c r="AA2167" s="22">
        <f t="shared" si="903"/>
        <v>5.87914184343633E-2</v>
      </c>
      <c r="AB2167" s="44">
        <f t="shared" si="904"/>
        <v>8.2259051750831738</v>
      </c>
      <c r="AC2167" s="44">
        <f t="shared" si="905"/>
        <v>0.97528238721210658</v>
      </c>
      <c r="AD2167" s="44">
        <f t="shared" si="906"/>
        <v>2.060461391372471</v>
      </c>
      <c r="AE2167" s="44">
        <f t="shared" si="907"/>
        <v>0.97528238721210636</v>
      </c>
      <c r="AF2167" s="44">
        <f t="shared" si="908"/>
        <v>1.0850702998194286</v>
      </c>
      <c r="AG2167" s="44">
        <f t="shared" si="909"/>
        <v>1.0870434093598822E-4</v>
      </c>
      <c r="AH2167" s="45">
        <f>AD2167+AB2167+SUM($AA$2136:AA2167)</f>
        <v>12.071572629335268</v>
      </c>
      <c r="AI2167" s="45">
        <f>AD2167+AB2167+SUM($AA$2136:AA2167)</f>
        <v>12.071572629335268</v>
      </c>
    </row>
    <row r="2168" spans="4:38" ht="14.4" x14ac:dyDescent="0.3">
      <c r="D2168" s="83"/>
      <c r="E2168" s="89">
        <v>40855.533333333333</v>
      </c>
      <c r="F2168" s="86">
        <f t="shared" si="910"/>
        <v>957.07777777777665</v>
      </c>
      <c r="G2168" s="86">
        <v>18114</v>
      </c>
      <c r="H2168" s="86">
        <v>737</v>
      </c>
      <c r="I2168" s="86"/>
      <c r="J2168" s="86">
        <v>37</v>
      </c>
      <c r="K2168" s="86"/>
      <c r="L2168" s="79">
        <v>1037</v>
      </c>
      <c r="M2168" s="86"/>
      <c r="N2168" s="114">
        <v>6.57</v>
      </c>
      <c r="O2168" s="83"/>
      <c r="P2168" s="90"/>
      <c r="Q2168" s="83"/>
      <c r="R2168" s="83"/>
      <c r="S2168" s="83"/>
      <c r="V2168" s="43">
        <f t="shared" si="900"/>
        <v>2.7702369021242734E-3</v>
      </c>
      <c r="W2168" s="43">
        <f t="shared" si="901"/>
        <v>0.38760259024591137</v>
      </c>
      <c r="X2168" s="43">
        <f t="shared" si="902"/>
        <v>1.5494022712006211E-3</v>
      </c>
      <c r="Y2168" s="22">
        <f>X2168+W2168+SUM($V$2136:V2168)</f>
        <v>0.40309169680934126</v>
      </c>
      <c r="Z2168" s="1">
        <f t="shared" si="911"/>
        <v>1.1649680578891771E-3</v>
      </c>
      <c r="AA2168" s="22">
        <f t="shared" si="903"/>
        <v>6.8086935203635124E-2</v>
      </c>
      <c r="AB2168" s="44">
        <f t="shared" si="904"/>
        <v>9.5265038259354675</v>
      </c>
      <c r="AC2168" s="44">
        <f t="shared" si="905"/>
        <v>1.1294843783620034</v>
      </c>
      <c r="AD2168" s="44">
        <f t="shared" si="906"/>
        <v>2.3862411382469748</v>
      </c>
      <c r="AE2168" s="44">
        <f t="shared" si="907"/>
        <v>1.1294843783620032</v>
      </c>
      <c r="AF2168" s="44">
        <f t="shared" si="908"/>
        <v>1.2566308682903347</v>
      </c>
      <c r="AG2168" s="44">
        <f t="shared" si="909"/>
        <v>1.2589159463681927E-4</v>
      </c>
      <c r="AH2168" s="45">
        <f>AD2168+AB2168+SUM($AA$2136:AA2168)</f>
        <v>13.766037962265701</v>
      </c>
      <c r="AI2168" s="45">
        <f>AD2168+AB2168+SUM($AA$2136:AA2168)</f>
        <v>13.766037962265701</v>
      </c>
    </row>
    <row r="2169" spans="4:38" ht="14.4" x14ac:dyDescent="0.3">
      <c r="D2169" s="83"/>
      <c r="E2169" s="89">
        <v>40945.623611111114</v>
      </c>
      <c r="F2169" s="86">
        <f t="shared" si="910"/>
        <v>1047.1680555555577</v>
      </c>
      <c r="G2169" s="86">
        <v>19667</v>
      </c>
      <c r="H2169" s="86">
        <v>976.5</v>
      </c>
      <c r="I2169" s="86"/>
      <c r="J2169" s="86">
        <v>43</v>
      </c>
      <c r="K2169" s="86"/>
      <c r="L2169" s="79">
        <v>1037</v>
      </c>
      <c r="M2169" s="86"/>
      <c r="N2169" s="114">
        <v>6.57</v>
      </c>
      <c r="O2169" s="83"/>
      <c r="P2169" s="90"/>
      <c r="Q2169" s="83"/>
      <c r="R2169" s="83"/>
      <c r="S2169" s="83"/>
      <c r="V2169" s="43">
        <f t="shared" si="900"/>
        <v>3.6704699252704926E-3</v>
      </c>
      <c r="W2169" s="43">
        <f t="shared" si="901"/>
        <v>0.51356028409108878</v>
      </c>
      <c r="X2169" s="43">
        <f t="shared" si="902"/>
        <v>2.052905451597566E-3</v>
      </c>
      <c r="Y2169" s="22">
        <f>X2169+W2169+SUM($V$2136:V2169)</f>
        <v>0.53322336376018609</v>
      </c>
      <c r="Z2169" s="1">
        <f t="shared" si="911"/>
        <v>1.3834697560693315E-3</v>
      </c>
      <c r="AA2169" s="22">
        <f t="shared" si="903"/>
        <v>7.3924354347460086E-2</v>
      </c>
      <c r="AB2169" s="44">
        <f t="shared" si="904"/>
        <v>10.343256638217557</v>
      </c>
      <c r="AC2169" s="44">
        <f t="shared" si="905"/>
        <v>1.2263204852183682</v>
      </c>
      <c r="AD2169" s="44">
        <f t="shared" si="906"/>
        <v>2.5908250229603214</v>
      </c>
      <c r="AE2169" s="44">
        <f t="shared" si="907"/>
        <v>1.2263204852183682</v>
      </c>
      <c r="AF2169" s="44">
        <f t="shared" si="908"/>
        <v>1.3643678528577907</v>
      </c>
      <c r="AG2169" s="44">
        <f t="shared" si="909"/>
        <v>1.3668488416265458E-4</v>
      </c>
      <c r="AH2169" s="45">
        <f>AD2169+AB2169+SUM($AA$2136:AA2169)</f>
        <v>14.861299013608596</v>
      </c>
      <c r="AI2169" s="45">
        <f>AD2169+AB2169+SUM($AA$2136:AA2169)</f>
        <v>14.861299013608596</v>
      </c>
    </row>
    <row r="2170" spans="4:38" ht="14.4" x14ac:dyDescent="0.3">
      <c r="D2170" s="83"/>
      <c r="E2170" s="89">
        <v>41017.597916666666</v>
      </c>
      <c r="F2170" s="86">
        <f t="shared" si="910"/>
        <v>1119.1423611111095</v>
      </c>
      <c r="G2170" s="86">
        <v>19570</v>
      </c>
      <c r="H2170" s="86">
        <v>1175</v>
      </c>
      <c r="I2170" s="86"/>
      <c r="J2170" s="86">
        <v>29</v>
      </c>
      <c r="K2170" s="86"/>
      <c r="L2170" s="79">
        <v>1037</v>
      </c>
      <c r="M2170" s="86"/>
      <c r="N2170" s="114">
        <v>6.57</v>
      </c>
      <c r="O2170" s="83"/>
      <c r="P2170" s="90"/>
      <c r="Q2170" s="83"/>
      <c r="R2170" s="83"/>
      <c r="S2170" s="83"/>
      <c r="V2170" s="43">
        <f t="shared" si="900"/>
        <v>4.4165920759783187E-3</v>
      </c>
      <c r="W2170" s="43">
        <f t="shared" si="901"/>
        <v>0.61795528295650737</v>
      </c>
      <c r="X2170" s="43">
        <f t="shared" si="902"/>
        <v>2.4702139330539073E-3</v>
      </c>
      <c r="Y2170" s="22">
        <f>X2170+W2170+SUM($V$2136:V2170)</f>
        <v>0.64245226318303938</v>
      </c>
      <c r="Z2170" s="1">
        <f t="shared" si="911"/>
        <v>1.5176658533069887E-3</v>
      </c>
      <c r="AA2170" s="22">
        <f t="shared" si="903"/>
        <v>7.355975057608144E-2</v>
      </c>
      <c r="AB2170" s="44">
        <f t="shared" si="904"/>
        <v>10.292242457411785</v>
      </c>
      <c r="AC2170" s="44">
        <f t="shared" si="905"/>
        <v>1.2202721256787243</v>
      </c>
      <c r="AD2170" s="44">
        <f t="shared" si="906"/>
        <v>2.5780467635802862</v>
      </c>
      <c r="AE2170" s="44">
        <f t="shared" si="907"/>
        <v>1.2202721256787239</v>
      </c>
      <c r="AF2170" s="44">
        <f t="shared" si="908"/>
        <v>1.3576386271636223</v>
      </c>
      <c r="AG2170" s="44">
        <f t="shared" si="909"/>
        <v>1.3601073793985611E-4</v>
      </c>
      <c r="AH2170" s="45">
        <f>AD2170+AB2170+SUM($AA$2136:AA2170)</f>
        <v>14.871066323998871</v>
      </c>
      <c r="AI2170" s="45">
        <f>AD2170+AB2170+SUM($AA$2136:AA2170)</f>
        <v>14.871066323998871</v>
      </c>
    </row>
    <row r="2171" spans="4:38" ht="14.4" x14ac:dyDescent="0.3">
      <c r="D2171" s="83"/>
      <c r="E2171" s="89">
        <v>41085.666666666664</v>
      </c>
      <c r="F2171" s="86">
        <f t="shared" si="910"/>
        <v>1187.211111111108</v>
      </c>
      <c r="G2171" s="86">
        <v>19451</v>
      </c>
      <c r="H2171" s="86">
        <v>1474</v>
      </c>
      <c r="I2171" s="86"/>
      <c r="J2171" s="86">
        <v>78</v>
      </c>
      <c r="K2171" s="86"/>
      <c r="L2171" s="79">
        <v>1037</v>
      </c>
      <c r="M2171" s="86"/>
      <c r="N2171" s="114">
        <v>6.57</v>
      </c>
      <c r="O2171" s="83"/>
      <c r="P2171" s="90"/>
      <c r="Q2171" s="83"/>
      <c r="R2171" s="83"/>
      <c r="S2171" s="83"/>
      <c r="V2171" s="43">
        <f t="shared" si="900"/>
        <v>5.5404738042485469E-3</v>
      </c>
      <c r="W2171" s="43">
        <f t="shared" si="901"/>
        <v>0.77520518049182274</v>
      </c>
      <c r="X2171" s="43">
        <f t="shared" si="902"/>
        <v>3.0988045424012421E-3</v>
      </c>
      <c r="Y2171" s="22">
        <f>X2171+W2171+SUM($V$2136:V2171)</f>
        <v>0.80587122513195053</v>
      </c>
      <c r="Z2171" s="1">
        <f t="shared" si="911"/>
        <v>1.7160169829427811E-3</v>
      </c>
      <c r="AA2171" s="22">
        <f t="shared" si="903"/>
        <v>7.3112453165833438E-2</v>
      </c>
      <c r="AB2171" s="44">
        <f t="shared" si="904"/>
        <v>10.22965805003151</v>
      </c>
      <c r="AC2171" s="44">
        <f t="shared" si="905"/>
        <v>1.2128519732537999</v>
      </c>
      <c r="AD2171" s="44">
        <f t="shared" si="906"/>
        <v>2.5623703422790061</v>
      </c>
      <c r="AE2171" s="44">
        <f t="shared" si="907"/>
        <v>1.2128519732537997</v>
      </c>
      <c r="AF2171" s="44">
        <f t="shared" si="908"/>
        <v>1.3493831853326326</v>
      </c>
      <c r="AG2171" s="44">
        <f t="shared" si="909"/>
        <v>1.3518369257374251E-4</v>
      </c>
      <c r="AH2171" s="45">
        <f>AD2171+AB2171+SUM($AA$2136:AA2171)</f>
        <v>14.865917948483151</v>
      </c>
      <c r="AI2171" s="45">
        <f>AD2171+AB2171+SUM($AA$2136:AA2171)</f>
        <v>14.865917948483151</v>
      </c>
      <c r="AJ2171" s="1">
        <f>LINEST(AI2171:AI2174,F2171:F2174,TRUE,TRUE)</f>
        <v>5.781348823521491E-3</v>
      </c>
      <c r="AK2171" s="1">
        <f>LINEST(Y2171:Y2174,F2170:F2173,TRUE,TRUE)</f>
        <v>2.126746475896852E-3</v>
      </c>
      <c r="AL2171" s="1">
        <f>AJ2171/AK2171</f>
        <v>2.7184005658612826</v>
      </c>
    </row>
    <row r="2172" spans="4:38" ht="14.4" x14ac:dyDescent="0.3">
      <c r="D2172" s="83"/>
      <c r="E2172" s="89">
        <v>41131.484027777777</v>
      </c>
      <c r="F2172" s="86">
        <f t="shared" si="910"/>
        <v>1233.0284722222204</v>
      </c>
      <c r="G2172" s="86">
        <v>19505</v>
      </c>
      <c r="H2172" s="86">
        <v>1709</v>
      </c>
      <c r="I2172" s="86"/>
      <c r="J2172" s="86">
        <v>46</v>
      </c>
      <c r="K2172" s="86"/>
      <c r="L2172" s="79">
        <v>1037</v>
      </c>
      <c r="M2172" s="86"/>
      <c r="N2172" s="114">
        <v>6.57</v>
      </c>
      <c r="O2172" s="83"/>
      <c r="P2172" s="90"/>
      <c r="Q2172" s="83"/>
      <c r="R2172" s="83"/>
      <c r="S2172" s="83"/>
      <c r="V2172" s="43">
        <f t="shared" si="900"/>
        <v>6.4237922194442104E-3</v>
      </c>
      <c r="W2172" s="43">
        <f t="shared" si="901"/>
        <v>0.89879623708312417</v>
      </c>
      <c r="X2172" s="43">
        <f t="shared" si="902"/>
        <v>3.5928473290120239E-3</v>
      </c>
      <c r="Y2172" s="22">
        <f>X2172+W2172+SUM($V$2136:V2172)</f>
        <v>0.93638011672930699</v>
      </c>
      <c r="Z2172" s="1">
        <f t="shared" si="911"/>
        <v>2.1704780028005801E-3</v>
      </c>
      <c r="AA2172" s="22">
        <f t="shared" si="903"/>
        <v>7.331542846124009E-2</v>
      </c>
      <c r="AB2172" s="44">
        <f t="shared" si="904"/>
        <v>10.258057697078023</v>
      </c>
      <c r="AC2172" s="44">
        <f t="shared" si="905"/>
        <v>1.2162191012449424</v>
      </c>
      <c r="AD2172" s="44">
        <f t="shared" si="906"/>
        <v>2.569484012449335</v>
      </c>
      <c r="AE2172" s="44">
        <f t="shared" si="907"/>
        <v>1.2162191012449419</v>
      </c>
      <c r="AF2172" s="44">
        <f t="shared" si="908"/>
        <v>1.3531293522139221</v>
      </c>
      <c r="AG2172" s="44">
        <f t="shared" si="909"/>
        <v>1.3555899047097055E-4</v>
      </c>
      <c r="AH2172" s="45">
        <f>AD2172+AB2172+SUM($AA$2136:AA2172)</f>
        <v>14.974746694161231</v>
      </c>
      <c r="AI2172" s="45">
        <f>AD2172+AB2172+SUM($AA$2136:AA2172)</f>
        <v>14.974746694161231</v>
      </c>
    </row>
    <row r="2173" spans="4:38" ht="14.4" x14ac:dyDescent="0.3">
      <c r="D2173" s="83"/>
      <c r="E2173" s="89">
        <v>41158.503472222219</v>
      </c>
      <c r="F2173" s="86">
        <f t="shared" si="910"/>
        <v>1260.0479166666628</v>
      </c>
      <c r="G2173" s="86">
        <v>20054</v>
      </c>
      <c r="H2173" s="86">
        <v>1973</v>
      </c>
      <c r="I2173" s="86"/>
      <c r="J2173" s="86"/>
      <c r="K2173" s="86"/>
      <c r="L2173" s="79">
        <v>1037</v>
      </c>
      <c r="M2173" s="86"/>
      <c r="N2173" s="114">
        <v>6.57</v>
      </c>
      <c r="O2173" s="83"/>
      <c r="P2173" s="90"/>
      <c r="Q2173" s="83"/>
      <c r="R2173" s="83"/>
      <c r="S2173" s="83"/>
      <c r="V2173" s="43">
        <f t="shared" si="900"/>
        <v>7.4161158858767852E-3</v>
      </c>
      <c r="W2173" s="43">
        <f t="shared" si="901"/>
        <v>1.0376389559771821</v>
      </c>
      <c r="X2173" s="43">
        <f t="shared" si="902"/>
        <v>4.1478570978003056E-3</v>
      </c>
      <c r="Y2173" s="22">
        <f>X2173+W2173+SUM($V$2136:V2173)</f>
        <v>1.0831939612780301</v>
      </c>
      <c r="Z2173" s="1">
        <f t="shared" si="911"/>
        <v>3.0015333473286986E-3</v>
      </c>
      <c r="AA2173" s="22">
        <f t="shared" si="903"/>
        <v>7.5379010631207846E-2</v>
      </c>
      <c r="AB2173" s="44">
        <f t="shared" si="904"/>
        <v>10.546787442050892</v>
      </c>
      <c r="AC2173" s="44">
        <f t="shared" si="905"/>
        <v>1.2504515691548868</v>
      </c>
      <c r="AD2173" s="44">
        <f t="shared" si="906"/>
        <v>2.641806325847678</v>
      </c>
      <c r="AE2173" s="44">
        <f t="shared" si="907"/>
        <v>1.2504515691548865</v>
      </c>
      <c r="AF2173" s="44">
        <f t="shared" si="908"/>
        <v>1.3912153821736986</v>
      </c>
      <c r="AG2173" s="44">
        <f t="shared" si="909"/>
        <v>1.3937451909278866E-4</v>
      </c>
      <c r="AH2173" s="45">
        <f>AD2173+AB2173+SUM($AA$2136:AA2173)</f>
        <v>15.411177763163652</v>
      </c>
      <c r="AI2173" s="45">
        <f>AD2173+AB2173+SUM($AA$2136:AA2173)</f>
        <v>15.411177763163652</v>
      </c>
    </row>
    <row r="2174" spans="4:38" ht="14.4" x14ac:dyDescent="0.3">
      <c r="D2174" s="83"/>
      <c r="E2174" s="89">
        <v>41192.615277777775</v>
      </c>
      <c r="F2174" s="86">
        <f t="shared" si="910"/>
        <v>1294.159722222219</v>
      </c>
      <c r="G2174" s="86">
        <v>2982</v>
      </c>
      <c r="H2174" s="86">
        <v>12.5</v>
      </c>
      <c r="I2174" s="86"/>
      <c r="J2174" s="86"/>
      <c r="K2174" s="86"/>
      <c r="L2174" s="79">
        <v>1037</v>
      </c>
      <c r="M2174" s="86"/>
      <c r="N2174" s="114">
        <v>6.57</v>
      </c>
      <c r="O2174" s="83"/>
      <c r="P2174" s="90"/>
      <c r="Q2174" s="83"/>
      <c r="R2174" s="83"/>
      <c r="S2174" s="83"/>
      <c r="V2174" s="43">
        <f t="shared" si="900"/>
        <v>4.6985022084875735E-5</v>
      </c>
      <c r="W2174" s="43">
        <f t="shared" si="901"/>
        <v>6.5739923718777368E-3</v>
      </c>
      <c r="X2174" s="43">
        <f t="shared" si="902"/>
        <v>2.6278871628233059E-5</v>
      </c>
      <c r="Y2174" s="111">
        <f>Y2173</f>
        <v>1.0831939612780301</v>
      </c>
      <c r="Z2174" s="1">
        <f t="shared" si="911"/>
        <v>2.8104249219428321E-3</v>
      </c>
      <c r="AA2174" s="22">
        <f t="shared" si="903"/>
        <v>1.1208746868567956E-2</v>
      </c>
      <c r="AB2174" s="44">
        <f t="shared" si="904"/>
        <v>1.5682916202351531</v>
      </c>
      <c r="AC2174" s="44">
        <f t="shared" si="905"/>
        <v>0.18594029017751434</v>
      </c>
      <c r="AD2174" s="44">
        <f t="shared" si="906"/>
        <v>0.39283267496149271</v>
      </c>
      <c r="AE2174" s="44">
        <f t="shared" si="907"/>
        <v>0.18594029017751429</v>
      </c>
      <c r="AF2174" s="44">
        <f t="shared" si="908"/>
        <v>0.20687166000009818</v>
      </c>
      <c r="AG2174" s="44">
        <f t="shared" si="909"/>
        <v>2.0724783880258091E-5</v>
      </c>
      <c r="AH2174" s="45">
        <f>AD2174+AB2174+SUM($AA$2136:AA2174)</f>
        <v>4.1949170373302955</v>
      </c>
      <c r="AI2174" s="77">
        <f>AI2173</f>
        <v>15.411177763163652</v>
      </c>
    </row>
    <row r="2175" spans="4:38" ht="14.4" x14ac:dyDescent="0.3">
      <c r="D2175" s="83"/>
      <c r="E2175" s="89">
        <v>42279.465277777781</v>
      </c>
      <c r="F2175" s="86">
        <f t="shared" si="910"/>
        <v>2381.0097222222248</v>
      </c>
      <c r="G2175" s="86">
        <v>19210</v>
      </c>
      <c r="H2175" s="86">
        <v>21785</v>
      </c>
      <c r="I2175" s="86"/>
      <c r="J2175" s="86">
        <v>22</v>
      </c>
      <c r="K2175" s="86"/>
      <c r="L2175" s="86">
        <v>1067</v>
      </c>
      <c r="M2175" s="86"/>
      <c r="N2175" s="114">
        <v>6.57</v>
      </c>
      <c r="O2175" s="83"/>
      <c r="P2175" s="90"/>
      <c r="Q2175" s="83"/>
      <c r="R2175" s="83"/>
      <c r="S2175" s="83"/>
      <c r="V2175" s="43">
        <f t="shared" si="900"/>
        <v>8.4254411527791104E-2</v>
      </c>
      <c r="W2175" s="43">
        <f t="shared" si="901"/>
        <v>11.788604838371253</v>
      </c>
      <c r="X2175" s="43">
        <f t="shared" si="902"/>
        <v>4.7123759155661943E-2</v>
      </c>
      <c r="Y2175" s="22">
        <f>X2175+W2175+SUM($V$2174:V2175)+$Y$2174</f>
        <v>13.003223955354819</v>
      </c>
      <c r="Z2175" s="1">
        <f t="shared" si="911"/>
        <v>1.0683205981009693E-2</v>
      </c>
      <c r="AA2175" s="22">
        <f t="shared" si="903"/>
        <v>7.429548980715478E-2</v>
      </c>
      <c r="AB2175" s="44">
        <f t="shared" si="904"/>
        <v>10.395184711733386</v>
      </c>
      <c r="AC2175" s="44">
        <f t="shared" si="905"/>
        <v>1.2324771979963429</v>
      </c>
      <c r="AD2175" s="44">
        <f t="shared" si="906"/>
        <v>2.6038321982596204</v>
      </c>
      <c r="AE2175" s="44">
        <f t="shared" si="907"/>
        <v>1.2324771979963429</v>
      </c>
      <c r="AF2175" s="44">
        <f t="shared" si="908"/>
        <v>1.3712176291559104</v>
      </c>
      <c r="AG2175" s="44">
        <f t="shared" si="909"/>
        <v>1.3737110736696675E-4</v>
      </c>
      <c r="AH2175" s="45">
        <f>AD2175+AB2175+SUM($AA$2136:AA2175)</f>
        <v>15.30710514193381</v>
      </c>
      <c r="AI2175" s="45">
        <f>AD2175+AB2175+SUM($AA$2174:AA2175)+$AI$2174-$AH$2174</f>
        <v>24.300781872502085</v>
      </c>
    </row>
    <row r="2176" spans="4:38" ht="14.4" x14ac:dyDescent="0.3">
      <c r="D2176" s="83"/>
      <c r="E2176" s="28">
        <v>42377.643055555556</v>
      </c>
      <c r="F2176" s="86">
        <f t="shared" si="910"/>
        <v>2479.1875</v>
      </c>
      <c r="G2176" s="86">
        <v>12985</v>
      </c>
      <c r="H2176" s="86">
        <v>16238</v>
      </c>
      <c r="I2176" s="86"/>
      <c r="J2176" s="86">
        <v>23</v>
      </c>
      <c r="K2176" s="86"/>
      <c r="L2176" s="86">
        <v>1034</v>
      </c>
      <c r="M2176" s="86"/>
      <c r="N2176" s="114">
        <v>6.57</v>
      </c>
      <c r="O2176" s="83"/>
      <c r="P2176" s="90"/>
      <c r="Q2176" s="83"/>
      <c r="R2176" s="83"/>
      <c r="S2176" s="83"/>
      <c r="V2176" s="43">
        <f t="shared" si="900"/>
        <v>6.0858850023305329E-2</v>
      </c>
      <c r="W2176" s="43">
        <f t="shared" si="901"/>
        <v>8.5151735183124728</v>
      </c>
      <c r="X2176" s="43">
        <f t="shared" si="902"/>
        <v>3.4038547525108799E-2</v>
      </c>
      <c r="Y2176" s="22">
        <f>X2176+W2176+SUM($V$2174:V2176)+$Y$2174</f>
        <v>9.7775662736887945</v>
      </c>
      <c r="Z2176" s="1">
        <f t="shared" si="911"/>
        <v>8.7847024253911426E-3</v>
      </c>
      <c r="AA2176" s="22">
        <f t="shared" si="903"/>
        <v>4.8666841209054047E-2</v>
      </c>
      <c r="AB2176" s="44">
        <f t="shared" si="904"/>
        <v>6.8093070658509331</v>
      </c>
      <c r="AC2176" s="44">
        <f t="shared" si="905"/>
        <v>0.8073272313616493</v>
      </c>
      <c r="AD2176" s="44">
        <f t="shared" si="906"/>
        <v>1.7056255831497287</v>
      </c>
      <c r="AE2176" s="44">
        <f t="shared" ref="AE2176" si="912">AD2176/(1+($A$28/(10^-N2176))+(($A$28*$A$29)/(10^-N2176)^2))*1</f>
        <v>0.80732723136164919</v>
      </c>
      <c r="AF2176" s="44">
        <f t="shared" ref="AF2176" si="913">AD2176/(1+($A$28/(10^-N2176))+(($A$28*$A$29)/(10^-N2176)^2))*($A$28/(10^-N2176))</f>
        <v>0.89820836761964218</v>
      </c>
      <c r="AG2176" s="44">
        <f t="shared" ref="AG2176" si="914">AD2176/(1+($A$28/(10^-N2176))+(($A$28*$A$29)/(10^-N2176)^2))*(($A$28*$A$29)/(10^-N2176)^2)</f>
        <v>8.9984168437318385E-5</v>
      </c>
      <c r="AH2176" s="45">
        <f>AD2176+AB2176+SUM($AA$2136:AA2176)</f>
        <v>10.871687722150519</v>
      </c>
      <c r="AI2176" s="45">
        <f>AD2176+AB2176+SUM($AA$2174:AA2176)+$AI$2174-$AH$2174</f>
        <v>19.865364452718794</v>
      </c>
    </row>
    <row r="2177" spans="4:35" ht="14.4" x14ac:dyDescent="0.3">
      <c r="E2177" s="28">
        <v>42480.592361111114</v>
      </c>
      <c r="F2177" s="86">
        <f t="shared" si="910"/>
        <v>2582.1368055555577</v>
      </c>
      <c r="G2177" s="10">
        <v>20178</v>
      </c>
      <c r="H2177" s="10">
        <v>23499</v>
      </c>
      <c r="J2177" s="10">
        <v>35</v>
      </c>
      <c r="L2177" s="17">
        <v>1058</v>
      </c>
      <c r="N2177" s="114">
        <v>6.57</v>
      </c>
      <c r="V2177" s="17">
        <f t="shared" si="900"/>
        <v>9.0116790275247771E-2</v>
      </c>
      <c r="W2177" s="17">
        <f t="shared" si="901"/>
        <v>12.60884991769078</v>
      </c>
      <c r="X2177" s="17">
        <f t="shared" si="902"/>
        <v>5.0402606152098427E-2</v>
      </c>
      <c r="Y2177" s="22">
        <f>X2177+W2177+SUM($V$2174:V2177)+$Y$2174</f>
        <v>13.977723521969338</v>
      </c>
      <c r="Z2177" s="1">
        <f t="shared" si="911"/>
        <v>9.3326176820620662E-3</v>
      </c>
      <c r="AA2177" s="22">
        <f t="shared" si="903"/>
        <v>7.7381020221028537E-2</v>
      </c>
      <c r="AB2177" s="44">
        <f t="shared" si="904"/>
        <v>10.826902150694266</v>
      </c>
      <c r="AC2177" s="44">
        <f t="shared" si="905"/>
        <v>1.2836626183858511</v>
      </c>
      <c r="AD2177" s="44">
        <f t="shared" si="906"/>
        <v>2.7119707065487222</v>
      </c>
      <c r="AE2177" s="44">
        <f t="shared" ref="AE2177:AE2178" si="915">AD2177/(1+($A$28/(10^-N2177))+(($A$28*$A$29)/(10^-N2177)^2))*1</f>
        <v>1.2836626183858515</v>
      </c>
      <c r="AF2177" s="44">
        <f t="shared" ref="AF2177:AF2178" si="916">AD2177/(1+($A$28/(10^-N2177))+(($A$28*$A$29)/(10^-N2177)^2))*($A$28/(10^-N2177))</f>
        <v>1.4281650119618183</v>
      </c>
      <c r="AG2177" s="44">
        <f t="shared" ref="AG2177:AG2178" si="917">AD2177/(1+($A$28/(10^-N2177))+(($A$28*$A$29)/(10^-N2177)^2))*(($A$28*$A$29)/(10^-N2177)^2)</f>
        <v>1.4307620105257941E-4</v>
      </c>
      <c r="AH2177" s="45">
        <f>AD2177+AB2177+SUM($AA$2136:AA2177)</f>
        <v>15.973008950613876</v>
      </c>
      <c r="AI2177" s="45">
        <f>AD2177+AB2177+SUM($AA$2174:AA2177)+$AI$2174-$AH$2174</f>
        <v>24.966685681182152</v>
      </c>
    </row>
    <row r="2178" spans="4:35" ht="14.4" x14ac:dyDescent="0.3">
      <c r="E2178" s="28">
        <v>42612.59375</v>
      </c>
      <c r="F2178" s="86">
        <f t="shared" si="910"/>
        <v>2714.1381944444438</v>
      </c>
      <c r="G2178" s="10">
        <v>19841</v>
      </c>
      <c r="H2178" s="10">
        <v>22639</v>
      </c>
      <c r="J2178" s="10">
        <v>32</v>
      </c>
      <c r="K2178" s="17">
        <v>5</v>
      </c>
      <c r="L2178" s="17">
        <v>1092</v>
      </c>
      <c r="N2178" s="114">
        <v>6.57</v>
      </c>
      <c r="V2178" s="17">
        <f t="shared" si="900"/>
        <v>8.9608775711291472E-2</v>
      </c>
      <c r="W2178" s="17">
        <f t="shared" si="901"/>
        <v>12.537770162482436</v>
      </c>
      <c r="X2178" s="17">
        <f t="shared" si="902"/>
        <v>5.0118471997870201E-2</v>
      </c>
      <c r="Y2178" s="22">
        <f>X2178+W2178+SUM($V$2174:V2178)+$Y$2174</f>
        <v>13.995968408318056</v>
      </c>
      <c r="Z2178" s="1">
        <f t="shared" si="911"/>
        <v>6.6967449663844327E-3</v>
      </c>
      <c r="AA2178" s="22">
        <f t="shared" si="903"/>
        <v>7.8533845085371881E-2</v>
      </c>
      <c r="AB2178" s="44">
        <f t="shared" si="904"/>
        <v>10.988201678246126</v>
      </c>
      <c r="AC2178" s="44">
        <f t="shared" si="905"/>
        <v>1.3027866643040407</v>
      </c>
      <c r="AD2178" s="44">
        <f t="shared" si="906"/>
        <v>2.75237373112697</v>
      </c>
      <c r="AE2178" s="44">
        <f t="shared" si="915"/>
        <v>1.3027866643040404</v>
      </c>
      <c r="AF2178" s="44">
        <f t="shared" si="916"/>
        <v>1.4494418590681495</v>
      </c>
      <c r="AG2178" s="44">
        <f t="shared" si="917"/>
        <v>1.4520775477981204E-4</v>
      </c>
      <c r="AH2178" s="45">
        <f>AD2178+AB2178+SUM($AA$2136:AA2178)</f>
        <v>16.253245347829356</v>
      </c>
      <c r="AI2178" s="45">
        <f>AD2178+AB2178+SUM($AA$2174:AA2178)+$AI$2174-$AH$2174</f>
        <v>25.246922078397631</v>
      </c>
    </row>
    <row r="2179" spans="4:35" x14ac:dyDescent="0.25">
      <c r="D2179" s="16" t="s">
        <v>410</v>
      </c>
      <c r="E2179" s="28">
        <v>42642.458333333336</v>
      </c>
      <c r="F2179" s="86">
        <f t="shared" si="910"/>
        <v>2744.0027777777796</v>
      </c>
      <c r="N2179" s="114">
        <v>6.57</v>
      </c>
    </row>
    <row r="2180" spans="4:35" x14ac:dyDescent="0.25">
      <c r="E2180" s="28">
        <v>42762.436111111114</v>
      </c>
      <c r="F2180" s="86">
        <f t="shared" si="910"/>
        <v>2863.9805555555577</v>
      </c>
      <c r="G2180" s="10">
        <v>9619</v>
      </c>
      <c r="H2180" s="10">
        <v>472.8</v>
      </c>
      <c r="J2180" s="10">
        <v>16</v>
      </c>
      <c r="K2180" s="17">
        <v>5</v>
      </c>
      <c r="L2180" s="17">
        <v>1044</v>
      </c>
      <c r="N2180" s="114">
        <v>6.57</v>
      </c>
    </row>
    <row r="2181" spans="4:35" x14ac:dyDescent="0.25">
      <c r="D2181" s="19" t="s">
        <v>164</v>
      </c>
      <c r="E2181" s="28">
        <v>42828.490277777775</v>
      </c>
      <c r="F2181" s="86">
        <f t="shared" si="910"/>
        <v>2930.034722222219</v>
      </c>
      <c r="G2181" s="10">
        <v>8998</v>
      </c>
      <c r="H2181" s="10">
        <v>645.29999999999995</v>
      </c>
      <c r="J2181" s="10">
        <v>34</v>
      </c>
      <c r="K2181" s="17">
        <v>5</v>
      </c>
      <c r="L2181" s="17">
        <v>1091</v>
      </c>
      <c r="N2181" s="114">
        <v>6.57</v>
      </c>
    </row>
    <row r="2182" spans="4:35" x14ac:dyDescent="0.25">
      <c r="D2182" s="19"/>
      <c r="E2182" s="28">
        <v>42828.645833333336</v>
      </c>
      <c r="F2182" s="86">
        <f t="shared" si="910"/>
        <v>2930.1902777777796</v>
      </c>
      <c r="G2182" s="10">
        <v>2041</v>
      </c>
      <c r="H2182" s="10">
        <v>2.92</v>
      </c>
      <c r="J2182" s="10">
        <v>63</v>
      </c>
      <c r="L2182" s="17">
        <v>1068</v>
      </c>
      <c r="N2182" s="114">
        <v>6.57</v>
      </c>
    </row>
    <row r="2183" spans="4:35" x14ac:dyDescent="0.25">
      <c r="D2183" s="19"/>
      <c r="E2183" s="28">
        <v>42969.561805555553</v>
      </c>
      <c r="F2183" s="86">
        <f t="shared" si="910"/>
        <v>3071.1062499999971</v>
      </c>
      <c r="G2183" s="10">
        <v>5701</v>
      </c>
      <c r="H2183" s="10">
        <v>509.7</v>
      </c>
      <c r="J2183" s="10">
        <v>35</v>
      </c>
      <c r="L2183" s="17">
        <v>1069</v>
      </c>
    </row>
    <row r="2184" spans="4:35" x14ac:dyDescent="0.25">
      <c r="D2184" s="19"/>
      <c r="E2184" s="28">
        <v>43055.636111111111</v>
      </c>
      <c r="F2184" s="86">
        <f t="shared" si="910"/>
        <v>3157.1805555555547</v>
      </c>
      <c r="G2184" s="10">
        <v>6063</v>
      </c>
      <c r="H2184" s="10">
        <v>841.81</v>
      </c>
      <c r="J2184" s="10">
        <v>46</v>
      </c>
      <c r="L2184" s="17">
        <v>1051</v>
      </c>
    </row>
    <row r="2185" spans="4:35" x14ac:dyDescent="0.25">
      <c r="E2185" s="28">
        <v>43123.492361111108</v>
      </c>
      <c r="G2185" s="10">
        <v>6349.82</v>
      </c>
      <c r="H2185" s="10">
        <v>1099.4100000000001</v>
      </c>
      <c r="J2185" s="10">
        <v>106</v>
      </c>
      <c r="L2185" s="17">
        <v>1043</v>
      </c>
    </row>
    <row r="2186" spans="4:35" x14ac:dyDescent="0.25">
      <c r="E2186" s="28"/>
    </row>
    <row r="2187" spans="4:35" x14ac:dyDescent="0.25">
      <c r="E2187" s="28"/>
    </row>
    <row r="2188" spans="4:35" ht="14.4" thickBot="1" x14ac:dyDescent="0.3">
      <c r="D2188" s="87" t="s">
        <v>90</v>
      </c>
      <c r="E2188" s="89">
        <f>E2189-1</f>
        <v>39898.463888888888</v>
      </c>
      <c r="F2188" s="86"/>
      <c r="G2188" s="86"/>
      <c r="H2188" s="86"/>
      <c r="I2188" s="86"/>
      <c r="J2188" s="86"/>
      <c r="K2188" s="86"/>
      <c r="L2188" s="86"/>
      <c r="M2188" s="86"/>
      <c r="N2188" s="86"/>
      <c r="O2188" s="90"/>
      <c r="P2188" s="90"/>
      <c r="Q2188" s="90"/>
      <c r="R2188" s="87"/>
      <c r="S2188" s="87"/>
    </row>
    <row r="2189" spans="4:35" ht="15" thickBot="1" x14ac:dyDescent="0.35">
      <c r="D2189" s="87"/>
      <c r="E2189" s="89">
        <v>39899.463888888888</v>
      </c>
      <c r="F2189" s="86">
        <f>E2189-E$2188</f>
        <v>1</v>
      </c>
      <c r="G2189" s="86">
        <v>2616</v>
      </c>
      <c r="H2189" s="86">
        <v>6.23</v>
      </c>
      <c r="I2189" s="86"/>
      <c r="J2189" s="86">
        <v>1381</v>
      </c>
      <c r="K2189" s="86"/>
      <c r="L2189" s="79">
        <v>1037</v>
      </c>
      <c r="M2189" s="86"/>
      <c r="N2189" s="114">
        <v>6.74</v>
      </c>
      <c r="O2189" s="95">
        <v>88.14</v>
      </c>
      <c r="P2189" s="94">
        <v>22.81</v>
      </c>
      <c r="Q2189" s="93">
        <f>P2189-(P2189/100*R2189)</f>
        <v>20.018055999999998</v>
      </c>
      <c r="R2189" s="88">
        <v>12.24</v>
      </c>
      <c r="S2189" s="85">
        <f>R2189*P2189/100</f>
        <v>2.7919439999999995</v>
      </c>
      <c r="T2189" s="40">
        <f>Q2189/$A$18+S2189</f>
        <v>11.132800666666665</v>
      </c>
      <c r="U2189" s="40">
        <f>$A$16-T2189</f>
        <v>105.86719933333333</v>
      </c>
      <c r="V2189" s="43">
        <f t="shared" ref="V2189:V2237" si="918">($A$15*L2189/1000/$A$13*H2189)/$Q$2189</f>
        <v>1.0503378840995718E-5</v>
      </c>
      <c r="W2189" s="43">
        <f t="shared" ref="W2189:W2237" si="919">($U$2189*L2189/1000/$A$13*H2189)/$Q$2189</f>
        <v>1.4826177352442785E-3</v>
      </c>
      <c r="X2189" s="43">
        <f t="shared" ref="X2189:X2237" si="920">($A$46*$S$2189*H2189*L2189/1000000)/$Q$2189</f>
        <v>1.9710236337555228E-6</v>
      </c>
      <c r="Y2189" s="22">
        <f>X2189+W2189+SUM($V$2189:V2189)</f>
        <v>1.4950921377190297E-3</v>
      </c>
      <c r="Z2189" s="22"/>
      <c r="AA2189" s="22">
        <f t="shared" ref="AA2189:AA2237" si="921">($A$15*L2189/1000/$A$13*G2189)/$Q$2189</f>
        <v>4.4104075518530969E-3</v>
      </c>
      <c r="AB2189" s="44">
        <f t="shared" ref="AB2189:AB2237" si="922">($U$2189*L2189/1000/$A$13*G2189)/$Q$2189</f>
        <v>0.62255666057769377</v>
      </c>
      <c r="AC2189" s="44">
        <f t="shared" ref="AC2189:AC2237" si="923">($A$14*$S$2189/1000*G2189/1000000*L2189/1000*1000000)/$Q$2189</f>
        <v>2.4547693361235082E-2</v>
      </c>
      <c r="AD2189" s="44">
        <f t="shared" ref="AD2189:AD2231" si="924">($A$14*((L2189/1000)*G2189/10^6)*(1+($A$28/(10^-N2189))+(($A$28*$A$29)/(10^-N2189)^2))*1000000)*$S$2189/1000/$Q$2189</f>
        <v>6.4949662589369572E-2</v>
      </c>
      <c r="AE2189" s="44">
        <f t="shared" ref="AE2189:AE2228" si="925">AD2189/(1+($A$28/(10^-N2189))+(($A$28*$A$29)/(10^-N2189)^2))*1</f>
        <v>2.4547693361235072E-2</v>
      </c>
      <c r="AF2189" s="44">
        <f t="shared" ref="AF2189:AF2228" si="926">AD2189/(1+($A$28/(10^-N2189))+(($A$28*$A$29)/(10^-N2189)^2))*($A$28/(10^-N2189))</f>
        <v>4.0395983359306602E-2</v>
      </c>
      <c r="AG2189" s="44">
        <f t="shared" ref="AG2189:AG2228" si="927">AD2189/(1+($A$28/(10^-N2189))+(($A$28*$A$29)/(10^-N2189)^2))*(($A$28*$A$29)/(10^-N2189)^2)</f>
        <v>5.9858688278913737E-6</v>
      </c>
      <c r="AH2189" s="45">
        <f>AD2189+AB2189+SUM($AA$2189:AA2189)</f>
        <v>0.69191673071891635</v>
      </c>
      <c r="AI2189" s="45">
        <f>AD2189+AB2189+SUM($AA$2189:AA2189)</f>
        <v>0.69191673071891635</v>
      </c>
    </row>
    <row r="2190" spans="4:35" ht="14.4" x14ac:dyDescent="0.3">
      <c r="D2190" s="87"/>
      <c r="E2190" s="89">
        <v>39904.729861111111</v>
      </c>
      <c r="F2190" s="86">
        <f t="shared" ref="F2190:F2236" si="928">E2190-E$2188</f>
        <v>6.265972222223354</v>
      </c>
      <c r="G2190" s="86">
        <v>6365</v>
      </c>
      <c r="H2190" s="86">
        <v>9.3800000000000008</v>
      </c>
      <c r="I2190" s="86"/>
      <c r="J2190" s="86">
        <v>1449</v>
      </c>
      <c r="K2190" s="86"/>
      <c r="L2190" s="79">
        <v>1037</v>
      </c>
      <c r="M2190" s="86"/>
      <c r="N2190" s="114">
        <v>6.74</v>
      </c>
      <c r="O2190" s="90"/>
      <c r="P2190" s="90"/>
      <c r="Q2190" s="90"/>
      <c r="R2190" s="88"/>
      <c r="S2190" s="87"/>
      <c r="V2190" s="43">
        <f t="shared" si="918"/>
        <v>1.5814076007791303E-5</v>
      </c>
      <c r="W2190" s="43">
        <f t="shared" si="919"/>
        <v>2.232255915985768E-3</v>
      </c>
      <c r="X2190" s="43">
        <f t="shared" si="920"/>
        <v>2.9676086171150571E-6</v>
      </c>
      <c r="Y2190" s="22">
        <f>X2190+W2190+SUM($V$2189:V2190)</f>
        <v>2.2615409794516702E-3</v>
      </c>
      <c r="Z2190" s="22"/>
      <c r="AA2190" s="22">
        <f t="shared" si="921"/>
        <v>1.0730980148144099E-2</v>
      </c>
      <c r="AB2190" s="44">
        <f t="shared" si="922"/>
        <v>1.5147450858474851</v>
      </c>
      <c r="AC2190" s="44">
        <f t="shared" si="923"/>
        <v>5.9727090307439321E-2</v>
      </c>
      <c r="AD2190" s="44">
        <f t="shared" si="924"/>
        <v>0.15802928225586296</v>
      </c>
      <c r="AE2190" s="44">
        <f t="shared" si="925"/>
        <v>5.9727090307439334E-2</v>
      </c>
      <c r="AF2190" s="44">
        <f t="shared" si="926"/>
        <v>9.8287627707181441E-2</v>
      </c>
      <c r="AG2190" s="44">
        <f t="shared" si="927"/>
        <v>1.4564241242174544E-5</v>
      </c>
      <c r="AH2190" s="45">
        <f>AD2190+AB2190+SUM($AA$2189:AA2190)</f>
        <v>1.6879157558033453</v>
      </c>
      <c r="AI2190" s="45">
        <f>AD2190+AB2190+SUM($AA$2189:AA2190)</f>
        <v>1.6879157558033453</v>
      </c>
    </row>
    <row r="2191" spans="4:35" ht="14.4" x14ac:dyDescent="0.3">
      <c r="D2191" s="87"/>
      <c r="E2191" s="89">
        <v>39910.710416666669</v>
      </c>
      <c r="F2191" s="86">
        <f t="shared" si="928"/>
        <v>12.246527777781012</v>
      </c>
      <c r="G2191" s="86">
        <v>7019</v>
      </c>
      <c r="H2191" s="86">
        <v>11.14</v>
      </c>
      <c r="I2191" s="86"/>
      <c r="J2191" s="87">
        <v>1511</v>
      </c>
      <c r="K2191" s="87"/>
      <c r="L2191" s="79">
        <v>1037</v>
      </c>
      <c r="M2191" s="87"/>
      <c r="N2191" s="114">
        <v>6.74</v>
      </c>
      <c r="O2191" s="90"/>
      <c r="P2191" s="90"/>
      <c r="Q2191" s="90"/>
      <c r="R2191" s="87"/>
      <c r="S2191" s="87"/>
      <c r="V2191" s="43">
        <f t="shared" si="918"/>
        <v>1.8781322678762804E-5</v>
      </c>
      <c r="W2191" s="43">
        <f t="shared" si="919"/>
        <v>2.6511013757016472E-3</v>
      </c>
      <c r="X2191" s="43">
        <f t="shared" si="920"/>
        <v>3.5244307030556219E-6</v>
      </c>
      <c r="Y2191" s="22">
        <f>X2191+W2191+SUM($V$2189:V2191)</f>
        <v>2.6997245839322525E-3</v>
      </c>
      <c r="Z2191" s="22"/>
      <c r="AA2191" s="22">
        <f t="shared" si="921"/>
        <v>1.1833582036107373E-2</v>
      </c>
      <c r="AB2191" s="44">
        <f t="shared" si="922"/>
        <v>1.6703842509919085</v>
      </c>
      <c r="AC2191" s="44">
        <f t="shared" si="923"/>
        <v>6.5864013647748104E-2</v>
      </c>
      <c r="AD2191" s="44">
        <f t="shared" si="924"/>
        <v>0.17426669790320534</v>
      </c>
      <c r="AE2191" s="44">
        <f t="shared" si="925"/>
        <v>6.5864013647748104E-2</v>
      </c>
      <c r="AF2191" s="44">
        <f t="shared" si="926"/>
        <v>0.10838662354700809</v>
      </c>
      <c r="AG2191" s="44">
        <f t="shared" si="927"/>
        <v>1.6060708449147388E-5</v>
      </c>
      <c r="AH2191" s="45">
        <f>AD2191+AB2191+SUM($AA$2189:AA2191)</f>
        <v>1.8716259186312183</v>
      </c>
      <c r="AI2191" s="45">
        <f>AD2191+AB2191+SUM($AA$2189:AA2191)</f>
        <v>1.8716259186312183</v>
      </c>
    </row>
    <row r="2192" spans="4:35" ht="14.4" x14ac:dyDescent="0.3">
      <c r="D2192" s="87"/>
      <c r="E2192" s="89">
        <v>39914.827777777777</v>
      </c>
      <c r="F2192" s="86">
        <f t="shared" si="928"/>
        <v>16.363888888889051</v>
      </c>
      <c r="G2192" s="86">
        <v>8292</v>
      </c>
      <c r="H2192" s="86">
        <v>13.05</v>
      </c>
      <c r="I2192" s="86"/>
      <c r="J2192" s="86">
        <v>1732</v>
      </c>
      <c r="K2192" s="86"/>
      <c r="L2192" s="79">
        <v>1037</v>
      </c>
      <c r="M2192" s="86"/>
      <c r="N2192" s="114">
        <v>6.74</v>
      </c>
      <c r="O2192" s="90"/>
      <c r="P2192" s="90"/>
      <c r="Q2192" s="90"/>
      <c r="R2192" s="87"/>
      <c r="S2192" s="87"/>
      <c r="V2192" s="43">
        <f t="shared" si="918"/>
        <v>2.2001459691010289E-5</v>
      </c>
      <c r="W2192" s="43">
        <f t="shared" si="919"/>
        <v>3.1056438916433121E-3</v>
      </c>
      <c r="X2192" s="43">
        <f t="shared" si="920"/>
        <v>4.1287092167752125E-6</v>
      </c>
      <c r="Y2192" s="22">
        <f>X2192+W2192+SUM($V$2189:V2192)</f>
        <v>3.1768728380786471E-3</v>
      </c>
      <c r="Z2192" s="1">
        <f t="shared" ref="Z2192:Z2231" si="929">LINEST(Y2189:Y2192,E2189:E2192,TRUE,TRUE)</f>
        <v>1.0505675077107383E-4</v>
      </c>
      <c r="AA2192" s="22">
        <f t="shared" si="921"/>
        <v>1.3979778065736193E-2</v>
      </c>
      <c r="AB2192" s="44">
        <f t="shared" si="922"/>
        <v>1.9733332681614055</v>
      </c>
      <c r="AC2192" s="44">
        <f t="shared" si="923"/>
        <v>7.780943170923596E-2</v>
      </c>
      <c r="AD2192" s="44">
        <f t="shared" si="924"/>
        <v>0.2058725543543779</v>
      </c>
      <c r="AE2192" s="44">
        <f t="shared" si="925"/>
        <v>7.780943170923596E-2</v>
      </c>
      <c r="AF2192" s="44">
        <f t="shared" si="926"/>
        <v>0.12804414908844436</v>
      </c>
      <c r="AG2192" s="44">
        <f t="shared" si="927"/>
        <v>1.8973556697582295E-5</v>
      </c>
      <c r="AH2192" s="45">
        <f>AD2192+AB2192+SUM($AA$2189:AA2192)</f>
        <v>2.2201605703176241</v>
      </c>
      <c r="AI2192" s="45">
        <f>AD2192+AB2192+SUM($AA$2189:AA2192)</f>
        <v>2.2201605703176241</v>
      </c>
    </row>
    <row r="2193" spans="4:35" ht="14.4" x14ac:dyDescent="0.3">
      <c r="D2193" s="92"/>
      <c r="E2193" s="89">
        <v>39921.870138888888</v>
      </c>
      <c r="F2193" s="86">
        <f t="shared" si="928"/>
        <v>23.40625</v>
      </c>
      <c r="G2193" s="86">
        <v>8937</v>
      </c>
      <c r="H2193" s="86">
        <v>12.56</v>
      </c>
      <c r="I2193" s="86"/>
      <c r="J2193" s="86">
        <v>1931</v>
      </c>
      <c r="K2193" s="86"/>
      <c r="L2193" s="79">
        <v>1037</v>
      </c>
      <c r="M2193" s="86"/>
      <c r="N2193" s="114">
        <v>6.74</v>
      </c>
      <c r="O2193" s="90"/>
      <c r="P2193" s="90"/>
      <c r="Q2193" s="90"/>
      <c r="R2193" s="87"/>
      <c r="S2193" s="87"/>
      <c r="V2193" s="43">
        <f t="shared" si="918"/>
        <v>2.1175351242842086E-5</v>
      </c>
      <c r="W2193" s="43">
        <f t="shared" si="919"/>
        <v>2.9890335079724136E-3</v>
      </c>
      <c r="X2193" s="43">
        <f t="shared" si="920"/>
        <v>3.9736848860303968E-6</v>
      </c>
      <c r="Y2193" s="22">
        <f>X2193+W2193+SUM($V$2189:V2193)</f>
        <v>3.0812827813198459E-3</v>
      </c>
      <c r="Z2193" s="1">
        <f t="shared" si="929"/>
        <v>5.0534962984653513E-5</v>
      </c>
      <c r="AA2193" s="22">
        <f t="shared" si="921"/>
        <v>1.5067206533222906E-2</v>
      </c>
      <c r="AB2193" s="44">
        <f t="shared" si="922"/>
        <v>2.126830609932282</v>
      </c>
      <c r="AC2193" s="44">
        <f t="shared" si="923"/>
        <v>8.3861901976054254E-2</v>
      </c>
      <c r="AD2193" s="44">
        <f t="shared" si="924"/>
        <v>0.22188651932767436</v>
      </c>
      <c r="AE2193" s="44">
        <f t="shared" si="925"/>
        <v>8.3861901976054254E-2</v>
      </c>
      <c r="AF2193" s="44">
        <f t="shared" si="926"/>
        <v>0.13800416792130094</v>
      </c>
      <c r="AG2193" s="44">
        <f t="shared" si="927"/>
        <v>2.0449430319138084E-5</v>
      </c>
      <c r="AH2193" s="45">
        <f>AD2193+AB2193+SUM($AA$2189:AA2193)</f>
        <v>2.40473908359502</v>
      </c>
      <c r="AI2193" s="45">
        <f>AD2193+AB2193+SUM($AA$2189:AA2193)</f>
        <v>2.40473908359502</v>
      </c>
    </row>
    <row r="2194" spans="4:35" ht="14.4" x14ac:dyDescent="0.3">
      <c r="D2194" s="83"/>
      <c r="E2194" s="89">
        <v>39945.463194444441</v>
      </c>
      <c r="F2194" s="86">
        <f t="shared" si="928"/>
        <v>46.999305555553292</v>
      </c>
      <c r="G2194" s="86">
        <v>12896</v>
      </c>
      <c r="H2194" s="86">
        <v>22.34</v>
      </c>
      <c r="I2194" s="86"/>
      <c r="J2194" s="86">
        <v>364</v>
      </c>
      <c r="K2194" s="86"/>
      <c r="L2194" s="79">
        <v>1037</v>
      </c>
      <c r="M2194" s="86"/>
      <c r="N2194" s="114">
        <v>6.74</v>
      </c>
      <c r="O2194" s="90"/>
      <c r="P2194" s="90"/>
      <c r="Q2194" s="90"/>
      <c r="R2194" s="87"/>
      <c r="S2194" s="87"/>
      <c r="V2194" s="43">
        <f t="shared" si="918"/>
        <v>3.7663801494035998E-5</v>
      </c>
      <c r="W2194" s="43">
        <f t="shared" si="919"/>
        <v>5.3164815738936085E-3</v>
      </c>
      <c r="X2194" s="43">
        <f t="shared" si="920"/>
        <v>7.0678439772228536E-6</v>
      </c>
      <c r="Y2194" s="22">
        <f>X2194+W2194+SUM($V$2189:V2194)</f>
        <v>5.4494888078262691E-3</v>
      </c>
      <c r="Z2194" s="1">
        <f t="shared" si="929"/>
        <v>7.8302322001452029E-5</v>
      </c>
      <c r="AA2194" s="22">
        <f t="shared" si="921"/>
        <v>2.1741825607300279E-2</v>
      </c>
      <c r="AB2194" s="44">
        <f t="shared" si="922"/>
        <v>3.0689949139181723</v>
      </c>
      <c r="AC2194" s="44">
        <f t="shared" si="923"/>
        <v>0.12101187063703656</v>
      </c>
      <c r="AD2194" s="44">
        <f t="shared" si="924"/>
        <v>0.32017998805524095</v>
      </c>
      <c r="AE2194" s="44">
        <f t="shared" si="925"/>
        <v>0.12101187063703656</v>
      </c>
      <c r="AF2194" s="44">
        <f t="shared" si="926"/>
        <v>0.19913860909847789</v>
      </c>
      <c r="AG2194" s="44">
        <f t="shared" si="927"/>
        <v>2.9508319726485927E-5</v>
      </c>
      <c r="AH2194" s="45">
        <f>AD2194+AB2194+SUM($AA$2189:AA2194)</f>
        <v>3.466938681915777</v>
      </c>
      <c r="AI2194" s="45">
        <f>AD2194+AB2194+SUM($AA$2189:AA2194)</f>
        <v>3.466938681915777</v>
      </c>
    </row>
    <row r="2195" spans="4:35" ht="14.4" x14ac:dyDescent="0.3">
      <c r="D2195" s="83"/>
      <c r="E2195" s="89">
        <v>39960.565972222219</v>
      </c>
      <c r="F2195" s="86">
        <f t="shared" si="928"/>
        <v>62.102083333331393</v>
      </c>
      <c r="G2195" s="86">
        <v>13495.3</v>
      </c>
      <c r="H2195" s="86">
        <v>20.36</v>
      </c>
      <c r="I2195" s="86"/>
      <c r="J2195" s="86">
        <v>721</v>
      </c>
      <c r="K2195" s="86"/>
      <c r="L2195" s="79">
        <v>1037</v>
      </c>
      <c r="M2195" s="86"/>
      <c r="N2195" s="114">
        <v>6.74</v>
      </c>
      <c r="O2195" s="90"/>
      <c r="P2195" s="90"/>
      <c r="Q2195" s="90"/>
      <c r="R2195" s="87"/>
      <c r="S2195" s="87"/>
      <c r="V2195" s="43">
        <f t="shared" si="918"/>
        <v>3.4325648989193062E-5</v>
      </c>
      <c r="W2195" s="43">
        <f t="shared" si="919"/>
        <v>4.8452804317132437E-3</v>
      </c>
      <c r="X2195" s="43">
        <f t="shared" si="920"/>
        <v>6.4414191305397188E-6</v>
      </c>
      <c r="Y2195" s="22">
        <f>X2195+W2195+SUM($V$2189:V2195)</f>
        <v>5.0119868897884143E-3</v>
      </c>
      <c r="Z2195" s="1">
        <f t="shared" si="929"/>
        <v>5.1631811896590452E-5</v>
      </c>
      <c r="AA2195" s="22">
        <f t="shared" si="921"/>
        <v>2.2752206817478249E-2</v>
      </c>
      <c r="AB2195" s="44">
        <f t="shared" si="922"/>
        <v>3.211616552558926</v>
      </c>
      <c r="AC2195" s="44">
        <f t="shared" si="923"/>
        <v>0.12663550696401976</v>
      </c>
      <c r="AD2195" s="44">
        <f t="shared" si="924"/>
        <v>0.33505932016143708</v>
      </c>
      <c r="AE2195" s="44">
        <f t="shared" si="925"/>
        <v>0.12663550696401979</v>
      </c>
      <c r="AF2195" s="44">
        <f t="shared" si="926"/>
        <v>0.20839293357371963</v>
      </c>
      <c r="AG2195" s="44">
        <f t="shared" si="927"/>
        <v>3.087962369764621E-5</v>
      </c>
      <c r="AH2195" s="45">
        <f>AD2195+AB2195+SUM($AA$2189:AA2195)</f>
        <v>3.6471918594802055</v>
      </c>
      <c r="AI2195" s="45">
        <f>AD2195+AB2195+SUM($AA$2189:AA2195)</f>
        <v>3.6471918594802055</v>
      </c>
    </row>
    <row r="2196" spans="4:35" ht="14.4" x14ac:dyDescent="0.3">
      <c r="D2196" s="83"/>
      <c r="E2196" s="89">
        <v>39974.65902777778</v>
      </c>
      <c r="F2196" s="86">
        <f t="shared" si="928"/>
        <v>76.195138888891961</v>
      </c>
      <c r="G2196" s="86">
        <v>14059.3</v>
      </c>
      <c r="H2196" s="86">
        <v>24.05</v>
      </c>
      <c r="I2196" s="86"/>
      <c r="J2196" s="86">
        <v>930</v>
      </c>
      <c r="K2196" s="86"/>
      <c r="L2196" s="79">
        <v>1037</v>
      </c>
      <c r="M2196" s="86"/>
      <c r="N2196" s="114">
        <v>6.74</v>
      </c>
      <c r="O2196" s="90"/>
      <c r="P2196" s="90"/>
      <c r="Q2196" s="90"/>
      <c r="R2196" s="87"/>
      <c r="S2196" s="87"/>
      <c r="V2196" s="43">
        <f t="shared" si="918"/>
        <v>4.0546751384582179E-5</v>
      </c>
      <c r="W2196" s="43">
        <f t="shared" si="919"/>
        <v>5.7234280148675595E-3</v>
      </c>
      <c r="X2196" s="43">
        <f t="shared" si="920"/>
        <v>7.6088472539037453E-6</v>
      </c>
      <c r="Y2196" s="22">
        <f>X2196+W2196+SUM($V$2189:V2196)</f>
        <v>5.9318486524506759E-3</v>
      </c>
      <c r="Z2196" s="1">
        <f t="shared" si="929"/>
        <v>4.9266659438685738E-5</v>
      </c>
      <c r="AA2196" s="22">
        <f t="shared" si="921"/>
        <v>2.3703074500675932E-2</v>
      </c>
      <c r="AB2196" s="44">
        <f t="shared" si="922"/>
        <v>3.3458374839678786</v>
      </c>
      <c r="AC2196" s="44">
        <f t="shared" si="923"/>
        <v>0.13192789956942369</v>
      </c>
      <c r="AD2196" s="44">
        <f t="shared" si="924"/>
        <v>0.34906222906831946</v>
      </c>
      <c r="AE2196" s="44">
        <f t="shared" si="925"/>
        <v>0.13192789956942366</v>
      </c>
      <c r="AF2196" s="44">
        <f t="shared" si="926"/>
        <v>0.21710215934384533</v>
      </c>
      <c r="AG2196" s="44">
        <f t="shared" si="927"/>
        <v>3.2170155050448472E-5</v>
      </c>
      <c r="AH2196" s="45">
        <f>AD2196+AB2196+SUM($AA$2189:AA2196)</f>
        <v>3.8191187742967161</v>
      </c>
      <c r="AI2196" s="45">
        <f>AD2196+AB2196+SUM($AA$2189:AA2196)</f>
        <v>3.8191187742967161</v>
      </c>
    </row>
    <row r="2197" spans="4:35" ht="14.4" x14ac:dyDescent="0.3">
      <c r="D2197" s="83"/>
      <c r="E2197" s="89">
        <v>39993.673611111109</v>
      </c>
      <c r="F2197" s="86">
        <f t="shared" si="928"/>
        <v>95.209722222221899</v>
      </c>
      <c r="G2197" s="86">
        <v>14285</v>
      </c>
      <c r="H2197" s="86">
        <v>23.88</v>
      </c>
      <c r="I2197" s="86"/>
      <c r="J2197" s="86">
        <v>1362</v>
      </c>
      <c r="K2197" s="86"/>
      <c r="L2197" s="79">
        <v>1037</v>
      </c>
      <c r="M2197" s="86"/>
      <c r="N2197" s="114">
        <v>6.74</v>
      </c>
      <c r="O2197" s="90"/>
      <c r="P2197" s="90"/>
      <c r="Q2197" s="90"/>
      <c r="R2197" s="87"/>
      <c r="S2197" s="87"/>
      <c r="V2197" s="43">
        <f t="shared" si="918"/>
        <v>4.0260142331136064E-5</v>
      </c>
      <c r="W2197" s="43">
        <f t="shared" si="919"/>
        <v>5.682971351145003E-3</v>
      </c>
      <c r="X2197" s="43">
        <f t="shared" si="920"/>
        <v>7.5550633024208491E-6</v>
      </c>
      <c r="Y2197" s="22">
        <f>X2197+W2197+SUM($V$2189:V2197)</f>
        <v>5.9315983471077737E-3</v>
      </c>
      <c r="Z2197" s="1">
        <f t="shared" si="929"/>
        <v>1.4645898326352615E-5</v>
      </c>
      <c r="AA2197" s="22">
        <f t="shared" si="921"/>
        <v>2.4083590167515857E-2</v>
      </c>
      <c r="AB2197" s="44">
        <f t="shared" si="922"/>
        <v>3.3995496545689439</v>
      </c>
      <c r="AC2197" s="44">
        <f t="shared" si="923"/>
        <v>0.13404579497906849</v>
      </c>
      <c r="AD2197" s="44">
        <f t="shared" si="924"/>
        <v>0.35466587541633965</v>
      </c>
      <c r="AE2197" s="44">
        <f t="shared" si="925"/>
        <v>0.13404579497906846</v>
      </c>
      <c r="AF2197" s="44">
        <f t="shared" si="926"/>
        <v>0.22058739384086198</v>
      </c>
      <c r="AG2197" s="44">
        <f t="shared" si="927"/>
        <v>3.2686596409185126E-5</v>
      </c>
      <c r="AH2197" s="45">
        <f>AD2197+AB2197+SUM($AA$2189:AA2197)</f>
        <v>3.9025181814133174</v>
      </c>
      <c r="AI2197" s="45">
        <f>AD2197+AB2197+SUM($AA$2189:AA2197)</f>
        <v>3.9025181814133174</v>
      </c>
    </row>
    <row r="2198" spans="4:35" ht="14.4" x14ac:dyDescent="0.3">
      <c r="D2198" s="83"/>
      <c r="E2198" s="89">
        <v>40010.468055555553</v>
      </c>
      <c r="F2198" s="86">
        <f t="shared" si="928"/>
        <v>112.0041666666657</v>
      </c>
      <c r="G2198" s="86">
        <v>14550.8</v>
      </c>
      <c r="H2198" s="86">
        <v>24.67</v>
      </c>
      <c r="I2198" s="86"/>
      <c r="J2198" s="86">
        <v>284</v>
      </c>
      <c r="K2198" s="86"/>
      <c r="L2198" s="79">
        <v>1037</v>
      </c>
      <c r="M2198" s="86"/>
      <c r="N2198" s="114">
        <v>6.74</v>
      </c>
      <c r="O2198" s="90"/>
      <c r="P2198" s="90"/>
      <c r="Q2198" s="90"/>
      <c r="R2198" s="87"/>
      <c r="S2198" s="87"/>
      <c r="V2198" s="43">
        <f t="shared" si="918"/>
        <v>4.1592031461856237E-5</v>
      </c>
      <c r="W2198" s="43">
        <f t="shared" si="919"/>
        <v>5.870975847267472E-3</v>
      </c>
      <c r="X2198" s="43">
        <f t="shared" si="920"/>
        <v>7.805000488723715E-6</v>
      </c>
      <c r="Y2198" s="22">
        <f>X2198+W2198+SUM($V$2189:V2198)</f>
        <v>6.1614448118784016E-3</v>
      </c>
      <c r="Z2198" s="1">
        <f t="shared" si="929"/>
        <v>1.9760163114694925E-5</v>
      </c>
      <c r="AA2198" s="22">
        <f t="shared" si="921"/>
        <v>2.4531711852256895E-2</v>
      </c>
      <c r="AB2198" s="44">
        <f t="shared" si="922"/>
        <v>3.462804838201035</v>
      </c>
      <c r="AC2198" s="44">
        <f t="shared" si="923"/>
        <v>0.13653997574948754</v>
      </c>
      <c r="AD2198" s="44">
        <f t="shared" si="924"/>
        <v>0.36126511865649802</v>
      </c>
      <c r="AE2198" s="44">
        <f t="shared" si="925"/>
        <v>0.13653997574948751</v>
      </c>
      <c r="AF2198" s="44">
        <f t="shared" si="926"/>
        <v>0.22469184811337867</v>
      </c>
      <c r="AG2198" s="44">
        <f t="shared" si="927"/>
        <v>3.3294793631835553E-5</v>
      </c>
      <c r="AH2198" s="45">
        <f>AD2198+AB2198+SUM($AA$2189:AA2198)</f>
        <v>3.9969043201378236</v>
      </c>
      <c r="AI2198" s="45">
        <f>AD2198+AB2198+SUM($AA$2189:AA2198)</f>
        <v>3.9969043201378236</v>
      </c>
    </row>
    <row r="2199" spans="4:35" ht="14.4" x14ac:dyDescent="0.3">
      <c r="D2199" s="83"/>
      <c r="E2199" s="89">
        <v>40021.57916666667</v>
      </c>
      <c r="F2199" s="86">
        <f t="shared" si="928"/>
        <v>123.11527777778247</v>
      </c>
      <c r="G2199" s="86">
        <v>14987.3</v>
      </c>
      <c r="H2199" s="86">
        <v>24.84</v>
      </c>
      <c r="I2199" s="86"/>
      <c r="J2199" s="86">
        <v>309</v>
      </c>
      <c r="K2199" s="86"/>
      <c r="L2199" s="79">
        <v>1037</v>
      </c>
      <c r="M2199" s="86"/>
      <c r="N2199" s="114">
        <v>6.74</v>
      </c>
      <c r="O2199" s="90"/>
      <c r="P2199" s="90"/>
      <c r="Q2199" s="90"/>
      <c r="R2199" s="87"/>
      <c r="S2199" s="87"/>
      <c r="V2199" s="43">
        <f t="shared" si="918"/>
        <v>4.1878640515302345E-5</v>
      </c>
      <c r="W2199" s="43">
        <f t="shared" si="919"/>
        <v>5.9114325109900284E-3</v>
      </c>
      <c r="X2199" s="43">
        <f t="shared" si="920"/>
        <v>7.8587844402066103E-6</v>
      </c>
      <c r="Y2199" s="22">
        <f>X2199+W2199+SUM($V$2189:V2199)</f>
        <v>6.2438339000677433E-3</v>
      </c>
      <c r="Z2199" s="1">
        <f t="shared" si="929"/>
        <v>7.2260507619278871E-6</v>
      </c>
      <c r="AA2199" s="22">
        <f t="shared" si="921"/>
        <v>2.5267622745369998E-2</v>
      </c>
      <c r="AB2199" s="44">
        <f t="shared" si="922"/>
        <v>3.5666832718180697</v>
      </c>
      <c r="AC2199" s="44">
        <f t="shared" si="923"/>
        <v>0.1406359498137762</v>
      </c>
      <c r="AD2199" s="44">
        <f t="shared" si="924"/>
        <v>0.37210247634772881</v>
      </c>
      <c r="AE2199" s="44">
        <f t="shared" si="925"/>
        <v>0.14063594981377614</v>
      </c>
      <c r="AF2199" s="44">
        <f t="shared" si="926"/>
        <v>0.23143223295142806</v>
      </c>
      <c r="AG2199" s="44">
        <f t="shared" si="927"/>
        <v>3.4293582524562833E-5</v>
      </c>
      <c r="AH2199" s="45">
        <f>AD2199+AB2199+SUM($AA$2189:AA2199)</f>
        <v>4.1368877341914594</v>
      </c>
      <c r="AI2199" s="45">
        <f>AD2199+AB2199+SUM($AA$2189:AA2199)</f>
        <v>4.1368877341914594</v>
      </c>
    </row>
    <row r="2200" spans="4:35" ht="14.4" x14ac:dyDescent="0.3">
      <c r="D2200" s="83"/>
      <c r="E2200" s="89">
        <v>40035.679861111108</v>
      </c>
      <c r="F2200" s="86">
        <f t="shared" si="928"/>
        <v>137.21597222222044</v>
      </c>
      <c r="G2200" s="86">
        <v>14367.2</v>
      </c>
      <c r="H2200" s="86">
        <v>24.83</v>
      </c>
      <c r="I2200" s="86"/>
      <c r="J2200" s="86">
        <v>509</v>
      </c>
      <c r="K2200" s="86"/>
      <c r="L2200" s="79">
        <v>1037</v>
      </c>
      <c r="M2200" s="86"/>
      <c r="N2200" s="114">
        <v>6.74</v>
      </c>
      <c r="O2200" s="90"/>
      <c r="P2200" s="90"/>
      <c r="Q2200" s="90"/>
      <c r="R2200" s="87"/>
      <c r="S2200" s="87"/>
      <c r="V2200" s="43">
        <f t="shared" si="918"/>
        <v>4.1861781159217272E-5</v>
      </c>
      <c r="W2200" s="43">
        <f t="shared" si="919"/>
        <v>5.9090527072416426E-3</v>
      </c>
      <c r="X2200" s="43">
        <f t="shared" si="920"/>
        <v>7.8556206783546752E-6</v>
      </c>
      <c r="Y2200" s="22">
        <f>X2200+W2200+SUM($V$2189:V2200)</f>
        <v>6.2833127137167221E-3</v>
      </c>
      <c r="Z2200" s="1">
        <f t="shared" si="929"/>
        <v>8.4298759137705719E-6</v>
      </c>
      <c r="AA2200" s="22">
        <f t="shared" si="921"/>
        <v>2.4222174074535099E-2</v>
      </c>
      <c r="AB2200" s="44">
        <f t="shared" si="922"/>
        <v>3.4191116413806739</v>
      </c>
      <c r="AC2200" s="44">
        <f t="shared" si="923"/>
        <v>0.13481713305028162</v>
      </c>
      <c r="AD2200" s="44">
        <f t="shared" si="924"/>
        <v>0.35670672490595978</v>
      </c>
      <c r="AE2200" s="44">
        <f t="shared" si="925"/>
        <v>0.13481713305028159</v>
      </c>
      <c r="AF2200" s="44">
        <f t="shared" si="926"/>
        <v>0.22185671717118885</v>
      </c>
      <c r="AG2200" s="44">
        <f t="shared" si="927"/>
        <v>3.2874684489327588E-5</v>
      </c>
      <c r="AH2200" s="45">
        <f>AD2200+AB2200+SUM($AA$2189:AA2200)</f>
        <v>3.9981425263868298</v>
      </c>
      <c r="AI2200" s="45">
        <f>AD2200+AB2200+SUM($AA$2189:AA2200)</f>
        <v>3.9981425263868298</v>
      </c>
    </row>
    <row r="2201" spans="4:35" ht="14.4" x14ac:dyDescent="0.3">
      <c r="D2201" s="83"/>
      <c r="E2201" s="89">
        <v>40049.665277777778</v>
      </c>
      <c r="F2201" s="86">
        <f t="shared" si="928"/>
        <v>151.20138888889051</v>
      </c>
      <c r="G2201" s="86">
        <v>14919</v>
      </c>
      <c r="H2201" s="86">
        <v>25.91</v>
      </c>
      <c r="I2201" s="86"/>
      <c r="J2201" s="86">
        <v>791</v>
      </c>
      <c r="K2201" s="86"/>
      <c r="L2201" s="79">
        <v>1037</v>
      </c>
      <c r="M2201" s="86"/>
      <c r="N2201" s="114">
        <v>6.74</v>
      </c>
      <c r="O2201" s="90"/>
      <c r="P2201" s="90"/>
      <c r="Q2201" s="90"/>
      <c r="R2201" s="87"/>
      <c r="S2201" s="87"/>
      <c r="V2201" s="43">
        <f t="shared" si="918"/>
        <v>4.368259161640433E-5</v>
      </c>
      <c r="W2201" s="43">
        <f t="shared" si="919"/>
        <v>6.1660715120672961E-3</v>
      </c>
      <c r="X2201" s="43">
        <f t="shared" si="920"/>
        <v>8.1973069583636595E-6</v>
      </c>
      <c r="Y2201" s="22">
        <f>X2201+W2201+SUM($V$2189:V2201)</f>
        <v>6.58435579643879E-3</v>
      </c>
      <c r="Z2201" s="1">
        <f t="shared" si="929"/>
        <v>1.0031061265841241E-5</v>
      </c>
      <c r="AA2201" s="22">
        <f t="shared" si="921"/>
        <v>2.5152473343309004E-2</v>
      </c>
      <c r="AB2201" s="44">
        <f t="shared" si="922"/>
        <v>3.5504292122165957</v>
      </c>
      <c r="AC2201" s="44">
        <f t="shared" si="923"/>
        <v>0.13999504482273173</v>
      </c>
      <c r="AD2201" s="44">
        <f t="shared" si="924"/>
        <v>0.3704067340102466</v>
      </c>
      <c r="AE2201" s="44">
        <f t="shared" si="925"/>
        <v>0.13999504482273173</v>
      </c>
      <c r="AF2201" s="44">
        <f t="shared" si="926"/>
        <v>0.23037755188742182</v>
      </c>
      <c r="AG2201" s="44">
        <f t="shared" si="927"/>
        <v>3.4137300093008964E-5</v>
      </c>
      <c r="AH2201" s="45">
        <f>AD2201+AB2201+SUM($AA$2189:AA2201)</f>
        <v>4.1683125796703466</v>
      </c>
      <c r="AI2201" s="45">
        <f>AD2201+AB2201+SUM($AA$2189:AA2201)</f>
        <v>4.1683125796703466</v>
      </c>
    </row>
    <row r="2202" spans="4:35" ht="14.4" x14ac:dyDescent="0.3">
      <c r="D2202" s="83"/>
      <c r="E2202" s="89">
        <v>40063.57708333333</v>
      </c>
      <c r="F2202" s="86">
        <f t="shared" si="928"/>
        <v>165.11319444444234</v>
      </c>
      <c r="G2202" s="86">
        <v>14566.1</v>
      </c>
      <c r="H2202" s="86">
        <v>24.89</v>
      </c>
      <c r="I2202" s="86"/>
      <c r="J2202" s="86">
        <v>1088</v>
      </c>
      <c r="K2202" s="86"/>
      <c r="L2202" s="79">
        <v>1037</v>
      </c>
      <c r="M2202" s="86"/>
      <c r="N2202" s="114">
        <v>6.74</v>
      </c>
      <c r="O2202" s="83"/>
      <c r="P2202" s="83"/>
      <c r="Q2202" s="83"/>
      <c r="R2202" s="83"/>
      <c r="S2202" s="83"/>
      <c r="V2202" s="43">
        <f t="shared" si="918"/>
        <v>4.1962937295727668E-5</v>
      </c>
      <c r="W2202" s="43">
        <f t="shared" si="919"/>
        <v>5.9233315297319575E-3</v>
      </c>
      <c r="X2202" s="43">
        <f t="shared" si="920"/>
        <v>7.8746032494662859E-6</v>
      </c>
      <c r="Y2202" s="22">
        <f>X2202+W2202+SUM($V$2189:V2202)</f>
        <v>6.3832560476902818E-3</v>
      </c>
      <c r="Z2202" s="1">
        <f t="shared" si="929"/>
        <v>5.1486144820843136E-6</v>
      </c>
      <c r="AA2202" s="22">
        <f t="shared" si="921"/>
        <v>2.4557506667067047E-2</v>
      </c>
      <c r="AB2202" s="44">
        <f t="shared" si="922"/>
        <v>3.4664459379360646</v>
      </c>
      <c r="AC2202" s="44">
        <f t="shared" si="923"/>
        <v>0.13668354597442137</v>
      </c>
      <c r="AD2202" s="44">
        <f t="shared" si="924"/>
        <v>0.36164498480237628</v>
      </c>
      <c r="AE2202" s="44">
        <f t="shared" si="925"/>
        <v>0.13668354597442137</v>
      </c>
      <c r="AF2202" s="44">
        <f t="shared" si="926"/>
        <v>0.22492810902522786</v>
      </c>
      <c r="AG2202" s="44">
        <f t="shared" si="927"/>
        <v>3.3329802727044557E-5</v>
      </c>
      <c r="AH2202" s="45">
        <f>AD2202+AB2202+SUM($AA$2189:AA2202)</f>
        <v>4.1001250628490125</v>
      </c>
      <c r="AI2202" s="45">
        <f>AD2202+AB2202+SUM($AA$2189:AA2202)</f>
        <v>4.1001250628490125</v>
      </c>
    </row>
    <row r="2203" spans="4:35" ht="14.4" x14ac:dyDescent="0.3">
      <c r="D2203" s="83"/>
      <c r="E2203" s="89">
        <v>40077.553472222222</v>
      </c>
      <c r="F2203" s="86">
        <f t="shared" si="928"/>
        <v>179.0895833333343</v>
      </c>
      <c r="G2203" s="86">
        <v>15114.8</v>
      </c>
      <c r="H2203" s="86">
        <v>27.21</v>
      </c>
      <c r="I2203" s="86"/>
      <c r="J2203" s="86">
        <v>1437</v>
      </c>
      <c r="K2203" s="86"/>
      <c r="L2203" s="79">
        <v>1037</v>
      </c>
      <c r="M2203" s="86"/>
      <c r="N2203" s="114">
        <v>6.74</v>
      </c>
      <c r="O2203" s="83"/>
      <c r="P2203" s="83"/>
      <c r="Q2203" s="83"/>
      <c r="R2203" s="83"/>
      <c r="S2203" s="83"/>
      <c r="V2203" s="43">
        <f t="shared" si="918"/>
        <v>4.5874307907462834E-5</v>
      </c>
      <c r="W2203" s="43">
        <f t="shared" si="919"/>
        <v>6.4754459993574343E-3</v>
      </c>
      <c r="X2203" s="43">
        <f t="shared" si="920"/>
        <v>8.608595999115213E-6</v>
      </c>
      <c r="Y2203" s="22">
        <f>X2203+W2203+SUM($V$2189:V2203)</f>
        <v>6.9819788179728698E-3</v>
      </c>
      <c r="Z2203" s="1">
        <f t="shared" si="929"/>
        <v>1.3588862496810311E-5</v>
      </c>
      <c r="AA2203" s="22">
        <f t="shared" si="921"/>
        <v>2.5482579535454578E-2</v>
      </c>
      <c r="AB2203" s="44">
        <f t="shared" si="922"/>
        <v>3.5970257696099868</v>
      </c>
      <c r="AC2203" s="44">
        <f t="shared" si="923"/>
        <v>0.14183236835489144</v>
      </c>
      <c r="AD2203" s="44">
        <f t="shared" si="924"/>
        <v>0.37526802756338051</v>
      </c>
      <c r="AE2203" s="44">
        <f t="shared" si="925"/>
        <v>0.14183236835489141</v>
      </c>
      <c r="AF2203" s="44">
        <f t="shared" si="926"/>
        <v>0.2334010738835044</v>
      </c>
      <c r="AG2203" s="44">
        <f t="shared" si="927"/>
        <v>3.4585324984637822E-5</v>
      </c>
      <c r="AH2203" s="45">
        <f>AD2203+AB2203+SUM($AA$2189:AA2203)</f>
        <v>4.2698105168193941</v>
      </c>
      <c r="AI2203" s="45">
        <f>AD2203+AB2203+SUM($AA$2189:AA2203)</f>
        <v>4.2698105168193941</v>
      </c>
    </row>
    <row r="2204" spans="4:35" ht="14.4" x14ac:dyDescent="0.3">
      <c r="D2204" s="83"/>
      <c r="E2204" s="89">
        <v>40091.547222222223</v>
      </c>
      <c r="F2204" s="86">
        <f t="shared" si="928"/>
        <v>193.08333333333576</v>
      </c>
      <c r="G2204" s="86">
        <v>14991.4</v>
      </c>
      <c r="H2204" s="86">
        <v>24.71</v>
      </c>
      <c r="I2204" s="86"/>
      <c r="J2204" s="86">
        <v>1743</v>
      </c>
      <c r="K2204" s="86"/>
      <c r="L2204" s="79">
        <v>1037</v>
      </c>
      <c r="M2204" s="86"/>
      <c r="N2204" s="114">
        <v>6.74</v>
      </c>
      <c r="O2204" s="83"/>
      <c r="P2204" s="83"/>
      <c r="Q2204" s="83"/>
      <c r="R2204" s="83"/>
      <c r="S2204" s="83"/>
      <c r="V2204" s="43">
        <f t="shared" si="918"/>
        <v>4.1659468886196494E-5</v>
      </c>
      <c r="W2204" s="43">
        <f t="shared" si="919"/>
        <v>5.8804950622610144E-3</v>
      </c>
      <c r="X2204" s="43">
        <f t="shared" si="920"/>
        <v>7.8176555361314572E-6</v>
      </c>
      <c r="Y2204" s="22">
        <f>X2204+W2204+SUM($V$2189:V2204)</f>
        <v>6.4278964092996625E-3</v>
      </c>
      <c r="Z2204" s="1">
        <f t="shared" si="929"/>
        <v>9.236992990535014E-7</v>
      </c>
      <c r="AA2204" s="22">
        <f t="shared" si="921"/>
        <v>2.5274535081364877E-2</v>
      </c>
      <c r="AB2204" s="44">
        <f t="shared" si="922"/>
        <v>3.5676589913549082</v>
      </c>
      <c r="AC2204" s="44">
        <f t="shared" si="923"/>
        <v>0.14067442288058851</v>
      </c>
      <c r="AD2204" s="44">
        <f t="shared" si="924"/>
        <v>0.37220427054368316</v>
      </c>
      <c r="AE2204" s="44">
        <f t="shared" si="925"/>
        <v>0.14067442288058851</v>
      </c>
      <c r="AF2204" s="44">
        <f t="shared" si="926"/>
        <v>0.23149554469904784</v>
      </c>
      <c r="AG2204" s="44">
        <f t="shared" si="927"/>
        <v>3.4302964046808391E-5</v>
      </c>
      <c r="AH2204" s="45">
        <f>AD2204+AB2204+SUM($AA$2189:AA2204)</f>
        <v>4.2626545166259824</v>
      </c>
      <c r="AI2204" s="45">
        <f>AD2204+AB2204+SUM($AA$2189:AA2204)</f>
        <v>4.2626545166259824</v>
      </c>
    </row>
    <row r="2205" spans="4:35" ht="14.4" x14ac:dyDescent="0.3">
      <c r="D2205" s="83"/>
      <c r="E2205" s="89">
        <v>40105.656944444447</v>
      </c>
      <c r="F2205" s="86">
        <f t="shared" si="928"/>
        <v>207.19305555555911</v>
      </c>
      <c r="G2205" s="86">
        <v>15055</v>
      </c>
      <c r="H2205" s="86">
        <v>27.14</v>
      </c>
      <c r="I2205" s="86"/>
      <c r="J2205" s="86">
        <v>2068</v>
      </c>
      <c r="K2205" s="86"/>
      <c r="L2205" s="79">
        <v>1037</v>
      </c>
      <c r="M2205" s="86"/>
      <c r="N2205" s="114">
        <v>6.74</v>
      </c>
      <c r="O2205" s="83"/>
      <c r="P2205" s="83"/>
      <c r="Q2205" s="83"/>
      <c r="R2205" s="83"/>
      <c r="S2205" s="83"/>
      <c r="V2205" s="43">
        <f t="shared" si="918"/>
        <v>4.5756292414867379E-5</v>
      </c>
      <c r="W2205" s="43">
        <f t="shared" si="919"/>
        <v>6.4587873731187352E-3</v>
      </c>
      <c r="X2205" s="43">
        <f t="shared" si="920"/>
        <v>8.5864496661516689E-6</v>
      </c>
      <c r="Y2205" s="22">
        <f>X2205+W2205+SUM($V$2189:V2205)</f>
        <v>7.0527138067022713E-3</v>
      </c>
      <c r="Z2205" s="1">
        <f t="shared" si="929"/>
        <v>1.0383032511186159E-5</v>
      </c>
      <c r="AA2205" s="22">
        <f t="shared" si="921"/>
        <v>2.538176058606589E-2</v>
      </c>
      <c r="AB2205" s="44">
        <f t="shared" si="922"/>
        <v>3.5827945431946406</v>
      </c>
      <c r="AC2205" s="44">
        <f t="shared" si="923"/>
        <v>0.14127122459992131</v>
      </c>
      <c r="AD2205" s="44">
        <f t="shared" si="924"/>
        <v>0.3737833219736082</v>
      </c>
      <c r="AE2205" s="44">
        <f t="shared" si="925"/>
        <v>0.14127122459992128</v>
      </c>
      <c r="AF2205" s="44">
        <f t="shared" si="926"/>
        <v>0.23247764888163647</v>
      </c>
      <c r="AG2205" s="44">
        <f t="shared" si="927"/>
        <v>3.4448492050422264E-5</v>
      </c>
      <c r="AH2205" s="45">
        <f>AD2205+AB2205+SUM($AA$2189:AA2205)</f>
        <v>4.3047508804817065</v>
      </c>
      <c r="AI2205" s="45">
        <f>AD2205+AB2205+SUM($AA$2189:AA2205)</f>
        <v>4.3047508804817065</v>
      </c>
    </row>
    <row r="2206" spans="4:35" ht="14.4" x14ac:dyDescent="0.3">
      <c r="D2206" s="83"/>
      <c r="E2206" s="89">
        <v>40119.558333333334</v>
      </c>
      <c r="F2206" s="86">
        <f t="shared" si="928"/>
        <v>221.09444444444671</v>
      </c>
      <c r="G2206" s="86">
        <v>15128.3</v>
      </c>
      <c r="H2206" s="86">
        <v>26.94</v>
      </c>
      <c r="I2206" s="86"/>
      <c r="J2206" s="86">
        <v>2374</v>
      </c>
      <c r="K2206" s="86"/>
      <c r="L2206" s="79">
        <v>1037</v>
      </c>
      <c r="M2206" s="86"/>
      <c r="N2206" s="114">
        <v>6.74</v>
      </c>
      <c r="O2206" s="83"/>
      <c r="P2206" s="83"/>
      <c r="Q2206" s="83"/>
      <c r="R2206" s="83"/>
      <c r="S2206" s="83"/>
      <c r="V2206" s="43">
        <f t="shared" si="918"/>
        <v>4.5419105293166066E-5</v>
      </c>
      <c r="W2206" s="43">
        <f t="shared" si="919"/>
        <v>6.4111912981510222E-3</v>
      </c>
      <c r="X2206" s="43">
        <f t="shared" si="920"/>
        <v>8.5231744291129682E-6</v>
      </c>
      <c r="Y2206" s="22">
        <f>X2206+W2206+SUM($V$2189:V2206)</f>
        <v>7.0504735617906858E-3</v>
      </c>
      <c r="Z2206" s="1">
        <f t="shared" si="929"/>
        <v>5.9422695490765661E-6</v>
      </c>
      <c r="AA2206" s="22">
        <f t="shared" si="921"/>
        <v>2.5505339666169424E-2</v>
      </c>
      <c r="AB2206" s="44">
        <f t="shared" si="922"/>
        <v>3.6002385046703074</v>
      </c>
      <c r="AC2206" s="44">
        <f t="shared" si="923"/>
        <v>0.14195904796512718</v>
      </c>
      <c r="AD2206" s="44">
        <f t="shared" si="924"/>
        <v>0.37560320357444954</v>
      </c>
      <c r="AE2206" s="44">
        <f t="shared" si="925"/>
        <v>0.14195904796512715</v>
      </c>
      <c r="AF2206" s="44">
        <f t="shared" si="926"/>
        <v>0.23360953939395956</v>
      </c>
      <c r="AG2206" s="44">
        <f t="shared" si="927"/>
        <v>3.4616215362763412E-5</v>
      </c>
      <c r="AH2206" s="45">
        <f>AD2206+AB2206+SUM($AA$2189:AA2206)</f>
        <v>4.349520063224384</v>
      </c>
      <c r="AI2206" s="45">
        <f>AD2206+AB2206+SUM($AA$2189:AA2206)</f>
        <v>4.349520063224384</v>
      </c>
    </row>
    <row r="2207" spans="4:35" ht="14.4" x14ac:dyDescent="0.3">
      <c r="D2207" s="83"/>
      <c r="E2207" s="89">
        <v>40161.636805555558</v>
      </c>
      <c r="F2207" s="86">
        <f t="shared" si="928"/>
        <v>263.17291666667006</v>
      </c>
      <c r="G2207" s="86">
        <v>15428</v>
      </c>
      <c r="H2207" s="86">
        <v>28.18</v>
      </c>
      <c r="I2207" s="86"/>
      <c r="J2207" s="86">
        <v>2608</v>
      </c>
      <c r="K2207" s="86"/>
      <c r="L2207" s="79">
        <v>1037</v>
      </c>
      <c r="M2207" s="86"/>
      <c r="N2207" s="114">
        <v>6.74</v>
      </c>
      <c r="O2207" s="83"/>
      <c r="P2207" s="83"/>
      <c r="Q2207" s="83"/>
      <c r="R2207" s="83"/>
      <c r="S2207" s="83"/>
      <c r="V2207" s="43">
        <f t="shared" si="918"/>
        <v>4.7509665447714166E-5</v>
      </c>
      <c r="W2207" s="43">
        <f t="shared" si="919"/>
        <v>6.7062869629508455E-3</v>
      </c>
      <c r="X2207" s="43">
        <f t="shared" si="920"/>
        <v>8.9154808987529093E-6</v>
      </c>
      <c r="Y2207" s="22">
        <f>X2207+W2207+SUM($V$2189:V2207)</f>
        <v>7.3934711985078625E-3</v>
      </c>
      <c r="Z2207" s="1">
        <f t="shared" si="929"/>
        <v>1.1589121719399947E-5</v>
      </c>
      <c r="AA2207" s="22">
        <f t="shared" si="921"/>
        <v>2.6010614568038826E-2</v>
      </c>
      <c r="AB2207" s="44">
        <f t="shared" si="922"/>
        <v>3.6715612230094266</v>
      </c>
      <c r="AC2207" s="44">
        <f t="shared" si="923"/>
        <v>0.14477133531236039</v>
      </c>
      <c r="AD2207" s="44">
        <f t="shared" si="924"/>
        <v>0.38304411102018127</v>
      </c>
      <c r="AE2207" s="44">
        <f t="shared" si="925"/>
        <v>0.14477133531236042</v>
      </c>
      <c r="AF2207" s="44">
        <f t="shared" si="926"/>
        <v>0.23823747372606366</v>
      </c>
      <c r="AG2207" s="44">
        <f t="shared" si="927"/>
        <v>3.5301981757151432E-5</v>
      </c>
      <c r="AH2207" s="45">
        <f>AD2207+AB2207+SUM($AA$2189:AA2207)</f>
        <v>4.4542943035772735</v>
      </c>
      <c r="AI2207" s="45">
        <f>AD2207+AB2207+SUM($AA$2189:AA2207)</f>
        <v>4.4542943035772735</v>
      </c>
    </row>
    <row r="2208" spans="4:35" ht="14.4" x14ac:dyDescent="0.3">
      <c r="D2208" s="83"/>
      <c r="E2208" s="89">
        <v>40189.576388888891</v>
      </c>
      <c r="F2208" s="86">
        <f t="shared" si="928"/>
        <v>291.11250000000291</v>
      </c>
      <c r="G2208" s="86">
        <v>15735.8</v>
      </c>
      <c r="H2208" s="86">
        <v>30.36</v>
      </c>
      <c r="I2208" s="86"/>
      <c r="J2208" s="86">
        <v>2833</v>
      </c>
      <c r="K2208" s="86"/>
      <c r="L2208" s="79">
        <v>1037</v>
      </c>
      <c r="M2208" s="86"/>
      <c r="N2208" s="114">
        <v>6.74</v>
      </c>
      <c r="O2208" s="83"/>
      <c r="P2208" s="83"/>
      <c r="Q2208" s="83"/>
      <c r="R2208" s="83"/>
      <c r="S2208" s="83"/>
      <c r="V2208" s="43">
        <f t="shared" si="918"/>
        <v>5.1185005074258415E-5</v>
      </c>
      <c r="W2208" s="43">
        <f t="shared" si="919"/>
        <v>7.2250841800989233E-3</v>
      </c>
      <c r="X2208" s="43">
        <f t="shared" si="920"/>
        <v>9.6051809824747465E-6</v>
      </c>
      <c r="Y2208" s="22">
        <f>X2208+W2208+SUM($V$2189:V2208)</f>
        <v>7.9641431208139213E-3</v>
      </c>
      <c r="Z2208" s="1">
        <f t="shared" si="929"/>
        <v>1.0653610563361848E-5</v>
      </c>
      <c r="AA2208" s="22">
        <f t="shared" si="921"/>
        <v>2.6529545548337141E-2</v>
      </c>
      <c r="AB2208" s="44">
        <f t="shared" si="922"/>
        <v>3.7448115823847377</v>
      </c>
      <c r="AC2208" s="44">
        <f t="shared" si="923"/>
        <v>0.1476596304257351</v>
      </c>
      <c r="AD2208" s="44">
        <f t="shared" si="924"/>
        <v>0.39068612407255432</v>
      </c>
      <c r="AE2208" s="44">
        <f t="shared" si="925"/>
        <v>0.1476596304257351</v>
      </c>
      <c r="AF2208" s="44">
        <f t="shared" si="926"/>
        <v>0.24299048736444079</v>
      </c>
      <c r="AG2208" s="44">
        <f t="shared" si="927"/>
        <v>3.60062823784148E-5</v>
      </c>
      <c r="AH2208" s="45">
        <f>AD2208+AB2208+SUM($AA$2189:AA2208)</f>
        <v>4.5617162215532945</v>
      </c>
      <c r="AI2208" s="45">
        <f>AD2208+AB2208+SUM($AA$2189:AA2208)</f>
        <v>4.5617162215532945</v>
      </c>
    </row>
    <row r="2209" spans="4:38" ht="14.4" x14ac:dyDescent="0.3">
      <c r="D2209" s="83"/>
      <c r="E2209" s="89">
        <v>40204.436111111114</v>
      </c>
      <c r="F2209" s="86">
        <f t="shared" si="928"/>
        <v>305.97222222222626</v>
      </c>
      <c r="G2209" s="86">
        <v>16131</v>
      </c>
      <c r="H2209" s="86">
        <v>35.44</v>
      </c>
      <c r="I2209" s="86"/>
      <c r="J2209" s="91">
        <v>3047</v>
      </c>
      <c r="K2209" s="91"/>
      <c r="L2209" s="79">
        <v>1037</v>
      </c>
      <c r="M2209" s="91"/>
      <c r="N2209" s="114">
        <v>6.74</v>
      </c>
      <c r="O2209" s="83"/>
      <c r="P2209" s="83"/>
      <c r="Q2209" s="83"/>
      <c r="R2209" s="83"/>
      <c r="S2209" s="83"/>
      <c r="V2209" s="43">
        <f t="shared" si="918"/>
        <v>5.974955796547161E-5</v>
      </c>
      <c r="W2209" s="43">
        <f t="shared" si="919"/>
        <v>8.434024484278848E-3</v>
      </c>
      <c r="X2209" s="43">
        <f t="shared" si="920"/>
        <v>1.1212372003257741E-5</v>
      </c>
      <c r="Y2209" s="22">
        <f>X2209+W2209+SUM($V$2189:V2209)</f>
        <v>9.2344401739801012E-3</v>
      </c>
      <c r="Z2209" s="1">
        <f t="shared" si="929"/>
        <v>2.2583854781668475E-5</v>
      </c>
      <c r="AA2209" s="22">
        <f t="shared" si="921"/>
        <v>2.7195827300818921E-2</v>
      </c>
      <c r="AB2209" s="44">
        <f t="shared" si="922"/>
        <v>3.83886142652094</v>
      </c>
      <c r="AC2209" s="44">
        <f t="shared" si="923"/>
        <v>0.15136805871945072</v>
      </c>
      <c r="AD2209" s="44">
        <f t="shared" si="924"/>
        <v>0.40049809144844067</v>
      </c>
      <c r="AE2209" s="44">
        <f t="shared" si="925"/>
        <v>0.15136805871945069</v>
      </c>
      <c r="AF2209" s="44">
        <f t="shared" si="926"/>
        <v>0.24909312215939408</v>
      </c>
      <c r="AG2209" s="44">
        <f t="shared" si="927"/>
        <v>3.6910569595839357E-5</v>
      </c>
      <c r="AH2209" s="45">
        <f>AD2209+AB2209+SUM($AA$2189:AA2209)</f>
        <v>4.6927738603662021</v>
      </c>
      <c r="AI2209" s="45">
        <f>AD2209+AB2209+SUM($AA$2189:AA2209)</f>
        <v>4.6927738603662021</v>
      </c>
    </row>
    <row r="2210" spans="4:38" ht="14.4" x14ac:dyDescent="0.3">
      <c r="D2210" s="87"/>
      <c r="E2210" s="89">
        <v>40288.68472222222</v>
      </c>
      <c r="F2210" s="86">
        <f t="shared" si="928"/>
        <v>390.22083333333285</v>
      </c>
      <c r="G2210" s="86">
        <v>16888</v>
      </c>
      <c r="H2210" s="86">
        <v>45.74</v>
      </c>
      <c r="I2210" s="86"/>
      <c r="J2210" s="87">
        <v>77</v>
      </c>
      <c r="K2210" s="87"/>
      <c r="L2210" s="79">
        <v>1037</v>
      </c>
      <c r="M2210" s="87"/>
      <c r="N2210" s="114">
        <v>6.74</v>
      </c>
      <c r="O2210" s="83"/>
      <c r="P2210" s="83"/>
      <c r="Q2210" s="83"/>
      <c r="R2210" s="83"/>
      <c r="S2210" s="83"/>
      <c r="V2210" s="43">
        <f t="shared" si="918"/>
        <v>7.7114694733088936E-5</v>
      </c>
      <c r="W2210" s="43">
        <f t="shared" si="919"/>
        <v>1.0885222345116099E-2</v>
      </c>
      <c r="X2210" s="43">
        <f t="shared" si="920"/>
        <v>1.4471046710750823E-5</v>
      </c>
      <c r="Y2210" s="22">
        <f>X2210+W2210+SUM($V$2189:V2210)</f>
        <v>1.1766011404257933E-2</v>
      </c>
      <c r="Z2210" s="1">
        <f t="shared" si="929"/>
        <v>3.5080776859661225E-5</v>
      </c>
      <c r="AA2210" s="22">
        <f t="shared" si="921"/>
        <v>2.8472080556458369E-2</v>
      </c>
      <c r="AB2210" s="44">
        <f t="shared" si="922"/>
        <v>4.0190125702737358</v>
      </c>
      <c r="AC2210" s="44">
        <f t="shared" si="923"/>
        <v>0.15847150056748396</v>
      </c>
      <c r="AD2210" s="44">
        <f t="shared" si="924"/>
        <v>0.41929277592097619</v>
      </c>
      <c r="AE2210" s="44">
        <f t="shared" si="925"/>
        <v>0.15847150056748396</v>
      </c>
      <c r="AF2210" s="44">
        <f t="shared" si="926"/>
        <v>0.26078263263454515</v>
      </c>
      <c r="AG2210" s="44">
        <f t="shared" si="927"/>
        <v>3.8642718947029643E-5</v>
      </c>
      <c r="AH2210" s="45">
        <f>AD2210+AB2210+SUM($AA$2189:AA2210)</f>
        <v>4.9201917691479915</v>
      </c>
      <c r="AI2210" s="45">
        <f>AD2210+AB2210+SUM($AA$2189:AA2210)</f>
        <v>4.9201917691479915</v>
      </c>
    </row>
    <row r="2211" spans="4:38" ht="14.4" x14ac:dyDescent="0.3">
      <c r="D2211" s="87"/>
      <c r="E2211" s="89">
        <v>40364.597916666666</v>
      </c>
      <c r="F2211" s="86">
        <f t="shared" si="928"/>
        <v>466.1340277777781</v>
      </c>
      <c r="G2211" s="86">
        <v>18823</v>
      </c>
      <c r="H2211" s="86">
        <v>66.03</v>
      </c>
      <c r="I2211" s="86"/>
      <c r="J2211" s="86">
        <v>48</v>
      </c>
      <c r="K2211" s="86"/>
      <c r="L2211" s="79">
        <v>1037</v>
      </c>
      <c r="M2211" s="86"/>
      <c r="N2211" s="114">
        <v>6.74</v>
      </c>
      <c r="O2211" s="83"/>
      <c r="P2211" s="83"/>
      <c r="Q2211" s="83"/>
      <c r="R2211" s="83"/>
      <c r="S2211" s="83"/>
      <c r="V2211" s="43">
        <f t="shared" si="918"/>
        <v>1.1132232822968654E-4</v>
      </c>
      <c r="W2211" s="43">
        <f t="shared" si="919"/>
        <v>1.5713844150590642E-2</v>
      </c>
      <c r="X2211" s="43">
        <f t="shared" si="920"/>
        <v>2.0890319508326993E-5</v>
      </c>
      <c r="Y2211" s="22">
        <f>X2211+W2211+SUM($V$2189:V2211)</f>
        <v>1.6712374810759739E-2</v>
      </c>
      <c r="Z2211" s="1">
        <f t="shared" si="929"/>
        <v>4.6891513689044679E-5</v>
      </c>
      <c r="AA2211" s="22">
        <f t="shared" si="921"/>
        <v>3.1734365958918515E-2</v>
      </c>
      <c r="AB2211" s="44">
        <f t="shared" si="922"/>
        <v>4.4795045955863646</v>
      </c>
      <c r="AC2211" s="44">
        <f t="shared" si="923"/>
        <v>0.17662891136793879</v>
      </c>
      <c r="AD2211" s="44">
        <f t="shared" si="924"/>
        <v>0.46733467084086538</v>
      </c>
      <c r="AE2211" s="44">
        <f t="shared" si="925"/>
        <v>0.17662891136793882</v>
      </c>
      <c r="AF2211" s="44">
        <f t="shared" si="926"/>
        <v>0.29066268913311488</v>
      </c>
      <c r="AG2211" s="44">
        <f t="shared" si="927"/>
        <v>4.3070339811697003E-5</v>
      </c>
      <c r="AH2211" s="45">
        <f>AD2211+AB2211+SUM($AA$2189:AA2211)</f>
        <v>5.4604600553394285</v>
      </c>
      <c r="AI2211" s="45">
        <f>AD2211+AB2211+SUM($AA$2189:AA2211)</f>
        <v>5.4604600553394285</v>
      </c>
    </row>
    <row r="2212" spans="4:38" ht="14.4" x14ac:dyDescent="0.3">
      <c r="D2212" s="87"/>
      <c r="E2212" s="89">
        <v>40438.452777777777</v>
      </c>
      <c r="F2212" s="86">
        <f t="shared" si="928"/>
        <v>539.98888888888905</v>
      </c>
      <c r="G2212" s="86">
        <v>16805</v>
      </c>
      <c r="H2212" s="86">
        <v>83.83</v>
      </c>
      <c r="I2212" s="86"/>
      <c r="J2212" s="86">
        <v>20</v>
      </c>
      <c r="K2212" s="86"/>
      <c r="L2212" s="79">
        <v>1037</v>
      </c>
      <c r="M2212" s="86"/>
      <c r="N2212" s="114">
        <v>6.74</v>
      </c>
      <c r="O2212" s="83"/>
      <c r="P2212" s="83"/>
      <c r="Q2212" s="83"/>
      <c r="R2212" s="83"/>
      <c r="S2212" s="83"/>
      <c r="V2212" s="43">
        <f t="shared" si="918"/>
        <v>1.4133198206110287E-4</v>
      </c>
      <c r="W2212" s="43">
        <f t="shared" si="919"/>
        <v>1.9949894822717151E-2</v>
      </c>
      <c r="X2212" s="43">
        <f t="shared" si="920"/>
        <v>2.6521815604771341E-5</v>
      </c>
      <c r="Y2212" s="22">
        <f>X2212+W2212+SUM($V$2189:V2212)</f>
        <v>2.1095388961043796E-2</v>
      </c>
      <c r="Z2212" s="1">
        <f t="shared" si="929"/>
        <v>5.1857042620528405E-5</v>
      </c>
      <c r="AA2212" s="22">
        <f t="shared" si="921"/>
        <v>2.8332147900952332E-2</v>
      </c>
      <c r="AB2212" s="44">
        <f t="shared" si="922"/>
        <v>3.9992601991621348</v>
      </c>
      <c r="AC2212" s="44">
        <f t="shared" si="923"/>
        <v>0.15769265555640499</v>
      </c>
      <c r="AD2212" s="44">
        <f t="shared" si="924"/>
        <v>0.41723206414921865</v>
      </c>
      <c r="AE2212" s="44">
        <f t="shared" si="925"/>
        <v>0.15769265555640502</v>
      </c>
      <c r="AF2212" s="44">
        <f t="shared" si="926"/>
        <v>0.25950095579248766</v>
      </c>
      <c r="AG2212" s="44">
        <f t="shared" si="927"/>
        <v>3.8452800325961228E-5</v>
      </c>
      <c r="AH2212" s="45">
        <f>AD2212+AB2212+SUM($AA$2189:AA2212)</f>
        <v>4.9584452001245038</v>
      </c>
      <c r="AI2212" s="45">
        <f>AD2212+AB2212+SUM($AA$2189:AA2212)</f>
        <v>4.9584452001245038</v>
      </c>
    </row>
    <row r="2213" spans="4:38" ht="14.4" x14ac:dyDescent="0.3">
      <c r="D2213" s="87"/>
      <c r="E2213" s="89">
        <v>40457.637499999997</v>
      </c>
      <c r="F2213" s="86">
        <f t="shared" si="928"/>
        <v>559.17361111110949</v>
      </c>
      <c r="G2213" s="86">
        <v>17505</v>
      </c>
      <c r="H2213" s="86">
        <v>93.47</v>
      </c>
      <c r="I2213" s="86"/>
      <c r="J2213" s="86">
        <v>53</v>
      </c>
      <c r="K2213" s="86"/>
      <c r="L2213" s="79">
        <v>1037</v>
      </c>
      <c r="M2213" s="86"/>
      <c r="N2213" s="114">
        <v>6.74</v>
      </c>
      <c r="O2213" s="83"/>
      <c r="P2213" s="83"/>
      <c r="Q2213" s="83"/>
      <c r="R2213" s="83"/>
      <c r="S2213" s="83"/>
      <c r="V2213" s="43">
        <f t="shared" si="918"/>
        <v>1.5758440132710588E-4</v>
      </c>
      <c r="W2213" s="43">
        <f t="shared" si="919"/>
        <v>2.2244025636160947E-2</v>
      </c>
      <c r="X2213" s="43">
        <f t="shared" si="920"/>
        <v>2.9571682030036711E-5</v>
      </c>
      <c r="Y2213" s="22">
        <f>X2213+W2213+SUM($V$2189:V2213)</f>
        <v>2.3550154042239962E-2</v>
      </c>
      <c r="Z2213" s="1">
        <f t="shared" si="929"/>
        <v>6.6987751358875224E-5</v>
      </c>
      <c r="AA2213" s="22">
        <f t="shared" si="921"/>
        <v>2.9512302826906901E-2</v>
      </c>
      <c r="AB2213" s="44">
        <f t="shared" si="922"/>
        <v>4.1658464615491324</v>
      </c>
      <c r="AC2213" s="44">
        <f t="shared" si="923"/>
        <v>0.1642612279389985</v>
      </c>
      <c r="AD2213" s="44">
        <f t="shared" si="924"/>
        <v>0.4346115610194628</v>
      </c>
      <c r="AE2213" s="44">
        <f t="shared" si="925"/>
        <v>0.1642612279389985</v>
      </c>
      <c r="AF2213" s="44">
        <f t="shared" si="926"/>
        <v>0.2703102785568281</v>
      </c>
      <c r="AG2213" s="44">
        <f t="shared" si="927"/>
        <v>4.0054523636176804E-5</v>
      </c>
      <c r="AH2213" s="45">
        <f>AD2213+AB2213+SUM($AA$2189:AA2213)</f>
        <v>5.1719232622086535</v>
      </c>
      <c r="AI2213" s="45">
        <f>AD2213+AB2213+SUM($AA$2189:AA2213)</f>
        <v>5.1719232622086535</v>
      </c>
    </row>
    <row r="2214" spans="4:38" ht="14.4" x14ac:dyDescent="0.3">
      <c r="D2214" s="87"/>
      <c r="E2214" s="89">
        <v>40511.456944444442</v>
      </c>
      <c r="F2214" s="86">
        <f t="shared" si="928"/>
        <v>612.99305555555475</v>
      </c>
      <c r="G2214" s="86">
        <v>16915</v>
      </c>
      <c r="H2214" s="86">
        <v>119.65</v>
      </c>
      <c r="I2214" s="86"/>
      <c r="J2214" s="86">
        <v>19</v>
      </c>
      <c r="K2214" s="86"/>
      <c r="L2214" s="79">
        <v>1037</v>
      </c>
      <c r="M2214" s="86"/>
      <c r="N2214" s="114">
        <v>6.74</v>
      </c>
      <c r="O2214" s="83"/>
      <c r="P2214" s="83"/>
      <c r="Q2214" s="83"/>
      <c r="R2214" s="83"/>
      <c r="S2214" s="83"/>
      <c r="V2214" s="43">
        <f t="shared" si="918"/>
        <v>2.0172219555780697E-4</v>
      </c>
      <c r="W2214" s="43">
        <f t="shared" si="919"/>
        <v>2.847435184943466E-2</v>
      </c>
      <c r="X2214" s="43">
        <f t="shared" si="920"/>
        <v>3.7854410558402624E-5</v>
      </c>
      <c r="Y2214" s="22">
        <f>X2214+W2214+SUM($V$2189:V2214)</f>
        <v>2.999048517959985E-2</v>
      </c>
      <c r="Z2214" s="1">
        <f t="shared" si="929"/>
        <v>8.928734699087218E-5</v>
      </c>
      <c r="AA2214" s="22">
        <f t="shared" si="921"/>
        <v>2.851760081788805E-2</v>
      </c>
      <c r="AB2214" s="44">
        <f t="shared" si="922"/>
        <v>4.025438040394377</v>
      </c>
      <c r="AC2214" s="44">
        <f t="shared" si="923"/>
        <v>0.15872485978795542</v>
      </c>
      <c r="AD2214" s="44">
        <f t="shared" si="924"/>
        <v>0.4199631279431143</v>
      </c>
      <c r="AE2214" s="44">
        <f t="shared" si="925"/>
        <v>0.15872485978795547</v>
      </c>
      <c r="AF2214" s="44">
        <f t="shared" si="926"/>
        <v>0.26119956365545549</v>
      </c>
      <c r="AG2214" s="44">
        <f t="shared" si="927"/>
        <v>3.870449970328083E-5</v>
      </c>
      <c r="AH2214" s="45">
        <f>AD2214+AB2214+SUM($AA$2189:AA2214)</f>
        <v>5.0453840087954367</v>
      </c>
      <c r="AI2214" s="45">
        <f>AD2214+AB2214+SUM($AA$2189:AA2214)</f>
        <v>5.0453840087954367</v>
      </c>
    </row>
    <row r="2215" spans="4:38" ht="14.4" x14ac:dyDescent="0.3">
      <c r="D2215" s="87"/>
      <c r="E2215" s="89">
        <v>40535.458333333336</v>
      </c>
      <c r="F2215" s="86">
        <f t="shared" si="928"/>
        <v>636.99444444444816</v>
      </c>
      <c r="G2215" s="86">
        <v>18878</v>
      </c>
      <c r="H2215" s="86">
        <v>153.88999999999999</v>
      </c>
      <c r="I2215" s="86"/>
      <c r="J2215" s="86">
        <v>27</v>
      </c>
      <c r="K2215" s="86"/>
      <c r="L2215" s="79">
        <v>1037</v>
      </c>
      <c r="M2215" s="86"/>
      <c r="N2215" s="114">
        <v>6.74</v>
      </c>
      <c r="O2215" s="83"/>
      <c r="P2215" s="83"/>
      <c r="Q2215" s="83"/>
      <c r="R2215" s="83"/>
      <c r="S2215" s="83"/>
      <c r="V2215" s="43">
        <f t="shared" si="918"/>
        <v>2.5944863079307073E-4</v>
      </c>
      <c r="W2215" s="43">
        <f t="shared" si="919"/>
        <v>3.6622799883907223E-2</v>
      </c>
      <c r="X2215" s="43">
        <f t="shared" si="920"/>
        <v>4.8687131139428157E-5</v>
      </c>
      <c r="Y2215" s="22">
        <f>X2215+W2215+SUM($V$2189:V2215)</f>
        <v>3.8409214565446513E-2</v>
      </c>
      <c r="Z2215" s="1">
        <f t="shared" si="929"/>
        <v>1.6565032084060234E-4</v>
      </c>
      <c r="AA2215" s="22">
        <f t="shared" si="921"/>
        <v>3.1827092417386377E-2</v>
      </c>
      <c r="AB2215" s="44">
        <f t="shared" si="922"/>
        <v>4.4925935162024864</v>
      </c>
      <c r="AC2215" s="44">
        <f t="shared" si="923"/>
        <v>0.177145013483714</v>
      </c>
      <c r="AD2215" s="44">
        <f t="shared" si="924"/>
        <v>0.46870020273781304</v>
      </c>
      <c r="AE2215" s="44">
        <f t="shared" si="925"/>
        <v>0.17714501348371398</v>
      </c>
      <c r="AF2215" s="44">
        <f t="shared" si="926"/>
        <v>0.29151199306459868</v>
      </c>
      <c r="AG2215" s="44">
        <f t="shared" si="927"/>
        <v>4.319618950035679E-5</v>
      </c>
      <c r="AH2215" s="45">
        <f>AD2215+AB2215+SUM($AA$2189:AA2215)</f>
        <v>5.5931036518156318</v>
      </c>
      <c r="AI2215" s="45">
        <f>AD2215+AB2215+SUM($AA$2189:AA2215)</f>
        <v>5.5931036518156318</v>
      </c>
    </row>
    <row r="2216" spans="4:38" ht="14.4" x14ac:dyDescent="0.3">
      <c r="D2216" s="121">
        <f>(F2217-F2216)/Y2217*0.2+F2216</f>
        <v>751.76580246489425</v>
      </c>
      <c r="E2216" s="89">
        <v>40610.613888888889</v>
      </c>
      <c r="F2216" s="86">
        <f t="shared" si="928"/>
        <v>712.15000000000146</v>
      </c>
      <c r="G2216" s="86">
        <v>17574</v>
      </c>
      <c r="H2216" s="86">
        <v>340.95</v>
      </c>
      <c r="I2216" s="86"/>
      <c r="J2216" s="86">
        <v>67</v>
      </c>
      <c r="K2216" s="86"/>
      <c r="L2216" s="79">
        <v>1037</v>
      </c>
      <c r="M2216" s="86"/>
      <c r="N2216" s="114">
        <v>6.74</v>
      </c>
      <c r="O2216" s="83"/>
      <c r="P2216" s="83"/>
      <c r="Q2216" s="83"/>
      <c r="R2216" s="83"/>
      <c r="S2216" s="83"/>
      <c r="V2216" s="43">
        <f t="shared" si="918"/>
        <v>5.7481974572030328E-4</v>
      </c>
      <c r="W2216" s="43">
        <f t="shared" si="919"/>
        <v>8.1139408801209748E-2</v>
      </c>
      <c r="X2216" s="43">
        <f t="shared" si="920"/>
        <v>1.0786846034172481E-4</v>
      </c>
      <c r="Y2216" s="22">
        <f>X2216+W2216+SUM($V$2189:V2216)</f>
        <v>8.3559824557671622E-2</v>
      </c>
      <c r="Z2216" s="1">
        <f t="shared" si="929"/>
        <v>4.0466442253444239E-4</v>
      </c>
      <c r="AA2216" s="22">
        <f t="shared" si="921"/>
        <v>2.9628632383893856E-2</v>
      </c>
      <c r="AB2216" s="44">
        <f t="shared" si="922"/>
        <v>4.1822671074129936</v>
      </c>
      <c r="AC2216" s="44">
        <f t="shared" si="923"/>
        <v>0.16490870150242559</v>
      </c>
      <c r="AD2216" s="44">
        <f t="shared" si="924"/>
        <v>0.43632468285381543</v>
      </c>
      <c r="AE2216" s="44">
        <f t="shared" si="925"/>
        <v>0.16490870150242556</v>
      </c>
      <c r="AF2216" s="44">
        <f t="shared" si="926"/>
        <v>0.27137576894359877</v>
      </c>
      <c r="AG2216" s="44">
        <f t="shared" si="927"/>
        <v>4.0212407791040912E-5</v>
      </c>
      <c r="AH2216" s="45">
        <f>AD2216+AB2216+SUM($AA$2189:AA2216)</f>
        <v>5.2800303555260353</v>
      </c>
      <c r="AI2216" s="45">
        <f>AD2216+AB2216+SUM($AA$2189:AA2216)</f>
        <v>5.2800303555260353</v>
      </c>
    </row>
    <row r="2217" spans="4:38" ht="14.4" x14ac:dyDescent="0.3">
      <c r="D2217" s="83"/>
      <c r="E2217" s="89">
        <v>40660.442361111112</v>
      </c>
      <c r="F2217" s="86">
        <f t="shared" si="928"/>
        <v>761.97847222222481</v>
      </c>
      <c r="G2217" s="86">
        <v>18074</v>
      </c>
      <c r="H2217" s="86">
        <v>1038.5999999999999</v>
      </c>
      <c r="I2217" s="86"/>
      <c r="J2217" s="86">
        <v>23</v>
      </c>
      <c r="K2217" s="86"/>
      <c r="L2217" s="79">
        <v>1037</v>
      </c>
      <c r="M2217" s="86"/>
      <c r="N2217" s="114">
        <v>6.74</v>
      </c>
      <c r="O2217" s="83"/>
      <c r="P2217" s="83"/>
      <c r="Q2217" s="83"/>
      <c r="R2217" s="83"/>
      <c r="S2217" s="83"/>
      <c r="V2217" s="43">
        <f t="shared" si="918"/>
        <v>1.7510127229948876E-3</v>
      </c>
      <c r="W2217" s="43">
        <f t="shared" si="919"/>
        <v>0.24716641730733668</v>
      </c>
      <c r="X2217" s="43">
        <f t="shared" si="920"/>
        <v>3.2858830594197205E-4</v>
      </c>
      <c r="Y2217" s="22">
        <f>X2217+W2217+SUM($V$2189:V2217)</f>
        <v>0.2515585656323937</v>
      </c>
      <c r="Z2217" s="1">
        <f t="shared" si="929"/>
        <v>1.3650276892448222E-3</v>
      </c>
      <c r="AA2217" s="22">
        <f t="shared" si="921"/>
        <v>3.0471600188147121E-2</v>
      </c>
      <c r="AB2217" s="44">
        <f t="shared" si="922"/>
        <v>4.3012572948322774</v>
      </c>
      <c r="AC2217" s="44">
        <f t="shared" si="923"/>
        <v>0.16960053891856378</v>
      </c>
      <c r="AD2217" s="44">
        <f t="shared" si="924"/>
        <v>0.4487386091897041</v>
      </c>
      <c r="AE2217" s="44">
        <f t="shared" si="925"/>
        <v>0.16960053891856375</v>
      </c>
      <c r="AF2217" s="44">
        <f t="shared" si="926"/>
        <v>0.27909671377527051</v>
      </c>
      <c r="AG2217" s="44">
        <f t="shared" si="927"/>
        <v>4.1356495869766325E-5</v>
      </c>
      <c r="AH2217" s="45">
        <f>AD2217+AB2217+SUM($AA$2189:AA2217)</f>
        <v>5.4419060694693542</v>
      </c>
      <c r="AI2217" s="45">
        <f>AD2217+AB2217+SUM($AA$2189:AA2217)</f>
        <v>5.4419060694693542</v>
      </c>
    </row>
    <row r="2218" spans="4:38" ht="14.4" x14ac:dyDescent="0.3">
      <c r="D2218" s="83"/>
      <c r="E2218" s="89">
        <v>40700.626388888886</v>
      </c>
      <c r="F2218" s="86">
        <f t="shared" si="928"/>
        <v>802.16249999999854</v>
      </c>
      <c r="G2218" s="86">
        <v>17353</v>
      </c>
      <c r="H2218" s="86">
        <v>2016</v>
      </c>
      <c r="I2218" s="86"/>
      <c r="J2218" s="86">
        <v>41</v>
      </c>
      <c r="K2218" s="86"/>
      <c r="L2218" s="79">
        <v>1037</v>
      </c>
      <c r="M2218" s="86"/>
      <c r="N2218" s="114">
        <v>6.74</v>
      </c>
      <c r="O2218" s="83"/>
      <c r="P2218" s="83"/>
      <c r="Q2218" s="83"/>
      <c r="R2218" s="83"/>
      <c r="S2218" s="83"/>
      <c r="V2218" s="43">
        <f t="shared" si="918"/>
        <v>3.3988461867491757E-3</v>
      </c>
      <c r="W2218" s="43">
        <f t="shared" si="919"/>
        <v>0.47976843567455302</v>
      </c>
      <c r="X2218" s="43">
        <f t="shared" si="920"/>
        <v>6.3781438935010186E-4</v>
      </c>
      <c r="Y2218" s="22">
        <f>X2218+W2218+SUM($V$2189:V2218)</f>
        <v>0.48786865626976739</v>
      </c>
      <c r="Z2218" s="1">
        <f t="shared" si="929"/>
        <v>2.6095552234723755E-3</v>
      </c>
      <c r="AA2218" s="22">
        <f t="shared" si="921"/>
        <v>2.9256040614413913E-2</v>
      </c>
      <c r="AB2218" s="44">
        <f t="shared" si="922"/>
        <v>4.1296734445736698</v>
      </c>
      <c r="AC2218" s="44">
        <f t="shared" si="923"/>
        <v>0.16283490936449252</v>
      </c>
      <c r="AD2218" s="44">
        <f t="shared" si="924"/>
        <v>0.43083772741335258</v>
      </c>
      <c r="AE2218" s="44">
        <f t="shared" si="925"/>
        <v>0.16283490936449246</v>
      </c>
      <c r="AF2218" s="44">
        <f t="shared" si="926"/>
        <v>0.26796311132799983</v>
      </c>
      <c r="AG2218" s="44">
        <f t="shared" si="927"/>
        <v>3.9706720860244275E-5</v>
      </c>
      <c r="AH2218" s="45">
        <f>AD2218+AB2218+SUM($AA$2189:AA2218)</f>
        <v>5.2816773780488093</v>
      </c>
      <c r="AI2218" s="45">
        <f>AD2218+AB2218+SUM($AA$2189:AA2218)</f>
        <v>5.2816773780488093</v>
      </c>
    </row>
    <row r="2219" spans="4:38" ht="14.4" x14ac:dyDescent="0.3">
      <c r="D2219" s="83"/>
      <c r="E2219" s="89">
        <v>40749.677777777775</v>
      </c>
      <c r="F2219" s="86">
        <f t="shared" si="928"/>
        <v>851.2138888888876</v>
      </c>
      <c r="G2219" s="86">
        <v>17738</v>
      </c>
      <c r="H2219" s="86">
        <v>3606</v>
      </c>
      <c r="I2219" s="86"/>
      <c r="J2219" s="90" t="s">
        <v>89</v>
      </c>
      <c r="K2219" s="90"/>
      <c r="L2219" s="79">
        <v>1037</v>
      </c>
      <c r="M2219" s="90"/>
      <c r="N2219" s="114">
        <v>6.74</v>
      </c>
      <c r="O2219" s="83"/>
      <c r="P2219" s="83"/>
      <c r="Q2219" s="83"/>
      <c r="R2219" s="83"/>
      <c r="S2219" s="83"/>
      <c r="V2219" s="43">
        <f t="shared" si="918"/>
        <v>6.0794838042745672E-3</v>
      </c>
      <c r="W2219" s="43">
        <f t="shared" si="919"/>
        <v>0.85815723166787616</v>
      </c>
      <c r="X2219" s="43">
        <f t="shared" si="920"/>
        <v>1.1408525238077714E-3</v>
      </c>
      <c r="Y2219" s="22">
        <f>X2219+W2219+SUM($V$2189:V2219)</f>
        <v>0.8728399742018228</v>
      </c>
      <c r="Z2219" s="1">
        <f t="shared" si="929"/>
        <v>5.68736092665636E-3</v>
      </c>
      <c r="AA2219" s="22">
        <f t="shared" si="921"/>
        <v>2.9905125823688924E-2</v>
      </c>
      <c r="AB2219" s="44">
        <f t="shared" si="922"/>
        <v>4.2212958888865186</v>
      </c>
      <c r="AC2219" s="44">
        <f t="shared" si="923"/>
        <v>0.16644762417491893</v>
      </c>
      <c r="AD2219" s="44">
        <f t="shared" si="924"/>
        <v>0.44039645069198674</v>
      </c>
      <c r="AE2219" s="44">
        <f t="shared" si="925"/>
        <v>0.16644762417491882</v>
      </c>
      <c r="AF2219" s="44">
        <f t="shared" si="926"/>
        <v>0.273908238848387</v>
      </c>
      <c r="AG2219" s="44">
        <f t="shared" si="927"/>
        <v>4.0587668680862827E-5</v>
      </c>
      <c r="AH2219" s="45">
        <f>AD2219+AB2219+SUM($AA$2189:AA2219)</f>
        <v>5.4127636714639813</v>
      </c>
      <c r="AI2219" s="45">
        <f>AD2219+AB2219+SUM($AA$2189:AA2219)</f>
        <v>5.4127636714639813</v>
      </c>
    </row>
    <row r="2220" spans="4:38" ht="14.4" x14ac:dyDescent="0.3">
      <c r="D2220" s="83"/>
      <c r="E2220" s="89">
        <v>40800.620833333334</v>
      </c>
      <c r="F2220" s="86">
        <f t="shared" si="928"/>
        <v>902.15694444444671</v>
      </c>
      <c r="G2220" s="86">
        <v>18177</v>
      </c>
      <c r="H2220" s="86">
        <v>7229</v>
      </c>
      <c r="I2220" s="86"/>
      <c r="J2220" s="96">
        <v>71</v>
      </c>
      <c r="K2220" s="96"/>
      <c r="L2220" s="79">
        <v>1037</v>
      </c>
      <c r="M2220" s="96"/>
      <c r="N2220" s="114">
        <v>6.74</v>
      </c>
      <c r="O2220" s="83"/>
      <c r="P2220" s="83"/>
      <c r="Q2220" s="83"/>
      <c r="R2220" s="83"/>
      <c r="S2220" s="83"/>
      <c r="V2220" s="43">
        <f t="shared" si="918"/>
        <v>1.2187628513893744E-2</v>
      </c>
      <c r="W2220" s="43">
        <f t="shared" si="919"/>
        <v>1.720360129708008</v>
      </c>
      <c r="X2220" s="43">
        <f t="shared" si="920"/>
        <v>2.2870834427638322E-3</v>
      </c>
      <c r="Y2220" s="22">
        <f>X2220+W2220+SUM($V$2189:V2220)</f>
        <v>1.7483767316748042</v>
      </c>
      <c r="Z2220" s="1">
        <f t="shared" si="929"/>
        <v>1.0497631267138936E-2</v>
      </c>
      <c r="AA2220" s="22">
        <f t="shared" si="921"/>
        <v>3.0645251555823299E-2</v>
      </c>
      <c r="AB2220" s="44">
        <f t="shared" si="922"/>
        <v>4.3257692734406499</v>
      </c>
      <c r="AC2220" s="44">
        <f t="shared" si="923"/>
        <v>0.17056705742628828</v>
      </c>
      <c r="AD2220" s="44">
        <f t="shared" si="924"/>
        <v>0.45129587801489718</v>
      </c>
      <c r="AE2220" s="44">
        <f t="shared" si="925"/>
        <v>0.17056705742628825</v>
      </c>
      <c r="AF2220" s="44">
        <f t="shared" si="926"/>
        <v>0.28068722841059496</v>
      </c>
      <c r="AG2220" s="44">
        <f t="shared" si="927"/>
        <v>4.1592178013983766E-5</v>
      </c>
      <c r="AH2220" s="45">
        <f>AD2220+AB2220+SUM($AA$2189:AA2220)</f>
        <v>5.5587817348968462</v>
      </c>
      <c r="AI2220" s="45">
        <f>AD2220+AB2220+SUM($AA$2189:AA2220)</f>
        <v>5.5587817348968462</v>
      </c>
    </row>
    <row r="2221" spans="4:38" ht="14.4" x14ac:dyDescent="0.3">
      <c r="D2221" s="83"/>
      <c r="E2221" s="89">
        <v>40855.535416666666</v>
      </c>
      <c r="F2221" s="86">
        <f t="shared" si="928"/>
        <v>957.0715277777781</v>
      </c>
      <c r="G2221" s="86">
        <v>21264</v>
      </c>
      <c r="H2221" s="86">
        <v>13466</v>
      </c>
      <c r="I2221" s="86"/>
      <c r="J2221" s="90">
        <v>38</v>
      </c>
      <c r="K2221" s="90"/>
      <c r="L2221" s="79">
        <v>1037</v>
      </c>
      <c r="M2221" s="90"/>
      <c r="N2221" s="114">
        <v>6.74</v>
      </c>
      <c r="O2221" s="83"/>
      <c r="P2221" s="83"/>
      <c r="Q2221" s="83"/>
      <c r="R2221" s="83"/>
      <c r="S2221" s="83"/>
      <c r="V2221" s="43">
        <f t="shared" si="918"/>
        <v>2.2702808904149007E-2</v>
      </c>
      <c r="W2221" s="43">
        <f t="shared" si="919"/>
        <v>3.2046437275761561</v>
      </c>
      <c r="X2221" s="43">
        <f t="shared" si="920"/>
        <v>4.2603217098157089E-3</v>
      </c>
      <c r="Y2221" s="22">
        <f>X2221+W2221+SUM($V$2189:V2221)</f>
        <v>3.2573363767141532</v>
      </c>
      <c r="Z2221" s="1">
        <f t="shared" si="929"/>
        <v>1.7922873451549897E-2</v>
      </c>
      <c r="AA2221" s="22">
        <f t="shared" si="921"/>
        <v>3.5849734779282973E-2</v>
      </c>
      <c r="AB2221" s="44">
        <f t="shared" si="922"/>
        <v>5.0604146905673097</v>
      </c>
      <c r="AC2221" s="44">
        <f t="shared" si="923"/>
        <v>0.19953446163352556</v>
      </c>
      <c r="AD2221" s="44">
        <f t="shared" si="924"/>
        <v>0.52793945921267393</v>
      </c>
      <c r="AE2221" s="44">
        <f t="shared" si="925"/>
        <v>0.19953446163352551</v>
      </c>
      <c r="AF2221" s="44">
        <f t="shared" si="926"/>
        <v>0.32835634180133633</v>
      </c>
      <c r="AG2221" s="44">
        <f t="shared" si="927"/>
        <v>4.8655777812034481E-5</v>
      </c>
      <c r="AH2221" s="45">
        <f>AD2221+AB2221+SUM($AA$2189:AA2221)</f>
        <v>6.4059204680005664</v>
      </c>
      <c r="AI2221" s="45">
        <f>AD2221+AB2221+SUM($AA$2189:AA2221)</f>
        <v>6.4059204680005664</v>
      </c>
    </row>
    <row r="2222" spans="4:38" ht="14.4" x14ac:dyDescent="0.3">
      <c r="D2222" s="83"/>
      <c r="E2222" s="89">
        <v>40945.625694444447</v>
      </c>
      <c r="F2222" s="86">
        <f t="shared" si="928"/>
        <v>1047.1618055555591</v>
      </c>
      <c r="G2222" s="86">
        <v>23353</v>
      </c>
      <c r="H2222" s="86">
        <v>16259</v>
      </c>
      <c r="I2222" s="86"/>
      <c r="J2222" s="90">
        <v>44</v>
      </c>
      <c r="K2222" s="90"/>
      <c r="L2222" s="79">
        <v>1037</v>
      </c>
      <c r="M2222" s="90"/>
      <c r="N2222" s="114">
        <v>6.74</v>
      </c>
      <c r="O2222" s="83"/>
      <c r="P2222" s="83"/>
      <c r="Q2222" s="83"/>
      <c r="R2222" s="83"/>
      <c r="S2222" s="83"/>
      <c r="V2222" s="43">
        <f t="shared" si="918"/>
        <v>2.7411627058707762E-2</v>
      </c>
      <c r="W2222" s="43">
        <f t="shared" si="919"/>
        <v>3.8693229145002768</v>
      </c>
      <c r="X2222" s="43">
        <f t="shared" si="920"/>
        <v>5.143960395061163E-3</v>
      </c>
      <c r="Y2222" s="22">
        <f>X2222+W2222+SUM($V$2189:V2222)</f>
        <v>3.9503108293822273</v>
      </c>
      <c r="Z2222" s="1">
        <f t="shared" si="929"/>
        <v>1.6177234258791882E-2</v>
      </c>
      <c r="AA2222" s="22">
        <f t="shared" si="921"/>
        <v>3.9371654265453124E-2</v>
      </c>
      <c r="AB2222" s="44">
        <f t="shared" si="922"/>
        <v>5.5575556936050781</v>
      </c>
      <c r="AC2222" s="44">
        <f t="shared" si="923"/>
        <v>0.21913695835815089</v>
      </c>
      <c r="AD2222" s="44">
        <f t="shared" si="924"/>
        <v>0.57980484344401695</v>
      </c>
      <c r="AE2222" s="44">
        <f t="shared" si="925"/>
        <v>0.21913695835815097</v>
      </c>
      <c r="AF2222" s="44">
        <f t="shared" si="926"/>
        <v>0.36061444930806102</v>
      </c>
      <c r="AG2222" s="44">
        <f t="shared" si="927"/>
        <v>5.3435777804949279E-5</v>
      </c>
      <c r="AH2222" s="45">
        <f>AD2222+AB2222+SUM($AA$2189:AA2222)</f>
        <v>6.9942985095351302</v>
      </c>
      <c r="AI2222" s="45">
        <f>AD2222+AB2222+SUM($AA$2189:AA2222)</f>
        <v>6.9942985095351302</v>
      </c>
    </row>
    <row r="2223" spans="4:38" ht="14.4" x14ac:dyDescent="0.3">
      <c r="D2223" s="83"/>
      <c r="E2223" s="89">
        <v>41017.599999999999</v>
      </c>
      <c r="F2223" s="86">
        <f t="shared" si="928"/>
        <v>1119.1361111111109</v>
      </c>
      <c r="G2223" s="86">
        <v>24327</v>
      </c>
      <c r="H2223" s="86">
        <v>17800</v>
      </c>
      <c r="I2223" s="86"/>
      <c r="J2223" s="90">
        <v>30</v>
      </c>
      <c r="K2223" s="90"/>
      <c r="L2223" s="79">
        <v>1037</v>
      </c>
      <c r="M2223" s="90"/>
      <c r="N2223" s="114">
        <v>6.74</v>
      </c>
      <c r="O2223" s="83"/>
      <c r="P2223" s="83"/>
      <c r="Q2223" s="83"/>
      <c r="R2223" s="83"/>
      <c r="S2223" s="83"/>
      <c r="V2223" s="43">
        <f t="shared" si="918"/>
        <v>3.0009653831416332E-2</v>
      </c>
      <c r="W2223" s="43">
        <f t="shared" si="919"/>
        <v>4.2360506721265097</v>
      </c>
      <c r="X2223" s="43">
        <f t="shared" si="920"/>
        <v>5.6314960964443514E-3</v>
      </c>
      <c r="Y2223" s="22">
        <f>X2223+W2223+SUM($V$2189:V2223)</f>
        <v>4.3475357765412594</v>
      </c>
      <c r="Z2223" s="1">
        <f t="shared" si="929"/>
        <v>1.1147295858065986E-2</v>
      </c>
      <c r="AA2223" s="22">
        <f t="shared" si="921"/>
        <v>4.1013755548138485E-2</v>
      </c>
      <c r="AB2223" s="44">
        <f t="shared" si="922"/>
        <v>5.7893485786978429</v>
      </c>
      <c r="AC2223" s="44">
        <f t="shared" si="923"/>
        <v>0.22827665764478822</v>
      </c>
      <c r="AD2223" s="44">
        <f t="shared" si="924"/>
        <v>0.60398717194632801</v>
      </c>
      <c r="AE2223" s="44">
        <f t="shared" si="925"/>
        <v>0.22827665764478813</v>
      </c>
      <c r="AF2223" s="44">
        <f t="shared" si="926"/>
        <v>0.37565484984015746</v>
      </c>
      <c r="AG2223" s="44">
        <f t="shared" si="927"/>
        <v>5.5664461382306378E-5</v>
      </c>
      <c r="AH2223" s="45">
        <f>AD2223+AB2223+SUM($AA$2189:AA2223)</f>
        <v>7.2912874786783455</v>
      </c>
      <c r="AI2223" s="45">
        <f>AD2223+AB2223+SUM($AA$2189:AA2223)</f>
        <v>7.2912874786783455</v>
      </c>
    </row>
    <row r="2224" spans="4:38" ht="14.4" x14ac:dyDescent="0.3">
      <c r="D2224" s="83"/>
      <c r="E2224" s="89">
        <v>41085.670138888891</v>
      </c>
      <c r="F2224" s="86">
        <f t="shared" si="928"/>
        <v>1187.2062500000029</v>
      </c>
      <c r="G2224" s="86">
        <v>23690</v>
      </c>
      <c r="H2224" s="86">
        <v>17417</v>
      </c>
      <c r="I2224" s="86"/>
      <c r="J2224" s="90">
        <v>79</v>
      </c>
      <c r="K2224" s="90"/>
      <c r="L2224" s="79">
        <v>1037</v>
      </c>
      <c r="M2224" s="90"/>
      <c r="N2224" s="114">
        <v>6.74</v>
      </c>
      <c r="O2224" s="83"/>
      <c r="P2224" s="83"/>
      <c r="Q2224" s="83"/>
      <c r="R2224" s="83"/>
      <c r="S2224" s="83"/>
      <c r="V2224" s="43">
        <f t="shared" si="918"/>
        <v>2.9363940493358325E-2</v>
      </c>
      <c r="W2224" s="43">
        <f t="shared" si="919"/>
        <v>4.1449041885633378</v>
      </c>
      <c r="X2224" s="43">
        <f t="shared" si="920"/>
        <v>5.5103240175152397E-3</v>
      </c>
      <c r="Y2224" s="22">
        <f>X2224+W2224+SUM($V$2189:V2224)</f>
        <v>4.2856320613925165</v>
      </c>
      <c r="Z2224" s="1">
        <f t="shared" si="929"/>
        <v>4.685262266741529E-3</v>
      </c>
      <c r="AA2224" s="22">
        <f t="shared" si="921"/>
        <v>3.9939814565519823E-2</v>
      </c>
      <c r="AB2224" s="44">
        <f t="shared" si="922"/>
        <v>5.6377550799256753</v>
      </c>
      <c r="AC2224" s="44">
        <f t="shared" si="923"/>
        <v>0.22229925677662812</v>
      </c>
      <c r="AD2224" s="44">
        <f t="shared" si="924"/>
        <v>0.58817182979440585</v>
      </c>
      <c r="AE2224" s="44">
        <f t="shared" si="925"/>
        <v>0.2222992567766281</v>
      </c>
      <c r="AF2224" s="44">
        <f t="shared" si="926"/>
        <v>0.36581836612460772</v>
      </c>
      <c r="AG2224" s="44">
        <f t="shared" si="927"/>
        <v>5.4206893170010204E-5</v>
      </c>
      <c r="AH2224" s="45">
        <f>AD2224+AB2224+SUM($AA$2189:AA2224)</f>
        <v>7.1638184523197745</v>
      </c>
      <c r="AI2224" s="45">
        <f>AD2224+AB2224+SUM($AA$2189:AA2224)</f>
        <v>7.1638184523197745</v>
      </c>
      <c r="AJ2224" s="1">
        <f>LINEST(AI2224:AI2227,F2224:F2227,TRUE,TRUE)</f>
        <v>2.8933889573923748E-3</v>
      </c>
      <c r="AK2224" s="1">
        <f>LINEST(Y2224:Y2227,F2223:F2226,TRUE,TRUE)</f>
        <v>1.5636773842113731E-3</v>
      </c>
      <c r="AL2224" s="1">
        <f>AJ2224/AK2224</f>
        <v>1.8503746275333066</v>
      </c>
    </row>
    <row r="2225" spans="4:35" ht="14.4" x14ac:dyDescent="0.3">
      <c r="D2225" s="83"/>
      <c r="E2225" s="89">
        <v>41131.486111111109</v>
      </c>
      <c r="F2225" s="86">
        <f t="shared" si="928"/>
        <v>1233.0222222222219</v>
      </c>
      <c r="G2225" s="86">
        <v>23881</v>
      </c>
      <c r="H2225" s="86">
        <v>17570</v>
      </c>
      <c r="I2225" s="86"/>
      <c r="J2225" s="90">
        <v>47</v>
      </c>
      <c r="K2225" s="90"/>
      <c r="L2225" s="79">
        <v>1037</v>
      </c>
      <c r="M2225" s="90"/>
      <c r="N2225" s="114">
        <v>6.74</v>
      </c>
      <c r="O2225" s="83"/>
      <c r="P2225" s="83"/>
      <c r="Q2225" s="83"/>
      <c r="R2225" s="83"/>
      <c r="S2225" s="83"/>
      <c r="V2225" s="43">
        <f t="shared" si="918"/>
        <v>2.9621888641459829E-2</v>
      </c>
      <c r="W2225" s="43">
        <f t="shared" si="919"/>
        <v>4.1813151859136388</v>
      </c>
      <c r="X2225" s="43">
        <f t="shared" si="920"/>
        <v>5.5587295738498453E-3</v>
      </c>
      <c r="Y2225" s="22">
        <f>X2225+W2225+SUM($V$2189:V2225)</f>
        <v>4.3517133529406129</v>
      </c>
      <c r="Z2225" s="1">
        <f t="shared" si="929"/>
        <v>1.8907532506817063E-3</v>
      </c>
      <c r="AA2225" s="22">
        <f t="shared" si="921"/>
        <v>4.026182826674457E-2</v>
      </c>
      <c r="AB2225" s="44">
        <f t="shared" si="922"/>
        <v>5.6832093315198415</v>
      </c>
      <c r="AC2225" s="44">
        <f t="shared" si="923"/>
        <v>0.22409153866959289</v>
      </c>
      <c r="AD2225" s="44">
        <f t="shared" si="924"/>
        <v>0.59291394965471533</v>
      </c>
      <c r="AE2225" s="44">
        <f t="shared" si="925"/>
        <v>0.22409153866959289</v>
      </c>
      <c r="AF2225" s="44">
        <f t="shared" si="926"/>
        <v>0.36876776705030634</v>
      </c>
      <c r="AG2225" s="44">
        <f t="shared" si="927"/>
        <v>5.4643934816083312E-5</v>
      </c>
      <c r="AH2225" s="45">
        <f>AD2225+AB2225+SUM($AA$2189:AA2225)</f>
        <v>7.2542766520409945</v>
      </c>
      <c r="AI2225" s="45">
        <f>AD2225+AB2225+SUM($AA$2189:AA2225)</f>
        <v>7.2542766520409945</v>
      </c>
    </row>
    <row r="2226" spans="4:35" ht="14.4" x14ac:dyDescent="0.3">
      <c r="D2226" s="83"/>
      <c r="E2226" s="89">
        <v>41158.507638888892</v>
      </c>
      <c r="F2226" s="86">
        <f t="shared" si="928"/>
        <v>1260.0437500000044</v>
      </c>
      <c r="G2226" s="86">
        <v>24440</v>
      </c>
      <c r="H2226" s="86">
        <v>18004</v>
      </c>
      <c r="I2226" s="86"/>
      <c r="J2226" s="90"/>
      <c r="K2226" s="90"/>
      <c r="L2226" s="79">
        <v>1037</v>
      </c>
      <c r="M2226" s="90"/>
      <c r="N2226" s="114">
        <v>6.74</v>
      </c>
      <c r="O2226" s="83"/>
      <c r="P2226" s="83"/>
      <c r="Q2226" s="83"/>
      <c r="R2226" s="83"/>
      <c r="S2226" s="83"/>
      <c r="V2226" s="43">
        <f t="shared" si="918"/>
        <v>3.0353584695551664E-2</v>
      </c>
      <c r="W2226" s="43">
        <f t="shared" si="919"/>
        <v>4.2845986685935777</v>
      </c>
      <c r="X2226" s="43">
        <f t="shared" si="920"/>
        <v>5.6960368382238261E-3</v>
      </c>
      <c r="Y2226" s="22">
        <f>X2226+W2226+SUM($V$2189:V2226)</f>
        <v>4.4854877275804768</v>
      </c>
      <c r="Z2226" s="1">
        <f t="shared" si="929"/>
        <v>8.0932847830575785E-4</v>
      </c>
      <c r="AA2226" s="22">
        <f t="shared" si="921"/>
        <v>4.1204266271899728E-2</v>
      </c>
      <c r="AB2226" s="44">
        <f t="shared" si="922"/>
        <v>5.816240361054601</v>
      </c>
      <c r="AC2226" s="44">
        <f t="shared" si="923"/>
        <v>0.22933701290083536</v>
      </c>
      <c r="AD2226" s="44">
        <f t="shared" si="924"/>
        <v>0.60679271929823886</v>
      </c>
      <c r="AE2226" s="44">
        <f t="shared" si="925"/>
        <v>0.22933701290083539</v>
      </c>
      <c r="AF2226" s="44">
        <f t="shared" si="926"/>
        <v>0.37739978337211533</v>
      </c>
      <c r="AG2226" s="44">
        <f t="shared" si="927"/>
        <v>5.5923025288098323E-5</v>
      </c>
      <c r="AH2226" s="45">
        <f>AD2226+AB2226+SUM($AA$2189:AA2226)</f>
        <v>7.4423907174911781</v>
      </c>
      <c r="AI2226" s="45">
        <f>AD2226+AB2226+SUM($AA$2189:AA2226)</f>
        <v>7.4423907174911781</v>
      </c>
    </row>
    <row r="2227" spans="4:35" ht="14.4" x14ac:dyDescent="0.3">
      <c r="D2227" s="83"/>
      <c r="E2227" s="89">
        <v>41192.618750000001</v>
      </c>
      <c r="F2227" s="86">
        <f t="shared" si="928"/>
        <v>1294.1548611111139</v>
      </c>
      <c r="G2227" s="86">
        <v>3735</v>
      </c>
      <c r="H2227" s="86">
        <v>71.7</v>
      </c>
      <c r="I2227" s="86"/>
      <c r="J2227" s="90"/>
      <c r="K2227" s="90"/>
      <c r="L2227" s="79">
        <v>1037</v>
      </c>
      <c r="M2227" s="90"/>
      <c r="N2227" s="114">
        <v>6.74</v>
      </c>
      <c r="O2227" s="83"/>
      <c r="P2227" s="83"/>
      <c r="Q2227" s="83"/>
      <c r="R2227" s="83"/>
      <c r="S2227" s="83"/>
      <c r="V2227" s="43">
        <f t="shared" si="918"/>
        <v>1.208815831299186E-4</v>
      </c>
      <c r="W2227" s="43">
        <f t="shared" si="919"/>
        <v>1.7063192875925323E-2</v>
      </c>
      <c r="X2227" s="43">
        <f t="shared" si="920"/>
        <v>2.2684172478374158E-5</v>
      </c>
      <c r="Y2227" s="111">
        <f>Y2226</f>
        <v>4.4854877275804768</v>
      </c>
      <c r="Z2227" s="1">
        <f t="shared" si="929"/>
        <v>2.073751234121722E-3</v>
      </c>
      <c r="AA2227" s="22">
        <f t="shared" si="921"/>
        <v>6.29696949777191E-3</v>
      </c>
      <c r="AB2227" s="44">
        <f t="shared" si="922"/>
        <v>0.88885670002205142</v>
      </c>
      <c r="AC2227" s="44">
        <f t="shared" si="923"/>
        <v>3.5048025498552376E-2</v>
      </c>
      <c r="AD2227" s="44">
        <f t="shared" si="924"/>
        <v>9.2732029729088464E-2</v>
      </c>
      <c r="AE2227" s="44">
        <f t="shared" si="925"/>
        <v>3.5048025498552376E-2</v>
      </c>
      <c r="AF2227" s="44">
        <f t="shared" si="926"/>
        <v>5.7675457892587996E-2</v>
      </c>
      <c r="AG2227" s="44">
        <f t="shared" si="927"/>
        <v>8.5463379480788561E-6</v>
      </c>
      <c r="AH2227" s="45">
        <f>AD2227+AB2227+SUM($AA$2189:AA2227)</f>
        <v>2.0072433363872495</v>
      </c>
      <c r="AI2227" s="77">
        <f>AI2226</f>
        <v>7.4423907174911781</v>
      </c>
    </row>
    <row r="2228" spans="4:35" ht="14.4" x14ac:dyDescent="0.3">
      <c r="D2228" s="83"/>
      <c r="E2228" s="89">
        <v>42279.470833333333</v>
      </c>
      <c r="F2228" s="86">
        <f t="shared" si="928"/>
        <v>2381.0069444444453</v>
      </c>
      <c r="G2228" s="86">
        <v>19324</v>
      </c>
      <c r="H2228" s="86">
        <v>7589</v>
      </c>
      <c r="I2228" s="86"/>
      <c r="J2228" s="90">
        <v>23</v>
      </c>
      <c r="K2228" s="90"/>
      <c r="L2228" s="86">
        <v>1042</v>
      </c>
      <c r="M2228" s="90"/>
      <c r="N2228" s="114">
        <v>6.74</v>
      </c>
      <c r="O2228" s="83"/>
      <c r="P2228" s="83"/>
      <c r="Q2228" s="83"/>
      <c r="R2228" s="83"/>
      <c r="S2228" s="83"/>
      <c r="V2228" s="43">
        <f t="shared" si="918"/>
        <v>1.2856255619035924E-2</v>
      </c>
      <c r="W2228" s="43">
        <f t="shared" si="919"/>
        <v>1.8147410350676838</v>
      </c>
      <c r="X2228" s="43">
        <f t="shared" si="920"/>
        <v>2.4125554310026037E-3</v>
      </c>
      <c r="Y2228" s="22">
        <f>X2228+W2228+SUM($V$2227:V2228)+$Y$2227</f>
        <v>6.3156184552813288</v>
      </c>
      <c r="Z2228" s="1">
        <f t="shared" si="929"/>
        <v>1.6767890620075715E-3</v>
      </c>
      <c r="AA2228" s="22">
        <f t="shared" si="921"/>
        <v>3.273610272529321E-2</v>
      </c>
      <c r="AB2228" s="44">
        <f t="shared" si="922"/>
        <v>4.6209060168201237</v>
      </c>
      <c r="AC2228" s="44">
        <f t="shared" si="923"/>
        <v>0.18220443396546143</v>
      </c>
      <c r="AD2228" s="44">
        <f t="shared" si="924"/>
        <v>0.48208670094567191</v>
      </c>
      <c r="AE2228" s="44">
        <f t="shared" si="925"/>
        <v>0.1822044339654614</v>
      </c>
      <c r="AF2228" s="44">
        <f t="shared" si="926"/>
        <v>0.29983783706879152</v>
      </c>
      <c r="AG2228" s="44">
        <f t="shared" si="927"/>
        <v>4.4429911418877745E-5</v>
      </c>
      <c r="AH2228" s="45">
        <f>AD2228+AB2228+SUM($AA$2189:AA2228)</f>
        <v>6.1613834271271983</v>
      </c>
      <c r="AI2228" s="45">
        <f>AD2228+AB2228+SUM($AA$2227:AA2228)+$AI$2227-$AH$2227</f>
        <v>10.57717317109279</v>
      </c>
    </row>
    <row r="2229" spans="4:35" ht="14.4" x14ac:dyDescent="0.3">
      <c r="E2229" s="28">
        <v>42377.645138888889</v>
      </c>
      <c r="F2229" s="86">
        <f t="shared" si="928"/>
        <v>2479.1812500000015</v>
      </c>
      <c r="G2229" s="10">
        <v>13718</v>
      </c>
      <c r="H2229" s="10">
        <v>6392</v>
      </c>
      <c r="J2229" s="10">
        <v>24</v>
      </c>
      <c r="L2229" s="17">
        <v>1031</v>
      </c>
      <c r="N2229" s="114">
        <v>6.74</v>
      </c>
      <c r="V2229" s="43">
        <f t="shared" si="918"/>
        <v>1.0714148430347696E-2</v>
      </c>
      <c r="W2229" s="43">
        <f t="shared" si="919"/>
        <v>1.5123691834167199</v>
      </c>
      <c r="X2229" s="43">
        <f t="shared" si="920"/>
        <v>2.0105758433995495E-3</v>
      </c>
      <c r="Y2229" s="22">
        <f>X2229+W2229+SUM($V$2227:V2229)+$Y$2227</f>
        <v>6.0235587724731099</v>
      </c>
      <c r="Z2229" s="1">
        <f t="shared" si="929"/>
        <v>1.4439813057725787E-3</v>
      </c>
      <c r="AA2229" s="22">
        <f t="shared" si="921"/>
        <v>2.2993849838471477E-2</v>
      </c>
      <c r="AB2229" s="44">
        <f t="shared" si="922"/>
        <v>3.2457259790535926</v>
      </c>
      <c r="AC2229" s="44">
        <f t="shared" si="923"/>
        <v>0.12798045722371454</v>
      </c>
      <c r="AD2229" s="44">
        <f t="shared" si="924"/>
        <v>0.3386178649208646</v>
      </c>
      <c r="AE2229" s="44">
        <f t="shared" ref="AE2229" si="930">AD2229/(1+($A$28/(10^-N2229))+(($A$28*$A$29)/(10^-N2229)^2))*1</f>
        <v>0.12798045722371451</v>
      </c>
      <c r="AF2229" s="44">
        <f t="shared" ref="AF2229" si="931">AD2229/(1+($A$28/(10^-N2229))+(($A$28*$A$29)/(10^-N2229)^2))*($A$28/(10^-N2229))</f>
        <v>0.21060620011205436</v>
      </c>
      <c r="AG2229" s="44">
        <f t="shared" ref="AG2229" si="932">AD2229/(1+($A$28/(10^-N2229))+(($A$28*$A$29)/(10^-N2229)^2))*(($A$28*$A$29)/(10^-N2229)^2)</f>
        <v>3.120758509573359E-5</v>
      </c>
      <c r="AH2229" s="45">
        <f>AD2229+AB2229+SUM($AA$2189:AA2229)</f>
        <v>4.6657284031743318</v>
      </c>
      <c r="AI2229" s="45">
        <f>AD2229+AB2229+SUM($AA$2227:AA2229)+$AI$2227-$AH$2227</f>
        <v>9.0815181471399224</v>
      </c>
    </row>
    <row r="2230" spans="4:35" ht="14.4" x14ac:dyDescent="0.3">
      <c r="E2230" s="28">
        <v>42480.594444444447</v>
      </c>
      <c r="F2230" s="86">
        <f t="shared" si="928"/>
        <v>2582.1305555555591</v>
      </c>
      <c r="G2230" s="10">
        <v>20780</v>
      </c>
      <c r="H2230" s="10">
        <v>9050</v>
      </c>
      <c r="J2230" s="10">
        <v>36</v>
      </c>
      <c r="L2230" s="17">
        <v>1062</v>
      </c>
      <c r="N2230" s="114">
        <v>6.74</v>
      </c>
      <c r="V2230" s="43">
        <f t="shared" si="918"/>
        <v>1.5625550363468816E-2</v>
      </c>
      <c r="W2230" s="43">
        <f t="shared" si="919"/>
        <v>2.2056443400298567</v>
      </c>
      <c r="X2230" s="43">
        <f t="shared" si="920"/>
        <v>2.932230620552821E-3</v>
      </c>
      <c r="Y2230" s="22">
        <f>X2230+W2230+SUM($V$2227:V2230)+$Y$2227</f>
        <v>6.7333811342268692</v>
      </c>
      <c r="Z2230" s="1">
        <f t="shared" si="929"/>
        <v>1.5877417575410242E-3</v>
      </c>
      <c r="AA2230" s="22">
        <f t="shared" si="921"/>
        <v>3.5878335530705192E-2</v>
      </c>
      <c r="AB2230" s="44">
        <f t="shared" si="922"/>
        <v>5.0644518658365101</v>
      </c>
      <c r="AC2230" s="44">
        <f t="shared" si="923"/>
        <v>0.19969364929760403</v>
      </c>
      <c r="AD2230" s="44">
        <f t="shared" si="924"/>
        <v>0.52836064685414152</v>
      </c>
      <c r="AE2230" s="44">
        <f t="shared" ref="AE2230:AE2231" si="933">AD2230/(1+($A$28/(10^-N2230))+(($A$28*$A$29)/(10^-N2230)^2))*1</f>
        <v>0.199693649297604</v>
      </c>
      <c r="AF2230" s="44">
        <f t="shared" ref="AF2230:AF2231" si="934">AD2230/(1+($A$28/(10^-N2230))+(($A$28*$A$29)/(10^-N2230)^2))*($A$28/(10^-N2230))</f>
        <v>0.32861830296137251</v>
      </c>
      <c r="AG2230" s="44">
        <f t="shared" ref="AG2230:AG2231" si="935">AD2230/(1+($A$28/(10^-N2230))+(($A$28*$A$29)/(10^-N2230)^2))*(($A$28*$A$29)/(10^-N2230)^2)</f>
        <v>4.869459516493889E-5</v>
      </c>
      <c r="AH2230" s="45">
        <f>AD2230+AB2230+SUM($AA$2189:AA2230)</f>
        <v>6.7100754074212308</v>
      </c>
      <c r="AI2230" s="45">
        <f>AD2230+AB2230+SUM($AA$2227:AA2230)+$AI$2227-$AH$2227</f>
        <v>11.125865151386821</v>
      </c>
    </row>
    <row r="2231" spans="4:35" ht="14.4" x14ac:dyDescent="0.3">
      <c r="E2231" s="28">
        <v>42612.59652777778</v>
      </c>
      <c r="F2231" s="86">
        <f t="shared" si="928"/>
        <v>2714.132638888892</v>
      </c>
      <c r="G2231" s="10">
        <v>20335</v>
      </c>
      <c r="H2231" s="10">
        <v>9193</v>
      </c>
      <c r="J2231" s="10">
        <v>33</v>
      </c>
      <c r="K2231" s="17">
        <v>5</v>
      </c>
      <c r="L2231" s="17">
        <v>1088</v>
      </c>
      <c r="N2231" s="114">
        <v>6.74</v>
      </c>
      <c r="V2231" s="43">
        <f t="shared" si="918"/>
        <v>1.626104241206618E-2</v>
      </c>
      <c r="W2231" s="43">
        <f t="shared" si="919"/>
        <v>2.2953480245413305</v>
      </c>
      <c r="X2231" s="43">
        <f t="shared" si="920"/>
        <v>3.0514846116552097E-3</v>
      </c>
      <c r="Y2231" s="22">
        <f>X2231+W2231+SUM($V$2227:V2231)+$Y$2227</f>
        <v>6.8394651151415111</v>
      </c>
      <c r="Z2231" s="1">
        <f t="shared" si="929"/>
        <v>2.0821146390698412E-3</v>
      </c>
      <c r="AA2231" s="22">
        <f t="shared" si="921"/>
        <v>3.5969574398930247E-2</v>
      </c>
      <c r="AB2231" s="44">
        <f t="shared" si="922"/>
        <v>5.0773308037689491</v>
      </c>
      <c r="AC2231" s="44">
        <f t="shared" si="923"/>
        <v>0.2002014717002919</v>
      </c>
      <c r="AD2231" s="44">
        <f t="shared" si="924"/>
        <v>0.52970427182226143</v>
      </c>
      <c r="AE2231" s="44">
        <f t="shared" si="933"/>
        <v>0.20020147170029198</v>
      </c>
      <c r="AF2231" s="44">
        <f t="shared" si="934"/>
        <v>0.3294539816960948</v>
      </c>
      <c r="AG2231" s="44">
        <f t="shared" si="935"/>
        <v>4.8818425874636248E-5</v>
      </c>
      <c r="AH2231" s="45">
        <f>AD2231+AB2231+SUM($AA$2189:AA2231)</f>
        <v>6.7602675447207208</v>
      </c>
      <c r="AI2231" s="45">
        <f>AD2231+AB2231+SUM($AA$2227:AA2231)+$AI$2227-$AH$2227</f>
        <v>11.176057288686311</v>
      </c>
    </row>
    <row r="2232" spans="4:35" x14ac:dyDescent="0.25">
      <c r="E2232" s="28">
        <v>42762.438194444447</v>
      </c>
      <c r="F2232" s="86">
        <f t="shared" si="928"/>
        <v>2863.9743055555591</v>
      </c>
      <c r="G2232" s="10">
        <v>21483</v>
      </c>
      <c r="H2232" s="10">
        <v>9871</v>
      </c>
      <c r="J2232" s="10">
        <v>17</v>
      </c>
      <c r="L2232" s="17">
        <v>1068</v>
      </c>
      <c r="V2232" s="17">
        <f t="shared" si="918"/>
        <v>1.7139361213302447E-2</v>
      </c>
      <c r="W2232" s="17">
        <f t="shared" si="919"/>
        <v>2.4193282266862557</v>
      </c>
      <c r="X2232" s="17">
        <f t="shared" si="920"/>
        <v>3.2163065362392782E-3</v>
      </c>
      <c r="AA2232" s="17">
        <f t="shared" si="921"/>
        <v>3.7301681384396358E-2</v>
      </c>
      <c r="AB2232" s="17">
        <f t="shared" si="922"/>
        <v>5.2653660514538378</v>
      </c>
      <c r="AC2232" s="17">
        <f t="shared" si="923"/>
        <v>0.20761578736593639</v>
      </c>
    </row>
    <row r="2233" spans="4:35" x14ac:dyDescent="0.25">
      <c r="D2233" s="19" t="s">
        <v>164</v>
      </c>
      <c r="E2233" s="28">
        <v>42828.491666666669</v>
      </c>
      <c r="F2233" s="86">
        <f t="shared" si="928"/>
        <v>2930.027777777781</v>
      </c>
      <c r="G2233" s="10">
        <v>18765</v>
      </c>
      <c r="H2233" s="10">
        <v>9651</v>
      </c>
      <c r="J2233" s="10">
        <v>35</v>
      </c>
      <c r="L2233" s="17">
        <v>1057</v>
      </c>
      <c r="V2233" s="17">
        <f t="shared" si="918"/>
        <v>1.658477293875147E-2</v>
      </c>
      <c r="W2233" s="17">
        <f t="shared" si="919"/>
        <v>2.3410446168064998</v>
      </c>
      <c r="X2233" s="17">
        <f t="shared" si="920"/>
        <v>3.1122346358830651E-3</v>
      </c>
      <c r="AA2233" s="17">
        <f t="shared" si="921"/>
        <v>3.2246737560426002E-2</v>
      </c>
      <c r="AB2233" s="17">
        <f t="shared" si="922"/>
        <v>4.551829057545743</v>
      </c>
      <c r="AC2233" s="17">
        <f t="shared" si="923"/>
        <v>0.17948069792347521</v>
      </c>
    </row>
    <row r="2234" spans="4:35" x14ac:dyDescent="0.25">
      <c r="D2234" s="19"/>
      <c r="E2234" s="28">
        <v>42828.647222222222</v>
      </c>
      <c r="F2234" s="86">
        <f t="shared" si="928"/>
        <v>2930.1833333333343</v>
      </c>
      <c r="G2234" s="10">
        <v>4113</v>
      </c>
      <c r="H2234" s="10">
        <v>50.96</v>
      </c>
      <c r="J2234" s="10">
        <v>64</v>
      </c>
      <c r="L2234" s="17">
        <v>1057</v>
      </c>
      <c r="V2234" s="17">
        <f t="shared" si="918"/>
        <v>8.7572275303986633E-5</v>
      </c>
      <c r="W2234" s="17">
        <f t="shared" si="919"/>
        <v>1.2361375367574264E-2</v>
      </c>
      <c r="X2234" s="17">
        <f t="shared" si="920"/>
        <v>1.6433476017469796E-5</v>
      </c>
      <c r="AA2234" s="17">
        <f t="shared" si="921"/>
        <v>7.0679899592876183E-3</v>
      </c>
      <c r="AB2234" s="17">
        <f t="shared" si="922"/>
        <v>0.99769106920786776</v>
      </c>
      <c r="AC2234" s="17">
        <f t="shared" si="923"/>
        <v>3.9339414365001525E-2</v>
      </c>
    </row>
    <row r="2235" spans="4:35" x14ac:dyDescent="0.25">
      <c r="E2235" s="28">
        <v>42969.563888888886</v>
      </c>
      <c r="F2235" s="86">
        <f t="shared" si="928"/>
        <v>3071.0999999999985</v>
      </c>
      <c r="G2235" s="10">
        <v>10748</v>
      </c>
      <c r="H2235" s="10">
        <v>715.7</v>
      </c>
      <c r="J2235" s="10">
        <v>36</v>
      </c>
      <c r="L2235" s="17">
        <v>1051</v>
      </c>
      <c r="V2235" s="17">
        <f t="shared" si="918"/>
        <v>1.2229141223467136E-3</v>
      </c>
      <c r="W2235" s="17">
        <f t="shared" si="919"/>
        <v>0.17262199087737051</v>
      </c>
      <c r="X2235" s="17">
        <f t="shared" si="920"/>
        <v>2.2948735580123673E-4</v>
      </c>
      <c r="AA2235" s="17">
        <f t="shared" si="921"/>
        <v>1.8365070542102107E-2</v>
      </c>
      <c r="AB2235" s="17">
        <f t="shared" si="922"/>
        <v>2.5923447784686018</v>
      </c>
      <c r="AC2235" s="17">
        <f t="shared" si="923"/>
        <v>0.10221733817673045</v>
      </c>
    </row>
    <row r="2236" spans="4:35" x14ac:dyDescent="0.25">
      <c r="E2236" s="28">
        <v>43055.638888888891</v>
      </c>
      <c r="F2236" s="86">
        <f t="shared" si="928"/>
        <v>3157.1750000000029</v>
      </c>
      <c r="G2236" s="10">
        <v>10649</v>
      </c>
      <c r="H2236" s="10">
        <v>1092</v>
      </c>
      <c r="J2236" s="10">
        <v>47</v>
      </c>
      <c r="K2236" s="17">
        <v>5</v>
      </c>
      <c r="L2236" s="17">
        <v>1083</v>
      </c>
      <c r="V2236" s="17">
        <f t="shared" si="918"/>
        <v>1.9227079501463208E-3</v>
      </c>
      <c r="W2236" s="17">
        <f t="shared" si="919"/>
        <v>0.27140227442390041</v>
      </c>
      <c r="X2236" s="17">
        <f t="shared" si="920"/>
        <v>3.6080797121745758E-4</v>
      </c>
      <c r="AA2236" s="17">
        <f t="shared" si="921"/>
        <v>1.8749923957058767E-2</v>
      </c>
      <c r="AB2236" s="17">
        <f t="shared" si="922"/>
        <v>2.64666924939571</v>
      </c>
      <c r="AC2236" s="17">
        <f t="shared" si="923"/>
        <v>0.10435937686778313</v>
      </c>
    </row>
    <row r="2237" spans="4:35" x14ac:dyDescent="0.25">
      <c r="E2237" s="28">
        <v>43123.492361111108</v>
      </c>
      <c r="G2237" s="10">
        <v>10965.2</v>
      </c>
      <c r="H2237" s="10">
        <v>1397.76</v>
      </c>
      <c r="J2237" s="10">
        <v>107</v>
      </c>
      <c r="L2237" s="17">
        <v>1078</v>
      </c>
      <c r="V2237" s="17">
        <f t="shared" si="918"/>
        <v>2.4497039131393347E-3</v>
      </c>
      <c r="W2237" s="17">
        <f t="shared" si="919"/>
        <v>0.34579105663995824</v>
      </c>
      <c r="X2237" s="17">
        <f t="shared" si="920"/>
        <v>4.5970200462114183E-4</v>
      </c>
      <c r="AA2237" s="17">
        <f t="shared" si="921"/>
        <v>1.9217529009526266E-2</v>
      </c>
      <c r="AB2237" s="17">
        <f t="shared" si="922"/>
        <v>2.7126746324608444</v>
      </c>
      <c r="AC2237" s="17">
        <f t="shared" si="923"/>
        <v>0.10696199925747897</v>
      </c>
    </row>
    <row r="2238" spans="4:35" x14ac:dyDescent="0.25">
      <c r="E2238" s="28"/>
    </row>
    <row r="2239" spans="4:35" x14ac:dyDescent="0.25">
      <c r="E2239" s="28"/>
    </row>
    <row r="2240" spans="4:35" ht="14.4" thickBot="1" x14ac:dyDescent="0.3">
      <c r="D2240" s="87"/>
      <c r="E2240" s="89">
        <f>E2241-1</f>
        <v>39898.46597222222</v>
      </c>
      <c r="F2240" s="86"/>
      <c r="G2240" s="86"/>
      <c r="H2240" s="86"/>
      <c r="I2240" s="86"/>
      <c r="J2240" s="86"/>
      <c r="K2240" s="86"/>
      <c r="L2240" s="86"/>
      <c r="M2240" s="86"/>
      <c r="N2240" s="86"/>
      <c r="O2240" s="90"/>
      <c r="P2240" s="90"/>
      <c r="Q2240" s="90"/>
      <c r="R2240" s="87"/>
      <c r="S2240" s="87"/>
    </row>
    <row r="2241" spans="4:35" ht="15" thickBot="1" x14ac:dyDescent="0.35">
      <c r="D2241" s="87" t="s">
        <v>88</v>
      </c>
      <c r="E2241" s="89">
        <v>39899.46597222222</v>
      </c>
      <c r="F2241" s="86">
        <f>E2241-E$2240</f>
        <v>1</v>
      </c>
      <c r="G2241" s="86">
        <v>3659</v>
      </c>
      <c r="H2241" s="86">
        <v>9.82</v>
      </c>
      <c r="I2241" s="86"/>
      <c r="J2241" s="86">
        <v>1382</v>
      </c>
      <c r="K2241" s="86"/>
      <c r="L2241" s="79">
        <v>1037</v>
      </c>
      <c r="M2241" s="86"/>
      <c r="N2241" s="114">
        <v>6.74</v>
      </c>
      <c r="O2241" s="95">
        <v>96.64</v>
      </c>
      <c r="P2241" s="94">
        <v>20.47</v>
      </c>
      <c r="Q2241" s="93">
        <f>P2241-(P2241/100*R2241)</f>
        <v>17.964472000000001</v>
      </c>
      <c r="R2241" s="88">
        <v>12.24</v>
      </c>
      <c r="S2241" s="85">
        <f>R2241*P2241/100</f>
        <v>2.505528</v>
      </c>
      <c r="T2241" s="40">
        <f>Q2241/$A$18+S2241</f>
        <v>9.9907246666666669</v>
      </c>
      <c r="U2241" s="40">
        <f>$A$16-T2241</f>
        <v>107.00927533333333</v>
      </c>
      <c r="V2241" s="43">
        <f t="shared" ref="V2241:V2289" si="936">($A$15*L2241/1000/$A$13*H2241)/$Q$2241</f>
        <v>1.8448451288663144E-5</v>
      </c>
      <c r="W2241" s="43">
        <f t="shared" ref="W2241:W2289" si="937">($U$2241*L2241/1000/$A$13*H2241)/$Q$2241</f>
        <v>2.6322072045628568E-3</v>
      </c>
      <c r="X2241" s="43">
        <f t="shared" ref="X2241:X2289" si="938">($A$46*$S$2241*H2241*L2241/1000000)/$Q$2241</f>
        <v>3.1068141386001985E-6</v>
      </c>
      <c r="Y2241" s="22">
        <f>X2241+W2241+SUM($V$2241:V2241)</f>
        <v>2.6537624699901202E-3</v>
      </c>
      <c r="Z2241" s="22"/>
      <c r="AA2241" s="22">
        <f t="shared" ref="AA2241:AA2289" si="939">($A$15*L2241/1000/$A$13*G2241)/$Q$2241</f>
        <v>6.8740206991057479E-3</v>
      </c>
      <c r="AB2241" s="44">
        <f t="shared" ref="AB2241:AB2289" si="940">($U$2241*L2241/1000/$A$13*G2241)/$Q$2241</f>
        <v>0.98077863151685252</v>
      </c>
      <c r="AC2241" s="44">
        <f t="shared" ref="AC2241:AC2289" si="941">($A$14*$S$2241/1000*G2241/1000000*L2241/1000*1000000)/$Q$2241</f>
        <v>3.4334866211299372E-2</v>
      </c>
      <c r="AD2241" s="44">
        <f t="shared" ref="AD2241:AD2283" si="942">($A$14*((L2241/1000)*G2241/10^6)*(1+($A$28/(10^-N2241))+(($A$28*$A$29)/(10^-N2241)^2))*1000000)*$S$2241/1000/$Q$2241</f>
        <v>9.0845112926033381E-2</v>
      </c>
      <c r="AE2241" s="44">
        <f t="shared" ref="AE2241:AE2280" si="943">AD2241/(1+($A$28/(10^-N2241))+(($A$28*$A$29)/(10^-N2241)^2))*1</f>
        <v>3.4334866211299372E-2</v>
      </c>
      <c r="AF2241" s="44">
        <f t="shared" ref="AF2241:AF2280" si="944">AD2241/(1+($A$28/(10^-N2241))+(($A$28*$A$29)/(10^-N2241)^2))*($A$28/(10^-N2241))</f>
        <v>5.6501874278173894E-2</v>
      </c>
      <c r="AG2241" s="44">
        <f t="shared" ref="AG2241:AG2280" si="945">AD2241/(1+($A$28/(10^-N2241))+(($A$28*$A$29)/(10^-N2241)^2))*(($A$28*$A$29)/(10^-N2241)^2)</f>
        <v>8.3724365601125928E-6</v>
      </c>
      <c r="AH2241" s="45">
        <f>AD2241+AB2241+SUM($AA$2241:AA2241)</f>
        <v>1.0784977651419918</v>
      </c>
      <c r="AI2241" s="45">
        <f>AD2241+AB2241+SUM($AA$2241:AA2241)</f>
        <v>1.0784977651419918</v>
      </c>
    </row>
    <row r="2242" spans="4:35" ht="14.4" x14ac:dyDescent="0.3">
      <c r="D2242" s="87"/>
      <c r="E2242" s="89">
        <v>39904.732638888891</v>
      </c>
      <c r="F2242" s="86">
        <f t="shared" ref="F2242:F2288" si="946">E2242-E$2240</f>
        <v>6.2666666666700621</v>
      </c>
      <c r="G2242" s="86">
        <v>6314</v>
      </c>
      <c r="H2242" s="86">
        <v>11.81</v>
      </c>
      <c r="I2242" s="86"/>
      <c r="J2242" s="86">
        <v>1450</v>
      </c>
      <c r="K2242" s="86"/>
      <c r="L2242" s="79">
        <v>1037</v>
      </c>
      <c r="M2242" s="86"/>
      <c r="N2242" s="114">
        <v>6.74</v>
      </c>
      <c r="O2242" s="90"/>
      <c r="P2242" s="90"/>
      <c r="Q2242" s="90"/>
      <c r="R2242" s="88"/>
      <c r="S2242" s="87"/>
      <c r="V2242" s="43">
        <f t="shared" si="936"/>
        <v>2.2186986733107102E-5</v>
      </c>
      <c r="W2242" s="43">
        <f t="shared" si="937"/>
        <v>3.1656178295200953E-3</v>
      </c>
      <c r="X2242" s="43">
        <f t="shared" si="938"/>
        <v>3.7364027471352689E-6</v>
      </c>
      <c r="Y2242" s="22">
        <f>X2242+W2242+SUM($V$2241:V2242)</f>
        <v>3.2099896702890009E-3</v>
      </c>
      <c r="Z2242" s="22"/>
      <c r="AA2242" s="22">
        <f t="shared" si="939"/>
        <v>1.1861865726743288E-2</v>
      </c>
      <c r="AB2242" s="44">
        <f t="shared" si="940"/>
        <v>1.69243954069347</v>
      </c>
      <c r="AC2242" s="44">
        <f t="shared" si="941"/>
        <v>5.9248522890993256E-2</v>
      </c>
      <c r="AD2242" s="44">
        <f t="shared" si="942"/>
        <v>0.15676306176960231</v>
      </c>
      <c r="AE2242" s="44">
        <f t="shared" si="943"/>
        <v>5.9248522890993235E-2</v>
      </c>
      <c r="AF2242" s="44">
        <f t="shared" si="944"/>
        <v>9.7500091334350905E-2</v>
      </c>
      <c r="AG2242" s="44">
        <f t="shared" si="945"/>
        <v>1.4447544258144552E-5</v>
      </c>
      <c r="AH2242" s="45">
        <f>AD2242+AB2242+SUM($AA$2241:AA2242)</f>
        <v>1.8679384888889214</v>
      </c>
      <c r="AI2242" s="45">
        <f>AD2242+AB2242+SUM($AA$2241:AA2242)</f>
        <v>1.8679384888889214</v>
      </c>
    </row>
    <row r="2243" spans="4:35" ht="14.4" x14ac:dyDescent="0.3">
      <c r="D2243" s="87"/>
      <c r="E2243" s="89">
        <v>39910.712500000001</v>
      </c>
      <c r="F2243" s="86">
        <f t="shared" si="946"/>
        <v>12.246527777781012</v>
      </c>
      <c r="G2243" s="86">
        <v>7726</v>
      </c>
      <c r="H2243" s="86">
        <v>12.71</v>
      </c>
      <c r="I2243" s="86"/>
      <c r="J2243" s="87">
        <v>1512</v>
      </c>
      <c r="K2243" s="87"/>
      <c r="L2243" s="79">
        <v>1037</v>
      </c>
      <c r="M2243" s="87"/>
      <c r="N2243" s="114">
        <v>6.74</v>
      </c>
      <c r="O2243" s="90"/>
      <c r="P2243" s="90"/>
      <c r="Q2243" s="90"/>
      <c r="R2243" s="87"/>
      <c r="S2243" s="87"/>
      <c r="V2243" s="43">
        <f t="shared" si="936"/>
        <v>2.3877781657729996E-5</v>
      </c>
      <c r="W2243" s="43">
        <f t="shared" si="937"/>
        <v>3.4068588156816607E-3</v>
      </c>
      <c r="X2243" s="43">
        <f t="shared" si="938"/>
        <v>4.0211413138094219E-6</v>
      </c>
      <c r="Y2243" s="22">
        <f>X2243+W2243+SUM($V$2241:V2243)</f>
        <v>3.4753931766749705E-3</v>
      </c>
      <c r="Z2243" s="22"/>
      <c r="AA2243" s="22">
        <f t="shared" si="939"/>
        <v>1.4514535097373877E-2</v>
      </c>
      <c r="AB2243" s="44">
        <f t="shared" si="940"/>
        <v>2.0709198434269482</v>
      </c>
      <c r="AC2243" s="44">
        <f t="shared" si="941"/>
        <v>7.2498271754167537E-2</v>
      </c>
      <c r="AD2243" s="44">
        <f t="shared" si="942"/>
        <v>0.19181998974215192</v>
      </c>
      <c r="AE2243" s="44">
        <f t="shared" si="943"/>
        <v>7.2498271754167509E-2</v>
      </c>
      <c r="AF2243" s="44">
        <f t="shared" si="944"/>
        <v>0.11930403953899192</v>
      </c>
      <c r="AG2243" s="44">
        <f t="shared" si="945"/>
        <v>1.7678448992465121E-5</v>
      </c>
      <c r="AH2243" s="45">
        <f>AD2243+AB2243+SUM($AA$2241:AA2243)</f>
        <v>2.295990254692323</v>
      </c>
      <c r="AI2243" s="45">
        <f>AD2243+AB2243+SUM($AA$2241:AA2243)</f>
        <v>2.295990254692323</v>
      </c>
    </row>
    <row r="2244" spans="4:35" ht="14.4" x14ac:dyDescent="0.3">
      <c r="D2244" s="87"/>
      <c r="E2244" s="89">
        <v>39914.829861111109</v>
      </c>
      <c r="F2244" s="86">
        <f t="shared" si="946"/>
        <v>16.363888888889051</v>
      </c>
      <c r="G2244" s="86">
        <v>8023</v>
      </c>
      <c r="H2244" s="86">
        <v>14.97</v>
      </c>
      <c r="I2244" s="86"/>
      <c r="J2244" s="86">
        <v>1733</v>
      </c>
      <c r="K2244" s="86"/>
      <c r="L2244" s="79">
        <v>1037</v>
      </c>
      <c r="M2244" s="86"/>
      <c r="N2244" s="114">
        <v>6.74</v>
      </c>
      <c r="O2244" s="90"/>
      <c r="P2244" s="90"/>
      <c r="Q2244" s="90"/>
      <c r="R2244" s="87"/>
      <c r="S2244" s="87"/>
      <c r="V2244" s="43">
        <f t="shared" si="936"/>
        <v>2.8123555579560823E-5</v>
      </c>
      <c r="W2244" s="43">
        <f t="shared" si="937"/>
        <v>4.0126417364873693E-3</v>
      </c>
      <c r="X2244" s="43">
        <f t="shared" si="938"/>
        <v>4.7361514923467392E-6</v>
      </c>
      <c r="Y2244" s="22">
        <f>X2244+W2244+SUM($V$2241:V2244)</f>
        <v>4.1100146632387768E-3</v>
      </c>
      <c r="Z2244" s="1">
        <f t="shared" ref="Z2244:Z2283" si="947">LINEST(Y2241:Y2244,E2241:E2244,TRUE,TRUE)</f>
        <v>8.7774342675319588E-5</v>
      </c>
      <c r="AA2244" s="22">
        <f t="shared" si="939"/>
        <v>1.507249742249943E-2</v>
      </c>
      <c r="AB2244" s="44">
        <f t="shared" si="940"/>
        <v>2.1505293688602647</v>
      </c>
      <c r="AC2244" s="44">
        <f t="shared" si="941"/>
        <v>7.5285223179353614E-2</v>
      </c>
      <c r="AD2244" s="44">
        <f t="shared" si="942"/>
        <v>0.19919386198566977</v>
      </c>
      <c r="AE2244" s="44">
        <f t="shared" si="943"/>
        <v>7.5285223179353586E-2</v>
      </c>
      <c r="AF2244" s="44">
        <f t="shared" si="944"/>
        <v>0.12389028076900492</v>
      </c>
      <c r="AG2244" s="44">
        <f t="shared" si="945"/>
        <v>1.8358037311228017E-5</v>
      </c>
      <c r="AH2244" s="45">
        <f>AD2244+AB2244+SUM($AA$2241:AA2244)</f>
        <v>2.3980461497916568</v>
      </c>
      <c r="AI2244" s="45">
        <f>AD2244+AB2244+SUM($AA$2241:AA2244)</f>
        <v>2.3980461497916568</v>
      </c>
    </row>
    <row r="2245" spans="4:35" ht="14.4" x14ac:dyDescent="0.3">
      <c r="D2245" s="92"/>
      <c r="E2245" s="89">
        <v>39921.87222222222</v>
      </c>
      <c r="F2245" s="86">
        <f t="shared" si="946"/>
        <v>23.40625</v>
      </c>
      <c r="G2245" s="86">
        <v>9938</v>
      </c>
      <c r="H2245" s="86">
        <v>16</v>
      </c>
      <c r="I2245" s="86"/>
      <c r="J2245" s="86">
        <v>1932</v>
      </c>
      <c r="K2245" s="86"/>
      <c r="L2245" s="79">
        <v>1037</v>
      </c>
      <c r="M2245" s="86"/>
      <c r="N2245" s="114">
        <v>6.74</v>
      </c>
      <c r="O2245" s="90"/>
      <c r="P2245" s="90"/>
      <c r="Q2245" s="90"/>
      <c r="R2245" s="87"/>
      <c r="S2245" s="87"/>
      <c r="V2245" s="43">
        <f t="shared" si="936"/>
        <v>3.0058576437740357E-5</v>
      </c>
      <c r="W2245" s="43">
        <f t="shared" si="937"/>
        <v>4.2887286428722714E-3</v>
      </c>
      <c r="X2245" s="43">
        <f t="shared" si="938"/>
        <v>5.0620189630960462E-6</v>
      </c>
      <c r="Y2245" s="22">
        <f>X2245+W2245+SUM($V$2241:V2245)</f>
        <v>4.4164860135321692E-3</v>
      </c>
      <c r="Z2245" s="1">
        <f t="shared" si="947"/>
        <v>7.4895417487678929E-5</v>
      </c>
      <c r="AA2245" s="22">
        <f t="shared" si="939"/>
        <v>1.8670133289891481E-2</v>
      </c>
      <c r="AB2245" s="44">
        <f t="shared" si="940"/>
        <v>2.6638365783040396</v>
      </c>
      <c r="AC2245" s="44">
        <f t="shared" si="941"/>
        <v>9.3254960483162952E-2</v>
      </c>
      <c r="AD2245" s="44">
        <f t="shared" si="942"/>
        <v>0.2467391998521235</v>
      </c>
      <c r="AE2245" s="44">
        <f t="shared" si="943"/>
        <v>9.3254960483162938E-2</v>
      </c>
      <c r="AF2245" s="44">
        <f t="shared" si="944"/>
        <v>0.15346149947430779</v>
      </c>
      <c r="AG2245" s="44">
        <f t="shared" si="945"/>
        <v>2.2739894652746367E-5</v>
      </c>
      <c r="AH2245" s="45">
        <f>AD2245+AB2245+SUM($AA$2241:AA2245)</f>
        <v>2.9775688303917769</v>
      </c>
      <c r="AI2245" s="45">
        <f>AD2245+AB2245+SUM($AA$2241:AA2245)</f>
        <v>2.9775688303917769</v>
      </c>
    </row>
    <row r="2246" spans="4:35" ht="14.4" x14ac:dyDescent="0.3">
      <c r="D2246" s="83"/>
      <c r="E2246" s="89">
        <v>39945.466666666667</v>
      </c>
      <c r="F2246" s="86">
        <f t="shared" si="946"/>
        <v>47.000694444446708</v>
      </c>
      <c r="G2246" s="86">
        <v>12904</v>
      </c>
      <c r="H2246" s="86">
        <v>23.28</v>
      </c>
      <c r="I2246" s="86"/>
      <c r="J2246" s="86">
        <v>365</v>
      </c>
      <c r="K2246" s="86"/>
      <c r="L2246" s="79">
        <v>1037</v>
      </c>
      <c r="M2246" s="86"/>
      <c r="N2246" s="114">
        <v>6.74</v>
      </c>
      <c r="O2246" s="90"/>
      <c r="P2246" s="90"/>
      <c r="Q2246" s="90"/>
      <c r="R2246" s="87"/>
      <c r="S2246" s="87"/>
      <c r="V2246" s="43">
        <f t="shared" si="936"/>
        <v>4.3735228716912225E-5</v>
      </c>
      <c r="W2246" s="43">
        <f t="shared" si="937"/>
        <v>6.2401001753791549E-3</v>
      </c>
      <c r="X2246" s="43">
        <f t="shared" si="938"/>
        <v>7.365237591304748E-6</v>
      </c>
      <c r="Y2246" s="22">
        <f>X2246+W2246+SUM($V$2241:V2246)</f>
        <v>6.4138959933841737E-3</v>
      </c>
      <c r="Z2246" s="1">
        <f t="shared" si="947"/>
        <v>8.1233510308201078E-5</v>
      </c>
      <c r="AA2246" s="22">
        <f t="shared" si="939"/>
        <v>2.4242241897037598E-2</v>
      </c>
      <c r="AB2246" s="44">
        <f t="shared" si="940"/>
        <v>3.4588596504764868</v>
      </c>
      <c r="AC2246" s="44">
        <f t="shared" si="941"/>
        <v>0.12108694003569478</v>
      </c>
      <c r="AD2246" s="44">
        <f t="shared" si="942"/>
        <v>0.32037861087661512</v>
      </c>
      <c r="AE2246" s="44">
        <f t="shared" si="943"/>
        <v>0.12108694003569474</v>
      </c>
      <c r="AF2246" s="44">
        <f t="shared" si="944"/>
        <v>0.19926214421578461</v>
      </c>
      <c r="AG2246" s="44">
        <f t="shared" si="945"/>
        <v>2.9526625135745528E-5</v>
      </c>
      <c r="AH2246" s="45">
        <f>AD2246+AB2246+SUM($AA$2241:AA2246)</f>
        <v>3.8704735554857534</v>
      </c>
      <c r="AI2246" s="45">
        <f>AD2246+AB2246+SUM($AA$2241:AA2246)</f>
        <v>3.8704735554857534</v>
      </c>
    </row>
    <row r="2247" spans="4:35" ht="14.4" x14ac:dyDescent="0.3">
      <c r="D2247" s="83"/>
      <c r="E2247" s="89">
        <v>39960.568055555559</v>
      </c>
      <c r="F2247" s="86">
        <f t="shared" si="946"/>
        <v>62.102083333338669</v>
      </c>
      <c r="G2247" s="86">
        <v>13906.4</v>
      </c>
      <c r="H2247" s="86">
        <v>27.56</v>
      </c>
      <c r="I2247" s="86"/>
      <c r="J2247" s="86">
        <v>722</v>
      </c>
      <c r="K2247" s="86"/>
      <c r="L2247" s="79">
        <v>1037</v>
      </c>
      <c r="M2247" s="86"/>
      <c r="N2247" s="114">
        <v>6.74</v>
      </c>
      <c r="O2247" s="90"/>
      <c r="P2247" s="90"/>
      <c r="Q2247" s="90"/>
      <c r="R2247" s="87"/>
      <c r="S2247" s="87"/>
      <c r="V2247" s="43">
        <f t="shared" si="936"/>
        <v>5.1775897914007766E-5</v>
      </c>
      <c r="W2247" s="43">
        <f t="shared" si="937"/>
        <v>7.3873350873474861E-3</v>
      </c>
      <c r="X2247" s="43">
        <f t="shared" si="938"/>
        <v>8.7193276639329388E-6</v>
      </c>
      <c r="Y2247" s="22">
        <f>X2247+W2247+SUM($V$2241:V2247)</f>
        <v>7.6142608933391408E-3</v>
      </c>
      <c r="Z2247" s="1">
        <f t="shared" si="947"/>
        <v>7.8700296466131919E-5</v>
      </c>
      <c r="AA2247" s="22">
        <f t="shared" si="939"/>
        <v>2.612541171086203E-2</v>
      </c>
      <c r="AB2247" s="44">
        <f t="shared" si="940"/>
        <v>3.7275484999524342</v>
      </c>
      <c r="AC2247" s="44">
        <f t="shared" si="941"/>
        <v>0.13049313568756862</v>
      </c>
      <c r="AD2247" s="44">
        <f t="shared" si="942"/>
        <v>0.34526605039480474</v>
      </c>
      <c r="AE2247" s="44">
        <f t="shared" si="943"/>
        <v>0.1304931356875686</v>
      </c>
      <c r="AF2247" s="44">
        <f t="shared" si="944"/>
        <v>0.2147410944143201</v>
      </c>
      <c r="AG2247" s="44">
        <f t="shared" si="945"/>
        <v>3.1820292915974235E-5</v>
      </c>
      <c r="AH2247" s="45">
        <f>AD2247+AB2247+SUM($AA$2241:AA2247)</f>
        <v>4.1901752561907522</v>
      </c>
      <c r="AI2247" s="45">
        <f>AD2247+AB2247+SUM($AA$2241:AA2247)</f>
        <v>4.1901752561907522</v>
      </c>
    </row>
    <row r="2248" spans="4:35" ht="14.4" x14ac:dyDescent="0.3">
      <c r="D2248" s="83"/>
      <c r="E2248" s="89">
        <v>39974.661805555559</v>
      </c>
      <c r="F2248" s="86">
        <f t="shared" si="946"/>
        <v>76.195833333338669</v>
      </c>
      <c r="G2248" s="86">
        <v>13863.9</v>
      </c>
      <c r="H2248" s="86">
        <v>26.98</v>
      </c>
      <c r="I2248" s="86"/>
      <c r="J2248" s="86">
        <v>931</v>
      </c>
      <c r="K2248" s="86"/>
      <c r="L2248" s="79">
        <v>1037</v>
      </c>
      <c r="M2248" s="86"/>
      <c r="N2248" s="114">
        <v>6.74</v>
      </c>
      <c r="O2248" s="90"/>
      <c r="P2248" s="90"/>
      <c r="Q2248" s="90"/>
      <c r="R2248" s="87"/>
      <c r="S2248" s="87"/>
      <c r="V2248" s="43">
        <f t="shared" si="936"/>
        <v>5.0686274518139675E-5</v>
      </c>
      <c r="W2248" s="43">
        <f t="shared" si="937"/>
        <v>7.2318686740433669E-3</v>
      </c>
      <c r="X2248" s="43">
        <f t="shared" si="938"/>
        <v>8.5358294765207087E-6</v>
      </c>
      <c r="Y2248" s="22">
        <f>X2248+W2248+SUM($V$2241:V2248)</f>
        <v>7.5092972563657488E-3</v>
      </c>
      <c r="Z2248" s="1">
        <f t="shared" si="947"/>
        <v>6.2544828046535138E-5</v>
      </c>
      <c r="AA2248" s="22">
        <f t="shared" si="939"/>
        <v>2.6045568617199283E-2</v>
      </c>
      <c r="AB2248" s="44">
        <f t="shared" si="940"/>
        <v>3.7161565644948045</v>
      </c>
      <c r="AC2248" s="44">
        <f t="shared" si="941"/>
        <v>0.13009432950719688</v>
      </c>
      <c r="AD2248" s="44">
        <f t="shared" si="942"/>
        <v>0.34421086665625422</v>
      </c>
      <c r="AE2248" s="44">
        <f t="shared" si="943"/>
        <v>0.13009432950719688</v>
      </c>
      <c r="AF2248" s="44">
        <f t="shared" si="944"/>
        <v>0.21408481410362806</v>
      </c>
      <c r="AG2248" s="44">
        <f t="shared" si="945"/>
        <v>3.1723045429282583E-5</v>
      </c>
      <c r="AH2248" s="45">
        <f>AD2248+AB2248+SUM($AA$2241:AA2248)</f>
        <v>4.2037737056117717</v>
      </c>
      <c r="AI2248" s="45">
        <f>AD2248+AB2248+SUM($AA$2241:AA2248)</f>
        <v>4.2037737056117717</v>
      </c>
    </row>
    <row r="2249" spans="4:35" ht="14.4" x14ac:dyDescent="0.3">
      <c r="D2249" s="83"/>
      <c r="E2249" s="89">
        <v>39993.675694444442</v>
      </c>
      <c r="F2249" s="86">
        <f t="shared" si="946"/>
        <v>95.209722222221899</v>
      </c>
      <c r="G2249" s="86">
        <v>14286</v>
      </c>
      <c r="H2249" s="86">
        <v>28.36</v>
      </c>
      <c r="I2249" s="86"/>
      <c r="J2249" s="86">
        <v>1363</v>
      </c>
      <c r="K2249" s="86"/>
      <c r="L2249" s="79">
        <v>1037</v>
      </c>
      <c r="M2249" s="86"/>
      <c r="N2249" s="114">
        <v>6.74</v>
      </c>
      <c r="O2249" s="90"/>
      <c r="P2249" s="90"/>
      <c r="Q2249" s="90"/>
      <c r="R2249" s="87"/>
      <c r="S2249" s="87"/>
      <c r="V2249" s="43">
        <f t="shared" si="936"/>
        <v>5.3278826735894777E-5</v>
      </c>
      <c r="W2249" s="43">
        <f t="shared" si="937"/>
        <v>7.6017715194911005E-3</v>
      </c>
      <c r="X2249" s="43">
        <f t="shared" si="938"/>
        <v>8.9724286120877432E-6</v>
      </c>
      <c r="Y2249" s="22">
        <f>X2249+W2249+SUM($V$2241:V2249)</f>
        <v>7.9329155276849448E-3</v>
      </c>
      <c r="Z2249" s="1">
        <f t="shared" si="947"/>
        <v>2.775516488964443E-5</v>
      </c>
      <c r="AA2249" s="22">
        <f t="shared" si="939"/>
        <v>2.6838551436847422E-2</v>
      </c>
      <c r="AB2249" s="44">
        <f t="shared" si="940"/>
        <v>3.8292985870045788</v>
      </c>
      <c r="AC2249" s="44">
        <f t="shared" si="941"/>
        <v>0.13405517865390076</v>
      </c>
      <c r="AD2249" s="44">
        <f t="shared" si="942"/>
        <v>0.35469070326901148</v>
      </c>
      <c r="AE2249" s="44">
        <f t="shared" si="943"/>
        <v>0.13405517865390074</v>
      </c>
      <c r="AF2249" s="44">
        <f t="shared" si="944"/>
        <v>0.22060283573052533</v>
      </c>
      <c r="AG2249" s="44">
        <f t="shared" si="945"/>
        <v>3.268888458534258E-5</v>
      </c>
      <c r="AH2249" s="45">
        <f>AD2249+AB2249+SUM($AA$2241:AA2249)</f>
        <v>4.3542341161711509</v>
      </c>
      <c r="AI2249" s="45">
        <f>AD2249+AB2249+SUM($AA$2241:AA2249)</f>
        <v>4.3542341161711509</v>
      </c>
    </row>
    <row r="2250" spans="4:35" ht="14.4" x14ac:dyDescent="0.3">
      <c r="D2250" s="83"/>
      <c r="E2250" s="89">
        <v>40010.475694444445</v>
      </c>
      <c r="F2250" s="86">
        <f t="shared" si="946"/>
        <v>112.00972222222481</v>
      </c>
      <c r="G2250" s="86">
        <v>14234.2</v>
      </c>
      <c r="H2250" s="86">
        <v>24.13</v>
      </c>
      <c r="I2250" s="86"/>
      <c r="J2250" s="86">
        <v>287</v>
      </c>
      <c r="K2250" s="86"/>
      <c r="L2250" s="79">
        <v>1037</v>
      </c>
      <c r="M2250" s="86"/>
      <c r="N2250" s="114">
        <v>6.74</v>
      </c>
      <c r="O2250" s="90"/>
      <c r="P2250" s="90"/>
      <c r="Q2250" s="90"/>
      <c r="R2250" s="87"/>
      <c r="S2250" s="87"/>
      <c r="V2250" s="43">
        <f t="shared" si="936"/>
        <v>4.5332090590167176E-5</v>
      </c>
      <c r="W2250" s="43">
        <f t="shared" si="937"/>
        <v>6.4679388845317433E-3</v>
      </c>
      <c r="X2250" s="43">
        <f t="shared" si="938"/>
        <v>7.6341573487192254E-6</v>
      </c>
      <c r="Y2250" s="22">
        <f>X2250+W2250+SUM($V$2241:V2250)</f>
        <v>6.8430767120523858E-3</v>
      </c>
      <c r="Z2250" s="1">
        <f t="shared" si="947"/>
        <v>-1.1122699445617049E-5</v>
      </c>
      <c r="AA2250" s="22">
        <f t="shared" si="939"/>
        <v>2.6741236795630237E-2</v>
      </c>
      <c r="AB2250" s="44">
        <f t="shared" si="940"/>
        <v>3.8154138280232806</v>
      </c>
      <c r="AC2250" s="44">
        <f t="shared" si="941"/>
        <v>0.13356910429758884</v>
      </c>
      <c r="AD2250" s="44">
        <f t="shared" si="942"/>
        <v>0.35340462050061339</v>
      </c>
      <c r="AE2250" s="44">
        <f t="shared" si="943"/>
        <v>0.13356910429758884</v>
      </c>
      <c r="AF2250" s="44">
        <f t="shared" si="944"/>
        <v>0.21980294584596416</v>
      </c>
      <c r="AG2250" s="44">
        <f t="shared" si="945"/>
        <v>3.257035706038663E-5</v>
      </c>
      <c r="AH2250" s="45">
        <f>AD2250+AB2250+SUM($AA$2241:AA2250)</f>
        <v>4.3658045112170836</v>
      </c>
      <c r="AI2250" s="45">
        <f>AD2250+AB2250+SUM($AA$2241:AA2250)</f>
        <v>4.3658045112170836</v>
      </c>
    </row>
    <row r="2251" spans="4:35" ht="14.4" x14ac:dyDescent="0.3">
      <c r="D2251" s="83"/>
      <c r="E2251" s="89">
        <v>40021.586111111108</v>
      </c>
      <c r="F2251" s="86">
        <f t="shared" si="946"/>
        <v>123.1201388888876</v>
      </c>
      <c r="G2251" s="86">
        <v>14214.3</v>
      </c>
      <c r="H2251" s="86">
        <v>27.74</v>
      </c>
      <c r="I2251" s="86"/>
      <c r="J2251" s="86">
        <v>312</v>
      </c>
      <c r="K2251" s="86"/>
      <c r="L2251" s="79">
        <v>1037</v>
      </c>
      <c r="M2251" s="86"/>
      <c r="N2251" s="114">
        <v>6.74</v>
      </c>
      <c r="O2251" s="90"/>
      <c r="P2251" s="90"/>
      <c r="Q2251" s="90"/>
      <c r="R2251" s="87"/>
      <c r="S2251" s="87"/>
      <c r="V2251" s="43">
        <f t="shared" si="936"/>
        <v>5.2114056898932346E-5</v>
      </c>
      <c r="W2251" s="43">
        <f t="shared" si="937"/>
        <v>7.4355832845797989E-3</v>
      </c>
      <c r="X2251" s="43">
        <f t="shared" si="938"/>
        <v>8.7762753772677709E-6</v>
      </c>
      <c r="Y2251" s="22">
        <f>X2251+W2251+SUM($V$2241:V2251)</f>
        <v>7.8639772870279217E-3</v>
      </c>
      <c r="Z2251" s="1">
        <f t="shared" si="947"/>
        <v>-1.6007551179810127E-6</v>
      </c>
      <c r="AA2251" s="22">
        <f t="shared" si="939"/>
        <v>2.6703851441185793E-2</v>
      </c>
      <c r="AB2251" s="44">
        <f t="shared" si="940"/>
        <v>3.8100797217737075</v>
      </c>
      <c r="AC2251" s="44">
        <f t="shared" si="941"/>
        <v>0.13338236916842652</v>
      </c>
      <c r="AD2251" s="44">
        <f t="shared" si="942"/>
        <v>0.35291054623244505</v>
      </c>
      <c r="AE2251" s="44">
        <f t="shared" si="943"/>
        <v>0.13338236916842652</v>
      </c>
      <c r="AF2251" s="44">
        <f t="shared" si="944"/>
        <v>0.21949565224166362</v>
      </c>
      <c r="AG2251" s="44">
        <f t="shared" si="945"/>
        <v>3.2524822354853351E-5</v>
      </c>
      <c r="AH2251" s="45">
        <f>AD2251+AB2251+SUM($AA$2241:AA2251)</f>
        <v>4.3866801821405286</v>
      </c>
      <c r="AI2251" s="45">
        <f>AD2251+AB2251+SUM($AA$2241:AA2251)</f>
        <v>4.3866801821405286</v>
      </c>
    </row>
    <row r="2252" spans="4:35" ht="14.4" x14ac:dyDescent="0.3">
      <c r="D2252" s="83"/>
      <c r="E2252" s="89">
        <v>40035.681944444441</v>
      </c>
      <c r="F2252" s="86">
        <f t="shared" si="946"/>
        <v>137.21597222222044</v>
      </c>
      <c r="G2252" s="86">
        <v>13832.8</v>
      </c>
      <c r="H2252" s="86">
        <v>27.48</v>
      </c>
      <c r="I2252" s="86"/>
      <c r="J2252" s="86">
        <v>510</v>
      </c>
      <c r="K2252" s="86"/>
      <c r="L2252" s="79">
        <v>1037</v>
      </c>
      <c r="M2252" s="86"/>
      <c r="N2252" s="114">
        <v>6.74</v>
      </c>
      <c r="O2252" s="90"/>
      <c r="P2252" s="90"/>
      <c r="Q2252" s="90"/>
      <c r="R2252" s="87"/>
      <c r="S2252" s="87"/>
      <c r="V2252" s="43">
        <f t="shared" si="936"/>
        <v>5.1625605031819067E-5</v>
      </c>
      <c r="W2252" s="43">
        <f t="shared" si="937"/>
        <v>7.3658914441331255E-3</v>
      </c>
      <c r="X2252" s="43">
        <f t="shared" si="938"/>
        <v>8.6940175691174612E-6</v>
      </c>
      <c r="Y2252" s="22">
        <f>X2252+W2252+SUM($V$2241:V2252)</f>
        <v>7.8458287938049168E-3</v>
      </c>
      <c r="Z2252" s="1">
        <f t="shared" si="947"/>
        <v>3.2963387302103596E-6</v>
      </c>
      <c r="AA2252" s="22">
        <f t="shared" si="939"/>
        <v>2.5987142259248423E-2</v>
      </c>
      <c r="AB2252" s="44">
        <f t="shared" si="940"/>
        <v>3.7078203481952219</v>
      </c>
      <c r="AC2252" s="44">
        <f t="shared" si="941"/>
        <v>0.12980249721991308</v>
      </c>
      <c r="AD2252" s="44">
        <f t="shared" si="942"/>
        <v>0.34343872043816204</v>
      </c>
      <c r="AE2252" s="44">
        <f t="shared" si="943"/>
        <v>0.1298024972199131</v>
      </c>
      <c r="AF2252" s="44">
        <f t="shared" si="944"/>
        <v>0.21360457133509811</v>
      </c>
      <c r="AG2252" s="44">
        <f t="shared" si="945"/>
        <v>3.1651883150785872E-5</v>
      </c>
      <c r="AH2252" s="45">
        <f>AD2252+AB2252+SUM($AA$2241:AA2252)</f>
        <v>4.3009361250270084</v>
      </c>
      <c r="AI2252" s="45">
        <f>AD2252+AB2252+SUM($AA$2241:AA2252)</f>
        <v>4.3009361250270084</v>
      </c>
    </row>
    <row r="2253" spans="4:35" ht="14.4" x14ac:dyDescent="0.3">
      <c r="D2253" s="83"/>
      <c r="E2253" s="89">
        <v>40049.668055555558</v>
      </c>
      <c r="F2253" s="86">
        <f t="shared" si="946"/>
        <v>151.20208333333721</v>
      </c>
      <c r="G2253" s="86">
        <v>14668</v>
      </c>
      <c r="H2253" s="86">
        <v>29.09</v>
      </c>
      <c r="I2253" s="86"/>
      <c r="J2253" s="86">
        <v>792</v>
      </c>
      <c r="K2253" s="86"/>
      <c r="L2253" s="79">
        <v>1037</v>
      </c>
      <c r="M2253" s="86"/>
      <c r="N2253" s="114">
        <v>6.74</v>
      </c>
      <c r="O2253" s="90"/>
      <c r="P2253" s="90"/>
      <c r="Q2253" s="90"/>
      <c r="R2253" s="87"/>
      <c r="S2253" s="87"/>
      <c r="V2253" s="43">
        <f t="shared" si="936"/>
        <v>5.4650249285866689E-5</v>
      </c>
      <c r="W2253" s="43">
        <f t="shared" si="937"/>
        <v>7.7974447638221485E-3</v>
      </c>
      <c r="X2253" s="43">
        <f t="shared" si="938"/>
        <v>9.2033832272789983E-6</v>
      </c>
      <c r="Y2253" s="22">
        <f>X2253+W2253+SUM($V$2241:V2253)</f>
        <v>8.3325417284379685E-3</v>
      </c>
      <c r="Z2253" s="1">
        <f t="shared" si="947"/>
        <v>3.2982225259039825E-5</v>
      </c>
      <c r="AA2253" s="22">
        <f t="shared" si="939"/>
        <v>2.7556199949298473E-2</v>
      </c>
      <c r="AB2253" s="44">
        <f t="shared" si="940"/>
        <v>3.9316919833531543</v>
      </c>
      <c r="AC2253" s="44">
        <f t="shared" si="941"/>
        <v>0.13763974243983035</v>
      </c>
      <c r="AD2253" s="44">
        <f t="shared" si="942"/>
        <v>0.36417494298963049</v>
      </c>
      <c r="AE2253" s="44">
        <f t="shared" si="943"/>
        <v>0.13763974243983035</v>
      </c>
      <c r="AF2253" s="44">
        <f t="shared" si="944"/>
        <v>0.2265016375819226</v>
      </c>
      <c r="AG2253" s="44">
        <f t="shared" si="945"/>
        <v>3.3562967877488803E-5</v>
      </c>
      <c r="AH2253" s="45">
        <f>AD2253+AB2253+SUM($AA$2241:AA2253)</f>
        <v>4.5731001826857076</v>
      </c>
      <c r="AI2253" s="45">
        <f>AD2253+AB2253+SUM($AA$2241:AA2253)</f>
        <v>4.5731001826857076</v>
      </c>
    </row>
    <row r="2254" spans="4:35" ht="14.4" x14ac:dyDescent="0.3">
      <c r="D2254" s="83"/>
      <c r="E2254" s="89">
        <v>40063.57916666667</v>
      </c>
      <c r="F2254" s="86">
        <f t="shared" si="946"/>
        <v>165.11319444444962</v>
      </c>
      <c r="G2254" s="86">
        <v>14381</v>
      </c>
      <c r="H2254" s="86">
        <v>27.3</v>
      </c>
      <c r="I2254" s="86"/>
      <c r="J2254" s="86">
        <v>1089</v>
      </c>
      <c r="K2254" s="86"/>
      <c r="L2254" s="79">
        <v>1037</v>
      </c>
      <c r="M2254" s="86"/>
      <c r="N2254" s="114">
        <v>6.74</v>
      </c>
      <c r="O2254" s="90"/>
      <c r="P2254" s="90"/>
      <c r="Q2254" s="90"/>
      <c r="R2254" s="87"/>
      <c r="S2254" s="87"/>
      <c r="V2254" s="43">
        <f t="shared" si="936"/>
        <v>5.1287446046894487E-5</v>
      </c>
      <c r="W2254" s="43">
        <f t="shared" si="937"/>
        <v>7.3176432469008127E-3</v>
      </c>
      <c r="X2254" s="43">
        <f t="shared" si="938"/>
        <v>8.6370698557826325E-6</v>
      </c>
      <c r="Y2254" s="22">
        <f>X2254+W2254+SUM($V$2241:V2254)</f>
        <v>7.9034613441920313E-3</v>
      </c>
      <c r="Z2254" s="1">
        <f t="shared" si="947"/>
        <v>4.3404981343538222E-6</v>
      </c>
      <c r="AA2254" s="22">
        <f t="shared" si="939"/>
        <v>2.7017024234446504E-2</v>
      </c>
      <c r="AB2254" s="44">
        <f t="shared" si="940"/>
        <v>3.8547629133216335</v>
      </c>
      <c r="AC2254" s="44">
        <f t="shared" si="941"/>
        <v>0.13494662776296698</v>
      </c>
      <c r="AD2254" s="44">
        <f t="shared" si="942"/>
        <v>0.35704934927283033</v>
      </c>
      <c r="AE2254" s="44">
        <f t="shared" si="943"/>
        <v>0.13494662776296701</v>
      </c>
      <c r="AF2254" s="44">
        <f t="shared" si="944"/>
        <v>0.222069815248543</v>
      </c>
      <c r="AG2254" s="44">
        <f t="shared" si="945"/>
        <v>3.2906261320300407E-5</v>
      </c>
      <c r="AH2254" s="45">
        <f>AD2254+AB2254+SUM($AA$2241:AA2254)</f>
        <v>4.5160625431718335</v>
      </c>
      <c r="AI2254" s="45">
        <f>AD2254+AB2254+SUM($AA$2241:AA2254)</f>
        <v>4.5160625431718335</v>
      </c>
    </row>
    <row r="2255" spans="4:35" ht="14.4" x14ac:dyDescent="0.3">
      <c r="D2255" s="83"/>
      <c r="E2255" s="89">
        <v>40077.561111111114</v>
      </c>
      <c r="F2255" s="86">
        <f t="shared" si="946"/>
        <v>179.09513888889342</v>
      </c>
      <c r="G2255" s="86">
        <v>14599.5</v>
      </c>
      <c r="H2255" s="86">
        <v>29.56</v>
      </c>
      <c r="I2255" s="86"/>
      <c r="J2255" s="86">
        <v>1440</v>
      </c>
      <c r="K2255" s="86"/>
      <c r="L2255" s="79">
        <v>1037</v>
      </c>
      <c r="M2255" s="86"/>
      <c r="N2255" s="114">
        <v>6.74</v>
      </c>
      <c r="O2255" s="90"/>
      <c r="P2255" s="90"/>
      <c r="Q2255" s="90"/>
      <c r="R2255" s="87"/>
      <c r="S2255" s="87"/>
      <c r="V2255" s="43">
        <f t="shared" si="936"/>
        <v>5.5533219968725308E-5</v>
      </c>
      <c r="W2255" s="43">
        <f t="shared" si="937"/>
        <v>7.9234261677065213E-3</v>
      </c>
      <c r="X2255" s="43">
        <f t="shared" si="938"/>
        <v>9.3520800343199455E-6</v>
      </c>
      <c r="Y2255" s="22">
        <f>X2255+W2255+SUM($V$2241:V2255)</f>
        <v>8.5654924951450023E-3</v>
      </c>
      <c r="Z2255" s="1">
        <f t="shared" si="947"/>
        <v>1.241130184913682E-5</v>
      </c>
      <c r="AA2255" s="22">
        <f t="shared" si="939"/>
        <v>2.7427511668924393E-2</v>
      </c>
      <c r="AB2255" s="44">
        <f t="shared" si="940"/>
        <v>3.9133308638508573</v>
      </c>
      <c r="AC2255" s="44">
        <f t="shared" si="941"/>
        <v>0.13699696071381942</v>
      </c>
      <c r="AD2255" s="44">
        <f t="shared" si="942"/>
        <v>0.36247423508161364</v>
      </c>
      <c r="AE2255" s="44">
        <f t="shared" si="943"/>
        <v>0.13699696071381939</v>
      </c>
      <c r="AF2255" s="44">
        <f t="shared" si="944"/>
        <v>0.22544386813998352</v>
      </c>
      <c r="AG2255" s="44">
        <f t="shared" si="945"/>
        <v>3.3406227810703412E-5</v>
      </c>
      <c r="AH2255" s="45">
        <f>AD2255+AB2255+SUM($AA$2241:AA2255)</f>
        <v>4.6074828911787655</v>
      </c>
      <c r="AI2255" s="45">
        <f>AD2255+AB2255+SUM($AA$2241:AA2255)</f>
        <v>4.6074828911787655</v>
      </c>
    </row>
    <row r="2256" spans="4:35" ht="14.4" x14ac:dyDescent="0.3">
      <c r="D2256" s="83"/>
      <c r="E2256" s="89">
        <v>40091.550000000003</v>
      </c>
      <c r="F2256" s="86">
        <f t="shared" si="946"/>
        <v>193.08402777778247</v>
      </c>
      <c r="G2256" s="86">
        <v>14798.7</v>
      </c>
      <c r="H2256" s="86">
        <v>27.84</v>
      </c>
      <c r="I2256" s="86"/>
      <c r="J2256" s="86">
        <v>1744</v>
      </c>
      <c r="K2256" s="86"/>
      <c r="L2256" s="79">
        <v>1037</v>
      </c>
      <c r="M2256" s="86"/>
      <c r="N2256" s="114">
        <v>6.74</v>
      </c>
      <c r="O2256" s="90"/>
      <c r="P2256" s="90"/>
      <c r="Q2256" s="90"/>
      <c r="R2256" s="87"/>
      <c r="S2256" s="87"/>
      <c r="V2256" s="43">
        <f t="shared" si="936"/>
        <v>5.2301923001668219E-5</v>
      </c>
      <c r="W2256" s="43">
        <f t="shared" si="937"/>
        <v>7.4623878385977511E-3</v>
      </c>
      <c r="X2256" s="43">
        <f t="shared" si="938"/>
        <v>8.8079129957871221E-6</v>
      </c>
      <c r="Y2256" s="22">
        <f>X2256+W2256+SUM($V$2241:V2256)</f>
        <v>8.1562119219993675E-3</v>
      </c>
      <c r="Z2256" s="1">
        <f t="shared" si="947"/>
        <v>9.6031101106887835E-7</v>
      </c>
      <c r="AA2256" s="22">
        <f t="shared" si="939"/>
        <v>2.7801740945574263E-2</v>
      </c>
      <c r="AB2256" s="44">
        <f t="shared" si="940"/>
        <v>3.9667255354546174</v>
      </c>
      <c r="AC2256" s="44">
        <f t="shared" si="941"/>
        <v>0.13886618874040887</v>
      </c>
      <c r="AD2256" s="44">
        <f t="shared" si="942"/>
        <v>0.36741994333383166</v>
      </c>
      <c r="AE2256" s="44">
        <f t="shared" si="943"/>
        <v>0.13886618874040885</v>
      </c>
      <c r="AF2256" s="44">
        <f t="shared" si="944"/>
        <v>0.22851989256092153</v>
      </c>
      <c r="AG2256" s="44">
        <f t="shared" si="945"/>
        <v>3.3862032501267616E-5</v>
      </c>
      <c r="AH2256" s="45">
        <f>AD2256+AB2256+SUM($AA$2241:AA2256)</f>
        <v>4.6936250119803171</v>
      </c>
      <c r="AI2256" s="45">
        <f>AD2256+AB2256+SUM($AA$2241:AA2256)</f>
        <v>4.6936250119803171</v>
      </c>
    </row>
    <row r="2257" spans="4:35" ht="14.4" x14ac:dyDescent="0.3">
      <c r="D2257" s="83"/>
      <c r="E2257" s="89">
        <v>40105.659722222219</v>
      </c>
      <c r="F2257" s="86">
        <f t="shared" si="946"/>
        <v>207.19374999999854</v>
      </c>
      <c r="G2257" s="86">
        <v>14585</v>
      </c>
      <c r="H2257" s="86">
        <v>30.26</v>
      </c>
      <c r="I2257" s="86"/>
      <c r="J2257" s="86">
        <v>2069</v>
      </c>
      <c r="K2257" s="86"/>
      <c r="L2257" s="79">
        <v>1037</v>
      </c>
      <c r="M2257" s="86"/>
      <c r="N2257" s="114">
        <v>6.74</v>
      </c>
      <c r="O2257" s="90"/>
      <c r="P2257" s="90"/>
      <c r="Q2257" s="90"/>
      <c r="R2257" s="87"/>
      <c r="S2257" s="87"/>
      <c r="V2257" s="43">
        <f t="shared" si="936"/>
        <v>5.6848282687876453E-5</v>
      </c>
      <c r="W2257" s="43">
        <f t="shared" si="937"/>
        <v>8.1110580458321827E-3</v>
      </c>
      <c r="X2257" s="43">
        <f t="shared" si="938"/>
        <v>9.573543363955397E-6</v>
      </c>
      <c r="Y2257" s="22">
        <f>X2257+W2257+SUM($V$2241:V2257)</f>
        <v>8.8624960422898427E-3</v>
      </c>
      <c r="Z2257" s="1">
        <f t="shared" si="947"/>
        <v>1.7612347943440011E-5</v>
      </c>
      <c r="AA2257" s="22">
        <f t="shared" si="939"/>
        <v>2.7400271084027695E-2</v>
      </c>
      <c r="AB2257" s="44">
        <f t="shared" si="940"/>
        <v>3.9094442035182544</v>
      </c>
      <c r="AC2257" s="44">
        <f t="shared" si="941"/>
        <v>0.13686089742875143</v>
      </c>
      <c r="AD2257" s="44">
        <f t="shared" si="942"/>
        <v>0.3621142312178729</v>
      </c>
      <c r="AE2257" s="44">
        <f t="shared" si="943"/>
        <v>0.13686089742875138</v>
      </c>
      <c r="AF2257" s="44">
        <f t="shared" si="944"/>
        <v>0.22521996073986503</v>
      </c>
      <c r="AG2257" s="44">
        <f t="shared" si="945"/>
        <v>3.3373049256420374E-5</v>
      </c>
      <c r="AH2257" s="45">
        <f>AD2257+AB2257+SUM($AA$2241:AA2257)</f>
        <v>4.6584382390120229</v>
      </c>
      <c r="AI2257" s="45">
        <f>AD2257+AB2257+SUM($AA$2241:AA2257)</f>
        <v>4.6584382390120229</v>
      </c>
    </row>
    <row r="2258" spans="4:35" ht="14.4" x14ac:dyDescent="0.3">
      <c r="D2258" s="83"/>
      <c r="E2258" s="89">
        <v>40119.555555555555</v>
      </c>
      <c r="F2258" s="86">
        <f t="shared" si="946"/>
        <v>221.0895833333343</v>
      </c>
      <c r="G2258" s="86">
        <v>14346.4</v>
      </c>
      <c r="H2258" s="86">
        <v>27.13</v>
      </c>
      <c r="I2258" s="86"/>
      <c r="J2258" s="86">
        <v>2373</v>
      </c>
      <c r="K2258" s="86"/>
      <c r="L2258" s="79">
        <v>1037</v>
      </c>
      <c r="M2258" s="86"/>
      <c r="N2258" s="114">
        <v>6.74</v>
      </c>
      <c r="O2258" s="90"/>
      <c r="P2258" s="90"/>
      <c r="Q2258" s="90"/>
      <c r="R2258" s="87"/>
      <c r="S2258" s="87"/>
      <c r="V2258" s="43">
        <f t="shared" si="936"/>
        <v>5.0968073672243494E-5</v>
      </c>
      <c r="W2258" s="43">
        <f t="shared" si="937"/>
        <v>7.2720755050702949E-3</v>
      </c>
      <c r="X2258" s="43">
        <f t="shared" si="938"/>
        <v>8.5832859042997338E-6</v>
      </c>
      <c r="Y2258" s="22">
        <f>X2258+W2258+SUM($V$2241:V2258)</f>
        <v>8.0734913177405443E-3</v>
      </c>
      <c r="Z2258" s="1">
        <f t="shared" si="947"/>
        <v>-5.4407705036734529E-6</v>
      </c>
      <c r="AA2258" s="22">
        <f t="shared" si="939"/>
        <v>2.6952022562899889E-2</v>
      </c>
      <c r="AB2258" s="44">
        <f t="shared" si="940"/>
        <v>3.8454885376314216</v>
      </c>
      <c r="AC2258" s="44">
        <f t="shared" si="941"/>
        <v>0.13462195261377025</v>
      </c>
      <c r="AD2258" s="44">
        <f t="shared" si="942"/>
        <v>0.35619030557038678</v>
      </c>
      <c r="AE2258" s="44">
        <f t="shared" si="943"/>
        <v>0.13462195261377022</v>
      </c>
      <c r="AF2258" s="44">
        <f t="shared" si="944"/>
        <v>0.22153552586619127</v>
      </c>
      <c r="AG2258" s="44">
        <f t="shared" si="945"/>
        <v>3.2827090425252602E-5</v>
      </c>
      <c r="AH2258" s="45">
        <f>AD2258+AB2258+SUM($AA$2241:AA2258)</f>
        <v>4.6155106700406039</v>
      </c>
      <c r="AI2258" s="45">
        <f>AD2258+AB2258+SUM($AA$2241:AA2258)</f>
        <v>4.6155106700406039</v>
      </c>
    </row>
    <row r="2259" spans="4:35" ht="14.4" x14ac:dyDescent="0.3">
      <c r="D2259" s="83"/>
      <c r="E2259" s="89">
        <v>40161.63958333333</v>
      </c>
      <c r="F2259" s="86">
        <f t="shared" si="946"/>
        <v>263.17361111110949</v>
      </c>
      <c r="G2259" s="86">
        <v>15335</v>
      </c>
      <c r="H2259" s="86">
        <v>30.93</v>
      </c>
      <c r="I2259" s="86"/>
      <c r="J2259" s="86">
        <v>2609</v>
      </c>
      <c r="K2259" s="86"/>
      <c r="L2259" s="79">
        <v>1037</v>
      </c>
      <c r="M2259" s="86"/>
      <c r="N2259" s="114">
        <v>6.74</v>
      </c>
      <c r="O2259" s="90"/>
      <c r="P2259" s="90"/>
      <c r="Q2259" s="90"/>
      <c r="R2259" s="87"/>
      <c r="S2259" s="87"/>
      <c r="V2259" s="43">
        <f t="shared" si="936"/>
        <v>5.8106985576206824E-5</v>
      </c>
      <c r="W2259" s="43">
        <f t="shared" si="937"/>
        <v>8.2906485577524582E-3</v>
      </c>
      <c r="X2259" s="43">
        <f t="shared" si="938"/>
        <v>9.7855154080350466E-6</v>
      </c>
      <c r="Y2259" s="22">
        <f>X2259+W2259+SUM($V$2241:V2259)</f>
        <v>9.1513735855026507E-3</v>
      </c>
      <c r="Z2259" s="1">
        <f t="shared" si="947"/>
        <v>1.1639997094587702E-5</v>
      </c>
      <c r="AA2259" s="22">
        <f t="shared" si="939"/>
        <v>2.8809266854546774E-2</v>
      </c>
      <c r="AB2259" s="44">
        <f t="shared" si="940"/>
        <v>4.1104783586528928</v>
      </c>
      <c r="AC2259" s="44">
        <f t="shared" si="941"/>
        <v>0.14389865355295869</v>
      </c>
      <c r="AD2259" s="44">
        <f t="shared" si="942"/>
        <v>0.38073512072170596</v>
      </c>
      <c r="AE2259" s="44">
        <f t="shared" si="943"/>
        <v>0.14389865355295869</v>
      </c>
      <c r="AF2259" s="44">
        <f t="shared" si="944"/>
        <v>0.23680137798737269</v>
      </c>
      <c r="AG2259" s="44">
        <f t="shared" si="945"/>
        <v>3.50891813745085E-5</v>
      </c>
      <c r="AH2259" s="45">
        <f>AD2259+AB2259+SUM($AA$2241:AA2259)</f>
        <v>4.9338545730679417</v>
      </c>
      <c r="AI2259" s="45">
        <f>AD2259+AB2259+SUM($AA$2241:AA2259)</f>
        <v>4.9338545730679417</v>
      </c>
    </row>
    <row r="2260" spans="4:35" ht="14.4" x14ac:dyDescent="0.3">
      <c r="D2260" s="83"/>
      <c r="E2260" s="89">
        <v>40189.578472222223</v>
      </c>
      <c r="F2260" s="86">
        <f t="shared" si="946"/>
        <v>291.11250000000291</v>
      </c>
      <c r="G2260" s="86">
        <v>16047.9</v>
      </c>
      <c r="H2260" s="86">
        <v>33.72</v>
      </c>
      <c r="I2260" s="86"/>
      <c r="J2260" s="86">
        <v>2834</v>
      </c>
      <c r="K2260" s="86"/>
      <c r="L2260" s="79">
        <v>1037</v>
      </c>
      <c r="M2260" s="86"/>
      <c r="N2260" s="114">
        <v>6.74</v>
      </c>
      <c r="O2260" s="90"/>
      <c r="P2260" s="90"/>
      <c r="Q2260" s="90"/>
      <c r="R2260" s="87"/>
      <c r="S2260" s="87"/>
      <c r="V2260" s="43">
        <f t="shared" si="936"/>
        <v>6.3348449842537803E-5</v>
      </c>
      <c r="W2260" s="43">
        <f t="shared" si="937"/>
        <v>9.0384956148533112E-3</v>
      </c>
      <c r="X2260" s="43">
        <f t="shared" si="938"/>
        <v>1.0668204964724917E-5</v>
      </c>
      <c r="Y2260" s="22">
        <f>X2260+W2260+SUM($V$2241:V2260)</f>
        <v>9.9634517820027298E-3</v>
      </c>
      <c r="Z2260" s="1">
        <f t="shared" si="947"/>
        <v>1.6718365722453405E-5</v>
      </c>
      <c r="AA2260" s="22">
        <f t="shared" si="939"/>
        <v>3.014856430095084E-2</v>
      </c>
      <c r="AB2260" s="44">
        <f t="shared" si="940"/>
        <v>4.3015680242468699</v>
      </c>
      <c r="AC2260" s="44">
        <f t="shared" si="941"/>
        <v>0.15058827534088853</v>
      </c>
      <c r="AD2260" s="44">
        <f t="shared" si="942"/>
        <v>0.39843489689141592</v>
      </c>
      <c r="AE2260" s="44">
        <f t="shared" si="943"/>
        <v>0.15058827534088851</v>
      </c>
      <c r="AF2260" s="44">
        <f t="shared" si="944"/>
        <v>0.2478099011283702</v>
      </c>
      <c r="AG2260" s="44">
        <f t="shared" si="945"/>
        <v>3.6720422157155188E-5</v>
      </c>
      <c r="AH2260" s="45">
        <f>AD2260+AB2260+SUM($AA$2241:AA2260)</f>
        <v>5.1727925791325795</v>
      </c>
      <c r="AI2260" s="45">
        <f>AD2260+AB2260+SUM($AA$2241:AA2260)</f>
        <v>5.1727925791325795</v>
      </c>
    </row>
    <row r="2261" spans="4:35" ht="14.4" x14ac:dyDescent="0.3">
      <c r="D2261" s="83"/>
      <c r="E2261" s="89">
        <v>40204.438888888886</v>
      </c>
      <c r="F2261" s="86">
        <f t="shared" si="946"/>
        <v>305.9729166666657</v>
      </c>
      <c r="G2261" s="86">
        <v>16217</v>
      </c>
      <c r="H2261" s="86">
        <v>38.51</v>
      </c>
      <c r="I2261" s="86"/>
      <c r="J2261" s="91">
        <v>3048</v>
      </c>
      <c r="K2261" s="91"/>
      <c r="L2261" s="79">
        <v>1037</v>
      </c>
      <c r="M2261" s="91"/>
      <c r="N2261" s="114">
        <v>6.74</v>
      </c>
      <c r="O2261" s="90"/>
      <c r="P2261" s="90"/>
      <c r="Q2261" s="90"/>
      <c r="R2261" s="87"/>
      <c r="S2261" s="87"/>
      <c r="V2261" s="43">
        <f t="shared" si="936"/>
        <v>7.2347236163586317E-5</v>
      </c>
      <c r="W2261" s="43">
        <f t="shared" si="937"/>
        <v>1.0322433752313197E-2</v>
      </c>
      <c r="X2261" s="43">
        <f t="shared" si="938"/>
        <v>1.2183646891801795E-5</v>
      </c>
      <c r="Y2261" s="22">
        <f>X2261+W2261+SUM($V$2241:V2261)</f>
        <v>1.1321252597553278E-2</v>
      </c>
      <c r="Z2261" s="1">
        <f t="shared" si="947"/>
        <v>3.5249848940496406E-5</v>
      </c>
      <c r="AA2261" s="22">
        <f t="shared" si="939"/>
        <v>3.0466245880677211E-2</v>
      </c>
      <c r="AB2261" s="44">
        <f t="shared" si="940"/>
        <v>4.3468945250912263</v>
      </c>
      <c r="AC2261" s="44">
        <f t="shared" si="941"/>
        <v>0.15217505475502649</v>
      </c>
      <c r="AD2261" s="44">
        <f t="shared" si="942"/>
        <v>0.40263328677821364</v>
      </c>
      <c r="AE2261" s="44">
        <f t="shared" si="943"/>
        <v>0.15217505475502652</v>
      </c>
      <c r="AF2261" s="44">
        <f t="shared" si="944"/>
        <v>0.2504211246704417</v>
      </c>
      <c r="AG2261" s="44">
        <f t="shared" si="945"/>
        <v>3.7107352745380142E-5</v>
      </c>
      <c r="AH2261" s="45">
        <f>AD2261+AB2261+SUM($AA$2241:AA2261)</f>
        <v>5.2527837157444104</v>
      </c>
      <c r="AI2261" s="45">
        <f>AD2261+AB2261+SUM($AA$2241:AA2261)</f>
        <v>5.2527837157444104</v>
      </c>
    </row>
    <row r="2262" spans="4:35" ht="14.4" x14ac:dyDescent="0.3">
      <c r="D2262" s="83"/>
      <c r="E2262" s="89">
        <v>40288.686805555553</v>
      </c>
      <c r="F2262" s="86">
        <f t="shared" si="946"/>
        <v>390.22083333333285</v>
      </c>
      <c r="G2262" s="86">
        <v>16369</v>
      </c>
      <c r="H2262" s="86">
        <v>45.36</v>
      </c>
      <c r="I2262" s="86"/>
      <c r="J2262" s="87">
        <v>78</v>
      </c>
      <c r="K2262" s="87"/>
      <c r="L2262" s="79">
        <v>1037</v>
      </c>
      <c r="M2262" s="87"/>
      <c r="N2262" s="114">
        <v>6.74</v>
      </c>
      <c r="O2262" s="90"/>
      <c r="P2262" s="90"/>
      <c r="Q2262" s="90"/>
      <c r="R2262" s="87"/>
      <c r="S2262" s="87"/>
      <c r="V2262" s="43">
        <f t="shared" si="936"/>
        <v>8.5216064200993905E-5</v>
      </c>
      <c r="W2262" s="43">
        <f t="shared" si="937"/>
        <v>1.2158545702542888E-2</v>
      </c>
      <c r="X2262" s="43">
        <f t="shared" si="938"/>
        <v>1.4350823760377294E-5</v>
      </c>
      <c r="Y2262" s="22">
        <f>X2262+W2262+SUM($V$2241:V2262)</f>
        <v>1.324474778885254E-2</v>
      </c>
      <c r="Z2262" s="1">
        <f t="shared" si="947"/>
        <v>3.1844593448196856E-5</v>
      </c>
      <c r="AA2262" s="22">
        <f t="shared" si="939"/>
        <v>3.0751802356835747E-2</v>
      </c>
      <c r="AB2262" s="44">
        <f t="shared" si="940"/>
        <v>4.3876374471985127</v>
      </c>
      <c r="AC2262" s="44">
        <f t="shared" si="941"/>
        <v>0.1536013733295325</v>
      </c>
      <c r="AD2262" s="44">
        <f t="shared" si="942"/>
        <v>0.40640712038432369</v>
      </c>
      <c r="AE2262" s="44">
        <f t="shared" si="943"/>
        <v>0.1536013733295325</v>
      </c>
      <c r="AF2262" s="44">
        <f t="shared" si="944"/>
        <v>0.25276829189926986</v>
      </c>
      <c r="AG2262" s="44">
        <f t="shared" si="945"/>
        <v>3.7455155521312659E-5</v>
      </c>
      <c r="AH2262" s="45">
        <f>AD2262+AB2262+SUM($AA$2241:AA2262)</f>
        <v>5.3280522738146425</v>
      </c>
      <c r="AI2262" s="45">
        <f>AD2262+AB2262+SUM($AA$2241:AA2262)</f>
        <v>5.3280522738146425</v>
      </c>
    </row>
    <row r="2263" spans="4:35" ht="14.4" x14ac:dyDescent="0.3">
      <c r="D2263" s="83"/>
      <c r="E2263" s="89">
        <v>40364.6</v>
      </c>
      <c r="F2263" s="86">
        <f t="shared" si="946"/>
        <v>466.1340277777781</v>
      </c>
      <c r="G2263" s="86">
        <v>17949</v>
      </c>
      <c r="H2263" s="86">
        <v>83.97</v>
      </c>
      <c r="I2263" s="86"/>
      <c r="J2263" s="86">
        <v>49</v>
      </c>
      <c r="K2263" s="86"/>
      <c r="L2263" s="79">
        <v>1037</v>
      </c>
      <c r="M2263" s="86"/>
      <c r="N2263" s="114">
        <v>6.74</v>
      </c>
      <c r="O2263" s="83"/>
      <c r="P2263" s="83"/>
      <c r="Q2263" s="83"/>
      <c r="R2263" s="83"/>
      <c r="S2263" s="83"/>
      <c r="V2263" s="43">
        <f t="shared" si="936"/>
        <v>1.5775116646731612E-4</v>
      </c>
      <c r="W2263" s="43">
        <f t="shared" si="937"/>
        <v>2.2507784008874036E-2</v>
      </c>
      <c r="X2263" s="43">
        <f t="shared" si="938"/>
        <v>2.6566108270698436E-5</v>
      </c>
      <c r="Y2263" s="22">
        <f>X2263+W2263+SUM($V$2241:V2263)</f>
        <v>2.3763952546161326E-2</v>
      </c>
      <c r="Z2263" s="1">
        <f t="shared" si="947"/>
        <v>7.2159976667280414E-5</v>
      </c>
      <c r="AA2263" s="22">
        <f t="shared" si="939"/>
        <v>3.3720086780062601E-2</v>
      </c>
      <c r="AB2263" s="44">
        <f t="shared" si="940"/>
        <v>4.81114940068215</v>
      </c>
      <c r="AC2263" s="44">
        <f t="shared" si="941"/>
        <v>0.16842757956452925</v>
      </c>
      <c r="AD2263" s="44">
        <f t="shared" si="942"/>
        <v>0.44563512760573187</v>
      </c>
      <c r="AE2263" s="44">
        <f t="shared" si="943"/>
        <v>0.1684275795645292</v>
      </c>
      <c r="AF2263" s="44">
        <f t="shared" si="944"/>
        <v>0.27716647756735258</v>
      </c>
      <c r="AG2263" s="44">
        <f t="shared" si="945"/>
        <v>4.1070473850084968E-5</v>
      </c>
      <c r="AH2263" s="45">
        <f>AD2263+AB2263+SUM($AA$2241:AA2263)</f>
        <v>5.8245123212997507</v>
      </c>
      <c r="AI2263" s="45">
        <f>AD2263+AB2263+SUM($AA$2241:AA2263)</f>
        <v>5.8245123212997507</v>
      </c>
    </row>
    <row r="2264" spans="4:35" ht="14.4" x14ac:dyDescent="0.3">
      <c r="D2264" s="83"/>
      <c r="E2264" s="89">
        <v>40438.455555555556</v>
      </c>
      <c r="F2264" s="86">
        <f t="shared" si="946"/>
        <v>539.98958333333576</v>
      </c>
      <c r="G2264" s="86">
        <v>15727</v>
      </c>
      <c r="H2264" s="86">
        <v>317.3</v>
      </c>
      <c r="I2264" s="86"/>
      <c r="J2264" s="86">
        <v>21</v>
      </c>
      <c r="K2264" s="86"/>
      <c r="L2264" s="79">
        <v>1037</v>
      </c>
      <c r="M2264" s="86"/>
      <c r="N2264" s="114">
        <v>6.74</v>
      </c>
      <c r="O2264" s="83"/>
      <c r="P2264" s="83"/>
      <c r="Q2264" s="83"/>
      <c r="R2264" s="83"/>
      <c r="S2264" s="83"/>
      <c r="V2264" s="43">
        <f t="shared" si="936"/>
        <v>5.9609914398093839E-4</v>
      </c>
      <c r="W2264" s="43">
        <f t="shared" si="937"/>
        <v>8.5050849898960723E-2</v>
      </c>
      <c r="X2264" s="43">
        <f t="shared" si="938"/>
        <v>1.0038616356189848E-4</v>
      </c>
      <c r="Y2264" s="22">
        <f>X2264+W2264+SUM($V$2241:V2264)</f>
        <v>8.6976937635520141E-2</v>
      </c>
      <c r="Z2264" s="1">
        <f t="shared" si="947"/>
        <v>3.0017467999696353E-4</v>
      </c>
      <c r="AA2264" s="22">
        <f t="shared" si="939"/>
        <v>2.954570197727141E-2</v>
      </c>
      <c r="AB2264" s="44">
        <f t="shared" si="940"/>
        <v>4.2155522104032634</v>
      </c>
      <c r="AC2264" s="44">
        <f t="shared" si="941"/>
        <v>0.14757705408721106</v>
      </c>
      <c r="AD2264" s="44">
        <f t="shared" si="942"/>
        <v>0.39046763896904263</v>
      </c>
      <c r="AE2264" s="44">
        <f t="shared" si="943"/>
        <v>0.14757705408721103</v>
      </c>
      <c r="AF2264" s="44">
        <f t="shared" si="944"/>
        <v>0.2428545987354033</v>
      </c>
      <c r="AG2264" s="44">
        <f t="shared" si="945"/>
        <v>3.5986146428229226E-5</v>
      </c>
      <c r="AH2264" s="45">
        <f>AD2264+AB2264+SUM($AA$2241:AA2264)</f>
        <v>5.2032933443614464</v>
      </c>
      <c r="AI2264" s="45">
        <f>AD2264+AB2264+SUM($AA$2241:AA2264)</f>
        <v>5.2032933443614464</v>
      </c>
    </row>
    <row r="2265" spans="4:35" ht="14.4" x14ac:dyDescent="0.3">
      <c r="D2265" s="121">
        <f>(F2266-F2265)/Y2266*0.2+F2265</f>
        <v>578.6731930893053</v>
      </c>
      <c r="E2265" s="89">
        <v>40457.63958333333</v>
      </c>
      <c r="F2265" s="86">
        <f t="shared" si="946"/>
        <v>559.17361111110949</v>
      </c>
      <c r="G2265" s="86">
        <v>16418</v>
      </c>
      <c r="H2265" s="86">
        <v>522.74</v>
      </c>
      <c r="I2265" s="86"/>
      <c r="J2265" s="86">
        <v>54</v>
      </c>
      <c r="K2265" s="86"/>
      <c r="L2265" s="79">
        <v>1037</v>
      </c>
      <c r="M2265" s="86"/>
      <c r="N2265" s="114">
        <v>6.74</v>
      </c>
      <c r="O2265" s="83"/>
      <c r="P2265" s="83"/>
      <c r="Q2265" s="83"/>
      <c r="R2265" s="83"/>
      <c r="S2265" s="83"/>
      <c r="V2265" s="43">
        <f t="shared" si="936"/>
        <v>9.8205126544152451E-4</v>
      </c>
      <c r="W2265" s="43">
        <f t="shared" si="937"/>
        <v>0.1401181256734407</v>
      </c>
      <c r="X2265" s="43">
        <f t="shared" si="938"/>
        <v>1.6538248704805171E-4</v>
      </c>
      <c r="Y2265" s="22">
        <f>X2265+W2265+SUM($V$2241:V2265)</f>
        <v>0.14309126099892783</v>
      </c>
      <c r="Z2265" s="1">
        <f t="shared" si="947"/>
        <v>7.1087159625340317E-4</v>
      </c>
      <c r="AA2265" s="22">
        <f t="shared" si="939"/>
        <v>3.0843856747176324E-2</v>
      </c>
      <c r="AB2265" s="44">
        <f t="shared" si="940"/>
        <v>4.4007716786673088</v>
      </c>
      <c r="AC2265" s="44">
        <f t="shared" si="941"/>
        <v>0.15406117339631406</v>
      </c>
      <c r="AD2265" s="44">
        <f t="shared" si="942"/>
        <v>0.40762368516524083</v>
      </c>
      <c r="AE2265" s="44">
        <f t="shared" si="943"/>
        <v>0.15406117339631406</v>
      </c>
      <c r="AF2265" s="44">
        <f t="shared" si="944"/>
        <v>0.25352494449277374</v>
      </c>
      <c r="AG2265" s="44">
        <f t="shared" si="945"/>
        <v>3.7567276153027754E-5</v>
      </c>
      <c r="AH2265" s="45">
        <f>AD2265+AB2265+SUM($AA$2241:AA2265)</f>
        <v>5.4365127155688668</v>
      </c>
      <c r="AI2265" s="45">
        <f>AD2265+AB2265+SUM($AA$2241:AA2265)</f>
        <v>5.4365127155688668</v>
      </c>
    </row>
    <row r="2266" spans="4:35" ht="14.4" x14ac:dyDescent="0.3">
      <c r="D2266" s="83"/>
      <c r="E2266" s="89">
        <v>40511.460416666669</v>
      </c>
      <c r="F2266" s="86">
        <f t="shared" si="946"/>
        <v>612.99444444444816</v>
      </c>
      <c r="G2266" s="86">
        <v>16257</v>
      </c>
      <c r="H2266" s="86">
        <v>2032.31</v>
      </c>
      <c r="I2266" s="86"/>
      <c r="J2266" s="86">
        <v>20</v>
      </c>
      <c r="K2266" s="86"/>
      <c r="L2266" s="79">
        <v>1037</v>
      </c>
      <c r="M2266" s="86"/>
      <c r="N2266" s="114">
        <v>6.74</v>
      </c>
      <c r="O2266" s="83"/>
      <c r="P2266" s="83"/>
      <c r="Q2266" s="83"/>
      <c r="R2266" s="83"/>
      <c r="S2266" s="83"/>
      <c r="V2266" s="43">
        <f t="shared" si="936"/>
        <v>3.818021592511506E-3</v>
      </c>
      <c r="W2266" s="43">
        <f t="shared" si="937"/>
        <v>0.54475163176223407</v>
      </c>
      <c r="X2266" s="43">
        <f t="shared" si="938"/>
        <v>6.4297448493060786E-4</v>
      </c>
      <c r="Y2266" s="22">
        <f>X2266+W2266+SUM($V$2241:V2266)</f>
        <v>0.55202038067811521</v>
      </c>
      <c r="Z2266" s="1">
        <f t="shared" si="947"/>
        <v>3.3967701189618672E-3</v>
      </c>
      <c r="AA2266" s="22">
        <f t="shared" si="939"/>
        <v>3.0541392321771565E-2</v>
      </c>
      <c r="AB2266" s="44">
        <f t="shared" si="940"/>
        <v>4.357616346698407</v>
      </c>
      <c r="AC2266" s="44">
        <f t="shared" si="941"/>
        <v>0.15255040174831758</v>
      </c>
      <c r="AD2266" s="44">
        <f t="shared" si="942"/>
        <v>0.40362640088508461</v>
      </c>
      <c r="AE2266" s="44">
        <f t="shared" si="943"/>
        <v>0.15255040174831752</v>
      </c>
      <c r="AF2266" s="44">
        <f t="shared" si="944"/>
        <v>0.25103880025697534</v>
      </c>
      <c r="AG2266" s="44">
        <f t="shared" si="945"/>
        <v>3.7198879791678161E-5</v>
      </c>
      <c r="AH2266" s="45">
        <f>AD2266+AB2266+SUM($AA$2241:AA2266)</f>
        <v>5.4199014916415793</v>
      </c>
      <c r="AI2266" s="45">
        <f>AD2266+AB2266+SUM($AA$2241:AA2266)</f>
        <v>5.4199014916415793</v>
      </c>
    </row>
    <row r="2267" spans="4:35" ht="14.4" x14ac:dyDescent="0.3">
      <c r="D2267" s="83"/>
      <c r="E2267" s="89">
        <v>40535.460416666669</v>
      </c>
      <c r="F2267" s="86">
        <f t="shared" si="946"/>
        <v>636.99444444444816</v>
      </c>
      <c r="G2267" s="86">
        <v>18321</v>
      </c>
      <c r="H2267" s="86">
        <v>3857</v>
      </c>
      <c r="I2267" s="86"/>
      <c r="J2267" s="86">
        <v>28</v>
      </c>
      <c r="K2267" s="86"/>
      <c r="L2267" s="79">
        <v>1037</v>
      </c>
      <c r="M2267" s="86"/>
      <c r="N2267" s="114">
        <v>6.74</v>
      </c>
      <c r="O2267" s="83"/>
      <c r="P2267" s="83"/>
      <c r="Q2267" s="83"/>
      <c r="R2267" s="83"/>
      <c r="S2267" s="83"/>
      <c r="V2267" s="43">
        <f t="shared" si="936"/>
        <v>7.2459955825227842E-3</v>
      </c>
      <c r="W2267" s="43">
        <f t="shared" si="937"/>
        <v>1.033851648472397</v>
      </c>
      <c r="X2267" s="43">
        <f t="shared" si="938"/>
        <v>1.2202629462913406E-3</v>
      </c>
      <c r="Y2267" s="22">
        <f>X2267+W2267+SUM($V$2241:V2267)</f>
        <v>1.0489436814321618</v>
      </c>
      <c r="Z2267" s="1">
        <f t="shared" si="947"/>
        <v>9.4482644094893726E-3</v>
      </c>
      <c r="AA2267" s="22">
        <f t="shared" si="939"/>
        <v>3.4418948682240061E-2</v>
      </c>
      <c r="AB2267" s="44">
        <f t="shared" si="940"/>
        <v>4.9108623416289294</v>
      </c>
      <c r="AC2267" s="44">
        <f t="shared" si="941"/>
        <v>0.17191830660213606</v>
      </c>
      <c r="AD2267" s="44">
        <f t="shared" si="942"/>
        <v>0.45487108879963312</v>
      </c>
      <c r="AE2267" s="44">
        <f t="shared" si="943"/>
        <v>0.17191830660213603</v>
      </c>
      <c r="AF2267" s="44">
        <f t="shared" si="944"/>
        <v>0.28291086052211639</v>
      </c>
      <c r="AG2267" s="44">
        <f t="shared" si="945"/>
        <v>4.1921675380656681E-5</v>
      </c>
      <c r="AH2267" s="45">
        <f>AD2267+AB2267+SUM($AA$2241:AA2267)</f>
        <v>6.0588111231688906</v>
      </c>
      <c r="AI2267" s="45">
        <f>AD2267+AB2267+SUM($AA$2241:AA2267)</f>
        <v>6.0588111231688906</v>
      </c>
    </row>
    <row r="2268" spans="4:35" ht="14.4" x14ac:dyDescent="0.3">
      <c r="D2268" s="83"/>
      <c r="E2268" s="89">
        <v>40610.615277777775</v>
      </c>
      <c r="F2268" s="86">
        <f t="shared" si="946"/>
        <v>712.14930555555475</v>
      </c>
      <c r="G2268" s="86">
        <v>18810</v>
      </c>
      <c r="H2268" s="86">
        <v>6893</v>
      </c>
      <c r="I2268" s="86"/>
      <c r="J2268" s="86">
        <v>68</v>
      </c>
      <c r="K2268" s="86"/>
      <c r="L2268" s="79">
        <v>1037</v>
      </c>
      <c r="M2268" s="86"/>
      <c r="N2268" s="114">
        <v>6.74</v>
      </c>
      <c r="O2268" s="83"/>
      <c r="P2268" s="83"/>
      <c r="Q2268" s="83"/>
      <c r="R2268" s="83"/>
      <c r="S2268" s="83"/>
      <c r="V2268" s="43">
        <f t="shared" si="936"/>
        <v>1.2949610461584018E-2</v>
      </c>
      <c r="W2268" s="43">
        <f t="shared" si="937"/>
        <v>1.8476379084574102</v>
      </c>
      <c r="X2268" s="43">
        <f t="shared" si="938"/>
        <v>2.1807810445388159E-3</v>
      </c>
      <c r="Y2268" s="22">
        <f>X2268+W2268+SUM($V$2241:V2268)</f>
        <v>1.8766400699770065</v>
      </c>
      <c r="Z2268" s="1">
        <f t="shared" si="947"/>
        <v>1.1633234282613369E-2</v>
      </c>
      <c r="AA2268" s="22">
        <f t="shared" si="939"/>
        <v>3.5337613924618504E-2</v>
      </c>
      <c r="AB2268" s="44">
        <f t="shared" si="940"/>
        <v>5.0419366107767143</v>
      </c>
      <c r="AC2268" s="44">
        <f t="shared" si="941"/>
        <v>0.17650692359511924</v>
      </c>
      <c r="AD2268" s="44">
        <f t="shared" si="942"/>
        <v>0.46701190875613224</v>
      </c>
      <c r="AE2268" s="44">
        <f t="shared" si="943"/>
        <v>0.17650692359511919</v>
      </c>
      <c r="AF2268" s="44">
        <f t="shared" si="944"/>
        <v>0.29046194456749136</v>
      </c>
      <c r="AG2268" s="44">
        <f t="shared" si="945"/>
        <v>4.3040593521650136E-5</v>
      </c>
      <c r="AH2268" s="45">
        <f>AD2268+AB2268+SUM($AA$2241:AA2268)</f>
        <v>6.2373638261977931</v>
      </c>
      <c r="AI2268" s="45">
        <f>AD2268+AB2268+SUM($AA$2241:AA2268)</f>
        <v>6.2373638261977931</v>
      </c>
    </row>
    <row r="2269" spans="4:35" ht="14.4" x14ac:dyDescent="0.3">
      <c r="D2269" s="83"/>
      <c r="E2269" s="89">
        <v>40660.444444444445</v>
      </c>
      <c r="F2269" s="86">
        <f t="shared" si="946"/>
        <v>761.97847222222481</v>
      </c>
      <c r="G2269" s="86">
        <v>17757</v>
      </c>
      <c r="H2269" s="86">
        <v>7278</v>
      </c>
      <c r="I2269" s="86"/>
      <c r="J2269" s="86">
        <v>24</v>
      </c>
      <c r="K2269" s="86"/>
      <c r="L2269" s="79">
        <v>1037</v>
      </c>
      <c r="M2269" s="86"/>
      <c r="N2269" s="114">
        <v>6.74</v>
      </c>
      <c r="O2269" s="83"/>
      <c r="P2269" s="83"/>
      <c r="Q2269" s="83"/>
      <c r="R2269" s="83"/>
      <c r="S2269" s="83"/>
      <c r="V2269" s="43">
        <f t="shared" si="936"/>
        <v>1.3672894957117146E-2</v>
      </c>
      <c r="W2269" s="43">
        <f t="shared" si="937"/>
        <v>1.9508354414265241</v>
      </c>
      <c r="X2269" s="43">
        <f t="shared" si="938"/>
        <v>2.302585875838314E-3</v>
      </c>
      <c r="Y2269" s="22">
        <f>X2269+W2269+SUM($V$2241:V2269)</f>
        <v>1.9936323027345368</v>
      </c>
      <c r="Z2269" s="1">
        <f t="shared" si="947"/>
        <v>9.655591709717146E-3</v>
      </c>
      <c r="AA2269" s="22">
        <f t="shared" si="939"/>
        <v>3.3359383862809719E-2</v>
      </c>
      <c r="AB2269" s="44">
        <f t="shared" si="940"/>
        <v>4.7596846569676821</v>
      </c>
      <c r="AC2269" s="44">
        <f t="shared" si="941"/>
        <v>0.16662591399673216</v>
      </c>
      <c r="AD2269" s="44">
        <f t="shared" si="942"/>
        <v>0.44086817989275073</v>
      </c>
      <c r="AE2269" s="44">
        <f t="shared" si="943"/>
        <v>0.16662591399673216</v>
      </c>
      <c r="AF2269" s="44">
        <f t="shared" si="944"/>
        <v>0.27420163475199066</v>
      </c>
      <c r="AG2269" s="44">
        <f t="shared" si="945"/>
        <v>4.0631144027854419E-5</v>
      </c>
      <c r="AH2269" s="45">
        <f>AD2269+AB2269+SUM($AA$2241:AA2269)</f>
        <v>5.9623275273881893</v>
      </c>
      <c r="AI2269" s="45">
        <f>AD2269+AB2269+SUM($AA$2241:AA2269)</f>
        <v>5.9623275273881893</v>
      </c>
    </row>
    <row r="2270" spans="4:35" ht="14.4" x14ac:dyDescent="0.3">
      <c r="D2270" s="83"/>
      <c r="E2270" s="89">
        <v>40700.628472222219</v>
      </c>
      <c r="F2270" s="86">
        <f t="shared" si="946"/>
        <v>802.16249999999854</v>
      </c>
      <c r="G2270" s="86">
        <v>16800</v>
      </c>
      <c r="H2270" s="86">
        <v>7318</v>
      </c>
      <c r="I2270" s="86"/>
      <c r="J2270" s="86">
        <v>42</v>
      </c>
      <c r="K2270" s="86"/>
      <c r="L2270" s="79">
        <v>1037</v>
      </c>
      <c r="M2270" s="86"/>
      <c r="N2270" s="114">
        <v>6.74</v>
      </c>
      <c r="O2270" s="83"/>
      <c r="P2270" s="83"/>
      <c r="Q2270" s="83"/>
      <c r="R2270" s="83"/>
      <c r="S2270" s="83"/>
      <c r="V2270" s="43">
        <f t="shared" si="936"/>
        <v>1.3748041398211496E-2</v>
      </c>
      <c r="W2270" s="43">
        <f t="shared" si="937"/>
        <v>1.961557263033705</v>
      </c>
      <c r="X2270" s="43">
        <f t="shared" si="938"/>
        <v>2.3152409232460539E-3</v>
      </c>
      <c r="Y2270" s="22">
        <f>X2270+W2270+SUM($V$2241:V2270)</f>
        <v>2.0181148207873369</v>
      </c>
      <c r="Z2270" s="1">
        <f t="shared" si="947"/>
        <v>5.9243057935373707E-3</v>
      </c>
      <c r="AA2270" s="22">
        <f t="shared" si="939"/>
        <v>3.1561505259627372E-2</v>
      </c>
      <c r="AB2270" s="44">
        <f t="shared" si="940"/>
        <v>4.5031650750158851</v>
      </c>
      <c r="AC2270" s="44">
        <f t="shared" si="941"/>
        <v>0.15764573718224364</v>
      </c>
      <c r="AD2270" s="44">
        <f t="shared" si="942"/>
        <v>0.41710792488585979</v>
      </c>
      <c r="AE2270" s="44">
        <f t="shared" si="943"/>
        <v>0.15764573718224364</v>
      </c>
      <c r="AF2270" s="44">
        <f t="shared" si="944"/>
        <v>0.25942374634417092</v>
      </c>
      <c r="AG2270" s="44">
        <f t="shared" si="945"/>
        <v>3.8441359445173977E-5</v>
      </c>
      <c r="AH2270" s="45">
        <f>AD2270+AB2270+SUM($AA$2241:AA2270)</f>
        <v>5.7136091956891288</v>
      </c>
      <c r="AI2270" s="45">
        <f>AD2270+AB2270+SUM($AA$2241:AA2270)</f>
        <v>5.7136091956891288</v>
      </c>
    </row>
    <row r="2271" spans="4:35" ht="14.4" x14ac:dyDescent="0.3">
      <c r="D2271" s="83"/>
      <c r="E2271" s="89">
        <v>40749.679166666669</v>
      </c>
      <c r="F2271" s="86">
        <f t="shared" si="946"/>
        <v>851.21319444444816</v>
      </c>
      <c r="G2271" s="86">
        <v>17146</v>
      </c>
      <c r="H2271" s="86">
        <v>7950</v>
      </c>
      <c r="I2271" s="86"/>
      <c r="J2271" s="90" t="s">
        <v>87</v>
      </c>
      <c r="K2271" s="90"/>
      <c r="L2271" s="79">
        <v>1037</v>
      </c>
      <c r="M2271" s="90"/>
      <c r="N2271" s="114">
        <v>6.74</v>
      </c>
      <c r="O2271" s="83"/>
      <c r="P2271" s="83"/>
      <c r="Q2271" s="83"/>
      <c r="R2271" s="83"/>
      <c r="S2271" s="83"/>
      <c r="V2271" s="43">
        <f t="shared" si="936"/>
        <v>1.493535516750224E-2</v>
      </c>
      <c r="W2271" s="43">
        <f t="shared" si="937"/>
        <v>2.13096204442716</v>
      </c>
      <c r="X2271" s="43">
        <f t="shared" si="938"/>
        <v>2.5151906722883483E-3</v>
      </c>
      <c r="Y2271" s="22">
        <f>X2271+W2271+SUM($V$2241:V2271)</f>
        <v>2.2026549070973367</v>
      </c>
      <c r="Z2271" s="1">
        <f t="shared" si="947"/>
        <v>2.2093535081959123E-3</v>
      </c>
      <c r="AA2271" s="22">
        <f t="shared" si="939"/>
        <v>3.2211521975093506E-2</v>
      </c>
      <c r="AB2271" s="44">
        <f t="shared" si="940"/>
        <v>4.5959088319179981</v>
      </c>
      <c r="AC2271" s="44">
        <f t="shared" si="941"/>
        <v>0.16089248867421133</v>
      </c>
      <c r="AD2271" s="44">
        <f t="shared" si="942"/>
        <v>0.42569836191029475</v>
      </c>
      <c r="AE2271" s="44">
        <f t="shared" si="943"/>
        <v>0.16089248867421127</v>
      </c>
      <c r="AF2271" s="44">
        <f t="shared" si="944"/>
        <v>0.26476664016768781</v>
      </c>
      <c r="AG2271" s="44">
        <f t="shared" si="945"/>
        <v>3.9233068395651957E-5</v>
      </c>
      <c r="AH2271" s="45">
        <f>AD2271+AB2271+SUM($AA$2241:AA2271)</f>
        <v>5.8471549115907706</v>
      </c>
      <c r="AI2271" s="45">
        <f>AD2271+AB2271+SUM($AA$2241:AA2271)</f>
        <v>5.8471549115907706</v>
      </c>
    </row>
    <row r="2272" spans="4:35" ht="14.4" x14ac:dyDescent="0.3">
      <c r="D2272" s="83"/>
      <c r="E2272" s="89">
        <v>40800.622916666667</v>
      </c>
      <c r="F2272" s="86">
        <f t="shared" si="946"/>
        <v>902.15694444444671</v>
      </c>
      <c r="G2272" s="86">
        <v>17491</v>
      </c>
      <c r="H2272" s="86">
        <v>8705</v>
      </c>
      <c r="I2272" s="86"/>
      <c r="J2272" s="86">
        <v>72</v>
      </c>
      <c r="K2272" s="86"/>
      <c r="L2272" s="79">
        <v>1037</v>
      </c>
      <c r="M2272" s="86"/>
      <c r="N2272" s="114">
        <v>6.74</v>
      </c>
      <c r="O2272" s="83"/>
      <c r="P2272" s="83"/>
      <c r="Q2272" s="83"/>
      <c r="R2272" s="83"/>
      <c r="S2272" s="83"/>
      <c r="V2272" s="43">
        <f t="shared" si="936"/>
        <v>1.6353744243158112E-2</v>
      </c>
      <c r="W2272" s="43">
        <f t="shared" si="937"/>
        <v>2.3333364272626951</v>
      </c>
      <c r="X2272" s="43">
        <f t="shared" si="938"/>
        <v>2.7540546921094432E-3</v>
      </c>
      <c r="Y2272" s="22">
        <f>X2272+W2272+SUM($V$2241:V2272)</f>
        <v>2.4216218981958511</v>
      </c>
      <c r="Z2272" s="1">
        <f t="shared" si="947"/>
        <v>3.1696431485993847E-3</v>
      </c>
      <c r="AA2272" s="22">
        <f t="shared" si="939"/>
        <v>3.2859660029532285E-2</v>
      </c>
      <c r="AB2272" s="44">
        <f t="shared" si="940"/>
        <v>4.6883845432799305</v>
      </c>
      <c r="AC2272" s="44">
        <f t="shared" si="941"/>
        <v>0.16412985649134665</v>
      </c>
      <c r="AD2272" s="44">
        <f t="shared" si="942"/>
        <v>0.43426397108205783</v>
      </c>
      <c r="AE2272" s="44">
        <f t="shared" si="943"/>
        <v>0.16412985649134659</v>
      </c>
      <c r="AF2272" s="44">
        <f t="shared" si="944"/>
        <v>0.27009409210154123</v>
      </c>
      <c r="AG2272" s="44">
        <f t="shared" si="945"/>
        <v>4.0022489169972484E-5</v>
      </c>
      <c r="AH2272" s="45">
        <f>AD2272+AB2272+SUM($AA$2241:AA2272)</f>
        <v>5.9810558921539982</v>
      </c>
      <c r="AI2272" s="45">
        <f>AD2272+AB2272+SUM($AA$2241:AA2272)</f>
        <v>5.9810558921539982</v>
      </c>
    </row>
    <row r="2273" spans="4:38" ht="14.4" x14ac:dyDescent="0.3">
      <c r="D2273" s="83"/>
      <c r="E2273" s="89">
        <v>40855.537499999999</v>
      </c>
      <c r="F2273" s="86">
        <f t="shared" si="946"/>
        <v>957.0715277777781</v>
      </c>
      <c r="G2273" s="86">
        <v>20041</v>
      </c>
      <c r="H2273" s="86">
        <v>10177</v>
      </c>
      <c r="I2273" s="86"/>
      <c r="J2273" s="86">
        <v>39</v>
      </c>
      <c r="K2273" s="86"/>
      <c r="L2273" s="79">
        <v>1037</v>
      </c>
      <c r="M2273" s="86"/>
      <c r="N2273" s="114">
        <v>6.74</v>
      </c>
      <c r="O2273" s="83"/>
      <c r="P2273" s="83"/>
      <c r="Q2273" s="83"/>
      <c r="R2273" s="83"/>
      <c r="S2273" s="83"/>
      <c r="V2273" s="43">
        <f t="shared" si="936"/>
        <v>1.9119133275430224E-2</v>
      </c>
      <c r="W2273" s="43">
        <f t="shared" si="937"/>
        <v>2.7278994624069441</v>
      </c>
      <c r="X2273" s="43">
        <f t="shared" si="938"/>
        <v>3.2197604367142788E-3</v>
      </c>
      <c r="Y2273" s="22">
        <f>X2273+W2273+SUM($V$2241:V2273)</f>
        <v>2.8357697723601349</v>
      </c>
      <c r="Z2273" s="1">
        <f t="shared" si="947"/>
        <v>5.2045905728160275E-3</v>
      </c>
      <c r="AA2273" s="22">
        <f t="shared" si="939"/>
        <v>3.765024564929715E-2</v>
      </c>
      <c r="AB2273" s="44">
        <f t="shared" si="940"/>
        <v>5.3719006707376993</v>
      </c>
      <c r="AC2273" s="44">
        <f t="shared" si="941"/>
        <v>0.18805822731365149</v>
      </c>
      <c r="AD2273" s="44">
        <f t="shared" si="942"/>
        <v>0.49757499539509026</v>
      </c>
      <c r="AE2273" s="44">
        <f t="shared" si="943"/>
        <v>0.18805822731365149</v>
      </c>
      <c r="AF2273" s="44">
        <f t="shared" si="944"/>
        <v>0.30947091074306726</v>
      </c>
      <c r="AG2273" s="44">
        <f t="shared" si="945"/>
        <v>4.5857338371472123E-5</v>
      </c>
      <c r="AH2273" s="45">
        <f>AD2273+AB2273+SUM($AA$2241:AA2273)</f>
        <v>6.7655332895740958</v>
      </c>
      <c r="AI2273" s="45">
        <f>AD2273+AB2273+SUM($AA$2241:AA2273)</f>
        <v>6.7655332895740958</v>
      </c>
    </row>
    <row r="2274" spans="4:38" ht="14.4" x14ac:dyDescent="0.3">
      <c r="D2274" s="83"/>
      <c r="E2274" s="89">
        <v>40945.628472222219</v>
      </c>
      <c r="F2274" s="86">
        <f t="shared" si="946"/>
        <v>1047.1624999999985</v>
      </c>
      <c r="G2274" s="86">
        <v>21425</v>
      </c>
      <c r="H2274" s="86">
        <v>11252</v>
      </c>
      <c r="I2274" s="86"/>
      <c r="J2274" s="86">
        <v>45</v>
      </c>
      <c r="K2274" s="86"/>
      <c r="L2274" s="79">
        <v>1037</v>
      </c>
      <c r="M2274" s="86"/>
      <c r="N2274" s="114">
        <v>6.74</v>
      </c>
      <c r="O2274" s="83"/>
      <c r="P2274" s="83"/>
      <c r="Q2274" s="83"/>
      <c r="R2274" s="83"/>
      <c r="S2274" s="83"/>
      <c r="V2274" s="43">
        <f t="shared" si="936"/>
        <v>2.1138693879840905E-2</v>
      </c>
      <c r="W2274" s="43">
        <f t="shared" si="937"/>
        <v>3.0160484180999245</v>
      </c>
      <c r="X2274" s="43">
        <f t="shared" si="938"/>
        <v>3.5598648357972949E-3</v>
      </c>
      <c r="Y2274" s="22">
        <f>X2274+W2274+SUM($V$2241:V2274)</f>
        <v>3.1453975263320393</v>
      </c>
      <c r="Z2274" s="1">
        <f t="shared" si="947"/>
        <v>4.9610485615168929E-3</v>
      </c>
      <c r="AA2274" s="22">
        <f t="shared" si="939"/>
        <v>4.0250312511161693E-2</v>
      </c>
      <c r="AB2274" s="44">
        <f t="shared" si="940"/>
        <v>5.7428756983461504</v>
      </c>
      <c r="AC2274" s="44">
        <f t="shared" si="941"/>
        <v>0.20104523328152202</v>
      </c>
      <c r="AD2274" s="44">
        <f t="shared" si="942"/>
        <v>0.53193674349282993</v>
      </c>
      <c r="AE2274" s="44">
        <f t="shared" si="943"/>
        <v>0.20104523328152196</v>
      </c>
      <c r="AF2274" s="44">
        <f t="shared" si="944"/>
        <v>0.33084248603713456</v>
      </c>
      <c r="AG2274" s="44">
        <f t="shared" si="945"/>
        <v>4.9024174173384052E-5</v>
      </c>
      <c r="AH2274" s="45">
        <f>AD2274+AB2274+SUM($AA$2241:AA2274)</f>
        <v>7.211120377791449</v>
      </c>
      <c r="AI2274" s="45">
        <f>AD2274+AB2274+SUM($AA$2241:AA2274)</f>
        <v>7.211120377791449</v>
      </c>
    </row>
    <row r="2275" spans="4:38" ht="14.4" x14ac:dyDescent="0.3">
      <c r="D2275" s="83"/>
      <c r="E2275" s="89">
        <v>41017.602083333331</v>
      </c>
      <c r="F2275" s="86">
        <f t="shared" si="946"/>
        <v>1119.1361111111109</v>
      </c>
      <c r="G2275" s="86">
        <v>21755</v>
      </c>
      <c r="H2275" s="86">
        <v>12142</v>
      </c>
      <c r="I2275" s="86"/>
      <c r="J2275" s="86">
        <v>31</v>
      </c>
      <c r="K2275" s="86"/>
      <c r="L2275" s="79">
        <v>1037</v>
      </c>
      <c r="M2275" s="86"/>
      <c r="N2275" s="114">
        <v>6.74</v>
      </c>
      <c r="O2275" s="83"/>
      <c r="P2275" s="83"/>
      <c r="Q2275" s="83"/>
      <c r="R2275" s="83"/>
      <c r="S2275" s="83"/>
      <c r="V2275" s="43">
        <f t="shared" si="936"/>
        <v>2.2810702194190211E-2</v>
      </c>
      <c r="W2275" s="43">
        <f t="shared" si="937"/>
        <v>3.2546089488596945</v>
      </c>
      <c r="X2275" s="43">
        <f t="shared" si="938"/>
        <v>3.8414396406195126E-3</v>
      </c>
      <c r="Y2275" s="22">
        <f>X2275+W2275+SUM($V$2241:V2275)</f>
        <v>3.4070503340908216</v>
      </c>
      <c r="Z2275" s="1">
        <f t="shared" si="947"/>
        <v>4.3441158786444237E-3</v>
      </c>
      <c r="AA2275" s="22">
        <f t="shared" si="939"/>
        <v>4.0870270650190089E-2</v>
      </c>
      <c r="AB2275" s="44">
        <f t="shared" si="940"/>
        <v>5.8313307266053913</v>
      </c>
      <c r="AC2275" s="44">
        <f t="shared" si="941"/>
        <v>0.20414184597617321</v>
      </c>
      <c r="AD2275" s="44">
        <f t="shared" si="942"/>
        <v>0.54012993487451655</v>
      </c>
      <c r="AE2275" s="44">
        <f t="shared" si="943"/>
        <v>0.20414184597617319</v>
      </c>
      <c r="AF2275" s="44">
        <f t="shared" si="944"/>
        <v>0.33593830962603793</v>
      </c>
      <c r="AG2275" s="44">
        <f t="shared" si="945"/>
        <v>4.9779272305342831E-5</v>
      </c>
      <c r="AH2275" s="45">
        <f>AD2275+AB2275+SUM($AA$2241:AA2275)</f>
        <v>7.3486388680825669</v>
      </c>
      <c r="AI2275" s="45">
        <f>AD2275+AB2275+SUM($AA$2241:AA2275)</f>
        <v>7.3486388680825669</v>
      </c>
    </row>
    <row r="2276" spans="4:38" ht="14.4" x14ac:dyDescent="0.3">
      <c r="D2276" s="83"/>
      <c r="E2276" s="89">
        <v>41085.673611111109</v>
      </c>
      <c r="F2276" s="86">
        <f t="shared" si="946"/>
        <v>1187.2076388888891</v>
      </c>
      <c r="G2276" s="86">
        <v>22105</v>
      </c>
      <c r="H2276" s="86">
        <v>12525</v>
      </c>
      <c r="I2276" s="86"/>
      <c r="J2276" s="86">
        <v>80</v>
      </c>
      <c r="K2276" s="86"/>
      <c r="L2276" s="79">
        <v>1037</v>
      </c>
      <c r="M2276" s="86"/>
      <c r="N2276" s="114">
        <v>6.74</v>
      </c>
      <c r="O2276" s="83"/>
      <c r="P2276" s="83"/>
      <c r="Q2276" s="83"/>
      <c r="R2276" s="83"/>
      <c r="S2276" s="83"/>
      <c r="V2276" s="43">
        <f t="shared" si="936"/>
        <v>2.3530229367668624E-2</v>
      </c>
      <c r="W2276" s="43">
        <f t="shared" si="937"/>
        <v>3.3572703907484498</v>
      </c>
      <c r="X2276" s="43">
        <f t="shared" si="938"/>
        <v>3.9626117195486242E-3</v>
      </c>
      <c r="Y2276" s="22">
        <f>X2276+W2276+SUM($V$2241:V2276)</f>
        <v>3.5333631774261751</v>
      </c>
      <c r="Z2276" s="1">
        <f t="shared" si="947"/>
        <v>3.1068078199122939E-3</v>
      </c>
      <c r="AA2276" s="22">
        <f t="shared" si="939"/>
        <v>4.1527802009765663E-2</v>
      </c>
      <c r="AB2276" s="44">
        <f t="shared" si="940"/>
        <v>5.9251466656682226</v>
      </c>
      <c r="AC2276" s="44">
        <f t="shared" si="941"/>
        <v>0.20742613216747</v>
      </c>
      <c r="AD2276" s="44">
        <f t="shared" si="942"/>
        <v>0.5488196833096386</v>
      </c>
      <c r="AE2276" s="44">
        <f t="shared" si="943"/>
        <v>0.20742613216746994</v>
      </c>
      <c r="AF2276" s="44">
        <f t="shared" si="944"/>
        <v>0.34134297100820821</v>
      </c>
      <c r="AG2276" s="44">
        <f t="shared" si="945"/>
        <v>5.0580133960450622E-5</v>
      </c>
      <c r="AH2276" s="45">
        <f>AD2276+AB2276+SUM($AA$2241:AA2276)</f>
        <v>7.4926723575902852</v>
      </c>
      <c r="AI2276" s="45">
        <f>AD2276+AB2276+SUM($AA$2241:AA2276)</f>
        <v>7.4926723575902852</v>
      </c>
      <c r="AJ2276" s="1">
        <f>LINEST(AI2276:AI2279,F2276:F2279,TRUE,TRUE)</f>
        <v>1.4199755922264688E-3</v>
      </c>
      <c r="AK2276" s="1">
        <f>LINEST(Y2276:Y2279,F2275:F2278,TRUE,TRUE)</f>
        <v>1.0738077107811336E-3</v>
      </c>
      <c r="AL2276" s="1">
        <f>AJ2276/AK2276</f>
        <v>1.3223741811217931</v>
      </c>
    </row>
    <row r="2277" spans="4:38" ht="14.4" x14ac:dyDescent="0.3">
      <c r="D2277" s="83"/>
      <c r="E2277" s="89">
        <v>41131.488194444442</v>
      </c>
      <c r="F2277" s="86">
        <f t="shared" si="946"/>
        <v>1233.0222222222219</v>
      </c>
      <c r="G2277" s="86">
        <v>22405</v>
      </c>
      <c r="H2277" s="86">
        <v>12807</v>
      </c>
      <c r="I2277" s="86"/>
      <c r="J2277" s="86">
        <v>48</v>
      </c>
      <c r="K2277" s="86"/>
      <c r="L2277" s="79">
        <v>1037</v>
      </c>
      <c r="M2277" s="86"/>
      <c r="N2277" s="114">
        <v>6.74</v>
      </c>
      <c r="O2277" s="83"/>
      <c r="P2277" s="83"/>
      <c r="Q2277" s="83"/>
      <c r="R2277" s="83"/>
      <c r="S2277" s="83"/>
      <c r="V2277" s="43">
        <f t="shared" si="936"/>
        <v>2.4060011777383795E-2</v>
      </c>
      <c r="W2277" s="43">
        <f t="shared" si="937"/>
        <v>3.4328592330790735</v>
      </c>
      <c r="X2277" s="43">
        <f t="shared" si="938"/>
        <v>4.0518298037731919E-3</v>
      </c>
      <c r="Y2277" s="22">
        <f>X2277+W2277+SUM($V$2241:V2277)</f>
        <v>3.6331012496184067</v>
      </c>
      <c r="Z2277" s="1">
        <f t="shared" si="947"/>
        <v>2.5648097076353331E-3</v>
      </c>
      <c r="AA2277" s="22">
        <f t="shared" si="939"/>
        <v>4.2091400317973295E-2</v>
      </c>
      <c r="AB2277" s="44">
        <f t="shared" si="940"/>
        <v>6.005560327722077</v>
      </c>
      <c r="AC2277" s="44">
        <f t="shared" si="941"/>
        <v>0.21024123461715291</v>
      </c>
      <c r="AD2277" s="44">
        <f t="shared" si="942"/>
        <v>0.55626803911117195</v>
      </c>
      <c r="AE2277" s="44">
        <f t="shared" si="943"/>
        <v>0.21024123461715291</v>
      </c>
      <c r="AF2277" s="44">
        <f t="shared" si="944"/>
        <v>0.34597553790721131</v>
      </c>
      <c r="AG2277" s="44">
        <f t="shared" si="945"/>
        <v>5.1266586807685885E-5</v>
      </c>
      <c r="AH2277" s="45">
        <f>AD2277+AB2277+SUM($AA$2241:AA2277)</f>
        <v>7.6226257757636464</v>
      </c>
      <c r="AI2277" s="45">
        <f>AD2277+AB2277+SUM($AA$2241:AA2277)</f>
        <v>7.6226257757636464</v>
      </c>
    </row>
    <row r="2278" spans="4:38" ht="14.4" x14ac:dyDescent="0.3">
      <c r="D2278" s="83"/>
      <c r="E2278" s="89">
        <v>41158.509027777778</v>
      </c>
      <c r="F2278" s="86">
        <f t="shared" si="946"/>
        <v>1260.0430555555577</v>
      </c>
      <c r="G2278" s="86">
        <v>22331</v>
      </c>
      <c r="H2278" s="86">
        <v>12884</v>
      </c>
      <c r="I2278" s="86"/>
      <c r="J2278" s="86"/>
      <c r="K2278" s="86"/>
      <c r="L2278" s="79">
        <v>1037</v>
      </c>
      <c r="M2278" s="86"/>
      <c r="N2278" s="114">
        <v>6.74</v>
      </c>
      <c r="O2278" s="83"/>
      <c r="P2278" s="83"/>
      <c r="Q2278" s="83"/>
      <c r="R2278" s="83"/>
      <c r="S2278" s="83"/>
      <c r="V2278" s="43">
        <f t="shared" si="936"/>
        <v>2.4204668676490421E-2</v>
      </c>
      <c r="W2278" s="43">
        <f t="shared" si="937"/>
        <v>3.4534987396728964</v>
      </c>
      <c r="X2278" s="43">
        <f t="shared" si="938"/>
        <v>4.0761907700330906E-3</v>
      </c>
      <c r="Y2278" s="22">
        <f>X2278+W2278+SUM($V$2241:V2278)</f>
        <v>3.6779697858549802</v>
      </c>
      <c r="Z2278" s="1">
        <f t="shared" si="947"/>
        <v>1.9483652446413739E-3</v>
      </c>
      <c r="AA2278" s="22">
        <f t="shared" si="939"/>
        <v>4.1952379401948743E-2</v>
      </c>
      <c r="AB2278" s="44">
        <f t="shared" si="940"/>
        <v>5.9857249577487925</v>
      </c>
      <c r="AC2278" s="44">
        <f t="shared" si="941"/>
        <v>0.20954684267956444</v>
      </c>
      <c r="AD2278" s="44">
        <f t="shared" si="942"/>
        <v>0.55443077801346041</v>
      </c>
      <c r="AE2278" s="44">
        <f t="shared" si="943"/>
        <v>0.20954684267956444</v>
      </c>
      <c r="AF2278" s="44">
        <f t="shared" si="944"/>
        <v>0.34483283807212389</v>
      </c>
      <c r="AG2278" s="44">
        <f t="shared" si="945"/>
        <v>5.1097261772034518E-5</v>
      </c>
      <c r="AH2278" s="45">
        <f>AD2278+AB2278+SUM($AA$2241:AA2278)</f>
        <v>7.6429055240945996</v>
      </c>
      <c r="AI2278" s="45">
        <f>AD2278+AB2278+SUM($AA$2241:AA2278)</f>
        <v>7.6429055240945996</v>
      </c>
    </row>
    <row r="2279" spans="4:38" ht="14.4" x14ac:dyDescent="0.3">
      <c r="D2279" s="83"/>
      <c r="E2279" s="89">
        <v>41192.621527777781</v>
      </c>
      <c r="F2279" s="86">
        <f t="shared" si="946"/>
        <v>1294.1555555555606</v>
      </c>
      <c r="G2279" s="86">
        <v>3498</v>
      </c>
      <c r="H2279" s="86">
        <v>50.2</v>
      </c>
      <c r="I2279" s="86"/>
      <c r="J2279" s="86"/>
      <c r="K2279" s="86"/>
      <c r="L2279" s="79">
        <v>1037</v>
      </c>
      <c r="M2279" s="86"/>
      <c r="N2279" s="114">
        <v>6.74</v>
      </c>
      <c r="O2279" s="83"/>
      <c r="P2279" s="83"/>
      <c r="Q2279" s="83"/>
      <c r="R2279" s="83"/>
      <c r="S2279" s="83"/>
      <c r="V2279" s="43">
        <f t="shared" si="936"/>
        <v>9.4308783573410373E-5</v>
      </c>
      <c r="W2279" s="43">
        <f t="shared" si="937"/>
        <v>1.3455886117011751E-2</v>
      </c>
      <c r="X2279" s="43">
        <f t="shared" si="938"/>
        <v>1.5882084496713847E-5</v>
      </c>
      <c r="Y2279" s="111">
        <f>Y2278</f>
        <v>3.6779697858549802</v>
      </c>
      <c r="Z2279" s="1">
        <f t="shared" si="947"/>
        <v>1.4106485115083086E-3</v>
      </c>
      <c r="AA2279" s="22">
        <f t="shared" si="939"/>
        <v>6.5715562737009856E-3</v>
      </c>
      <c r="AB2279" s="44">
        <f t="shared" si="940"/>
        <v>0.93762329954795021</v>
      </c>
      <c r="AC2279" s="44">
        <f t="shared" si="941"/>
        <v>3.2824094563302875E-2</v>
      </c>
      <c r="AD2279" s="44">
        <f t="shared" si="942"/>
        <v>8.6847828645877242E-2</v>
      </c>
      <c r="AE2279" s="44">
        <f t="shared" si="943"/>
        <v>3.2824094563302875E-2</v>
      </c>
      <c r="AF2279" s="44">
        <f t="shared" si="944"/>
        <v>5.4015730042375594E-2</v>
      </c>
      <c r="AG2279" s="44">
        <f t="shared" si="945"/>
        <v>8.0040401987630093E-6</v>
      </c>
      <c r="AH2279" s="45">
        <f>AD2279+AB2279+SUM($AA$2241:AA2279)</f>
        <v>2.1337924727998745</v>
      </c>
      <c r="AI2279" s="77">
        <f>AI2278</f>
        <v>7.6429055240945996</v>
      </c>
    </row>
    <row r="2280" spans="4:38" ht="14.4" x14ac:dyDescent="0.3">
      <c r="D2280" s="83"/>
      <c r="E2280" s="89">
        <v>42279.473611111112</v>
      </c>
      <c r="F2280" s="86">
        <f t="shared" si="946"/>
        <v>2381.007638888892</v>
      </c>
      <c r="G2280" s="86">
        <v>17118</v>
      </c>
      <c r="H2280" s="86">
        <v>7618</v>
      </c>
      <c r="I2280" s="86"/>
      <c r="J2280" s="86">
        <v>24</v>
      </c>
      <c r="K2280" s="86"/>
      <c r="L2280" s="86">
        <v>1038</v>
      </c>
      <c r="M2280" s="86"/>
      <c r="N2280" s="114">
        <v>6.74</v>
      </c>
      <c r="O2280" s="83"/>
      <c r="P2280" s="83"/>
      <c r="Q2280" s="83"/>
      <c r="R2280" s="83"/>
      <c r="S2280" s="83"/>
      <c r="V2280" s="43">
        <f t="shared" si="936"/>
        <v>1.432544070902898E-2</v>
      </c>
      <c r="W2280" s="43">
        <f t="shared" si="937"/>
        <v>2.0439400388050988</v>
      </c>
      <c r="X2280" s="43">
        <f t="shared" si="938"/>
        <v>2.4124779386679473E-3</v>
      </c>
      <c r="Y2280" s="22">
        <f>X2280+W2280+SUM($V$2279:V2280)+$Y$2279</f>
        <v>5.7387420520913492</v>
      </c>
      <c r="Z2280" s="1">
        <f t="shared" si="947"/>
        <v>1.8533453654188711E-3</v>
      </c>
      <c r="AA2280" s="22">
        <f t="shared" si="939"/>
        <v>3.2189930960509067E-2</v>
      </c>
      <c r="AB2280" s="44">
        <f t="shared" si="940"/>
        <v>4.5928282468188089</v>
      </c>
      <c r="AC2280" s="44">
        <f t="shared" si="941"/>
        <v>0.16078464428014083</v>
      </c>
      <c r="AD2280" s="44">
        <f t="shared" si="942"/>
        <v>0.4254130211695597</v>
      </c>
      <c r="AE2280" s="44">
        <f t="shared" si="943"/>
        <v>0.1607846442801408</v>
      </c>
      <c r="AF2280" s="44">
        <f t="shared" si="944"/>
        <v>0.26458917011849997</v>
      </c>
      <c r="AG2280" s="44">
        <f t="shared" si="945"/>
        <v>3.9206770918849161E-5</v>
      </c>
      <c r="AH2280" s="45">
        <f>AD2280+AB2280+SUM($AA$2241:AA2280)</f>
        <v>6.1597525435549256</v>
      </c>
      <c r="AI2280" s="45">
        <f>AD2280+AB2280+SUM($AA$2279:AA2280)+$AI$2279-$AH$2279</f>
        <v>10.566115806517303</v>
      </c>
    </row>
    <row r="2281" spans="4:38" ht="14.4" x14ac:dyDescent="0.3">
      <c r="E2281" s="28">
        <v>42377.646527777775</v>
      </c>
      <c r="F2281" s="86">
        <f t="shared" si="946"/>
        <v>2479.1805555555547</v>
      </c>
      <c r="G2281" s="10">
        <v>12305</v>
      </c>
      <c r="H2281" s="10">
        <v>6423</v>
      </c>
      <c r="J2281" s="10">
        <v>25</v>
      </c>
      <c r="L2281" s="17">
        <v>1021</v>
      </c>
      <c r="N2281" s="114">
        <v>6.74</v>
      </c>
      <c r="V2281" s="43">
        <f t="shared" si="936"/>
        <v>1.188046211579424E-2</v>
      </c>
      <c r="W2281" s="43">
        <f t="shared" si="937"/>
        <v>1.6950928555150155</v>
      </c>
      <c r="X2281" s="43">
        <f t="shared" si="938"/>
        <v>2.0007309609308818E-3</v>
      </c>
      <c r="Y2281" s="22">
        <f>X2281+W2281+SUM($V$2279:V2281)+$Y$2279</f>
        <v>5.4013635839393235</v>
      </c>
      <c r="Z2281" s="1">
        <f t="shared" si="947"/>
        <v>1.621969407657557E-3</v>
      </c>
      <c r="AA2281" s="22">
        <f t="shared" si="939"/>
        <v>2.2760250091055288E-2</v>
      </c>
      <c r="AB2281" s="44">
        <f t="shared" si="940"/>
        <v>3.2474104915323472</v>
      </c>
      <c r="AC2281" s="44">
        <f t="shared" si="941"/>
        <v>0.11368457792304298</v>
      </c>
      <c r="AD2281" s="44">
        <f t="shared" si="942"/>
        <v>0.30079302641839062</v>
      </c>
      <c r="AE2281" s="44">
        <f t="shared" ref="AE2281" si="948">AD2281/(1+($A$28/(10^-N2281))+(($A$28*$A$29)/(10^-N2281)^2))*1</f>
        <v>0.11368457792304296</v>
      </c>
      <c r="AF2281" s="44">
        <f t="shared" ref="AF2281" si="949">AD2281/(1+($A$28/(10^-N2281))+(($A$28*$A$29)/(10^-N2281)^2))*($A$28/(10^-N2281))</f>
        <v>0.18708072691021996</v>
      </c>
      <c r="AG2281" s="44">
        <f t="shared" ref="AG2281" si="950">AD2281/(1+($A$28/(10^-N2281))+(($A$28*$A$29)/(10^-N2281)^2))*(($A$28*$A$29)/(10^-N2281)^2)</f>
        <v>2.7721585127674599E-5</v>
      </c>
      <c r="AH2281" s="45">
        <f>AD2281+AB2281+SUM($AA$2241:AA2281)</f>
        <v>4.7124750436083493</v>
      </c>
      <c r="AI2281" s="45">
        <f>AD2281+AB2281+SUM($AA$2279:AA2281)+$AI$2279-$AH$2279</f>
        <v>9.1188383065707264</v>
      </c>
    </row>
    <row r="2282" spans="4:38" ht="14.4" x14ac:dyDescent="0.3">
      <c r="E2282" s="28">
        <v>42480.59652777778</v>
      </c>
      <c r="F2282" s="86">
        <f t="shared" si="946"/>
        <v>2582.1305555555591</v>
      </c>
      <c r="G2282" s="10">
        <v>18808</v>
      </c>
      <c r="H2282" s="10">
        <v>9351</v>
      </c>
      <c r="J2282" s="10">
        <v>37</v>
      </c>
      <c r="L2282" s="17">
        <v>1052</v>
      </c>
      <c r="N2282" s="114">
        <v>6.74</v>
      </c>
      <c r="V2282" s="43">
        <f t="shared" si="936"/>
        <v>1.7821467645812088E-2</v>
      </c>
      <c r="W2282" s="43">
        <f t="shared" si="937"/>
        <v>2.5427497842063969</v>
      </c>
      <c r="X2282" s="43">
        <f t="shared" si="938"/>
        <v>3.001226866487133E-3</v>
      </c>
      <c r="Y2282" s="22">
        <f>X2282+W2282+SUM($V$2279:V2282)+$Y$2279</f>
        <v>6.2678424761820732</v>
      </c>
      <c r="Z2282" s="1">
        <f t="shared" si="947"/>
        <v>1.8072078264545397E-3</v>
      </c>
      <c r="AA2282" s="22">
        <f t="shared" si="939"/>
        <v>3.5844953853324112E-2</v>
      </c>
      <c r="AB2282" s="44">
        <f t="shared" si="940"/>
        <v>5.1143233816013165</v>
      </c>
      <c r="AC2282" s="44">
        <f t="shared" si="941"/>
        <v>0.17904102253637252</v>
      </c>
      <c r="AD2282" s="44">
        <f t="shared" si="942"/>
        <v>0.47371676972944049</v>
      </c>
      <c r="AE2282" s="44">
        <f t="shared" ref="AE2282:AE2283" si="951">AD2282/(1+($A$28/(10^-N2282))+(($A$28*$A$29)/(10^-N2282)^2))*1</f>
        <v>0.17904102253637252</v>
      </c>
      <c r="AF2282" s="44">
        <f t="shared" ref="AF2282:AF2283" si="952">AD2282/(1+($A$28/(10^-N2282))+(($A$28*$A$29)/(10^-N2282)^2))*($A$28/(10^-N2282))</f>
        <v>0.29463208866841778</v>
      </c>
      <c r="AG2282" s="44">
        <f t="shared" ref="AG2282:AG2283" si="953">AD2282/(1+($A$28/(10^-N2282))+(($A$28*$A$29)/(10^-N2282)^2))*(($A$28*$A$29)/(10^-N2282)^2)</f>
        <v>4.3658524650087441E-5</v>
      </c>
      <c r="AH2282" s="45">
        <f>AD2282+AB2282+SUM($AA$2241:AA2282)</f>
        <v>6.7881566308416925</v>
      </c>
      <c r="AI2282" s="45">
        <f>AD2282+AB2282+SUM($AA$2279:AA2282)+$AI$2279-$AH$2279</f>
        <v>11.19451989380407</v>
      </c>
    </row>
    <row r="2283" spans="4:38" ht="14.4" x14ac:dyDescent="0.3">
      <c r="E2283" s="28">
        <v>42612.599305555559</v>
      </c>
      <c r="F2283" s="86">
        <f t="shared" si="946"/>
        <v>2714.1333333333387</v>
      </c>
      <c r="G2283" s="10">
        <v>18191</v>
      </c>
      <c r="H2283" s="10">
        <v>9541</v>
      </c>
      <c r="J2283" s="10">
        <v>34</v>
      </c>
      <c r="K2283" s="17">
        <v>5</v>
      </c>
      <c r="L2283" s="17">
        <v>1073</v>
      </c>
      <c r="N2283" s="114">
        <v>6.74</v>
      </c>
      <c r="V2283" s="43">
        <f t="shared" si="936"/>
        <v>1.8546556525514211E-2</v>
      </c>
      <c r="W2283" s="43">
        <f t="shared" si="937"/>
        <v>2.6462047649653071</v>
      </c>
      <c r="X2283" s="43">
        <f t="shared" si="938"/>
        <v>3.1233355653666247E-3</v>
      </c>
      <c r="Y2283" s="22">
        <f>X2283+W2283+SUM($V$2279:V2283)+$Y$2279</f>
        <v>6.3899661221653767</v>
      </c>
      <c r="Z2283" s="1">
        <f t="shared" si="947"/>
        <v>2.570054945747283E-3</v>
      </c>
      <c r="AA2283" s="22">
        <f t="shared" si="939"/>
        <v>3.5361116209582752E-2</v>
      </c>
      <c r="AB2283" s="44">
        <f t="shared" si="940"/>
        <v>5.0452898940869826</v>
      </c>
      <c r="AC2283" s="44">
        <f t="shared" si="941"/>
        <v>0.17662431454362371</v>
      </c>
      <c r="AD2283" s="44">
        <f t="shared" si="942"/>
        <v>0.46732250830551608</v>
      </c>
      <c r="AE2283" s="44">
        <f t="shared" si="951"/>
        <v>0.17662431454362368</v>
      </c>
      <c r="AF2283" s="44">
        <f t="shared" si="952"/>
        <v>0.29065512454300013</v>
      </c>
      <c r="AG2283" s="44">
        <f t="shared" si="953"/>
        <v>4.3069218892229324E-5</v>
      </c>
      <c r="AH2283" s="45">
        <f>AD2283+AB2283+SUM($AA$2241:AA2283)</f>
        <v>6.7480899981130174</v>
      </c>
      <c r="AI2283" s="45">
        <f>AD2283+AB2283+SUM($AA$2279:AA2283)+$AI$2279-$AH$2279</f>
        <v>11.154453261075396</v>
      </c>
    </row>
    <row r="2284" spans="4:38" x14ac:dyDescent="0.25">
      <c r="E2284" s="28">
        <v>42762.440972222219</v>
      </c>
      <c r="F2284" s="86">
        <f t="shared" si="946"/>
        <v>2863.9749999999985</v>
      </c>
      <c r="G2284" s="10">
        <v>19388</v>
      </c>
      <c r="H2284" s="10">
        <v>10266</v>
      </c>
      <c r="J2284" s="10">
        <v>18</v>
      </c>
      <c r="L2284" s="17">
        <v>1050</v>
      </c>
      <c r="V2284" s="17">
        <f t="shared" si="936"/>
        <v>1.9528110715726531E-2</v>
      </c>
      <c r="W2284" s="17">
        <f t="shared" si="937"/>
        <v>2.7862519684253302</v>
      </c>
      <c r="X2284" s="17">
        <f t="shared" si="938"/>
        <v>3.2886343423879712E-3</v>
      </c>
      <c r="AA2284" s="17">
        <f t="shared" si="939"/>
        <v>3.6880090644506723E-2</v>
      </c>
      <c r="AB2284" s="17">
        <f t="shared" si="940"/>
        <v>5.2620156987950812</v>
      </c>
      <c r="AC2284" s="17">
        <f t="shared" si="941"/>
        <v>0.18421140022235657</v>
      </c>
    </row>
    <row r="2285" spans="4:38" x14ac:dyDescent="0.25">
      <c r="D2285" s="19" t="s">
        <v>164</v>
      </c>
      <c r="E2285" s="28">
        <v>42828.494444444441</v>
      </c>
      <c r="F2285" s="86">
        <f t="shared" si="946"/>
        <v>2930.0284722222204</v>
      </c>
      <c r="G2285" s="10">
        <v>16623</v>
      </c>
      <c r="H2285" s="10">
        <v>9768</v>
      </c>
      <c r="J2285" s="10">
        <v>36</v>
      </c>
      <c r="K2285" s="17">
        <v>5</v>
      </c>
      <c r="L2285" s="17">
        <v>1095</v>
      </c>
      <c r="V2285" s="17">
        <f t="shared" si="936"/>
        <v>1.9377129413874958E-2</v>
      </c>
      <c r="W2285" s="17">
        <f t="shared" si="937"/>
        <v>2.7647101021586367</v>
      </c>
      <c r="X2285" s="17">
        <f t="shared" si="938"/>
        <v>3.2632083141584368E-3</v>
      </c>
      <c r="AA2285" s="17">
        <f t="shared" si="939"/>
        <v>3.2975637003157594E-2</v>
      </c>
      <c r="AB2285" s="17">
        <f t="shared" si="940"/>
        <v>4.7049320258172624</v>
      </c>
      <c r="AC2285" s="17">
        <f t="shared" si="941"/>
        <v>0.16470914684372145</v>
      </c>
    </row>
    <row r="2286" spans="4:38" x14ac:dyDescent="0.25">
      <c r="D2286" s="19"/>
      <c r="E2286" s="28">
        <v>42828.649305555555</v>
      </c>
      <c r="F2286" s="86">
        <f t="shared" si="946"/>
        <v>2930.1833333333343</v>
      </c>
      <c r="G2286" s="10">
        <v>3518</v>
      </c>
      <c r="H2286" s="10">
        <v>44.41</v>
      </c>
      <c r="J2286" s="10">
        <v>65</v>
      </c>
      <c r="L2286" s="17">
        <v>1046</v>
      </c>
      <c r="V2286" s="17">
        <f t="shared" si="936"/>
        <v>8.4155426896194023E-5</v>
      </c>
      <c r="W2286" s="17">
        <f t="shared" si="937"/>
        <v>1.2007214996705375E-2</v>
      </c>
      <c r="X2286" s="17">
        <f t="shared" si="938"/>
        <v>1.4172206979872578E-5</v>
      </c>
      <c r="AA2286" s="17">
        <f t="shared" si="939"/>
        <v>6.666489345210776E-3</v>
      </c>
      <c r="AB2286" s="17">
        <f t="shared" si="940"/>
        <v>0.95116825846452424</v>
      </c>
      <c r="AC2286" s="17">
        <f t="shared" si="941"/>
        <v>3.3298273279369364E-2</v>
      </c>
    </row>
    <row r="2287" spans="4:38" x14ac:dyDescent="0.25">
      <c r="E2287" s="28">
        <v>42969.565972222219</v>
      </c>
      <c r="F2287" s="86">
        <f t="shared" si="946"/>
        <v>3071.0999999999985</v>
      </c>
      <c r="G2287" s="10">
        <v>9377</v>
      </c>
      <c r="H2287" s="10">
        <v>755.8</v>
      </c>
      <c r="J2287" s="10">
        <v>37</v>
      </c>
      <c r="L2287" s="17">
        <v>1029</v>
      </c>
      <c r="V2287" s="17">
        <f t="shared" si="936"/>
        <v>1.4089381606630809E-3</v>
      </c>
      <c r="W2287" s="17">
        <f t="shared" si="937"/>
        <v>0.20102593541604782</v>
      </c>
      <c r="X2287" s="17">
        <f t="shared" si="938"/>
        <v>2.3727243709889843E-4</v>
      </c>
      <c r="AA2287" s="17">
        <f t="shared" si="939"/>
        <v>1.7480303165569876E-2</v>
      </c>
      <c r="AB2287" s="17">
        <f t="shared" si="940"/>
        <v>2.4940727658061399</v>
      </c>
      <c r="AC2287" s="17">
        <f t="shared" si="941"/>
        <v>8.7311909113231723E-2</v>
      </c>
    </row>
    <row r="2288" spans="4:38" x14ac:dyDescent="0.25">
      <c r="E2288" s="28">
        <v>43055.64166666667</v>
      </c>
      <c r="F2288" s="86">
        <f t="shared" si="946"/>
        <v>3157.1756944444496</v>
      </c>
      <c r="G2288" s="10">
        <v>9514</v>
      </c>
      <c r="H2288" s="10">
        <v>1171</v>
      </c>
      <c r="J2288" s="10">
        <v>48</v>
      </c>
      <c r="K2288" s="17">
        <v>5</v>
      </c>
      <c r="L2288" s="17">
        <v>1079</v>
      </c>
      <c r="V2288" s="17">
        <f t="shared" si="936"/>
        <v>2.2890116837194358E-3</v>
      </c>
      <c r="W2288" s="17">
        <f t="shared" si="937"/>
        <v>0.32659397533913331</v>
      </c>
      <c r="X2288" s="17">
        <f t="shared" si="938"/>
        <v>3.8548134751943843E-4</v>
      </c>
      <c r="AA2288" s="17">
        <f t="shared" si="939"/>
        <v>1.8597486899151763E-2</v>
      </c>
      <c r="AB2288" s="17">
        <f t="shared" si="940"/>
        <v>2.6534714614658537</v>
      </c>
      <c r="AC2288" s="17">
        <f t="shared" si="941"/>
        <v>9.2892100926003543E-2</v>
      </c>
    </row>
    <row r="2289" spans="4:35" x14ac:dyDescent="0.25">
      <c r="E2289" s="28">
        <v>43123.492361111108</v>
      </c>
      <c r="G2289" s="10">
        <v>9862.2000000000007</v>
      </c>
      <c r="H2289" s="10">
        <v>1529.45</v>
      </c>
      <c r="J2289" s="10">
        <v>108</v>
      </c>
      <c r="L2289" s="17">
        <v>1061</v>
      </c>
      <c r="V2289" s="17">
        <f t="shared" si="936"/>
        <v>2.9398172737702994E-3</v>
      </c>
      <c r="W2289" s="17">
        <f t="shared" si="937"/>
        <v>0.41945028810476714</v>
      </c>
      <c r="X2289" s="17">
        <f t="shared" si="938"/>
        <v>4.9508035813625791E-4</v>
      </c>
      <c r="AA2289" s="17">
        <f t="shared" si="939"/>
        <v>1.8956530725017129E-2</v>
      </c>
      <c r="AB2289" s="17">
        <f t="shared" si="940"/>
        <v>2.7046994876242012</v>
      </c>
      <c r="AC2289" s="17">
        <f t="shared" si="941"/>
        <v>9.4685479541619919E-2</v>
      </c>
    </row>
    <row r="2290" spans="4:35" x14ac:dyDescent="0.25">
      <c r="E2290" s="28"/>
    </row>
    <row r="2292" spans="4:35" ht="14.4" thickBot="1" x14ac:dyDescent="0.3">
      <c r="D2292" s="87" t="s">
        <v>86</v>
      </c>
      <c r="E2292" s="89">
        <f>E2293-1</f>
        <v>39898.468055555553</v>
      </c>
      <c r="F2292" s="86"/>
      <c r="G2292" s="86"/>
      <c r="H2292" s="86"/>
      <c r="I2292" s="86"/>
      <c r="J2292" s="86"/>
      <c r="K2292" s="86"/>
      <c r="L2292" s="86"/>
      <c r="M2292" s="86"/>
      <c r="N2292" s="86"/>
      <c r="O2292" s="90"/>
      <c r="P2292" s="90"/>
      <c r="Q2292" s="90"/>
      <c r="R2292" s="87"/>
      <c r="S2292" s="87"/>
    </row>
    <row r="2293" spans="4:35" ht="15" thickBot="1" x14ac:dyDescent="0.35">
      <c r="D2293" s="87"/>
      <c r="E2293" s="89">
        <v>39899.468055555553</v>
      </c>
      <c r="F2293" s="86">
        <f>E2293-E$2292</f>
        <v>1</v>
      </c>
      <c r="G2293" s="86">
        <v>2449</v>
      </c>
      <c r="H2293" s="86">
        <v>5.76</v>
      </c>
      <c r="I2293" s="86"/>
      <c r="J2293" s="86">
        <v>1383</v>
      </c>
      <c r="K2293" s="86"/>
      <c r="L2293" s="79">
        <v>1037</v>
      </c>
      <c r="M2293" s="86"/>
      <c r="N2293" s="114">
        <v>6.74</v>
      </c>
      <c r="O2293" s="95">
        <v>87.81</v>
      </c>
      <c r="P2293" s="94">
        <v>20.239999999999998</v>
      </c>
      <c r="Q2293" s="93">
        <f>P2293-(P2293/100*R2293)</f>
        <v>17.762623999999999</v>
      </c>
      <c r="R2293" s="88">
        <v>12.24</v>
      </c>
      <c r="S2293" s="85">
        <f>R2293*P2293/100</f>
        <v>2.477376</v>
      </c>
      <c r="T2293" s="40">
        <f>Q2293/$A$18+S2293</f>
        <v>9.8784693333333333</v>
      </c>
      <c r="U2293" s="40">
        <f>$A$16-T2293</f>
        <v>107.12153066666667</v>
      </c>
      <c r="V2293" s="43">
        <f t="shared" ref="V2293:V2341" si="954">($A$15*L2293/1000/$A$13*H2293)/$Q$2293</f>
        <v>1.0944054421195468E-5</v>
      </c>
      <c r="W2293" s="43">
        <f t="shared" ref="W2293:W2341" si="955">($U$2293*L2293/1000/$A$13*H2293)/$Q$2293</f>
        <v>1.563125148397012E-3</v>
      </c>
      <c r="X2293" s="43">
        <f t="shared" ref="X2293:X2341" si="956">($A$46*$S$2293*H2293*L2293/1000000)/$Q$2293</f>
        <v>1.8223268267145767E-6</v>
      </c>
      <c r="Y2293" s="22">
        <f>X2293+W2293+SUM($V$2293:V2293)</f>
        <v>1.5758915296449222E-3</v>
      </c>
      <c r="Z2293" s="22"/>
      <c r="AA2293" s="22">
        <f t="shared" ref="AA2293:AA2341" si="957">($A$15*L2293/1000/$A$13*G2293)/$Q$2293</f>
        <v>4.6531231384561974E-3</v>
      </c>
      <c r="AB2293" s="44">
        <f t="shared" ref="AB2293:AB2341" si="958">($U$2293*L2293/1000/$A$13*G2293)/$Q$2293</f>
        <v>0.66459956396254916</v>
      </c>
      <c r="AC2293" s="44">
        <f t="shared" ref="AC2293:AC2341" si="959">($A$14*$S$2293/1000*G2293/1000000*L2293/1000*1000000)/$Q$2293</f>
        <v>2.2980619664244924E-2</v>
      </c>
      <c r="AD2293" s="44">
        <f t="shared" ref="AD2293:AD2335" si="960">($A$14*((L2293/1000)*G2293/10^6)*(1+($A$28/(10^-N2293))+(($A$28*$A$29)/(10^-N2293)^2))*1000000)*$S$2293/1000/$Q$2293</f>
        <v>6.0803411193182784E-2</v>
      </c>
      <c r="AE2293" s="44">
        <f t="shared" ref="AE2293:AE2332" si="961">AD2293/(1+($A$28/(10^-N2293))+(($A$28*$A$29)/(10^-N2293)^2))*1</f>
        <v>2.2980619664244924E-2</v>
      </c>
      <c r="AF2293" s="44">
        <f t="shared" ref="AF2293:AF2332" si="962">AD2293/(1+($A$28/(10^-N2293))+(($A$28*$A$29)/(10^-N2293)^2))*($A$28/(10^-N2293))</f>
        <v>3.7817187785528256E-2</v>
      </c>
      <c r="AG2293" s="44">
        <f t="shared" ref="AG2293:AG2332" si="963">AD2293/(1+($A$28/(10^-N2293))+(($A$28*$A$29)/(10^-N2293)^2))*(($A$28*$A$29)/(10^-N2293)^2)</f>
        <v>5.6037434095970875E-6</v>
      </c>
      <c r="AH2293" s="45">
        <f>AD2293+AB2293+SUM($AA$2293:AA2293)</f>
        <v>0.73005609829418816</v>
      </c>
      <c r="AI2293" s="45">
        <f>AD2293+AB2293+SUM($AA$2293:AA2293)</f>
        <v>0.73005609829418816</v>
      </c>
    </row>
    <row r="2294" spans="4:35" ht="14.4" x14ac:dyDescent="0.3">
      <c r="D2294" s="87"/>
      <c r="E2294" s="89">
        <v>39904.734722222223</v>
      </c>
      <c r="F2294" s="86">
        <f t="shared" ref="F2294:F2340" si="964">E2294-E$2292</f>
        <v>6.2666666666700621</v>
      </c>
      <c r="G2294" s="86">
        <v>5307</v>
      </c>
      <c r="H2294" s="86">
        <v>0</v>
      </c>
      <c r="I2294" s="86"/>
      <c r="J2294" s="86">
        <v>1451</v>
      </c>
      <c r="K2294" s="86"/>
      <c r="L2294" s="79">
        <v>1037</v>
      </c>
      <c r="M2294" s="86"/>
      <c r="N2294" s="114">
        <v>6.74</v>
      </c>
      <c r="O2294" s="90"/>
      <c r="P2294" s="90"/>
      <c r="Q2294" s="90"/>
      <c r="R2294" s="88"/>
      <c r="S2294" s="87"/>
      <c r="V2294" s="43">
        <f t="shared" si="954"/>
        <v>0</v>
      </c>
      <c r="W2294" s="43">
        <f t="shared" si="955"/>
        <v>0</v>
      </c>
      <c r="X2294" s="43">
        <f t="shared" si="956"/>
        <v>0</v>
      </c>
      <c r="Y2294" s="22">
        <f>X2294+W2294+SUM($V$2293:V2294)</f>
        <v>1.0944054421195468E-5</v>
      </c>
      <c r="Z2294" s="22"/>
      <c r="AA2294" s="22">
        <f t="shared" si="957"/>
        <v>1.0083350141195199E-2</v>
      </c>
      <c r="AB2294" s="44">
        <f t="shared" si="958"/>
        <v>1.4401918684970387</v>
      </c>
      <c r="AC2294" s="44">
        <f t="shared" si="959"/>
        <v>4.9799162334890894E-2</v>
      </c>
      <c r="AD2294" s="44">
        <f t="shared" si="960"/>
        <v>0.13176141412912251</v>
      </c>
      <c r="AE2294" s="44">
        <f t="shared" si="961"/>
        <v>4.9799162334890901E-2</v>
      </c>
      <c r="AF2294" s="44">
        <f t="shared" si="962"/>
        <v>8.1950108443364006E-2</v>
      </c>
      <c r="AG2294" s="44">
        <f t="shared" si="963"/>
        <v>1.2143350867591566E-5</v>
      </c>
      <c r="AH2294" s="45">
        <f>AD2294+AB2294+SUM($AA$2293:AA2294)</f>
        <v>1.5866897559058126</v>
      </c>
      <c r="AI2294" s="45">
        <f>AD2294+AB2294+SUM($AA$2293:AA2294)</f>
        <v>1.5866897559058126</v>
      </c>
    </row>
    <row r="2295" spans="4:35" ht="14.4" x14ac:dyDescent="0.3">
      <c r="D2295" s="87"/>
      <c r="E2295" s="89">
        <v>39910.715277777781</v>
      </c>
      <c r="F2295" s="86">
        <f t="shared" si="964"/>
        <v>12.24722222222772</v>
      </c>
      <c r="G2295" s="86">
        <v>6641</v>
      </c>
      <c r="H2295" s="86">
        <v>9.31</v>
      </c>
      <c r="I2295" s="86"/>
      <c r="J2295" s="87">
        <v>1513</v>
      </c>
      <c r="K2295" s="87"/>
      <c r="L2295" s="79">
        <v>1037</v>
      </c>
      <c r="M2295" s="87"/>
      <c r="N2295" s="114">
        <v>6.74</v>
      </c>
      <c r="O2295" s="90"/>
      <c r="P2295" s="90"/>
      <c r="Q2295" s="90"/>
      <c r="R2295" s="87"/>
      <c r="S2295" s="87"/>
      <c r="V2295" s="43">
        <f t="shared" si="954"/>
        <v>1.7689087962036424E-5</v>
      </c>
      <c r="W2295" s="43">
        <f t="shared" si="955"/>
        <v>2.5265095714541988E-3</v>
      </c>
      <c r="X2295" s="43">
        <f t="shared" si="956"/>
        <v>2.9454622841515126E-6</v>
      </c>
      <c r="Y2295" s="22">
        <f>X2295+W2295+SUM($V$2293:V2295)</f>
        <v>2.5580881761215822E-3</v>
      </c>
      <c r="Z2295" s="22"/>
      <c r="AA2295" s="22">
        <f t="shared" si="957"/>
        <v>1.2617962744992901E-2</v>
      </c>
      <c r="AB2295" s="44">
        <f t="shared" si="958"/>
        <v>1.8022073108514856</v>
      </c>
      <c r="AC2295" s="44">
        <f t="shared" si="959"/>
        <v>6.2316984561147634E-2</v>
      </c>
      <c r="AD2295" s="44">
        <f t="shared" si="960"/>
        <v>0.16488176959327352</v>
      </c>
      <c r="AE2295" s="44">
        <f t="shared" si="961"/>
        <v>6.2316984561147627E-2</v>
      </c>
      <c r="AF2295" s="44">
        <f t="shared" si="962"/>
        <v>0.10254958925426425</v>
      </c>
      <c r="AG2295" s="44">
        <f t="shared" si="963"/>
        <v>1.5195777861630975E-5</v>
      </c>
      <c r="AH2295" s="45">
        <f>AD2295+AB2295+SUM($AA$2293:AA2295)</f>
        <v>1.9944435164694034</v>
      </c>
      <c r="AI2295" s="45">
        <f>AD2295+AB2295+SUM($AA$2293:AA2295)</f>
        <v>1.9944435164694034</v>
      </c>
    </row>
    <row r="2296" spans="4:35" ht="14.4" x14ac:dyDescent="0.3">
      <c r="D2296" s="87"/>
      <c r="E2296" s="89">
        <v>39914.831944444442</v>
      </c>
      <c r="F2296" s="86">
        <f t="shared" si="964"/>
        <v>16.363888888889051</v>
      </c>
      <c r="G2296" s="86">
        <v>7286</v>
      </c>
      <c r="H2296" s="86">
        <v>10.45</v>
      </c>
      <c r="I2296" s="86"/>
      <c r="J2296" s="86">
        <v>1734</v>
      </c>
      <c r="K2296" s="86"/>
      <c r="L2296" s="79">
        <v>1037</v>
      </c>
      <c r="M2296" s="86"/>
      <c r="N2296" s="114">
        <v>6.74</v>
      </c>
      <c r="O2296" s="90"/>
      <c r="P2296" s="90"/>
      <c r="Q2296" s="90"/>
      <c r="R2296" s="87"/>
      <c r="S2296" s="87"/>
      <c r="V2296" s="43">
        <f t="shared" si="954"/>
        <v>1.9855098732898026E-5</v>
      </c>
      <c r="W2296" s="43">
        <f t="shared" si="955"/>
        <v>2.8358780904077737E-3</v>
      </c>
      <c r="X2296" s="43">
        <f t="shared" si="956"/>
        <v>3.3061311352721055E-6</v>
      </c>
      <c r="Y2296" s="22">
        <f>X2296+W2296+SUM($V$2293:V2296)</f>
        <v>2.8876724626591757E-3</v>
      </c>
      <c r="Z2296" s="1">
        <f t="shared" ref="Z2296:Z2335" si="965">LINEST(Y2293:Y2296,E2293:E2296,TRUE,TRUE)</f>
        <v>1.2587480876883133E-4</v>
      </c>
      <c r="AA2296" s="22">
        <f t="shared" si="957"/>
        <v>1.3843468839033018E-2</v>
      </c>
      <c r="AB2296" s="44">
        <f t="shared" si="958"/>
        <v>1.9772447623646927</v>
      </c>
      <c r="AC2296" s="44">
        <f t="shared" si="959"/>
        <v>6.8369454827965914E-2</v>
      </c>
      <c r="AD2296" s="44">
        <f t="shared" si="960"/>
        <v>0.18089573456656988</v>
      </c>
      <c r="AE2296" s="44">
        <f t="shared" si="961"/>
        <v>6.8369454827965886E-2</v>
      </c>
      <c r="AF2296" s="44">
        <f t="shared" si="962"/>
        <v>0.11250960808712078</v>
      </c>
      <c r="AG2296" s="44">
        <f t="shared" si="963"/>
        <v>1.6671651483186754E-5</v>
      </c>
      <c r="AH2296" s="45">
        <f>AD2296+AB2296+SUM($AA$2293:AA2296)</f>
        <v>2.19933840179494</v>
      </c>
      <c r="AI2296" s="45">
        <f>AD2296+AB2296+SUM($AA$2293:AA2296)</f>
        <v>2.19933840179494</v>
      </c>
    </row>
    <row r="2297" spans="4:35" ht="14.4" x14ac:dyDescent="0.3">
      <c r="D2297" s="92"/>
      <c r="E2297" s="89">
        <v>39921.874305555553</v>
      </c>
      <c r="F2297" s="86">
        <f t="shared" si="964"/>
        <v>23.40625</v>
      </c>
      <c r="G2297" s="86">
        <v>8692</v>
      </c>
      <c r="H2297" s="86">
        <v>11.66</v>
      </c>
      <c r="I2297" s="86"/>
      <c r="J2297" s="86">
        <v>1933</v>
      </c>
      <c r="K2297" s="86"/>
      <c r="L2297" s="79">
        <v>1037</v>
      </c>
      <c r="M2297" s="86"/>
      <c r="N2297" s="114">
        <v>6.74</v>
      </c>
      <c r="O2297" s="90"/>
      <c r="P2297" s="90"/>
      <c r="Q2297" s="90"/>
      <c r="R2297" s="87"/>
      <c r="S2297" s="87"/>
      <c r="V2297" s="43">
        <f t="shared" si="954"/>
        <v>2.2154110165128327E-5</v>
      </c>
      <c r="W2297" s="43">
        <f t="shared" si="955"/>
        <v>3.1642429219286739E-3</v>
      </c>
      <c r="X2297" s="43">
        <f t="shared" si="956"/>
        <v>3.6889463193562442E-6</v>
      </c>
      <c r="Y2297" s="22">
        <f>X2297+W2297+SUM($V$2293:V2297)</f>
        <v>3.2385742195292881E-3</v>
      </c>
      <c r="Z2297" s="1">
        <f t="shared" si="965"/>
        <v>1.7833381884517925E-4</v>
      </c>
      <c r="AA2297" s="22">
        <f t="shared" si="957"/>
        <v>1.651488212309566E-2</v>
      </c>
      <c r="AB2297" s="44">
        <f t="shared" si="958"/>
        <v>2.3587992690741024</v>
      </c>
      <c r="AC2297" s="44">
        <f t="shared" si="959"/>
        <v>8.1562901642146551E-2</v>
      </c>
      <c r="AD2297" s="44">
        <f t="shared" si="960"/>
        <v>0.21580369542308891</v>
      </c>
      <c r="AE2297" s="44">
        <f t="shared" si="961"/>
        <v>8.1562901642146537E-2</v>
      </c>
      <c r="AF2297" s="44">
        <f t="shared" si="962"/>
        <v>0.13422090495378178</v>
      </c>
      <c r="AG2297" s="44">
        <f t="shared" si="963"/>
        <v>1.9888827160562629E-5</v>
      </c>
      <c r="AH2297" s="45">
        <f>AD2297+AB2297+SUM($AA$2293:AA2297)</f>
        <v>2.6323157514839646</v>
      </c>
      <c r="AI2297" s="45">
        <f>AD2297+AB2297+SUM($AA$2293:AA2297)</f>
        <v>2.6323157514839646</v>
      </c>
    </row>
    <row r="2298" spans="4:35" ht="14.4" x14ac:dyDescent="0.3">
      <c r="D2298" s="83"/>
      <c r="E2298" s="89">
        <v>39945.46875</v>
      </c>
      <c r="F2298" s="86">
        <f t="shared" si="964"/>
        <v>47.000694444446708</v>
      </c>
      <c r="G2298" s="86">
        <v>11713</v>
      </c>
      <c r="H2298" s="86">
        <v>18.399999999999999</v>
      </c>
      <c r="I2298" s="86"/>
      <c r="J2298" s="86">
        <v>366</v>
      </c>
      <c r="K2298" s="86"/>
      <c r="L2298" s="79">
        <v>1037</v>
      </c>
      <c r="M2298" s="86"/>
      <c r="N2298" s="114">
        <v>6.74</v>
      </c>
      <c r="O2298" s="90"/>
      <c r="P2298" s="90"/>
      <c r="Q2298" s="90"/>
      <c r="R2298" s="87"/>
      <c r="S2298" s="87"/>
      <c r="V2298" s="43">
        <f t="shared" si="954"/>
        <v>3.4960173845485517E-5</v>
      </c>
      <c r="W2298" s="43">
        <f t="shared" si="955"/>
        <v>4.9933164462682336E-3</v>
      </c>
      <c r="X2298" s="43">
        <f t="shared" si="956"/>
        <v>5.8213218075604534E-6</v>
      </c>
      <c r="Y2298" s="22">
        <f>X2298+W2298+SUM($V$2293:V2298)</f>
        <v>5.1047402932025377E-3</v>
      </c>
      <c r="Z2298" s="1">
        <f t="shared" si="965"/>
        <v>7.3209500600273972E-5</v>
      </c>
      <c r="AA2298" s="22">
        <f t="shared" si="957"/>
        <v>2.2254810665878907E-2</v>
      </c>
      <c r="AB2298" s="44">
        <f t="shared" si="958"/>
        <v>3.1786258443010769</v>
      </c>
      <c r="AC2298" s="44">
        <f t="shared" si="959"/>
        <v>0.1099109833104536</v>
      </c>
      <c r="AD2298" s="44">
        <f t="shared" si="960"/>
        <v>0.29080863834452836</v>
      </c>
      <c r="AE2298" s="44">
        <f t="shared" si="961"/>
        <v>0.10991098331045357</v>
      </c>
      <c r="AF2298" s="44">
        <f t="shared" si="962"/>
        <v>0.18087085362674252</v>
      </c>
      <c r="AG2298" s="44">
        <f t="shared" si="963"/>
        <v>2.6801407332221595E-5</v>
      </c>
      <c r="AH2298" s="45">
        <f>AD2298+AB2298+SUM($AA$2293:AA2298)</f>
        <v>3.5494020802982571</v>
      </c>
      <c r="AI2298" s="45">
        <f>AD2298+AB2298+SUM($AA$2293:AA2298)</f>
        <v>3.5494020802982571</v>
      </c>
    </row>
    <row r="2299" spans="4:35" ht="14.4" x14ac:dyDescent="0.3">
      <c r="D2299" s="83"/>
      <c r="E2299" s="89">
        <v>39960.570833333331</v>
      </c>
      <c r="F2299" s="86">
        <f t="shared" si="964"/>
        <v>62.102777777778101</v>
      </c>
      <c r="G2299" s="86">
        <v>12609.3</v>
      </c>
      <c r="H2299" s="86">
        <v>21.72</v>
      </c>
      <c r="I2299" s="86"/>
      <c r="J2299" s="86">
        <v>723</v>
      </c>
      <c r="K2299" s="86"/>
      <c r="L2299" s="79">
        <v>1037</v>
      </c>
      <c r="M2299" s="86"/>
      <c r="N2299" s="114">
        <v>6.74</v>
      </c>
      <c r="O2299" s="90"/>
      <c r="P2299" s="90"/>
      <c r="Q2299" s="90"/>
      <c r="R2299" s="87"/>
      <c r="S2299" s="87"/>
      <c r="V2299" s="43">
        <f t="shared" si="954"/>
        <v>4.1268205213257905E-5</v>
      </c>
      <c r="W2299" s="43">
        <f t="shared" si="955"/>
        <v>5.8942844137470666E-3</v>
      </c>
      <c r="X2299" s="43">
        <f t="shared" si="956"/>
        <v>6.8716907424028839E-6</v>
      </c>
      <c r="Y2299" s="22">
        <f>X2299+W2299+SUM($V$2293:V2299)</f>
        <v>6.0480268348294709E-3</v>
      </c>
      <c r="Z2299" s="1">
        <f t="shared" si="965"/>
        <v>7.1224756155603418E-5</v>
      </c>
      <c r="AA2299" s="22">
        <f t="shared" si="957"/>
        <v>2.3957789134232639E-2</v>
      </c>
      <c r="AB2299" s="44">
        <f t="shared" si="958"/>
        <v>3.4218600579309801</v>
      </c>
      <c r="AC2299" s="44">
        <f t="shared" si="959"/>
        <v>0.11832157106262291</v>
      </c>
      <c r="AD2299" s="44">
        <f t="shared" si="960"/>
        <v>0.31306184269424236</v>
      </c>
      <c r="AE2299" s="44">
        <f t="shared" si="961"/>
        <v>0.11832157106262289</v>
      </c>
      <c r="AF2299" s="44">
        <f t="shared" si="962"/>
        <v>0.19471141933199729</v>
      </c>
      <c r="AG2299" s="44">
        <f t="shared" si="963"/>
        <v>2.885229962214477E-5</v>
      </c>
      <c r="AH2299" s="45">
        <f>AD2299+AB2299+SUM($AA$2293:AA2299)</f>
        <v>3.8388472874121069</v>
      </c>
      <c r="AI2299" s="45">
        <f>AD2299+AB2299+SUM($AA$2293:AA2299)</f>
        <v>3.8388472874121069</v>
      </c>
    </row>
    <row r="2300" spans="4:35" ht="14.4" x14ac:dyDescent="0.3">
      <c r="D2300" s="83"/>
      <c r="E2300" s="89">
        <v>39974.663888888892</v>
      </c>
      <c r="F2300" s="86">
        <f t="shared" si="964"/>
        <v>76.195833333338669</v>
      </c>
      <c r="G2300" s="86">
        <v>12456</v>
      </c>
      <c r="H2300" s="86">
        <v>20.89</v>
      </c>
      <c r="I2300" s="86"/>
      <c r="J2300" s="86">
        <v>932</v>
      </c>
      <c r="K2300" s="86"/>
      <c r="L2300" s="79">
        <v>1037</v>
      </c>
      <c r="M2300" s="86"/>
      <c r="N2300" s="114">
        <v>6.74</v>
      </c>
      <c r="O2300" s="90"/>
      <c r="P2300" s="90"/>
      <c r="Q2300" s="90"/>
      <c r="R2300" s="87"/>
      <c r="S2300" s="87"/>
      <c r="V2300" s="43">
        <f t="shared" si="954"/>
        <v>3.9691197371314818E-5</v>
      </c>
      <c r="W2300" s="43">
        <f t="shared" si="955"/>
        <v>5.6690424218773586E-3</v>
      </c>
      <c r="X2300" s="43">
        <f t="shared" si="956"/>
        <v>6.6090985086922767E-6</v>
      </c>
      <c r="Y2300" s="22">
        <f>X2300+W2300+SUM($V$2293:V2300)</f>
        <v>5.8622134480973672E-3</v>
      </c>
      <c r="Z2300" s="1">
        <f t="shared" si="965"/>
        <v>5.3103703010397498E-5</v>
      </c>
      <c r="AA2300" s="22">
        <f t="shared" si="957"/>
        <v>2.3666517685835199E-2</v>
      </c>
      <c r="AB2300" s="44">
        <f t="shared" si="958"/>
        <v>3.3802581334085393</v>
      </c>
      <c r="AC2300" s="44">
        <f t="shared" si="959"/>
        <v>0.11688305371083496</v>
      </c>
      <c r="AD2300" s="44">
        <f t="shared" si="960"/>
        <v>0.30925573287965885</v>
      </c>
      <c r="AE2300" s="44">
        <f t="shared" si="961"/>
        <v>0.11688305371083491</v>
      </c>
      <c r="AF2300" s="44">
        <f t="shared" si="962"/>
        <v>0.19234417764660669</v>
      </c>
      <c r="AG2300" s="44">
        <f t="shared" si="963"/>
        <v>2.8501522217207554E-5</v>
      </c>
      <c r="AH2300" s="45">
        <f>AD2300+AB2300+SUM($AA$2293:AA2300)</f>
        <v>3.8171057707609179</v>
      </c>
      <c r="AI2300" s="45">
        <f>AD2300+AB2300+SUM($AA$2293:AA2300)</f>
        <v>3.8171057707609179</v>
      </c>
    </row>
    <row r="2301" spans="4:35" ht="14.4" x14ac:dyDescent="0.3">
      <c r="D2301" s="83"/>
      <c r="E2301" s="89">
        <v>39993.678472222222</v>
      </c>
      <c r="F2301" s="86">
        <f t="shared" si="964"/>
        <v>95.210416666668607</v>
      </c>
      <c r="G2301" s="86">
        <v>13116</v>
      </c>
      <c r="H2301" s="86">
        <v>20.43</v>
      </c>
      <c r="I2301" s="86"/>
      <c r="J2301" s="86">
        <v>1364</v>
      </c>
      <c r="K2301" s="86"/>
      <c r="L2301" s="79">
        <v>1037</v>
      </c>
      <c r="M2301" s="86"/>
      <c r="N2301" s="114">
        <v>6.74</v>
      </c>
      <c r="O2301" s="90"/>
      <c r="P2301" s="90"/>
      <c r="Q2301" s="90"/>
      <c r="R2301" s="87"/>
      <c r="S2301" s="87"/>
      <c r="V2301" s="43">
        <f t="shared" si="954"/>
        <v>3.8817193025177674E-5</v>
      </c>
      <c r="W2301" s="43">
        <f t="shared" si="955"/>
        <v>5.5442095107206529E-3</v>
      </c>
      <c r="X2301" s="43">
        <f t="shared" si="956"/>
        <v>6.4635654635032646E-6</v>
      </c>
      <c r="Y2301" s="22">
        <f>X2301+W2301+SUM($V$2293:V2301)</f>
        <v>5.7760521969206502E-3</v>
      </c>
      <c r="Z2301" s="1">
        <f t="shared" si="965"/>
        <v>1.0959029274786477E-5</v>
      </c>
      <c r="AA2301" s="22">
        <f t="shared" si="957"/>
        <v>2.492052392159718E-2</v>
      </c>
      <c r="AB2301" s="44">
        <f t="shared" si="958"/>
        <v>3.5593662233290297</v>
      </c>
      <c r="AC2301" s="44">
        <f t="shared" si="959"/>
        <v>0.1230762791001374</v>
      </c>
      <c r="AD2301" s="44">
        <f t="shared" si="960"/>
        <v>0.32564211564303197</v>
      </c>
      <c r="AE2301" s="44">
        <f t="shared" si="961"/>
        <v>0.12307627910013735</v>
      </c>
      <c r="AF2301" s="44">
        <f t="shared" si="962"/>
        <v>0.20253582482441346</v>
      </c>
      <c r="AG2301" s="44">
        <f t="shared" si="963"/>
        <v>3.0011718481125107E-5</v>
      </c>
      <c r="AH2301" s="45">
        <f>AD2301+AB2301+SUM($AA$2293:AA2301)</f>
        <v>4.0375207673663782</v>
      </c>
      <c r="AI2301" s="45">
        <f>AD2301+AB2301+SUM($AA$2293:AA2301)</f>
        <v>4.0375207673663782</v>
      </c>
    </row>
    <row r="2302" spans="4:35" ht="14.4" x14ac:dyDescent="0.3">
      <c r="D2302" s="83"/>
      <c r="E2302" s="89">
        <v>40010.473611111112</v>
      </c>
      <c r="F2302" s="86">
        <f t="shared" si="964"/>
        <v>112.00555555555911</v>
      </c>
      <c r="G2302" s="86">
        <v>13058.6</v>
      </c>
      <c r="H2302" s="86">
        <v>21.02</v>
      </c>
      <c r="I2302" s="86"/>
      <c r="J2302" s="86">
        <v>286</v>
      </c>
      <c r="K2302" s="86"/>
      <c r="L2302" s="79">
        <v>1037</v>
      </c>
      <c r="M2302" s="86"/>
      <c r="N2302" s="114">
        <v>6.74</v>
      </c>
      <c r="O2302" s="90"/>
      <c r="P2302" s="90"/>
      <c r="Q2302" s="90"/>
      <c r="R2302" s="87"/>
      <c r="S2302" s="87"/>
      <c r="V2302" s="43">
        <f t="shared" si="954"/>
        <v>3.9938198599570962E-5</v>
      </c>
      <c r="W2302" s="43">
        <f t="shared" si="955"/>
        <v>5.7043212880738192E-3</v>
      </c>
      <c r="X2302" s="43">
        <f t="shared" si="956"/>
        <v>6.6502274127674315E-6</v>
      </c>
      <c r="Y2302" s="22">
        <f>X2302+W2302+SUM($V$2293:V2302)</f>
        <v>5.9762888348226517E-3</v>
      </c>
      <c r="Z2302" s="1">
        <f t="shared" si="965"/>
        <v>-1.6447868547909425E-6</v>
      </c>
      <c r="AA2302" s="22">
        <f t="shared" si="957"/>
        <v>2.481146337927485E-2</v>
      </c>
      <c r="AB2302" s="44">
        <f t="shared" si="958"/>
        <v>3.5437892470238235</v>
      </c>
      <c r="AC2302" s="44">
        <f t="shared" si="959"/>
        <v>0.12253765616476474</v>
      </c>
      <c r="AD2302" s="44">
        <f t="shared" si="960"/>
        <v>0.32421699689967198</v>
      </c>
      <c r="AE2302" s="44">
        <f t="shared" si="961"/>
        <v>0.12253765616476471</v>
      </c>
      <c r="AF2302" s="44">
        <f t="shared" si="962"/>
        <v>0.20164946035773756</v>
      </c>
      <c r="AG2302" s="44">
        <f t="shared" si="963"/>
        <v>2.9880377169687435E-5</v>
      </c>
      <c r="AH2302" s="45">
        <f>AD2302+AB2302+SUM($AA$2293:AA2302)</f>
        <v>4.0453301356970872</v>
      </c>
      <c r="AI2302" s="45">
        <f>AD2302+AB2302+SUM($AA$2293:AA2302)</f>
        <v>4.0453301356970872</v>
      </c>
    </row>
    <row r="2303" spans="4:35" ht="14.4" x14ac:dyDescent="0.3">
      <c r="D2303" s="83"/>
      <c r="E2303" s="89">
        <v>40021.584027777775</v>
      </c>
      <c r="F2303" s="86">
        <f t="shared" si="964"/>
        <v>123.1159722222219</v>
      </c>
      <c r="G2303" s="86">
        <v>12788.4</v>
      </c>
      <c r="H2303" s="86">
        <v>20.16</v>
      </c>
      <c r="I2303" s="86"/>
      <c r="J2303" s="86">
        <v>311</v>
      </c>
      <c r="K2303" s="86"/>
      <c r="L2303" s="79">
        <v>1037</v>
      </c>
      <c r="M2303" s="86"/>
      <c r="N2303" s="114">
        <v>6.74</v>
      </c>
      <c r="O2303" s="90"/>
      <c r="P2303" s="90"/>
      <c r="Q2303" s="90"/>
      <c r="R2303" s="87"/>
      <c r="S2303" s="87"/>
      <c r="V2303" s="43">
        <f t="shared" si="954"/>
        <v>3.8304190474184132E-5</v>
      </c>
      <c r="W2303" s="43">
        <f t="shared" si="955"/>
        <v>5.4709380193895428E-3</v>
      </c>
      <c r="X2303" s="43">
        <f t="shared" si="956"/>
        <v>6.378143893501019E-6</v>
      </c>
      <c r="Y2303" s="22">
        <f>X2303+W2303+SUM($V$2293:V2303)</f>
        <v>5.7809376730932928E-3</v>
      </c>
      <c r="Z2303" s="1">
        <f t="shared" si="965"/>
        <v>-7.5317225257587336E-9</v>
      </c>
      <c r="AA2303" s="22">
        <f t="shared" si="957"/>
        <v>2.4298080826391684E-2</v>
      </c>
      <c r="AB2303" s="44">
        <f t="shared" si="958"/>
        <v>3.4704634805139496</v>
      </c>
      <c r="AC2303" s="44">
        <f t="shared" si="959"/>
        <v>0.12000218722508363</v>
      </c>
      <c r="AD2303" s="44">
        <f t="shared" si="960"/>
        <v>0.31750851110775768</v>
      </c>
      <c r="AE2303" s="44">
        <f t="shared" si="961"/>
        <v>0.1200021872250836</v>
      </c>
      <c r="AF2303" s="44">
        <f t="shared" si="962"/>
        <v>0.19747706177070212</v>
      </c>
      <c r="AG2303" s="44">
        <f t="shared" si="963"/>
        <v>2.9262111971944214E-5</v>
      </c>
      <c r="AH2303" s="45">
        <f>AD2303+AB2303+SUM($AA$2293:AA2303)</f>
        <v>3.9895939642216907</v>
      </c>
      <c r="AI2303" s="45">
        <f>AD2303+AB2303+SUM($AA$2293:AA2303)</f>
        <v>3.9895939642216907</v>
      </c>
    </row>
    <row r="2304" spans="4:35" ht="14.4" x14ac:dyDescent="0.3">
      <c r="D2304" s="83"/>
      <c r="E2304" s="89">
        <v>40035.68472222222</v>
      </c>
      <c r="F2304" s="86">
        <f t="shared" si="964"/>
        <v>137.21666666666715</v>
      </c>
      <c r="G2304" s="86">
        <v>13180</v>
      </c>
      <c r="H2304" s="86">
        <v>19.96</v>
      </c>
      <c r="I2304" s="86"/>
      <c r="J2304" s="86">
        <v>511</v>
      </c>
      <c r="K2304" s="86"/>
      <c r="L2304" s="79">
        <v>1037</v>
      </c>
      <c r="M2304" s="86"/>
      <c r="N2304" s="114">
        <v>6.74</v>
      </c>
      <c r="O2304" s="90"/>
      <c r="P2304" s="90"/>
      <c r="Q2304" s="90"/>
      <c r="R2304" s="87"/>
      <c r="S2304" s="87"/>
      <c r="V2304" s="43">
        <f t="shared" si="954"/>
        <v>3.7924188584559296E-5</v>
      </c>
      <c r="W2304" s="43">
        <f t="shared" si="955"/>
        <v>5.4166628406257583E-3</v>
      </c>
      <c r="X2304" s="43">
        <f t="shared" si="956"/>
        <v>6.3148686564623183E-6</v>
      </c>
      <c r="Y2304" s="22">
        <f>X2304+W2304+SUM($V$2293:V2304)</f>
        <v>5.764523407677029E-3</v>
      </c>
      <c r="Z2304" s="1">
        <f t="shared" si="965"/>
        <v>-1.2491232689168839E-6</v>
      </c>
      <c r="AA2304" s="22">
        <f t="shared" si="957"/>
        <v>2.5042124526277128E-2</v>
      </c>
      <c r="AB2304" s="44">
        <f t="shared" si="958"/>
        <v>3.576734280533441</v>
      </c>
      <c r="AC2304" s="44">
        <f t="shared" si="959"/>
        <v>0.12367683428940307</v>
      </c>
      <c r="AD2304" s="44">
        <f t="shared" si="960"/>
        <v>0.32723109821402574</v>
      </c>
      <c r="AE2304" s="44">
        <f t="shared" si="961"/>
        <v>0.12367683428940306</v>
      </c>
      <c r="AF2304" s="44">
        <f t="shared" si="962"/>
        <v>0.20352410576286745</v>
      </c>
      <c r="AG2304" s="44">
        <f t="shared" si="963"/>
        <v>3.0158161755201964E-5</v>
      </c>
      <c r="AH2304" s="45">
        <f>AD2304+AB2304+SUM($AA$2293:AA2304)</f>
        <v>4.130629475873727</v>
      </c>
      <c r="AI2304" s="45">
        <f>AD2304+AB2304+SUM($AA$2293:AA2304)</f>
        <v>4.130629475873727</v>
      </c>
    </row>
    <row r="2305" spans="4:35" ht="14.4" x14ac:dyDescent="0.3">
      <c r="D2305" s="83"/>
      <c r="E2305" s="89">
        <v>40049.670138888891</v>
      </c>
      <c r="F2305" s="86">
        <f t="shared" si="964"/>
        <v>151.20208333333721</v>
      </c>
      <c r="G2305" s="86">
        <v>12948</v>
      </c>
      <c r="H2305" s="86">
        <v>21.19</v>
      </c>
      <c r="I2305" s="86"/>
      <c r="J2305" s="86">
        <v>793</v>
      </c>
      <c r="K2305" s="86"/>
      <c r="L2305" s="79">
        <v>1037</v>
      </c>
      <c r="M2305" s="86"/>
      <c r="N2305" s="114">
        <v>6.74</v>
      </c>
      <c r="O2305" s="90"/>
      <c r="P2305" s="90"/>
      <c r="Q2305" s="90"/>
      <c r="R2305" s="88"/>
      <c r="S2305" s="85"/>
      <c r="V2305" s="43">
        <f t="shared" si="954"/>
        <v>4.0261200205752075E-5</v>
      </c>
      <c r="W2305" s="43">
        <f t="shared" si="955"/>
        <v>5.750455190023037E-3</v>
      </c>
      <c r="X2305" s="43">
        <f t="shared" si="956"/>
        <v>6.7040113642503277E-6</v>
      </c>
      <c r="Y2305" s="22">
        <f>X2305+W2305+SUM($V$2293:V2305)</f>
        <v>6.1389660999878479E-3</v>
      </c>
      <c r="Z2305" s="1">
        <f t="shared" si="965"/>
        <v>4.0038459185811201E-6</v>
      </c>
      <c r="AA2305" s="22">
        <f t="shared" si="957"/>
        <v>2.4601322334312312E-2</v>
      </c>
      <c r="AB2305" s="44">
        <f t="shared" si="958"/>
        <v>3.5137750731674502</v>
      </c>
      <c r="AC2305" s="44">
        <f t="shared" si="959"/>
        <v>0.12149982172831494</v>
      </c>
      <c r="AD2305" s="44">
        <f t="shared" si="960"/>
        <v>0.32147103639417335</v>
      </c>
      <c r="AE2305" s="44">
        <f t="shared" si="961"/>
        <v>0.12149982172831492</v>
      </c>
      <c r="AF2305" s="44">
        <f t="shared" si="962"/>
        <v>0.19994158736097173</v>
      </c>
      <c r="AG2305" s="44">
        <f t="shared" si="963"/>
        <v>2.9627304886673369E-5</v>
      </c>
      <c r="AH2305" s="45">
        <f>AD2305+AB2305+SUM($AA$2293:AA2305)</f>
        <v>4.0865115290221965</v>
      </c>
      <c r="AI2305" s="45">
        <f>AD2305+AB2305+SUM($AA$2293:AA2305)</f>
        <v>4.0865115290221965</v>
      </c>
    </row>
    <row r="2306" spans="4:35" ht="14.4" x14ac:dyDescent="0.3">
      <c r="D2306" s="83"/>
      <c r="E2306" s="89">
        <v>40063.581250000003</v>
      </c>
      <c r="F2306" s="86">
        <f t="shared" si="964"/>
        <v>165.11319444444962</v>
      </c>
      <c r="G2306" s="86">
        <v>12933.3</v>
      </c>
      <c r="H2306" s="86">
        <v>20.99</v>
      </c>
      <c r="I2306" s="86"/>
      <c r="J2306" s="86">
        <v>1090</v>
      </c>
      <c r="K2306" s="86"/>
      <c r="L2306" s="79">
        <v>1037</v>
      </c>
      <c r="M2306" s="86"/>
      <c r="N2306" s="114">
        <v>6.74</v>
      </c>
      <c r="O2306" s="90"/>
      <c r="P2306" s="90"/>
      <c r="Q2306" s="90"/>
      <c r="R2306" s="88"/>
      <c r="S2306" s="87"/>
      <c r="V2306" s="43">
        <f t="shared" si="954"/>
        <v>3.9881198316127232E-5</v>
      </c>
      <c r="W2306" s="43">
        <f t="shared" si="955"/>
        <v>5.6961800112592508E-3</v>
      </c>
      <c r="X2306" s="43">
        <f t="shared" si="956"/>
        <v>6.6407361272116262E-6</v>
      </c>
      <c r="Y2306" s="22">
        <f>X2306+W2306+SUM($V$2293:V2306)</f>
        <v>6.1245088443031507E-3</v>
      </c>
      <c r="Z2306" s="1">
        <f t="shared" si="965"/>
        <v>1.0036655099545003E-5</v>
      </c>
      <c r="AA2306" s="22">
        <f t="shared" si="957"/>
        <v>2.4573392195424884E-2</v>
      </c>
      <c r="AB2306" s="44">
        <f t="shared" si="958"/>
        <v>3.5097858475283119</v>
      </c>
      <c r="AC2306" s="44">
        <f t="shared" si="959"/>
        <v>0.12136188170828045</v>
      </c>
      <c r="AD2306" s="44">
        <f t="shared" si="960"/>
        <v>0.32110606695989818</v>
      </c>
      <c r="AE2306" s="44">
        <f t="shared" si="961"/>
        <v>0.12136188170828044</v>
      </c>
      <c r="AF2306" s="44">
        <f t="shared" si="962"/>
        <v>0.19971459158292057</v>
      </c>
      <c r="AG2306" s="44">
        <f t="shared" si="963"/>
        <v>2.9593668697158836E-5</v>
      </c>
      <c r="AH2306" s="45">
        <f>AD2306+AB2306+SUM($AA$2293:AA2306)</f>
        <v>4.1067307261442076</v>
      </c>
      <c r="AI2306" s="45">
        <f>AD2306+AB2306+SUM($AA$2293:AA2306)</f>
        <v>4.1067307261442076</v>
      </c>
    </row>
    <row r="2307" spans="4:35" ht="14.4" x14ac:dyDescent="0.3">
      <c r="D2307" s="83"/>
      <c r="E2307" s="89">
        <v>40077.558333333334</v>
      </c>
      <c r="F2307" s="86">
        <f t="shared" si="964"/>
        <v>179.09027777778101</v>
      </c>
      <c r="G2307" s="86">
        <v>13594.7</v>
      </c>
      <c r="H2307" s="86">
        <v>22.25</v>
      </c>
      <c r="I2307" s="86"/>
      <c r="J2307" s="86">
        <v>1439</v>
      </c>
      <c r="K2307" s="86"/>
      <c r="L2307" s="79">
        <v>1037</v>
      </c>
      <c r="M2307" s="86"/>
      <c r="N2307" s="114">
        <v>6.74</v>
      </c>
      <c r="O2307" s="90"/>
      <c r="P2307" s="90"/>
      <c r="Q2307" s="90"/>
      <c r="R2307" s="87"/>
      <c r="S2307" s="87"/>
      <c r="V2307" s="43">
        <f t="shared" si="954"/>
        <v>4.2275210220763741E-5</v>
      </c>
      <c r="W2307" s="43">
        <f t="shared" si="955"/>
        <v>6.0381136374710979E-3</v>
      </c>
      <c r="X2307" s="43">
        <f t="shared" si="956"/>
        <v>7.0393701205554401E-6</v>
      </c>
      <c r="Y2307" s="22">
        <f>X2307+W2307+SUM($V$2293:V2307)</f>
        <v>6.5091163147291044E-3</v>
      </c>
      <c r="Z2307" s="1">
        <f t="shared" si="965"/>
        <v>1.5911111480416994E-5</v>
      </c>
      <c r="AA2307" s="22">
        <f t="shared" si="957"/>
        <v>2.5830058444414241E-2</v>
      </c>
      <c r="AB2307" s="44">
        <f t="shared" si="958"/>
        <v>3.6892738637001501</v>
      </c>
      <c r="AC2307" s="44">
        <f t="shared" si="959"/>
        <v>0.12756824424234808</v>
      </c>
      <c r="AD2307" s="44">
        <f t="shared" si="960"/>
        <v>0.33752720871701186</v>
      </c>
      <c r="AE2307" s="44">
        <f t="shared" si="961"/>
        <v>0.12756824424234811</v>
      </c>
      <c r="AF2307" s="44">
        <f t="shared" si="962"/>
        <v>0.20992785740625605</v>
      </c>
      <c r="AG2307" s="44">
        <f t="shared" si="963"/>
        <v>3.110706840769683E-5</v>
      </c>
      <c r="AH2307" s="45">
        <f>AD2307+AB2307+SUM($AA$2293:AA2307)</f>
        <v>4.3284699425175734</v>
      </c>
      <c r="AI2307" s="45">
        <f>AD2307+AB2307+SUM($AA$2293:AA2307)</f>
        <v>4.3284699425175734</v>
      </c>
    </row>
    <row r="2308" spans="4:35" ht="14.4" x14ac:dyDescent="0.3">
      <c r="D2308" s="87"/>
      <c r="E2308" s="89">
        <v>40091.568749999999</v>
      </c>
      <c r="F2308" s="86">
        <f t="shared" si="964"/>
        <v>193.10069444444525</v>
      </c>
      <c r="G2308" s="86">
        <v>13711.8</v>
      </c>
      <c r="H2308" s="86">
        <v>22.82</v>
      </c>
      <c r="I2308" s="86"/>
      <c r="J2308" s="86">
        <v>1751</v>
      </c>
      <c r="K2308" s="86"/>
      <c r="L2308" s="79">
        <v>1037</v>
      </c>
      <c r="M2308" s="86"/>
      <c r="N2308" s="114">
        <v>6.74</v>
      </c>
      <c r="O2308" s="90"/>
      <c r="P2308" s="90"/>
      <c r="Q2308" s="90"/>
      <c r="R2308" s="87"/>
      <c r="S2308" s="87"/>
      <c r="V2308" s="43">
        <f t="shared" si="954"/>
        <v>4.335821560619454E-5</v>
      </c>
      <c r="W2308" s="43">
        <f t="shared" si="955"/>
        <v>6.1927978969478848E-3</v>
      </c>
      <c r="X2308" s="43">
        <f t="shared" si="956"/>
        <v>7.2197045461157367E-6</v>
      </c>
      <c r="Y2308" s="22">
        <f>X2308+W2308+SUM($V$2293:V2308)</f>
        <v>6.7073391242376467E-3</v>
      </c>
      <c r="Z2308" s="1">
        <f t="shared" si="965"/>
        <v>1.4967926971387066E-5</v>
      </c>
      <c r="AA2308" s="22">
        <f t="shared" si="957"/>
        <v>2.6052549550789582E-2</v>
      </c>
      <c r="AB2308" s="44">
        <f t="shared" si="958"/>
        <v>3.7210519808663456</v>
      </c>
      <c r="AC2308" s="44">
        <f t="shared" si="959"/>
        <v>0.12866707256520762</v>
      </c>
      <c r="AD2308" s="44">
        <f t="shared" si="960"/>
        <v>0.34043455026487696</v>
      </c>
      <c r="AE2308" s="44">
        <f t="shared" si="961"/>
        <v>0.12866707256520765</v>
      </c>
      <c r="AF2308" s="44">
        <f t="shared" si="962"/>
        <v>0.21173610268583354</v>
      </c>
      <c r="AG2308" s="44">
        <f t="shared" si="963"/>
        <v>3.137501383573432E-5</v>
      </c>
      <c r="AH2308" s="45">
        <f>AD2308+AB2308+SUM($AA$2293:AA2308)</f>
        <v>4.3892079507824242</v>
      </c>
      <c r="AI2308" s="45">
        <f>AD2308+AB2308+SUM($AA$2293:AA2308)</f>
        <v>4.3892079507824242</v>
      </c>
    </row>
    <row r="2309" spans="4:35" ht="14.4" x14ac:dyDescent="0.3">
      <c r="D2309" s="87"/>
      <c r="E2309" s="89">
        <v>40105.661805555559</v>
      </c>
      <c r="F2309" s="86">
        <f t="shared" si="964"/>
        <v>207.19375000000582</v>
      </c>
      <c r="G2309" s="86">
        <v>12336</v>
      </c>
      <c r="H2309" s="86">
        <v>21.43</v>
      </c>
      <c r="I2309" s="86"/>
      <c r="J2309" s="86">
        <v>2070</v>
      </c>
      <c r="K2309" s="86"/>
      <c r="L2309" s="79">
        <v>1037</v>
      </c>
      <c r="M2309" s="86"/>
      <c r="N2309" s="114">
        <v>6.74</v>
      </c>
      <c r="O2309" s="90"/>
      <c r="P2309" s="90"/>
      <c r="Q2309" s="90"/>
      <c r="R2309" s="87"/>
      <c r="S2309" s="87"/>
      <c r="V2309" s="43">
        <f t="shared" si="954"/>
        <v>4.0717202473301881E-5</v>
      </c>
      <c r="W2309" s="43">
        <f t="shared" si="955"/>
        <v>5.8155854045395779E-3</v>
      </c>
      <c r="X2309" s="43">
        <f t="shared" si="956"/>
        <v>6.779941648696768E-6</v>
      </c>
      <c r="Y2309" s="22">
        <f>X2309+W2309+SUM($V$2293:V2309)</f>
        <v>6.3704040714052225E-3</v>
      </c>
      <c r="Z2309" s="1">
        <f t="shared" si="965"/>
        <v>6.6508774275494945E-6</v>
      </c>
      <c r="AA2309" s="22">
        <f t="shared" si="957"/>
        <v>2.3438516552060293E-2</v>
      </c>
      <c r="AB2309" s="44">
        <f t="shared" si="958"/>
        <v>3.3476930261502678</v>
      </c>
      <c r="AC2309" s="44">
        <f t="shared" si="959"/>
        <v>0.11575701273096176</v>
      </c>
      <c r="AD2309" s="44">
        <f t="shared" si="960"/>
        <v>0.30627639055904565</v>
      </c>
      <c r="AE2309" s="44">
        <f t="shared" si="961"/>
        <v>0.11575701273096177</v>
      </c>
      <c r="AF2309" s="44">
        <f t="shared" si="962"/>
        <v>0.19049115088700552</v>
      </c>
      <c r="AG2309" s="44">
        <f t="shared" si="963"/>
        <v>2.8226941078313462E-5</v>
      </c>
      <c r="AH2309" s="45">
        <f>AD2309+AB2309+SUM($AA$2293:AA2309)</f>
        <v>4.0051293529125749</v>
      </c>
      <c r="AI2309" s="45">
        <f>AD2309+AB2309+SUM($AA$2293:AA2309)</f>
        <v>4.0051293529125749</v>
      </c>
    </row>
    <row r="2310" spans="4:35" ht="14.4" x14ac:dyDescent="0.3">
      <c r="D2310" s="87"/>
      <c r="E2310" s="89">
        <v>40119.553472222222</v>
      </c>
      <c r="F2310" s="86">
        <f t="shared" si="964"/>
        <v>221.08541666666861</v>
      </c>
      <c r="G2310" s="86">
        <v>13504</v>
      </c>
      <c r="H2310" s="86">
        <v>22.06</v>
      </c>
      <c r="I2310" s="86"/>
      <c r="J2310" s="86">
        <v>2372</v>
      </c>
      <c r="K2310" s="86"/>
      <c r="L2310" s="79">
        <v>1037</v>
      </c>
      <c r="M2310" s="86"/>
      <c r="N2310" s="114">
        <v>6.74</v>
      </c>
      <c r="O2310" s="90"/>
      <c r="P2310" s="90"/>
      <c r="Q2310" s="90"/>
      <c r="R2310" s="87"/>
      <c r="S2310" s="87"/>
      <c r="V2310" s="43">
        <f t="shared" si="954"/>
        <v>4.1914208425620139E-5</v>
      </c>
      <c r="W2310" s="43">
        <f t="shared" si="955"/>
        <v>5.9865522176455015E-3</v>
      </c>
      <c r="X2310" s="43">
        <f t="shared" si="956"/>
        <v>6.9792586453686737E-6</v>
      </c>
      <c r="Y2310" s="22">
        <f>X2310+W2310+SUM($V$2293:V2310)</f>
        <v>6.5834844099334384E-3</v>
      </c>
      <c r="Z2310" s="1">
        <f t="shared" si="965"/>
        <v>-8.2877247956832578E-7</v>
      </c>
      <c r="AA2310" s="22">
        <f t="shared" si="957"/>
        <v>2.5657727587469373E-2</v>
      </c>
      <c r="AB2310" s="44">
        <f t="shared" si="958"/>
        <v>3.6646600701307732</v>
      </c>
      <c r="AC2310" s="44">
        <f t="shared" si="959"/>
        <v>0.12671714493506062</v>
      </c>
      <c r="AD2310" s="44">
        <f t="shared" si="960"/>
        <v>0.33527532247968156</v>
      </c>
      <c r="AE2310" s="44">
        <f t="shared" si="961"/>
        <v>0.12671714493506059</v>
      </c>
      <c r="AF2310" s="44">
        <f t="shared" si="962"/>
        <v>0.2085272780137907</v>
      </c>
      <c r="AG2310" s="44">
        <f t="shared" si="963"/>
        <v>3.089953083021603E-5</v>
      </c>
      <c r="AH2310" s="45">
        <f>AD2310+AB2310+SUM($AA$2293:AA2310)</f>
        <v>4.3767530564011858</v>
      </c>
      <c r="AI2310" s="45">
        <f>AD2310+AB2310+SUM($AA$2293:AA2310)</f>
        <v>4.3767530564011858</v>
      </c>
    </row>
    <row r="2311" spans="4:35" ht="14.4" x14ac:dyDescent="0.3">
      <c r="D2311" s="83"/>
      <c r="E2311" s="89">
        <v>40161.64166666667</v>
      </c>
      <c r="F2311" s="86">
        <f t="shared" si="964"/>
        <v>263.17361111111677</v>
      </c>
      <c r="G2311" s="86">
        <v>13935</v>
      </c>
      <c r="H2311" s="86">
        <v>24.18</v>
      </c>
      <c r="I2311" s="86"/>
      <c r="J2311" s="86">
        <v>2610</v>
      </c>
      <c r="K2311" s="86"/>
      <c r="L2311" s="79">
        <v>1037</v>
      </c>
      <c r="M2311" s="86"/>
      <c r="N2311" s="114">
        <v>6.74</v>
      </c>
      <c r="O2311" s="83"/>
      <c r="P2311" s="83"/>
      <c r="Q2311" s="83"/>
      <c r="R2311" s="83"/>
      <c r="S2311" s="83"/>
      <c r="V2311" s="43">
        <f t="shared" si="954"/>
        <v>4.594222845564347E-5</v>
      </c>
      <c r="W2311" s="43">
        <f t="shared" si="955"/>
        <v>6.5618691125416241E-3</v>
      </c>
      <c r="X2311" s="43">
        <f t="shared" si="956"/>
        <v>7.649976157978901E-6</v>
      </c>
      <c r="Y2311" s="22">
        <f>X2311+W2311+SUM($V$2293:V2311)</f>
        <v>7.2054142507978151E-3</v>
      </c>
      <c r="Z2311" s="1">
        <f t="shared" si="965"/>
        <v>9.3326430600740486E-6</v>
      </c>
      <c r="AA2311" s="22">
        <f t="shared" si="957"/>
        <v>2.6476631659610908E-2</v>
      </c>
      <c r="AB2311" s="44">
        <f t="shared" si="958"/>
        <v>3.7816230803667299</v>
      </c>
      <c r="AC2311" s="44">
        <f t="shared" si="959"/>
        <v>0.13076150878777174</v>
      </c>
      <c r="AD2311" s="44">
        <f t="shared" si="960"/>
        <v>0.34597612698121771</v>
      </c>
      <c r="AE2311" s="44">
        <f t="shared" si="961"/>
        <v>0.13076150878777176</v>
      </c>
      <c r="AF2311" s="44">
        <f t="shared" si="962"/>
        <v>0.21518273245869182</v>
      </c>
      <c r="AG2311" s="44">
        <f t="shared" si="963"/>
        <v>3.1885734754077348E-5</v>
      </c>
      <c r="AH2311" s="45">
        <f>AD2311+AB2311+SUM($AA$2293:AA2311)</f>
        <v>4.53089350279829</v>
      </c>
      <c r="AI2311" s="45">
        <f>AD2311+AB2311+SUM($AA$2293:AA2311)</f>
        <v>4.53089350279829</v>
      </c>
    </row>
    <row r="2312" spans="4:35" ht="14.4" x14ac:dyDescent="0.3">
      <c r="D2312" s="83"/>
      <c r="E2312" s="89">
        <v>40189.581250000003</v>
      </c>
      <c r="F2312" s="86">
        <f t="shared" si="964"/>
        <v>291.11319444444962</v>
      </c>
      <c r="G2312" s="86">
        <v>14137.7</v>
      </c>
      <c r="H2312" s="86">
        <v>24.56</v>
      </c>
      <c r="I2312" s="86"/>
      <c r="J2312" s="86">
        <v>2835</v>
      </c>
      <c r="K2312" s="86"/>
      <c r="L2312" s="79">
        <v>1037</v>
      </c>
      <c r="M2312" s="86"/>
      <c r="N2312" s="114">
        <v>6.74</v>
      </c>
      <c r="O2312" s="83"/>
      <c r="P2312" s="83"/>
      <c r="Q2312" s="83"/>
      <c r="R2312" s="83"/>
      <c r="S2312" s="83"/>
      <c r="V2312" s="43">
        <f t="shared" si="954"/>
        <v>4.6664232045930674E-5</v>
      </c>
      <c r="W2312" s="43">
        <f t="shared" si="955"/>
        <v>6.6649919521928154E-3</v>
      </c>
      <c r="X2312" s="43">
        <f t="shared" si="956"/>
        <v>7.7701991083524304E-6</v>
      </c>
      <c r="Y2312" s="22">
        <f>X2312+W2312+SUM($V$2293:V2312)</f>
        <v>7.3553215454453102E-3</v>
      </c>
      <c r="Z2312" s="1">
        <f t="shared" si="965"/>
        <v>1.2161027954206113E-5</v>
      </c>
      <c r="AA2312" s="22">
        <f t="shared" si="957"/>
        <v>2.6861763574745689E-2</v>
      </c>
      <c r="AB2312" s="44">
        <f t="shared" si="958"/>
        <v>3.8366309740438265</v>
      </c>
      <c r="AC2312" s="44">
        <f t="shared" si="959"/>
        <v>0.13266357967627418</v>
      </c>
      <c r="AD2312" s="44">
        <f t="shared" si="960"/>
        <v>0.35100873271778693</v>
      </c>
      <c r="AE2312" s="44">
        <f t="shared" si="961"/>
        <v>0.13266357967627418</v>
      </c>
      <c r="AF2312" s="44">
        <f t="shared" si="962"/>
        <v>0.21831280349345156</v>
      </c>
      <c r="AG2312" s="44">
        <f t="shared" si="963"/>
        <v>3.2349548061192625E-5</v>
      </c>
      <c r="AH2312" s="45">
        <f>AD2312+AB2312+SUM($AA$2293:AA2312)</f>
        <v>4.6177957657867017</v>
      </c>
      <c r="AI2312" s="45">
        <f>AD2312+AB2312+SUM($AA$2293:AA2312)</f>
        <v>4.6177957657867017</v>
      </c>
    </row>
    <row r="2313" spans="4:35" ht="14.4" x14ac:dyDescent="0.3">
      <c r="D2313" s="83"/>
      <c r="E2313" s="89">
        <v>40204.441666666666</v>
      </c>
      <c r="F2313" s="86">
        <f t="shared" si="964"/>
        <v>305.9736111111124</v>
      </c>
      <c r="G2313" s="86">
        <v>14274</v>
      </c>
      <c r="H2313" s="86">
        <v>28.59</v>
      </c>
      <c r="I2313" s="86"/>
      <c r="J2313" s="91">
        <v>3049</v>
      </c>
      <c r="K2313" s="91"/>
      <c r="L2313" s="79">
        <v>1037</v>
      </c>
      <c r="M2313" s="91"/>
      <c r="N2313" s="114">
        <v>6.74</v>
      </c>
      <c r="O2313" s="83"/>
      <c r="P2313" s="83"/>
      <c r="Q2313" s="83"/>
      <c r="R2313" s="83"/>
      <c r="S2313" s="83"/>
      <c r="V2313" s="43">
        <f t="shared" si="954"/>
        <v>5.4321270121871252E-5</v>
      </c>
      <c r="W2313" s="43">
        <f t="shared" si="955"/>
        <v>7.7586368042830865E-3</v>
      </c>
      <c r="X2313" s="43">
        <f t="shared" si="956"/>
        <v>9.0451951346822475E-6</v>
      </c>
      <c r="Y2313" s="22">
        <f>X2313+W2313+SUM($V$2293:V2313)</f>
        <v>8.5045626636837818E-3</v>
      </c>
      <c r="Z2313" s="1">
        <f t="shared" si="965"/>
        <v>1.91552797920617E-5</v>
      </c>
      <c r="AA2313" s="22">
        <f t="shared" si="957"/>
        <v>2.7120734862525017E-2</v>
      </c>
      <c r="AB2313" s="44">
        <f t="shared" si="958"/>
        <v>3.8736195083713456</v>
      </c>
      <c r="AC2313" s="44">
        <f t="shared" si="959"/>
        <v>0.13394257455591344</v>
      </c>
      <c r="AD2313" s="44">
        <f t="shared" si="960"/>
        <v>0.35439276903695016</v>
      </c>
      <c r="AE2313" s="44">
        <f t="shared" si="961"/>
        <v>0.13394257455591344</v>
      </c>
      <c r="AF2313" s="44">
        <f t="shared" si="962"/>
        <v>0.22041753305456524</v>
      </c>
      <c r="AG2313" s="44">
        <f t="shared" si="963"/>
        <v>3.2661426471453168E-5</v>
      </c>
      <c r="AH2313" s="45">
        <f>AD2313+AB2313+SUM($AA$2293:AA2313)</f>
        <v>4.6852890712959088</v>
      </c>
      <c r="AI2313" s="45">
        <f>AD2313+AB2313+SUM($AA$2293:AA2313)</f>
        <v>4.6852890712959088</v>
      </c>
    </row>
    <row r="2314" spans="4:35" ht="14.4" x14ac:dyDescent="0.3">
      <c r="D2314" s="83"/>
      <c r="E2314" s="89">
        <v>40288.688194444447</v>
      </c>
      <c r="F2314" s="86">
        <f t="shared" si="964"/>
        <v>390.22013888889342</v>
      </c>
      <c r="G2314" s="86">
        <v>14359</v>
      </c>
      <c r="H2314" s="86">
        <v>21.19</v>
      </c>
      <c r="I2314" s="86"/>
      <c r="J2314" s="87">
        <v>79</v>
      </c>
      <c r="K2314" s="87"/>
      <c r="L2314" s="79">
        <v>1037</v>
      </c>
      <c r="M2314" s="87"/>
      <c r="N2314" s="114">
        <v>6.74</v>
      </c>
      <c r="O2314" s="83"/>
      <c r="P2314" s="83"/>
      <c r="Q2314" s="83"/>
      <c r="R2314" s="83"/>
      <c r="S2314" s="83"/>
      <c r="V2314" s="43">
        <f t="shared" si="954"/>
        <v>4.0261200205752075E-5</v>
      </c>
      <c r="W2314" s="43">
        <f t="shared" si="955"/>
        <v>5.750455190023037E-3</v>
      </c>
      <c r="X2314" s="43">
        <f t="shared" si="956"/>
        <v>6.7040113642503277E-6</v>
      </c>
      <c r="Y2314" s="22">
        <f>X2314+W2314+SUM($V$2293:V2314)</f>
        <v>6.5343010658590528E-3</v>
      </c>
      <c r="Z2314" s="1">
        <f t="shared" si="965"/>
        <v>-7.1251635725831208E-6</v>
      </c>
      <c r="AA2314" s="22">
        <f t="shared" si="957"/>
        <v>2.7282235665615575E-2</v>
      </c>
      <c r="AB2314" s="44">
        <f t="shared" si="958"/>
        <v>3.8966864593459545</v>
      </c>
      <c r="AC2314" s="44">
        <f t="shared" si="959"/>
        <v>0.13474018691665696</v>
      </c>
      <c r="AD2314" s="44">
        <f t="shared" si="960"/>
        <v>0.3565031365140513</v>
      </c>
      <c r="AE2314" s="44">
        <f t="shared" si="961"/>
        <v>0.13474018691665696</v>
      </c>
      <c r="AF2314" s="44">
        <f t="shared" si="962"/>
        <v>0.22173009367594948</v>
      </c>
      <c r="AG2314" s="44">
        <f t="shared" si="963"/>
        <v>3.2855921444836499E-5</v>
      </c>
      <c r="AH2314" s="45">
        <f>AD2314+AB2314+SUM($AA$2293:AA2314)</f>
        <v>4.7377486254132339</v>
      </c>
      <c r="AI2314" s="45">
        <f>AD2314+AB2314+SUM($AA$2293:AA2314)</f>
        <v>4.7377486254132339</v>
      </c>
    </row>
    <row r="2315" spans="4:35" ht="14.4" x14ac:dyDescent="0.3">
      <c r="D2315" s="83"/>
      <c r="E2315" s="89">
        <v>40364.602777777778</v>
      </c>
      <c r="F2315" s="86">
        <f t="shared" si="964"/>
        <v>466.13472222222481</v>
      </c>
      <c r="G2315" s="86">
        <v>15985</v>
      </c>
      <c r="H2315" s="86">
        <v>27.52</v>
      </c>
      <c r="I2315" s="86"/>
      <c r="J2315" s="86">
        <v>50</v>
      </c>
      <c r="K2315" s="86"/>
      <c r="L2315" s="79">
        <v>1037</v>
      </c>
      <c r="M2315" s="86"/>
      <c r="N2315" s="114">
        <v>6.74</v>
      </c>
      <c r="O2315" s="83"/>
      <c r="P2315" s="83"/>
      <c r="Q2315" s="83"/>
      <c r="R2315" s="83"/>
      <c r="S2315" s="83"/>
      <c r="V2315" s="43">
        <f t="shared" si="954"/>
        <v>5.2288260012378346E-5</v>
      </c>
      <c r="W2315" s="43">
        <f t="shared" si="955"/>
        <v>7.4682645978968358E-3</v>
      </c>
      <c r="X2315" s="43">
        <f t="shared" si="956"/>
        <v>8.7066726165252E-6</v>
      </c>
      <c r="Y2315" s="22">
        <f>X2315+W2315+SUM($V$2293:V2315)</f>
        <v>8.3064013949975049E-3</v>
      </c>
      <c r="Z2315" s="1">
        <f t="shared" si="965"/>
        <v>4.9214311142720141E-7</v>
      </c>
      <c r="AA2315" s="22">
        <f t="shared" si="957"/>
        <v>3.0371651028265546E-2</v>
      </c>
      <c r="AB2315" s="44">
        <f t="shared" si="958"/>
        <v>4.3379436626955279</v>
      </c>
      <c r="AC2315" s="44">
        <f t="shared" si="959"/>
        <v>0.14999804219393839</v>
      </c>
      <c r="AD2315" s="44">
        <f t="shared" si="960"/>
        <v>0.39687322495836125</v>
      </c>
      <c r="AE2315" s="44">
        <f t="shared" si="961"/>
        <v>0.14999804219393836</v>
      </c>
      <c r="AF2315" s="44">
        <f t="shared" si="962"/>
        <v>0.24683860626854598</v>
      </c>
      <c r="AG2315" s="44">
        <f t="shared" si="963"/>
        <v>3.657649587685154E-5</v>
      </c>
      <c r="AH2315" s="45">
        <f>AD2315+AB2315+SUM($AA$2293:AA2315)</f>
        <v>5.2497475682353834</v>
      </c>
      <c r="AI2315" s="45">
        <f>AD2315+AB2315+SUM($AA$2293:AA2315)</f>
        <v>5.2497475682353834</v>
      </c>
    </row>
    <row r="2316" spans="4:35" ht="14.4" x14ac:dyDescent="0.3">
      <c r="D2316" s="83"/>
      <c r="E2316" s="89">
        <v>40438.457638888889</v>
      </c>
      <c r="F2316" s="86">
        <f t="shared" si="964"/>
        <v>539.98958333333576</v>
      </c>
      <c r="G2316" s="86">
        <v>14932</v>
      </c>
      <c r="H2316" s="86">
        <v>36.46</v>
      </c>
      <c r="I2316" s="86"/>
      <c r="J2316" s="86">
        <v>22</v>
      </c>
      <c r="K2316" s="86"/>
      <c r="L2316" s="79">
        <v>1037</v>
      </c>
      <c r="M2316" s="86"/>
      <c r="N2316" s="114">
        <v>6.74</v>
      </c>
      <c r="O2316" s="83"/>
      <c r="P2316" s="83"/>
      <c r="Q2316" s="83"/>
      <c r="R2316" s="83"/>
      <c r="S2316" s="83"/>
      <c r="V2316" s="43">
        <f t="shared" si="954"/>
        <v>6.9274344478608807E-5</v>
      </c>
      <c r="W2316" s="43">
        <f t="shared" si="955"/>
        <v>9.8943650886380314E-3</v>
      </c>
      <c r="X2316" s="43">
        <f t="shared" si="956"/>
        <v>1.1535075712155116E-5</v>
      </c>
      <c r="Y2316" s="22">
        <f>X2316+W2316+SUM($V$2293:V2316)</f>
        <v>1.0804604633312939E-2</v>
      </c>
      <c r="Z2316" s="1">
        <f t="shared" si="965"/>
        <v>1.0722220792794443E-5</v>
      </c>
      <c r="AA2316" s="22">
        <f t="shared" si="957"/>
        <v>2.8370941079390751E-2</v>
      </c>
      <c r="AB2316" s="44">
        <f t="shared" si="958"/>
        <v>4.0521848465041996</v>
      </c>
      <c r="AC2316" s="44">
        <f t="shared" si="959"/>
        <v>0.14011703259555133</v>
      </c>
      <c r="AD2316" s="44">
        <f t="shared" si="960"/>
        <v>0.37072949609497963</v>
      </c>
      <c r="AE2316" s="44">
        <f t="shared" si="961"/>
        <v>0.14011703259555131</v>
      </c>
      <c r="AF2316" s="44">
        <f t="shared" si="962"/>
        <v>0.23057829645304526</v>
      </c>
      <c r="AG2316" s="44">
        <f t="shared" si="963"/>
        <v>3.4167046383055816E-5</v>
      </c>
      <c r="AH2316" s="45">
        <f>AD2316+AB2316+SUM($AA$2293:AA2316)</f>
        <v>4.9662159642600638</v>
      </c>
      <c r="AI2316" s="45">
        <f>AD2316+AB2316+SUM($AA$2293:AA2316)</f>
        <v>4.9662159642600638</v>
      </c>
    </row>
    <row r="2317" spans="4:35" ht="14.4" x14ac:dyDescent="0.3">
      <c r="D2317" s="83"/>
      <c r="E2317" s="89">
        <v>40457.64166666667</v>
      </c>
      <c r="F2317" s="86">
        <f t="shared" si="964"/>
        <v>559.17361111111677</v>
      </c>
      <c r="G2317" s="86">
        <v>14943</v>
      </c>
      <c r="H2317" s="86">
        <v>38.44</v>
      </c>
      <c r="I2317" s="86"/>
      <c r="J2317" s="86">
        <v>55</v>
      </c>
      <c r="K2317" s="86"/>
      <c r="L2317" s="79">
        <v>1037</v>
      </c>
      <c r="M2317" s="86"/>
      <c r="N2317" s="114">
        <v>6.74</v>
      </c>
      <c r="O2317" s="83"/>
      <c r="P2317" s="83"/>
      <c r="Q2317" s="83"/>
      <c r="R2317" s="83"/>
      <c r="S2317" s="83"/>
      <c r="V2317" s="43">
        <f t="shared" si="954"/>
        <v>7.3036363185894753E-5</v>
      </c>
      <c r="W2317" s="43">
        <f t="shared" si="955"/>
        <v>1.0431689358399504E-2</v>
      </c>
      <c r="X2317" s="43">
        <f t="shared" si="956"/>
        <v>1.2161500558838253E-5</v>
      </c>
      <c r="Y2317" s="22">
        <f>X2317+W2317+SUM($V$2293:V2317)</f>
        <v>1.1415591691106989E-2</v>
      </c>
      <c r="Z2317" s="1">
        <f t="shared" si="965"/>
        <v>2.9266503466446306E-5</v>
      </c>
      <c r="AA2317" s="22">
        <f t="shared" si="957"/>
        <v>2.8391841183320117E-2</v>
      </c>
      <c r="AB2317" s="44">
        <f t="shared" si="958"/>
        <v>4.0551699813362072</v>
      </c>
      <c r="AC2317" s="44">
        <f t="shared" si="959"/>
        <v>0.14022025301870639</v>
      </c>
      <c r="AD2317" s="44">
        <f t="shared" si="960"/>
        <v>0.37100260247436923</v>
      </c>
      <c r="AE2317" s="44">
        <f t="shared" si="961"/>
        <v>0.14022025301870636</v>
      </c>
      <c r="AF2317" s="44">
        <f t="shared" si="962"/>
        <v>0.23074815723934206</v>
      </c>
      <c r="AG2317" s="44">
        <f t="shared" si="963"/>
        <v>3.4192216320787781E-5</v>
      </c>
      <c r="AH2317" s="45">
        <f>AD2317+AB2317+SUM($AA$2293:AA2317)</f>
        <v>4.9978660466547806</v>
      </c>
      <c r="AI2317" s="45">
        <f>AD2317+AB2317+SUM($AA$2293:AA2317)</f>
        <v>4.9978660466547806</v>
      </c>
    </row>
    <row r="2318" spans="4:35" ht="14.4" x14ac:dyDescent="0.3">
      <c r="D2318" s="83"/>
      <c r="E2318" s="89">
        <v>40511.463888888888</v>
      </c>
      <c r="F2318" s="86">
        <f t="shared" si="964"/>
        <v>612.9958333333343</v>
      </c>
      <c r="G2318" s="86">
        <v>14203</v>
      </c>
      <c r="H2318" s="86">
        <v>43.02</v>
      </c>
      <c r="I2318" s="86"/>
      <c r="J2318" s="86">
        <v>21</v>
      </c>
      <c r="K2318" s="86"/>
      <c r="L2318" s="79">
        <v>1037</v>
      </c>
      <c r="M2318" s="86"/>
      <c r="N2318" s="114">
        <v>6.74</v>
      </c>
      <c r="O2318" s="83"/>
      <c r="P2318" s="83"/>
      <c r="Q2318" s="83"/>
      <c r="R2318" s="83"/>
      <c r="S2318" s="83"/>
      <c r="V2318" s="43">
        <f t="shared" si="954"/>
        <v>8.1738406458303656E-5</v>
      </c>
      <c r="W2318" s="43">
        <f t="shared" si="955"/>
        <v>1.1674590952090185E-2</v>
      </c>
      <c r="X2318" s="43">
        <f t="shared" si="956"/>
        <v>1.3610503487024498E-5</v>
      </c>
      <c r="Y2318" s="22">
        <f>X2318+W2318+SUM($V$2293:V2318)</f>
        <v>1.2741680694184162E-2</v>
      </c>
      <c r="Z2318" s="1">
        <f t="shared" si="965"/>
        <v>3.0484509573277422E-5</v>
      </c>
      <c r="AA2318" s="22">
        <f t="shared" si="957"/>
        <v>2.6985834191708198E-2</v>
      </c>
      <c r="AB2318" s="44">
        <f t="shared" si="958"/>
        <v>3.8543518199102023</v>
      </c>
      <c r="AC2318" s="44">
        <f t="shared" si="959"/>
        <v>0.13327633364282182</v>
      </c>
      <c r="AD2318" s="44">
        <f t="shared" si="960"/>
        <v>0.35262999149725399</v>
      </c>
      <c r="AE2318" s="44">
        <f t="shared" si="961"/>
        <v>0.13327633364282182</v>
      </c>
      <c r="AF2318" s="44">
        <f t="shared" si="962"/>
        <v>0.21932115888846787</v>
      </c>
      <c r="AG2318" s="44">
        <f t="shared" si="963"/>
        <v>3.2498965964274165E-5</v>
      </c>
      <c r="AH2318" s="45">
        <f>AD2318+AB2318+SUM($AA$2293:AA2318)</f>
        <v>4.8056611084433696</v>
      </c>
      <c r="AI2318" s="45">
        <f>AD2318+AB2318+SUM($AA$2293:AA2318)</f>
        <v>4.8056611084433696</v>
      </c>
    </row>
    <row r="2319" spans="4:35" ht="14.4" x14ac:dyDescent="0.3">
      <c r="D2319" s="83"/>
      <c r="E2319" s="89">
        <v>40535.462500000001</v>
      </c>
      <c r="F2319" s="86">
        <f t="shared" si="964"/>
        <v>636.99444444444816</v>
      </c>
      <c r="G2319" s="86">
        <v>15481</v>
      </c>
      <c r="H2319" s="86">
        <v>49.18</v>
      </c>
      <c r="I2319" s="86"/>
      <c r="J2319" s="86">
        <v>29</v>
      </c>
      <c r="K2319" s="86"/>
      <c r="L2319" s="79">
        <v>1037</v>
      </c>
      <c r="M2319" s="86"/>
      <c r="N2319" s="114">
        <v>6.74</v>
      </c>
      <c r="O2319" s="83"/>
      <c r="P2319" s="83"/>
      <c r="Q2319" s="83"/>
      <c r="R2319" s="83"/>
      <c r="S2319" s="83"/>
      <c r="V2319" s="43">
        <f t="shared" si="954"/>
        <v>9.3442464658748806E-5</v>
      </c>
      <c r="W2319" s="43">
        <f t="shared" si="955"/>
        <v>1.3346266458014767E-2</v>
      </c>
      <c r="X2319" s="43">
        <f t="shared" si="956"/>
        <v>1.5559380787816471E-5</v>
      </c>
      <c r="Y2319" s="22">
        <f>X2319+W2319+SUM($V$2293:V2319)</f>
        <v>1.4508747542068283E-2</v>
      </c>
      <c r="Z2319" s="1">
        <f t="shared" si="965"/>
        <v>3.5189406550936652E-5</v>
      </c>
      <c r="AA2319" s="22">
        <f t="shared" si="957"/>
        <v>2.9414046266410941E-2</v>
      </c>
      <c r="AB2319" s="44">
        <f t="shared" si="958"/>
        <v>4.2011702122107888</v>
      </c>
      <c r="AC2319" s="44">
        <f t="shared" si="959"/>
        <v>0.14526867007847108</v>
      </c>
      <c r="AD2319" s="44">
        <f t="shared" si="960"/>
        <v>0.38435998721178544</v>
      </c>
      <c r="AE2319" s="44">
        <f t="shared" si="961"/>
        <v>0.14526867007847105</v>
      </c>
      <c r="AF2319" s="44">
        <f t="shared" si="962"/>
        <v>0.23905589387822085</v>
      </c>
      <c r="AG2319" s="44">
        <f t="shared" si="963"/>
        <v>3.5423255093496324E-5</v>
      </c>
      <c r="AH2319" s="45">
        <f>AD2319+AB2319+SUM($AA$2293:AA2319)</f>
        <v>5.213623542724898</v>
      </c>
      <c r="AI2319" s="45">
        <f>AD2319+AB2319+SUM($AA$2293:AA2319)</f>
        <v>5.213623542724898</v>
      </c>
    </row>
    <row r="2320" spans="4:35" ht="14.4" x14ac:dyDescent="0.3">
      <c r="D2320" s="83"/>
      <c r="E2320" s="89">
        <v>40610.618750000001</v>
      </c>
      <c r="F2320" s="86">
        <f t="shared" si="964"/>
        <v>712.15069444444816</v>
      </c>
      <c r="G2320" s="86">
        <v>15156</v>
      </c>
      <c r="H2320" s="86">
        <v>57.15</v>
      </c>
      <c r="I2320" s="86"/>
      <c r="J2320" s="86">
        <v>69</v>
      </c>
      <c r="K2320" s="86"/>
      <c r="L2320" s="79">
        <v>1037</v>
      </c>
      <c r="M2320" s="86"/>
      <c r="N2320" s="114">
        <v>6.74</v>
      </c>
      <c r="O2320" s="83"/>
      <c r="P2320" s="83"/>
      <c r="Q2320" s="83"/>
      <c r="R2320" s="83"/>
      <c r="S2320" s="83"/>
      <c r="V2320" s="43">
        <f t="shared" si="954"/>
        <v>1.0858553996029878E-4</v>
      </c>
      <c r="W2320" s="43">
        <f t="shared" si="955"/>
        <v>1.5509132331751604E-2</v>
      </c>
      <c r="X2320" s="43">
        <f t="shared" si="956"/>
        <v>1.808089898380869E-5</v>
      </c>
      <c r="Y2320" s="22">
        <f>X2320+W2320+SUM($V$2293:V2320)</f>
        <v>1.6782720473961413E-2</v>
      </c>
      <c r="Z2320" s="1">
        <f t="shared" si="965"/>
        <v>3.6089576609526835E-5</v>
      </c>
      <c r="AA2320" s="22">
        <f t="shared" si="957"/>
        <v>2.8796543195770574E-2</v>
      </c>
      <c r="AB2320" s="44">
        <f t="shared" si="958"/>
        <v>4.1129730467196381</v>
      </c>
      <c r="AC2320" s="44">
        <f t="shared" si="959"/>
        <v>0.14221897575798123</v>
      </c>
      <c r="AD2320" s="44">
        <f t="shared" si="960"/>
        <v>0.37629093509345785</v>
      </c>
      <c r="AE2320" s="44">
        <f t="shared" si="961"/>
        <v>0.14221897575798126</v>
      </c>
      <c r="AF2320" s="44">
        <f t="shared" si="962"/>
        <v>0.23403727973763427</v>
      </c>
      <c r="AG2320" s="44">
        <f t="shared" si="963"/>
        <v>3.467959784232481E-5</v>
      </c>
      <c r="AH2320" s="45">
        <f>AD2320+AB2320+SUM($AA$2293:AA2320)</f>
        <v>5.14615386831119</v>
      </c>
      <c r="AI2320" s="45">
        <f>AD2320+AB2320+SUM($AA$2293:AA2320)</f>
        <v>5.14615386831119</v>
      </c>
    </row>
    <row r="2321" spans="4:38" ht="14.4" x14ac:dyDescent="0.3">
      <c r="D2321" s="83"/>
      <c r="E2321" s="89">
        <v>40660.447222222225</v>
      </c>
      <c r="F2321" s="86">
        <f t="shared" si="964"/>
        <v>761.97916666667152</v>
      </c>
      <c r="G2321" s="86">
        <v>15344</v>
      </c>
      <c r="H2321" s="88">
        <v>59.5</v>
      </c>
      <c r="I2321" s="88"/>
      <c r="J2321" s="86">
        <v>25</v>
      </c>
      <c r="K2321" s="86"/>
      <c r="L2321" s="79">
        <v>1037</v>
      </c>
      <c r="M2321" s="86"/>
      <c r="N2321" s="114">
        <v>6.74</v>
      </c>
      <c r="O2321" s="83"/>
      <c r="P2321" s="83"/>
      <c r="Q2321" s="83"/>
      <c r="R2321" s="83"/>
      <c r="S2321" s="83"/>
      <c r="V2321" s="43">
        <f t="shared" si="954"/>
        <v>1.1305056216339068E-4</v>
      </c>
      <c r="W2321" s="43">
        <f t="shared" si="955"/>
        <v>1.6146865682226081E-2</v>
      </c>
      <c r="X2321" s="43">
        <f t="shared" si="956"/>
        <v>1.8824383019013426E-5</v>
      </c>
      <c r="Y2321" s="22">
        <f>X2321+W2321+SUM($V$2293:V2321)</f>
        <v>1.7534247870634484E-2</v>
      </c>
      <c r="Z2321" s="1">
        <f t="shared" si="965"/>
        <v>3.0938945883362678E-5</v>
      </c>
      <c r="AA2321" s="22">
        <f t="shared" si="957"/>
        <v>2.9153744972017927E-2</v>
      </c>
      <c r="AB2321" s="44">
        <f t="shared" si="958"/>
        <v>4.1639917147575964</v>
      </c>
      <c r="AC2321" s="44">
        <f t="shared" si="959"/>
        <v>0.1439831066264492</v>
      </c>
      <c r="AD2321" s="44">
        <f t="shared" si="960"/>
        <v>0.38095857139575201</v>
      </c>
      <c r="AE2321" s="44">
        <f t="shared" si="961"/>
        <v>0.14398310662644923</v>
      </c>
      <c r="AF2321" s="44">
        <f t="shared" si="962"/>
        <v>0.23694035499434285</v>
      </c>
      <c r="AG2321" s="44">
        <f t="shared" si="963"/>
        <v>3.5109774959925569E-5</v>
      </c>
      <c r="AH2321" s="45">
        <f>AD2321+AB2321+SUM($AA$2293:AA2321)</f>
        <v>5.2309939176234606</v>
      </c>
      <c r="AI2321" s="45">
        <f>AD2321+AB2321+SUM($AA$2293:AA2321)</f>
        <v>5.2309939176234606</v>
      </c>
    </row>
    <row r="2322" spans="4:38" ht="14.4" x14ac:dyDescent="0.3">
      <c r="D2322" s="83"/>
      <c r="E2322" s="89">
        <v>40700.630555555559</v>
      </c>
      <c r="F2322" s="86">
        <f t="shared" si="964"/>
        <v>802.16250000000582</v>
      </c>
      <c r="G2322" s="86">
        <v>14313</v>
      </c>
      <c r="H2322" s="86">
        <v>60.7</v>
      </c>
      <c r="I2322" s="86"/>
      <c r="J2322" s="86">
        <v>43</v>
      </c>
      <c r="K2322" s="86"/>
      <c r="L2322" s="79">
        <v>1037</v>
      </c>
      <c r="M2322" s="86"/>
      <c r="N2322" s="114">
        <v>6.74</v>
      </c>
      <c r="O2322" s="83"/>
      <c r="P2322" s="83"/>
      <c r="Q2322" s="83"/>
      <c r="R2322" s="83"/>
      <c r="S2322" s="83"/>
      <c r="V2322" s="43">
        <f t="shared" si="954"/>
        <v>1.1533057350113973E-4</v>
      </c>
      <c r="W2322" s="43">
        <f t="shared" si="955"/>
        <v>1.6472516754808795E-2</v>
      </c>
      <c r="X2322" s="43">
        <f t="shared" si="956"/>
        <v>1.9204034441245626E-5</v>
      </c>
      <c r="Y2322" s="22">
        <f>X2322+W2322+SUM($V$2293:V2322)</f>
        <v>1.7975609168140571E-2</v>
      </c>
      <c r="Z2322" s="1">
        <f t="shared" si="965"/>
        <v>2.1139421410346243E-5</v>
      </c>
      <c r="AA2322" s="22">
        <f t="shared" si="957"/>
        <v>2.7194835231001861E-2</v>
      </c>
      <c r="AB2322" s="44">
        <f t="shared" si="958"/>
        <v>3.8842031682302842</v>
      </c>
      <c r="AC2322" s="44">
        <f t="shared" si="959"/>
        <v>0.13430853787437222</v>
      </c>
      <c r="AD2322" s="44">
        <f t="shared" si="960"/>
        <v>0.35536105529114947</v>
      </c>
      <c r="AE2322" s="44">
        <f t="shared" si="961"/>
        <v>0.13430853787437222</v>
      </c>
      <c r="AF2322" s="44">
        <f t="shared" si="962"/>
        <v>0.22101976675143564</v>
      </c>
      <c r="AG2322" s="44">
        <f t="shared" si="963"/>
        <v>3.2750665341593753E-5</v>
      </c>
      <c r="AH2322" s="45">
        <f>AD2322+AB2322+SUM($AA$2293:AA2322)</f>
        <v>4.9528026902225486</v>
      </c>
      <c r="AI2322" s="45">
        <f>AD2322+AB2322+SUM($AA$2293:AA2322)</f>
        <v>4.9528026902225486</v>
      </c>
    </row>
    <row r="2323" spans="4:38" ht="14.4" x14ac:dyDescent="0.3">
      <c r="D2323" s="83"/>
      <c r="E2323" s="89">
        <v>40749.681250000001</v>
      </c>
      <c r="F2323" s="86">
        <f t="shared" si="964"/>
        <v>851.21319444444816</v>
      </c>
      <c r="G2323" s="86">
        <v>14992</v>
      </c>
      <c r="H2323" s="86">
        <v>68.39</v>
      </c>
      <c r="I2323" s="86"/>
      <c r="J2323" s="90" t="s">
        <v>85</v>
      </c>
      <c r="K2323" s="90"/>
      <c r="L2323" s="79">
        <v>1037</v>
      </c>
      <c r="M2323" s="90"/>
      <c r="N2323" s="114">
        <v>6.74</v>
      </c>
      <c r="O2323" s="83"/>
      <c r="P2323" s="83"/>
      <c r="Q2323" s="83"/>
      <c r="R2323" s="83"/>
      <c r="S2323" s="83"/>
      <c r="V2323" s="43">
        <f t="shared" si="954"/>
        <v>1.2994164615721493E-4</v>
      </c>
      <c r="W2323" s="43">
        <f t="shared" si="955"/>
        <v>1.8559397378276329E-2</v>
      </c>
      <c r="X2323" s="43">
        <f t="shared" si="956"/>
        <v>2.1636967305383664E-5</v>
      </c>
      <c r="Y2323" s="22">
        <f>X2323+W2323+SUM($V$2293:V2323)</f>
        <v>2.0194864370629458E-2</v>
      </c>
      <c r="Z2323" s="1">
        <f t="shared" si="965"/>
        <v>2.3464749216682551E-5</v>
      </c>
      <c r="AA2323" s="22">
        <f t="shared" si="957"/>
        <v>2.8484941646278201E-2</v>
      </c>
      <c r="AB2323" s="44">
        <f t="shared" si="958"/>
        <v>4.0684674001333345</v>
      </c>
      <c r="AC2323" s="44">
        <f t="shared" si="959"/>
        <v>0.14068005308548792</v>
      </c>
      <c r="AD2323" s="44">
        <f t="shared" si="960"/>
        <v>0.37221916725528631</v>
      </c>
      <c r="AE2323" s="44">
        <f t="shared" si="961"/>
        <v>0.14068005308548789</v>
      </c>
      <c r="AF2323" s="44">
        <f t="shared" si="962"/>
        <v>0.23150480983284588</v>
      </c>
      <c r="AG2323" s="44">
        <f t="shared" si="963"/>
        <v>3.4304336952502869E-5</v>
      </c>
      <c r="AH2323" s="45">
        <f>AD2323+AB2323+SUM($AA$2293:AA2323)</f>
        <v>5.1824099757360136</v>
      </c>
      <c r="AI2323" s="45">
        <f>AD2323+AB2323+SUM($AA$2293:AA2323)</f>
        <v>5.1824099757360136</v>
      </c>
    </row>
    <row r="2324" spans="4:38" ht="14.4" x14ac:dyDescent="0.3">
      <c r="D2324" s="83"/>
      <c r="E2324" s="89">
        <v>40800.625</v>
      </c>
      <c r="F2324" s="86">
        <f t="shared" si="964"/>
        <v>902.15694444444671</v>
      </c>
      <c r="G2324" s="86">
        <v>14225</v>
      </c>
      <c r="H2324" s="86">
        <v>76.599999999999994</v>
      </c>
      <c r="I2324" s="86"/>
      <c r="J2324" s="86">
        <v>73</v>
      </c>
      <c r="K2324" s="86"/>
      <c r="L2324" s="79">
        <v>1037</v>
      </c>
      <c r="M2324" s="86"/>
      <c r="N2324" s="114">
        <v>6.74</v>
      </c>
      <c r="O2324" s="83"/>
      <c r="P2324" s="83"/>
      <c r="Q2324" s="83"/>
      <c r="R2324" s="83"/>
      <c r="S2324" s="83"/>
      <c r="V2324" s="43">
        <f t="shared" si="954"/>
        <v>1.4554072372631471E-4</v>
      </c>
      <c r="W2324" s="43">
        <f t="shared" si="955"/>
        <v>2.0787393466529708E-2</v>
      </c>
      <c r="X2324" s="43">
        <f t="shared" si="956"/>
        <v>2.4234415785822322E-5</v>
      </c>
      <c r="Y2324" s="22">
        <f>X2324+W2324+SUM($V$2293:V2324)</f>
        <v>2.2570998631089592E-2</v>
      </c>
      <c r="Z2324" s="1">
        <f t="shared" si="965"/>
        <v>3.7321073183435051E-5</v>
      </c>
      <c r="AA2324" s="22">
        <f t="shared" si="957"/>
        <v>2.702763439956693E-2</v>
      </c>
      <c r="AB2324" s="44">
        <f t="shared" si="958"/>
        <v>3.8603220895742187</v>
      </c>
      <c r="AC2324" s="44">
        <f t="shared" si="959"/>
        <v>0.13348277448913193</v>
      </c>
      <c r="AD2324" s="44">
        <f t="shared" si="960"/>
        <v>0.35317620425603308</v>
      </c>
      <c r="AE2324" s="44">
        <f t="shared" si="961"/>
        <v>0.1334827744891319</v>
      </c>
      <c r="AF2324" s="44">
        <f t="shared" si="962"/>
        <v>0.21966088046106141</v>
      </c>
      <c r="AG2324" s="44">
        <f t="shared" si="963"/>
        <v>3.254930583973808E-5</v>
      </c>
      <c r="AH2324" s="45">
        <f>AD2324+AB2324+SUM($AA$2293:AA2324)</f>
        <v>4.9822493365772118</v>
      </c>
      <c r="AI2324" s="45">
        <f>AD2324+AB2324+SUM($AA$2293:AA2324)</f>
        <v>4.9822493365772118</v>
      </c>
    </row>
    <row r="2325" spans="4:38" ht="14.4" x14ac:dyDescent="0.3">
      <c r="D2325" s="83"/>
      <c r="E2325" s="89">
        <v>40855.539583333331</v>
      </c>
      <c r="F2325" s="86">
        <f t="shared" si="964"/>
        <v>957.0715277777781</v>
      </c>
      <c r="G2325" s="86">
        <v>16537</v>
      </c>
      <c r="H2325" s="86">
        <v>119</v>
      </c>
      <c r="I2325" s="86"/>
      <c r="J2325" s="86">
        <v>40</v>
      </c>
      <c r="K2325" s="86"/>
      <c r="L2325" s="79">
        <v>1037</v>
      </c>
      <c r="M2325" s="86"/>
      <c r="N2325" s="114">
        <v>6.74</v>
      </c>
      <c r="O2325" s="83"/>
      <c r="P2325" s="83"/>
      <c r="Q2325" s="83"/>
      <c r="R2325" s="83"/>
      <c r="S2325" s="83"/>
      <c r="V2325" s="43">
        <f t="shared" si="954"/>
        <v>2.2610112432678136E-4</v>
      </c>
      <c r="W2325" s="43">
        <f t="shared" si="955"/>
        <v>3.2293731364452162E-2</v>
      </c>
      <c r="X2325" s="43">
        <f t="shared" si="956"/>
        <v>3.7648766038026851E-5</v>
      </c>
      <c r="Y2325" s="22">
        <f>X2325+W2325+SUM($V$2293:V2325)</f>
        <v>3.4316852003591025E-2</v>
      </c>
      <c r="Z2325" s="1">
        <f t="shared" si="965"/>
        <v>1.0073133067620518E-4</v>
      </c>
      <c r="AA2325" s="22">
        <f t="shared" si="957"/>
        <v>3.1420456243630115E-2</v>
      </c>
      <c r="AB2325" s="44">
        <f t="shared" si="958"/>
        <v>4.4877431560835754</v>
      </c>
      <c r="AC2325" s="44">
        <f t="shared" si="959"/>
        <v>0.15517783070135499</v>
      </c>
      <c r="AD2325" s="44">
        <f t="shared" si="960"/>
        <v>0.41057819963318232</v>
      </c>
      <c r="AE2325" s="44">
        <f t="shared" si="961"/>
        <v>0.15517783070135494</v>
      </c>
      <c r="AF2325" s="44">
        <f t="shared" si="962"/>
        <v>0.25536252936271159</v>
      </c>
      <c r="AG2325" s="44">
        <f t="shared" si="963"/>
        <v>3.7839569115764404E-5</v>
      </c>
      <c r="AH2325" s="45">
        <f>AD2325+AB2325+SUM($AA$2293:AA2325)</f>
        <v>5.6984928547073475</v>
      </c>
      <c r="AI2325" s="45">
        <f>AD2325+AB2325+SUM($AA$2293:AA2325)</f>
        <v>5.6984928547073475</v>
      </c>
    </row>
    <row r="2326" spans="4:38" ht="14.4" x14ac:dyDescent="0.3">
      <c r="D2326" s="121">
        <f>(F2327-F2326)/Y2327*0.2+F2326</f>
        <v>1070.4700721019331</v>
      </c>
      <c r="E2326" s="89">
        <v>40945.630555555559</v>
      </c>
      <c r="F2326" s="86">
        <f t="shared" si="964"/>
        <v>1047.1625000000058</v>
      </c>
      <c r="G2326" s="86">
        <v>18409</v>
      </c>
      <c r="H2326" s="86">
        <v>448</v>
      </c>
      <c r="I2326" s="86"/>
      <c r="J2326" s="86">
        <v>46</v>
      </c>
      <c r="K2326" s="86"/>
      <c r="L2326" s="79">
        <v>1037</v>
      </c>
      <c r="M2326" s="86"/>
      <c r="N2326" s="114">
        <v>6.74</v>
      </c>
      <c r="O2326" s="83"/>
      <c r="P2326" s="83"/>
      <c r="Q2326" s="83"/>
      <c r="R2326" s="83"/>
      <c r="S2326" s="83"/>
      <c r="V2326" s="43">
        <f t="shared" si="954"/>
        <v>8.5120423275964743E-4</v>
      </c>
      <c r="W2326" s="43">
        <f t="shared" si="955"/>
        <v>0.12157640043087872</v>
      </c>
      <c r="X2326" s="43">
        <f t="shared" si="956"/>
        <v>1.4173653096668929E-4</v>
      </c>
      <c r="Y2326" s="27">
        <f>X2326+W2326+SUM($V$2293:V2326)</f>
        <v>0.1245548130677059</v>
      </c>
      <c r="Z2326" s="1">
        <f t="shared" si="965"/>
        <v>5.4089938886726831E-4</v>
      </c>
      <c r="AA2326" s="22">
        <f t="shared" si="957"/>
        <v>3.4977273930518638E-2</v>
      </c>
      <c r="AB2326" s="44">
        <f t="shared" si="958"/>
        <v>4.9957588293126038</v>
      </c>
      <c r="AC2326" s="44">
        <f t="shared" si="959"/>
        <v>0.1727440699873764</v>
      </c>
      <c r="AD2326" s="44">
        <f t="shared" si="960"/>
        <v>0.45705593983474957</v>
      </c>
      <c r="AE2326" s="44">
        <f t="shared" si="961"/>
        <v>0.17274406998737638</v>
      </c>
      <c r="AF2326" s="44">
        <f t="shared" si="962"/>
        <v>0.28426974681249062</v>
      </c>
      <c r="AG2326" s="44">
        <f t="shared" si="963"/>
        <v>4.2123034882512362E-5</v>
      </c>
      <c r="AH2326" s="45">
        <f>AD2326+AB2326+SUM($AA$2293:AA2326)</f>
        <v>6.2879635420684625</v>
      </c>
      <c r="AI2326" s="45">
        <f>AD2326+AB2326+SUM($AA$2293:AA2326)</f>
        <v>6.2879635420684625</v>
      </c>
    </row>
    <row r="2327" spans="4:38" ht="14.4" x14ac:dyDescent="0.3">
      <c r="D2327" s="83"/>
      <c r="E2327" s="89">
        <v>41017.604166666664</v>
      </c>
      <c r="F2327" s="86">
        <f t="shared" si="964"/>
        <v>1119.1361111111109</v>
      </c>
      <c r="G2327" s="86">
        <v>18301</v>
      </c>
      <c r="H2327" s="86">
        <v>2247</v>
      </c>
      <c r="I2327" s="86"/>
      <c r="J2327" s="86">
        <v>32</v>
      </c>
      <c r="K2327" s="86"/>
      <c r="L2327" s="79">
        <v>1037</v>
      </c>
      <c r="M2327" s="86"/>
      <c r="N2327" s="114">
        <v>6.74</v>
      </c>
      <c r="O2327" s="83"/>
      <c r="P2327" s="83"/>
      <c r="Q2327" s="83"/>
      <c r="R2327" s="83"/>
      <c r="S2327" s="83"/>
      <c r="V2327" s="43">
        <f t="shared" si="954"/>
        <v>4.2693212299351069E-3</v>
      </c>
      <c r="W2327" s="43">
        <f t="shared" si="955"/>
        <v>0.60978163341112612</v>
      </c>
      <c r="X2327" s="43">
        <f t="shared" si="956"/>
        <v>7.108972881298011E-4</v>
      </c>
      <c r="Y2327" s="22">
        <f>X2327+W2327+SUM($V$2293:V2327)</f>
        <v>0.61759852803505155</v>
      </c>
      <c r="Z2327" s="1">
        <f t="shared" si="965"/>
        <v>2.5540065414602657E-3</v>
      </c>
      <c r="AA2327" s="22">
        <f t="shared" si="957"/>
        <v>3.4772072910121223E-2</v>
      </c>
      <c r="AB2327" s="44">
        <f t="shared" si="958"/>
        <v>4.9664502327801596</v>
      </c>
      <c r="AC2327" s="44">
        <f t="shared" si="959"/>
        <v>0.17173063310549055</v>
      </c>
      <c r="AD2327" s="44">
        <f t="shared" si="960"/>
        <v>0.45437453174619763</v>
      </c>
      <c r="AE2327" s="44">
        <f t="shared" si="961"/>
        <v>0.17173063310549053</v>
      </c>
      <c r="AF2327" s="44">
        <f t="shared" si="962"/>
        <v>0.28260202272884954</v>
      </c>
      <c r="AG2327" s="44">
        <f t="shared" si="963"/>
        <v>4.1875911857507668E-5</v>
      </c>
      <c r="AH2327" s="45">
        <f>AD2327+AB2327+SUM($AA$2293:AA2327)</f>
        <v>6.2907456103575869</v>
      </c>
      <c r="AI2327" s="45">
        <f>AD2327+AB2327+SUM($AA$2293:AA2327)</f>
        <v>6.2907456103575869</v>
      </c>
    </row>
    <row r="2328" spans="4:38" ht="14.4" x14ac:dyDescent="0.3">
      <c r="D2328" s="83"/>
      <c r="E2328" s="89">
        <v>41085.675694444442</v>
      </c>
      <c r="F2328" s="86">
        <f t="shared" si="964"/>
        <v>1187.2076388888891</v>
      </c>
      <c r="G2328" s="86">
        <v>19557</v>
      </c>
      <c r="H2328" s="86">
        <v>6733</v>
      </c>
      <c r="I2328" s="86"/>
      <c r="J2328" s="86">
        <v>81</v>
      </c>
      <c r="K2328" s="86"/>
      <c r="L2328" s="79">
        <v>1037</v>
      </c>
      <c r="M2328" s="86"/>
      <c r="N2328" s="114">
        <v>6.74</v>
      </c>
      <c r="O2328" s="83"/>
      <c r="P2328" s="83"/>
      <c r="Q2328" s="83"/>
      <c r="R2328" s="83"/>
      <c r="S2328" s="83"/>
      <c r="V2328" s="43">
        <f t="shared" si="954"/>
        <v>1.2792763614220326E-2</v>
      </c>
      <c r="W2328" s="43">
        <f t="shared" si="955"/>
        <v>1.8271738930828272</v>
      </c>
      <c r="X2328" s="43">
        <f t="shared" si="956"/>
        <v>2.1301608549078549E-3</v>
      </c>
      <c r="Y2328" s="22">
        <f>X2328+W2328+SUM($V$2293:V2328)</f>
        <v>1.8492028148877508</v>
      </c>
      <c r="Z2328" s="1">
        <f t="shared" si="965"/>
        <v>7.546268027820568E-3</v>
      </c>
      <c r="AA2328" s="22">
        <f t="shared" si="957"/>
        <v>3.7158484776965234E-2</v>
      </c>
      <c r="AB2328" s="44">
        <f t="shared" si="958"/>
        <v>5.307298355416731</v>
      </c>
      <c r="AC2328" s="44">
        <f t="shared" si="959"/>
        <v>0.18351652869482971</v>
      </c>
      <c r="AD2328" s="44">
        <f t="shared" si="960"/>
        <v>0.48555831470194999</v>
      </c>
      <c r="AE2328" s="44">
        <f t="shared" si="961"/>
        <v>0.18351652869482971</v>
      </c>
      <c r="AF2328" s="44">
        <f t="shared" si="962"/>
        <v>0.30199703614600898</v>
      </c>
      <c r="AG2328" s="44">
        <f t="shared" si="963"/>
        <v>4.4749861111265919E-5</v>
      </c>
      <c r="AH2328" s="45">
        <f>AD2328+AB2328+SUM($AA$2293:AA2328)</f>
        <v>6.6999360007268756</v>
      </c>
      <c r="AI2328" s="45">
        <f>AD2328+AB2328+SUM($AA$2293:AA2328)</f>
        <v>6.6999360007268756</v>
      </c>
      <c r="AJ2328" s="1">
        <f>LINEST(AI2328:AI2331,F2328:F2331,TRUE,TRUE)</f>
        <v>4.1142703266827969E-3</v>
      </c>
      <c r="AK2328" s="1">
        <f>LINEST(Y2328:Y2331,F2327:F2330,TRUE,TRUE)</f>
        <v>1.0742072876355497E-2</v>
      </c>
      <c r="AL2328" s="1">
        <f>AJ2328/AK2328</f>
        <v>0.38300525178327227</v>
      </c>
    </row>
    <row r="2329" spans="4:38" ht="14.4" x14ac:dyDescent="0.3">
      <c r="D2329" s="83"/>
      <c r="E2329" s="89">
        <v>41131.490277777775</v>
      </c>
      <c r="F2329" s="86">
        <f t="shared" si="964"/>
        <v>1233.0222222222219</v>
      </c>
      <c r="G2329" s="86">
        <v>20190</v>
      </c>
      <c r="H2329" s="86">
        <v>11431</v>
      </c>
      <c r="I2329" s="86"/>
      <c r="J2329" s="86">
        <v>49</v>
      </c>
      <c r="K2329" s="86"/>
      <c r="L2329" s="79">
        <v>1037</v>
      </c>
      <c r="M2329" s="86"/>
      <c r="N2329" s="114">
        <v>6.74</v>
      </c>
      <c r="O2329" s="83"/>
      <c r="P2329" s="83"/>
      <c r="Q2329" s="83"/>
      <c r="R2329" s="83"/>
      <c r="S2329" s="83"/>
      <c r="V2329" s="43">
        <f t="shared" si="954"/>
        <v>2.1719008001507879E-2</v>
      </c>
      <c r="W2329" s="43">
        <f t="shared" si="955"/>
        <v>3.1020978422441403</v>
      </c>
      <c r="X2329" s="43">
        <f t="shared" si="956"/>
        <v>3.6164961729469322E-3</v>
      </c>
      <c r="Y2329" s="22">
        <f>X2329+W2329+SUM($V$2293:V2329)</f>
        <v>3.1473321073686109</v>
      </c>
      <c r="Z2329" s="1">
        <f t="shared" si="965"/>
        <v>1.6070955468297374E-2</v>
      </c>
      <c r="AA2329" s="22">
        <f t="shared" si="957"/>
        <v>3.8361190757627867E-2</v>
      </c>
      <c r="AB2329" s="44">
        <f t="shared" si="958"/>
        <v>5.4790792962041106</v>
      </c>
      <c r="AC2329" s="44">
        <f t="shared" si="959"/>
        <v>0.1894563948636607</v>
      </c>
      <c r="AD2329" s="44">
        <f t="shared" si="960"/>
        <v>0.50127434544318505</v>
      </c>
      <c r="AE2329" s="44">
        <f t="shared" si="961"/>
        <v>0.18945639486366064</v>
      </c>
      <c r="AF2329" s="44">
        <f t="shared" si="962"/>
        <v>0.31177175230290538</v>
      </c>
      <c r="AG2329" s="44">
        <f t="shared" si="963"/>
        <v>4.6198276618932289E-5</v>
      </c>
      <c r="AH2329" s="45">
        <f>AD2329+AB2329+SUM($AA$2293:AA2329)</f>
        <v>6.9257941630131175</v>
      </c>
      <c r="AI2329" s="45">
        <f>AD2329+AB2329+SUM($AA$2293:AA2329)</f>
        <v>6.9257941630131175</v>
      </c>
    </row>
    <row r="2330" spans="4:38" ht="14.4" x14ac:dyDescent="0.3">
      <c r="D2330" s="83"/>
      <c r="E2330" s="89">
        <v>41158.511111111111</v>
      </c>
      <c r="F2330" s="86">
        <f t="shared" si="964"/>
        <v>1260.0430555555577</v>
      </c>
      <c r="G2330" s="86">
        <v>20684</v>
      </c>
      <c r="H2330" s="86">
        <v>12043</v>
      </c>
      <c r="I2330" s="86"/>
      <c r="J2330" s="86"/>
      <c r="K2330" s="86"/>
      <c r="L2330" s="79">
        <v>1037</v>
      </c>
      <c r="M2330" s="86"/>
      <c r="N2330" s="114">
        <v>6.74</v>
      </c>
      <c r="O2330" s="83"/>
      <c r="P2330" s="83"/>
      <c r="Q2330" s="83"/>
      <c r="R2330" s="83"/>
      <c r="S2330" s="83"/>
      <c r="V2330" s="43">
        <f t="shared" si="954"/>
        <v>2.2881813783759898E-2</v>
      </c>
      <c r="W2330" s="43">
        <f t="shared" si="955"/>
        <v>3.2681798892613227</v>
      </c>
      <c r="X2330" s="43">
        <f t="shared" si="956"/>
        <v>3.810118398285356E-3</v>
      </c>
      <c r="Y2330" s="22">
        <f>X2330+W2330+SUM($V$2293:V2330)</f>
        <v>3.3364895903948919</v>
      </c>
      <c r="Z2330" s="1">
        <f t="shared" si="965"/>
        <v>2.0353303086920821E-2</v>
      </c>
      <c r="AA2330" s="22">
        <f t="shared" si="957"/>
        <v>3.929979542500122E-2</v>
      </c>
      <c r="AB2330" s="44">
        <f t="shared" si="958"/>
        <v>5.6131389877506601</v>
      </c>
      <c r="AC2330" s="44">
        <f t="shared" si="959"/>
        <v>0.19409193023080523</v>
      </c>
      <c r="AD2330" s="44">
        <f t="shared" si="960"/>
        <v>0.51353930466304298</v>
      </c>
      <c r="AE2330" s="44">
        <f t="shared" si="961"/>
        <v>0.19409193023080518</v>
      </c>
      <c r="AF2330" s="44">
        <f t="shared" si="962"/>
        <v>0.31940004579659709</v>
      </c>
      <c r="AG2330" s="44">
        <f t="shared" si="963"/>
        <v>4.7328635640712996E-5</v>
      </c>
      <c r="AH2330" s="45">
        <f>AD2330+AB2330+SUM($AA$2293:AA2330)</f>
        <v>7.1114186092045273</v>
      </c>
      <c r="AI2330" s="45">
        <f>AD2330+AB2330+SUM($AA$2293:AA2330)</f>
        <v>7.1114186092045273</v>
      </c>
    </row>
    <row r="2331" spans="4:38" ht="14.4" x14ac:dyDescent="0.3">
      <c r="D2331" s="83"/>
      <c r="E2331" s="89">
        <v>41192.624305555553</v>
      </c>
      <c r="F2331" s="86">
        <f t="shared" si="964"/>
        <v>1294.15625</v>
      </c>
      <c r="G2331" s="86">
        <v>3468</v>
      </c>
      <c r="H2331" s="86">
        <v>48</v>
      </c>
      <c r="I2331" s="86"/>
      <c r="J2331" s="86"/>
      <c r="K2331" s="86"/>
      <c r="L2331" s="79">
        <v>1037</v>
      </c>
      <c r="M2331" s="86"/>
      <c r="N2331" s="114">
        <v>6.74</v>
      </c>
      <c r="O2331" s="83"/>
      <c r="P2331" s="83"/>
      <c r="Q2331" s="83"/>
      <c r="R2331" s="83"/>
      <c r="S2331" s="83"/>
      <c r="V2331" s="43">
        <f t="shared" si="954"/>
        <v>9.1200453509962217E-5</v>
      </c>
      <c r="W2331" s="43">
        <f t="shared" si="955"/>
        <v>1.3026042903308435E-2</v>
      </c>
      <c r="X2331" s="43">
        <f t="shared" si="956"/>
        <v>1.5186056889288139E-5</v>
      </c>
      <c r="Y2331" s="111">
        <f>Y2330</f>
        <v>3.3364895903948919</v>
      </c>
      <c r="Z2331" s="1">
        <f t="shared" si="965"/>
        <v>1.4037356493752873E-2</v>
      </c>
      <c r="AA2331" s="22">
        <f t="shared" si="957"/>
        <v>6.5892327660947705E-3</v>
      </c>
      <c r="AB2331" s="44">
        <f t="shared" si="958"/>
        <v>0.94113159976403438</v>
      </c>
      <c r="AC2331" s="44">
        <f t="shared" si="959"/>
        <v>3.2542584318334594E-2</v>
      </c>
      <c r="AD2331" s="44">
        <f t="shared" si="960"/>
        <v>8.6102993065723929E-2</v>
      </c>
      <c r="AE2331" s="44">
        <f t="shared" si="961"/>
        <v>3.2542584318334587E-2</v>
      </c>
      <c r="AF2331" s="44">
        <f t="shared" si="962"/>
        <v>5.3552473352475295E-2</v>
      </c>
      <c r="AG2331" s="44">
        <f t="shared" si="963"/>
        <v>7.9353949140394864E-6</v>
      </c>
      <c r="AH2331" s="45">
        <f>AD2331+AB2331+SUM($AA$2293:AA2331)</f>
        <v>2.0185641423866771</v>
      </c>
      <c r="AI2331" s="77">
        <f>AI2330</f>
        <v>7.1114186092045273</v>
      </c>
    </row>
    <row r="2332" spans="4:38" ht="14.4" x14ac:dyDescent="0.3">
      <c r="D2332" s="83"/>
      <c r="E2332" s="89">
        <v>42279.477083333331</v>
      </c>
      <c r="F2332" s="86">
        <f t="shared" si="964"/>
        <v>2381.0090277777781</v>
      </c>
      <c r="G2332" s="86">
        <v>15541</v>
      </c>
      <c r="H2332" s="86">
        <v>6667</v>
      </c>
      <c r="I2332" s="86"/>
      <c r="J2332" s="86">
        <v>25</v>
      </c>
      <c r="K2332" s="86">
        <v>5</v>
      </c>
      <c r="L2332" s="86">
        <v>1091</v>
      </c>
      <c r="M2332" s="86"/>
      <c r="N2332" s="114">
        <v>6.74</v>
      </c>
      <c r="O2332" s="83"/>
      <c r="P2332" s="83"/>
      <c r="Q2332" s="83"/>
      <c r="R2332" s="83"/>
      <c r="S2332" s="83"/>
      <c r="V2332" s="43">
        <f t="shared" si="954"/>
        <v>1.3326994236058575E-2</v>
      </c>
      <c r="W2332" s="43">
        <f t="shared" si="955"/>
        <v>1.903477362336585</v>
      </c>
      <c r="X2332" s="43">
        <f t="shared" si="956"/>
        <v>2.2191171736870075E-3</v>
      </c>
      <c r="Y2332" s="22">
        <f>X2332+W2332+SUM($V$2331:V2332)+$Y$2331</f>
        <v>5.2556042645947327</v>
      </c>
      <c r="Z2332" s="1">
        <f t="shared" si="965"/>
        <v>1.7743780502154187E-3</v>
      </c>
      <c r="AA2332" s="22">
        <f t="shared" si="957"/>
        <v>3.1065669329921452E-2</v>
      </c>
      <c r="AB2332" s="44">
        <f t="shared" si="958"/>
        <v>4.4370693997409427</v>
      </c>
      <c r="AC2332" s="44">
        <f t="shared" si="959"/>
        <v>0.15342562623927944</v>
      </c>
      <c r="AD2332" s="44">
        <f t="shared" si="960"/>
        <v>0.40594211888520004</v>
      </c>
      <c r="AE2332" s="44">
        <f t="shared" si="961"/>
        <v>0.15342562623927938</v>
      </c>
      <c r="AF2332" s="44">
        <f t="shared" si="962"/>
        <v>0.25247908034571009</v>
      </c>
      <c r="AG2332" s="44">
        <f t="shared" si="963"/>
        <v>3.7412300210483331E-5</v>
      </c>
      <c r="AH2332" s="45">
        <f>AD2332+AB2332+SUM($AA$2293:AA2332)</f>
        <v>5.8654067375129824</v>
      </c>
      <c r="AI2332" s="45">
        <f>AD2332+AB2332+SUM($AA$2331:AA2332)+$AI$2331-$AH$2331</f>
        <v>9.9735208875400083</v>
      </c>
    </row>
    <row r="2333" spans="4:38" ht="14.4" x14ac:dyDescent="0.3">
      <c r="E2333" s="28">
        <v>42377.649305555555</v>
      </c>
      <c r="F2333" s="86">
        <f t="shared" si="964"/>
        <v>2479.1812500000015</v>
      </c>
      <c r="G2333" s="10">
        <v>11897</v>
      </c>
      <c r="H2333" s="10">
        <v>5698</v>
      </c>
      <c r="J2333" s="10">
        <v>26</v>
      </c>
      <c r="L2333" s="17">
        <v>1071</v>
      </c>
      <c r="N2333" s="114">
        <v>6.74</v>
      </c>
      <c r="V2333" s="43">
        <f t="shared" si="954"/>
        <v>1.1181212977556414E-2</v>
      </c>
      <c r="W2333" s="43">
        <f t="shared" si="955"/>
        <v>1.5969981984877877</v>
      </c>
      <c r="X2333" s="43">
        <f t="shared" si="956"/>
        <v>1.8618167984205333E-3</v>
      </c>
      <c r="Y2333" s="22">
        <f>X2333+W2333+SUM($V$2331:V2333)+$Y$2331</f>
        <v>4.9599490133482256</v>
      </c>
      <c r="Z2333" s="1">
        <f t="shared" si="965"/>
        <v>1.519159731680528E-3</v>
      </c>
      <c r="AA2333" s="22">
        <f t="shared" si="957"/>
        <v>2.3345540679885687E-2</v>
      </c>
      <c r="AB2333" s="44">
        <f t="shared" si="958"/>
        <v>3.3344134024937189</v>
      </c>
      <c r="AC2333" s="44">
        <f t="shared" si="959"/>
        <v>0.11529782798712006</v>
      </c>
      <c r="AD2333" s="44">
        <f t="shared" si="960"/>
        <v>0.30506145383404148</v>
      </c>
      <c r="AE2333" s="44">
        <f t="shared" ref="AE2333" si="966">AD2333/(1+($A$28/(10^-N2333))+(($A$28*$A$29)/(10^-N2333)^2))*1</f>
        <v>0.11529782798712006</v>
      </c>
      <c r="AF2333" s="44">
        <f t="shared" ref="AF2333" si="967">AD2333/(1+($A$28/(10^-N2333))+(($A$28*$A$29)/(10^-N2333)^2))*($A$28/(10^-N2333))</f>
        <v>0.18973551087643045</v>
      </c>
      <c r="AG2333" s="44">
        <f t="shared" ref="AG2333" si="968">AD2333/(1+($A$28/(10^-N2333))+(($A$28*$A$29)/(10^-N2333)^2))*(($A$28*$A$29)/(10^-N2333)^2)</f>
        <v>2.8114970490936568E-5</v>
      </c>
      <c r="AH2333" s="45">
        <f>AD2333+AB2333+SUM($AA$2293:AA2333)</f>
        <v>4.685215615894486</v>
      </c>
      <c r="AI2333" s="45">
        <f>AD2333+AB2333+SUM($AA$2331:AA2333)+$AI$2331-$AH$2331</f>
        <v>8.7933297659215128</v>
      </c>
    </row>
    <row r="2334" spans="4:38" ht="14.4" x14ac:dyDescent="0.3">
      <c r="E2334" s="28">
        <v>42480.599305555559</v>
      </c>
      <c r="F2334" s="86">
        <f t="shared" si="964"/>
        <v>2582.1312500000058</v>
      </c>
      <c r="G2334" s="10">
        <v>17969</v>
      </c>
      <c r="H2334" s="10">
        <v>8160</v>
      </c>
      <c r="J2334" s="10">
        <v>38</v>
      </c>
      <c r="L2334" s="17">
        <v>1091</v>
      </c>
      <c r="N2334" s="114">
        <v>6.74</v>
      </c>
      <c r="V2334" s="43">
        <f t="shared" si="954"/>
        <v>1.6311425373667015E-2</v>
      </c>
      <c r="W2334" s="43">
        <f t="shared" si="955"/>
        <v>2.3297398045097548</v>
      </c>
      <c r="X2334" s="43">
        <f t="shared" si="956"/>
        <v>2.7160636174120259E-3</v>
      </c>
      <c r="Y2334" s="22">
        <f>X2334+W2334+SUM($V$2331:V2334)+$Y$2331</f>
        <v>5.7098562915628506</v>
      </c>
      <c r="Z2334" s="1">
        <f t="shared" si="965"/>
        <v>1.673831273795444E-3</v>
      </c>
      <c r="AA2334" s="22">
        <f t="shared" si="957"/>
        <v>3.5919117958262567E-2</v>
      </c>
      <c r="AB2334" s="44">
        <f t="shared" si="958"/>
        <v>5.1302811945141888</v>
      </c>
      <c r="AC2334" s="44">
        <f t="shared" si="959"/>
        <v>0.17739560375095634</v>
      </c>
      <c r="AD2334" s="44">
        <f t="shared" si="960"/>
        <v>0.46936322850834317</v>
      </c>
      <c r="AE2334" s="44">
        <f t="shared" ref="AE2334:AE2335" si="969">AD2334/(1+($A$28/(10^-N2334))+(($A$28*$A$29)/(10^-N2334)^2))*1</f>
        <v>0.17739560375095631</v>
      </c>
      <c r="AF2334" s="44">
        <f t="shared" ref="AF2334:AF2335" si="970">AD2334/(1+($A$28/(10^-N2334))+(($A$28*$A$29)/(10^-N2334)^2))*($A$28/(10^-N2334))</f>
        <v>0.29192436746232975</v>
      </c>
      <c r="AG2334" s="44">
        <f t="shared" ref="AG2334:AG2335" si="971">AD2334/(1+($A$28/(10^-N2334))+(($A$28*$A$29)/(10^-N2334)^2))*(($A$28*$A$29)/(10^-N2334)^2)</f>
        <v>4.3257295057086107E-5</v>
      </c>
      <c r="AH2334" s="45">
        <f>AD2334+AB2334+SUM($AA$2293:AA2334)</f>
        <v>6.6813043005475201</v>
      </c>
      <c r="AI2334" s="45">
        <f>AD2334+AB2334+SUM($AA$2331:AA2334)+$AI$2331-$AH$2331</f>
        <v>10.789418450574548</v>
      </c>
    </row>
    <row r="2335" spans="4:38" ht="14.4" x14ac:dyDescent="0.3">
      <c r="E2335" s="28">
        <v>42612.599305555559</v>
      </c>
      <c r="F2335" s="86">
        <f t="shared" si="964"/>
        <v>2714.1312500000058</v>
      </c>
      <c r="G2335" s="10">
        <v>18185</v>
      </c>
      <c r="H2335" s="10">
        <v>8676</v>
      </c>
      <c r="J2335" s="10">
        <v>35</v>
      </c>
      <c r="L2335" s="17">
        <v>1047</v>
      </c>
      <c r="N2335" s="114">
        <v>6.74</v>
      </c>
      <c r="V2335" s="43">
        <f t="shared" si="954"/>
        <v>1.6643445153911453E-2</v>
      </c>
      <c r="W2335" s="43">
        <f t="shared" si="955"/>
        <v>2.3771617606049471</v>
      </c>
      <c r="X2335" s="43">
        <f t="shared" si="956"/>
        <v>2.7713492116948472E-3</v>
      </c>
      <c r="Y2335" s="22">
        <f>X2335+W2335+SUM($V$2331:V2335)+$Y$2331</f>
        <v>5.7739769784062371</v>
      </c>
      <c r="Z2335" s="1">
        <f t="shared" si="965"/>
        <v>2.0956849460459781E-3</v>
      </c>
      <c r="AA2335" s="22">
        <f t="shared" si="957"/>
        <v>3.4884860549087113E-2</v>
      </c>
      <c r="AB2335" s="44">
        <f t="shared" si="958"/>
        <v>4.9825595454818998</v>
      </c>
      <c r="AC2335" s="44">
        <f t="shared" si="959"/>
        <v>0.17228766324563066</v>
      </c>
      <c r="AD2335" s="44">
        <f t="shared" si="960"/>
        <v>0.45584835330335216</v>
      </c>
      <c r="AE2335" s="44">
        <f t="shared" si="969"/>
        <v>0.17228766324563061</v>
      </c>
      <c r="AF2335" s="44">
        <f t="shared" si="970"/>
        <v>0.28351867831602029</v>
      </c>
      <c r="AG2335" s="44">
        <f t="shared" si="971"/>
        <v>4.2011741701191717E-5</v>
      </c>
      <c r="AH2335" s="45">
        <f>AD2335+AB2335+SUM($AA$2293:AA2335)</f>
        <v>6.5549526368593272</v>
      </c>
      <c r="AI2335" s="45">
        <f>AD2335+AB2335+SUM($AA$2331:AA2335)+$AI$2331-$AH$2331</f>
        <v>10.663066786886354</v>
      </c>
    </row>
    <row r="2336" spans="4:38" ht="14.4" x14ac:dyDescent="0.3">
      <c r="E2336" s="28">
        <v>42762.443055555559</v>
      </c>
      <c r="F2336" s="86">
        <f t="shared" si="964"/>
        <v>2863.9750000000058</v>
      </c>
      <c r="G2336" s="10">
        <v>19208</v>
      </c>
      <c r="H2336" s="10">
        <v>9301</v>
      </c>
      <c r="J2336" s="10">
        <v>19</v>
      </c>
      <c r="L2336" s="17">
        <v>1046</v>
      </c>
      <c r="N2336" s="114">
        <v>6.74</v>
      </c>
      <c r="V2336" s="17">
        <f t="shared" si="954"/>
        <v>1.782536096368896E-2</v>
      </c>
      <c r="W2336" s="17">
        <f t="shared" si="955"/>
        <v>2.5459732681549472</v>
      </c>
      <c r="X2336" s="17">
        <f t="shared" si="956"/>
        <v>2.9681535041611094E-3</v>
      </c>
      <c r="Y2336" s="22">
        <f>X2336+W2336+SUM($V$2331:V2336)+$Y$2331</f>
        <v>5.9608106512123928</v>
      </c>
      <c r="Z2336" s="1">
        <f t="shared" ref="Z2336:Z2340" si="972">LINEST(Y2333:Y2336,E2333:E2336,TRUE,TRUE)</f>
        <v>2.2833753907730951E-3</v>
      </c>
      <c r="AA2336" s="17">
        <f t="shared" si="957"/>
        <v>3.6812120566663539E-2</v>
      </c>
      <c r="AB2336" s="17">
        <f t="shared" si="958"/>
        <v>5.2578276029158397</v>
      </c>
      <c r="AC2336" s="17">
        <f t="shared" si="959"/>
        <v>0.18180592187325945</v>
      </c>
      <c r="AD2336" s="44">
        <f t="shared" ref="AD2336:AD2340" si="973">($A$14*((L2336/1000)*G2336/10^6)*(1+($A$28/(10^-N2336))+(($A$28*$A$29)/(10^-N2336)^2))*1000000)*$S$2293/1000/$Q$2293</f>
        <v>0.48103229532207981</v>
      </c>
      <c r="AE2336" s="44">
        <f t="shared" ref="AE2336:AE2340" si="974">AD2336/(1+($A$28/(10^-N2336))+(($A$28*$A$29)/(10^-N2336)^2))*1</f>
        <v>0.18180592187325945</v>
      </c>
      <c r="AF2336" s="44">
        <f t="shared" ref="AF2336:AF2340" si="975">AD2336/(1+($A$28/(10^-N2336))+(($A$28*$A$29)/(10^-N2336)^2))*($A$28/(10^-N2336))</f>
        <v>0.29918204071317572</v>
      </c>
      <c r="AG2336" s="44">
        <f t="shared" ref="AG2336:AG2340" si="976">AD2336/(1+($A$28/(10^-N2336))+(($A$28*$A$29)/(10^-N2336)^2))*(($A$28*$A$29)/(10^-N2336)^2)</f>
        <v>4.433273564455361E-5</v>
      </c>
      <c r="AH2336" s="45">
        <f>AD2336+AB2336+SUM($AA$2293:AA2336)</f>
        <v>6.8922167568786579</v>
      </c>
      <c r="AI2336" s="45">
        <f>AD2336+AB2336+SUM($AA$2331:AA2336)+$AI$2331-$AH$2331</f>
        <v>11.000330906905685</v>
      </c>
    </row>
    <row r="2337" spans="4:35" ht="14.4" x14ac:dyDescent="0.3">
      <c r="D2337" s="19" t="s">
        <v>164</v>
      </c>
      <c r="E2337" s="28">
        <v>42828.496527777781</v>
      </c>
      <c r="F2337" s="86">
        <f t="shared" si="964"/>
        <v>2930.0284722222277</v>
      </c>
      <c r="G2337" s="10">
        <v>16441</v>
      </c>
      <c r="H2337" s="10">
        <v>8867</v>
      </c>
      <c r="J2337" s="10">
        <v>37</v>
      </c>
      <c r="K2337" s="17">
        <v>5</v>
      </c>
      <c r="L2337" s="17">
        <v>1094</v>
      </c>
      <c r="N2337" s="114">
        <v>6.74</v>
      </c>
      <c r="V2337" s="17">
        <f t="shared" si="954"/>
        <v>1.7773421264715556E-2</v>
      </c>
      <c r="W2337" s="17">
        <f t="shared" si="955"/>
        <v>2.5385547880797508</v>
      </c>
      <c r="X2337" s="17">
        <f t="shared" si="956"/>
        <v>2.9595048714727147E-3</v>
      </c>
      <c r="Y2337" s="111">
        <f>X2337+W2337+SUM($V$2331:V2337)+$Y$2331</f>
        <v>5.9711569437692233</v>
      </c>
      <c r="Z2337" s="1">
        <f t="shared" si="972"/>
        <v>8.2846810777840356E-4</v>
      </c>
      <c r="AA2337" s="17">
        <f t="shared" si="957"/>
        <v>3.2955094058101778E-2</v>
      </c>
      <c r="AB2337" s="17">
        <f t="shared" si="958"/>
        <v>4.7069334916904459</v>
      </c>
      <c r="AC2337" s="17">
        <f t="shared" si="959"/>
        <v>0.16275702576827131</v>
      </c>
      <c r="AD2337" s="44">
        <f t="shared" si="973"/>
        <v>0.43063165863037689</v>
      </c>
      <c r="AE2337" s="44">
        <f t="shared" si="974"/>
        <v>0.16275702576827131</v>
      </c>
      <c r="AF2337" s="44">
        <f t="shared" si="975"/>
        <v>0.26783494513288675</v>
      </c>
      <c r="AG2337" s="44">
        <f t="shared" si="976"/>
        <v>3.9687729218790889E-5</v>
      </c>
      <c r="AH2337" s="45">
        <f>AD2337+AB2337+SUM($AA$2293:AA2337)</f>
        <v>6.3238771030196634</v>
      </c>
      <c r="AI2337" s="45">
        <f>AD2337+AB2337+SUM($AA$2337:AA2337)+$AI$2336-$AH$2337</f>
        <v>9.8469740482649453</v>
      </c>
    </row>
    <row r="2338" spans="4:35" ht="14.4" x14ac:dyDescent="0.3">
      <c r="E2338" s="28">
        <v>42828.652083333334</v>
      </c>
      <c r="F2338" s="86">
        <f t="shared" si="964"/>
        <v>2930.184027777781</v>
      </c>
      <c r="G2338" s="10">
        <v>3528</v>
      </c>
      <c r="H2338" s="10">
        <v>40.520000000000003</v>
      </c>
      <c r="J2338" s="10">
        <v>66</v>
      </c>
      <c r="K2338" s="17">
        <v>5</v>
      </c>
      <c r="L2338" s="17">
        <v>1098</v>
      </c>
      <c r="N2338" s="114">
        <v>6.74</v>
      </c>
      <c r="V2338" s="17">
        <f t="shared" si="954"/>
        <v>8.1517111240228006E-5</v>
      </c>
      <c r="W2338" s="17">
        <f t="shared" si="955"/>
        <v>1.1642983642104216E-2</v>
      </c>
      <c r="X2338" s="17">
        <f t="shared" si="956"/>
        <v>1.3573654966631371E-5</v>
      </c>
      <c r="Y2338" s="22">
        <f>X2338+W2338+SUM($V$2338:V2338)+$Y$2337</f>
        <v>5.9828950181775342</v>
      </c>
      <c r="Z2338" s="1">
        <f t="shared" si="972"/>
        <v>9.4666991986336855E-4</v>
      </c>
      <c r="AA2338" s="17">
        <f t="shared" si="957"/>
        <v>7.0975411760988262E-3</v>
      </c>
      <c r="AB2338" s="17">
        <f t="shared" si="958"/>
        <v>1.0137326330045329</v>
      </c>
      <c r="AC2338" s="17">
        <f t="shared" si="959"/>
        <v>3.5052993326404769E-2</v>
      </c>
      <c r="AD2338" s="44">
        <f t="shared" si="973"/>
        <v>9.2745173886385299E-2</v>
      </c>
      <c r="AE2338" s="44">
        <f t="shared" si="974"/>
        <v>3.5052993326404762E-2</v>
      </c>
      <c r="AF2338" s="44">
        <f t="shared" si="975"/>
        <v>5.7683633010645066E-2</v>
      </c>
      <c r="AG2338" s="44">
        <f t="shared" si="976"/>
        <v>8.5475493354563295E-6</v>
      </c>
      <c r="AH2338" s="45">
        <f>AD2338+AB2338+SUM($AA$2293:AA2338)</f>
        <v>2.2998873007658576</v>
      </c>
      <c r="AI2338" s="45">
        <f>AD2338+AB2338+SUM($AA$2331:AA2338)+$AI$2331-$AH$2331</f>
        <v>6.4080014507928835</v>
      </c>
    </row>
    <row r="2339" spans="4:35" ht="14.4" x14ac:dyDescent="0.3">
      <c r="E2339" s="28">
        <v>42969.572222222225</v>
      </c>
      <c r="F2339" s="86">
        <f t="shared" si="964"/>
        <v>3071.1041666666715</v>
      </c>
      <c r="G2339" s="10">
        <v>9263</v>
      </c>
      <c r="H2339" s="10">
        <v>652.20000000000005</v>
      </c>
      <c r="J2339" s="10">
        <v>38</v>
      </c>
      <c r="L2339" s="17">
        <v>1097</v>
      </c>
      <c r="N2339" s="114">
        <v>6.74</v>
      </c>
      <c r="V2339" s="17">
        <f t="shared" si="954"/>
        <v>1.3108844935265892E-3</v>
      </c>
      <c r="W2339" s="17">
        <f t="shared" si="955"/>
        <v>0.1872319379650218</v>
      </c>
      <c r="X2339" s="17">
        <f t="shared" si="956"/>
        <v>2.182792489272645E-4</v>
      </c>
      <c r="Y2339" s="22">
        <f>X2339+W2339+SUM($V$2338:V2339)+$Y$2337</f>
        <v>6.1599995625879389</v>
      </c>
      <c r="Z2339" s="1">
        <f t="shared" si="972"/>
        <v>1.0393162811187552E-3</v>
      </c>
      <c r="AA2339" s="17">
        <f t="shared" si="957"/>
        <v>1.8618097306864145E-2</v>
      </c>
      <c r="AB2339" s="17">
        <f t="shared" si="958"/>
        <v>2.659198775482976</v>
      </c>
      <c r="AC2339" s="17">
        <f t="shared" si="959"/>
        <v>9.19501591404049E-2</v>
      </c>
      <c r="AD2339" s="44">
        <f t="shared" si="973"/>
        <v>0.24328688334681309</v>
      </c>
      <c r="AE2339" s="44">
        <f t="shared" si="974"/>
        <v>9.19501591404049E-2</v>
      </c>
      <c r="AF2339" s="44">
        <f t="shared" si="975"/>
        <v>0.15131430248298108</v>
      </c>
      <c r="AG2339" s="44">
        <f t="shared" si="976"/>
        <v>2.2421723427072672E-5</v>
      </c>
      <c r="AH2339" s="45">
        <f>AD2339+AB2339+SUM($AA$2293:AA2339)</f>
        <v>4.1145132500115924</v>
      </c>
      <c r="AI2339" s="45">
        <f>AD2339+AB2339+SUM($AA$2331:AA2339)+$AI$2331-$AH$2331</f>
        <v>8.2226274000386184</v>
      </c>
    </row>
    <row r="2340" spans="4:35" ht="14.4" x14ac:dyDescent="0.3">
      <c r="E2340" s="28">
        <v>43055.643750000003</v>
      </c>
      <c r="F2340" s="86">
        <f t="shared" si="964"/>
        <v>3157.1756944444496</v>
      </c>
      <c r="G2340" s="10">
        <v>9437</v>
      </c>
      <c r="H2340" s="10">
        <v>1090</v>
      </c>
      <c r="J2340" s="10">
        <v>49</v>
      </c>
      <c r="L2340" s="17">
        <v>1063</v>
      </c>
      <c r="N2340" s="114">
        <v>6.74</v>
      </c>
      <c r="V2340" s="17">
        <f t="shared" si="954"/>
        <v>2.122935339689568E-3</v>
      </c>
      <c r="W2340" s="17">
        <f t="shared" si="955"/>
        <v>0.30321611079187527</v>
      </c>
      <c r="X2340" s="17">
        <f t="shared" si="956"/>
        <v>3.5349623384585925E-4</v>
      </c>
      <c r="Y2340" s="22">
        <f>X2340+W2340+SUM($V$2338:V2340)+$Y$2337</f>
        <v>6.2782418877394006</v>
      </c>
      <c r="Z2340" s="1">
        <f t="shared" si="972"/>
        <v>1.3212606864749742E-3</v>
      </c>
      <c r="AA2340" s="17">
        <f t="shared" si="957"/>
        <v>1.837994568867014E-2</v>
      </c>
      <c r="AB2340" s="17">
        <f t="shared" si="958"/>
        <v>2.6251838876540616</v>
      </c>
      <c r="AC2340" s="17">
        <f t="shared" si="959"/>
        <v>9.0773987438669795E-2</v>
      </c>
      <c r="AD2340" s="44">
        <f t="shared" si="973"/>
        <v>0.24017490235329561</v>
      </c>
      <c r="AE2340" s="44">
        <f t="shared" si="974"/>
        <v>9.0773987438669809E-2</v>
      </c>
      <c r="AF2340" s="44">
        <f t="shared" si="975"/>
        <v>0.14937877999653809</v>
      </c>
      <c r="AG2340" s="44">
        <f t="shared" si="976"/>
        <v>2.2134918087684573E-5</v>
      </c>
      <c r="AH2340" s="45">
        <f>AD2340+AB2340+SUM($AA$2293:AA2340)</f>
        <v>4.0957663268778308</v>
      </c>
      <c r="AI2340" s="45">
        <f>AD2340+AB2340+SUM($AA$2331:AA2340)+$AI$2331-$AH$2331</f>
        <v>8.2038804769048568</v>
      </c>
    </row>
    <row r="2341" spans="4:35" x14ac:dyDescent="0.25">
      <c r="E2341" s="28">
        <v>43123.492361111108</v>
      </c>
      <c r="G2341" s="10">
        <v>9782.18</v>
      </c>
      <c r="H2341" s="10">
        <v>1387.23</v>
      </c>
      <c r="J2341" s="10">
        <v>109</v>
      </c>
      <c r="L2341" s="17">
        <v>1056</v>
      </c>
      <c r="V2341" s="17">
        <f t="shared" si="954"/>
        <v>2.6840425387634989E-3</v>
      </c>
      <c r="W2341" s="17">
        <f t="shared" si="955"/>
        <v>0.38335832683572257</v>
      </c>
      <c r="X2341" s="17">
        <f t="shared" si="956"/>
        <v>4.4692785088485835E-4</v>
      </c>
      <c r="AA2341" s="17">
        <f t="shared" si="957"/>
        <v>1.8926772951739453E-2</v>
      </c>
      <c r="AB2341" s="17">
        <f t="shared" si="958"/>
        <v>2.7032865188943931</v>
      </c>
      <c r="AC2341" s="17">
        <f t="shared" si="959"/>
        <v>9.3474631496588537E-2</v>
      </c>
    </row>
  </sheetData>
  <protectedRanges>
    <protectedRange sqref="T23 T13 T25:T34 T11 T15:T17 T36:T50" name="Bereich7"/>
    <protectedRange sqref="D26 D38 E7" name="Bereich5"/>
    <protectedRange sqref="D7 E3:E5 E1 E10 E62 E115 E281 E345 E445 E932 E997 E1061 E1125 E1175 E1353 E1661 E1767:E1768 E1924 E1976 E2291 E2342:E55215" name="Bereich1"/>
    <protectedRange sqref="G52:J52 V3:AI4 G1:J1 V62:AI64 G10:J10 G3:J7 AB1 M3:M10 M1:N1 M103:M104 M156 V115:AI116 G156:J156 G104:J104 V158:AI167 M214:N217 G207:J207 V209:AI217 L258:M258 V271:AI281 G322:J322 V335:AI345 M388:N395 G386:J386 V388:AI395 M438:N445 G436:J436 V444:AI445 M505:N509 G486:J486 V504:AI509 G550:J550 V563:AI574 G615:J615 V634:AI639 M692:N702 G679:J679 V693:AI703 G743:J743 V767:AI768 M826:N831 M875:N881 G873:J873 V875:AI882 M928:N932 G923:J923 V928:AI932 G973:J973 V992:AI998 M1056:N1061 G1038:J1038 V1052:AI1062 M1120:N1125 V1116:AI1126 M1175:N1175 G1175:J1175 V1175:AI1176 M1234:N1238 G1222:J1238 V1234:AI1239 M1349:N1353 G1343:J1343 V1345:AI1354 M1400:N1404 G1394:J1394 V1396:AI1405 M1551:N1555 G1544:J1546 V1548:AI1556 M1604:N1608 G1598:J1598 V1609:AI1609 M1657:N1661 G1651:J1651 V1653:AI1662 M1706:N1714 G1704:J1704 V1707:AI1715 M1760:N1768 G1758:J1758 V1760:AI1769 M1813:N1820 G1811:J1811 V1813:AI1821 M1871:N1872 G1863:J1863 V1865:AI1873 M1917:N1924 G1915:J1915 V1917:AI1925 M1969:N1976 G1967:J1967 V1969:AI1977 M2022:N2028 G2019:J2019 V2021:AI2029 M2077:N2081 G2071:J2071 AJ2073:AJ2082 G2124:J2124 V2126:AI2135 M2177 G2177:J2177 V2179:AI2188 M2232:N2239 G2230:J2230 V2232:AI2240 M2284:N2291 G2284:J2291 V2284:AI2292 G2334:J2334 V2341:AI55215 M51:M52 M257 M321:M322 M549:M550 M614:M615 M972:M973 M1165:M1174 M2123:M2124 M2281 M2333:M2334 G258:J258 G1279:J1279 G1102:J1102 L281:N281 M280:N280 H281:J281 M345:N345 N341:N344 G345:J345 M573:N573 N564:N572 G573:J573 M638:N638 N629:N637 G638:J638 M997:N997 N991:N996 G997:J997 G1061:J1061 G1125:J1125 AA328 AA329:AC330 V258:X270 V322:X334 AA331:AI334 V550:X562 G62:J62 M62:N62 M115 N115:N116 G115:J115 M158:N166 G158:J166 G209:J217 G388:J395 M385:M387 G438:J445 M435:M437 G875:J881 M872:M874 G925:J932 G1345:J1353 G1396:J1404 G1548:J1555 G1600:J1608 G1654:J1661 G1706:J1714 M1703:M1705 G1760:J1768 M1757:M1759 G1813:J1820 M1810:M1812 G1865:J1872 M1862:M1870 G1917:J1924 M1914:M1916 G1969:J1976 M1966:M1968 G2021:J2028 G2073:J2081 M2130:N2134 G2126:J2134 M2183:N2187 G2179:J2187 G2232:J2239 M2229:M2231 M2341:N55215 G2336:J55215 V2177:X2178 M742:M755 V386:X386 V156:X157 V6:AI10 V5:AH5 V52:X61 V207:X208 M678:M691 V1706:Z1706 V1:Z1 Z2030:AH2030 V2073:AH2082 M259:M279 V679:X692 Z692:AI692 AA986:AC986 V1051:X1051 AB1047:AC1051 M756:N766 AA756:AI766 V743:X766 V1230:X1233 M1221:M1233 M2018:M2021 V486:X503 AI499:AI503 AA486:AA503 M807:M825 V826:AI832 V821:X825 AA823 AA825 AA821 M922:M927 V925:X927 AA925:AA927 M1037:M1055 M1101:M1119 M1343:M1348 M1393:M1399 M1544:M1550 M1597:M1603 M1650:M1656 M2070:M2076 M2126:M2129 M2179:M2182 M207:M213 M485:M504 V628:X633 AA628:AI633 V986:X991 AA987:AI991 M2336:M2340 V2336:X2340 AA2336:AC2340 V436:X443 AA438:AI443" name="Bereich2"/>
    <protectedRange sqref="O13:Q13 O11:Q11 O15:Q50" name="Bereich4"/>
    <protectedRange sqref="A40:A41" name="Bereich2_1_3"/>
    <protectedRange sqref="K1" name="Bereich2_66"/>
    <protectedRange sqref="O12:Q12" name="Bereich4_1"/>
    <protectedRange sqref="J42:K42" name="Bereich4_3"/>
    <protectedRange sqref="E25" name="Bereich1_1_38_1"/>
    <protectedRange sqref="G25:I25" name="Bereich2_1_38_1"/>
    <protectedRange sqref="E96" name="Bereich1_1_40"/>
    <protectedRange sqref="G96:I96" name="Bereich2_1_40"/>
    <protectedRange sqref="E80" name="Bereich1_1_99"/>
    <protectedRange sqref="G80:K80 M80" name="Bereich2_1_99"/>
    <protectedRange sqref="O64:Q64" name="Bereich4_2"/>
    <protectedRange sqref="E144" name="Bereich1_1_44"/>
    <protectedRange sqref="G144:I144" name="Bereich2_1_44"/>
    <protectedRange sqref="E130" name="Bereich1_1_99_1"/>
    <protectedRange sqref="G130:K130 M130" name="Bereich2_1_99_1"/>
    <protectedRange sqref="O198:Q198 O172:Q172 O174:Q187 J190:K190 O200:Q205 Q199 P167:Q171 Q197 P189:Q196 O189 O191:O196 M190" name="Bereich4_5"/>
    <protectedRange sqref="E197" name="Bereich1_1_45"/>
    <protectedRange sqref="G197:I197" name="Bereich2_1_45"/>
    <protectedRange sqref="E185" name="Bereich1_1_99_2"/>
    <protectedRange sqref="G185:K185 M185" name="Bereich2_1_99_2"/>
    <protectedRange sqref="O116:Q116" name="Bereich4_6"/>
    <protectedRange sqref="O226:Q234 O236:Q240 Q252:Q256 O218:Q224 O253:P256 O242:Q251 O241:P241" name="Bereich4_7"/>
    <protectedRange sqref="E251" name="Bereich1_1_50"/>
    <protectedRange sqref="G251:I251" name="Bereich2_1_50"/>
    <protectedRange sqref="E245:E246" name="Bereich1_1_99_3"/>
    <protectedRange sqref="G245:K246 M245:M246" name="Bereich2_1_99_3"/>
    <protectedRange sqref="O290:Q298 J303:K303 O282:Q288 O311:Q320 P300:Q309 O300:O302 O304:O309 M303" name="Bereich4_8"/>
    <protectedRange sqref="E286:E287" name="Bereich1_1_99_4"/>
    <protectedRange sqref="G286:K287 M286:M287" name="Bereich2_1_99_4"/>
    <protectedRange sqref="O358:Q370 O372:Q372 O347:Q356 O374:Q384 Q373" name="Bereich4_9"/>
    <protectedRange sqref="E349" name="Bereich1_1_56"/>
    <protectedRange sqref="G349:I349" name="Bereich2_1_56"/>
    <protectedRange sqref="G380:I380" name="Bereich2_1_57"/>
    <protectedRange sqref="O411:Q420 J402:K402 O422:Q434 P396:Q409 O396:O401 O403:O409 M402" name="Bereich4_10"/>
    <protectedRange sqref="E424" name="Bereich1_1_8"/>
    <protectedRange sqref="G424:I424" name="Bereich2_1_8"/>
    <protectedRange sqref="E404" name="Bereich1_1_99_5"/>
    <protectedRange sqref="J404:K404 G404 M404" name="Bereich2_1_99_5"/>
    <protectedRange sqref="D446 D510" name="Bereich5_1"/>
    <protectedRange sqref="O446:Q451 O470:Q474 J456:K456 O476:Q479 P454:Q467 O454:O455 O457:O467 Q475 M456:N456" name="Bereich4_11"/>
    <protectedRange sqref="E475" name="Bereich1_1_62"/>
    <protectedRange sqref="G475:I475" name="Bereich2_1_62"/>
    <protectedRange sqref="O510:Q521 J526:K526 O535:Q544 Q534 P525:Q532 O525 O527:O532 M526" name="Bereich4_12"/>
    <protectedRange sqref="E531" name="Bereich1_1_9"/>
    <protectedRange sqref="G531:I531" name="Bereich2_1_9"/>
    <protectedRange sqref="E517" name="Bereich1_1_99_6"/>
    <protectedRange sqref="G517:K517 M517" name="Bereich2_1_99_6"/>
    <protectedRange sqref="O590:Q597 O580:Q587 O604:Q613 O600:Q600 O574:Q577" name="Bereich4_13"/>
    <protectedRange sqref="E577" name="Bereich1_1_10"/>
    <protectedRange sqref="G577:I577" name="Bereich2_1_10"/>
    <protectedRange sqref="E607" name="Bereich1_1_67"/>
    <protectedRange sqref="G607:I607" name="Bereich2_1_67"/>
    <protectedRange sqref="E595" name="Bereich1_1_99_7"/>
    <protectedRange sqref="G595:K595 M595" name="Bereich2_1_99_7"/>
    <protectedRange sqref="O641:Q649 O652:Q662 O665:Q673" name="Bereich4_14"/>
    <protectedRange sqref="E672" name="Bereich1_1_68"/>
    <protectedRange sqref="G672:I672" name="Bereich2_1_68"/>
    <protectedRange sqref="Q714" name="Bereich4_15"/>
    <protectedRange sqref="E709" name="Bereich1_1_72"/>
    <protectedRange sqref="G709:I709" name="Bereich2_1_72"/>
    <protectedRange sqref="Q795" name="Bereich4_16"/>
    <protectedRange sqref="E789" name="Bereich1_1_74"/>
    <protectedRange sqref="G789:I789" name="Bereich2_1_74"/>
    <protectedRange sqref="E850" name="Bereich1_1_78"/>
    <protectedRange sqref="G850:I850" name="Bereich2_1_78"/>
    <protectedRange sqref="E862" name="Bereich1_1_99_8"/>
    <protectedRange sqref="G862:K862 M862" name="Bereich2_1_99_8"/>
    <protectedRange sqref="Q899" name="Bereich4_17"/>
    <protectedRange sqref="E894" name="Bereich1_1_79"/>
    <protectedRange sqref="G894:I894" name="Bereich2_1_79"/>
    <protectedRange sqref="G968:I971" name="Bereich2_1_84"/>
    <protectedRange sqref="Q1002" name="Bereich4_18"/>
    <protectedRange sqref="E1023" name="Bereich1_1_86"/>
    <protectedRange sqref="G1023:I1023" name="Bereich2_1_86"/>
    <protectedRange sqref="E1089" name="Bereich1_1_89"/>
    <protectedRange sqref="G1089:I1090" name="Bereich2_1_89"/>
    <protectedRange sqref="E1086:E1087" name="Bereich1_1_89_1"/>
    <protectedRange sqref="G1086:I1087" name="Bereich2_1_89_1"/>
    <protectedRange sqref="E1142" name="Bereich1_1_90"/>
    <protectedRange sqref="G1142:I1142" name="Bereich2_1_90"/>
    <protectedRange sqref="Q1201" name="Bereich4_19"/>
    <protectedRange sqref="E1198" name="Bereich1_1_95"/>
    <protectedRange sqref="G1198:I1198" name="Bereich2_1_95"/>
    <protectedRange sqref="Q1252" name="Bereich4_20"/>
    <protectedRange sqref="E1248" name="Bereich1_1_96"/>
    <protectedRange sqref="G1248:I1248" name="Bereich2_1_96"/>
    <protectedRange sqref="E1362:E1364" name="Bereich1_1_99_9"/>
    <protectedRange sqref="G1362:I1364" name="Bereich2_1_99_9"/>
    <protectedRange sqref="E1417 E1423" name="Bereich1_1_99_10"/>
    <protectedRange sqref="G1417:I1417 G1423:K1423 M1423" name="Bereich2_1_99_10"/>
    <protectedRange sqref="E1576 E1581:E1584" name="Bereich1_1_99_11"/>
    <protectedRange sqref="G1576:I1576 G1581:K1584 M1581:N1584" name="Bereich2_1_99_11"/>
    <protectedRange sqref="E1629:E1633 E1636" name="Bereich1_1_99_12"/>
    <protectedRange sqref="G1632:I1633 G1636:I1636 G1629:K1631 M1629:M1631" name="Bereich2_1_99_12"/>
    <protectedRange sqref="E1677:E1681" name="Bereich1_1_99_13"/>
    <protectedRange sqref="G1677:K1681 M1677:M1681" name="Bereich2_1_99_13"/>
    <protectedRange sqref="E1741" name="Bereich1_1_99_14"/>
    <protectedRange sqref="G1741:I1741" name="Bereich2_1_99_14"/>
    <protectedRange sqref="E1795:E1796 E1798" name="Bereich1_1_99_15"/>
    <protectedRange sqref="G1795:I1798" name="Bereich2_1_99_15"/>
    <protectedRange sqref="E1793:E1794" name="Bereich1_1_99_7_1"/>
    <protectedRange sqref="G1793:I1794" name="Bereich2_1_99_7_1"/>
    <protectedRange sqref="E1843" name="Bereich1_1_99_16"/>
    <protectedRange sqref="G1843:I1843" name="Bereich2_1_99_16"/>
    <protectedRange sqref="E1885 E1889:E1890 E1893:E1894 E1896:E1908" name="Bereich1_1"/>
    <protectedRange sqref="G1896:I1913 G1885:K1885 G1889:K1890 G1893:K1895 J1896:K1911 J1913:M1913 M1885 M1889:M1890 K1912 M1893:M1912" name="Bereich2_1"/>
    <protectedRange sqref="E1886:E1887" name="Bereich1_6"/>
    <protectedRange sqref="G1886:K1887 M1886:M1887" name="Bereich2_6"/>
    <protectedRange sqref="E1888" name="Bereich1_11"/>
    <protectedRange sqref="G1888:K1888 M1888" name="Bereich2_11"/>
    <protectedRange sqref="E1891:E1892" name="Bereich1_18"/>
    <protectedRange sqref="G1891:K1892 M1891:M1892" name="Bereich2_18"/>
    <protectedRange sqref="E1940:E1941 E1925:E1931 E1943:E1960" name="Bereich1_2"/>
    <protectedRange sqref="G1925:I1931 J1926:K1931 G1940:K1942 G1943:I1965 J1943:K1959 J1961:K1964 J1965:M1965 M1926:M1931 M1940:M1959 M1961:M1964" name="Bereich2_2"/>
    <protectedRange sqref="E1932:E1933" name="Bereich1_7"/>
    <protectedRange sqref="G1932:K1933 M1932:M1933" name="Bereich2_7"/>
    <protectedRange sqref="E1934:E1936" name="Bereich1_12"/>
    <protectedRange sqref="G1934:K1936 M1934:M1936" name="Bereich2_12"/>
    <protectedRange sqref="E1937:E1939" name="Bereich1_19"/>
    <protectedRange sqref="G1937:K1939 M1937:M1939" name="Bereich2_19"/>
    <protectedRange sqref="E1982:E1983 E1989:E2012 E1986:E1987 E1977:E1978" name="Bereich1_3"/>
    <protectedRange sqref="G1986:K1988 J1989:K2007 G1989:I2017 G1982:K1983 G1977:N1977 J2009:K2016 J2017:M2017 M1986:M2007 M1982:M1983 G1978:K1978 M1978 M2009:M2016" name="Bereich2_3"/>
    <protectedRange sqref="E1979:E1980" name="Bereich1_8"/>
    <protectedRange sqref="G1979:K1980 M1979:M1980" name="Bereich2_8"/>
    <protectedRange sqref="E1981" name="Bereich1_13"/>
    <protectedRange sqref="G1981:K1981 M1981" name="Bereich2_13"/>
    <protectedRange sqref="E1984:E1985" name="Bereich1_20"/>
    <protectedRange sqref="G1984:K1985 M1984:M1985" name="Bereich2_20"/>
    <protectedRange sqref="E2029:E2064" name="Bereich1_4"/>
    <protectedRange sqref="G2029:I2069 J2029:N2029 J2069:M2069 J2030:K2067 K2068 M2030:N2068" name="Bereich2_4"/>
    <protectedRange sqref="E2082:E2117" name="Bereich1_5"/>
    <protectedRange sqref="G2082:I2122 J2082:N2082 J2122:M2122 J2083:K2121 M2083:M2121" name="Bereich2_5"/>
    <protectedRange sqref="E2135:E2170" name="Bereich1_9"/>
    <protectedRange sqref="G2135:I2175 J2135:N2135 M2176 J2175:M2175 J2136:K2174 M2136:M2174" name="Bereich2_9"/>
    <protectedRange sqref="E2188:E2223" name="Bereich1_10"/>
    <protectedRange sqref="G2188:I2228 J2188:N2188 J2228:M2228 J2189:K2227 M2189:N2227" name="Bereich2_10"/>
    <protectedRange sqref="E2240:E2275" name="Bereich1_14"/>
    <protectedRange sqref="G2240:I2280 J2240:N2240 J2280:M2280 J2241:K2279 M2241:M2279" name="Bereich2_14"/>
    <protectedRange sqref="E2292:E2327" name="Bereich1_15"/>
    <protectedRange sqref="G2292:I2332 J2292:N2292 J2332:M2332 J2293:K2331 M2293:M2331" name="Bereich2_15"/>
    <protectedRange sqref="E1317" name="Bereich1_1_99_18"/>
    <protectedRange sqref="G1317:H1317" name="Bereich2_1_99_18"/>
    <protectedRange sqref="E1488 E1460:E1465" name="Bereich1_1_99_19"/>
    <protectedRange sqref="G1488:H1488 G1460:H1465" name="Bereich2_1_99_19"/>
    <protectedRange sqref="J1460:J1465" name="Bereich2_1_99_20"/>
    <protectedRange sqref="E1507:E1511" name="Bereich1_1_99_20"/>
    <protectedRange sqref="G1507:H1511 G1541:H1543" name="Bereich2_1_99_21"/>
    <protectedRange sqref="J1507:J1511 J1541:J1543" name="Bereich2_1_99_22"/>
    <protectedRange sqref="G51:J51" name="Bereich2_16"/>
    <protectedRange sqref="G103:J103" name="Bereich2_17"/>
    <protectedRange sqref="M206 G206:J206" name="Bereich2_21"/>
    <protectedRange sqref="G257:J257" name="Bereich2_22"/>
    <protectedRange sqref="G321:J321" name="Bereich2_23"/>
    <protectedRange sqref="G385:J385" name="Bereich2_24"/>
    <protectedRange sqref="G435:J435" name="Bereich2_25"/>
    <protectedRange sqref="G485:J485" name="Bereich2_26"/>
    <protectedRange sqref="G549:J549" name="Bereich2_27"/>
    <protectedRange sqref="G614:J614" name="Bereich2_28"/>
    <protectedRange sqref="G678:J678" name="Bereich2_29"/>
    <protectedRange sqref="G742:J742" name="Bereich2_30"/>
    <protectedRange sqref="G807:J808" name="Bereich2_31"/>
    <protectedRange sqref="G872:J872" name="Bereich2_32"/>
    <protectedRange sqref="G922:J922" name="Bereich2_33"/>
    <protectedRange sqref="G972:J972" name="Bereich2_34"/>
    <protectedRange sqref="G1037:J1037" name="Bereich2_35"/>
    <protectedRange sqref="G1101:J1101" name="Bereich2_36"/>
    <protectedRange sqref="G1165:J1166 G1168:J1174" name="Bereich2_37"/>
    <protectedRange sqref="G1215:J1216" name="Bereich2_38"/>
    <protectedRange sqref="G1278:J1278" name="Bereich2_40"/>
    <protectedRange sqref="G1393:J1393" name="Bereich2_41"/>
    <protectedRange sqref="G1444:J1445 G1447:J1455" name="Bereich2_42"/>
    <protectedRange sqref="H1597:J1597" name="Bereich2_43"/>
    <protectedRange sqref="G1650:J1650" name="Bereich2_44"/>
    <protectedRange sqref="G1703:J1703" name="Bereich2_45"/>
    <protectedRange sqref="G1757:J1757" name="Bereich2_46"/>
    <protectedRange sqref="G1810:J1810" name="Bereich2_47"/>
    <protectedRange sqref="G1862:J1862" name="Bereich2_48"/>
    <protectedRange sqref="G1914:J1914" name="Bereich2_49"/>
    <protectedRange sqref="G1966:J1966" name="Bereich2_50"/>
    <protectedRange sqref="G2018:J2018" name="Bereich2_51"/>
    <protectedRange sqref="G2070:J2070" name="Bereich2_52"/>
    <protectedRange sqref="G2123:J2123" name="Bereich2_53"/>
    <protectedRange sqref="G2176:L2176" name="Bereich2_9_1"/>
    <protectedRange sqref="G2229:J2229" name="Bereich2_54"/>
    <protectedRange sqref="G2281:J2281" name="Bereich2_55"/>
    <protectedRange sqref="G2333:J2333" name="Bereich2_56"/>
    <protectedRange sqref="L259 G259:J259 L268:L280 G268:J280" name="Bereich2_39"/>
    <protectedRange sqref="M323:M344 G323:J323 G328:J344" name="Bereich2_57"/>
    <protectedRange sqref="G487:J487 G492:J509" name="Bereich2_58"/>
    <protectedRange sqref="M551:M572 G551:J551 G556:J572" name="Bereich2_59"/>
    <protectedRange sqref="M616:M637 G616:J616 G621:J637" name="Bereich2_60"/>
    <protectedRange sqref="G680:J680 G685:J702" name="Bereich2_61"/>
    <protectedRange sqref="G744:J744 G749:J766" name="Bereich2_62"/>
    <protectedRange sqref="G814:J831" name="Bereich2_31_1"/>
    <protectedRange sqref="M974:M996 G974:J974 G979:J996" name="Bereich2_63"/>
    <protectedRange sqref="G1039:J1039 G1044:J1060" name="Bereich2_64"/>
    <protectedRange sqref="G1108:J1124" name="Bereich2_65"/>
    <protectedRange sqref="G1217:J1217" name="Bereich2_38_1"/>
    <protectedRange sqref="G1280:J1280 G1285:J1302" name="Bereich2_67"/>
    <protectedRange sqref="L260:L267 G260:J267" name="Bereich2_39_1"/>
    <protectedRange sqref="G324:J327" name="Bereich2_57_1"/>
    <protectedRange sqref="G488:J491" name="Bereich2_58_1"/>
    <protectedRange sqref="G552:J555" name="Bereich2_59_1"/>
    <protectedRange sqref="G617:J620" name="Bereich2_60_1"/>
    <protectedRange sqref="G681:J684" name="Bereich2_61_1"/>
    <protectedRange sqref="G745:J748" name="Bereich2_62_1"/>
    <protectedRange sqref="G809:J813" name="Bereich2_31_1_1"/>
    <protectedRange sqref="G975:J978" name="Bereich2_63_1"/>
    <protectedRange sqref="G1040:J1043" name="Bereich2_64_1"/>
    <protectedRange sqref="G1103:J1107" name="Bereich2_65_1"/>
    <protectedRange sqref="G1220:J1221" name="Bereich2_68"/>
    <protectedRange sqref="G1218:J1219" name="Bereich2_38_1_1"/>
    <protectedRange sqref="G1281:J1284" name="Bereich2_67_1"/>
    <protectedRange sqref="G53:J61 M53:M61" name="Bereich2_69"/>
    <protectedRange sqref="M105:M113 G105:J113" name="Bereich2_70"/>
    <protectedRange sqref="M157 G157:J157" name="Bereich2_71"/>
    <protectedRange sqref="G208:J208" name="Bereich2_72"/>
    <protectedRange sqref="G387:J387" name="Bereich2_73"/>
    <protectedRange sqref="G437:J437" name="Bereich2_74"/>
    <protectedRange sqref="G874:J874" name="Bereich2_75"/>
    <protectedRange sqref="G924:J924" name="Bereich2_76"/>
    <protectedRange sqref="G1167:J1167" name="Bereich2_37_1"/>
    <protectedRange sqref="G1344:J1344" name="Bereich2_77"/>
    <protectedRange sqref="G1395:J1395" name="Bereich2_78"/>
    <protectedRange sqref="G1446:J1446" name="Bereich2_42_1"/>
    <protectedRange sqref="G1547:J1547" name="Bereich2_79"/>
    <protectedRange sqref="G1599:J1599" name="Bereich2_80"/>
    <protectedRange sqref="G1652:J1653" name="Bereich2_81"/>
    <protectedRange sqref="G1705:J1705" name="Bereich2_82"/>
    <protectedRange sqref="G1759:J1759" name="Bereich2_83"/>
    <protectedRange sqref="G1812:J1812" name="Bereich2_84"/>
    <protectedRange sqref="G1864:J1864" name="Bereich2_85"/>
    <protectedRange sqref="G1916:J1916" name="Bereich2_86"/>
    <protectedRange sqref="G1968:J1968" name="Bereich2_87"/>
    <protectedRange sqref="G2020:J2020" name="Bereich2_88"/>
    <protectedRange sqref="G2072:J2072" name="Bereich2_89"/>
    <protectedRange sqref="G2125:J2125 M2125" name="Bereich2_90"/>
    <protectedRange sqref="G2178:J2178 M2178" name="Bereich2_91"/>
    <protectedRange sqref="G2231:J2231" name="Bereich2_92"/>
    <protectedRange sqref="G2282:J2283 M2282:M2283" name="Bereich2_93"/>
    <protectedRange sqref="G2335:J2335 M2335" name="Bereich2_94"/>
  </protectedRanges>
  <autoFilter ref="Y1:Y2341"/>
  <pageMargins left="0.75" right="0.75" top="1" bottom="1" header="0.4921259845" footer="0.4921259845"/>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4:R73"/>
  <sheetViews>
    <sheetView topLeftCell="A25" workbookViewId="0">
      <selection activeCell="G27" sqref="G27"/>
    </sheetView>
  </sheetViews>
  <sheetFormatPr baseColWidth="10" defaultColWidth="11" defaultRowHeight="13.8" x14ac:dyDescent="0.25"/>
  <cols>
    <col min="3" max="3" width="20.3984375" bestFit="1" customWidth="1"/>
    <col min="8" max="8" width="25.8984375" bestFit="1" customWidth="1"/>
    <col min="9" max="9" width="26" bestFit="1" customWidth="1"/>
    <col min="10" max="10" width="8.59765625" bestFit="1" customWidth="1"/>
    <col min="11" max="11" width="11.8984375" bestFit="1" customWidth="1"/>
  </cols>
  <sheetData>
    <row r="4" spans="1:11" x14ac:dyDescent="0.25">
      <c r="A4" t="s">
        <v>256</v>
      </c>
      <c r="C4" t="s">
        <v>338</v>
      </c>
      <c r="H4" s="137" t="s">
        <v>266</v>
      </c>
      <c r="I4" s="137" t="s">
        <v>267</v>
      </c>
      <c r="J4" s="137" t="s">
        <v>270</v>
      </c>
      <c r="K4" s="138" t="s">
        <v>271</v>
      </c>
    </row>
    <row r="5" spans="1:11" x14ac:dyDescent="0.25">
      <c r="A5">
        <v>54</v>
      </c>
      <c r="B5">
        <v>4</v>
      </c>
      <c r="C5" s="10">
        <v>2488</v>
      </c>
      <c r="G5" s="82">
        <v>1354</v>
      </c>
      <c r="H5" s="113">
        <v>9.266</v>
      </c>
      <c r="I5" s="169">
        <v>20.916478555304739</v>
      </c>
      <c r="J5" s="113">
        <v>4.45</v>
      </c>
      <c r="K5" s="82"/>
    </row>
    <row r="6" spans="1:11" x14ac:dyDescent="0.25">
      <c r="B6">
        <v>6</v>
      </c>
      <c r="C6" s="10">
        <v>952.9</v>
      </c>
      <c r="G6" s="82">
        <v>1355</v>
      </c>
      <c r="H6" s="113">
        <v>1.4550000000000001</v>
      </c>
      <c r="I6" s="169">
        <v>10.93984962406015</v>
      </c>
      <c r="J6" s="113">
        <v>7.6</v>
      </c>
      <c r="K6" s="82"/>
    </row>
    <row r="7" spans="1:11" x14ac:dyDescent="0.25">
      <c r="G7" s="82">
        <v>1356</v>
      </c>
      <c r="H7" s="113">
        <v>2.5249999999999999</v>
      </c>
      <c r="I7" s="169">
        <v>11.529680365296803</v>
      </c>
      <c r="J7" s="113">
        <v>7.9</v>
      </c>
      <c r="K7" s="139" t="s">
        <v>283</v>
      </c>
    </row>
    <row r="8" spans="1:11" x14ac:dyDescent="0.25">
      <c r="A8">
        <v>55</v>
      </c>
      <c r="B8">
        <v>4</v>
      </c>
      <c r="C8" s="86">
        <v>4.13</v>
      </c>
      <c r="G8" s="82">
        <v>1357</v>
      </c>
      <c r="H8" s="113">
        <v>2.036</v>
      </c>
      <c r="I8" s="169">
        <v>11.186813186813188</v>
      </c>
      <c r="J8" s="113">
        <v>8.08</v>
      </c>
      <c r="K8" s="139"/>
    </row>
    <row r="9" spans="1:11" x14ac:dyDescent="0.25">
      <c r="B9">
        <v>5</v>
      </c>
      <c r="C9" s="86">
        <v>3567</v>
      </c>
      <c r="G9" s="82">
        <v>1358</v>
      </c>
      <c r="H9" s="113">
        <v>1.524</v>
      </c>
      <c r="I9" s="169">
        <v>11.043478260869565</v>
      </c>
      <c r="J9" s="113">
        <v>7.43</v>
      </c>
      <c r="K9" s="139"/>
    </row>
    <row r="10" spans="1:11" x14ac:dyDescent="0.25">
      <c r="G10" s="82">
        <v>1359</v>
      </c>
      <c r="H10" s="113">
        <v>1.7489999999999999</v>
      </c>
      <c r="I10" s="169">
        <v>12.860294117647056</v>
      </c>
      <c r="J10" s="113">
        <v>7.57</v>
      </c>
      <c r="K10" s="139"/>
    </row>
    <row r="11" spans="1:11" x14ac:dyDescent="0.25">
      <c r="A11" s="170">
        <v>56</v>
      </c>
      <c r="B11">
        <v>4</v>
      </c>
      <c r="C11" s="86">
        <v>0.63</v>
      </c>
      <c r="G11" s="82">
        <v>1360</v>
      </c>
      <c r="H11" s="113">
        <v>3.6280000000000001</v>
      </c>
      <c r="I11" s="169">
        <v>11.517460317460317</v>
      </c>
      <c r="J11" s="113">
        <v>7.15</v>
      </c>
      <c r="K11" s="139"/>
    </row>
    <row r="12" spans="1:11" x14ac:dyDescent="0.25">
      <c r="B12">
        <v>6</v>
      </c>
      <c r="C12" s="86">
        <v>0.77</v>
      </c>
      <c r="G12" s="82">
        <v>1361</v>
      </c>
      <c r="H12" s="113">
        <v>9.5670000000000002</v>
      </c>
      <c r="I12" s="169">
        <v>13.986842105263158</v>
      </c>
      <c r="J12" s="113">
        <v>7.12</v>
      </c>
      <c r="K12" s="139" t="s">
        <v>289</v>
      </c>
    </row>
    <row r="13" spans="1:11" x14ac:dyDescent="0.25">
      <c r="G13" s="82">
        <v>1362</v>
      </c>
      <c r="H13" s="113">
        <v>2.101</v>
      </c>
      <c r="I13" s="169">
        <v>12.358823529411763</v>
      </c>
      <c r="J13" s="113">
        <v>7.28</v>
      </c>
      <c r="K13" s="82"/>
    </row>
    <row r="14" spans="1:11" x14ac:dyDescent="0.25">
      <c r="A14">
        <v>57</v>
      </c>
      <c r="B14">
        <v>5</v>
      </c>
      <c r="C14" s="86">
        <v>4279</v>
      </c>
      <c r="G14" s="82">
        <v>1363</v>
      </c>
      <c r="H14" s="113">
        <v>5.8120000000000003</v>
      </c>
      <c r="I14" s="169">
        <v>13.707547169811322</v>
      </c>
      <c r="J14" s="113">
        <v>6.48</v>
      </c>
      <c r="K14" s="147" t="s">
        <v>292</v>
      </c>
    </row>
    <row r="15" spans="1:11" x14ac:dyDescent="0.25">
      <c r="B15">
        <v>6</v>
      </c>
      <c r="C15" s="86">
        <v>106.4</v>
      </c>
      <c r="G15" s="82">
        <v>1364</v>
      </c>
      <c r="H15" s="113">
        <v>0.57699999999999996</v>
      </c>
      <c r="I15" s="169">
        <v>16.027777777777779</v>
      </c>
      <c r="J15" s="113">
        <v>6.75</v>
      </c>
      <c r="K15" s="82"/>
    </row>
    <row r="16" spans="1:11" x14ac:dyDescent="0.25">
      <c r="G16" s="82">
        <v>1365</v>
      </c>
      <c r="H16" s="113">
        <v>4.7649999999999997</v>
      </c>
      <c r="I16" s="169">
        <v>12.441253263707571</v>
      </c>
      <c r="J16" s="113">
        <v>6.44</v>
      </c>
      <c r="K16" s="147" t="s">
        <v>301</v>
      </c>
    </row>
    <row r="17" spans="1:18" ht="14.4" thickBot="1" x14ac:dyDescent="0.3">
      <c r="A17" s="170">
        <v>58</v>
      </c>
      <c r="B17">
        <v>4</v>
      </c>
      <c r="C17" s="86">
        <v>0.45</v>
      </c>
      <c r="G17" s="82"/>
      <c r="H17" s="82"/>
      <c r="I17" s="82"/>
      <c r="J17" s="82"/>
      <c r="K17" s="82"/>
    </row>
    <row r="18" spans="1:18" x14ac:dyDescent="0.25">
      <c r="B18">
        <v>5</v>
      </c>
      <c r="C18" s="86">
        <v>0.4</v>
      </c>
      <c r="G18" s="182" t="s">
        <v>342</v>
      </c>
      <c r="H18" s="172"/>
      <c r="I18" s="172" t="s">
        <v>338</v>
      </c>
      <c r="J18" s="172"/>
      <c r="K18" s="173"/>
      <c r="M18" s="16" t="s">
        <v>15</v>
      </c>
      <c r="N18" s="16" t="s">
        <v>364</v>
      </c>
      <c r="O18" s="16"/>
      <c r="P18" s="16"/>
      <c r="Q18" s="16"/>
      <c r="R18" s="16"/>
    </row>
    <row r="19" spans="1:18" x14ac:dyDescent="0.25">
      <c r="G19" s="174" t="s">
        <v>349</v>
      </c>
      <c r="H19" s="16">
        <v>4</v>
      </c>
      <c r="I19" s="86">
        <v>0.63</v>
      </c>
      <c r="J19" s="16"/>
      <c r="K19" s="175"/>
      <c r="M19" s="183" t="s">
        <v>349</v>
      </c>
      <c r="N19" s="16" t="s">
        <v>362</v>
      </c>
      <c r="O19" s="86"/>
      <c r="P19" s="16"/>
      <c r="Q19" s="16"/>
      <c r="R19" s="16"/>
    </row>
    <row r="20" spans="1:18" x14ac:dyDescent="0.25">
      <c r="A20" s="170">
        <v>59</v>
      </c>
      <c r="B20">
        <v>4</v>
      </c>
      <c r="C20" s="86">
        <v>0.53</v>
      </c>
      <c r="G20" s="174" t="s">
        <v>350</v>
      </c>
      <c r="H20" s="16">
        <v>6</v>
      </c>
      <c r="I20" s="86">
        <v>0.77</v>
      </c>
      <c r="J20" s="16"/>
      <c r="K20" s="175"/>
      <c r="M20" s="183" t="s">
        <v>350</v>
      </c>
      <c r="N20" s="16" t="s">
        <v>362</v>
      </c>
      <c r="O20" s="86"/>
      <c r="P20" s="16"/>
      <c r="Q20" s="16"/>
      <c r="R20" s="16"/>
    </row>
    <row r="21" spans="1:18" x14ac:dyDescent="0.25">
      <c r="B21">
        <v>5</v>
      </c>
      <c r="C21" s="86">
        <v>0.82</v>
      </c>
      <c r="G21" s="174" t="s">
        <v>351</v>
      </c>
      <c r="H21" s="16">
        <v>4</v>
      </c>
      <c r="I21" s="86">
        <v>0.45</v>
      </c>
      <c r="J21" s="16"/>
      <c r="K21" s="175"/>
      <c r="M21" s="183" t="s">
        <v>351</v>
      </c>
      <c r="N21" s="16" t="s">
        <v>362</v>
      </c>
      <c r="O21" s="86"/>
      <c r="P21" s="16"/>
      <c r="Q21" s="16"/>
      <c r="R21" s="16"/>
    </row>
    <row r="22" spans="1:18" x14ac:dyDescent="0.25">
      <c r="G22" s="174" t="s">
        <v>352</v>
      </c>
      <c r="H22" s="16">
        <v>5</v>
      </c>
      <c r="I22" s="86">
        <v>0.4</v>
      </c>
      <c r="J22" s="16"/>
      <c r="K22" s="175"/>
      <c r="M22" s="183" t="s">
        <v>352</v>
      </c>
      <c r="N22" s="16" t="s">
        <v>362</v>
      </c>
      <c r="O22" s="86"/>
      <c r="P22" s="16"/>
      <c r="Q22" s="16"/>
      <c r="R22" s="16"/>
    </row>
    <row r="23" spans="1:18" x14ac:dyDescent="0.25">
      <c r="A23" s="170">
        <v>60</v>
      </c>
      <c r="B23">
        <v>4</v>
      </c>
      <c r="C23" s="86">
        <v>2.2000000000000002</v>
      </c>
      <c r="G23" s="174" t="s">
        <v>353</v>
      </c>
      <c r="H23" s="16">
        <v>4</v>
      </c>
      <c r="I23" s="86">
        <v>0.53</v>
      </c>
      <c r="J23" s="16"/>
      <c r="K23" s="175"/>
      <c r="M23" s="183" t="s">
        <v>353</v>
      </c>
      <c r="N23" s="16" t="s">
        <v>362</v>
      </c>
      <c r="O23" s="86"/>
      <c r="P23" s="16"/>
      <c r="Q23" s="16"/>
      <c r="R23" s="16"/>
    </row>
    <row r="24" spans="1:18" x14ac:dyDescent="0.25">
      <c r="B24">
        <v>6</v>
      </c>
      <c r="C24" s="86">
        <v>0.85</v>
      </c>
      <c r="G24" s="174" t="s">
        <v>354</v>
      </c>
      <c r="H24" s="16">
        <v>5</v>
      </c>
      <c r="I24" s="86">
        <v>0.82</v>
      </c>
      <c r="J24" s="16"/>
      <c r="K24" s="175"/>
      <c r="M24" s="183" t="s">
        <v>354</v>
      </c>
      <c r="N24" s="16" t="s">
        <v>362</v>
      </c>
      <c r="O24" s="86"/>
      <c r="P24" s="16"/>
      <c r="Q24" s="16"/>
      <c r="R24" s="16"/>
    </row>
    <row r="25" spans="1:18" x14ac:dyDescent="0.25">
      <c r="G25" s="174" t="s">
        <v>355</v>
      </c>
      <c r="H25" s="16">
        <v>4</v>
      </c>
      <c r="I25" s="86">
        <v>2.2000000000000002</v>
      </c>
      <c r="J25" s="16"/>
      <c r="K25" s="175"/>
      <c r="M25" s="183" t="s">
        <v>355</v>
      </c>
      <c r="N25" s="16" t="s">
        <v>362</v>
      </c>
      <c r="O25" s="86"/>
      <c r="P25" s="16"/>
      <c r="Q25" s="16"/>
      <c r="R25" s="16"/>
    </row>
    <row r="26" spans="1:18" x14ac:dyDescent="0.25">
      <c r="A26">
        <v>61</v>
      </c>
      <c r="B26">
        <v>4</v>
      </c>
      <c r="C26" s="86">
        <v>12523</v>
      </c>
      <c r="G26" s="174" t="s">
        <v>356</v>
      </c>
      <c r="H26" s="16">
        <v>6</v>
      </c>
      <c r="I26" s="86">
        <v>0.85</v>
      </c>
      <c r="J26" s="16"/>
      <c r="K26" s="175"/>
      <c r="M26" s="183" t="s">
        <v>356</v>
      </c>
      <c r="N26" s="16" t="s">
        <v>362</v>
      </c>
      <c r="O26" s="86"/>
      <c r="P26" s="16"/>
      <c r="Q26" s="16"/>
      <c r="R26" s="16"/>
    </row>
    <row r="27" spans="1:18" x14ac:dyDescent="0.25">
      <c r="B27">
        <v>6</v>
      </c>
      <c r="C27" s="86">
        <v>1411</v>
      </c>
      <c r="G27" s="177" t="s">
        <v>357</v>
      </c>
      <c r="H27" s="16">
        <v>4</v>
      </c>
      <c r="I27" s="86">
        <v>59584</v>
      </c>
      <c r="J27" s="31" t="s">
        <v>339</v>
      </c>
      <c r="K27" s="175"/>
      <c r="M27" s="184" t="s">
        <v>357</v>
      </c>
      <c r="N27" s="18" t="s">
        <v>363</v>
      </c>
      <c r="O27" s="86"/>
      <c r="P27" s="31"/>
      <c r="Q27" s="16"/>
      <c r="R27" s="16"/>
    </row>
    <row r="28" spans="1:18" x14ac:dyDescent="0.25">
      <c r="G28" s="176"/>
      <c r="H28" s="16"/>
      <c r="I28" s="16"/>
      <c r="J28" s="16"/>
      <c r="K28" s="175"/>
      <c r="M28" s="16"/>
      <c r="N28" s="16"/>
      <c r="O28" s="16"/>
      <c r="P28" s="16"/>
      <c r="Q28" s="16"/>
      <c r="R28" s="16"/>
    </row>
    <row r="29" spans="1:18" x14ac:dyDescent="0.25">
      <c r="A29">
        <v>62</v>
      </c>
      <c r="B29">
        <v>4</v>
      </c>
      <c r="C29" s="86">
        <v>7462</v>
      </c>
      <c r="G29" s="178" t="s">
        <v>358</v>
      </c>
      <c r="H29" s="16">
        <v>4</v>
      </c>
      <c r="I29" s="86">
        <v>7462</v>
      </c>
      <c r="J29" s="31" t="s">
        <v>340</v>
      </c>
      <c r="K29" s="175"/>
      <c r="M29" s="185" t="s">
        <v>358</v>
      </c>
      <c r="N29" s="18" t="s">
        <v>365</v>
      </c>
      <c r="O29" s="86"/>
      <c r="P29" s="31"/>
      <c r="Q29" s="16"/>
      <c r="R29" s="16"/>
    </row>
    <row r="30" spans="1:18" x14ac:dyDescent="0.25">
      <c r="B30">
        <v>6</v>
      </c>
      <c r="C30" s="86">
        <v>0.56999999999999995</v>
      </c>
      <c r="G30" s="178" t="s">
        <v>359</v>
      </c>
      <c r="H30" s="16">
        <v>6</v>
      </c>
      <c r="I30" s="86">
        <v>0.56999999999999995</v>
      </c>
      <c r="J30" s="16"/>
      <c r="K30" s="175"/>
      <c r="M30" s="185" t="s">
        <v>359</v>
      </c>
      <c r="N30" s="18" t="s">
        <v>366</v>
      </c>
      <c r="O30" s="86">
        <v>0.56999999999999995</v>
      </c>
      <c r="P30" s="16"/>
      <c r="Q30" s="16"/>
      <c r="R30" s="16"/>
    </row>
    <row r="31" spans="1:18" x14ac:dyDescent="0.25">
      <c r="G31" s="178" t="s">
        <v>360</v>
      </c>
      <c r="H31" s="16">
        <v>4</v>
      </c>
      <c r="I31" s="86">
        <v>3455</v>
      </c>
      <c r="J31" s="31" t="s">
        <v>341</v>
      </c>
      <c r="K31" s="175"/>
      <c r="M31" s="185" t="s">
        <v>360</v>
      </c>
      <c r="N31" s="18" t="s">
        <v>367</v>
      </c>
      <c r="O31" s="86"/>
      <c r="P31" s="31"/>
      <c r="Q31" s="16"/>
      <c r="R31" s="16"/>
    </row>
    <row r="32" spans="1:18" ht="14.4" thickBot="1" x14ac:dyDescent="0.3">
      <c r="A32" s="171">
        <v>63</v>
      </c>
      <c r="B32">
        <v>4</v>
      </c>
      <c r="C32" s="86">
        <v>59584</v>
      </c>
      <c r="D32" s="53" t="s">
        <v>339</v>
      </c>
      <c r="G32" s="178" t="s">
        <v>361</v>
      </c>
      <c r="H32" s="179">
        <v>5</v>
      </c>
      <c r="I32" s="180">
        <v>0</v>
      </c>
      <c r="J32" s="179"/>
      <c r="K32" s="181"/>
      <c r="M32" s="185" t="s">
        <v>361</v>
      </c>
      <c r="N32" s="18" t="s">
        <v>366</v>
      </c>
      <c r="O32" s="86"/>
      <c r="P32" s="16"/>
      <c r="Q32" s="16"/>
      <c r="R32" s="16"/>
    </row>
    <row r="33" spans="1:9" x14ac:dyDescent="0.25">
      <c r="B33">
        <v>5</v>
      </c>
      <c r="C33" s="86">
        <v>52230</v>
      </c>
      <c r="G33" t="s">
        <v>381</v>
      </c>
    </row>
    <row r="34" spans="1:9" x14ac:dyDescent="0.25">
      <c r="G34" t="s">
        <v>382</v>
      </c>
    </row>
    <row r="35" spans="1:9" x14ac:dyDescent="0.25">
      <c r="A35">
        <v>64</v>
      </c>
      <c r="B35">
        <v>4</v>
      </c>
      <c r="C35" s="86">
        <v>3455</v>
      </c>
    </row>
    <row r="36" spans="1:9" x14ac:dyDescent="0.25">
      <c r="B36">
        <v>5</v>
      </c>
      <c r="C36" s="86">
        <v>0</v>
      </c>
      <c r="G36" s="191" t="s">
        <v>407</v>
      </c>
      <c r="H36" s="191"/>
      <c r="I36" s="191"/>
    </row>
    <row r="37" spans="1:9" x14ac:dyDescent="0.25">
      <c r="G37" s="191" t="s">
        <v>15</v>
      </c>
      <c r="H37" s="191" t="s">
        <v>383</v>
      </c>
      <c r="I37" s="191" t="s">
        <v>384</v>
      </c>
    </row>
    <row r="38" spans="1:9" x14ac:dyDescent="0.25">
      <c r="A38">
        <v>65</v>
      </c>
      <c r="B38">
        <v>5</v>
      </c>
      <c r="C38" s="86">
        <v>108.8</v>
      </c>
      <c r="G38" s="191" t="s">
        <v>386</v>
      </c>
      <c r="H38" s="191" t="s">
        <v>385</v>
      </c>
      <c r="I38" s="191" t="s">
        <v>385</v>
      </c>
    </row>
    <row r="39" spans="1:9" x14ac:dyDescent="0.25">
      <c r="B39">
        <v>6</v>
      </c>
      <c r="C39" s="86">
        <v>0.99</v>
      </c>
      <c r="G39" s="191" t="s">
        <v>349</v>
      </c>
      <c r="H39" s="191">
        <v>115.07</v>
      </c>
      <c r="I39" s="191">
        <v>108.9</v>
      </c>
    </row>
    <row r="40" spans="1:9" x14ac:dyDescent="0.25">
      <c r="G40" s="191" t="s">
        <v>350</v>
      </c>
      <c r="H40" s="191">
        <v>122.79</v>
      </c>
      <c r="I40" s="191">
        <v>116.32</v>
      </c>
    </row>
    <row r="41" spans="1:9" x14ac:dyDescent="0.25">
      <c r="A41">
        <v>68</v>
      </c>
      <c r="B41">
        <v>4</v>
      </c>
      <c r="C41" s="86">
        <v>14788</v>
      </c>
      <c r="G41" s="191" t="s">
        <v>351</v>
      </c>
      <c r="H41" s="191">
        <v>107.47</v>
      </c>
      <c r="I41" s="191">
        <v>100.78</v>
      </c>
    </row>
    <row r="42" spans="1:9" x14ac:dyDescent="0.25">
      <c r="B42">
        <v>5</v>
      </c>
      <c r="C42" s="86">
        <v>18007</v>
      </c>
      <c r="G42" s="191" t="s">
        <v>352</v>
      </c>
      <c r="H42" s="191">
        <v>109.14</v>
      </c>
      <c r="I42" s="191">
        <v>103.16</v>
      </c>
    </row>
    <row r="43" spans="1:9" x14ac:dyDescent="0.25">
      <c r="B43">
        <v>6</v>
      </c>
      <c r="C43" s="86">
        <v>18945</v>
      </c>
      <c r="G43" s="191" t="s">
        <v>353</v>
      </c>
      <c r="H43" s="191">
        <v>118</v>
      </c>
      <c r="I43" s="191">
        <v>110.65</v>
      </c>
    </row>
    <row r="44" spans="1:9" x14ac:dyDescent="0.25">
      <c r="G44" s="191" t="s">
        <v>354</v>
      </c>
      <c r="H44" s="191">
        <v>114.21</v>
      </c>
      <c r="I44" s="191">
        <v>107.07</v>
      </c>
    </row>
    <row r="45" spans="1:9" x14ac:dyDescent="0.25">
      <c r="A45">
        <v>71</v>
      </c>
      <c r="B45">
        <v>4</v>
      </c>
      <c r="C45" s="86">
        <v>24754</v>
      </c>
      <c r="G45" s="191" t="s">
        <v>355</v>
      </c>
      <c r="H45" s="191">
        <v>113.84</v>
      </c>
      <c r="I45" s="191">
        <v>106.43</v>
      </c>
    </row>
    <row r="46" spans="1:9" x14ac:dyDescent="0.25">
      <c r="B46">
        <v>5</v>
      </c>
      <c r="C46" s="86">
        <v>18384</v>
      </c>
      <c r="G46" s="191" t="s">
        <v>356</v>
      </c>
      <c r="H46" s="191">
        <v>115.37</v>
      </c>
      <c r="I46" s="191">
        <v>106.83</v>
      </c>
    </row>
    <row r="47" spans="1:9" x14ac:dyDescent="0.25">
      <c r="B47">
        <v>6</v>
      </c>
      <c r="C47" s="86">
        <v>21443</v>
      </c>
      <c r="G47" s="191" t="s">
        <v>359</v>
      </c>
      <c r="H47" s="191">
        <v>115.82</v>
      </c>
      <c r="I47" s="191">
        <v>105.48</v>
      </c>
    </row>
    <row r="48" spans="1:9" x14ac:dyDescent="0.25">
      <c r="G48" s="191" t="s">
        <v>361</v>
      </c>
      <c r="H48" s="191">
        <v>118.32</v>
      </c>
      <c r="I48" s="191">
        <v>111.59</v>
      </c>
    </row>
    <row r="49" spans="1:9" x14ac:dyDescent="0.25">
      <c r="A49">
        <v>76</v>
      </c>
      <c r="B49">
        <v>4</v>
      </c>
      <c r="C49" s="86">
        <v>17198</v>
      </c>
    </row>
    <row r="50" spans="1:9" x14ac:dyDescent="0.25">
      <c r="B50">
        <v>5</v>
      </c>
      <c r="C50" s="86">
        <v>16168</v>
      </c>
      <c r="G50" s="191" t="s">
        <v>408</v>
      </c>
      <c r="H50" s="191"/>
      <c r="I50" s="191"/>
    </row>
    <row r="51" spans="1:9" x14ac:dyDescent="0.25">
      <c r="B51">
        <v>6</v>
      </c>
      <c r="C51" s="86">
        <v>23891</v>
      </c>
      <c r="G51" s="191" t="s">
        <v>15</v>
      </c>
      <c r="H51" s="191" t="s">
        <v>405</v>
      </c>
      <c r="I51" s="191" t="s">
        <v>406</v>
      </c>
    </row>
    <row r="52" spans="1:9" x14ac:dyDescent="0.25">
      <c r="G52" s="191" t="s">
        <v>389</v>
      </c>
      <c r="H52" s="191">
        <v>118.84</v>
      </c>
      <c r="I52" s="191">
        <v>114.94</v>
      </c>
    </row>
    <row r="53" spans="1:9" x14ac:dyDescent="0.25">
      <c r="A53">
        <v>79</v>
      </c>
      <c r="B53">
        <v>4</v>
      </c>
      <c r="C53" s="86">
        <v>20078</v>
      </c>
      <c r="G53" s="191" t="s">
        <v>390</v>
      </c>
      <c r="H53" s="191">
        <v>119.88</v>
      </c>
      <c r="I53" s="191">
        <v>116.7</v>
      </c>
    </row>
    <row r="54" spans="1:9" x14ac:dyDescent="0.25">
      <c r="B54">
        <v>5</v>
      </c>
      <c r="C54" s="86">
        <v>7070</v>
      </c>
      <c r="G54" s="191"/>
      <c r="H54" s="191"/>
      <c r="I54" s="191"/>
    </row>
    <row r="55" spans="1:9" x14ac:dyDescent="0.25">
      <c r="B55">
        <v>6</v>
      </c>
      <c r="C55" s="86">
        <v>21785</v>
      </c>
      <c r="G55" s="191" t="s">
        <v>391</v>
      </c>
      <c r="H55" s="191">
        <v>116.32</v>
      </c>
      <c r="I55" s="191">
        <v>113.3</v>
      </c>
    </row>
    <row r="56" spans="1:9" x14ac:dyDescent="0.25">
      <c r="G56" s="191"/>
      <c r="H56" s="191"/>
      <c r="I56" s="191"/>
    </row>
    <row r="57" spans="1:9" x14ac:dyDescent="0.25">
      <c r="A57">
        <v>80</v>
      </c>
      <c r="B57">
        <v>4</v>
      </c>
      <c r="C57" s="86">
        <v>7589</v>
      </c>
      <c r="G57" s="191" t="s">
        <v>392</v>
      </c>
      <c r="H57" s="191">
        <v>100.73</v>
      </c>
      <c r="I57" s="191">
        <v>97.98</v>
      </c>
    </row>
    <row r="58" spans="1:9" x14ac:dyDescent="0.25">
      <c r="B58">
        <v>5</v>
      </c>
      <c r="C58" s="86">
        <v>7618</v>
      </c>
      <c r="G58" s="191" t="s">
        <v>393</v>
      </c>
      <c r="H58" s="191">
        <v>103.14</v>
      </c>
      <c r="I58" s="191">
        <v>100.57</v>
      </c>
    </row>
    <row r="59" spans="1:9" x14ac:dyDescent="0.25">
      <c r="B59">
        <v>6</v>
      </c>
      <c r="C59" s="86">
        <v>6667</v>
      </c>
      <c r="G59" s="191"/>
      <c r="H59" s="191"/>
      <c r="I59" s="191"/>
    </row>
    <row r="60" spans="1:9" x14ac:dyDescent="0.25">
      <c r="G60" s="191" t="s">
        <v>394</v>
      </c>
      <c r="H60" s="191">
        <v>110.65</v>
      </c>
      <c r="I60" s="191">
        <v>107.35</v>
      </c>
    </row>
    <row r="61" spans="1:9" x14ac:dyDescent="0.25">
      <c r="G61" s="191" t="s">
        <v>395</v>
      </c>
      <c r="H61" s="191">
        <v>107.01</v>
      </c>
      <c r="I61" s="191">
        <v>103.7</v>
      </c>
    </row>
    <row r="62" spans="1:9" x14ac:dyDescent="0.25">
      <c r="G62" s="191"/>
      <c r="H62" s="191"/>
      <c r="I62" s="191"/>
    </row>
    <row r="63" spans="1:9" x14ac:dyDescent="0.25">
      <c r="G63" s="191" t="s">
        <v>396</v>
      </c>
      <c r="H63" s="191">
        <v>116.99</v>
      </c>
      <c r="I63" s="191">
        <v>114.53</v>
      </c>
    </row>
    <row r="64" spans="1:9" x14ac:dyDescent="0.25">
      <c r="G64" s="191" t="s">
        <v>397</v>
      </c>
      <c r="H64" s="191">
        <v>120.47</v>
      </c>
      <c r="I64" s="191">
        <v>118.08</v>
      </c>
    </row>
    <row r="65" spans="7:9" x14ac:dyDescent="0.25">
      <c r="G65" s="191" t="s">
        <v>398</v>
      </c>
      <c r="H65" s="191">
        <v>118.78</v>
      </c>
      <c r="I65" s="191">
        <v>116.37</v>
      </c>
    </row>
    <row r="66" spans="7:9" x14ac:dyDescent="0.25">
      <c r="G66" s="191"/>
      <c r="H66" s="191"/>
      <c r="I66" s="191"/>
    </row>
    <row r="67" spans="7:9" x14ac:dyDescent="0.25">
      <c r="G67" s="191" t="s">
        <v>399</v>
      </c>
      <c r="H67" s="191">
        <v>116.22</v>
      </c>
      <c r="I67" s="191">
        <v>113.86</v>
      </c>
    </row>
    <row r="68" spans="7:9" x14ac:dyDescent="0.25">
      <c r="G68" s="191" t="s">
        <v>400</v>
      </c>
      <c r="H68" s="191">
        <v>117.86</v>
      </c>
      <c r="I68" s="191">
        <v>114.49</v>
      </c>
    </row>
    <row r="69" spans="7:9" x14ac:dyDescent="0.25">
      <c r="G69" s="191" t="s">
        <v>401</v>
      </c>
      <c r="H69" s="191">
        <v>119.54</v>
      </c>
      <c r="I69" s="191">
        <v>117.16</v>
      </c>
    </row>
    <row r="70" spans="7:9" x14ac:dyDescent="0.25">
      <c r="G70" s="191"/>
      <c r="H70" s="191"/>
      <c r="I70" s="191"/>
    </row>
    <row r="71" spans="7:9" x14ac:dyDescent="0.25">
      <c r="G71" s="191" t="s">
        <v>402</v>
      </c>
      <c r="H71" s="191">
        <v>113.85</v>
      </c>
      <c r="I71" s="191">
        <v>111.43</v>
      </c>
    </row>
    <row r="72" spans="7:9" x14ac:dyDescent="0.25">
      <c r="G72" s="191" t="s">
        <v>403</v>
      </c>
      <c r="H72" s="191">
        <v>121.81</v>
      </c>
      <c r="I72" s="191">
        <v>119.26</v>
      </c>
    </row>
    <row r="73" spans="7:9" x14ac:dyDescent="0.25">
      <c r="G73" s="191" t="s">
        <v>404</v>
      </c>
      <c r="H73" s="191">
        <v>117.77</v>
      </c>
      <c r="I73" s="191">
        <v>115.29</v>
      </c>
    </row>
  </sheetData>
  <protectedRanges>
    <protectedRange sqref="C29 I29 O29" name="Bereich2_1_84"/>
    <protectedRange sqref="C49" name="Bereich2_1"/>
    <protectedRange sqref="C50" name="Bereich2_2"/>
    <protectedRange sqref="C51" name="Bereich2_3"/>
    <protectedRange sqref="C53" name="Bereich2_4"/>
    <protectedRange sqref="C54" name="Bereich2_5"/>
    <protectedRange sqref="C55" name="Bereich2_9"/>
    <protectedRange sqref="C57" name="Bereich2_10"/>
    <protectedRange sqref="C58" name="Bereich2_14"/>
    <protectedRange sqref="C59" name="Bereich2_15"/>
  </protectedRange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T118"/>
  <sheetViews>
    <sheetView topLeftCell="A13" zoomScale="85" zoomScaleNormal="100" workbookViewId="0">
      <selection activeCell="L14" sqref="L14"/>
    </sheetView>
  </sheetViews>
  <sheetFormatPr baseColWidth="10" defaultColWidth="9" defaultRowHeight="13.8" x14ac:dyDescent="0.25"/>
  <cols>
    <col min="1" max="1" width="26.3984375" style="82" customWidth="1"/>
    <col min="2" max="2" width="4.09765625" style="82" customWidth="1"/>
    <col min="3" max="3" width="6" style="82" customWidth="1"/>
    <col min="4" max="4" width="11.19921875" style="82" customWidth="1"/>
    <col min="5" max="5" width="26.59765625" style="82" customWidth="1"/>
    <col min="6" max="6" width="10.19921875" style="82" bestFit="1" customWidth="1"/>
    <col min="7" max="11" width="9" style="82" customWidth="1"/>
    <col min="12" max="12" width="12.5" style="82" customWidth="1"/>
    <col min="13" max="13" width="12.3984375" style="82" customWidth="1"/>
    <col min="14" max="16" width="9" style="82"/>
    <col min="17" max="17" width="15.5" style="82" customWidth="1"/>
    <col min="18" max="16384" width="9" style="82"/>
  </cols>
  <sheetData>
    <row r="3" spans="1:17" x14ac:dyDescent="0.25">
      <c r="A3" s="82" t="s">
        <v>257</v>
      </c>
      <c r="E3" s="83" t="s">
        <v>258</v>
      </c>
      <c r="M3" s="136" t="s">
        <v>259</v>
      </c>
      <c r="N3" s="137"/>
      <c r="O3" s="136" t="s">
        <v>260</v>
      </c>
      <c r="P3" s="137"/>
    </row>
    <row r="4" spans="1:17" ht="14.4" x14ac:dyDescent="0.3">
      <c r="A4" s="82" t="s">
        <v>261</v>
      </c>
      <c r="B4" s="82" t="s">
        <v>262</v>
      </c>
      <c r="D4" s="82" t="s">
        <v>263</v>
      </c>
      <c r="E4" s="138" t="s">
        <v>264</v>
      </c>
      <c r="F4" s="137" t="s">
        <v>265</v>
      </c>
      <c r="G4" s="137" t="s">
        <v>266</v>
      </c>
      <c r="H4" s="137" t="s">
        <v>267</v>
      </c>
      <c r="I4" s="137" t="s">
        <v>268</v>
      </c>
      <c r="J4" s="137" t="s">
        <v>269</v>
      </c>
      <c r="K4" s="137" t="s">
        <v>270</v>
      </c>
      <c r="L4" s="138" t="s">
        <v>271</v>
      </c>
      <c r="M4" s="137" t="s">
        <v>272</v>
      </c>
      <c r="N4" s="137" t="s">
        <v>273</v>
      </c>
      <c r="O4" s="137" t="s">
        <v>272</v>
      </c>
      <c r="P4" s="137" t="s">
        <v>273</v>
      </c>
      <c r="Q4" s="82" t="s">
        <v>274</v>
      </c>
    </row>
    <row r="5" spans="1:17" x14ac:dyDescent="0.25">
      <c r="A5" s="82">
        <v>1135</v>
      </c>
      <c r="B5" s="82" t="s">
        <v>275</v>
      </c>
      <c r="C5" s="82">
        <v>1351</v>
      </c>
      <c r="D5" s="139" t="s">
        <v>276</v>
      </c>
      <c r="E5" s="139">
        <v>72</v>
      </c>
      <c r="F5" s="114"/>
      <c r="G5" s="140">
        <v>3.8780000000000001</v>
      </c>
      <c r="H5" s="141">
        <f>G5/I5</f>
        <v>19.487437185929647</v>
      </c>
      <c r="I5" s="42">
        <v>0.19900000000000001</v>
      </c>
      <c r="J5" s="42">
        <f>I5*10</f>
        <v>1.9900000000000002</v>
      </c>
      <c r="K5" s="42">
        <v>3.95</v>
      </c>
      <c r="L5" s="142" t="s">
        <v>277</v>
      </c>
      <c r="M5" s="143">
        <v>-29.091693628859119</v>
      </c>
      <c r="N5" s="144">
        <v>7.2667938399557888E-2</v>
      </c>
      <c r="Q5" s="113">
        <v>27.25199543899658</v>
      </c>
    </row>
    <row r="6" spans="1:17" x14ac:dyDescent="0.25">
      <c r="A6" s="82">
        <v>1137</v>
      </c>
      <c r="B6" s="82" t="s">
        <v>275</v>
      </c>
      <c r="C6" s="82">
        <v>1352</v>
      </c>
      <c r="D6" s="139" t="s">
        <v>278</v>
      </c>
      <c r="E6" s="139">
        <v>98</v>
      </c>
      <c r="F6" s="114"/>
      <c r="G6" s="140">
        <v>12.38</v>
      </c>
      <c r="H6" s="141">
        <f t="shared" ref="H6:H18" si="0">G6/I6</f>
        <v>15.974193548387097</v>
      </c>
      <c r="I6" s="42">
        <v>0.77500000000000002</v>
      </c>
      <c r="J6" s="42">
        <f t="shared" ref="J6:J18" si="1">I6*10</f>
        <v>7.75</v>
      </c>
      <c r="K6" s="42">
        <v>4.78</v>
      </c>
      <c r="M6" s="145">
        <v>-28.478612077046357</v>
      </c>
      <c r="N6" s="144">
        <v>0.47519132267149294</v>
      </c>
      <c r="Q6" s="113">
        <v>62.89</v>
      </c>
    </row>
    <row r="7" spans="1:17" x14ac:dyDescent="0.25">
      <c r="A7" s="82">
        <v>1139</v>
      </c>
      <c r="B7" s="82" t="s">
        <v>275</v>
      </c>
      <c r="C7" s="82">
        <v>1353</v>
      </c>
      <c r="D7" s="139" t="s">
        <v>279</v>
      </c>
      <c r="E7" s="139">
        <v>123</v>
      </c>
      <c r="F7" s="114"/>
      <c r="G7" s="140">
        <v>7.3470000000000004</v>
      </c>
      <c r="H7" s="141">
        <f t="shared" si="0"/>
        <v>15.37029288702929</v>
      </c>
      <c r="I7" s="42">
        <v>0.47799999999999998</v>
      </c>
      <c r="J7" s="42">
        <f t="shared" si="1"/>
        <v>4.7799999999999994</v>
      </c>
      <c r="K7" s="42">
        <v>4.3</v>
      </c>
      <c r="M7" s="145">
        <v>-28.559214417465455</v>
      </c>
      <c r="N7" s="144">
        <v>2.7784799976301323E-2</v>
      </c>
      <c r="Q7" s="113">
        <v>41.82</v>
      </c>
    </row>
    <row r="8" spans="1:17" x14ac:dyDescent="0.25">
      <c r="A8" s="82">
        <v>1144</v>
      </c>
      <c r="B8" s="82" t="s">
        <v>275</v>
      </c>
      <c r="C8" s="82">
        <v>1354</v>
      </c>
      <c r="D8" s="139" t="s">
        <v>280</v>
      </c>
      <c r="E8" s="139">
        <v>225</v>
      </c>
      <c r="F8" s="114"/>
      <c r="G8" s="140">
        <v>9.266</v>
      </c>
      <c r="H8" s="141">
        <f t="shared" si="0"/>
        <v>20.916478555304739</v>
      </c>
      <c r="I8" s="42">
        <v>0.443</v>
      </c>
      <c r="J8" s="42">
        <f t="shared" si="1"/>
        <v>4.43</v>
      </c>
      <c r="K8" s="42">
        <v>4.45</v>
      </c>
      <c r="M8" s="146">
        <v>-28.813615554413232</v>
      </c>
      <c r="N8" s="144">
        <v>0.14961046141085774</v>
      </c>
      <c r="Q8" s="113">
        <v>45.25</v>
      </c>
    </row>
    <row r="9" spans="1:17" x14ac:dyDescent="0.25">
      <c r="A9" s="82">
        <v>1148</v>
      </c>
      <c r="B9" s="82" t="s">
        <v>275</v>
      </c>
      <c r="C9" s="82">
        <v>1355</v>
      </c>
      <c r="D9" s="139" t="s">
        <v>281</v>
      </c>
      <c r="E9" s="139">
        <v>326</v>
      </c>
      <c r="F9" s="140">
        <v>0.27</v>
      </c>
      <c r="G9" s="140">
        <v>1.4550000000000001</v>
      </c>
      <c r="H9" s="141">
        <f t="shared" si="0"/>
        <v>10.93984962406015</v>
      </c>
      <c r="I9" s="42">
        <v>0.13300000000000001</v>
      </c>
      <c r="J9" s="42">
        <f t="shared" si="1"/>
        <v>1.33</v>
      </c>
      <c r="K9" s="42">
        <v>7.6</v>
      </c>
      <c r="M9" s="144">
        <v>-26.12005022066657</v>
      </c>
      <c r="N9" s="146">
        <v>8.6499999999999133E-2</v>
      </c>
      <c r="O9" s="144">
        <v>-25.964900000000004</v>
      </c>
      <c r="P9" s="144">
        <v>9.4500000000000028E-2</v>
      </c>
      <c r="Q9" s="113">
        <v>28.03</v>
      </c>
    </row>
    <row r="10" spans="1:17" x14ac:dyDescent="0.25">
      <c r="A10" s="82">
        <v>1152</v>
      </c>
      <c r="B10" s="82" t="s">
        <v>275</v>
      </c>
      <c r="C10" s="82">
        <v>1356</v>
      </c>
      <c r="D10" s="139" t="s">
        <v>282</v>
      </c>
      <c r="E10" s="139">
        <v>386</v>
      </c>
      <c r="F10" s="140">
        <v>0.23599999999999999</v>
      </c>
      <c r="G10" s="140">
        <v>2.5249999999999999</v>
      </c>
      <c r="H10" s="141">
        <f t="shared" si="0"/>
        <v>11.529680365296803</v>
      </c>
      <c r="I10" s="42">
        <v>0.219</v>
      </c>
      <c r="J10" s="42">
        <f t="shared" si="1"/>
        <v>2.19</v>
      </c>
      <c r="K10" s="42">
        <v>7.9</v>
      </c>
      <c r="L10" s="139" t="s">
        <v>283</v>
      </c>
      <c r="M10" s="144">
        <v>-25.755462182316244</v>
      </c>
      <c r="N10" s="146">
        <v>0.10700000000000109</v>
      </c>
      <c r="O10" s="144">
        <v>-25.460900000000002</v>
      </c>
      <c r="P10" s="144">
        <v>3.8500000000000867E-2</v>
      </c>
      <c r="Q10" s="113">
        <v>37.450000000000003</v>
      </c>
    </row>
    <row r="11" spans="1:17" x14ac:dyDescent="0.25">
      <c r="A11" s="82">
        <v>1157</v>
      </c>
      <c r="B11" s="82" t="s">
        <v>275</v>
      </c>
      <c r="C11" s="82">
        <v>1357</v>
      </c>
      <c r="D11" s="139" t="s">
        <v>284</v>
      </c>
      <c r="E11" s="139">
        <v>506</v>
      </c>
      <c r="F11" s="140">
        <v>0.26200000000000001</v>
      </c>
      <c r="G11" s="140">
        <v>2.036</v>
      </c>
      <c r="H11" s="141">
        <f t="shared" si="0"/>
        <v>11.186813186813188</v>
      </c>
      <c r="I11" s="42">
        <v>0.182</v>
      </c>
      <c r="J11" s="42">
        <f t="shared" si="1"/>
        <v>1.8199999999999998</v>
      </c>
      <c r="K11" s="42">
        <v>8.08</v>
      </c>
      <c r="L11" s="139"/>
      <c r="M11" s="144">
        <v>-25.790957540709179</v>
      </c>
      <c r="N11" s="146">
        <v>6.3000000000000611E-2</v>
      </c>
      <c r="O11" s="144">
        <v>-25.663900000000005</v>
      </c>
      <c r="P11" s="144">
        <v>0.18849999999989439</v>
      </c>
      <c r="Q11" s="113">
        <v>30.63</v>
      </c>
    </row>
    <row r="12" spans="1:17" x14ac:dyDescent="0.25">
      <c r="A12" s="82">
        <v>1161</v>
      </c>
      <c r="B12" s="82" t="s">
        <v>275</v>
      </c>
      <c r="C12" s="82">
        <v>1358</v>
      </c>
      <c r="D12" s="139" t="s">
        <v>285</v>
      </c>
      <c r="E12" s="139">
        <v>627</v>
      </c>
      <c r="F12" s="140">
        <v>0.14399999999999999</v>
      </c>
      <c r="G12" s="140">
        <v>1.524</v>
      </c>
      <c r="H12" s="141">
        <f t="shared" si="0"/>
        <v>11.043478260869565</v>
      </c>
      <c r="I12" s="42">
        <v>0.13800000000000001</v>
      </c>
      <c r="J12" s="42">
        <f t="shared" si="1"/>
        <v>1.3800000000000001</v>
      </c>
      <c r="K12" s="42">
        <v>7.43</v>
      </c>
      <c r="L12" s="139"/>
      <c r="M12" s="144">
        <v>-25.644160475482913</v>
      </c>
      <c r="N12" s="146">
        <v>0.25810273078895646</v>
      </c>
      <c r="O12" s="144"/>
      <c r="P12" s="144"/>
      <c r="Q12" s="113">
        <v>25.3</v>
      </c>
    </row>
    <row r="13" spans="1:17" x14ac:dyDescent="0.25">
      <c r="A13" s="82">
        <v>1171</v>
      </c>
      <c r="B13" s="82" t="s">
        <v>275</v>
      </c>
      <c r="C13" s="82">
        <v>1359</v>
      </c>
      <c r="D13" s="139" t="s">
        <v>286</v>
      </c>
      <c r="E13" s="139">
        <v>928</v>
      </c>
      <c r="F13" s="140">
        <v>0.112</v>
      </c>
      <c r="G13" s="140">
        <v>1.7489999999999999</v>
      </c>
      <c r="H13" s="141">
        <f t="shared" si="0"/>
        <v>12.860294117647056</v>
      </c>
      <c r="I13" s="42">
        <v>0.13600000000000001</v>
      </c>
      <c r="J13" s="42">
        <f t="shared" si="1"/>
        <v>1.36</v>
      </c>
      <c r="K13" s="42">
        <v>7.57</v>
      </c>
      <c r="L13" s="139"/>
      <c r="M13" s="144">
        <v>-25.72030915468364</v>
      </c>
      <c r="N13" s="146">
        <v>8.3000000000000185E-2</v>
      </c>
      <c r="O13" s="144">
        <v>-25.375900000000001</v>
      </c>
      <c r="P13" s="144">
        <v>4.3499999999999872E-2</v>
      </c>
      <c r="Q13" s="21">
        <v>22.88</v>
      </c>
    </row>
    <row r="14" spans="1:17" x14ac:dyDescent="0.25">
      <c r="A14" s="82">
        <v>1175</v>
      </c>
      <c r="B14" s="82" t="s">
        <v>275</v>
      </c>
      <c r="C14" s="82">
        <v>1360</v>
      </c>
      <c r="D14" s="139" t="s">
        <v>287</v>
      </c>
      <c r="E14" s="139">
        <v>1130</v>
      </c>
      <c r="F14" s="140">
        <v>6.2E-2</v>
      </c>
      <c r="G14" s="140">
        <v>3.6280000000000001</v>
      </c>
      <c r="H14" s="141">
        <f t="shared" si="0"/>
        <v>11.517460317460317</v>
      </c>
      <c r="I14" s="42">
        <v>0.315</v>
      </c>
      <c r="J14" s="42">
        <f t="shared" si="1"/>
        <v>3.15</v>
      </c>
      <c r="K14" s="42">
        <v>7.15</v>
      </c>
      <c r="L14" s="139"/>
      <c r="M14" s="144">
        <v>-26.227265742441965</v>
      </c>
      <c r="N14" s="146">
        <v>3.700000000000081E-2</v>
      </c>
      <c r="O14" s="144">
        <v>-25.5505</v>
      </c>
      <c r="P14" s="144">
        <v>1.7500000000000071E-2</v>
      </c>
      <c r="Q14" s="113">
        <v>29.26</v>
      </c>
    </row>
    <row r="15" spans="1:17" x14ac:dyDescent="0.25">
      <c r="A15" s="82">
        <v>1184</v>
      </c>
      <c r="B15" s="82" t="s">
        <v>275</v>
      </c>
      <c r="C15" s="82">
        <v>1361</v>
      </c>
      <c r="D15" s="139" t="s">
        <v>288</v>
      </c>
      <c r="E15" s="139">
        <v>1595</v>
      </c>
      <c r="F15" s="140">
        <v>0.123</v>
      </c>
      <c r="G15" s="140">
        <v>9.5670000000000002</v>
      </c>
      <c r="H15" s="141">
        <f t="shared" si="0"/>
        <v>13.986842105263158</v>
      </c>
      <c r="I15" s="42">
        <v>0.68400000000000005</v>
      </c>
      <c r="J15" s="42">
        <f t="shared" si="1"/>
        <v>6.8400000000000007</v>
      </c>
      <c r="K15" s="42">
        <v>7.12</v>
      </c>
      <c r="L15" s="139" t="s">
        <v>289</v>
      </c>
      <c r="M15" s="144">
        <v>-26.838952882761141</v>
      </c>
      <c r="N15" s="146">
        <v>1.1499999999999844E-2</v>
      </c>
      <c r="O15" s="144">
        <v>-26.399500000000003</v>
      </c>
      <c r="P15" s="144">
        <v>0.15049999999999919</v>
      </c>
      <c r="Q15" s="113">
        <v>47.28</v>
      </c>
    </row>
    <row r="16" spans="1:17" x14ac:dyDescent="0.25">
      <c r="A16" s="82">
        <v>1189</v>
      </c>
      <c r="B16" s="82" t="s">
        <v>275</v>
      </c>
      <c r="C16" s="82">
        <v>1362</v>
      </c>
      <c r="D16" s="139" t="s">
        <v>290</v>
      </c>
      <c r="E16" s="139">
        <v>1764</v>
      </c>
      <c r="F16" s="140">
        <v>5.8999999999999997E-2</v>
      </c>
      <c r="G16" s="140">
        <v>2.101</v>
      </c>
      <c r="H16" s="141">
        <f t="shared" si="0"/>
        <v>12.358823529411763</v>
      </c>
      <c r="I16" s="42">
        <v>0.17</v>
      </c>
      <c r="J16" s="42">
        <f t="shared" si="1"/>
        <v>1.7000000000000002</v>
      </c>
      <c r="K16" s="112">
        <v>7.28</v>
      </c>
      <c r="M16" s="144">
        <v>-26.201872213967306</v>
      </c>
      <c r="N16" s="144">
        <v>6.5212126130230155E-2</v>
      </c>
      <c r="Q16" s="113">
        <v>30.86</v>
      </c>
    </row>
    <row r="17" spans="1:20" x14ac:dyDescent="0.25">
      <c r="A17" s="82">
        <v>1201</v>
      </c>
      <c r="B17" s="82" t="s">
        <v>275</v>
      </c>
      <c r="C17" s="82">
        <v>1363</v>
      </c>
      <c r="D17" s="139" t="s">
        <v>291</v>
      </c>
      <c r="E17" s="139">
        <v>2132</v>
      </c>
      <c r="F17" s="144">
        <v>2.5999999999999999E-2</v>
      </c>
      <c r="G17" s="140">
        <v>5.8120000000000003</v>
      </c>
      <c r="H17" s="141">
        <f t="shared" si="0"/>
        <v>13.707547169811322</v>
      </c>
      <c r="I17" s="42">
        <v>0.42399999999999999</v>
      </c>
      <c r="J17" s="42">
        <f t="shared" si="1"/>
        <v>4.24</v>
      </c>
      <c r="K17" s="42">
        <v>6.48</v>
      </c>
      <c r="L17" s="147" t="s">
        <v>292</v>
      </c>
      <c r="M17" s="144">
        <v>-27.360009905894003</v>
      </c>
      <c r="N17" s="144">
        <v>3.7754388812238512E-2</v>
      </c>
      <c r="Q17" s="113">
        <v>43.225806451612904</v>
      </c>
    </row>
    <row r="18" spans="1:20" x14ac:dyDescent="0.25">
      <c r="A18" s="82">
        <v>1204</v>
      </c>
      <c r="B18" s="82" t="s">
        <v>275</v>
      </c>
      <c r="C18" s="82">
        <v>1364</v>
      </c>
      <c r="D18" s="139" t="s">
        <v>293</v>
      </c>
      <c r="E18" s="139">
        <v>2243</v>
      </c>
      <c r="F18" s="144">
        <v>3.0000000000000001E-3</v>
      </c>
      <c r="G18" s="144">
        <v>0.57699999999999996</v>
      </c>
      <c r="H18" s="141">
        <f t="shared" si="0"/>
        <v>16.027777777777779</v>
      </c>
      <c r="I18" s="113">
        <v>3.5999999999999997E-2</v>
      </c>
      <c r="J18" s="42">
        <f t="shared" si="1"/>
        <v>0.36</v>
      </c>
      <c r="K18" s="113">
        <v>6.75</v>
      </c>
      <c r="M18" s="144">
        <v>-26.689687964338781</v>
      </c>
      <c r="N18" s="144">
        <v>0.10708517554016692</v>
      </c>
      <c r="Q18" s="113">
        <v>18.739999999999998</v>
      </c>
    </row>
    <row r="19" spans="1:20" x14ac:dyDescent="0.25">
      <c r="D19" s="139"/>
      <c r="E19" s="139"/>
    </row>
    <row r="21" spans="1:20" x14ac:dyDescent="0.25">
      <c r="A21" s="138" t="s">
        <v>294</v>
      </c>
      <c r="E21" s="138" t="s">
        <v>295</v>
      </c>
      <c r="I21" s="148" t="s">
        <v>296</v>
      </c>
      <c r="J21" s="148"/>
      <c r="M21" s="136" t="s">
        <v>259</v>
      </c>
      <c r="N21" s="137"/>
      <c r="O21" s="136" t="s">
        <v>260</v>
      </c>
      <c r="P21" s="137"/>
      <c r="Q21" s="82" t="s">
        <v>274</v>
      </c>
    </row>
    <row r="22" spans="1:20" ht="14.4" x14ac:dyDescent="0.3">
      <c r="A22" s="82" t="s">
        <v>261</v>
      </c>
      <c r="B22" s="82" t="s">
        <v>262</v>
      </c>
      <c r="D22" s="82" t="s">
        <v>263</v>
      </c>
      <c r="E22" s="138" t="s">
        <v>264</v>
      </c>
      <c r="F22" s="137" t="s">
        <v>297</v>
      </c>
      <c r="G22" s="137" t="s">
        <v>266</v>
      </c>
      <c r="H22" s="137" t="s">
        <v>267</v>
      </c>
      <c r="I22" s="137" t="s">
        <v>268</v>
      </c>
      <c r="J22" s="137" t="s">
        <v>269</v>
      </c>
      <c r="K22" s="137" t="s">
        <v>270</v>
      </c>
      <c r="L22" s="138" t="s">
        <v>271</v>
      </c>
      <c r="M22" s="137" t="s">
        <v>272</v>
      </c>
      <c r="N22" s="137" t="s">
        <v>273</v>
      </c>
      <c r="O22" s="137" t="s">
        <v>272</v>
      </c>
      <c r="P22" s="137" t="s">
        <v>273</v>
      </c>
      <c r="R22" s="138" t="s">
        <v>298</v>
      </c>
    </row>
    <row r="23" spans="1:20" ht="15" x14ac:dyDescent="0.25">
      <c r="A23" s="149" t="s">
        <v>299</v>
      </c>
      <c r="B23" s="150" t="s">
        <v>275</v>
      </c>
      <c r="C23" s="151">
        <v>1365</v>
      </c>
      <c r="D23" s="138" t="s">
        <v>300</v>
      </c>
      <c r="E23" s="139">
        <v>50</v>
      </c>
      <c r="F23" s="152">
        <v>4.2999999999999997E-2</v>
      </c>
      <c r="G23" s="152">
        <v>4.7649999999999997</v>
      </c>
      <c r="H23" s="141">
        <f>G23/I23</f>
        <v>12.441253263707571</v>
      </c>
      <c r="I23" s="140">
        <v>0.38300000000000001</v>
      </c>
      <c r="J23" s="140">
        <f>I23*10</f>
        <v>3.83</v>
      </c>
      <c r="K23" s="42">
        <v>6.44</v>
      </c>
      <c r="L23" s="147" t="s">
        <v>301</v>
      </c>
      <c r="M23" s="146">
        <v>-27.736899999999999</v>
      </c>
      <c r="N23" s="146">
        <v>5.8500000000000441E-2</v>
      </c>
      <c r="O23" s="144">
        <v>-27.072000000000003</v>
      </c>
      <c r="P23" s="144">
        <v>0.10499999999999865</v>
      </c>
      <c r="Q23" s="21">
        <v>50.562372188139058</v>
      </c>
      <c r="R23" s="144">
        <v>1920</v>
      </c>
      <c r="S23" s="82" t="s">
        <v>302</v>
      </c>
    </row>
    <row r="24" spans="1:20" ht="15" x14ac:dyDescent="0.25">
      <c r="A24" s="149" t="s">
        <v>303</v>
      </c>
      <c r="B24" s="150" t="s">
        <v>275</v>
      </c>
      <c r="C24" s="151">
        <v>1366</v>
      </c>
      <c r="D24" s="138" t="s">
        <v>304</v>
      </c>
      <c r="E24" s="139">
        <v>131</v>
      </c>
      <c r="F24" s="140">
        <v>7.9000000000000001E-2</v>
      </c>
      <c r="G24" s="140">
        <v>4.7830000000000004</v>
      </c>
      <c r="H24" s="141">
        <f>G24/I24</f>
        <v>13.360335195530729</v>
      </c>
      <c r="I24" s="140">
        <v>0.35799999999999998</v>
      </c>
      <c r="J24" s="140">
        <f>I24*10</f>
        <v>3.58</v>
      </c>
      <c r="K24" s="42">
        <v>7.22</v>
      </c>
      <c r="M24" s="146">
        <v>-28.801900000000003</v>
      </c>
      <c r="N24" s="146">
        <v>0.2825000000002843</v>
      </c>
      <c r="O24" s="144">
        <v>-28.227950000000003</v>
      </c>
      <c r="P24" s="144">
        <v>0.34473254488076627</v>
      </c>
      <c r="Q24" s="18">
        <v>43.44</v>
      </c>
      <c r="R24" s="144">
        <f>R23+131-50</f>
        <v>2001</v>
      </c>
      <c r="S24" s="82" t="s">
        <v>305</v>
      </c>
    </row>
    <row r="25" spans="1:20" ht="15" x14ac:dyDescent="0.25">
      <c r="A25" s="149"/>
      <c r="B25" s="150"/>
      <c r="C25" s="153"/>
      <c r="D25" s="138"/>
      <c r="E25" s="139"/>
      <c r="F25" s="140"/>
      <c r="I25" s="140"/>
      <c r="J25" s="140"/>
      <c r="K25" s="140"/>
      <c r="M25" s="146"/>
      <c r="N25" s="146"/>
      <c r="O25" s="144"/>
      <c r="P25" s="144"/>
    </row>
    <row r="26" spans="1:20" ht="15" x14ac:dyDescent="0.25">
      <c r="A26" s="149"/>
      <c r="B26" s="150"/>
      <c r="C26" s="153"/>
      <c r="D26" s="138"/>
      <c r="E26" s="139"/>
      <c r="F26" s="140"/>
      <c r="I26" s="140"/>
      <c r="J26" s="140"/>
      <c r="K26" s="140"/>
      <c r="M26" s="137"/>
      <c r="N26" s="137"/>
      <c r="O26" s="137"/>
      <c r="P26" s="137"/>
    </row>
    <row r="27" spans="1:20" x14ac:dyDescent="0.25">
      <c r="A27" s="138" t="s">
        <v>294</v>
      </c>
      <c r="B27" s="139"/>
      <c r="C27" s="139"/>
      <c r="D27" s="139"/>
      <c r="E27" s="138" t="s">
        <v>306</v>
      </c>
      <c r="F27" s="140"/>
      <c r="I27" s="148" t="s">
        <v>296</v>
      </c>
      <c r="J27" s="148"/>
      <c r="K27" s="140"/>
      <c r="M27" s="136" t="s">
        <v>259</v>
      </c>
      <c r="N27" s="137"/>
      <c r="O27" s="136" t="s">
        <v>260</v>
      </c>
      <c r="P27" s="137"/>
      <c r="Q27" s="82" t="s">
        <v>274</v>
      </c>
    </row>
    <row r="28" spans="1:20" ht="14.4" x14ac:dyDescent="0.3">
      <c r="A28" s="82" t="s">
        <v>261</v>
      </c>
      <c r="B28" s="82" t="s">
        <v>262</v>
      </c>
      <c r="D28" s="82" t="s">
        <v>263</v>
      </c>
      <c r="E28" s="138" t="s">
        <v>264</v>
      </c>
      <c r="F28" s="137" t="s">
        <v>297</v>
      </c>
      <c r="G28" s="137" t="s">
        <v>266</v>
      </c>
      <c r="H28" s="137" t="s">
        <v>267</v>
      </c>
      <c r="I28" s="137" t="s">
        <v>268</v>
      </c>
      <c r="J28" s="137" t="s">
        <v>269</v>
      </c>
      <c r="K28" s="137" t="s">
        <v>270</v>
      </c>
      <c r="L28" s="138" t="s">
        <v>271</v>
      </c>
      <c r="M28" s="137" t="s">
        <v>272</v>
      </c>
      <c r="N28" s="137" t="s">
        <v>273</v>
      </c>
      <c r="O28" s="137" t="s">
        <v>272</v>
      </c>
      <c r="P28" s="137" t="s">
        <v>273</v>
      </c>
      <c r="R28" s="138" t="s">
        <v>298</v>
      </c>
    </row>
    <row r="29" spans="1:20" ht="15" x14ac:dyDescent="0.25">
      <c r="A29" s="149" t="s">
        <v>307</v>
      </c>
      <c r="B29" s="150" t="s">
        <v>275</v>
      </c>
      <c r="C29" s="151">
        <v>1367</v>
      </c>
      <c r="D29" s="138" t="s">
        <v>308</v>
      </c>
      <c r="E29" s="139">
        <v>190</v>
      </c>
      <c r="F29" s="140">
        <v>9.4E-2</v>
      </c>
      <c r="G29" s="140">
        <v>3.7690000000000001</v>
      </c>
      <c r="H29" s="141">
        <f>G29/I29</f>
        <v>12.819727891156464</v>
      </c>
      <c r="I29" s="140">
        <v>0.29399999999999998</v>
      </c>
      <c r="J29" s="42">
        <f>I29*10</f>
        <v>2.94</v>
      </c>
      <c r="K29" s="42">
        <v>6.94</v>
      </c>
      <c r="M29" s="146">
        <v>-26.469400000000004</v>
      </c>
      <c r="N29" s="146">
        <v>2.1000000000000796E-2</v>
      </c>
      <c r="O29" s="144">
        <v>-25.636500000000002</v>
      </c>
      <c r="P29" s="144">
        <v>4.4499999999999318E-2</v>
      </c>
      <c r="Q29">
        <v>33.08</v>
      </c>
      <c r="R29" s="82">
        <v>393.63799999999998</v>
      </c>
      <c r="S29" s="82" t="s">
        <v>309</v>
      </c>
      <c r="T29" s="82">
        <v>393.63799999999998</v>
      </c>
    </row>
    <row r="30" spans="1:20" ht="15" x14ac:dyDescent="0.25">
      <c r="A30" s="149" t="s">
        <v>310</v>
      </c>
      <c r="B30" s="150" t="s">
        <v>275</v>
      </c>
      <c r="C30" s="151">
        <v>1368</v>
      </c>
      <c r="D30" s="138" t="s">
        <v>311</v>
      </c>
      <c r="E30" s="139">
        <v>290</v>
      </c>
      <c r="F30" s="140">
        <v>6.9000000000000006E-2</v>
      </c>
      <c r="G30" s="140">
        <v>5.9640000000000004</v>
      </c>
      <c r="H30" s="141">
        <f>G30/I30</f>
        <v>12.476987447698747</v>
      </c>
      <c r="I30" s="140">
        <v>0.47799999999999998</v>
      </c>
      <c r="J30" s="42">
        <f>I30*10</f>
        <v>4.7799999999999994</v>
      </c>
      <c r="K30" s="42">
        <v>7.05</v>
      </c>
      <c r="L30" s="147" t="s">
        <v>312</v>
      </c>
      <c r="M30" s="146">
        <v>-26.503400000000006</v>
      </c>
      <c r="N30" s="146">
        <v>2.9999999999999361E-2</v>
      </c>
      <c r="O30" s="144">
        <v>-25.891500000000001</v>
      </c>
      <c r="P30" s="144">
        <v>8.0500000000000682E-2</v>
      </c>
      <c r="Q30" s="21">
        <v>44.669299111549854</v>
      </c>
      <c r="R30" s="82">
        <v>493.63799999999998</v>
      </c>
      <c r="S30" s="82" t="s">
        <v>313</v>
      </c>
      <c r="T30" s="82">
        <v>493.63799999999998</v>
      </c>
    </row>
    <row r="31" spans="1:20" ht="15" x14ac:dyDescent="0.25">
      <c r="A31" s="149" t="s">
        <v>314</v>
      </c>
      <c r="B31" s="150" t="s">
        <v>275</v>
      </c>
      <c r="C31" s="151">
        <v>1369</v>
      </c>
      <c r="D31" s="138" t="s">
        <v>315</v>
      </c>
      <c r="E31" s="139">
        <v>240</v>
      </c>
      <c r="F31" s="140">
        <v>0.14399999999999999</v>
      </c>
      <c r="G31" s="140">
        <v>4.87</v>
      </c>
      <c r="H31" s="141">
        <f>G31/I31</f>
        <v>13.954154727793698</v>
      </c>
      <c r="I31" s="140">
        <v>0.34899999999999998</v>
      </c>
      <c r="J31" s="42">
        <f>I31*10</f>
        <v>3.4899999999999998</v>
      </c>
      <c r="K31" s="42">
        <v>7.15</v>
      </c>
      <c r="M31" s="146">
        <v>-26.915400000000005</v>
      </c>
      <c r="N31" s="146">
        <v>1.2999999999999901E-2</v>
      </c>
      <c r="O31" s="144">
        <v>-26.4495</v>
      </c>
      <c r="P31" s="144">
        <v>2.4999999999995026E-3</v>
      </c>
      <c r="Q31">
        <v>37.39</v>
      </c>
      <c r="R31" s="82">
        <v>443.63799999999998</v>
      </c>
      <c r="S31" s="82" t="s">
        <v>316</v>
      </c>
      <c r="T31" s="82">
        <v>443.63799999999998</v>
      </c>
    </row>
    <row r="32" spans="1:20" ht="15" x14ac:dyDescent="0.25">
      <c r="A32" s="149" t="s">
        <v>317</v>
      </c>
      <c r="B32" s="150" t="s">
        <v>275</v>
      </c>
      <c r="C32" s="151">
        <v>1370</v>
      </c>
      <c r="D32" s="138" t="s">
        <v>318</v>
      </c>
      <c r="E32" s="139">
        <v>140</v>
      </c>
      <c r="F32" s="140">
        <v>5.7000000000000002E-2</v>
      </c>
      <c r="G32" s="140">
        <v>3.5720000000000001</v>
      </c>
      <c r="H32" s="141">
        <f>G32/I32</f>
        <v>13.479245283018868</v>
      </c>
      <c r="I32" s="140">
        <v>0.26500000000000001</v>
      </c>
      <c r="J32" s="42">
        <f>I32*10</f>
        <v>2.6500000000000004</v>
      </c>
      <c r="K32" s="42">
        <v>7.17</v>
      </c>
      <c r="M32" s="146">
        <v>-26.875400000000006</v>
      </c>
      <c r="N32" s="146">
        <v>4.1999999999999815E-2</v>
      </c>
      <c r="O32" s="144">
        <v>-26.170500000000001</v>
      </c>
      <c r="P32" s="144">
        <v>2.7499999999999858E-2</v>
      </c>
      <c r="Q32">
        <v>30.95</v>
      </c>
      <c r="R32" s="82">
        <v>343.63799999999998</v>
      </c>
      <c r="S32" s="82" t="s">
        <v>319</v>
      </c>
      <c r="T32" s="82">
        <v>343.63799999999998</v>
      </c>
    </row>
    <row r="33" spans="1:20" ht="15" x14ac:dyDescent="0.25">
      <c r="A33" s="149"/>
      <c r="B33" s="150"/>
      <c r="C33" s="153"/>
      <c r="D33" s="138"/>
      <c r="E33" s="139"/>
      <c r="F33" s="140"/>
      <c r="G33" s="140"/>
      <c r="H33" s="140"/>
      <c r="I33" s="140"/>
      <c r="J33" s="140"/>
      <c r="K33" s="140"/>
      <c r="M33" s="146"/>
      <c r="N33" s="146"/>
      <c r="O33" s="144"/>
      <c r="P33" s="144"/>
    </row>
    <row r="34" spans="1:20" ht="15" x14ac:dyDescent="0.25">
      <c r="A34" s="149"/>
      <c r="B34" s="150"/>
      <c r="C34" s="153"/>
      <c r="D34" s="138"/>
      <c r="E34" s="139"/>
      <c r="F34" s="140"/>
      <c r="G34" s="140"/>
      <c r="H34" s="140"/>
      <c r="I34" s="140"/>
      <c r="J34" s="140"/>
      <c r="K34" s="140"/>
      <c r="P34" s="113"/>
    </row>
    <row r="35" spans="1:20" x14ac:dyDescent="0.25">
      <c r="B35" s="138" t="s">
        <v>320</v>
      </c>
      <c r="E35" s="82" t="s">
        <v>321</v>
      </c>
      <c r="K35" s="154" t="s">
        <v>322</v>
      </c>
      <c r="M35" s="136" t="s">
        <v>259</v>
      </c>
      <c r="N35" s="137"/>
      <c r="O35" s="136" t="s">
        <v>260</v>
      </c>
      <c r="P35" s="137"/>
      <c r="Q35" s="82" t="s">
        <v>274</v>
      </c>
    </row>
    <row r="36" spans="1:20" ht="14.4" x14ac:dyDescent="0.3">
      <c r="A36" s="82" t="s">
        <v>261</v>
      </c>
      <c r="B36" s="82" t="s">
        <v>262</v>
      </c>
      <c r="C36" s="138"/>
      <c r="D36" s="82" t="s">
        <v>263</v>
      </c>
      <c r="E36" s="138" t="s">
        <v>264</v>
      </c>
      <c r="G36" s="137" t="s">
        <v>266</v>
      </c>
      <c r="H36" s="137" t="s">
        <v>267</v>
      </c>
      <c r="I36" s="138" t="s">
        <v>268</v>
      </c>
      <c r="J36" s="137" t="s">
        <v>269</v>
      </c>
      <c r="K36" s="138" t="s">
        <v>23</v>
      </c>
      <c r="L36" s="138" t="s">
        <v>271</v>
      </c>
      <c r="M36" s="137" t="s">
        <v>272</v>
      </c>
      <c r="N36" s="137" t="s">
        <v>273</v>
      </c>
      <c r="O36" s="137" t="s">
        <v>272</v>
      </c>
      <c r="P36" s="137" t="s">
        <v>273</v>
      </c>
    </row>
    <row r="37" spans="1:20" x14ac:dyDescent="0.25">
      <c r="A37" s="155">
        <v>7825</v>
      </c>
      <c r="B37" s="156" t="s">
        <v>275</v>
      </c>
      <c r="C37" s="156">
        <v>1371</v>
      </c>
      <c r="D37" s="157" t="s">
        <v>323</v>
      </c>
      <c r="E37" s="158">
        <v>19.5</v>
      </c>
      <c r="F37" s="114"/>
      <c r="G37" s="140">
        <v>0.76700000000000002</v>
      </c>
      <c r="H37" s="141">
        <f>G37/I37</f>
        <v>19.175000000000001</v>
      </c>
      <c r="I37" s="114">
        <v>0.04</v>
      </c>
      <c r="J37" s="42">
        <f t="shared" ref="J37:J46" si="2">I37*10</f>
        <v>0.4</v>
      </c>
      <c r="K37" s="114">
        <v>5.95</v>
      </c>
      <c r="M37" s="144">
        <v>-27.23280215294367</v>
      </c>
      <c r="N37" s="144">
        <v>8.9766276846515655E-2</v>
      </c>
      <c r="P37" s="113"/>
      <c r="Q37" s="21">
        <v>19.010000000000002</v>
      </c>
      <c r="R37" s="82">
        <f>I37*10</f>
        <v>0.4</v>
      </c>
    </row>
    <row r="38" spans="1:20" x14ac:dyDescent="0.25">
      <c r="A38" s="155">
        <v>7800</v>
      </c>
      <c r="B38" s="156" t="s">
        <v>275</v>
      </c>
      <c r="C38" s="156">
        <v>1372</v>
      </c>
      <c r="D38" s="157" t="s">
        <v>324</v>
      </c>
      <c r="E38" s="158">
        <v>69</v>
      </c>
      <c r="F38" s="114"/>
      <c r="G38" s="140">
        <v>0.59599999999999997</v>
      </c>
      <c r="H38" s="141">
        <f t="shared" ref="H38:H46" si="3">G38/I38</f>
        <v>16.108108108108109</v>
      </c>
      <c r="I38" s="114">
        <v>3.6999999999999998E-2</v>
      </c>
      <c r="J38" s="42">
        <f t="shared" si="2"/>
        <v>0.37</v>
      </c>
      <c r="K38" s="114">
        <v>6.15</v>
      </c>
      <c r="M38" s="144">
        <v>-27.302321671555141</v>
      </c>
      <c r="N38" s="144">
        <v>0.1481855998736121</v>
      </c>
      <c r="P38" s="113"/>
      <c r="Q38" s="21">
        <v>20.96</v>
      </c>
      <c r="R38" s="82">
        <f t="shared" ref="R38:R46" si="4">I38*10</f>
        <v>0.37</v>
      </c>
      <c r="T38" s="82">
        <v>176.33333333333334</v>
      </c>
    </row>
    <row r="39" spans="1:20" x14ac:dyDescent="0.25">
      <c r="A39" s="155">
        <v>7800</v>
      </c>
      <c r="B39" s="156" t="s">
        <v>275</v>
      </c>
      <c r="C39" s="156">
        <v>1373</v>
      </c>
      <c r="D39" s="157" t="s">
        <v>325</v>
      </c>
      <c r="E39" s="158">
        <v>87.5</v>
      </c>
      <c r="F39" s="114"/>
      <c r="G39" s="140">
        <v>1.3839999999999999</v>
      </c>
      <c r="H39" s="141">
        <f t="shared" si="3"/>
        <v>21.968253968253965</v>
      </c>
      <c r="I39" s="114">
        <v>6.3E-2</v>
      </c>
      <c r="J39" s="42">
        <f t="shared" si="2"/>
        <v>0.63</v>
      </c>
      <c r="K39" s="114">
        <v>6.08</v>
      </c>
      <c r="L39" s="138" t="s">
        <v>326</v>
      </c>
      <c r="M39" s="144">
        <v>-26.974370898974932</v>
      </c>
      <c r="N39" s="144">
        <v>0.39112449197405913</v>
      </c>
      <c r="P39" s="113"/>
      <c r="Q39" s="21">
        <v>31.97</v>
      </c>
      <c r="R39" s="82">
        <f t="shared" si="4"/>
        <v>0.63</v>
      </c>
      <c r="T39" s="82">
        <v>139</v>
      </c>
    </row>
    <row r="40" spans="1:20" x14ac:dyDescent="0.25">
      <c r="A40" s="155">
        <v>7802</v>
      </c>
      <c r="B40" s="156" t="s">
        <v>275</v>
      </c>
      <c r="C40" s="156">
        <v>1374</v>
      </c>
      <c r="D40" s="157" t="s">
        <v>327</v>
      </c>
      <c r="E40" s="158">
        <v>146.5</v>
      </c>
      <c r="F40" s="114"/>
      <c r="G40" s="140">
        <v>4.593</v>
      </c>
      <c r="H40" s="141">
        <f t="shared" si="3"/>
        <v>25.659217877094974</v>
      </c>
      <c r="I40" s="114">
        <v>0.17899999999999999</v>
      </c>
      <c r="J40" s="42">
        <f t="shared" si="2"/>
        <v>1.79</v>
      </c>
      <c r="K40" s="114">
        <v>5.98</v>
      </c>
      <c r="M40" s="144">
        <v>-25.94114964772762</v>
      </c>
      <c r="N40" s="144">
        <v>0.27357341515108302</v>
      </c>
      <c r="P40" s="113"/>
      <c r="Q40" s="21">
        <v>64.260000000000005</v>
      </c>
      <c r="R40" s="82">
        <f t="shared" si="4"/>
        <v>1.79</v>
      </c>
      <c r="T40" s="82">
        <v>61.333333333333336</v>
      </c>
    </row>
    <row r="41" spans="1:20" x14ac:dyDescent="0.25">
      <c r="A41" s="155">
        <v>7804</v>
      </c>
      <c r="B41" s="156" t="s">
        <v>275</v>
      </c>
      <c r="C41" s="156">
        <v>1375</v>
      </c>
      <c r="D41" s="157" t="s">
        <v>328</v>
      </c>
      <c r="E41" s="158">
        <v>201.5</v>
      </c>
      <c r="F41" s="114"/>
      <c r="G41" s="140">
        <v>4.3630000000000004</v>
      </c>
      <c r="H41" s="141">
        <f t="shared" si="3"/>
        <v>22.260204081632654</v>
      </c>
      <c r="I41" s="114">
        <v>0.19600000000000001</v>
      </c>
      <c r="J41" s="42">
        <f t="shared" si="2"/>
        <v>1.96</v>
      </c>
      <c r="K41" s="114">
        <v>5.77</v>
      </c>
      <c r="M41" s="144">
        <v>-27.399044480058059</v>
      </c>
      <c r="N41" s="144">
        <v>0.31061981511955555</v>
      </c>
      <c r="P41" s="113"/>
      <c r="Q41" s="21">
        <v>53.44</v>
      </c>
      <c r="R41" s="82">
        <f t="shared" si="4"/>
        <v>1.96</v>
      </c>
      <c r="T41" s="82">
        <v>89.666666666666671</v>
      </c>
    </row>
    <row r="42" spans="1:20" x14ac:dyDescent="0.25">
      <c r="A42" s="155">
        <v>7805</v>
      </c>
      <c r="B42" s="156" t="s">
        <v>275</v>
      </c>
      <c r="C42" s="156">
        <v>1376</v>
      </c>
      <c r="D42" s="157" t="s">
        <v>329</v>
      </c>
      <c r="E42" s="158">
        <v>220</v>
      </c>
      <c r="F42" s="114">
        <v>3.9E-2</v>
      </c>
      <c r="G42" s="140">
        <v>6.78</v>
      </c>
      <c r="H42" s="141">
        <f t="shared" si="3"/>
        <v>22.675585284280938</v>
      </c>
      <c r="I42" s="114">
        <v>0.29899999999999999</v>
      </c>
      <c r="J42" s="42">
        <f t="shared" si="2"/>
        <v>2.9899999999999998</v>
      </c>
      <c r="K42" s="114">
        <v>5.99</v>
      </c>
      <c r="L42" s="138" t="s">
        <v>330</v>
      </c>
      <c r="M42" s="146">
        <v>-28.075900000000004</v>
      </c>
      <c r="N42" s="146">
        <v>8.1500000000000128E-2</v>
      </c>
      <c r="O42" s="144">
        <v>-27.584</v>
      </c>
      <c r="P42" s="144">
        <v>0.1509999999999998</v>
      </c>
      <c r="Q42" s="21">
        <v>53.9</v>
      </c>
      <c r="R42" s="82">
        <f t="shared" si="4"/>
        <v>2.9899999999999998</v>
      </c>
      <c r="T42" s="82">
        <v>89</v>
      </c>
    </row>
    <row r="43" spans="1:20" x14ac:dyDescent="0.25">
      <c r="A43" s="159" t="s">
        <v>331</v>
      </c>
      <c r="B43" s="139" t="s">
        <v>275</v>
      </c>
      <c r="C43" s="139">
        <v>1377</v>
      </c>
      <c r="D43" s="157" t="s">
        <v>332</v>
      </c>
      <c r="E43" s="137">
        <v>290.5</v>
      </c>
      <c r="F43" s="114">
        <v>7.0000000000000007E-2</v>
      </c>
      <c r="G43" s="140">
        <v>4.8289999999999997</v>
      </c>
      <c r="H43" s="141">
        <f t="shared" si="3"/>
        <v>23.788177339901473</v>
      </c>
      <c r="I43" s="114">
        <v>0.20300000000000001</v>
      </c>
      <c r="J43" s="42">
        <f t="shared" si="2"/>
        <v>2.0300000000000002</v>
      </c>
      <c r="K43" s="114">
        <v>6.42</v>
      </c>
      <c r="M43" s="146">
        <v>-26.649400000000007</v>
      </c>
      <c r="N43" s="146">
        <v>1.9000000000000128E-2</v>
      </c>
      <c r="O43" s="144">
        <v>-25.863500000000002</v>
      </c>
      <c r="P43" s="144">
        <v>0.11650000000000027</v>
      </c>
      <c r="Q43" s="21">
        <v>52.63</v>
      </c>
      <c r="R43" s="82">
        <f t="shared" si="4"/>
        <v>2.0300000000000002</v>
      </c>
      <c r="T43" s="82">
        <v>184.66666666666666</v>
      </c>
    </row>
    <row r="44" spans="1:20" x14ac:dyDescent="0.25">
      <c r="A44" s="160">
        <v>7810</v>
      </c>
      <c r="B44" s="139" t="s">
        <v>275</v>
      </c>
      <c r="C44" s="139">
        <v>1378</v>
      </c>
      <c r="D44" s="157" t="s">
        <v>333</v>
      </c>
      <c r="E44" s="137">
        <v>327</v>
      </c>
      <c r="F44" s="114">
        <v>9.4E-2</v>
      </c>
      <c r="G44" s="140">
        <v>4.04</v>
      </c>
      <c r="H44" s="141">
        <f t="shared" si="3"/>
        <v>19.238095238095237</v>
      </c>
      <c r="I44" s="114">
        <v>0.21</v>
      </c>
      <c r="J44" s="42">
        <f t="shared" si="2"/>
        <v>2.1</v>
      </c>
      <c r="K44" s="114">
        <v>6.37</v>
      </c>
      <c r="M44" s="146">
        <v>-26.620400000000004</v>
      </c>
      <c r="N44" s="146">
        <v>1.2000000000000455E-2</v>
      </c>
      <c r="O44" s="144">
        <v>-25.95</v>
      </c>
      <c r="P44" s="144">
        <v>0.12700000000000067</v>
      </c>
      <c r="Q44" s="21">
        <v>59.89</v>
      </c>
      <c r="R44" s="82">
        <f t="shared" si="4"/>
        <v>2.1</v>
      </c>
      <c r="T44" s="82">
        <v>180</v>
      </c>
    </row>
    <row r="45" spans="1:20" x14ac:dyDescent="0.25">
      <c r="A45" s="160">
        <v>7813</v>
      </c>
      <c r="B45" s="139" t="s">
        <v>275</v>
      </c>
      <c r="C45" s="139">
        <v>1379</v>
      </c>
      <c r="D45" s="157" t="s">
        <v>334</v>
      </c>
      <c r="E45" s="137">
        <v>379.5</v>
      </c>
      <c r="F45" s="114">
        <v>5.0999999999999997E-2</v>
      </c>
      <c r="G45" s="140">
        <v>3.16</v>
      </c>
      <c r="H45" s="141">
        <f t="shared" si="3"/>
        <v>14.905660377358492</v>
      </c>
      <c r="I45" s="114">
        <v>0.21199999999999999</v>
      </c>
      <c r="J45" s="42">
        <f t="shared" si="2"/>
        <v>2.12</v>
      </c>
      <c r="K45" s="114">
        <v>6.57</v>
      </c>
      <c r="M45" s="146">
        <v>-26.973900000000008</v>
      </c>
      <c r="N45" s="146">
        <v>1.4499999999999957E-2</v>
      </c>
      <c r="O45" s="144">
        <v>-26.406500000000001</v>
      </c>
      <c r="P45" s="144">
        <v>3.8499999999999091E-2</v>
      </c>
      <c r="Q45" s="21">
        <v>48.1</v>
      </c>
      <c r="R45" s="82">
        <f t="shared" si="4"/>
        <v>2.12</v>
      </c>
      <c r="T45" s="82">
        <v>446</v>
      </c>
    </row>
    <row r="46" spans="1:20" x14ac:dyDescent="0.25">
      <c r="A46" s="159" t="s">
        <v>335</v>
      </c>
      <c r="B46" s="139" t="s">
        <v>275</v>
      </c>
      <c r="C46" s="139">
        <v>1380</v>
      </c>
      <c r="D46" s="157" t="s">
        <v>336</v>
      </c>
      <c r="E46" s="137">
        <v>419</v>
      </c>
      <c r="F46" s="114">
        <v>7.2999999999999995E-2</v>
      </c>
      <c r="G46" s="140">
        <v>1.887</v>
      </c>
      <c r="H46" s="141">
        <f t="shared" si="3"/>
        <v>14.627906976744185</v>
      </c>
      <c r="I46" s="114">
        <v>0.129</v>
      </c>
      <c r="J46" s="42">
        <f t="shared" si="2"/>
        <v>1.29</v>
      </c>
      <c r="K46" s="114">
        <v>6.74</v>
      </c>
      <c r="L46" s="138" t="s">
        <v>337</v>
      </c>
      <c r="M46" s="146">
        <v>-26.642400000000002</v>
      </c>
      <c r="N46" s="146">
        <v>4.699999999999882E-2</v>
      </c>
      <c r="O46" s="144">
        <v>-26.226000000000003</v>
      </c>
      <c r="P46" s="144">
        <v>7.949999999999946E-2</v>
      </c>
      <c r="Q46" s="21">
        <v>12.24</v>
      </c>
      <c r="R46" s="82">
        <f t="shared" si="4"/>
        <v>1.29</v>
      </c>
      <c r="T46" s="82">
        <v>515</v>
      </c>
    </row>
    <row r="48" spans="1:20" ht="14.4" x14ac:dyDescent="0.3">
      <c r="Q48" s="161"/>
    </row>
    <row r="49" spans="5:6" x14ac:dyDescent="0.25">
      <c r="E49" s="158">
        <v>19.5</v>
      </c>
    </row>
    <row r="50" spans="5:6" x14ac:dyDescent="0.25">
      <c r="E50" s="158">
        <v>69</v>
      </c>
    </row>
    <row r="51" spans="5:6" x14ac:dyDescent="0.25">
      <c r="E51" s="158">
        <v>87.5</v>
      </c>
      <c r="F51" s="82">
        <v>175</v>
      </c>
    </row>
    <row r="52" spans="5:6" x14ac:dyDescent="0.25">
      <c r="E52" s="158">
        <v>146.5</v>
      </c>
    </row>
    <row r="53" spans="5:6" x14ac:dyDescent="0.25">
      <c r="E53" s="158">
        <v>201.5</v>
      </c>
    </row>
    <row r="54" spans="5:6" x14ac:dyDescent="0.25">
      <c r="E54" s="158">
        <v>220</v>
      </c>
      <c r="F54" s="82">
        <v>1080</v>
      </c>
    </row>
    <row r="55" spans="5:6" x14ac:dyDescent="0.25">
      <c r="E55" s="137">
        <v>290.5</v>
      </c>
    </row>
    <row r="56" spans="5:6" x14ac:dyDescent="0.25">
      <c r="E56" s="137">
        <v>327</v>
      </c>
    </row>
    <row r="57" spans="5:6" x14ac:dyDescent="0.25">
      <c r="E57" s="137">
        <v>379.5</v>
      </c>
    </row>
    <row r="58" spans="5:6" x14ac:dyDescent="0.25">
      <c r="E58" s="137">
        <v>419</v>
      </c>
      <c r="F58" s="82">
        <v>2455</v>
      </c>
    </row>
    <row r="68" spans="5:5" x14ac:dyDescent="0.25">
      <c r="E68" s="162"/>
    </row>
    <row r="83" spans="6:15" x14ac:dyDescent="0.25">
      <c r="G83" s="163"/>
      <c r="H83" s="163"/>
      <c r="I83" s="163"/>
      <c r="J83" s="164"/>
      <c r="K83" s="163"/>
      <c r="L83" s="164"/>
    </row>
    <row r="84" spans="6:15" x14ac:dyDescent="0.25">
      <c r="F84" s="164"/>
      <c r="G84" s="140"/>
      <c r="H84" s="140"/>
      <c r="I84" s="140"/>
      <c r="J84" s="144"/>
      <c r="K84" s="140"/>
      <c r="L84" s="165"/>
      <c r="N84" s="147"/>
      <c r="O84" s="147"/>
    </row>
    <row r="85" spans="6:15" x14ac:dyDescent="0.25">
      <c r="G85" s="140"/>
      <c r="H85" s="140"/>
      <c r="I85" s="140"/>
      <c r="J85" s="144"/>
      <c r="K85" s="140"/>
      <c r="L85" s="165"/>
      <c r="M85" s="144"/>
      <c r="N85" s="144"/>
      <c r="O85" s="144"/>
    </row>
    <row r="86" spans="6:15" x14ac:dyDescent="0.25">
      <c r="G86" s="140"/>
      <c r="H86" s="140"/>
      <c r="I86" s="140"/>
      <c r="J86" s="144"/>
      <c r="K86" s="140"/>
      <c r="L86" s="165"/>
      <c r="M86" s="144"/>
      <c r="N86" s="144"/>
      <c r="O86" s="144"/>
    </row>
    <row r="87" spans="6:15" x14ac:dyDescent="0.25">
      <c r="G87" s="140"/>
      <c r="H87" s="140"/>
      <c r="I87" s="140"/>
      <c r="J87" s="144"/>
      <c r="K87" s="140"/>
      <c r="L87" s="165"/>
      <c r="M87" s="144"/>
      <c r="N87" s="144"/>
      <c r="O87" s="144"/>
    </row>
    <row r="88" spans="6:15" x14ac:dyDescent="0.25">
      <c r="G88" s="140"/>
      <c r="H88" s="140"/>
      <c r="I88" s="140"/>
      <c r="J88" s="144"/>
      <c r="K88" s="140"/>
      <c r="L88" s="165"/>
      <c r="M88" s="144"/>
      <c r="N88" s="144"/>
      <c r="O88" s="144"/>
    </row>
    <row r="89" spans="6:15" x14ac:dyDescent="0.25">
      <c r="G89" s="140"/>
      <c r="H89" s="140"/>
      <c r="I89" s="140"/>
      <c r="J89" s="144"/>
      <c r="K89" s="140"/>
      <c r="L89" s="166"/>
      <c r="M89" s="144"/>
      <c r="N89" s="144"/>
      <c r="O89" s="144"/>
    </row>
    <row r="90" spans="6:15" x14ac:dyDescent="0.25">
      <c r="G90" s="140"/>
      <c r="H90" s="140"/>
      <c r="I90" s="140"/>
      <c r="J90" s="144"/>
      <c r="K90" s="140"/>
      <c r="L90" s="165"/>
      <c r="M90" s="144"/>
      <c r="N90" s="144"/>
      <c r="O90" s="144"/>
    </row>
    <row r="91" spans="6:15" x14ac:dyDescent="0.25">
      <c r="G91" s="140"/>
      <c r="H91" s="140"/>
      <c r="I91" s="140"/>
      <c r="J91" s="144"/>
      <c r="K91" s="140"/>
      <c r="L91" s="165"/>
      <c r="M91" s="144"/>
      <c r="N91" s="144"/>
      <c r="O91" s="144"/>
    </row>
    <row r="92" spans="6:15" x14ac:dyDescent="0.25">
      <c r="G92" s="140"/>
      <c r="H92" s="140"/>
      <c r="I92" s="140"/>
      <c r="J92" s="144"/>
      <c r="K92" s="140"/>
      <c r="L92" s="165"/>
      <c r="M92" s="144"/>
      <c r="N92" s="144"/>
      <c r="O92" s="144"/>
    </row>
    <row r="93" spans="6:15" x14ac:dyDescent="0.25">
      <c r="G93" s="140"/>
      <c r="H93" s="140"/>
      <c r="I93" s="140"/>
      <c r="J93" s="144"/>
      <c r="K93" s="140"/>
      <c r="L93" s="165"/>
      <c r="M93" s="144"/>
      <c r="N93" s="144"/>
      <c r="O93" s="144"/>
    </row>
    <row r="94" spans="6:15" x14ac:dyDescent="0.25">
      <c r="G94" s="140"/>
      <c r="H94" s="140"/>
      <c r="I94" s="140"/>
      <c r="J94" s="144"/>
      <c r="K94" s="140"/>
      <c r="L94" s="165"/>
      <c r="M94" s="144"/>
      <c r="N94" s="144"/>
      <c r="O94" s="144"/>
    </row>
    <row r="95" spans="6:15" x14ac:dyDescent="0.25">
      <c r="G95" s="140"/>
      <c r="H95" s="140"/>
      <c r="I95" s="140"/>
      <c r="J95" s="144"/>
      <c r="K95" s="167"/>
      <c r="L95" s="165"/>
      <c r="M95" s="144"/>
      <c r="N95" s="144"/>
      <c r="O95" s="144"/>
    </row>
    <row r="96" spans="6:15" x14ac:dyDescent="0.25">
      <c r="G96" s="140"/>
      <c r="H96" s="140"/>
      <c r="I96" s="140"/>
      <c r="J96" s="144"/>
      <c r="K96" s="140"/>
      <c r="L96" s="165"/>
      <c r="M96" s="144"/>
      <c r="N96" s="144"/>
      <c r="O96" s="144"/>
    </row>
    <row r="97" spans="6:15" x14ac:dyDescent="0.25">
      <c r="G97" s="144"/>
      <c r="H97" s="144"/>
      <c r="I97" s="144"/>
      <c r="J97" s="144"/>
      <c r="K97" s="144"/>
      <c r="L97" s="165"/>
      <c r="M97" s="144"/>
      <c r="N97" s="144"/>
      <c r="O97" s="144"/>
    </row>
    <row r="98" spans="6:15" x14ac:dyDescent="0.25">
      <c r="G98" s="152"/>
      <c r="H98" s="152"/>
      <c r="I98" s="140"/>
      <c r="J98" s="144"/>
      <c r="K98" s="140"/>
      <c r="L98" s="165"/>
      <c r="M98" s="144"/>
      <c r="N98" s="144"/>
      <c r="O98" s="144"/>
    </row>
    <row r="99" spans="6:15" x14ac:dyDescent="0.25">
      <c r="G99" s="140"/>
      <c r="H99" s="140"/>
      <c r="I99" s="140"/>
      <c r="J99" s="144"/>
      <c r="K99" s="140"/>
      <c r="L99" s="165"/>
      <c r="M99" s="144"/>
      <c r="N99" s="144"/>
      <c r="O99" s="144"/>
    </row>
    <row r="100" spans="6:15" x14ac:dyDescent="0.25">
      <c r="G100" s="140"/>
      <c r="H100" s="140"/>
      <c r="I100" s="140"/>
      <c r="J100" s="144"/>
      <c r="K100" s="140"/>
      <c r="L100" s="165"/>
      <c r="M100" s="144"/>
      <c r="N100" s="144"/>
      <c r="O100" s="144"/>
    </row>
    <row r="101" spans="6:15" x14ac:dyDescent="0.25">
      <c r="G101" s="140"/>
      <c r="H101" s="140"/>
      <c r="I101" s="140"/>
      <c r="J101" s="144"/>
      <c r="K101" s="140"/>
      <c r="L101" s="165"/>
      <c r="M101" s="144"/>
      <c r="N101" s="144"/>
      <c r="O101" s="144"/>
    </row>
    <row r="102" spans="6:15" x14ac:dyDescent="0.25">
      <c r="G102" s="140"/>
      <c r="H102" s="140"/>
      <c r="I102" s="140"/>
      <c r="J102" s="144"/>
      <c r="K102" s="140"/>
      <c r="L102" s="165"/>
      <c r="M102" s="144"/>
      <c r="N102" s="144"/>
      <c r="O102" s="144"/>
    </row>
    <row r="103" spans="6:15" x14ac:dyDescent="0.25">
      <c r="G103" s="140"/>
      <c r="H103" s="140"/>
      <c r="I103" s="140"/>
      <c r="J103" s="144"/>
      <c r="K103" s="140"/>
      <c r="L103" s="165"/>
      <c r="M103" s="144"/>
      <c r="N103" s="144"/>
      <c r="O103" s="144"/>
    </row>
    <row r="104" spans="6:15" x14ac:dyDescent="0.25">
      <c r="G104" s="140"/>
      <c r="H104" s="140"/>
      <c r="I104" s="140"/>
      <c r="J104" s="113"/>
      <c r="K104" s="140"/>
      <c r="L104" s="168"/>
      <c r="M104" s="144"/>
      <c r="N104" s="144"/>
      <c r="O104" s="144"/>
    </row>
    <row r="105" spans="6:15" x14ac:dyDescent="0.25">
      <c r="G105" s="140"/>
      <c r="H105" s="140"/>
      <c r="I105" s="140"/>
      <c r="J105" s="113"/>
      <c r="K105" s="140"/>
      <c r="L105" s="168"/>
      <c r="M105" s="144"/>
      <c r="N105" s="144"/>
      <c r="O105" s="144"/>
    </row>
    <row r="106" spans="6:15" x14ac:dyDescent="0.25">
      <c r="M106" s="144"/>
    </row>
    <row r="107" spans="6:15" x14ac:dyDescent="0.25">
      <c r="G107" s="163"/>
      <c r="H107" s="163"/>
      <c r="I107" s="163"/>
      <c r="J107" s="164"/>
      <c r="K107" s="163"/>
      <c r="L107" s="164"/>
    </row>
    <row r="108" spans="6:15" x14ac:dyDescent="0.25">
      <c r="F108" s="164"/>
      <c r="G108" s="140"/>
      <c r="H108" s="140"/>
      <c r="I108" s="140"/>
      <c r="J108" s="144"/>
      <c r="K108" s="140"/>
      <c r="L108" s="144"/>
    </row>
    <row r="109" spans="6:15" x14ac:dyDescent="0.25">
      <c r="F109" s="158"/>
      <c r="G109" s="140"/>
      <c r="H109" s="140"/>
      <c r="I109" s="140"/>
      <c r="J109" s="144"/>
      <c r="K109" s="140"/>
      <c r="L109" s="144"/>
      <c r="M109" s="144"/>
      <c r="N109" s="144"/>
      <c r="O109" s="144"/>
    </row>
    <row r="110" spans="6:15" x14ac:dyDescent="0.25">
      <c r="F110" s="158"/>
      <c r="G110" s="140"/>
      <c r="H110" s="140"/>
      <c r="I110" s="140"/>
      <c r="J110" s="144"/>
      <c r="K110" s="140"/>
      <c r="L110" s="144"/>
      <c r="M110" s="144"/>
      <c r="N110" s="144"/>
      <c r="O110" s="144"/>
    </row>
    <row r="111" spans="6:15" x14ac:dyDescent="0.25">
      <c r="F111" s="158"/>
      <c r="G111" s="140"/>
      <c r="H111" s="140"/>
      <c r="I111" s="140"/>
      <c r="J111" s="144"/>
      <c r="K111" s="140"/>
      <c r="L111" s="144"/>
      <c r="M111" s="144"/>
      <c r="N111" s="144"/>
      <c r="O111" s="144"/>
    </row>
    <row r="112" spans="6:15" x14ac:dyDescent="0.25">
      <c r="F112" s="158"/>
      <c r="G112" s="140"/>
      <c r="H112" s="140"/>
      <c r="I112" s="140"/>
      <c r="J112" s="144"/>
      <c r="K112" s="140"/>
      <c r="L112" s="144"/>
      <c r="M112" s="144"/>
      <c r="N112" s="144"/>
      <c r="O112" s="144"/>
    </row>
    <row r="113" spans="6:15" x14ac:dyDescent="0.25">
      <c r="F113" s="158"/>
      <c r="G113" s="140"/>
      <c r="H113" s="140"/>
      <c r="I113" s="140"/>
      <c r="J113" s="144"/>
      <c r="K113" s="140"/>
      <c r="L113" s="144"/>
      <c r="M113" s="144"/>
      <c r="N113" s="144"/>
      <c r="O113" s="144"/>
    </row>
    <row r="114" spans="6:15" x14ac:dyDescent="0.25">
      <c r="F114" s="158"/>
      <c r="G114" s="140"/>
      <c r="H114" s="140"/>
      <c r="I114" s="140"/>
      <c r="J114" s="144"/>
      <c r="K114" s="140"/>
      <c r="L114" s="144"/>
      <c r="M114" s="144"/>
      <c r="N114" s="144"/>
      <c r="O114" s="144"/>
    </row>
    <row r="115" spans="6:15" x14ac:dyDescent="0.25">
      <c r="F115" s="137"/>
      <c r="G115" s="140"/>
      <c r="H115" s="140"/>
      <c r="I115" s="140"/>
      <c r="J115" s="144"/>
      <c r="K115" s="140"/>
      <c r="L115" s="144"/>
      <c r="M115" s="144"/>
      <c r="N115" s="144"/>
      <c r="O115" s="144"/>
    </row>
    <row r="116" spans="6:15" x14ac:dyDescent="0.25">
      <c r="F116" s="137"/>
      <c r="G116" s="140"/>
      <c r="H116" s="140"/>
      <c r="I116" s="140"/>
      <c r="J116" s="144"/>
      <c r="K116" s="140"/>
      <c r="L116" s="144"/>
      <c r="M116" s="144"/>
      <c r="N116" s="144"/>
      <c r="O116" s="144"/>
    </row>
    <row r="117" spans="6:15" x14ac:dyDescent="0.25">
      <c r="F117" s="137"/>
      <c r="G117" s="140"/>
      <c r="H117" s="140"/>
      <c r="I117" s="140"/>
      <c r="J117" s="144"/>
      <c r="K117" s="140"/>
      <c r="L117" s="144"/>
      <c r="M117" s="144"/>
      <c r="N117" s="144"/>
      <c r="O117" s="144"/>
    </row>
    <row r="118" spans="6:15" x14ac:dyDescent="0.25">
      <c r="F118" s="137"/>
      <c r="M118" s="144"/>
      <c r="N118" s="144"/>
      <c r="O118" s="144"/>
    </row>
  </sheetData>
  <pageMargins left="0.7" right="0.7" top="0.78740157499999996" bottom="0.78740157499999996" header="0.3" footer="0.3"/>
  <pageSetup paperSize="9" scale="67"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I57"/>
  <sheetViews>
    <sheetView workbookViewId="0">
      <selection activeCell="C57" sqref="C57"/>
    </sheetView>
  </sheetViews>
  <sheetFormatPr baseColWidth="10" defaultRowHeight="13.8" x14ac:dyDescent="0.25"/>
  <cols>
    <col min="1" max="1" width="30" bestFit="1" customWidth="1"/>
    <col min="6" max="6" width="12.8984375" customWidth="1"/>
  </cols>
  <sheetData>
    <row r="3" spans="1:9" x14ac:dyDescent="0.25">
      <c r="B3">
        <v>54</v>
      </c>
      <c r="C3" s="53" t="s">
        <v>414</v>
      </c>
    </row>
    <row r="4" spans="1:9" x14ac:dyDescent="0.25">
      <c r="B4">
        <v>55</v>
      </c>
      <c r="C4" s="53" t="s">
        <v>413</v>
      </c>
    </row>
    <row r="5" spans="1:9" x14ac:dyDescent="0.25">
      <c r="B5">
        <v>56</v>
      </c>
      <c r="C5" s="53" t="s">
        <v>412</v>
      </c>
    </row>
    <row r="6" spans="1:9" x14ac:dyDescent="0.25">
      <c r="B6">
        <v>57</v>
      </c>
      <c r="C6" s="53" t="s">
        <v>368</v>
      </c>
    </row>
    <row r="7" spans="1:9" x14ac:dyDescent="0.25">
      <c r="B7">
        <v>58</v>
      </c>
      <c r="C7" s="53" t="s">
        <v>415</v>
      </c>
    </row>
    <row r="8" spans="1:9" x14ac:dyDescent="0.25">
      <c r="B8">
        <v>59</v>
      </c>
      <c r="C8" s="53" t="s">
        <v>415</v>
      </c>
    </row>
    <row r="9" spans="1:9" x14ac:dyDescent="0.25">
      <c r="B9">
        <v>60</v>
      </c>
      <c r="C9" s="53" t="s">
        <v>415</v>
      </c>
    </row>
    <row r="10" spans="1:9" x14ac:dyDescent="0.25">
      <c r="B10">
        <v>61</v>
      </c>
      <c r="C10" s="53" t="s">
        <v>370</v>
      </c>
    </row>
    <row r="11" spans="1:9" x14ac:dyDescent="0.25">
      <c r="B11">
        <v>62</v>
      </c>
      <c r="C11" s="53" t="s">
        <v>416</v>
      </c>
    </row>
    <row r="12" spans="1:9" x14ac:dyDescent="0.25">
      <c r="B12">
        <v>63</v>
      </c>
      <c r="C12" s="53" t="s">
        <v>417</v>
      </c>
    </row>
    <row r="13" spans="1:9" x14ac:dyDescent="0.25">
      <c r="B13">
        <v>64</v>
      </c>
      <c r="C13" s="53" t="s">
        <v>369</v>
      </c>
    </row>
    <row r="14" spans="1:9" x14ac:dyDescent="0.25">
      <c r="B14">
        <v>65</v>
      </c>
      <c r="C14" s="53" t="s">
        <v>371</v>
      </c>
    </row>
    <row r="15" spans="1:9" x14ac:dyDescent="0.25">
      <c r="A15" s="53" t="s">
        <v>372</v>
      </c>
      <c r="B15" s="53">
        <v>66</v>
      </c>
      <c r="C15" s="53" t="s">
        <v>378</v>
      </c>
      <c r="D15" s="53"/>
      <c r="E15" s="53"/>
      <c r="F15" s="53"/>
      <c r="G15" s="53"/>
      <c r="H15" s="53"/>
      <c r="I15" s="53"/>
    </row>
    <row r="16" spans="1:9" x14ac:dyDescent="0.25">
      <c r="A16" s="53" t="s">
        <v>372</v>
      </c>
      <c r="B16" s="53">
        <v>68</v>
      </c>
      <c r="C16" s="53" t="s">
        <v>377</v>
      </c>
      <c r="D16" s="53"/>
      <c r="E16" s="53"/>
      <c r="F16" s="53"/>
      <c r="G16" s="53"/>
      <c r="H16" s="53"/>
      <c r="I16" s="53"/>
    </row>
    <row r="17" spans="2:9" x14ac:dyDescent="0.25">
      <c r="B17" s="53">
        <v>71</v>
      </c>
      <c r="C17" s="53" t="s">
        <v>376</v>
      </c>
      <c r="D17" s="53"/>
      <c r="E17" s="53"/>
      <c r="F17" s="53"/>
      <c r="G17" s="53"/>
      <c r="H17" s="53"/>
      <c r="I17" s="53"/>
    </row>
    <row r="18" spans="2:9" x14ac:dyDescent="0.25">
      <c r="B18" s="53">
        <v>76</v>
      </c>
      <c r="C18" s="53" t="s">
        <v>377</v>
      </c>
      <c r="D18" s="53"/>
      <c r="E18" s="53"/>
      <c r="F18" s="53"/>
      <c r="G18" s="53"/>
      <c r="H18" s="53"/>
      <c r="I18" s="53"/>
    </row>
    <row r="19" spans="2:9" x14ac:dyDescent="0.25">
      <c r="B19" s="53">
        <v>79</v>
      </c>
      <c r="C19" s="53" t="s">
        <v>379</v>
      </c>
    </row>
    <row r="20" spans="2:9" x14ac:dyDescent="0.25">
      <c r="B20" s="53">
        <v>80</v>
      </c>
      <c r="C20" s="53" t="s">
        <v>380</v>
      </c>
    </row>
    <row r="26" spans="2:9" x14ac:dyDescent="0.25">
      <c r="C26" s="198">
        <v>910</v>
      </c>
    </row>
    <row r="27" spans="2:9" x14ac:dyDescent="0.25">
      <c r="C27" s="198">
        <v>1379</v>
      </c>
    </row>
    <row r="28" spans="2:9" x14ac:dyDescent="0.25">
      <c r="C28" s="198">
        <v>635</v>
      </c>
    </row>
    <row r="29" spans="2:9" x14ac:dyDescent="0.25">
      <c r="C29" s="198">
        <v>497</v>
      </c>
    </row>
    <row r="30" spans="2:9" x14ac:dyDescent="0.25">
      <c r="C30" s="199">
        <v>447</v>
      </c>
    </row>
    <row r="31" spans="2:9" x14ac:dyDescent="0.25">
      <c r="C31" s="198">
        <v>528</v>
      </c>
    </row>
    <row r="32" spans="2:9" x14ac:dyDescent="0.25">
      <c r="C32" s="198">
        <v>678</v>
      </c>
    </row>
    <row r="33" spans="3:3" x14ac:dyDescent="0.25">
      <c r="C33" s="199">
        <v>1468</v>
      </c>
    </row>
    <row r="34" spans="3:3" x14ac:dyDescent="0.25">
      <c r="C34" s="199">
        <v>976</v>
      </c>
    </row>
    <row r="35" spans="3:3" x14ac:dyDescent="0.25">
      <c r="C35" s="199"/>
    </row>
    <row r="36" spans="3:3" x14ac:dyDescent="0.25">
      <c r="C36" s="198">
        <v>1248</v>
      </c>
    </row>
    <row r="37" spans="3:3" x14ac:dyDescent="0.25">
      <c r="C37" s="198">
        <v>1375</v>
      </c>
    </row>
    <row r="38" spans="3:3" x14ac:dyDescent="0.25">
      <c r="C38" s="198">
        <v>1477</v>
      </c>
    </row>
    <row r="39" spans="3:3" x14ac:dyDescent="0.25">
      <c r="C39" s="199">
        <v>3087</v>
      </c>
    </row>
    <row r="40" spans="3:3" x14ac:dyDescent="0.25">
      <c r="C40" s="199">
        <v>1134</v>
      </c>
    </row>
    <row r="41" spans="3:3" x14ac:dyDescent="0.25">
      <c r="C41" s="198">
        <v>1333</v>
      </c>
    </row>
    <row r="42" spans="3:3" x14ac:dyDescent="0.25">
      <c r="C42" s="198">
        <v>1448</v>
      </c>
    </row>
    <row r="43" spans="3:3" x14ac:dyDescent="0.25">
      <c r="C43" s="199" t="s">
        <v>434</v>
      </c>
    </row>
    <row r="44" spans="3:3" x14ac:dyDescent="0.25">
      <c r="C44" s="198">
        <v>1019</v>
      </c>
    </row>
    <row r="45" spans="3:3" x14ac:dyDescent="0.25">
      <c r="C45" s="199">
        <v>946</v>
      </c>
    </row>
    <row r="46" spans="3:3" x14ac:dyDescent="0.25">
      <c r="C46" s="199">
        <v>2804</v>
      </c>
    </row>
    <row r="47" spans="3:3" x14ac:dyDescent="0.25">
      <c r="C47" s="199" t="s">
        <v>434</v>
      </c>
    </row>
    <row r="48" spans="3:3" x14ac:dyDescent="0.25">
      <c r="C48" s="199" t="s">
        <v>434</v>
      </c>
    </row>
    <row r="49" spans="3:3" x14ac:dyDescent="0.25">
      <c r="C49" s="199" t="s">
        <v>434</v>
      </c>
    </row>
    <row r="50" spans="3:3" x14ac:dyDescent="0.25">
      <c r="C50" s="199">
        <v>2729</v>
      </c>
    </row>
    <row r="51" spans="3:3" x14ac:dyDescent="0.25">
      <c r="C51" s="199" t="s">
        <v>434</v>
      </c>
    </row>
    <row r="52" spans="3:3" x14ac:dyDescent="0.25">
      <c r="C52" s="199" t="s">
        <v>434</v>
      </c>
    </row>
    <row r="53" spans="3:3" x14ac:dyDescent="0.25">
      <c r="C53" s="199">
        <v>1988</v>
      </c>
    </row>
    <row r="54" spans="3:3" x14ac:dyDescent="0.25">
      <c r="C54" s="199">
        <v>2395</v>
      </c>
    </row>
    <row r="55" spans="3:3" ht="14.4" thickBot="1" x14ac:dyDescent="0.3">
      <c r="C55" s="200">
        <v>2501</v>
      </c>
    </row>
    <row r="56" spans="3:3" x14ac:dyDescent="0.25">
      <c r="C56">
        <f>AVERAGE(C26:C55)</f>
        <v>1434.8695652173913</v>
      </c>
    </row>
    <row r="57" spans="3:3" x14ac:dyDescent="0.25">
      <c r="C57">
        <f>_xlfn.STDEV.S(C26:C55)</f>
        <v>785.59087804529906</v>
      </c>
    </row>
  </sheetData>
  <pageMargins left="0.7" right="0.7" top="0.78740157499999996" bottom="0.78740157499999996" header="0.3" footer="0.3"/>
  <pageSetup paperSize="9" scale="74"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AG140"/>
  <sheetViews>
    <sheetView topLeftCell="G1" workbookViewId="0">
      <selection activeCell="U132" sqref="U132"/>
    </sheetView>
  </sheetViews>
  <sheetFormatPr baseColWidth="10" defaultRowHeight="13.8" x14ac:dyDescent="0.25"/>
  <cols>
    <col min="2" max="2" width="15.19921875" customWidth="1"/>
  </cols>
  <sheetData>
    <row r="5" spans="1:7" x14ac:dyDescent="0.25">
      <c r="A5" t="s">
        <v>428</v>
      </c>
    </row>
    <row r="6" spans="1:7" x14ac:dyDescent="0.25">
      <c r="B6" s="197" t="s">
        <v>420</v>
      </c>
      <c r="E6" s="53" t="s">
        <v>433</v>
      </c>
    </row>
    <row r="7" spans="1:7" x14ac:dyDescent="0.25">
      <c r="A7" t="s">
        <v>427</v>
      </c>
      <c r="B7" s="194" t="s">
        <v>429</v>
      </c>
      <c r="C7" s="194" t="s">
        <v>430</v>
      </c>
      <c r="D7" s="194" t="s">
        <v>431</v>
      </c>
      <c r="E7" s="194" t="s">
        <v>429</v>
      </c>
      <c r="F7" s="194" t="s">
        <v>430</v>
      </c>
      <c r="G7" s="194" t="s">
        <v>431</v>
      </c>
    </row>
    <row r="9" spans="1:7" x14ac:dyDescent="0.25">
      <c r="A9" t="s">
        <v>421</v>
      </c>
      <c r="B9">
        <v>0</v>
      </c>
      <c r="D9">
        <v>0</v>
      </c>
      <c r="E9" s="1">
        <v>0</v>
      </c>
      <c r="F9" s="1"/>
      <c r="G9" s="1">
        <v>0</v>
      </c>
    </row>
    <row r="10" spans="1:7" x14ac:dyDescent="0.25">
      <c r="A10" t="s">
        <v>422</v>
      </c>
      <c r="B10">
        <v>0</v>
      </c>
      <c r="C10">
        <v>0</v>
      </c>
      <c r="E10" s="1">
        <v>1.1156505313768108E-3</v>
      </c>
      <c r="F10" s="1">
        <v>2.0643637916207234E-3</v>
      </c>
      <c r="G10" s="1"/>
    </row>
    <row r="11" spans="1:7" x14ac:dyDescent="0.25">
      <c r="A11" t="s">
        <v>423</v>
      </c>
      <c r="B11">
        <v>0</v>
      </c>
      <c r="C11">
        <v>0</v>
      </c>
      <c r="E11" s="1">
        <v>1.0146385716116103E-6</v>
      </c>
      <c r="F11" s="1">
        <v>1.5952129983282066E-4</v>
      </c>
      <c r="G11" s="1"/>
    </row>
    <row r="12" spans="1:7" x14ac:dyDescent="0.25">
      <c r="A12" t="s">
        <v>424</v>
      </c>
      <c r="B12">
        <v>0</v>
      </c>
      <c r="D12">
        <v>0</v>
      </c>
      <c r="E12" s="193">
        <v>4.3099668505824796E-3</v>
      </c>
      <c r="F12" s="1"/>
      <c r="G12" s="1">
        <v>9.4498792237326298E-6</v>
      </c>
    </row>
    <row r="13" spans="1:7" x14ac:dyDescent="0.25">
      <c r="A13" t="s">
        <v>425</v>
      </c>
      <c r="B13">
        <v>0</v>
      </c>
      <c r="C13">
        <v>0</v>
      </c>
      <c r="E13" s="193">
        <v>1.2731881228872999E-3</v>
      </c>
      <c r="F13" s="195"/>
      <c r="G13" s="1"/>
    </row>
    <row r="14" spans="1:7" x14ac:dyDescent="0.25">
      <c r="A14" t="s">
        <v>426</v>
      </c>
      <c r="B14">
        <v>0</v>
      </c>
      <c r="C14">
        <v>0</v>
      </c>
      <c r="E14" s="193">
        <v>3.2029524761755098E-4</v>
      </c>
      <c r="F14" s="1">
        <v>1.4031515165807073E-3</v>
      </c>
      <c r="G14" s="1"/>
    </row>
    <row r="16" spans="1:7" x14ac:dyDescent="0.25">
      <c r="A16" s="196" t="s">
        <v>432</v>
      </c>
    </row>
    <row r="21" spans="1:32" x14ac:dyDescent="0.25">
      <c r="A21" t="s">
        <v>155</v>
      </c>
      <c r="B21" s="52" t="s">
        <v>5</v>
      </c>
      <c r="F21" t="s">
        <v>153</v>
      </c>
      <c r="G21" s="52" t="s">
        <v>5</v>
      </c>
      <c r="J21" t="s">
        <v>147</v>
      </c>
      <c r="K21" s="52" t="s">
        <v>5</v>
      </c>
      <c r="N21" t="s">
        <v>145</v>
      </c>
      <c r="O21" s="52" t="s">
        <v>5</v>
      </c>
      <c r="R21" t="s">
        <v>143</v>
      </c>
      <c r="S21" s="52" t="s">
        <v>5</v>
      </c>
      <c r="V21" t="s">
        <v>141</v>
      </c>
      <c r="W21" s="52" t="s">
        <v>5</v>
      </c>
      <c r="Z21" s="87" t="s">
        <v>139</v>
      </c>
      <c r="AA21" s="52" t="s">
        <v>5</v>
      </c>
      <c r="AE21" t="s">
        <v>137</v>
      </c>
      <c r="AF21" s="52" t="s">
        <v>5</v>
      </c>
    </row>
    <row r="22" spans="1:32" x14ac:dyDescent="0.25">
      <c r="A22" s="86" t="s">
        <v>17</v>
      </c>
      <c r="B22" s="52" t="s">
        <v>31</v>
      </c>
      <c r="F22" s="86" t="s">
        <v>17</v>
      </c>
      <c r="G22" s="52" t="s">
        <v>31</v>
      </c>
      <c r="J22" s="86" t="s">
        <v>17</v>
      </c>
      <c r="K22" s="52" t="s">
        <v>31</v>
      </c>
      <c r="N22" s="86" t="s">
        <v>17</v>
      </c>
      <c r="O22" s="52" t="s">
        <v>31</v>
      </c>
      <c r="R22" s="86" t="s">
        <v>17</v>
      </c>
      <c r="S22" s="52" t="s">
        <v>31</v>
      </c>
      <c r="V22" s="86" t="s">
        <v>17</v>
      </c>
      <c r="W22" s="52" t="s">
        <v>31</v>
      </c>
      <c r="Z22" s="86" t="s">
        <v>17</v>
      </c>
      <c r="AA22" s="52" t="s">
        <v>31</v>
      </c>
      <c r="AE22" s="86" t="s">
        <v>17</v>
      </c>
      <c r="AF22" s="52" t="s">
        <v>31</v>
      </c>
    </row>
    <row r="23" spans="1:32" x14ac:dyDescent="0.25">
      <c r="A23" s="52">
        <v>1</v>
      </c>
      <c r="B23" s="23">
        <v>8.6792303916584504E-5</v>
      </c>
      <c r="F23" s="52">
        <v>1</v>
      </c>
      <c r="G23" s="23">
        <v>4.1173671656677608E-4</v>
      </c>
      <c r="J23" s="52">
        <v>1</v>
      </c>
      <c r="K23" s="23">
        <v>3.2941280922541303E-4</v>
      </c>
      <c r="N23" s="52">
        <v>1</v>
      </c>
      <c r="O23" s="23">
        <v>1.2770226364925016E-3</v>
      </c>
      <c r="R23" s="52">
        <v>1</v>
      </c>
      <c r="S23" s="23">
        <v>6.6497331920600475E-4</v>
      </c>
      <c r="V23" s="52">
        <v>1</v>
      </c>
      <c r="W23" s="23">
        <v>4.3719045939579057E-4</v>
      </c>
      <c r="Y23" s="16"/>
      <c r="Z23" s="86">
        <v>1</v>
      </c>
      <c r="AA23" s="22">
        <v>5.0713422432755795E-4</v>
      </c>
      <c r="AE23" s="52">
        <v>1</v>
      </c>
      <c r="AF23" s="23">
        <v>3.167836718575369E-4</v>
      </c>
    </row>
    <row r="24" spans="1:32" x14ac:dyDescent="0.25">
      <c r="A24" s="52">
        <v>8.0090277777781012</v>
      </c>
      <c r="B24" s="23">
        <v>6.1748151775242995E-7</v>
      </c>
      <c r="F24" s="52">
        <v>8.0090277777781012</v>
      </c>
      <c r="G24" s="23">
        <v>2.930317607923898E-6</v>
      </c>
      <c r="J24" s="52">
        <v>7.9694444444467081</v>
      </c>
      <c r="K24" s="23">
        <v>2.2147645786391499E-6</v>
      </c>
      <c r="N24" s="52">
        <v>7.9694444444394321</v>
      </c>
      <c r="O24" s="23">
        <v>1.4060789728057767E-3</v>
      </c>
      <c r="R24" s="52">
        <v>7.9673611111138598</v>
      </c>
      <c r="S24" s="23">
        <v>4.6638645319036814E-6</v>
      </c>
      <c r="V24" s="52">
        <v>7.9673611111138598</v>
      </c>
      <c r="W24" s="23">
        <v>5.4404676794448021E-4</v>
      </c>
      <c r="Y24" s="16"/>
      <c r="Z24" s="86">
        <v>7.9875000000029104</v>
      </c>
      <c r="AA24" s="22">
        <v>3.6871479603487037E-4</v>
      </c>
      <c r="AE24" s="52">
        <v>7.9875000000029104</v>
      </c>
      <c r="AF24" s="23">
        <v>2.241146537772069E-6</v>
      </c>
    </row>
    <row r="25" spans="1:32" x14ac:dyDescent="0.25">
      <c r="A25" s="52">
        <v>14.980555555550382</v>
      </c>
      <c r="B25" s="23">
        <v>4.4026408651005818E-4</v>
      </c>
      <c r="F25" s="52">
        <v>14.979166666671517</v>
      </c>
      <c r="G25" s="23">
        <v>2.930317607923898E-6</v>
      </c>
      <c r="J25" s="52">
        <v>14.21736111111386</v>
      </c>
      <c r="K25" s="23">
        <v>3.7287890563082797E-4</v>
      </c>
      <c r="N25" s="52">
        <v>14.217361111106584</v>
      </c>
      <c r="O25" s="23">
        <v>1.7974675428145299E-5</v>
      </c>
      <c r="R25" s="52">
        <v>14.215972222220444</v>
      </c>
      <c r="S25" s="23">
        <v>2.7811083691568132E-4</v>
      </c>
      <c r="V25" s="52">
        <v>14.209027777775191</v>
      </c>
      <c r="W25" s="23">
        <v>5.2267477821327799E-4</v>
      </c>
      <c r="Y25" s="16"/>
      <c r="Z25" s="86">
        <v>14.209722222221899</v>
      </c>
      <c r="AA25" s="22">
        <v>2.4281706379225622E-4</v>
      </c>
      <c r="AE25" s="52">
        <v>14.209722222221899</v>
      </c>
      <c r="AF25" s="23">
        <v>3.3119615365878645E-4</v>
      </c>
    </row>
    <row r="26" spans="1:32" x14ac:dyDescent="0.25">
      <c r="A26" s="52">
        <v>30.836805555554747</v>
      </c>
      <c r="B26" s="23">
        <v>3.7517091557384696E-4</v>
      </c>
      <c r="F26" s="52">
        <v>30.835416666668607</v>
      </c>
      <c r="G26" s="23">
        <v>1.9935517321776204E-4</v>
      </c>
      <c r="J26" s="52">
        <v>30.075000000004366</v>
      </c>
      <c r="K26" s="23">
        <v>2.5580194046508141E-4</v>
      </c>
      <c r="N26" s="52">
        <v>30.07499999999709</v>
      </c>
      <c r="O26" s="23">
        <v>1.9266173419362899E-4</v>
      </c>
      <c r="R26" s="52">
        <v>30.072916666664241</v>
      </c>
      <c r="S26" s="23">
        <v>7.1836106504490714E-5</v>
      </c>
      <c r="V26" s="52">
        <v>30.072916666664241</v>
      </c>
      <c r="W26" s="23">
        <v>1.7087472116117047E-4</v>
      </c>
      <c r="Y26" s="16"/>
      <c r="Z26" s="86">
        <v>30.170833333337214</v>
      </c>
      <c r="AA26" s="22">
        <v>1.5021797455668131E-3</v>
      </c>
      <c r="AE26" s="52">
        <v>30.170833333337214</v>
      </c>
      <c r="AF26" s="23">
        <v>1.164131039306429E-4</v>
      </c>
    </row>
    <row r="27" spans="1:32" x14ac:dyDescent="0.25">
      <c r="A27" s="52">
        <v>38.022222222221899</v>
      </c>
      <c r="B27" s="23">
        <v>1.2008954100668496E-4</v>
      </c>
      <c r="F27" s="52">
        <v>38.021527777782467</v>
      </c>
      <c r="G27" s="23">
        <v>1.2898250258329687E-4</v>
      </c>
      <c r="J27" s="52">
        <v>37.259027777778101</v>
      </c>
      <c r="K27" s="23">
        <v>1.0205034468363152E-4</v>
      </c>
      <c r="N27" s="52">
        <v>37.259722222217533</v>
      </c>
      <c r="O27" s="23">
        <v>1.275751472896563E-4</v>
      </c>
      <c r="R27" s="52">
        <v>37.257638888891961</v>
      </c>
      <c r="S27" s="23">
        <v>5.6757015659350301E-5</v>
      </c>
      <c r="V27" s="52">
        <v>37.257638888891961</v>
      </c>
      <c r="W27" s="23">
        <v>9.9657647999853888E-5</v>
      </c>
      <c r="Y27" s="16"/>
      <c r="Z27" s="86">
        <v>37.294444444443798</v>
      </c>
      <c r="AA27" s="22">
        <v>1.7388902199146465E-4</v>
      </c>
      <c r="AD27" s="201"/>
      <c r="AE27" s="52">
        <v>37.295138888890506</v>
      </c>
      <c r="AF27" s="23">
        <v>1.106252704786094E-4</v>
      </c>
    </row>
    <row r="28" spans="1:32" x14ac:dyDescent="0.25">
      <c r="A28" s="52">
        <v>57.952777777776646</v>
      </c>
      <c r="B28" s="23">
        <v>7.1967605715337778E-6</v>
      </c>
      <c r="F28" s="52">
        <v>57.952777777783922</v>
      </c>
      <c r="G28" s="23">
        <v>5.2154276691489554E-6</v>
      </c>
      <c r="J28" s="52">
        <v>57.188888888893416</v>
      </c>
      <c r="K28" s="23">
        <v>7.0382083070728706E-6</v>
      </c>
      <c r="N28" s="52">
        <v>57.18888888888614</v>
      </c>
      <c r="O28" s="23">
        <v>1.9877400079322844E-5</v>
      </c>
      <c r="R28" s="52">
        <v>57.181944444440887</v>
      </c>
      <c r="S28" s="23">
        <v>7.3880844687633084E-6</v>
      </c>
      <c r="V28" s="52">
        <v>57.182638888887595</v>
      </c>
      <c r="W28" s="23">
        <v>1.2207490162338886E-5</v>
      </c>
      <c r="Y28" s="16"/>
      <c r="Z28" s="86">
        <v>57.176388888889051</v>
      </c>
      <c r="AA28" s="22">
        <v>1.9465160583515666E-5</v>
      </c>
      <c r="AE28" s="52">
        <v>57.177083333335759</v>
      </c>
      <c r="AF28" s="23">
        <v>6.1043897908371116E-6</v>
      </c>
    </row>
    <row r="29" spans="1:32" x14ac:dyDescent="0.25">
      <c r="A29" s="52">
        <v>76.963888888887595</v>
      </c>
      <c r="B29" s="23">
        <v>7.1967605715337778E-6</v>
      </c>
      <c r="F29" s="52">
        <v>76.964583333334303</v>
      </c>
      <c r="G29" s="23">
        <v>5.2154276691489554E-6</v>
      </c>
      <c r="J29" s="52">
        <v>76.198611111118225</v>
      </c>
      <c r="K29" s="23">
        <v>7.0382083070728706E-6</v>
      </c>
      <c r="N29" s="52">
        <v>76.199305555550382</v>
      </c>
      <c r="O29" s="23">
        <v>1.9877400079322844E-5</v>
      </c>
      <c r="R29" s="52">
        <v>76.191666666665697</v>
      </c>
      <c r="S29" s="23">
        <v>7.3880844687633084E-6</v>
      </c>
      <c r="V29" s="52">
        <v>76.192361111112405</v>
      </c>
      <c r="W29" s="23">
        <v>1.2207490162338886E-5</v>
      </c>
      <c r="Y29" s="16"/>
      <c r="Z29" s="86">
        <v>76.180555555554747</v>
      </c>
      <c r="AA29" s="22">
        <v>1.9465160583515666E-5</v>
      </c>
      <c r="AE29" s="52">
        <v>76.183333333334303</v>
      </c>
      <c r="AF29" s="23">
        <v>6.1043897908371116E-6</v>
      </c>
    </row>
    <row r="30" spans="1:32" x14ac:dyDescent="0.25">
      <c r="A30" s="52">
        <v>91.800694444442343</v>
      </c>
      <c r="B30" s="23">
        <v>7.1967605715337778E-6</v>
      </c>
      <c r="F30" s="52">
        <v>91.801388888889051</v>
      </c>
      <c r="G30" s="23">
        <v>5.2154276691489554E-6</v>
      </c>
      <c r="J30" s="52">
        <v>91.02847222222772</v>
      </c>
      <c r="K30" s="23">
        <v>7.0382083070728706E-6</v>
      </c>
      <c r="N30" s="52">
        <v>91.028472222220444</v>
      </c>
      <c r="O30" s="23">
        <v>1.9877400079322844E-5</v>
      </c>
      <c r="R30" s="52">
        <v>91.022222222221899</v>
      </c>
      <c r="S30" s="23">
        <v>7.3880844687633084E-6</v>
      </c>
      <c r="V30" s="52">
        <v>91.022222222221899</v>
      </c>
      <c r="W30" s="23">
        <v>1.2207490162338886E-5</v>
      </c>
      <c r="Y30" s="16"/>
      <c r="Z30" s="86">
        <v>91.011805555557657</v>
      </c>
      <c r="AA30" s="22">
        <v>1.9465160583515666E-5</v>
      </c>
      <c r="AE30" s="52">
        <v>91.012500000004366</v>
      </c>
      <c r="AF30" s="23">
        <v>6.1043897908371116E-6</v>
      </c>
    </row>
    <row r="31" spans="1:32" x14ac:dyDescent="0.25">
      <c r="A31" s="52">
        <v>110.79583333332994</v>
      </c>
      <c r="B31" s="23">
        <v>7.1967605715337778E-6</v>
      </c>
      <c r="F31" s="52">
        <v>110.79583333333721</v>
      </c>
      <c r="G31" s="23">
        <v>5.2154276691489554E-6</v>
      </c>
      <c r="J31" s="52">
        <v>110.02777777778101</v>
      </c>
      <c r="K31" s="23">
        <v>2.966372882836645E-3</v>
      </c>
      <c r="N31" s="52">
        <v>110.02847222222044</v>
      </c>
      <c r="O31" s="23">
        <v>1.9877400079322844E-5</v>
      </c>
      <c r="R31" s="52">
        <v>110.02152777777519</v>
      </c>
      <c r="S31" s="23">
        <v>7.3880844687633084E-6</v>
      </c>
      <c r="V31" s="52">
        <v>110.02152777777519</v>
      </c>
      <c r="W31" s="23">
        <v>1.2207490162338886E-5</v>
      </c>
      <c r="Y31" s="16"/>
      <c r="Z31" s="86">
        <v>110.00972222222481</v>
      </c>
      <c r="AA31" s="22">
        <v>1.9465160583515666E-5</v>
      </c>
      <c r="AE31" s="52">
        <v>110.01388888889051</v>
      </c>
      <c r="AF31" s="23">
        <v>6.1043897908371116E-6</v>
      </c>
    </row>
    <row r="32" spans="1:32" x14ac:dyDescent="0.25">
      <c r="A32" s="52">
        <v>124.8076388888876</v>
      </c>
      <c r="B32" s="23">
        <v>7.1967605715337778E-6</v>
      </c>
      <c r="F32" s="52">
        <v>124.8083333333343</v>
      </c>
      <c r="G32" s="23">
        <v>5.2154276691489554E-6</v>
      </c>
      <c r="J32" s="52">
        <v>124.10763888889051</v>
      </c>
      <c r="K32" s="23">
        <v>2.6934913686861965E-5</v>
      </c>
      <c r="N32" s="52">
        <v>124.10833333332994</v>
      </c>
      <c r="O32" s="23">
        <v>1.9877400079322844E-5</v>
      </c>
      <c r="R32" s="52">
        <v>124.10069444444525</v>
      </c>
      <c r="S32" s="23">
        <v>7.3880844687633084E-6</v>
      </c>
      <c r="V32" s="52">
        <v>124.10069444444525</v>
      </c>
      <c r="W32" s="23">
        <v>1.2207490162338886E-5</v>
      </c>
      <c r="Y32" s="16"/>
      <c r="Z32" s="86">
        <v>124.0888888888876</v>
      </c>
      <c r="AA32" s="22">
        <v>1.0607807678694348E-3</v>
      </c>
      <c r="AE32" s="52">
        <v>124.0895833333343</v>
      </c>
      <c r="AF32" s="23">
        <v>6.1043897908371116E-6</v>
      </c>
    </row>
    <row r="33" spans="1:32" x14ac:dyDescent="0.25">
      <c r="A33" s="52">
        <v>138.74930555555329</v>
      </c>
      <c r="B33" s="23">
        <v>7.1967605715337778E-6</v>
      </c>
      <c r="F33" s="52">
        <v>138.75</v>
      </c>
      <c r="G33" s="23">
        <v>5.2154276691489554E-6</v>
      </c>
      <c r="J33" s="52">
        <v>137.97847222222481</v>
      </c>
      <c r="K33" s="23">
        <v>2.6934913686861965E-5</v>
      </c>
      <c r="N33" s="52">
        <v>137.97916666666424</v>
      </c>
      <c r="O33" s="23">
        <v>1.9877400079322844E-5</v>
      </c>
      <c r="R33" s="52">
        <v>137.97152777777956</v>
      </c>
      <c r="S33" s="23">
        <v>7.3880844687633084E-6</v>
      </c>
      <c r="V33" s="52">
        <v>137.97222222221899</v>
      </c>
      <c r="W33" s="23">
        <v>1.2207490162338886E-5</v>
      </c>
      <c r="Y33" s="16"/>
      <c r="Z33" s="86">
        <v>137.9597222222219</v>
      </c>
      <c r="AA33" s="22">
        <v>9.6670106694966189E-4</v>
      </c>
      <c r="AE33" s="52">
        <v>137.96111111111531</v>
      </c>
      <c r="AF33" s="23">
        <v>6.1043897908371116E-6</v>
      </c>
    </row>
    <row r="34" spans="1:32" x14ac:dyDescent="0.25">
      <c r="A34" s="52">
        <v>152.81319444443943</v>
      </c>
      <c r="B34" s="23">
        <v>7.1967605715337778E-6</v>
      </c>
      <c r="F34" s="52">
        <v>152.81319444444671</v>
      </c>
      <c r="G34" s="23">
        <v>5.2154276691489554E-6</v>
      </c>
      <c r="J34" s="52">
        <v>152.0805555555562</v>
      </c>
      <c r="K34" s="23">
        <v>2.6934913686861965E-5</v>
      </c>
      <c r="N34" s="52">
        <v>152.08124999999563</v>
      </c>
      <c r="O34" s="23">
        <v>1.9877400079322844E-5</v>
      </c>
      <c r="R34" s="52">
        <v>152.07361111111095</v>
      </c>
      <c r="S34" s="23">
        <v>7.3880844687633084E-6</v>
      </c>
      <c r="V34" s="52">
        <v>152.07361111111095</v>
      </c>
      <c r="W34" s="23">
        <v>1.2207490162338886E-5</v>
      </c>
      <c r="Y34" s="16"/>
      <c r="Z34" s="86">
        <v>152.06111111111386</v>
      </c>
      <c r="AA34" s="22">
        <v>9.4966631618964212E-4</v>
      </c>
      <c r="AE34" s="52">
        <v>152.06180555556057</v>
      </c>
      <c r="AF34" s="23">
        <v>6.1043897908371116E-6</v>
      </c>
    </row>
    <row r="35" spans="1:32" x14ac:dyDescent="0.25">
      <c r="A35" s="52">
        <v>166.78680555555184</v>
      </c>
      <c r="B35" s="23">
        <v>7.1967605715337778E-6</v>
      </c>
      <c r="F35" s="52">
        <v>166.78680555555911</v>
      </c>
      <c r="G35" s="23">
        <v>5.2154276691489554E-6</v>
      </c>
      <c r="J35" s="52">
        <v>166.02430555556202</v>
      </c>
      <c r="K35" s="23">
        <v>2.6934913686861965E-5</v>
      </c>
      <c r="N35" s="52">
        <v>166.02430555555475</v>
      </c>
      <c r="O35" s="23">
        <v>1.9877400079322844E-5</v>
      </c>
      <c r="R35" s="52">
        <v>166.01666666666279</v>
      </c>
      <c r="S35" s="23">
        <v>7.3880844687633084E-6</v>
      </c>
      <c r="V35" s="52">
        <v>166.01736111110949</v>
      </c>
      <c r="W35" s="23">
        <v>1.2207490162338886E-5</v>
      </c>
      <c r="Y35" s="16"/>
      <c r="Z35" s="86">
        <v>166.00833333333867</v>
      </c>
      <c r="AA35" s="22">
        <v>3.990835006889916E-5</v>
      </c>
      <c r="AE35" s="52">
        <v>166.00833333333867</v>
      </c>
      <c r="AF35" s="23">
        <v>6.1043897908371116E-6</v>
      </c>
    </row>
    <row r="36" spans="1:32" x14ac:dyDescent="0.25">
      <c r="A36" s="52">
        <v>180.75069444443943</v>
      </c>
      <c r="B36" s="23">
        <v>1.1214735008106536E-3</v>
      </c>
      <c r="F36" s="52">
        <v>180.75069444444671</v>
      </c>
      <c r="G36" s="23">
        <v>7.5314083941430186E-4</v>
      </c>
      <c r="J36" s="52">
        <v>179.97708333333867</v>
      </c>
      <c r="K36" s="23">
        <v>2.6934913686861965E-5</v>
      </c>
      <c r="N36" s="52">
        <v>179.97708333333139</v>
      </c>
      <c r="O36" s="23">
        <v>1.9877400079322844E-5</v>
      </c>
      <c r="R36" s="52">
        <v>179.96944444444671</v>
      </c>
      <c r="S36" s="23">
        <v>7.3880844687633084E-6</v>
      </c>
      <c r="V36" s="52">
        <v>179.97013888888614</v>
      </c>
      <c r="W36" s="23">
        <v>1.2207490162338886E-5</v>
      </c>
      <c r="Y36" s="16"/>
      <c r="Z36" s="86">
        <v>179.95694444444962</v>
      </c>
      <c r="AA36" s="22">
        <v>3.990835006889916E-5</v>
      </c>
      <c r="AE36" s="52">
        <v>179.95763888888905</v>
      </c>
      <c r="AF36" s="23">
        <v>8.4822920802063385E-4</v>
      </c>
    </row>
    <row r="37" spans="1:32" x14ac:dyDescent="0.25">
      <c r="A37" s="52">
        <v>194.73124999999709</v>
      </c>
      <c r="B37" s="23">
        <v>1.5124252546171959E-5</v>
      </c>
      <c r="F37" s="52">
        <v>194.73125000000437</v>
      </c>
      <c r="G37" s="23">
        <v>1.0538389929414386E-5</v>
      </c>
      <c r="J37" s="52">
        <v>193.95694444444962</v>
      </c>
      <c r="K37" s="23">
        <v>2.6934913686861965E-5</v>
      </c>
      <c r="N37" s="52">
        <v>193.95763888888905</v>
      </c>
      <c r="O37" s="23">
        <v>1.9877400079322844E-5</v>
      </c>
      <c r="R37" s="52">
        <v>193.94930555555766</v>
      </c>
      <c r="S37" s="23">
        <v>7.3880844687633084E-6</v>
      </c>
      <c r="V37" s="52">
        <v>193.95486111110949</v>
      </c>
      <c r="W37" s="23">
        <v>1.2207490162338886E-5</v>
      </c>
      <c r="Y37" s="16"/>
      <c r="Z37" s="86">
        <v>193.93958333333285</v>
      </c>
      <c r="AA37" s="22">
        <v>1.2542251571618513E-3</v>
      </c>
      <c r="AE37" s="52">
        <v>193.94027777777956</v>
      </c>
      <c r="AF37" s="23">
        <v>1.206216251845549E-5</v>
      </c>
    </row>
    <row r="38" spans="1:32" x14ac:dyDescent="0.25">
      <c r="A38" s="52">
        <v>208.73333333332994</v>
      </c>
      <c r="B38" s="23">
        <v>1.5124252546171959E-5</v>
      </c>
      <c r="F38" s="52">
        <v>208.73263888889051</v>
      </c>
      <c r="G38" s="23">
        <v>8.0757001557702672E-4</v>
      </c>
      <c r="J38" s="52">
        <v>207.95833333333576</v>
      </c>
      <c r="K38" s="23">
        <v>2.6934913686861965E-5</v>
      </c>
      <c r="N38" s="52">
        <v>207.96111111110804</v>
      </c>
      <c r="O38" s="23">
        <v>1.9877400079322844E-5</v>
      </c>
      <c r="R38" s="52">
        <v>207.9506944444438</v>
      </c>
      <c r="S38" s="23">
        <v>7.3880844687633084E-6</v>
      </c>
      <c r="V38" s="52">
        <v>207.95138888889051</v>
      </c>
      <c r="W38" s="23">
        <v>1.2207490162338886E-5</v>
      </c>
      <c r="Y38" s="16"/>
      <c r="Z38" s="86">
        <v>207.93819444444671</v>
      </c>
      <c r="AA38" s="22">
        <v>1.1134579986058146E-3</v>
      </c>
      <c r="AE38" s="52">
        <v>207.93888888889342</v>
      </c>
      <c r="AF38" s="23">
        <v>1.206216251845549E-5</v>
      </c>
    </row>
    <row r="39" spans="1:32" x14ac:dyDescent="0.25">
      <c r="A39" s="52">
        <v>222.78749999999854</v>
      </c>
      <c r="B39" s="23">
        <v>1.5124252546171959E-5</v>
      </c>
      <c r="F39" s="52">
        <v>222.78750000000582</v>
      </c>
      <c r="G39" s="23">
        <v>1.6210839610808354E-5</v>
      </c>
      <c r="J39" s="52">
        <v>222.01875000000291</v>
      </c>
      <c r="K39" s="23">
        <v>2.6934913686861965E-5</v>
      </c>
      <c r="N39" s="52">
        <v>222.01944444444234</v>
      </c>
      <c r="O39" s="23">
        <v>1.9877400079322844E-5</v>
      </c>
      <c r="R39" s="52">
        <v>222.01180555555766</v>
      </c>
      <c r="S39" s="23">
        <v>7.3880844687633084E-6</v>
      </c>
      <c r="V39" s="52">
        <v>222.01249999999709</v>
      </c>
      <c r="W39" s="23">
        <v>1.2207490162338886E-5</v>
      </c>
      <c r="Y39" s="16"/>
      <c r="Z39" s="86">
        <v>222.00972222222481</v>
      </c>
      <c r="AA39" s="22">
        <v>5.5990252007903197E-5</v>
      </c>
      <c r="AE39" s="52">
        <v>222.01041666667152</v>
      </c>
      <c r="AF39" s="23">
        <v>1.206216251845549E-5</v>
      </c>
    </row>
    <row r="40" spans="1:32" x14ac:dyDescent="0.25">
      <c r="A40" s="52">
        <v>236.73749999999563</v>
      </c>
      <c r="B40" s="23">
        <v>1.5500973130796532E-3</v>
      </c>
      <c r="F40" s="52">
        <v>236.73958333333576</v>
      </c>
      <c r="G40" s="23">
        <v>1.6210839610808354E-5</v>
      </c>
      <c r="J40" s="52">
        <v>235.96597222222772</v>
      </c>
      <c r="K40" s="23">
        <v>2.6934913686861965E-5</v>
      </c>
      <c r="N40" s="52">
        <v>235.96597222222044</v>
      </c>
      <c r="O40" s="23">
        <v>1.4776107870188761E-3</v>
      </c>
      <c r="R40" s="52">
        <v>235.95833333333576</v>
      </c>
      <c r="S40" s="23">
        <v>7.3880844687633084E-6</v>
      </c>
      <c r="V40" s="52">
        <v>235.95833333333576</v>
      </c>
      <c r="W40" s="23">
        <v>1.2207490162338886E-5</v>
      </c>
      <c r="Y40" s="16"/>
      <c r="Z40" s="86">
        <v>235.94583333333867</v>
      </c>
      <c r="AA40" s="22">
        <v>1.4353953421788609E-3</v>
      </c>
      <c r="AE40" s="52">
        <v>235.94583333333867</v>
      </c>
      <c r="AF40" s="23">
        <v>1.206216251845549E-5</v>
      </c>
    </row>
    <row r="41" spans="1:32" x14ac:dyDescent="0.25">
      <c r="A41" s="52">
        <v>278.7902777777781</v>
      </c>
      <c r="B41" s="23">
        <v>2.604477720511231E-5</v>
      </c>
      <c r="F41" s="52">
        <v>278.79166666667152</v>
      </c>
      <c r="G41" s="23">
        <v>1.6210839610808354E-5</v>
      </c>
      <c r="J41" s="52">
        <v>278.02083333333576</v>
      </c>
      <c r="K41" s="23">
        <v>2.6934913686861965E-5</v>
      </c>
      <c r="N41" s="52">
        <v>278.02083333332848</v>
      </c>
      <c r="O41" s="23">
        <v>2.9674407857726366E-5</v>
      </c>
      <c r="R41" s="52">
        <v>278.01388888889051</v>
      </c>
      <c r="S41" s="23">
        <v>7.3880844687633084E-6</v>
      </c>
      <c r="V41" s="52">
        <v>278.01388888889051</v>
      </c>
      <c r="W41" s="23">
        <v>1.2207490162338886E-5</v>
      </c>
      <c r="Y41" s="16"/>
      <c r="Z41" s="86">
        <v>278.00138888889342</v>
      </c>
      <c r="AA41" s="22">
        <v>6.5722832299661027E-5</v>
      </c>
      <c r="AE41" s="52">
        <v>278.00208333333285</v>
      </c>
      <c r="AF41" s="23">
        <v>1.206216251845549E-5</v>
      </c>
    </row>
    <row r="42" spans="1:32" x14ac:dyDescent="0.25">
      <c r="A42" s="52">
        <v>306.75972222221753</v>
      </c>
      <c r="B42" s="23">
        <v>2.604477720511231E-5</v>
      </c>
      <c r="F42" s="52">
        <v>306.75972222222481</v>
      </c>
      <c r="G42" s="23">
        <v>1.1758729679227373E-3</v>
      </c>
      <c r="J42" s="52">
        <v>305.97916666667152</v>
      </c>
      <c r="K42" s="23">
        <v>2.7531098865868314E-3</v>
      </c>
      <c r="N42" s="52">
        <v>305.97916666666424</v>
      </c>
      <c r="O42" s="23">
        <v>2.9674407857726366E-5</v>
      </c>
      <c r="R42" s="52">
        <v>305.97847222222481</v>
      </c>
      <c r="S42" s="23">
        <v>7.3880844687633084E-6</v>
      </c>
      <c r="V42" s="52">
        <v>305.98124999999709</v>
      </c>
      <c r="W42" s="23">
        <v>1.2207490162338886E-5</v>
      </c>
      <c r="Y42" s="16"/>
      <c r="Z42" s="86">
        <v>305.96666666666715</v>
      </c>
      <c r="AA42" s="22">
        <v>1.6446007173727913E-3</v>
      </c>
      <c r="AE42" s="52">
        <v>305.96666666666715</v>
      </c>
      <c r="AF42" s="23">
        <v>1.206216251845549E-5</v>
      </c>
    </row>
    <row r="43" spans="1:32" x14ac:dyDescent="0.25">
      <c r="A43" s="52">
        <v>320.81319444443943</v>
      </c>
      <c r="B43" s="23">
        <v>3.0543002719365976E-3</v>
      </c>
      <c r="F43" s="52">
        <v>320.81319444444671</v>
      </c>
      <c r="G43" s="23">
        <v>1.84139403387E-3</v>
      </c>
      <c r="J43" s="52">
        <v>320.04097222222481</v>
      </c>
      <c r="K43" s="23">
        <v>4.5263999854910106E-5</v>
      </c>
      <c r="N43" s="52">
        <v>320.04097222221753</v>
      </c>
      <c r="O43" s="23">
        <v>4.1077136762795357E-3</v>
      </c>
      <c r="R43" s="52">
        <v>320.03333333333285</v>
      </c>
      <c r="S43" s="23">
        <v>7.3880844687633084E-6</v>
      </c>
      <c r="V43" s="52">
        <v>320.03402777777956</v>
      </c>
      <c r="W43" s="23">
        <v>1.2207490162338886E-5</v>
      </c>
      <c r="Y43" s="16"/>
      <c r="Z43" s="86">
        <v>320.0222222222219</v>
      </c>
      <c r="AA43" s="22">
        <v>9.6265726519437146E-4</v>
      </c>
      <c r="AE43" s="52">
        <v>320.02291666666861</v>
      </c>
      <c r="AF43" s="23">
        <v>1.206216251845549E-5</v>
      </c>
    </row>
    <row r="44" spans="1:32" x14ac:dyDescent="0.25">
      <c r="A44" s="52">
        <v>405.79374999999709</v>
      </c>
      <c r="B44" s="23">
        <v>4.7589219680404518E-5</v>
      </c>
      <c r="F44" s="52">
        <v>405.79097222222481</v>
      </c>
      <c r="G44" s="23">
        <v>3.7395154060753599E-5</v>
      </c>
      <c r="J44" s="52">
        <v>405.01458333333721</v>
      </c>
      <c r="K44" s="23">
        <v>4.5263999854910106E-5</v>
      </c>
      <c r="N44" s="52">
        <v>406.0041666666657</v>
      </c>
      <c r="O44" s="23">
        <v>8.0401950804980828E-4</v>
      </c>
      <c r="R44" s="52">
        <v>405.01180555555766</v>
      </c>
      <c r="S44" s="23">
        <v>7.3880844687633084E-6</v>
      </c>
      <c r="V44" s="52">
        <v>405.01180555555766</v>
      </c>
      <c r="W44" s="23">
        <v>1.2207490162338886E-5</v>
      </c>
      <c r="Y44" s="16"/>
      <c r="Z44" s="86">
        <v>404.99652777778101</v>
      </c>
      <c r="AA44" s="22">
        <v>8.3112663262140089E-5</v>
      </c>
      <c r="AE44" s="52">
        <v>404.99444444444816</v>
      </c>
      <c r="AF44" s="23">
        <v>1.206216251845549E-5</v>
      </c>
    </row>
    <row r="45" spans="1:32" x14ac:dyDescent="0.25">
      <c r="A45" s="52">
        <v>478.79791666666279</v>
      </c>
      <c r="B45" s="23">
        <v>5.2513639406859876E-4</v>
      </c>
      <c r="F45" s="52">
        <v>478.79583333333721</v>
      </c>
      <c r="G45" s="23">
        <v>3.3958723961435069E-4</v>
      </c>
      <c r="J45" s="52">
        <v>478.02222222222917</v>
      </c>
      <c r="K45" s="23">
        <v>4.5263999854910106E-5</v>
      </c>
      <c r="N45" s="52">
        <v>478.02291666666133</v>
      </c>
      <c r="O45" s="23">
        <v>3.8738104473887147E-4</v>
      </c>
      <c r="R45" s="52">
        <v>478.01388888889051</v>
      </c>
      <c r="S45" s="23">
        <v>1.1925275498939961E-4</v>
      </c>
      <c r="V45" s="52">
        <v>478.03680555555911</v>
      </c>
      <c r="W45" s="23">
        <v>7.5112592233675656E-5</v>
      </c>
      <c r="Y45" s="16"/>
      <c r="Z45" s="86">
        <v>478.02500000000146</v>
      </c>
      <c r="AA45" s="22">
        <v>8.3112663262140089E-5</v>
      </c>
      <c r="AE45" s="52">
        <v>478.02361111111531</v>
      </c>
      <c r="AF45" s="23">
        <v>1.6009191572291195E-4</v>
      </c>
    </row>
    <row r="46" spans="1:32" x14ac:dyDescent="0.25">
      <c r="A46" s="52">
        <v>624.88263888888469</v>
      </c>
      <c r="B46" s="23">
        <v>5.2853389062915796E-4</v>
      </c>
      <c r="F46" s="52">
        <v>624.8798611111124</v>
      </c>
      <c r="G46" s="23">
        <v>3.4173793143668012E-4</v>
      </c>
      <c r="J46" s="52">
        <v>624.10416666667152</v>
      </c>
      <c r="K46" s="23">
        <v>4.5263999854910106E-5</v>
      </c>
      <c r="N46" s="52">
        <v>624.10486111111095</v>
      </c>
      <c r="O46" s="23">
        <v>6.4287803107871021E-5</v>
      </c>
      <c r="R46" s="52">
        <v>624.09375</v>
      </c>
      <c r="S46" s="23">
        <v>8.1726598105788803E-6</v>
      </c>
      <c r="V46" s="52">
        <v>624.09444444444671</v>
      </c>
      <c r="W46" s="23">
        <v>1.6362043874951603E-4</v>
      </c>
      <c r="Y46" s="16"/>
      <c r="Z46" s="86">
        <v>624.07986111110949</v>
      </c>
      <c r="AA46" s="22">
        <v>3.9415498751637561E-4</v>
      </c>
      <c r="AE46" s="52">
        <v>624.07777777778392</v>
      </c>
      <c r="AF46" s="23">
        <v>7.8900428679935035E-5</v>
      </c>
    </row>
    <row r="47" spans="1:32" x14ac:dyDescent="0.25">
      <c r="A47" s="52">
        <v>651.80208333332848</v>
      </c>
      <c r="B47" s="23">
        <v>3.310583693915085E-4</v>
      </c>
      <c r="F47" s="52">
        <v>651.80000000000291</v>
      </c>
      <c r="G47" s="23">
        <v>3.2877901898132982E-4</v>
      </c>
      <c r="J47" s="52">
        <v>651.02361111111531</v>
      </c>
      <c r="K47" s="23">
        <v>6.9691547364020983E-4</v>
      </c>
      <c r="N47" s="52">
        <v>651.02777777777374</v>
      </c>
      <c r="O47" s="23">
        <v>7.3894127144353227E-4</v>
      </c>
      <c r="R47" s="52">
        <v>651.01736111110949</v>
      </c>
      <c r="S47" s="23">
        <v>5.7992542024938685E-4</v>
      </c>
      <c r="V47" s="52">
        <v>651.02083333333576</v>
      </c>
      <c r="W47" s="23">
        <v>5.2638246433802782E-4</v>
      </c>
      <c r="Y47" s="16"/>
      <c r="Z47" s="86">
        <v>651.01944444444962</v>
      </c>
      <c r="AA47" s="22">
        <v>6.938683338935473E-4</v>
      </c>
      <c r="AE47" s="52">
        <v>651.01875000000291</v>
      </c>
      <c r="AF47" s="23">
        <v>5.4648198978612071E-4</v>
      </c>
    </row>
    <row r="48" spans="1:32" x14ac:dyDescent="0.25">
      <c r="A48" s="52">
        <v>726.99305555555475</v>
      </c>
      <c r="B48" s="23">
        <v>5.6352603665973937E-5</v>
      </c>
      <c r="F48" s="52">
        <v>726.99027777778247</v>
      </c>
      <c r="G48" s="23">
        <v>1.1882922189708743E-3</v>
      </c>
      <c r="J48" s="52">
        <v>726.2145833333343</v>
      </c>
      <c r="K48" s="23">
        <v>2.0285135314825572E-3</v>
      </c>
      <c r="N48" s="52">
        <v>726.21458333332703</v>
      </c>
      <c r="O48" s="23">
        <v>6.8821955468123888E-5</v>
      </c>
      <c r="R48" s="52">
        <v>726.20416666666279</v>
      </c>
      <c r="S48" s="23">
        <v>3.1048849961266638E-4</v>
      </c>
      <c r="V48" s="52">
        <v>726.20416666667006</v>
      </c>
      <c r="W48" s="23">
        <v>7.2812527033288524E-4</v>
      </c>
      <c r="Y48" s="16"/>
      <c r="Z48" s="86">
        <v>727.00208333333285</v>
      </c>
      <c r="AA48" s="22">
        <v>2.5137026424090396E-3</v>
      </c>
      <c r="AE48" s="52">
        <v>727.00069444444671</v>
      </c>
      <c r="AF48" s="23">
        <v>2.8708813714350512E-4</v>
      </c>
    </row>
    <row r="49" spans="1:33" x14ac:dyDescent="0.25">
      <c r="A49" s="52">
        <v>776.79652777777665</v>
      </c>
      <c r="B49" s="23">
        <v>7.0445234033566606E-4</v>
      </c>
      <c r="F49" s="52">
        <v>776.79375000000437</v>
      </c>
      <c r="G49" s="23">
        <v>8.6024926906957066E-4</v>
      </c>
      <c r="J49" s="52">
        <v>776.01875000000291</v>
      </c>
      <c r="K49" s="23">
        <v>1.2885330072198989E-3</v>
      </c>
      <c r="N49" s="52">
        <v>776.01874999999563</v>
      </c>
      <c r="O49" s="23">
        <v>6.8821955468123888E-5</v>
      </c>
      <c r="R49" s="52">
        <v>776.00833333333139</v>
      </c>
      <c r="S49" s="23">
        <v>1.3908318302647523E-3</v>
      </c>
      <c r="V49" s="52">
        <v>776.00833333333139</v>
      </c>
      <c r="W49" s="23">
        <v>6.0729501705066046E-4</v>
      </c>
      <c r="Y49" s="16"/>
      <c r="Z49" s="86">
        <v>775.99375000000146</v>
      </c>
      <c r="AA49" s="22">
        <v>1.7565813052032571E-3</v>
      </c>
      <c r="AE49" s="52">
        <v>775.99236111111531</v>
      </c>
      <c r="AF49" s="23">
        <v>8.7453639889572589E-4</v>
      </c>
    </row>
    <row r="50" spans="1:33" x14ac:dyDescent="0.25">
      <c r="A50" s="52">
        <v>812.8479166666657</v>
      </c>
      <c r="B50" s="23">
        <v>3.9448850253912248E-4</v>
      </c>
      <c r="F50" s="52">
        <v>812.84513888889342</v>
      </c>
      <c r="G50" s="23">
        <v>1.1228656424148594E-3</v>
      </c>
      <c r="J50" s="52">
        <v>812.07013888889196</v>
      </c>
      <c r="K50" s="23">
        <v>4.4783260483536875E-4</v>
      </c>
      <c r="N50" s="52">
        <v>812.07013888888469</v>
      </c>
      <c r="O50" s="23">
        <v>8.639492574351533E-4</v>
      </c>
      <c r="R50" s="52">
        <v>812.05902777778101</v>
      </c>
      <c r="S50" s="23">
        <v>1.0493556943645412E-3</v>
      </c>
      <c r="V50" s="52">
        <v>812.05902777778101</v>
      </c>
      <c r="W50" s="23">
        <v>2.6376111415739437E-5</v>
      </c>
      <c r="Y50" s="16"/>
      <c r="Z50" s="86">
        <v>812.05972222222044</v>
      </c>
      <c r="AA50" s="22">
        <v>6.8295499451085653E-4</v>
      </c>
      <c r="AE50" s="52">
        <v>812.05763888889487</v>
      </c>
      <c r="AF50" s="23">
        <v>6.1084415598298167E-4</v>
      </c>
    </row>
    <row r="51" spans="1:33" x14ac:dyDescent="0.25">
      <c r="A51" s="52">
        <v>866.80555555555475</v>
      </c>
      <c r="B51" s="23">
        <v>6.3336346596012339E-5</v>
      </c>
      <c r="F51" s="52">
        <v>866.80277777778247</v>
      </c>
      <c r="G51" s="23">
        <v>1.3321294876170043E-4</v>
      </c>
      <c r="J51" s="52">
        <v>866.0270833333343</v>
      </c>
      <c r="K51" s="23">
        <v>1.6339912617174699E-4</v>
      </c>
      <c r="N51" s="52">
        <v>866.02708333332703</v>
      </c>
      <c r="O51" s="23">
        <v>7.4165777892707625E-5</v>
      </c>
      <c r="R51" s="52">
        <v>866.01666666666279</v>
      </c>
      <c r="S51" s="23">
        <v>9.6375879695722244E-5</v>
      </c>
      <c r="V51" s="52">
        <v>866.01666666667006</v>
      </c>
      <c r="W51" s="23">
        <v>2.6376111415739437E-5</v>
      </c>
      <c r="Y51" s="16"/>
      <c r="Z51" s="86">
        <v>866.00277777777956</v>
      </c>
      <c r="AA51" s="22">
        <v>1.2232923679069373E-4</v>
      </c>
      <c r="AE51" s="52">
        <v>866.00069444444671</v>
      </c>
      <c r="AF51" s="23">
        <v>3.5840176427826258E-4</v>
      </c>
    </row>
    <row r="52" spans="1:33" x14ac:dyDescent="0.25">
      <c r="A52" s="52">
        <v>917.00486111110513</v>
      </c>
      <c r="B52" s="23">
        <v>6.3336346596012339E-5</v>
      </c>
      <c r="F52" s="52">
        <v>917.00277777777956</v>
      </c>
      <c r="G52" s="23">
        <v>1.1649273463733747E-3</v>
      </c>
      <c r="J52" s="52">
        <v>916.22708333333867</v>
      </c>
      <c r="K52" s="23">
        <v>9.2326570040599432E-4</v>
      </c>
      <c r="N52" s="52">
        <v>916.22708333333139</v>
      </c>
      <c r="O52" s="23">
        <v>7.4165777892707625E-5</v>
      </c>
      <c r="R52" s="52">
        <v>916.21666666666715</v>
      </c>
      <c r="S52" s="23">
        <v>1.9316145937121811E-4</v>
      </c>
      <c r="V52" s="52">
        <v>916.21666666666715</v>
      </c>
      <c r="W52" s="23">
        <v>2.6376111415739437E-5</v>
      </c>
      <c r="Y52" s="16"/>
      <c r="Z52" s="86">
        <v>916.91805555555766</v>
      </c>
      <c r="AA52" s="22">
        <v>8.4922162499352671E-4</v>
      </c>
      <c r="AE52" s="52">
        <v>916.91736111111095</v>
      </c>
      <c r="AF52" s="23">
        <v>8.2784512936182899E-4</v>
      </c>
    </row>
    <row r="53" spans="1:33" x14ac:dyDescent="0.25">
      <c r="A53" s="52">
        <v>968.87361111110658</v>
      </c>
      <c r="B53" s="23">
        <v>7.8496574354367711E-5</v>
      </c>
      <c r="F53" s="52">
        <v>968.8708333333343</v>
      </c>
      <c r="G53" s="23">
        <v>1.0374598523124835E-4</v>
      </c>
      <c r="J53" s="52">
        <v>970.96944444444671</v>
      </c>
      <c r="K53" s="23">
        <v>8.0032990064036501E-5</v>
      </c>
      <c r="N53" s="52">
        <v>970.97638888888469</v>
      </c>
      <c r="O53" s="23">
        <v>3.5125559524485419E-4</v>
      </c>
      <c r="R53" s="52">
        <v>970.96666666666715</v>
      </c>
      <c r="S53" s="23">
        <v>8.5537416303221989E-5</v>
      </c>
      <c r="V53" s="52">
        <v>970.96944444444671</v>
      </c>
      <c r="W53" s="23">
        <v>4.1638774425802738E-4</v>
      </c>
      <c r="Y53" s="16"/>
      <c r="Z53" s="86">
        <v>970.96180555555475</v>
      </c>
      <c r="AA53" s="22">
        <v>8.8477836659712138E-4</v>
      </c>
      <c r="AE53" s="52">
        <v>970.9597222222219</v>
      </c>
      <c r="AF53" s="23">
        <v>1.2216439947962026E-3</v>
      </c>
    </row>
    <row r="54" spans="1:33" x14ac:dyDescent="0.25">
      <c r="A54" s="52">
        <v>1059.7805555555533</v>
      </c>
      <c r="B54" s="23">
        <v>7.7218485133279449E-4</v>
      </c>
      <c r="F54" s="52">
        <v>1059.7784722222277</v>
      </c>
      <c r="G54" s="23">
        <v>1.4373836319187283E-3</v>
      </c>
      <c r="J54" s="52">
        <v>1059.0027777777796</v>
      </c>
      <c r="K54" s="23">
        <v>1.2338745904361724E-3</v>
      </c>
      <c r="N54" s="52">
        <v>1059.003472222219</v>
      </c>
      <c r="O54" s="23">
        <v>1.6421878562484535E-3</v>
      </c>
      <c r="R54" s="52">
        <v>1059.0152777777766</v>
      </c>
      <c r="S54" s="23">
        <v>6.9184154220141485E-4</v>
      </c>
      <c r="V54" s="52">
        <v>1059.0527777777752</v>
      </c>
      <c r="W54" s="23">
        <v>1.2305959233972789E-3</v>
      </c>
      <c r="Y54" s="16"/>
      <c r="Z54" s="86">
        <v>1059.0381944444453</v>
      </c>
      <c r="AA54" s="22">
        <v>8.6983637503910169E-4</v>
      </c>
      <c r="AE54" s="52">
        <v>1059.0375000000058</v>
      </c>
      <c r="AF54" s="23">
        <v>1.3385772650443507E-3</v>
      </c>
    </row>
    <row r="55" spans="1:33" x14ac:dyDescent="0.25">
      <c r="A55" s="52">
        <v>1133.8458333333328</v>
      </c>
      <c r="B55" s="23">
        <v>9.0229904666323097E-4</v>
      </c>
      <c r="F55" s="52">
        <v>1133.8430555555606</v>
      </c>
      <c r="G55" s="23">
        <v>3.5164231863520074E-4</v>
      </c>
      <c r="J55" s="52">
        <v>1133.1131944444496</v>
      </c>
      <c r="K55" s="23">
        <v>2.790051852742149E-3</v>
      </c>
      <c r="N55" s="52">
        <v>1133.1159722222219</v>
      </c>
      <c r="O55" s="23">
        <v>2.3755565688729631E-3</v>
      </c>
      <c r="R55" s="52">
        <v>1133.1062499999971</v>
      </c>
      <c r="S55" s="23">
        <v>6.6849565158416972E-4</v>
      </c>
      <c r="V55" s="52">
        <v>1133.1062499999971</v>
      </c>
      <c r="W55" s="23">
        <v>3.7525912899752934E-5</v>
      </c>
      <c r="Y55" s="16"/>
      <c r="Z55" s="86">
        <v>1133.101388888892</v>
      </c>
      <c r="AA55" s="22">
        <v>7.3303904346170711E-4</v>
      </c>
      <c r="AE55" s="52">
        <v>1133.1027777777781</v>
      </c>
      <c r="AF55" s="23">
        <v>1.3970666281513859E-3</v>
      </c>
    </row>
    <row r="56" spans="1:33" x14ac:dyDescent="0.25">
      <c r="A56" s="52">
        <v>1202.8020833333285</v>
      </c>
      <c r="B56" s="23">
        <v>1.0370931194610216E-3</v>
      </c>
      <c r="F56" s="52">
        <v>1202.7986111111168</v>
      </c>
      <c r="G56" s="23">
        <v>1.2601273142883096E-3</v>
      </c>
      <c r="J56" s="52">
        <v>1202.0263888888949</v>
      </c>
      <c r="K56" s="23">
        <v>1.3195851393558891E-3</v>
      </c>
      <c r="N56" s="52">
        <v>1202.0263888888876</v>
      </c>
      <c r="O56" s="23">
        <v>1.5897893064466524E-3</v>
      </c>
      <c r="R56" s="52">
        <v>1202.0166666666628</v>
      </c>
      <c r="S56" s="23">
        <v>1.0333726119947911E-3</v>
      </c>
      <c r="V56" s="52">
        <v>1202.0166666666701</v>
      </c>
      <c r="W56" s="23">
        <v>7.0746524995948942E-4</v>
      </c>
      <c r="Y56" s="16"/>
      <c r="Z56" s="86">
        <v>1202.0638888888934</v>
      </c>
      <c r="AA56" s="22">
        <v>1.3491793754526204E-3</v>
      </c>
      <c r="AE56" s="52">
        <v>1202.0618055555606</v>
      </c>
      <c r="AF56" s="23">
        <v>2.015128591609904E-3</v>
      </c>
    </row>
    <row r="57" spans="1:33" x14ac:dyDescent="0.25">
      <c r="A57" s="52">
        <v>1247.9402777777723</v>
      </c>
      <c r="B57" s="23">
        <v>1.4532681905745695E-3</v>
      </c>
      <c r="F57" s="52">
        <v>1247.9381944444467</v>
      </c>
      <c r="G57" s="23">
        <v>1.3251491447889147E-3</v>
      </c>
      <c r="J57" s="52">
        <v>1247.1722222222234</v>
      </c>
      <c r="K57" s="23">
        <v>1.4712276916403477E-3</v>
      </c>
      <c r="N57" s="52">
        <v>1247.1729166666628</v>
      </c>
      <c r="O57" s="23">
        <v>1.3769121395231074E-3</v>
      </c>
      <c r="R57" s="52">
        <v>1247.1659722222248</v>
      </c>
      <c r="S57" s="23">
        <v>9.6574837425989954E-4</v>
      </c>
      <c r="V57" s="52">
        <v>1247.1666666666642</v>
      </c>
      <c r="W57" s="23">
        <v>9.0401930478713568E-4</v>
      </c>
      <c r="Y57" s="16"/>
      <c r="Z57" s="86">
        <v>1247.1534722222204</v>
      </c>
      <c r="AA57" s="22">
        <v>1.2495067486846965E-3</v>
      </c>
      <c r="AE57" s="52">
        <v>1247.1534722222277</v>
      </c>
      <c r="AF57" s="23">
        <v>2.4763080232768184E-3</v>
      </c>
    </row>
    <row r="58" spans="1:33" x14ac:dyDescent="0.25">
      <c r="A58" s="52">
        <v>1274.8999999999942</v>
      </c>
      <c r="B58" s="23">
        <v>1.5350403339737606E-3</v>
      </c>
      <c r="F58" s="52">
        <v>1274.8979166666686</v>
      </c>
      <c r="G58" s="23">
        <v>1.3528002193120071E-3</v>
      </c>
      <c r="J58" s="52">
        <v>1274.1263888888934</v>
      </c>
      <c r="K58" s="23">
        <v>1.1575155294112874E-3</v>
      </c>
      <c r="N58" s="52">
        <v>1274.1256944444394</v>
      </c>
      <c r="O58" s="23">
        <v>1.7950247095452328E-3</v>
      </c>
      <c r="R58" s="52">
        <v>1274.1159722222219</v>
      </c>
      <c r="S58" s="23">
        <v>1.080934851872618E-3</v>
      </c>
      <c r="V58" s="52">
        <v>1274.1152777777752</v>
      </c>
      <c r="W58" s="23">
        <v>1.2434539853039945E-3</v>
      </c>
      <c r="Y58" s="16"/>
      <c r="Z58" s="86">
        <v>1274.1076388888905</v>
      </c>
      <c r="AA58" s="22">
        <v>1.2504976271515574E-3</v>
      </c>
      <c r="AE58" s="52">
        <v>1274.1055555555577</v>
      </c>
      <c r="AF58" s="23">
        <v>2.4044558600980264E-3</v>
      </c>
    </row>
    <row r="59" spans="1:33" x14ac:dyDescent="0.25">
      <c r="A59" s="52">
        <v>1308.9916666666613</v>
      </c>
      <c r="B59" s="23">
        <v>1.5350403339737606E-3</v>
      </c>
      <c r="F59" s="52">
        <v>1308.9888888888891</v>
      </c>
      <c r="G59" s="23">
        <v>1.3528002193120071E-3</v>
      </c>
      <c r="J59" s="52">
        <v>1308.211805555562</v>
      </c>
      <c r="K59" s="23">
        <v>1.1575155294112874E-3</v>
      </c>
      <c r="N59" s="52">
        <v>1308.2138888888876</v>
      </c>
      <c r="O59" s="23">
        <v>1.7950247095452328E-3</v>
      </c>
      <c r="R59" s="52">
        <v>1308.2034722222234</v>
      </c>
      <c r="S59" s="23">
        <v>1.080934851872618E-3</v>
      </c>
      <c r="V59" s="52">
        <v>1308.2027777777766</v>
      </c>
      <c r="W59" s="23">
        <v>1.2434539853039945E-3</v>
      </c>
      <c r="Y59" s="16"/>
      <c r="Z59" s="86">
        <v>1308.1881944444467</v>
      </c>
      <c r="AA59" s="22">
        <v>1.2504976271515574E-3</v>
      </c>
      <c r="AD59" s="23"/>
      <c r="AE59" s="52">
        <v>1308.1861111111139</v>
      </c>
      <c r="AF59" s="23">
        <v>2.4044558600980264E-3</v>
      </c>
    </row>
    <row r="60" spans="1:33" x14ac:dyDescent="0.25">
      <c r="A60" s="52">
        <v>2395.8583333333299</v>
      </c>
      <c r="B60" s="23">
        <v>1.7920222302646759E-3</v>
      </c>
      <c r="F60" s="52">
        <v>2395.8597222222234</v>
      </c>
      <c r="G60" s="23">
        <v>1.6652814987794917E-3</v>
      </c>
      <c r="J60" s="52">
        <v>2395.1479166666686</v>
      </c>
      <c r="K60" s="23">
        <v>1.4399050234014193E-3</v>
      </c>
      <c r="N60" s="52">
        <v>2395.1493055555547</v>
      </c>
      <c r="O60" s="23">
        <v>2.0418795326629905E-3</v>
      </c>
      <c r="R60" s="52">
        <v>2395.1479166666686</v>
      </c>
      <c r="S60" s="23">
        <v>1.2611187648358215E-3</v>
      </c>
      <c r="V60" s="52">
        <v>2395.1402777777766</v>
      </c>
      <c r="W60" s="23">
        <v>1.5056933725918278E-3</v>
      </c>
      <c r="Y60" s="16"/>
      <c r="Z60" s="86">
        <v>2395.1354166666715</v>
      </c>
      <c r="AA60" s="22">
        <v>2.0401892566149493E-3</v>
      </c>
      <c r="AE60" s="52">
        <v>2395.1395833333372</v>
      </c>
      <c r="AF60" s="23">
        <v>2.7031973432093126E-3</v>
      </c>
    </row>
    <row r="61" spans="1:33" x14ac:dyDescent="0.25">
      <c r="A61" s="52">
        <v>2493.944444444438</v>
      </c>
      <c r="B61" s="23">
        <v>2.2883252229976511E-3</v>
      </c>
      <c r="F61" s="52">
        <v>2493.9423611111124</v>
      </c>
      <c r="G61" s="23">
        <v>1.7388259722912998E-3</v>
      </c>
      <c r="J61" s="52">
        <v>2493.1722222222234</v>
      </c>
      <c r="K61" s="23">
        <v>1.5210588623957868E-3</v>
      </c>
      <c r="N61" s="52">
        <v>2493.1722222222161</v>
      </c>
      <c r="O61" s="23">
        <v>2.1666107617374832E-3</v>
      </c>
      <c r="R61" s="52">
        <v>2493.1611111111124</v>
      </c>
      <c r="S61" s="23">
        <v>1.3231489673280914E-3</v>
      </c>
      <c r="V61" s="52">
        <v>2493.1611111111124</v>
      </c>
      <c r="W61" s="23">
        <v>1.5519277361211229E-3</v>
      </c>
      <c r="Y61" s="16"/>
      <c r="Z61" s="86">
        <v>2493.1458333333358</v>
      </c>
      <c r="AA61" s="22">
        <v>4.0563883418867474E-3</v>
      </c>
      <c r="AE61" s="52">
        <v>2493.1430555555562</v>
      </c>
      <c r="AF61" s="23">
        <v>2.7570275686446479E-3</v>
      </c>
    </row>
    <row r="62" spans="1:33" x14ac:dyDescent="0.25">
      <c r="A62" s="52">
        <v>2502.0375000000058</v>
      </c>
      <c r="B62" s="23">
        <v>3.8649742905534387E-3</v>
      </c>
      <c r="C62" s="53" t="s">
        <v>435</v>
      </c>
      <c r="F62" s="52">
        <v>2502.038888888892</v>
      </c>
      <c r="G62" s="23">
        <v>2.4447665000189652E-3</v>
      </c>
      <c r="H62" s="53" t="s">
        <v>435</v>
      </c>
      <c r="J62" s="52">
        <v>2501.2590277777781</v>
      </c>
      <c r="K62" s="23">
        <v>2.3394786443936208E-3</v>
      </c>
      <c r="L62" s="53" t="s">
        <v>435</v>
      </c>
      <c r="N62" s="52">
        <v>2501.256944444438</v>
      </c>
      <c r="O62" s="23">
        <v>2.8741186178754116E-3</v>
      </c>
      <c r="P62" s="53" t="s">
        <v>435</v>
      </c>
      <c r="R62" s="52">
        <v>2501.2479166666672</v>
      </c>
      <c r="S62" s="23">
        <v>1.3231489673280914E-3</v>
      </c>
      <c r="T62" s="53" t="s">
        <v>435</v>
      </c>
      <c r="V62" s="52">
        <v>2501.2472222222204</v>
      </c>
      <c r="W62" s="23">
        <v>1.8091289249181025E-3</v>
      </c>
      <c r="X62" s="53" t="s">
        <v>435</v>
      </c>
      <c r="Y62" s="16"/>
      <c r="Z62" s="86">
        <v>2501.2354166666701</v>
      </c>
      <c r="AA62" s="22">
        <v>4.5962882296954497E-3</v>
      </c>
      <c r="AB62" s="53" t="s">
        <v>435</v>
      </c>
      <c r="AE62" s="52">
        <v>2501.2326388888905</v>
      </c>
      <c r="AF62" s="23">
        <v>5.1398735927438996E-3</v>
      </c>
      <c r="AG62" s="53" t="s">
        <v>435</v>
      </c>
    </row>
    <row r="63" spans="1:33" x14ac:dyDescent="0.25">
      <c r="A63" s="52">
        <v>2504.7527777777796</v>
      </c>
      <c r="B63" s="23">
        <v>5.1378307350493316E-3</v>
      </c>
      <c r="F63" s="52">
        <v>2504.7555555555591</v>
      </c>
      <c r="G63" s="23">
        <v>2.8347249464515086E-3</v>
      </c>
      <c r="J63" s="52">
        <v>2503.9770833333387</v>
      </c>
      <c r="K63" s="23">
        <v>5.7363038321419577E-3</v>
      </c>
      <c r="N63" s="52">
        <v>2503.972222222219</v>
      </c>
      <c r="O63" s="23">
        <v>6.8055770293173499E-3</v>
      </c>
      <c r="R63" s="52">
        <v>2503.965277777781</v>
      </c>
      <c r="S63" s="23">
        <v>2.8603712634579829E-3</v>
      </c>
      <c r="V63" s="52">
        <v>2503.965277777781</v>
      </c>
      <c r="W63" s="23">
        <v>2.5602112818292498E-3</v>
      </c>
      <c r="Y63" s="16"/>
      <c r="Z63" s="86">
        <v>2503.9520833333372</v>
      </c>
      <c r="AA63" s="22">
        <v>1.0582775171435735E-2</v>
      </c>
      <c r="AE63" s="52">
        <v>2503.9493055555577</v>
      </c>
      <c r="AF63" s="23">
        <v>6.9968588532346478E-3</v>
      </c>
    </row>
    <row r="64" spans="1:33" x14ac:dyDescent="0.25">
      <c r="A64" s="52">
        <v>2507.8284722222234</v>
      </c>
      <c r="B64" s="23">
        <v>7.6455802045999281E-3</v>
      </c>
      <c r="F64" s="52">
        <v>2507.8576388888905</v>
      </c>
      <c r="G64" s="23">
        <v>4.6311081099332727E-3</v>
      </c>
      <c r="J64" s="52">
        <v>2507.0763888888905</v>
      </c>
      <c r="K64" s="23">
        <v>1.0333910397270886E-2</v>
      </c>
      <c r="N64" s="52">
        <v>2507.0763888888832</v>
      </c>
      <c r="O64" s="23">
        <v>1.2214757813241063E-2</v>
      </c>
      <c r="R64" s="52">
        <v>2507.0652777777796</v>
      </c>
      <c r="S64" s="23">
        <v>4.3397436131056288E-3</v>
      </c>
      <c r="V64" s="52">
        <v>2508.065972222219</v>
      </c>
      <c r="W64" s="23">
        <v>3.7248559373101401E-3</v>
      </c>
      <c r="Y64" s="16"/>
      <c r="Z64" s="86">
        <v>2508.0520833333358</v>
      </c>
      <c r="AA64" s="22">
        <v>2.089044440135291E-2</v>
      </c>
      <c r="AE64" s="52">
        <v>2508.0493055555562</v>
      </c>
      <c r="AF64" s="23">
        <v>1.3606536278388291E-2</v>
      </c>
    </row>
    <row r="65" spans="1:33" x14ac:dyDescent="0.25">
      <c r="A65" s="52">
        <v>2514.8180555555591</v>
      </c>
      <c r="B65" s="23">
        <v>7.2826092190120921E-3</v>
      </c>
      <c r="F65" s="52">
        <v>2514.8194444444453</v>
      </c>
      <c r="G65" s="23">
        <v>4.6552658621466098E-3</v>
      </c>
      <c r="J65" s="52">
        <v>2514.038888888892</v>
      </c>
      <c r="K65" s="23">
        <v>1.9188318928418414E-2</v>
      </c>
      <c r="N65" s="52">
        <v>2514.0388888888847</v>
      </c>
      <c r="O65" s="23">
        <v>2.2962976196865839E-2</v>
      </c>
      <c r="R65" s="52">
        <v>2514.0361111111124</v>
      </c>
      <c r="S65" s="23">
        <v>7.0039202170080594E-3</v>
      </c>
      <c r="V65" s="52">
        <v>2515.0354166666657</v>
      </c>
      <c r="W65" s="23">
        <v>5.3675001037253459E-3</v>
      </c>
      <c r="Y65" s="16"/>
      <c r="Z65" s="86">
        <v>2515.0201388888891</v>
      </c>
      <c r="AA65" s="22">
        <v>3.9745874958670074E-2</v>
      </c>
      <c r="AE65" s="52">
        <v>2515.0173611111168</v>
      </c>
      <c r="AF65" s="23">
        <v>2.5792966914960382E-2</v>
      </c>
    </row>
    <row r="66" spans="1:33" x14ac:dyDescent="0.25">
      <c r="A66" s="52">
        <v>2519.78125</v>
      </c>
      <c r="B66" s="23">
        <v>7.5613737612394306E-3</v>
      </c>
      <c r="F66" s="52">
        <v>2519.7840277777796</v>
      </c>
      <c r="G66" s="23">
        <v>5.1201634846942245E-3</v>
      </c>
      <c r="J66" s="52">
        <v>2519.0027777777796</v>
      </c>
      <c r="K66" s="23">
        <v>2.662559330382111E-2</v>
      </c>
      <c r="N66" s="52">
        <v>2519.0027777777723</v>
      </c>
      <c r="O66" s="23">
        <v>3.2608375587299815E-2</v>
      </c>
      <c r="R66" s="52">
        <v>2518.992361111108</v>
      </c>
      <c r="S66" s="23">
        <v>8.8266680657244703E-3</v>
      </c>
      <c r="V66" s="52">
        <v>2519.9930555555547</v>
      </c>
      <c r="W66" s="23">
        <v>6.8427185503889734E-3</v>
      </c>
      <c r="Y66" s="16"/>
      <c r="Z66" s="86">
        <v>2519.9784722222248</v>
      </c>
      <c r="AA66" s="22">
        <v>5.8948348703591766E-2</v>
      </c>
      <c r="AE66" s="52">
        <v>2519.976388888892</v>
      </c>
      <c r="AF66" s="23">
        <v>3.6475029836527763E-2</v>
      </c>
    </row>
    <row r="67" spans="1:33" x14ac:dyDescent="0.25">
      <c r="A67" s="52">
        <v>2528.84375</v>
      </c>
      <c r="B67" s="23">
        <v>7.8198519442341571E-3</v>
      </c>
      <c r="F67" s="52">
        <v>2528.847916666673</v>
      </c>
      <c r="G67" s="23">
        <v>5.1207730834141076E-3</v>
      </c>
      <c r="J67" s="52">
        <v>2528.066666666673</v>
      </c>
      <c r="K67" s="23">
        <v>3.6906643676781224E-2</v>
      </c>
      <c r="N67" s="52">
        <v>2528.0673611111051</v>
      </c>
      <c r="O67" s="23">
        <v>4.8177327980920226E-2</v>
      </c>
      <c r="R67" s="52">
        <v>2528.0569444444409</v>
      </c>
      <c r="S67" s="23">
        <v>9.3184792918579312E-3</v>
      </c>
      <c r="V67" s="52">
        <v>2529.0569444444482</v>
      </c>
      <c r="W67" s="23">
        <v>9.2265917194679133E-3</v>
      </c>
      <c r="Y67" s="16"/>
      <c r="Z67" s="86">
        <v>2529.0430555555577</v>
      </c>
      <c r="AA67" s="22">
        <v>8.6242683704521608E-2</v>
      </c>
      <c r="AE67" s="52">
        <v>2529.0409722222248</v>
      </c>
      <c r="AF67" s="23">
        <v>5.3635602896223752E-2</v>
      </c>
    </row>
    <row r="68" spans="1:33" x14ac:dyDescent="0.25">
      <c r="A68" s="52">
        <v>2556.7666666666701</v>
      </c>
      <c r="B68" s="23">
        <v>7.7504758423427317E-3</v>
      </c>
      <c r="F68" s="52">
        <v>2556.7687500000029</v>
      </c>
      <c r="G68" s="23">
        <v>5.2854061100780624E-3</v>
      </c>
      <c r="J68" s="52">
        <v>2556.0569444444482</v>
      </c>
      <c r="K68" s="23">
        <v>7.4719879066959372E-2</v>
      </c>
      <c r="N68" s="52">
        <v>2556.0576388888876</v>
      </c>
      <c r="O68" s="23">
        <v>0.1071591039833637</v>
      </c>
      <c r="R68" s="52">
        <v>2556.0472222222234</v>
      </c>
      <c r="S68" s="23">
        <v>9.5829208565161167E-3</v>
      </c>
      <c r="V68" s="52">
        <v>2557.0479166666701</v>
      </c>
      <c r="W68" s="23">
        <v>1.5519551678540206E-2</v>
      </c>
      <c r="Y68" s="16"/>
      <c r="Z68" s="86">
        <v>2557.0340277777796</v>
      </c>
      <c r="AA68" s="22">
        <v>0.1876651712944491</v>
      </c>
      <c r="AE68" s="52">
        <v>2557.0319444444467</v>
      </c>
      <c r="AF68" s="23">
        <v>0.12070700454247338</v>
      </c>
    </row>
    <row r="69" spans="1:33" x14ac:dyDescent="0.25">
      <c r="A69" s="52">
        <v>2577.7909722222248</v>
      </c>
      <c r="B69" s="23">
        <v>7.523479060419315E-3</v>
      </c>
      <c r="F69" s="52">
        <v>2577.7930555555577</v>
      </c>
      <c r="G69" s="23">
        <v>5.2413521575257523E-3</v>
      </c>
      <c r="J69" s="52">
        <v>2577.0145833333372</v>
      </c>
      <c r="K69" s="23">
        <v>9.6079375703932518E-2</v>
      </c>
      <c r="N69" s="52">
        <v>2577.0152777777766</v>
      </c>
      <c r="O69" s="23">
        <v>0.15050029362940009</v>
      </c>
      <c r="R69" s="52">
        <v>2577.0062499999985</v>
      </c>
      <c r="S69" s="23">
        <v>9.411822943222091E-3</v>
      </c>
      <c r="V69" s="52">
        <v>2578.0069444444453</v>
      </c>
      <c r="W69" s="23">
        <v>1.8089199913594544E-2</v>
      </c>
      <c r="Y69" s="16"/>
      <c r="Z69" s="86">
        <v>2577.9916666666686</v>
      </c>
      <c r="AA69" s="22">
        <v>0.26569923403490203</v>
      </c>
      <c r="AE69" s="52">
        <v>2577.9902777777825</v>
      </c>
      <c r="AF69" s="23">
        <v>0.17802793595198263</v>
      </c>
    </row>
    <row r="70" spans="1:33" x14ac:dyDescent="0.25">
      <c r="A70" s="52">
        <v>2590.9194444444511</v>
      </c>
      <c r="B70" s="23">
        <v>7.6781522291929794E-3</v>
      </c>
      <c r="F70" s="52">
        <v>2590.9222222222234</v>
      </c>
      <c r="G70" s="23">
        <v>5.3029343584964812E-3</v>
      </c>
      <c r="J70" s="52">
        <v>2590.1430555555562</v>
      </c>
      <c r="K70" s="23">
        <v>0.11318140916519995</v>
      </c>
      <c r="N70" s="52">
        <v>2590.1430555555489</v>
      </c>
      <c r="O70" s="23">
        <v>0.18314034543515653</v>
      </c>
      <c r="R70" s="52">
        <v>2590.1395833333299</v>
      </c>
      <c r="S70" s="23">
        <v>9.5901414159801288E-3</v>
      </c>
      <c r="V70" s="52">
        <v>2591.132638888892</v>
      </c>
      <c r="W70" s="23">
        <v>2.0259885253809978E-2</v>
      </c>
      <c r="Y70" s="16"/>
      <c r="Z70" s="86">
        <v>2591.1361111111109</v>
      </c>
      <c r="AA70" s="22">
        <v>0.32055127126353611</v>
      </c>
      <c r="AE70" s="52">
        <v>2591.1347222222248</v>
      </c>
      <c r="AF70" s="23">
        <v>0.22163305089968402</v>
      </c>
    </row>
    <row r="71" spans="1:33" x14ac:dyDescent="0.25">
      <c r="A71" s="52">
        <v>2623.788888888892</v>
      </c>
      <c r="B71" s="23">
        <v>7.7951206920276028E-3</v>
      </c>
      <c r="F71" s="52">
        <v>2623.7909722222248</v>
      </c>
      <c r="G71" s="23">
        <v>5.3975382634764016E-3</v>
      </c>
      <c r="J71" s="52">
        <v>2623.0097222222248</v>
      </c>
      <c r="K71" s="23">
        <v>0.15484099290510905</v>
      </c>
      <c r="N71" s="52">
        <v>2623.0097222222175</v>
      </c>
      <c r="O71" s="23">
        <v>0.26657931168156929</v>
      </c>
      <c r="R71" s="52">
        <v>2623</v>
      </c>
      <c r="S71" s="23">
        <v>9.716993677677567E-3</v>
      </c>
      <c r="V71" s="52">
        <v>2624</v>
      </c>
      <c r="W71" s="23">
        <v>2.6278203874828134E-2</v>
      </c>
      <c r="Y71" s="16"/>
      <c r="Z71" s="86">
        <v>2623.9881944444496</v>
      </c>
      <c r="AA71" s="22">
        <v>0.46409483269315926</v>
      </c>
      <c r="AE71" s="52">
        <v>2623.9861111111168</v>
      </c>
      <c r="AF71" s="23">
        <v>0.33994489134209865</v>
      </c>
    </row>
    <row r="72" spans="1:33" x14ac:dyDescent="0.25">
      <c r="A72" s="52">
        <v>2664.8041666666686</v>
      </c>
      <c r="B72" s="23">
        <v>7.6716728936438456E-3</v>
      </c>
      <c r="F72" s="52">
        <v>2664.8062500000015</v>
      </c>
      <c r="G72" s="23">
        <v>5.3638976081907073E-3</v>
      </c>
      <c r="J72" s="52">
        <v>2664.0256944444482</v>
      </c>
      <c r="K72" s="23">
        <v>0.19289592579441536</v>
      </c>
      <c r="N72" s="52">
        <v>2664.0263888888876</v>
      </c>
      <c r="O72" s="23">
        <v>0.34518845166498568</v>
      </c>
      <c r="R72" s="52">
        <v>2664.0166666666628</v>
      </c>
      <c r="S72" s="23">
        <v>9.5281544724713056E-3</v>
      </c>
      <c r="V72" s="52">
        <v>2665.0180555555562</v>
      </c>
      <c r="W72" s="23">
        <v>3.126627206367321E-2</v>
      </c>
      <c r="Y72" s="16"/>
      <c r="Z72" s="86">
        <v>2665.0027777777796</v>
      </c>
      <c r="AA72" s="22">
        <v>0.6039933453785048</v>
      </c>
      <c r="AE72" s="52">
        <v>2665.0013888888934</v>
      </c>
      <c r="AF72" s="23">
        <v>0.45577469959458466</v>
      </c>
    </row>
    <row r="73" spans="1:33" x14ac:dyDescent="0.25">
      <c r="A73" s="52">
        <v>2692.7798611111139</v>
      </c>
      <c r="B73" s="23">
        <v>7.6995841069247405E-3</v>
      </c>
      <c r="F73" s="52">
        <v>2692.7833333333328</v>
      </c>
      <c r="G73" s="23">
        <v>5.4714662415589008E-3</v>
      </c>
      <c r="J73" s="52">
        <v>2692.0020833333401</v>
      </c>
      <c r="K73" s="23">
        <v>0.22452172774311932</v>
      </c>
      <c r="N73" s="52">
        <v>2692.0027777777723</v>
      </c>
      <c r="O73" s="23">
        <v>0.39530009663565507</v>
      </c>
      <c r="R73" s="52">
        <v>2691.992361111108</v>
      </c>
      <c r="S73" s="23">
        <v>9.5801002663557892E-3</v>
      </c>
      <c r="V73" s="52">
        <v>2692.9930555555547</v>
      </c>
      <c r="W73" s="23">
        <v>3.4862012319786001E-2</v>
      </c>
      <c r="Y73" s="16"/>
      <c r="Z73" s="86">
        <v>2692.9833333333372</v>
      </c>
      <c r="AA73" s="22">
        <v>0.71517751799641127</v>
      </c>
      <c r="AE73" s="52">
        <v>2692.9819444444438</v>
      </c>
      <c r="AF73" s="23">
        <v>0.53249821079231985</v>
      </c>
    </row>
    <row r="74" spans="1:33" x14ac:dyDescent="0.25">
      <c r="A74" s="52">
        <v>2721.84375</v>
      </c>
      <c r="B74" s="23">
        <v>7.9232636333250624E-3</v>
      </c>
      <c r="C74" s="53" t="s">
        <v>436</v>
      </c>
      <c r="F74" s="52">
        <v>2721.8458333333328</v>
      </c>
      <c r="G74" s="23">
        <v>4.4428805046753412E-3</v>
      </c>
      <c r="H74" s="53" t="s">
        <v>436</v>
      </c>
      <c r="J74" s="52">
        <v>2721.0645833333401</v>
      </c>
      <c r="K74" s="23">
        <v>0.25629469138972877</v>
      </c>
      <c r="L74" s="53" t="s">
        <v>436</v>
      </c>
      <c r="N74" s="52">
        <v>2721.0645833333328</v>
      </c>
      <c r="O74" s="23">
        <v>0.44089779241983873</v>
      </c>
      <c r="P74" s="53" t="s">
        <v>436</v>
      </c>
      <c r="R74" s="52">
        <v>2721.0569444444409</v>
      </c>
      <c r="S74" s="23">
        <v>9.7371761533634089E-3</v>
      </c>
      <c r="T74" s="53" t="s">
        <v>436</v>
      </c>
      <c r="V74" s="52">
        <v>2722.0569444444482</v>
      </c>
      <c r="W74" s="23">
        <v>4.0354227012311152E-2</v>
      </c>
      <c r="X74" s="53" t="s">
        <v>436</v>
      </c>
      <c r="Y74" s="16"/>
      <c r="Z74" s="86">
        <v>2722.0416666666715</v>
      </c>
      <c r="AA74" s="22">
        <v>0.84267163051245564</v>
      </c>
      <c r="AB74" s="53" t="s">
        <v>436</v>
      </c>
      <c r="AE74" s="52">
        <v>2722.0395833333387</v>
      </c>
      <c r="AF74" s="23">
        <v>0.61949270557642466</v>
      </c>
      <c r="AG74" s="53" t="s">
        <v>436</v>
      </c>
    </row>
    <row r="79" spans="1:33" x14ac:dyDescent="0.25">
      <c r="B79" t="s">
        <v>125</v>
      </c>
      <c r="C79" s="52" t="s">
        <v>5</v>
      </c>
      <c r="H79" s="87" t="s">
        <v>130</v>
      </c>
      <c r="I79" s="52" t="s">
        <v>5</v>
      </c>
      <c r="M79" s="87" t="s">
        <v>128</v>
      </c>
      <c r="N79" s="52" t="s">
        <v>5</v>
      </c>
      <c r="Q79" s="87" t="s">
        <v>121</v>
      </c>
      <c r="R79" s="52" t="s">
        <v>5</v>
      </c>
      <c r="V79" t="s">
        <v>119</v>
      </c>
      <c r="W79" s="52" t="s">
        <v>5</v>
      </c>
    </row>
    <row r="80" spans="1:33" x14ac:dyDescent="0.25">
      <c r="B80" s="86" t="s">
        <v>17</v>
      </c>
      <c r="C80" s="52" t="s">
        <v>31</v>
      </c>
      <c r="H80" s="86" t="s">
        <v>17</v>
      </c>
      <c r="I80" s="52" t="s">
        <v>31</v>
      </c>
      <c r="M80" s="86" t="s">
        <v>17</v>
      </c>
      <c r="N80" s="52" t="s">
        <v>31</v>
      </c>
      <c r="Q80" s="86" t="s">
        <v>17</v>
      </c>
      <c r="R80" s="52" t="s">
        <v>31</v>
      </c>
      <c r="V80" s="86" t="s">
        <v>17</v>
      </c>
      <c r="W80" s="52" t="s">
        <v>31</v>
      </c>
    </row>
    <row r="81" spans="1:23" x14ac:dyDescent="0.25">
      <c r="B81" s="52">
        <v>1</v>
      </c>
      <c r="C81" s="23">
        <v>1.818306936736023E-3</v>
      </c>
      <c r="G81" s="87"/>
      <c r="H81" s="86">
        <v>1</v>
      </c>
      <c r="I81" s="22">
        <v>3.5610666994458036E-4</v>
      </c>
      <c r="L81" s="87"/>
      <c r="M81" s="86">
        <v>1</v>
      </c>
      <c r="N81" s="22">
        <v>4.816769086860955E-4</v>
      </c>
      <c r="P81" s="83"/>
      <c r="Q81" s="86">
        <v>1</v>
      </c>
      <c r="R81" s="22">
        <v>4.2032680777936635E-4</v>
      </c>
      <c r="V81" s="52">
        <v>1</v>
      </c>
      <c r="W81" s="23">
        <v>5.0462693352922299E-4</v>
      </c>
    </row>
    <row r="82" spans="1:23" x14ac:dyDescent="0.25">
      <c r="B82" s="52">
        <v>7.9881944444423425</v>
      </c>
      <c r="C82" s="23">
        <v>1.7567677462467885E-3</v>
      </c>
      <c r="G82" s="87"/>
      <c r="H82" s="86">
        <v>7.9868055555562023</v>
      </c>
      <c r="I82" s="22">
        <v>4.784956708920566E-4</v>
      </c>
      <c r="L82" s="87"/>
      <c r="M82" s="86">
        <v>7.9875000000029104</v>
      </c>
      <c r="N82" s="22">
        <v>5.9406753773073905E-4</v>
      </c>
      <c r="P82" s="87"/>
      <c r="Q82" s="86">
        <v>8.0590277777810115</v>
      </c>
      <c r="R82" s="22">
        <v>4.8645340095894083E-4</v>
      </c>
      <c r="V82" s="52">
        <v>8.0576388888875954</v>
      </c>
      <c r="W82" s="23">
        <v>1.5553343941369336E-4</v>
      </c>
    </row>
    <row r="83" spans="1:23" x14ac:dyDescent="0.25">
      <c r="B83" s="52">
        <v>14.921527777776646</v>
      </c>
      <c r="C83" s="23">
        <v>1.6988368183805717E-3</v>
      </c>
      <c r="G83" s="87"/>
      <c r="H83" s="86">
        <v>14.922222222223354</v>
      </c>
      <c r="I83" s="22">
        <v>6.7577211088964094E-4</v>
      </c>
      <c r="L83" s="87"/>
      <c r="M83" s="86">
        <v>14.922222222223354</v>
      </c>
      <c r="N83" s="22">
        <v>7.6348130472333857E-4</v>
      </c>
      <c r="P83" s="87"/>
      <c r="Q83" s="86">
        <v>14.915277777778101</v>
      </c>
      <c r="R83" s="22">
        <v>3.3495474114256745E-4</v>
      </c>
      <c r="V83" s="52">
        <v>14.913888888884685</v>
      </c>
      <c r="W83" s="23">
        <v>4.3477921611665202E-4</v>
      </c>
    </row>
    <row r="84" spans="1:23" x14ac:dyDescent="0.25">
      <c r="B84" s="52">
        <v>30.202083333329938</v>
      </c>
      <c r="C84" s="23">
        <v>1.4995762778528285E-3</v>
      </c>
      <c r="G84" s="87"/>
      <c r="H84" s="86">
        <v>30.167361111110949</v>
      </c>
      <c r="I84" s="22">
        <v>7.9684841431728215E-4</v>
      </c>
      <c r="L84" s="87"/>
      <c r="M84" s="86">
        <v>30.168055555557657</v>
      </c>
      <c r="N84" s="22">
        <v>9.129654849251048E-4</v>
      </c>
      <c r="P84" s="87"/>
      <c r="Q84" s="86">
        <v>30.196527777778101</v>
      </c>
      <c r="R84" s="22">
        <v>1.6341834438598016E-4</v>
      </c>
      <c r="V84" s="52">
        <v>30.195138888884685</v>
      </c>
      <c r="W84" s="23">
        <v>1.4339611663782592E-4</v>
      </c>
    </row>
    <row r="85" spans="1:23" x14ac:dyDescent="0.25">
      <c r="A85" s="201"/>
      <c r="B85" s="52">
        <v>38.035416666665697</v>
      </c>
      <c r="C85" s="23">
        <v>1.7005708182709601E-3</v>
      </c>
      <c r="G85" s="92"/>
      <c r="H85" s="86">
        <v>37.288194444445253</v>
      </c>
      <c r="I85" s="22">
        <v>1.0492002281912534E-3</v>
      </c>
      <c r="L85" s="92"/>
      <c r="M85" s="86">
        <v>37.288194444445253</v>
      </c>
      <c r="N85" s="22">
        <v>1.1724591831402751E-3</v>
      </c>
      <c r="P85" s="87"/>
      <c r="Q85" s="86">
        <v>38.02986111111386</v>
      </c>
      <c r="R85" s="22">
        <v>1.7081467357343106E-4</v>
      </c>
      <c r="U85" s="201"/>
      <c r="V85" s="52">
        <v>38.028472222220444</v>
      </c>
      <c r="W85" s="23">
        <v>2.0903375474034928E-4</v>
      </c>
    </row>
    <row r="86" spans="1:23" x14ac:dyDescent="0.25">
      <c r="A86" s="201"/>
      <c r="B86" s="52">
        <v>57.161805555551837</v>
      </c>
      <c r="C86" s="23">
        <v>3.1082305824683791E-3</v>
      </c>
      <c r="G86" s="87"/>
      <c r="H86" s="86">
        <v>57.161805555559113</v>
      </c>
      <c r="I86" s="22">
        <v>2.3927675527534872E-3</v>
      </c>
      <c r="L86" s="87"/>
      <c r="M86" s="86">
        <v>57.162500000005821</v>
      </c>
      <c r="N86" s="22">
        <v>2.4146719812231862E-3</v>
      </c>
      <c r="P86" s="92"/>
      <c r="Q86" s="86">
        <v>57.859722222223354</v>
      </c>
      <c r="R86" s="22">
        <v>1.6004132780206291E-3</v>
      </c>
      <c r="U86" s="201"/>
      <c r="V86" s="52">
        <v>57.864583333328483</v>
      </c>
      <c r="W86" s="23">
        <v>9.867286981080832E-6</v>
      </c>
    </row>
    <row r="87" spans="1:23" x14ac:dyDescent="0.25">
      <c r="A87" s="201"/>
      <c r="B87" s="52">
        <v>76.882638888884685</v>
      </c>
      <c r="C87" s="23">
        <v>3.4365543813322892E-3</v>
      </c>
      <c r="G87" s="87"/>
      <c r="H87" s="86">
        <v>76.17500000000291</v>
      </c>
      <c r="I87" s="22">
        <v>3.097010464426053E-3</v>
      </c>
      <c r="L87" s="87"/>
      <c r="M87" s="86">
        <v>76.17361111111677</v>
      </c>
      <c r="N87" s="22">
        <v>2.4069021522102546E-3</v>
      </c>
      <c r="P87" s="92"/>
      <c r="Q87" s="86">
        <v>76.874305555560568</v>
      </c>
      <c r="R87" s="22">
        <v>3.65620260512121E-3</v>
      </c>
      <c r="U87" s="201"/>
      <c r="V87" s="52">
        <v>76.878472222218988</v>
      </c>
      <c r="W87" s="23">
        <v>9.867286981080832E-6</v>
      </c>
    </row>
    <row r="88" spans="1:23" x14ac:dyDescent="0.25">
      <c r="A88" s="201"/>
      <c r="B88" s="52">
        <v>90.995138888887595</v>
      </c>
      <c r="C88" s="23">
        <v>2.8848412146559818E-3</v>
      </c>
      <c r="G88" s="87"/>
      <c r="H88" s="86">
        <v>90.997916666667152</v>
      </c>
      <c r="I88" s="22">
        <v>4.1622089973154253E-3</v>
      </c>
      <c r="L88" s="87"/>
      <c r="M88" s="86">
        <v>91.001388888893416</v>
      </c>
      <c r="N88" s="22">
        <v>3.0107235334477477E-3</v>
      </c>
      <c r="P88" s="92"/>
      <c r="Q88" s="86">
        <v>90.981944444443798</v>
      </c>
      <c r="R88" s="22">
        <v>2.2687695562546486E-3</v>
      </c>
      <c r="U88" s="201"/>
      <c r="V88" s="52">
        <v>90.983333333329938</v>
      </c>
      <c r="W88" s="23">
        <v>9.867286981080832E-6</v>
      </c>
    </row>
    <row r="89" spans="1:23" x14ac:dyDescent="0.25">
      <c r="A89" s="201"/>
      <c r="B89" s="52">
        <v>110.03055555555329</v>
      </c>
      <c r="C89" s="23">
        <v>3.2153798133074409E-3</v>
      </c>
      <c r="G89" s="87"/>
      <c r="H89" s="86">
        <v>110.03472222222626</v>
      </c>
      <c r="I89" s="22">
        <v>4.2545931950709447E-3</v>
      </c>
      <c r="L89" s="87"/>
      <c r="M89" s="86">
        <v>110.0361111111124</v>
      </c>
      <c r="N89" s="22">
        <v>3.7593226495269642E-3</v>
      </c>
      <c r="P89" s="92"/>
      <c r="Q89" s="86">
        <v>110.01875000000291</v>
      </c>
      <c r="R89" s="22">
        <v>2.3189653580580494E-3</v>
      </c>
      <c r="U89" s="201"/>
      <c r="V89" s="52">
        <v>110.0180555555562</v>
      </c>
      <c r="W89" s="23">
        <v>1.222912800272482E-3</v>
      </c>
    </row>
    <row r="90" spans="1:23" x14ac:dyDescent="0.25">
      <c r="A90" s="201"/>
      <c r="B90" s="52">
        <v>124.06736111110513</v>
      </c>
      <c r="C90" s="23">
        <v>3.6309806076836935E-3</v>
      </c>
      <c r="G90" s="87"/>
      <c r="H90" s="86">
        <v>124.07222222222481</v>
      </c>
      <c r="I90" s="22">
        <v>3.9454828064108697E-3</v>
      </c>
      <c r="L90" s="87"/>
      <c r="M90" s="86">
        <v>124.07222222222481</v>
      </c>
      <c r="N90" s="22">
        <v>3.1735020055417241E-3</v>
      </c>
      <c r="P90" s="92"/>
      <c r="Q90" s="86">
        <v>124.05625000000146</v>
      </c>
      <c r="R90" s="22">
        <v>2.2398281973021968E-3</v>
      </c>
      <c r="U90" s="201"/>
      <c r="V90" s="52">
        <v>124.05555555555475</v>
      </c>
      <c r="W90" s="23">
        <v>1.8276906567229265E-5</v>
      </c>
    </row>
    <row r="91" spans="1:23" x14ac:dyDescent="0.25">
      <c r="B91" s="52">
        <v>137.9416666666657</v>
      </c>
      <c r="C91" s="23">
        <v>3.4819536698789716E-3</v>
      </c>
      <c r="G91" s="87"/>
      <c r="H91" s="86">
        <v>137.94444444444525</v>
      </c>
      <c r="I91" s="22">
        <v>3.7397595001392343E-3</v>
      </c>
      <c r="L91" s="87"/>
      <c r="M91" s="86">
        <v>137.94722222222481</v>
      </c>
      <c r="N91" s="22">
        <v>3.4693698386072244E-3</v>
      </c>
      <c r="P91" s="92"/>
      <c r="Q91" s="86">
        <v>137.9326388888876</v>
      </c>
      <c r="R91" s="22">
        <v>2.0178166532189446E-3</v>
      </c>
      <c r="U91" s="201"/>
      <c r="V91" s="52">
        <v>137.93194444444089</v>
      </c>
      <c r="W91" s="23">
        <v>1.8276906567229265E-5</v>
      </c>
    </row>
    <row r="92" spans="1:23" x14ac:dyDescent="0.25">
      <c r="B92" s="52">
        <v>152.03611111110513</v>
      </c>
      <c r="C92" s="23">
        <v>3.4145200947830897E-3</v>
      </c>
      <c r="G92" s="87"/>
      <c r="H92" s="86">
        <v>152.04375000000437</v>
      </c>
      <c r="I92" s="22">
        <v>4.1141534315566669E-3</v>
      </c>
      <c r="L92" s="87"/>
      <c r="M92" s="86">
        <v>152.0444444444438</v>
      </c>
      <c r="N92" s="22">
        <v>5.2368142793548633E-3</v>
      </c>
      <c r="P92" s="92"/>
      <c r="Q92" s="86">
        <v>152.02430555555475</v>
      </c>
      <c r="R92" s="22">
        <v>2.0059023237224251E-3</v>
      </c>
      <c r="U92" s="201"/>
      <c r="V92" s="52">
        <v>152.02361111110804</v>
      </c>
      <c r="W92" s="23">
        <v>1.8276906567229265E-5</v>
      </c>
    </row>
    <row r="93" spans="1:23" x14ac:dyDescent="0.25">
      <c r="B93" s="52">
        <v>165.98958333332848</v>
      </c>
      <c r="C93" s="23">
        <v>3.6239435196250155E-3</v>
      </c>
      <c r="G93" s="87"/>
      <c r="H93" s="86">
        <v>165.99305555555475</v>
      </c>
      <c r="I93" s="22">
        <v>4.1772121716505562E-3</v>
      </c>
      <c r="L93" s="87"/>
      <c r="M93" s="86">
        <v>165.99444444444816</v>
      </c>
      <c r="N93" s="22">
        <v>6.2008746831908575E-3</v>
      </c>
      <c r="P93" s="92"/>
      <c r="Q93" s="86">
        <v>165.97847222222481</v>
      </c>
      <c r="R93" s="22">
        <v>2.1865938501598545E-3</v>
      </c>
      <c r="V93" s="52">
        <v>165.9777777777781</v>
      </c>
      <c r="W93" s="23">
        <v>1.8276906567229265E-5</v>
      </c>
    </row>
    <row r="94" spans="1:23" x14ac:dyDescent="0.25">
      <c r="B94" s="52">
        <v>179.93819444443943</v>
      </c>
      <c r="C94" s="23">
        <v>4.4021454170088854E-3</v>
      </c>
      <c r="G94" s="87"/>
      <c r="H94" s="86">
        <v>179.94374999999854</v>
      </c>
      <c r="I94" s="22">
        <v>4.4203358151911976E-3</v>
      </c>
      <c r="L94" s="87"/>
      <c r="M94" s="86">
        <v>179.94444444444525</v>
      </c>
      <c r="N94" s="22">
        <v>6.0569460616803324E-3</v>
      </c>
      <c r="P94" s="92"/>
      <c r="Q94" s="86">
        <v>179.92361111110949</v>
      </c>
      <c r="R94" s="22">
        <v>2.0871774855572224E-3</v>
      </c>
      <c r="V94" s="52">
        <v>179.92291666666279</v>
      </c>
      <c r="W94" s="23">
        <v>1.8276906567229265E-5</v>
      </c>
    </row>
    <row r="95" spans="1:23" x14ac:dyDescent="0.25">
      <c r="B95" s="52">
        <v>193.9194444444438</v>
      </c>
      <c r="C95" s="23">
        <v>3.8893194244739165E-3</v>
      </c>
      <c r="G95" s="87"/>
      <c r="H95" s="86">
        <v>193.92500000000291</v>
      </c>
      <c r="I95" s="22">
        <v>4.633244032635645E-3</v>
      </c>
      <c r="L95" s="87"/>
      <c r="M95" s="86">
        <v>193.92500000000291</v>
      </c>
      <c r="N95" s="22">
        <v>6.3019666411857165E-3</v>
      </c>
      <c r="P95" s="92"/>
      <c r="Q95" s="86">
        <v>193.90763888889342</v>
      </c>
      <c r="R95" s="22">
        <v>2.1829126857918334E-3</v>
      </c>
      <c r="V95" s="52">
        <v>193.90625</v>
      </c>
      <c r="W95" s="23">
        <v>1.8276906567229265E-5</v>
      </c>
    </row>
    <row r="96" spans="1:23" x14ac:dyDescent="0.25">
      <c r="B96" s="52">
        <v>207.91597222221753</v>
      </c>
      <c r="C96" s="23">
        <v>3.7329573688414165E-3</v>
      </c>
      <c r="G96" s="87"/>
      <c r="H96" s="86">
        <v>207.92152777777665</v>
      </c>
      <c r="I96" s="22">
        <v>4.5442257630077957E-3</v>
      </c>
      <c r="L96" s="87"/>
      <c r="M96" s="86">
        <v>207.92152777778392</v>
      </c>
      <c r="N96" s="22">
        <v>6.2777022905851562E-3</v>
      </c>
      <c r="P96" s="87"/>
      <c r="Q96" s="86">
        <v>207.90416666666715</v>
      </c>
      <c r="R96" s="22">
        <v>1.8999763934045327E-3</v>
      </c>
      <c r="V96" s="52">
        <v>207.90277777777374</v>
      </c>
      <c r="W96" s="23">
        <v>1.8276906567229265E-5</v>
      </c>
    </row>
    <row r="97" spans="1:23" x14ac:dyDescent="0.25">
      <c r="B97" s="52">
        <v>221.99027777777519</v>
      </c>
      <c r="C97" s="23">
        <v>4.6687601143958844E-3</v>
      </c>
      <c r="G97" s="87"/>
      <c r="H97" s="86">
        <v>221.99375000000146</v>
      </c>
      <c r="I97" s="22">
        <v>5.6496111551224016E-3</v>
      </c>
      <c r="L97" s="87"/>
      <c r="M97" s="86">
        <v>221.99444444444816</v>
      </c>
      <c r="N97" s="22">
        <v>7.3288289708200866E-3</v>
      </c>
      <c r="P97" s="83"/>
      <c r="Q97" s="86">
        <v>221.97916666667152</v>
      </c>
      <c r="R97" s="22">
        <v>3.0908610116780035E-3</v>
      </c>
      <c r="V97" s="52">
        <v>221.9777777777781</v>
      </c>
      <c r="W97" s="23">
        <v>1.8276906567229265E-5</v>
      </c>
    </row>
    <row r="98" spans="1:23" x14ac:dyDescent="0.25">
      <c r="B98" s="52">
        <v>235.92291666666279</v>
      </c>
      <c r="C98" s="23">
        <v>4.3022358118354909E-3</v>
      </c>
      <c r="G98" s="87"/>
      <c r="H98" s="86">
        <v>235.9284722222219</v>
      </c>
      <c r="I98" s="22">
        <v>6.5369290531030926E-3</v>
      </c>
      <c r="L98" s="87"/>
      <c r="M98" s="86">
        <v>235.92916666666861</v>
      </c>
      <c r="N98" s="22">
        <v>6.1826112484549486E-3</v>
      </c>
      <c r="P98" s="87"/>
      <c r="Q98" s="86">
        <v>235.9111111111124</v>
      </c>
      <c r="R98" s="22">
        <v>2.5959849143675508E-3</v>
      </c>
      <c r="V98" s="52">
        <v>235.9104166666657</v>
      </c>
      <c r="W98" s="23">
        <v>1.0145916214839E-3</v>
      </c>
    </row>
    <row r="99" spans="1:23" x14ac:dyDescent="0.25">
      <c r="B99" s="52">
        <v>277.9909722222219</v>
      </c>
      <c r="C99" s="23">
        <v>4.8358058618200193E-3</v>
      </c>
      <c r="G99" s="87"/>
      <c r="H99" s="86">
        <v>277.99652777778101</v>
      </c>
      <c r="I99" s="22">
        <v>7.5924269537403022E-3</v>
      </c>
      <c r="L99" s="87"/>
      <c r="M99" s="86">
        <v>277.99722222222772</v>
      </c>
      <c r="N99" s="22">
        <v>7.1585896702418142E-3</v>
      </c>
      <c r="P99" s="87"/>
      <c r="Q99" s="86">
        <v>277.98125000000437</v>
      </c>
      <c r="R99" s="22">
        <v>3.4944062732128202E-3</v>
      </c>
      <c r="U99" s="201"/>
      <c r="V99" s="52">
        <v>277.98124999999709</v>
      </c>
      <c r="W99" s="23">
        <v>2.5184007453985849E-5</v>
      </c>
    </row>
    <row r="100" spans="1:23" x14ac:dyDescent="0.25">
      <c r="B100" s="52">
        <v>305.94374999999854</v>
      </c>
      <c r="C100" s="23">
        <v>4.8304002549954695E-3</v>
      </c>
      <c r="G100" s="87"/>
      <c r="H100" s="86">
        <v>305.94930555555766</v>
      </c>
      <c r="I100" s="22">
        <v>8.1543966929031597E-3</v>
      </c>
      <c r="L100" s="87"/>
      <c r="M100" s="86">
        <v>305.95000000000437</v>
      </c>
      <c r="N100" s="22">
        <v>6.4148638402321935E-3</v>
      </c>
      <c r="P100" s="87"/>
      <c r="Q100" s="86">
        <v>305.93194444444816</v>
      </c>
      <c r="R100" s="22">
        <v>2.5501462270285241E-3</v>
      </c>
      <c r="V100" s="52">
        <v>305.93124999999418</v>
      </c>
      <c r="W100" s="23">
        <v>2.5184007453985849E-5</v>
      </c>
    </row>
    <row r="101" spans="1:23" x14ac:dyDescent="0.25">
      <c r="B101" s="52">
        <v>320.0444444444438</v>
      </c>
      <c r="C101" s="23">
        <v>6.1377193842135245E-3</v>
      </c>
      <c r="G101" s="87"/>
      <c r="H101" s="86">
        <v>320.0493055555562</v>
      </c>
      <c r="I101" s="22">
        <v>8.5013719284738193E-3</v>
      </c>
      <c r="L101" s="87"/>
      <c r="M101" s="86">
        <v>320.05000000000291</v>
      </c>
      <c r="N101" s="22">
        <v>7.5782013566097909E-3</v>
      </c>
      <c r="P101" s="87"/>
      <c r="Q101" s="86">
        <v>320.03263888889342</v>
      </c>
      <c r="R101" s="22">
        <v>3.7260858649366406E-3</v>
      </c>
      <c r="V101" s="52">
        <v>320.03194444443943</v>
      </c>
      <c r="W101" s="23">
        <v>2.5184007453985849E-5</v>
      </c>
    </row>
    <row r="102" spans="1:23" x14ac:dyDescent="0.25">
      <c r="B102" s="52">
        <v>404.99652777777374</v>
      </c>
      <c r="C102" s="23">
        <v>3.2004088118660415E-3</v>
      </c>
      <c r="G102" s="87"/>
      <c r="H102" s="86">
        <v>404.9729166666657</v>
      </c>
      <c r="I102" s="22">
        <v>6.5057483487843482E-3</v>
      </c>
      <c r="L102" s="87"/>
      <c r="M102" s="86">
        <v>404.97083333333285</v>
      </c>
      <c r="N102" s="22">
        <v>5.360133296493489E-3</v>
      </c>
      <c r="P102" s="87"/>
      <c r="Q102" s="86">
        <v>405.0180555555562</v>
      </c>
      <c r="R102" s="22">
        <v>1.8729835043080122E-3</v>
      </c>
      <c r="V102" s="52">
        <v>405.01666666666279</v>
      </c>
      <c r="W102" s="23">
        <v>2.5184007453985849E-5</v>
      </c>
    </row>
    <row r="103" spans="1:23" x14ac:dyDescent="0.25">
      <c r="B103" s="52">
        <v>477.99722222222044</v>
      </c>
      <c r="C103" s="23">
        <v>3.1079962576231659E-3</v>
      </c>
      <c r="G103" s="87"/>
      <c r="H103" s="86">
        <v>478.00347222222626</v>
      </c>
      <c r="I103" s="22">
        <v>6.8015313476350297E-3</v>
      </c>
      <c r="L103" s="87"/>
      <c r="M103" s="86">
        <v>478.00138888889342</v>
      </c>
      <c r="N103" s="22">
        <v>5.0738701204469747E-3</v>
      </c>
      <c r="P103" s="92"/>
      <c r="Q103" s="86">
        <v>477.98333333333721</v>
      </c>
      <c r="R103" s="22">
        <v>1.6312628269548187E-3</v>
      </c>
      <c r="V103" s="52">
        <v>477.9819444444438</v>
      </c>
      <c r="W103" s="23">
        <v>2.5184007453985849E-5</v>
      </c>
    </row>
    <row r="104" spans="1:23" x14ac:dyDescent="0.25">
      <c r="B104" s="52">
        <v>624.05624999999418</v>
      </c>
      <c r="C104" s="23">
        <v>5.1395929040129384E-3</v>
      </c>
      <c r="G104" s="87"/>
      <c r="H104" s="86">
        <v>624.06458333333285</v>
      </c>
      <c r="I104" s="22">
        <v>9.6588417817589228E-3</v>
      </c>
      <c r="L104" s="87"/>
      <c r="M104" s="86">
        <v>624.0625</v>
      </c>
      <c r="N104" s="22">
        <v>5.5729091747197517E-3</v>
      </c>
      <c r="P104" s="92"/>
      <c r="Q104" s="86">
        <v>624.04166666667152</v>
      </c>
      <c r="R104" s="22">
        <v>1.8428767057442419E-3</v>
      </c>
      <c r="V104" s="52">
        <v>624.04236111111095</v>
      </c>
      <c r="W104" s="23">
        <v>2.5184007453985849E-5</v>
      </c>
    </row>
    <row r="105" spans="1:23" x14ac:dyDescent="0.25">
      <c r="B105" s="52">
        <v>651.05069444444234</v>
      </c>
      <c r="C105" s="23">
        <v>6.1873936020379354E-3</v>
      </c>
      <c r="G105" s="104"/>
      <c r="H105" s="86">
        <v>650.99722222222044</v>
      </c>
      <c r="I105" s="22">
        <v>1.2031804984770056E-2</v>
      </c>
      <c r="L105" s="87"/>
      <c r="M105" s="86">
        <v>651</v>
      </c>
      <c r="N105" s="22">
        <v>6.704591342052299E-3</v>
      </c>
      <c r="P105" s="92"/>
      <c r="Q105" s="86">
        <v>651.0361111111124</v>
      </c>
      <c r="R105" s="22">
        <v>1.9326417573097044E-3</v>
      </c>
      <c r="V105" s="52">
        <v>651.03402777777228</v>
      </c>
      <c r="W105" s="23">
        <v>2.5184007453985849E-5</v>
      </c>
    </row>
    <row r="106" spans="1:23" x14ac:dyDescent="0.25">
      <c r="B106" s="52">
        <v>726.9909722222219</v>
      </c>
      <c r="C106" s="23">
        <v>1.3020449386689508E-2</v>
      </c>
      <c r="G106" s="87"/>
      <c r="H106" s="86">
        <v>726.97916666667152</v>
      </c>
      <c r="I106" s="22">
        <v>1.6536540858760117E-2</v>
      </c>
      <c r="L106" s="87"/>
      <c r="M106" s="86">
        <v>726.97847222222481</v>
      </c>
      <c r="N106" s="22">
        <v>6.9017536419307256E-3</v>
      </c>
      <c r="P106" s="92"/>
      <c r="Q106" s="86">
        <v>726.97638888889196</v>
      </c>
      <c r="R106" s="22">
        <v>2.9837025865091624E-3</v>
      </c>
      <c r="V106" s="52">
        <v>726.97499999999854</v>
      </c>
      <c r="W106" s="23">
        <v>1.3029252814542619E-3</v>
      </c>
    </row>
    <row r="107" spans="1:23" x14ac:dyDescent="0.25">
      <c r="B107" s="52">
        <v>775.96527777777374</v>
      </c>
      <c r="C107" s="23">
        <v>1.7325848142042528E-2</v>
      </c>
      <c r="G107" s="87"/>
      <c r="H107" s="86">
        <v>775.97152777777956</v>
      </c>
      <c r="I107" s="22">
        <v>1.1020403729255451E-2</v>
      </c>
      <c r="L107" s="87"/>
      <c r="M107" s="86">
        <v>775.97013888889342</v>
      </c>
      <c r="N107" s="22">
        <v>6.0382085513490738E-3</v>
      </c>
      <c r="P107" s="92"/>
      <c r="Q107" s="86">
        <v>775.95277777777665</v>
      </c>
      <c r="R107" s="22">
        <v>5.0248549241459738E-3</v>
      </c>
      <c r="V107" s="52">
        <v>775.95138888888323</v>
      </c>
      <c r="W107" s="23">
        <v>2.4407244384548688E-3</v>
      </c>
    </row>
    <row r="108" spans="1:23" x14ac:dyDescent="0.25">
      <c r="B108" s="52">
        <v>812.04722222221608</v>
      </c>
      <c r="C108" s="23">
        <v>2.2841878543092997E-2</v>
      </c>
      <c r="G108" s="87"/>
      <c r="H108" s="86">
        <v>812.0534722222219</v>
      </c>
      <c r="I108" s="22">
        <v>1.3563362183348089E-2</v>
      </c>
      <c r="L108" s="87"/>
      <c r="M108" s="86">
        <v>812.05208333333576</v>
      </c>
      <c r="N108" s="22">
        <v>5.6112663452683974E-3</v>
      </c>
      <c r="P108" s="92"/>
      <c r="Q108" s="86">
        <v>812.03263888889342</v>
      </c>
      <c r="R108" s="22">
        <v>2.0234931443324118E-3</v>
      </c>
      <c r="V108" s="52">
        <v>812.03055555555329</v>
      </c>
      <c r="W108" s="23">
        <v>2.0923143908039044E-4</v>
      </c>
    </row>
    <row r="109" spans="1:23" x14ac:dyDescent="0.25">
      <c r="B109" s="52">
        <v>865.97222222221899</v>
      </c>
      <c r="C109" s="23">
        <v>3.6005264493099397E-2</v>
      </c>
      <c r="G109" s="87"/>
      <c r="H109" s="86">
        <v>865.97986111111095</v>
      </c>
      <c r="I109" s="22">
        <v>1.4776893105318521E-2</v>
      </c>
      <c r="L109" s="87"/>
      <c r="M109" s="86">
        <v>865.9777777777781</v>
      </c>
      <c r="N109" s="22">
        <v>5.6943700288056781E-3</v>
      </c>
      <c r="P109" s="92"/>
      <c r="Q109" s="86">
        <v>865.95763888888905</v>
      </c>
      <c r="R109" s="22">
        <v>1.7031587961897411E-3</v>
      </c>
      <c r="V109" s="52">
        <v>865.95624999999563</v>
      </c>
      <c r="W109" s="23">
        <v>5.1825682302904089E-5</v>
      </c>
    </row>
    <row r="110" spans="1:23" x14ac:dyDescent="0.25">
      <c r="B110" s="52">
        <v>916.89027777777665</v>
      </c>
      <c r="C110" s="23">
        <v>4.5575428595410923E-2</v>
      </c>
      <c r="G110" s="87"/>
      <c r="H110" s="86">
        <v>916.89652777778247</v>
      </c>
      <c r="I110" s="22">
        <v>1.6283946911920304E-2</v>
      </c>
      <c r="L110" s="87"/>
      <c r="M110" s="86">
        <v>916.89513888888905</v>
      </c>
      <c r="N110" s="22">
        <v>4.1921546378664316E-3</v>
      </c>
      <c r="P110" s="92"/>
      <c r="Q110" s="86">
        <v>916.87638888889342</v>
      </c>
      <c r="R110" s="22">
        <v>1.6143855800923204E-3</v>
      </c>
      <c r="V110" s="52">
        <v>916.87569444443943</v>
      </c>
      <c r="W110" s="23">
        <v>1.1328665497633509E-4</v>
      </c>
    </row>
    <row r="111" spans="1:23" x14ac:dyDescent="0.25">
      <c r="A111" s="52"/>
      <c r="B111" s="52">
        <v>970.93194444444089</v>
      </c>
      <c r="C111" s="23">
        <v>0.10011081399583727</v>
      </c>
      <c r="G111" s="87"/>
      <c r="H111" s="86">
        <v>970.93958333333285</v>
      </c>
      <c r="I111" s="22">
        <v>2.8166824608373612E-2</v>
      </c>
      <c r="L111" s="87"/>
      <c r="M111" s="86">
        <v>970.9375</v>
      </c>
      <c r="N111" s="22">
        <v>5.8574646504464109E-3</v>
      </c>
      <c r="P111" s="92"/>
      <c r="Q111" s="86">
        <v>970.9243055555562</v>
      </c>
      <c r="R111" s="22">
        <v>1.8852119873028642E-3</v>
      </c>
      <c r="V111" s="52">
        <v>970.92291666666279</v>
      </c>
      <c r="W111" s="23">
        <v>2.3016511164467447E-4</v>
      </c>
    </row>
    <row r="112" spans="1:23" x14ac:dyDescent="0.25">
      <c r="B112" s="52">
        <v>1059.0118055555504</v>
      </c>
      <c r="C112" s="23">
        <v>0.18614018221884693</v>
      </c>
      <c r="G112" s="87"/>
      <c r="H112" s="86">
        <v>1059.0194444444496</v>
      </c>
      <c r="I112" s="22">
        <v>4.4822081592580131E-2</v>
      </c>
      <c r="L112" s="87"/>
      <c r="M112" s="86">
        <v>1059.0173611111168</v>
      </c>
      <c r="N112" s="22">
        <v>6.6378058657356387E-3</v>
      </c>
      <c r="P112" s="92"/>
      <c r="Q112" s="86">
        <v>1058.9979166666672</v>
      </c>
      <c r="R112" s="22">
        <v>2.3664436000017256E-3</v>
      </c>
      <c r="V112" s="52">
        <v>1058.9965277777737</v>
      </c>
      <c r="W112" s="23">
        <v>5.3485180567904047E-5</v>
      </c>
    </row>
    <row r="113" spans="2:24" x14ac:dyDescent="0.25">
      <c r="B113" s="52">
        <v>1133.0749999999971</v>
      </c>
      <c r="C113" s="23">
        <v>0.27360868808599909</v>
      </c>
      <c r="G113" s="87"/>
      <c r="H113" s="86">
        <v>1133.0826388888891</v>
      </c>
      <c r="I113" s="22">
        <v>6.1840271346084177E-2</v>
      </c>
      <c r="L113" s="87"/>
      <c r="M113" s="86">
        <v>1133.0805555555562</v>
      </c>
      <c r="N113" s="22">
        <v>5.915088624627602E-3</v>
      </c>
      <c r="P113" s="92"/>
      <c r="Q113" s="86">
        <v>1133.0611111111139</v>
      </c>
      <c r="R113" s="22">
        <v>2.2125549001931902E-3</v>
      </c>
      <c r="V113" s="52">
        <v>1133.0597222222204</v>
      </c>
      <c r="W113" s="23">
        <v>3.4138131572239661E-4</v>
      </c>
    </row>
    <row r="114" spans="2:24" x14ac:dyDescent="0.25">
      <c r="B114" s="52">
        <v>1202.0333333333328</v>
      </c>
      <c r="C114" s="23">
        <v>0.36045129660595265</v>
      </c>
      <c r="G114" s="87"/>
      <c r="H114" s="86">
        <v>1202.0409722222248</v>
      </c>
      <c r="I114" s="22">
        <v>7.7566004469803385E-2</v>
      </c>
      <c r="L114" s="87"/>
      <c r="M114" s="86">
        <v>1202.038888888892</v>
      </c>
      <c r="N114" s="22">
        <v>7.1558873933368367E-3</v>
      </c>
      <c r="P114" s="92"/>
      <c r="Q114" s="86">
        <v>1202.0201388888891</v>
      </c>
      <c r="R114" s="22">
        <v>3.6882443690321562E-3</v>
      </c>
      <c r="V114" s="52">
        <v>1202.0187499999956</v>
      </c>
      <c r="W114" s="23">
        <v>8.9652595283172152E-4</v>
      </c>
    </row>
    <row r="115" spans="2:24" x14ac:dyDescent="0.25">
      <c r="B115" s="52">
        <v>1247.1291666666657</v>
      </c>
      <c r="C115" s="23">
        <v>0.41103852186371065</v>
      </c>
      <c r="G115" s="87"/>
      <c r="H115" s="86">
        <v>1247.1361111111109</v>
      </c>
      <c r="I115" s="22">
        <v>8.3703684155740754E-2</v>
      </c>
      <c r="L115" s="87"/>
      <c r="M115" s="86">
        <v>1247.1340277777781</v>
      </c>
      <c r="N115" s="22">
        <v>7.13595743949769E-3</v>
      </c>
      <c r="P115" s="92"/>
      <c r="Q115" s="86">
        <v>1247.1180555555547</v>
      </c>
      <c r="R115" s="22">
        <v>4.0584931653025562E-3</v>
      </c>
      <c r="V115" s="52">
        <v>1247.1166666666613</v>
      </c>
      <c r="W115" s="23">
        <v>1.1384961489988438E-3</v>
      </c>
    </row>
    <row r="116" spans="2:24" x14ac:dyDescent="0.25">
      <c r="B116" s="52">
        <v>1274.1013888888847</v>
      </c>
      <c r="C116" s="23">
        <v>0.45161484250637912</v>
      </c>
      <c r="G116" s="87"/>
      <c r="H116" s="86">
        <v>1274.0854166666686</v>
      </c>
      <c r="I116" s="22">
        <v>8.9422546324628704E-2</v>
      </c>
      <c r="L116" s="87"/>
      <c r="M116" s="86">
        <v>1274.0833333333358</v>
      </c>
      <c r="N116" s="22">
        <v>6.7675079327422002E-3</v>
      </c>
      <c r="P116" s="92"/>
      <c r="Q116" s="86">
        <v>1274.0875000000015</v>
      </c>
      <c r="R116" s="22">
        <v>3.8622932817642909E-3</v>
      </c>
      <c r="V116" s="52">
        <v>1274.0854166666613</v>
      </c>
      <c r="W116" s="23">
        <v>8.8718084835584456E-4</v>
      </c>
    </row>
    <row r="117" spans="2:24" x14ac:dyDescent="0.25">
      <c r="B117" s="52">
        <v>1308.1604166666657</v>
      </c>
      <c r="C117" s="23">
        <v>0.45161484250637912</v>
      </c>
      <c r="G117" s="189"/>
      <c r="H117" s="86">
        <v>1308.1666666666715</v>
      </c>
      <c r="I117" s="111">
        <v>8.9422546324628704E-2</v>
      </c>
      <c r="L117" s="87"/>
      <c r="M117" s="86">
        <v>1308.1645833333387</v>
      </c>
      <c r="N117" s="111">
        <v>6.7675079327422002E-3</v>
      </c>
      <c r="P117" s="121"/>
      <c r="Q117" s="86">
        <v>1308.1451388888891</v>
      </c>
      <c r="R117" s="22">
        <v>3.8622932817642909E-3</v>
      </c>
      <c r="V117" s="52">
        <v>1308.1437499999956</v>
      </c>
      <c r="W117" s="23">
        <v>8.8718084835584456E-4</v>
      </c>
    </row>
    <row r="118" spans="2:24" x14ac:dyDescent="0.25">
      <c r="B118" s="52">
        <v>2395.1381944444438</v>
      </c>
      <c r="C118" s="23">
        <v>27.701164539523038</v>
      </c>
      <c r="G118" s="87"/>
      <c r="H118" s="86">
        <v>2395.1277777777796</v>
      </c>
      <c r="I118" s="22">
        <v>2.7914263097172998</v>
      </c>
      <c r="L118" s="87"/>
      <c r="M118" s="86">
        <v>2395.1263888888934</v>
      </c>
      <c r="N118" s="22">
        <v>6.9744781918763639E-3</v>
      </c>
      <c r="P118" s="92"/>
      <c r="Q118" s="86">
        <v>2395.1347222222248</v>
      </c>
      <c r="R118" s="22">
        <v>1.1473598370463374</v>
      </c>
      <c r="V118" s="52">
        <v>2395.1333333333314</v>
      </c>
      <c r="W118" s="23">
        <v>8.887506440119256E-4</v>
      </c>
    </row>
    <row r="119" spans="2:24" x14ac:dyDescent="0.25">
      <c r="B119" s="52">
        <v>2493.1430555555562</v>
      </c>
      <c r="C119" s="23">
        <v>23.951453893420112</v>
      </c>
      <c r="G119" s="16"/>
      <c r="H119" s="86">
        <v>2493.1520833333343</v>
      </c>
      <c r="I119" s="22">
        <v>2.6932319950223111</v>
      </c>
      <c r="L119" s="16"/>
      <c r="M119" s="86">
        <v>2493.1493055555547</v>
      </c>
      <c r="N119" s="22">
        <v>8.2323883947473444E-3</v>
      </c>
      <c r="P119" s="92"/>
      <c r="Q119" s="86">
        <v>2493.1277777777796</v>
      </c>
      <c r="R119" s="22">
        <v>1.0864134944098474</v>
      </c>
      <c r="V119" s="52">
        <v>2493.1263888888861</v>
      </c>
      <c r="W119" s="23">
        <v>1.4083131273132841E-3</v>
      </c>
    </row>
    <row r="120" spans="2:24" ht="14.4" x14ac:dyDescent="0.3">
      <c r="B120" s="52">
        <v>2501.1951388888847</v>
      </c>
      <c r="C120" s="23">
        <v>23.951453893420112</v>
      </c>
      <c r="D120" s="53" t="s">
        <v>437</v>
      </c>
      <c r="G120" s="31"/>
      <c r="H120" s="86">
        <v>2501.2125000000015</v>
      </c>
      <c r="I120" s="111">
        <v>2.6932319950223111</v>
      </c>
      <c r="J120" s="53" t="s">
        <v>438</v>
      </c>
      <c r="L120" s="16"/>
      <c r="M120" s="86">
        <v>2501.2083333333358</v>
      </c>
      <c r="N120" s="186">
        <v>8.2323883947473444E-3</v>
      </c>
      <c r="O120" s="53" t="s">
        <v>439</v>
      </c>
      <c r="P120" s="92"/>
      <c r="Q120" s="86">
        <v>2501.1833333333343</v>
      </c>
      <c r="R120" s="22">
        <v>1.0867273962899184</v>
      </c>
      <c r="S120" s="53" t="s">
        <v>440</v>
      </c>
      <c r="U120" t="s">
        <v>348</v>
      </c>
      <c r="V120" s="52">
        <v>2501.179861111108</v>
      </c>
      <c r="W120" s="23">
        <v>1.5043273758484415E-3</v>
      </c>
      <c r="X120" s="53" t="s">
        <v>441</v>
      </c>
    </row>
    <row r="121" spans="2:24" ht="14.4" x14ac:dyDescent="0.3">
      <c r="B121" s="52">
        <v>2503.9215277777766</v>
      </c>
      <c r="C121" s="23">
        <v>23.959794708421569</v>
      </c>
      <c r="G121" s="16"/>
      <c r="H121" s="86"/>
      <c r="I121" s="22"/>
      <c r="L121" s="16"/>
      <c r="M121" s="86">
        <v>2503.9236111111168</v>
      </c>
      <c r="N121" s="43">
        <v>1.3364858622267457E-2</v>
      </c>
      <c r="P121" s="92"/>
      <c r="Q121" s="86"/>
      <c r="R121" s="22"/>
      <c r="V121" s="52">
        <v>2503.8972222222219</v>
      </c>
      <c r="W121" s="23">
        <v>1.5526351668233337E-3</v>
      </c>
    </row>
    <row r="122" spans="2:24" ht="14.4" x14ac:dyDescent="0.3">
      <c r="B122" s="52">
        <v>2508.0152777777766</v>
      </c>
      <c r="C122" s="23">
        <v>23.962440358230936</v>
      </c>
      <c r="G122" s="16"/>
      <c r="H122" s="86"/>
      <c r="I122" s="22"/>
      <c r="L122" s="16"/>
      <c r="M122" s="86">
        <v>2508.0222222222219</v>
      </c>
      <c r="N122" s="43">
        <v>2.0280367486252282E-2</v>
      </c>
      <c r="P122" s="92"/>
      <c r="Q122" s="86"/>
      <c r="R122" s="22"/>
      <c r="V122" s="52">
        <v>2508.0006944444394</v>
      </c>
      <c r="W122" s="23">
        <v>1.659321624662331E-3</v>
      </c>
    </row>
    <row r="123" spans="2:24" ht="14.4" x14ac:dyDescent="0.3">
      <c r="B123" s="52">
        <v>2514.9909722222219</v>
      </c>
      <c r="C123" s="23">
        <v>23.965962109417884</v>
      </c>
      <c r="G123" s="16"/>
      <c r="H123" s="86"/>
      <c r="I123" s="22"/>
      <c r="L123" s="16"/>
      <c r="M123" s="86">
        <v>2514.9972222222277</v>
      </c>
      <c r="N123" s="43">
        <v>3.0026828807832508E-2</v>
      </c>
      <c r="P123" s="92"/>
      <c r="Q123" s="86"/>
      <c r="R123" s="22"/>
      <c r="V123" s="52">
        <v>2514.9701388888861</v>
      </c>
      <c r="W123" s="23">
        <v>2.2876227753377311E-3</v>
      </c>
    </row>
    <row r="124" spans="2:24" ht="14.4" x14ac:dyDescent="0.3">
      <c r="B124" s="52">
        <v>2519.9437499999985</v>
      </c>
      <c r="C124" s="23">
        <v>23.968304094912511</v>
      </c>
      <c r="G124" s="16"/>
      <c r="H124" s="86"/>
      <c r="I124" s="22"/>
      <c r="L124" s="16"/>
      <c r="M124" s="86">
        <v>2519.9500000000044</v>
      </c>
      <c r="N124" s="43">
        <v>3.5141895162943956E-2</v>
      </c>
      <c r="P124" s="92"/>
      <c r="Q124" s="86"/>
      <c r="R124" s="22"/>
      <c r="V124" s="52">
        <v>2519.9270833333285</v>
      </c>
      <c r="W124" s="23">
        <v>2.777291350343469E-3</v>
      </c>
    </row>
    <row r="125" spans="2:24" ht="14.4" x14ac:dyDescent="0.3">
      <c r="B125" s="52">
        <v>2529.0083333333314</v>
      </c>
      <c r="C125" s="23">
        <v>23.970361740404442</v>
      </c>
      <c r="G125" s="16"/>
      <c r="H125" s="86"/>
      <c r="I125" s="22"/>
      <c r="L125" s="16"/>
      <c r="M125" s="86">
        <v>2529.0145833333372</v>
      </c>
      <c r="N125" s="43">
        <v>3.8015935888517143E-2</v>
      </c>
      <c r="P125" s="16"/>
      <c r="Q125" s="86"/>
      <c r="R125" s="22"/>
      <c r="V125" s="52">
        <v>2528.9909722222219</v>
      </c>
      <c r="W125" s="23">
        <v>3.8156160631671104E-3</v>
      </c>
    </row>
    <row r="126" spans="2:24" ht="14.4" x14ac:dyDescent="0.3">
      <c r="B126" s="52">
        <v>2557.0006944444394</v>
      </c>
      <c r="C126" s="23">
        <v>23.97692085021783</v>
      </c>
      <c r="G126" s="16"/>
      <c r="H126" s="86"/>
      <c r="I126" s="22"/>
      <c r="L126" s="16"/>
      <c r="M126" s="86">
        <v>2557.0055555555591</v>
      </c>
      <c r="N126" s="43">
        <v>4.2745888862422837E-2</v>
      </c>
      <c r="P126" s="16"/>
      <c r="Q126" s="86"/>
      <c r="R126" s="22"/>
      <c r="V126" s="52">
        <v>2556.9833333333299</v>
      </c>
      <c r="W126" s="23">
        <v>1.5013616673800429E-2</v>
      </c>
    </row>
    <row r="127" spans="2:24" ht="14.4" x14ac:dyDescent="0.3">
      <c r="B127" s="52">
        <v>2577.9618055555547</v>
      </c>
      <c r="C127" s="23">
        <v>23.982438561897325</v>
      </c>
      <c r="G127" s="16"/>
      <c r="H127" s="86"/>
      <c r="I127" s="22"/>
      <c r="L127" s="16"/>
      <c r="M127" s="86">
        <v>2577.965277777781</v>
      </c>
      <c r="N127" s="43">
        <v>4.3148776084972029E-2</v>
      </c>
      <c r="P127" s="16"/>
      <c r="Q127" s="86"/>
      <c r="R127" s="22"/>
      <c r="V127" s="52">
        <v>2577.9479166666642</v>
      </c>
      <c r="W127" s="23">
        <v>3.0676698484515458E-2</v>
      </c>
    </row>
    <row r="128" spans="2:24" ht="14.4" x14ac:dyDescent="0.3">
      <c r="B128" s="52">
        <v>2591.1020833333314</v>
      </c>
      <c r="C128" s="23">
        <v>23.988761893237111</v>
      </c>
      <c r="G128" s="16"/>
      <c r="H128" s="86"/>
      <c r="I128" s="22"/>
      <c r="L128" s="16"/>
      <c r="M128" s="86">
        <v>2591.1083333333372</v>
      </c>
      <c r="N128" s="43">
        <v>4.3934313838410427E-2</v>
      </c>
      <c r="P128" s="16"/>
      <c r="Q128" s="86"/>
      <c r="R128" s="22"/>
      <c r="V128" s="52">
        <v>2591.0868055555547</v>
      </c>
      <c r="W128" s="23">
        <v>4.3719593731696614E-2</v>
      </c>
    </row>
    <row r="129" spans="2:24" ht="14.4" x14ac:dyDescent="0.3">
      <c r="B129" s="52">
        <v>2623.9534722222161</v>
      </c>
      <c r="C129" s="23">
        <v>24.021619571218903</v>
      </c>
      <c r="G129" s="16"/>
      <c r="H129" s="86"/>
      <c r="I129" s="22"/>
      <c r="L129" s="16"/>
      <c r="M129" s="86">
        <v>2623.9597222222219</v>
      </c>
      <c r="N129" s="43">
        <v>4.5912118943883105E-2</v>
      </c>
      <c r="P129" s="16"/>
      <c r="Q129" s="86"/>
      <c r="R129" s="22"/>
      <c r="V129" s="52">
        <v>2623.9375</v>
      </c>
      <c r="W129" s="23">
        <v>8.0698183695415177E-2</v>
      </c>
    </row>
    <row r="130" spans="2:24" ht="14.4" x14ac:dyDescent="0.3">
      <c r="B130" s="52">
        <v>2664.9708333333328</v>
      </c>
      <c r="C130" s="23">
        <v>24.062708953018596</v>
      </c>
      <c r="G130" s="16"/>
      <c r="H130" s="86"/>
      <c r="I130" s="22"/>
      <c r="L130" s="16"/>
      <c r="M130" s="86">
        <v>2664.9770833333387</v>
      </c>
      <c r="N130" s="43">
        <v>4.4827309597378122E-2</v>
      </c>
      <c r="P130" s="16"/>
      <c r="Q130" s="86"/>
      <c r="R130" s="22"/>
      <c r="U130" s="52"/>
      <c r="V130" s="52">
        <v>2664.9555555555562</v>
      </c>
      <c r="W130" s="23">
        <v>0.13671520224145461</v>
      </c>
    </row>
    <row r="131" spans="2:24" ht="14.4" x14ac:dyDescent="0.3">
      <c r="B131" s="52">
        <v>2692.9499999999971</v>
      </c>
      <c r="C131" s="23">
        <v>24.095837324721575</v>
      </c>
      <c r="G131" s="16"/>
      <c r="H131" s="86"/>
      <c r="I131" s="22"/>
      <c r="L131" s="16"/>
      <c r="M131" s="86">
        <v>2692.9555555555562</v>
      </c>
      <c r="N131" s="43">
        <v>4.5458641434612618E-2</v>
      </c>
      <c r="P131" s="16"/>
      <c r="Q131" s="86"/>
      <c r="R131" s="22"/>
      <c r="V131" s="52">
        <v>2692.9326388888876</v>
      </c>
      <c r="W131" s="23">
        <v>0.18774374719824355</v>
      </c>
    </row>
    <row r="132" spans="2:24" ht="14.4" x14ac:dyDescent="0.3">
      <c r="B132" s="52">
        <v>2722.0111111111109</v>
      </c>
      <c r="C132" s="23">
        <v>24.135300613108129</v>
      </c>
      <c r="G132" s="16"/>
      <c r="H132" s="86"/>
      <c r="I132" s="22"/>
      <c r="L132" s="16"/>
      <c r="M132" s="86">
        <v>2722.0166666666701</v>
      </c>
      <c r="N132" s="43">
        <v>4.6696668178278264E-2</v>
      </c>
      <c r="O132" s="53" t="s">
        <v>436</v>
      </c>
      <c r="P132" s="16"/>
      <c r="Q132" s="86"/>
      <c r="R132" s="22"/>
      <c r="V132" s="52">
        <v>2721.9944444444409</v>
      </c>
      <c r="W132" s="23">
        <v>0.25237751646089968</v>
      </c>
      <c r="X132" s="53" t="s">
        <v>436</v>
      </c>
    </row>
    <row r="133" spans="2:24" x14ac:dyDescent="0.25">
      <c r="B133" s="52">
        <v>2757.0951388888861</v>
      </c>
      <c r="C133" s="23">
        <v>24.182098569336048</v>
      </c>
      <c r="G133" s="16"/>
      <c r="H133" s="86"/>
      <c r="I133" s="22"/>
      <c r="P133" s="16"/>
      <c r="Q133" s="86"/>
      <c r="R133" s="22"/>
    </row>
    <row r="134" spans="2:24" x14ac:dyDescent="0.25">
      <c r="B134" s="52"/>
      <c r="C134" s="52"/>
      <c r="G134" s="16"/>
      <c r="H134" s="86"/>
      <c r="I134" s="22"/>
      <c r="P134" s="16"/>
      <c r="Q134" s="86"/>
      <c r="R134" s="22"/>
    </row>
    <row r="135" spans="2:24" x14ac:dyDescent="0.25">
      <c r="B135" s="52"/>
      <c r="C135" s="52"/>
      <c r="G135" s="16"/>
      <c r="H135" s="86"/>
      <c r="I135" s="22"/>
      <c r="P135" s="16"/>
      <c r="Q135" s="86"/>
      <c r="R135" s="22"/>
    </row>
    <row r="136" spans="2:24" x14ac:dyDescent="0.25">
      <c r="B136" s="52"/>
      <c r="C136" s="52"/>
      <c r="G136" s="16"/>
      <c r="H136" s="86"/>
      <c r="I136" s="22"/>
      <c r="P136" s="16"/>
      <c r="Q136" s="86"/>
      <c r="R136" s="22"/>
    </row>
    <row r="137" spans="2:24" x14ac:dyDescent="0.25">
      <c r="G137" s="16"/>
      <c r="H137" s="86"/>
      <c r="I137" s="22"/>
    </row>
    <row r="138" spans="2:24" x14ac:dyDescent="0.25">
      <c r="G138" s="16"/>
      <c r="H138" s="86"/>
      <c r="I138" s="22"/>
    </row>
    <row r="139" spans="2:24" x14ac:dyDescent="0.25">
      <c r="G139" s="16"/>
      <c r="H139" s="86"/>
      <c r="I139" s="17"/>
    </row>
    <row r="140" spans="2:24" x14ac:dyDescent="0.25">
      <c r="G140" s="16"/>
      <c r="H140" s="86"/>
      <c r="I140" s="17"/>
    </row>
  </sheetData>
  <protectedRanges>
    <protectedRange sqref="I139:I140" name="Bereich2"/>
  </protectedRanges>
  <pageMargins left="0.7" right="0.7" top="0.78740157499999996" bottom="0.78740157499999996"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6081ACAA3EA2E4D8FAC4F193F19761A" ma:contentTypeVersion="11" ma:contentTypeDescription="Ein neues Dokument erstellen." ma:contentTypeScope="" ma:versionID="2efb2a406b864e6e80ffc452476ecbf9">
  <xsd:schema xmlns:xsd="http://www.w3.org/2001/XMLSchema" xmlns:xs="http://www.w3.org/2001/XMLSchema" xmlns:p="http://schemas.microsoft.com/office/2006/metadata/properties" xmlns:ns3="f95806de-72b2-4637-ac92-4bf820b6fc9f" xmlns:ns4="d28151f5-4fb6-4cf8-99a9-2c95c4ca31f0" targetNamespace="http://schemas.microsoft.com/office/2006/metadata/properties" ma:root="true" ma:fieldsID="17e29d5fed7e48f734d9cd48108eb326" ns3:_="" ns4:_="">
    <xsd:import namespace="f95806de-72b2-4637-ac92-4bf820b6fc9f"/>
    <xsd:import namespace="d28151f5-4fb6-4cf8-99a9-2c95c4ca31f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5806de-72b2-4637-ac92-4bf820b6fc9f"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SharingHintHash" ma:index="10" nillable="true" ma:displayName="Freigabehinweis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8151f5-4fb6-4cf8-99a9-2c95c4ca31f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62A99F-9845-4782-94C9-E6C4AF6F7B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5806de-72b2-4637-ac92-4bf820b6fc9f"/>
    <ds:schemaRef ds:uri="d28151f5-4fb6-4cf8-99a9-2c95c4ca31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05AFED-E2F4-476F-A5C0-0FF308011A04}">
  <ds:schemaRefs>
    <ds:schemaRef ds:uri="http://schemas.microsoft.com/sharepoint/v3/contenttype/forms"/>
  </ds:schemaRefs>
</ds:datastoreItem>
</file>

<file path=customXml/itemProps3.xml><?xml version="1.0" encoding="utf-8"?>
<ds:datastoreItem xmlns:ds="http://schemas.openxmlformats.org/officeDocument/2006/customXml" ds:itemID="{1C489CDF-7627-42D3-80EA-12E2A5A510B5}">
  <ds:schemaRefs>
    <ds:schemaRef ds:uri="http://purl.org/dc/dcmitype/"/>
    <ds:schemaRef ds:uri="http://schemas.microsoft.com/office/infopath/2007/PartnerControls"/>
    <ds:schemaRef ds:uri="f95806de-72b2-4637-ac92-4bf820b6fc9f"/>
    <ds:schemaRef ds:uri="http://schemas.microsoft.com/office/2006/documentManagement/types"/>
    <ds:schemaRef ds:uri="http://schemas.microsoft.com/office/2006/metadata/properties"/>
    <ds:schemaRef ds:uri="http://purl.org/dc/terms/"/>
    <ds:schemaRef ds:uri="d28151f5-4fb6-4cf8-99a9-2c95c4ca31f0"/>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samples without priming aerob</vt:lpstr>
      <vt:lpstr>samples without priming anaerob</vt:lpstr>
      <vt:lpstr>Methane in anaerobic samples</vt:lpstr>
      <vt:lpstr>1. Zusammenf. Permafrost Data</vt:lpstr>
      <vt:lpstr>Tabelle1</vt:lpstr>
      <vt:lpstr>Tabelle2</vt:lpstr>
      <vt:lpstr>'1. Zusammenf. Permafrost Data'!Druckbereich</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Knoblauch</dc:creator>
  <cp:lastModifiedBy>Lara Kaiser</cp:lastModifiedBy>
  <cp:lastPrinted>2016-09-30T11:34:56Z</cp:lastPrinted>
  <dcterms:created xsi:type="dcterms:W3CDTF">2015-10-13T10:04:34Z</dcterms:created>
  <dcterms:modified xsi:type="dcterms:W3CDTF">2022-01-26T09:19:41Z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0x01010066081ACAA3EA2E4D8FAC4F193F19761A</vt:lpwstr>
  </property>
</Properties>
</file>